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D:\Planfin67\เอกสารประกอบการประชุมชี้แจง PF 67\"/>
    </mc:Choice>
  </mc:AlternateContent>
  <xr:revisionPtr revIDLastSave="0" documentId="13_ncr:1_{3591988D-426C-40E6-A74B-A07D201ADEF4}" xr6:coauthVersionLast="47" xr6:coauthVersionMax="47" xr10:uidLastSave="{00000000-0000-0000-0000-000000000000}"/>
  <bookViews>
    <workbookView xWindow="-108" yWindow="-108" windowWidth="23256" windowHeight="12456" tabRatio="918" firstSheet="2" activeTab="4" xr2:uid="{00000000-000D-0000-FFFF-FFFF00000000}"/>
  </bookViews>
  <sheets>
    <sheet name="รพ_903แห่ง_7042566_กบรส" sheetId="16" state="hidden" r:id="rId1"/>
    <sheet name="Concept" sheetId="13" r:id="rId2"/>
    <sheet name="FMCosting" sheetId="14" r:id="rId3"/>
    <sheet name=" Budget to Planfin2567" sheetId="17" r:id="rId4"/>
    <sheet name="All Budget to Planfin2567" sheetId="6" r:id="rId5"/>
    <sheet name="CalBudget2567" sheetId="3" r:id="rId6"/>
    <sheet name="กศภ2566งบ10เดือน" sheetId="18" r:id="rId7"/>
    <sheet name="ผลงานOPDVisit_HDC" sheetId="4" r:id="rId8"/>
    <sheet name="ผลงานAdjRw_DHES" sheetId="12" r:id="rId9"/>
    <sheet name="รายได้แยกตามสิทธิ" sheetId="5" r:id="rId10"/>
    <sheet name="CPI" sheetId="7" state="hidden" r:id="rId11"/>
    <sheet name="ไม่ใช้" sheetId="8" state="hidden" r:id="rId12"/>
  </sheets>
  <definedNames>
    <definedName name="_">#REF!</definedName>
    <definedName name="_xlnm._FilterDatabase" localSheetId="4" hidden="1">'All Budget to Planfin2567'!$A$13:$Q$914</definedName>
    <definedName name="_xlnm._FilterDatabase" localSheetId="5" hidden="1">CalBudget2567!$A$15:$CB$917</definedName>
    <definedName name="_xlnm._FilterDatabase" localSheetId="8" hidden="1">ผลงานAdjRw_DHES!$B$3:$J$908</definedName>
    <definedName name="_xlnm._FilterDatabase" localSheetId="7" hidden="1">ผลงานOPDVisit_HDC!$A$2:$I$906</definedName>
    <definedName name="_xlnm._FilterDatabase" localSheetId="0" hidden="1">รพ_903แห่ง_7042566_กบรส!$A$1:$S$904</definedName>
    <definedName name="_xlnm._FilterDatabase" localSheetId="9" hidden="1">รายได้แยกตามสิทธิ!$A$3:$S$3</definedName>
    <definedName name="_q06">#REF!</definedName>
    <definedName name="A">#REF!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1_สำรวจข้อมูลพื้นฐาน_2557">#REF!</definedName>
    <definedName name="q02_">#REF!</definedName>
    <definedName name="q02_รพศ_รพท">#REF!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91_ข้อมูลรายรพ_55_571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#REF!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13" i="4" l="1"/>
  <c r="K513" i="4" s="1"/>
  <c r="BW583" i="3"/>
  <c r="L581" i="6" s="1"/>
  <c r="D20" i="17" l="1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19" i="17"/>
  <c r="F19" i="17" s="1"/>
  <c r="AHP45" i="18"/>
  <c r="AHH45" i="18"/>
  <c r="AGZ45" i="18"/>
  <c r="AGR45" i="18"/>
  <c r="AGH45" i="18"/>
  <c r="AFR45" i="18"/>
  <c r="AHV45" i="18"/>
  <c r="AHU45" i="18"/>
  <c r="AHT45" i="18"/>
  <c r="AHS45" i="18"/>
  <c r="AHR45" i="18"/>
  <c r="AHQ45" i="18"/>
  <c r="AHO45" i="18"/>
  <c r="AHN45" i="18"/>
  <c r="AHM45" i="18"/>
  <c r="AHL45" i="18"/>
  <c r="AHK45" i="18"/>
  <c r="AHJ45" i="18"/>
  <c r="AHI45" i="18"/>
  <c r="AHG45" i="18"/>
  <c r="AHF45" i="18"/>
  <c r="AHE45" i="18"/>
  <c r="AHD45" i="18"/>
  <c r="AHC45" i="18"/>
  <c r="AHB45" i="18"/>
  <c r="AHA45" i="18"/>
  <c r="AGY45" i="18"/>
  <c r="AGX45" i="18"/>
  <c r="AGW45" i="18"/>
  <c r="AGV45" i="18"/>
  <c r="AGU45" i="18"/>
  <c r="AGT45" i="18"/>
  <c r="AGS45" i="18"/>
  <c r="AGQ45" i="18"/>
  <c r="AGP45" i="18"/>
  <c r="AGO45" i="18"/>
  <c r="AGN45" i="18"/>
  <c r="AGM45" i="18"/>
  <c r="AGL45" i="18"/>
  <c r="AGK45" i="18"/>
  <c r="AGJ45" i="18"/>
  <c r="AGI45" i="18"/>
  <c r="AGG45" i="18"/>
  <c r="AGF45" i="18"/>
  <c r="AGE45" i="18"/>
  <c r="AGD45" i="18"/>
  <c r="AGC45" i="18"/>
  <c r="AGB45" i="18"/>
  <c r="AGA45" i="18"/>
  <c r="AFZ45" i="18"/>
  <c r="AFY45" i="18"/>
  <c r="AFX45" i="18"/>
  <c r="AFW45" i="18"/>
  <c r="AFV45" i="18"/>
  <c r="AFU45" i="18"/>
  <c r="AFT45" i="18"/>
  <c r="AFS45" i="18"/>
  <c r="AFQ45" i="18"/>
  <c r="AFP45" i="18"/>
  <c r="AFO45" i="18"/>
  <c r="AFN45" i="18"/>
  <c r="AFM45" i="18"/>
  <c r="AFL45" i="18"/>
  <c r="AFK45" i="18"/>
  <c r="AFJ45" i="18"/>
  <c r="AFI45" i="18"/>
  <c r="AFH45" i="18"/>
  <c r="AFG45" i="18"/>
  <c r="AFF45" i="18"/>
  <c r="AFE45" i="18"/>
  <c r="AFD45" i="18"/>
  <c r="AFC45" i="18"/>
  <c r="AFB45" i="18"/>
  <c r="AFA45" i="18"/>
  <c r="AEZ45" i="18"/>
  <c r="AEY45" i="18"/>
  <c r="AEX45" i="18"/>
  <c r="AEW45" i="18"/>
  <c r="AEV45" i="18"/>
  <c r="AEU45" i="18"/>
  <c r="AET45" i="18"/>
  <c r="AES45" i="18"/>
  <c r="AER45" i="18"/>
  <c r="AEQ45" i="18"/>
  <c r="AEP45" i="18"/>
  <c r="AEO45" i="18"/>
  <c r="AEN45" i="18"/>
  <c r="AEM45" i="18"/>
  <c r="AEL45" i="18"/>
  <c r="AEK45" i="18"/>
  <c r="AEJ45" i="18"/>
  <c r="AEI45" i="18"/>
  <c r="AEH45" i="18"/>
  <c r="AEG45" i="18"/>
  <c r="AEF45" i="18"/>
  <c r="AEE45" i="18"/>
  <c r="AED45" i="18"/>
  <c r="AEC45" i="18"/>
  <c r="AEB45" i="18"/>
  <c r="AEA45" i="18"/>
  <c r="ADZ45" i="18"/>
  <c r="ADY45" i="18"/>
  <c r="ADX45" i="18"/>
  <c r="ADW45" i="18"/>
  <c r="ADV45" i="18"/>
  <c r="ADU45" i="18"/>
  <c r="ADT45" i="18"/>
  <c r="ADS45" i="18"/>
  <c r="ADR45" i="18"/>
  <c r="ADQ45" i="18"/>
  <c r="ADP45" i="18"/>
  <c r="ADO45" i="18"/>
  <c r="ADN45" i="18"/>
  <c r="ADM45" i="18"/>
  <c r="ADL45" i="18"/>
  <c r="ADK45" i="18"/>
  <c r="ADJ45" i="18"/>
  <c r="ADI45" i="18"/>
  <c r="ADH45" i="18"/>
  <c r="ADG45" i="18"/>
  <c r="ADF45" i="18"/>
  <c r="ADE45" i="18"/>
  <c r="ADD45" i="18"/>
  <c r="ADC45" i="18"/>
  <c r="ADB45" i="18"/>
  <c r="ADA45" i="18"/>
  <c r="ACZ45" i="18"/>
  <c r="ACY45" i="18"/>
  <c r="ACX45" i="18"/>
  <c r="ACW45" i="18"/>
  <c r="ACV45" i="18"/>
  <c r="ACU45" i="18"/>
  <c r="ACT45" i="18"/>
  <c r="ACS45" i="18"/>
  <c r="ACR45" i="18"/>
  <c r="ACQ45" i="18"/>
  <c r="ACP45" i="18"/>
  <c r="ACO45" i="18"/>
  <c r="ACN45" i="18"/>
  <c r="ACM45" i="18"/>
  <c r="ACL45" i="18"/>
  <c r="ACK45" i="18"/>
  <c r="ACJ45" i="18"/>
  <c r="ACI45" i="18"/>
  <c r="ACH45" i="18"/>
  <c r="ACG45" i="18"/>
  <c r="ACF45" i="18"/>
  <c r="ACE45" i="18"/>
  <c r="ACD45" i="18"/>
  <c r="ACC45" i="18"/>
  <c r="ACB45" i="18"/>
  <c r="ACA45" i="18"/>
  <c r="ABZ45" i="18"/>
  <c r="ABY45" i="18"/>
  <c r="ABX45" i="18"/>
  <c r="ABW45" i="18"/>
  <c r="ABV45" i="18"/>
  <c r="ABU45" i="18"/>
  <c r="ABT45" i="18"/>
  <c r="ABS45" i="18"/>
  <c r="ABR45" i="18"/>
  <c r="ABQ45" i="18"/>
  <c r="ABP45" i="18"/>
  <c r="ABO45" i="18"/>
  <c r="ABN45" i="18"/>
  <c r="ABM45" i="18"/>
  <c r="ABL45" i="18"/>
  <c r="ABK45" i="18"/>
  <c r="ABJ45" i="18"/>
  <c r="ABI45" i="18"/>
  <c r="ABH45" i="18"/>
  <c r="ABG45" i="18"/>
  <c r="ABF45" i="18"/>
  <c r="ABE45" i="18"/>
  <c r="ABD45" i="18"/>
  <c r="ABC45" i="18"/>
  <c r="ABB45" i="18"/>
  <c r="ABA45" i="18"/>
  <c r="AAZ45" i="18"/>
  <c r="AAY45" i="18"/>
  <c r="AAX45" i="18"/>
  <c r="AAW45" i="18"/>
  <c r="AAV45" i="18"/>
  <c r="AAU45" i="18"/>
  <c r="AAT45" i="18"/>
  <c r="AAS45" i="18"/>
  <c r="AAR45" i="18"/>
  <c r="AAQ45" i="18"/>
  <c r="AAP45" i="18"/>
  <c r="AAO45" i="18"/>
  <c r="AAN45" i="18"/>
  <c r="AAM45" i="18"/>
  <c r="AAL45" i="18"/>
  <c r="AAK45" i="18"/>
  <c r="AAJ45" i="18"/>
  <c r="AAI45" i="18"/>
  <c r="AAH45" i="18"/>
  <c r="AAG45" i="18"/>
  <c r="AAF45" i="18"/>
  <c r="AAE45" i="18"/>
  <c r="AAD45" i="18"/>
  <c r="AAC45" i="18"/>
  <c r="AAB45" i="18"/>
  <c r="AAA45" i="18"/>
  <c r="ZZ45" i="18"/>
  <c r="ZY45" i="18"/>
  <c r="ZX45" i="18"/>
  <c r="ZW45" i="18"/>
  <c r="ZV45" i="18"/>
  <c r="ZU45" i="18"/>
  <c r="ZT45" i="18"/>
  <c r="ZS45" i="18"/>
  <c r="ZR45" i="18"/>
  <c r="ZQ45" i="18"/>
  <c r="ZP45" i="18"/>
  <c r="ZO45" i="18"/>
  <c r="ZN45" i="18"/>
  <c r="ZM45" i="18"/>
  <c r="ZL45" i="18"/>
  <c r="ZK45" i="18"/>
  <c r="ZJ45" i="18"/>
  <c r="ZI45" i="18"/>
  <c r="ZH45" i="18"/>
  <c r="ZG45" i="18"/>
  <c r="ZF45" i="18"/>
  <c r="ZE45" i="18"/>
  <c r="ZD45" i="18"/>
  <c r="ZC45" i="18"/>
  <c r="ZB45" i="18"/>
  <c r="ZA45" i="18"/>
  <c r="YZ45" i="18"/>
  <c r="YY45" i="18"/>
  <c r="YX45" i="18"/>
  <c r="YW45" i="18"/>
  <c r="YV45" i="18"/>
  <c r="YU45" i="18"/>
  <c r="YT45" i="18"/>
  <c r="YS45" i="18"/>
  <c r="YR45" i="18"/>
  <c r="YQ45" i="18"/>
  <c r="YP45" i="18"/>
  <c r="YO45" i="18"/>
  <c r="YN45" i="18"/>
  <c r="YM45" i="18"/>
  <c r="YL45" i="18"/>
  <c r="YK45" i="18"/>
  <c r="YJ45" i="18"/>
  <c r="YI45" i="18"/>
  <c r="YH45" i="18"/>
  <c r="YG45" i="18"/>
  <c r="YF45" i="18"/>
  <c r="YE45" i="18"/>
  <c r="YD45" i="18"/>
  <c r="YC45" i="18"/>
  <c r="YB45" i="18"/>
  <c r="YA45" i="18"/>
  <c r="XZ45" i="18"/>
  <c r="XY45" i="18"/>
  <c r="XX45" i="18"/>
  <c r="XW45" i="18"/>
  <c r="XV45" i="18"/>
  <c r="XU45" i="18"/>
  <c r="XT45" i="18"/>
  <c r="XS45" i="18"/>
  <c r="XR45" i="18"/>
  <c r="XQ45" i="18"/>
  <c r="XP45" i="18"/>
  <c r="XO45" i="18"/>
  <c r="XN45" i="18"/>
  <c r="XM45" i="18"/>
  <c r="XL45" i="18"/>
  <c r="XK45" i="18"/>
  <c r="XJ45" i="18"/>
  <c r="XI45" i="18"/>
  <c r="XH45" i="18"/>
  <c r="XG45" i="18"/>
  <c r="XF45" i="18"/>
  <c r="XE45" i="18"/>
  <c r="XD45" i="18"/>
  <c r="XC45" i="18"/>
  <c r="XB45" i="18"/>
  <c r="XA45" i="18"/>
  <c r="WZ45" i="18"/>
  <c r="WY45" i="18"/>
  <c r="WX45" i="18"/>
  <c r="WW45" i="18"/>
  <c r="WV45" i="18"/>
  <c r="WU45" i="18"/>
  <c r="WT45" i="18"/>
  <c r="WS45" i="18"/>
  <c r="WR45" i="18"/>
  <c r="WQ45" i="18"/>
  <c r="WP45" i="18"/>
  <c r="WO45" i="18"/>
  <c r="WN45" i="18"/>
  <c r="WM45" i="18"/>
  <c r="WL45" i="18"/>
  <c r="WK45" i="18"/>
  <c r="WJ45" i="18"/>
  <c r="WI45" i="18"/>
  <c r="WH45" i="18"/>
  <c r="WG45" i="18"/>
  <c r="WF45" i="18"/>
  <c r="WE45" i="18"/>
  <c r="WD45" i="18"/>
  <c r="WC45" i="18"/>
  <c r="WB45" i="18"/>
  <c r="WA45" i="18"/>
  <c r="VZ45" i="18"/>
  <c r="VY45" i="18"/>
  <c r="VX45" i="18"/>
  <c r="VW45" i="18"/>
  <c r="VV45" i="18"/>
  <c r="VU45" i="18"/>
  <c r="VT45" i="18"/>
  <c r="VS45" i="18"/>
  <c r="VR45" i="18"/>
  <c r="VQ45" i="18"/>
  <c r="VP45" i="18"/>
  <c r="VO45" i="18"/>
  <c r="VN45" i="18"/>
  <c r="VM45" i="18"/>
  <c r="VL45" i="18"/>
  <c r="VK45" i="18"/>
  <c r="VJ45" i="18"/>
  <c r="VI45" i="18"/>
  <c r="VH45" i="18"/>
  <c r="VG45" i="18"/>
  <c r="VF45" i="18"/>
  <c r="VE45" i="18"/>
  <c r="VD45" i="18"/>
  <c r="VC45" i="18"/>
  <c r="VB45" i="18"/>
  <c r="VA45" i="18"/>
  <c r="UZ45" i="18"/>
  <c r="UY45" i="18"/>
  <c r="UX45" i="18"/>
  <c r="UW45" i="18"/>
  <c r="UV45" i="18"/>
  <c r="UU45" i="18"/>
  <c r="UT45" i="18"/>
  <c r="US45" i="18"/>
  <c r="UR45" i="18"/>
  <c r="UQ45" i="18"/>
  <c r="UP45" i="18"/>
  <c r="UO45" i="18"/>
  <c r="UN45" i="18"/>
  <c r="UM45" i="18"/>
  <c r="UL45" i="18"/>
  <c r="UK45" i="18"/>
  <c r="UJ45" i="18"/>
  <c r="UI45" i="18"/>
  <c r="UH45" i="18"/>
  <c r="UG45" i="18"/>
  <c r="UF45" i="18"/>
  <c r="UE45" i="18"/>
  <c r="UD45" i="18"/>
  <c r="UC45" i="18"/>
  <c r="UB45" i="18"/>
  <c r="UA45" i="18"/>
  <c r="TZ45" i="18"/>
  <c r="TY45" i="18"/>
  <c r="TX45" i="18"/>
  <c r="TW45" i="18"/>
  <c r="TV45" i="18"/>
  <c r="TU45" i="18"/>
  <c r="TT45" i="18"/>
  <c r="TS45" i="18"/>
  <c r="TR45" i="18"/>
  <c r="TQ45" i="18"/>
  <c r="TP45" i="18"/>
  <c r="TO45" i="18"/>
  <c r="TN45" i="18"/>
  <c r="TM45" i="18"/>
  <c r="TL45" i="18"/>
  <c r="TK45" i="18"/>
  <c r="TJ45" i="18"/>
  <c r="TI45" i="18"/>
  <c r="TH45" i="18"/>
  <c r="TG45" i="18"/>
  <c r="TF45" i="18"/>
  <c r="TE45" i="18"/>
  <c r="TD45" i="18"/>
  <c r="TC45" i="18"/>
  <c r="TB45" i="18"/>
  <c r="TA45" i="18"/>
  <c r="SZ45" i="18"/>
  <c r="SY45" i="18"/>
  <c r="SX45" i="18"/>
  <c r="SW45" i="18"/>
  <c r="SV45" i="18"/>
  <c r="SU45" i="18"/>
  <c r="ST45" i="18"/>
  <c r="SS45" i="18"/>
  <c r="SR45" i="18"/>
  <c r="SQ45" i="18"/>
  <c r="SP45" i="18"/>
  <c r="SO45" i="18"/>
  <c r="SN45" i="18"/>
  <c r="SM45" i="18"/>
  <c r="SL45" i="18"/>
  <c r="SK45" i="18"/>
  <c r="SJ45" i="18"/>
  <c r="SI45" i="18"/>
  <c r="SH45" i="18"/>
  <c r="SG45" i="18"/>
  <c r="SF45" i="18"/>
  <c r="SE45" i="18"/>
  <c r="SD45" i="18"/>
  <c r="SC45" i="18"/>
  <c r="SB45" i="18"/>
  <c r="SA45" i="18"/>
  <c r="RZ45" i="18"/>
  <c r="RY45" i="18"/>
  <c r="RX45" i="18"/>
  <c r="RW45" i="18"/>
  <c r="RV45" i="18"/>
  <c r="RU45" i="18"/>
  <c r="RT45" i="18"/>
  <c r="RS45" i="18"/>
  <c r="RR45" i="18"/>
  <c r="RQ45" i="18"/>
  <c r="RP45" i="18"/>
  <c r="RO45" i="18"/>
  <c r="RN45" i="18"/>
  <c r="RM45" i="18"/>
  <c r="RL45" i="18"/>
  <c r="RK45" i="18"/>
  <c r="RJ45" i="18"/>
  <c r="RI45" i="18"/>
  <c r="RH45" i="18"/>
  <c r="RG45" i="18"/>
  <c r="RF45" i="18"/>
  <c r="RE45" i="18"/>
  <c r="RD45" i="18"/>
  <c r="RC45" i="18"/>
  <c r="RB45" i="18"/>
  <c r="RA45" i="18"/>
  <c r="QZ45" i="18"/>
  <c r="QY45" i="18"/>
  <c r="QX45" i="18"/>
  <c r="QW45" i="18"/>
  <c r="QV45" i="18"/>
  <c r="QU45" i="18"/>
  <c r="QT45" i="18"/>
  <c r="QS45" i="18"/>
  <c r="QR45" i="18"/>
  <c r="QQ45" i="18"/>
  <c r="QP45" i="18"/>
  <c r="QO45" i="18"/>
  <c r="QN45" i="18"/>
  <c r="QM45" i="18"/>
  <c r="QL45" i="18"/>
  <c r="QK45" i="18"/>
  <c r="QJ45" i="18"/>
  <c r="QI45" i="18"/>
  <c r="QH45" i="18"/>
  <c r="QG45" i="18"/>
  <c r="QF45" i="18"/>
  <c r="QE45" i="18"/>
  <c r="QD45" i="18"/>
  <c r="QC45" i="18"/>
  <c r="QB45" i="18"/>
  <c r="QA45" i="18"/>
  <c r="PZ45" i="18"/>
  <c r="PY45" i="18"/>
  <c r="PX45" i="18"/>
  <c r="PW45" i="18"/>
  <c r="PV45" i="18"/>
  <c r="PU45" i="18"/>
  <c r="PT45" i="18"/>
  <c r="PS45" i="18"/>
  <c r="PR45" i="18"/>
  <c r="PQ45" i="18"/>
  <c r="PP45" i="18"/>
  <c r="PO45" i="18"/>
  <c r="PN45" i="18"/>
  <c r="PM45" i="18"/>
  <c r="PL45" i="18"/>
  <c r="PK45" i="18"/>
  <c r="PJ45" i="18"/>
  <c r="PI45" i="18"/>
  <c r="PH45" i="18"/>
  <c r="PG45" i="18"/>
  <c r="PF45" i="18"/>
  <c r="PE45" i="18"/>
  <c r="PD45" i="18"/>
  <c r="PC45" i="18"/>
  <c r="PB45" i="18"/>
  <c r="PA45" i="18"/>
  <c r="OZ45" i="18"/>
  <c r="OY45" i="18"/>
  <c r="OX45" i="18"/>
  <c r="OW45" i="18"/>
  <c r="OV45" i="18"/>
  <c r="OU45" i="18"/>
  <c r="OT45" i="18"/>
  <c r="OS45" i="18"/>
  <c r="OR45" i="18"/>
  <c r="OQ45" i="18"/>
  <c r="OP45" i="18"/>
  <c r="OO45" i="18"/>
  <c r="ON45" i="18"/>
  <c r="OM45" i="18"/>
  <c r="OL45" i="18"/>
  <c r="OK45" i="18"/>
  <c r="OJ45" i="18"/>
  <c r="OI45" i="18"/>
  <c r="OH45" i="18"/>
  <c r="OG45" i="18"/>
  <c r="OF45" i="18"/>
  <c r="OE45" i="18"/>
  <c r="OD45" i="18"/>
  <c r="OC45" i="18"/>
  <c r="OB45" i="18"/>
  <c r="OA45" i="18"/>
  <c r="NZ45" i="18"/>
  <c r="NY45" i="18"/>
  <c r="NX45" i="18"/>
  <c r="NW45" i="18"/>
  <c r="NV45" i="18"/>
  <c r="NU45" i="18"/>
  <c r="NT45" i="18"/>
  <c r="NS45" i="18"/>
  <c r="NR45" i="18"/>
  <c r="NQ45" i="18"/>
  <c r="NP45" i="18"/>
  <c r="NO45" i="18"/>
  <c r="NN45" i="18"/>
  <c r="NM45" i="18"/>
  <c r="NL45" i="18"/>
  <c r="NK45" i="18"/>
  <c r="NJ45" i="18"/>
  <c r="NI45" i="18"/>
  <c r="NH45" i="18"/>
  <c r="NG45" i="18"/>
  <c r="NF45" i="18"/>
  <c r="NE45" i="18"/>
  <c r="ND45" i="18"/>
  <c r="NC45" i="18"/>
  <c r="NB45" i="18"/>
  <c r="NA45" i="18"/>
  <c r="MZ45" i="18"/>
  <c r="MY45" i="18"/>
  <c r="MX45" i="18"/>
  <c r="MW45" i="18"/>
  <c r="MV45" i="18"/>
  <c r="MU45" i="18"/>
  <c r="MT45" i="18"/>
  <c r="MS45" i="18"/>
  <c r="MR45" i="18"/>
  <c r="MQ45" i="18"/>
  <c r="MP45" i="18"/>
  <c r="MO45" i="18"/>
  <c r="MN45" i="18"/>
  <c r="MM45" i="18"/>
  <c r="ML45" i="18"/>
  <c r="MK45" i="18"/>
  <c r="MJ45" i="18"/>
  <c r="MI45" i="18"/>
  <c r="MH45" i="18"/>
  <c r="MG45" i="18"/>
  <c r="MF45" i="18"/>
  <c r="ME45" i="18"/>
  <c r="MD45" i="18"/>
  <c r="MC45" i="18"/>
  <c r="MB45" i="18"/>
  <c r="MA45" i="18"/>
  <c r="LZ45" i="18"/>
  <c r="LY45" i="18"/>
  <c r="LX45" i="18"/>
  <c r="LW45" i="18"/>
  <c r="LV45" i="18"/>
  <c r="LU45" i="18"/>
  <c r="LT45" i="18"/>
  <c r="LS45" i="18"/>
  <c r="LR45" i="18"/>
  <c r="LQ45" i="18"/>
  <c r="LP45" i="18"/>
  <c r="LO45" i="18"/>
  <c r="LN45" i="18"/>
  <c r="LM45" i="18"/>
  <c r="LL45" i="18"/>
  <c r="LK45" i="18"/>
  <c r="LJ45" i="18"/>
  <c r="LI45" i="18"/>
  <c r="LH45" i="18"/>
  <c r="LG45" i="18"/>
  <c r="LF45" i="18"/>
  <c r="LE45" i="18"/>
  <c r="LD45" i="18"/>
  <c r="LC45" i="18"/>
  <c r="LB45" i="18"/>
  <c r="LA45" i="18"/>
  <c r="KZ45" i="18"/>
  <c r="KY45" i="18"/>
  <c r="KX45" i="18"/>
  <c r="KW45" i="18"/>
  <c r="KV45" i="18"/>
  <c r="KU45" i="18"/>
  <c r="KT45" i="18"/>
  <c r="KS45" i="18"/>
  <c r="KR45" i="18"/>
  <c r="KQ45" i="18"/>
  <c r="KP45" i="18"/>
  <c r="KO45" i="18"/>
  <c r="KN45" i="18"/>
  <c r="KM45" i="18"/>
  <c r="KL45" i="18"/>
  <c r="KK45" i="18"/>
  <c r="KJ45" i="18"/>
  <c r="KI45" i="18"/>
  <c r="KH45" i="18"/>
  <c r="KG45" i="18"/>
  <c r="KF45" i="18"/>
  <c r="KE45" i="18"/>
  <c r="KD45" i="18"/>
  <c r="KC45" i="18"/>
  <c r="KB45" i="18"/>
  <c r="KA45" i="18"/>
  <c r="JZ45" i="18"/>
  <c r="JY45" i="18"/>
  <c r="JX45" i="18"/>
  <c r="JW45" i="18"/>
  <c r="JV45" i="18"/>
  <c r="JU45" i="18"/>
  <c r="JT45" i="18"/>
  <c r="JS45" i="18"/>
  <c r="JR45" i="18"/>
  <c r="JQ45" i="18"/>
  <c r="JP45" i="18"/>
  <c r="JO45" i="18"/>
  <c r="JN45" i="18"/>
  <c r="JM45" i="18"/>
  <c r="JL45" i="18"/>
  <c r="JK45" i="18"/>
  <c r="JJ45" i="18"/>
  <c r="JI45" i="18"/>
  <c r="JH45" i="18"/>
  <c r="JG45" i="18"/>
  <c r="JF45" i="18"/>
  <c r="JE45" i="18"/>
  <c r="JD45" i="18"/>
  <c r="JC45" i="18"/>
  <c r="JB45" i="18"/>
  <c r="JA45" i="18"/>
  <c r="IZ45" i="18"/>
  <c r="IY45" i="18"/>
  <c r="IX45" i="18"/>
  <c r="IW45" i="18"/>
  <c r="IV45" i="18"/>
  <c r="IU45" i="18"/>
  <c r="IT45" i="18"/>
  <c r="IS45" i="18"/>
  <c r="IR45" i="18"/>
  <c r="IQ45" i="18"/>
  <c r="IP45" i="18"/>
  <c r="IO45" i="18"/>
  <c r="IN45" i="18"/>
  <c r="IM45" i="18"/>
  <c r="IL45" i="18"/>
  <c r="IK45" i="18"/>
  <c r="IJ45" i="18"/>
  <c r="II45" i="18"/>
  <c r="IH45" i="18"/>
  <c r="IG45" i="18"/>
  <c r="IF45" i="18"/>
  <c r="IE45" i="18"/>
  <c r="ID45" i="18"/>
  <c r="IC45" i="18"/>
  <c r="IB45" i="18"/>
  <c r="IA45" i="18"/>
  <c r="HZ45" i="18"/>
  <c r="HY45" i="18"/>
  <c r="HX45" i="18"/>
  <c r="HW45" i="18"/>
  <c r="HV45" i="18"/>
  <c r="HU45" i="18"/>
  <c r="HT45" i="18"/>
  <c r="HS45" i="18"/>
  <c r="HR45" i="18"/>
  <c r="HQ45" i="18"/>
  <c r="HP45" i="18"/>
  <c r="HO45" i="18"/>
  <c r="HN45" i="18"/>
  <c r="HM45" i="18"/>
  <c r="HL45" i="18"/>
  <c r="HK45" i="18"/>
  <c r="HJ45" i="18"/>
  <c r="HI45" i="18"/>
  <c r="HH45" i="18"/>
  <c r="HG45" i="18"/>
  <c r="HF45" i="18"/>
  <c r="HE45" i="18"/>
  <c r="HD45" i="18"/>
  <c r="HC45" i="18"/>
  <c r="HB45" i="18"/>
  <c r="HA45" i="18"/>
  <c r="GZ45" i="18"/>
  <c r="GY45" i="18"/>
  <c r="GX45" i="18"/>
  <c r="GW45" i="18"/>
  <c r="GV45" i="18"/>
  <c r="GU45" i="18"/>
  <c r="GT45" i="18"/>
  <c r="GS45" i="18"/>
  <c r="GR45" i="18"/>
  <c r="GQ45" i="18"/>
  <c r="GP45" i="18"/>
  <c r="GO45" i="18"/>
  <c r="GN45" i="18"/>
  <c r="GM45" i="18"/>
  <c r="GL45" i="18"/>
  <c r="GK45" i="18"/>
  <c r="GJ45" i="18"/>
  <c r="GI45" i="18"/>
  <c r="GH45" i="18"/>
  <c r="GG45" i="18"/>
  <c r="GF45" i="18"/>
  <c r="GE45" i="18"/>
  <c r="GD45" i="18"/>
  <c r="GC45" i="18"/>
  <c r="GB45" i="18"/>
  <c r="GA45" i="18"/>
  <c r="FZ45" i="18"/>
  <c r="FY45" i="18"/>
  <c r="FX45" i="18"/>
  <c r="FW45" i="18"/>
  <c r="FV45" i="18"/>
  <c r="FU45" i="18"/>
  <c r="FT45" i="18"/>
  <c r="FS45" i="18"/>
  <c r="FR45" i="18"/>
  <c r="FQ45" i="18"/>
  <c r="FP45" i="18"/>
  <c r="FO45" i="18"/>
  <c r="FN45" i="18"/>
  <c r="FM45" i="18"/>
  <c r="FL45" i="18"/>
  <c r="FK45" i="18"/>
  <c r="FJ45" i="18"/>
  <c r="FI45" i="18"/>
  <c r="FH45" i="18"/>
  <c r="FG45" i="18"/>
  <c r="FF45" i="18"/>
  <c r="FE45" i="18"/>
  <c r="FD45" i="18"/>
  <c r="FC45" i="18"/>
  <c r="FB45" i="18"/>
  <c r="FA45" i="18"/>
  <c r="EZ45" i="18"/>
  <c r="EY45" i="18"/>
  <c r="EX45" i="18"/>
  <c r="EW45" i="18"/>
  <c r="EV45" i="18"/>
  <c r="EU45" i="18"/>
  <c r="ET45" i="18"/>
  <c r="ES45" i="18"/>
  <c r="ER45" i="18"/>
  <c r="EQ45" i="18"/>
  <c r="EP45" i="18"/>
  <c r="EO45" i="18"/>
  <c r="EN45" i="18"/>
  <c r="EM45" i="18"/>
  <c r="EL45" i="18"/>
  <c r="EK45" i="18"/>
  <c r="EJ45" i="18"/>
  <c r="EI45" i="18"/>
  <c r="EH45" i="18"/>
  <c r="EG45" i="18"/>
  <c r="EF45" i="18"/>
  <c r="EE45" i="18"/>
  <c r="ED45" i="18"/>
  <c r="EC45" i="18"/>
  <c r="EB45" i="18"/>
  <c r="EA45" i="18"/>
  <c r="DZ45" i="18"/>
  <c r="DY45" i="18"/>
  <c r="DX45" i="18"/>
  <c r="DW45" i="18"/>
  <c r="DV45" i="18"/>
  <c r="DU45" i="18"/>
  <c r="DT45" i="18"/>
  <c r="DS45" i="18"/>
  <c r="DR45" i="18"/>
  <c r="DQ45" i="18"/>
  <c r="DP45" i="18"/>
  <c r="DO45" i="18"/>
  <c r="DN45" i="18"/>
  <c r="DM45" i="18"/>
  <c r="DL45" i="18"/>
  <c r="DK45" i="18"/>
  <c r="DJ45" i="18"/>
  <c r="DI45" i="18"/>
  <c r="DH45" i="18"/>
  <c r="DG45" i="18"/>
  <c r="DF45" i="18"/>
  <c r="DE45" i="18"/>
  <c r="DD45" i="18"/>
  <c r="DC45" i="18"/>
  <c r="DB45" i="18"/>
  <c r="DA45" i="18"/>
  <c r="CZ45" i="18"/>
  <c r="CY45" i="18"/>
  <c r="CX45" i="18"/>
  <c r="CW45" i="18"/>
  <c r="CV45" i="18"/>
  <c r="CU45" i="18"/>
  <c r="CT45" i="18"/>
  <c r="CS45" i="18"/>
  <c r="CR45" i="18"/>
  <c r="CQ45" i="18"/>
  <c r="CP45" i="18"/>
  <c r="CO45" i="18"/>
  <c r="CN45" i="18"/>
  <c r="CM45" i="18"/>
  <c r="CL45" i="18"/>
  <c r="CK45" i="18"/>
  <c r="CJ45" i="18"/>
  <c r="CI45" i="18"/>
  <c r="CH45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AHW43" i="18"/>
  <c r="AHV41" i="18"/>
  <c r="AHU41" i="18"/>
  <c r="AHT41" i="18"/>
  <c r="AHS41" i="18"/>
  <c r="AHR41" i="18"/>
  <c r="AHQ41" i="18"/>
  <c r="AHP41" i="18"/>
  <c r="AHO41" i="18"/>
  <c r="AHN41" i="18"/>
  <c r="AHM41" i="18"/>
  <c r="AHL41" i="18"/>
  <c r="AHK41" i="18"/>
  <c r="AHJ41" i="18"/>
  <c r="AHI41" i="18"/>
  <c r="AHH41" i="18"/>
  <c r="AHG41" i="18"/>
  <c r="AHF41" i="18"/>
  <c r="AHE41" i="18"/>
  <c r="AHD41" i="18"/>
  <c r="AHC41" i="18"/>
  <c r="AHB41" i="18"/>
  <c r="AHA41" i="18"/>
  <c r="AGZ41" i="18"/>
  <c r="AGY41" i="18"/>
  <c r="AGX41" i="18"/>
  <c r="AGW41" i="18"/>
  <c r="AGV41" i="18"/>
  <c r="AGU41" i="18"/>
  <c r="AGT41" i="18"/>
  <c r="AGS41" i="18"/>
  <c r="AGR41" i="18"/>
  <c r="AGQ41" i="18"/>
  <c r="AGP41" i="18"/>
  <c r="AGO41" i="18"/>
  <c r="AGN41" i="18"/>
  <c r="AGM41" i="18"/>
  <c r="AGL41" i="18"/>
  <c r="AGK41" i="18"/>
  <c r="AGJ41" i="18"/>
  <c r="AGI41" i="18"/>
  <c r="AGH41" i="18"/>
  <c r="AGG41" i="18"/>
  <c r="AGF41" i="18"/>
  <c r="AGE41" i="18"/>
  <c r="AGD41" i="18"/>
  <c r="AGC41" i="18"/>
  <c r="AGB41" i="18"/>
  <c r="AGA41" i="18"/>
  <c r="AFZ41" i="18"/>
  <c r="AFY41" i="18"/>
  <c r="AFX41" i="18"/>
  <c r="AFW41" i="18"/>
  <c r="AFV41" i="18"/>
  <c r="AFU41" i="18"/>
  <c r="AFT41" i="18"/>
  <c r="AFS41" i="18"/>
  <c r="AFR41" i="18"/>
  <c r="AFQ41" i="18"/>
  <c r="AFP41" i="18"/>
  <c r="AFO41" i="18"/>
  <c r="AFN41" i="18"/>
  <c r="AFM41" i="18"/>
  <c r="AFL41" i="18"/>
  <c r="AFK41" i="18"/>
  <c r="AFJ41" i="18"/>
  <c r="AFI41" i="18"/>
  <c r="AFH41" i="18"/>
  <c r="AFG41" i="18"/>
  <c r="AFF41" i="18"/>
  <c r="AFE41" i="18"/>
  <c r="AFD41" i="18"/>
  <c r="AFC41" i="18"/>
  <c r="AFB41" i="18"/>
  <c r="AFA41" i="18"/>
  <c r="AEZ41" i="18"/>
  <c r="AEY41" i="18"/>
  <c r="AEX41" i="18"/>
  <c r="AEW41" i="18"/>
  <c r="AEV41" i="18"/>
  <c r="AEU41" i="18"/>
  <c r="AET41" i="18"/>
  <c r="AES41" i="18"/>
  <c r="AER41" i="18"/>
  <c r="AEQ41" i="18"/>
  <c r="AEP41" i="18"/>
  <c r="AEO41" i="18"/>
  <c r="AEN41" i="18"/>
  <c r="AEM41" i="18"/>
  <c r="AEL41" i="18"/>
  <c r="AEK41" i="18"/>
  <c r="AEJ41" i="18"/>
  <c r="AEI41" i="18"/>
  <c r="AEH41" i="18"/>
  <c r="AEG41" i="18"/>
  <c r="AEF41" i="18"/>
  <c r="AEE41" i="18"/>
  <c r="AED41" i="18"/>
  <c r="AEC41" i="18"/>
  <c r="AEB41" i="18"/>
  <c r="AEA41" i="18"/>
  <c r="ADZ41" i="18"/>
  <c r="ADY41" i="18"/>
  <c r="ADX41" i="18"/>
  <c r="ADW41" i="18"/>
  <c r="ADV41" i="18"/>
  <c r="ADU41" i="18"/>
  <c r="ADT41" i="18"/>
  <c r="ADS41" i="18"/>
  <c r="ADR41" i="18"/>
  <c r="ADQ41" i="18"/>
  <c r="ADP41" i="18"/>
  <c r="ADO41" i="18"/>
  <c r="ADN41" i="18"/>
  <c r="ADM41" i="18"/>
  <c r="ADL41" i="18"/>
  <c r="ADK41" i="18"/>
  <c r="ADJ41" i="18"/>
  <c r="ADI41" i="18"/>
  <c r="ADH41" i="18"/>
  <c r="ADG41" i="18"/>
  <c r="ADF41" i="18"/>
  <c r="ADE41" i="18"/>
  <c r="ADD41" i="18"/>
  <c r="ADC41" i="18"/>
  <c r="ADB41" i="18"/>
  <c r="ADA41" i="18"/>
  <c r="ACZ41" i="18"/>
  <c r="ACY41" i="18"/>
  <c r="ACX41" i="18"/>
  <c r="ACW41" i="18"/>
  <c r="ACV41" i="18"/>
  <c r="ACU41" i="18"/>
  <c r="ACT41" i="18"/>
  <c r="ACS41" i="18"/>
  <c r="ACR41" i="18"/>
  <c r="ACQ41" i="18"/>
  <c r="ACP41" i="18"/>
  <c r="ACO41" i="18"/>
  <c r="ACN41" i="18"/>
  <c r="ACM41" i="18"/>
  <c r="ACL41" i="18"/>
  <c r="ACK41" i="18"/>
  <c r="ACJ41" i="18"/>
  <c r="ACI41" i="18"/>
  <c r="ACH41" i="18"/>
  <c r="ACG41" i="18"/>
  <c r="ACF41" i="18"/>
  <c r="ACE41" i="18"/>
  <c r="ACD41" i="18"/>
  <c r="ACC41" i="18"/>
  <c r="ACB41" i="18"/>
  <c r="ACA41" i="18"/>
  <c r="ABZ41" i="18"/>
  <c r="ABY41" i="18"/>
  <c r="ABX41" i="18"/>
  <c r="ABW41" i="18"/>
  <c r="ABV41" i="18"/>
  <c r="ABU41" i="18"/>
  <c r="ABT41" i="18"/>
  <c r="ABS41" i="18"/>
  <c r="ABR41" i="18"/>
  <c r="ABQ41" i="18"/>
  <c r="ABP41" i="18"/>
  <c r="ABO41" i="18"/>
  <c r="ABN41" i="18"/>
  <c r="ABM41" i="18"/>
  <c r="ABL41" i="18"/>
  <c r="ABK41" i="18"/>
  <c r="ABJ41" i="18"/>
  <c r="ABI41" i="18"/>
  <c r="ABH41" i="18"/>
  <c r="ABG41" i="18"/>
  <c r="ABF41" i="18"/>
  <c r="ABE41" i="18"/>
  <c r="ABD41" i="18"/>
  <c r="ABC41" i="18"/>
  <c r="ABB41" i="18"/>
  <c r="ABA41" i="18"/>
  <c r="AAZ41" i="18"/>
  <c r="AAY41" i="18"/>
  <c r="AAX41" i="18"/>
  <c r="AAW41" i="18"/>
  <c r="AAV41" i="18"/>
  <c r="AAU41" i="18"/>
  <c r="AAT41" i="18"/>
  <c r="AAS41" i="18"/>
  <c r="AAR41" i="18"/>
  <c r="AAQ41" i="18"/>
  <c r="AAP41" i="18"/>
  <c r="AAO41" i="18"/>
  <c r="AAN41" i="18"/>
  <c r="AAM41" i="18"/>
  <c r="AAL41" i="18"/>
  <c r="AAK41" i="18"/>
  <c r="AAJ41" i="18"/>
  <c r="AAI41" i="18"/>
  <c r="AAH41" i="18"/>
  <c r="AAG41" i="18"/>
  <c r="AAF41" i="18"/>
  <c r="AAE41" i="18"/>
  <c r="AAD41" i="18"/>
  <c r="AAC41" i="18"/>
  <c r="AAB41" i="18"/>
  <c r="AAA41" i="18"/>
  <c r="ZZ41" i="18"/>
  <c r="ZY41" i="18"/>
  <c r="ZX41" i="18"/>
  <c r="ZW41" i="18"/>
  <c r="ZV41" i="18"/>
  <c r="ZU41" i="18"/>
  <c r="ZT41" i="18"/>
  <c r="ZS41" i="18"/>
  <c r="ZR41" i="18"/>
  <c r="ZQ41" i="18"/>
  <c r="ZP41" i="18"/>
  <c r="ZO41" i="18"/>
  <c r="ZN41" i="18"/>
  <c r="ZM41" i="18"/>
  <c r="ZL41" i="18"/>
  <c r="ZK41" i="18"/>
  <c r="ZJ41" i="18"/>
  <c r="ZI41" i="18"/>
  <c r="ZH41" i="18"/>
  <c r="ZG41" i="18"/>
  <c r="ZF41" i="18"/>
  <c r="ZE41" i="18"/>
  <c r="ZD41" i="18"/>
  <c r="ZC41" i="18"/>
  <c r="ZB41" i="18"/>
  <c r="ZA41" i="18"/>
  <c r="YZ41" i="18"/>
  <c r="YY41" i="18"/>
  <c r="YX41" i="18"/>
  <c r="YW41" i="18"/>
  <c r="YV41" i="18"/>
  <c r="YU41" i="18"/>
  <c r="YT41" i="18"/>
  <c r="YS41" i="18"/>
  <c r="YR41" i="18"/>
  <c r="YQ41" i="18"/>
  <c r="YP41" i="18"/>
  <c r="YO41" i="18"/>
  <c r="YN41" i="18"/>
  <c r="YM41" i="18"/>
  <c r="YL41" i="18"/>
  <c r="YK41" i="18"/>
  <c r="YJ41" i="18"/>
  <c r="YI41" i="18"/>
  <c r="YH41" i="18"/>
  <c r="YG41" i="18"/>
  <c r="YF41" i="18"/>
  <c r="YE41" i="18"/>
  <c r="YD41" i="18"/>
  <c r="YC41" i="18"/>
  <c r="YB41" i="18"/>
  <c r="YA41" i="18"/>
  <c r="XZ41" i="18"/>
  <c r="XY41" i="18"/>
  <c r="XX41" i="18"/>
  <c r="XW41" i="18"/>
  <c r="XV41" i="18"/>
  <c r="XU41" i="18"/>
  <c r="XT41" i="18"/>
  <c r="XS41" i="18"/>
  <c r="XR41" i="18"/>
  <c r="XQ41" i="18"/>
  <c r="XP41" i="18"/>
  <c r="XO41" i="18"/>
  <c r="XN41" i="18"/>
  <c r="XM41" i="18"/>
  <c r="XL41" i="18"/>
  <c r="XK41" i="18"/>
  <c r="XJ41" i="18"/>
  <c r="XI41" i="18"/>
  <c r="XH41" i="18"/>
  <c r="XG41" i="18"/>
  <c r="XF41" i="18"/>
  <c r="XE41" i="18"/>
  <c r="XD41" i="18"/>
  <c r="XC41" i="18"/>
  <c r="XB41" i="18"/>
  <c r="XA41" i="18"/>
  <c r="WZ41" i="18"/>
  <c r="WY41" i="18"/>
  <c r="WX41" i="18"/>
  <c r="WW41" i="18"/>
  <c r="WV41" i="18"/>
  <c r="WU41" i="18"/>
  <c r="WT41" i="18"/>
  <c r="WS41" i="18"/>
  <c r="WR41" i="18"/>
  <c r="WQ41" i="18"/>
  <c r="WP41" i="18"/>
  <c r="WO41" i="18"/>
  <c r="WN41" i="18"/>
  <c r="WM41" i="18"/>
  <c r="WL41" i="18"/>
  <c r="WK41" i="18"/>
  <c r="WJ41" i="18"/>
  <c r="WI41" i="18"/>
  <c r="WH41" i="18"/>
  <c r="WG41" i="18"/>
  <c r="WF41" i="18"/>
  <c r="WE41" i="18"/>
  <c r="WD41" i="18"/>
  <c r="WC41" i="18"/>
  <c r="WB41" i="18"/>
  <c r="WA41" i="18"/>
  <c r="VZ41" i="18"/>
  <c r="VY41" i="18"/>
  <c r="VX41" i="18"/>
  <c r="VW41" i="18"/>
  <c r="VV41" i="18"/>
  <c r="VU41" i="18"/>
  <c r="VT41" i="18"/>
  <c r="VS41" i="18"/>
  <c r="VR41" i="18"/>
  <c r="VQ41" i="18"/>
  <c r="VP41" i="18"/>
  <c r="VO41" i="18"/>
  <c r="VN41" i="18"/>
  <c r="VM41" i="18"/>
  <c r="VL41" i="18"/>
  <c r="VK41" i="18"/>
  <c r="VJ41" i="18"/>
  <c r="VI41" i="18"/>
  <c r="VH41" i="18"/>
  <c r="VG41" i="18"/>
  <c r="VF41" i="18"/>
  <c r="VE41" i="18"/>
  <c r="VD41" i="18"/>
  <c r="VC41" i="18"/>
  <c r="VB41" i="18"/>
  <c r="VA41" i="18"/>
  <c r="UZ41" i="18"/>
  <c r="UY41" i="18"/>
  <c r="UX41" i="18"/>
  <c r="UW41" i="18"/>
  <c r="UV41" i="18"/>
  <c r="UU41" i="18"/>
  <c r="UT41" i="18"/>
  <c r="US41" i="18"/>
  <c r="UR41" i="18"/>
  <c r="UQ41" i="18"/>
  <c r="UP41" i="18"/>
  <c r="UO41" i="18"/>
  <c r="UN41" i="18"/>
  <c r="UM41" i="18"/>
  <c r="UL41" i="18"/>
  <c r="UK41" i="18"/>
  <c r="UJ41" i="18"/>
  <c r="UI41" i="18"/>
  <c r="UH41" i="18"/>
  <c r="UG41" i="18"/>
  <c r="UF41" i="18"/>
  <c r="UE41" i="18"/>
  <c r="UD41" i="18"/>
  <c r="UC41" i="18"/>
  <c r="UB41" i="18"/>
  <c r="UA41" i="18"/>
  <c r="TZ41" i="18"/>
  <c r="TY41" i="18"/>
  <c r="TX41" i="18"/>
  <c r="TW41" i="18"/>
  <c r="TV41" i="18"/>
  <c r="TU41" i="18"/>
  <c r="TT41" i="18"/>
  <c r="TS41" i="18"/>
  <c r="TR41" i="18"/>
  <c r="TQ41" i="18"/>
  <c r="TP41" i="18"/>
  <c r="TO41" i="18"/>
  <c r="TN41" i="18"/>
  <c r="TM41" i="18"/>
  <c r="TL41" i="18"/>
  <c r="TK41" i="18"/>
  <c r="TJ41" i="18"/>
  <c r="TI41" i="18"/>
  <c r="TH41" i="18"/>
  <c r="TG41" i="18"/>
  <c r="TF41" i="18"/>
  <c r="TE41" i="18"/>
  <c r="TD41" i="18"/>
  <c r="TC41" i="18"/>
  <c r="TB41" i="18"/>
  <c r="TA41" i="18"/>
  <c r="SZ41" i="18"/>
  <c r="SY41" i="18"/>
  <c r="SX41" i="18"/>
  <c r="SW41" i="18"/>
  <c r="SV41" i="18"/>
  <c r="SU41" i="18"/>
  <c r="ST41" i="18"/>
  <c r="SS41" i="18"/>
  <c r="SR41" i="18"/>
  <c r="SQ41" i="18"/>
  <c r="SP41" i="18"/>
  <c r="SO41" i="18"/>
  <c r="SN41" i="18"/>
  <c r="SM41" i="18"/>
  <c r="SL41" i="18"/>
  <c r="SK41" i="18"/>
  <c r="SJ41" i="18"/>
  <c r="SI41" i="18"/>
  <c r="SH41" i="18"/>
  <c r="SG41" i="18"/>
  <c r="SF41" i="18"/>
  <c r="SE41" i="18"/>
  <c r="SD41" i="18"/>
  <c r="SC41" i="18"/>
  <c r="SB41" i="18"/>
  <c r="SA41" i="18"/>
  <c r="RZ41" i="18"/>
  <c r="RY41" i="18"/>
  <c r="RX41" i="18"/>
  <c r="RW41" i="18"/>
  <c r="RV41" i="18"/>
  <c r="RU41" i="18"/>
  <c r="RT41" i="18"/>
  <c r="RS41" i="18"/>
  <c r="RR41" i="18"/>
  <c r="RQ41" i="18"/>
  <c r="RP41" i="18"/>
  <c r="RO41" i="18"/>
  <c r="RN41" i="18"/>
  <c r="RM41" i="18"/>
  <c r="RL41" i="18"/>
  <c r="RK41" i="18"/>
  <c r="RJ41" i="18"/>
  <c r="RI41" i="18"/>
  <c r="RH41" i="18"/>
  <c r="RG41" i="18"/>
  <c r="RF41" i="18"/>
  <c r="RE41" i="18"/>
  <c r="RD41" i="18"/>
  <c r="RC41" i="18"/>
  <c r="RB41" i="18"/>
  <c r="RA41" i="18"/>
  <c r="QZ41" i="18"/>
  <c r="QY41" i="18"/>
  <c r="QX41" i="18"/>
  <c r="QW41" i="18"/>
  <c r="QV41" i="18"/>
  <c r="QU41" i="18"/>
  <c r="QT41" i="18"/>
  <c r="QS41" i="18"/>
  <c r="QR41" i="18"/>
  <c r="QQ41" i="18"/>
  <c r="QP41" i="18"/>
  <c r="QO41" i="18"/>
  <c r="QN41" i="18"/>
  <c r="QM41" i="18"/>
  <c r="QL41" i="18"/>
  <c r="QK41" i="18"/>
  <c r="QJ41" i="18"/>
  <c r="QI41" i="18"/>
  <c r="QH41" i="18"/>
  <c r="QG41" i="18"/>
  <c r="QF41" i="18"/>
  <c r="QE41" i="18"/>
  <c r="QD41" i="18"/>
  <c r="QC41" i="18"/>
  <c r="QB41" i="18"/>
  <c r="QA41" i="18"/>
  <c r="PZ41" i="18"/>
  <c r="PY41" i="18"/>
  <c r="PX41" i="18"/>
  <c r="PW41" i="18"/>
  <c r="PV41" i="18"/>
  <c r="PU41" i="18"/>
  <c r="PT41" i="18"/>
  <c r="PS41" i="18"/>
  <c r="PR41" i="18"/>
  <c r="PQ41" i="18"/>
  <c r="PP41" i="18"/>
  <c r="PO41" i="18"/>
  <c r="PN41" i="18"/>
  <c r="PM41" i="18"/>
  <c r="PL41" i="18"/>
  <c r="PK41" i="18"/>
  <c r="PJ41" i="18"/>
  <c r="PI41" i="18"/>
  <c r="PH41" i="18"/>
  <c r="PG41" i="18"/>
  <c r="PF41" i="18"/>
  <c r="PE41" i="18"/>
  <c r="PD41" i="18"/>
  <c r="PC41" i="18"/>
  <c r="PB41" i="18"/>
  <c r="PA41" i="18"/>
  <c r="OZ41" i="18"/>
  <c r="OY41" i="18"/>
  <c r="OX41" i="18"/>
  <c r="OW41" i="18"/>
  <c r="OV41" i="18"/>
  <c r="OU41" i="18"/>
  <c r="OT41" i="18"/>
  <c r="OS41" i="18"/>
  <c r="OR41" i="18"/>
  <c r="OQ41" i="18"/>
  <c r="OP41" i="18"/>
  <c r="OO41" i="18"/>
  <c r="ON41" i="18"/>
  <c r="OM41" i="18"/>
  <c r="OL41" i="18"/>
  <c r="OK41" i="18"/>
  <c r="OJ41" i="18"/>
  <c r="OI41" i="18"/>
  <c r="OH41" i="18"/>
  <c r="OG41" i="18"/>
  <c r="OF41" i="18"/>
  <c r="OE41" i="18"/>
  <c r="OD41" i="18"/>
  <c r="OC41" i="18"/>
  <c r="OB41" i="18"/>
  <c r="OA41" i="18"/>
  <c r="NZ41" i="18"/>
  <c r="NY41" i="18"/>
  <c r="NX41" i="18"/>
  <c r="NW41" i="18"/>
  <c r="NV41" i="18"/>
  <c r="NU41" i="18"/>
  <c r="NT41" i="18"/>
  <c r="NS41" i="18"/>
  <c r="NR41" i="18"/>
  <c r="NQ41" i="18"/>
  <c r="NP41" i="18"/>
  <c r="NO41" i="18"/>
  <c r="NN41" i="18"/>
  <c r="NM41" i="18"/>
  <c r="NL41" i="18"/>
  <c r="NK41" i="18"/>
  <c r="NJ41" i="18"/>
  <c r="NI41" i="18"/>
  <c r="NH41" i="18"/>
  <c r="NG41" i="18"/>
  <c r="NF41" i="18"/>
  <c r="NE41" i="18"/>
  <c r="ND41" i="18"/>
  <c r="NC41" i="18"/>
  <c r="NB41" i="18"/>
  <c r="NA41" i="18"/>
  <c r="MZ41" i="18"/>
  <c r="MY41" i="18"/>
  <c r="MX41" i="18"/>
  <c r="MW41" i="18"/>
  <c r="MV41" i="18"/>
  <c r="MU41" i="18"/>
  <c r="MT41" i="18"/>
  <c r="MS41" i="18"/>
  <c r="MR41" i="18"/>
  <c r="MQ41" i="18"/>
  <c r="MP41" i="18"/>
  <c r="MO41" i="18"/>
  <c r="MN41" i="18"/>
  <c r="MM41" i="18"/>
  <c r="ML41" i="18"/>
  <c r="MK41" i="18"/>
  <c r="MJ41" i="18"/>
  <c r="MI41" i="18"/>
  <c r="MH41" i="18"/>
  <c r="MG41" i="18"/>
  <c r="MF41" i="18"/>
  <c r="ME41" i="18"/>
  <c r="MD41" i="18"/>
  <c r="MC41" i="18"/>
  <c r="MB41" i="18"/>
  <c r="MA41" i="18"/>
  <c r="LZ41" i="18"/>
  <c r="LY41" i="18"/>
  <c r="LX41" i="18"/>
  <c r="LW41" i="18"/>
  <c r="LV41" i="18"/>
  <c r="LU41" i="18"/>
  <c r="LT41" i="18"/>
  <c r="LS41" i="18"/>
  <c r="LR41" i="18"/>
  <c r="LQ41" i="18"/>
  <c r="LP41" i="18"/>
  <c r="LO41" i="18"/>
  <c r="LN41" i="18"/>
  <c r="LM41" i="18"/>
  <c r="LL41" i="18"/>
  <c r="LK41" i="18"/>
  <c r="LJ41" i="18"/>
  <c r="LI41" i="18"/>
  <c r="LH41" i="18"/>
  <c r="LG41" i="18"/>
  <c r="LF41" i="18"/>
  <c r="LE41" i="18"/>
  <c r="LD41" i="18"/>
  <c r="LC41" i="18"/>
  <c r="LB41" i="18"/>
  <c r="LA41" i="18"/>
  <c r="KZ41" i="18"/>
  <c r="KY41" i="18"/>
  <c r="KX41" i="18"/>
  <c r="KW41" i="18"/>
  <c r="KV41" i="18"/>
  <c r="KU41" i="18"/>
  <c r="KT41" i="18"/>
  <c r="KS41" i="18"/>
  <c r="KR41" i="18"/>
  <c r="KQ41" i="18"/>
  <c r="KP41" i="18"/>
  <c r="KO41" i="18"/>
  <c r="KN41" i="18"/>
  <c r="KM41" i="18"/>
  <c r="KL41" i="18"/>
  <c r="KK41" i="18"/>
  <c r="KJ41" i="18"/>
  <c r="KI41" i="18"/>
  <c r="KH41" i="18"/>
  <c r="KG41" i="18"/>
  <c r="KF41" i="18"/>
  <c r="KE41" i="18"/>
  <c r="KD41" i="18"/>
  <c r="KC41" i="18"/>
  <c r="KB41" i="18"/>
  <c r="KA41" i="18"/>
  <c r="JZ41" i="18"/>
  <c r="JY41" i="18"/>
  <c r="JX41" i="18"/>
  <c r="JW41" i="18"/>
  <c r="JV41" i="18"/>
  <c r="JU41" i="18"/>
  <c r="JT41" i="18"/>
  <c r="JS41" i="18"/>
  <c r="JR41" i="18"/>
  <c r="JQ41" i="18"/>
  <c r="JP41" i="18"/>
  <c r="JO41" i="18"/>
  <c r="JN41" i="18"/>
  <c r="JM41" i="18"/>
  <c r="JL41" i="18"/>
  <c r="JK41" i="18"/>
  <c r="JJ41" i="18"/>
  <c r="JI41" i="18"/>
  <c r="JH41" i="18"/>
  <c r="JG41" i="18"/>
  <c r="JF41" i="18"/>
  <c r="JE41" i="18"/>
  <c r="JD41" i="18"/>
  <c r="JC41" i="18"/>
  <c r="JB41" i="18"/>
  <c r="JA41" i="18"/>
  <c r="IZ41" i="18"/>
  <c r="IY41" i="18"/>
  <c r="IX41" i="18"/>
  <c r="IW41" i="18"/>
  <c r="IV41" i="18"/>
  <c r="IU41" i="18"/>
  <c r="IT41" i="18"/>
  <c r="IS41" i="18"/>
  <c r="IR41" i="18"/>
  <c r="IQ41" i="18"/>
  <c r="IP41" i="18"/>
  <c r="IO41" i="18"/>
  <c r="IN41" i="18"/>
  <c r="IM41" i="18"/>
  <c r="IL41" i="18"/>
  <c r="IK41" i="18"/>
  <c r="IJ41" i="18"/>
  <c r="II41" i="18"/>
  <c r="IH41" i="18"/>
  <c r="IG41" i="18"/>
  <c r="IF41" i="18"/>
  <c r="IE41" i="18"/>
  <c r="ID41" i="18"/>
  <c r="IC41" i="18"/>
  <c r="IB41" i="18"/>
  <c r="IA41" i="18"/>
  <c r="HZ41" i="18"/>
  <c r="HY41" i="18"/>
  <c r="HX41" i="18"/>
  <c r="HW41" i="18"/>
  <c r="HV41" i="18"/>
  <c r="HU41" i="18"/>
  <c r="HT41" i="18"/>
  <c r="HS41" i="18"/>
  <c r="HR41" i="18"/>
  <c r="HQ41" i="18"/>
  <c r="HP41" i="18"/>
  <c r="HO41" i="18"/>
  <c r="HN41" i="18"/>
  <c r="HM41" i="18"/>
  <c r="HL41" i="18"/>
  <c r="HK41" i="18"/>
  <c r="HJ41" i="18"/>
  <c r="HI41" i="18"/>
  <c r="HH41" i="18"/>
  <c r="HG41" i="18"/>
  <c r="HF41" i="18"/>
  <c r="HE41" i="18"/>
  <c r="HD41" i="18"/>
  <c r="HC41" i="18"/>
  <c r="HB41" i="18"/>
  <c r="HA41" i="18"/>
  <c r="GZ41" i="18"/>
  <c r="GY41" i="18"/>
  <c r="GX41" i="18"/>
  <c r="GW41" i="18"/>
  <c r="GV41" i="18"/>
  <c r="GU41" i="18"/>
  <c r="GT41" i="18"/>
  <c r="GS41" i="18"/>
  <c r="GR41" i="18"/>
  <c r="GQ41" i="18"/>
  <c r="GP41" i="18"/>
  <c r="GO41" i="18"/>
  <c r="GN41" i="18"/>
  <c r="GM41" i="18"/>
  <c r="GL41" i="18"/>
  <c r="GK41" i="18"/>
  <c r="GJ41" i="18"/>
  <c r="GI41" i="18"/>
  <c r="GH41" i="18"/>
  <c r="GG41" i="18"/>
  <c r="GF41" i="18"/>
  <c r="GE41" i="18"/>
  <c r="GD41" i="18"/>
  <c r="GC41" i="18"/>
  <c r="GB41" i="18"/>
  <c r="GA41" i="18"/>
  <c r="FZ41" i="18"/>
  <c r="FY41" i="18"/>
  <c r="FX41" i="18"/>
  <c r="FW41" i="18"/>
  <c r="FV41" i="18"/>
  <c r="FU41" i="18"/>
  <c r="FT41" i="18"/>
  <c r="FS41" i="18"/>
  <c r="FR41" i="18"/>
  <c r="FQ41" i="18"/>
  <c r="FP41" i="18"/>
  <c r="FO41" i="18"/>
  <c r="FN41" i="18"/>
  <c r="FM41" i="18"/>
  <c r="FL41" i="18"/>
  <c r="FK41" i="18"/>
  <c r="FJ41" i="18"/>
  <c r="FI41" i="18"/>
  <c r="FH41" i="18"/>
  <c r="FG41" i="18"/>
  <c r="FF41" i="18"/>
  <c r="FE41" i="18"/>
  <c r="FD41" i="18"/>
  <c r="FC41" i="18"/>
  <c r="FB41" i="18"/>
  <c r="FA41" i="18"/>
  <c r="EZ41" i="18"/>
  <c r="EY41" i="18"/>
  <c r="EX41" i="18"/>
  <c r="EW41" i="18"/>
  <c r="EV41" i="18"/>
  <c r="EU41" i="18"/>
  <c r="ET41" i="18"/>
  <c r="ES41" i="18"/>
  <c r="ER41" i="18"/>
  <c r="EQ41" i="18"/>
  <c r="EP41" i="18"/>
  <c r="EO41" i="18"/>
  <c r="EN41" i="18"/>
  <c r="EM41" i="18"/>
  <c r="EL41" i="18"/>
  <c r="EK41" i="18"/>
  <c r="EJ41" i="18"/>
  <c r="EI41" i="18"/>
  <c r="EH41" i="18"/>
  <c r="EG41" i="18"/>
  <c r="EF41" i="18"/>
  <c r="EE41" i="18"/>
  <c r="ED41" i="18"/>
  <c r="EC41" i="18"/>
  <c r="EB41" i="18"/>
  <c r="EA41" i="18"/>
  <c r="DZ41" i="18"/>
  <c r="DY41" i="18"/>
  <c r="DX41" i="18"/>
  <c r="DW41" i="18"/>
  <c r="DV41" i="18"/>
  <c r="DU41" i="18"/>
  <c r="DT41" i="18"/>
  <c r="DS41" i="18"/>
  <c r="DR41" i="18"/>
  <c r="DQ41" i="18"/>
  <c r="DP41" i="18"/>
  <c r="DO41" i="18"/>
  <c r="DN41" i="18"/>
  <c r="DM41" i="18"/>
  <c r="DL41" i="18"/>
  <c r="DK41" i="18"/>
  <c r="DJ41" i="18"/>
  <c r="DI41" i="18"/>
  <c r="DH41" i="18"/>
  <c r="DG41" i="18"/>
  <c r="DF41" i="18"/>
  <c r="DE41" i="18"/>
  <c r="DD41" i="18"/>
  <c r="DC41" i="18"/>
  <c r="DB41" i="18"/>
  <c r="DA41" i="18"/>
  <c r="CZ41" i="18"/>
  <c r="CY41" i="18"/>
  <c r="CX41" i="18"/>
  <c r="CW41" i="18"/>
  <c r="CV41" i="18"/>
  <c r="CU41" i="18"/>
  <c r="CT41" i="18"/>
  <c r="CS41" i="18"/>
  <c r="CR41" i="18"/>
  <c r="CQ41" i="18"/>
  <c r="CP41" i="18"/>
  <c r="CO41" i="18"/>
  <c r="CN41" i="18"/>
  <c r="CM41" i="18"/>
  <c r="CL41" i="18"/>
  <c r="CK41" i="18"/>
  <c r="CJ41" i="18"/>
  <c r="CI41" i="18"/>
  <c r="CH41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AHW39" i="18"/>
  <c r="AHW38" i="18"/>
  <c r="AHW41" i="18" s="1"/>
  <c r="AHW37" i="18"/>
  <c r="AHW36" i="18"/>
  <c r="AHI35" i="18"/>
  <c r="AGS35" i="18"/>
  <c r="AEG35" i="18"/>
  <c r="XM35" i="18"/>
  <c r="QS35" i="18"/>
  <c r="KO35" i="18"/>
  <c r="DU35" i="18"/>
  <c r="AHV34" i="18"/>
  <c r="AHV35" i="18" s="1"/>
  <c r="AHU34" i="18"/>
  <c r="AHT34" i="18"/>
  <c r="AHS34" i="18"/>
  <c r="AHR34" i="18"/>
  <c r="AHR35" i="18" s="1"/>
  <c r="AHQ34" i="18"/>
  <c r="AHP34" i="18"/>
  <c r="AHO34" i="18"/>
  <c r="AHN34" i="18"/>
  <c r="AHN35" i="18" s="1"/>
  <c r="AHM34" i="18"/>
  <c r="AHL34" i="18"/>
  <c r="AHK34" i="18"/>
  <c r="AHJ34" i="18"/>
  <c r="AHJ35" i="18" s="1"/>
  <c r="AHI34" i="18"/>
  <c r="AHH34" i="18"/>
  <c r="AHG34" i="18"/>
  <c r="AHF34" i="18"/>
  <c r="AHF35" i="18" s="1"/>
  <c r="AHE34" i="18"/>
  <c r="AHD34" i="18"/>
  <c r="AHC34" i="18"/>
  <c r="AHB34" i="18"/>
  <c r="AHB35" i="18" s="1"/>
  <c r="AHA34" i="18"/>
  <c r="AGZ34" i="18"/>
  <c r="AGY34" i="18"/>
  <c r="AGX34" i="18"/>
  <c r="AGX35" i="18" s="1"/>
  <c r="AGW34" i="18"/>
  <c r="AGV34" i="18"/>
  <c r="AGU34" i="18"/>
  <c r="AGT34" i="18"/>
  <c r="AGT35" i="18" s="1"/>
  <c r="AGS34" i="18"/>
  <c r="AGR34" i="18"/>
  <c r="AGQ34" i="18"/>
  <c r="AGP34" i="18"/>
  <c r="AGP35" i="18" s="1"/>
  <c r="AGO34" i="18"/>
  <c r="AGN34" i="18"/>
  <c r="AGM34" i="18"/>
  <c r="AGL34" i="18"/>
  <c r="AGL35" i="18" s="1"/>
  <c r="AGK34" i="18"/>
  <c r="AGJ34" i="18"/>
  <c r="AGI34" i="18"/>
  <c r="AGH34" i="18"/>
  <c r="AGH35" i="18" s="1"/>
  <c r="AGG34" i="18"/>
  <c r="AGF34" i="18"/>
  <c r="AGE34" i="18"/>
  <c r="AGD34" i="18"/>
  <c r="AGD35" i="18" s="1"/>
  <c r="AGC34" i="18"/>
  <c r="AGB34" i="18"/>
  <c r="AGA34" i="18"/>
  <c r="AFZ34" i="18"/>
  <c r="AFZ35" i="18" s="1"/>
  <c r="AFY34" i="18"/>
  <c r="AFX34" i="18"/>
  <c r="AFW34" i="18"/>
  <c r="AFV34" i="18"/>
  <c r="AFV35" i="18" s="1"/>
  <c r="AFU34" i="18"/>
  <c r="AFT34" i="18"/>
  <c r="AFS34" i="18"/>
  <c r="AFR34" i="18"/>
  <c r="AFR35" i="18" s="1"/>
  <c r="AFQ34" i="18"/>
  <c r="AFP34" i="18"/>
  <c r="AFO34" i="18"/>
  <c r="AFN34" i="18"/>
  <c r="AFN35" i="18" s="1"/>
  <c r="AFM34" i="18"/>
  <c r="AFL34" i="18"/>
  <c r="AFK34" i="18"/>
  <c r="AFJ34" i="18"/>
  <c r="AFJ35" i="18" s="1"/>
  <c r="AFI34" i="18"/>
  <c r="AFH34" i="18"/>
  <c r="AFG34" i="18"/>
  <c r="AFF34" i="18"/>
  <c r="AFF35" i="18" s="1"/>
  <c r="AFE34" i="18"/>
  <c r="AFD34" i="18"/>
  <c r="AFC34" i="18"/>
  <c r="AFB34" i="18"/>
  <c r="AFB35" i="18" s="1"/>
  <c r="AFA34" i="18"/>
  <c r="AEZ34" i="18"/>
  <c r="AEY34" i="18"/>
  <c r="AEX34" i="18"/>
  <c r="AEX35" i="18" s="1"/>
  <c r="AEW34" i="18"/>
  <c r="AEV34" i="18"/>
  <c r="AEU34" i="18"/>
  <c r="AET34" i="18"/>
  <c r="AET35" i="18" s="1"/>
  <c r="AES34" i="18"/>
  <c r="AER34" i="18"/>
  <c r="AEQ34" i="18"/>
  <c r="AEP34" i="18"/>
  <c r="AEP35" i="18" s="1"/>
  <c r="AEO34" i="18"/>
  <c r="AEN34" i="18"/>
  <c r="AEM34" i="18"/>
  <c r="AEL34" i="18"/>
  <c r="AEL35" i="18" s="1"/>
  <c r="AEK34" i="18"/>
  <c r="AEJ34" i="18"/>
  <c r="AEI34" i="18"/>
  <c r="AEH34" i="18"/>
  <c r="AEH35" i="18" s="1"/>
  <c r="AEG34" i="18"/>
  <c r="AEF34" i="18"/>
  <c r="AEE34" i="18"/>
  <c r="AED34" i="18"/>
  <c r="AED35" i="18" s="1"/>
  <c r="AEC34" i="18"/>
  <c r="AEB34" i="18"/>
  <c r="AEA34" i="18"/>
  <c r="ADZ34" i="18"/>
  <c r="ADZ35" i="18" s="1"/>
  <c r="ADY34" i="18"/>
  <c r="ADX34" i="18"/>
  <c r="ADW34" i="18"/>
  <c r="ADV34" i="18"/>
  <c r="ADV35" i="18" s="1"/>
  <c r="ADU34" i="18"/>
  <c r="ADT34" i="18"/>
  <c r="ADS34" i="18"/>
  <c r="ADR34" i="18"/>
  <c r="ADR35" i="18" s="1"/>
  <c r="ADQ34" i="18"/>
  <c r="ADP34" i="18"/>
  <c r="ADO34" i="18"/>
  <c r="ADN34" i="18"/>
  <c r="ADN35" i="18" s="1"/>
  <c r="ADM34" i="18"/>
  <c r="ADL34" i="18"/>
  <c r="ADK34" i="18"/>
  <c r="ADJ34" i="18"/>
  <c r="ADJ35" i="18" s="1"/>
  <c r="ADI34" i="18"/>
  <c r="ADH34" i="18"/>
  <c r="ADG34" i="18"/>
  <c r="ADF34" i="18"/>
  <c r="ADF35" i="18" s="1"/>
  <c r="ADE34" i="18"/>
  <c r="ADD34" i="18"/>
  <c r="ADC34" i="18"/>
  <c r="ADB34" i="18"/>
  <c r="ADB35" i="18" s="1"/>
  <c r="ADA34" i="18"/>
  <c r="ACZ34" i="18"/>
  <c r="ACY34" i="18"/>
  <c r="ACX34" i="18"/>
  <c r="ACX35" i="18" s="1"/>
  <c r="ACW34" i="18"/>
  <c r="ACV34" i="18"/>
  <c r="ACU34" i="18"/>
  <c r="ACT34" i="18"/>
  <c r="ACT35" i="18" s="1"/>
  <c r="ACS34" i="18"/>
  <c r="ACR34" i="18"/>
  <c r="ACQ34" i="18"/>
  <c r="ACP34" i="18"/>
  <c r="ACP35" i="18" s="1"/>
  <c r="ACO34" i="18"/>
  <c r="ACN34" i="18"/>
  <c r="ACM34" i="18"/>
  <c r="ACL34" i="18"/>
  <c r="ACL35" i="18" s="1"/>
  <c r="ACK34" i="18"/>
  <c r="ACJ34" i="18"/>
  <c r="ACI34" i="18"/>
  <c r="ACH34" i="18"/>
  <c r="ACH35" i="18" s="1"/>
  <c r="ACG34" i="18"/>
  <c r="ACF34" i="18"/>
  <c r="ACE34" i="18"/>
  <c r="ACD34" i="18"/>
  <c r="ACD35" i="18" s="1"/>
  <c r="ACC34" i="18"/>
  <c r="ACB34" i="18"/>
  <c r="ACA34" i="18"/>
  <c r="ABZ34" i="18"/>
  <c r="ABZ35" i="18" s="1"/>
  <c r="ABY34" i="18"/>
  <c r="ABX34" i="18"/>
  <c r="ABW34" i="18"/>
  <c r="ABV34" i="18"/>
  <c r="ABV35" i="18" s="1"/>
  <c r="ABU34" i="18"/>
  <c r="ABT34" i="18"/>
  <c r="ABS34" i="18"/>
  <c r="ABR34" i="18"/>
  <c r="ABR35" i="18" s="1"/>
  <c r="ABQ34" i="18"/>
  <c r="ABP34" i="18"/>
  <c r="ABO34" i="18"/>
  <c r="ABN34" i="18"/>
  <c r="ABN35" i="18" s="1"/>
  <c r="ABM34" i="18"/>
  <c r="ABL34" i="18"/>
  <c r="ABK34" i="18"/>
  <c r="ABJ34" i="18"/>
  <c r="ABJ35" i="18" s="1"/>
  <c r="ABI34" i="18"/>
  <c r="ABH34" i="18"/>
  <c r="ABG34" i="18"/>
  <c r="ABF34" i="18"/>
  <c r="ABF35" i="18" s="1"/>
  <c r="ABE34" i="18"/>
  <c r="ABD34" i="18"/>
  <c r="ABC34" i="18"/>
  <c r="ABB34" i="18"/>
  <c r="ABB35" i="18" s="1"/>
  <c r="ABA34" i="18"/>
  <c r="AAZ34" i="18"/>
  <c r="AAY34" i="18"/>
  <c r="AAX34" i="18"/>
  <c r="AAX35" i="18" s="1"/>
  <c r="AAW34" i="18"/>
  <c r="AAV34" i="18"/>
  <c r="AAU34" i="18"/>
  <c r="AAT34" i="18"/>
  <c r="AAT35" i="18" s="1"/>
  <c r="AAS34" i="18"/>
  <c r="AAR34" i="18"/>
  <c r="AAQ34" i="18"/>
  <c r="AAP34" i="18"/>
  <c r="AAP35" i="18" s="1"/>
  <c r="AAO34" i="18"/>
  <c r="AAN34" i="18"/>
  <c r="AAM34" i="18"/>
  <c r="AAL34" i="18"/>
  <c r="AAL35" i="18" s="1"/>
  <c r="AAK34" i="18"/>
  <c r="AAJ34" i="18"/>
  <c r="AAI34" i="18"/>
  <c r="AAH34" i="18"/>
  <c r="AAH35" i="18" s="1"/>
  <c r="AAG34" i="18"/>
  <c r="AAF34" i="18"/>
  <c r="AAE34" i="18"/>
  <c r="AAD34" i="18"/>
  <c r="AAD35" i="18" s="1"/>
  <c r="AAC34" i="18"/>
  <c r="AAB34" i="18"/>
  <c r="AAA34" i="18"/>
  <c r="ZZ34" i="18"/>
  <c r="ZZ35" i="18" s="1"/>
  <c r="ZY34" i="18"/>
  <c r="ZX34" i="18"/>
  <c r="ZW34" i="18"/>
  <c r="ZV34" i="18"/>
  <c r="ZV35" i="18" s="1"/>
  <c r="ZU34" i="18"/>
  <c r="ZT34" i="18"/>
  <c r="ZS34" i="18"/>
  <c r="ZR34" i="18"/>
  <c r="ZR35" i="18" s="1"/>
  <c r="ZQ34" i="18"/>
  <c r="ZP34" i="18"/>
  <c r="ZO34" i="18"/>
  <c r="ZN34" i="18"/>
  <c r="ZN35" i="18" s="1"/>
  <c r="ZM34" i="18"/>
  <c r="ZL34" i="18"/>
  <c r="ZK34" i="18"/>
  <c r="ZJ34" i="18"/>
  <c r="ZJ35" i="18" s="1"/>
  <c r="ZI34" i="18"/>
  <c r="ZH34" i="18"/>
  <c r="ZG34" i="18"/>
  <c r="ZF34" i="18"/>
  <c r="ZF35" i="18" s="1"/>
  <c r="ZE34" i="18"/>
  <c r="ZD34" i="18"/>
  <c r="ZC34" i="18"/>
  <c r="ZB34" i="18"/>
  <c r="ZB35" i="18" s="1"/>
  <c r="ZA34" i="18"/>
  <c r="YZ34" i="18"/>
  <c r="YY34" i="18"/>
  <c r="YX34" i="18"/>
  <c r="YX35" i="18" s="1"/>
  <c r="YW34" i="18"/>
  <c r="YV34" i="18"/>
  <c r="YU34" i="18"/>
  <c r="YT34" i="18"/>
  <c r="YT35" i="18" s="1"/>
  <c r="YS34" i="18"/>
  <c r="YR34" i="18"/>
  <c r="YQ34" i="18"/>
  <c r="YP34" i="18"/>
  <c r="YP35" i="18" s="1"/>
  <c r="YO34" i="18"/>
  <c r="YN34" i="18"/>
  <c r="YM34" i="18"/>
  <c r="YL34" i="18"/>
  <c r="YL35" i="18" s="1"/>
  <c r="YK34" i="18"/>
  <c r="YJ34" i="18"/>
  <c r="YI34" i="18"/>
  <c r="YH34" i="18"/>
  <c r="YH35" i="18" s="1"/>
  <c r="YG34" i="18"/>
  <c r="YF34" i="18"/>
  <c r="YE34" i="18"/>
  <c r="YD34" i="18"/>
  <c r="YD35" i="18" s="1"/>
  <c r="YC34" i="18"/>
  <c r="YB34" i="18"/>
  <c r="YA34" i="18"/>
  <c r="XZ34" i="18"/>
  <c r="XZ35" i="18" s="1"/>
  <c r="XY34" i="18"/>
  <c r="XX34" i="18"/>
  <c r="XW34" i="18"/>
  <c r="XV34" i="18"/>
  <c r="XV35" i="18" s="1"/>
  <c r="XU34" i="18"/>
  <c r="XT34" i="18"/>
  <c r="XS34" i="18"/>
  <c r="XR34" i="18"/>
  <c r="XR35" i="18" s="1"/>
  <c r="XQ34" i="18"/>
  <c r="XP34" i="18"/>
  <c r="XO34" i="18"/>
  <c r="XN34" i="18"/>
  <c r="XN35" i="18" s="1"/>
  <c r="XM34" i="18"/>
  <c r="XL34" i="18"/>
  <c r="XK34" i="18"/>
  <c r="XJ34" i="18"/>
  <c r="XJ35" i="18" s="1"/>
  <c r="XI34" i="18"/>
  <c r="XH34" i="18"/>
  <c r="XG34" i="18"/>
  <c r="XF34" i="18"/>
  <c r="XF35" i="18" s="1"/>
  <c r="XE34" i="18"/>
  <c r="XD34" i="18"/>
  <c r="XC34" i="18"/>
  <c r="XB34" i="18"/>
  <c r="XB35" i="18" s="1"/>
  <c r="XA34" i="18"/>
  <c r="WZ34" i="18"/>
  <c r="WY34" i="18"/>
  <c r="WX34" i="18"/>
  <c r="WX35" i="18" s="1"/>
  <c r="WW34" i="18"/>
  <c r="WV34" i="18"/>
  <c r="WU34" i="18"/>
  <c r="WT34" i="18"/>
  <c r="WT35" i="18" s="1"/>
  <c r="WS34" i="18"/>
  <c r="WR34" i="18"/>
  <c r="WQ34" i="18"/>
  <c r="WP34" i="18"/>
  <c r="WP35" i="18" s="1"/>
  <c r="WO34" i="18"/>
  <c r="WN34" i="18"/>
  <c r="WM34" i="18"/>
  <c r="WL34" i="18"/>
  <c r="WL35" i="18" s="1"/>
  <c r="WK34" i="18"/>
  <c r="WJ34" i="18"/>
  <c r="WI34" i="18"/>
  <c r="WH34" i="18"/>
  <c r="WH35" i="18" s="1"/>
  <c r="WG34" i="18"/>
  <c r="WF34" i="18"/>
  <c r="WE34" i="18"/>
  <c r="WD34" i="18"/>
  <c r="WD35" i="18" s="1"/>
  <c r="WC34" i="18"/>
  <c r="WB34" i="18"/>
  <c r="WA34" i="18"/>
  <c r="VZ34" i="18"/>
  <c r="VZ35" i="18" s="1"/>
  <c r="VY34" i="18"/>
  <c r="VX34" i="18"/>
  <c r="VW34" i="18"/>
  <c r="VV34" i="18"/>
  <c r="VV35" i="18" s="1"/>
  <c r="VU34" i="18"/>
  <c r="VT34" i="18"/>
  <c r="VS34" i="18"/>
  <c r="VR34" i="18"/>
  <c r="VR35" i="18" s="1"/>
  <c r="VQ34" i="18"/>
  <c r="VP34" i="18"/>
  <c r="VO34" i="18"/>
  <c r="VN34" i="18"/>
  <c r="VN35" i="18" s="1"/>
  <c r="VM34" i="18"/>
  <c r="VL34" i="18"/>
  <c r="VK34" i="18"/>
  <c r="VJ34" i="18"/>
  <c r="VJ35" i="18" s="1"/>
  <c r="VI34" i="18"/>
  <c r="VH34" i="18"/>
  <c r="VG34" i="18"/>
  <c r="VF34" i="18"/>
  <c r="VF35" i="18" s="1"/>
  <c r="VE34" i="18"/>
  <c r="VD34" i="18"/>
  <c r="VC34" i="18"/>
  <c r="VB34" i="18"/>
  <c r="VB35" i="18" s="1"/>
  <c r="VA34" i="18"/>
  <c r="UZ34" i="18"/>
  <c r="UY34" i="18"/>
  <c r="UX34" i="18"/>
  <c r="UX35" i="18" s="1"/>
  <c r="UW34" i="18"/>
  <c r="UV34" i="18"/>
  <c r="UU34" i="18"/>
  <c r="UT34" i="18"/>
  <c r="UT35" i="18" s="1"/>
  <c r="US34" i="18"/>
  <c r="UR34" i="18"/>
  <c r="UQ34" i="18"/>
  <c r="UP34" i="18"/>
  <c r="UP35" i="18" s="1"/>
  <c r="UO34" i="18"/>
  <c r="UN34" i="18"/>
  <c r="UM34" i="18"/>
  <c r="UL34" i="18"/>
  <c r="UL35" i="18" s="1"/>
  <c r="UK34" i="18"/>
  <c r="UJ34" i="18"/>
  <c r="UI34" i="18"/>
  <c r="UH34" i="18"/>
  <c r="UH35" i="18" s="1"/>
  <c r="UG34" i="18"/>
  <c r="UF34" i="18"/>
  <c r="UE34" i="18"/>
  <c r="UD34" i="18"/>
  <c r="UD35" i="18" s="1"/>
  <c r="UC34" i="18"/>
  <c r="UB34" i="18"/>
  <c r="UA34" i="18"/>
  <c r="TZ34" i="18"/>
  <c r="TZ35" i="18" s="1"/>
  <c r="TY34" i="18"/>
  <c r="TX34" i="18"/>
  <c r="TW34" i="18"/>
  <c r="TV34" i="18"/>
  <c r="TV35" i="18" s="1"/>
  <c r="TU34" i="18"/>
  <c r="TT34" i="18"/>
  <c r="TS34" i="18"/>
  <c r="TR34" i="18"/>
  <c r="TR35" i="18" s="1"/>
  <c r="TQ34" i="18"/>
  <c r="TP34" i="18"/>
  <c r="TO34" i="18"/>
  <c r="TN34" i="18"/>
  <c r="TN35" i="18" s="1"/>
  <c r="TM34" i="18"/>
  <c r="TL34" i="18"/>
  <c r="TK34" i="18"/>
  <c r="TJ34" i="18"/>
  <c r="TJ35" i="18" s="1"/>
  <c r="TI34" i="18"/>
  <c r="TH34" i="18"/>
  <c r="TG34" i="18"/>
  <c r="TF34" i="18"/>
  <c r="TF35" i="18" s="1"/>
  <c r="TE34" i="18"/>
  <c r="TD34" i="18"/>
  <c r="TC34" i="18"/>
  <c r="TB34" i="18"/>
  <c r="TB35" i="18" s="1"/>
  <c r="TA34" i="18"/>
  <c r="SZ34" i="18"/>
  <c r="SY34" i="18"/>
  <c r="SX34" i="18"/>
  <c r="SX35" i="18" s="1"/>
  <c r="SW34" i="18"/>
  <c r="SV34" i="18"/>
  <c r="SU34" i="18"/>
  <c r="ST34" i="18"/>
  <c r="ST35" i="18" s="1"/>
  <c r="SS34" i="18"/>
  <c r="SR34" i="18"/>
  <c r="SQ34" i="18"/>
  <c r="SP34" i="18"/>
  <c r="SP35" i="18" s="1"/>
  <c r="SO34" i="18"/>
  <c r="SN34" i="18"/>
  <c r="SM34" i="18"/>
  <c r="SL34" i="18"/>
  <c r="SL35" i="18" s="1"/>
  <c r="SK34" i="18"/>
  <c r="SJ34" i="18"/>
  <c r="SI34" i="18"/>
  <c r="SH34" i="18"/>
  <c r="SH35" i="18" s="1"/>
  <c r="SG34" i="18"/>
  <c r="SF34" i="18"/>
  <c r="SE34" i="18"/>
  <c r="SD34" i="18"/>
  <c r="SD35" i="18" s="1"/>
  <c r="SC34" i="18"/>
  <c r="SB34" i="18"/>
  <c r="SA34" i="18"/>
  <c r="RZ34" i="18"/>
  <c r="RZ35" i="18" s="1"/>
  <c r="RY34" i="18"/>
  <c r="RX34" i="18"/>
  <c r="RW34" i="18"/>
  <c r="RV34" i="18"/>
  <c r="RV35" i="18" s="1"/>
  <c r="RU34" i="18"/>
  <c r="RT34" i="18"/>
  <c r="RS34" i="18"/>
  <c r="RR34" i="18"/>
  <c r="RR35" i="18" s="1"/>
  <c r="RQ34" i="18"/>
  <c r="RP34" i="18"/>
  <c r="RO34" i="18"/>
  <c r="RN34" i="18"/>
  <c r="RN35" i="18" s="1"/>
  <c r="RM34" i="18"/>
  <c r="RL34" i="18"/>
  <c r="RK34" i="18"/>
  <c r="RJ34" i="18"/>
  <c r="RJ35" i="18" s="1"/>
  <c r="RI34" i="18"/>
  <c r="RH34" i="18"/>
  <c r="RG34" i="18"/>
  <c r="RF34" i="18"/>
  <c r="RF35" i="18" s="1"/>
  <c r="RE34" i="18"/>
  <c r="RD34" i="18"/>
  <c r="RC34" i="18"/>
  <c r="RB34" i="18"/>
  <c r="RB35" i="18" s="1"/>
  <c r="RA34" i="18"/>
  <c r="QZ34" i="18"/>
  <c r="QY34" i="18"/>
  <c r="QX34" i="18"/>
  <c r="QX35" i="18" s="1"/>
  <c r="QW34" i="18"/>
  <c r="QV34" i="18"/>
  <c r="QU34" i="18"/>
  <c r="QT34" i="18"/>
  <c r="QT35" i="18" s="1"/>
  <c r="QS34" i="18"/>
  <c r="QR34" i="18"/>
  <c r="QQ34" i="18"/>
  <c r="QP34" i="18"/>
  <c r="QP35" i="18" s="1"/>
  <c r="QO34" i="18"/>
  <c r="QN34" i="18"/>
  <c r="QM34" i="18"/>
  <c r="QL34" i="18"/>
  <c r="QL35" i="18" s="1"/>
  <c r="QK34" i="18"/>
  <c r="QJ34" i="18"/>
  <c r="QI34" i="18"/>
  <c r="QH34" i="18"/>
  <c r="QH35" i="18" s="1"/>
  <c r="QG34" i="18"/>
  <c r="QF34" i="18"/>
  <c r="QE34" i="18"/>
  <c r="QD34" i="18"/>
  <c r="QD35" i="18" s="1"/>
  <c r="QC34" i="18"/>
  <c r="QB34" i="18"/>
  <c r="QA34" i="18"/>
  <c r="PZ34" i="18"/>
  <c r="PZ35" i="18" s="1"/>
  <c r="PY34" i="18"/>
  <c r="PX34" i="18"/>
  <c r="PW34" i="18"/>
  <c r="PV34" i="18"/>
  <c r="PV35" i="18" s="1"/>
  <c r="PU34" i="18"/>
  <c r="PT34" i="18"/>
  <c r="PS34" i="18"/>
  <c r="PR34" i="18"/>
  <c r="PR35" i="18" s="1"/>
  <c r="PQ34" i="18"/>
  <c r="PP34" i="18"/>
  <c r="PO34" i="18"/>
  <c r="PN34" i="18"/>
  <c r="PN35" i="18" s="1"/>
  <c r="PM34" i="18"/>
  <c r="PL34" i="18"/>
  <c r="PK34" i="18"/>
  <c r="PJ34" i="18"/>
  <c r="PJ35" i="18" s="1"/>
  <c r="PI34" i="18"/>
  <c r="PH34" i="18"/>
  <c r="PG34" i="18"/>
  <c r="PF34" i="18"/>
  <c r="PF35" i="18" s="1"/>
  <c r="PE34" i="18"/>
  <c r="PD34" i="18"/>
  <c r="PC34" i="18"/>
  <c r="PB34" i="18"/>
  <c r="PB35" i="18" s="1"/>
  <c r="PA34" i="18"/>
  <c r="OZ34" i="18"/>
  <c r="OY34" i="18"/>
  <c r="OX34" i="18"/>
  <c r="OX35" i="18" s="1"/>
  <c r="OW34" i="18"/>
  <c r="OV34" i="18"/>
  <c r="OU34" i="18"/>
  <c r="OT34" i="18"/>
  <c r="OT35" i="18" s="1"/>
  <c r="OS34" i="18"/>
  <c r="OR34" i="18"/>
  <c r="OQ34" i="18"/>
  <c r="OP34" i="18"/>
  <c r="OP35" i="18" s="1"/>
  <c r="OO34" i="18"/>
  <c r="ON34" i="18"/>
  <c r="OM34" i="18"/>
  <c r="OL34" i="18"/>
  <c r="OL35" i="18" s="1"/>
  <c r="OK34" i="18"/>
  <c r="OJ34" i="18"/>
  <c r="OI34" i="18"/>
  <c r="OH34" i="18"/>
  <c r="OH35" i="18" s="1"/>
  <c r="OG34" i="18"/>
  <c r="OF34" i="18"/>
  <c r="OE34" i="18"/>
  <c r="OD34" i="18"/>
  <c r="OD35" i="18" s="1"/>
  <c r="OC34" i="18"/>
  <c r="OB34" i="18"/>
  <c r="OA34" i="18"/>
  <c r="NZ34" i="18"/>
  <c r="NZ35" i="18" s="1"/>
  <c r="NY34" i="18"/>
  <c r="NX34" i="18"/>
  <c r="NW34" i="18"/>
  <c r="NV34" i="18"/>
  <c r="NV35" i="18" s="1"/>
  <c r="NU34" i="18"/>
  <c r="NT34" i="18"/>
  <c r="NS34" i="18"/>
  <c r="NR34" i="18"/>
  <c r="NR35" i="18" s="1"/>
  <c r="NQ34" i="18"/>
  <c r="NP34" i="18"/>
  <c r="NO34" i="18"/>
  <c r="NN34" i="18"/>
  <c r="NN35" i="18" s="1"/>
  <c r="NM34" i="18"/>
  <c r="NL34" i="18"/>
  <c r="NK34" i="18"/>
  <c r="NJ34" i="18"/>
  <c r="NJ35" i="18" s="1"/>
  <c r="NI34" i="18"/>
  <c r="NH34" i="18"/>
  <c r="NG34" i="18"/>
  <c r="NF34" i="18"/>
  <c r="NF35" i="18" s="1"/>
  <c r="NE34" i="18"/>
  <c r="ND34" i="18"/>
  <c r="NC34" i="18"/>
  <c r="NB34" i="18"/>
  <c r="NB35" i="18" s="1"/>
  <c r="NA34" i="18"/>
  <c r="MZ34" i="18"/>
  <c r="MY34" i="18"/>
  <c r="MX34" i="18"/>
  <c r="MX35" i="18" s="1"/>
  <c r="MW34" i="18"/>
  <c r="MV34" i="18"/>
  <c r="MU34" i="18"/>
  <c r="MT34" i="18"/>
  <c r="MT35" i="18" s="1"/>
  <c r="MS34" i="18"/>
  <c r="MR34" i="18"/>
  <c r="MQ34" i="18"/>
  <c r="MP34" i="18"/>
  <c r="MP35" i="18" s="1"/>
  <c r="MO34" i="18"/>
  <c r="MN34" i="18"/>
  <c r="MM34" i="18"/>
  <c r="ML34" i="18"/>
  <c r="ML35" i="18" s="1"/>
  <c r="MK34" i="18"/>
  <c r="MJ34" i="18"/>
  <c r="MI34" i="18"/>
  <c r="MH34" i="18"/>
  <c r="MH35" i="18" s="1"/>
  <c r="MG34" i="18"/>
  <c r="MF34" i="18"/>
  <c r="ME34" i="18"/>
  <c r="MD34" i="18"/>
  <c r="MD35" i="18" s="1"/>
  <c r="MC34" i="18"/>
  <c r="MB34" i="18"/>
  <c r="MA34" i="18"/>
  <c r="LZ34" i="18"/>
  <c r="LZ35" i="18" s="1"/>
  <c r="LY34" i="18"/>
  <c r="LX34" i="18"/>
  <c r="LW34" i="18"/>
  <c r="LV34" i="18"/>
  <c r="LV35" i="18" s="1"/>
  <c r="LU34" i="18"/>
  <c r="LT34" i="18"/>
  <c r="LS34" i="18"/>
  <c r="LR34" i="18"/>
  <c r="LR35" i="18" s="1"/>
  <c r="LQ34" i="18"/>
  <c r="LP34" i="18"/>
  <c r="LO34" i="18"/>
  <c r="LN34" i="18"/>
  <c r="LN35" i="18" s="1"/>
  <c r="LM34" i="18"/>
  <c r="LL34" i="18"/>
  <c r="LK34" i="18"/>
  <c r="LJ34" i="18"/>
  <c r="LJ35" i="18" s="1"/>
  <c r="LI34" i="18"/>
  <c r="LH34" i="18"/>
  <c r="LG34" i="18"/>
  <c r="LF34" i="18"/>
  <c r="LF35" i="18" s="1"/>
  <c r="LE34" i="18"/>
  <c r="LD34" i="18"/>
  <c r="LC34" i="18"/>
  <c r="LB34" i="18"/>
  <c r="LB35" i="18" s="1"/>
  <c r="LA34" i="18"/>
  <c r="KZ34" i="18"/>
  <c r="KY34" i="18"/>
  <c r="KX34" i="18"/>
  <c r="KX35" i="18" s="1"/>
  <c r="KW34" i="18"/>
  <c r="KV34" i="18"/>
  <c r="KU34" i="18"/>
  <c r="KT34" i="18"/>
  <c r="KT35" i="18" s="1"/>
  <c r="KS34" i="18"/>
  <c r="KR34" i="18"/>
  <c r="KQ34" i="18"/>
  <c r="KP34" i="18"/>
  <c r="KP35" i="18" s="1"/>
  <c r="KO34" i="18"/>
  <c r="KN34" i="18"/>
  <c r="KM34" i="18"/>
  <c r="KL34" i="18"/>
  <c r="KL35" i="18" s="1"/>
  <c r="KK34" i="18"/>
  <c r="KJ34" i="18"/>
  <c r="KI34" i="18"/>
  <c r="KH34" i="18"/>
  <c r="KH35" i="18" s="1"/>
  <c r="KG34" i="18"/>
  <c r="KF34" i="18"/>
  <c r="KE34" i="18"/>
  <c r="KD34" i="18"/>
  <c r="KD35" i="18" s="1"/>
  <c r="KC34" i="18"/>
  <c r="KB34" i="18"/>
  <c r="KA34" i="18"/>
  <c r="JZ34" i="18"/>
  <c r="JZ35" i="18" s="1"/>
  <c r="JY34" i="18"/>
  <c r="JX34" i="18"/>
  <c r="JW34" i="18"/>
  <c r="JV34" i="18"/>
  <c r="JV35" i="18" s="1"/>
  <c r="JU34" i="18"/>
  <c r="JT34" i="18"/>
  <c r="JS34" i="18"/>
  <c r="JR34" i="18"/>
  <c r="JR35" i="18" s="1"/>
  <c r="JQ34" i="18"/>
  <c r="JP34" i="18"/>
  <c r="JO34" i="18"/>
  <c r="JN34" i="18"/>
  <c r="JN35" i="18" s="1"/>
  <c r="JM34" i="18"/>
  <c r="JL34" i="18"/>
  <c r="JK34" i="18"/>
  <c r="JJ34" i="18"/>
  <c r="JJ35" i="18" s="1"/>
  <c r="JI34" i="18"/>
  <c r="JH34" i="18"/>
  <c r="JG34" i="18"/>
  <c r="JF34" i="18"/>
  <c r="JF35" i="18" s="1"/>
  <c r="JE34" i="18"/>
  <c r="JD34" i="18"/>
  <c r="JC34" i="18"/>
  <c r="JB34" i="18"/>
  <c r="JB35" i="18" s="1"/>
  <c r="JA34" i="18"/>
  <c r="IZ34" i="18"/>
  <c r="IY34" i="18"/>
  <c r="IX34" i="18"/>
  <c r="IX35" i="18" s="1"/>
  <c r="IW34" i="18"/>
  <c r="IV34" i="18"/>
  <c r="IU34" i="18"/>
  <c r="IT34" i="18"/>
  <c r="IT35" i="18" s="1"/>
  <c r="IS34" i="18"/>
  <c r="IR34" i="18"/>
  <c r="IQ34" i="18"/>
  <c r="IP34" i="18"/>
  <c r="IP35" i="18" s="1"/>
  <c r="IO34" i="18"/>
  <c r="IN34" i="18"/>
  <c r="IM34" i="18"/>
  <c r="IL34" i="18"/>
  <c r="IL35" i="18" s="1"/>
  <c r="IK34" i="18"/>
  <c r="IJ34" i="18"/>
  <c r="II34" i="18"/>
  <c r="IH34" i="18"/>
  <c r="IH35" i="18" s="1"/>
  <c r="IG34" i="18"/>
  <c r="IF34" i="18"/>
  <c r="IE34" i="18"/>
  <c r="ID34" i="18"/>
  <c r="ID35" i="18" s="1"/>
  <c r="IC34" i="18"/>
  <c r="IB34" i="18"/>
  <c r="IA34" i="18"/>
  <c r="HZ34" i="18"/>
  <c r="HZ35" i="18" s="1"/>
  <c r="HY34" i="18"/>
  <c r="HX34" i="18"/>
  <c r="HW34" i="18"/>
  <c r="HV34" i="18"/>
  <c r="HV35" i="18" s="1"/>
  <c r="HU34" i="18"/>
  <c r="HT34" i="18"/>
  <c r="HS34" i="18"/>
  <c r="HR34" i="18"/>
  <c r="HR35" i="18" s="1"/>
  <c r="HQ34" i="18"/>
  <c r="HP34" i="18"/>
  <c r="HO34" i="18"/>
  <c r="HN34" i="18"/>
  <c r="HN35" i="18" s="1"/>
  <c r="HM34" i="18"/>
  <c r="HL34" i="18"/>
  <c r="HK34" i="18"/>
  <c r="HJ34" i="18"/>
  <c r="HJ35" i="18" s="1"/>
  <c r="HI34" i="18"/>
  <c r="HH34" i="18"/>
  <c r="HG34" i="18"/>
  <c r="HF34" i="18"/>
  <c r="HF35" i="18" s="1"/>
  <c r="HE34" i="18"/>
  <c r="HD34" i="18"/>
  <c r="HC34" i="18"/>
  <c r="HB34" i="18"/>
  <c r="HB35" i="18" s="1"/>
  <c r="HA34" i="18"/>
  <c r="GZ34" i="18"/>
  <c r="GY34" i="18"/>
  <c r="GX34" i="18"/>
  <c r="GX35" i="18" s="1"/>
  <c r="GW34" i="18"/>
  <c r="GV34" i="18"/>
  <c r="GU34" i="18"/>
  <c r="GT34" i="18"/>
  <c r="GT35" i="18" s="1"/>
  <c r="GS34" i="18"/>
  <c r="GR34" i="18"/>
  <c r="GQ34" i="18"/>
  <c r="GP34" i="18"/>
  <c r="GP35" i="18" s="1"/>
  <c r="GO34" i="18"/>
  <c r="GN34" i="18"/>
  <c r="GM34" i="18"/>
  <c r="GL34" i="18"/>
  <c r="GL35" i="18" s="1"/>
  <c r="GK34" i="18"/>
  <c r="GJ34" i="18"/>
  <c r="GI34" i="18"/>
  <c r="GH34" i="18"/>
  <c r="GH35" i="18" s="1"/>
  <c r="GG34" i="18"/>
  <c r="GF34" i="18"/>
  <c r="GE34" i="18"/>
  <c r="GD34" i="18"/>
  <c r="GD35" i="18" s="1"/>
  <c r="GC34" i="18"/>
  <c r="GB34" i="18"/>
  <c r="GA34" i="18"/>
  <c r="FZ34" i="18"/>
  <c r="FZ35" i="18" s="1"/>
  <c r="FY34" i="18"/>
  <c r="FX34" i="18"/>
  <c r="FW34" i="18"/>
  <c r="FV34" i="18"/>
  <c r="FV35" i="18" s="1"/>
  <c r="FU34" i="18"/>
  <c r="FT34" i="18"/>
  <c r="FS34" i="18"/>
  <c r="FR34" i="18"/>
  <c r="FR35" i="18" s="1"/>
  <c r="FQ34" i="18"/>
  <c r="FP34" i="18"/>
  <c r="FO34" i="18"/>
  <c r="FN34" i="18"/>
  <c r="FN35" i="18" s="1"/>
  <c r="FM34" i="18"/>
  <c r="FL34" i="18"/>
  <c r="FK34" i="18"/>
  <c r="FJ34" i="18"/>
  <c r="FJ35" i="18" s="1"/>
  <c r="FI34" i="18"/>
  <c r="FH34" i="18"/>
  <c r="FG34" i="18"/>
  <c r="FF34" i="18"/>
  <c r="FF35" i="18" s="1"/>
  <c r="FE34" i="18"/>
  <c r="FD34" i="18"/>
  <c r="FC34" i="18"/>
  <c r="FB34" i="18"/>
  <c r="FB35" i="18" s="1"/>
  <c r="FA34" i="18"/>
  <c r="EZ34" i="18"/>
  <c r="EY34" i="18"/>
  <c r="EX34" i="18"/>
  <c r="EX35" i="18" s="1"/>
  <c r="EW34" i="18"/>
  <c r="EV34" i="18"/>
  <c r="EU34" i="18"/>
  <c r="ET34" i="18"/>
  <c r="ET35" i="18" s="1"/>
  <c r="ES34" i="18"/>
  <c r="ER34" i="18"/>
  <c r="EQ34" i="18"/>
  <c r="EP34" i="18"/>
  <c r="EP35" i="18" s="1"/>
  <c r="EO34" i="18"/>
  <c r="EN34" i="18"/>
  <c r="EM34" i="18"/>
  <c r="EL34" i="18"/>
  <c r="EL35" i="18" s="1"/>
  <c r="EK34" i="18"/>
  <c r="EJ34" i="18"/>
  <c r="EI34" i="18"/>
  <c r="EH34" i="18"/>
  <c r="EH35" i="18" s="1"/>
  <c r="EG34" i="18"/>
  <c r="EF34" i="18"/>
  <c r="EE34" i="18"/>
  <c r="ED34" i="18"/>
  <c r="ED35" i="18" s="1"/>
  <c r="EC34" i="18"/>
  <c r="EB34" i="18"/>
  <c r="EA34" i="18"/>
  <c r="DZ34" i="18"/>
  <c r="DZ35" i="18" s="1"/>
  <c r="DY34" i="18"/>
  <c r="DX34" i="18"/>
  <c r="DW34" i="18"/>
  <c r="DV34" i="18"/>
  <c r="DV35" i="18" s="1"/>
  <c r="DU34" i="18"/>
  <c r="DT34" i="18"/>
  <c r="DS34" i="18"/>
  <c r="DR34" i="18"/>
  <c r="DR35" i="18" s="1"/>
  <c r="DQ34" i="18"/>
  <c r="DP34" i="18"/>
  <c r="DO34" i="18"/>
  <c r="DN34" i="18"/>
  <c r="DN35" i="18" s="1"/>
  <c r="DM34" i="18"/>
  <c r="DL34" i="18"/>
  <c r="DK34" i="18"/>
  <c r="DJ34" i="18"/>
  <c r="DJ35" i="18" s="1"/>
  <c r="DI34" i="18"/>
  <c r="DH34" i="18"/>
  <c r="DG34" i="18"/>
  <c r="DF34" i="18"/>
  <c r="DF35" i="18" s="1"/>
  <c r="DE34" i="18"/>
  <c r="DD34" i="18"/>
  <c r="DC34" i="18"/>
  <c r="DB34" i="18"/>
  <c r="DB35" i="18" s="1"/>
  <c r="DA34" i="18"/>
  <c r="CZ34" i="18"/>
  <c r="CY34" i="18"/>
  <c r="CX34" i="18"/>
  <c r="CX35" i="18" s="1"/>
  <c r="CW34" i="18"/>
  <c r="CV34" i="18"/>
  <c r="CU34" i="18"/>
  <c r="CT34" i="18"/>
  <c r="CT35" i="18" s="1"/>
  <c r="CS34" i="18"/>
  <c r="CR34" i="18"/>
  <c r="CQ34" i="18"/>
  <c r="CP34" i="18"/>
  <c r="CP35" i="18" s="1"/>
  <c r="CO34" i="18"/>
  <c r="CN34" i="18"/>
  <c r="CM34" i="18"/>
  <c r="CL34" i="18"/>
  <c r="CL35" i="18" s="1"/>
  <c r="CK34" i="18"/>
  <c r="CJ34" i="18"/>
  <c r="CI34" i="18"/>
  <c r="CH34" i="18"/>
  <c r="CH35" i="18" s="1"/>
  <c r="CG34" i="18"/>
  <c r="CF34" i="18"/>
  <c r="CE34" i="18"/>
  <c r="CD34" i="18"/>
  <c r="CD35" i="18" s="1"/>
  <c r="CC34" i="18"/>
  <c r="CB34" i="18"/>
  <c r="CA34" i="18"/>
  <c r="BZ34" i="18"/>
  <c r="BZ35" i="18" s="1"/>
  <c r="BY34" i="18"/>
  <c r="BX34" i="18"/>
  <c r="BW34" i="18"/>
  <c r="BV34" i="18"/>
  <c r="BV35" i="18" s="1"/>
  <c r="BU34" i="18"/>
  <c r="BT34" i="18"/>
  <c r="BS34" i="18"/>
  <c r="BR34" i="18"/>
  <c r="BR35" i="18" s="1"/>
  <c r="BQ34" i="18"/>
  <c r="BP34" i="18"/>
  <c r="BO34" i="18"/>
  <c r="BN34" i="18"/>
  <c r="BN35" i="18" s="1"/>
  <c r="BM34" i="18"/>
  <c r="BL34" i="18"/>
  <c r="BK34" i="18"/>
  <c r="BJ34" i="18"/>
  <c r="BJ35" i="18" s="1"/>
  <c r="BI34" i="18"/>
  <c r="BH34" i="18"/>
  <c r="BG34" i="18"/>
  <c r="BF34" i="18"/>
  <c r="BF35" i="18" s="1"/>
  <c r="BE34" i="18"/>
  <c r="BD34" i="18"/>
  <c r="BC34" i="18"/>
  <c r="BB34" i="18"/>
  <c r="BB35" i="18" s="1"/>
  <c r="BA34" i="18"/>
  <c r="AZ34" i="18"/>
  <c r="AY34" i="18"/>
  <c r="AX34" i="18"/>
  <c r="AX35" i="18" s="1"/>
  <c r="AW34" i="18"/>
  <c r="AV34" i="18"/>
  <c r="AU34" i="18"/>
  <c r="AT34" i="18"/>
  <c r="AT35" i="18" s="1"/>
  <c r="AS34" i="18"/>
  <c r="AR34" i="18"/>
  <c r="AQ34" i="18"/>
  <c r="AP34" i="18"/>
  <c r="AP35" i="18" s="1"/>
  <c r="AO34" i="18"/>
  <c r="AN34" i="18"/>
  <c r="AM34" i="18"/>
  <c r="AL34" i="18"/>
  <c r="AK34" i="18"/>
  <c r="AJ34" i="18"/>
  <c r="AI34" i="18"/>
  <c r="AH34" i="18"/>
  <c r="AH35" i="18" s="1"/>
  <c r="AG34" i="18"/>
  <c r="AF34" i="18"/>
  <c r="AE34" i="18"/>
  <c r="AD34" i="18"/>
  <c r="AD35" i="18" s="1"/>
  <c r="AC34" i="18"/>
  <c r="AB34" i="18"/>
  <c r="AA34" i="18"/>
  <c r="Z34" i="18"/>
  <c r="Z35" i="18" s="1"/>
  <c r="Y34" i="18"/>
  <c r="X34" i="18"/>
  <c r="W34" i="18"/>
  <c r="V34" i="18"/>
  <c r="U34" i="18"/>
  <c r="T34" i="18"/>
  <c r="S34" i="18"/>
  <c r="R34" i="18"/>
  <c r="R35" i="18" s="1"/>
  <c r="Q34" i="18"/>
  <c r="P34" i="18"/>
  <c r="O34" i="18"/>
  <c r="N34" i="18"/>
  <c r="N35" i="18" s="1"/>
  <c r="M34" i="18"/>
  <c r="L34" i="18"/>
  <c r="K34" i="18"/>
  <c r="J34" i="18"/>
  <c r="J35" i="18" s="1"/>
  <c r="I34" i="18"/>
  <c r="H34" i="18"/>
  <c r="G34" i="18"/>
  <c r="F34" i="18"/>
  <c r="E34" i="18"/>
  <c r="D34" i="18"/>
  <c r="AHW33" i="18"/>
  <c r="AHW32" i="18"/>
  <c r="AHW31" i="18"/>
  <c r="AHW30" i="18"/>
  <c r="AHW29" i="18"/>
  <c r="AHW28" i="18"/>
  <c r="AHW27" i="18"/>
  <c r="AHW26" i="18"/>
  <c r="AHW25" i="18"/>
  <c r="AHW24" i="18"/>
  <c r="AHW23" i="18"/>
  <c r="AHW22" i="18"/>
  <c r="AHW21" i="18"/>
  <c r="AHW20" i="18"/>
  <c r="AHW19" i="18"/>
  <c r="AHV17" i="18"/>
  <c r="AHU17" i="18"/>
  <c r="AHT17" i="18"/>
  <c r="AHT35" i="18" s="1"/>
  <c r="AHS17" i="18"/>
  <c r="AHR17" i="18"/>
  <c r="AHQ17" i="18"/>
  <c r="AHP17" i="18"/>
  <c r="AHP35" i="18" s="1"/>
  <c r="AHO17" i="18"/>
  <c r="AHN17" i="18"/>
  <c r="AHM17" i="18"/>
  <c r="AHL17" i="18"/>
  <c r="AHL35" i="18" s="1"/>
  <c r="AHK17" i="18"/>
  <c r="AHJ17" i="18"/>
  <c r="AHI17" i="18"/>
  <c r="AHH17" i="18"/>
  <c r="AHH35" i="18" s="1"/>
  <c r="AHG17" i="18"/>
  <c r="AHF17" i="18"/>
  <c r="AHE17" i="18"/>
  <c r="AHD17" i="18"/>
  <c r="AHD35" i="18" s="1"/>
  <c r="AHC17" i="18"/>
  <c r="AHB17" i="18"/>
  <c r="AHA17" i="18"/>
  <c r="AGZ17" i="18"/>
  <c r="AGZ35" i="18" s="1"/>
  <c r="AGY17" i="18"/>
  <c r="AGX17" i="18"/>
  <c r="AGW17" i="18"/>
  <c r="AGV17" i="18"/>
  <c r="AGV35" i="18" s="1"/>
  <c r="AGU17" i="18"/>
  <c r="AGT17" i="18"/>
  <c r="AGS17" i="18"/>
  <c r="AGR17" i="18"/>
  <c r="AGR35" i="18" s="1"/>
  <c r="AGQ17" i="18"/>
  <c r="AGP17" i="18"/>
  <c r="AGO17" i="18"/>
  <c r="AGN17" i="18"/>
  <c r="AGN35" i="18" s="1"/>
  <c r="AGM17" i="18"/>
  <c r="AGL17" i="18"/>
  <c r="AGK17" i="18"/>
  <c r="AGK35" i="18" s="1"/>
  <c r="AGJ17" i="18"/>
  <c r="AGJ35" i="18" s="1"/>
  <c r="AGI17" i="18"/>
  <c r="AGH17" i="18"/>
  <c r="AGG17" i="18"/>
  <c r="AGG35" i="18" s="1"/>
  <c r="AGF17" i="18"/>
  <c r="AGF35" i="18" s="1"/>
  <c r="AGE17" i="18"/>
  <c r="AGD17" i="18"/>
  <c r="AGC17" i="18"/>
  <c r="AGC35" i="18" s="1"/>
  <c r="AGB17" i="18"/>
  <c r="AGB35" i="18" s="1"/>
  <c r="AGA17" i="18"/>
  <c r="AFZ17" i="18"/>
  <c r="AFY17" i="18"/>
  <c r="AFY35" i="18" s="1"/>
  <c r="AFX17" i="18"/>
  <c r="AFX35" i="18" s="1"/>
  <c r="AFW17" i="18"/>
  <c r="AFV17" i="18"/>
  <c r="AFU17" i="18"/>
  <c r="AFU35" i="18" s="1"/>
  <c r="AFT17" i="18"/>
  <c r="AFT35" i="18" s="1"/>
  <c r="AFS17" i="18"/>
  <c r="AFR17" i="18"/>
  <c r="AFQ17" i="18"/>
  <c r="AFQ35" i="18" s="1"/>
  <c r="AFP17" i="18"/>
  <c r="AFP35" i="18" s="1"/>
  <c r="AFO17" i="18"/>
  <c r="AFN17" i="18"/>
  <c r="AFM17" i="18"/>
  <c r="AFM35" i="18" s="1"/>
  <c r="AFL17" i="18"/>
  <c r="AFL35" i="18" s="1"/>
  <c r="AFK17" i="18"/>
  <c r="AFJ17" i="18"/>
  <c r="AFI17" i="18"/>
  <c r="AFI35" i="18" s="1"/>
  <c r="AFH17" i="18"/>
  <c r="AFH35" i="18" s="1"/>
  <c r="AFG17" i="18"/>
  <c r="AFF17" i="18"/>
  <c r="AFE17" i="18"/>
  <c r="AFE35" i="18" s="1"/>
  <c r="AFD17" i="18"/>
  <c r="AFD35" i="18" s="1"/>
  <c r="AFC17" i="18"/>
  <c r="AFB17" i="18"/>
  <c r="AFA17" i="18"/>
  <c r="AFA35" i="18" s="1"/>
  <c r="AEZ17" i="18"/>
  <c r="AEZ35" i="18" s="1"/>
  <c r="AEY17" i="18"/>
  <c r="AEX17" i="18"/>
  <c r="AEW17" i="18"/>
  <c r="AEW35" i="18" s="1"/>
  <c r="AEV17" i="18"/>
  <c r="AEV35" i="18" s="1"/>
  <c r="AEU17" i="18"/>
  <c r="AET17" i="18"/>
  <c r="AES17" i="18"/>
  <c r="AES35" i="18" s="1"/>
  <c r="AER17" i="18"/>
  <c r="AER35" i="18" s="1"/>
  <c r="AEQ17" i="18"/>
  <c r="AEP17" i="18"/>
  <c r="AEO17" i="18"/>
  <c r="AEO35" i="18" s="1"/>
  <c r="AEN17" i="18"/>
  <c r="AEN35" i="18" s="1"/>
  <c r="AEM17" i="18"/>
  <c r="AEL17" i="18"/>
  <c r="AEK17" i="18"/>
  <c r="AEK35" i="18" s="1"/>
  <c r="AEJ17" i="18"/>
  <c r="AEJ35" i="18" s="1"/>
  <c r="AEI17" i="18"/>
  <c r="AEH17" i="18"/>
  <c r="AEG17" i="18"/>
  <c r="AEF17" i="18"/>
  <c r="AEF35" i="18" s="1"/>
  <c r="AEE17" i="18"/>
  <c r="AED17" i="18"/>
  <c r="AEC17" i="18"/>
  <c r="AEC35" i="18" s="1"/>
  <c r="AEB17" i="18"/>
  <c r="AEB35" i="18" s="1"/>
  <c r="AEA17" i="18"/>
  <c r="ADZ17" i="18"/>
  <c r="ADY17" i="18"/>
  <c r="ADY35" i="18" s="1"/>
  <c r="ADX17" i="18"/>
  <c r="ADX35" i="18" s="1"/>
  <c r="ADW17" i="18"/>
  <c r="ADV17" i="18"/>
  <c r="ADU17" i="18"/>
  <c r="ADU35" i="18" s="1"/>
  <c r="ADT17" i="18"/>
  <c r="ADT35" i="18" s="1"/>
  <c r="ADS17" i="18"/>
  <c r="ADR17" i="18"/>
  <c r="ADQ17" i="18"/>
  <c r="ADQ35" i="18" s="1"/>
  <c r="ADP17" i="18"/>
  <c r="ADP35" i="18" s="1"/>
  <c r="ADO17" i="18"/>
  <c r="ADN17" i="18"/>
  <c r="ADM17" i="18"/>
  <c r="ADM35" i="18" s="1"/>
  <c r="ADL17" i="18"/>
  <c r="ADL35" i="18" s="1"/>
  <c r="ADK17" i="18"/>
  <c r="ADJ17" i="18"/>
  <c r="ADI17" i="18"/>
  <c r="ADI35" i="18" s="1"/>
  <c r="ADH17" i="18"/>
  <c r="ADH35" i="18" s="1"/>
  <c r="ADG17" i="18"/>
  <c r="ADF17" i="18"/>
  <c r="ADE17" i="18"/>
  <c r="ADE35" i="18" s="1"/>
  <c r="ADD17" i="18"/>
  <c r="ADD35" i="18" s="1"/>
  <c r="ADC17" i="18"/>
  <c r="ADB17" i="18"/>
  <c r="ADA17" i="18"/>
  <c r="ADA35" i="18" s="1"/>
  <c r="ACZ17" i="18"/>
  <c r="ACZ35" i="18" s="1"/>
  <c r="ACY17" i="18"/>
  <c r="ACX17" i="18"/>
  <c r="ACW17" i="18"/>
  <c r="ACW35" i="18" s="1"/>
  <c r="ACV17" i="18"/>
  <c r="ACV35" i="18" s="1"/>
  <c r="ACU17" i="18"/>
  <c r="ACT17" i="18"/>
  <c r="ACS17" i="18"/>
  <c r="ACS35" i="18" s="1"/>
  <c r="ACR17" i="18"/>
  <c r="ACR35" i="18" s="1"/>
  <c r="ACQ17" i="18"/>
  <c r="ACP17" i="18"/>
  <c r="ACO17" i="18"/>
  <c r="ACO35" i="18" s="1"/>
  <c r="ACN17" i="18"/>
  <c r="ACN35" i="18" s="1"/>
  <c r="ACM17" i="18"/>
  <c r="ACL17" i="18"/>
  <c r="ACK17" i="18"/>
  <c r="ACK35" i="18" s="1"/>
  <c r="ACJ17" i="18"/>
  <c r="ACJ35" i="18" s="1"/>
  <c r="ACI17" i="18"/>
  <c r="ACH17" i="18"/>
  <c r="ACG17" i="18"/>
  <c r="ACG35" i="18" s="1"/>
  <c r="ACF17" i="18"/>
  <c r="ACF35" i="18" s="1"/>
  <c r="ACE17" i="18"/>
  <c r="ACD17" i="18"/>
  <c r="ACC17" i="18"/>
  <c r="ACC35" i="18" s="1"/>
  <c r="ACB17" i="18"/>
  <c r="ACB35" i="18" s="1"/>
  <c r="ACA17" i="18"/>
  <c r="ABZ17" i="18"/>
  <c r="ABY17" i="18"/>
  <c r="ABY35" i="18" s="1"/>
  <c r="ABX17" i="18"/>
  <c r="ABX35" i="18" s="1"/>
  <c r="ABW17" i="18"/>
  <c r="ABV17" i="18"/>
  <c r="ABU17" i="18"/>
  <c r="ABU35" i="18" s="1"/>
  <c r="ABT17" i="18"/>
  <c r="ABT35" i="18" s="1"/>
  <c r="ABS17" i="18"/>
  <c r="ABR17" i="18"/>
  <c r="ABQ17" i="18"/>
  <c r="ABQ35" i="18" s="1"/>
  <c r="ABP17" i="18"/>
  <c r="ABP35" i="18" s="1"/>
  <c r="ABO17" i="18"/>
  <c r="ABN17" i="18"/>
  <c r="ABM17" i="18"/>
  <c r="ABM35" i="18" s="1"/>
  <c r="ABL17" i="18"/>
  <c r="ABL35" i="18" s="1"/>
  <c r="ABK17" i="18"/>
  <c r="ABJ17" i="18"/>
  <c r="ABI17" i="18"/>
  <c r="ABI35" i="18" s="1"/>
  <c r="ABH17" i="18"/>
  <c r="ABH35" i="18" s="1"/>
  <c r="ABG17" i="18"/>
  <c r="ABF17" i="18"/>
  <c r="ABE17" i="18"/>
  <c r="ABE35" i="18" s="1"/>
  <c r="ABD17" i="18"/>
  <c r="ABD35" i="18" s="1"/>
  <c r="ABC17" i="18"/>
  <c r="ABB17" i="18"/>
  <c r="ABA17" i="18"/>
  <c r="ABA35" i="18" s="1"/>
  <c r="AAZ17" i="18"/>
  <c r="AAZ35" i="18" s="1"/>
  <c r="AAY17" i="18"/>
  <c r="AAX17" i="18"/>
  <c r="AAW17" i="18"/>
  <c r="AAW35" i="18" s="1"/>
  <c r="AAV17" i="18"/>
  <c r="AAV35" i="18" s="1"/>
  <c r="AAU17" i="18"/>
  <c r="AAT17" i="18"/>
  <c r="AAS17" i="18"/>
  <c r="AAS35" i="18" s="1"/>
  <c r="AAR17" i="18"/>
  <c r="AAR35" i="18" s="1"/>
  <c r="AAQ17" i="18"/>
  <c r="AAP17" i="18"/>
  <c r="AAO17" i="18"/>
  <c r="AAO35" i="18" s="1"/>
  <c r="AAN17" i="18"/>
  <c r="AAN35" i="18" s="1"/>
  <c r="AAM17" i="18"/>
  <c r="AAL17" i="18"/>
  <c r="AAK17" i="18"/>
  <c r="AAK35" i="18" s="1"/>
  <c r="AAJ17" i="18"/>
  <c r="AAJ35" i="18" s="1"/>
  <c r="AAI17" i="18"/>
  <c r="AAH17" i="18"/>
  <c r="AAG17" i="18"/>
  <c r="AAG35" i="18" s="1"/>
  <c r="AAF17" i="18"/>
  <c r="AAF35" i="18" s="1"/>
  <c r="AAE17" i="18"/>
  <c r="AAD17" i="18"/>
  <c r="AAC17" i="18"/>
  <c r="AAC35" i="18" s="1"/>
  <c r="AAB17" i="18"/>
  <c r="AAB35" i="18" s="1"/>
  <c r="AAA17" i="18"/>
  <c r="ZZ17" i="18"/>
  <c r="ZY17" i="18"/>
  <c r="ZY35" i="18" s="1"/>
  <c r="ZX17" i="18"/>
  <c r="ZX35" i="18" s="1"/>
  <c r="ZW17" i="18"/>
  <c r="ZV17" i="18"/>
  <c r="ZU17" i="18"/>
  <c r="ZU35" i="18" s="1"/>
  <c r="ZT17" i="18"/>
  <c r="ZT35" i="18" s="1"/>
  <c r="ZS17" i="18"/>
  <c r="ZR17" i="18"/>
  <c r="ZQ17" i="18"/>
  <c r="ZQ35" i="18" s="1"/>
  <c r="ZP17" i="18"/>
  <c r="ZP35" i="18" s="1"/>
  <c r="ZO17" i="18"/>
  <c r="ZN17" i="18"/>
  <c r="ZM17" i="18"/>
  <c r="ZM35" i="18" s="1"/>
  <c r="ZL17" i="18"/>
  <c r="ZL35" i="18" s="1"/>
  <c r="ZK17" i="18"/>
  <c r="ZJ17" i="18"/>
  <c r="ZI17" i="18"/>
  <c r="ZI35" i="18" s="1"/>
  <c r="ZH17" i="18"/>
  <c r="ZH35" i="18" s="1"/>
  <c r="ZG17" i="18"/>
  <c r="ZF17" i="18"/>
  <c r="ZE17" i="18"/>
  <c r="ZE35" i="18" s="1"/>
  <c r="ZD17" i="18"/>
  <c r="ZD35" i="18" s="1"/>
  <c r="ZC17" i="18"/>
  <c r="ZB17" i="18"/>
  <c r="ZA17" i="18"/>
  <c r="ZA35" i="18" s="1"/>
  <c r="YZ17" i="18"/>
  <c r="YZ35" i="18" s="1"/>
  <c r="YY17" i="18"/>
  <c r="YX17" i="18"/>
  <c r="YW17" i="18"/>
  <c r="YW35" i="18" s="1"/>
  <c r="YV17" i="18"/>
  <c r="YV35" i="18" s="1"/>
  <c r="YU17" i="18"/>
  <c r="YT17" i="18"/>
  <c r="YS17" i="18"/>
  <c r="YS35" i="18" s="1"/>
  <c r="YR17" i="18"/>
  <c r="YR35" i="18" s="1"/>
  <c r="YQ17" i="18"/>
  <c r="YP17" i="18"/>
  <c r="YO17" i="18"/>
  <c r="YO35" i="18" s="1"/>
  <c r="YN17" i="18"/>
  <c r="YN35" i="18" s="1"/>
  <c r="YM17" i="18"/>
  <c r="YL17" i="18"/>
  <c r="YK17" i="18"/>
  <c r="YK35" i="18" s="1"/>
  <c r="YJ17" i="18"/>
  <c r="YJ35" i="18" s="1"/>
  <c r="YI17" i="18"/>
  <c r="YH17" i="18"/>
  <c r="YG17" i="18"/>
  <c r="YG35" i="18" s="1"/>
  <c r="YF17" i="18"/>
  <c r="YF35" i="18" s="1"/>
  <c r="YE17" i="18"/>
  <c r="YD17" i="18"/>
  <c r="YC17" i="18"/>
  <c r="YC35" i="18" s="1"/>
  <c r="YB17" i="18"/>
  <c r="YB35" i="18" s="1"/>
  <c r="YA17" i="18"/>
  <c r="XZ17" i="18"/>
  <c r="XY17" i="18"/>
  <c r="XY35" i="18" s="1"/>
  <c r="XX17" i="18"/>
  <c r="XX35" i="18" s="1"/>
  <c r="XW17" i="18"/>
  <c r="XV17" i="18"/>
  <c r="XU17" i="18"/>
  <c r="XU35" i="18" s="1"/>
  <c r="XT17" i="18"/>
  <c r="XT35" i="18" s="1"/>
  <c r="XS17" i="18"/>
  <c r="XR17" i="18"/>
  <c r="XQ17" i="18"/>
  <c r="XQ35" i="18" s="1"/>
  <c r="XP17" i="18"/>
  <c r="XP35" i="18" s="1"/>
  <c r="XO17" i="18"/>
  <c r="XN17" i="18"/>
  <c r="XM17" i="18"/>
  <c r="XL17" i="18"/>
  <c r="XL35" i="18" s="1"/>
  <c r="XK17" i="18"/>
  <c r="XJ17" i="18"/>
  <c r="XI17" i="18"/>
  <c r="XI35" i="18" s="1"/>
  <c r="XH17" i="18"/>
  <c r="XH35" i="18" s="1"/>
  <c r="XG17" i="18"/>
  <c r="XF17" i="18"/>
  <c r="XE17" i="18"/>
  <c r="XE35" i="18" s="1"/>
  <c r="XD17" i="18"/>
  <c r="XD35" i="18" s="1"/>
  <c r="XC17" i="18"/>
  <c r="XB17" i="18"/>
  <c r="XA17" i="18"/>
  <c r="XA35" i="18" s="1"/>
  <c r="WZ17" i="18"/>
  <c r="WZ35" i="18" s="1"/>
  <c r="WY17" i="18"/>
  <c r="WX17" i="18"/>
  <c r="WW17" i="18"/>
  <c r="WW35" i="18" s="1"/>
  <c r="WV17" i="18"/>
  <c r="WV35" i="18" s="1"/>
  <c r="WU17" i="18"/>
  <c r="WT17" i="18"/>
  <c r="WS17" i="18"/>
  <c r="WS35" i="18" s="1"/>
  <c r="WR17" i="18"/>
  <c r="WR35" i="18" s="1"/>
  <c r="WQ17" i="18"/>
  <c r="WP17" i="18"/>
  <c r="WO17" i="18"/>
  <c r="WO35" i="18" s="1"/>
  <c r="WN17" i="18"/>
  <c r="WN35" i="18" s="1"/>
  <c r="WM17" i="18"/>
  <c r="WL17" i="18"/>
  <c r="WK17" i="18"/>
  <c r="WK35" i="18" s="1"/>
  <c r="WJ17" i="18"/>
  <c r="WJ35" i="18" s="1"/>
  <c r="WI17" i="18"/>
  <c r="WH17" i="18"/>
  <c r="WG17" i="18"/>
  <c r="WG35" i="18" s="1"/>
  <c r="WF17" i="18"/>
  <c r="WF35" i="18" s="1"/>
  <c r="WE17" i="18"/>
  <c r="WD17" i="18"/>
  <c r="WC17" i="18"/>
  <c r="WC35" i="18" s="1"/>
  <c r="WB17" i="18"/>
  <c r="WB35" i="18" s="1"/>
  <c r="WA17" i="18"/>
  <c r="VZ17" i="18"/>
  <c r="VY17" i="18"/>
  <c r="VY35" i="18" s="1"/>
  <c r="VX17" i="18"/>
  <c r="VX35" i="18" s="1"/>
  <c r="VW17" i="18"/>
  <c r="VV17" i="18"/>
  <c r="VU17" i="18"/>
  <c r="VU35" i="18" s="1"/>
  <c r="VT17" i="18"/>
  <c r="VT35" i="18" s="1"/>
  <c r="VS17" i="18"/>
  <c r="VR17" i="18"/>
  <c r="VQ17" i="18"/>
  <c r="VQ35" i="18" s="1"/>
  <c r="VP17" i="18"/>
  <c r="VP35" i="18" s="1"/>
  <c r="VO17" i="18"/>
  <c r="VN17" i="18"/>
  <c r="VM17" i="18"/>
  <c r="VM35" i="18" s="1"/>
  <c r="VL17" i="18"/>
  <c r="VL35" i="18" s="1"/>
  <c r="VK17" i="18"/>
  <c r="VJ17" i="18"/>
  <c r="VI17" i="18"/>
  <c r="VI35" i="18" s="1"/>
  <c r="VH17" i="18"/>
  <c r="VH35" i="18" s="1"/>
  <c r="VG17" i="18"/>
  <c r="VF17" i="18"/>
  <c r="VE17" i="18"/>
  <c r="VE35" i="18" s="1"/>
  <c r="VD17" i="18"/>
  <c r="VD35" i="18" s="1"/>
  <c r="VC17" i="18"/>
  <c r="VB17" i="18"/>
  <c r="VA17" i="18"/>
  <c r="VA35" i="18" s="1"/>
  <c r="UZ17" i="18"/>
  <c r="UZ35" i="18" s="1"/>
  <c r="UY17" i="18"/>
  <c r="UX17" i="18"/>
  <c r="UW17" i="18"/>
  <c r="UW35" i="18" s="1"/>
  <c r="UV17" i="18"/>
  <c r="UV35" i="18" s="1"/>
  <c r="UU17" i="18"/>
  <c r="UT17" i="18"/>
  <c r="US17" i="18"/>
  <c r="US35" i="18" s="1"/>
  <c r="UR17" i="18"/>
  <c r="UR35" i="18" s="1"/>
  <c r="UQ17" i="18"/>
  <c r="UP17" i="18"/>
  <c r="UO17" i="18"/>
  <c r="UO35" i="18" s="1"/>
  <c r="UN17" i="18"/>
  <c r="UN35" i="18" s="1"/>
  <c r="UM17" i="18"/>
  <c r="UL17" i="18"/>
  <c r="UK17" i="18"/>
  <c r="UK35" i="18" s="1"/>
  <c r="UJ17" i="18"/>
  <c r="UJ35" i="18" s="1"/>
  <c r="UI17" i="18"/>
  <c r="UH17" i="18"/>
  <c r="UG17" i="18"/>
  <c r="UG35" i="18" s="1"/>
  <c r="UF17" i="18"/>
  <c r="UF35" i="18" s="1"/>
  <c r="UE17" i="18"/>
  <c r="UD17" i="18"/>
  <c r="UC17" i="18"/>
  <c r="UC35" i="18" s="1"/>
  <c r="UB17" i="18"/>
  <c r="UB35" i="18" s="1"/>
  <c r="UA17" i="18"/>
  <c r="TZ17" i="18"/>
  <c r="TY17" i="18"/>
  <c r="TY35" i="18" s="1"/>
  <c r="TX17" i="18"/>
  <c r="TX35" i="18" s="1"/>
  <c r="TW17" i="18"/>
  <c r="TV17" i="18"/>
  <c r="TU17" i="18"/>
  <c r="TU35" i="18" s="1"/>
  <c r="TT17" i="18"/>
  <c r="TT35" i="18" s="1"/>
  <c r="TS17" i="18"/>
  <c r="TR17" i="18"/>
  <c r="TQ17" i="18"/>
  <c r="TQ35" i="18" s="1"/>
  <c r="TP17" i="18"/>
  <c r="TP35" i="18" s="1"/>
  <c r="TO17" i="18"/>
  <c r="TN17" i="18"/>
  <c r="TM17" i="18"/>
  <c r="TM35" i="18" s="1"/>
  <c r="TL17" i="18"/>
  <c r="TL35" i="18" s="1"/>
  <c r="TK17" i="18"/>
  <c r="TJ17" i="18"/>
  <c r="TI17" i="18"/>
  <c r="TI35" i="18" s="1"/>
  <c r="TH17" i="18"/>
  <c r="TH35" i="18" s="1"/>
  <c r="TG17" i="18"/>
  <c r="TF17" i="18"/>
  <c r="TE17" i="18"/>
  <c r="TE35" i="18" s="1"/>
  <c r="TD17" i="18"/>
  <c r="TD35" i="18" s="1"/>
  <c r="TC17" i="18"/>
  <c r="TB17" i="18"/>
  <c r="TA17" i="18"/>
  <c r="TA35" i="18" s="1"/>
  <c r="SZ17" i="18"/>
  <c r="SZ35" i="18" s="1"/>
  <c r="SY17" i="18"/>
  <c r="SX17" i="18"/>
  <c r="SW17" i="18"/>
  <c r="SW35" i="18" s="1"/>
  <c r="SV17" i="18"/>
  <c r="SV35" i="18" s="1"/>
  <c r="SU17" i="18"/>
  <c r="ST17" i="18"/>
  <c r="SS17" i="18"/>
  <c r="SS35" i="18" s="1"/>
  <c r="SR17" i="18"/>
  <c r="SR35" i="18" s="1"/>
  <c r="SQ17" i="18"/>
  <c r="SP17" i="18"/>
  <c r="SO17" i="18"/>
  <c r="SO35" i="18" s="1"/>
  <c r="SN17" i="18"/>
  <c r="SN35" i="18" s="1"/>
  <c r="SM17" i="18"/>
  <c r="SL17" i="18"/>
  <c r="SK17" i="18"/>
  <c r="SK35" i="18" s="1"/>
  <c r="SJ17" i="18"/>
  <c r="SJ35" i="18" s="1"/>
  <c r="SI17" i="18"/>
  <c r="SH17" i="18"/>
  <c r="SG17" i="18"/>
  <c r="SG35" i="18" s="1"/>
  <c r="SF17" i="18"/>
  <c r="SF35" i="18" s="1"/>
  <c r="SE17" i="18"/>
  <c r="SD17" i="18"/>
  <c r="SC17" i="18"/>
  <c r="SC35" i="18" s="1"/>
  <c r="SB17" i="18"/>
  <c r="SB35" i="18" s="1"/>
  <c r="SA17" i="18"/>
  <c r="RZ17" i="18"/>
  <c r="RY17" i="18"/>
  <c r="RY35" i="18" s="1"/>
  <c r="RX17" i="18"/>
  <c r="RX35" i="18" s="1"/>
  <c r="RW17" i="18"/>
  <c r="RV17" i="18"/>
  <c r="RU17" i="18"/>
  <c r="RU35" i="18" s="1"/>
  <c r="RT17" i="18"/>
  <c r="RT35" i="18" s="1"/>
  <c r="RS17" i="18"/>
  <c r="RR17" i="18"/>
  <c r="RQ17" i="18"/>
  <c r="RQ35" i="18" s="1"/>
  <c r="RP17" i="18"/>
  <c r="RP35" i="18" s="1"/>
  <c r="RO17" i="18"/>
  <c r="RN17" i="18"/>
  <c r="RM17" i="18"/>
  <c r="RM35" i="18" s="1"/>
  <c r="RL17" i="18"/>
  <c r="RL35" i="18" s="1"/>
  <c r="RK17" i="18"/>
  <c r="RJ17" i="18"/>
  <c r="RI17" i="18"/>
  <c r="RI35" i="18" s="1"/>
  <c r="RH17" i="18"/>
  <c r="RH35" i="18" s="1"/>
  <c r="RG17" i="18"/>
  <c r="RF17" i="18"/>
  <c r="RE17" i="18"/>
  <c r="RE35" i="18" s="1"/>
  <c r="RD17" i="18"/>
  <c r="RD35" i="18" s="1"/>
  <c r="RC17" i="18"/>
  <c r="RB17" i="18"/>
  <c r="RA17" i="18"/>
  <c r="RA35" i="18" s="1"/>
  <c r="QZ17" i="18"/>
  <c r="QZ35" i="18" s="1"/>
  <c r="QY17" i="18"/>
  <c r="QX17" i="18"/>
  <c r="QW17" i="18"/>
  <c r="QW35" i="18" s="1"/>
  <c r="QV17" i="18"/>
  <c r="QV35" i="18" s="1"/>
  <c r="QU17" i="18"/>
  <c r="QT17" i="18"/>
  <c r="QS17" i="18"/>
  <c r="QR17" i="18"/>
  <c r="QR35" i="18" s="1"/>
  <c r="QQ17" i="18"/>
  <c r="QP17" i="18"/>
  <c r="QO17" i="18"/>
  <c r="QO35" i="18" s="1"/>
  <c r="QN17" i="18"/>
  <c r="QN35" i="18" s="1"/>
  <c r="QM17" i="18"/>
  <c r="QL17" i="18"/>
  <c r="QK17" i="18"/>
  <c r="QK35" i="18" s="1"/>
  <c r="QJ17" i="18"/>
  <c r="QJ35" i="18" s="1"/>
  <c r="QI17" i="18"/>
  <c r="QH17" i="18"/>
  <c r="QG17" i="18"/>
  <c r="QG35" i="18" s="1"/>
  <c r="QF17" i="18"/>
  <c r="QF35" i="18" s="1"/>
  <c r="QE17" i="18"/>
  <c r="QD17" i="18"/>
  <c r="QC17" i="18"/>
  <c r="QC35" i="18" s="1"/>
  <c r="QB17" i="18"/>
  <c r="QB35" i="18" s="1"/>
  <c r="QA17" i="18"/>
  <c r="PZ17" i="18"/>
  <c r="PY17" i="18"/>
  <c r="PY35" i="18" s="1"/>
  <c r="PX17" i="18"/>
  <c r="PX35" i="18" s="1"/>
  <c r="PW17" i="18"/>
  <c r="PV17" i="18"/>
  <c r="PU17" i="18"/>
  <c r="PU35" i="18" s="1"/>
  <c r="PT17" i="18"/>
  <c r="PT35" i="18" s="1"/>
  <c r="PS17" i="18"/>
  <c r="PR17" i="18"/>
  <c r="PQ17" i="18"/>
  <c r="PQ35" i="18" s="1"/>
  <c r="PP17" i="18"/>
  <c r="PP35" i="18" s="1"/>
  <c r="PO17" i="18"/>
  <c r="PN17" i="18"/>
  <c r="PM17" i="18"/>
  <c r="PM35" i="18" s="1"/>
  <c r="PL17" i="18"/>
  <c r="PL35" i="18" s="1"/>
  <c r="PK17" i="18"/>
  <c r="PJ17" i="18"/>
  <c r="PI17" i="18"/>
  <c r="PI35" i="18" s="1"/>
  <c r="PH17" i="18"/>
  <c r="PH35" i="18" s="1"/>
  <c r="PG17" i="18"/>
  <c r="PF17" i="18"/>
  <c r="PE17" i="18"/>
  <c r="PE35" i="18" s="1"/>
  <c r="PD17" i="18"/>
  <c r="PD35" i="18" s="1"/>
  <c r="PC17" i="18"/>
  <c r="PB17" i="18"/>
  <c r="PA17" i="18"/>
  <c r="PA35" i="18" s="1"/>
  <c r="OZ17" i="18"/>
  <c r="OZ35" i="18" s="1"/>
  <c r="OY17" i="18"/>
  <c r="OX17" i="18"/>
  <c r="OW17" i="18"/>
  <c r="OW35" i="18" s="1"/>
  <c r="OV17" i="18"/>
  <c r="OV35" i="18" s="1"/>
  <c r="OU17" i="18"/>
  <c r="OT17" i="18"/>
  <c r="OS17" i="18"/>
  <c r="OS35" i="18" s="1"/>
  <c r="OR17" i="18"/>
  <c r="OR35" i="18" s="1"/>
  <c r="OQ17" i="18"/>
  <c r="OP17" i="18"/>
  <c r="OO17" i="18"/>
  <c r="OO35" i="18" s="1"/>
  <c r="ON17" i="18"/>
  <c r="ON35" i="18" s="1"/>
  <c r="OM17" i="18"/>
  <c r="OL17" i="18"/>
  <c r="OK17" i="18"/>
  <c r="OK35" i="18" s="1"/>
  <c r="OJ17" i="18"/>
  <c r="OJ35" i="18" s="1"/>
  <c r="OI17" i="18"/>
  <c r="OH17" i="18"/>
  <c r="OG17" i="18"/>
  <c r="OG35" i="18" s="1"/>
  <c r="OF17" i="18"/>
  <c r="OF35" i="18" s="1"/>
  <c r="OE17" i="18"/>
  <c r="OD17" i="18"/>
  <c r="OC17" i="18"/>
  <c r="OC35" i="18" s="1"/>
  <c r="OB17" i="18"/>
  <c r="OB35" i="18" s="1"/>
  <c r="OA17" i="18"/>
  <c r="NZ17" i="18"/>
  <c r="NY17" i="18"/>
  <c r="NY35" i="18" s="1"/>
  <c r="NX17" i="18"/>
  <c r="NX35" i="18" s="1"/>
  <c r="NW17" i="18"/>
  <c r="NV17" i="18"/>
  <c r="NU17" i="18"/>
  <c r="NU35" i="18" s="1"/>
  <c r="NT17" i="18"/>
  <c r="NT35" i="18" s="1"/>
  <c r="NS17" i="18"/>
  <c r="NR17" i="18"/>
  <c r="NQ17" i="18"/>
  <c r="NQ35" i="18" s="1"/>
  <c r="NP17" i="18"/>
  <c r="NP35" i="18" s="1"/>
  <c r="NO17" i="18"/>
  <c r="NN17" i="18"/>
  <c r="NM17" i="18"/>
  <c r="NM35" i="18" s="1"/>
  <c r="NL17" i="18"/>
  <c r="NL35" i="18" s="1"/>
  <c r="NK17" i="18"/>
  <c r="NJ17" i="18"/>
  <c r="NI17" i="18"/>
  <c r="NI35" i="18" s="1"/>
  <c r="NH17" i="18"/>
  <c r="NH35" i="18" s="1"/>
  <c r="NG17" i="18"/>
  <c r="NF17" i="18"/>
  <c r="NE17" i="18"/>
  <c r="NE35" i="18" s="1"/>
  <c r="ND17" i="18"/>
  <c r="ND35" i="18" s="1"/>
  <c r="NC17" i="18"/>
  <c r="NB17" i="18"/>
  <c r="NA17" i="18"/>
  <c r="NA35" i="18" s="1"/>
  <c r="MZ17" i="18"/>
  <c r="MZ35" i="18" s="1"/>
  <c r="MY17" i="18"/>
  <c r="MX17" i="18"/>
  <c r="MW17" i="18"/>
  <c r="MW35" i="18" s="1"/>
  <c r="MV17" i="18"/>
  <c r="MV35" i="18" s="1"/>
  <c r="MU17" i="18"/>
  <c r="MT17" i="18"/>
  <c r="MS17" i="18"/>
  <c r="MS35" i="18" s="1"/>
  <c r="MR17" i="18"/>
  <c r="MR35" i="18" s="1"/>
  <c r="MQ17" i="18"/>
  <c r="MP17" i="18"/>
  <c r="MO17" i="18"/>
  <c r="MO35" i="18" s="1"/>
  <c r="MN17" i="18"/>
  <c r="MN35" i="18" s="1"/>
  <c r="MM17" i="18"/>
  <c r="ML17" i="18"/>
  <c r="MK17" i="18"/>
  <c r="MK35" i="18" s="1"/>
  <c r="MJ17" i="18"/>
  <c r="MJ35" i="18" s="1"/>
  <c r="MI17" i="18"/>
  <c r="MH17" i="18"/>
  <c r="MG17" i="18"/>
  <c r="MG35" i="18" s="1"/>
  <c r="MF17" i="18"/>
  <c r="MF35" i="18" s="1"/>
  <c r="ME17" i="18"/>
  <c r="MD17" i="18"/>
  <c r="MC17" i="18"/>
  <c r="MC35" i="18" s="1"/>
  <c r="MB17" i="18"/>
  <c r="MB35" i="18" s="1"/>
  <c r="MA17" i="18"/>
  <c r="LZ17" i="18"/>
  <c r="LY17" i="18"/>
  <c r="LY35" i="18" s="1"/>
  <c r="LX17" i="18"/>
  <c r="LX35" i="18" s="1"/>
  <c r="LW17" i="18"/>
  <c r="LV17" i="18"/>
  <c r="LU17" i="18"/>
  <c r="LU35" i="18" s="1"/>
  <c r="LT17" i="18"/>
  <c r="LT35" i="18" s="1"/>
  <c r="LS17" i="18"/>
  <c r="LR17" i="18"/>
  <c r="LQ17" i="18"/>
  <c r="LQ35" i="18" s="1"/>
  <c r="LP17" i="18"/>
  <c r="LP35" i="18" s="1"/>
  <c r="LO17" i="18"/>
  <c r="LN17" i="18"/>
  <c r="LM17" i="18"/>
  <c r="LM35" i="18" s="1"/>
  <c r="LL17" i="18"/>
  <c r="LL35" i="18" s="1"/>
  <c r="LK17" i="18"/>
  <c r="LJ17" i="18"/>
  <c r="LI17" i="18"/>
  <c r="LI35" i="18" s="1"/>
  <c r="LH17" i="18"/>
  <c r="LH35" i="18" s="1"/>
  <c r="LG17" i="18"/>
  <c r="LF17" i="18"/>
  <c r="LE17" i="18"/>
  <c r="LE35" i="18" s="1"/>
  <c r="LD17" i="18"/>
  <c r="LD35" i="18" s="1"/>
  <c r="LC17" i="18"/>
  <c r="LB17" i="18"/>
  <c r="LA17" i="18"/>
  <c r="LA35" i="18" s="1"/>
  <c r="KZ17" i="18"/>
  <c r="KZ35" i="18" s="1"/>
  <c r="KY17" i="18"/>
  <c r="KX17" i="18"/>
  <c r="KW17" i="18"/>
  <c r="KW35" i="18" s="1"/>
  <c r="KV17" i="18"/>
  <c r="KV35" i="18" s="1"/>
  <c r="KU17" i="18"/>
  <c r="KT17" i="18"/>
  <c r="KS17" i="18"/>
  <c r="KS35" i="18" s="1"/>
  <c r="KR17" i="18"/>
  <c r="KR35" i="18" s="1"/>
  <c r="KQ17" i="18"/>
  <c r="KP17" i="18"/>
  <c r="KO17" i="18"/>
  <c r="KN17" i="18"/>
  <c r="KN35" i="18" s="1"/>
  <c r="KM17" i="18"/>
  <c r="KL17" i="18"/>
  <c r="KK17" i="18"/>
  <c r="KK35" i="18" s="1"/>
  <c r="KJ17" i="18"/>
  <c r="KJ35" i="18" s="1"/>
  <c r="KI17" i="18"/>
  <c r="KH17" i="18"/>
  <c r="KG17" i="18"/>
  <c r="KG35" i="18" s="1"/>
  <c r="KF17" i="18"/>
  <c r="KF35" i="18" s="1"/>
  <c r="KE17" i="18"/>
  <c r="KD17" i="18"/>
  <c r="KC17" i="18"/>
  <c r="KC35" i="18" s="1"/>
  <c r="KB17" i="18"/>
  <c r="KB35" i="18" s="1"/>
  <c r="KA17" i="18"/>
  <c r="JZ17" i="18"/>
  <c r="JY17" i="18"/>
  <c r="JY35" i="18" s="1"/>
  <c r="JX17" i="18"/>
  <c r="JX35" i="18" s="1"/>
  <c r="JW17" i="18"/>
  <c r="JV17" i="18"/>
  <c r="JU17" i="18"/>
  <c r="JU35" i="18" s="1"/>
  <c r="JT17" i="18"/>
  <c r="JT35" i="18" s="1"/>
  <c r="JS17" i="18"/>
  <c r="JR17" i="18"/>
  <c r="JQ17" i="18"/>
  <c r="JQ35" i="18" s="1"/>
  <c r="JP17" i="18"/>
  <c r="JP35" i="18" s="1"/>
  <c r="JO17" i="18"/>
  <c r="JN17" i="18"/>
  <c r="JM17" i="18"/>
  <c r="JM35" i="18" s="1"/>
  <c r="JL17" i="18"/>
  <c r="JL35" i="18" s="1"/>
  <c r="JK17" i="18"/>
  <c r="JJ17" i="18"/>
  <c r="JI17" i="18"/>
  <c r="JI35" i="18" s="1"/>
  <c r="JH17" i="18"/>
  <c r="JH35" i="18" s="1"/>
  <c r="JG17" i="18"/>
  <c r="JF17" i="18"/>
  <c r="JE17" i="18"/>
  <c r="JE35" i="18" s="1"/>
  <c r="JD17" i="18"/>
  <c r="JD35" i="18" s="1"/>
  <c r="JC17" i="18"/>
  <c r="JB17" i="18"/>
  <c r="JA17" i="18"/>
  <c r="JA35" i="18" s="1"/>
  <c r="IZ17" i="18"/>
  <c r="IZ35" i="18" s="1"/>
  <c r="IY17" i="18"/>
  <c r="IX17" i="18"/>
  <c r="IW17" i="18"/>
  <c r="IW35" i="18" s="1"/>
  <c r="IV17" i="18"/>
  <c r="IV35" i="18" s="1"/>
  <c r="IU17" i="18"/>
  <c r="IT17" i="18"/>
  <c r="IS17" i="18"/>
  <c r="IS35" i="18" s="1"/>
  <c r="IR17" i="18"/>
  <c r="IR35" i="18" s="1"/>
  <c r="IQ17" i="18"/>
  <c r="IP17" i="18"/>
  <c r="IO17" i="18"/>
  <c r="IO35" i="18" s="1"/>
  <c r="IN17" i="18"/>
  <c r="IN35" i="18" s="1"/>
  <c r="IM17" i="18"/>
  <c r="IL17" i="18"/>
  <c r="IK17" i="18"/>
  <c r="IK35" i="18" s="1"/>
  <c r="IJ17" i="18"/>
  <c r="IJ35" i="18" s="1"/>
  <c r="II17" i="18"/>
  <c r="IH17" i="18"/>
  <c r="IG17" i="18"/>
  <c r="IG35" i="18" s="1"/>
  <c r="IF17" i="18"/>
  <c r="IF35" i="18" s="1"/>
  <c r="IE17" i="18"/>
  <c r="ID17" i="18"/>
  <c r="IC17" i="18"/>
  <c r="IC35" i="18" s="1"/>
  <c r="IB17" i="18"/>
  <c r="IB35" i="18" s="1"/>
  <c r="IA17" i="18"/>
  <c r="HZ17" i="18"/>
  <c r="HY17" i="18"/>
  <c r="HY35" i="18" s="1"/>
  <c r="HX17" i="18"/>
  <c r="HX35" i="18" s="1"/>
  <c r="HW17" i="18"/>
  <c r="HV17" i="18"/>
  <c r="HU17" i="18"/>
  <c r="HU35" i="18" s="1"/>
  <c r="HT17" i="18"/>
  <c r="HT35" i="18" s="1"/>
  <c r="HS17" i="18"/>
  <c r="HR17" i="18"/>
  <c r="HQ17" i="18"/>
  <c r="HQ35" i="18" s="1"/>
  <c r="HP17" i="18"/>
  <c r="HP35" i="18" s="1"/>
  <c r="HO17" i="18"/>
  <c r="HN17" i="18"/>
  <c r="HM17" i="18"/>
  <c r="HM35" i="18" s="1"/>
  <c r="HL17" i="18"/>
  <c r="HL35" i="18" s="1"/>
  <c r="HK17" i="18"/>
  <c r="HJ17" i="18"/>
  <c r="HI17" i="18"/>
  <c r="HI35" i="18" s="1"/>
  <c r="HH17" i="18"/>
  <c r="HH35" i="18" s="1"/>
  <c r="HG17" i="18"/>
  <c r="HF17" i="18"/>
  <c r="HE17" i="18"/>
  <c r="HE35" i="18" s="1"/>
  <c r="HD17" i="18"/>
  <c r="HD35" i="18" s="1"/>
  <c r="HC17" i="18"/>
  <c r="HB17" i="18"/>
  <c r="HA17" i="18"/>
  <c r="HA35" i="18" s="1"/>
  <c r="GZ17" i="18"/>
  <c r="GZ35" i="18" s="1"/>
  <c r="GY17" i="18"/>
  <c r="GX17" i="18"/>
  <c r="GW17" i="18"/>
  <c r="GW35" i="18" s="1"/>
  <c r="GV17" i="18"/>
  <c r="GV35" i="18" s="1"/>
  <c r="GU17" i="18"/>
  <c r="GT17" i="18"/>
  <c r="GS17" i="18"/>
  <c r="GS35" i="18" s="1"/>
  <c r="GR17" i="18"/>
  <c r="GR35" i="18" s="1"/>
  <c r="GQ17" i="18"/>
  <c r="GP17" i="18"/>
  <c r="GO17" i="18"/>
  <c r="GO35" i="18" s="1"/>
  <c r="GN17" i="18"/>
  <c r="GN35" i="18" s="1"/>
  <c r="GM17" i="18"/>
  <c r="GL17" i="18"/>
  <c r="GK17" i="18"/>
  <c r="GK35" i="18" s="1"/>
  <c r="GJ17" i="18"/>
  <c r="GJ35" i="18" s="1"/>
  <c r="GI17" i="18"/>
  <c r="GH17" i="18"/>
  <c r="GG17" i="18"/>
  <c r="GG35" i="18" s="1"/>
  <c r="GF17" i="18"/>
  <c r="GF35" i="18" s="1"/>
  <c r="GE17" i="18"/>
  <c r="GD17" i="18"/>
  <c r="GC17" i="18"/>
  <c r="GC35" i="18" s="1"/>
  <c r="GB17" i="18"/>
  <c r="GB35" i="18" s="1"/>
  <c r="GA17" i="18"/>
  <c r="FZ17" i="18"/>
  <c r="FY17" i="18"/>
  <c r="FY35" i="18" s="1"/>
  <c r="FX17" i="18"/>
  <c r="FX35" i="18" s="1"/>
  <c r="FW17" i="18"/>
  <c r="FV17" i="18"/>
  <c r="FU17" i="18"/>
  <c r="FU35" i="18" s="1"/>
  <c r="FT17" i="18"/>
  <c r="FT35" i="18" s="1"/>
  <c r="FS17" i="18"/>
  <c r="FR17" i="18"/>
  <c r="FQ17" i="18"/>
  <c r="FQ35" i="18" s="1"/>
  <c r="FP17" i="18"/>
  <c r="FP35" i="18" s="1"/>
  <c r="FO17" i="18"/>
  <c r="FN17" i="18"/>
  <c r="FM17" i="18"/>
  <c r="FM35" i="18" s="1"/>
  <c r="FL17" i="18"/>
  <c r="FL35" i="18" s="1"/>
  <c r="FK17" i="18"/>
  <c r="FJ17" i="18"/>
  <c r="FI17" i="18"/>
  <c r="FI35" i="18" s="1"/>
  <c r="FH17" i="18"/>
  <c r="FH35" i="18" s="1"/>
  <c r="FG17" i="18"/>
  <c r="FF17" i="18"/>
  <c r="FE17" i="18"/>
  <c r="FE35" i="18" s="1"/>
  <c r="FD17" i="18"/>
  <c r="FD35" i="18" s="1"/>
  <c r="FC17" i="18"/>
  <c r="FB17" i="18"/>
  <c r="FA17" i="18"/>
  <c r="FA35" i="18" s="1"/>
  <c r="EZ17" i="18"/>
  <c r="EZ35" i="18" s="1"/>
  <c r="EY17" i="18"/>
  <c r="EX17" i="18"/>
  <c r="EW17" i="18"/>
  <c r="EW35" i="18" s="1"/>
  <c r="EV17" i="18"/>
  <c r="EV35" i="18" s="1"/>
  <c r="EU17" i="18"/>
  <c r="ET17" i="18"/>
  <c r="ES17" i="18"/>
  <c r="ES35" i="18" s="1"/>
  <c r="ER17" i="18"/>
  <c r="ER35" i="18" s="1"/>
  <c r="EQ17" i="18"/>
  <c r="EP17" i="18"/>
  <c r="EO17" i="18"/>
  <c r="EO35" i="18" s="1"/>
  <c r="EN17" i="18"/>
  <c r="EN35" i="18" s="1"/>
  <c r="EM17" i="18"/>
  <c r="EL17" i="18"/>
  <c r="EK17" i="18"/>
  <c r="EK35" i="18" s="1"/>
  <c r="EJ17" i="18"/>
  <c r="EJ35" i="18" s="1"/>
  <c r="EI17" i="18"/>
  <c r="EH17" i="18"/>
  <c r="EG17" i="18"/>
  <c r="EG35" i="18" s="1"/>
  <c r="EF17" i="18"/>
  <c r="EF35" i="18" s="1"/>
  <c r="EE17" i="18"/>
  <c r="ED17" i="18"/>
  <c r="EC17" i="18"/>
  <c r="EC35" i="18" s="1"/>
  <c r="EB17" i="18"/>
  <c r="EB35" i="18" s="1"/>
  <c r="EA17" i="18"/>
  <c r="DZ17" i="18"/>
  <c r="DY17" i="18"/>
  <c r="DY35" i="18" s="1"/>
  <c r="DX17" i="18"/>
  <c r="DX35" i="18" s="1"/>
  <c r="DW17" i="18"/>
  <c r="DV17" i="18"/>
  <c r="DU17" i="18"/>
  <c r="DT17" i="18"/>
  <c r="DT35" i="18" s="1"/>
  <c r="DS17" i="18"/>
  <c r="DR17" i="18"/>
  <c r="DQ17" i="18"/>
  <c r="DQ35" i="18" s="1"/>
  <c r="DP17" i="18"/>
  <c r="DP35" i="18" s="1"/>
  <c r="DO17" i="18"/>
  <c r="DN17" i="18"/>
  <c r="DM17" i="18"/>
  <c r="DM35" i="18" s="1"/>
  <c r="DL17" i="18"/>
  <c r="DL35" i="18" s="1"/>
  <c r="DK17" i="18"/>
  <c r="DJ17" i="18"/>
  <c r="DI17" i="18"/>
  <c r="DI35" i="18" s="1"/>
  <c r="DH17" i="18"/>
  <c r="DH35" i="18" s="1"/>
  <c r="DG17" i="18"/>
  <c r="DF17" i="18"/>
  <c r="DE17" i="18"/>
  <c r="DE35" i="18" s="1"/>
  <c r="DD17" i="18"/>
  <c r="DD35" i="18" s="1"/>
  <c r="DC17" i="18"/>
  <c r="DB17" i="18"/>
  <c r="DA17" i="18"/>
  <c r="DA35" i="18" s="1"/>
  <c r="CZ17" i="18"/>
  <c r="CZ35" i="18" s="1"/>
  <c r="CY17" i="18"/>
  <c r="CX17" i="18"/>
  <c r="CW17" i="18"/>
  <c r="CW35" i="18" s="1"/>
  <c r="CV17" i="18"/>
  <c r="CV35" i="18" s="1"/>
  <c r="CU17" i="18"/>
  <c r="CT17" i="18"/>
  <c r="CS17" i="18"/>
  <c r="CS35" i="18" s="1"/>
  <c r="CR17" i="18"/>
  <c r="CR35" i="18" s="1"/>
  <c r="CQ17" i="18"/>
  <c r="CP17" i="18"/>
  <c r="CO17" i="18"/>
  <c r="CO35" i="18" s="1"/>
  <c r="CN17" i="18"/>
  <c r="CN35" i="18" s="1"/>
  <c r="CM17" i="18"/>
  <c r="CL17" i="18"/>
  <c r="CK17" i="18"/>
  <c r="CK35" i="18" s="1"/>
  <c r="CJ17" i="18"/>
  <c r="CJ35" i="18" s="1"/>
  <c r="CI17" i="18"/>
  <c r="CH17" i="18"/>
  <c r="CG17" i="18"/>
  <c r="CG35" i="18" s="1"/>
  <c r="CF17" i="18"/>
  <c r="CF35" i="18" s="1"/>
  <c r="CE17" i="18"/>
  <c r="CD17" i="18"/>
  <c r="CC17" i="18"/>
  <c r="CC35" i="18" s="1"/>
  <c r="CB17" i="18"/>
  <c r="CB35" i="18" s="1"/>
  <c r="CA17" i="18"/>
  <c r="BZ17" i="18"/>
  <c r="BY17" i="18"/>
  <c r="BY35" i="18" s="1"/>
  <c r="BX17" i="18"/>
  <c r="BX35" i="18" s="1"/>
  <c r="BW17" i="18"/>
  <c r="BV17" i="18"/>
  <c r="BU17" i="18"/>
  <c r="BU35" i="18" s="1"/>
  <c r="BT17" i="18"/>
  <c r="BT35" i="18" s="1"/>
  <c r="BS17" i="18"/>
  <c r="BR17" i="18"/>
  <c r="BQ17" i="18"/>
  <c r="BQ35" i="18" s="1"/>
  <c r="BP17" i="18"/>
  <c r="BP35" i="18" s="1"/>
  <c r="BO17" i="18"/>
  <c r="BN17" i="18"/>
  <c r="BM17" i="18"/>
  <c r="BM35" i="18" s="1"/>
  <c r="BL17" i="18"/>
  <c r="BL35" i="18" s="1"/>
  <c r="BK17" i="18"/>
  <c r="BJ17" i="18"/>
  <c r="BI17" i="18"/>
  <c r="BI35" i="18" s="1"/>
  <c r="BH17" i="18"/>
  <c r="BH35" i="18" s="1"/>
  <c r="BG17" i="18"/>
  <c r="BF17" i="18"/>
  <c r="BE17" i="18"/>
  <c r="BE35" i="18" s="1"/>
  <c r="BD17" i="18"/>
  <c r="BD35" i="18" s="1"/>
  <c r="BC17" i="18"/>
  <c r="BB17" i="18"/>
  <c r="BA17" i="18"/>
  <c r="BA35" i="18" s="1"/>
  <c r="AZ17" i="18"/>
  <c r="AZ35" i="18" s="1"/>
  <c r="AY17" i="18"/>
  <c r="AX17" i="18"/>
  <c r="AW17" i="18"/>
  <c r="AW35" i="18" s="1"/>
  <c r="AV17" i="18"/>
  <c r="AV35" i="18" s="1"/>
  <c r="AU17" i="18"/>
  <c r="AT17" i="18"/>
  <c r="AS17" i="18"/>
  <c r="AS35" i="18" s="1"/>
  <c r="AR17" i="18"/>
  <c r="AR35" i="18" s="1"/>
  <c r="AQ17" i="18"/>
  <c r="AP17" i="18"/>
  <c r="AO17" i="18"/>
  <c r="AO35" i="18" s="1"/>
  <c r="AN17" i="18"/>
  <c r="AN35" i="18" s="1"/>
  <c r="AM17" i="18"/>
  <c r="AL17" i="18"/>
  <c r="AK17" i="18"/>
  <c r="AK35" i="18" s="1"/>
  <c r="AJ17" i="18"/>
  <c r="AJ35" i="18" s="1"/>
  <c r="AI17" i="18"/>
  <c r="AH17" i="18"/>
  <c r="AG17" i="18"/>
  <c r="AG35" i="18" s="1"/>
  <c r="AF17" i="18"/>
  <c r="AF35" i="18" s="1"/>
  <c r="AE17" i="18"/>
  <c r="AD17" i="18"/>
  <c r="AC17" i="18"/>
  <c r="AC35" i="18" s="1"/>
  <c r="AB17" i="18"/>
  <c r="AB35" i="18" s="1"/>
  <c r="AA17" i="18"/>
  <c r="Z17" i="18"/>
  <c r="Y17" i="18"/>
  <c r="Y35" i="18" s="1"/>
  <c r="X17" i="18"/>
  <c r="X35" i="18" s="1"/>
  <c r="W17" i="18"/>
  <c r="V17" i="18"/>
  <c r="U17" i="18"/>
  <c r="U35" i="18" s="1"/>
  <c r="T17" i="18"/>
  <c r="T35" i="18" s="1"/>
  <c r="S17" i="18"/>
  <c r="R17" i="18"/>
  <c r="Q17" i="18"/>
  <c r="Q35" i="18" s="1"/>
  <c r="P17" i="18"/>
  <c r="P35" i="18" s="1"/>
  <c r="O17" i="18"/>
  <c r="N17" i="18"/>
  <c r="M17" i="18"/>
  <c r="M35" i="18" s="1"/>
  <c r="L17" i="18"/>
  <c r="L35" i="18" s="1"/>
  <c r="K17" i="18"/>
  <c r="J17" i="18"/>
  <c r="I17" i="18"/>
  <c r="I35" i="18" s="1"/>
  <c r="H17" i="18"/>
  <c r="H35" i="18" s="1"/>
  <c r="G17" i="18"/>
  <c r="F17" i="18"/>
  <c r="E17" i="18"/>
  <c r="E35" i="18" s="1"/>
  <c r="D17" i="18"/>
  <c r="D35" i="18" s="1"/>
  <c r="AHW16" i="18"/>
  <c r="AHW15" i="18"/>
  <c r="AHW14" i="18"/>
  <c r="AHW13" i="18"/>
  <c r="AHW12" i="18"/>
  <c r="AHW11" i="18"/>
  <c r="AHW10" i="18"/>
  <c r="AHW9" i="18"/>
  <c r="AHW8" i="18"/>
  <c r="AHW7" i="18"/>
  <c r="AHW6" i="18"/>
  <c r="AHW5" i="18"/>
  <c r="AHW17" i="18" l="1"/>
  <c r="V35" i="18"/>
  <c r="AGO35" i="18"/>
  <c r="AGW35" i="18"/>
  <c r="AHA35" i="18"/>
  <c r="AHE35" i="18"/>
  <c r="AHM35" i="18"/>
  <c r="AHQ35" i="18"/>
  <c r="AHU35" i="18"/>
  <c r="K35" i="18"/>
  <c r="S35" i="18"/>
  <c r="AA35" i="18"/>
  <c r="AI35" i="18"/>
  <c r="AM35" i="18"/>
  <c r="AU35" i="18"/>
  <c r="BC35" i="18"/>
  <c r="BK35" i="18"/>
  <c r="BO35" i="18"/>
  <c r="BW35" i="18"/>
  <c r="CE35" i="18"/>
  <c r="CM35" i="18"/>
  <c r="CU35" i="18"/>
  <c r="DC35" i="18"/>
  <c r="DG35" i="18"/>
  <c r="DO35" i="18"/>
  <c r="DW35" i="18"/>
  <c r="EE35" i="18"/>
  <c r="EI35" i="18"/>
  <c r="EQ35" i="18"/>
  <c r="EY35" i="18"/>
  <c r="FG35" i="18"/>
  <c r="FK35" i="18"/>
  <c r="FS35" i="18"/>
  <c r="GA35" i="18"/>
  <c r="GI35" i="18"/>
  <c r="GM35" i="18"/>
  <c r="GU35" i="18"/>
  <c r="HC35" i="18"/>
  <c r="HK35" i="18"/>
  <c r="HS35" i="18"/>
  <c r="IA35" i="18"/>
  <c r="IE35" i="18"/>
  <c r="IM35" i="18"/>
  <c r="IU35" i="18"/>
  <c r="JC35" i="18"/>
  <c r="JG35" i="18"/>
  <c r="JO35" i="18"/>
  <c r="JW35" i="18"/>
  <c r="KE35" i="18"/>
  <c r="KM35" i="18"/>
  <c r="KU35" i="18"/>
  <c r="KY35" i="18"/>
  <c r="LG35" i="18"/>
  <c r="LO35" i="18"/>
  <c r="LW35" i="18"/>
  <c r="MA35" i="18"/>
  <c r="MI35" i="18"/>
  <c r="MQ35" i="18"/>
  <c r="MY35" i="18"/>
  <c r="NG35" i="18"/>
  <c r="NO35" i="18"/>
  <c r="NW35" i="18"/>
  <c r="OA35" i="18"/>
  <c r="OI35" i="18"/>
  <c r="OQ35" i="18"/>
  <c r="OY35" i="18"/>
  <c r="PG35" i="18"/>
  <c r="PO35" i="18"/>
  <c r="SA35" i="18"/>
  <c r="SE35" i="18"/>
  <c r="SM35" i="18"/>
  <c r="SU35" i="18"/>
  <c r="SY35" i="18"/>
  <c r="TG35" i="18"/>
  <c r="TO35" i="18"/>
  <c r="TW35" i="18"/>
  <c r="UA35" i="18"/>
  <c r="UI35" i="18"/>
  <c r="UQ35" i="18"/>
  <c r="UY35" i="18"/>
  <c r="VC35" i="18"/>
  <c r="VK35" i="18"/>
  <c r="VS35" i="18"/>
  <c r="WA35" i="18"/>
  <c r="WE35" i="18"/>
  <c r="WM35" i="18"/>
  <c r="WU35" i="18"/>
  <c r="G35" i="18"/>
  <c r="O35" i="18"/>
  <c r="W35" i="18"/>
  <c r="AE35" i="18"/>
  <c r="AQ35" i="18"/>
  <c r="AY35" i="18"/>
  <c r="BG35" i="18"/>
  <c r="BS35" i="18"/>
  <c r="CA35" i="18"/>
  <c r="CI35" i="18"/>
  <c r="CQ35" i="18"/>
  <c r="CY35" i="18"/>
  <c r="DK35" i="18"/>
  <c r="DS35" i="18"/>
  <c r="EA35" i="18"/>
  <c r="EM35" i="18"/>
  <c r="EU35" i="18"/>
  <c r="FC35" i="18"/>
  <c r="FO35" i="18"/>
  <c r="FW35" i="18"/>
  <c r="GE35" i="18"/>
  <c r="GQ35" i="18"/>
  <c r="GY35" i="18"/>
  <c r="HG35" i="18"/>
  <c r="HO35" i="18"/>
  <c r="HW35" i="18"/>
  <c r="II35" i="18"/>
  <c r="IQ35" i="18"/>
  <c r="IY35" i="18"/>
  <c r="JK35" i="18"/>
  <c r="JS35" i="18"/>
  <c r="KA35" i="18"/>
  <c r="KI35" i="18"/>
  <c r="KQ35" i="18"/>
  <c r="LC35" i="18"/>
  <c r="LK35" i="18"/>
  <c r="LS35" i="18"/>
  <c r="ME35" i="18"/>
  <c r="MM35" i="18"/>
  <c r="MU35" i="18"/>
  <c r="NC35" i="18"/>
  <c r="NK35" i="18"/>
  <c r="NS35" i="18"/>
  <c r="OE35" i="18"/>
  <c r="OM35" i="18"/>
  <c r="OU35" i="18"/>
  <c r="PC35" i="18"/>
  <c r="PK35" i="18"/>
  <c r="PS35" i="18"/>
  <c r="PW35" i="18"/>
  <c r="QA35" i="18"/>
  <c r="QE35" i="18"/>
  <c r="QI35" i="18"/>
  <c r="QM35" i="18"/>
  <c r="QQ35" i="18"/>
  <c r="QU35" i="18"/>
  <c r="QY35" i="18"/>
  <c r="RC35" i="18"/>
  <c r="RG35" i="18"/>
  <c r="RK35" i="18"/>
  <c r="RO35" i="18"/>
  <c r="RS35" i="18"/>
  <c r="RW35" i="18"/>
  <c r="SI35" i="18"/>
  <c r="SQ35" i="18"/>
  <c r="TC35" i="18"/>
  <c r="TK35" i="18"/>
  <c r="TS35" i="18"/>
  <c r="UE35" i="18"/>
  <c r="UM35" i="18"/>
  <c r="UU35" i="18"/>
  <c r="VG35" i="18"/>
  <c r="VO35" i="18"/>
  <c r="VW35" i="18"/>
  <c r="WI35" i="18"/>
  <c r="WQ35" i="18"/>
  <c r="WY35" i="18"/>
  <c r="F35" i="18"/>
  <c r="AL35" i="18"/>
  <c r="XC35" i="18"/>
  <c r="XG35" i="18"/>
  <c r="XK35" i="18"/>
  <c r="XO35" i="18"/>
  <c r="XS35" i="18"/>
  <c r="XW35" i="18"/>
  <c r="YA35" i="18"/>
  <c r="YE35" i="18"/>
  <c r="YI35" i="18"/>
  <c r="YM35" i="18"/>
  <c r="YQ35" i="18"/>
  <c r="YU35" i="18"/>
  <c r="YY35" i="18"/>
  <c r="ZC35" i="18"/>
  <c r="ZG35" i="18"/>
  <c r="ZK35" i="18"/>
  <c r="ZO35" i="18"/>
  <c r="ZS35" i="18"/>
  <c r="ZW35" i="18"/>
  <c r="AAA35" i="18"/>
  <c r="AAE35" i="18"/>
  <c r="AAI35" i="18"/>
  <c r="AAM35" i="18"/>
  <c r="AAQ35" i="18"/>
  <c r="AAU35" i="18"/>
  <c r="AAY35" i="18"/>
  <c r="ABC35" i="18"/>
  <c r="ABG35" i="18"/>
  <c r="ABK35" i="18"/>
  <c r="ABO35" i="18"/>
  <c r="ABS35" i="18"/>
  <c r="ABW35" i="18"/>
  <c r="ACA35" i="18"/>
  <c r="ACE35" i="18"/>
  <c r="ACI35" i="18"/>
  <c r="ACM35" i="18"/>
  <c r="ACQ35" i="18"/>
  <c r="ACU35" i="18"/>
  <c r="ACY35" i="18"/>
  <c r="ADC35" i="18"/>
  <c r="ADG35" i="18"/>
  <c r="ADK35" i="18"/>
  <c r="ADO35" i="18"/>
  <c r="ADS35" i="18"/>
  <c r="ADW35" i="18"/>
  <c r="AEA35" i="18"/>
  <c r="AEE35" i="18"/>
  <c r="AEI35" i="18"/>
  <c r="AEM35" i="18"/>
  <c r="AEQ35" i="18"/>
  <c r="AEU35" i="18"/>
  <c r="AEY35" i="18"/>
  <c r="AFC35" i="18"/>
  <c r="AFG35" i="18"/>
  <c r="AFK35" i="18"/>
  <c r="AFO35" i="18"/>
  <c r="AFS35" i="18"/>
  <c r="AFW35" i="18"/>
  <c r="AGA35" i="18"/>
  <c r="AGE35" i="18"/>
  <c r="AGI35" i="18"/>
  <c r="AGM35" i="18"/>
  <c r="AGQ35" i="18"/>
  <c r="AGU35" i="18"/>
  <c r="AGY35" i="18"/>
  <c r="AHC35" i="18"/>
  <c r="AHG35" i="18"/>
  <c r="AHK35" i="18"/>
  <c r="AHO35" i="18"/>
  <c r="AHS35" i="18"/>
  <c r="AHW44" i="18"/>
  <c r="D45" i="18"/>
  <c r="AHW45" i="18" s="1"/>
  <c r="AHW34" i="18"/>
  <c r="AHW35" i="18" s="1"/>
  <c r="AHW46" i="18" l="1"/>
  <c r="D34" i="17" l="1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34" i="17" l="1"/>
  <c r="G19" i="17" s="1"/>
  <c r="BW248" i="3"/>
  <c r="E6" i="14"/>
  <c r="D15" i="17" s="1"/>
  <c r="S4" i="16"/>
  <c r="S13" i="16"/>
  <c r="S14" i="16"/>
  <c r="S16" i="16"/>
  <c r="S25" i="16"/>
  <c r="S26" i="16"/>
  <c r="S28" i="16"/>
  <c r="S37" i="16"/>
  <c r="S38" i="16"/>
  <c r="S40" i="16"/>
  <c r="S49" i="16"/>
  <c r="S50" i="16"/>
  <c r="S52" i="16"/>
  <c r="S61" i="16"/>
  <c r="S62" i="16"/>
  <c r="S64" i="16"/>
  <c r="S73" i="16"/>
  <c r="S74" i="16"/>
  <c r="S76" i="16"/>
  <c r="S85" i="16"/>
  <c r="S86" i="16"/>
  <c r="S88" i="16"/>
  <c r="S97" i="16"/>
  <c r="S98" i="16"/>
  <c r="S100" i="16"/>
  <c r="S109" i="16"/>
  <c r="S110" i="16"/>
  <c r="S112" i="16"/>
  <c r="S121" i="16"/>
  <c r="S122" i="16"/>
  <c r="S124" i="16"/>
  <c r="S133" i="16"/>
  <c r="S134" i="16"/>
  <c r="S136" i="16"/>
  <c r="S145" i="16"/>
  <c r="S146" i="16"/>
  <c r="S148" i="16"/>
  <c r="S157" i="16"/>
  <c r="S158" i="16"/>
  <c r="S160" i="16"/>
  <c r="S169" i="16"/>
  <c r="S170" i="16"/>
  <c r="S172" i="16"/>
  <c r="S181" i="16"/>
  <c r="S182" i="16"/>
  <c r="S184" i="16"/>
  <c r="S193" i="16"/>
  <c r="S194" i="16"/>
  <c r="S196" i="16"/>
  <c r="S205" i="16"/>
  <c r="S206" i="16"/>
  <c r="S208" i="16"/>
  <c r="S217" i="16"/>
  <c r="S218" i="16"/>
  <c r="S220" i="16"/>
  <c r="S229" i="16"/>
  <c r="S230" i="16"/>
  <c r="S232" i="16"/>
  <c r="S241" i="16"/>
  <c r="S242" i="16"/>
  <c r="S244" i="16"/>
  <c r="S253" i="16"/>
  <c r="S254" i="16"/>
  <c r="S256" i="16"/>
  <c r="S265" i="16"/>
  <c r="S266" i="16"/>
  <c r="S268" i="16"/>
  <c r="S277" i="16"/>
  <c r="S278" i="16"/>
  <c r="S280" i="16"/>
  <c r="S289" i="16"/>
  <c r="S290" i="16"/>
  <c r="S292" i="16"/>
  <c r="S301" i="16"/>
  <c r="S302" i="16"/>
  <c r="S304" i="16"/>
  <c r="S313" i="16"/>
  <c r="S314" i="16"/>
  <c r="S316" i="16"/>
  <c r="S325" i="16"/>
  <c r="S326" i="16"/>
  <c r="S328" i="16"/>
  <c r="S337" i="16"/>
  <c r="S338" i="16"/>
  <c r="S340" i="16"/>
  <c r="S349" i="16"/>
  <c r="S350" i="16"/>
  <c r="S352" i="16"/>
  <c r="S361" i="16"/>
  <c r="S362" i="16"/>
  <c r="S364" i="16"/>
  <c r="S373" i="16"/>
  <c r="S374" i="16"/>
  <c r="S376" i="16"/>
  <c r="S385" i="16"/>
  <c r="S386" i="16"/>
  <c r="S388" i="16"/>
  <c r="S397" i="16"/>
  <c r="S398" i="16"/>
  <c r="S400" i="16"/>
  <c r="S409" i="16"/>
  <c r="S410" i="16"/>
  <c r="S412" i="16"/>
  <c r="S421" i="16"/>
  <c r="S422" i="16"/>
  <c r="S424" i="16"/>
  <c r="S433" i="16"/>
  <c r="S434" i="16"/>
  <c r="S436" i="16"/>
  <c r="S445" i="16"/>
  <c r="S446" i="16"/>
  <c r="S448" i="16"/>
  <c r="S457" i="16"/>
  <c r="S458" i="16"/>
  <c r="S460" i="16"/>
  <c r="S469" i="16"/>
  <c r="S470" i="16"/>
  <c r="S472" i="16"/>
  <c r="S481" i="16"/>
  <c r="S482" i="16"/>
  <c r="S484" i="16"/>
  <c r="S493" i="16"/>
  <c r="S494" i="16"/>
  <c r="S496" i="16"/>
  <c r="S505" i="16"/>
  <c r="S506" i="16"/>
  <c r="S508" i="16"/>
  <c r="S518" i="16"/>
  <c r="S520" i="16"/>
  <c r="S529" i="16"/>
  <c r="S530" i="16"/>
  <c r="S532" i="16"/>
  <c r="S541" i="16"/>
  <c r="S542" i="16"/>
  <c r="S544" i="16"/>
  <c r="S553" i="16"/>
  <c r="S554" i="16"/>
  <c r="S556" i="16"/>
  <c r="S565" i="16"/>
  <c r="S566" i="16"/>
  <c r="S568" i="16"/>
  <c r="S577" i="16"/>
  <c r="S578" i="16"/>
  <c r="S580" i="16"/>
  <c r="S589" i="16"/>
  <c r="S590" i="16"/>
  <c r="S592" i="16"/>
  <c r="S601" i="16"/>
  <c r="S602" i="16"/>
  <c r="S604" i="16"/>
  <c r="S613" i="16"/>
  <c r="S614" i="16"/>
  <c r="S616" i="16"/>
  <c r="S625" i="16"/>
  <c r="S626" i="16"/>
  <c r="S628" i="16"/>
  <c r="S637" i="16"/>
  <c r="S638" i="16"/>
  <c r="S640" i="16"/>
  <c r="S649" i="16"/>
  <c r="S650" i="16"/>
  <c r="S652" i="16"/>
  <c r="S661" i="16"/>
  <c r="S662" i="16"/>
  <c r="S664" i="16"/>
  <c r="S673" i="16"/>
  <c r="S674" i="16"/>
  <c r="S675" i="16"/>
  <c r="S676" i="16"/>
  <c r="S685" i="16"/>
  <c r="S686" i="16"/>
  <c r="S687" i="16"/>
  <c r="S688" i="16"/>
  <c r="S697" i="16"/>
  <c r="S698" i="16"/>
  <c r="S699" i="16"/>
  <c r="S700" i="16"/>
  <c r="S709" i="16"/>
  <c r="S710" i="16"/>
  <c r="S711" i="16"/>
  <c r="S712" i="16"/>
  <c r="S721" i="16"/>
  <c r="S722" i="16"/>
  <c r="S723" i="16"/>
  <c r="S724" i="16"/>
  <c r="S733" i="16"/>
  <c r="S734" i="16"/>
  <c r="S735" i="16"/>
  <c r="S736" i="16"/>
  <c r="S745" i="16"/>
  <c r="S746" i="16"/>
  <c r="S747" i="16"/>
  <c r="S748" i="16"/>
  <c r="S757" i="16"/>
  <c r="S758" i="16"/>
  <c r="S759" i="16"/>
  <c r="S760" i="16"/>
  <c r="S769" i="16"/>
  <c r="S770" i="16"/>
  <c r="S771" i="16"/>
  <c r="S772" i="16"/>
  <c r="S781" i="16"/>
  <c r="S782" i="16"/>
  <c r="S783" i="16"/>
  <c r="S784" i="16"/>
  <c r="S793" i="16"/>
  <c r="S794" i="16"/>
  <c r="S795" i="16"/>
  <c r="S796" i="16"/>
  <c r="S805" i="16"/>
  <c r="S806" i="16"/>
  <c r="S807" i="16"/>
  <c r="S808" i="16"/>
  <c r="S817" i="16"/>
  <c r="S818" i="16"/>
  <c r="S819" i="16"/>
  <c r="S820" i="16"/>
  <c r="S829" i="16"/>
  <c r="S830" i="16"/>
  <c r="S831" i="16"/>
  <c r="S832" i="16"/>
  <c r="S841" i="16"/>
  <c r="S842" i="16"/>
  <c r="S843" i="16"/>
  <c r="S844" i="16"/>
  <c r="S853" i="16"/>
  <c r="S854" i="16"/>
  <c r="S855" i="16"/>
  <c r="S856" i="16"/>
  <c r="S865" i="16"/>
  <c r="S866" i="16"/>
  <c r="S867" i="16"/>
  <c r="S868" i="16"/>
  <c r="S877" i="16"/>
  <c r="S878" i="16"/>
  <c r="S879" i="16"/>
  <c r="S880" i="16"/>
  <c r="S889" i="16"/>
  <c r="S890" i="16"/>
  <c r="S891" i="16"/>
  <c r="S892" i="16"/>
  <c r="S901" i="16"/>
  <c r="S902" i="16"/>
  <c r="S903" i="16"/>
  <c r="S904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2" i="16"/>
  <c r="I904" i="16"/>
  <c r="I903" i="16"/>
  <c r="I902" i="16"/>
  <c r="I901" i="16"/>
  <c r="I900" i="16"/>
  <c r="S900" i="16" s="1"/>
  <c r="I899" i="16"/>
  <c r="S899" i="16" s="1"/>
  <c r="I898" i="16"/>
  <c r="S898" i="16" s="1"/>
  <c r="I897" i="16"/>
  <c r="S897" i="16" s="1"/>
  <c r="I896" i="16"/>
  <c r="S896" i="16" s="1"/>
  <c r="I895" i="16"/>
  <c r="S895" i="16" s="1"/>
  <c r="I894" i="16"/>
  <c r="S894" i="16" s="1"/>
  <c r="I893" i="16"/>
  <c r="S893" i="16" s="1"/>
  <c r="I892" i="16"/>
  <c r="I891" i="16"/>
  <c r="I890" i="16"/>
  <c r="I889" i="16"/>
  <c r="I888" i="16"/>
  <c r="S888" i="16" s="1"/>
  <c r="I887" i="16"/>
  <c r="S887" i="16" s="1"/>
  <c r="I886" i="16"/>
  <c r="S886" i="16" s="1"/>
  <c r="I885" i="16"/>
  <c r="S885" i="16" s="1"/>
  <c r="I884" i="16"/>
  <c r="S884" i="16" s="1"/>
  <c r="I883" i="16"/>
  <c r="S883" i="16" s="1"/>
  <c r="I882" i="16"/>
  <c r="S882" i="16" s="1"/>
  <c r="I881" i="16"/>
  <c r="S881" i="16" s="1"/>
  <c r="I880" i="16"/>
  <c r="I879" i="16"/>
  <c r="I878" i="16"/>
  <c r="I877" i="16"/>
  <c r="I876" i="16"/>
  <c r="S876" i="16" s="1"/>
  <c r="I875" i="16"/>
  <c r="S875" i="16" s="1"/>
  <c r="I874" i="16"/>
  <c r="S874" i="16" s="1"/>
  <c r="I873" i="16"/>
  <c r="S873" i="16" s="1"/>
  <c r="I872" i="16"/>
  <c r="S872" i="16" s="1"/>
  <c r="I871" i="16"/>
  <c r="S871" i="16" s="1"/>
  <c r="I870" i="16"/>
  <c r="S870" i="16" s="1"/>
  <c r="I869" i="16"/>
  <c r="S869" i="16" s="1"/>
  <c r="I868" i="16"/>
  <c r="I867" i="16"/>
  <c r="I866" i="16"/>
  <c r="I865" i="16"/>
  <c r="I864" i="16"/>
  <c r="S864" i="16" s="1"/>
  <c r="I863" i="16"/>
  <c r="S863" i="16" s="1"/>
  <c r="I862" i="16"/>
  <c r="S862" i="16" s="1"/>
  <c r="I861" i="16"/>
  <c r="S861" i="16" s="1"/>
  <c r="I860" i="16"/>
  <c r="S860" i="16" s="1"/>
  <c r="I859" i="16"/>
  <c r="S859" i="16" s="1"/>
  <c r="I858" i="16"/>
  <c r="S858" i="16" s="1"/>
  <c r="I857" i="16"/>
  <c r="S857" i="16" s="1"/>
  <c r="I856" i="16"/>
  <c r="I855" i="16"/>
  <c r="I854" i="16"/>
  <c r="I853" i="16"/>
  <c r="I852" i="16"/>
  <c r="S852" i="16" s="1"/>
  <c r="I851" i="16"/>
  <c r="S851" i="16" s="1"/>
  <c r="I850" i="16"/>
  <c r="S850" i="16" s="1"/>
  <c r="I849" i="16"/>
  <c r="S849" i="16" s="1"/>
  <c r="I848" i="16"/>
  <c r="S848" i="16" s="1"/>
  <c r="I847" i="16"/>
  <c r="S847" i="16" s="1"/>
  <c r="I846" i="16"/>
  <c r="S846" i="16" s="1"/>
  <c r="I845" i="16"/>
  <c r="S845" i="16" s="1"/>
  <c r="I844" i="16"/>
  <c r="I843" i="16"/>
  <c r="I842" i="16"/>
  <c r="I841" i="16"/>
  <c r="I840" i="16"/>
  <c r="S840" i="16" s="1"/>
  <c r="I839" i="16"/>
  <c r="S839" i="16" s="1"/>
  <c r="I838" i="16"/>
  <c r="S838" i="16" s="1"/>
  <c r="I837" i="16"/>
  <c r="S837" i="16" s="1"/>
  <c r="I836" i="16"/>
  <c r="S836" i="16" s="1"/>
  <c r="I835" i="16"/>
  <c r="S835" i="16" s="1"/>
  <c r="I834" i="16"/>
  <c r="S834" i="16" s="1"/>
  <c r="I833" i="16"/>
  <c r="S833" i="16" s="1"/>
  <c r="I832" i="16"/>
  <c r="I831" i="16"/>
  <c r="I830" i="16"/>
  <c r="I829" i="16"/>
  <c r="I828" i="16"/>
  <c r="S828" i="16" s="1"/>
  <c r="I827" i="16"/>
  <c r="S827" i="16" s="1"/>
  <c r="I826" i="16"/>
  <c r="S826" i="16" s="1"/>
  <c r="I825" i="16"/>
  <c r="S825" i="16" s="1"/>
  <c r="I824" i="16"/>
  <c r="S824" i="16" s="1"/>
  <c r="I823" i="16"/>
  <c r="S823" i="16" s="1"/>
  <c r="I822" i="16"/>
  <c r="S822" i="16" s="1"/>
  <c r="I821" i="16"/>
  <c r="S821" i="16" s="1"/>
  <c r="I820" i="16"/>
  <c r="I819" i="16"/>
  <c r="I818" i="16"/>
  <c r="I817" i="16"/>
  <c r="I816" i="16"/>
  <c r="S816" i="16" s="1"/>
  <c r="I815" i="16"/>
  <c r="S815" i="16" s="1"/>
  <c r="I814" i="16"/>
  <c r="S814" i="16" s="1"/>
  <c r="I813" i="16"/>
  <c r="S813" i="16" s="1"/>
  <c r="I812" i="16"/>
  <c r="S812" i="16" s="1"/>
  <c r="I811" i="16"/>
  <c r="S811" i="16" s="1"/>
  <c r="I810" i="16"/>
  <c r="S810" i="16" s="1"/>
  <c r="I809" i="16"/>
  <c r="S809" i="16" s="1"/>
  <c r="I808" i="16"/>
  <c r="I807" i="16"/>
  <c r="I806" i="16"/>
  <c r="I805" i="16"/>
  <c r="I804" i="16"/>
  <c r="S804" i="16" s="1"/>
  <c r="I803" i="16"/>
  <c r="S803" i="16" s="1"/>
  <c r="I802" i="16"/>
  <c r="S802" i="16" s="1"/>
  <c r="I801" i="16"/>
  <c r="S801" i="16" s="1"/>
  <c r="I800" i="16"/>
  <c r="S800" i="16" s="1"/>
  <c r="I799" i="16"/>
  <c r="S799" i="16" s="1"/>
  <c r="I798" i="16"/>
  <c r="S798" i="16" s="1"/>
  <c r="I797" i="16"/>
  <c r="S797" i="16" s="1"/>
  <c r="I796" i="16"/>
  <c r="I795" i="16"/>
  <c r="I794" i="16"/>
  <c r="I793" i="16"/>
  <c r="I792" i="16"/>
  <c r="S792" i="16" s="1"/>
  <c r="I791" i="16"/>
  <c r="S791" i="16" s="1"/>
  <c r="I790" i="16"/>
  <c r="S790" i="16" s="1"/>
  <c r="I789" i="16"/>
  <c r="S789" i="16" s="1"/>
  <c r="I788" i="16"/>
  <c r="S788" i="16" s="1"/>
  <c r="I787" i="16"/>
  <c r="S787" i="16" s="1"/>
  <c r="I786" i="16"/>
  <c r="S786" i="16" s="1"/>
  <c r="I785" i="16"/>
  <c r="S785" i="16" s="1"/>
  <c r="I784" i="16"/>
  <c r="I783" i="16"/>
  <c r="I782" i="16"/>
  <c r="I781" i="16"/>
  <c r="I780" i="16"/>
  <c r="S780" i="16" s="1"/>
  <c r="I779" i="16"/>
  <c r="S779" i="16" s="1"/>
  <c r="I778" i="16"/>
  <c r="S778" i="16" s="1"/>
  <c r="I777" i="16"/>
  <c r="S777" i="16" s="1"/>
  <c r="I776" i="16"/>
  <c r="S776" i="16" s="1"/>
  <c r="I775" i="16"/>
  <c r="S775" i="16" s="1"/>
  <c r="I774" i="16"/>
  <c r="S774" i="16" s="1"/>
  <c r="I773" i="16"/>
  <c r="S773" i="16" s="1"/>
  <c r="I772" i="16"/>
  <c r="I771" i="16"/>
  <c r="I770" i="16"/>
  <c r="I769" i="16"/>
  <c r="I768" i="16"/>
  <c r="S768" i="16" s="1"/>
  <c r="I767" i="16"/>
  <c r="S767" i="16" s="1"/>
  <c r="I766" i="16"/>
  <c r="S766" i="16" s="1"/>
  <c r="I765" i="16"/>
  <c r="S765" i="16" s="1"/>
  <c r="I764" i="16"/>
  <c r="S764" i="16" s="1"/>
  <c r="I763" i="16"/>
  <c r="S763" i="16" s="1"/>
  <c r="I762" i="16"/>
  <c r="S762" i="16" s="1"/>
  <c r="I761" i="16"/>
  <c r="S761" i="16" s="1"/>
  <c r="I760" i="16"/>
  <c r="I759" i="16"/>
  <c r="I758" i="16"/>
  <c r="I757" i="16"/>
  <c r="I756" i="16"/>
  <c r="S756" i="16" s="1"/>
  <c r="I755" i="16"/>
  <c r="S755" i="16" s="1"/>
  <c r="I754" i="16"/>
  <c r="S754" i="16" s="1"/>
  <c r="I753" i="16"/>
  <c r="S753" i="16" s="1"/>
  <c r="I752" i="16"/>
  <c r="S752" i="16" s="1"/>
  <c r="I751" i="16"/>
  <c r="S751" i="16" s="1"/>
  <c r="I750" i="16"/>
  <c r="S750" i="16" s="1"/>
  <c r="I749" i="16"/>
  <c r="S749" i="16" s="1"/>
  <c r="I748" i="16"/>
  <c r="I747" i="16"/>
  <c r="I746" i="16"/>
  <c r="I745" i="16"/>
  <c r="I744" i="16"/>
  <c r="S744" i="16" s="1"/>
  <c r="I743" i="16"/>
  <c r="S743" i="16" s="1"/>
  <c r="I742" i="16"/>
  <c r="S742" i="16" s="1"/>
  <c r="I741" i="16"/>
  <c r="S741" i="16" s="1"/>
  <c r="I740" i="16"/>
  <c r="S740" i="16" s="1"/>
  <c r="I739" i="16"/>
  <c r="S739" i="16" s="1"/>
  <c r="I738" i="16"/>
  <c r="S738" i="16" s="1"/>
  <c r="I737" i="16"/>
  <c r="S737" i="16" s="1"/>
  <c r="I736" i="16"/>
  <c r="I735" i="16"/>
  <c r="I734" i="16"/>
  <c r="I733" i="16"/>
  <c r="I732" i="16"/>
  <c r="S732" i="16" s="1"/>
  <c r="I731" i="16"/>
  <c r="S731" i="16" s="1"/>
  <c r="I730" i="16"/>
  <c r="S730" i="16" s="1"/>
  <c r="I729" i="16"/>
  <c r="S729" i="16" s="1"/>
  <c r="I728" i="16"/>
  <c r="S728" i="16" s="1"/>
  <c r="I727" i="16"/>
  <c r="S727" i="16" s="1"/>
  <c r="I726" i="16"/>
  <c r="S726" i="16" s="1"/>
  <c r="I725" i="16"/>
  <c r="S725" i="16" s="1"/>
  <c r="I724" i="16"/>
  <c r="I723" i="16"/>
  <c r="I722" i="16"/>
  <c r="I721" i="16"/>
  <c r="I720" i="16"/>
  <c r="S720" i="16" s="1"/>
  <c r="I719" i="16"/>
  <c r="S719" i="16" s="1"/>
  <c r="I718" i="16"/>
  <c r="S718" i="16" s="1"/>
  <c r="I717" i="16"/>
  <c r="S717" i="16" s="1"/>
  <c r="I716" i="16"/>
  <c r="S716" i="16" s="1"/>
  <c r="I715" i="16"/>
  <c r="S715" i="16" s="1"/>
  <c r="I714" i="16"/>
  <c r="S714" i="16" s="1"/>
  <c r="I713" i="16"/>
  <c r="S713" i="16" s="1"/>
  <c r="I712" i="16"/>
  <c r="I711" i="16"/>
  <c r="I710" i="16"/>
  <c r="I709" i="16"/>
  <c r="I708" i="16"/>
  <c r="S708" i="16" s="1"/>
  <c r="I707" i="16"/>
  <c r="S707" i="16" s="1"/>
  <c r="I706" i="16"/>
  <c r="S706" i="16" s="1"/>
  <c r="I705" i="16"/>
  <c r="S705" i="16" s="1"/>
  <c r="I704" i="16"/>
  <c r="S704" i="16" s="1"/>
  <c r="I703" i="16"/>
  <c r="S703" i="16" s="1"/>
  <c r="I702" i="16"/>
  <c r="S702" i="16" s="1"/>
  <c r="I701" i="16"/>
  <c r="S701" i="16" s="1"/>
  <c r="I700" i="16"/>
  <c r="I699" i="16"/>
  <c r="I698" i="16"/>
  <c r="I697" i="16"/>
  <c r="I696" i="16"/>
  <c r="S696" i="16" s="1"/>
  <c r="I695" i="16"/>
  <c r="S695" i="16" s="1"/>
  <c r="I694" i="16"/>
  <c r="S694" i="16" s="1"/>
  <c r="I693" i="16"/>
  <c r="S693" i="16" s="1"/>
  <c r="I692" i="16"/>
  <c r="S692" i="16" s="1"/>
  <c r="I691" i="16"/>
  <c r="S691" i="16" s="1"/>
  <c r="I690" i="16"/>
  <c r="S690" i="16" s="1"/>
  <c r="I689" i="16"/>
  <c r="S689" i="16" s="1"/>
  <c r="I688" i="16"/>
  <c r="I687" i="16"/>
  <c r="I686" i="16"/>
  <c r="I685" i="16"/>
  <c r="I684" i="16"/>
  <c r="S684" i="16" s="1"/>
  <c r="I683" i="16"/>
  <c r="S683" i="16" s="1"/>
  <c r="I682" i="16"/>
  <c r="S682" i="16" s="1"/>
  <c r="I681" i="16"/>
  <c r="S681" i="16" s="1"/>
  <c r="I680" i="16"/>
  <c r="S680" i="16" s="1"/>
  <c r="I679" i="16"/>
  <c r="S679" i="16" s="1"/>
  <c r="I678" i="16"/>
  <c r="S678" i="16" s="1"/>
  <c r="I677" i="16"/>
  <c r="S677" i="16" s="1"/>
  <c r="I676" i="16"/>
  <c r="I675" i="16"/>
  <c r="I674" i="16"/>
  <c r="I673" i="16"/>
  <c r="I672" i="16"/>
  <c r="S672" i="16" s="1"/>
  <c r="I671" i="16"/>
  <c r="S671" i="16" s="1"/>
  <c r="I670" i="16"/>
  <c r="S670" i="16" s="1"/>
  <c r="I669" i="16"/>
  <c r="S669" i="16" s="1"/>
  <c r="I668" i="16"/>
  <c r="S668" i="16" s="1"/>
  <c r="I667" i="16"/>
  <c r="S667" i="16" s="1"/>
  <c r="I666" i="16"/>
  <c r="S666" i="16" s="1"/>
  <c r="I665" i="16"/>
  <c r="S665" i="16" s="1"/>
  <c r="I664" i="16"/>
  <c r="I663" i="16"/>
  <c r="S663" i="16" s="1"/>
  <c r="I662" i="16"/>
  <c r="I661" i="16"/>
  <c r="I660" i="16"/>
  <c r="S660" i="16" s="1"/>
  <c r="I659" i="16"/>
  <c r="S659" i="16" s="1"/>
  <c r="I658" i="16"/>
  <c r="S658" i="16" s="1"/>
  <c r="I657" i="16"/>
  <c r="S657" i="16" s="1"/>
  <c r="I656" i="16"/>
  <c r="S656" i="16" s="1"/>
  <c r="I655" i="16"/>
  <c r="S655" i="16" s="1"/>
  <c r="I654" i="16"/>
  <c r="S654" i="16" s="1"/>
  <c r="I653" i="16"/>
  <c r="S653" i="16" s="1"/>
  <c r="I652" i="16"/>
  <c r="I651" i="16"/>
  <c r="S651" i="16" s="1"/>
  <c r="I650" i="16"/>
  <c r="I649" i="16"/>
  <c r="I648" i="16"/>
  <c r="S648" i="16" s="1"/>
  <c r="I647" i="16"/>
  <c r="S647" i="16" s="1"/>
  <c r="I646" i="16"/>
  <c r="S646" i="16" s="1"/>
  <c r="I645" i="16"/>
  <c r="S645" i="16" s="1"/>
  <c r="I644" i="16"/>
  <c r="S644" i="16" s="1"/>
  <c r="I643" i="16"/>
  <c r="S643" i="16" s="1"/>
  <c r="I642" i="16"/>
  <c r="S642" i="16" s="1"/>
  <c r="I641" i="16"/>
  <c r="S641" i="16" s="1"/>
  <c r="I640" i="16"/>
  <c r="I639" i="16"/>
  <c r="S639" i="16" s="1"/>
  <c r="I638" i="16"/>
  <c r="I637" i="16"/>
  <c r="I636" i="16"/>
  <c r="S636" i="16" s="1"/>
  <c r="I635" i="16"/>
  <c r="S635" i="16" s="1"/>
  <c r="I634" i="16"/>
  <c r="S634" i="16" s="1"/>
  <c r="I633" i="16"/>
  <c r="S633" i="16" s="1"/>
  <c r="I632" i="16"/>
  <c r="S632" i="16" s="1"/>
  <c r="I631" i="16"/>
  <c r="S631" i="16" s="1"/>
  <c r="I630" i="16"/>
  <c r="S630" i="16" s="1"/>
  <c r="I629" i="16"/>
  <c r="S629" i="16" s="1"/>
  <c r="I628" i="16"/>
  <c r="I627" i="16"/>
  <c r="S627" i="16" s="1"/>
  <c r="I626" i="16"/>
  <c r="I625" i="16"/>
  <c r="I624" i="16"/>
  <c r="S624" i="16" s="1"/>
  <c r="I623" i="16"/>
  <c r="S623" i="16" s="1"/>
  <c r="I622" i="16"/>
  <c r="S622" i="16" s="1"/>
  <c r="I621" i="16"/>
  <c r="S621" i="16" s="1"/>
  <c r="I620" i="16"/>
  <c r="S620" i="16" s="1"/>
  <c r="I619" i="16"/>
  <c r="S619" i="16" s="1"/>
  <c r="I618" i="16"/>
  <c r="S618" i="16" s="1"/>
  <c r="I617" i="16"/>
  <c r="S617" i="16" s="1"/>
  <c r="I616" i="16"/>
  <c r="I615" i="16"/>
  <c r="S615" i="16" s="1"/>
  <c r="I614" i="16"/>
  <c r="I613" i="16"/>
  <c r="I612" i="16"/>
  <c r="S612" i="16" s="1"/>
  <c r="I611" i="16"/>
  <c r="S611" i="16" s="1"/>
  <c r="I610" i="16"/>
  <c r="S610" i="16" s="1"/>
  <c r="I609" i="16"/>
  <c r="S609" i="16" s="1"/>
  <c r="I608" i="16"/>
  <c r="S608" i="16" s="1"/>
  <c r="I607" i="16"/>
  <c r="S607" i="16" s="1"/>
  <c r="I606" i="16"/>
  <c r="S606" i="16" s="1"/>
  <c r="E7" i="14" s="1"/>
  <c r="I605" i="16"/>
  <c r="S605" i="16" s="1"/>
  <c r="I604" i="16"/>
  <c r="I603" i="16"/>
  <c r="S603" i="16" s="1"/>
  <c r="I602" i="16"/>
  <c r="I601" i="16"/>
  <c r="I600" i="16"/>
  <c r="S600" i="16" s="1"/>
  <c r="I599" i="16"/>
  <c r="S599" i="16" s="1"/>
  <c r="I598" i="16"/>
  <c r="S598" i="16" s="1"/>
  <c r="I597" i="16"/>
  <c r="S597" i="16" s="1"/>
  <c r="I596" i="16"/>
  <c r="S596" i="16" s="1"/>
  <c r="I595" i="16"/>
  <c r="S595" i="16" s="1"/>
  <c r="I594" i="16"/>
  <c r="S594" i="16" s="1"/>
  <c r="I593" i="16"/>
  <c r="S593" i="16" s="1"/>
  <c r="I592" i="16"/>
  <c r="I591" i="16"/>
  <c r="S591" i="16" s="1"/>
  <c r="I590" i="16"/>
  <c r="I589" i="16"/>
  <c r="I588" i="16"/>
  <c r="S588" i="16" s="1"/>
  <c r="I587" i="16"/>
  <c r="S587" i="16" s="1"/>
  <c r="I586" i="16"/>
  <c r="S586" i="16" s="1"/>
  <c r="I585" i="16"/>
  <c r="S585" i="16" s="1"/>
  <c r="I584" i="16"/>
  <c r="S584" i="16" s="1"/>
  <c r="I583" i="16"/>
  <c r="S583" i="16" s="1"/>
  <c r="I582" i="16"/>
  <c r="S582" i="16" s="1"/>
  <c r="I581" i="16"/>
  <c r="S581" i="16" s="1"/>
  <c r="I580" i="16"/>
  <c r="I579" i="16"/>
  <c r="S579" i="16" s="1"/>
  <c r="I578" i="16"/>
  <c r="I577" i="16"/>
  <c r="I576" i="16"/>
  <c r="S576" i="16" s="1"/>
  <c r="I575" i="16"/>
  <c r="S575" i="16" s="1"/>
  <c r="I574" i="16"/>
  <c r="S574" i="16" s="1"/>
  <c r="I573" i="16"/>
  <c r="S573" i="16" s="1"/>
  <c r="I572" i="16"/>
  <c r="S572" i="16" s="1"/>
  <c r="I571" i="16"/>
  <c r="S571" i="16" s="1"/>
  <c r="I570" i="16"/>
  <c r="S570" i="16" s="1"/>
  <c r="I569" i="16"/>
  <c r="S569" i="16" s="1"/>
  <c r="I568" i="16"/>
  <c r="I567" i="16"/>
  <c r="S567" i="16" s="1"/>
  <c r="I566" i="16"/>
  <c r="I565" i="16"/>
  <c r="I564" i="16"/>
  <c r="S564" i="16" s="1"/>
  <c r="I563" i="16"/>
  <c r="S563" i="16" s="1"/>
  <c r="I562" i="16"/>
  <c r="S562" i="16" s="1"/>
  <c r="I561" i="16"/>
  <c r="S561" i="16" s="1"/>
  <c r="I560" i="16"/>
  <c r="S560" i="16" s="1"/>
  <c r="I559" i="16"/>
  <c r="S559" i="16" s="1"/>
  <c r="I558" i="16"/>
  <c r="S558" i="16" s="1"/>
  <c r="I557" i="16"/>
  <c r="S557" i="16" s="1"/>
  <c r="I556" i="16"/>
  <c r="I555" i="16"/>
  <c r="S555" i="16" s="1"/>
  <c r="I554" i="16"/>
  <c r="I553" i="16"/>
  <c r="I552" i="16"/>
  <c r="S552" i="16" s="1"/>
  <c r="I551" i="16"/>
  <c r="S551" i="16" s="1"/>
  <c r="I550" i="16"/>
  <c r="S550" i="16" s="1"/>
  <c r="I549" i="16"/>
  <c r="S549" i="16" s="1"/>
  <c r="I548" i="16"/>
  <c r="S548" i="16" s="1"/>
  <c r="I547" i="16"/>
  <c r="S547" i="16" s="1"/>
  <c r="I546" i="16"/>
  <c r="S546" i="16" s="1"/>
  <c r="I545" i="16"/>
  <c r="S545" i="16" s="1"/>
  <c r="I544" i="16"/>
  <c r="I543" i="16"/>
  <c r="S543" i="16" s="1"/>
  <c r="I542" i="16"/>
  <c r="I541" i="16"/>
  <c r="I540" i="16"/>
  <c r="S540" i="16" s="1"/>
  <c r="I539" i="16"/>
  <c r="S539" i="16" s="1"/>
  <c r="I538" i="16"/>
  <c r="S538" i="16" s="1"/>
  <c r="I537" i="16"/>
  <c r="S537" i="16" s="1"/>
  <c r="I536" i="16"/>
  <c r="S536" i="16" s="1"/>
  <c r="I535" i="16"/>
  <c r="S535" i="16" s="1"/>
  <c r="I534" i="16"/>
  <c r="S534" i="16" s="1"/>
  <c r="I533" i="16"/>
  <c r="S533" i="16" s="1"/>
  <c r="I532" i="16"/>
  <c r="I531" i="16"/>
  <c r="S531" i="16" s="1"/>
  <c r="I530" i="16"/>
  <c r="I529" i="16"/>
  <c r="I528" i="16"/>
  <c r="S528" i="16" s="1"/>
  <c r="I527" i="16"/>
  <c r="S527" i="16" s="1"/>
  <c r="I526" i="16"/>
  <c r="S526" i="16" s="1"/>
  <c r="I525" i="16"/>
  <c r="S525" i="16" s="1"/>
  <c r="I524" i="16"/>
  <c r="S524" i="16" s="1"/>
  <c r="I523" i="16"/>
  <c r="S523" i="16" s="1"/>
  <c r="I522" i="16"/>
  <c r="S522" i="16" s="1"/>
  <c r="I521" i="16"/>
  <c r="S521" i="16" s="1"/>
  <c r="I520" i="16"/>
  <c r="I519" i="16"/>
  <c r="S519" i="16" s="1"/>
  <c r="I518" i="16"/>
  <c r="I517" i="16"/>
  <c r="S517" i="16" s="1"/>
  <c r="I516" i="16"/>
  <c r="S516" i="16" s="1"/>
  <c r="I515" i="16"/>
  <c r="S515" i="16" s="1"/>
  <c r="I514" i="16"/>
  <c r="S514" i="16" s="1"/>
  <c r="I513" i="16"/>
  <c r="S513" i="16" s="1"/>
  <c r="I512" i="16"/>
  <c r="S512" i="16" s="1"/>
  <c r="I511" i="16"/>
  <c r="S511" i="16" s="1"/>
  <c r="I510" i="16"/>
  <c r="S510" i="16" s="1"/>
  <c r="I509" i="16"/>
  <c r="S509" i="16" s="1"/>
  <c r="I508" i="16"/>
  <c r="I507" i="16"/>
  <c r="S507" i="16" s="1"/>
  <c r="I506" i="16"/>
  <c r="I505" i="16"/>
  <c r="I504" i="16"/>
  <c r="S504" i="16" s="1"/>
  <c r="I503" i="16"/>
  <c r="S503" i="16" s="1"/>
  <c r="I502" i="16"/>
  <c r="S502" i="16" s="1"/>
  <c r="I501" i="16"/>
  <c r="S501" i="16" s="1"/>
  <c r="I500" i="16"/>
  <c r="S500" i="16" s="1"/>
  <c r="I499" i="16"/>
  <c r="S499" i="16" s="1"/>
  <c r="I498" i="16"/>
  <c r="S498" i="16" s="1"/>
  <c r="I497" i="16"/>
  <c r="S497" i="16" s="1"/>
  <c r="I496" i="16"/>
  <c r="I495" i="16"/>
  <c r="S495" i="16" s="1"/>
  <c r="I494" i="16"/>
  <c r="I493" i="16"/>
  <c r="I492" i="16"/>
  <c r="S492" i="16" s="1"/>
  <c r="I491" i="16"/>
  <c r="S491" i="16" s="1"/>
  <c r="I490" i="16"/>
  <c r="S490" i="16" s="1"/>
  <c r="I489" i="16"/>
  <c r="S489" i="16" s="1"/>
  <c r="I488" i="16"/>
  <c r="S488" i="16" s="1"/>
  <c r="I487" i="16"/>
  <c r="S487" i="16" s="1"/>
  <c r="I486" i="16"/>
  <c r="S486" i="16" s="1"/>
  <c r="I485" i="16"/>
  <c r="S485" i="16" s="1"/>
  <c r="I484" i="16"/>
  <c r="I483" i="16"/>
  <c r="S483" i="16" s="1"/>
  <c r="I482" i="16"/>
  <c r="I481" i="16"/>
  <c r="I480" i="16"/>
  <c r="S480" i="16" s="1"/>
  <c r="I479" i="16"/>
  <c r="S479" i="16" s="1"/>
  <c r="I478" i="16"/>
  <c r="S478" i="16" s="1"/>
  <c r="I477" i="16"/>
  <c r="S477" i="16" s="1"/>
  <c r="I476" i="16"/>
  <c r="S476" i="16" s="1"/>
  <c r="I475" i="16"/>
  <c r="S475" i="16" s="1"/>
  <c r="I474" i="16"/>
  <c r="S474" i="16" s="1"/>
  <c r="I473" i="16"/>
  <c r="S473" i="16" s="1"/>
  <c r="I472" i="16"/>
  <c r="I471" i="16"/>
  <c r="S471" i="16" s="1"/>
  <c r="I470" i="16"/>
  <c r="I469" i="16"/>
  <c r="I468" i="16"/>
  <c r="S468" i="16" s="1"/>
  <c r="I467" i="16"/>
  <c r="S467" i="16" s="1"/>
  <c r="I466" i="16"/>
  <c r="S466" i="16" s="1"/>
  <c r="I465" i="16"/>
  <c r="S465" i="16" s="1"/>
  <c r="I464" i="16"/>
  <c r="S464" i="16" s="1"/>
  <c r="I463" i="16"/>
  <c r="S463" i="16" s="1"/>
  <c r="I462" i="16"/>
  <c r="S462" i="16" s="1"/>
  <c r="I461" i="16"/>
  <c r="S461" i="16" s="1"/>
  <c r="I460" i="16"/>
  <c r="I459" i="16"/>
  <c r="S459" i="16" s="1"/>
  <c r="I458" i="16"/>
  <c r="I457" i="16"/>
  <c r="I456" i="16"/>
  <c r="S456" i="16" s="1"/>
  <c r="I455" i="16"/>
  <c r="S455" i="16" s="1"/>
  <c r="I454" i="16"/>
  <c r="S454" i="16" s="1"/>
  <c r="I453" i="16"/>
  <c r="S453" i="16" s="1"/>
  <c r="I452" i="16"/>
  <c r="S452" i="16" s="1"/>
  <c r="I451" i="16"/>
  <c r="S451" i="16" s="1"/>
  <c r="I450" i="16"/>
  <c r="S450" i="16" s="1"/>
  <c r="I449" i="16"/>
  <c r="S449" i="16" s="1"/>
  <c r="I448" i="16"/>
  <c r="I447" i="16"/>
  <c r="S447" i="16" s="1"/>
  <c r="I446" i="16"/>
  <c r="I445" i="16"/>
  <c r="I444" i="16"/>
  <c r="S444" i="16" s="1"/>
  <c r="I443" i="16"/>
  <c r="S443" i="16" s="1"/>
  <c r="I442" i="16"/>
  <c r="S442" i="16" s="1"/>
  <c r="I441" i="16"/>
  <c r="S441" i="16" s="1"/>
  <c r="I440" i="16"/>
  <c r="S440" i="16" s="1"/>
  <c r="I439" i="16"/>
  <c r="S439" i="16" s="1"/>
  <c r="I438" i="16"/>
  <c r="S438" i="16" s="1"/>
  <c r="I437" i="16"/>
  <c r="S437" i="16" s="1"/>
  <c r="I436" i="16"/>
  <c r="I435" i="16"/>
  <c r="S435" i="16" s="1"/>
  <c r="I434" i="16"/>
  <c r="I433" i="16"/>
  <c r="I432" i="16"/>
  <c r="S432" i="16" s="1"/>
  <c r="I431" i="16"/>
  <c r="S431" i="16" s="1"/>
  <c r="I430" i="16"/>
  <c r="S430" i="16" s="1"/>
  <c r="I429" i="16"/>
  <c r="S429" i="16" s="1"/>
  <c r="I428" i="16"/>
  <c r="S428" i="16" s="1"/>
  <c r="I427" i="16"/>
  <c r="S427" i="16" s="1"/>
  <c r="I426" i="16"/>
  <c r="S426" i="16" s="1"/>
  <c r="I425" i="16"/>
  <c r="S425" i="16" s="1"/>
  <c r="I424" i="16"/>
  <c r="I423" i="16"/>
  <c r="S423" i="16" s="1"/>
  <c r="I422" i="16"/>
  <c r="I421" i="16"/>
  <c r="I420" i="16"/>
  <c r="S420" i="16" s="1"/>
  <c r="I419" i="16"/>
  <c r="S419" i="16" s="1"/>
  <c r="I418" i="16"/>
  <c r="S418" i="16" s="1"/>
  <c r="I417" i="16"/>
  <c r="S417" i="16" s="1"/>
  <c r="I416" i="16"/>
  <c r="S416" i="16" s="1"/>
  <c r="I415" i="16"/>
  <c r="S415" i="16" s="1"/>
  <c r="I414" i="16"/>
  <c r="S414" i="16" s="1"/>
  <c r="I413" i="16"/>
  <c r="S413" i="16" s="1"/>
  <c r="I412" i="16"/>
  <c r="I411" i="16"/>
  <c r="S411" i="16" s="1"/>
  <c r="I410" i="16"/>
  <c r="I409" i="16"/>
  <c r="I408" i="16"/>
  <c r="S408" i="16" s="1"/>
  <c r="I407" i="16"/>
  <c r="S407" i="16" s="1"/>
  <c r="I406" i="16"/>
  <c r="S406" i="16" s="1"/>
  <c r="I405" i="16"/>
  <c r="S405" i="16" s="1"/>
  <c r="I404" i="16"/>
  <c r="S404" i="16" s="1"/>
  <c r="I403" i="16"/>
  <c r="S403" i="16" s="1"/>
  <c r="I402" i="16"/>
  <c r="S402" i="16" s="1"/>
  <c r="I401" i="16"/>
  <c r="S401" i="16" s="1"/>
  <c r="I400" i="16"/>
  <c r="I399" i="16"/>
  <c r="S399" i="16" s="1"/>
  <c r="I398" i="16"/>
  <c r="I397" i="16"/>
  <c r="I396" i="16"/>
  <c r="S396" i="16" s="1"/>
  <c r="I395" i="16"/>
  <c r="S395" i="16" s="1"/>
  <c r="I394" i="16"/>
  <c r="S394" i="16" s="1"/>
  <c r="I393" i="16"/>
  <c r="S393" i="16" s="1"/>
  <c r="I392" i="16"/>
  <c r="S392" i="16" s="1"/>
  <c r="I391" i="16"/>
  <c r="S391" i="16" s="1"/>
  <c r="I390" i="16"/>
  <c r="S390" i="16" s="1"/>
  <c r="I389" i="16"/>
  <c r="S389" i="16" s="1"/>
  <c r="I388" i="16"/>
  <c r="I387" i="16"/>
  <c r="S387" i="16" s="1"/>
  <c r="I386" i="16"/>
  <c r="I385" i="16"/>
  <c r="I384" i="16"/>
  <c r="S384" i="16" s="1"/>
  <c r="I383" i="16"/>
  <c r="S383" i="16" s="1"/>
  <c r="I382" i="16"/>
  <c r="S382" i="16" s="1"/>
  <c r="I381" i="16"/>
  <c r="S381" i="16" s="1"/>
  <c r="I380" i="16"/>
  <c r="S380" i="16" s="1"/>
  <c r="I379" i="16"/>
  <c r="S379" i="16" s="1"/>
  <c r="I378" i="16"/>
  <c r="S378" i="16" s="1"/>
  <c r="I377" i="16"/>
  <c r="S377" i="16" s="1"/>
  <c r="I376" i="16"/>
  <c r="I375" i="16"/>
  <c r="S375" i="16" s="1"/>
  <c r="I374" i="16"/>
  <c r="I373" i="16"/>
  <c r="I372" i="16"/>
  <c r="S372" i="16" s="1"/>
  <c r="I371" i="16"/>
  <c r="S371" i="16" s="1"/>
  <c r="I370" i="16"/>
  <c r="S370" i="16" s="1"/>
  <c r="I369" i="16"/>
  <c r="S369" i="16" s="1"/>
  <c r="I368" i="16"/>
  <c r="S368" i="16" s="1"/>
  <c r="I367" i="16"/>
  <c r="S367" i="16" s="1"/>
  <c r="I366" i="16"/>
  <c r="S366" i="16" s="1"/>
  <c r="I365" i="16"/>
  <c r="S365" i="16" s="1"/>
  <c r="I364" i="16"/>
  <c r="I363" i="16"/>
  <c r="S363" i="16" s="1"/>
  <c r="I362" i="16"/>
  <c r="I361" i="16"/>
  <c r="I360" i="16"/>
  <c r="S360" i="16" s="1"/>
  <c r="I359" i="16"/>
  <c r="S359" i="16" s="1"/>
  <c r="I358" i="16"/>
  <c r="S358" i="16" s="1"/>
  <c r="I357" i="16"/>
  <c r="S357" i="16" s="1"/>
  <c r="I356" i="16"/>
  <c r="S356" i="16" s="1"/>
  <c r="I355" i="16"/>
  <c r="S355" i="16" s="1"/>
  <c r="I354" i="16"/>
  <c r="S354" i="16" s="1"/>
  <c r="I353" i="16"/>
  <c r="S353" i="16" s="1"/>
  <c r="I352" i="16"/>
  <c r="I351" i="16"/>
  <c r="S351" i="16" s="1"/>
  <c r="I350" i="16"/>
  <c r="I349" i="16"/>
  <c r="I348" i="16"/>
  <c r="S348" i="16" s="1"/>
  <c r="I347" i="16"/>
  <c r="S347" i="16" s="1"/>
  <c r="I346" i="16"/>
  <c r="S346" i="16" s="1"/>
  <c r="I345" i="16"/>
  <c r="S345" i="16" s="1"/>
  <c r="I344" i="16"/>
  <c r="S344" i="16" s="1"/>
  <c r="I343" i="16"/>
  <c r="S343" i="16" s="1"/>
  <c r="I342" i="16"/>
  <c r="S342" i="16" s="1"/>
  <c r="I341" i="16"/>
  <c r="S341" i="16" s="1"/>
  <c r="I340" i="16"/>
  <c r="I339" i="16"/>
  <c r="S339" i="16" s="1"/>
  <c r="I338" i="16"/>
  <c r="I337" i="16"/>
  <c r="I336" i="16"/>
  <c r="S336" i="16" s="1"/>
  <c r="I335" i="16"/>
  <c r="S335" i="16" s="1"/>
  <c r="I334" i="16"/>
  <c r="S334" i="16" s="1"/>
  <c r="I333" i="16"/>
  <c r="S333" i="16" s="1"/>
  <c r="I332" i="16"/>
  <c r="S332" i="16" s="1"/>
  <c r="I331" i="16"/>
  <c r="S331" i="16" s="1"/>
  <c r="I330" i="16"/>
  <c r="S330" i="16" s="1"/>
  <c r="I329" i="16"/>
  <c r="S329" i="16" s="1"/>
  <c r="I328" i="16"/>
  <c r="I327" i="16"/>
  <c r="S327" i="16" s="1"/>
  <c r="I326" i="16"/>
  <c r="I325" i="16"/>
  <c r="I324" i="16"/>
  <c r="S324" i="16" s="1"/>
  <c r="I323" i="16"/>
  <c r="S323" i="16" s="1"/>
  <c r="I322" i="16"/>
  <c r="S322" i="16" s="1"/>
  <c r="I321" i="16"/>
  <c r="S321" i="16" s="1"/>
  <c r="I320" i="16"/>
  <c r="S320" i="16" s="1"/>
  <c r="I319" i="16"/>
  <c r="S319" i="16" s="1"/>
  <c r="I318" i="16"/>
  <c r="S318" i="16" s="1"/>
  <c r="I317" i="16"/>
  <c r="S317" i="16" s="1"/>
  <c r="I316" i="16"/>
  <c r="I315" i="16"/>
  <c r="S315" i="16" s="1"/>
  <c r="I314" i="16"/>
  <c r="I313" i="16"/>
  <c r="I312" i="16"/>
  <c r="S312" i="16" s="1"/>
  <c r="I311" i="16"/>
  <c r="S311" i="16" s="1"/>
  <c r="I310" i="16"/>
  <c r="S310" i="16" s="1"/>
  <c r="I309" i="16"/>
  <c r="S309" i="16" s="1"/>
  <c r="I308" i="16"/>
  <c r="S308" i="16" s="1"/>
  <c r="I307" i="16"/>
  <c r="S307" i="16" s="1"/>
  <c r="I306" i="16"/>
  <c r="S306" i="16" s="1"/>
  <c r="I305" i="16"/>
  <c r="S305" i="16" s="1"/>
  <c r="I304" i="16"/>
  <c r="I303" i="16"/>
  <c r="S303" i="16" s="1"/>
  <c r="I302" i="16"/>
  <c r="I301" i="16"/>
  <c r="I300" i="16"/>
  <c r="S300" i="16" s="1"/>
  <c r="I299" i="16"/>
  <c r="S299" i="16" s="1"/>
  <c r="I298" i="16"/>
  <c r="S298" i="16" s="1"/>
  <c r="I297" i="16"/>
  <c r="S297" i="16" s="1"/>
  <c r="I296" i="16"/>
  <c r="S296" i="16" s="1"/>
  <c r="I295" i="16"/>
  <c r="S295" i="16" s="1"/>
  <c r="I294" i="16"/>
  <c r="S294" i="16" s="1"/>
  <c r="I293" i="16"/>
  <c r="S293" i="16" s="1"/>
  <c r="I292" i="16"/>
  <c r="I291" i="16"/>
  <c r="S291" i="16" s="1"/>
  <c r="I290" i="16"/>
  <c r="I289" i="16"/>
  <c r="I288" i="16"/>
  <c r="S288" i="16" s="1"/>
  <c r="I287" i="16"/>
  <c r="S287" i="16" s="1"/>
  <c r="I286" i="16"/>
  <c r="S286" i="16" s="1"/>
  <c r="I285" i="16"/>
  <c r="S285" i="16" s="1"/>
  <c r="I284" i="16"/>
  <c r="S284" i="16" s="1"/>
  <c r="I283" i="16"/>
  <c r="S283" i="16" s="1"/>
  <c r="I282" i="16"/>
  <c r="S282" i="16" s="1"/>
  <c r="I281" i="16"/>
  <c r="S281" i="16" s="1"/>
  <c r="I280" i="16"/>
  <c r="I279" i="16"/>
  <c r="S279" i="16" s="1"/>
  <c r="I278" i="16"/>
  <c r="I277" i="16"/>
  <c r="I276" i="16"/>
  <c r="S276" i="16" s="1"/>
  <c r="I275" i="16"/>
  <c r="S275" i="16" s="1"/>
  <c r="I274" i="16"/>
  <c r="S274" i="16" s="1"/>
  <c r="I273" i="16"/>
  <c r="S273" i="16" s="1"/>
  <c r="I272" i="16"/>
  <c r="S272" i="16" s="1"/>
  <c r="I271" i="16"/>
  <c r="S271" i="16" s="1"/>
  <c r="I270" i="16"/>
  <c r="S270" i="16" s="1"/>
  <c r="I269" i="16"/>
  <c r="S269" i="16" s="1"/>
  <c r="I268" i="16"/>
  <c r="I267" i="16"/>
  <c r="S267" i="16" s="1"/>
  <c r="I266" i="16"/>
  <c r="I265" i="16"/>
  <c r="I264" i="16"/>
  <c r="S264" i="16" s="1"/>
  <c r="I263" i="16"/>
  <c r="S263" i="16" s="1"/>
  <c r="I262" i="16"/>
  <c r="S262" i="16" s="1"/>
  <c r="I261" i="16"/>
  <c r="S261" i="16" s="1"/>
  <c r="I260" i="16"/>
  <c r="S260" i="16" s="1"/>
  <c r="I259" i="16"/>
  <c r="S259" i="16" s="1"/>
  <c r="I258" i="16"/>
  <c r="S258" i="16" s="1"/>
  <c r="I257" i="16"/>
  <c r="S257" i="16" s="1"/>
  <c r="I256" i="16"/>
  <c r="I255" i="16"/>
  <c r="S255" i="16" s="1"/>
  <c r="I254" i="16"/>
  <c r="I253" i="16"/>
  <c r="I252" i="16"/>
  <c r="S252" i="16" s="1"/>
  <c r="I251" i="16"/>
  <c r="S251" i="16" s="1"/>
  <c r="I250" i="16"/>
  <c r="S250" i="16" s="1"/>
  <c r="I249" i="16"/>
  <c r="S249" i="16" s="1"/>
  <c r="I248" i="16"/>
  <c r="S248" i="16" s="1"/>
  <c r="I247" i="16"/>
  <c r="S247" i="16" s="1"/>
  <c r="I246" i="16"/>
  <c r="S246" i="16" s="1"/>
  <c r="I245" i="16"/>
  <c r="S245" i="16" s="1"/>
  <c r="I244" i="16"/>
  <c r="I243" i="16"/>
  <c r="S243" i="16" s="1"/>
  <c r="I242" i="16"/>
  <c r="I241" i="16"/>
  <c r="I240" i="16"/>
  <c r="S240" i="16" s="1"/>
  <c r="I239" i="16"/>
  <c r="S239" i="16" s="1"/>
  <c r="I238" i="16"/>
  <c r="S238" i="16" s="1"/>
  <c r="I237" i="16"/>
  <c r="S237" i="16" s="1"/>
  <c r="I236" i="16"/>
  <c r="S236" i="16" s="1"/>
  <c r="I235" i="16"/>
  <c r="S235" i="16" s="1"/>
  <c r="I234" i="16"/>
  <c r="S234" i="16" s="1"/>
  <c r="I233" i="16"/>
  <c r="S233" i="16" s="1"/>
  <c r="I232" i="16"/>
  <c r="I231" i="16"/>
  <c r="S231" i="16" s="1"/>
  <c r="I230" i="16"/>
  <c r="I229" i="16"/>
  <c r="I228" i="16"/>
  <c r="S228" i="16" s="1"/>
  <c r="I227" i="16"/>
  <c r="S227" i="16" s="1"/>
  <c r="I226" i="16"/>
  <c r="S226" i="16" s="1"/>
  <c r="I225" i="16"/>
  <c r="S225" i="16" s="1"/>
  <c r="I224" i="16"/>
  <c r="S224" i="16" s="1"/>
  <c r="I223" i="16"/>
  <c r="S223" i="16" s="1"/>
  <c r="I222" i="16"/>
  <c r="S222" i="16" s="1"/>
  <c r="I221" i="16"/>
  <c r="S221" i="16" s="1"/>
  <c r="I220" i="16"/>
  <c r="I219" i="16"/>
  <c r="S219" i="16" s="1"/>
  <c r="I218" i="16"/>
  <c r="I217" i="16"/>
  <c r="I216" i="16"/>
  <c r="S216" i="16" s="1"/>
  <c r="I215" i="16"/>
  <c r="S215" i="16" s="1"/>
  <c r="I214" i="16"/>
  <c r="S214" i="16" s="1"/>
  <c r="I213" i="16"/>
  <c r="S213" i="16" s="1"/>
  <c r="I212" i="16"/>
  <c r="S212" i="16" s="1"/>
  <c r="I211" i="16"/>
  <c r="S211" i="16" s="1"/>
  <c r="I210" i="16"/>
  <c r="S210" i="16" s="1"/>
  <c r="I209" i="16"/>
  <c r="S209" i="16" s="1"/>
  <c r="I208" i="16"/>
  <c r="I207" i="16"/>
  <c r="S207" i="16" s="1"/>
  <c r="I206" i="16"/>
  <c r="I205" i="16"/>
  <c r="I204" i="16"/>
  <c r="S204" i="16" s="1"/>
  <c r="I203" i="16"/>
  <c r="S203" i="16" s="1"/>
  <c r="I202" i="16"/>
  <c r="S202" i="16" s="1"/>
  <c r="I201" i="16"/>
  <c r="S201" i="16" s="1"/>
  <c r="I200" i="16"/>
  <c r="S200" i="16" s="1"/>
  <c r="I199" i="16"/>
  <c r="S199" i="16" s="1"/>
  <c r="I198" i="16"/>
  <c r="S198" i="16" s="1"/>
  <c r="I197" i="16"/>
  <c r="S197" i="16" s="1"/>
  <c r="I196" i="16"/>
  <c r="I195" i="16"/>
  <c r="S195" i="16" s="1"/>
  <c r="I194" i="16"/>
  <c r="I193" i="16"/>
  <c r="I192" i="16"/>
  <c r="S192" i="16" s="1"/>
  <c r="I191" i="16"/>
  <c r="S191" i="16" s="1"/>
  <c r="I190" i="16"/>
  <c r="S190" i="16" s="1"/>
  <c r="I189" i="16"/>
  <c r="S189" i="16" s="1"/>
  <c r="I188" i="16"/>
  <c r="S188" i="16" s="1"/>
  <c r="I187" i="16"/>
  <c r="S187" i="16" s="1"/>
  <c r="I186" i="16"/>
  <c r="S186" i="16" s="1"/>
  <c r="I185" i="16"/>
  <c r="S185" i="16" s="1"/>
  <c r="I184" i="16"/>
  <c r="I183" i="16"/>
  <c r="S183" i="16" s="1"/>
  <c r="I182" i="16"/>
  <c r="I181" i="16"/>
  <c r="I180" i="16"/>
  <c r="S180" i="16" s="1"/>
  <c r="I179" i="16"/>
  <c r="S179" i="16" s="1"/>
  <c r="I178" i="16"/>
  <c r="S178" i="16" s="1"/>
  <c r="I177" i="16"/>
  <c r="S177" i="16" s="1"/>
  <c r="I176" i="16"/>
  <c r="S176" i="16" s="1"/>
  <c r="I175" i="16"/>
  <c r="S175" i="16" s="1"/>
  <c r="I174" i="16"/>
  <c r="S174" i="16" s="1"/>
  <c r="I173" i="16"/>
  <c r="S173" i="16" s="1"/>
  <c r="I172" i="16"/>
  <c r="I171" i="16"/>
  <c r="S171" i="16" s="1"/>
  <c r="I170" i="16"/>
  <c r="I169" i="16"/>
  <c r="I168" i="16"/>
  <c r="S168" i="16" s="1"/>
  <c r="I167" i="16"/>
  <c r="S167" i="16" s="1"/>
  <c r="I166" i="16"/>
  <c r="S166" i="16" s="1"/>
  <c r="I165" i="16"/>
  <c r="S165" i="16" s="1"/>
  <c r="I164" i="16"/>
  <c r="S164" i="16" s="1"/>
  <c r="I163" i="16"/>
  <c r="S163" i="16" s="1"/>
  <c r="I162" i="16"/>
  <c r="S162" i="16" s="1"/>
  <c r="I161" i="16"/>
  <c r="S161" i="16" s="1"/>
  <c r="I160" i="16"/>
  <c r="I159" i="16"/>
  <c r="S159" i="16" s="1"/>
  <c r="I158" i="16"/>
  <c r="I157" i="16"/>
  <c r="I156" i="16"/>
  <c r="S156" i="16" s="1"/>
  <c r="I155" i="16"/>
  <c r="S155" i="16" s="1"/>
  <c r="I154" i="16"/>
  <c r="S154" i="16" s="1"/>
  <c r="I153" i="16"/>
  <c r="S153" i="16" s="1"/>
  <c r="I152" i="16"/>
  <c r="S152" i="16" s="1"/>
  <c r="I151" i="16"/>
  <c r="S151" i="16" s="1"/>
  <c r="I150" i="16"/>
  <c r="S150" i="16" s="1"/>
  <c r="I149" i="16"/>
  <c r="S149" i="16" s="1"/>
  <c r="I148" i="16"/>
  <c r="I147" i="16"/>
  <c r="S147" i="16" s="1"/>
  <c r="I146" i="16"/>
  <c r="I145" i="16"/>
  <c r="I144" i="16"/>
  <c r="S144" i="16" s="1"/>
  <c r="I143" i="16"/>
  <c r="S143" i="16" s="1"/>
  <c r="I142" i="16"/>
  <c r="S142" i="16" s="1"/>
  <c r="I141" i="16"/>
  <c r="S141" i="16" s="1"/>
  <c r="I140" i="16"/>
  <c r="S140" i="16" s="1"/>
  <c r="I139" i="16"/>
  <c r="S139" i="16" s="1"/>
  <c r="I138" i="16"/>
  <c r="S138" i="16" s="1"/>
  <c r="I137" i="16"/>
  <c r="S137" i="16" s="1"/>
  <c r="I136" i="16"/>
  <c r="I135" i="16"/>
  <c r="S135" i="16" s="1"/>
  <c r="I134" i="16"/>
  <c r="I133" i="16"/>
  <c r="I132" i="16"/>
  <c r="S132" i="16" s="1"/>
  <c r="I131" i="16"/>
  <c r="S131" i="16" s="1"/>
  <c r="I130" i="16"/>
  <c r="S130" i="16" s="1"/>
  <c r="I129" i="16"/>
  <c r="S129" i="16" s="1"/>
  <c r="I128" i="16"/>
  <c r="S128" i="16" s="1"/>
  <c r="I127" i="16"/>
  <c r="S127" i="16" s="1"/>
  <c r="I126" i="16"/>
  <c r="S126" i="16" s="1"/>
  <c r="I125" i="16"/>
  <c r="S125" i="16" s="1"/>
  <c r="I124" i="16"/>
  <c r="I123" i="16"/>
  <c r="S123" i="16" s="1"/>
  <c r="I122" i="16"/>
  <c r="I121" i="16"/>
  <c r="I120" i="16"/>
  <c r="S120" i="16" s="1"/>
  <c r="I119" i="16"/>
  <c r="S119" i="16" s="1"/>
  <c r="I118" i="16"/>
  <c r="S118" i="16" s="1"/>
  <c r="I117" i="16"/>
  <c r="S117" i="16" s="1"/>
  <c r="I116" i="16"/>
  <c r="S116" i="16" s="1"/>
  <c r="I115" i="16"/>
  <c r="S115" i="16" s="1"/>
  <c r="I114" i="16"/>
  <c r="S114" i="16" s="1"/>
  <c r="I113" i="16"/>
  <c r="S113" i="16" s="1"/>
  <c r="I112" i="16"/>
  <c r="I111" i="16"/>
  <c r="S111" i="16" s="1"/>
  <c r="I110" i="16"/>
  <c r="I109" i="16"/>
  <c r="I108" i="16"/>
  <c r="S108" i="16" s="1"/>
  <c r="I107" i="16"/>
  <c r="S107" i="16" s="1"/>
  <c r="I106" i="16"/>
  <c r="S106" i="16" s="1"/>
  <c r="I105" i="16"/>
  <c r="S105" i="16" s="1"/>
  <c r="I104" i="16"/>
  <c r="S104" i="16" s="1"/>
  <c r="I103" i="16"/>
  <c r="S103" i="16" s="1"/>
  <c r="I102" i="16"/>
  <c r="S102" i="16" s="1"/>
  <c r="I101" i="16"/>
  <c r="S101" i="16" s="1"/>
  <c r="I100" i="16"/>
  <c r="I99" i="16"/>
  <c r="S99" i="16" s="1"/>
  <c r="I98" i="16"/>
  <c r="I97" i="16"/>
  <c r="I96" i="16"/>
  <c r="S96" i="16" s="1"/>
  <c r="I95" i="16"/>
  <c r="S95" i="16" s="1"/>
  <c r="I94" i="16"/>
  <c r="S94" i="16" s="1"/>
  <c r="I93" i="16"/>
  <c r="S93" i="16" s="1"/>
  <c r="I92" i="16"/>
  <c r="S92" i="16" s="1"/>
  <c r="I91" i="16"/>
  <c r="S91" i="16" s="1"/>
  <c r="I90" i="16"/>
  <c r="S90" i="16" s="1"/>
  <c r="I89" i="16"/>
  <c r="S89" i="16" s="1"/>
  <c r="I88" i="16"/>
  <c r="I87" i="16"/>
  <c r="S87" i="16" s="1"/>
  <c r="I86" i="16"/>
  <c r="I85" i="16"/>
  <c r="I84" i="16"/>
  <c r="S84" i="16" s="1"/>
  <c r="I83" i="16"/>
  <c r="S83" i="16" s="1"/>
  <c r="I82" i="16"/>
  <c r="S82" i="16" s="1"/>
  <c r="I81" i="16"/>
  <c r="S81" i="16" s="1"/>
  <c r="I80" i="16"/>
  <c r="S80" i="16" s="1"/>
  <c r="I79" i="16"/>
  <c r="S79" i="16" s="1"/>
  <c r="I78" i="16"/>
  <c r="S78" i="16" s="1"/>
  <c r="I77" i="16"/>
  <c r="S77" i="16" s="1"/>
  <c r="I76" i="16"/>
  <c r="I75" i="16"/>
  <c r="S75" i="16" s="1"/>
  <c r="I74" i="16"/>
  <c r="I73" i="16"/>
  <c r="I72" i="16"/>
  <c r="S72" i="16" s="1"/>
  <c r="I71" i="16"/>
  <c r="S71" i="16" s="1"/>
  <c r="I70" i="16"/>
  <c r="S70" i="16" s="1"/>
  <c r="I69" i="16"/>
  <c r="S69" i="16" s="1"/>
  <c r="I68" i="16"/>
  <c r="S68" i="16" s="1"/>
  <c r="I67" i="16"/>
  <c r="S67" i="16" s="1"/>
  <c r="I66" i="16"/>
  <c r="S66" i="16" s="1"/>
  <c r="I65" i="16"/>
  <c r="S65" i="16" s="1"/>
  <c r="I64" i="16"/>
  <c r="I63" i="16"/>
  <c r="S63" i="16" s="1"/>
  <c r="I62" i="16"/>
  <c r="I61" i="16"/>
  <c r="I60" i="16"/>
  <c r="S60" i="16" s="1"/>
  <c r="I59" i="16"/>
  <c r="S59" i="16" s="1"/>
  <c r="I58" i="16"/>
  <c r="S58" i="16" s="1"/>
  <c r="I57" i="16"/>
  <c r="S57" i="16" s="1"/>
  <c r="I56" i="16"/>
  <c r="S56" i="16" s="1"/>
  <c r="I55" i="16"/>
  <c r="S55" i="16" s="1"/>
  <c r="I54" i="16"/>
  <c r="S54" i="16" s="1"/>
  <c r="I53" i="16"/>
  <c r="S53" i="16" s="1"/>
  <c r="I52" i="16"/>
  <c r="I51" i="16"/>
  <c r="S51" i="16" s="1"/>
  <c r="I50" i="16"/>
  <c r="I49" i="16"/>
  <c r="I48" i="16"/>
  <c r="S48" i="16" s="1"/>
  <c r="I47" i="16"/>
  <c r="S47" i="16" s="1"/>
  <c r="I46" i="16"/>
  <c r="S46" i="16" s="1"/>
  <c r="I45" i="16"/>
  <c r="S45" i="16" s="1"/>
  <c r="I44" i="16"/>
  <c r="S44" i="16" s="1"/>
  <c r="I43" i="16"/>
  <c r="S43" i="16" s="1"/>
  <c r="I42" i="16"/>
  <c r="S42" i="16" s="1"/>
  <c r="I41" i="16"/>
  <c r="S41" i="16" s="1"/>
  <c r="I40" i="16"/>
  <c r="I39" i="16"/>
  <c r="S39" i="16" s="1"/>
  <c r="I38" i="16"/>
  <c r="I37" i="16"/>
  <c r="I36" i="16"/>
  <c r="S36" i="16" s="1"/>
  <c r="I35" i="16"/>
  <c r="S35" i="16" s="1"/>
  <c r="I34" i="16"/>
  <c r="S34" i="16" s="1"/>
  <c r="I33" i="16"/>
  <c r="S33" i="16" s="1"/>
  <c r="I32" i="16"/>
  <c r="S32" i="16" s="1"/>
  <c r="I31" i="16"/>
  <c r="S31" i="16" s="1"/>
  <c r="I30" i="16"/>
  <c r="S30" i="16" s="1"/>
  <c r="I29" i="16"/>
  <c r="S29" i="16" s="1"/>
  <c r="I28" i="16"/>
  <c r="I27" i="16"/>
  <c r="S27" i="16" s="1"/>
  <c r="I26" i="16"/>
  <c r="I25" i="16"/>
  <c r="I24" i="16"/>
  <c r="S24" i="16" s="1"/>
  <c r="I23" i="16"/>
  <c r="S23" i="16" s="1"/>
  <c r="I22" i="16"/>
  <c r="S22" i="16" s="1"/>
  <c r="I21" i="16"/>
  <c r="S21" i="16" s="1"/>
  <c r="I20" i="16"/>
  <c r="S20" i="16" s="1"/>
  <c r="I19" i="16"/>
  <c r="S19" i="16" s="1"/>
  <c r="I18" i="16"/>
  <c r="S18" i="16" s="1"/>
  <c r="I17" i="16"/>
  <c r="S17" i="16" s="1"/>
  <c r="I16" i="16"/>
  <c r="I15" i="16"/>
  <c r="S15" i="16" s="1"/>
  <c r="I14" i="16"/>
  <c r="I13" i="16"/>
  <c r="I12" i="16"/>
  <c r="S12" i="16" s="1"/>
  <c r="I11" i="16"/>
  <c r="S11" i="16" s="1"/>
  <c r="I10" i="16"/>
  <c r="S10" i="16" s="1"/>
  <c r="I9" i="16"/>
  <c r="S9" i="16" s="1"/>
  <c r="I8" i="16"/>
  <c r="S8" i="16" s="1"/>
  <c r="I7" i="16"/>
  <c r="S7" i="16" s="1"/>
  <c r="I6" i="16"/>
  <c r="S6" i="16" s="1"/>
  <c r="I5" i="16"/>
  <c r="S5" i="16" s="1"/>
  <c r="I4" i="16"/>
  <c r="I3" i="16"/>
  <c r="S3" i="16" s="1"/>
  <c r="I2" i="16"/>
  <c r="S2" i="16" s="1"/>
  <c r="G30" i="17" l="1"/>
  <c r="G25" i="17"/>
  <c r="G20" i="17"/>
  <c r="G27" i="17"/>
  <c r="G23" i="17"/>
  <c r="G33" i="17"/>
  <c r="G26" i="17"/>
  <c r="G22" i="17"/>
  <c r="G29" i="17"/>
  <c r="G21" i="17"/>
  <c r="G32" i="17"/>
  <c r="G28" i="17"/>
  <c r="G24" i="17"/>
  <c r="G31" i="17"/>
  <c r="BX15" i="3"/>
  <c r="BV14" i="3"/>
  <c r="BU14" i="3"/>
  <c r="BV12" i="3"/>
  <c r="E2" i="8"/>
  <c r="D2" i="8"/>
  <c r="C2" i="8"/>
  <c r="J3" i="4"/>
  <c r="K3" i="4" s="1"/>
  <c r="AL34" i="3" s="1"/>
  <c r="J4" i="4"/>
  <c r="K4" i="4" s="1"/>
  <c r="AL98" i="3" s="1"/>
  <c r="J5" i="4"/>
  <c r="K5" i="4" s="1"/>
  <c r="AL16" i="3" s="1"/>
  <c r="J6" i="4"/>
  <c r="K6" i="4" s="1"/>
  <c r="AL35" i="3" s="1"/>
  <c r="J7" i="4"/>
  <c r="K7" i="4" s="1"/>
  <c r="AL111" i="3" s="1"/>
  <c r="J8" i="4"/>
  <c r="K8" i="4" s="1"/>
  <c r="AL83" i="3" s="1"/>
  <c r="J9" i="4"/>
  <c r="K9" i="4" s="1"/>
  <c r="AL59" i="3" s="1"/>
  <c r="J10" i="4"/>
  <c r="K10" i="4" s="1"/>
  <c r="AL74" i="3" s="1"/>
  <c r="J11" i="4"/>
  <c r="K11" i="4" s="1"/>
  <c r="AL75" i="3" s="1"/>
  <c r="J12" i="4"/>
  <c r="K12" i="4" s="1"/>
  <c r="AL91" i="3" s="1"/>
  <c r="J13" i="4"/>
  <c r="K13" i="4" s="1"/>
  <c r="AL36" i="3" s="1"/>
  <c r="J14" i="4"/>
  <c r="K14" i="4" s="1"/>
  <c r="AL37" i="3" s="1"/>
  <c r="J15" i="4"/>
  <c r="K15" i="4" s="1"/>
  <c r="AL38" i="3" s="1"/>
  <c r="J16" i="4"/>
  <c r="K16" i="4" s="1"/>
  <c r="AL39" i="3" s="1"/>
  <c r="J17" i="4"/>
  <c r="K17" i="4" s="1"/>
  <c r="AL40" i="3" s="1"/>
  <c r="J18" i="4"/>
  <c r="K18" i="4" s="1"/>
  <c r="AL41" i="3" s="1"/>
  <c r="J19" i="4"/>
  <c r="K19" i="4" s="1"/>
  <c r="AL42" i="3" s="1"/>
  <c r="J20" i="4"/>
  <c r="K20" i="4" s="1"/>
  <c r="AL43" i="3" s="1"/>
  <c r="J21" i="4"/>
  <c r="K21" i="4" s="1"/>
  <c r="AL44" i="3" s="1"/>
  <c r="J22" i="4"/>
  <c r="K22" i="4" s="1"/>
  <c r="AL45" i="3" s="1"/>
  <c r="J23" i="4"/>
  <c r="K23" i="4" s="1"/>
  <c r="AL46" i="3" s="1"/>
  <c r="J24" i="4"/>
  <c r="K24" i="4" s="1"/>
  <c r="AL47" i="3" s="1"/>
  <c r="J25" i="4"/>
  <c r="K25" i="4" s="1"/>
  <c r="AL48" i="3" s="1"/>
  <c r="J26" i="4"/>
  <c r="K26" i="4" s="1"/>
  <c r="AL49" i="3" s="1"/>
  <c r="J27" i="4"/>
  <c r="K27" i="4" s="1"/>
  <c r="AL50" i="3" s="1"/>
  <c r="J28" i="4"/>
  <c r="K28" i="4" s="1"/>
  <c r="AL51" i="3" s="1"/>
  <c r="J29" i="4"/>
  <c r="K29" i="4" s="1"/>
  <c r="AL52" i="3" s="1"/>
  <c r="J30" i="4"/>
  <c r="K30" i="4" s="1"/>
  <c r="AL53" i="3" s="1"/>
  <c r="J31" i="4"/>
  <c r="K31" i="4" s="1"/>
  <c r="AL54" i="3" s="1"/>
  <c r="J32" i="4"/>
  <c r="K32" i="4" s="1"/>
  <c r="AL55" i="3" s="1"/>
  <c r="J33" i="4"/>
  <c r="K33" i="4" s="1"/>
  <c r="AL56" i="3" s="1"/>
  <c r="J34" i="4"/>
  <c r="K34" i="4" s="1"/>
  <c r="AL112" i="3" s="1"/>
  <c r="J35" i="4"/>
  <c r="K35" i="4" s="1"/>
  <c r="AL113" i="3" s="1"/>
  <c r="J36" i="4"/>
  <c r="K36" i="4" s="1"/>
  <c r="AL114" i="3" s="1"/>
  <c r="J37" i="4"/>
  <c r="K37" i="4" s="1"/>
  <c r="AL115" i="3" s="1"/>
  <c r="J38" i="4"/>
  <c r="K38" i="4" s="1"/>
  <c r="AL116" i="3" s="1"/>
  <c r="J39" i="4"/>
  <c r="K39" i="4" s="1"/>
  <c r="AL117" i="3" s="1"/>
  <c r="J40" i="4"/>
  <c r="K40" i="4" s="1"/>
  <c r="AL99" i="3" s="1"/>
  <c r="J41" i="4"/>
  <c r="K41" i="4" s="1"/>
  <c r="AL100" i="3" s="1"/>
  <c r="J42" i="4"/>
  <c r="K42" i="4" s="1"/>
  <c r="AL101" i="3" s="1"/>
  <c r="J43" i="4"/>
  <c r="K43" i="4" s="1"/>
  <c r="AL102" i="3" s="1"/>
  <c r="J44" i="4"/>
  <c r="K44" i="4" s="1"/>
  <c r="AL103" i="3" s="1"/>
  <c r="J45" i="4"/>
  <c r="K45" i="4" s="1"/>
  <c r="AL104" i="3" s="1"/>
  <c r="J46" i="4"/>
  <c r="K46" i="4" s="1"/>
  <c r="AL105" i="3" s="1"/>
  <c r="J47" i="4"/>
  <c r="K47" i="4" s="1"/>
  <c r="AL106" i="3" s="1"/>
  <c r="J48" i="4"/>
  <c r="K48" i="4" s="1"/>
  <c r="AL107" i="3" s="1"/>
  <c r="J49" i="4"/>
  <c r="K49" i="4" s="1"/>
  <c r="AL108" i="3" s="1"/>
  <c r="J50" i="4"/>
  <c r="K50" i="4" s="1"/>
  <c r="AL109" i="3" s="1"/>
  <c r="J51" i="4"/>
  <c r="K51" i="4" s="1"/>
  <c r="AL110" i="3" s="1"/>
  <c r="J52" i="4"/>
  <c r="K52" i="4" s="1"/>
  <c r="AL84" i="3" s="1"/>
  <c r="J53" i="4"/>
  <c r="K53" i="4" s="1"/>
  <c r="AL85" i="3" s="1"/>
  <c r="J54" i="4"/>
  <c r="K54" i="4" s="1"/>
  <c r="AL86" i="3" s="1"/>
  <c r="J55" i="4"/>
  <c r="K55" i="4" s="1"/>
  <c r="AL87" i="3" s="1"/>
  <c r="J56" i="4"/>
  <c r="K56" i="4" s="1"/>
  <c r="AL88" i="3" s="1"/>
  <c r="J57" i="4"/>
  <c r="K57" i="4" s="1"/>
  <c r="AL89" i="3" s="1"/>
  <c r="J58" i="4"/>
  <c r="K58" i="4" s="1"/>
  <c r="AL60" i="3" s="1"/>
  <c r="J59" i="4"/>
  <c r="K59" i="4" s="1"/>
  <c r="AL61" i="3" s="1"/>
  <c r="J60" i="4"/>
  <c r="K60" i="4" s="1"/>
  <c r="AL62" i="3" s="1"/>
  <c r="J61" i="4"/>
  <c r="K61" i="4" s="1"/>
  <c r="AL63" i="3" s="1"/>
  <c r="J62" i="4"/>
  <c r="K62" i="4" s="1"/>
  <c r="AL64" i="3" s="1"/>
  <c r="J63" i="4"/>
  <c r="K63" i="4" s="1"/>
  <c r="AL65" i="3" s="1"/>
  <c r="J64" i="4"/>
  <c r="K64" i="4" s="1"/>
  <c r="AL66" i="3" s="1"/>
  <c r="J65" i="4"/>
  <c r="K65" i="4" s="1"/>
  <c r="AL67" i="3" s="1"/>
  <c r="J66" i="4"/>
  <c r="K66" i="4" s="1"/>
  <c r="AL68" i="3" s="1"/>
  <c r="J67" i="4"/>
  <c r="K67" i="4" s="1"/>
  <c r="AL69" i="3" s="1"/>
  <c r="J68" i="4"/>
  <c r="K68" i="4" s="1"/>
  <c r="AL70" i="3" s="1"/>
  <c r="J69" i="4"/>
  <c r="K69" i="4" s="1"/>
  <c r="AL76" i="3" s="1"/>
  <c r="J70" i="4"/>
  <c r="K70" i="4" s="1"/>
  <c r="AL77" i="3" s="1"/>
  <c r="J71" i="4"/>
  <c r="K71" i="4" s="1"/>
  <c r="AL78" i="3" s="1"/>
  <c r="J72" i="4"/>
  <c r="K72" i="4" s="1"/>
  <c r="AL79" i="3" s="1"/>
  <c r="J73" i="4"/>
  <c r="K73" i="4" s="1"/>
  <c r="AL80" i="3" s="1"/>
  <c r="J74" i="4"/>
  <c r="K74" i="4" s="1"/>
  <c r="AL17" i="3" s="1"/>
  <c r="J75" i="4"/>
  <c r="K75" i="4" s="1"/>
  <c r="AL18" i="3" s="1"/>
  <c r="J76" i="4"/>
  <c r="K76" i="4" s="1"/>
  <c r="AL19" i="3" s="1"/>
  <c r="J77" i="4"/>
  <c r="K77" i="4" s="1"/>
  <c r="AL20" i="3" s="1"/>
  <c r="J78" i="4"/>
  <c r="K78" i="4" s="1"/>
  <c r="AL21" i="3" s="1"/>
  <c r="J79" i="4"/>
  <c r="K79" i="4" s="1"/>
  <c r="AL22" i="3" s="1"/>
  <c r="J80" i="4"/>
  <c r="K80" i="4" s="1"/>
  <c r="AL23" i="3" s="1"/>
  <c r="J81" i="4"/>
  <c r="K81" i="4" s="1"/>
  <c r="AL24" i="3" s="1"/>
  <c r="J82" i="4"/>
  <c r="K82" i="4" s="1"/>
  <c r="AL25" i="3" s="1"/>
  <c r="J83" i="4"/>
  <c r="K83" i="4" s="1"/>
  <c r="AL26" i="3" s="1"/>
  <c r="J84" i="4"/>
  <c r="K84" i="4" s="1"/>
  <c r="AL27" i="3" s="1"/>
  <c r="J85" i="4"/>
  <c r="K85" i="4" s="1"/>
  <c r="AL28" i="3" s="1"/>
  <c r="J86" i="4"/>
  <c r="K86" i="4" s="1"/>
  <c r="AL29" i="3" s="1"/>
  <c r="J87" i="4"/>
  <c r="K87" i="4" s="1"/>
  <c r="AL30" i="3" s="1"/>
  <c r="J88" i="4"/>
  <c r="K88" i="4" s="1"/>
  <c r="AL92" i="3" s="1"/>
  <c r="J89" i="4"/>
  <c r="K89" i="4" s="1"/>
  <c r="AL93" i="3" s="1"/>
  <c r="J90" i="4"/>
  <c r="K90" i="4" s="1"/>
  <c r="AL94" i="3" s="1"/>
  <c r="J91" i="4"/>
  <c r="K91" i="4" s="1"/>
  <c r="AL95" i="3" s="1"/>
  <c r="J92" i="4"/>
  <c r="K92" i="4" s="1"/>
  <c r="AL96" i="3" s="1"/>
  <c r="J93" i="4"/>
  <c r="K93" i="4" s="1"/>
  <c r="AL97" i="3" s="1"/>
  <c r="J94" i="4"/>
  <c r="K94" i="4" s="1"/>
  <c r="AL90" i="3" s="1"/>
  <c r="J95" i="4"/>
  <c r="K95" i="4" s="1"/>
  <c r="AL71" i="3" s="1"/>
  <c r="J96" i="4"/>
  <c r="K96" i="4" s="1"/>
  <c r="AL31" i="3" s="1"/>
  <c r="J97" i="4"/>
  <c r="K97" i="4" s="1"/>
  <c r="AL72" i="3" s="1"/>
  <c r="J98" i="4"/>
  <c r="K98" i="4" s="1"/>
  <c r="AL57" i="3" s="1"/>
  <c r="J99" i="4"/>
  <c r="K99" i="4" s="1"/>
  <c r="AL32" i="3" s="1"/>
  <c r="J100" i="4"/>
  <c r="K100" i="4" s="1"/>
  <c r="AL58" i="3" s="1"/>
  <c r="J101" i="4"/>
  <c r="K101" i="4" s="1"/>
  <c r="AL118" i="3" s="1"/>
  <c r="J102" i="4"/>
  <c r="K102" i="4" s="1"/>
  <c r="AL73" i="3" s="1"/>
  <c r="J103" i="4"/>
  <c r="K103" i="4" s="1"/>
  <c r="AL33" i="3" s="1"/>
  <c r="J104" i="4"/>
  <c r="K104" i="4" s="1"/>
  <c r="AL81" i="3" s="1"/>
  <c r="J105" i="4"/>
  <c r="K105" i="4" s="1"/>
  <c r="AL82" i="3" s="1"/>
  <c r="J106" i="4"/>
  <c r="K106" i="4" s="1"/>
  <c r="AL157" i="3" s="1"/>
  <c r="J107" i="4"/>
  <c r="K107" i="4" s="1"/>
  <c r="AL128" i="3" s="1"/>
  <c r="J108" i="4"/>
  <c r="K108" i="4" s="1"/>
  <c r="AL119" i="3" s="1"/>
  <c r="J109" i="4"/>
  <c r="K109" i="4" s="1"/>
  <c r="AL120" i="3" s="1"/>
  <c r="J110" i="4"/>
  <c r="K110" i="4" s="1"/>
  <c r="AL148" i="3" s="1"/>
  <c r="J111" i="4"/>
  <c r="K111" i="4" s="1"/>
  <c r="AL149" i="3" s="1"/>
  <c r="J112" i="4"/>
  <c r="K112" i="4" s="1"/>
  <c r="AL137" i="3" s="1"/>
  <c r="J113" i="4"/>
  <c r="K113" i="4" s="1"/>
  <c r="AL158" i="3" s="1"/>
  <c r="J114" i="4"/>
  <c r="K114" i="4" s="1"/>
  <c r="AL159" i="3" s="1"/>
  <c r="J115" i="4"/>
  <c r="K115" i="4" s="1"/>
  <c r="AL160" i="3" s="1"/>
  <c r="J116" i="4"/>
  <c r="K116" i="4" s="1"/>
  <c r="AL161" i="3" s="1"/>
  <c r="J117" i="4"/>
  <c r="K117" i="4" s="1"/>
  <c r="AL162" i="3" s="1"/>
  <c r="J118" i="4"/>
  <c r="K118" i="4" s="1"/>
  <c r="AL163" i="3" s="1"/>
  <c r="J119" i="4"/>
  <c r="K119" i="4" s="1"/>
  <c r="AL164" i="3" s="1"/>
  <c r="J120" i="4"/>
  <c r="K120" i="4" s="1"/>
  <c r="AL165" i="3" s="1"/>
  <c r="J121" i="4"/>
  <c r="K121" i="4" s="1"/>
  <c r="AL121" i="3" s="1"/>
  <c r="J122" i="4"/>
  <c r="K122" i="4" s="1"/>
  <c r="AL122" i="3" s="1"/>
  <c r="J123" i="4"/>
  <c r="K123" i="4" s="1"/>
  <c r="AL123" i="3" s="1"/>
  <c r="J124" i="4"/>
  <c r="K124" i="4" s="1"/>
  <c r="AL124" i="3" s="1"/>
  <c r="J125" i="4"/>
  <c r="K125" i="4" s="1"/>
  <c r="AL125" i="3" s="1"/>
  <c r="J126" i="4"/>
  <c r="K126" i="4" s="1"/>
  <c r="AL126" i="3" s="1"/>
  <c r="J127" i="4"/>
  <c r="K127" i="4" s="1"/>
  <c r="AL150" i="3" s="1"/>
  <c r="J128" i="4"/>
  <c r="K128" i="4" s="1"/>
  <c r="AL151" i="3" s="1"/>
  <c r="J129" i="4"/>
  <c r="K129" i="4" s="1"/>
  <c r="AL152" i="3" s="1"/>
  <c r="J130" i="4"/>
  <c r="K130" i="4" s="1"/>
  <c r="AL153" i="3" s="1"/>
  <c r="J131" i="4"/>
  <c r="K131" i="4" s="1"/>
  <c r="AL154" i="3" s="1"/>
  <c r="J132" i="4"/>
  <c r="K132" i="4" s="1"/>
  <c r="AL155" i="3" s="1"/>
  <c r="J133" i="4"/>
  <c r="K133" i="4" s="1"/>
  <c r="AL156" i="3" s="1"/>
  <c r="J134" i="4"/>
  <c r="K134" i="4" s="1"/>
  <c r="AL129" i="3" s="1"/>
  <c r="J135" i="4"/>
  <c r="K135" i="4" s="1"/>
  <c r="AL130" i="3" s="1"/>
  <c r="J136" i="4"/>
  <c r="K136" i="4" s="1"/>
  <c r="AL131" i="3" s="1"/>
  <c r="J137" i="4"/>
  <c r="K137" i="4" s="1"/>
  <c r="AL132" i="3" s="1"/>
  <c r="J138" i="4"/>
  <c r="K138" i="4" s="1"/>
  <c r="AL133" i="3" s="1"/>
  <c r="J139" i="4"/>
  <c r="K139" i="4" s="1"/>
  <c r="AL134" i="3" s="1"/>
  <c r="J140" i="4"/>
  <c r="K140" i="4" s="1"/>
  <c r="AL135" i="3" s="1"/>
  <c r="J141" i="4"/>
  <c r="K141" i="4" s="1"/>
  <c r="AL138" i="3" s="1"/>
  <c r="J142" i="4"/>
  <c r="K142" i="4" s="1"/>
  <c r="AL139" i="3" s="1"/>
  <c r="J143" i="4"/>
  <c r="K143" i="4" s="1"/>
  <c r="AL140" i="3" s="1"/>
  <c r="J144" i="4"/>
  <c r="K144" i="4" s="1"/>
  <c r="AL141" i="3" s="1"/>
  <c r="J145" i="4"/>
  <c r="K145" i="4" s="1"/>
  <c r="AL142" i="3" s="1"/>
  <c r="J146" i="4"/>
  <c r="K146" i="4" s="1"/>
  <c r="AL143" i="3" s="1"/>
  <c r="J147" i="4"/>
  <c r="K147" i="4" s="1"/>
  <c r="AL144" i="3" s="1"/>
  <c r="J148" i="4"/>
  <c r="K148" i="4" s="1"/>
  <c r="AL145" i="3" s="1"/>
  <c r="J149" i="4"/>
  <c r="K149" i="4" s="1"/>
  <c r="AL146" i="3" s="1"/>
  <c r="J150" i="4"/>
  <c r="K150" i="4" s="1"/>
  <c r="AL136" i="3" s="1"/>
  <c r="J151" i="4"/>
  <c r="K151" i="4" s="1"/>
  <c r="AL147" i="3" s="1"/>
  <c r="J152" i="4"/>
  <c r="K152" i="4" s="1"/>
  <c r="AL127" i="3" s="1"/>
  <c r="J153" i="4"/>
  <c r="K153" i="4" s="1"/>
  <c r="AL186" i="3" s="1"/>
  <c r="J154" i="4"/>
  <c r="K154" i="4" s="1"/>
  <c r="AL178" i="3" s="1"/>
  <c r="J155" i="4"/>
  <c r="K155" i="4" s="1"/>
  <c r="AL212" i="3" s="1"/>
  <c r="J156" i="4"/>
  <c r="K156" i="4" s="1"/>
  <c r="AL166" i="3" s="1"/>
  <c r="J157" i="4"/>
  <c r="K157" i="4" s="1"/>
  <c r="AL200" i="3" s="1"/>
  <c r="J158" i="4"/>
  <c r="K158" i="4" s="1"/>
  <c r="AL179" i="3" s="1"/>
  <c r="J159" i="4"/>
  <c r="K159" i="4" s="1"/>
  <c r="AL180" i="3" s="1"/>
  <c r="J160" i="4"/>
  <c r="K160" i="4" s="1"/>
  <c r="AL181" i="3" s="1"/>
  <c r="J161" i="4"/>
  <c r="K161" i="4" s="1"/>
  <c r="AL182" i="3" s="1"/>
  <c r="J162" i="4"/>
  <c r="K162" i="4" s="1"/>
  <c r="AL183" i="3" s="1"/>
  <c r="J163" i="4"/>
  <c r="K163" i="4" s="1"/>
  <c r="AL187" i="3" s="1"/>
  <c r="J164" i="4"/>
  <c r="K164" i="4" s="1"/>
  <c r="AL188" i="3" s="1"/>
  <c r="J165" i="4"/>
  <c r="K165" i="4" s="1"/>
  <c r="AL189" i="3" s="1"/>
  <c r="J166" i="4"/>
  <c r="K166" i="4" s="1"/>
  <c r="AL190" i="3" s="1"/>
  <c r="J167" i="4"/>
  <c r="K167" i="4" s="1"/>
  <c r="AL191" i="3" s="1"/>
  <c r="J168" i="4"/>
  <c r="K168" i="4" s="1"/>
  <c r="AL192" i="3" s="1"/>
  <c r="J169" i="4"/>
  <c r="K169" i="4" s="1"/>
  <c r="AL193" i="3" s="1"/>
  <c r="J170" i="4"/>
  <c r="K170" i="4" s="1"/>
  <c r="AL194" i="3" s="1"/>
  <c r="J171" i="4"/>
  <c r="K171" i="4" s="1"/>
  <c r="AL195" i="3" s="1"/>
  <c r="J172" i="4"/>
  <c r="K172" i="4" s="1"/>
  <c r="AL196" i="3" s="1"/>
  <c r="J173" i="4"/>
  <c r="K173" i="4" s="1"/>
  <c r="AL197" i="3" s="1"/>
  <c r="J174" i="4"/>
  <c r="K174" i="4" s="1"/>
  <c r="AL198" i="3" s="1"/>
  <c r="J175" i="4"/>
  <c r="K175" i="4" s="1"/>
  <c r="AL213" i="3" s="1"/>
  <c r="J176" i="4"/>
  <c r="K176" i="4" s="1"/>
  <c r="AL214" i="3" s="1"/>
  <c r="J177" i="4"/>
  <c r="K177" i="4" s="1"/>
  <c r="AL215" i="3" s="1"/>
  <c r="J178" i="4"/>
  <c r="K178" i="4" s="1"/>
  <c r="AL216" i="3" s="1"/>
  <c r="J179" i="4"/>
  <c r="K179" i="4" s="1"/>
  <c r="AL217" i="3" s="1"/>
  <c r="J180" i="4"/>
  <c r="K180" i="4" s="1"/>
  <c r="AL218" i="3" s="1"/>
  <c r="J181" i="4"/>
  <c r="K181" i="4" s="1"/>
  <c r="AL219" i="3" s="1"/>
  <c r="J182" i="4"/>
  <c r="K182" i="4" s="1"/>
  <c r="AL167" i="3" s="1"/>
  <c r="J183" i="4"/>
  <c r="K183" i="4" s="1"/>
  <c r="AL168" i="3" s="1"/>
  <c r="J184" i="4"/>
  <c r="K184" i="4" s="1"/>
  <c r="AL169" i="3" s="1"/>
  <c r="J185" i="4"/>
  <c r="K185" i="4" s="1"/>
  <c r="AL170" i="3" s="1"/>
  <c r="J186" i="4"/>
  <c r="K186" i="4" s="1"/>
  <c r="AL171" i="3" s="1"/>
  <c r="J187" i="4"/>
  <c r="K187" i="4" s="1"/>
  <c r="AL172" i="3" s="1"/>
  <c r="J188" i="4"/>
  <c r="K188" i="4" s="1"/>
  <c r="AL173" i="3" s="1"/>
  <c r="J189" i="4"/>
  <c r="K189" i="4" s="1"/>
  <c r="AL174" i="3" s="1"/>
  <c r="J190" i="4"/>
  <c r="K190" i="4" s="1"/>
  <c r="AL175" i="3" s="1"/>
  <c r="J191" i="4"/>
  <c r="K191" i="4" s="1"/>
  <c r="AL201" i="3" s="1"/>
  <c r="J192" i="4"/>
  <c r="K192" i="4" s="1"/>
  <c r="AL202" i="3" s="1"/>
  <c r="J193" i="4"/>
  <c r="K193" i="4" s="1"/>
  <c r="AL203" i="3" s="1"/>
  <c r="J194" i="4"/>
  <c r="K194" i="4" s="1"/>
  <c r="AL204" i="3" s="1"/>
  <c r="J195" i="4"/>
  <c r="K195" i="4" s="1"/>
  <c r="AL205" i="3" s="1"/>
  <c r="J196" i="4"/>
  <c r="K196" i="4" s="1"/>
  <c r="AL206" i="3" s="1"/>
  <c r="J197" i="4"/>
  <c r="K197" i="4" s="1"/>
  <c r="AL207" i="3" s="1"/>
  <c r="J198" i="4"/>
  <c r="K198" i="4" s="1"/>
  <c r="AL208" i="3" s="1"/>
  <c r="J199" i="4"/>
  <c r="K199" i="4" s="1"/>
  <c r="AL176" i="3" s="1"/>
  <c r="J200" i="4"/>
  <c r="K200" i="4" s="1"/>
  <c r="AL184" i="3" s="1"/>
  <c r="J201" i="4"/>
  <c r="K201" i="4" s="1"/>
  <c r="AL185" i="3" s="1"/>
  <c r="J202" i="4"/>
  <c r="K202" i="4" s="1"/>
  <c r="AL209" i="3" s="1"/>
  <c r="J203" i="4"/>
  <c r="K203" i="4" s="1"/>
  <c r="AL210" i="3" s="1"/>
  <c r="J204" i="4"/>
  <c r="K204" i="4" s="1"/>
  <c r="AL211" i="3" s="1"/>
  <c r="J205" i="4"/>
  <c r="K205" i="4" s="1"/>
  <c r="AL177" i="3" s="1"/>
  <c r="J206" i="4"/>
  <c r="K206" i="4" s="1"/>
  <c r="AL199" i="3" s="1"/>
  <c r="J207" i="4"/>
  <c r="K207" i="4" s="1"/>
  <c r="J208" i="4"/>
  <c r="K208" i="4" s="1"/>
  <c r="AL240" i="3" s="1"/>
  <c r="J209" i="4"/>
  <c r="K209" i="4" s="1"/>
  <c r="AL267" i="3" s="1"/>
  <c r="J210" i="4"/>
  <c r="K210" i="4" s="1"/>
  <c r="AL224" i="3" s="1"/>
  <c r="J211" i="4"/>
  <c r="K211" i="4" s="1"/>
  <c r="AL232" i="3" s="1"/>
  <c r="J212" i="4"/>
  <c r="K212" i="4" s="1"/>
  <c r="AL241" i="3" s="1"/>
  <c r="J213" i="4"/>
  <c r="K213" i="4" s="1"/>
  <c r="AL285" i="3" s="1"/>
  <c r="J214" i="4"/>
  <c r="K214" i="4" s="1"/>
  <c r="AL256" i="3" s="1"/>
  <c r="J215" i="4"/>
  <c r="K215" i="4" s="1"/>
  <c r="AL257" i="3" s="1"/>
  <c r="J216" i="4"/>
  <c r="K216" i="4" s="1"/>
  <c r="AL279" i="3" s="1"/>
  <c r="J217" i="4"/>
  <c r="K217" i="4" s="1"/>
  <c r="AL280" i="3" s="1"/>
  <c r="J218" i="4"/>
  <c r="K218" i="4" s="1"/>
  <c r="AL268" i="3" s="1"/>
  <c r="J219" i="4"/>
  <c r="K219" i="4" s="1"/>
  <c r="AL220" i="3" s="1"/>
  <c r="J220" i="4"/>
  <c r="K220" i="4" s="1"/>
  <c r="AL225" i="3" s="1"/>
  <c r="J221" i="4"/>
  <c r="K221" i="4" s="1"/>
  <c r="AL226" i="3" s="1"/>
  <c r="J222" i="4"/>
  <c r="K222" i="4" s="1"/>
  <c r="AL227" i="3" s="1"/>
  <c r="J223" i="4"/>
  <c r="K223" i="4" s="1"/>
  <c r="AL228" i="3" s="1"/>
  <c r="J224" i="4"/>
  <c r="K224" i="4" s="1"/>
  <c r="AL229" i="3" s="1"/>
  <c r="J225" i="4"/>
  <c r="K225" i="4" s="1"/>
  <c r="AL233" i="3" s="1"/>
  <c r="J226" i="4"/>
  <c r="K226" i="4" s="1"/>
  <c r="AL234" i="3" s="1"/>
  <c r="J227" i="4"/>
  <c r="K227" i="4" s="1"/>
  <c r="AL235" i="3" s="1"/>
  <c r="J228" i="4"/>
  <c r="K228" i="4" s="1"/>
  <c r="AL236" i="3" s="1"/>
  <c r="J229" i="4"/>
  <c r="K229" i="4" s="1"/>
  <c r="AL237" i="3" s="1"/>
  <c r="J230" i="4"/>
  <c r="K230" i="4" s="1"/>
  <c r="AL238" i="3" s="1"/>
  <c r="J231" i="4"/>
  <c r="K231" i="4" s="1"/>
  <c r="AL239" i="3" s="1"/>
  <c r="J232" i="4"/>
  <c r="K232" i="4" s="1"/>
  <c r="AL242" i="3" s="1"/>
  <c r="J233" i="4"/>
  <c r="K233" i="4" s="1"/>
  <c r="AL243" i="3" s="1"/>
  <c r="J234" i="4"/>
  <c r="K234" i="4" s="1"/>
  <c r="AL244" i="3" s="1"/>
  <c r="J235" i="4"/>
  <c r="K235" i="4" s="1"/>
  <c r="AL245" i="3" s="1"/>
  <c r="J236" i="4"/>
  <c r="K236" i="4" s="1"/>
  <c r="AL246" i="3" s="1"/>
  <c r="J237" i="4"/>
  <c r="K237" i="4" s="1"/>
  <c r="AL247" i="3" s="1"/>
  <c r="J238" i="4"/>
  <c r="K238" i="4" s="1"/>
  <c r="AL248" i="3" s="1"/>
  <c r="J239" i="4"/>
  <c r="K239" i="4" s="1"/>
  <c r="AL249" i="3" s="1"/>
  <c r="J240" i="4"/>
  <c r="K240" i="4" s="1"/>
  <c r="AL250" i="3" s="1"/>
  <c r="J241" i="4"/>
  <c r="K241" i="4" s="1"/>
  <c r="AL251" i="3" s="1"/>
  <c r="J242" i="4"/>
  <c r="K242" i="4" s="1"/>
  <c r="AL252" i="3" s="1"/>
  <c r="J243" i="4"/>
  <c r="K243" i="4" s="1"/>
  <c r="AL253" i="3" s="1"/>
  <c r="J244" i="4"/>
  <c r="K244" i="4" s="1"/>
  <c r="AL254" i="3" s="1"/>
  <c r="J245" i="4"/>
  <c r="K245" i="4" s="1"/>
  <c r="AL255" i="3" s="1"/>
  <c r="J246" i="4"/>
  <c r="K246" i="4" s="1"/>
  <c r="AL286" i="3" s="1"/>
  <c r="J247" i="4"/>
  <c r="K247" i="4" s="1"/>
  <c r="AL287" i="3" s="1"/>
  <c r="J248" i="4"/>
  <c r="K248" i="4" s="1"/>
  <c r="AL288" i="3" s="1"/>
  <c r="J249" i="4"/>
  <c r="K249" i="4" s="1"/>
  <c r="AL289" i="3" s="1"/>
  <c r="J250" i="4"/>
  <c r="K250" i="4" s="1"/>
  <c r="AL290" i="3" s="1"/>
  <c r="J251" i="4"/>
  <c r="K251" i="4" s="1"/>
  <c r="AL291" i="3" s="1"/>
  <c r="J252" i="4"/>
  <c r="K252" i="4" s="1"/>
  <c r="AL258" i="3" s="1"/>
  <c r="J253" i="4"/>
  <c r="K253" i="4" s="1"/>
  <c r="AL259" i="3" s="1"/>
  <c r="J254" i="4"/>
  <c r="K254" i="4" s="1"/>
  <c r="AL260" i="3" s="1"/>
  <c r="J255" i="4"/>
  <c r="K255" i="4" s="1"/>
  <c r="AL261" i="3" s="1"/>
  <c r="J256" i="4"/>
  <c r="K256" i="4" s="1"/>
  <c r="AL262" i="3" s="1"/>
  <c r="J257" i="4"/>
  <c r="K257" i="4" s="1"/>
  <c r="AL263" i="3" s="1"/>
  <c r="J258" i="4"/>
  <c r="K258" i="4" s="1"/>
  <c r="AL264" i="3" s="1"/>
  <c r="J259" i="4"/>
  <c r="K259" i="4" s="1"/>
  <c r="AL265" i="3" s="1"/>
  <c r="J260" i="4"/>
  <c r="K260" i="4" s="1"/>
  <c r="AL266" i="3" s="1"/>
  <c r="J261" i="4"/>
  <c r="K261" i="4" s="1"/>
  <c r="AL281" i="3" s="1"/>
  <c r="J262" i="4"/>
  <c r="K262" i="4" s="1"/>
  <c r="AL282" i="3" s="1"/>
  <c r="J263" i="4"/>
  <c r="K263" i="4" s="1"/>
  <c r="AL283" i="3" s="1"/>
  <c r="J264" i="4"/>
  <c r="K264" i="4" s="1"/>
  <c r="AL284" i="3" s="1"/>
  <c r="J265" i="4"/>
  <c r="K265" i="4" s="1"/>
  <c r="AL269" i="3" s="1"/>
  <c r="J266" i="4"/>
  <c r="K266" i="4" s="1"/>
  <c r="AL270" i="3" s="1"/>
  <c r="J267" i="4"/>
  <c r="K267" i="4" s="1"/>
  <c r="AL271" i="3" s="1"/>
  <c r="J268" i="4"/>
  <c r="K268" i="4" s="1"/>
  <c r="AL272" i="3" s="1"/>
  <c r="J269" i="4"/>
  <c r="K269" i="4" s="1"/>
  <c r="AL273" i="3" s="1"/>
  <c r="J270" i="4"/>
  <c r="K270" i="4" s="1"/>
  <c r="AL274" i="3" s="1"/>
  <c r="J271" i="4"/>
  <c r="K271" i="4" s="1"/>
  <c r="AL275" i="3" s="1"/>
  <c r="J272" i="4"/>
  <c r="K272" i="4" s="1"/>
  <c r="AL276" i="3" s="1"/>
  <c r="J273" i="4"/>
  <c r="K273" i="4" s="1"/>
  <c r="AL277" i="3" s="1"/>
  <c r="J274" i="4"/>
  <c r="K274" i="4" s="1"/>
  <c r="AL278" i="3" s="1"/>
  <c r="J275" i="4"/>
  <c r="K275" i="4" s="1"/>
  <c r="AL221" i="3" s="1"/>
  <c r="J276" i="4"/>
  <c r="K276" i="4" s="1"/>
  <c r="AL222" i="3" s="1"/>
  <c r="J277" i="4"/>
  <c r="K277" i="4" s="1"/>
  <c r="AL223" i="3" s="1"/>
  <c r="J278" i="4"/>
  <c r="K278" i="4" s="1"/>
  <c r="AL230" i="3" s="1"/>
  <c r="J279" i="4"/>
  <c r="K279" i="4" s="1"/>
  <c r="AL231" i="3" s="1"/>
  <c r="J280" i="4"/>
  <c r="K280" i="4" s="1"/>
  <c r="AL333" i="3" s="1"/>
  <c r="J281" i="4"/>
  <c r="K281" i="4" s="1"/>
  <c r="AL349" i="3" s="1"/>
  <c r="J282" i="4"/>
  <c r="K282" i="4" s="1"/>
  <c r="AL308" i="3" s="1"/>
  <c r="J283" i="4"/>
  <c r="K283" i="4" s="1"/>
  <c r="AL334" i="3" s="1"/>
  <c r="J284" i="4"/>
  <c r="K284" i="4" s="1"/>
  <c r="AL335" i="3" s="1"/>
  <c r="J285" i="4"/>
  <c r="K285" i="4" s="1"/>
  <c r="AL336" i="3" s="1"/>
  <c r="J286" i="4"/>
  <c r="K286" i="4" s="1"/>
  <c r="AL292" i="3" s="1"/>
  <c r="J287" i="4"/>
  <c r="K287" i="4" s="1"/>
  <c r="AL293" i="3" s="1"/>
  <c r="J288" i="4"/>
  <c r="K288" i="4" s="1"/>
  <c r="AL350" i="3" s="1"/>
  <c r="J289" i="4"/>
  <c r="K289" i="4" s="1"/>
  <c r="AL347" i="3" s="1"/>
  <c r="J290" i="4"/>
  <c r="K290" i="4" s="1"/>
  <c r="AL344" i="3" s="1"/>
  <c r="J291" i="4"/>
  <c r="K291" i="4" s="1"/>
  <c r="AL325" i="3" s="1"/>
  <c r="J292" i="4"/>
  <c r="K292" i="4" s="1"/>
  <c r="AL317" i="3" s="1"/>
  <c r="J293" i="4"/>
  <c r="K293" i="4" s="1"/>
  <c r="AL337" i="3" s="1"/>
  <c r="J294" i="4"/>
  <c r="K294" i="4" s="1"/>
  <c r="AL338" i="3" s="1"/>
  <c r="J295" i="4"/>
  <c r="K295" i="4" s="1"/>
  <c r="AL339" i="3" s="1"/>
  <c r="J296" i="4"/>
  <c r="K296" i="4" s="1"/>
  <c r="AL340" i="3" s="1"/>
  <c r="J297" i="4"/>
  <c r="K297" i="4" s="1"/>
  <c r="AL341" i="3" s="1"/>
  <c r="J298" i="4"/>
  <c r="K298" i="4" s="1"/>
  <c r="AL294" i="3" s="1"/>
  <c r="J299" i="4"/>
  <c r="K299" i="4" s="1"/>
  <c r="AL295" i="3" s="1"/>
  <c r="J300" i="4"/>
  <c r="K300" i="4" s="1"/>
  <c r="AL296" i="3" s="1"/>
  <c r="J301" i="4"/>
  <c r="K301" i="4" s="1"/>
  <c r="AL297" i="3" s="1"/>
  <c r="J302" i="4"/>
  <c r="K302" i="4" s="1"/>
  <c r="AL298" i="3" s="1"/>
  <c r="J303" i="4"/>
  <c r="K303" i="4" s="1"/>
  <c r="AL299" i="3" s="1"/>
  <c r="J304" i="4"/>
  <c r="K304" i="4" s="1"/>
  <c r="AL300" i="3" s="1"/>
  <c r="J305" i="4"/>
  <c r="K305" i="4" s="1"/>
  <c r="AL301" i="3" s="1"/>
  <c r="J306" i="4"/>
  <c r="K306" i="4" s="1"/>
  <c r="AL302" i="3" s="1"/>
  <c r="J307" i="4"/>
  <c r="K307" i="4" s="1"/>
  <c r="AL303" i="3" s="1"/>
  <c r="J308" i="4"/>
  <c r="K308" i="4" s="1"/>
  <c r="AL304" i="3" s="1"/>
  <c r="J309" i="4"/>
  <c r="K309" i="4" s="1"/>
  <c r="AL351" i="3" s="1"/>
  <c r="J310" i="4"/>
  <c r="K310" i="4" s="1"/>
  <c r="AL352" i="3" s="1"/>
  <c r="J311" i="4"/>
  <c r="K311" i="4" s="1"/>
  <c r="AL353" i="3" s="1"/>
  <c r="J312" i="4"/>
  <c r="K312" i="4" s="1"/>
  <c r="AL354" i="3" s="1"/>
  <c r="J313" i="4"/>
  <c r="K313" i="4" s="1"/>
  <c r="AL355" i="3" s="1"/>
  <c r="J314" i="4"/>
  <c r="K314" i="4" s="1"/>
  <c r="AL356" i="3" s="1"/>
  <c r="J315" i="4"/>
  <c r="K315" i="4" s="1"/>
  <c r="AL357" i="3" s="1"/>
  <c r="J316" i="4"/>
  <c r="K316" i="4" s="1"/>
  <c r="AL358" i="3" s="1"/>
  <c r="J317" i="4"/>
  <c r="K317" i="4" s="1"/>
  <c r="AL309" i="3" s="1"/>
  <c r="J318" i="4"/>
  <c r="K318" i="4" s="1"/>
  <c r="AL310" i="3" s="1"/>
  <c r="J319" i="4"/>
  <c r="K319" i="4" s="1"/>
  <c r="AL311" i="3" s="1"/>
  <c r="J320" i="4"/>
  <c r="K320" i="4" s="1"/>
  <c r="AL312" i="3" s="1"/>
  <c r="J321" i="4"/>
  <c r="K321" i="4" s="1"/>
  <c r="AL313" i="3" s="1"/>
  <c r="J322" i="4"/>
  <c r="K322" i="4" s="1"/>
  <c r="AL314" i="3" s="1"/>
  <c r="J323" i="4"/>
  <c r="K323" i="4" s="1"/>
  <c r="AL315" i="3" s="1"/>
  <c r="J324" i="4"/>
  <c r="K324" i="4" s="1"/>
  <c r="AL348" i="3" s="1"/>
  <c r="J325" i="4"/>
  <c r="K325" i="4" s="1"/>
  <c r="AL345" i="3" s="1"/>
  <c r="J326" i="4"/>
  <c r="K326" i="4" s="1"/>
  <c r="AL346" i="3" s="1"/>
  <c r="J327" i="4"/>
  <c r="K327" i="4" s="1"/>
  <c r="AL326" i="3" s="1"/>
  <c r="J328" i="4"/>
  <c r="K328" i="4" s="1"/>
  <c r="AL327" i="3" s="1"/>
  <c r="J329" i="4"/>
  <c r="K329" i="4" s="1"/>
  <c r="AL328" i="3" s="1"/>
  <c r="J330" i="4"/>
  <c r="K330" i="4" s="1"/>
  <c r="AL329" i="3" s="1"/>
  <c r="J331" i="4"/>
  <c r="K331" i="4" s="1"/>
  <c r="AL330" i="3" s="1"/>
  <c r="J332" i="4"/>
  <c r="K332" i="4" s="1"/>
  <c r="AL331" i="3" s="1"/>
  <c r="J333" i="4"/>
  <c r="K333" i="4" s="1"/>
  <c r="AL332" i="3" s="1"/>
  <c r="J334" i="4"/>
  <c r="K334" i="4" s="1"/>
  <c r="AL318" i="3" s="1"/>
  <c r="J335" i="4"/>
  <c r="K335" i="4" s="1"/>
  <c r="AL319" i="3" s="1"/>
  <c r="J336" i="4"/>
  <c r="K336" i="4" s="1"/>
  <c r="AL320" i="3" s="1"/>
  <c r="J337" i="4"/>
  <c r="K337" i="4" s="1"/>
  <c r="AL321" i="3" s="1"/>
  <c r="J338" i="4"/>
  <c r="K338" i="4" s="1"/>
  <c r="AL322" i="3" s="1"/>
  <c r="J339" i="4"/>
  <c r="K339" i="4" s="1"/>
  <c r="AL323" i="3" s="1"/>
  <c r="J340" i="4"/>
  <c r="K340" i="4" s="1"/>
  <c r="AL324" i="3" s="1"/>
  <c r="J341" i="4"/>
  <c r="K341" i="4" s="1"/>
  <c r="AL342" i="3" s="1"/>
  <c r="J342" i="4"/>
  <c r="K342" i="4" s="1"/>
  <c r="AL316" i="3" s="1"/>
  <c r="J343" i="4"/>
  <c r="K343" i="4" s="1"/>
  <c r="AL305" i="3" s="1"/>
  <c r="J344" i="4"/>
  <c r="K344" i="4" s="1"/>
  <c r="AL306" i="3" s="1"/>
  <c r="J345" i="4"/>
  <c r="K345" i="4" s="1"/>
  <c r="AL343" i="3" s="1"/>
  <c r="J346" i="4"/>
  <c r="K346" i="4" s="1"/>
  <c r="AL307" i="3" s="1"/>
  <c r="J347" i="4"/>
  <c r="K347" i="4" s="1"/>
  <c r="AL382" i="3" s="1"/>
  <c r="J348" i="4"/>
  <c r="K348" i="4" s="1"/>
  <c r="AL408" i="3" s="1"/>
  <c r="J349" i="4"/>
  <c r="K349" i="4" s="1"/>
  <c r="AL359" i="3" s="1"/>
  <c r="J350" i="4"/>
  <c r="K350" i="4" s="1"/>
  <c r="AL401" i="3" s="1"/>
  <c r="J351" i="4"/>
  <c r="K351" i="4" s="1"/>
  <c r="AL417" i="3" s="1"/>
  <c r="J352" i="4"/>
  <c r="K352" i="4" s="1"/>
  <c r="AL394" i="3" s="1"/>
  <c r="J353" i="4"/>
  <c r="K353" i="4" s="1"/>
  <c r="AL371" i="3" s="1"/>
  <c r="J354" i="4"/>
  <c r="K354" i="4" s="1"/>
  <c r="AL423" i="3" s="1"/>
  <c r="J355" i="4"/>
  <c r="K355" i="4" s="1"/>
  <c r="AL418" i="3" s="1"/>
  <c r="J356" i="4"/>
  <c r="K356" i="4" s="1"/>
  <c r="AL419" i="3" s="1"/>
  <c r="J357" i="4"/>
  <c r="K357" i="4" s="1"/>
  <c r="AL420" i="3" s="1"/>
  <c r="J358" i="4"/>
  <c r="K358" i="4" s="1"/>
  <c r="AL421" i="3" s="1"/>
  <c r="J359" i="4"/>
  <c r="K359" i="4" s="1"/>
  <c r="AL383" i="3" s="1"/>
  <c r="J360" i="4"/>
  <c r="K360" i="4" s="1"/>
  <c r="AL384" i="3" s="1"/>
  <c r="J361" i="4"/>
  <c r="K361" i="4" s="1"/>
  <c r="AL385" i="3" s="1"/>
  <c r="J362" i="4"/>
  <c r="K362" i="4" s="1"/>
  <c r="AL386" i="3" s="1"/>
  <c r="J363" i="4"/>
  <c r="K363" i="4" s="1"/>
  <c r="AL387" i="3" s="1"/>
  <c r="J364" i="4"/>
  <c r="K364" i="4" s="1"/>
  <c r="AL388" i="3" s="1"/>
  <c r="J365" i="4"/>
  <c r="K365" i="4" s="1"/>
  <c r="AL389" i="3" s="1"/>
  <c r="J366" i="4"/>
  <c r="K366" i="4" s="1"/>
  <c r="AL390" i="3" s="1"/>
  <c r="J367" i="4"/>
  <c r="K367" i="4" s="1"/>
  <c r="AL391" i="3" s="1"/>
  <c r="J368" i="4"/>
  <c r="K368" i="4" s="1"/>
  <c r="AL392" i="3" s="1"/>
  <c r="J369" i="4"/>
  <c r="K369" i="4" s="1"/>
  <c r="AL409" i="3" s="1"/>
  <c r="J370" i="4"/>
  <c r="K370" i="4" s="1"/>
  <c r="AL410" i="3" s="1"/>
  <c r="J371" i="4"/>
  <c r="K371" i="4" s="1"/>
  <c r="AL416" i="3" s="1"/>
  <c r="J372" i="4"/>
  <c r="K372" i="4" s="1"/>
  <c r="AL411" i="3" s="1"/>
  <c r="J373" i="4"/>
  <c r="K373" i="4" s="1"/>
  <c r="AL412" i="3" s="1"/>
  <c r="J374" i="4"/>
  <c r="K374" i="4" s="1"/>
  <c r="AL413" i="3" s="1"/>
  <c r="J375" i="4"/>
  <c r="K375" i="4" s="1"/>
  <c r="AL372" i="3" s="1"/>
  <c r="J376" i="4"/>
  <c r="K376" i="4" s="1"/>
  <c r="AL360" i="3" s="1"/>
  <c r="J377" i="4"/>
  <c r="K377" i="4" s="1"/>
  <c r="AL361" i="3" s="1"/>
  <c r="J378" i="4"/>
  <c r="K378" i="4" s="1"/>
  <c r="AL362" i="3" s="1"/>
  <c r="J379" i="4"/>
  <c r="K379" i="4" s="1"/>
  <c r="AL363" i="3" s="1"/>
  <c r="J380" i="4"/>
  <c r="K380" i="4" s="1"/>
  <c r="AL364" i="3" s="1"/>
  <c r="J381" i="4"/>
  <c r="K381" i="4" s="1"/>
  <c r="AL365" i="3" s="1"/>
  <c r="J382" i="4"/>
  <c r="K382" i="4" s="1"/>
  <c r="AL366" i="3" s="1"/>
  <c r="J383" i="4"/>
  <c r="K383" i="4" s="1"/>
  <c r="AL367" i="3" s="1"/>
  <c r="J384" i="4"/>
  <c r="K384" i="4" s="1"/>
  <c r="AL368" i="3" s="1"/>
  <c r="J385" i="4"/>
  <c r="K385" i="4" s="1"/>
  <c r="AL369" i="3" s="1"/>
  <c r="J386" i="4"/>
  <c r="K386" i="4" s="1"/>
  <c r="AL370" i="3" s="1"/>
  <c r="J387" i="4"/>
  <c r="K387" i="4" s="1"/>
  <c r="AL395" i="3" s="1"/>
  <c r="J388" i="4"/>
  <c r="K388" i="4" s="1"/>
  <c r="AL396" i="3" s="1"/>
  <c r="J389" i="4"/>
  <c r="K389" i="4" s="1"/>
  <c r="AL397" i="3" s="1"/>
  <c r="J390" i="4"/>
  <c r="K390" i="4" s="1"/>
  <c r="AL398" i="3" s="1"/>
  <c r="J391" i="4"/>
  <c r="K391" i="4" s="1"/>
  <c r="AL399" i="3" s="1"/>
  <c r="J392" i="4"/>
  <c r="K392" i="4" s="1"/>
  <c r="AL373" i="3" s="1"/>
  <c r="J393" i="4"/>
  <c r="K393" i="4" s="1"/>
  <c r="AL374" i="3" s="1"/>
  <c r="J394" i="4"/>
  <c r="K394" i="4" s="1"/>
  <c r="AL375" i="3" s="1"/>
  <c r="J395" i="4"/>
  <c r="K395" i="4" s="1"/>
  <c r="AL376" i="3" s="1"/>
  <c r="J396" i="4"/>
  <c r="K396" i="4" s="1"/>
  <c r="AL377" i="3" s="1"/>
  <c r="J397" i="4"/>
  <c r="K397" i="4" s="1"/>
  <c r="AL378" i="3" s="1"/>
  <c r="J398" i="4"/>
  <c r="K398" i="4" s="1"/>
  <c r="AL379" i="3" s="1"/>
  <c r="J399" i="4"/>
  <c r="K399" i="4" s="1"/>
  <c r="AL402" i="3" s="1"/>
  <c r="J400" i="4"/>
  <c r="K400" i="4" s="1"/>
  <c r="AL403" i="3" s="1"/>
  <c r="J401" i="4"/>
  <c r="K401" i="4" s="1"/>
  <c r="AL404" i="3" s="1"/>
  <c r="J402" i="4"/>
  <c r="K402" i="4" s="1"/>
  <c r="AL405" i="3" s="1"/>
  <c r="J403" i="4"/>
  <c r="K403" i="4" s="1"/>
  <c r="AL406" i="3" s="1"/>
  <c r="J404" i="4"/>
  <c r="K404" i="4" s="1"/>
  <c r="AL407" i="3" s="1"/>
  <c r="J405" i="4"/>
  <c r="K405" i="4" s="1"/>
  <c r="AL424" i="3" s="1"/>
  <c r="J406" i="4"/>
  <c r="K406" i="4" s="1"/>
  <c r="AL425" i="3" s="1"/>
  <c r="J407" i="4"/>
  <c r="K407" i="4" s="1"/>
  <c r="AL426" i="3" s="1"/>
  <c r="J408" i="4"/>
  <c r="K408" i="4" s="1"/>
  <c r="AL427" i="3" s="1"/>
  <c r="J409" i="4"/>
  <c r="K409" i="4" s="1"/>
  <c r="AL428" i="3" s="1"/>
  <c r="J410" i="4"/>
  <c r="K410" i="4" s="1"/>
  <c r="AL380" i="3" s="1"/>
  <c r="J411" i="4"/>
  <c r="K411" i="4" s="1"/>
  <c r="AL400" i="3" s="1"/>
  <c r="J412" i="4"/>
  <c r="K412" i="4" s="1"/>
  <c r="AL429" i="3" s="1"/>
  <c r="J413" i="4"/>
  <c r="K413" i="4" s="1"/>
  <c r="AL414" i="3" s="1"/>
  <c r="J414" i="4"/>
  <c r="K414" i="4" s="1"/>
  <c r="AL415" i="3" s="1"/>
  <c r="J415" i="4"/>
  <c r="K415" i="4" s="1"/>
  <c r="AL393" i="3" s="1"/>
  <c r="J416" i="4"/>
  <c r="K416" i="4" s="1"/>
  <c r="AL422" i="3" s="1"/>
  <c r="J417" i="4"/>
  <c r="K417" i="4" s="1"/>
  <c r="AL430" i="3" s="1"/>
  <c r="J418" i="4"/>
  <c r="K418" i="4" s="1"/>
  <c r="AL431" i="3" s="1"/>
  <c r="J419" i="4"/>
  <c r="K419" i="4" s="1"/>
  <c r="AL381" i="3" s="1"/>
  <c r="J420" i="4"/>
  <c r="K420" i="4" s="1"/>
  <c r="AL450" i="3" s="1"/>
  <c r="J421" i="4"/>
  <c r="K421" i="4" s="1"/>
  <c r="AL476" i="3" s="1"/>
  <c r="J422" i="4"/>
  <c r="K422" i="4" s="1"/>
  <c r="AL489" i="3" s="1"/>
  <c r="J423" i="4"/>
  <c r="K423" i="4" s="1"/>
  <c r="AL432" i="3" s="1"/>
  <c r="J424" i="4"/>
  <c r="K424" i="4" s="1"/>
  <c r="AL451" i="3" s="1"/>
  <c r="J425" i="4"/>
  <c r="K425" i="4" s="1"/>
  <c r="AL452" i="3" s="1"/>
  <c r="J426" i="4"/>
  <c r="K426" i="4" s="1"/>
  <c r="AL453" i="3" s="1"/>
  <c r="J427" i="4"/>
  <c r="K427" i="4" s="1"/>
  <c r="AL454" i="3" s="1"/>
  <c r="J428" i="4"/>
  <c r="K428" i="4" s="1"/>
  <c r="AL455" i="3" s="1"/>
  <c r="J429" i="4"/>
  <c r="K429" i="4" s="1"/>
  <c r="AL456" i="3" s="1"/>
  <c r="J430" i="4"/>
  <c r="K430" i="4" s="1"/>
  <c r="AL457" i="3" s="1"/>
  <c r="J431" i="4"/>
  <c r="K431" i="4" s="1"/>
  <c r="AL458" i="3" s="1"/>
  <c r="J432" i="4"/>
  <c r="K432" i="4" s="1"/>
  <c r="AL459" i="3" s="1"/>
  <c r="J433" i="4"/>
  <c r="K433" i="4" s="1"/>
  <c r="AL460" i="3" s="1"/>
  <c r="J434" i="4"/>
  <c r="K434" i="4" s="1"/>
  <c r="AL461" i="3" s="1"/>
  <c r="J435" i="4"/>
  <c r="K435" i="4" s="1"/>
  <c r="AL462" i="3" s="1"/>
  <c r="J436" i="4"/>
  <c r="K436" i="4" s="1"/>
  <c r="AL463" i="3" s="1"/>
  <c r="J437" i="4"/>
  <c r="K437" i="4" s="1"/>
  <c r="AL464" i="3" s="1"/>
  <c r="J438" i="4"/>
  <c r="K438" i="4" s="1"/>
  <c r="AL465" i="3" s="1"/>
  <c r="J439" i="4"/>
  <c r="K439" i="4" s="1"/>
  <c r="AL466" i="3" s="1"/>
  <c r="J440" i="4"/>
  <c r="K440" i="4" s="1"/>
  <c r="AL467" i="3" s="1"/>
  <c r="J441" i="4"/>
  <c r="K441" i="4" s="1"/>
  <c r="AL468" i="3" s="1"/>
  <c r="J442" i="4"/>
  <c r="K442" i="4" s="1"/>
  <c r="AL477" i="3" s="1"/>
  <c r="J443" i="4"/>
  <c r="K443" i="4" s="1"/>
  <c r="AL478" i="3" s="1"/>
  <c r="J444" i="4"/>
  <c r="K444" i="4" s="1"/>
  <c r="AL479" i="3" s="1"/>
  <c r="J445" i="4"/>
  <c r="K445" i="4" s="1"/>
  <c r="AL480" i="3" s="1"/>
  <c r="J446" i="4"/>
  <c r="K446" i="4" s="1"/>
  <c r="AL481" i="3" s="1"/>
  <c r="J447" i="4"/>
  <c r="K447" i="4" s="1"/>
  <c r="AL482" i="3" s="1"/>
  <c r="J448" i="4"/>
  <c r="K448" i="4" s="1"/>
  <c r="AL483" i="3" s="1"/>
  <c r="J449" i="4"/>
  <c r="K449" i="4" s="1"/>
  <c r="AL484" i="3" s="1"/>
  <c r="J450" i="4"/>
  <c r="K450" i="4" s="1"/>
  <c r="AL485" i="3" s="1"/>
  <c r="J451" i="4"/>
  <c r="K451" i="4" s="1"/>
  <c r="AL486" i="3" s="1"/>
  <c r="J452" i="4"/>
  <c r="K452" i="4" s="1"/>
  <c r="AL490" i="3" s="1"/>
  <c r="J453" i="4"/>
  <c r="K453" i="4" s="1"/>
  <c r="AL491" i="3" s="1"/>
  <c r="J454" i="4"/>
  <c r="K454" i="4" s="1"/>
  <c r="AL492" i="3" s="1"/>
  <c r="J455" i="4"/>
  <c r="K455" i="4" s="1"/>
  <c r="AL493" i="3" s="1"/>
  <c r="J456" i="4"/>
  <c r="K456" i="4" s="1"/>
  <c r="AL494" i="3" s="1"/>
  <c r="J457" i="4"/>
  <c r="K457" i="4" s="1"/>
  <c r="AL495" i="3" s="1"/>
  <c r="J458" i="4"/>
  <c r="K458" i="4" s="1"/>
  <c r="AL496" i="3" s="1"/>
  <c r="J459" i="4"/>
  <c r="K459" i="4" s="1"/>
  <c r="AL497" i="3" s="1"/>
  <c r="J460" i="4"/>
  <c r="K460" i="4" s="1"/>
  <c r="AL498" i="3" s="1"/>
  <c r="J461" i="4"/>
  <c r="K461" i="4" s="1"/>
  <c r="AL499" i="3" s="1"/>
  <c r="J462" i="4"/>
  <c r="K462" i="4" s="1"/>
  <c r="AL500" i="3" s="1"/>
  <c r="J463" i="4"/>
  <c r="K463" i="4" s="1"/>
  <c r="AL501" i="3" s="1"/>
  <c r="J464" i="4"/>
  <c r="K464" i="4" s="1"/>
  <c r="AL502" i="3" s="1"/>
  <c r="J465" i="4"/>
  <c r="K465" i="4" s="1"/>
  <c r="AL503" i="3" s="1"/>
  <c r="J466" i="4"/>
  <c r="K466" i="4" s="1"/>
  <c r="AL504" i="3" s="1"/>
  <c r="J467" i="4"/>
  <c r="K467" i="4" s="1"/>
  <c r="AL505" i="3" s="1"/>
  <c r="J468" i="4"/>
  <c r="K468" i="4" s="1"/>
  <c r="AL433" i="3" s="1"/>
  <c r="J469" i="4"/>
  <c r="K469" i="4" s="1"/>
  <c r="AL434" i="3" s="1"/>
  <c r="J470" i="4"/>
  <c r="K470" i="4" s="1"/>
  <c r="AL435" i="3" s="1"/>
  <c r="J471" i="4"/>
  <c r="K471" i="4" s="1"/>
  <c r="AL436" i="3" s="1"/>
  <c r="J472" i="4"/>
  <c r="K472" i="4" s="1"/>
  <c r="AL437" i="3" s="1"/>
  <c r="J473" i="4"/>
  <c r="K473" i="4" s="1"/>
  <c r="AL438" i="3" s="1"/>
  <c r="J474" i="4"/>
  <c r="K474" i="4" s="1"/>
  <c r="AL439" i="3" s="1"/>
  <c r="J475" i="4"/>
  <c r="K475" i="4" s="1"/>
  <c r="AL440" i="3" s="1"/>
  <c r="J476" i="4"/>
  <c r="K476" i="4" s="1"/>
  <c r="AL441" i="3" s="1"/>
  <c r="J477" i="4"/>
  <c r="K477" i="4" s="1"/>
  <c r="AL442" i="3" s="1"/>
  <c r="J478" i="4"/>
  <c r="K478" i="4" s="1"/>
  <c r="AL443" i="3" s="1"/>
  <c r="J479" i="4"/>
  <c r="K479" i="4" s="1"/>
  <c r="AL444" i="3" s="1"/>
  <c r="J480" i="4"/>
  <c r="K480" i="4" s="1"/>
  <c r="AL469" i="3" s="1"/>
  <c r="J481" i="4"/>
  <c r="K481" i="4" s="1"/>
  <c r="AL445" i="3" s="1"/>
  <c r="J482" i="4"/>
  <c r="K482" i="4" s="1"/>
  <c r="AL470" i="3" s="1"/>
  <c r="J483" i="4"/>
  <c r="K483" i="4" s="1"/>
  <c r="AL471" i="3" s="1"/>
  <c r="J484" i="4"/>
  <c r="K484" i="4" s="1"/>
  <c r="AL487" i="3" s="1"/>
  <c r="J485" i="4"/>
  <c r="K485" i="4" s="1"/>
  <c r="AL506" i="3" s="1"/>
  <c r="J486" i="4"/>
  <c r="K486" i="4" s="1"/>
  <c r="AL507" i="3" s="1"/>
  <c r="J487" i="4"/>
  <c r="K487" i="4" s="1"/>
  <c r="AL508" i="3" s="1"/>
  <c r="J488" i="4"/>
  <c r="K488" i="4" s="1"/>
  <c r="AL446" i="3" s="1"/>
  <c r="J489" i="4"/>
  <c r="K489" i="4" s="1"/>
  <c r="AL447" i="3" s="1"/>
  <c r="J490" i="4"/>
  <c r="K490" i="4" s="1"/>
  <c r="AL448" i="3" s="1"/>
  <c r="J491" i="4"/>
  <c r="K491" i="4" s="1"/>
  <c r="AL449" i="3" s="1"/>
  <c r="J492" i="4"/>
  <c r="K492" i="4" s="1"/>
  <c r="AL488" i="3" s="1"/>
  <c r="J493" i="4"/>
  <c r="K493" i="4" s="1"/>
  <c r="AL472" i="3" s="1"/>
  <c r="J494" i="4"/>
  <c r="K494" i="4" s="1"/>
  <c r="AL473" i="3" s="1"/>
  <c r="J495" i="4"/>
  <c r="K495" i="4" s="1"/>
  <c r="AL474" i="3" s="1"/>
  <c r="J496" i="4"/>
  <c r="K496" i="4" s="1"/>
  <c r="AL475" i="3" s="1"/>
  <c r="J497" i="4"/>
  <c r="K497" i="4" s="1"/>
  <c r="AL576" i="3" s="1"/>
  <c r="J498" i="4"/>
  <c r="K498" i="4" s="1"/>
  <c r="AL570" i="3" s="1"/>
  <c r="J499" i="4"/>
  <c r="K499" i="4" s="1"/>
  <c r="AL529" i="3" s="1"/>
  <c r="J500" i="4"/>
  <c r="K500" i="4" s="1"/>
  <c r="AL561" i="3" s="1"/>
  <c r="J501" i="4"/>
  <c r="K501" i="4" s="1"/>
  <c r="AL543" i="3" s="1"/>
  <c r="J502" i="4"/>
  <c r="K502" i="4" s="1"/>
  <c r="AL509" i="3" s="1"/>
  <c r="J503" i="4"/>
  <c r="K503" i="4" s="1"/>
  <c r="AL571" i="3" s="1"/>
  <c r="J504" i="4"/>
  <c r="K504" i="4" s="1"/>
  <c r="AL572" i="3" s="1"/>
  <c r="J505" i="4"/>
  <c r="K505" i="4" s="1"/>
  <c r="AL573" i="3" s="1"/>
  <c r="J506" i="4"/>
  <c r="K506" i="4" s="1"/>
  <c r="AL574" i="3" s="1"/>
  <c r="J507" i="4"/>
  <c r="K507" i="4" s="1"/>
  <c r="AL577" i="3" s="1"/>
  <c r="J508" i="4"/>
  <c r="K508" i="4" s="1"/>
  <c r="AL578" i="3" s="1"/>
  <c r="J509" i="4"/>
  <c r="K509" i="4" s="1"/>
  <c r="AL579" i="3" s="1"/>
  <c r="J510" i="4"/>
  <c r="K510" i="4" s="1"/>
  <c r="AL580" i="3" s="1"/>
  <c r="J511" i="4"/>
  <c r="K511" i="4" s="1"/>
  <c r="AL581" i="3" s="1"/>
  <c r="J512" i="4"/>
  <c r="K512" i="4" s="1"/>
  <c r="AL582" i="3" s="1"/>
  <c r="AL583" i="3"/>
  <c r="J514" i="4"/>
  <c r="K514" i="4" s="1"/>
  <c r="AL584" i="3" s="1"/>
  <c r="J515" i="4"/>
  <c r="K515" i="4" s="1"/>
  <c r="AL585" i="3" s="1"/>
  <c r="J516" i="4"/>
  <c r="K516" i="4" s="1"/>
  <c r="AL586" i="3" s="1"/>
  <c r="J517" i="4"/>
  <c r="K517" i="4" s="1"/>
  <c r="AL587" i="3" s="1"/>
  <c r="J518" i="4"/>
  <c r="K518" i="4" s="1"/>
  <c r="AL588" i="3" s="1"/>
  <c r="J519" i="4"/>
  <c r="K519" i="4" s="1"/>
  <c r="AL589" i="3" s="1"/>
  <c r="J520" i="4"/>
  <c r="K520" i="4" s="1"/>
  <c r="AL590" i="3" s="1"/>
  <c r="J521" i="4"/>
  <c r="K521" i="4" s="1"/>
  <c r="AL591" i="3" s="1"/>
  <c r="J522" i="4"/>
  <c r="K522" i="4" s="1"/>
  <c r="AL592" i="3" s="1"/>
  <c r="J523" i="4"/>
  <c r="K523" i="4" s="1"/>
  <c r="AL593" i="3" s="1"/>
  <c r="J524" i="4"/>
  <c r="K524" i="4" s="1"/>
  <c r="AL530" i="3" s="1"/>
  <c r="J525" i="4"/>
  <c r="K525" i="4" s="1"/>
  <c r="AL531" i="3" s="1"/>
  <c r="J526" i="4"/>
  <c r="K526" i="4" s="1"/>
  <c r="AL532" i="3" s="1"/>
  <c r="J527" i="4"/>
  <c r="K527" i="4" s="1"/>
  <c r="AL533" i="3" s="1"/>
  <c r="J528" i="4"/>
  <c r="K528" i="4" s="1"/>
  <c r="AL534" i="3" s="1"/>
  <c r="J529" i="4"/>
  <c r="K529" i="4" s="1"/>
  <c r="AL535" i="3" s="1"/>
  <c r="J530" i="4"/>
  <c r="K530" i="4" s="1"/>
  <c r="AL536" i="3" s="1"/>
  <c r="J531" i="4"/>
  <c r="K531" i="4" s="1"/>
  <c r="AL537" i="3" s="1"/>
  <c r="J532" i="4"/>
  <c r="K532" i="4" s="1"/>
  <c r="AL538" i="3" s="1"/>
  <c r="J533" i="4"/>
  <c r="K533" i="4" s="1"/>
  <c r="AL539" i="3" s="1"/>
  <c r="J534" i="4"/>
  <c r="K534" i="4" s="1"/>
  <c r="AL521" i="3" s="1"/>
  <c r="J535" i="4"/>
  <c r="K535" i="4" s="1"/>
  <c r="AL522" i="3" s="1"/>
  <c r="J536" i="4"/>
  <c r="K536" i="4" s="1"/>
  <c r="AL562" i="3" s="1"/>
  <c r="J537" i="4"/>
  <c r="K537" i="4" s="1"/>
  <c r="AL523" i="3" s="1"/>
  <c r="J538" i="4"/>
  <c r="K538" i="4" s="1"/>
  <c r="AL563" i="3" s="1"/>
  <c r="J539" i="4"/>
  <c r="K539" i="4" s="1"/>
  <c r="AL564" i="3" s="1"/>
  <c r="J540" i="4"/>
  <c r="K540" i="4" s="1"/>
  <c r="AL524" i="3" s="1"/>
  <c r="J541" i="4"/>
  <c r="K541" i="4" s="1"/>
  <c r="AL525" i="3" s="1"/>
  <c r="J542" i="4"/>
  <c r="K542" i="4" s="1"/>
  <c r="AL526" i="3" s="1"/>
  <c r="J543" i="4"/>
  <c r="K543" i="4" s="1"/>
  <c r="AL527" i="3" s="1"/>
  <c r="J544" i="4"/>
  <c r="K544" i="4" s="1"/>
  <c r="AL528" i="3" s="1"/>
  <c r="J545" i="4"/>
  <c r="K545" i="4" s="1"/>
  <c r="AL544" i="3" s="1"/>
  <c r="J546" i="4"/>
  <c r="K546" i="4" s="1"/>
  <c r="AL545" i="3" s="1"/>
  <c r="J547" i="4"/>
  <c r="K547" i="4" s="1"/>
  <c r="AL546" i="3" s="1"/>
  <c r="J548" i="4"/>
  <c r="K548" i="4" s="1"/>
  <c r="AL547" i="3" s="1"/>
  <c r="J549" i="4"/>
  <c r="K549" i="4" s="1"/>
  <c r="AL548" i="3" s="1"/>
  <c r="J550" i="4"/>
  <c r="K550" i="4" s="1"/>
  <c r="AL549" i="3" s="1"/>
  <c r="J551" i="4"/>
  <c r="K551" i="4" s="1"/>
  <c r="AL550" i="3" s="1"/>
  <c r="J552" i="4"/>
  <c r="K552" i="4" s="1"/>
  <c r="AL551" i="3" s="1"/>
  <c r="J553" i="4"/>
  <c r="K553" i="4" s="1"/>
  <c r="AL552" i="3" s="1"/>
  <c r="J554" i="4"/>
  <c r="K554" i="4" s="1"/>
  <c r="AL553" i="3" s="1"/>
  <c r="J555" i="4"/>
  <c r="K555" i="4" s="1"/>
  <c r="AL554" i="3" s="1"/>
  <c r="J556" i="4"/>
  <c r="K556" i="4" s="1"/>
  <c r="AL555" i="3" s="1"/>
  <c r="J557" i="4"/>
  <c r="K557" i="4" s="1"/>
  <c r="AL556" i="3" s="1"/>
  <c r="J558" i="4"/>
  <c r="K558" i="4" s="1"/>
  <c r="AL557" i="3" s="1"/>
  <c r="J559" i="4"/>
  <c r="K559" i="4" s="1"/>
  <c r="AL558" i="3" s="1"/>
  <c r="J560" i="4"/>
  <c r="K560" i="4" s="1"/>
  <c r="AL510" i="3" s="1"/>
  <c r="J561" i="4"/>
  <c r="K561" i="4" s="1"/>
  <c r="AL511" i="3" s="1"/>
  <c r="J562" i="4"/>
  <c r="K562" i="4" s="1"/>
  <c r="AL512" i="3" s="1"/>
  <c r="J563" i="4"/>
  <c r="K563" i="4" s="1"/>
  <c r="AL513" i="3" s="1"/>
  <c r="J564" i="4"/>
  <c r="K564" i="4" s="1"/>
  <c r="AL514" i="3" s="1"/>
  <c r="J565" i="4"/>
  <c r="K565" i="4" s="1"/>
  <c r="AL515" i="3" s="1"/>
  <c r="J566" i="4"/>
  <c r="K566" i="4" s="1"/>
  <c r="AL516" i="3" s="1"/>
  <c r="J567" i="4"/>
  <c r="K567" i="4" s="1"/>
  <c r="AL517" i="3" s="1"/>
  <c r="J568" i="4"/>
  <c r="K568" i="4" s="1"/>
  <c r="AL518" i="3" s="1"/>
  <c r="J569" i="4"/>
  <c r="K569" i="4" s="1"/>
  <c r="AL594" i="3" s="1"/>
  <c r="J570" i="4"/>
  <c r="K570" i="4" s="1"/>
  <c r="AL540" i="3" s="1"/>
  <c r="J571" i="4"/>
  <c r="K571" i="4" s="1"/>
  <c r="AL565" i="3" s="1"/>
  <c r="J572" i="4"/>
  <c r="K572" i="4" s="1"/>
  <c r="AL559" i="3" s="1"/>
  <c r="J573" i="4"/>
  <c r="K573" i="4" s="1"/>
  <c r="AL519" i="3" s="1"/>
  <c r="J574" i="4"/>
  <c r="K574" i="4" s="1"/>
  <c r="AL541" i="3" s="1"/>
  <c r="J575" i="4"/>
  <c r="K575" i="4" s="1"/>
  <c r="AL560" i="3" s="1"/>
  <c r="J576" i="4"/>
  <c r="K576" i="4" s="1"/>
  <c r="AL566" i="3" s="1"/>
  <c r="J577" i="4"/>
  <c r="K577" i="4" s="1"/>
  <c r="AL575" i="3" s="1"/>
  <c r="J578" i="4"/>
  <c r="K578" i="4" s="1"/>
  <c r="AL595" i="3" s="1"/>
  <c r="J579" i="4"/>
  <c r="K579" i="4" s="1"/>
  <c r="AL596" i="3" s="1"/>
  <c r="J580" i="4"/>
  <c r="K580" i="4" s="1"/>
  <c r="AL567" i="3" s="1"/>
  <c r="J581" i="4"/>
  <c r="K581" i="4" s="1"/>
  <c r="AL568" i="3" s="1"/>
  <c r="J582" i="4"/>
  <c r="K582" i="4" s="1"/>
  <c r="AL569" i="3" s="1"/>
  <c r="J583" i="4"/>
  <c r="K583" i="4" s="1"/>
  <c r="AL542" i="3" s="1"/>
  <c r="J584" i="4"/>
  <c r="K584" i="4" s="1"/>
  <c r="AL520" i="3" s="1"/>
  <c r="J585" i="4"/>
  <c r="K585" i="4" s="1"/>
  <c r="AL597" i="3" s="1"/>
  <c r="J586" i="4"/>
  <c r="K586" i="4" s="1"/>
  <c r="AL613" i="3" s="1"/>
  <c r="J587" i="4"/>
  <c r="K587" i="4" s="1"/>
  <c r="AL646" i="3" s="1"/>
  <c r="J588" i="4"/>
  <c r="K588" i="4" s="1"/>
  <c r="AL669" i="3" s="1"/>
  <c r="J589" i="4"/>
  <c r="K589" i="4" s="1"/>
  <c r="AL598" i="3" s="1"/>
  <c r="J590" i="4"/>
  <c r="K590" i="4" s="1"/>
  <c r="AL614" i="3" s="1"/>
  <c r="J591" i="4"/>
  <c r="K591" i="4" s="1"/>
  <c r="AL615" i="3" s="1"/>
  <c r="J592" i="4"/>
  <c r="K592" i="4" s="1"/>
  <c r="AL616" i="3" s="1"/>
  <c r="J593" i="4"/>
  <c r="K593" i="4" s="1"/>
  <c r="AL617" i="3" s="1"/>
  <c r="J594" i="4"/>
  <c r="K594" i="4" s="1"/>
  <c r="AL618" i="3" s="1"/>
  <c r="J595" i="4"/>
  <c r="K595" i="4" s="1"/>
  <c r="AL619" i="3" s="1"/>
  <c r="J596" i="4"/>
  <c r="K596" i="4" s="1"/>
  <c r="AL620" i="3" s="1"/>
  <c r="J597" i="4"/>
  <c r="K597" i="4" s="1"/>
  <c r="AL621" i="3" s="1"/>
  <c r="J598" i="4"/>
  <c r="K598" i="4" s="1"/>
  <c r="AL622" i="3" s="1"/>
  <c r="J599" i="4"/>
  <c r="K599" i="4" s="1"/>
  <c r="AL623" i="3" s="1"/>
  <c r="J600" i="4"/>
  <c r="K600" i="4" s="1"/>
  <c r="AL624" i="3" s="1"/>
  <c r="J601" i="4"/>
  <c r="K601" i="4" s="1"/>
  <c r="AL625" i="3" s="1"/>
  <c r="J602" i="4"/>
  <c r="K602" i="4" s="1"/>
  <c r="AL626" i="3" s="1"/>
  <c r="J603" i="4"/>
  <c r="K603" i="4" s="1"/>
  <c r="AL627" i="3" s="1"/>
  <c r="J604" i="4"/>
  <c r="K604" i="4" s="1"/>
  <c r="AL628" i="3" s="1"/>
  <c r="J605" i="4"/>
  <c r="K605" i="4" s="1"/>
  <c r="AL629" i="3" s="1"/>
  <c r="J606" i="4"/>
  <c r="K606" i="4" s="1"/>
  <c r="AL630" i="3" s="1"/>
  <c r="J607" i="4"/>
  <c r="K607" i="4" s="1"/>
  <c r="AL631" i="3" s="1"/>
  <c r="J608" i="4"/>
  <c r="K608" i="4" s="1"/>
  <c r="AL632" i="3" s="1"/>
  <c r="J609" i="4"/>
  <c r="K609" i="4" s="1"/>
  <c r="AL633" i="3" s="1"/>
  <c r="J610" i="4"/>
  <c r="K610" i="4" s="1"/>
  <c r="AL634" i="3" s="1"/>
  <c r="J611" i="4"/>
  <c r="K611" i="4" s="1"/>
  <c r="AL635" i="3" s="1"/>
  <c r="J612" i="4"/>
  <c r="K612" i="4" s="1"/>
  <c r="AL636" i="3" s="1"/>
  <c r="J613" i="4"/>
  <c r="K613" i="4" s="1"/>
  <c r="AL637" i="3" s="1"/>
  <c r="J614" i="4"/>
  <c r="K614" i="4" s="1"/>
  <c r="AL647" i="3" s="1"/>
  <c r="J615" i="4"/>
  <c r="K615" i="4" s="1"/>
  <c r="AL648" i="3" s="1"/>
  <c r="J616" i="4"/>
  <c r="K616" i="4" s="1"/>
  <c r="AL649" i="3" s="1"/>
  <c r="J617" i="4"/>
  <c r="K617" i="4" s="1"/>
  <c r="AL650" i="3" s="1"/>
  <c r="J618" i="4"/>
  <c r="K618" i="4" s="1"/>
  <c r="AL651" i="3" s="1"/>
  <c r="J619" i="4"/>
  <c r="K619" i="4" s="1"/>
  <c r="AL652" i="3" s="1"/>
  <c r="J620" i="4"/>
  <c r="K620" i="4" s="1"/>
  <c r="AL653" i="3" s="1"/>
  <c r="J621" i="4"/>
  <c r="K621" i="4" s="1"/>
  <c r="AL654" i="3" s="1"/>
  <c r="J622" i="4"/>
  <c r="K622" i="4" s="1"/>
  <c r="AL655" i="3" s="1"/>
  <c r="J623" i="4"/>
  <c r="K623" i="4" s="1"/>
  <c r="AL656" i="3" s="1"/>
  <c r="J624" i="4"/>
  <c r="K624" i="4" s="1"/>
  <c r="AL657" i="3" s="1"/>
  <c r="J625" i="4"/>
  <c r="K625" i="4" s="1"/>
  <c r="AL658" i="3" s="1"/>
  <c r="J626" i="4"/>
  <c r="K626" i="4" s="1"/>
  <c r="AL659" i="3" s="1"/>
  <c r="J627" i="4"/>
  <c r="K627" i="4" s="1"/>
  <c r="AL660" i="3" s="1"/>
  <c r="J628" i="4"/>
  <c r="K628" i="4" s="1"/>
  <c r="AL661" i="3" s="1"/>
  <c r="J629" i="4"/>
  <c r="K629" i="4" s="1"/>
  <c r="AL662" i="3" s="1"/>
  <c r="J630" i="4"/>
  <c r="K630" i="4" s="1"/>
  <c r="AL663" i="3" s="1"/>
  <c r="J631" i="4"/>
  <c r="K631" i="4" s="1"/>
  <c r="AL664" i="3" s="1"/>
  <c r="J632" i="4"/>
  <c r="K632" i="4" s="1"/>
  <c r="AL665" i="3" s="1"/>
  <c r="J633" i="4"/>
  <c r="K633" i="4" s="1"/>
  <c r="AL670" i="3" s="1"/>
  <c r="J634" i="4"/>
  <c r="K634" i="4" s="1"/>
  <c r="AL671" i="3" s="1"/>
  <c r="J635" i="4"/>
  <c r="K635" i="4" s="1"/>
  <c r="AL672" i="3" s="1"/>
  <c r="J636" i="4"/>
  <c r="K636" i="4" s="1"/>
  <c r="AL673" i="3" s="1"/>
  <c r="J637" i="4"/>
  <c r="K637" i="4" s="1"/>
  <c r="AL674" i="3" s="1"/>
  <c r="J638" i="4"/>
  <c r="K638" i="4" s="1"/>
  <c r="AL675" i="3" s="1"/>
  <c r="J639" i="4"/>
  <c r="K639" i="4" s="1"/>
  <c r="AL676" i="3" s="1"/>
  <c r="J640" i="4"/>
  <c r="K640" i="4" s="1"/>
  <c r="AL677" i="3" s="1"/>
  <c r="J641" i="4"/>
  <c r="K641" i="4" s="1"/>
  <c r="AL678" i="3" s="1"/>
  <c r="J642" i="4"/>
  <c r="K642" i="4" s="1"/>
  <c r="AL679" i="3" s="1"/>
  <c r="J643" i="4"/>
  <c r="K643" i="4" s="1"/>
  <c r="AL680" i="3" s="1"/>
  <c r="J644" i="4"/>
  <c r="K644" i="4" s="1"/>
  <c r="AL681" i="3" s="1"/>
  <c r="J645" i="4"/>
  <c r="K645" i="4" s="1"/>
  <c r="AL599" i="3" s="1"/>
  <c r="J646" i="4"/>
  <c r="K646" i="4" s="1"/>
  <c r="AL600" i="3" s="1"/>
  <c r="J647" i="4"/>
  <c r="K647" i="4" s="1"/>
  <c r="AL601" i="3" s="1"/>
  <c r="J648" i="4"/>
  <c r="K648" i="4" s="1"/>
  <c r="AL602" i="3" s="1"/>
  <c r="J649" i="4"/>
  <c r="K649" i="4" s="1"/>
  <c r="AL603" i="3" s="1"/>
  <c r="J650" i="4"/>
  <c r="K650" i="4" s="1"/>
  <c r="AL604" i="3" s="1"/>
  <c r="J651" i="4"/>
  <c r="K651" i="4" s="1"/>
  <c r="AL605" i="3" s="1"/>
  <c r="J652" i="4"/>
  <c r="K652" i="4" s="1"/>
  <c r="AL606" i="3" s="1"/>
  <c r="J653" i="4"/>
  <c r="K653" i="4" s="1"/>
  <c r="AL607" i="3" s="1"/>
  <c r="J654" i="4"/>
  <c r="K654" i="4" s="1"/>
  <c r="AL608" i="3" s="1"/>
  <c r="J655" i="4"/>
  <c r="K655" i="4" s="1"/>
  <c r="AL609" i="3" s="1"/>
  <c r="J656" i="4"/>
  <c r="K656" i="4" s="1"/>
  <c r="AL610" i="3" s="1"/>
  <c r="J657" i="4"/>
  <c r="K657" i="4" s="1"/>
  <c r="AL611" i="3" s="1"/>
  <c r="J658" i="4"/>
  <c r="K658" i="4" s="1"/>
  <c r="AL612" i="3" s="1"/>
  <c r="J659" i="4"/>
  <c r="K659" i="4" s="1"/>
  <c r="AL638" i="3" s="1"/>
  <c r="J660" i="4"/>
  <c r="K660" i="4" s="1"/>
  <c r="AL639" i="3" s="1"/>
  <c r="J661" i="4"/>
  <c r="K661" i="4" s="1"/>
  <c r="AL666" i="3" s="1"/>
  <c r="J662" i="4"/>
  <c r="K662" i="4" s="1"/>
  <c r="AL682" i="3" s="1"/>
  <c r="J663" i="4"/>
  <c r="K663" i="4" s="1"/>
  <c r="AL640" i="3" s="1"/>
  <c r="J664" i="4"/>
  <c r="K664" i="4" s="1"/>
  <c r="AL667" i="3" s="1"/>
  <c r="J665" i="4"/>
  <c r="K665" i="4" s="1"/>
  <c r="AL641" i="3" s="1"/>
  <c r="J666" i="4"/>
  <c r="K666" i="4" s="1"/>
  <c r="AL642" i="3" s="1"/>
  <c r="J667" i="4"/>
  <c r="K667" i="4" s="1"/>
  <c r="AL643" i="3" s="1"/>
  <c r="J668" i="4"/>
  <c r="K668" i="4" s="1"/>
  <c r="AL644" i="3" s="1"/>
  <c r="J669" i="4"/>
  <c r="K669" i="4" s="1"/>
  <c r="AL645" i="3" s="1"/>
  <c r="J670" i="4"/>
  <c r="K670" i="4" s="1"/>
  <c r="AL683" i="3" s="1"/>
  <c r="J671" i="4"/>
  <c r="K671" i="4" s="1"/>
  <c r="AL684" i="3" s="1"/>
  <c r="J672" i="4"/>
  <c r="K672" i="4" s="1"/>
  <c r="AL685" i="3" s="1"/>
  <c r="J673" i="4"/>
  <c r="K673" i="4" s="1"/>
  <c r="AL668" i="3" s="1"/>
  <c r="J674" i="4"/>
  <c r="K674" i="4" s="1"/>
  <c r="J675" i="4"/>
  <c r="K675" i="4" s="1"/>
  <c r="AL731" i="3" s="1"/>
  <c r="J676" i="4"/>
  <c r="K676" i="4" s="1"/>
  <c r="AL702" i="3" s="1"/>
  <c r="J677" i="4"/>
  <c r="K677" i="4" s="1"/>
  <c r="AL693" i="3" s="1"/>
  <c r="J678" i="4"/>
  <c r="K678" i="4" s="1"/>
  <c r="AL724" i="3" s="1"/>
  <c r="J679" i="4"/>
  <c r="K679" i="4" s="1"/>
  <c r="AL686" i="3" s="1"/>
  <c r="J680" i="4"/>
  <c r="K680" i="4" s="1"/>
  <c r="AL703" i="3" s="1"/>
  <c r="J681" i="4"/>
  <c r="K681" i="4" s="1"/>
  <c r="AL704" i="3" s="1"/>
  <c r="J682" i="4"/>
  <c r="K682" i="4" s="1"/>
  <c r="AL705" i="3" s="1"/>
  <c r="J683" i="4"/>
  <c r="K683" i="4" s="1"/>
  <c r="AL706" i="3" s="1"/>
  <c r="J684" i="4"/>
  <c r="K684" i="4" s="1"/>
  <c r="AL707" i="3" s="1"/>
  <c r="J685" i="4"/>
  <c r="K685" i="4" s="1"/>
  <c r="AL708" i="3" s="1"/>
  <c r="J686" i="4"/>
  <c r="K686" i="4" s="1"/>
  <c r="AL709" i="3" s="1"/>
  <c r="J687" i="4"/>
  <c r="K687" i="4" s="1"/>
  <c r="AL710" i="3" s="1"/>
  <c r="J688" i="4"/>
  <c r="K688" i="4" s="1"/>
  <c r="AL711" i="3" s="1"/>
  <c r="J689" i="4"/>
  <c r="K689" i="4" s="1"/>
  <c r="AL712" i="3" s="1"/>
  <c r="J690" i="4"/>
  <c r="K690" i="4" s="1"/>
  <c r="AL713" i="3" s="1"/>
  <c r="J691" i="4"/>
  <c r="K691" i="4" s="1"/>
  <c r="AL714" i="3" s="1"/>
  <c r="J692" i="4"/>
  <c r="K692" i="4" s="1"/>
  <c r="AL715" i="3" s="1"/>
  <c r="J693" i="4"/>
  <c r="K693" i="4" s="1"/>
  <c r="AL716" i="3" s="1"/>
  <c r="J694" i="4"/>
  <c r="K694" i="4" s="1"/>
  <c r="AL717" i="3" s="1"/>
  <c r="J695" i="4"/>
  <c r="K695" i="4" s="1"/>
  <c r="AL718" i="3" s="1"/>
  <c r="J696" i="4"/>
  <c r="K696" i="4" s="1"/>
  <c r="AL719" i="3" s="1"/>
  <c r="J697" i="4"/>
  <c r="K697" i="4" s="1"/>
  <c r="AL732" i="3" s="1"/>
  <c r="J698" i="4"/>
  <c r="K698" i="4" s="1"/>
  <c r="AL733" i="3" s="1"/>
  <c r="J699" i="4"/>
  <c r="K699" i="4" s="1"/>
  <c r="AL734" i="3" s="1"/>
  <c r="J700" i="4"/>
  <c r="K700" i="4" s="1"/>
  <c r="AL735" i="3" s="1"/>
  <c r="J701" i="4"/>
  <c r="K701" i="4" s="1"/>
  <c r="AL736" i="3" s="1"/>
  <c r="J702" i="4"/>
  <c r="K702" i="4" s="1"/>
  <c r="AL737" i="3" s="1"/>
  <c r="J703" i="4"/>
  <c r="K703" i="4" s="1"/>
  <c r="AL738" i="3" s="1"/>
  <c r="J704" i="4"/>
  <c r="K704" i="4" s="1"/>
  <c r="AL739" i="3" s="1"/>
  <c r="J705" i="4"/>
  <c r="K705" i="4" s="1"/>
  <c r="AL740" i="3" s="1"/>
  <c r="J706" i="4"/>
  <c r="K706" i="4" s="1"/>
  <c r="AL741" i="3" s="1"/>
  <c r="J707" i="4"/>
  <c r="K707" i="4" s="1"/>
  <c r="AL742" i="3" s="1"/>
  <c r="J708" i="4"/>
  <c r="K708" i="4" s="1"/>
  <c r="AL743" i="3" s="1"/>
  <c r="J709" i="4"/>
  <c r="K709" i="4" s="1"/>
  <c r="AL744" i="3" s="1"/>
  <c r="J710" i="4"/>
  <c r="K710" i="4" s="1"/>
  <c r="AL745" i="3" s="1"/>
  <c r="J711" i="4"/>
  <c r="K711" i="4" s="1"/>
  <c r="AL746" i="3" s="1"/>
  <c r="J712" i="4"/>
  <c r="K712" i="4" s="1"/>
  <c r="AL747" i="3" s="1"/>
  <c r="J713" i="4"/>
  <c r="K713" i="4" s="1"/>
  <c r="AL748" i="3" s="1"/>
  <c r="J714" i="4"/>
  <c r="K714" i="4" s="1"/>
  <c r="AL749" i="3" s="1"/>
  <c r="J715" i="4"/>
  <c r="K715" i="4" s="1"/>
  <c r="AL694" i="3" s="1"/>
  <c r="J716" i="4"/>
  <c r="K716" i="4" s="1"/>
  <c r="AL695" i="3" s="1"/>
  <c r="J717" i="4"/>
  <c r="K717" i="4" s="1"/>
  <c r="AL696" i="3" s="1"/>
  <c r="J718" i="4"/>
  <c r="K718" i="4" s="1"/>
  <c r="AL697" i="3" s="1"/>
  <c r="J719" i="4"/>
  <c r="K719" i="4" s="1"/>
  <c r="AL698" i="3" s="1"/>
  <c r="J720" i="4"/>
  <c r="K720" i="4" s="1"/>
  <c r="AL699" i="3" s="1"/>
  <c r="J721" i="4"/>
  <c r="K721" i="4" s="1"/>
  <c r="AL700" i="3" s="1"/>
  <c r="J722" i="4"/>
  <c r="K722" i="4" s="1"/>
  <c r="AL725" i="3" s="1"/>
  <c r="J723" i="4"/>
  <c r="K723" i="4" s="1"/>
  <c r="AL726" i="3" s="1"/>
  <c r="J724" i="4"/>
  <c r="K724" i="4" s="1"/>
  <c r="AL727" i="3" s="1"/>
  <c r="J725" i="4"/>
  <c r="K725" i="4" s="1"/>
  <c r="AL728" i="3" s="1"/>
  <c r="J726" i="4"/>
  <c r="K726" i="4" s="1"/>
  <c r="AL729" i="3" s="1"/>
  <c r="J727" i="4"/>
  <c r="K727" i="4" s="1"/>
  <c r="AL730" i="3" s="1"/>
  <c r="J728" i="4"/>
  <c r="K728" i="4" s="1"/>
  <c r="AL687" i="3" s="1"/>
  <c r="J729" i="4"/>
  <c r="K729" i="4" s="1"/>
  <c r="AL688" i="3" s="1"/>
  <c r="J730" i="4"/>
  <c r="K730" i="4" s="1"/>
  <c r="AL689" i="3" s="1"/>
  <c r="J731" i="4"/>
  <c r="K731" i="4" s="1"/>
  <c r="AL690" i="3" s="1"/>
  <c r="J732" i="4"/>
  <c r="K732" i="4" s="1"/>
  <c r="AL691" i="3" s="1"/>
  <c r="J733" i="4"/>
  <c r="K733" i="4" s="1"/>
  <c r="AL692" i="3" s="1"/>
  <c r="J734" i="4"/>
  <c r="K734" i="4" s="1"/>
  <c r="AL750" i="3" s="1"/>
  <c r="J735" i="4"/>
  <c r="K735" i="4" s="1"/>
  <c r="AL701" i="3" s="1"/>
  <c r="J736" i="4"/>
  <c r="K736" i="4" s="1"/>
  <c r="AL751" i="3" s="1"/>
  <c r="J737" i="4"/>
  <c r="K737" i="4" s="1"/>
  <c r="AL720" i="3" s="1"/>
  <c r="J738" i="4"/>
  <c r="K738" i="4" s="1"/>
  <c r="AL752" i="3" s="1"/>
  <c r="J739" i="4"/>
  <c r="K739" i="4" s="1"/>
  <c r="AL753" i="3" s="1"/>
  <c r="J740" i="4"/>
  <c r="K740" i="4" s="1"/>
  <c r="AL754" i="3" s="1"/>
  <c r="J741" i="4"/>
  <c r="K741" i="4" s="1"/>
  <c r="AL755" i="3" s="1"/>
  <c r="J742" i="4"/>
  <c r="K742" i="4" s="1"/>
  <c r="AL756" i="3" s="1"/>
  <c r="J743" i="4"/>
  <c r="K743" i="4" s="1"/>
  <c r="AL721" i="3" s="1"/>
  <c r="J744" i="4"/>
  <c r="K744" i="4" s="1"/>
  <c r="AL722" i="3" s="1"/>
  <c r="J745" i="4"/>
  <c r="K745" i="4" s="1"/>
  <c r="AL723" i="3" s="1"/>
  <c r="J746" i="4"/>
  <c r="K746" i="4" s="1"/>
  <c r="AL818" i="3" s="1"/>
  <c r="J747" i="4"/>
  <c r="K747" i="4" s="1"/>
  <c r="AL777" i="3" s="1"/>
  <c r="J748" i="4"/>
  <c r="K748" i="4" s="1"/>
  <c r="AL819" i="3" s="1"/>
  <c r="J749" i="4"/>
  <c r="K749" i="4" s="1"/>
  <c r="AL757" i="3" s="1"/>
  <c r="J750" i="4"/>
  <c r="K750" i="4" s="1"/>
  <c r="AL800" i="3" s="1"/>
  <c r="J751" i="4"/>
  <c r="K751" i="4" s="1"/>
  <c r="AL801" i="3" s="1"/>
  <c r="J752" i="4"/>
  <c r="K752" i="4" s="1"/>
  <c r="AL809" i="3" s="1"/>
  <c r="J753" i="4"/>
  <c r="K753" i="4" s="1"/>
  <c r="AL820" i="3" s="1"/>
  <c r="J754" i="4"/>
  <c r="K754" i="4" s="1"/>
  <c r="AL813" i="3" s="1"/>
  <c r="J755" i="4"/>
  <c r="K755" i="4" s="1"/>
  <c r="AL766" i="3" s="1"/>
  <c r="J756" i="4"/>
  <c r="K756" i="4" s="1"/>
  <c r="AL778" i="3" s="1"/>
  <c r="J757" i="4"/>
  <c r="K757" i="4" s="1"/>
  <c r="AL814" i="3" s="1"/>
  <c r="J758" i="4"/>
  <c r="K758" i="4" s="1"/>
  <c r="AL779" i="3" s="1"/>
  <c r="J759" i="4"/>
  <c r="K759" i="4" s="1"/>
  <c r="AL780" i="3" s="1"/>
  <c r="J760" i="4"/>
  <c r="K760" i="4" s="1"/>
  <c r="AL781" i="3" s="1"/>
  <c r="J761" i="4"/>
  <c r="K761" i="4" s="1"/>
  <c r="AL782" i="3" s="1"/>
  <c r="J762" i="4"/>
  <c r="K762" i="4" s="1"/>
  <c r="AL783" i="3" s="1"/>
  <c r="J763" i="4"/>
  <c r="K763" i="4" s="1"/>
  <c r="AL784" i="3" s="1"/>
  <c r="J764" i="4"/>
  <c r="K764" i="4" s="1"/>
  <c r="AL785" i="3" s="1"/>
  <c r="J765" i="4"/>
  <c r="K765" i="4" s="1"/>
  <c r="AL786" i="3" s="1"/>
  <c r="J766" i="4"/>
  <c r="K766" i="4" s="1"/>
  <c r="AL787" i="3" s="1"/>
  <c r="J767" i="4"/>
  <c r="K767" i="4" s="1"/>
  <c r="AL788" i="3" s="1"/>
  <c r="J768" i="4"/>
  <c r="K768" i="4" s="1"/>
  <c r="AL789" i="3" s="1"/>
  <c r="J769" i="4"/>
  <c r="K769" i="4" s="1"/>
  <c r="AL790" i="3" s="1"/>
  <c r="J770" i="4"/>
  <c r="K770" i="4" s="1"/>
  <c r="AL791" i="3" s="1"/>
  <c r="J771" i="4"/>
  <c r="K771" i="4" s="1"/>
  <c r="AL792" i="3" s="1"/>
  <c r="J772" i="4"/>
  <c r="K772" i="4" s="1"/>
  <c r="AL793" i="3" s="1"/>
  <c r="J773" i="4"/>
  <c r="K773" i="4" s="1"/>
  <c r="AL794" i="3" s="1"/>
  <c r="J774" i="4"/>
  <c r="K774" i="4" s="1"/>
  <c r="AL758" i="3" s="1"/>
  <c r="J775" i="4"/>
  <c r="K775" i="4" s="1"/>
  <c r="AL759" i="3" s="1"/>
  <c r="J776" i="4"/>
  <c r="K776" i="4" s="1"/>
  <c r="AL760" i="3" s="1"/>
  <c r="J777" i="4"/>
  <c r="K777" i="4" s="1"/>
  <c r="AL761" i="3" s="1"/>
  <c r="J778" i="4"/>
  <c r="K778" i="4" s="1"/>
  <c r="AL762" i="3" s="1"/>
  <c r="J779" i="4"/>
  <c r="K779" i="4" s="1"/>
  <c r="AL763" i="3" s="1"/>
  <c r="J780" i="4"/>
  <c r="K780" i="4" s="1"/>
  <c r="AL764" i="3" s="1"/>
  <c r="J781" i="4"/>
  <c r="K781" i="4" s="1"/>
  <c r="AL802" i="3" s="1"/>
  <c r="J782" i="4"/>
  <c r="K782" i="4" s="1"/>
  <c r="AL803" i="3" s="1"/>
  <c r="J783" i="4"/>
  <c r="K783" i="4" s="1"/>
  <c r="AL804" i="3" s="1"/>
  <c r="J784" i="4"/>
  <c r="K784" i="4" s="1"/>
  <c r="AL805" i="3" s="1"/>
  <c r="J785" i="4"/>
  <c r="K785" i="4" s="1"/>
  <c r="AL806" i="3" s="1"/>
  <c r="J786" i="4"/>
  <c r="K786" i="4" s="1"/>
  <c r="AL807" i="3" s="1"/>
  <c r="J787" i="4"/>
  <c r="K787" i="4" s="1"/>
  <c r="AL808" i="3" s="1"/>
  <c r="J788" i="4"/>
  <c r="K788" i="4" s="1"/>
  <c r="AL810" i="3" s="1"/>
  <c r="J789" i="4"/>
  <c r="K789" i="4" s="1"/>
  <c r="AL811" i="3" s="1"/>
  <c r="J790" i="4"/>
  <c r="K790" i="4" s="1"/>
  <c r="AL821" i="3" s="1"/>
  <c r="J791" i="4"/>
  <c r="K791" i="4" s="1"/>
  <c r="AL822" i="3" s="1"/>
  <c r="J792" i="4"/>
  <c r="K792" i="4" s="1"/>
  <c r="AL823" i="3" s="1"/>
  <c r="J793" i="4"/>
  <c r="K793" i="4" s="1"/>
  <c r="AL824" i="3" s="1"/>
  <c r="J794" i="4"/>
  <c r="K794" i="4" s="1"/>
  <c r="AL825" i="3" s="1"/>
  <c r="J795" i="4"/>
  <c r="K795" i="4" s="1"/>
  <c r="AL826" i="3" s="1"/>
  <c r="J796" i="4"/>
  <c r="K796" i="4" s="1"/>
  <c r="AL827" i="3" s="1"/>
  <c r="J797" i="4"/>
  <c r="K797" i="4" s="1"/>
  <c r="AL828" i="3" s="1"/>
  <c r="J798" i="4"/>
  <c r="K798" i="4" s="1"/>
  <c r="AL829" i="3" s="1"/>
  <c r="J799" i="4"/>
  <c r="K799" i="4" s="1"/>
  <c r="AL830" i="3" s="1"/>
  <c r="J800" i="4"/>
  <c r="K800" i="4" s="1"/>
  <c r="AL831" i="3" s="1"/>
  <c r="J801" i="4"/>
  <c r="K801" i="4" s="1"/>
  <c r="AL832" i="3" s="1"/>
  <c r="J802" i="4"/>
  <c r="K802" i="4" s="1"/>
  <c r="AL833" i="3" s="1"/>
  <c r="J803" i="4"/>
  <c r="K803" i="4" s="1"/>
  <c r="AL834" i="3" s="1"/>
  <c r="J804" i="4"/>
  <c r="K804" i="4" s="1"/>
  <c r="AL835" i="3" s="1"/>
  <c r="J805" i="4"/>
  <c r="K805" i="4" s="1"/>
  <c r="AL815" i="3" s="1"/>
  <c r="J806" i="4"/>
  <c r="K806" i="4" s="1"/>
  <c r="AL816" i="3" s="1"/>
  <c r="J807" i="4"/>
  <c r="K807" i="4" s="1"/>
  <c r="AL817" i="3" s="1"/>
  <c r="J808" i="4"/>
  <c r="K808" i="4" s="1"/>
  <c r="AL767" i="3" s="1"/>
  <c r="J809" i="4"/>
  <c r="K809" i="4" s="1"/>
  <c r="AL768" i="3" s="1"/>
  <c r="J810" i="4"/>
  <c r="K810" i="4" s="1"/>
  <c r="AL769" i="3" s="1"/>
  <c r="J811" i="4"/>
  <c r="K811" i="4" s="1"/>
  <c r="AL770" i="3" s="1"/>
  <c r="J812" i="4"/>
  <c r="K812" i="4" s="1"/>
  <c r="AL771" i="3" s="1"/>
  <c r="J813" i="4"/>
  <c r="K813" i="4" s="1"/>
  <c r="AL772" i="3" s="1"/>
  <c r="J814" i="4"/>
  <c r="K814" i="4" s="1"/>
  <c r="AL773" i="3" s="1"/>
  <c r="J815" i="4"/>
  <c r="K815" i="4" s="1"/>
  <c r="AL774" i="3" s="1"/>
  <c r="J816" i="4"/>
  <c r="K816" i="4" s="1"/>
  <c r="AL775" i="3" s="1"/>
  <c r="J817" i="4"/>
  <c r="K817" i="4" s="1"/>
  <c r="AL776" i="3" s="1"/>
  <c r="J818" i="4"/>
  <c r="K818" i="4" s="1"/>
  <c r="AL836" i="3" s="1"/>
  <c r="J819" i="4"/>
  <c r="K819" i="4" s="1"/>
  <c r="AL837" i="3" s="1"/>
  <c r="J820" i="4"/>
  <c r="K820" i="4" s="1"/>
  <c r="AL795" i="3" s="1"/>
  <c r="J821" i="4"/>
  <c r="K821" i="4" s="1"/>
  <c r="AL838" i="3" s="1"/>
  <c r="J822" i="4"/>
  <c r="K822" i="4" s="1"/>
  <c r="AL796" i="3" s="1"/>
  <c r="J823" i="4"/>
  <c r="K823" i="4" s="1"/>
  <c r="AL797" i="3" s="1"/>
  <c r="J824" i="4"/>
  <c r="K824" i="4" s="1"/>
  <c r="AL798" i="3" s="1"/>
  <c r="J825" i="4"/>
  <c r="K825" i="4" s="1"/>
  <c r="AL799" i="3" s="1"/>
  <c r="J826" i="4"/>
  <c r="K826" i="4" s="1"/>
  <c r="AL812" i="3" s="1"/>
  <c r="J827" i="4"/>
  <c r="K827" i="4" s="1"/>
  <c r="AL765" i="3" s="1"/>
  <c r="J828" i="4"/>
  <c r="K828" i="4" s="1"/>
  <c r="AL893" i="3" s="1"/>
  <c r="J829" i="4"/>
  <c r="K829" i="4" s="1"/>
  <c r="AL839" i="3" s="1"/>
  <c r="J830" i="4"/>
  <c r="K830" i="4" s="1"/>
  <c r="AL885" i="3" s="1"/>
  <c r="J831" i="4"/>
  <c r="K831" i="4" s="1"/>
  <c r="AL894" i="3" s="1"/>
  <c r="J832" i="4"/>
  <c r="K832" i="4" s="1"/>
  <c r="AL910" i="3" s="1"/>
  <c r="J833" i="4"/>
  <c r="K833" i="4" s="1"/>
  <c r="AL874" i="3" s="1"/>
  <c r="J834" i="4"/>
  <c r="K834" i="4" s="1"/>
  <c r="AL862" i="3" s="1"/>
  <c r="J835" i="4"/>
  <c r="K835" i="4" s="1"/>
  <c r="AL886" i="3" s="1"/>
  <c r="J836" i="4"/>
  <c r="K836" i="4" s="1"/>
  <c r="AL849" i="3" s="1"/>
  <c r="J837" i="4"/>
  <c r="K837" i="4" s="1"/>
  <c r="AL850" i="3" s="1"/>
  <c r="J838" i="4"/>
  <c r="K838" i="4" s="1"/>
  <c r="AL895" i="3" s="1"/>
  <c r="J839" i="4"/>
  <c r="K839" i="4" s="1"/>
  <c r="AL896" i="3" s="1"/>
  <c r="J840" i="4"/>
  <c r="K840" i="4" s="1"/>
  <c r="AL897" i="3" s="1"/>
  <c r="J841" i="4"/>
  <c r="K841" i="4" s="1"/>
  <c r="AL898" i="3" s="1"/>
  <c r="J842" i="4"/>
  <c r="K842" i="4" s="1"/>
  <c r="AL899" i="3" s="1"/>
  <c r="J843" i="4"/>
  <c r="K843" i="4" s="1"/>
  <c r="AL900" i="3" s="1"/>
  <c r="J844" i="4"/>
  <c r="K844" i="4" s="1"/>
  <c r="AL901" i="3" s="1"/>
  <c r="J845" i="4"/>
  <c r="K845" i="4" s="1"/>
  <c r="AL902" i="3" s="1"/>
  <c r="J846" i="4"/>
  <c r="K846" i="4" s="1"/>
  <c r="AL903" i="3" s="1"/>
  <c r="J847" i="4"/>
  <c r="K847" i="4" s="1"/>
  <c r="AL904" i="3" s="1"/>
  <c r="J848" i="4"/>
  <c r="K848" i="4" s="1"/>
  <c r="AL905" i="3" s="1"/>
  <c r="J849" i="4"/>
  <c r="K849" i="4" s="1"/>
  <c r="AL906" i="3" s="1"/>
  <c r="J850" i="4"/>
  <c r="K850" i="4" s="1"/>
  <c r="AL907" i="3" s="1"/>
  <c r="J851" i="4"/>
  <c r="K851" i="4" s="1"/>
  <c r="AL908" i="3" s="1"/>
  <c r="J852" i="4"/>
  <c r="K852" i="4" s="1"/>
  <c r="AL909" i="3" s="1"/>
  <c r="J853" i="4"/>
  <c r="K853" i="4" s="1"/>
  <c r="AL911" i="3" s="1"/>
  <c r="J854" i="4"/>
  <c r="K854" i="4" s="1"/>
  <c r="AL912" i="3" s="1"/>
  <c r="J855" i="4"/>
  <c r="K855" i="4" s="1"/>
  <c r="AL913" i="3" s="1"/>
  <c r="J856" i="4"/>
  <c r="K856" i="4" s="1"/>
  <c r="AL914" i="3" s="1"/>
  <c r="J857" i="4"/>
  <c r="K857" i="4" s="1"/>
  <c r="AL915" i="3" s="1"/>
  <c r="J858" i="4"/>
  <c r="K858" i="4" s="1"/>
  <c r="AL840" i="3" s="1"/>
  <c r="J859" i="4"/>
  <c r="K859" i="4" s="1"/>
  <c r="AL841" i="3" s="1"/>
  <c r="J860" i="4"/>
  <c r="K860" i="4" s="1"/>
  <c r="AL842" i="3" s="1"/>
  <c r="J861" i="4"/>
  <c r="K861" i="4" s="1"/>
  <c r="AL843" i="3" s="1"/>
  <c r="J862" i="4"/>
  <c r="K862" i="4" s="1"/>
  <c r="AL844" i="3" s="1"/>
  <c r="J863" i="4"/>
  <c r="K863" i="4" s="1"/>
  <c r="AL845" i="3" s="1"/>
  <c r="J864" i="4"/>
  <c r="K864" i="4" s="1"/>
  <c r="AL846" i="3" s="1"/>
  <c r="J865" i="4"/>
  <c r="K865" i="4" s="1"/>
  <c r="AL875" i="3" s="1"/>
  <c r="J866" i="4"/>
  <c r="K866" i="4" s="1"/>
  <c r="AL876" i="3" s="1"/>
  <c r="J867" i="4"/>
  <c r="K867" i="4" s="1"/>
  <c r="AL877" i="3" s="1"/>
  <c r="J868" i="4"/>
  <c r="K868" i="4" s="1"/>
  <c r="AL878" i="3" s="1"/>
  <c r="J869" i="4"/>
  <c r="K869" i="4" s="1"/>
  <c r="AL879" i="3" s="1"/>
  <c r="J870" i="4"/>
  <c r="K870" i="4" s="1"/>
  <c r="AL880" i="3" s="1"/>
  <c r="J871" i="4"/>
  <c r="K871" i="4" s="1"/>
  <c r="AL881" i="3" s="1"/>
  <c r="J872" i="4"/>
  <c r="K872" i="4" s="1"/>
  <c r="AL882" i="3" s="1"/>
  <c r="J873" i="4"/>
  <c r="K873" i="4" s="1"/>
  <c r="AL883" i="3" s="1"/>
  <c r="J874" i="4"/>
  <c r="K874" i="4" s="1"/>
  <c r="AL863" i="3" s="1"/>
  <c r="J875" i="4"/>
  <c r="K875" i="4" s="1"/>
  <c r="AL864" i="3" s="1"/>
  <c r="J876" i="4"/>
  <c r="K876" i="4" s="1"/>
  <c r="AL865" i="3" s="1"/>
  <c r="J877" i="4"/>
  <c r="K877" i="4" s="1"/>
  <c r="AL866" i="3" s="1"/>
  <c r="J878" i="4"/>
  <c r="K878" i="4" s="1"/>
  <c r="AL867" i="3" s="1"/>
  <c r="J879" i="4"/>
  <c r="K879" i="4" s="1"/>
  <c r="AL868" i="3" s="1"/>
  <c r="J880" i="4"/>
  <c r="K880" i="4" s="1"/>
  <c r="AL869" i="3" s="1"/>
  <c r="J881" i="4"/>
  <c r="K881" i="4" s="1"/>
  <c r="AL870" i="3" s="1"/>
  <c r="J882" i="4"/>
  <c r="K882" i="4" s="1"/>
  <c r="AL871" i="3" s="1"/>
  <c r="J883" i="4"/>
  <c r="K883" i="4" s="1"/>
  <c r="AL887" i="3" s="1"/>
  <c r="J884" i="4"/>
  <c r="K884" i="4" s="1"/>
  <c r="AL888" i="3" s="1"/>
  <c r="J885" i="4"/>
  <c r="K885" i="4" s="1"/>
  <c r="AL889" i="3" s="1"/>
  <c r="J886" i="4"/>
  <c r="K886" i="4" s="1"/>
  <c r="AL851" i="3" s="1"/>
  <c r="J887" i="4"/>
  <c r="K887" i="4" s="1"/>
  <c r="AL852" i="3" s="1"/>
  <c r="J888" i="4"/>
  <c r="K888" i="4" s="1"/>
  <c r="AL853" i="3" s="1"/>
  <c r="J889" i="4"/>
  <c r="K889" i="4" s="1"/>
  <c r="AL854" i="3" s="1"/>
  <c r="J890" i="4"/>
  <c r="K890" i="4" s="1"/>
  <c r="AL855" i="3" s="1"/>
  <c r="J891" i="4"/>
  <c r="K891" i="4" s="1"/>
  <c r="AL856" i="3" s="1"/>
  <c r="J892" i="4"/>
  <c r="K892" i="4" s="1"/>
  <c r="AL857" i="3" s="1"/>
  <c r="J893" i="4"/>
  <c r="K893" i="4" s="1"/>
  <c r="AL858" i="3" s="1"/>
  <c r="J894" i="4"/>
  <c r="K894" i="4" s="1"/>
  <c r="AL872" i="3" s="1"/>
  <c r="J895" i="4"/>
  <c r="K895" i="4" s="1"/>
  <c r="AL890" i="3" s="1"/>
  <c r="J896" i="4"/>
  <c r="K896" i="4" s="1"/>
  <c r="AL873" i="3" s="1"/>
  <c r="J897" i="4"/>
  <c r="K897" i="4" s="1"/>
  <c r="AL891" i="3" s="1"/>
  <c r="J898" i="4"/>
  <c r="K898" i="4" s="1"/>
  <c r="AL859" i="3" s="1"/>
  <c r="J899" i="4"/>
  <c r="K899" i="4" s="1"/>
  <c r="AL847" i="3" s="1"/>
  <c r="J900" i="4"/>
  <c r="K900" i="4" s="1"/>
  <c r="AL860" i="3" s="1"/>
  <c r="J901" i="4"/>
  <c r="K901" i="4" s="1"/>
  <c r="AL861" i="3" s="1"/>
  <c r="J902" i="4"/>
  <c r="K902" i="4" s="1"/>
  <c r="AL884" i="3" s="1"/>
  <c r="J903" i="4"/>
  <c r="K903" i="4" s="1"/>
  <c r="AL892" i="3" s="1"/>
  <c r="J904" i="4"/>
  <c r="K904" i="4" s="1"/>
  <c r="AL916" i="3" s="1"/>
  <c r="J905" i="4"/>
  <c r="K905" i="4" s="1"/>
  <c r="AL848" i="3" s="1"/>
  <c r="F7" i="3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14" i="6"/>
  <c r="E3" i="8"/>
  <c r="D3" i="8"/>
  <c r="C3" i="8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73" i="3"/>
  <c r="CA174" i="3"/>
  <c r="CA175" i="3"/>
  <c r="CA176" i="3"/>
  <c r="CA177" i="3"/>
  <c r="CA178" i="3"/>
  <c r="CA179" i="3"/>
  <c r="CA180" i="3"/>
  <c r="CA181" i="3"/>
  <c r="CA182" i="3"/>
  <c r="CA183" i="3"/>
  <c r="CA184" i="3"/>
  <c r="CA185" i="3"/>
  <c r="CA186" i="3"/>
  <c r="CA187" i="3"/>
  <c r="CA188" i="3"/>
  <c r="CA189" i="3"/>
  <c r="CA190" i="3"/>
  <c r="CA191" i="3"/>
  <c r="CA192" i="3"/>
  <c r="CA193" i="3"/>
  <c r="CA194" i="3"/>
  <c r="CA195" i="3"/>
  <c r="CA196" i="3"/>
  <c r="CA197" i="3"/>
  <c r="CA198" i="3"/>
  <c r="CA199" i="3"/>
  <c r="CA200" i="3"/>
  <c r="CA201" i="3"/>
  <c r="CA202" i="3"/>
  <c r="CA203" i="3"/>
  <c r="CA204" i="3"/>
  <c r="CA205" i="3"/>
  <c r="CA206" i="3"/>
  <c r="CA207" i="3"/>
  <c r="CA208" i="3"/>
  <c r="CA209" i="3"/>
  <c r="CA210" i="3"/>
  <c r="CA211" i="3"/>
  <c r="CA212" i="3"/>
  <c r="CA213" i="3"/>
  <c r="CA214" i="3"/>
  <c r="CA215" i="3"/>
  <c r="CA216" i="3"/>
  <c r="CA217" i="3"/>
  <c r="CA218" i="3"/>
  <c r="CA219" i="3"/>
  <c r="CA220" i="3"/>
  <c r="CA221" i="3"/>
  <c r="CA222" i="3"/>
  <c r="CA223" i="3"/>
  <c r="CA224" i="3"/>
  <c r="CA225" i="3"/>
  <c r="CA226" i="3"/>
  <c r="CA227" i="3"/>
  <c r="CA228" i="3"/>
  <c r="CA229" i="3"/>
  <c r="CA230" i="3"/>
  <c r="CA231" i="3"/>
  <c r="CA232" i="3"/>
  <c r="CA233" i="3"/>
  <c r="CA234" i="3"/>
  <c r="CA235" i="3"/>
  <c r="CA236" i="3"/>
  <c r="CA237" i="3"/>
  <c r="CA238" i="3"/>
  <c r="CA239" i="3"/>
  <c r="CA240" i="3"/>
  <c r="CA241" i="3"/>
  <c r="CA242" i="3"/>
  <c r="CA243" i="3"/>
  <c r="CA244" i="3"/>
  <c r="CA245" i="3"/>
  <c r="CA246" i="3"/>
  <c r="CA247" i="3"/>
  <c r="CA248" i="3"/>
  <c r="CA249" i="3"/>
  <c r="CA250" i="3"/>
  <c r="CA251" i="3"/>
  <c r="CA252" i="3"/>
  <c r="CA253" i="3"/>
  <c r="CA254" i="3"/>
  <c r="CA255" i="3"/>
  <c r="CA256" i="3"/>
  <c r="CA257" i="3"/>
  <c r="CA258" i="3"/>
  <c r="CA259" i="3"/>
  <c r="CA260" i="3"/>
  <c r="CA261" i="3"/>
  <c r="CA262" i="3"/>
  <c r="CA263" i="3"/>
  <c r="CA264" i="3"/>
  <c r="CA265" i="3"/>
  <c r="CA266" i="3"/>
  <c r="CA267" i="3"/>
  <c r="CA268" i="3"/>
  <c r="CA269" i="3"/>
  <c r="CA270" i="3"/>
  <c r="CA271" i="3"/>
  <c r="CA272" i="3"/>
  <c r="CA273" i="3"/>
  <c r="CA274" i="3"/>
  <c r="CA275" i="3"/>
  <c r="CA276" i="3"/>
  <c r="CA277" i="3"/>
  <c r="CA278" i="3"/>
  <c r="CA279" i="3"/>
  <c r="CA280" i="3"/>
  <c r="CA281" i="3"/>
  <c r="CA282" i="3"/>
  <c r="CA283" i="3"/>
  <c r="CA284" i="3"/>
  <c r="CA285" i="3"/>
  <c r="CA286" i="3"/>
  <c r="CA287" i="3"/>
  <c r="CA288" i="3"/>
  <c r="CA289" i="3"/>
  <c r="CA290" i="3"/>
  <c r="CA291" i="3"/>
  <c r="CA292" i="3"/>
  <c r="CA293" i="3"/>
  <c r="CA294" i="3"/>
  <c r="CA295" i="3"/>
  <c r="CA296" i="3"/>
  <c r="CA297" i="3"/>
  <c r="CA298" i="3"/>
  <c r="CA299" i="3"/>
  <c r="CA300" i="3"/>
  <c r="CA301" i="3"/>
  <c r="CA302" i="3"/>
  <c r="CA303" i="3"/>
  <c r="CA304" i="3"/>
  <c r="CA305" i="3"/>
  <c r="CA306" i="3"/>
  <c r="CA307" i="3"/>
  <c r="CA308" i="3"/>
  <c r="CA309" i="3"/>
  <c r="CA310" i="3"/>
  <c r="CA311" i="3"/>
  <c r="CA312" i="3"/>
  <c r="CA313" i="3"/>
  <c r="CA314" i="3"/>
  <c r="CA315" i="3"/>
  <c r="CA316" i="3"/>
  <c r="CA317" i="3"/>
  <c r="CA318" i="3"/>
  <c r="CA319" i="3"/>
  <c r="CA320" i="3"/>
  <c r="CA321" i="3"/>
  <c r="CA322" i="3"/>
  <c r="CA323" i="3"/>
  <c r="CA324" i="3"/>
  <c r="CA325" i="3"/>
  <c r="CA326" i="3"/>
  <c r="CA327" i="3"/>
  <c r="CA328" i="3"/>
  <c r="CA329" i="3"/>
  <c r="CA330" i="3"/>
  <c r="CA331" i="3"/>
  <c r="CA332" i="3"/>
  <c r="CA333" i="3"/>
  <c r="CA334" i="3"/>
  <c r="CA335" i="3"/>
  <c r="CA336" i="3"/>
  <c r="CA337" i="3"/>
  <c r="CA338" i="3"/>
  <c r="CA339" i="3"/>
  <c r="CA340" i="3"/>
  <c r="CA341" i="3"/>
  <c r="CA342" i="3"/>
  <c r="CA343" i="3"/>
  <c r="CA344" i="3"/>
  <c r="CA345" i="3"/>
  <c r="CA346" i="3"/>
  <c r="CA347" i="3"/>
  <c r="CA348" i="3"/>
  <c r="CA349" i="3"/>
  <c r="CA350" i="3"/>
  <c r="CA351" i="3"/>
  <c r="CA352" i="3"/>
  <c r="CA353" i="3"/>
  <c r="CA354" i="3"/>
  <c r="CA355" i="3"/>
  <c r="CA356" i="3"/>
  <c r="CA357" i="3"/>
  <c r="CA358" i="3"/>
  <c r="CA359" i="3"/>
  <c r="CA360" i="3"/>
  <c r="CA361" i="3"/>
  <c r="CA362" i="3"/>
  <c r="CA363" i="3"/>
  <c r="CA364" i="3"/>
  <c r="CA365" i="3"/>
  <c r="CA366" i="3"/>
  <c r="CA367" i="3"/>
  <c r="CA368" i="3"/>
  <c r="CA369" i="3"/>
  <c r="CA370" i="3"/>
  <c r="CA371" i="3"/>
  <c r="CA372" i="3"/>
  <c r="CA373" i="3"/>
  <c r="CA374" i="3"/>
  <c r="CA375" i="3"/>
  <c r="CA376" i="3"/>
  <c r="CA377" i="3"/>
  <c r="CA378" i="3"/>
  <c r="CA379" i="3"/>
  <c r="CA380" i="3"/>
  <c r="CA381" i="3"/>
  <c r="CA382" i="3"/>
  <c r="CA383" i="3"/>
  <c r="CA384" i="3"/>
  <c r="CA385" i="3"/>
  <c r="CA386" i="3"/>
  <c r="CA387" i="3"/>
  <c r="CA388" i="3"/>
  <c r="CA389" i="3"/>
  <c r="CA390" i="3"/>
  <c r="CA391" i="3"/>
  <c r="CA392" i="3"/>
  <c r="CA393" i="3"/>
  <c r="CA394" i="3"/>
  <c r="CA395" i="3"/>
  <c r="CA396" i="3"/>
  <c r="CA397" i="3"/>
  <c r="CA398" i="3"/>
  <c r="CA399" i="3"/>
  <c r="CA400" i="3"/>
  <c r="CA401" i="3"/>
  <c r="CA402" i="3"/>
  <c r="CA403" i="3"/>
  <c r="CA404" i="3"/>
  <c r="CA405" i="3"/>
  <c r="CA406" i="3"/>
  <c r="CA407" i="3"/>
  <c r="CA408" i="3"/>
  <c r="CA409" i="3"/>
  <c r="CA410" i="3"/>
  <c r="CA411" i="3"/>
  <c r="CA412" i="3"/>
  <c r="CA413" i="3"/>
  <c r="CA414" i="3"/>
  <c r="CA415" i="3"/>
  <c r="CA416" i="3"/>
  <c r="CA417" i="3"/>
  <c r="CA418" i="3"/>
  <c r="CA419" i="3"/>
  <c r="CA420" i="3"/>
  <c r="CA421" i="3"/>
  <c r="CA422" i="3"/>
  <c r="CA423" i="3"/>
  <c r="CA424" i="3"/>
  <c r="CA425" i="3"/>
  <c r="CA426" i="3"/>
  <c r="CA427" i="3"/>
  <c r="CA428" i="3"/>
  <c r="CA429" i="3"/>
  <c r="CA430" i="3"/>
  <c r="CA431" i="3"/>
  <c r="CA432" i="3"/>
  <c r="CA433" i="3"/>
  <c r="CA434" i="3"/>
  <c r="CA435" i="3"/>
  <c r="CA436" i="3"/>
  <c r="CA437" i="3"/>
  <c r="CA438" i="3"/>
  <c r="CA439" i="3"/>
  <c r="CA440" i="3"/>
  <c r="CA441" i="3"/>
  <c r="CA442" i="3"/>
  <c r="CA443" i="3"/>
  <c r="CA444" i="3"/>
  <c r="CA445" i="3"/>
  <c r="CA446" i="3"/>
  <c r="CA447" i="3"/>
  <c r="CA448" i="3"/>
  <c r="CA449" i="3"/>
  <c r="CA450" i="3"/>
  <c r="CA451" i="3"/>
  <c r="CA452" i="3"/>
  <c r="CA453" i="3"/>
  <c r="CA454" i="3"/>
  <c r="CA455" i="3"/>
  <c r="CA456" i="3"/>
  <c r="CA457" i="3"/>
  <c r="CA458" i="3"/>
  <c r="CA459" i="3"/>
  <c r="CA460" i="3"/>
  <c r="CA461" i="3"/>
  <c r="CA462" i="3"/>
  <c r="CA463" i="3"/>
  <c r="CA464" i="3"/>
  <c r="CA465" i="3"/>
  <c r="CA466" i="3"/>
  <c r="CA467" i="3"/>
  <c r="CA468" i="3"/>
  <c r="CA469" i="3"/>
  <c r="CA470" i="3"/>
  <c r="CA471" i="3"/>
  <c r="CA472" i="3"/>
  <c r="CA473" i="3"/>
  <c r="CA474" i="3"/>
  <c r="CA475" i="3"/>
  <c r="CA476" i="3"/>
  <c r="CA477" i="3"/>
  <c r="CA478" i="3"/>
  <c r="CA479" i="3"/>
  <c r="CA480" i="3"/>
  <c r="CA481" i="3"/>
  <c r="CA482" i="3"/>
  <c r="CA483" i="3"/>
  <c r="CA484" i="3"/>
  <c r="CA485" i="3"/>
  <c r="CA486" i="3"/>
  <c r="CA487" i="3"/>
  <c r="CA488" i="3"/>
  <c r="CA489" i="3"/>
  <c r="CA490" i="3"/>
  <c r="CA491" i="3"/>
  <c r="CA492" i="3"/>
  <c r="CA493" i="3"/>
  <c r="CA494" i="3"/>
  <c r="CA495" i="3"/>
  <c r="CA496" i="3"/>
  <c r="CA497" i="3"/>
  <c r="CA498" i="3"/>
  <c r="CA499" i="3"/>
  <c r="CA500" i="3"/>
  <c r="CA501" i="3"/>
  <c r="CA502" i="3"/>
  <c r="CA503" i="3"/>
  <c r="CA504" i="3"/>
  <c r="CA505" i="3"/>
  <c r="CA506" i="3"/>
  <c r="CA507" i="3"/>
  <c r="CA508" i="3"/>
  <c r="CA509" i="3"/>
  <c r="CA510" i="3"/>
  <c r="CA511" i="3"/>
  <c r="CA512" i="3"/>
  <c r="CA513" i="3"/>
  <c r="CA514" i="3"/>
  <c r="CA515" i="3"/>
  <c r="CA516" i="3"/>
  <c r="CA517" i="3"/>
  <c r="CA518" i="3"/>
  <c r="CA519" i="3"/>
  <c r="CA520" i="3"/>
  <c r="CA521" i="3"/>
  <c r="CA522" i="3"/>
  <c r="CA523" i="3"/>
  <c r="CA524" i="3"/>
  <c r="CA525" i="3"/>
  <c r="CA526" i="3"/>
  <c r="CA527" i="3"/>
  <c r="CA528" i="3"/>
  <c r="CA529" i="3"/>
  <c r="CA530" i="3"/>
  <c r="CA531" i="3"/>
  <c r="CA532" i="3"/>
  <c r="CA533" i="3"/>
  <c r="CA534" i="3"/>
  <c r="CA535" i="3"/>
  <c r="CA536" i="3"/>
  <c r="CA537" i="3"/>
  <c r="CA538" i="3"/>
  <c r="CA539" i="3"/>
  <c r="CA540" i="3"/>
  <c r="CA541" i="3"/>
  <c r="CA542" i="3"/>
  <c r="CA543" i="3"/>
  <c r="CA544" i="3"/>
  <c r="CA545" i="3"/>
  <c r="CA546" i="3"/>
  <c r="CA547" i="3"/>
  <c r="CA548" i="3"/>
  <c r="CA549" i="3"/>
  <c r="CA550" i="3"/>
  <c r="CA551" i="3"/>
  <c r="CA552" i="3"/>
  <c r="CA553" i="3"/>
  <c r="CA554" i="3"/>
  <c r="CA555" i="3"/>
  <c r="CA556" i="3"/>
  <c r="CA557" i="3"/>
  <c r="CA558" i="3"/>
  <c r="CA559" i="3"/>
  <c r="CA560" i="3"/>
  <c r="CA561" i="3"/>
  <c r="CA562" i="3"/>
  <c r="CA563" i="3"/>
  <c r="CA564" i="3"/>
  <c r="CA565" i="3"/>
  <c r="CA566" i="3"/>
  <c r="CA567" i="3"/>
  <c r="CA568" i="3"/>
  <c r="CA569" i="3"/>
  <c r="CA570" i="3"/>
  <c r="CA571" i="3"/>
  <c r="CA572" i="3"/>
  <c r="CA573" i="3"/>
  <c r="CA574" i="3"/>
  <c r="CA575" i="3"/>
  <c r="CA576" i="3"/>
  <c r="CA577" i="3"/>
  <c r="CA578" i="3"/>
  <c r="CA579" i="3"/>
  <c r="CA580" i="3"/>
  <c r="CA581" i="3"/>
  <c r="CA582" i="3"/>
  <c r="CA583" i="3"/>
  <c r="CA584" i="3"/>
  <c r="CA585" i="3"/>
  <c r="CA586" i="3"/>
  <c r="CA587" i="3"/>
  <c r="CA588" i="3"/>
  <c r="CA589" i="3"/>
  <c r="CA590" i="3"/>
  <c r="CA591" i="3"/>
  <c r="CA592" i="3"/>
  <c r="CA593" i="3"/>
  <c r="CA594" i="3"/>
  <c r="CA595" i="3"/>
  <c r="CA596" i="3"/>
  <c r="CA597" i="3"/>
  <c r="CA598" i="3"/>
  <c r="CA599" i="3"/>
  <c r="CA600" i="3"/>
  <c r="CA601" i="3"/>
  <c r="CA602" i="3"/>
  <c r="CA603" i="3"/>
  <c r="CA604" i="3"/>
  <c r="CA605" i="3"/>
  <c r="CA606" i="3"/>
  <c r="CA607" i="3"/>
  <c r="CA608" i="3"/>
  <c r="CA609" i="3"/>
  <c r="CA610" i="3"/>
  <c r="CA611" i="3"/>
  <c r="CA612" i="3"/>
  <c r="CA613" i="3"/>
  <c r="CA614" i="3"/>
  <c r="CA615" i="3"/>
  <c r="CA616" i="3"/>
  <c r="CA617" i="3"/>
  <c r="CA618" i="3"/>
  <c r="CA619" i="3"/>
  <c r="CA620" i="3"/>
  <c r="CA621" i="3"/>
  <c r="CA622" i="3"/>
  <c r="CA623" i="3"/>
  <c r="CA624" i="3"/>
  <c r="CA625" i="3"/>
  <c r="CA626" i="3"/>
  <c r="CA627" i="3"/>
  <c r="CA628" i="3"/>
  <c r="CA629" i="3"/>
  <c r="CA630" i="3"/>
  <c r="CA631" i="3"/>
  <c r="CA632" i="3"/>
  <c r="CA633" i="3"/>
  <c r="CA634" i="3"/>
  <c r="CA635" i="3"/>
  <c r="CA636" i="3"/>
  <c r="CA637" i="3"/>
  <c r="CA638" i="3"/>
  <c r="CA639" i="3"/>
  <c r="CA640" i="3"/>
  <c r="CA641" i="3"/>
  <c r="CA642" i="3"/>
  <c r="CA643" i="3"/>
  <c r="CA644" i="3"/>
  <c r="CA645" i="3"/>
  <c r="CA646" i="3"/>
  <c r="CA647" i="3"/>
  <c r="CA648" i="3"/>
  <c r="CA649" i="3"/>
  <c r="CA650" i="3"/>
  <c r="CA651" i="3"/>
  <c r="CA652" i="3"/>
  <c r="CA653" i="3"/>
  <c r="CA654" i="3"/>
  <c r="CA655" i="3"/>
  <c r="CA656" i="3"/>
  <c r="CA657" i="3"/>
  <c r="CA658" i="3"/>
  <c r="CA659" i="3"/>
  <c r="CA660" i="3"/>
  <c r="CA661" i="3"/>
  <c r="CA662" i="3"/>
  <c r="CA663" i="3"/>
  <c r="CA664" i="3"/>
  <c r="CA665" i="3"/>
  <c r="CA666" i="3"/>
  <c r="CA667" i="3"/>
  <c r="CA668" i="3"/>
  <c r="CA669" i="3"/>
  <c r="CA670" i="3"/>
  <c r="CA671" i="3"/>
  <c r="CA672" i="3"/>
  <c r="CA673" i="3"/>
  <c r="CA674" i="3"/>
  <c r="CA675" i="3"/>
  <c r="CA676" i="3"/>
  <c r="CA677" i="3"/>
  <c r="CA678" i="3"/>
  <c r="CA679" i="3"/>
  <c r="CA680" i="3"/>
  <c r="CA681" i="3"/>
  <c r="CA682" i="3"/>
  <c r="CA683" i="3"/>
  <c r="CA684" i="3"/>
  <c r="CA685" i="3"/>
  <c r="CA686" i="3"/>
  <c r="CA687" i="3"/>
  <c r="CA688" i="3"/>
  <c r="CA689" i="3"/>
  <c r="CA690" i="3"/>
  <c r="CA691" i="3"/>
  <c r="CA692" i="3"/>
  <c r="CA693" i="3"/>
  <c r="CA694" i="3"/>
  <c r="CA695" i="3"/>
  <c r="CA696" i="3"/>
  <c r="CA697" i="3"/>
  <c r="CA698" i="3"/>
  <c r="CA699" i="3"/>
  <c r="CA700" i="3"/>
  <c r="CA701" i="3"/>
  <c r="CA702" i="3"/>
  <c r="CA703" i="3"/>
  <c r="CA704" i="3"/>
  <c r="CA705" i="3"/>
  <c r="CA706" i="3"/>
  <c r="CA707" i="3"/>
  <c r="CA708" i="3"/>
  <c r="CA709" i="3"/>
  <c r="CA710" i="3"/>
  <c r="CA711" i="3"/>
  <c r="CA712" i="3"/>
  <c r="CA713" i="3"/>
  <c r="CA714" i="3"/>
  <c r="CA715" i="3"/>
  <c r="CA716" i="3"/>
  <c r="CA717" i="3"/>
  <c r="CA718" i="3"/>
  <c r="CA719" i="3"/>
  <c r="CA720" i="3"/>
  <c r="CA721" i="3"/>
  <c r="CA722" i="3"/>
  <c r="CA723" i="3"/>
  <c r="CA724" i="3"/>
  <c r="CA725" i="3"/>
  <c r="CA726" i="3"/>
  <c r="CA727" i="3"/>
  <c r="CA728" i="3"/>
  <c r="CA729" i="3"/>
  <c r="CA730" i="3"/>
  <c r="CA731" i="3"/>
  <c r="CA732" i="3"/>
  <c r="CA733" i="3"/>
  <c r="CA734" i="3"/>
  <c r="CA735" i="3"/>
  <c r="CA736" i="3"/>
  <c r="CA737" i="3"/>
  <c r="CA738" i="3"/>
  <c r="CA739" i="3"/>
  <c r="CA740" i="3"/>
  <c r="CA741" i="3"/>
  <c r="CA742" i="3"/>
  <c r="CA743" i="3"/>
  <c r="CA744" i="3"/>
  <c r="CA745" i="3"/>
  <c r="CA746" i="3"/>
  <c r="CA747" i="3"/>
  <c r="CA748" i="3"/>
  <c r="CA749" i="3"/>
  <c r="CA750" i="3"/>
  <c r="CA751" i="3"/>
  <c r="CA752" i="3"/>
  <c r="CA753" i="3"/>
  <c r="CA754" i="3"/>
  <c r="CA755" i="3"/>
  <c r="CA756" i="3"/>
  <c r="CA757" i="3"/>
  <c r="CA758" i="3"/>
  <c r="CA759" i="3"/>
  <c r="CA760" i="3"/>
  <c r="CA761" i="3"/>
  <c r="CA762" i="3"/>
  <c r="CA763" i="3"/>
  <c r="CA764" i="3"/>
  <c r="CA765" i="3"/>
  <c r="CA766" i="3"/>
  <c r="CA767" i="3"/>
  <c r="CA768" i="3"/>
  <c r="CA769" i="3"/>
  <c r="CA770" i="3"/>
  <c r="CA771" i="3"/>
  <c r="CA772" i="3"/>
  <c r="CA773" i="3"/>
  <c r="CA774" i="3"/>
  <c r="CA775" i="3"/>
  <c r="CA776" i="3"/>
  <c r="CA777" i="3"/>
  <c r="CA778" i="3"/>
  <c r="CA779" i="3"/>
  <c r="CA780" i="3"/>
  <c r="CA781" i="3"/>
  <c r="CA782" i="3"/>
  <c r="CA783" i="3"/>
  <c r="CA784" i="3"/>
  <c r="CA785" i="3"/>
  <c r="CA786" i="3"/>
  <c r="CA787" i="3"/>
  <c r="CA788" i="3"/>
  <c r="CA789" i="3"/>
  <c r="CA790" i="3"/>
  <c r="CA791" i="3"/>
  <c r="CA792" i="3"/>
  <c r="CA793" i="3"/>
  <c r="CA794" i="3"/>
  <c r="CA795" i="3"/>
  <c r="CA796" i="3"/>
  <c r="CA797" i="3"/>
  <c r="CA798" i="3"/>
  <c r="CA799" i="3"/>
  <c r="CA800" i="3"/>
  <c r="CA801" i="3"/>
  <c r="CA802" i="3"/>
  <c r="CA803" i="3"/>
  <c r="CA804" i="3"/>
  <c r="CA805" i="3"/>
  <c r="CA806" i="3"/>
  <c r="CA807" i="3"/>
  <c r="CA808" i="3"/>
  <c r="CA809" i="3"/>
  <c r="CA810" i="3"/>
  <c r="CA811" i="3"/>
  <c r="CA812" i="3"/>
  <c r="CA813" i="3"/>
  <c r="CA814" i="3"/>
  <c r="CA815" i="3"/>
  <c r="CA816" i="3"/>
  <c r="CA817" i="3"/>
  <c r="CA818" i="3"/>
  <c r="CA819" i="3"/>
  <c r="CA820" i="3"/>
  <c r="CA821" i="3"/>
  <c r="CA822" i="3"/>
  <c r="CA823" i="3"/>
  <c r="CA824" i="3"/>
  <c r="CA825" i="3"/>
  <c r="CA826" i="3"/>
  <c r="CA827" i="3"/>
  <c r="CA828" i="3"/>
  <c r="CA829" i="3"/>
  <c r="CA830" i="3"/>
  <c r="CA831" i="3"/>
  <c r="CA832" i="3"/>
  <c r="CA833" i="3"/>
  <c r="CA834" i="3"/>
  <c r="CA835" i="3"/>
  <c r="CA836" i="3"/>
  <c r="CA837" i="3"/>
  <c r="CA838" i="3"/>
  <c r="CA839" i="3"/>
  <c r="CA840" i="3"/>
  <c r="CA841" i="3"/>
  <c r="CA842" i="3"/>
  <c r="CA843" i="3"/>
  <c r="CA844" i="3"/>
  <c r="CA845" i="3"/>
  <c r="CA846" i="3"/>
  <c r="CA847" i="3"/>
  <c r="CA848" i="3"/>
  <c r="CA849" i="3"/>
  <c r="CA850" i="3"/>
  <c r="CA851" i="3"/>
  <c r="CA852" i="3"/>
  <c r="CA853" i="3"/>
  <c r="CA854" i="3"/>
  <c r="CA855" i="3"/>
  <c r="CA856" i="3"/>
  <c r="CA857" i="3"/>
  <c r="CA858" i="3"/>
  <c r="CA859" i="3"/>
  <c r="CA860" i="3"/>
  <c r="CA861" i="3"/>
  <c r="CA862" i="3"/>
  <c r="CA863" i="3"/>
  <c r="CA864" i="3"/>
  <c r="CA865" i="3"/>
  <c r="CA866" i="3"/>
  <c r="CA867" i="3"/>
  <c r="CA868" i="3"/>
  <c r="CA869" i="3"/>
  <c r="CA870" i="3"/>
  <c r="CA871" i="3"/>
  <c r="CA872" i="3"/>
  <c r="CA873" i="3"/>
  <c r="CA874" i="3"/>
  <c r="CA875" i="3"/>
  <c r="CA876" i="3"/>
  <c r="CA877" i="3"/>
  <c r="CA878" i="3"/>
  <c r="CA879" i="3"/>
  <c r="CA880" i="3"/>
  <c r="CA881" i="3"/>
  <c r="CA882" i="3"/>
  <c r="CA883" i="3"/>
  <c r="CA884" i="3"/>
  <c r="CA885" i="3"/>
  <c r="CA886" i="3"/>
  <c r="CA887" i="3"/>
  <c r="CA888" i="3"/>
  <c r="CA889" i="3"/>
  <c r="CA890" i="3"/>
  <c r="CA891" i="3"/>
  <c r="CA892" i="3"/>
  <c r="CA893" i="3"/>
  <c r="CA894" i="3"/>
  <c r="CA895" i="3"/>
  <c r="CA896" i="3"/>
  <c r="CA897" i="3"/>
  <c r="CA898" i="3"/>
  <c r="CA899" i="3"/>
  <c r="CA900" i="3"/>
  <c r="CA901" i="3"/>
  <c r="CA902" i="3"/>
  <c r="CA903" i="3"/>
  <c r="CA904" i="3"/>
  <c r="CA905" i="3"/>
  <c r="CA906" i="3"/>
  <c r="CA907" i="3"/>
  <c r="CA908" i="3"/>
  <c r="CA909" i="3"/>
  <c r="CA910" i="3"/>
  <c r="CA911" i="3"/>
  <c r="CA912" i="3"/>
  <c r="CA913" i="3"/>
  <c r="CA914" i="3"/>
  <c r="CA915" i="3"/>
  <c r="CA916" i="3"/>
  <c r="CA16" i="3"/>
  <c r="BR15" i="3"/>
  <c r="BQ15" i="3"/>
  <c r="BO50" i="3"/>
  <c r="BO62" i="3"/>
  <c r="BO68" i="3"/>
  <c r="BO122" i="3"/>
  <c r="BO140" i="3"/>
  <c r="BO177" i="3"/>
  <c r="BO199" i="3"/>
  <c r="BO220" i="3"/>
  <c r="BO233" i="3"/>
  <c r="BO255" i="3"/>
  <c r="BO256" i="3"/>
  <c r="BO258" i="3"/>
  <c r="BO265" i="3"/>
  <c r="BO274" i="3"/>
  <c r="BO287" i="3"/>
  <c r="BO302" i="3"/>
  <c r="BO374" i="3"/>
  <c r="BO404" i="3"/>
  <c r="BO425" i="3"/>
  <c r="BO451" i="3"/>
  <c r="BO514" i="3"/>
  <c r="BO529" i="3"/>
  <c r="BO541" i="3"/>
  <c r="BO542" i="3"/>
  <c r="BN564" i="3"/>
  <c r="BN576" i="3"/>
  <c r="BO602" i="3"/>
  <c r="BO617" i="3"/>
  <c r="BN618" i="3"/>
  <c r="BN623" i="3"/>
  <c r="BN630" i="3"/>
  <c r="BN635" i="3"/>
  <c r="BN636" i="3"/>
  <c r="BN644" i="3"/>
  <c r="BN645" i="3"/>
  <c r="BO646" i="3"/>
  <c r="BO650" i="3"/>
  <c r="BO652" i="3"/>
  <c r="BO654" i="3"/>
  <c r="BN656" i="3"/>
  <c r="BN657" i="3"/>
  <c r="BO663" i="3"/>
  <c r="BO664" i="3"/>
  <c r="BN668" i="3"/>
  <c r="BN669" i="3"/>
  <c r="BN681" i="3"/>
  <c r="BN689" i="3"/>
  <c r="BN693" i="3"/>
  <c r="BN695" i="3"/>
  <c r="BN702" i="3"/>
  <c r="BN704" i="3"/>
  <c r="BN707" i="3"/>
  <c r="BO707" i="3"/>
  <c r="BN708" i="3"/>
  <c r="BO712" i="3"/>
  <c r="BN716" i="3"/>
  <c r="BN717" i="3"/>
  <c r="BN721" i="3"/>
  <c r="BN728" i="3"/>
  <c r="BN729" i="3"/>
  <c r="BO733" i="3"/>
  <c r="BN737" i="3"/>
  <c r="BN740" i="3"/>
  <c r="BN741" i="3"/>
  <c r="BN750" i="3"/>
  <c r="BN753" i="3"/>
  <c r="BO753" i="3"/>
  <c r="BN761" i="3"/>
  <c r="BN765" i="3"/>
  <c r="BN767" i="3"/>
  <c r="BN774" i="3"/>
  <c r="BN776" i="3"/>
  <c r="BN779" i="3"/>
  <c r="BN780" i="3"/>
  <c r="BN788" i="3"/>
  <c r="BN789" i="3"/>
  <c r="BN793" i="3"/>
  <c r="BO799" i="3"/>
  <c r="BN800" i="3"/>
  <c r="BN801" i="3"/>
  <c r="BN802" i="3"/>
  <c r="BN806" i="3"/>
  <c r="BN808" i="3"/>
  <c r="BN812" i="3"/>
  <c r="BN813" i="3"/>
  <c r="BN814" i="3"/>
  <c r="BN818" i="3"/>
  <c r="BN820" i="3"/>
  <c r="BN824" i="3"/>
  <c r="BN825" i="3"/>
  <c r="BN826" i="3"/>
  <c r="BN830" i="3"/>
  <c r="BN832" i="3"/>
  <c r="BN836" i="3"/>
  <c r="BN837" i="3"/>
  <c r="BN838" i="3"/>
  <c r="BO841" i="3"/>
  <c r="BN842" i="3"/>
  <c r="BN844" i="3"/>
  <c r="BN848" i="3"/>
  <c r="BN849" i="3"/>
  <c r="BN850" i="3"/>
  <c r="BN854" i="3"/>
  <c r="BN856" i="3"/>
  <c r="BN860" i="3"/>
  <c r="BN861" i="3"/>
  <c r="BN862" i="3"/>
  <c r="BO863" i="3"/>
  <c r="BN866" i="3"/>
  <c r="BN868" i="3"/>
  <c r="BN872" i="3"/>
  <c r="BN873" i="3"/>
  <c r="BN874" i="3"/>
  <c r="BN878" i="3"/>
  <c r="BO878" i="3"/>
  <c r="BN880" i="3"/>
  <c r="BO880" i="3"/>
  <c r="BN884" i="3"/>
  <c r="BN885" i="3"/>
  <c r="BN886" i="3"/>
  <c r="BN890" i="3"/>
  <c r="BN892" i="3"/>
  <c r="BN896" i="3"/>
  <c r="BN897" i="3"/>
  <c r="BN898" i="3"/>
  <c r="BN902" i="3"/>
  <c r="BN904" i="3"/>
  <c r="BO904" i="3"/>
  <c r="BN908" i="3"/>
  <c r="BN909" i="3"/>
  <c r="BN910" i="3"/>
  <c r="BN914" i="3"/>
  <c r="BN916" i="3"/>
  <c r="I4" i="12"/>
  <c r="BO16" i="3"/>
  <c r="M908" i="5"/>
  <c r="N5" i="5"/>
  <c r="BN17" i="3" s="1"/>
  <c r="N6" i="5"/>
  <c r="BN18" i="3" s="1"/>
  <c r="N7" i="5"/>
  <c r="BN19" i="3" s="1"/>
  <c r="N8" i="5"/>
  <c r="BN20" i="3" s="1"/>
  <c r="N9" i="5"/>
  <c r="BN21" i="3" s="1"/>
  <c r="N10" i="5"/>
  <c r="BN22" i="3" s="1"/>
  <c r="N11" i="5"/>
  <c r="BN23" i="3" s="1"/>
  <c r="N12" i="5"/>
  <c r="BN24" i="3" s="1"/>
  <c r="N13" i="5"/>
  <c r="BN25" i="3" s="1"/>
  <c r="N14" i="5"/>
  <c r="BN26" i="3" s="1"/>
  <c r="N15" i="5"/>
  <c r="BN27" i="3" s="1"/>
  <c r="N16" i="5"/>
  <c r="BN28" i="3" s="1"/>
  <c r="N17" i="5"/>
  <c r="BN29" i="3" s="1"/>
  <c r="N18" i="5"/>
  <c r="BN30" i="3" s="1"/>
  <c r="N19" i="5"/>
  <c r="BN31" i="3" s="1"/>
  <c r="N20" i="5"/>
  <c r="BN32" i="3" s="1"/>
  <c r="N21" i="5"/>
  <c r="BN33" i="3" s="1"/>
  <c r="N22" i="5"/>
  <c r="BN34" i="3" s="1"/>
  <c r="N23" i="5"/>
  <c r="BN35" i="3" s="1"/>
  <c r="N24" i="5"/>
  <c r="BN36" i="3" s="1"/>
  <c r="N25" i="5"/>
  <c r="BN37" i="3" s="1"/>
  <c r="N26" i="5"/>
  <c r="BN38" i="3" s="1"/>
  <c r="N27" i="5"/>
  <c r="BN39" i="3" s="1"/>
  <c r="N28" i="5"/>
  <c r="BN40" i="3" s="1"/>
  <c r="N29" i="5"/>
  <c r="BN41" i="3" s="1"/>
  <c r="N30" i="5"/>
  <c r="BN42" i="3" s="1"/>
  <c r="N31" i="5"/>
  <c r="BN43" i="3" s="1"/>
  <c r="N32" i="5"/>
  <c r="BN44" i="3" s="1"/>
  <c r="N33" i="5"/>
  <c r="BN45" i="3" s="1"/>
  <c r="N34" i="5"/>
  <c r="BN46" i="3" s="1"/>
  <c r="N35" i="5"/>
  <c r="BN47" i="3" s="1"/>
  <c r="N36" i="5"/>
  <c r="BN48" i="3" s="1"/>
  <c r="N37" i="5"/>
  <c r="BN49" i="3" s="1"/>
  <c r="N38" i="5"/>
  <c r="BN50" i="3" s="1"/>
  <c r="N39" i="5"/>
  <c r="BN51" i="3" s="1"/>
  <c r="N40" i="5"/>
  <c r="BN52" i="3" s="1"/>
  <c r="N41" i="5"/>
  <c r="BN53" i="3" s="1"/>
  <c r="N42" i="5"/>
  <c r="BN54" i="3" s="1"/>
  <c r="N43" i="5"/>
  <c r="BN55" i="3" s="1"/>
  <c r="N44" i="5"/>
  <c r="BN56" i="3" s="1"/>
  <c r="N45" i="5"/>
  <c r="BN57" i="3" s="1"/>
  <c r="N46" i="5"/>
  <c r="BN58" i="3" s="1"/>
  <c r="N47" i="5"/>
  <c r="BN59" i="3" s="1"/>
  <c r="N48" i="5"/>
  <c r="BN60" i="3" s="1"/>
  <c r="N49" i="5"/>
  <c r="BN61" i="3" s="1"/>
  <c r="N50" i="5"/>
  <c r="BN62" i="3" s="1"/>
  <c r="N51" i="5"/>
  <c r="BN63" i="3" s="1"/>
  <c r="N52" i="5"/>
  <c r="BN64" i="3" s="1"/>
  <c r="N53" i="5"/>
  <c r="BN65" i="3" s="1"/>
  <c r="N54" i="5"/>
  <c r="BN66" i="3" s="1"/>
  <c r="N55" i="5"/>
  <c r="BN67" i="3" s="1"/>
  <c r="N56" i="5"/>
  <c r="BN68" i="3" s="1"/>
  <c r="N57" i="5"/>
  <c r="BN69" i="3" s="1"/>
  <c r="N58" i="5"/>
  <c r="BN70" i="3" s="1"/>
  <c r="N59" i="5"/>
  <c r="BN71" i="3" s="1"/>
  <c r="N60" i="5"/>
  <c r="BN72" i="3" s="1"/>
  <c r="N61" i="5"/>
  <c r="BN73" i="3" s="1"/>
  <c r="N62" i="5"/>
  <c r="BN74" i="3" s="1"/>
  <c r="N63" i="5"/>
  <c r="BN75" i="3" s="1"/>
  <c r="N64" i="5"/>
  <c r="BN76" i="3" s="1"/>
  <c r="N65" i="5"/>
  <c r="BN77" i="3" s="1"/>
  <c r="N66" i="5"/>
  <c r="BN78" i="3" s="1"/>
  <c r="N67" i="5"/>
  <c r="BN79" i="3" s="1"/>
  <c r="N68" i="5"/>
  <c r="BN80" i="3" s="1"/>
  <c r="N69" i="5"/>
  <c r="BN81" i="3" s="1"/>
  <c r="N70" i="5"/>
  <c r="BN82" i="3" s="1"/>
  <c r="N71" i="5"/>
  <c r="BN83" i="3" s="1"/>
  <c r="N72" i="5"/>
  <c r="BN84" i="3" s="1"/>
  <c r="N73" i="5"/>
  <c r="BN85" i="3" s="1"/>
  <c r="N74" i="5"/>
  <c r="BN86" i="3" s="1"/>
  <c r="N75" i="5"/>
  <c r="BN87" i="3" s="1"/>
  <c r="N76" i="5"/>
  <c r="BN88" i="3" s="1"/>
  <c r="N77" i="5"/>
  <c r="BN89" i="3" s="1"/>
  <c r="N78" i="5"/>
  <c r="BN90" i="3" s="1"/>
  <c r="N79" i="5"/>
  <c r="BN91" i="3" s="1"/>
  <c r="N80" i="5"/>
  <c r="BN92" i="3" s="1"/>
  <c r="N81" i="5"/>
  <c r="BN93" i="3" s="1"/>
  <c r="N82" i="5"/>
  <c r="BN94" i="3" s="1"/>
  <c r="N83" i="5"/>
  <c r="BN95" i="3" s="1"/>
  <c r="N84" i="5"/>
  <c r="BN96" i="3" s="1"/>
  <c r="N85" i="5"/>
  <c r="BN97" i="3" s="1"/>
  <c r="N86" i="5"/>
  <c r="BN98" i="3" s="1"/>
  <c r="N87" i="5"/>
  <c r="BN99" i="3" s="1"/>
  <c r="N88" i="5"/>
  <c r="BN100" i="3" s="1"/>
  <c r="N89" i="5"/>
  <c r="BN101" i="3" s="1"/>
  <c r="N90" i="5"/>
  <c r="BN102" i="3" s="1"/>
  <c r="N91" i="5"/>
  <c r="BN103" i="3" s="1"/>
  <c r="N92" i="5"/>
  <c r="BN104" i="3" s="1"/>
  <c r="N93" i="5"/>
  <c r="BN105" i="3" s="1"/>
  <c r="N94" i="5"/>
  <c r="BN106" i="3" s="1"/>
  <c r="N95" i="5"/>
  <c r="BN107" i="3" s="1"/>
  <c r="N96" i="5"/>
  <c r="BN108" i="3" s="1"/>
  <c r="N97" i="5"/>
  <c r="BN109" i="3" s="1"/>
  <c r="N98" i="5"/>
  <c r="BN110" i="3" s="1"/>
  <c r="N99" i="5"/>
  <c r="BN111" i="3" s="1"/>
  <c r="N100" i="5"/>
  <c r="BN112" i="3" s="1"/>
  <c r="N101" i="5"/>
  <c r="BN113" i="3" s="1"/>
  <c r="N102" i="5"/>
  <c r="BN114" i="3" s="1"/>
  <c r="N103" i="5"/>
  <c r="BN115" i="3" s="1"/>
  <c r="N104" i="5"/>
  <c r="BN116" i="3" s="1"/>
  <c r="N105" i="5"/>
  <c r="BN117" i="3" s="1"/>
  <c r="N106" i="5"/>
  <c r="BN118" i="3" s="1"/>
  <c r="N107" i="5"/>
  <c r="BN119" i="3" s="1"/>
  <c r="N108" i="5"/>
  <c r="BN120" i="3" s="1"/>
  <c r="N109" i="5"/>
  <c r="BN121" i="3" s="1"/>
  <c r="N110" i="5"/>
  <c r="BN122" i="3" s="1"/>
  <c r="N111" i="5"/>
  <c r="BN123" i="3" s="1"/>
  <c r="N112" i="5"/>
  <c r="BN124" i="3" s="1"/>
  <c r="N113" i="5"/>
  <c r="BN125" i="3" s="1"/>
  <c r="N114" i="5"/>
  <c r="BN126" i="3" s="1"/>
  <c r="N115" i="5"/>
  <c r="BN127" i="3" s="1"/>
  <c r="N116" i="5"/>
  <c r="BN128" i="3" s="1"/>
  <c r="N117" i="5"/>
  <c r="BN129" i="3" s="1"/>
  <c r="N118" i="5"/>
  <c r="BN130" i="3" s="1"/>
  <c r="N119" i="5"/>
  <c r="BN131" i="3" s="1"/>
  <c r="N120" i="5"/>
  <c r="BN132" i="3" s="1"/>
  <c r="N121" i="5"/>
  <c r="BN133" i="3" s="1"/>
  <c r="N122" i="5"/>
  <c r="BN134" i="3" s="1"/>
  <c r="N123" i="5"/>
  <c r="BN135" i="3" s="1"/>
  <c r="N124" i="5"/>
  <c r="BN136" i="3" s="1"/>
  <c r="N125" i="5"/>
  <c r="BN137" i="3" s="1"/>
  <c r="N126" i="5"/>
  <c r="BN138" i="3" s="1"/>
  <c r="N127" i="5"/>
  <c r="BN139" i="3" s="1"/>
  <c r="N128" i="5"/>
  <c r="BN140" i="3" s="1"/>
  <c r="N129" i="5"/>
  <c r="BN141" i="3" s="1"/>
  <c r="N130" i="5"/>
  <c r="BN142" i="3" s="1"/>
  <c r="N131" i="5"/>
  <c r="BN143" i="3" s="1"/>
  <c r="N132" i="5"/>
  <c r="BN144" i="3" s="1"/>
  <c r="N133" i="5"/>
  <c r="BN145" i="3" s="1"/>
  <c r="N134" i="5"/>
  <c r="BN146" i="3" s="1"/>
  <c r="N135" i="5"/>
  <c r="BN147" i="3" s="1"/>
  <c r="N136" i="5"/>
  <c r="BN148" i="3" s="1"/>
  <c r="N137" i="5"/>
  <c r="BN149" i="3" s="1"/>
  <c r="N138" i="5"/>
  <c r="BN150" i="3" s="1"/>
  <c r="N139" i="5"/>
  <c r="BN151" i="3" s="1"/>
  <c r="N140" i="5"/>
  <c r="BN152" i="3" s="1"/>
  <c r="N141" i="5"/>
  <c r="BN153" i="3" s="1"/>
  <c r="N142" i="5"/>
  <c r="BN154" i="3" s="1"/>
  <c r="N143" i="5"/>
  <c r="BN155" i="3" s="1"/>
  <c r="N144" i="5"/>
  <c r="BN156" i="3" s="1"/>
  <c r="N145" i="5"/>
  <c r="BN157" i="3" s="1"/>
  <c r="N146" i="5"/>
  <c r="BN158" i="3" s="1"/>
  <c r="N147" i="5"/>
  <c r="BN159" i="3" s="1"/>
  <c r="N148" i="5"/>
  <c r="BN160" i="3" s="1"/>
  <c r="N149" i="5"/>
  <c r="BN161" i="3" s="1"/>
  <c r="N150" i="5"/>
  <c r="BN162" i="3" s="1"/>
  <c r="N151" i="5"/>
  <c r="BN163" i="3" s="1"/>
  <c r="N152" i="5"/>
  <c r="BN164" i="3" s="1"/>
  <c r="N153" i="5"/>
  <c r="BN165" i="3" s="1"/>
  <c r="N154" i="5"/>
  <c r="BN166" i="3" s="1"/>
  <c r="N155" i="5"/>
  <c r="BN167" i="3" s="1"/>
  <c r="N156" i="5"/>
  <c r="BN168" i="3" s="1"/>
  <c r="N157" i="5"/>
  <c r="BN169" i="3" s="1"/>
  <c r="N158" i="5"/>
  <c r="BN170" i="3" s="1"/>
  <c r="N159" i="5"/>
  <c r="BN171" i="3" s="1"/>
  <c r="N160" i="5"/>
  <c r="BN172" i="3" s="1"/>
  <c r="N161" i="5"/>
  <c r="BN173" i="3" s="1"/>
  <c r="N162" i="5"/>
  <c r="BN174" i="3" s="1"/>
  <c r="N163" i="5"/>
  <c r="BN175" i="3" s="1"/>
  <c r="N164" i="5"/>
  <c r="BN176" i="3" s="1"/>
  <c r="N165" i="5"/>
  <c r="BN177" i="3" s="1"/>
  <c r="N166" i="5"/>
  <c r="BN178" i="3" s="1"/>
  <c r="N167" i="5"/>
  <c r="BN179" i="3" s="1"/>
  <c r="N168" i="5"/>
  <c r="BN180" i="3" s="1"/>
  <c r="N169" i="5"/>
  <c r="BN181" i="3" s="1"/>
  <c r="N170" i="5"/>
  <c r="BN182" i="3" s="1"/>
  <c r="N171" i="5"/>
  <c r="BN183" i="3" s="1"/>
  <c r="N172" i="5"/>
  <c r="BN184" i="3" s="1"/>
  <c r="N173" i="5"/>
  <c r="BN185" i="3" s="1"/>
  <c r="N174" i="5"/>
  <c r="BN186" i="3" s="1"/>
  <c r="N175" i="5"/>
  <c r="BN187" i="3" s="1"/>
  <c r="N176" i="5"/>
  <c r="BN188" i="3" s="1"/>
  <c r="N177" i="5"/>
  <c r="BN189" i="3" s="1"/>
  <c r="N178" i="5"/>
  <c r="BN190" i="3" s="1"/>
  <c r="N179" i="5"/>
  <c r="BN191" i="3" s="1"/>
  <c r="N180" i="5"/>
  <c r="BN192" i="3" s="1"/>
  <c r="N181" i="5"/>
  <c r="BN193" i="3" s="1"/>
  <c r="N182" i="5"/>
  <c r="BN194" i="3" s="1"/>
  <c r="N183" i="5"/>
  <c r="BN195" i="3" s="1"/>
  <c r="N184" i="5"/>
  <c r="BN196" i="3" s="1"/>
  <c r="N185" i="5"/>
  <c r="BN197" i="3" s="1"/>
  <c r="N186" i="5"/>
  <c r="BN198" i="3" s="1"/>
  <c r="N187" i="5"/>
  <c r="BN199" i="3" s="1"/>
  <c r="N188" i="5"/>
  <c r="BN200" i="3" s="1"/>
  <c r="N189" i="5"/>
  <c r="BN201" i="3" s="1"/>
  <c r="N190" i="5"/>
  <c r="BN202" i="3" s="1"/>
  <c r="N191" i="5"/>
  <c r="BN203" i="3" s="1"/>
  <c r="N192" i="5"/>
  <c r="BN204" i="3" s="1"/>
  <c r="N193" i="5"/>
  <c r="BN205" i="3" s="1"/>
  <c r="N194" i="5"/>
  <c r="BN206" i="3" s="1"/>
  <c r="N195" i="5"/>
  <c r="BN207" i="3" s="1"/>
  <c r="N196" i="5"/>
  <c r="BN208" i="3" s="1"/>
  <c r="N197" i="5"/>
  <c r="BN209" i="3" s="1"/>
  <c r="N198" i="5"/>
  <c r="BN210" i="3" s="1"/>
  <c r="N199" i="5"/>
  <c r="BN211" i="3" s="1"/>
  <c r="N200" i="5"/>
  <c r="BN212" i="3" s="1"/>
  <c r="N201" i="5"/>
  <c r="BN213" i="3" s="1"/>
  <c r="N202" i="5"/>
  <c r="BN214" i="3" s="1"/>
  <c r="N203" i="5"/>
  <c r="BN215" i="3" s="1"/>
  <c r="N204" i="5"/>
  <c r="BN216" i="3" s="1"/>
  <c r="N205" i="5"/>
  <c r="BN217" i="3" s="1"/>
  <c r="N206" i="5"/>
  <c r="BN218" i="3" s="1"/>
  <c r="N207" i="5"/>
  <c r="BN219" i="3" s="1"/>
  <c r="N208" i="5"/>
  <c r="BN220" i="3" s="1"/>
  <c r="N209" i="5"/>
  <c r="BN221" i="3" s="1"/>
  <c r="N210" i="5"/>
  <c r="BN222" i="3" s="1"/>
  <c r="N211" i="5"/>
  <c r="BN223" i="3" s="1"/>
  <c r="N212" i="5"/>
  <c r="BN224" i="3" s="1"/>
  <c r="N213" i="5"/>
  <c r="BN225" i="3" s="1"/>
  <c r="N214" i="5"/>
  <c r="BN226" i="3" s="1"/>
  <c r="N215" i="5"/>
  <c r="BN227" i="3" s="1"/>
  <c r="N216" i="5"/>
  <c r="BN228" i="3" s="1"/>
  <c r="N217" i="5"/>
  <c r="BN229" i="3" s="1"/>
  <c r="N218" i="5"/>
  <c r="BN230" i="3" s="1"/>
  <c r="N219" i="5"/>
  <c r="BN231" i="3" s="1"/>
  <c r="N220" i="5"/>
  <c r="BN232" i="3" s="1"/>
  <c r="N221" i="5"/>
  <c r="BN233" i="3" s="1"/>
  <c r="N222" i="5"/>
  <c r="BN234" i="3" s="1"/>
  <c r="N223" i="5"/>
  <c r="BN235" i="3" s="1"/>
  <c r="N224" i="5"/>
  <c r="BN236" i="3" s="1"/>
  <c r="N225" i="5"/>
  <c r="BN237" i="3" s="1"/>
  <c r="N226" i="5"/>
  <c r="BN238" i="3" s="1"/>
  <c r="N227" i="5"/>
  <c r="BN239" i="3" s="1"/>
  <c r="N228" i="5"/>
  <c r="BN240" i="3" s="1"/>
  <c r="N229" i="5"/>
  <c r="BN241" i="3" s="1"/>
  <c r="N230" i="5"/>
  <c r="BN242" i="3" s="1"/>
  <c r="N231" i="5"/>
  <c r="BN243" i="3" s="1"/>
  <c r="N232" i="5"/>
  <c r="BN244" i="3" s="1"/>
  <c r="N233" i="5"/>
  <c r="BN245" i="3" s="1"/>
  <c r="N234" i="5"/>
  <c r="BN246" i="3" s="1"/>
  <c r="N235" i="5"/>
  <c r="BN247" i="3" s="1"/>
  <c r="N236" i="5"/>
  <c r="BN248" i="3" s="1"/>
  <c r="N237" i="5"/>
  <c r="BN249" i="3" s="1"/>
  <c r="N238" i="5"/>
  <c r="BN250" i="3" s="1"/>
  <c r="N239" i="5"/>
  <c r="BN251" i="3" s="1"/>
  <c r="N240" i="5"/>
  <c r="BN252" i="3" s="1"/>
  <c r="N241" i="5"/>
  <c r="BN253" i="3" s="1"/>
  <c r="N242" i="5"/>
  <c r="BN254" i="3" s="1"/>
  <c r="N243" i="5"/>
  <c r="BN255" i="3" s="1"/>
  <c r="N244" i="5"/>
  <c r="BN256" i="3" s="1"/>
  <c r="N245" i="5"/>
  <c r="BN257" i="3" s="1"/>
  <c r="N246" i="5"/>
  <c r="BN258" i="3" s="1"/>
  <c r="N247" i="5"/>
  <c r="BN259" i="3" s="1"/>
  <c r="N248" i="5"/>
  <c r="BN260" i="3" s="1"/>
  <c r="N249" i="5"/>
  <c r="BN261" i="3" s="1"/>
  <c r="N250" i="5"/>
  <c r="BN262" i="3" s="1"/>
  <c r="N251" i="5"/>
  <c r="BN263" i="3" s="1"/>
  <c r="N252" i="5"/>
  <c r="BN264" i="3" s="1"/>
  <c r="N253" i="5"/>
  <c r="BN265" i="3" s="1"/>
  <c r="N254" i="5"/>
  <c r="BN266" i="3" s="1"/>
  <c r="N255" i="5"/>
  <c r="BN267" i="3" s="1"/>
  <c r="N256" i="5"/>
  <c r="BN268" i="3" s="1"/>
  <c r="N257" i="5"/>
  <c r="BN269" i="3" s="1"/>
  <c r="N258" i="5"/>
  <c r="BN270" i="3" s="1"/>
  <c r="N259" i="5"/>
  <c r="BN271" i="3" s="1"/>
  <c r="N260" i="5"/>
  <c r="BN272" i="3" s="1"/>
  <c r="N261" i="5"/>
  <c r="BN273" i="3" s="1"/>
  <c r="N262" i="5"/>
  <c r="BN274" i="3" s="1"/>
  <c r="N263" i="5"/>
  <c r="BN275" i="3" s="1"/>
  <c r="N264" i="5"/>
  <c r="BN276" i="3" s="1"/>
  <c r="N265" i="5"/>
  <c r="BN277" i="3" s="1"/>
  <c r="N266" i="5"/>
  <c r="BN278" i="3" s="1"/>
  <c r="N267" i="5"/>
  <c r="BN279" i="3" s="1"/>
  <c r="N268" i="5"/>
  <c r="BN280" i="3" s="1"/>
  <c r="N269" i="5"/>
  <c r="BN281" i="3" s="1"/>
  <c r="N270" i="5"/>
  <c r="BN282" i="3" s="1"/>
  <c r="N271" i="5"/>
  <c r="BN283" i="3" s="1"/>
  <c r="N272" i="5"/>
  <c r="BN284" i="3" s="1"/>
  <c r="N273" i="5"/>
  <c r="BN285" i="3" s="1"/>
  <c r="N274" i="5"/>
  <c r="BN286" i="3" s="1"/>
  <c r="N275" i="5"/>
  <c r="BN287" i="3" s="1"/>
  <c r="N276" i="5"/>
  <c r="BN288" i="3" s="1"/>
  <c r="N277" i="5"/>
  <c r="BN289" i="3" s="1"/>
  <c r="N278" i="5"/>
  <c r="BN290" i="3" s="1"/>
  <c r="N279" i="5"/>
  <c r="BN291" i="3" s="1"/>
  <c r="N280" i="5"/>
  <c r="BN292" i="3" s="1"/>
  <c r="N281" i="5"/>
  <c r="BN293" i="3" s="1"/>
  <c r="N282" i="5"/>
  <c r="BN294" i="3" s="1"/>
  <c r="N283" i="5"/>
  <c r="BN295" i="3" s="1"/>
  <c r="N284" i="5"/>
  <c r="BN296" i="3" s="1"/>
  <c r="N285" i="5"/>
  <c r="BN297" i="3" s="1"/>
  <c r="N286" i="5"/>
  <c r="BN298" i="3" s="1"/>
  <c r="N287" i="5"/>
  <c r="BN299" i="3" s="1"/>
  <c r="N288" i="5"/>
  <c r="BN300" i="3" s="1"/>
  <c r="N289" i="5"/>
  <c r="BN301" i="3" s="1"/>
  <c r="N290" i="5"/>
  <c r="BN302" i="3" s="1"/>
  <c r="N291" i="5"/>
  <c r="BN303" i="3" s="1"/>
  <c r="N292" i="5"/>
  <c r="BN304" i="3" s="1"/>
  <c r="N293" i="5"/>
  <c r="BN305" i="3" s="1"/>
  <c r="N294" i="5"/>
  <c r="BN306" i="3" s="1"/>
  <c r="N295" i="5"/>
  <c r="BN307" i="3" s="1"/>
  <c r="N296" i="5"/>
  <c r="BN308" i="3" s="1"/>
  <c r="N297" i="5"/>
  <c r="BN309" i="3" s="1"/>
  <c r="N298" i="5"/>
  <c r="BN310" i="3" s="1"/>
  <c r="N299" i="5"/>
  <c r="BN311" i="3" s="1"/>
  <c r="N300" i="5"/>
  <c r="BN312" i="3" s="1"/>
  <c r="N301" i="5"/>
  <c r="BN313" i="3" s="1"/>
  <c r="N302" i="5"/>
  <c r="BN314" i="3" s="1"/>
  <c r="N303" i="5"/>
  <c r="BN315" i="3" s="1"/>
  <c r="N304" i="5"/>
  <c r="BN316" i="3" s="1"/>
  <c r="N305" i="5"/>
  <c r="BN317" i="3" s="1"/>
  <c r="N306" i="5"/>
  <c r="BN318" i="3" s="1"/>
  <c r="N307" i="5"/>
  <c r="BN319" i="3" s="1"/>
  <c r="N308" i="5"/>
  <c r="BN320" i="3" s="1"/>
  <c r="N309" i="5"/>
  <c r="BN321" i="3" s="1"/>
  <c r="N310" i="5"/>
  <c r="BN322" i="3" s="1"/>
  <c r="N311" i="5"/>
  <c r="BN323" i="3" s="1"/>
  <c r="N312" i="5"/>
  <c r="BN324" i="3" s="1"/>
  <c r="N313" i="5"/>
  <c r="BN325" i="3" s="1"/>
  <c r="N314" i="5"/>
  <c r="BN326" i="3" s="1"/>
  <c r="N315" i="5"/>
  <c r="BN327" i="3" s="1"/>
  <c r="N316" i="5"/>
  <c r="BN328" i="3" s="1"/>
  <c r="N317" i="5"/>
  <c r="BN329" i="3" s="1"/>
  <c r="N318" i="5"/>
  <c r="BN330" i="3" s="1"/>
  <c r="N319" i="5"/>
  <c r="BN331" i="3" s="1"/>
  <c r="N320" i="5"/>
  <c r="BN332" i="3" s="1"/>
  <c r="N321" i="5"/>
  <c r="BN333" i="3" s="1"/>
  <c r="N322" i="5"/>
  <c r="BN334" i="3" s="1"/>
  <c r="N323" i="5"/>
  <c r="BN335" i="3" s="1"/>
  <c r="N324" i="5"/>
  <c r="BN336" i="3" s="1"/>
  <c r="N325" i="5"/>
  <c r="BN337" i="3" s="1"/>
  <c r="N326" i="5"/>
  <c r="BN338" i="3" s="1"/>
  <c r="N327" i="5"/>
  <c r="BN339" i="3" s="1"/>
  <c r="N328" i="5"/>
  <c r="BN340" i="3" s="1"/>
  <c r="N329" i="5"/>
  <c r="BN341" i="3" s="1"/>
  <c r="N330" i="5"/>
  <c r="BN342" i="3" s="1"/>
  <c r="N331" i="5"/>
  <c r="BN343" i="3" s="1"/>
  <c r="N332" i="5"/>
  <c r="BN344" i="3" s="1"/>
  <c r="N333" i="5"/>
  <c r="BN345" i="3" s="1"/>
  <c r="N334" i="5"/>
  <c r="BN346" i="3" s="1"/>
  <c r="N335" i="5"/>
  <c r="BN347" i="3" s="1"/>
  <c r="N336" i="5"/>
  <c r="BN348" i="3" s="1"/>
  <c r="N337" i="5"/>
  <c r="BN349" i="3" s="1"/>
  <c r="N338" i="5"/>
  <c r="BN350" i="3" s="1"/>
  <c r="N339" i="5"/>
  <c r="BN351" i="3" s="1"/>
  <c r="N340" i="5"/>
  <c r="BN352" i="3" s="1"/>
  <c r="N341" i="5"/>
  <c r="BN353" i="3" s="1"/>
  <c r="N342" i="5"/>
  <c r="BN354" i="3" s="1"/>
  <c r="N343" i="5"/>
  <c r="BN355" i="3" s="1"/>
  <c r="N344" i="5"/>
  <c r="BN356" i="3" s="1"/>
  <c r="N345" i="5"/>
  <c r="BN357" i="3" s="1"/>
  <c r="N346" i="5"/>
  <c r="BN358" i="3" s="1"/>
  <c r="N347" i="5"/>
  <c r="BN359" i="3" s="1"/>
  <c r="N348" i="5"/>
  <c r="BN360" i="3" s="1"/>
  <c r="N349" i="5"/>
  <c r="BN361" i="3" s="1"/>
  <c r="N350" i="5"/>
  <c r="BN362" i="3" s="1"/>
  <c r="N351" i="5"/>
  <c r="BN363" i="3" s="1"/>
  <c r="N352" i="5"/>
  <c r="BN364" i="3" s="1"/>
  <c r="N353" i="5"/>
  <c r="BN365" i="3" s="1"/>
  <c r="N354" i="5"/>
  <c r="BN366" i="3" s="1"/>
  <c r="N355" i="5"/>
  <c r="BN367" i="3" s="1"/>
  <c r="N356" i="5"/>
  <c r="BN368" i="3" s="1"/>
  <c r="N357" i="5"/>
  <c r="BN369" i="3" s="1"/>
  <c r="N358" i="5"/>
  <c r="BN370" i="3" s="1"/>
  <c r="N359" i="5"/>
  <c r="BN371" i="3" s="1"/>
  <c r="N360" i="5"/>
  <c r="BN372" i="3" s="1"/>
  <c r="N361" i="5"/>
  <c r="BN373" i="3" s="1"/>
  <c r="N362" i="5"/>
  <c r="BN374" i="3" s="1"/>
  <c r="N363" i="5"/>
  <c r="BN375" i="3" s="1"/>
  <c r="N364" i="5"/>
  <c r="BN376" i="3" s="1"/>
  <c r="N365" i="5"/>
  <c r="BN377" i="3" s="1"/>
  <c r="N366" i="5"/>
  <c r="BN378" i="3" s="1"/>
  <c r="N367" i="5"/>
  <c r="BN379" i="3" s="1"/>
  <c r="N368" i="5"/>
  <c r="BN380" i="3" s="1"/>
  <c r="N369" i="5"/>
  <c r="BN381" i="3" s="1"/>
  <c r="N370" i="5"/>
  <c r="BN382" i="3" s="1"/>
  <c r="N371" i="5"/>
  <c r="BN383" i="3" s="1"/>
  <c r="N372" i="5"/>
  <c r="BN384" i="3" s="1"/>
  <c r="N373" i="5"/>
  <c r="BN385" i="3" s="1"/>
  <c r="N374" i="5"/>
  <c r="BN386" i="3" s="1"/>
  <c r="N375" i="5"/>
  <c r="BN387" i="3" s="1"/>
  <c r="N376" i="5"/>
  <c r="BN388" i="3" s="1"/>
  <c r="N377" i="5"/>
  <c r="BN389" i="3" s="1"/>
  <c r="N378" i="5"/>
  <c r="BN390" i="3" s="1"/>
  <c r="N379" i="5"/>
  <c r="BN391" i="3" s="1"/>
  <c r="N380" i="5"/>
  <c r="BN392" i="3" s="1"/>
  <c r="N381" i="5"/>
  <c r="BN393" i="3" s="1"/>
  <c r="N382" i="5"/>
  <c r="BN394" i="3" s="1"/>
  <c r="N383" i="5"/>
  <c r="BN395" i="3" s="1"/>
  <c r="N384" i="5"/>
  <c r="BN396" i="3" s="1"/>
  <c r="N385" i="5"/>
  <c r="BN397" i="3" s="1"/>
  <c r="N386" i="5"/>
  <c r="BN398" i="3" s="1"/>
  <c r="N387" i="5"/>
  <c r="BN399" i="3" s="1"/>
  <c r="N388" i="5"/>
  <c r="BN400" i="3" s="1"/>
  <c r="N389" i="5"/>
  <c r="BN401" i="3" s="1"/>
  <c r="N390" i="5"/>
  <c r="BN402" i="3" s="1"/>
  <c r="N391" i="5"/>
  <c r="BN403" i="3" s="1"/>
  <c r="N392" i="5"/>
  <c r="BN404" i="3" s="1"/>
  <c r="N393" i="5"/>
  <c r="BN405" i="3" s="1"/>
  <c r="N394" i="5"/>
  <c r="BN406" i="3" s="1"/>
  <c r="N395" i="5"/>
  <c r="BN407" i="3" s="1"/>
  <c r="N396" i="5"/>
  <c r="BN408" i="3" s="1"/>
  <c r="N397" i="5"/>
  <c r="BN409" i="3" s="1"/>
  <c r="N398" i="5"/>
  <c r="BN410" i="3" s="1"/>
  <c r="N399" i="5"/>
  <c r="BN416" i="3" s="1"/>
  <c r="N400" i="5"/>
  <c r="BN411" i="3" s="1"/>
  <c r="N401" i="5"/>
  <c r="BN412" i="3" s="1"/>
  <c r="N402" i="5"/>
  <c r="BN413" i="3" s="1"/>
  <c r="N403" i="5"/>
  <c r="BN414" i="3" s="1"/>
  <c r="N404" i="5"/>
  <c r="BN415" i="3" s="1"/>
  <c r="N405" i="5"/>
  <c r="BN417" i="3" s="1"/>
  <c r="N406" i="5"/>
  <c r="BN418" i="3" s="1"/>
  <c r="N407" i="5"/>
  <c r="BN419" i="3" s="1"/>
  <c r="N408" i="5"/>
  <c r="BN420" i="3" s="1"/>
  <c r="N409" i="5"/>
  <c r="BN421" i="3" s="1"/>
  <c r="N410" i="5"/>
  <c r="BN422" i="3" s="1"/>
  <c r="N411" i="5"/>
  <c r="BN423" i="3" s="1"/>
  <c r="N412" i="5"/>
  <c r="BN424" i="3" s="1"/>
  <c r="N413" i="5"/>
  <c r="BN425" i="3" s="1"/>
  <c r="N414" i="5"/>
  <c r="BN426" i="3" s="1"/>
  <c r="N415" i="5"/>
  <c r="BN427" i="3" s="1"/>
  <c r="N416" i="5"/>
  <c r="BN428" i="3" s="1"/>
  <c r="N417" i="5"/>
  <c r="BN429" i="3" s="1"/>
  <c r="N418" i="5"/>
  <c r="BN430" i="3" s="1"/>
  <c r="N419" i="5"/>
  <c r="BN431" i="3" s="1"/>
  <c r="N420" i="5"/>
  <c r="BN432" i="3" s="1"/>
  <c r="N421" i="5"/>
  <c r="BN433" i="3" s="1"/>
  <c r="N422" i="5"/>
  <c r="BN434" i="3" s="1"/>
  <c r="N423" i="5"/>
  <c r="BN435" i="3" s="1"/>
  <c r="N424" i="5"/>
  <c r="BN436" i="3" s="1"/>
  <c r="N425" i="5"/>
  <c r="BN437" i="3" s="1"/>
  <c r="N426" i="5"/>
  <c r="BN438" i="3" s="1"/>
  <c r="N427" i="5"/>
  <c r="BN439" i="3" s="1"/>
  <c r="N428" i="5"/>
  <c r="BN440" i="3" s="1"/>
  <c r="N429" i="5"/>
  <c r="BN441" i="3" s="1"/>
  <c r="N430" i="5"/>
  <c r="BN442" i="3" s="1"/>
  <c r="N431" i="5"/>
  <c r="BN443" i="3" s="1"/>
  <c r="N432" i="5"/>
  <c r="BN444" i="3" s="1"/>
  <c r="N433" i="5"/>
  <c r="BN445" i="3" s="1"/>
  <c r="N434" i="5"/>
  <c r="BN446" i="3" s="1"/>
  <c r="N435" i="5"/>
  <c r="BN447" i="3" s="1"/>
  <c r="N436" i="5"/>
  <c r="BN448" i="3" s="1"/>
  <c r="N437" i="5"/>
  <c r="BN449" i="3" s="1"/>
  <c r="N438" i="5"/>
  <c r="BN450" i="3" s="1"/>
  <c r="N439" i="5"/>
  <c r="BN451" i="3" s="1"/>
  <c r="N440" i="5"/>
  <c r="BN452" i="3" s="1"/>
  <c r="N441" i="5"/>
  <c r="BN453" i="3" s="1"/>
  <c r="N442" i="5"/>
  <c r="BN454" i="3" s="1"/>
  <c r="N443" i="5"/>
  <c r="BN455" i="3" s="1"/>
  <c r="N444" i="5"/>
  <c r="BN456" i="3" s="1"/>
  <c r="N445" i="5"/>
  <c r="BN457" i="3" s="1"/>
  <c r="N446" i="5"/>
  <c r="BN458" i="3" s="1"/>
  <c r="N447" i="5"/>
  <c r="BN459" i="3" s="1"/>
  <c r="N448" i="5"/>
  <c r="BN460" i="3" s="1"/>
  <c r="N449" i="5"/>
  <c r="BN461" i="3" s="1"/>
  <c r="N450" i="5"/>
  <c r="BN462" i="3" s="1"/>
  <c r="N451" i="5"/>
  <c r="BN463" i="3" s="1"/>
  <c r="N452" i="5"/>
  <c r="BN464" i="3" s="1"/>
  <c r="N453" i="5"/>
  <c r="BN465" i="3" s="1"/>
  <c r="N454" i="5"/>
  <c r="BN466" i="3" s="1"/>
  <c r="N455" i="5"/>
  <c r="BN467" i="3" s="1"/>
  <c r="N456" i="5"/>
  <c r="BN468" i="3" s="1"/>
  <c r="N457" i="5"/>
  <c r="BN469" i="3" s="1"/>
  <c r="N458" i="5"/>
  <c r="BN470" i="3" s="1"/>
  <c r="N459" i="5"/>
  <c r="BN471" i="3" s="1"/>
  <c r="N460" i="5"/>
  <c r="BN472" i="3" s="1"/>
  <c r="N461" i="5"/>
  <c r="BN473" i="3" s="1"/>
  <c r="N462" i="5"/>
  <c r="BN474" i="3" s="1"/>
  <c r="N463" i="5"/>
  <c r="BN475" i="3" s="1"/>
  <c r="N464" i="5"/>
  <c r="BN476" i="3" s="1"/>
  <c r="N465" i="5"/>
  <c r="BN477" i="3" s="1"/>
  <c r="N466" i="5"/>
  <c r="BN478" i="3" s="1"/>
  <c r="N467" i="5"/>
  <c r="BN479" i="3" s="1"/>
  <c r="N468" i="5"/>
  <c r="BN480" i="3" s="1"/>
  <c r="N469" i="5"/>
  <c r="BN481" i="3" s="1"/>
  <c r="N470" i="5"/>
  <c r="BN482" i="3" s="1"/>
  <c r="N471" i="5"/>
  <c r="BN483" i="3" s="1"/>
  <c r="N472" i="5"/>
  <c r="BN484" i="3" s="1"/>
  <c r="N473" i="5"/>
  <c r="BN485" i="3" s="1"/>
  <c r="N474" i="5"/>
  <c r="BN486" i="3" s="1"/>
  <c r="N475" i="5"/>
  <c r="BN487" i="3" s="1"/>
  <c r="N476" i="5"/>
  <c r="BN488" i="3" s="1"/>
  <c r="N477" i="5"/>
  <c r="BN489" i="3" s="1"/>
  <c r="N478" i="5"/>
  <c r="BN490" i="3" s="1"/>
  <c r="N479" i="5"/>
  <c r="BN491" i="3" s="1"/>
  <c r="N480" i="5"/>
  <c r="BN492" i="3" s="1"/>
  <c r="N481" i="5"/>
  <c r="BN493" i="3" s="1"/>
  <c r="N482" i="5"/>
  <c r="BN494" i="3" s="1"/>
  <c r="N483" i="5"/>
  <c r="BN495" i="3" s="1"/>
  <c r="N484" i="5"/>
  <c r="BN496" i="3" s="1"/>
  <c r="N485" i="5"/>
  <c r="BN497" i="3" s="1"/>
  <c r="N486" i="5"/>
  <c r="BN498" i="3" s="1"/>
  <c r="N487" i="5"/>
  <c r="BN499" i="3" s="1"/>
  <c r="N488" i="5"/>
  <c r="BN500" i="3" s="1"/>
  <c r="N489" i="5"/>
  <c r="BN501" i="3" s="1"/>
  <c r="N490" i="5"/>
  <c r="BN502" i="3" s="1"/>
  <c r="N491" i="5"/>
  <c r="BN503" i="3" s="1"/>
  <c r="N492" i="5"/>
  <c r="BN504" i="3" s="1"/>
  <c r="N493" i="5"/>
  <c r="BN505" i="3" s="1"/>
  <c r="N494" i="5"/>
  <c r="BN506" i="3" s="1"/>
  <c r="N495" i="5"/>
  <c r="BN507" i="3" s="1"/>
  <c r="N496" i="5"/>
  <c r="BN508" i="3" s="1"/>
  <c r="N497" i="5"/>
  <c r="BN509" i="3" s="1"/>
  <c r="N498" i="5"/>
  <c r="BN510" i="3" s="1"/>
  <c r="N499" i="5"/>
  <c r="BN511" i="3" s="1"/>
  <c r="N500" i="5"/>
  <c r="BN512" i="3" s="1"/>
  <c r="N501" i="5"/>
  <c r="BN513" i="3" s="1"/>
  <c r="N502" i="5"/>
  <c r="BN514" i="3" s="1"/>
  <c r="N503" i="5"/>
  <c r="BN515" i="3" s="1"/>
  <c r="N504" i="5"/>
  <c r="BN516" i="3" s="1"/>
  <c r="N505" i="5"/>
  <c r="BN517" i="3" s="1"/>
  <c r="N506" i="5"/>
  <c r="BN518" i="3" s="1"/>
  <c r="N507" i="5"/>
  <c r="BN519" i="3" s="1"/>
  <c r="N508" i="5"/>
  <c r="BN520" i="3" s="1"/>
  <c r="N509" i="5"/>
  <c r="BN521" i="3" s="1"/>
  <c r="N510" i="5"/>
  <c r="BN522" i="3" s="1"/>
  <c r="N511" i="5"/>
  <c r="BN523" i="3" s="1"/>
  <c r="N512" i="5"/>
  <c r="BN524" i="3" s="1"/>
  <c r="N513" i="5"/>
  <c r="BN525" i="3" s="1"/>
  <c r="N514" i="5"/>
  <c r="BN526" i="3" s="1"/>
  <c r="N515" i="5"/>
  <c r="BN527" i="3" s="1"/>
  <c r="N516" i="5"/>
  <c r="BN528" i="3" s="1"/>
  <c r="N517" i="5"/>
  <c r="BN529" i="3" s="1"/>
  <c r="N518" i="5"/>
  <c r="BN530" i="3" s="1"/>
  <c r="N519" i="5"/>
  <c r="BN531" i="3" s="1"/>
  <c r="N520" i="5"/>
  <c r="BN532" i="3" s="1"/>
  <c r="N521" i="5"/>
  <c r="BN533" i="3" s="1"/>
  <c r="N522" i="5"/>
  <c r="BN534" i="3" s="1"/>
  <c r="N523" i="5"/>
  <c r="BN535" i="3" s="1"/>
  <c r="N524" i="5"/>
  <c r="BN536" i="3" s="1"/>
  <c r="N525" i="5"/>
  <c r="BN537" i="3" s="1"/>
  <c r="N526" i="5"/>
  <c r="BN538" i="3" s="1"/>
  <c r="N527" i="5"/>
  <c r="BN539" i="3" s="1"/>
  <c r="N528" i="5"/>
  <c r="BN540" i="3" s="1"/>
  <c r="N529" i="5"/>
  <c r="BN541" i="3" s="1"/>
  <c r="BP541" i="3" s="1"/>
  <c r="N530" i="5"/>
  <c r="BN542" i="3" s="1"/>
  <c r="N531" i="5"/>
  <c r="BN543" i="3" s="1"/>
  <c r="N532" i="5"/>
  <c r="BN544" i="3" s="1"/>
  <c r="N533" i="5"/>
  <c r="BN545" i="3" s="1"/>
  <c r="N534" i="5"/>
  <c r="BN546" i="3" s="1"/>
  <c r="N535" i="5"/>
  <c r="BN547" i="3" s="1"/>
  <c r="N536" i="5"/>
  <c r="BN548" i="3" s="1"/>
  <c r="N537" i="5"/>
  <c r="BN549" i="3" s="1"/>
  <c r="N538" i="5"/>
  <c r="BN550" i="3" s="1"/>
  <c r="N539" i="5"/>
  <c r="BN551" i="3" s="1"/>
  <c r="N540" i="5"/>
  <c r="BN552" i="3" s="1"/>
  <c r="N541" i="5"/>
  <c r="BN553" i="3" s="1"/>
  <c r="N542" i="5"/>
  <c r="BN554" i="3" s="1"/>
  <c r="N543" i="5"/>
  <c r="BN555" i="3" s="1"/>
  <c r="N544" i="5"/>
  <c r="BN556" i="3" s="1"/>
  <c r="N545" i="5"/>
  <c r="BN557" i="3" s="1"/>
  <c r="N546" i="5"/>
  <c r="BN558" i="3" s="1"/>
  <c r="N547" i="5"/>
  <c r="BN559" i="3" s="1"/>
  <c r="N548" i="5"/>
  <c r="BN560" i="3" s="1"/>
  <c r="N549" i="5"/>
  <c r="BN561" i="3" s="1"/>
  <c r="N550" i="5"/>
  <c r="BN562" i="3" s="1"/>
  <c r="N551" i="5"/>
  <c r="BN563" i="3" s="1"/>
  <c r="N552" i="5"/>
  <c r="N553" i="5"/>
  <c r="BN565" i="3" s="1"/>
  <c r="N554" i="5"/>
  <c r="BN566" i="3" s="1"/>
  <c r="N555" i="5"/>
  <c r="BN567" i="3" s="1"/>
  <c r="N556" i="5"/>
  <c r="BN568" i="3" s="1"/>
  <c r="N557" i="5"/>
  <c r="BN569" i="3" s="1"/>
  <c r="N558" i="5"/>
  <c r="BN570" i="3" s="1"/>
  <c r="N559" i="5"/>
  <c r="BN571" i="3" s="1"/>
  <c r="N560" i="5"/>
  <c r="BN572" i="3" s="1"/>
  <c r="N561" i="5"/>
  <c r="BN573" i="3" s="1"/>
  <c r="N562" i="5"/>
  <c r="BN574" i="3" s="1"/>
  <c r="N563" i="5"/>
  <c r="BN575" i="3" s="1"/>
  <c r="N564" i="5"/>
  <c r="N565" i="5"/>
  <c r="BN577" i="3" s="1"/>
  <c r="N566" i="5"/>
  <c r="BN578" i="3" s="1"/>
  <c r="N567" i="5"/>
  <c r="BN579" i="3" s="1"/>
  <c r="N568" i="5"/>
  <c r="BN580" i="3" s="1"/>
  <c r="N569" i="5"/>
  <c r="BN581" i="3" s="1"/>
  <c r="N570" i="5"/>
  <c r="BN582" i="3" s="1"/>
  <c r="N571" i="5"/>
  <c r="BN583" i="3" s="1"/>
  <c r="N572" i="5"/>
  <c r="BN584" i="3" s="1"/>
  <c r="N573" i="5"/>
  <c r="BN585" i="3" s="1"/>
  <c r="N574" i="5"/>
  <c r="BN586" i="3" s="1"/>
  <c r="N575" i="5"/>
  <c r="BN587" i="3" s="1"/>
  <c r="N576" i="5"/>
  <c r="BN588" i="3" s="1"/>
  <c r="N577" i="5"/>
  <c r="BN589" i="3" s="1"/>
  <c r="N578" i="5"/>
  <c r="BN590" i="3" s="1"/>
  <c r="N579" i="5"/>
  <c r="BN591" i="3" s="1"/>
  <c r="N580" i="5"/>
  <c r="BN592" i="3" s="1"/>
  <c r="N581" i="5"/>
  <c r="BN593" i="3" s="1"/>
  <c r="N582" i="5"/>
  <c r="BN594" i="3" s="1"/>
  <c r="N583" i="5"/>
  <c r="BN595" i="3" s="1"/>
  <c r="N584" i="5"/>
  <c r="BN596" i="3" s="1"/>
  <c r="N585" i="5"/>
  <c r="BN597" i="3" s="1"/>
  <c r="N586" i="5"/>
  <c r="BN598" i="3" s="1"/>
  <c r="N587" i="5"/>
  <c r="BN599" i="3" s="1"/>
  <c r="N588" i="5"/>
  <c r="BN600" i="3" s="1"/>
  <c r="N589" i="5"/>
  <c r="BN601" i="3" s="1"/>
  <c r="N590" i="5"/>
  <c r="BN602" i="3" s="1"/>
  <c r="N591" i="5"/>
  <c r="BN603" i="3" s="1"/>
  <c r="N592" i="5"/>
  <c r="BN604" i="3" s="1"/>
  <c r="N593" i="5"/>
  <c r="BN605" i="3" s="1"/>
  <c r="N594" i="5"/>
  <c r="BN606" i="3" s="1"/>
  <c r="N595" i="5"/>
  <c r="BN607" i="3" s="1"/>
  <c r="N596" i="5"/>
  <c r="BN608" i="3" s="1"/>
  <c r="N597" i="5"/>
  <c r="BN609" i="3" s="1"/>
  <c r="N598" i="5"/>
  <c r="BN610" i="3" s="1"/>
  <c r="N599" i="5"/>
  <c r="BN611" i="3" s="1"/>
  <c r="N600" i="5"/>
  <c r="BN612" i="3" s="1"/>
  <c r="N601" i="5"/>
  <c r="N602" i="5"/>
  <c r="BN613" i="3" s="1"/>
  <c r="N603" i="5"/>
  <c r="BN614" i="3" s="1"/>
  <c r="N604" i="5"/>
  <c r="BN615" i="3" s="1"/>
  <c r="N605" i="5"/>
  <c r="BN616" i="3" s="1"/>
  <c r="N606" i="5"/>
  <c r="BN617" i="3" s="1"/>
  <c r="BP617" i="3" s="1"/>
  <c r="N607" i="5"/>
  <c r="N608" i="5"/>
  <c r="BN619" i="3" s="1"/>
  <c r="N609" i="5"/>
  <c r="BN620" i="3" s="1"/>
  <c r="N610" i="5"/>
  <c r="BN621" i="3" s="1"/>
  <c r="N611" i="5"/>
  <c r="BN622" i="3" s="1"/>
  <c r="N612" i="5"/>
  <c r="N613" i="5"/>
  <c r="BN624" i="3" s="1"/>
  <c r="N614" i="5"/>
  <c r="BN625" i="3" s="1"/>
  <c r="N615" i="5"/>
  <c r="BN626" i="3" s="1"/>
  <c r="N616" i="5"/>
  <c r="BN627" i="3" s="1"/>
  <c r="N617" i="5"/>
  <c r="BN628" i="3" s="1"/>
  <c r="N618" i="5"/>
  <c r="BN629" i="3" s="1"/>
  <c r="N619" i="5"/>
  <c r="N620" i="5"/>
  <c r="BN631" i="3" s="1"/>
  <c r="N621" i="5"/>
  <c r="BN632" i="3" s="1"/>
  <c r="N622" i="5"/>
  <c r="BN633" i="3" s="1"/>
  <c r="N623" i="5"/>
  <c r="BN634" i="3" s="1"/>
  <c r="N624" i="5"/>
  <c r="N625" i="5"/>
  <c r="N626" i="5"/>
  <c r="BN637" i="3" s="1"/>
  <c r="N627" i="5"/>
  <c r="BN638" i="3" s="1"/>
  <c r="N628" i="5"/>
  <c r="BN639" i="3" s="1"/>
  <c r="N629" i="5"/>
  <c r="N630" i="5"/>
  <c r="N631" i="5"/>
  <c r="BN640" i="3" s="1"/>
  <c r="N632" i="5"/>
  <c r="BN641" i="3" s="1"/>
  <c r="N633" i="5"/>
  <c r="BN642" i="3" s="1"/>
  <c r="N634" i="5"/>
  <c r="BN643" i="3" s="1"/>
  <c r="N635" i="5"/>
  <c r="N636" i="5"/>
  <c r="N637" i="5"/>
  <c r="BN646" i="3" s="1"/>
  <c r="N638" i="5"/>
  <c r="BN647" i="3" s="1"/>
  <c r="N639" i="5"/>
  <c r="BN648" i="3" s="1"/>
  <c r="N640" i="5"/>
  <c r="BN649" i="3" s="1"/>
  <c r="N641" i="5"/>
  <c r="BN650" i="3" s="1"/>
  <c r="N642" i="5"/>
  <c r="BN651" i="3" s="1"/>
  <c r="N643" i="5"/>
  <c r="BN652" i="3" s="1"/>
  <c r="N644" i="5"/>
  <c r="BN653" i="3" s="1"/>
  <c r="N645" i="5"/>
  <c r="BN654" i="3" s="1"/>
  <c r="N646" i="5"/>
  <c r="BN655" i="3" s="1"/>
  <c r="N647" i="5"/>
  <c r="N648" i="5"/>
  <c r="N649" i="5"/>
  <c r="BN658" i="3" s="1"/>
  <c r="N650" i="5"/>
  <c r="BN659" i="3" s="1"/>
  <c r="N651" i="5"/>
  <c r="BN660" i="3" s="1"/>
  <c r="N652" i="5"/>
  <c r="BN661" i="3" s="1"/>
  <c r="N653" i="5"/>
  <c r="BN662" i="3" s="1"/>
  <c r="N654" i="5"/>
  <c r="BN663" i="3" s="1"/>
  <c r="N655" i="5"/>
  <c r="BN664" i="3" s="1"/>
  <c r="N656" i="5"/>
  <c r="BN665" i="3" s="1"/>
  <c r="N657" i="5"/>
  <c r="BN666" i="3" s="1"/>
  <c r="N658" i="5"/>
  <c r="BN667" i="3" s="1"/>
  <c r="N659" i="5"/>
  <c r="N660" i="5"/>
  <c r="N661" i="5"/>
  <c r="BN670" i="3" s="1"/>
  <c r="N662" i="5"/>
  <c r="BN671" i="3" s="1"/>
  <c r="N663" i="5"/>
  <c r="BN672" i="3" s="1"/>
  <c r="N664" i="5"/>
  <c r="BN673" i="3" s="1"/>
  <c r="N665" i="5"/>
  <c r="BN674" i="3" s="1"/>
  <c r="N666" i="5"/>
  <c r="BN675" i="3" s="1"/>
  <c r="N667" i="5"/>
  <c r="BN676" i="3" s="1"/>
  <c r="N668" i="5"/>
  <c r="BN677" i="3" s="1"/>
  <c r="N669" i="5"/>
  <c r="BN678" i="3" s="1"/>
  <c r="N670" i="5"/>
  <c r="BN679" i="3" s="1"/>
  <c r="N671" i="5"/>
  <c r="BN680" i="3" s="1"/>
  <c r="N672" i="5"/>
  <c r="N673" i="5"/>
  <c r="BN682" i="3" s="1"/>
  <c r="N674" i="5"/>
  <c r="BN683" i="3" s="1"/>
  <c r="N675" i="5"/>
  <c r="BN684" i="3" s="1"/>
  <c r="N676" i="5"/>
  <c r="BN685" i="3" s="1"/>
  <c r="N677" i="5"/>
  <c r="BN686" i="3" s="1"/>
  <c r="N678" i="5"/>
  <c r="BN687" i="3" s="1"/>
  <c r="N679" i="5"/>
  <c r="BN688" i="3" s="1"/>
  <c r="N680" i="5"/>
  <c r="N681" i="5"/>
  <c r="BN690" i="3" s="1"/>
  <c r="N682" i="5"/>
  <c r="BN691" i="3" s="1"/>
  <c r="N683" i="5"/>
  <c r="BN692" i="3" s="1"/>
  <c r="N684" i="5"/>
  <c r="N685" i="5"/>
  <c r="BN694" i="3" s="1"/>
  <c r="N686" i="5"/>
  <c r="N687" i="5"/>
  <c r="BN696" i="3" s="1"/>
  <c r="N688" i="5"/>
  <c r="BN697" i="3" s="1"/>
  <c r="N689" i="5"/>
  <c r="BN698" i="3" s="1"/>
  <c r="N690" i="5"/>
  <c r="BN699" i="3" s="1"/>
  <c r="N691" i="5"/>
  <c r="BN700" i="3" s="1"/>
  <c r="N692" i="5"/>
  <c r="BN701" i="3" s="1"/>
  <c r="N693" i="5"/>
  <c r="N694" i="5"/>
  <c r="BN703" i="3" s="1"/>
  <c r="N695" i="5"/>
  <c r="N696" i="5"/>
  <c r="BN705" i="3" s="1"/>
  <c r="N697" i="5"/>
  <c r="BN706" i="3" s="1"/>
  <c r="N698" i="5"/>
  <c r="N699" i="5"/>
  <c r="N700" i="5"/>
  <c r="BN709" i="3" s="1"/>
  <c r="N701" i="5"/>
  <c r="BN710" i="3" s="1"/>
  <c r="N702" i="5"/>
  <c r="BN711" i="3" s="1"/>
  <c r="N703" i="5"/>
  <c r="BN712" i="3" s="1"/>
  <c r="N704" i="5"/>
  <c r="BN713" i="3" s="1"/>
  <c r="N705" i="5"/>
  <c r="BN714" i="3" s="1"/>
  <c r="N706" i="5"/>
  <c r="BN715" i="3" s="1"/>
  <c r="N707" i="5"/>
  <c r="N708" i="5"/>
  <c r="N709" i="5"/>
  <c r="BN718" i="3" s="1"/>
  <c r="N710" i="5"/>
  <c r="BN719" i="3" s="1"/>
  <c r="N711" i="5"/>
  <c r="BN720" i="3" s="1"/>
  <c r="N712" i="5"/>
  <c r="N713" i="5"/>
  <c r="BN722" i="3" s="1"/>
  <c r="N714" i="5"/>
  <c r="BN723" i="3" s="1"/>
  <c r="N715" i="5"/>
  <c r="BN724" i="3" s="1"/>
  <c r="N716" i="5"/>
  <c r="BN725" i="3" s="1"/>
  <c r="N717" i="5"/>
  <c r="BN726" i="3" s="1"/>
  <c r="N718" i="5"/>
  <c r="BN727" i="3" s="1"/>
  <c r="N719" i="5"/>
  <c r="N720" i="5"/>
  <c r="N721" i="5"/>
  <c r="BN730" i="3" s="1"/>
  <c r="N722" i="5"/>
  <c r="BN731" i="3" s="1"/>
  <c r="N723" i="5"/>
  <c r="BN732" i="3" s="1"/>
  <c r="N724" i="5"/>
  <c r="BN733" i="3" s="1"/>
  <c r="N725" i="5"/>
  <c r="BN734" i="3" s="1"/>
  <c r="N726" i="5"/>
  <c r="BN735" i="3" s="1"/>
  <c r="N727" i="5"/>
  <c r="BN736" i="3" s="1"/>
  <c r="N728" i="5"/>
  <c r="N729" i="5"/>
  <c r="BN738" i="3" s="1"/>
  <c r="N730" i="5"/>
  <c r="BN739" i="3" s="1"/>
  <c r="N731" i="5"/>
  <c r="N732" i="5"/>
  <c r="N733" i="5"/>
  <c r="BN742" i="3" s="1"/>
  <c r="N734" i="5"/>
  <c r="BN743" i="3" s="1"/>
  <c r="N735" i="5"/>
  <c r="BN744" i="3" s="1"/>
  <c r="N736" i="5"/>
  <c r="BN745" i="3" s="1"/>
  <c r="N737" i="5"/>
  <c r="BN746" i="3" s="1"/>
  <c r="N738" i="5"/>
  <c r="BN747" i="3" s="1"/>
  <c r="N739" i="5"/>
  <c r="BN748" i="3" s="1"/>
  <c r="N740" i="5"/>
  <c r="BN749" i="3" s="1"/>
  <c r="N741" i="5"/>
  <c r="N742" i="5"/>
  <c r="BN751" i="3" s="1"/>
  <c r="N743" i="5"/>
  <c r="BN752" i="3" s="1"/>
  <c r="N744" i="5"/>
  <c r="N745" i="5"/>
  <c r="BN754" i="3" s="1"/>
  <c r="N746" i="5"/>
  <c r="BN755" i="3" s="1"/>
  <c r="N747" i="5"/>
  <c r="BN756" i="3" s="1"/>
  <c r="N748" i="5"/>
  <c r="BN757" i="3" s="1"/>
  <c r="N749" i="5"/>
  <c r="BN758" i="3" s="1"/>
  <c r="N750" i="5"/>
  <c r="BN759" i="3" s="1"/>
  <c r="N751" i="5"/>
  <c r="BN760" i="3" s="1"/>
  <c r="N752" i="5"/>
  <c r="N753" i="5"/>
  <c r="BN762" i="3" s="1"/>
  <c r="N754" i="5"/>
  <c r="BN763" i="3" s="1"/>
  <c r="N755" i="5"/>
  <c r="BN764" i="3" s="1"/>
  <c r="N756" i="5"/>
  <c r="N757" i="5"/>
  <c r="BN766" i="3" s="1"/>
  <c r="N758" i="5"/>
  <c r="N759" i="5"/>
  <c r="BN768" i="3" s="1"/>
  <c r="N760" i="5"/>
  <c r="BN769" i="3" s="1"/>
  <c r="N761" i="5"/>
  <c r="BN770" i="3" s="1"/>
  <c r="N762" i="5"/>
  <c r="BN771" i="3" s="1"/>
  <c r="N763" i="5"/>
  <c r="BN772" i="3" s="1"/>
  <c r="N764" i="5"/>
  <c r="BN773" i="3" s="1"/>
  <c r="N765" i="5"/>
  <c r="N766" i="5"/>
  <c r="BN775" i="3" s="1"/>
  <c r="N767" i="5"/>
  <c r="N768" i="5"/>
  <c r="BN777" i="3" s="1"/>
  <c r="N769" i="5"/>
  <c r="BN778" i="3" s="1"/>
  <c r="N770" i="5"/>
  <c r="N771" i="5"/>
  <c r="N772" i="5"/>
  <c r="BN781" i="3" s="1"/>
  <c r="N773" i="5"/>
  <c r="BN782" i="3" s="1"/>
  <c r="N774" i="5"/>
  <c r="BN783" i="3" s="1"/>
  <c r="N775" i="5"/>
  <c r="BN784" i="3" s="1"/>
  <c r="N776" i="5"/>
  <c r="BN785" i="3" s="1"/>
  <c r="N777" i="5"/>
  <c r="BN786" i="3" s="1"/>
  <c r="N778" i="5"/>
  <c r="BN787" i="3" s="1"/>
  <c r="N779" i="5"/>
  <c r="N780" i="5"/>
  <c r="N781" i="5"/>
  <c r="BN790" i="3" s="1"/>
  <c r="N782" i="5"/>
  <c r="BN791" i="3" s="1"/>
  <c r="N783" i="5"/>
  <c r="BN792" i="3" s="1"/>
  <c r="N784" i="5"/>
  <c r="N785" i="5"/>
  <c r="BN794" i="3" s="1"/>
  <c r="N786" i="5"/>
  <c r="BN795" i="3" s="1"/>
  <c r="N787" i="5"/>
  <c r="BN796" i="3" s="1"/>
  <c r="N788" i="5"/>
  <c r="BN797" i="3" s="1"/>
  <c r="N789" i="5"/>
  <c r="BN798" i="3" s="1"/>
  <c r="N790" i="5"/>
  <c r="BN799" i="3" s="1"/>
  <c r="N791" i="5"/>
  <c r="N792" i="5"/>
  <c r="N793" i="5"/>
  <c r="N794" i="5"/>
  <c r="BN803" i="3" s="1"/>
  <c r="N795" i="5"/>
  <c r="BN804" i="3" s="1"/>
  <c r="N796" i="5"/>
  <c r="BN805" i="3" s="1"/>
  <c r="N797" i="5"/>
  <c r="N798" i="5"/>
  <c r="BN807" i="3" s="1"/>
  <c r="N799" i="5"/>
  <c r="N800" i="5"/>
  <c r="BN809" i="3" s="1"/>
  <c r="N801" i="5"/>
  <c r="BN810" i="3" s="1"/>
  <c r="N802" i="5"/>
  <c r="BN811" i="3" s="1"/>
  <c r="N803" i="5"/>
  <c r="N804" i="5"/>
  <c r="N805" i="5"/>
  <c r="N806" i="5"/>
  <c r="BN815" i="3" s="1"/>
  <c r="N807" i="5"/>
  <c r="BN816" i="3" s="1"/>
  <c r="N808" i="5"/>
  <c r="BN817" i="3" s="1"/>
  <c r="N809" i="5"/>
  <c r="N810" i="5"/>
  <c r="BN819" i="3" s="1"/>
  <c r="N811" i="5"/>
  <c r="N812" i="5"/>
  <c r="BN821" i="3" s="1"/>
  <c r="N813" i="5"/>
  <c r="BN822" i="3" s="1"/>
  <c r="N814" i="5"/>
  <c r="BN823" i="3" s="1"/>
  <c r="N815" i="5"/>
  <c r="N816" i="5"/>
  <c r="N817" i="5"/>
  <c r="N818" i="5"/>
  <c r="BN827" i="3" s="1"/>
  <c r="N819" i="5"/>
  <c r="BN828" i="3" s="1"/>
  <c r="N820" i="5"/>
  <c r="BN829" i="3" s="1"/>
  <c r="N821" i="5"/>
  <c r="N822" i="5"/>
  <c r="BN831" i="3" s="1"/>
  <c r="N823" i="5"/>
  <c r="N824" i="5"/>
  <c r="BN833" i="3" s="1"/>
  <c r="N825" i="5"/>
  <c r="BN834" i="3" s="1"/>
  <c r="N826" i="5"/>
  <c r="BN835" i="3" s="1"/>
  <c r="N827" i="5"/>
  <c r="N828" i="5"/>
  <c r="N829" i="5"/>
  <c r="N830" i="5"/>
  <c r="BN839" i="3" s="1"/>
  <c r="N831" i="5"/>
  <c r="BN840" i="3" s="1"/>
  <c r="N832" i="5"/>
  <c r="BN841" i="3" s="1"/>
  <c r="N833" i="5"/>
  <c r="N834" i="5"/>
  <c r="BN843" i="3" s="1"/>
  <c r="N835" i="5"/>
  <c r="N836" i="5"/>
  <c r="BN845" i="3" s="1"/>
  <c r="N837" i="5"/>
  <c r="BN846" i="3" s="1"/>
  <c r="N838" i="5"/>
  <c r="BN847" i="3" s="1"/>
  <c r="N839" i="5"/>
  <c r="N840" i="5"/>
  <c r="N841" i="5"/>
  <c r="N842" i="5"/>
  <c r="BN851" i="3" s="1"/>
  <c r="N843" i="5"/>
  <c r="BN852" i="3" s="1"/>
  <c r="N844" i="5"/>
  <c r="BN853" i="3" s="1"/>
  <c r="N845" i="5"/>
  <c r="N846" i="5"/>
  <c r="BN855" i="3" s="1"/>
  <c r="N847" i="5"/>
  <c r="N848" i="5"/>
  <c r="BN857" i="3" s="1"/>
  <c r="N849" i="5"/>
  <c r="BN858" i="3" s="1"/>
  <c r="N850" i="5"/>
  <c r="BN859" i="3" s="1"/>
  <c r="N851" i="5"/>
  <c r="N852" i="5"/>
  <c r="N853" i="5"/>
  <c r="N854" i="5"/>
  <c r="BN863" i="3" s="1"/>
  <c r="N855" i="5"/>
  <c r="BN864" i="3" s="1"/>
  <c r="N856" i="5"/>
  <c r="BN865" i="3" s="1"/>
  <c r="N857" i="5"/>
  <c r="N858" i="5"/>
  <c r="BN867" i="3" s="1"/>
  <c r="N859" i="5"/>
  <c r="N860" i="5"/>
  <c r="BN869" i="3" s="1"/>
  <c r="N861" i="5"/>
  <c r="BN870" i="3" s="1"/>
  <c r="N862" i="5"/>
  <c r="BN871" i="3" s="1"/>
  <c r="N863" i="5"/>
  <c r="N864" i="5"/>
  <c r="N865" i="5"/>
  <c r="N866" i="5"/>
  <c r="BN875" i="3" s="1"/>
  <c r="N867" i="5"/>
  <c r="BN876" i="3" s="1"/>
  <c r="N868" i="5"/>
  <c r="BN877" i="3" s="1"/>
  <c r="N869" i="5"/>
  <c r="N870" i="5"/>
  <c r="BN879" i="3" s="1"/>
  <c r="N871" i="5"/>
  <c r="N872" i="5"/>
  <c r="BN881" i="3" s="1"/>
  <c r="N873" i="5"/>
  <c r="BN882" i="3" s="1"/>
  <c r="N874" i="5"/>
  <c r="BN883" i="3" s="1"/>
  <c r="N875" i="5"/>
  <c r="N876" i="5"/>
  <c r="N877" i="5"/>
  <c r="N878" i="5"/>
  <c r="BN887" i="3" s="1"/>
  <c r="N879" i="5"/>
  <c r="BN888" i="3" s="1"/>
  <c r="N880" i="5"/>
  <c r="BN889" i="3" s="1"/>
  <c r="N881" i="5"/>
  <c r="N882" i="5"/>
  <c r="BN891" i="3" s="1"/>
  <c r="N883" i="5"/>
  <c r="N884" i="5"/>
  <c r="BN893" i="3" s="1"/>
  <c r="N885" i="5"/>
  <c r="BN894" i="3" s="1"/>
  <c r="N886" i="5"/>
  <c r="BN895" i="3" s="1"/>
  <c r="N887" i="5"/>
  <c r="N888" i="5"/>
  <c r="N889" i="5"/>
  <c r="N890" i="5"/>
  <c r="BN899" i="3" s="1"/>
  <c r="N891" i="5"/>
  <c r="BN900" i="3" s="1"/>
  <c r="N892" i="5"/>
  <c r="BN901" i="3" s="1"/>
  <c r="N893" i="5"/>
  <c r="N894" i="5"/>
  <c r="BN903" i="3" s="1"/>
  <c r="N895" i="5"/>
  <c r="N896" i="5"/>
  <c r="BN905" i="3" s="1"/>
  <c r="N897" i="5"/>
  <c r="BN906" i="3" s="1"/>
  <c r="N898" i="5"/>
  <c r="BN907" i="3" s="1"/>
  <c r="N899" i="5"/>
  <c r="N900" i="5"/>
  <c r="N901" i="5"/>
  <c r="N902" i="5"/>
  <c r="BN911" i="3" s="1"/>
  <c r="N903" i="5"/>
  <c r="BN912" i="3" s="1"/>
  <c r="N904" i="5"/>
  <c r="BN913" i="3" s="1"/>
  <c r="N905" i="5"/>
  <c r="N906" i="5"/>
  <c r="BN915" i="3" s="1"/>
  <c r="N907" i="5"/>
  <c r="N4" i="5"/>
  <c r="BN16" i="3" s="1"/>
  <c r="G34" i="17" l="1"/>
  <c r="N908" i="5"/>
  <c r="J906" i="4"/>
  <c r="BP664" i="3"/>
  <c r="BP663" i="3"/>
  <c r="BP712" i="3"/>
  <c r="BP880" i="3"/>
  <c r="BP733" i="3"/>
  <c r="BP904" i="3"/>
  <c r="BP707" i="3"/>
  <c r="BP425" i="3"/>
  <c r="BP287" i="3"/>
  <c r="BP233" i="3"/>
  <c r="BP16" i="3"/>
  <c r="BP404" i="3"/>
  <c r="BP602" i="3"/>
  <c r="BP542" i="3"/>
  <c r="BP652" i="3"/>
  <c r="BP753" i="3"/>
  <c r="BP878" i="3"/>
  <c r="BP841" i="3"/>
  <c r="BP799" i="3"/>
  <c r="BP863" i="3"/>
  <c r="BP650" i="3"/>
  <c r="BP529" i="3"/>
  <c r="BP274" i="3"/>
  <c r="BP256" i="3"/>
  <c r="BP220" i="3"/>
  <c r="BP374" i="3"/>
  <c r="BP451" i="3"/>
  <c r="BP646" i="3"/>
  <c r="BP258" i="3"/>
  <c r="BP654" i="3"/>
  <c r="BP514" i="3"/>
  <c r="BP255" i="3"/>
  <c r="BP177" i="3"/>
  <c r="BP302" i="3"/>
  <c r="BP140" i="3"/>
  <c r="BP122" i="3"/>
  <c r="BP68" i="3"/>
  <c r="BP62" i="3"/>
  <c r="BP50" i="3"/>
  <c r="BP265" i="3"/>
  <c r="BP199" i="3"/>
  <c r="BK15" i="3" l="1"/>
  <c r="BJ15" i="3"/>
  <c r="BG17" i="3"/>
  <c r="BH17" i="3"/>
  <c r="BG18" i="3"/>
  <c r="BH18" i="3"/>
  <c r="BG19" i="3"/>
  <c r="BH19" i="3"/>
  <c r="BG20" i="3"/>
  <c r="BH20" i="3"/>
  <c r="BG21" i="3"/>
  <c r="BH21" i="3"/>
  <c r="BG22" i="3"/>
  <c r="BH22" i="3"/>
  <c r="BG23" i="3"/>
  <c r="BH23" i="3"/>
  <c r="BG24" i="3"/>
  <c r="BH24" i="3"/>
  <c r="BG25" i="3"/>
  <c r="BH25" i="3"/>
  <c r="BG26" i="3"/>
  <c r="BH26" i="3"/>
  <c r="BG27" i="3"/>
  <c r="BH27" i="3"/>
  <c r="BG28" i="3"/>
  <c r="BH28" i="3"/>
  <c r="BG29" i="3"/>
  <c r="BH29" i="3"/>
  <c r="BG30" i="3"/>
  <c r="BH30" i="3"/>
  <c r="BG31" i="3"/>
  <c r="BH31" i="3"/>
  <c r="BG32" i="3"/>
  <c r="BH32" i="3"/>
  <c r="BG33" i="3"/>
  <c r="BH33" i="3"/>
  <c r="BG34" i="3"/>
  <c r="BH34" i="3"/>
  <c r="BG35" i="3"/>
  <c r="BH35" i="3"/>
  <c r="BG36" i="3"/>
  <c r="BH36" i="3"/>
  <c r="BG37" i="3"/>
  <c r="BH37" i="3"/>
  <c r="BG38" i="3"/>
  <c r="BH38" i="3"/>
  <c r="BG39" i="3"/>
  <c r="BH39" i="3"/>
  <c r="BG40" i="3"/>
  <c r="BH40" i="3"/>
  <c r="BG41" i="3"/>
  <c r="BH41" i="3"/>
  <c r="BG42" i="3"/>
  <c r="BH42" i="3"/>
  <c r="BG43" i="3"/>
  <c r="BH43" i="3"/>
  <c r="BG44" i="3"/>
  <c r="BH44" i="3"/>
  <c r="BG45" i="3"/>
  <c r="BH45" i="3"/>
  <c r="BG46" i="3"/>
  <c r="BH46" i="3"/>
  <c r="BG47" i="3"/>
  <c r="BH47" i="3"/>
  <c r="BG48" i="3"/>
  <c r="BH48" i="3"/>
  <c r="BG49" i="3"/>
  <c r="BH49" i="3"/>
  <c r="BG50" i="3"/>
  <c r="BH50" i="3"/>
  <c r="BG51" i="3"/>
  <c r="BH51" i="3"/>
  <c r="BG52" i="3"/>
  <c r="BH52" i="3"/>
  <c r="BG53" i="3"/>
  <c r="BH53" i="3"/>
  <c r="BG54" i="3"/>
  <c r="BH54" i="3"/>
  <c r="BG55" i="3"/>
  <c r="BH55" i="3"/>
  <c r="BG56" i="3"/>
  <c r="BH56" i="3"/>
  <c r="BG57" i="3"/>
  <c r="BH57" i="3"/>
  <c r="BG58" i="3"/>
  <c r="BH58" i="3"/>
  <c r="BG59" i="3"/>
  <c r="BH59" i="3"/>
  <c r="BG60" i="3"/>
  <c r="BH60" i="3"/>
  <c r="BG61" i="3"/>
  <c r="BH61" i="3"/>
  <c r="BG62" i="3"/>
  <c r="BH62" i="3"/>
  <c r="BG63" i="3"/>
  <c r="BH63" i="3"/>
  <c r="BG64" i="3"/>
  <c r="BH64" i="3"/>
  <c r="BG65" i="3"/>
  <c r="BH65" i="3"/>
  <c r="BG66" i="3"/>
  <c r="BH66" i="3"/>
  <c r="BG67" i="3"/>
  <c r="BH67" i="3"/>
  <c r="BG68" i="3"/>
  <c r="BH68" i="3"/>
  <c r="BG69" i="3"/>
  <c r="BH69" i="3"/>
  <c r="BG70" i="3"/>
  <c r="BH70" i="3"/>
  <c r="BG71" i="3"/>
  <c r="BH71" i="3"/>
  <c r="BG72" i="3"/>
  <c r="BH72" i="3"/>
  <c r="BG73" i="3"/>
  <c r="BH73" i="3"/>
  <c r="BG74" i="3"/>
  <c r="BH74" i="3"/>
  <c r="BG75" i="3"/>
  <c r="BH75" i="3"/>
  <c r="BG76" i="3"/>
  <c r="BH76" i="3"/>
  <c r="BG77" i="3"/>
  <c r="BH77" i="3"/>
  <c r="BG78" i="3"/>
  <c r="BH78" i="3"/>
  <c r="BG79" i="3"/>
  <c r="BH79" i="3"/>
  <c r="BG80" i="3"/>
  <c r="BH80" i="3"/>
  <c r="BG81" i="3"/>
  <c r="BH81" i="3"/>
  <c r="BG82" i="3"/>
  <c r="BH82" i="3"/>
  <c r="BG83" i="3"/>
  <c r="BH83" i="3"/>
  <c r="BG84" i="3"/>
  <c r="BH84" i="3"/>
  <c r="BG85" i="3"/>
  <c r="BH85" i="3"/>
  <c r="BG86" i="3"/>
  <c r="BH86" i="3"/>
  <c r="BG87" i="3"/>
  <c r="BH87" i="3"/>
  <c r="BG88" i="3"/>
  <c r="BH88" i="3"/>
  <c r="BG89" i="3"/>
  <c r="BH89" i="3"/>
  <c r="BG90" i="3"/>
  <c r="BH90" i="3"/>
  <c r="BG91" i="3"/>
  <c r="BH91" i="3"/>
  <c r="BG92" i="3"/>
  <c r="BH92" i="3"/>
  <c r="BG93" i="3"/>
  <c r="BH93" i="3"/>
  <c r="BG94" i="3"/>
  <c r="BH94" i="3"/>
  <c r="BG95" i="3"/>
  <c r="BH95" i="3"/>
  <c r="BG96" i="3"/>
  <c r="BH96" i="3"/>
  <c r="BG97" i="3"/>
  <c r="BH97" i="3"/>
  <c r="BG98" i="3"/>
  <c r="BH98" i="3"/>
  <c r="BG99" i="3"/>
  <c r="BH99" i="3"/>
  <c r="BG100" i="3"/>
  <c r="BH100" i="3"/>
  <c r="BG101" i="3"/>
  <c r="BH101" i="3"/>
  <c r="BG102" i="3"/>
  <c r="BH102" i="3"/>
  <c r="BG103" i="3"/>
  <c r="BH103" i="3"/>
  <c r="BG104" i="3"/>
  <c r="BH104" i="3"/>
  <c r="BG105" i="3"/>
  <c r="BH105" i="3"/>
  <c r="BG106" i="3"/>
  <c r="BH106" i="3"/>
  <c r="BG107" i="3"/>
  <c r="BH107" i="3"/>
  <c r="BG108" i="3"/>
  <c r="BH108" i="3"/>
  <c r="BG109" i="3"/>
  <c r="BH109" i="3"/>
  <c r="BG110" i="3"/>
  <c r="BH110" i="3"/>
  <c r="BG111" i="3"/>
  <c r="BH111" i="3"/>
  <c r="BG112" i="3"/>
  <c r="BH112" i="3"/>
  <c r="BG113" i="3"/>
  <c r="BH113" i="3"/>
  <c r="BG114" i="3"/>
  <c r="BH114" i="3"/>
  <c r="BG115" i="3"/>
  <c r="BH115" i="3"/>
  <c r="BG116" i="3"/>
  <c r="BH116" i="3"/>
  <c r="BG117" i="3"/>
  <c r="BH117" i="3"/>
  <c r="BG118" i="3"/>
  <c r="BH118" i="3"/>
  <c r="BG119" i="3"/>
  <c r="BH119" i="3"/>
  <c r="BG120" i="3"/>
  <c r="BH120" i="3"/>
  <c r="BG121" i="3"/>
  <c r="BH121" i="3"/>
  <c r="BG122" i="3"/>
  <c r="BH122" i="3"/>
  <c r="BG123" i="3"/>
  <c r="BH123" i="3"/>
  <c r="BG124" i="3"/>
  <c r="BH124" i="3"/>
  <c r="BG125" i="3"/>
  <c r="BH125" i="3"/>
  <c r="BG126" i="3"/>
  <c r="BH126" i="3"/>
  <c r="BG127" i="3"/>
  <c r="BH127" i="3"/>
  <c r="BG128" i="3"/>
  <c r="BH128" i="3"/>
  <c r="BG129" i="3"/>
  <c r="BH129" i="3"/>
  <c r="BG130" i="3"/>
  <c r="BH130" i="3"/>
  <c r="BG131" i="3"/>
  <c r="BH131" i="3"/>
  <c r="BG132" i="3"/>
  <c r="BH132" i="3"/>
  <c r="BG133" i="3"/>
  <c r="BH133" i="3"/>
  <c r="BG134" i="3"/>
  <c r="BH134" i="3"/>
  <c r="BG135" i="3"/>
  <c r="BH135" i="3"/>
  <c r="BG136" i="3"/>
  <c r="BH136" i="3"/>
  <c r="BG137" i="3"/>
  <c r="BH137" i="3"/>
  <c r="BG138" i="3"/>
  <c r="BH138" i="3"/>
  <c r="BG139" i="3"/>
  <c r="BH139" i="3"/>
  <c r="BG140" i="3"/>
  <c r="BH140" i="3"/>
  <c r="BG141" i="3"/>
  <c r="BH141" i="3"/>
  <c r="BG142" i="3"/>
  <c r="BH142" i="3"/>
  <c r="BG143" i="3"/>
  <c r="BH143" i="3"/>
  <c r="BG144" i="3"/>
  <c r="BH144" i="3"/>
  <c r="BG145" i="3"/>
  <c r="BH145" i="3"/>
  <c r="BG146" i="3"/>
  <c r="BH146" i="3"/>
  <c r="BG147" i="3"/>
  <c r="BH147" i="3"/>
  <c r="BG148" i="3"/>
  <c r="BH148" i="3"/>
  <c r="BG149" i="3"/>
  <c r="BH149" i="3"/>
  <c r="BG150" i="3"/>
  <c r="BH150" i="3"/>
  <c r="BG151" i="3"/>
  <c r="BH151" i="3"/>
  <c r="BG152" i="3"/>
  <c r="BH152" i="3"/>
  <c r="BG153" i="3"/>
  <c r="BH153" i="3"/>
  <c r="BG154" i="3"/>
  <c r="BH154" i="3"/>
  <c r="BG155" i="3"/>
  <c r="BH155" i="3"/>
  <c r="BG156" i="3"/>
  <c r="BH156" i="3"/>
  <c r="BG157" i="3"/>
  <c r="BH157" i="3"/>
  <c r="BG158" i="3"/>
  <c r="BH158" i="3"/>
  <c r="BG159" i="3"/>
  <c r="BH159" i="3"/>
  <c r="BG160" i="3"/>
  <c r="BH160" i="3"/>
  <c r="BG161" i="3"/>
  <c r="BH161" i="3"/>
  <c r="BG162" i="3"/>
  <c r="BH162" i="3"/>
  <c r="BG163" i="3"/>
  <c r="BH163" i="3"/>
  <c r="BG164" i="3"/>
  <c r="BH164" i="3"/>
  <c r="BG165" i="3"/>
  <c r="BH165" i="3"/>
  <c r="BG166" i="3"/>
  <c r="BH166" i="3"/>
  <c r="BG167" i="3"/>
  <c r="BH167" i="3"/>
  <c r="BG168" i="3"/>
  <c r="BH168" i="3"/>
  <c r="BG169" i="3"/>
  <c r="BH169" i="3"/>
  <c r="BG170" i="3"/>
  <c r="BH170" i="3"/>
  <c r="BG171" i="3"/>
  <c r="BH171" i="3"/>
  <c r="BG172" i="3"/>
  <c r="BH172" i="3"/>
  <c r="BG173" i="3"/>
  <c r="BH173" i="3"/>
  <c r="BG174" i="3"/>
  <c r="BH174" i="3"/>
  <c r="BG175" i="3"/>
  <c r="BH175" i="3"/>
  <c r="BG176" i="3"/>
  <c r="BH176" i="3"/>
  <c r="BG177" i="3"/>
  <c r="BH177" i="3"/>
  <c r="BG178" i="3"/>
  <c r="BH178" i="3"/>
  <c r="BG179" i="3"/>
  <c r="BH179" i="3"/>
  <c r="BG180" i="3"/>
  <c r="BH180" i="3"/>
  <c r="BG181" i="3"/>
  <c r="BH181" i="3"/>
  <c r="BG182" i="3"/>
  <c r="BH182" i="3"/>
  <c r="BG183" i="3"/>
  <c r="BH183" i="3"/>
  <c r="BG184" i="3"/>
  <c r="BH184" i="3"/>
  <c r="BG185" i="3"/>
  <c r="BH185" i="3"/>
  <c r="BG186" i="3"/>
  <c r="BH186" i="3"/>
  <c r="BG187" i="3"/>
  <c r="BH187" i="3"/>
  <c r="BG188" i="3"/>
  <c r="BH188" i="3"/>
  <c r="BG189" i="3"/>
  <c r="BH189" i="3"/>
  <c r="BG190" i="3"/>
  <c r="BH190" i="3"/>
  <c r="BG191" i="3"/>
  <c r="BH191" i="3"/>
  <c r="BG192" i="3"/>
  <c r="BH192" i="3"/>
  <c r="BG193" i="3"/>
  <c r="BH193" i="3"/>
  <c r="BG194" i="3"/>
  <c r="BH194" i="3"/>
  <c r="BG195" i="3"/>
  <c r="BH195" i="3"/>
  <c r="BG196" i="3"/>
  <c r="BH196" i="3"/>
  <c r="BG197" i="3"/>
  <c r="BH197" i="3"/>
  <c r="BG198" i="3"/>
  <c r="BH198" i="3"/>
  <c r="BG199" i="3"/>
  <c r="BH199" i="3"/>
  <c r="BG200" i="3"/>
  <c r="BH200" i="3"/>
  <c r="BG201" i="3"/>
  <c r="BH201" i="3"/>
  <c r="BG202" i="3"/>
  <c r="BH202" i="3"/>
  <c r="BG203" i="3"/>
  <c r="BH203" i="3"/>
  <c r="BG204" i="3"/>
  <c r="BH204" i="3"/>
  <c r="BG205" i="3"/>
  <c r="BH205" i="3"/>
  <c r="BG206" i="3"/>
  <c r="BH206" i="3"/>
  <c r="BG207" i="3"/>
  <c r="BH207" i="3"/>
  <c r="BG208" i="3"/>
  <c r="BH208" i="3"/>
  <c r="BG209" i="3"/>
  <c r="BH209" i="3"/>
  <c r="BG210" i="3"/>
  <c r="BH210" i="3"/>
  <c r="BG211" i="3"/>
  <c r="BH211" i="3"/>
  <c r="BG212" i="3"/>
  <c r="BH212" i="3"/>
  <c r="BG213" i="3"/>
  <c r="BH213" i="3"/>
  <c r="BG214" i="3"/>
  <c r="BH214" i="3"/>
  <c r="BG215" i="3"/>
  <c r="BH215" i="3"/>
  <c r="BG216" i="3"/>
  <c r="BH216" i="3"/>
  <c r="BG217" i="3"/>
  <c r="BH217" i="3"/>
  <c r="BG218" i="3"/>
  <c r="BH218" i="3"/>
  <c r="BG219" i="3"/>
  <c r="BH219" i="3"/>
  <c r="BG220" i="3"/>
  <c r="BH220" i="3"/>
  <c r="BG221" i="3"/>
  <c r="BH221" i="3"/>
  <c r="BG222" i="3"/>
  <c r="BH222" i="3"/>
  <c r="BG223" i="3"/>
  <c r="BH223" i="3"/>
  <c r="BG224" i="3"/>
  <c r="BH224" i="3"/>
  <c r="BG225" i="3"/>
  <c r="BH225" i="3"/>
  <c r="BG226" i="3"/>
  <c r="BH226" i="3"/>
  <c r="BG227" i="3"/>
  <c r="BH227" i="3"/>
  <c r="BG228" i="3"/>
  <c r="BH228" i="3"/>
  <c r="BG229" i="3"/>
  <c r="BH229" i="3"/>
  <c r="BG230" i="3"/>
  <c r="BH230" i="3"/>
  <c r="BG231" i="3"/>
  <c r="BH231" i="3"/>
  <c r="BG232" i="3"/>
  <c r="BH232" i="3"/>
  <c r="BG233" i="3"/>
  <c r="BH233" i="3"/>
  <c r="BG234" i="3"/>
  <c r="BH234" i="3"/>
  <c r="BG235" i="3"/>
  <c r="BH235" i="3"/>
  <c r="BG236" i="3"/>
  <c r="BH236" i="3"/>
  <c r="BG237" i="3"/>
  <c r="BH237" i="3"/>
  <c r="BG238" i="3"/>
  <c r="BH238" i="3"/>
  <c r="BG239" i="3"/>
  <c r="BH239" i="3"/>
  <c r="BG240" i="3"/>
  <c r="BH240" i="3"/>
  <c r="BG241" i="3"/>
  <c r="BH241" i="3"/>
  <c r="BG242" i="3"/>
  <c r="BH242" i="3"/>
  <c r="BG243" i="3"/>
  <c r="BH243" i="3"/>
  <c r="BG244" i="3"/>
  <c r="BH244" i="3"/>
  <c r="BG245" i="3"/>
  <c r="BH245" i="3"/>
  <c r="BG246" i="3"/>
  <c r="BH246" i="3"/>
  <c r="BG247" i="3"/>
  <c r="BH247" i="3"/>
  <c r="BG248" i="3"/>
  <c r="BH248" i="3"/>
  <c r="BG249" i="3"/>
  <c r="BH249" i="3"/>
  <c r="BG250" i="3"/>
  <c r="BH250" i="3"/>
  <c r="BG251" i="3"/>
  <c r="BH251" i="3"/>
  <c r="BG252" i="3"/>
  <c r="BH252" i="3"/>
  <c r="BG253" i="3"/>
  <c r="BH253" i="3"/>
  <c r="BG254" i="3"/>
  <c r="BH254" i="3"/>
  <c r="BG255" i="3"/>
  <c r="BH255" i="3"/>
  <c r="BG256" i="3"/>
  <c r="BH256" i="3"/>
  <c r="BG257" i="3"/>
  <c r="BH257" i="3"/>
  <c r="BG258" i="3"/>
  <c r="BH258" i="3"/>
  <c r="BG259" i="3"/>
  <c r="BH259" i="3"/>
  <c r="BG260" i="3"/>
  <c r="BH260" i="3"/>
  <c r="BG261" i="3"/>
  <c r="BH261" i="3"/>
  <c r="BG262" i="3"/>
  <c r="BH262" i="3"/>
  <c r="BG263" i="3"/>
  <c r="BH263" i="3"/>
  <c r="BG264" i="3"/>
  <c r="BH264" i="3"/>
  <c r="BG265" i="3"/>
  <c r="BH265" i="3"/>
  <c r="BG266" i="3"/>
  <c r="BH266" i="3"/>
  <c r="BG267" i="3"/>
  <c r="BH267" i="3"/>
  <c r="BG268" i="3"/>
  <c r="BH268" i="3"/>
  <c r="BG269" i="3"/>
  <c r="BH269" i="3"/>
  <c r="BG270" i="3"/>
  <c r="BH270" i="3"/>
  <c r="BG271" i="3"/>
  <c r="BH271" i="3"/>
  <c r="BG272" i="3"/>
  <c r="BH272" i="3"/>
  <c r="BG273" i="3"/>
  <c r="BH273" i="3"/>
  <c r="BG274" i="3"/>
  <c r="BH274" i="3"/>
  <c r="BG275" i="3"/>
  <c r="BH275" i="3"/>
  <c r="BG276" i="3"/>
  <c r="BH276" i="3"/>
  <c r="BG277" i="3"/>
  <c r="BH277" i="3"/>
  <c r="BG278" i="3"/>
  <c r="BH278" i="3"/>
  <c r="BG279" i="3"/>
  <c r="BH279" i="3"/>
  <c r="BG280" i="3"/>
  <c r="BH280" i="3"/>
  <c r="BG281" i="3"/>
  <c r="BH281" i="3"/>
  <c r="BG282" i="3"/>
  <c r="BH282" i="3"/>
  <c r="BG283" i="3"/>
  <c r="BH283" i="3"/>
  <c r="BG284" i="3"/>
  <c r="BH284" i="3"/>
  <c r="BG285" i="3"/>
  <c r="BH285" i="3"/>
  <c r="BG286" i="3"/>
  <c r="BH286" i="3"/>
  <c r="BG287" i="3"/>
  <c r="BH287" i="3"/>
  <c r="BG288" i="3"/>
  <c r="BH288" i="3"/>
  <c r="BG289" i="3"/>
  <c r="BH289" i="3"/>
  <c r="BG290" i="3"/>
  <c r="BH290" i="3"/>
  <c r="BG291" i="3"/>
  <c r="BH291" i="3"/>
  <c r="BG292" i="3"/>
  <c r="BH292" i="3"/>
  <c r="BG293" i="3"/>
  <c r="BH293" i="3"/>
  <c r="BG294" i="3"/>
  <c r="BH294" i="3"/>
  <c r="BG295" i="3"/>
  <c r="BH295" i="3"/>
  <c r="BG296" i="3"/>
  <c r="BH296" i="3"/>
  <c r="BG297" i="3"/>
  <c r="BH297" i="3"/>
  <c r="BG298" i="3"/>
  <c r="BH298" i="3"/>
  <c r="BG299" i="3"/>
  <c r="BH299" i="3"/>
  <c r="BG300" i="3"/>
  <c r="BH300" i="3"/>
  <c r="BG301" i="3"/>
  <c r="BH301" i="3"/>
  <c r="BG302" i="3"/>
  <c r="BH302" i="3"/>
  <c r="BG303" i="3"/>
  <c r="BH303" i="3"/>
  <c r="BG304" i="3"/>
  <c r="BH304" i="3"/>
  <c r="BG305" i="3"/>
  <c r="BH305" i="3"/>
  <c r="BG306" i="3"/>
  <c r="BH306" i="3"/>
  <c r="BG307" i="3"/>
  <c r="BH307" i="3"/>
  <c r="BG308" i="3"/>
  <c r="BH308" i="3"/>
  <c r="BG309" i="3"/>
  <c r="BH309" i="3"/>
  <c r="BG310" i="3"/>
  <c r="BH310" i="3"/>
  <c r="BG311" i="3"/>
  <c r="BH311" i="3"/>
  <c r="BG312" i="3"/>
  <c r="BH312" i="3"/>
  <c r="BG313" i="3"/>
  <c r="BH313" i="3"/>
  <c r="BG314" i="3"/>
  <c r="BH314" i="3"/>
  <c r="BG315" i="3"/>
  <c r="BH315" i="3"/>
  <c r="BG316" i="3"/>
  <c r="BH316" i="3"/>
  <c r="BG317" i="3"/>
  <c r="BH317" i="3"/>
  <c r="BG318" i="3"/>
  <c r="BH318" i="3"/>
  <c r="BG319" i="3"/>
  <c r="BH319" i="3"/>
  <c r="BG320" i="3"/>
  <c r="BH320" i="3"/>
  <c r="BG321" i="3"/>
  <c r="BH321" i="3"/>
  <c r="BG322" i="3"/>
  <c r="BH322" i="3"/>
  <c r="BG323" i="3"/>
  <c r="BH323" i="3"/>
  <c r="BG324" i="3"/>
  <c r="BH324" i="3"/>
  <c r="BG325" i="3"/>
  <c r="BH325" i="3"/>
  <c r="BG326" i="3"/>
  <c r="BH326" i="3"/>
  <c r="BG327" i="3"/>
  <c r="BH327" i="3"/>
  <c r="BG328" i="3"/>
  <c r="BH328" i="3"/>
  <c r="BG329" i="3"/>
  <c r="BH329" i="3"/>
  <c r="BG330" i="3"/>
  <c r="BH330" i="3"/>
  <c r="BG331" i="3"/>
  <c r="BH331" i="3"/>
  <c r="BG332" i="3"/>
  <c r="BH332" i="3"/>
  <c r="BG333" i="3"/>
  <c r="BH333" i="3"/>
  <c r="BG334" i="3"/>
  <c r="BH334" i="3"/>
  <c r="BG335" i="3"/>
  <c r="BH335" i="3"/>
  <c r="BG336" i="3"/>
  <c r="BH336" i="3"/>
  <c r="BG337" i="3"/>
  <c r="BH337" i="3"/>
  <c r="BG338" i="3"/>
  <c r="BH338" i="3"/>
  <c r="BG339" i="3"/>
  <c r="BH339" i="3"/>
  <c r="BG340" i="3"/>
  <c r="BH340" i="3"/>
  <c r="BG341" i="3"/>
  <c r="BH341" i="3"/>
  <c r="BG342" i="3"/>
  <c r="BH342" i="3"/>
  <c r="BG343" i="3"/>
  <c r="BH343" i="3"/>
  <c r="BG344" i="3"/>
  <c r="BH344" i="3"/>
  <c r="BG345" i="3"/>
  <c r="BH345" i="3"/>
  <c r="BG346" i="3"/>
  <c r="BH346" i="3"/>
  <c r="BG347" i="3"/>
  <c r="BH347" i="3"/>
  <c r="BG348" i="3"/>
  <c r="BH348" i="3"/>
  <c r="BG349" i="3"/>
  <c r="BH349" i="3"/>
  <c r="BG350" i="3"/>
  <c r="BH350" i="3"/>
  <c r="BG351" i="3"/>
  <c r="BH351" i="3"/>
  <c r="BG352" i="3"/>
  <c r="BH352" i="3"/>
  <c r="BG353" i="3"/>
  <c r="BH353" i="3"/>
  <c r="BG354" i="3"/>
  <c r="BH354" i="3"/>
  <c r="BG355" i="3"/>
  <c r="BH355" i="3"/>
  <c r="BG356" i="3"/>
  <c r="BH356" i="3"/>
  <c r="BG357" i="3"/>
  <c r="BH357" i="3"/>
  <c r="BG358" i="3"/>
  <c r="BH358" i="3"/>
  <c r="BG359" i="3"/>
  <c r="BH359" i="3"/>
  <c r="BG360" i="3"/>
  <c r="BH360" i="3"/>
  <c r="BG361" i="3"/>
  <c r="BH361" i="3"/>
  <c r="BG362" i="3"/>
  <c r="BH362" i="3"/>
  <c r="BG363" i="3"/>
  <c r="BH363" i="3"/>
  <c r="BG364" i="3"/>
  <c r="BH364" i="3"/>
  <c r="BG365" i="3"/>
  <c r="BH365" i="3"/>
  <c r="BG366" i="3"/>
  <c r="BH366" i="3"/>
  <c r="BG367" i="3"/>
  <c r="BH367" i="3"/>
  <c r="BG368" i="3"/>
  <c r="BH368" i="3"/>
  <c r="BG369" i="3"/>
  <c r="BH369" i="3"/>
  <c r="BG370" i="3"/>
  <c r="BH370" i="3"/>
  <c r="BG371" i="3"/>
  <c r="BH371" i="3"/>
  <c r="BG372" i="3"/>
  <c r="BH372" i="3"/>
  <c r="BG373" i="3"/>
  <c r="BH373" i="3"/>
  <c r="BG374" i="3"/>
  <c r="BH374" i="3"/>
  <c r="BG375" i="3"/>
  <c r="BH375" i="3"/>
  <c r="BG376" i="3"/>
  <c r="BH376" i="3"/>
  <c r="BG377" i="3"/>
  <c r="BH377" i="3"/>
  <c r="BG378" i="3"/>
  <c r="BH378" i="3"/>
  <c r="BG379" i="3"/>
  <c r="BH379" i="3"/>
  <c r="BG380" i="3"/>
  <c r="BH380" i="3"/>
  <c r="BG381" i="3"/>
  <c r="BH381" i="3"/>
  <c r="BG382" i="3"/>
  <c r="BH382" i="3"/>
  <c r="BG383" i="3"/>
  <c r="BH383" i="3"/>
  <c r="BG384" i="3"/>
  <c r="BH384" i="3"/>
  <c r="BG385" i="3"/>
  <c r="BH385" i="3"/>
  <c r="BG386" i="3"/>
  <c r="BH386" i="3"/>
  <c r="BG387" i="3"/>
  <c r="BH387" i="3"/>
  <c r="BG388" i="3"/>
  <c r="BH388" i="3"/>
  <c r="BG389" i="3"/>
  <c r="BH389" i="3"/>
  <c r="BG390" i="3"/>
  <c r="BH390" i="3"/>
  <c r="BG391" i="3"/>
  <c r="BH391" i="3"/>
  <c r="BG392" i="3"/>
  <c r="BH392" i="3"/>
  <c r="BG393" i="3"/>
  <c r="BH393" i="3"/>
  <c r="BG394" i="3"/>
  <c r="BH394" i="3"/>
  <c r="BG395" i="3"/>
  <c r="BH395" i="3"/>
  <c r="BG396" i="3"/>
  <c r="BH396" i="3"/>
  <c r="BG397" i="3"/>
  <c r="BH397" i="3"/>
  <c r="BG398" i="3"/>
  <c r="BH398" i="3"/>
  <c r="BG399" i="3"/>
  <c r="BH399" i="3"/>
  <c r="BG400" i="3"/>
  <c r="BH400" i="3"/>
  <c r="BG401" i="3"/>
  <c r="BH401" i="3"/>
  <c r="BG402" i="3"/>
  <c r="BH402" i="3"/>
  <c r="BG403" i="3"/>
  <c r="BH403" i="3"/>
  <c r="BG404" i="3"/>
  <c r="BH404" i="3"/>
  <c r="BG405" i="3"/>
  <c r="BH405" i="3"/>
  <c r="BG406" i="3"/>
  <c r="BH406" i="3"/>
  <c r="BG407" i="3"/>
  <c r="BH407" i="3"/>
  <c r="BG408" i="3"/>
  <c r="BH408" i="3"/>
  <c r="BG409" i="3"/>
  <c r="BH409" i="3"/>
  <c r="BG410" i="3"/>
  <c r="BH410" i="3"/>
  <c r="BG411" i="3"/>
  <c r="BH411" i="3"/>
  <c r="BG412" i="3"/>
  <c r="BH412" i="3"/>
  <c r="BG413" i="3"/>
  <c r="BH413" i="3"/>
  <c r="BG414" i="3"/>
  <c r="BH414" i="3"/>
  <c r="BG415" i="3"/>
  <c r="BH415" i="3"/>
  <c r="BG416" i="3"/>
  <c r="BH416" i="3"/>
  <c r="BG417" i="3"/>
  <c r="BH417" i="3"/>
  <c r="BG418" i="3"/>
  <c r="BH418" i="3"/>
  <c r="BG419" i="3"/>
  <c r="BH419" i="3"/>
  <c r="BG420" i="3"/>
  <c r="BH420" i="3"/>
  <c r="BG421" i="3"/>
  <c r="BH421" i="3"/>
  <c r="BG422" i="3"/>
  <c r="BH422" i="3"/>
  <c r="BG423" i="3"/>
  <c r="BH423" i="3"/>
  <c r="BG424" i="3"/>
  <c r="BH424" i="3"/>
  <c r="BG425" i="3"/>
  <c r="BH425" i="3"/>
  <c r="BG426" i="3"/>
  <c r="BH426" i="3"/>
  <c r="BG427" i="3"/>
  <c r="BH427" i="3"/>
  <c r="BG428" i="3"/>
  <c r="BH428" i="3"/>
  <c r="BG429" i="3"/>
  <c r="BH429" i="3"/>
  <c r="BG430" i="3"/>
  <c r="BH430" i="3"/>
  <c r="BG431" i="3"/>
  <c r="BH431" i="3"/>
  <c r="BG432" i="3"/>
  <c r="BH432" i="3"/>
  <c r="BG433" i="3"/>
  <c r="BH433" i="3"/>
  <c r="BG434" i="3"/>
  <c r="BH434" i="3"/>
  <c r="BG435" i="3"/>
  <c r="BH435" i="3"/>
  <c r="BG436" i="3"/>
  <c r="BH436" i="3"/>
  <c r="BG437" i="3"/>
  <c r="BH437" i="3"/>
  <c r="BG438" i="3"/>
  <c r="BH438" i="3"/>
  <c r="BG439" i="3"/>
  <c r="BH439" i="3"/>
  <c r="BG440" i="3"/>
  <c r="BH440" i="3"/>
  <c r="BG441" i="3"/>
  <c r="BH441" i="3"/>
  <c r="BG442" i="3"/>
  <c r="BH442" i="3"/>
  <c r="BG443" i="3"/>
  <c r="BH443" i="3"/>
  <c r="BG444" i="3"/>
  <c r="BH444" i="3"/>
  <c r="BG445" i="3"/>
  <c r="BH445" i="3"/>
  <c r="BG446" i="3"/>
  <c r="BH446" i="3"/>
  <c r="BG447" i="3"/>
  <c r="BH447" i="3"/>
  <c r="BG448" i="3"/>
  <c r="BH448" i="3"/>
  <c r="BG449" i="3"/>
  <c r="BH449" i="3"/>
  <c r="BG450" i="3"/>
  <c r="BH450" i="3"/>
  <c r="BG451" i="3"/>
  <c r="BH451" i="3"/>
  <c r="BG452" i="3"/>
  <c r="BH452" i="3"/>
  <c r="BG453" i="3"/>
  <c r="BH453" i="3"/>
  <c r="BG454" i="3"/>
  <c r="BH454" i="3"/>
  <c r="BG455" i="3"/>
  <c r="BH455" i="3"/>
  <c r="BG456" i="3"/>
  <c r="BH456" i="3"/>
  <c r="BG457" i="3"/>
  <c r="BH457" i="3"/>
  <c r="BG458" i="3"/>
  <c r="BH458" i="3"/>
  <c r="BG459" i="3"/>
  <c r="BH459" i="3"/>
  <c r="BG460" i="3"/>
  <c r="BH460" i="3"/>
  <c r="BG461" i="3"/>
  <c r="BH461" i="3"/>
  <c r="BG462" i="3"/>
  <c r="BH462" i="3"/>
  <c r="BG463" i="3"/>
  <c r="BH463" i="3"/>
  <c r="BG464" i="3"/>
  <c r="BH464" i="3"/>
  <c r="BG465" i="3"/>
  <c r="BH465" i="3"/>
  <c r="BG466" i="3"/>
  <c r="BH466" i="3"/>
  <c r="BG467" i="3"/>
  <c r="BH467" i="3"/>
  <c r="BG468" i="3"/>
  <c r="BH468" i="3"/>
  <c r="BG469" i="3"/>
  <c r="BH469" i="3"/>
  <c r="BG470" i="3"/>
  <c r="BH470" i="3"/>
  <c r="BG471" i="3"/>
  <c r="BH471" i="3"/>
  <c r="BG472" i="3"/>
  <c r="BH472" i="3"/>
  <c r="BG473" i="3"/>
  <c r="BH473" i="3"/>
  <c r="BG474" i="3"/>
  <c r="BH474" i="3"/>
  <c r="BG475" i="3"/>
  <c r="BH475" i="3"/>
  <c r="BG476" i="3"/>
  <c r="BH476" i="3"/>
  <c r="BG477" i="3"/>
  <c r="BH477" i="3"/>
  <c r="BG478" i="3"/>
  <c r="BH478" i="3"/>
  <c r="BG479" i="3"/>
  <c r="BH479" i="3"/>
  <c r="BG480" i="3"/>
  <c r="BH480" i="3"/>
  <c r="BG481" i="3"/>
  <c r="BH481" i="3"/>
  <c r="BG482" i="3"/>
  <c r="BH482" i="3"/>
  <c r="BG483" i="3"/>
  <c r="BH483" i="3"/>
  <c r="BG484" i="3"/>
  <c r="BH484" i="3"/>
  <c r="BG485" i="3"/>
  <c r="BH485" i="3"/>
  <c r="BG486" i="3"/>
  <c r="BH486" i="3"/>
  <c r="BG487" i="3"/>
  <c r="BH487" i="3"/>
  <c r="BG488" i="3"/>
  <c r="BH488" i="3"/>
  <c r="BG489" i="3"/>
  <c r="BH489" i="3"/>
  <c r="BG490" i="3"/>
  <c r="BH490" i="3"/>
  <c r="BG491" i="3"/>
  <c r="BH491" i="3"/>
  <c r="BG492" i="3"/>
  <c r="BH492" i="3"/>
  <c r="BG493" i="3"/>
  <c r="BH493" i="3"/>
  <c r="BG494" i="3"/>
  <c r="BH494" i="3"/>
  <c r="BG495" i="3"/>
  <c r="BH495" i="3"/>
  <c r="BG496" i="3"/>
  <c r="BH496" i="3"/>
  <c r="BG497" i="3"/>
  <c r="BH497" i="3"/>
  <c r="BG498" i="3"/>
  <c r="BH498" i="3"/>
  <c r="BG499" i="3"/>
  <c r="BH499" i="3"/>
  <c r="BG500" i="3"/>
  <c r="BH500" i="3"/>
  <c r="BG501" i="3"/>
  <c r="BH501" i="3"/>
  <c r="BG502" i="3"/>
  <c r="BH502" i="3"/>
  <c r="BG503" i="3"/>
  <c r="BH503" i="3"/>
  <c r="BG504" i="3"/>
  <c r="BH504" i="3"/>
  <c r="BG505" i="3"/>
  <c r="BH505" i="3"/>
  <c r="BG506" i="3"/>
  <c r="BH506" i="3"/>
  <c r="BG507" i="3"/>
  <c r="BH507" i="3"/>
  <c r="BG508" i="3"/>
  <c r="BH508" i="3"/>
  <c r="BG509" i="3"/>
  <c r="BH509" i="3"/>
  <c r="BG510" i="3"/>
  <c r="BH510" i="3"/>
  <c r="BG511" i="3"/>
  <c r="BH511" i="3"/>
  <c r="BG512" i="3"/>
  <c r="BH512" i="3"/>
  <c r="BG513" i="3"/>
  <c r="BH513" i="3"/>
  <c r="BG514" i="3"/>
  <c r="BH514" i="3"/>
  <c r="BG515" i="3"/>
  <c r="BH515" i="3"/>
  <c r="BG516" i="3"/>
  <c r="BH516" i="3"/>
  <c r="BG517" i="3"/>
  <c r="BH517" i="3"/>
  <c r="BG518" i="3"/>
  <c r="BH518" i="3"/>
  <c r="BG519" i="3"/>
  <c r="BH519" i="3"/>
  <c r="BG520" i="3"/>
  <c r="BH520" i="3"/>
  <c r="BG521" i="3"/>
  <c r="BH521" i="3"/>
  <c r="BG522" i="3"/>
  <c r="BH522" i="3"/>
  <c r="BG523" i="3"/>
  <c r="BH523" i="3"/>
  <c r="BG524" i="3"/>
  <c r="BH524" i="3"/>
  <c r="BG525" i="3"/>
  <c r="BH525" i="3"/>
  <c r="BG526" i="3"/>
  <c r="BH526" i="3"/>
  <c r="BG527" i="3"/>
  <c r="BH527" i="3"/>
  <c r="BG528" i="3"/>
  <c r="BH528" i="3"/>
  <c r="BG529" i="3"/>
  <c r="BH529" i="3"/>
  <c r="BG530" i="3"/>
  <c r="BH530" i="3"/>
  <c r="BG531" i="3"/>
  <c r="BH531" i="3"/>
  <c r="BG532" i="3"/>
  <c r="BH532" i="3"/>
  <c r="BG533" i="3"/>
  <c r="BH533" i="3"/>
  <c r="BG534" i="3"/>
  <c r="BH534" i="3"/>
  <c r="BG535" i="3"/>
  <c r="BH535" i="3"/>
  <c r="BG536" i="3"/>
  <c r="BH536" i="3"/>
  <c r="BG537" i="3"/>
  <c r="BH537" i="3"/>
  <c r="BG538" i="3"/>
  <c r="BH538" i="3"/>
  <c r="BG539" i="3"/>
  <c r="BH539" i="3"/>
  <c r="BG540" i="3"/>
  <c r="BH540" i="3"/>
  <c r="BG541" i="3"/>
  <c r="BH541" i="3"/>
  <c r="BG542" i="3"/>
  <c r="BH542" i="3"/>
  <c r="BG543" i="3"/>
  <c r="BH543" i="3"/>
  <c r="BG544" i="3"/>
  <c r="BH544" i="3"/>
  <c r="BG545" i="3"/>
  <c r="BH545" i="3"/>
  <c r="BG546" i="3"/>
  <c r="BH546" i="3"/>
  <c r="BG547" i="3"/>
  <c r="BH547" i="3"/>
  <c r="BG548" i="3"/>
  <c r="BH548" i="3"/>
  <c r="BG549" i="3"/>
  <c r="BH549" i="3"/>
  <c r="BG550" i="3"/>
  <c r="BH550" i="3"/>
  <c r="BG551" i="3"/>
  <c r="BH551" i="3"/>
  <c r="BG552" i="3"/>
  <c r="BH552" i="3"/>
  <c r="BG553" i="3"/>
  <c r="BH553" i="3"/>
  <c r="BG554" i="3"/>
  <c r="BH554" i="3"/>
  <c r="BG555" i="3"/>
  <c r="BH555" i="3"/>
  <c r="BG556" i="3"/>
  <c r="BH556" i="3"/>
  <c r="BG557" i="3"/>
  <c r="BH557" i="3"/>
  <c r="BG558" i="3"/>
  <c r="BH558" i="3"/>
  <c r="BG559" i="3"/>
  <c r="BH559" i="3"/>
  <c r="BG560" i="3"/>
  <c r="BH560" i="3"/>
  <c r="BG561" i="3"/>
  <c r="BH561" i="3"/>
  <c r="BG562" i="3"/>
  <c r="BH562" i="3"/>
  <c r="BG563" i="3"/>
  <c r="BH563" i="3"/>
  <c r="BG564" i="3"/>
  <c r="BH564" i="3"/>
  <c r="BG565" i="3"/>
  <c r="BH565" i="3"/>
  <c r="BG566" i="3"/>
  <c r="BH566" i="3"/>
  <c r="BG567" i="3"/>
  <c r="BH567" i="3"/>
  <c r="BG568" i="3"/>
  <c r="BH568" i="3"/>
  <c r="BG569" i="3"/>
  <c r="BH569" i="3"/>
  <c r="BG570" i="3"/>
  <c r="BH570" i="3"/>
  <c r="BG571" i="3"/>
  <c r="BH571" i="3"/>
  <c r="BG572" i="3"/>
  <c r="BH572" i="3"/>
  <c r="BG573" i="3"/>
  <c r="BH573" i="3"/>
  <c r="BG574" i="3"/>
  <c r="BH574" i="3"/>
  <c r="BG575" i="3"/>
  <c r="BH575" i="3"/>
  <c r="BG576" i="3"/>
  <c r="BH576" i="3"/>
  <c r="BG577" i="3"/>
  <c r="BH577" i="3"/>
  <c r="BG578" i="3"/>
  <c r="BH578" i="3"/>
  <c r="BG579" i="3"/>
  <c r="BH579" i="3"/>
  <c r="BG580" i="3"/>
  <c r="BH580" i="3"/>
  <c r="BG581" i="3"/>
  <c r="BH581" i="3"/>
  <c r="BG582" i="3"/>
  <c r="BH582" i="3"/>
  <c r="BG583" i="3"/>
  <c r="BH583" i="3"/>
  <c r="BG584" i="3"/>
  <c r="BH584" i="3"/>
  <c r="BG585" i="3"/>
  <c r="BH585" i="3"/>
  <c r="BG586" i="3"/>
  <c r="BH586" i="3"/>
  <c r="BG587" i="3"/>
  <c r="BH587" i="3"/>
  <c r="BG588" i="3"/>
  <c r="BH588" i="3"/>
  <c r="BG589" i="3"/>
  <c r="BH589" i="3"/>
  <c r="BG590" i="3"/>
  <c r="BH590" i="3"/>
  <c r="BG591" i="3"/>
  <c r="BH591" i="3"/>
  <c r="BG592" i="3"/>
  <c r="BH592" i="3"/>
  <c r="BG593" i="3"/>
  <c r="BH593" i="3"/>
  <c r="BG594" i="3"/>
  <c r="BH594" i="3"/>
  <c r="BG595" i="3"/>
  <c r="BH595" i="3"/>
  <c r="BG596" i="3"/>
  <c r="BH596" i="3"/>
  <c r="BG597" i="3"/>
  <c r="BH597" i="3"/>
  <c r="BG598" i="3"/>
  <c r="BH598" i="3"/>
  <c r="BG599" i="3"/>
  <c r="BH599" i="3"/>
  <c r="BG600" i="3"/>
  <c r="BH600" i="3"/>
  <c r="BG601" i="3"/>
  <c r="BH601" i="3"/>
  <c r="BG602" i="3"/>
  <c r="BH602" i="3"/>
  <c r="BG603" i="3"/>
  <c r="BH603" i="3"/>
  <c r="BG604" i="3"/>
  <c r="BH604" i="3"/>
  <c r="BG605" i="3"/>
  <c r="BH605" i="3"/>
  <c r="BG606" i="3"/>
  <c r="BH606" i="3"/>
  <c r="BG607" i="3"/>
  <c r="BH607" i="3"/>
  <c r="BG608" i="3"/>
  <c r="BH608" i="3"/>
  <c r="BG609" i="3"/>
  <c r="BH609" i="3"/>
  <c r="BG610" i="3"/>
  <c r="BH610" i="3"/>
  <c r="BG611" i="3"/>
  <c r="BH611" i="3"/>
  <c r="BG612" i="3"/>
  <c r="BH612" i="3"/>
  <c r="BG613" i="3"/>
  <c r="BH613" i="3"/>
  <c r="BG614" i="3"/>
  <c r="BH614" i="3"/>
  <c r="BG615" i="3"/>
  <c r="BH615" i="3"/>
  <c r="BG616" i="3"/>
  <c r="BH616" i="3"/>
  <c r="BG617" i="3"/>
  <c r="BH617" i="3"/>
  <c r="BG618" i="3"/>
  <c r="BH618" i="3"/>
  <c r="BG619" i="3"/>
  <c r="BH619" i="3"/>
  <c r="BG620" i="3"/>
  <c r="BH620" i="3"/>
  <c r="BG621" i="3"/>
  <c r="BH621" i="3"/>
  <c r="BG622" i="3"/>
  <c r="BH622" i="3"/>
  <c r="BG623" i="3"/>
  <c r="BH623" i="3"/>
  <c r="BG624" i="3"/>
  <c r="BH624" i="3"/>
  <c r="BG625" i="3"/>
  <c r="BH625" i="3"/>
  <c r="BG626" i="3"/>
  <c r="BH626" i="3"/>
  <c r="BG627" i="3"/>
  <c r="BH627" i="3"/>
  <c r="BG628" i="3"/>
  <c r="BH628" i="3"/>
  <c r="BG629" i="3"/>
  <c r="BH629" i="3"/>
  <c r="BG630" i="3"/>
  <c r="BH630" i="3"/>
  <c r="BG631" i="3"/>
  <c r="BH631" i="3"/>
  <c r="BG632" i="3"/>
  <c r="BH632" i="3"/>
  <c r="BG633" i="3"/>
  <c r="BH633" i="3"/>
  <c r="BG634" i="3"/>
  <c r="BH634" i="3"/>
  <c r="BG635" i="3"/>
  <c r="BH635" i="3"/>
  <c r="BG636" i="3"/>
  <c r="BH636" i="3"/>
  <c r="BG637" i="3"/>
  <c r="BH637" i="3"/>
  <c r="BG638" i="3"/>
  <c r="BH638" i="3"/>
  <c r="BG639" i="3"/>
  <c r="BH639" i="3"/>
  <c r="BG640" i="3"/>
  <c r="BH640" i="3"/>
  <c r="BG641" i="3"/>
  <c r="BH641" i="3"/>
  <c r="BG642" i="3"/>
  <c r="BH642" i="3"/>
  <c r="BG643" i="3"/>
  <c r="BH643" i="3"/>
  <c r="BG644" i="3"/>
  <c r="BH644" i="3"/>
  <c r="BG645" i="3"/>
  <c r="BH645" i="3"/>
  <c r="BG646" i="3"/>
  <c r="BH646" i="3"/>
  <c r="BG647" i="3"/>
  <c r="BH647" i="3"/>
  <c r="BG648" i="3"/>
  <c r="BH648" i="3"/>
  <c r="BG649" i="3"/>
  <c r="BH649" i="3"/>
  <c r="BG650" i="3"/>
  <c r="BH650" i="3"/>
  <c r="BG651" i="3"/>
  <c r="BH651" i="3"/>
  <c r="BG652" i="3"/>
  <c r="BH652" i="3"/>
  <c r="BG653" i="3"/>
  <c r="BH653" i="3"/>
  <c r="BG654" i="3"/>
  <c r="BH654" i="3"/>
  <c r="BG655" i="3"/>
  <c r="BH655" i="3"/>
  <c r="BG656" i="3"/>
  <c r="BH656" i="3"/>
  <c r="BG657" i="3"/>
  <c r="BH657" i="3"/>
  <c r="BG658" i="3"/>
  <c r="BH658" i="3"/>
  <c r="BG659" i="3"/>
  <c r="BH659" i="3"/>
  <c r="BG660" i="3"/>
  <c r="BH660" i="3"/>
  <c r="BG661" i="3"/>
  <c r="BH661" i="3"/>
  <c r="BG662" i="3"/>
  <c r="BH662" i="3"/>
  <c r="BG663" i="3"/>
  <c r="BH663" i="3"/>
  <c r="BG664" i="3"/>
  <c r="BH664" i="3"/>
  <c r="BG665" i="3"/>
  <c r="BH665" i="3"/>
  <c r="BG666" i="3"/>
  <c r="BH666" i="3"/>
  <c r="BG667" i="3"/>
  <c r="BH667" i="3"/>
  <c r="BG668" i="3"/>
  <c r="BH668" i="3"/>
  <c r="BG669" i="3"/>
  <c r="BH669" i="3"/>
  <c r="BG670" i="3"/>
  <c r="BH670" i="3"/>
  <c r="BG671" i="3"/>
  <c r="BH671" i="3"/>
  <c r="BG672" i="3"/>
  <c r="BH672" i="3"/>
  <c r="BG673" i="3"/>
  <c r="BH673" i="3"/>
  <c r="BG674" i="3"/>
  <c r="BH674" i="3"/>
  <c r="BG675" i="3"/>
  <c r="BH675" i="3"/>
  <c r="BG676" i="3"/>
  <c r="BH676" i="3"/>
  <c r="BG677" i="3"/>
  <c r="BH677" i="3"/>
  <c r="BG678" i="3"/>
  <c r="BH678" i="3"/>
  <c r="BG679" i="3"/>
  <c r="BH679" i="3"/>
  <c r="BG680" i="3"/>
  <c r="BH680" i="3"/>
  <c r="BG681" i="3"/>
  <c r="BH681" i="3"/>
  <c r="BG682" i="3"/>
  <c r="BH682" i="3"/>
  <c r="BG683" i="3"/>
  <c r="BH683" i="3"/>
  <c r="BG684" i="3"/>
  <c r="BH684" i="3"/>
  <c r="BG685" i="3"/>
  <c r="BH685" i="3"/>
  <c r="BG686" i="3"/>
  <c r="BH686" i="3"/>
  <c r="BG687" i="3"/>
  <c r="BH687" i="3"/>
  <c r="BG688" i="3"/>
  <c r="BH688" i="3"/>
  <c r="BG689" i="3"/>
  <c r="BH689" i="3"/>
  <c r="BG690" i="3"/>
  <c r="BH690" i="3"/>
  <c r="BG691" i="3"/>
  <c r="BH691" i="3"/>
  <c r="BG692" i="3"/>
  <c r="BH692" i="3"/>
  <c r="BG693" i="3"/>
  <c r="BH693" i="3"/>
  <c r="BG694" i="3"/>
  <c r="BH694" i="3"/>
  <c r="BG695" i="3"/>
  <c r="BH695" i="3"/>
  <c r="BG696" i="3"/>
  <c r="BH696" i="3"/>
  <c r="BG697" i="3"/>
  <c r="BH697" i="3"/>
  <c r="BG698" i="3"/>
  <c r="BH698" i="3"/>
  <c r="BG699" i="3"/>
  <c r="BH699" i="3"/>
  <c r="BG700" i="3"/>
  <c r="BH700" i="3"/>
  <c r="BG701" i="3"/>
  <c r="BH701" i="3"/>
  <c r="BG702" i="3"/>
  <c r="BH702" i="3"/>
  <c r="BG703" i="3"/>
  <c r="BH703" i="3"/>
  <c r="BG704" i="3"/>
  <c r="BH704" i="3"/>
  <c r="BG705" i="3"/>
  <c r="BH705" i="3"/>
  <c r="BG706" i="3"/>
  <c r="BH706" i="3"/>
  <c r="BG707" i="3"/>
  <c r="BH707" i="3"/>
  <c r="BG708" i="3"/>
  <c r="BH708" i="3"/>
  <c r="BG709" i="3"/>
  <c r="BH709" i="3"/>
  <c r="BG710" i="3"/>
  <c r="BH710" i="3"/>
  <c r="BG711" i="3"/>
  <c r="BH711" i="3"/>
  <c r="BG712" i="3"/>
  <c r="BH712" i="3"/>
  <c r="BG713" i="3"/>
  <c r="BH713" i="3"/>
  <c r="BG714" i="3"/>
  <c r="BH714" i="3"/>
  <c r="BG715" i="3"/>
  <c r="BH715" i="3"/>
  <c r="BG716" i="3"/>
  <c r="BH716" i="3"/>
  <c r="BG717" i="3"/>
  <c r="BH717" i="3"/>
  <c r="BG718" i="3"/>
  <c r="BH718" i="3"/>
  <c r="BG719" i="3"/>
  <c r="BH719" i="3"/>
  <c r="BG720" i="3"/>
  <c r="BH720" i="3"/>
  <c r="BG721" i="3"/>
  <c r="BH721" i="3"/>
  <c r="BG722" i="3"/>
  <c r="BH722" i="3"/>
  <c r="BG723" i="3"/>
  <c r="BH723" i="3"/>
  <c r="BG724" i="3"/>
  <c r="BH724" i="3"/>
  <c r="BG725" i="3"/>
  <c r="BH725" i="3"/>
  <c r="BG726" i="3"/>
  <c r="BH726" i="3"/>
  <c r="BG727" i="3"/>
  <c r="BH727" i="3"/>
  <c r="BG728" i="3"/>
  <c r="BH728" i="3"/>
  <c r="BG729" i="3"/>
  <c r="BH729" i="3"/>
  <c r="BG730" i="3"/>
  <c r="BH730" i="3"/>
  <c r="BG731" i="3"/>
  <c r="BH731" i="3"/>
  <c r="BG732" i="3"/>
  <c r="BH732" i="3"/>
  <c r="BG733" i="3"/>
  <c r="BH733" i="3"/>
  <c r="BG734" i="3"/>
  <c r="BH734" i="3"/>
  <c r="BG735" i="3"/>
  <c r="BH735" i="3"/>
  <c r="BG736" i="3"/>
  <c r="BH736" i="3"/>
  <c r="BG737" i="3"/>
  <c r="BH737" i="3"/>
  <c r="BG738" i="3"/>
  <c r="BH738" i="3"/>
  <c r="BG739" i="3"/>
  <c r="BH739" i="3"/>
  <c r="BG740" i="3"/>
  <c r="BH740" i="3"/>
  <c r="BG741" i="3"/>
  <c r="BH741" i="3"/>
  <c r="BG742" i="3"/>
  <c r="BH742" i="3"/>
  <c r="BG743" i="3"/>
  <c r="BH743" i="3"/>
  <c r="BG744" i="3"/>
  <c r="BH744" i="3"/>
  <c r="BG745" i="3"/>
  <c r="BH745" i="3"/>
  <c r="BG746" i="3"/>
  <c r="BH746" i="3"/>
  <c r="BG747" i="3"/>
  <c r="BH747" i="3"/>
  <c r="BG748" i="3"/>
  <c r="BH748" i="3"/>
  <c r="BG749" i="3"/>
  <c r="BH749" i="3"/>
  <c r="BG750" i="3"/>
  <c r="BH750" i="3"/>
  <c r="BG751" i="3"/>
  <c r="BH751" i="3"/>
  <c r="BG752" i="3"/>
  <c r="BH752" i="3"/>
  <c r="BG753" i="3"/>
  <c r="BH753" i="3"/>
  <c r="BG754" i="3"/>
  <c r="BH754" i="3"/>
  <c r="BG755" i="3"/>
  <c r="BH755" i="3"/>
  <c r="BG756" i="3"/>
  <c r="BH756" i="3"/>
  <c r="BG757" i="3"/>
  <c r="BH757" i="3"/>
  <c r="BG758" i="3"/>
  <c r="BH758" i="3"/>
  <c r="BG759" i="3"/>
  <c r="BH759" i="3"/>
  <c r="BG760" i="3"/>
  <c r="BH760" i="3"/>
  <c r="BG761" i="3"/>
  <c r="BH761" i="3"/>
  <c r="BG762" i="3"/>
  <c r="BH762" i="3"/>
  <c r="BG763" i="3"/>
  <c r="BH763" i="3"/>
  <c r="BG764" i="3"/>
  <c r="BH764" i="3"/>
  <c r="BG765" i="3"/>
  <c r="BH765" i="3"/>
  <c r="BG766" i="3"/>
  <c r="BH766" i="3"/>
  <c r="BG767" i="3"/>
  <c r="BH767" i="3"/>
  <c r="BG768" i="3"/>
  <c r="BH768" i="3"/>
  <c r="BG769" i="3"/>
  <c r="BH769" i="3"/>
  <c r="BG770" i="3"/>
  <c r="BH770" i="3"/>
  <c r="BG771" i="3"/>
  <c r="BH771" i="3"/>
  <c r="BG772" i="3"/>
  <c r="BH772" i="3"/>
  <c r="BG773" i="3"/>
  <c r="BH773" i="3"/>
  <c r="BG774" i="3"/>
  <c r="BH774" i="3"/>
  <c r="BG775" i="3"/>
  <c r="BH775" i="3"/>
  <c r="BG776" i="3"/>
  <c r="BH776" i="3"/>
  <c r="BG777" i="3"/>
  <c r="BH777" i="3"/>
  <c r="BG778" i="3"/>
  <c r="BH778" i="3"/>
  <c r="BG779" i="3"/>
  <c r="BH779" i="3"/>
  <c r="BG780" i="3"/>
  <c r="BH780" i="3"/>
  <c r="BG781" i="3"/>
  <c r="BH781" i="3"/>
  <c r="BG782" i="3"/>
  <c r="BH782" i="3"/>
  <c r="BG783" i="3"/>
  <c r="BH783" i="3"/>
  <c r="BG784" i="3"/>
  <c r="BH784" i="3"/>
  <c r="BG785" i="3"/>
  <c r="BH785" i="3"/>
  <c r="BG786" i="3"/>
  <c r="BH786" i="3"/>
  <c r="BG787" i="3"/>
  <c r="BH787" i="3"/>
  <c r="BG788" i="3"/>
  <c r="BH788" i="3"/>
  <c r="BG789" i="3"/>
  <c r="BH789" i="3"/>
  <c r="BG790" i="3"/>
  <c r="BH790" i="3"/>
  <c r="BG791" i="3"/>
  <c r="BH791" i="3"/>
  <c r="BG792" i="3"/>
  <c r="BH792" i="3"/>
  <c r="BG793" i="3"/>
  <c r="BH793" i="3"/>
  <c r="BG794" i="3"/>
  <c r="BH794" i="3"/>
  <c r="BG795" i="3"/>
  <c r="BH795" i="3"/>
  <c r="BG796" i="3"/>
  <c r="BH796" i="3"/>
  <c r="BG797" i="3"/>
  <c r="BH797" i="3"/>
  <c r="BG798" i="3"/>
  <c r="BH798" i="3"/>
  <c r="BG799" i="3"/>
  <c r="BH799" i="3"/>
  <c r="BG800" i="3"/>
  <c r="BH800" i="3"/>
  <c r="BG801" i="3"/>
  <c r="BH801" i="3"/>
  <c r="BG802" i="3"/>
  <c r="BH802" i="3"/>
  <c r="BG803" i="3"/>
  <c r="BH803" i="3"/>
  <c r="BG804" i="3"/>
  <c r="BH804" i="3"/>
  <c r="BG805" i="3"/>
  <c r="BH805" i="3"/>
  <c r="BG806" i="3"/>
  <c r="BH806" i="3"/>
  <c r="BG807" i="3"/>
  <c r="BH807" i="3"/>
  <c r="BG808" i="3"/>
  <c r="BH808" i="3"/>
  <c r="BG809" i="3"/>
  <c r="BH809" i="3"/>
  <c r="BG810" i="3"/>
  <c r="BH810" i="3"/>
  <c r="BG811" i="3"/>
  <c r="BH811" i="3"/>
  <c r="BG812" i="3"/>
  <c r="BH812" i="3"/>
  <c r="BG813" i="3"/>
  <c r="BH813" i="3"/>
  <c r="BG814" i="3"/>
  <c r="BH814" i="3"/>
  <c r="BG815" i="3"/>
  <c r="BH815" i="3"/>
  <c r="BG816" i="3"/>
  <c r="BH816" i="3"/>
  <c r="BG817" i="3"/>
  <c r="BH817" i="3"/>
  <c r="BG818" i="3"/>
  <c r="BH818" i="3"/>
  <c r="BG819" i="3"/>
  <c r="BH819" i="3"/>
  <c r="BG820" i="3"/>
  <c r="BH820" i="3"/>
  <c r="BG821" i="3"/>
  <c r="BH821" i="3"/>
  <c r="BG822" i="3"/>
  <c r="BH822" i="3"/>
  <c r="BG823" i="3"/>
  <c r="BH823" i="3"/>
  <c r="BG824" i="3"/>
  <c r="BH824" i="3"/>
  <c r="BG825" i="3"/>
  <c r="BH825" i="3"/>
  <c r="BG826" i="3"/>
  <c r="BH826" i="3"/>
  <c r="BG827" i="3"/>
  <c r="BH827" i="3"/>
  <c r="BG828" i="3"/>
  <c r="BH828" i="3"/>
  <c r="BG829" i="3"/>
  <c r="BH829" i="3"/>
  <c r="BG830" i="3"/>
  <c r="BH830" i="3"/>
  <c r="BG831" i="3"/>
  <c r="BH831" i="3"/>
  <c r="BG832" i="3"/>
  <c r="BH832" i="3"/>
  <c r="BG833" i="3"/>
  <c r="BH833" i="3"/>
  <c r="BG834" i="3"/>
  <c r="BH834" i="3"/>
  <c r="BG835" i="3"/>
  <c r="BH835" i="3"/>
  <c r="BG836" i="3"/>
  <c r="BH836" i="3"/>
  <c r="BG837" i="3"/>
  <c r="BH837" i="3"/>
  <c r="BG838" i="3"/>
  <c r="BH838" i="3"/>
  <c r="BG839" i="3"/>
  <c r="BH839" i="3"/>
  <c r="BG840" i="3"/>
  <c r="BH840" i="3"/>
  <c r="BG841" i="3"/>
  <c r="BH841" i="3"/>
  <c r="BG842" i="3"/>
  <c r="BH842" i="3"/>
  <c r="BG843" i="3"/>
  <c r="BH843" i="3"/>
  <c r="BG844" i="3"/>
  <c r="BH844" i="3"/>
  <c r="BG845" i="3"/>
  <c r="BH845" i="3"/>
  <c r="BG846" i="3"/>
  <c r="BH846" i="3"/>
  <c r="BG847" i="3"/>
  <c r="BH847" i="3"/>
  <c r="BG848" i="3"/>
  <c r="BH848" i="3"/>
  <c r="BG849" i="3"/>
  <c r="BH849" i="3"/>
  <c r="BG850" i="3"/>
  <c r="BH850" i="3"/>
  <c r="BG851" i="3"/>
  <c r="BH851" i="3"/>
  <c r="BG852" i="3"/>
  <c r="BH852" i="3"/>
  <c r="BG853" i="3"/>
  <c r="BH853" i="3"/>
  <c r="BG854" i="3"/>
  <c r="BH854" i="3"/>
  <c r="BG855" i="3"/>
  <c r="BH855" i="3"/>
  <c r="BG856" i="3"/>
  <c r="BH856" i="3"/>
  <c r="BG857" i="3"/>
  <c r="BH857" i="3"/>
  <c r="BG858" i="3"/>
  <c r="BH858" i="3"/>
  <c r="BG859" i="3"/>
  <c r="BH859" i="3"/>
  <c r="BG860" i="3"/>
  <c r="BH860" i="3"/>
  <c r="BG861" i="3"/>
  <c r="BH861" i="3"/>
  <c r="BG862" i="3"/>
  <c r="BH862" i="3"/>
  <c r="BG863" i="3"/>
  <c r="BH863" i="3"/>
  <c r="BG864" i="3"/>
  <c r="BH864" i="3"/>
  <c r="BG865" i="3"/>
  <c r="BH865" i="3"/>
  <c r="BG866" i="3"/>
  <c r="BH866" i="3"/>
  <c r="BG867" i="3"/>
  <c r="BH867" i="3"/>
  <c r="BG868" i="3"/>
  <c r="BH868" i="3"/>
  <c r="BG869" i="3"/>
  <c r="BH869" i="3"/>
  <c r="BG870" i="3"/>
  <c r="BH870" i="3"/>
  <c r="BG871" i="3"/>
  <c r="BH871" i="3"/>
  <c r="BG872" i="3"/>
  <c r="BH872" i="3"/>
  <c r="BG873" i="3"/>
  <c r="BH873" i="3"/>
  <c r="BG874" i="3"/>
  <c r="BH874" i="3"/>
  <c r="BG875" i="3"/>
  <c r="BH875" i="3"/>
  <c r="BG876" i="3"/>
  <c r="BH876" i="3"/>
  <c r="BG877" i="3"/>
  <c r="BH877" i="3"/>
  <c r="BG878" i="3"/>
  <c r="BH878" i="3"/>
  <c r="BG879" i="3"/>
  <c r="BH879" i="3"/>
  <c r="BG880" i="3"/>
  <c r="BH880" i="3"/>
  <c r="BG881" i="3"/>
  <c r="BH881" i="3"/>
  <c r="BG882" i="3"/>
  <c r="BH882" i="3"/>
  <c r="BG883" i="3"/>
  <c r="BH883" i="3"/>
  <c r="BG884" i="3"/>
  <c r="BH884" i="3"/>
  <c r="BG885" i="3"/>
  <c r="BH885" i="3"/>
  <c r="BG886" i="3"/>
  <c r="BH886" i="3"/>
  <c r="BG887" i="3"/>
  <c r="BH887" i="3"/>
  <c r="BG888" i="3"/>
  <c r="BH888" i="3"/>
  <c r="BG889" i="3"/>
  <c r="BH889" i="3"/>
  <c r="BG890" i="3"/>
  <c r="BH890" i="3"/>
  <c r="BG891" i="3"/>
  <c r="BH891" i="3"/>
  <c r="BG892" i="3"/>
  <c r="BH892" i="3"/>
  <c r="BG893" i="3"/>
  <c r="BH893" i="3"/>
  <c r="BG894" i="3"/>
  <c r="BH894" i="3"/>
  <c r="BG895" i="3"/>
  <c r="BH895" i="3"/>
  <c r="BG896" i="3"/>
  <c r="BH896" i="3"/>
  <c r="BG897" i="3"/>
  <c r="BH897" i="3"/>
  <c r="BG898" i="3"/>
  <c r="BH898" i="3"/>
  <c r="BG899" i="3"/>
  <c r="BH899" i="3"/>
  <c r="BG900" i="3"/>
  <c r="BH900" i="3"/>
  <c r="BG901" i="3"/>
  <c r="BH901" i="3"/>
  <c r="BG902" i="3"/>
  <c r="BH902" i="3"/>
  <c r="BG903" i="3"/>
  <c r="BH903" i="3"/>
  <c r="BG904" i="3"/>
  <c r="BH904" i="3"/>
  <c r="BG905" i="3"/>
  <c r="BH905" i="3"/>
  <c r="BG906" i="3"/>
  <c r="BH906" i="3"/>
  <c r="BG907" i="3"/>
  <c r="BH907" i="3"/>
  <c r="BG908" i="3"/>
  <c r="BH908" i="3"/>
  <c r="BG909" i="3"/>
  <c r="BH909" i="3"/>
  <c r="BG910" i="3"/>
  <c r="BH910" i="3"/>
  <c r="BG911" i="3"/>
  <c r="BH911" i="3"/>
  <c r="BG912" i="3"/>
  <c r="BH912" i="3"/>
  <c r="BG913" i="3"/>
  <c r="BH913" i="3"/>
  <c r="BG914" i="3"/>
  <c r="BH914" i="3"/>
  <c r="BG915" i="3"/>
  <c r="BH915" i="3"/>
  <c r="BG916" i="3"/>
  <c r="BH916" i="3"/>
  <c r="BH16" i="3"/>
  <c r="BG16" i="3"/>
  <c r="BD15" i="3"/>
  <c r="BC15" i="3"/>
  <c r="AZ17" i="3"/>
  <c r="BA17" i="3"/>
  <c r="AZ18" i="3"/>
  <c r="BA18" i="3"/>
  <c r="AZ19" i="3"/>
  <c r="BA19" i="3"/>
  <c r="AZ20" i="3"/>
  <c r="BA20" i="3"/>
  <c r="AZ21" i="3"/>
  <c r="BA21" i="3"/>
  <c r="AZ22" i="3"/>
  <c r="BA22" i="3"/>
  <c r="AZ23" i="3"/>
  <c r="BA23" i="3"/>
  <c r="AZ24" i="3"/>
  <c r="BA24" i="3"/>
  <c r="AZ25" i="3"/>
  <c r="BA25" i="3"/>
  <c r="AZ26" i="3"/>
  <c r="BA26" i="3"/>
  <c r="AZ27" i="3"/>
  <c r="BA27" i="3"/>
  <c r="AZ28" i="3"/>
  <c r="BA28" i="3"/>
  <c r="AZ29" i="3"/>
  <c r="BA29" i="3"/>
  <c r="AZ30" i="3"/>
  <c r="BA30" i="3"/>
  <c r="AZ31" i="3"/>
  <c r="BA31" i="3"/>
  <c r="AZ32" i="3"/>
  <c r="BA32" i="3"/>
  <c r="AZ33" i="3"/>
  <c r="BA33" i="3"/>
  <c r="AZ34" i="3"/>
  <c r="BA34" i="3"/>
  <c r="AZ35" i="3"/>
  <c r="BA35" i="3"/>
  <c r="AZ36" i="3"/>
  <c r="BA36" i="3"/>
  <c r="AZ37" i="3"/>
  <c r="BA37" i="3"/>
  <c r="AZ38" i="3"/>
  <c r="BA38" i="3"/>
  <c r="AZ39" i="3"/>
  <c r="BA39" i="3"/>
  <c r="AZ40" i="3"/>
  <c r="BA40" i="3"/>
  <c r="AZ41" i="3"/>
  <c r="BA41" i="3"/>
  <c r="AZ42" i="3"/>
  <c r="BA42" i="3"/>
  <c r="AZ43" i="3"/>
  <c r="BA43" i="3"/>
  <c r="AZ44" i="3"/>
  <c r="BA44" i="3"/>
  <c r="AZ45" i="3"/>
  <c r="BA45" i="3"/>
  <c r="AZ46" i="3"/>
  <c r="BA46" i="3"/>
  <c r="AZ47" i="3"/>
  <c r="BA47" i="3"/>
  <c r="AZ48" i="3"/>
  <c r="BA48" i="3"/>
  <c r="AZ49" i="3"/>
  <c r="BA49" i="3"/>
  <c r="AZ50" i="3"/>
  <c r="BA50" i="3"/>
  <c r="AZ51" i="3"/>
  <c r="BA51" i="3"/>
  <c r="AZ52" i="3"/>
  <c r="BA52" i="3"/>
  <c r="AZ53" i="3"/>
  <c r="BA53" i="3"/>
  <c r="AZ54" i="3"/>
  <c r="BA54" i="3"/>
  <c r="AZ55" i="3"/>
  <c r="BA55" i="3"/>
  <c r="AZ56" i="3"/>
  <c r="BA56" i="3"/>
  <c r="AZ57" i="3"/>
  <c r="BA57" i="3"/>
  <c r="AZ58" i="3"/>
  <c r="BA58" i="3"/>
  <c r="AZ59" i="3"/>
  <c r="BA59" i="3"/>
  <c r="AZ60" i="3"/>
  <c r="BA60" i="3"/>
  <c r="AZ61" i="3"/>
  <c r="BA61" i="3"/>
  <c r="AZ62" i="3"/>
  <c r="BA62" i="3"/>
  <c r="AZ63" i="3"/>
  <c r="BA63" i="3"/>
  <c r="AZ64" i="3"/>
  <c r="BA64" i="3"/>
  <c r="AZ65" i="3"/>
  <c r="BA65" i="3"/>
  <c r="AZ66" i="3"/>
  <c r="BA66" i="3"/>
  <c r="AZ67" i="3"/>
  <c r="BA67" i="3"/>
  <c r="AZ68" i="3"/>
  <c r="BA68" i="3"/>
  <c r="AZ69" i="3"/>
  <c r="BA69" i="3"/>
  <c r="AZ70" i="3"/>
  <c r="BA70" i="3"/>
  <c r="AZ71" i="3"/>
  <c r="BA71" i="3"/>
  <c r="AZ72" i="3"/>
  <c r="BA72" i="3"/>
  <c r="AZ73" i="3"/>
  <c r="BA73" i="3"/>
  <c r="AZ74" i="3"/>
  <c r="BA74" i="3"/>
  <c r="AZ75" i="3"/>
  <c r="BA75" i="3"/>
  <c r="AZ76" i="3"/>
  <c r="BA76" i="3"/>
  <c r="AZ77" i="3"/>
  <c r="BA77" i="3"/>
  <c r="AZ78" i="3"/>
  <c r="BA78" i="3"/>
  <c r="AZ79" i="3"/>
  <c r="BA79" i="3"/>
  <c r="AZ80" i="3"/>
  <c r="BA80" i="3"/>
  <c r="AZ81" i="3"/>
  <c r="BA81" i="3"/>
  <c r="AZ82" i="3"/>
  <c r="BA82" i="3"/>
  <c r="AZ83" i="3"/>
  <c r="BA83" i="3"/>
  <c r="AZ84" i="3"/>
  <c r="BA84" i="3"/>
  <c r="AZ85" i="3"/>
  <c r="BA85" i="3"/>
  <c r="AZ86" i="3"/>
  <c r="BA86" i="3"/>
  <c r="AZ87" i="3"/>
  <c r="BA87" i="3"/>
  <c r="AZ88" i="3"/>
  <c r="BA88" i="3"/>
  <c r="AZ89" i="3"/>
  <c r="BA89" i="3"/>
  <c r="AZ90" i="3"/>
  <c r="BA90" i="3"/>
  <c r="AZ91" i="3"/>
  <c r="BA91" i="3"/>
  <c r="AZ92" i="3"/>
  <c r="BA92" i="3"/>
  <c r="AZ93" i="3"/>
  <c r="BA93" i="3"/>
  <c r="AZ94" i="3"/>
  <c r="BA94" i="3"/>
  <c r="AZ95" i="3"/>
  <c r="BA95" i="3"/>
  <c r="AZ96" i="3"/>
  <c r="BA96" i="3"/>
  <c r="AZ97" i="3"/>
  <c r="BA97" i="3"/>
  <c r="AZ98" i="3"/>
  <c r="BA98" i="3"/>
  <c r="AZ99" i="3"/>
  <c r="BA99" i="3"/>
  <c r="AZ100" i="3"/>
  <c r="BA100" i="3"/>
  <c r="AZ101" i="3"/>
  <c r="BA101" i="3"/>
  <c r="AZ102" i="3"/>
  <c r="BA102" i="3"/>
  <c r="AZ103" i="3"/>
  <c r="BA103" i="3"/>
  <c r="AZ104" i="3"/>
  <c r="BA104" i="3"/>
  <c r="AZ105" i="3"/>
  <c r="BA105" i="3"/>
  <c r="AZ106" i="3"/>
  <c r="BA106" i="3"/>
  <c r="AZ107" i="3"/>
  <c r="BA107" i="3"/>
  <c r="AZ108" i="3"/>
  <c r="BA108" i="3"/>
  <c r="AZ109" i="3"/>
  <c r="BA109" i="3"/>
  <c r="AZ110" i="3"/>
  <c r="BA110" i="3"/>
  <c r="AZ111" i="3"/>
  <c r="BA111" i="3"/>
  <c r="AZ112" i="3"/>
  <c r="BA112" i="3"/>
  <c r="AZ113" i="3"/>
  <c r="BA113" i="3"/>
  <c r="AZ114" i="3"/>
  <c r="BA114" i="3"/>
  <c r="AZ115" i="3"/>
  <c r="BA115" i="3"/>
  <c r="AZ116" i="3"/>
  <c r="BA116" i="3"/>
  <c r="AZ117" i="3"/>
  <c r="BA117" i="3"/>
  <c r="AZ118" i="3"/>
  <c r="BA118" i="3"/>
  <c r="AZ119" i="3"/>
  <c r="BA119" i="3"/>
  <c r="AZ120" i="3"/>
  <c r="BA120" i="3"/>
  <c r="AZ121" i="3"/>
  <c r="BA121" i="3"/>
  <c r="AZ122" i="3"/>
  <c r="BA122" i="3"/>
  <c r="AZ123" i="3"/>
  <c r="BA123" i="3"/>
  <c r="AZ124" i="3"/>
  <c r="BA124" i="3"/>
  <c r="AZ125" i="3"/>
  <c r="BA125" i="3"/>
  <c r="AZ126" i="3"/>
  <c r="BA126" i="3"/>
  <c r="AZ127" i="3"/>
  <c r="BA127" i="3"/>
  <c r="AZ128" i="3"/>
  <c r="BA128" i="3"/>
  <c r="AZ129" i="3"/>
  <c r="BA129" i="3"/>
  <c r="AZ130" i="3"/>
  <c r="BA130" i="3"/>
  <c r="AZ131" i="3"/>
  <c r="BA131" i="3"/>
  <c r="AZ132" i="3"/>
  <c r="BA132" i="3"/>
  <c r="AZ133" i="3"/>
  <c r="BA133" i="3"/>
  <c r="AZ134" i="3"/>
  <c r="BA134" i="3"/>
  <c r="AZ135" i="3"/>
  <c r="BA135" i="3"/>
  <c r="AZ136" i="3"/>
  <c r="BA136" i="3"/>
  <c r="AZ137" i="3"/>
  <c r="BA137" i="3"/>
  <c r="AZ138" i="3"/>
  <c r="BA138" i="3"/>
  <c r="AZ139" i="3"/>
  <c r="BA139" i="3"/>
  <c r="AZ140" i="3"/>
  <c r="BA140" i="3"/>
  <c r="AZ141" i="3"/>
  <c r="BA141" i="3"/>
  <c r="AZ142" i="3"/>
  <c r="BA142" i="3"/>
  <c r="AZ143" i="3"/>
  <c r="BA143" i="3"/>
  <c r="AZ144" i="3"/>
  <c r="BA144" i="3"/>
  <c r="AZ145" i="3"/>
  <c r="BA145" i="3"/>
  <c r="AZ146" i="3"/>
  <c r="BA146" i="3"/>
  <c r="AZ147" i="3"/>
  <c r="BA147" i="3"/>
  <c r="AZ148" i="3"/>
  <c r="BA148" i="3"/>
  <c r="AZ149" i="3"/>
  <c r="BA149" i="3"/>
  <c r="AZ150" i="3"/>
  <c r="BA150" i="3"/>
  <c r="AZ151" i="3"/>
  <c r="BA151" i="3"/>
  <c r="AZ152" i="3"/>
  <c r="BA152" i="3"/>
  <c r="AZ153" i="3"/>
  <c r="BA153" i="3"/>
  <c r="AZ154" i="3"/>
  <c r="BA154" i="3"/>
  <c r="AZ155" i="3"/>
  <c r="BA155" i="3"/>
  <c r="AZ156" i="3"/>
  <c r="BA156" i="3"/>
  <c r="AZ157" i="3"/>
  <c r="BA157" i="3"/>
  <c r="AZ158" i="3"/>
  <c r="BA158" i="3"/>
  <c r="AZ159" i="3"/>
  <c r="BA159" i="3"/>
  <c r="AZ160" i="3"/>
  <c r="BA160" i="3"/>
  <c r="AZ161" i="3"/>
  <c r="BA161" i="3"/>
  <c r="AZ162" i="3"/>
  <c r="BA162" i="3"/>
  <c r="AZ163" i="3"/>
  <c r="BA163" i="3"/>
  <c r="AZ164" i="3"/>
  <c r="BA164" i="3"/>
  <c r="AZ165" i="3"/>
  <c r="BA165" i="3"/>
  <c r="AZ166" i="3"/>
  <c r="BA166" i="3"/>
  <c r="AZ167" i="3"/>
  <c r="BA167" i="3"/>
  <c r="AZ168" i="3"/>
  <c r="BA168" i="3"/>
  <c r="AZ169" i="3"/>
  <c r="BA169" i="3"/>
  <c r="AZ170" i="3"/>
  <c r="BA170" i="3"/>
  <c r="AZ171" i="3"/>
  <c r="BA171" i="3"/>
  <c r="AZ172" i="3"/>
  <c r="BA172" i="3"/>
  <c r="AZ173" i="3"/>
  <c r="BA173" i="3"/>
  <c r="AZ174" i="3"/>
  <c r="BA174" i="3"/>
  <c r="AZ175" i="3"/>
  <c r="BA175" i="3"/>
  <c r="AZ176" i="3"/>
  <c r="BA176" i="3"/>
  <c r="AZ177" i="3"/>
  <c r="BA177" i="3"/>
  <c r="AZ178" i="3"/>
  <c r="BA178" i="3"/>
  <c r="AZ179" i="3"/>
  <c r="BA179" i="3"/>
  <c r="AZ180" i="3"/>
  <c r="BA180" i="3"/>
  <c r="AZ181" i="3"/>
  <c r="BA181" i="3"/>
  <c r="AZ182" i="3"/>
  <c r="BA182" i="3"/>
  <c r="AZ183" i="3"/>
  <c r="BA183" i="3"/>
  <c r="AZ184" i="3"/>
  <c r="BA184" i="3"/>
  <c r="AZ185" i="3"/>
  <c r="BA185" i="3"/>
  <c r="AZ186" i="3"/>
  <c r="BA186" i="3"/>
  <c r="AZ187" i="3"/>
  <c r="BA187" i="3"/>
  <c r="AZ188" i="3"/>
  <c r="BA188" i="3"/>
  <c r="AZ189" i="3"/>
  <c r="BA189" i="3"/>
  <c r="AZ190" i="3"/>
  <c r="BA190" i="3"/>
  <c r="AZ191" i="3"/>
  <c r="BA191" i="3"/>
  <c r="AZ192" i="3"/>
  <c r="BA192" i="3"/>
  <c r="AZ193" i="3"/>
  <c r="BA193" i="3"/>
  <c r="AZ194" i="3"/>
  <c r="BA194" i="3"/>
  <c r="AZ195" i="3"/>
  <c r="BA195" i="3"/>
  <c r="AZ196" i="3"/>
  <c r="BA196" i="3"/>
  <c r="AZ197" i="3"/>
  <c r="BA197" i="3"/>
  <c r="AZ198" i="3"/>
  <c r="BA198" i="3"/>
  <c r="AZ199" i="3"/>
  <c r="BA199" i="3"/>
  <c r="AZ200" i="3"/>
  <c r="BA200" i="3"/>
  <c r="AZ201" i="3"/>
  <c r="BA201" i="3"/>
  <c r="AZ202" i="3"/>
  <c r="BA202" i="3"/>
  <c r="AZ203" i="3"/>
  <c r="BA203" i="3"/>
  <c r="AZ204" i="3"/>
  <c r="BA204" i="3"/>
  <c r="AZ205" i="3"/>
  <c r="BA205" i="3"/>
  <c r="AZ206" i="3"/>
  <c r="BA206" i="3"/>
  <c r="AZ207" i="3"/>
  <c r="BA207" i="3"/>
  <c r="AZ208" i="3"/>
  <c r="BA208" i="3"/>
  <c r="AZ209" i="3"/>
  <c r="BA209" i="3"/>
  <c r="AZ210" i="3"/>
  <c r="BA210" i="3"/>
  <c r="AZ211" i="3"/>
  <c r="BA211" i="3"/>
  <c r="AZ212" i="3"/>
  <c r="BA212" i="3"/>
  <c r="AZ213" i="3"/>
  <c r="BA213" i="3"/>
  <c r="AZ214" i="3"/>
  <c r="BA214" i="3"/>
  <c r="AZ215" i="3"/>
  <c r="BA215" i="3"/>
  <c r="AZ216" i="3"/>
  <c r="BA216" i="3"/>
  <c r="AZ217" i="3"/>
  <c r="BA217" i="3"/>
  <c r="AZ218" i="3"/>
  <c r="BA218" i="3"/>
  <c r="AZ219" i="3"/>
  <c r="BA219" i="3"/>
  <c r="AZ220" i="3"/>
  <c r="BA220" i="3"/>
  <c r="AZ221" i="3"/>
  <c r="BA221" i="3"/>
  <c r="AZ222" i="3"/>
  <c r="BA222" i="3"/>
  <c r="AZ223" i="3"/>
  <c r="BA223" i="3"/>
  <c r="AZ224" i="3"/>
  <c r="BA224" i="3"/>
  <c r="AZ225" i="3"/>
  <c r="BA225" i="3"/>
  <c r="AZ226" i="3"/>
  <c r="BA226" i="3"/>
  <c r="AZ227" i="3"/>
  <c r="BA227" i="3"/>
  <c r="AZ228" i="3"/>
  <c r="BA228" i="3"/>
  <c r="AZ229" i="3"/>
  <c r="BA229" i="3"/>
  <c r="AZ230" i="3"/>
  <c r="BA230" i="3"/>
  <c r="AZ231" i="3"/>
  <c r="BA231" i="3"/>
  <c r="AZ232" i="3"/>
  <c r="BA232" i="3"/>
  <c r="AZ233" i="3"/>
  <c r="BA233" i="3"/>
  <c r="AZ234" i="3"/>
  <c r="BA234" i="3"/>
  <c r="AZ235" i="3"/>
  <c r="BA235" i="3"/>
  <c r="AZ236" i="3"/>
  <c r="BA236" i="3"/>
  <c r="AZ237" i="3"/>
  <c r="BA237" i="3"/>
  <c r="AZ238" i="3"/>
  <c r="BA238" i="3"/>
  <c r="AZ239" i="3"/>
  <c r="BA239" i="3"/>
  <c r="AZ240" i="3"/>
  <c r="BA240" i="3"/>
  <c r="AZ241" i="3"/>
  <c r="BA241" i="3"/>
  <c r="AZ242" i="3"/>
  <c r="BA242" i="3"/>
  <c r="AZ243" i="3"/>
  <c r="BA243" i="3"/>
  <c r="AZ244" i="3"/>
  <c r="BA244" i="3"/>
  <c r="AZ245" i="3"/>
  <c r="BA245" i="3"/>
  <c r="AZ246" i="3"/>
  <c r="BA246" i="3"/>
  <c r="AZ247" i="3"/>
  <c r="BA247" i="3"/>
  <c r="AZ248" i="3"/>
  <c r="BA248" i="3"/>
  <c r="AZ249" i="3"/>
  <c r="BA249" i="3"/>
  <c r="AZ250" i="3"/>
  <c r="BA250" i="3"/>
  <c r="AZ251" i="3"/>
  <c r="BA251" i="3"/>
  <c r="AZ252" i="3"/>
  <c r="BA252" i="3"/>
  <c r="AZ253" i="3"/>
  <c r="BA253" i="3"/>
  <c r="AZ254" i="3"/>
  <c r="BA254" i="3"/>
  <c r="AZ255" i="3"/>
  <c r="BA255" i="3"/>
  <c r="AZ256" i="3"/>
  <c r="BA256" i="3"/>
  <c r="AZ257" i="3"/>
  <c r="BA257" i="3"/>
  <c r="AZ258" i="3"/>
  <c r="BA258" i="3"/>
  <c r="AZ259" i="3"/>
  <c r="BA259" i="3"/>
  <c r="AZ260" i="3"/>
  <c r="BA260" i="3"/>
  <c r="AZ261" i="3"/>
  <c r="BA261" i="3"/>
  <c r="AZ262" i="3"/>
  <c r="BA262" i="3"/>
  <c r="AZ263" i="3"/>
  <c r="BA263" i="3"/>
  <c r="AZ264" i="3"/>
  <c r="BA264" i="3"/>
  <c r="AZ265" i="3"/>
  <c r="BA265" i="3"/>
  <c r="AZ266" i="3"/>
  <c r="BA266" i="3"/>
  <c r="AZ267" i="3"/>
  <c r="BA267" i="3"/>
  <c r="AZ268" i="3"/>
  <c r="BA268" i="3"/>
  <c r="AZ269" i="3"/>
  <c r="BA269" i="3"/>
  <c r="AZ270" i="3"/>
  <c r="BA270" i="3"/>
  <c r="AZ271" i="3"/>
  <c r="BA271" i="3"/>
  <c r="AZ272" i="3"/>
  <c r="BA272" i="3"/>
  <c r="AZ273" i="3"/>
  <c r="BA273" i="3"/>
  <c r="AZ274" i="3"/>
  <c r="BA274" i="3"/>
  <c r="AZ275" i="3"/>
  <c r="BA275" i="3"/>
  <c r="AZ276" i="3"/>
  <c r="BA276" i="3"/>
  <c r="AZ277" i="3"/>
  <c r="BA277" i="3"/>
  <c r="AZ278" i="3"/>
  <c r="BA278" i="3"/>
  <c r="AZ279" i="3"/>
  <c r="BA279" i="3"/>
  <c r="AZ280" i="3"/>
  <c r="BA280" i="3"/>
  <c r="AZ281" i="3"/>
  <c r="BA281" i="3"/>
  <c r="AZ282" i="3"/>
  <c r="BA282" i="3"/>
  <c r="AZ283" i="3"/>
  <c r="BA283" i="3"/>
  <c r="AZ284" i="3"/>
  <c r="BA284" i="3"/>
  <c r="AZ285" i="3"/>
  <c r="BA285" i="3"/>
  <c r="AZ286" i="3"/>
  <c r="BA286" i="3"/>
  <c r="AZ287" i="3"/>
  <c r="BA287" i="3"/>
  <c r="AZ288" i="3"/>
  <c r="BA288" i="3"/>
  <c r="AZ289" i="3"/>
  <c r="BA289" i="3"/>
  <c r="AZ290" i="3"/>
  <c r="BA290" i="3"/>
  <c r="AZ291" i="3"/>
  <c r="BA291" i="3"/>
  <c r="AZ292" i="3"/>
  <c r="BA292" i="3"/>
  <c r="AZ293" i="3"/>
  <c r="BA293" i="3"/>
  <c r="AZ294" i="3"/>
  <c r="BA294" i="3"/>
  <c r="AZ295" i="3"/>
  <c r="BA295" i="3"/>
  <c r="AZ296" i="3"/>
  <c r="BA296" i="3"/>
  <c r="AZ297" i="3"/>
  <c r="BA297" i="3"/>
  <c r="AZ298" i="3"/>
  <c r="BA298" i="3"/>
  <c r="AZ299" i="3"/>
  <c r="BA299" i="3"/>
  <c r="AZ300" i="3"/>
  <c r="BA300" i="3"/>
  <c r="AZ301" i="3"/>
  <c r="BA301" i="3"/>
  <c r="AZ302" i="3"/>
  <c r="BA302" i="3"/>
  <c r="AZ303" i="3"/>
  <c r="BA303" i="3"/>
  <c r="AZ304" i="3"/>
  <c r="BA304" i="3"/>
  <c r="AZ305" i="3"/>
  <c r="BA305" i="3"/>
  <c r="AZ306" i="3"/>
  <c r="BA306" i="3"/>
  <c r="AZ307" i="3"/>
  <c r="BA307" i="3"/>
  <c r="AZ308" i="3"/>
  <c r="BA308" i="3"/>
  <c r="AZ309" i="3"/>
  <c r="BA309" i="3"/>
  <c r="AZ310" i="3"/>
  <c r="BA310" i="3"/>
  <c r="AZ311" i="3"/>
  <c r="BA311" i="3"/>
  <c r="AZ312" i="3"/>
  <c r="BA312" i="3"/>
  <c r="AZ313" i="3"/>
  <c r="BA313" i="3"/>
  <c r="AZ314" i="3"/>
  <c r="BA314" i="3"/>
  <c r="AZ315" i="3"/>
  <c r="BA315" i="3"/>
  <c r="AZ316" i="3"/>
  <c r="BA316" i="3"/>
  <c r="AZ317" i="3"/>
  <c r="BA317" i="3"/>
  <c r="AZ318" i="3"/>
  <c r="BA318" i="3"/>
  <c r="AZ319" i="3"/>
  <c r="BA319" i="3"/>
  <c r="AZ320" i="3"/>
  <c r="BA320" i="3"/>
  <c r="AZ321" i="3"/>
  <c r="BA321" i="3"/>
  <c r="AZ322" i="3"/>
  <c r="BA322" i="3"/>
  <c r="AZ323" i="3"/>
  <c r="BA323" i="3"/>
  <c r="AZ324" i="3"/>
  <c r="BA324" i="3"/>
  <c r="AZ325" i="3"/>
  <c r="BA325" i="3"/>
  <c r="AZ326" i="3"/>
  <c r="BA326" i="3"/>
  <c r="AZ327" i="3"/>
  <c r="BA327" i="3"/>
  <c r="AZ328" i="3"/>
  <c r="BA328" i="3"/>
  <c r="AZ329" i="3"/>
  <c r="BA329" i="3"/>
  <c r="AZ330" i="3"/>
  <c r="BA330" i="3"/>
  <c r="AZ331" i="3"/>
  <c r="BA331" i="3"/>
  <c r="AZ332" i="3"/>
  <c r="BA332" i="3"/>
  <c r="AZ333" i="3"/>
  <c r="BA333" i="3"/>
  <c r="AZ334" i="3"/>
  <c r="BA334" i="3"/>
  <c r="AZ335" i="3"/>
  <c r="BA335" i="3"/>
  <c r="AZ336" i="3"/>
  <c r="BA336" i="3"/>
  <c r="AZ337" i="3"/>
  <c r="BA337" i="3"/>
  <c r="AZ338" i="3"/>
  <c r="BA338" i="3"/>
  <c r="AZ339" i="3"/>
  <c r="BA339" i="3"/>
  <c r="AZ340" i="3"/>
  <c r="BA340" i="3"/>
  <c r="AZ341" i="3"/>
  <c r="BA341" i="3"/>
  <c r="AZ342" i="3"/>
  <c r="BA342" i="3"/>
  <c r="AZ343" i="3"/>
  <c r="BA343" i="3"/>
  <c r="AZ344" i="3"/>
  <c r="BA344" i="3"/>
  <c r="AZ345" i="3"/>
  <c r="BA345" i="3"/>
  <c r="AZ346" i="3"/>
  <c r="BA346" i="3"/>
  <c r="AZ347" i="3"/>
  <c r="BA347" i="3"/>
  <c r="AZ348" i="3"/>
  <c r="BA348" i="3"/>
  <c r="AZ349" i="3"/>
  <c r="BA349" i="3"/>
  <c r="AZ350" i="3"/>
  <c r="BA350" i="3"/>
  <c r="AZ351" i="3"/>
  <c r="BA351" i="3"/>
  <c r="AZ352" i="3"/>
  <c r="BA352" i="3"/>
  <c r="AZ353" i="3"/>
  <c r="BA353" i="3"/>
  <c r="AZ354" i="3"/>
  <c r="BA354" i="3"/>
  <c r="AZ355" i="3"/>
  <c r="BA355" i="3"/>
  <c r="AZ356" i="3"/>
  <c r="BA356" i="3"/>
  <c r="AZ357" i="3"/>
  <c r="BA357" i="3"/>
  <c r="AZ358" i="3"/>
  <c r="BA358" i="3"/>
  <c r="AZ359" i="3"/>
  <c r="BA359" i="3"/>
  <c r="AZ360" i="3"/>
  <c r="BA360" i="3"/>
  <c r="AZ361" i="3"/>
  <c r="BA361" i="3"/>
  <c r="AZ362" i="3"/>
  <c r="BA362" i="3"/>
  <c r="AZ363" i="3"/>
  <c r="BA363" i="3"/>
  <c r="AZ364" i="3"/>
  <c r="BA364" i="3"/>
  <c r="AZ365" i="3"/>
  <c r="BA365" i="3"/>
  <c r="AZ366" i="3"/>
  <c r="BA366" i="3"/>
  <c r="AZ367" i="3"/>
  <c r="BA367" i="3"/>
  <c r="AZ368" i="3"/>
  <c r="BA368" i="3"/>
  <c r="AZ369" i="3"/>
  <c r="BA369" i="3"/>
  <c r="AZ370" i="3"/>
  <c r="BA370" i="3"/>
  <c r="AZ371" i="3"/>
  <c r="BA371" i="3"/>
  <c r="AZ372" i="3"/>
  <c r="BA372" i="3"/>
  <c r="AZ373" i="3"/>
  <c r="BA373" i="3"/>
  <c r="AZ374" i="3"/>
  <c r="BA374" i="3"/>
  <c r="AZ375" i="3"/>
  <c r="BA375" i="3"/>
  <c r="AZ376" i="3"/>
  <c r="BA376" i="3"/>
  <c r="AZ377" i="3"/>
  <c r="BA377" i="3"/>
  <c r="AZ378" i="3"/>
  <c r="BA378" i="3"/>
  <c r="AZ379" i="3"/>
  <c r="BA379" i="3"/>
  <c r="AZ380" i="3"/>
  <c r="BA380" i="3"/>
  <c r="AZ381" i="3"/>
  <c r="BA381" i="3"/>
  <c r="AZ382" i="3"/>
  <c r="BA382" i="3"/>
  <c r="AZ383" i="3"/>
  <c r="BA383" i="3"/>
  <c r="AZ384" i="3"/>
  <c r="BA384" i="3"/>
  <c r="AZ385" i="3"/>
  <c r="BA385" i="3"/>
  <c r="AZ386" i="3"/>
  <c r="BA386" i="3"/>
  <c r="AZ387" i="3"/>
  <c r="BA387" i="3"/>
  <c r="AZ388" i="3"/>
  <c r="BA388" i="3"/>
  <c r="AZ389" i="3"/>
  <c r="BA389" i="3"/>
  <c r="AZ390" i="3"/>
  <c r="BA390" i="3"/>
  <c r="AZ391" i="3"/>
  <c r="BA391" i="3"/>
  <c r="AZ392" i="3"/>
  <c r="BA392" i="3"/>
  <c r="AZ393" i="3"/>
  <c r="BA393" i="3"/>
  <c r="AZ394" i="3"/>
  <c r="BA394" i="3"/>
  <c r="AZ395" i="3"/>
  <c r="BA395" i="3"/>
  <c r="AZ396" i="3"/>
  <c r="BA396" i="3"/>
  <c r="AZ397" i="3"/>
  <c r="BA397" i="3"/>
  <c r="AZ398" i="3"/>
  <c r="BA398" i="3"/>
  <c r="AZ399" i="3"/>
  <c r="BA399" i="3"/>
  <c r="AZ400" i="3"/>
  <c r="BA400" i="3"/>
  <c r="AZ401" i="3"/>
  <c r="BA401" i="3"/>
  <c r="AZ402" i="3"/>
  <c r="BA402" i="3"/>
  <c r="AZ403" i="3"/>
  <c r="BA403" i="3"/>
  <c r="AZ404" i="3"/>
  <c r="BA404" i="3"/>
  <c r="AZ405" i="3"/>
  <c r="BA405" i="3"/>
  <c r="AZ406" i="3"/>
  <c r="BA406" i="3"/>
  <c r="AZ407" i="3"/>
  <c r="BA407" i="3"/>
  <c r="AZ408" i="3"/>
  <c r="BA408" i="3"/>
  <c r="AZ409" i="3"/>
  <c r="BA409" i="3"/>
  <c r="AZ410" i="3"/>
  <c r="BA410" i="3"/>
  <c r="AZ411" i="3"/>
  <c r="BA411" i="3"/>
  <c r="AZ412" i="3"/>
  <c r="BA412" i="3"/>
  <c r="AZ413" i="3"/>
  <c r="BA413" i="3"/>
  <c r="AZ414" i="3"/>
  <c r="BA414" i="3"/>
  <c r="AZ415" i="3"/>
  <c r="BA415" i="3"/>
  <c r="AZ416" i="3"/>
  <c r="BA416" i="3"/>
  <c r="AZ417" i="3"/>
  <c r="BA417" i="3"/>
  <c r="AZ418" i="3"/>
  <c r="BA418" i="3"/>
  <c r="AZ419" i="3"/>
  <c r="BA419" i="3"/>
  <c r="AZ420" i="3"/>
  <c r="BA420" i="3"/>
  <c r="AZ421" i="3"/>
  <c r="BA421" i="3"/>
  <c r="AZ422" i="3"/>
  <c r="BA422" i="3"/>
  <c r="AZ423" i="3"/>
  <c r="BA423" i="3"/>
  <c r="AZ424" i="3"/>
  <c r="BA424" i="3"/>
  <c r="AZ425" i="3"/>
  <c r="BA425" i="3"/>
  <c r="AZ426" i="3"/>
  <c r="BA426" i="3"/>
  <c r="AZ427" i="3"/>
  <c r="BA427" i="3"/>
  <c r="AZ428" i="3"/>
  <c r="BA428" i="3"/>
  <c r="AZ429" i="3"/>
  <c r="BA429" i="3"/>
  <c r="AZ430" i="3"/>
  <c r="BA430" i="3"/>
  <c r="AZ431" i="3"/>
  <c r="BA431" i="3"/>
  <c r="AZ432" i="3"/>
  <c r="BA432" i="3"/>
  <c r="AZ433" i="3"/>
  <c r="BA433" i="3"/>
  <c r="AZ434" i="3"/>
  <c r="BA434" i="3"/>
  <c r="AZ435" i="3"/>
  <c r="BA435" i="3"/>
  <c r="AZ436" i="3"/>
  <c r="BA436" i="3"/>
  <c r="AZ437" i="3"/>
  <c r="BA437" i="3"/>
  <c r="AZ438" i="3"/>
  <c r="BA438" i="3"/>
  <c r="AZ439" i="3"/>
  <c r="BA439" i="3"/>
  <c r="AZ440" i="3"/>
  <c r="BA440" i="3"/>
  <c r="AZ441" i="3"/>
  <c r="BA441" i="3"/>
  <c r="AZ442" i="3"/>
  <c r="BA442" i="3"/>
  <c r="AZ443" i="3"/>
  <c r="BA443" i="3"/>
  <c r="AZ444" i="3"/>
  <c r="BA444" i="3"/>
  <c r="AZ445" i="3"/>
  <c r="BA445" i="3"/>
  <c r="AZ446" i="3"/>
  <c r="BA446" i="3"/>
  <c r="AZ447" i="3"/>
  <c r="BA447" i="3"/>
  <c r="AZ448" i="3"/>
  <c r="BA448" i="3"/>
  <c r="AZ449" i="3"/>
  <c r="BA449" i="3"/>
  <c r="AZ450" i="3"/>
  <c r="BA450" i="3"/>
  <c r="AZ451" i="3"/>
  <c r="BA451" i="3"/>
  <c r="AZ452" i="3"/>
  <c r="BA452" i="3"/>
  <c r="AZ453" i="3"/>
  <c r="BA453" i="3"/>
  <c r="AZ454" i="3"/>
  <c r="BA454" i="3"/>
  <c r="AZ455" i="3"/>
  <c r="BA455" i="3"/>
  <c r="AZ456" i="3"/>
  <c r="BA456" i="3"/>
  <c r="AZ457" i="3"/>
  <c r="BA457" i="3"/>
  <c r="AZ458" i="3"/>
  <c r="BA458" i="3"/>
  <c r="AZ459" i="3"/>
  <c r="BA459" i="3"/>
  <c r="AZ460" i="3"/>
  <c r="BA460" i="3"/>
  <c r="AZ461" i="3"/>
  <c r="BA461" i="3"/>
  <c r="AZ462" i="3"/>
  <c r="BA462" i="3"/>
  <c r="AZ463" i="3"/>
  <c r="BA463" i="3"/>
  <c r="AZ464" i="3"/>
  <c r="BA464" i="3"/>
  <c r="AZ465" i="3"/>
  <c r="BA465" i="3"/>
  <c r="AZ466" i="3"/>
  <c r="BA466" i="3"/>
  <c r="AZ467" i="3"/>
  <c r="BA467" i="3"/>
  <c r="AZ468" i="3"/>
  <c r="BA468" i="3"/>
  <c r="AZ469" i="3"/>
  <c r="BA469" i="3"/>
  <c r="AZ470" i="3"/>
  <c r="BA470" i="3"/>
  <c r="AZ471" i="3"/>
  <c r="BA471" i="3"/>
  <c r="AZ472" i="3"/>
  <c r="BA472" i="3"/>
  <c r="AZ473" i="3"/>
  <c r="BA473" i="3"/>
  <c r="AZ474" i="3"/>
  <c r="BA474" i="3"/>
  <c r="AZ475" i="3"/>
  <c r="BA475" i="3"/>
  <c r="AZ476" i="3"/>
  <c r="BA476" i="3"/>
  <c r="AZ477" i="3"/>
  <c r="BA477" i="3"/>
  <c r="AZ478" i="3"/>
  <c r="BA478" i="3"/>
  <c r="AZ479" i="3"/>
  <c r="BA479" i="3"/>
  <c r="AZ480" i="3"/>
  <c r="BA480" i="3"/>
  <c r="AZ481" i="3"/>
  <c r="BA481" i="3"/>
  <c r="AZ482" i="3"/>
  <c r="BA482" i="3"/>
  <c r="AZ483" i="3"/>
  <c r="BA483" i="3"/>
  <c r="AZ484" i="3"/>
  <c r="BA484" i="3"/>
  <c r="AZ485" i="3"/>
  <c r="BA485" i="3"/>
  <c r="AZ486" i="3"/>
  <c r="BA486" i="3"/>
  <c r="AZ487" i="3"/>
  <c r="BA487" i="3"/>
  <c r="AZ488" i="3"/>
  <c r="BA488" i="3"/>
  <c r="AZ489" i="3"/>
  <c r="BA489" i="3"/>
  <c r="AZ490" i="3"/>
  <c r="BA490" i="3"/>
  <c r="AZ491" i="3"/>
  <c r="BA491" i="3"/>
  <c r="AZ492" i="3"/>
  <c r="BA492" i="3"/>
  <c r="AZ493" i="3"/>
  <c r="BA493" i="3"/>
  <c r="AZ494" i="3"/>
  <c r="BA494" i="3"/>
  <c r="AZ495" i="3"/>
  <c r="BA495" i="3"/>
  <c r="AZ496" i="3"/>
  <c r="BA496" i="3"/>
  <c r="AZ497" i="3"/>
  <c r="BA497" i="3"/>
  <c r="AZ498" i="3"/>
  <c r="BA498" i="3"/>
  <c r="AZ499" i="3"/>
  <c r="BA499" i="3"/>
  <c r="AZ500" i="3"/>
  <c r="BA500" i="3"/>
  <c r="AZ501" i="3"/>
  <c r="BA501" i="3"/>
  <c r="AZ502" i="3"/>
  <c r="BA502" i="3"/>
  <c r="AZ503" i="3"/>
  <c r="BA503" i="3"/>
  <c r="AZ504" i="3"/>
  <c r="BA504" i="3"/>
  <c r="AZ505" i="3"/>
  <c r="BA505" i="3"/>
  <c r="AZ506" i="3"/>
  <c r="BA506" i="3"/>
  <c r="AZ507" i="3"/>
  <c r="BA507" i="3"/>
  <c r="AZ508" i="3"/>
  <c r="BA508" i="3"/>
  <c r="AZ509" i="3"/>
  <c r="BA509" i="3"/>
  <c r="AZ510" i="3"/>
  <c r="BA510" i="3"/>
  <c r="AZ511" i="3"/>
  <c r="BA511" i="3"/>
  <c r="AZ512" i="3"/>
  <c r="BA512" i="3"/>
  <c r="AZ513" i="3"/>
  <c r="BA513" i="3"/>
  <c r="AZ514" i="3"/>
  <c r="BA514" i="3"/>
  <c r="AZ515" i="3"/>
  <c r="BA515" i="3"/>
  <c r="AZ516" i="3"/>
  <c r="BA516" i="3"/>
  <c r="AZ517" i="3"/>
  <c r="BA517" i="3"/>
  <c r="AZ518" i="3"/>
  <c r="BA518" i="3"/>
  <c r="AZ519" i="3"/>
  <c r="BA519" i="3"/>
  <c r="AZ520" i="3"/>
  <c r="BA520" i="3"/>
  <c r="AZ521" i="3"/>
  <c r="BA521" i="3"/>
  <c r="AZ522" i="3"/>
  <c r="BA522" i="3"/>
  <c r="AZ523" i="3"/>
  <c r="BA523" i="3"/>
  <c r="AZ524" i="3"/>
  <c r="BA524" i="3"/>
  <c r="AZ525" i="3"/>
  <c r="BA525" i="3"/>
  <c r="AZ526" i="3"/>
  <c r="BA526" i="3"/>
  <c r="AZ527" i="3"/>
  <c r="BA527" i="3"/>
  <c r="AZ528" i="3"/>
  <c r="BA528" i="3"/>
  <c r="AZ529" i="3"/>
  <c r="BA529" i="3"/>
  <c r="AZ530" i="3"/>
  <c r="BA530" i="3"/>
  <c r="AZ531" i="3"/>
  <c r="BA531" i="3"/>
  <c r="AZ532" i="3"/>
  <c r="BA532" i="3"/>
  <c r="AZ533" i="3"/>
  <c r="BA533" i="3"/>
  <c r="AZ534" i="3"/>
  <c r="BA534" i="3"/>
  <c r="AZ535" i="3"/>
  <c r="BA535" i="3"/>
  <c r="AZ536" i="3"/>
  <c r="BA536" i="3"/>
  <c r="AZ537" i="3"/>
  <c r="BA537" i="3"/>
  <c r="AZ538" i="3"/>
  <c r="BA538" i="3"/>
  <c r="AZ539" i="3"/>
  <c r="BA539" i="3"/>
  <c r="AZ540" i="3"/>
  <c r="BA540" i="3"/>
  <c r="AZ541" i="3"/>
  <c r="BA541" i="3"/>
  <c r="AZ542" i="3"/>
  <c r="BA542" i="3"/>
  <c r="AZ543" i="3"/>
  <c r="BA543" i="3"/>
  <c r="AZ544" i="3"/>
  <c r="BA544" i="3"/>
  <c r="AZ545" i="3"/>
  <c r="BA545" i="3"/>
  <c r="AZ546" i="3"/>
  <c r="BA546" i="3"/>
  <c r="AZ547" i="3"/>
  <c r="BA547" i="3"/>
  <c r="AZ548" i="3"/>
  <c r="BA548" i="3"/>
  <c r="AZ549" i="3"/>
  <c r="BA549" i="3"/>
  <c r="AZ550" i="3"/>
  <c r="BA550" i="3"/>
  <c r="AZ551" i="3"/>
  <c r="BA551" i="3"/>
  <c r="AZ552" i="3"/>
  <c r="BA552" i="3"/>
  <c r="AZ553" i="3"/>
  <c r="BA553" i="3"/>
  <c r="AZ554" i="3"/>
  <c r="BA554" i="3"/>
  <c r="AZ555" i="3"/>
  <c r="BA555" i="3"/>
  <c r="AZ556" i="3"/>
  <c r="BA556" i="3"/>
  <c r="AZ557" i="3"/>
  <c r="BA557" i="3"/>
  <c r="AZ558" i="3"/>
  <c r="BA558" i="3"/>
  <c r="AZ559" i="3"/>
  <c r="BA559" i="3"/>
  <c r="AZ560" i="3"/>
  <c r="BA560" i="3"/>
  <c r="AZ561" i="3"/>
  <c r="BA561" i="3"/>
  <c r="AZ562" i="3"/>
  <c r="BA562" i="3"/>
  <c r="AZ563" i="3"/>
  <c r="BA563" i="3"/>
  <c r="AZ564" i="3"/>
  <c r="BA564" i="3"/>
  <c r="AZ565" i="3"/>
  <c r="BA565" i="3"/>
  <c r="AZ566" i="3"/>
  <c r="BA566" i="3"/>
  <c r="AZ567" i="3"/>
  <c r="BA567" i="3"/>
  <c r="AZ568" i="3"/>
  <c r="BA568" i="3"/>
  <c r="AZ569" i="3"/>
  <c r="BA569" i="3"/>
  <c r="AZ570" i="3"/>
  <c r="BA570" i="3"/>
  <c r="AZ571" i="3"/>
  <c r="BA571" i="3"/>
  <c r="AZ572" i="3"/>
  <c r="BA572" i="3"/>
  <c r="AZ573" i="3"/>
  <c r="BA573" i="3"/>
  <c r="AZ574" i="3"/>
  <c r="BA574" i="3"/>
  <c r="AZ575" i="3"/>
  <c r="BA575" i="3"/>
  <c r="AZ576" i="3"/>
  <c r="BA576" i="3"/>
  <c r="AZ577" i="3"/>
  <c r="BA577" i="3"/>
  <c r="AZ578" i="3"/>
  <c r="BA578" i="3"/>
  <c r="AZ579" i="3"/>
  <c r="BA579" i="3"/>
  <c r="AZ580" i="3"/>
  <c r="BA580" i="3"/>
  <c r="AZ581" i="3"/>
  <c r="BA581" i="3"/>
  <c r="AZ582" i="3"/>
  <c r="BA582" i="3"/>
  <c r="AZ583" i="3"/>
  <c r="BA583" i="3"/>
  <c r="AZ584" i="3"/>
  <c r="BA584" i="3"/>
  <c r="AZ585" i="3"/>
  <c r="BA585" i="3"/>
  <c r="AZ586" i="3"/>
  <c r="BA586" i="3"/>
  <c r="AZ587" i="3"/>
  <c r="BA587" i="3"/>
  <c r="AZ588" i="3"/>
  <c r="BA588" i="3"/>
  <c r="AZ589" i="3"/>
  <c r="BA589" i="3"/>
  <c r="AZ590" i="3"/>
  <c r="BA590" i="3"/>
  <c r="AZ591" i="3"/>
  <c r="BA591" i="3"/>
  <c r="AZ592" i="3"/>
  <c r="BA592" i="3"/>
  <c r="AZ593" i="3"/>
  <c r="BA593" i="3"/>
  <c r="AZ594" i="3"/>
  <c r="BA594" i="3"/>
  <c r="AZ595" i="3"/>
  <c r="BA595" i="3"/>
  <c r="AZ596" i="3"/>
  <c r="BA596" i="3"/>
  <c r="AZ597" i="3"/>
  <c r="BA597" i="3"/>
  <c r="AZ598" i="3"/>
  <c r="BA598" i="3"/>
  <c r="AZ599" i="3"/>
  <c r="BA599" i="3"/>
  <c r="AZ600" i="3"/>
  <c r="BA600" i="3"/>
  <c r="AZ601" i="3"/>
  <c r="BA601" i="3"/>
  <c r="AZ602" i="3"/>
  <c r="BA602" i="3"/>
  <c r="AZ603" i="3"/>
  <c r="BA603" i="3"/>
  <c r="AZ604" i="3"/>
  <c r="BA604" i="3"/>
  <c r="AZ605" i="3"/>
  <c r="BA605" i="3"/>
  <c r="AZ606" i="3"/>
  <c r="BA606" i="3"/>
  <c r="AZ607" i="3"/>
  <c r="BA607" i="3"/>
  <c r="AZ608" i="3"/>
  <c r="BA608" i="3"/>
  <c r="AZ609" i="3"/>
  <c r="BA609" i="3"/>
  <c r="AZ610" i="3"/>
  <c r="BA610" i="3"/>
  <c r="AZ611" i="3"/>
  <c r="BA611" i="3"/>
  <c r="AZ612" i="3"/>
  <c r="BA612" i="3"/>
  <c r="AZ613" i="3"/>
  <c r="BA613" i="3"/>
  <c r="AZ614" i="3"/>
  <c r="BA614" i="3"/>
  <c r="AZ615" i="3"/>
  <c r="BA615" i="3"/>
  <c r="AZ616" i="3"/>
  <c r="BA616" i="3"/>
  <c r="AZ617" i="3"/>
  <c r="BA617" i="3"/>
  <c r="AZ618" i="3"/>
  <c r="BA618" i="3"/>
  <c r="AZ619" i="3"/>
  <c r="BA619" i="3"/>
  <c r="AZ620" i="3"/>
  <c r="BA620" i="3"/>
  <c r="AZ621" i="3"/>
  <c r="BA621" i="3"/>
  <c r="AZ622" i="3"/>
  <c r="BA622" i="3"/>
  <c r="AZ623" i="3"/>
  <c r="BA623" i="3"/>
  <c r="AZ624" i="3"/>
  <c r="BA624" i="3"/>
  <c r="AZ625" i="3"/>
  <c r="BA625" i="3"/>
  <c r="AZ626" i="3"/>
  <c r="BA626" i="3"/>
  <c r="AZ627" i="3"/>
  <c r="BA627" i="3"/>
  <c r="AZ628" i="3"/>
  <c r="BA628" i="3"/>
  <c r="AZ629" i="3"/>
  <c r="BA629" i="3"/>
  <c r="AZ630" i="3"/>
  <c r="BA630" i="3"/>
  <c r="AZ631" i="3"/>
  <c r="BA631" i="3"/>
  <c r="AZ632" i="3"/>
  <c r="BA632" i="3"/>
  <c r="AZ633" i="3"/>
  <c r="BA633" i="3"/>
  <c r="AZ634" i="3"/>
  <c r="BA634" i="3"/>
  <c r="AZ635" i="3"/>
  <c r="BA635" i="3"/>
  <c r="AZ636" i="3"/>
  <c r="BA636" i="3"/>
  <c r="AZ637" i="3"/>
  <c r="BA637" i="3"/>
  <c r="AZ638" i="3"/>
  <c r="BA638" i="3"/>
  <c r="AZ639" i="3"/>
  <c r="BA639" i="3"/>
  <c r="AZ640" i="3"/>
  <c r="BA640" i="3"/>
  <c r="AZ641" i="3"/>
  <c r="BA641" i="3"/>
  <c r="AZ642" i="3"/>
  <c r="BA642" i="3"/>
  <c r="AZ643" i="3"/>
  <c r="BA643" i="3"/>
  <c r="AZ644" i="3"/>
  <c r="BA644" i="3"/>
  <c r="AZ645" i="3"/>
  <c r="BA645" i="3"/>
  <c r="AZ646" i="3"/>
  <c r="BA646" i="3"/>
  <c r="AZ647" i="3"/>
  <c r="BA647" i="3"/>
  <c r="AZ648" i="3"/>
  <c r="BA648" i="3"/>
  <c r="AZ649" i="3"/>
  <c r="BA649" i="3"/>
  <c r="AZ650" i="3"/>
  <c r="BA650" i="3"/>
  <c r="AZ651" i="3"/>
  <c r="BA651" i="3"/>
  <c r="AZ652" i="3"/>
  <c r="BA652" i="3"/>
  <c r="AZ653" i="3"/>
  <c r="BA653" i="3"/>
  <c r="AZ654" i="3"/>
  <c r="BA654" i="3"/>
  <c r="AZ655" i="3"/>
  <c r="BA655" i="3"/>
  <c r="AZ656" i="3"/>
  <c r="BA656" i="3"/>
  <c r="AZ657" i="3"/>
  <c r="BA657" i="3"/>
  <c r="AZ658" i="3"/>
  <c r="BA658" i="3"/>
  <c r="AZ659" i="3"/>
  <c r="BA659" i="3"/>
  <c r="AZ660" i="3"/>
  <c r="BA660" i="3"/>
  <c r="AZ661" i="3"/>
  <c r="BA661" i="3"/>
  <c r="AZ662" i="3"/>
  <c r="BA662" i="3"/>
  <c r="AZ663" i="3"/>
  <c r="BA663" i="3"/>
  <c r="AZ664" i="3"/>
  <c r="BA664" i="3"/>
  <c r="AZ665" i="3"/>
  <c r="BA665" i="3"/>
  <c r="AZ666" i="3"/>
  <c r="BA666" i="3"/>
  <c r="AZ667" i="3"/>
  <c r="BA667" i="3"/>
  <c r="AZ668" i="3"/>
  <c r="BA668" i="3"/>
  <c r="AZ669" i="3"/>
  <c r="BA669" i="3"/>
  <c r="AZ670" i="3"/>
  <c r="BA670" i="3"/>
  <c r="AZ671" i="3"/>
  <c r="BA671" i="3"/>
  <c r="AZ672" i="3"/>
  <c r="BA672" i="3"/>
  <c r="AZ673" i="3"/>
  <c r="BA673" i="3"/>
  <c r="AZ674" i="3"/>
  <c r="BA674" i="3"/>
  <c r="AZ675" i="3"/>
  <c r="BA675" i="3"/>
  <c r="AZ676" i="3"/>
  <c r="BA676" i="3"/>
  <c r="AZ677" i="3"/>
  <c r="BA677" i="3"/>
  <c r="AZ678" i="3"/>
  <c r="BA678" i="3"/>
  <c r="AZ679" i="3"/>
  <c r="BA679" i="3"/>
  <c r="AZ680" i="3"/>
  <c r="BA680" i="3"/>
  <c r="AZ681" i="3"/>
  <c r="BA681" i="3"/>
  <c r="AZ682" i="3"/>
  <c r="BA682" i="3"/>
  <c r="AZ683" i="3"/>
  <c r="BA683" i="3"/>
  <c r="AZ684" i="3"/>
  <c r="BA684" i="3"/>
  <c r="AZ685" i="3"/>
  <c r="BA685" i="3"/>
  <c r="AZ686" i="3"/>
  <c r="BA686" i="3"/>
  <c r="AZ687" i="3"/>
  <c r="BA687" i="3"/>
  <c r="AZ688" i="3"/>
  <c r="BA688" i="3"/>
  <c r="AZ689" i="3"/>
  <c r="BA689" i="3"/>
  <c r="AZ690" i="3"/>
  <c r="BA690" i="3"/>
  <c r="AZ691" i="3"/>
  <c r="BA691" i="3"/>
  <c r="AZ692" i="3"/>
  <c r="BA692" i="3"/>
  <c r="AZ693" i="3"/>
  <c r="BA693" i="3"/>
  <c r="AZ694" i="3"/>
  <c r="BA694" i="3"/>
  <c r="AZ695" i="3"/>
  <c r="BA695" i="3"/>
  <c r="AZ696" i="3"/>
  <c r="BA696" i="3"/>
  <c r="AZ697" i="3"/>
  <c r="BA697" i="3"/>
  <c r="AZ698" i="3"/>
  <c r="BA698" i="3"/>
  <c r="AZ699" i="3"/>
  <c r="BA699" i="3"/>
  <c r="AZ700" i="3"/>
  <c r="BA700" i="3"/>
  <c r="AZ701" i="3"/>
  <c r="BA701" i="3"/>
  <c r="AZ702" i="3"/>
  <c r="BA702" i="3"/>
  <c r="AZ703" i="3"/>
  <c r="BA703" i="3"/>
  <c r="AZ704" i="3"/>
  <c r="BA704" i="3"/>
  <c r="AZ705" i="3"/>
  <c r="BA705" i="3"/>
  <c r="AZ706" i="3"/>
  <c r="BA706" i="3"/>
  <c r="AZ707" i="3"/>
  <c r="BA707" i="3"/>
  <c r="AZ708" i="3"/>
  <c r="BA708" i="3"/>
  <c r="AZ709" i="3"/>
  <c r="BA709" i="3"/>
  <c r="AZ710" i="3"/>
  <c r="BA710" i="3"/>
  <c r="AZ711" i="3"/>
  <c r="BA711" i="3"/>
  <c r="AZ712" i="3"/>
  <c r="BA712" i="3"/>
  <c r="AZ713" i="3"/>
  <c r="BA713" i="3"/>
  <c r="AZ714" i="3"/>
  <c r="BA714" i="3"/>
  <c r="AZ715" i="3"/>
  <c r="BA715" i="3"/>
  <c r="AZ716" i="3"/>
  <c r="BA716" i="3"/>
  <c r="AZ717" i="3"/>
  <c r="BA717" i="3"/>
  <c r="AZ718" i="3"/>
  <c r="BA718" i="3"/>
  <c r="AZ719" i="3"/>
  <c r="BA719" i="3"/>
  <c r="AZ720" i="3"/>
  <c r="BA720" i="3"/>
  <c r="AZ721" i="3"/>
  <c r="BA721" i="3"/>
  <c r="AZ722" i="3"/>
  <c r="BA722" i="3"/>
  <c r="AZ723" i="3"/>
  <c r="BA723" i="3"/>
  <c r="AZ724" i="3"/>
  <c r="BA724" i="3"/>
  <c r="AZ725" i="3"/>
  <c r="BA725" i="3"/>
  <c r="AZ726" i="3"/>
  <c r="BA726" i="3"/>
  <c r="AZ727" i="3"/>
  <c r="BA727" i="3"/>
  <c r="AZ728" i="3"/>
  <c r="BA728" i="3"/>
  <c r="AZ729" i="3"/>
  <c r="BA729" i="3"/>
  <c r="AZ730" i="3"/>
  <c r="BA730" i="3"/>
  <c r="AZ731" i="3"/>
  <c r="BA731" i="3"/>
  <c r="AZ732" i="3"/>
  <c r="BA732" i="3"/>
  <c r="AZ733" i="3"/>
  <c r="BA733" i="3"/>
  <c r="AZ734" i="3"/>
  <c r="BA734" i="3"/>
  <c r="AZ735" i="3"/>
  <c r="BA735" i="3"/>
  <c r="AZ736" i="3"/>
  <c r="BA736" i="3"/>
  <c r="AZ737" i="3"/>
  <c r="BA737" i="3"/>
  <c r="AZ738" i="3"/>
  <c r="BA738" i="3"/>
  <c r="AZ739" i="3"/>
  <c r="BA739" i="3"/>
  <c r="AZ740" i="3"/>
  <c r="BA740" i="3"/>
  <c r="AZ741" i="3"/>
  <c r="BA741" i="3"/>
  <c r="AZ742" i="3"/>
  <c r="BA742" i="3"/>
  <c r="AZ743" i="3"/>
  <c r="BA743" i="3"/>
  <c r="AZ744" i="3"/>
  <c r="BA744" i="3"/>
  <c r="AZ745" i="3"/>
  <c r="BA745" i="3"/>
  <c r="AZ746" i="3"/>
  <c r="BA746" i="3"/>
  <c r="AZ747" i="3"/>
  <c r="BA747" i="3"/>
  <c r="AZ748" i="3"/>
  <c r="BA748" i="3"/>
  <c r="AZ749" i="3"/>
  <c r="BA749" i="3"/>
  <c r="AZ750" i="3"/>
  <c r="BA750" i="3"/>
  <c r="AZ751" i="3"/>
  <c r="BA751" i="3"/>
  <c r="AZ752" i="3"/>
  <c r="BA752" i="3"/>
  <c r="AZ753" i="3"/>
  <c r="BA753" i="3"/>
  <c r="AZ754" i="3"/>
  <c r="BA754" i="3"/>
  <c r="AZ755" i="3"/>
  <c r="BA755" i="3"/>
  <c r="AZ756" i="3"/>
  <c r="BA756" i="3"/>
  <c r="AZ757" i="3"/>
  <c r="BA757" i="3"/>
  <c r="AZ758" i="3"/>
  <c r="BA758" i="3"/>
  <c r="AZ759" i="3"/>
  <c r="BA759" i="3"/>
  <c r="AZ760" i="3"/>
  <c r="BA760" i="3"/>
  <c r="AZ761" i="3"/>
  <c r="BA761" i="3"/>
  <c r="AZ762" i="3"/>
  <c r="BA762" i="3"/>
  <c r="AZ763" i="3"/>
  <c r="BA763" i="3"/>
  <c r="AZ764" i="3"/>
  <c r="BA764" i="3"/>
  <c r="AZ765" i="3"/>
  <c r="BA765" i="3"/>
  <c r="AZ766" i="3"/>
  <c r="BA766" i="3"/>
  <c r="AZ767" i="3"/>
  <c r="BA767" i="3"/>
  <c r="AZ768" i="3"/>
  <c r="BA768" i="3"/>
  <c r="AZ769" i="3"/>
  <c r="BA769" i="3"/>
  <c r="AZ770" i="3"/>
  <c r="BA770" i="3"/>
  <c r="AZ771" i="3"/>
  <c r="BA771" i="3"/>
  <c r="AZ772" i="3"/>
  <c r="BA772" i="3"/>
  <c r="AZ773" i="3"/>
  <c r="BA773" i="3"/>
  <c r="AZ774" i="3"/>
  <c r="BA774" i="3"/>
  <c r="AZ775" i="3"/>
  <c r="BA775" i="3"/>
  <c r="AZ776" i="3"/>
  <c r="BA776" i="3"/>
  <c r="AZ777" i="3"/>
  <c r="BA777" i="3"/>
  <c r="AZ778" i="3"/>
  <c r="BA778" i="3"/>
  <c r="AZ779" i="3"/>
  <c r="BA779" i="3"/>
  <c r="AZ780" i="3"/>
  <c r="BA780" i="3"/>
  <c r="AZ781" i="3"/>
  <c r="BA781" i="3"/>
  <c r="AZ782" i="3"/>
  <c r="BA782" i="3"/>
  <c r="AZ783" i="3"/>
  <c r="BA783" i="3"/>
  <c r="AZ784" i="3"/>
  <c r="BA784" i="3"/>
  <c r="AZ785" i="3"/>
  <c r="BA785" i="3"/>
  <c r="AZ786" i="3"/>
  <c r="BA786" i="3"/>
  <c r="AZ787" i="3"/>
  <c r="BA787" i="3"/>
  <c r="AZ788" i="3"/>
  <c r="BA788" i="3"/>
  <c r="AZ789" i="3"/>
  <c r="BA789" i="3"/>
  <c r="AZ790" i="3"/>
  <c r="BA790" i="3"/>
  <c r="AZ791" i="3"/>
  <c r="BA791" i="3"/>
  <c r="AZ792" i="3"/>
  <c r="BA792" i="3"/>
  <c r="AZ793" i="3"/>
  <c r="BA793" i="3"/>
  <c r="AZ794" i="3"/>
  <c r="BA794" i="3"/>
  <c r="AZ795" i="3"/>
  <c r="BA795" i="3"/>
  <c r="AZ796" i="3"/>
  <c r="BA796" i="3"/>
  <c r="AZ797" i="3"/>
  <c r="BA797" i="3"/>
  <c r="AZ798" i="3"/>
  <c r="BA798" i="3"/>
  <c r="AZ799" i="3"/>
  <c r="BA799" i="3"/>
  <c r="AZ800" i="3"/>
  <c r="BA800" i="3"/>
  <c r="AZ801" i="3"/>
  <c r="BA801" i="3"/>
  <c r="AZ802" i="3"/>
  <c r="BA802" i="3"/>
  <c r="AZ803" i="3"/>
  <c r="BA803" i="3"/>
  <c r="AZ804" i="3"/>
  <c r="BA804" i="3"/>
  <c r="AZ805" i="3"/>
  <c r="BA805" i="3"/>
  <c r="AZ806" i="3"/>
  <c r="BA806" i="3"/>
  <c r="AZ807" i="3"/>
  <c r="BA807" i="3"/>
  <c r="AZ808" i="3"/>
  <c r="BA808" i="3"/>
  <c r="AZ809" i="3"/>
  <c r="BA809" i="3"/>
  <c r="AZ810" i="3"/>
  <c r="BA810" i="3"/>
  <c r="AZ811" i="3"/>
  <c r="BA811" i="3"/>
  <c r="AZ812" i="3"/>
  <c r="BA812" i="3"/>
  <c r="AZ813" i="3"/>
  <c r="BA813" i="3"/>
  <c r="AZ814" i="3"/>
  <c r="BA814" i="3"/>
  <c r="AZ815" i="3"/>
  <c r="BA815" i="3"/>
  <c r="AZ816" i="3"/>
  <c r="BA816" i="3"/>
  <c r="AZ817" i="3"/>
  <c r="BA817" i="3"/>
  <c r="AZ818" i="3"/>
  <c r="BA818" i="3"/>
  <c r="AZ819" i="3"/>
  <c r="BA819" i="3"/>
  <c r="AZ820" i="3"/>
  <c r="BA820" i="3"/>
  <c r="AZ821" i="3"/>
  <c r="BA821" i="3"/>
  <c r="AZ822" i="3"/>
  <c r="BA822" i="3"/>
  <c r="AZ823" i="3"/>
  <c r="BA823" i="3"/>
  <c r="AZ824" i="3"/>
  <c r="BA824" i="3"/>
  <c r="AZ825" i="3"/>
  <c r="BA825" i="3"/>
  <c r="AZ826" i="3"/>
  <c r="BA826" i="3"/>
  <c r="AZ827" i="3"/>
  <c r="BA827" i="3"/>
  <c r="AZ828" i="3"/>
  <c r="BA828" i="3"/>
  <c r="AZ829" i="3"/>
  <c r="BA829" i="3"/>
  <c r="AZ830" i="3"/>
  <c r="BA830" i="3"/>
  <c r="AZ831" i="3"/>
  <c r="BA831" i="3"/>
  <c r="AZ832" i="3"/>
  <c r="BA832" i="3"/>
  <c r="AZ833" i="3"/>
  <c r="BA833" i="3"/>
  <c r="AZ834" i="3"/>
  <c r="BA834" i="3"/>
  <c r="AZ835" i="3"/>
  <c r="BA835" i="3"/>
  <c r="AZ836" i="3"/>
  <c r="BA836" i="3"/>
  <c r="AZ837" i="3"/>
  <c r="BA837" i="3"/>
  <c r="AZ838" i="3"/>
  <c r="BA838" i="3"/>
  <c r="AZ839" i="3"/>
  <c r="BA839" i="3"/>
  <c r="AZ840" i="3"/>
  <c r="BA840" i="3"/>
  <c r="AZ841" i="3"/>
  <c r="BA841" i="3"/>
  <c r="AZ842" i="3"/>
  <c r="BA842" i="3"/>
  <c r="AZ843" i="3"/>
  <c r="BA843" i="3"/>
  <c r="AZ844" i="3"/>
  <c r="BA844" i="3"/>
  <c r="AZ845" i="3"/>
  <c r="BA845" i="3"/>
  <c r="AZ846" i="3"/>
  <c r="BA846" i="3"/>
  <c r="AZ847" i="3"/>
  <c r="BA847" i="3"/>
  <c r="AZ848" i="3"/>
  <c r="BA848" i="3"/>
  <c r="AZ849" i="3"/>
  <c r="BA849" i="3"/>
  <c r="AZ850" i="3"/>
  <c r="BA850" i="3"/>
  <c r="AZ851" i="3"/>
  <c r="BA851" i="3"/>
  <c r="AZ852" i="3"/>
  <c r="BA852" i="3"/>
  <c r="AZ853" i="3"/>
  <c r="BA853" i="3"/>
  <c r="AZ854" i="3"/>
  <c r="BA854" i="3"/>
  <c r="AZ855" i="3"/>
  <c r="BA855" i="3"/>
  <c r="AZ856" i="3"/>
  <c r="BA856" i="3"/>
  <c r="AZ857" i="3"/>
  <c r="BA857" i="3"/>
  <c r="AZ858" i="3"/>
  <c r="BA858" i="3"/>
  <c r="AZ859" i="3"/>
  <c r="BA859" i="3"/>
  <c r="AZ860" i="3"/>
  <c r="BA860" i="3"/>
  <c r="AZ861" i="3"/>
  <c r="BA861" i="3"/>
  <c r="AZ862" i="3"/>
  <c r="BA862" i="3"/>
  <c r="AZ863" i="3"/>
  <c r="BA863" i="3"/>
  <c r="AZ864" i="3"/>
  <c r="BA864" i="3"/>
  <c r="AZ865" i="3"/>
  <c r="BA865" i="3"/>
  <c r="AZ866" i="3"/>
  <c r="BA866" i="3"/>
  <c r="AZ867" i="3"/>
  <c r="BA867" i="3"/>
  <c r="AZ868" i="3"/>
  <c r="BA868" i="3"/>
  <c r="AZ869" i="3"/>
  <c r="BA869" i="3"/>
  <c r="AZ870" i="3"/>
  <c r="BA870" i="3"/>
  <c r="AZ871" i="3"/>
  <c r="BA871" i="3"/>
  <c r="AZ872" i="3"/>
  <c r="BA872" i="3"/>
  <c r="AZ873" i="3"/>
  <c r="BA873" i="3"/>
  <c r="AZ874" i="3"/>
  <c r="BA874" i="3"/>
  <c r="AZ875" i="3"/>
  <c r="BA875" i="3"/>
  <c r="AZ876" i="3"/>
  <c r="BA876" i="3"/>
  <c r="AZ877" i="3"/>
  <c r="BA877" i="3"/>
  <c r="AZ878" i="3"/>
  <c r="BA878" i="3"/>
  <c r="AZ879" i="3"/>
  <c r="BA879" i="3"/>
  <c r="AZ880" i="3"/>
  <c r="BA880" i="3"/>
  <c r="AZ881" i="3"/>
  <c r="BA881" i="3"/>
  <c r="AZ882" i="3"/>
  <c r="BA882" i="3"/>
  <c r="AZ883" i="3"/>
  <c r="BA883" i="3"/>
  <c r="AZ884" i="3"/>
  <c r="BA884" i="3"/>
  <c r="AZ885" i="3"/>
  <c r="BA885" i="3"/>
  <c r="AZ886" i="3"/>
  <c r="BA886" i="3"/>
  <c r="AZ887" i="3"/>
  <c r="BA887" i="3"/>
  <c r="AZ888" i="3"/>
  <c r="BA888" i="3"/>
  <c r="AZ889" i="3"/>
  <c r="BA889" i="3"/>
  <c r="AZ890" i="3"/>
  <c r="BA890" i="3"/>
  <c r="AZ891" i="3"/>
  <c r="BA891" i="3"/>
  <c r="AZ892" i="3"/>
  <c r="BA892" i="3"/>
  <c r="AZ893" i="3"/>
  <c r="BA893" i="3"/>
  <c r="AZ894" i="3"/>
  <c r="BA894" i="3"/>
  <c r="AZ895" i="3"/>
  <c r="BA895" i="3"/>
  <c r="AZ896" i="3"/>
  <c r="BA896" i="3"/>
  <c r="AZ897" i="3"/>
  <c r="BA897" i="3"/>
  <c r="AZ898" i="3"/>
  <c r="BA898" i="3"/>
  <c r="AZ899" i="3"/>
  <c r="BA899" i="3"/>
  <c r="AZ900" i="3"/>
  <c r="BA900" i="3"/>
  <c r="AZ901" i="3"/>
  <c r="BA901" i="3"/>
  <c r="AZ902" i="3"/>
  <c r="BA902" i="3"/>
  <c r="AZ903" i="3"/>
  <c r="BA903" i="3"/>
  <c r="AZ904" i="3"/>
  <c r="BA904" i="3"/>
  <c r="AZ905" i="3"/>
  <c r="BA905" i="3"/>
  <c r="AZ906" i="3"/>
  <c r="BA906" i="3"/>
  <c r="AZ907" i="3"/>
  <c r="BA907" i="3"/>
  <c r="AZ908" i="3"/>
  <c r="BA908" i="3"/>
  <c r="AZ909" i="3"/>
  <c r="BA909" i="3"/>
  <c r="AZ910" i="3"/>
  <c r="BA910" i="3"/>
  <c r="AZ911" i="3"/>
  <c r="BA911" i="3"/>
  <c r="AZ912" i="3"/>
  <c r="BA912" i="3"/>
  <c r="AZ913" i="3"/>
  <c r="BA913" i="3"/>
  <c r="AZ914" i="3"/>
  <c r="BA914" i="3"/>
  <c r="AZ915" i="3"/>
  <c r="BA915" i="3"/>
  <c r="AZ916" i="3"/>
  <c r="BA916" i="3"/>
  <c r="BA16" i="3"/>
  <c r="AZ16" i="3"/>
  <c r="AW15" i="3"/>
  <c r="AV15" i="3"/>
  <c r="AS17" i="3"/>
  <c r="AT17" i="3"/>
  <c r="AS18" i="3"/>
  <c r="AT18" i="3"/>
  <c r="AS19" i="3"/>
  <c r="AT19" i="3"/>
  <c r="AS20" i="3"/>
  <c r="AT20" i="3"/>
  <c r="AS21" i="3"/>
  <c r="AT21" i="3"/>
  <c r="AS22" i="3"/>
  <c r="AT22" i="3"/>
  <c r="AS23" i="3"/>
  <c r="AT23" i="3"/>
  <c r="AS24" i="3"/>
  <c r="AT24" i="3"/>
  <c r="AS25" i="3"/>
  <c r="AT25" i="3"/>
  <c r="AS26" i="3"/>
  <c r="AT26" i="3"/>
  <c r="AS27" i="3"/>
  <c r="AT27" i="3"/>
  <c r="AS28" i="3"/>
  <c r="AT28" i="3"/>
  <c r="AS29" i="3"/>
  <c r="AT29" i="3"/>
  <c r="AS30" i="3"/>
  <c r="AT30" i="3"/>
  <c r="AS31" i="3"/>
  <c r="AT31" i="3"/>
  <c r="AS32" i="3"/>
  <c r="AT32" i="3"/>
  <c r="AS33" i="3"/>
  <c r="AT33" i="3"/>
  <c r="AS34" i="3"/>
  <c r="AT34" i="3"/>
  <c r="AS35" i="3"/>
  <c r="AT35" i="3"/>
  <c r="AS36" i="3"/>
  <c r="AT36" i="3"/>
  <c r="AS37" i="3"/>
  <c r="AT37" i="3"/>
  <c r="AS38" i="3"/>
  <c r="AT38" i="3"/>
  <c r="AS39" i="3"/>
  <c r="AT39" i="3"/>
  <c r="AS40" i="3"/>
  <c r="AT40" i="3"/>
  <c r="AS41" i="3"/>
  <c r="AT41" i="3"/>
  <c r="AS42" i="3"/>
  <c r="AT42" i="3"/>
  <c r="AS43" i="3"/>
  <c r="AT43" i="3"/>
  <c r="AS44" i="3"/>
  <c r="AT44" i="3"/>
  <c r="AS45" i="3"/>
  <c r="AT45" i="3"/>
  <c r="AS46" i="3"/>
  <c r="AT46" i="3"/>
  <c r="AS47" i="3"/>
  <c r="AT47" i="3"/>
  <c r="AS48" i="3"/>
  <c r="AT48" i="3"/>
  <c r="AS49" i="3"/>
  <c r="AT49" i="3"/>
  <c r="AS50" i="3"/>
  <c r="AT50" i="3"/>
  <c r="AS51" i="3"/>
  <c r="AT51" i="3"/>
  <c r="AS52" i="3"/>
  <c r="AT52" i="3"/>
  <c r="AS53" i="3"/>
  <c r="AT53" i="3"/>
  <c r="AS54" i="3"/>
  <c r="AT54" i="3"/>
  <c r="AS55" i="3"/>
  <c r="AT55" i="3"/>
  <c r="AS56" i="3"/>
  <c r="AT56" i="3"/>
  <c r="AS57" i="3"/>
  <c r="AT57" i="3"/>
  <c r="AS58" i="3"/>
  <c r="AT58" i="3"/>
  <c r="AS59" i="3"/>
  <c r="AT59" i="3"/>
  <c r="AS60" i="3"/>
  <c r="AT60" i="3"/>
  <c r="AS61" i="3"/>
  <c r="AT61" i="3"/>
  <c r="AS62" i="3"/>
  <c r="AT62" i="3"/>
  <c r="AS63" i="3"/>
  <c r="AT63" i="3"/>
  <c r="AS64" i="3"/>
  <c r="AT64" i="3"/>
  <c r="AS65" i="3"/>
  <c r="AT65" i="3"/>
  <c r="AS66" i="3"/>
  <c r="AT66" i="3"/>
  <c r="AS67" i="3"/>
  <c r="AT67" i="3"/>
  <c r="AS68" i="3"/>
  <c r="AT68" i="3"/>
  <c r="AS69" i="3"/>
  <c r="AT69" i="3"/>
  <c r="AS70" i="3"/>
  <c r="AT70" i="3"/>
  <c r="AS71" i="3"/>
  <c r="AT71" i="3"/>
  <c r="AS72" i="3"/>
  <c r="AT72" i="3"/>
  <c r="AS73" i="3"/>
  <c r="AT73" i="3"/>
  <c r="AS74" i="3"/>
  <c r="AT74" i="3"/>
  <c r="AS75" i="3"/>
  <c r="AT75" i="3"/>
  <c r="AS76" i="3"/>
  <c r="AT76" i="3"/>
  <c r="AS77" i="3"/>
  <c r="AT77" i="3"/>
  <c r="AS78" i="3"/>
  <c r="AT78" i="3"/>
  <c r="AS79" i="3"/>
  <c r="AT79" i="3"/>
  <c r="AS80" i="3"/>
  <c r="AT80" i="3"/>
  <c r="AS81" i="3"/>
  <c r="AT81" i="3"/>
  <c r="AS82" i="3"/>
  <c r="AT82" i="3"/>
  <c r="AS83" i="3"/>
  <c r="AT83" i="3"/>
  <c r="AS84" i="3"/>
  <c r="AT84" i="3"/>
  <c r="AS85" i="3"/>
  <c r="AT85" i="3"/>
  <c r="AS86" i="3"/>
  <c r="AT86" i="3"/>
  <c r="AS87" i="3"/>
  <c r="AT87" i="3"/>
  <c r="AS88" i="3"/>
  <c r="AT88" i="3"/>
  <c r="AS89" i="3"/>
  <c r="AT89" i="3"/>
  <c r="AS90" i="3"/>
  <c r="AT90" i="3"/>
  <c r="AS91" i="3"/>
  <c r="AT91" i="3"/>
  <c r="AS92" i="3"/>
  <c r="AT92" i="3"/>
  <c r="AS93" i="3"/>
  <c r="AT93" i="3"/>
  <c r="AS94" i="3"/>
  <c r="AT94" i="3"/>
  <c r="AS95" i="3"/>
  <c r="AT95" i="3"/>
  <c r="AS96" i="3"/>
  <c r="AT96" i="3"/>
  <c r="AS97" i="3"/>
  <c r="AT97" i="3"/>
  <c r="AS98" i="3"/>
  <c r="AT98" i="3"/>
  <c r="AS99" i="3"/>
  <c r="AT99" i="3"/>
  <c r="AS100" i="3"/>
  <c r="AT100" i="3"/>
  <c r="AS101" i="3"/>
  <c r="AT101" i="3"/>
  <c r="AS102" i="3"/>
  <c r="AT102" i="3"/>
  <c r="AS103" i="3"/>
  <c r="AT103" i="3"/>
  <c r="AS104" i="3"/>
  <c r="AT104" i="3"/>
  <c r="AS105" i="3"/>
  <c r="AT105" i="3"/>
  <c r="AS106" i="3"/>
  <c r="AT106" i="3"/>
  <c r="AS107" i="3"/>
  <c r="AT107" i="3"/>
  <c r="AS108" i="3"/>
  <c r="AT108" i="3"/>
  <c r="AS109" i="3"/>
  <c r="AT109" i="3"/>
  <c r="AS110" i="3"/>
  <c r="AT110" i="3"/>
  <c r="AS111" i="3"/>
  <c r="AT111" i="3"/>
  <c r="AS112" i="3"/>
  <c r="AT112" i="3"/>
  <c r="AS113" i="3"/>
  <c r="AT113" i="3"/>
  <c r="AS114" i="3"/>
  <c r="AT114" i="3"/>
  <c r="AS115" i="3"/>
  <c r="AT115" i="3"/>
  <c r="AS116" i="3"/>
  <c r="AT116" i="3"/>
  <c r="AS117" i="3"/>
  <c r="AT117" i="3"/>
  <c r="AS118" i="3"/>
  <c r="AT118" i="3"/>
  <c r="AS119" i="3"/>
  <c r="AT119" i="3"/>
  <c r="AS120" i="3"/>
  <c r="AT120" i="3"/>
  <c r="AS121" i="3"/>
  <c r="AT121" i="3"/>
  <c r="AS122" i="3"/>
  <c r="AT122" i="3"/>
  <c r="AS123" i="3"/>
  <c r="AT123" i="3"/>
  <c r="AS124" i="3"/>
  <c r="AT124" i="3"/>
  <c r="AS125" i="3"/>
  <c r="AT125" i="3"/>
  <c r="AS126" i="3"/>
  <c r="AT126" i="3"/>
  <c r="AS127" i="3"/>
  <c r="AT127" i="3"/>
  <c r="AS128" i="3"/>
  <c r="AT128" i="3"/>
  <c r="AS129" i="3"/>
  <c r="AT129" i="3"/>
  <c r="AS130" i="3"/>
  <c r="AT130" i="3"/>
  <c r="AS131" i="3"/>
  <c r="AT131" i="3"/>
  <c r="AS132" i="3"/>
  <c r="AT132" i="3"/>
  <c r="AS133" i="3"/>
  <c r="AT133" i="3"/>
  <c r="AS134" i="3"/>
  <c r="AT134" i="3"/>
  <c r="AS135" i="3"/>
  <c r="AT135" i="3"/>
  <c r="AS136" i="3"/>
  <c r="AT136" i="3"/>
  <c r="AS137" i="3"/>
  <c r="AT137" i="3"/>
  <c r="AS138" i="3"/>
  <c r="AT138" i="3"/>
  <c r="AS139" i="3"/>
  <c r="AT139" i="3"/>
  <c r="AS140" i="3"/>
  <c r="AT140" i="3"/>
  <c r="AS141" i="3"/>
  <c r="AT141" i="3"/>
  <c r="AS142" i="3"/>
  <c r="AT142" i="3"/>
  <c r="AS143" i="3"/>
  <c r="AT143" i="3"/>
  <c r="AS144" i="3"/>
  <c r="AT144" i="3"/>
  <c r="AS145" i="3"/>
  <c r="AT145" i="3"/>
  <c r="AS146" i="3"/>
  <c r="AT146" i="3"/>
  <c r="AS147" i="3"/>
  <c r="AT147" i="3"/>
  <c r="AS148" i="3"/>
  <c r="AT148" i="3"/>
  <c r="AS149" i="3"/>
  <c r="AT149" i="3"/>
  <c r="AS150" i="3"/>
  <c r="AT150" i="3"/>
  <c r="AS151" i="3"/>
  <c r="AT151" i="3"/>
  <c r="AS152" i="3"/>
  <c r="AT152" i="3"/>
  <c r="AS153" i="3"/>
  <c r="AT153" i="3"/>
  <c r="AS154" i="3"/>
  <c r="AT154" i="3"/>
  <c r="AS155" i="3"/>
  <c r="AT155" i="3"/>
  <c r="AS156" i="3"/>
  <c r="AT156" i="3"/>
  <c r="AS157" i="3"/>
  <c r="AT157" i="3"/>
  <c r="AS158" i="3"/>
  <c r="AT158" i="3"/>
  <c r="AS159" i="3"/>
  <c r="AT159" i="3"/>
  <c r="AS160" i="3"/>
  <c r="AT160" i="3"/>
  <c r="AS161" i="3"/>
  <c r="AT161" i="3"/>
  <c r="AS162" i="3"/>
  <c r="AT162" i="3"/>
  <c r="AS163" i="3"/>
  <c r="AT163" i="3"/>
  <c r="AS164" i="3"/>
  <c r="AT164" i="3"/>
  <c r="AS165" i="3"/>
  <c r="AT165" i="3"/>
  <c r="AS166" i="3"/>
  <c r="AT166" i="3"/>
  <c r="AS167" i="3"/>
  <c r="AT167" i="3"/>
  <c r="AS168" i="3"/>
  <c r="AT168" i="3"/>
  <c r="AS169" i="3"/>
  <c r="AT169" i="3"/>
  <c r="AS170" i="3"/>
  <c r="AT170" i="3"/>
  <c r="AS171" i="3"/>
  <c r="AT171" i="3"/>
  <c r="AS172" i="3"/>
  <c r="AT172" i="3"/>
  <c r="AS173" i="3"/>
  <c r="AT173" i="3"/>
  <c r="AS174" i="3"/>
  <c r="AT174" i="3"/>
  <c r="AS175" i="3"/>
  <c r="AT175" i="3"/>
  <c r="AS176" i="3"/>
  <c r="AT176" i="3"/>
  <c r="AS177" i="3"/>
  <c r="AT177" i="3"/>
  <c r="AS178" i="3"/>
  <c r="AT178" i="3"/>
  <c r="AS179" i="3"/>
  <c r="AT179" i="3"/>
  <c r="AS180" i="3"/>
  <c r="AT180" i="3"/>
  <c r="AS181" i="3"/>
  <c r="AT181" i="3"/>
  <c r="AS182" i="3"/>
  <c r="AT182" i="3"/>
  <c r="AS183" i="3"/>
  <c r="AT183" i="3"/>
  <c r="AS184" i="3"/>
  <c r="AT184" i="3"/>
  <c r="AS185" i="3"/>
  <c r="AT185" i="3"/>
  <c r="AS186" i="3"/>
  <c r="AT186" i="3"/>
  <c r="AS187" i="3"/>
  <c r="AT187" i="3"/>
  <c r="AS188" i="3"/>
  <c r="AT188" i="3"/>
  <c r="AS189" i="3"/>
  <c r="AT189" i="3"/>
  <c r="AS190" i="3"/>
  <c r="AT190" i="3"/>
  <c r="AS191" i="3"/>
  <c r="AT191" i="3"/>
  <c r="AS192" i="3"/>
  <c r="AT192" i="3"/>
  <c r="AS193" i="3"/>
  <c r="AT193" i="3"/>
  <c r="AS194" i="3"/>
  <c r="AT194" i="3"/>
  <c r="AS195" i="3"/>
  <c r="AT195" i="3"/>
  <c r="AS196" i="3"/>
  <c r="AT196" i="3"/>
  <c r="AS197" i="3"/>
  <c r="AT197" i="3"/>
  <c r="AS198" i="3"/>
  <c r="AT198" i="3"/>
  <c r="AS199" i="3"/>
  <c r="AT199" i="3"/>
  <c r="AS200" i="3"/>
  <c r="AT200" i="3"/>
  <c r="AS201" i="3"/>
  <c r="AT201" i="3"/>
  <c r="AS202" i="3"/>
  <c r="AT202" i="3"/>
  <c r="AS203" i="3"/>
  <c r="AT203" i="3"/>
  <c r="AS204" i="3"/>
  <c r="AT204" i="3"/>
  <c r="AS205" i="3"/>
  <c r="AT205" i="3"/>
  <c r="AS206" i="3"/>
  <c r="AT206" i="3"/>
  <c r="AS207" i="3"/>
  <c r="AT207" i="3"/>
  <c r="AS208" i="3"/>
  <c r="AT208" i="3"/>
  <c r="AS209" i="3"/>
  <c r="AT209" i="3"/>
  <c r="AS210" i="3"/>
  <c r="AT210" i="3"/>
  <c r="AS211" i="3"/>
  <c r="AT211" i="3"/>
  <c r="AS212" i="3"/>
  <c r="AT212" i="3"/>
  <c r="AS213" i="3"/>
  <c r="AT213" i="3"/>
  <c r="AS214" i="3"/>
  <c r="AT214" i="3"/>
  <c r="AS215" i="3"/>
  <c r="AT215" i="3"/>
  <c r="AS216" i="3"/>
  <c r="AT216" i="3"/>
  <c r="AS217" i="3"/>
  <c r="AT217" i="3"/>
  <c r="AS218" i="3"/>
  <c r="AT218" i="3"/>
  <c r="AS219" i="3"/>
  <c r="AT219" i="3"/>
  <c r="AS220" i="3"/>
  <c r="AT220" i="3"/>
  <c r="AS221" i="3"/>
  <c r="AT221" i="3"/>
  <c r="AS222" i="3"/>
  <c r="AT222" i="3"/>
  <c r="AS223" i="3"/>
  <c r="AT223" i="3"/>
  <c r="AS224" i="3"/>
  <c r="AT224" i="3"/>
  <c r="AS225" i="3"/>
  <c r="AT225" i="3"/>
  <c r="AS226" i="3"/>
  <c r="AT226" i="3"/>
  <c r="AS227" i="3"/>
  <c r="AT227" i="3"/>
  <c r="AS228" i="3"/>
  <c r="AT228" i="3"/>
  <c r="AS229" i="3"/>
  <c r="AT229" i="3"/>
  <c r="AS230" i="3"/>
  <c r="AT230" i="3"/>
  <c r="AS231" i="3"/>
  <c r="AT231" i="3"/>
  <c r="AS232" i="3"/>
  <c r="AT232" i="3"/>
  <c r="AS233" i="3"/>
  <c r="AT233" i="3"/>
  <c r="AS234" i="3"/>
  <c r="AT234" i="3"/>
  <c r="AS235" i="3"/>
  <c r="AT235" i="3"/>
  <c r="AS236" i="3"/>
  <c r="AT236" i="3"/>
  <c r="AS237" i="3"/>
  <c r="AT237" i="3"/>
  <c r="AS238" i="3"/>
  <c r="AT238" i="3"/>
  <c r="AS239" i="3"/>
  <c r="AT239" i="3"/>
  <c r="AS240" i="3"/>
  <c r="AT240" i="3"/>
  <c r="AS241" i="3"/>
  <c r="AT241" i="3"/>
  <c r="AS242" i="3"/>
  <c r="AT242" i="3"/>
  <c r="AS243" i="3"/>
  <c r="AT243" i="3"/>
  <c r="AS244" i="3"/>
  <c r="AT244" i="3"/>
  <c r="AS245" i="3"/>
  <c r="AT245" i="3"/>
  <c r="AS246" i="3"/>
  <c r="AT246" i="3"/>
  <c r="AS247" i="3"/>
  <c r="AT247" i="3"/>
  <c r="AS248" i="3"/>
  <c r="AT248" i="3"/>
  <c r="AS249" i="3"/>
  <c r="AT249" i="3"/>
  <c r="AS250" i="3"/>
  <c r="AT250" i="3"/>
  <c r="AS251" i="3"/>
  <c r="AT251" i="3"/>
  <c r="AS252" i="3"/>
  <c r="AT252" i="3"/>
  <c r="AS253" i="3"/>
  <c r="AT253" i="3"/>
  <c r="AS254" i="3"/>
  <c r="AT254" i="3"/>
  <c r="AS255" i="3"/>
  <c r="AT255" i="3"/>
  <c r="AS256" i="3"/>
  <c r="AT256" i="3"/>
  <c r="AS257" i="3"/>
  <c r="AT257" i="3"/>
  <c r="AS258" i="3"/>
  <c r="AT258" i="3"/>
  <c r="AS259" i="3"/>
  <c r="AT259" i="3"/>
  <c r="AS260" i="3"/>
  <c r="AT260" i="3"/>
  <c r="AS261" i="3"/>
  <c r="AT261" i="3"/>
  <c r="AS262" i="3"/>
  <c r="AT262" i="3"/>
  <c r="AS263" i="3"/>
  <c r="AT263" i="3"/>
  <c r="AS264" i="3"/>
  <c r="AT264" i="3"/>
  <c r="AS265" i="3"/>
  <c r="AT265" i="3"/>
  <c r="AS266" i="3"/>
  <c r="AT266" i="3"/>
  <c r="AS267" i="3"/>
  <c r="AT267" i="3"/>
  <c r="AS268" i="3"/>
  <c r="AT268" i="3"/>
  <c r="AS269" i="3"/>
  <c r="AT269" i="3"/>
  <c r="AS270" i="3"/>
  <c r="AT270" i="3"/>
  <c r="AS271" i="3"/>
  <c r="AT271" i="3"/>
  <c r="AS272" i="3"/>
  <c r="AT272" i="3"/>
  <c r="AS273" i="3"/>
  <c r="AT273" i="3"/>
  <c r="AS274" i="3"/>
  <c r="AT274" i="3"/>
  <c r="AS275" i="3"/>
  <c r="AT275" i="3"/>
  <c r="AS276" i="3"/>
  <c r="AT276" i="3"/>
  <c r="AS277" i="3"/>
  <c r="AT277" i="3"/>
  <c r="AS278" i="3"/>
  <c r="AT278" i="3"/>
  <c r="AS279" i="3"/>
  <c r="AT279" i="3"/>
  <c r="AS280" i="3"/>
  <c r="AT280" i="3"/>
  <c r="AS281" i="3"/>
  <c r="AT281" i="3"/>
  <c r="AS282" i="3"/>
  <c r="AT282" i="3"/>
  <c r="AS283" i="3"/>
  <c r="AT283" i="3"/>
  <c r="AS284" i="3"/>
  <c r="AT284" i="3"/>
  <c r="AS285" i="3"/>
  <c r="AT285" i="3"/>
  <c r="AS286" i="3"/>
  <c r="AT286" i="3"/>
  <c r="AS287" i="3"/>
  <c r="AT287" i="3"/>
  <c r="AS288" i="3"/>
  <c r="AT288" i="3"/>
  <c r="AS289" i="3"/>
  <c r="AT289" i="3"/>
  <c r="AS290" i="3"/>
  <c r="AT290" i="3"/>
  <c r="AS291" i="3"/>
  <c r="AT291" i="3"/>
  <c r="AS292" i="3"/>
  <c r="AT292" i="3"/>
  <c r="AS293" i="3"/>
  <c r="AT293" i="3"/>
  <c r="AS294" i="3"/>
  <c r="AT294" i="3"/>
  <c r="AS295" i="3"/>
  <c r="AT295" i="3"/>
  <c r="AS296" i="3"/>
  <c r="AT296" i="3"/>
  <c r="AS297" i="3"/>
  <c r="AT297" i="3"/>
  <c r="AS298" i="3"/>
  <c r="AT298" i="3"/>
  <c r="AS299" i="3"/>
  <c r="AT299" i="3"/>
  <c r="AS300" i="3"/>
  <c r="AT300" i="3"/>
  <c r="AS301" i="3"/>
  <c r="AT301" i="3"/>
  <c r="AS302" i="3"/>
  <c r="AT302" i="3"/>
  <c r="AS303" i="3"/>
  <c r="AT303" i="3"/>
  <c r="AS304" i="3"/>
  <c r="AT304" i="3"/>
  <c r="AS305" i="3"/>
  <c r="AT305" i="3"/>
  <c r="AS306" i="3"/>
  <c r="AT306" i="3"/>
  <c r="AS307" i="3"/>
  <c r="AT307" i="3"/>
  <c r="AS308" i="3"/>
  <c r="AT308" i="3"/>
  <c r="AS309" i="3"/>
  <c r="AT309" i="3"/>
  <c r="AS310" i="3"/>
  <c r="AT310" i="3"/>
  <c r="AS311" i="3"/>
  <c r="AT311" i="3"/>
  <c r="AS312" i="3"/>
  <c r="AT312" i="3"/>
  <c r="AS313" i="3"/>
  <c r="AT313" i="3"/>
  <c r="AS314" i="3"/>
  <c r="AT314" i="3"/>
  <c r="AS315" i="3"/>
  <c r="AT315" i="3"/>
  <c r="AS316" i="3"/>
  <c r="AT316" i="3"/>
  <c r="AS317" i="3"/>
  <c r="AT317" i="3"/>
  <c r="AS318" i="3"/>
  <c r="AT318" i="3"/>
  <c r="AS319" i="3"/>
  <c r="AT319" i="3"/>
  <c r="AS320" i="3"/>
  <c r="AT320" i="3"/>
  <c r="AS321" i="3"/>
  <c r="AT321" i="3"/>
  <c r="AS322" i="3"/>
  <c r="AT322" i="3"/>
  <c r="AS323" i="3"/>
  <c r="AT323" i="3"/>
  <c r="AS324" i="3"/>
  <c r="AT324" i="3"/>
  <c r="AS325" i="3"/>
  <c r="AT325" i="3"/>
  <c r="AS326" i="3"/>
  <c r="AT326" i="3"/>
  <c r="AS327" i="3"/>
  <c r="AT327" i="3"/>
  <c r="AS328" i="3"/>
  <c r="AT328" i="3"/>
  <c r="AS329" i="3"/>
  <c r="AT329" i="3"/>
  <c r="AS330" i="3"/>
  <c r="AT330" i="3"/>
  <c r="AS331" i="3"/>
  <c r="AT331" i="3"/>
  <c r="AS332" i="3"/>
  <c r="AT332" i="3"/>
  <c r="AS333" i="3"/>
  <c r="AT333" i="3"/>
  <c r="AS334" i="3"/>
  <c r="AT334" i="3"/>
  <c r="AS335" i="3"/>
  <c r="AT335" i="3"/>
  <c r="AS336" i="3"/>
  <c r="AT336" i="3"/>
  <c r="AS337" i="3"/>
  <c r="AT337" i="3"/>
  <c r="AS338" i="3"/>
  <c r="AT338" i="3"/>
  <c r="AS339" i="3"/>
  <c r="AT339" i="3"/>
  <c r="AS340" i="3"/>
  <c r="AT340" i="3"/>
  <c r="AS341" i="3"/>
  <c r="AT341" i="3"/>
  <c r="AS342" i="3"/>
  <c r="AT342" i="3"/>
  <c r="AS343" i="3"/>
  <c r="AT343" i="3"/>
  <c r="AS344" i="3"/>
  <c r="AT344" i="3"/>
  <c r="AS345" i="3"/>
  <c r="AT345" i="3"/>
  <c r="AS346" i="3"/>
  <c r="AT346" i="3"/>
  <c r="AS347" i="3"/>
  <c r="AT347" i="3"/>
  <c r="AS348" i="3"/>
  <c r="AT348" i="3"/>
  <c r="AS349" i="3"/>
  <c r="AT349" i="3"/>
  <c r="AS350" i="3"/>
  <c r="AT350" i="3"/>
  <c r="AS351" i="3"/>
  <c r="AT351" i="3"/>
  <c r="AS352" i="3"/>
  <c r="AT352" i="3"/>
  <c r="AS353" i="3"/>
  <c r="AT353" i="3"/>
  <c r="AS354" i="3"/>
  <c r="AT354" i="3"/>
  <c r="AS355" i="3"/>
  <c r="AT355" i="3"/>
  <c r="AS356" i="3"/>
  <c r="AT356" i="3"/>
  <c r="AS357" i="3"/>
  <c r="AT357" i="3"/>
  <c r="AS358" i="3"/>
  <c r="AT358" i="3"/>
  <c r="AS359" i="3"/>
  <c r="AT359" i="3"/>
  <c r="AS360" i="3"/>
  <c r="AT360" i="3"/>
  <c r="AS361" i="3"/>
  <c r="AT361" i="3"/>
  <c r="AS362" i="3"/>
  <c r="AT362" i="3"/>
  <c r="AS363" i="3"/>
  <c r="AT363" i="3"/>
  <c r="AS364" i="3"/>
  <c r="AT364" i="3"/>
  <c r="AS365" i="3"/>
  <c r="AT365" i="3"/>
  <c r="AS366" i="3"/>
  <c r="AT366" i="3"/>
  <c r="AS367" i="3"/>
  <c r="AT367" i="3"/>
  <c r="AS368" i="3"/>
  <c r="AT368" i="3"/>
  <c r="AS369" i="3"/>
  <c r="AT369" i="3"/>
  <c r="AS370" i="3"/>
  <c r="AT370" i="3"/>
  <c r="AS371" i="3"/>
  <c r="AT371" i="3"/>
  <c r="AS372" i="3"/>
  <c r="AT372" i="3"/>
  <c r="AS373" i="3"/>
  <c r="AT373" i="3"/>
  <c r="AS374" i="3"/>
  <c r="AT374" i="3"/>
  <c r="AS375" i="3"/>
  <c r="AT375" i="3"/>
  <c r="AS376" i="3"/>
  <c r="AT376" i="3"/>
  <c r="AS377" i="3"/>
  <c r="AT377" i="3"/>
  <c r="AS378" i="3"/>
  <c r="AT378" i="3"/>
  <c r="AS379" i="3"/>
  <c r="AT379" i="3"/>
  <c r="AS380" i="3"/>
  <c r="AT380" i="3"/>
  <c r="AS381" i="3"/>
  <c r="AT381" i="3"/>
  <c r="AS382" i="3"/>
  <c r="AT382" i="3"/>
  <c r="AS383" i="3"/>
  <c r="AT383" i="3"/>
  <c r="AS384" i="3"/>
  <c r="AT384" i="3"/>
  <c r="AS385" i="3"/>
  <c r="AT385" i="3"/>
  <c r="AS386" i="3"/>
  <c r="AT386" i="3"/>
  <c r="AS387" i="3"/>
  <c r="AT387" i="3"/>
  <c r="AS388" i="3"/>
  <c r="AT388" i="3"/>
  <c r="AS389" i="3"/>
  <c r="AT389" i="3"/>
  <c r="AS390" i="3"/>
  <c r="AT390" i="3"/>
  <c r="AS391" i="3"/>
  <c r="AT391" i="3"/>
  <c r="AS392" i="3"/>
  <c r="AT392" i="3"/>
  <c r="AS393" i="3"/>
  <c r="AT393" i="3"/>
  <c r="AS394" i="3"/>
  <c r="AT394" i="3"/>
  <c r="AS395" i="3"/>
  <c r="AT395" i="3"/>
  <c r="AS396" i="3"/>
  <c r="AT396" i="3"/>
  <c r="AS397" i="3"/>
  <c r="AT397" i="3"/>
  <c r="AS398" i="3"/>
  <c r="AT398" i="3"/>
  <c r="AS399" i="3"/>
  <c r="AT399" i="3"/>
  <c r="AS400" i="3"/>
  <c r="AT400" i="3"/>
  <c r="AS401" i="3"/>
  <c r="AT401" i="3"/>
  <c r="AS402" i="3"/>
  <c r="AT402" i="3"/>
  <c r="AS403" i="3"/>
  <c r="AT403" i="3"/>
  <c r="AS404" i="3"/>
  <c r="AT404" i="3"/>
  <c r="AS405" i="3"/>
  <c r="AT405" i="3"/>
  <c r="AS406" i="3"/>
  <c r="AT406" i="3"/>
  <c r="AS407" i="3"/>
  <c r="AT407" i="3"/>
  <c r="AS408" i="3"/>
  <c r="AT408" i="3"/>
  <c r="AS409" i="3"/>
  <c r="AT409" i="3"/>
  <c r="AS410" i="3"/>
  <c r="AT410" i="3"/>
  <c r="AS411" i="3"/>
  <c r="AT411" i="3"/>
  <c r="AS412" i="3"/>
  <c r="AT412" i="3"/>
  <c r="AS413" i="3"/>
  <c r="AT413" i="3"/>
  <c r="AS414" i="3"/>
  <c r="AT414" i="3"/>
  <c r="AS415" i="3"/>
  <c r="AT415" i="3"/>
  <c r="AS416" i="3"/>
  <c r="AT416" i="3"/>
  <c r="AS417" i="3"/>
  <c r="AT417" i="3"/>
  <c r="AS418" i="3"/>
  <c r="AT418" i="3"/>
  <c r="AS419" i="3"/>
  <c r="AT419" i="3"/>
  <c r="AS420" i="3"/>
  <c r="AT420" i="3"/>
  <c r="AS421" i="3"/>
  <c r="AT421" i="3"/>
  <c r="AS422" i="3"/>
  <c r="AT422" i="3"/>
  <c r="AS423" i="3"/>
  <c r="AT423" i="3"/>
  <c r="AS424" i="3"/>
  <c r="AT424" i="3"/>
  <c r="AS425" i="3"/>
  <c r="AT425" i="3"/>
  <c r="AS426" i="3"/>
  <c r="AT426" i="3"/>
  <c r="AS427" i="3"/>
  <c r="AT427" i="3"/>
  <c r="AS428" i="3"/>
  <c r="AT428" i="3"/>
  <c r="AS429" i="3"/>
  <c r="AT429" i="3"/>
  <c r="AS430" i="3"/>
  <c r="AT430" i="3"/>
  <c r="AS431" i="3"/>
  <c r="AT431" i="3"/>
  <c r="AS432" i="3"/>
  <c r="AT432" i="3"/>
  <c r="AS433" i="3"/>
  <c r="AT433" i="3"/>
  <c r="AS434" i="3"/>
  <c r="AT434" i="3"/>
  <c r="AS435" i="3"/>
  <c r="AT435" i="3"/>
  <c r="AS436" i="3"/>
  <c r="AT436" i="3"/>
  <c r="AS437" i="3"/>
  <c r="AT437" i="3"/>
  <c r="AS438" i="3"/>
  <c r="AT438" i="3"/>
  <c r="AS439" i="3"/>
  <c r="AT439" i="3"/>
  <c r="AS440" i="3"/>
  <c r="AT440" i="3"/>
  <c r="AS441" i="3"/>
  <c r="AT441" i="3"/>
  <c r="AS442" i="3"/>
  <c r="AT442" i="3"/>
  <c r="AS443" i="3"/>
  <c r="AT443" i="3"/>
  <c r="AS444" i="3"/>
  <c r="AT444" i="3"/>
  <c r="AS445" i="3"/>
  <c r="AT445" i="3"/>
  <c r="AS446" i="3"/>
  <c r="AT446" i="3"/>
  <c r="AS447" i="3"/>
  <c r="AT447" i="3"/>
  <c r="AS448" i="3"/>
  <c r="AT448" i="3"/>
  <c r="AS449" i="3"/>
  <c r="AT449" i="3"/>
  <c r="AS450" i="3"/>
  <c r="AT450" i="3"/>
  <c r="AS451" i="3"/>
  <c r="AT451" i="3"/>
  <c r="AS452" i="3"/>
  <c r="AT452" i="3"/>
  <c r="AS453" i="3"/>
  <c r="AT453" i="3"/>
  <c r="AS454" i="3"/>
  <c r="AT454" i="3"/>
  <c r="AS455" i="3"/>
  <c r="AT455" i="3"/>
  <c r="AS456" i="3"/>
  <c r="AT456" i="3"/>
  <c r="AS457" i="3"/>
  <c r="AT457" i="3"/>
  <c r="AS458" i="3"/>
  <c r="AT458" i="3"/>
  <c r="AS459" i="3"/>
  <c r="AT459" i="3"/>
  <c r="AS460" i="3"/>
  <c r="AT460" i="3"/>
  <c r="AS461" i="3"/>
  <c r="AT461" i="3"/>
  <c r="AS462" i="3"/>
  <c r="AT462" i="3"/>
  <c r="AS463" i="3"/>
  <c r="AT463" i="3"/>
  <c r="AS464" i="3"/>
  <c r="AT464" i="3"/>
  <c r="AS465" i="3"/>
  <c r="AT465" i="3"/>
  <c r="AS466" i="3"/>
  <c r="AT466" i="3"/>
  <c r="AS467" i="3"/>
  <c r="AT467" i="3"/>
  <c r="AS468" i="3"/>
  <c r="AT468" i="3"/>
  <c r="AS469" i="3"/>
  <c r="AT469" i="3"/>
  <c r="AS470" i="3"/>
  <c r="AT470" i="3"/>
  <c r="AS471" i="3"/>
  <c r="AT471" i="3"/>
  <c r="AS472" i="3"/>
  <c r="AT472" i="3"/>
  <c r="AS473" i="3"/>
  <c r="AT473" i="3"/>
  <c r="AS474" i="3"/>
  <c r="AT474" i="3"/>
  <c r="AS475" i="3"/>
  <c r="AT475" i="3"/>
  <c r="AS476" i="3"/>
  <c r="AT476" i="3"/>
  <c r="AS477" i="3"/>
  <c r="AT477" i="3"/>
  <c r="AS478" i="3"/>
  <c r="AT478" i="3"/>
  <c r="AS479" i="3"/>
  <c r="AT479" i="3"/>
  <c r="AS480" i="3"/>
  <c r="AT480" i="3"/>
  <c r="AS481" i="3"/>
  <c r="AT481" i="3"/>
  <c r="AS482" i="3"/>
  <c r="AT482" i="3"/>
  <c r="AS483" i="3"/>
  <c r="AT483" i="3"/>
  <c r="AS484" i="3"/>
  <c r="AT484" i="3"/>
  <c r="AS485" i="3"/>
  <c r="AT485" i="3"/>
  <c r="AS486" i="3"/>
  <c r="AT486" i="3"/>
  <c r="AS487" i="3"/>
  <c r="AT487" i="3"/>
  <c r="AS488" i="3"/>
  <c r="AT488" i="3"/>
  <c r="AS489" i="3"/>
  <c r="AT489" i="3"/>
  <c r="AS490" i="3"/>
  <c r="AT490" i="3"/>
  <c r="AS491" i="3"/>
  <c r="AT491" i="3"/>
  <c r="AS492" i="3"/>
  <c r="AT492" i="3"/>
  <c r="AS493" i="3"/>
  <c r="AT493" i="3"/>
  <c r="AS494" i="3"/>
  <c r="AT494" i="3"/>
  <c r="AS495" i="3"/>
  <c r="AT495" i="3"/>
  <c r="AS496" i="3"/>
  <c r="AT496" i="3"/>
  <c r="AS497" i="3"/>
  <c r="AT497" i="3"/>
  <c r="AS498" i="3"/>
  <c r="AT498" i="3"/>
  <c r="AS499" i="3"/>
  <c r="AT499" i="3"/>
  <c r="AS500" i="3"/>
  <c r="AT500" i="3"/>
  <c r="AS501" i="3"/>
  <c r="AT501" i="3"/>
  <c r="AS502" i="3"/>
  <c r="AT502" i="3"/>
  <c r="AS503" i="3"/>
  <c r="AT503" i="3"/>
  <c r="AS504" i="3"/>
  <c r="AT504" i="3"/>
  <c r="AS505" i="3"/>
  <c r="AT505" i="3"/>
  <c r="AS506" i="3"/>
  <c r="AT506" i="3"/>
  <c r="AS507" i="3"/>
  <c r="AT507" i="3"/>
  <c r="AS508" i="3"/>
  <c r="AT508" i="3"/>
  <c r="AS509" i="3"/>
  <c r="AT509" i="3"/>
  <c r="AS510" i="3"/>
  <c r="AT510" i="3"/>
  <c r="AS511" i="3"/>
  <c r="AT511" i="3"/>
  <c r="AS512" i="3"/>
  <c r="AT512" i="3"/>
  <c r="AS513" i="3"/>
  <c r="AT513" i="3"/>
  <c r="AS514" i="3"/>
  <c r="AT514" i="3"/>
  <c r="AS515" i="3"/>
  <c r="AT515" i="3"/>
  <c r="AS516" i="3"/>
  <c r="AT516" i="3"/>
  <c r="AS517" i="3"/>
  <c r="AT517" i="3"/>
  <c r="AS518" i="3"/>
  <c r="AT518" i="3"/>
  <c r="AS519" i="3"/>
  <c r="AT519" i="3"/>
  <c r="AS520" i="3"/>
  <c r="AT520" i="3"/>
  <c r="AS521" i="3"/>
  <c r="AT521" i="3"/>
  <c r="AS522" i="3"/>
  <c r="AT522" i="3"/>
  <c r="AS523" i="3"/>
  <c r="AT523" i="3"/>
  <c r="AS524" i="3"/>
  <c r="AT524" i="3"/>
  <c r="AS525" i="3"/>
  <c r="AT525" i="3"/>
  <c r="AS526" i="3"/>
  <c r="AT526" i="3"/>
  <c r="AS527" i="3"/>
  <c r="AT527" i="3"/>
  <c r="AS528" i="3"/>
  <c r="AT528" i="3"/>
  <c r="AS529" i="3"/>
  <c r="AT529" i="3"/>
  <c r="AS530" i="3"/>
  <c r="AT530" i="3"/>
  <c r="AS531" i="3"/>
  <c r="AT531" i="3"/>
  <c r="AS532" i="3"/>
  <c r="AT532" i="3"/>
  <c r="AS533" i="3"/>
  <c r="AT533" i="3"/>
  <c r="AS534" i="3"/>
  <c r="AT534" i="3"/>
  <c r="AS535" i="3"/>
  <c r="AT535" i="3"/>
  <c r="AS536" i="3"/>
  <c r="AT536" i="3"/>
  <c r="AS537" i="3"/>
  <c r="AT537" i="3"/>
  <c r="AS538" i="3"/>
  <c r="AT538" i="3"/>
  <c r="AS539" i="3"/>
  <c r="AT539" i="3"/>
  <c r="AS540" i="3"/>
  <c r="AT540" i="3"/>
  <c r="AS541" i="3"/>
  <c r="AT541" i="3"/>
  <c r="AS542" i="3"/>
  <c r="AT542" i="3"/>
  <c r="AS543" i="3"/>
  <c r="AT543" i="3"/>
  <c r="AS544" i="3"/>
  <c r="AT544" i="3"/>
  <c r="AS545" i="3"/>
  <c r="AT545" i="3"/>
  <c r="AS546" i="3"/>
  <c r="AT546" i="3"/>
  <c r="AS547" i="3"/>
  <c r="AT547" i="3"/>
  <c r="AS548" i="3"/>
  <c r="AT548" i="3"/>
  <c r="AS549" i="3"/>
  <c r="AT549" i="3"/>
  <c r="AS550" i="3"/>
  <c r="AT550" i="3"/>
  <c r="AS551" i="3"/>
  <c r="AT551" i="3"/>
  <c r="AS552" i="3"/>
  <c r="AT552" i="3"/>
  <c r="AS553" i="3"/>
  <c r="AT553" i="3"/>
  <c r="AS554" i="3"/>
  <c r="AT554" i="3"/>
  <c r="AS555" i="3"/>
  <c r="AT555" i="3"/>
  <c r="AS556" i="3"/>
  <c r="AT556" i="3"/>
  <c r="AS557" i="3"/>
  <c r="AT557" i="3"/>
  <c r="AS558" i="3"/>
  <c r="AT558" i="3"/>
  <c r="AS559" i="3"/>
  <c r="AT559" i="3"/>
  <c r="AS560" i="3"/>
  <c r="AT560" i="3"/>
  <c r="AS561" i="3"/>
  <c r="AT561" i="3"/>
  <c r="AS562" i="3"/>
  <c r="AT562" i="3"/>
  <c r="AS563" i="3"/>
  <c r="AT563" i="3"/>
  <c r="AS564" i="3"/>
  <c r="AT564" i="3"/>
  <c r="AS565" i="3"/>
  <c r="AT565" i="3"/>
  <c r="AS566" i="3"/>
  <c r="AT566" i="3"/>
  <c r="AS567" i="3"/>
  <c r="AT567" i="3"/>
  <c r="AS568" i="3"/>
  <c r="AT568" i="3"/>
  <c r="AS569" i="3"/>
  <c r="AT569" i="3"/>
  <c r="AS570" i="3"/>
  <c r="AT570" i="3"/>
  <c r="AS571" i="3"/>
  <c r="AT571" i="3"/>
  <c r="AS572" i="3"/>
  <c r="AT572" i="3"/>
  <c r="AS573" i="3"/>
  <c r="AT573" i="3"/>
  <c r="AS574" i="3"/>
  <c r="AT574" i="3"/>
  <c r="AS575" i="3"/>
  <c r="AT575" i="3"/>
  <c r="AS576" i="3"/>
  <c r="AT576" i="3"/>
  <c r="AS577" i="3"/>
  <c r="AT577" i="3"/>
  <c r="AS578" i="3"/>
  <c r="AT578" i="3"/>
  <c r="AS579" i="3"/>
  <c r="AT579" i="3"/>
  <c r="AS580" i="3"/>
  <c r="AT580" i="3"/>
  <c r="AS581" i="3"/>
  <c r="AT581" i="3"/>
  <c r="AS582" i="3"/>
  <c r="AT582" i="3"/>
  <c r="AS583" i="3"/>
  <c r="AT583" i="3"/>
  <c r="AS584" i="3"/>
  <c r="AT584" i="3"/>
  <c r="AS585" i="3"/>
  <c r="AT585" i="3"/>
  <c r="AS586" i="3"/>
  <c r="AT586" i="3"/>
  <c r="AS587" i="3"/>
  <c r="AT587" i="3"/>
  <c r="AS588" i="3"/>
  <c r="AT588" i="3"/>
  <c r="AS589" i="3"/>
  <c r="AT589" i="3"/>
  <c r="AS590" i="3"/>
  <c r="AT590" i="3"/>
  <c r="AS591" i="3"/>
  <c r="AT591" i="3"/>
  <c r="AS592" i="3"/>
  <c r="AT592" i="3"/>
  <c r="AS593" i="3"/>
  <c r="AT593" i="3"/>
  <c r="AS594" i="3"/>
  <c r="AT594" i="3"/>
  <c r="AS595" i="3"/>
  <c r="AT595" i="3"/>
  <c r="AS596" i="3"/>
  <c r="AT596" i="3"/>
  <c r="AS597" i="3"/>
  <c r="AT597" i="3"/>
  <c r="AS598" i="3"/>
  <c r="AT598" i="3"/>
  <c r="AS599" i="3"/>
  <c r="AT599" i="3"/>
  <c r="AS600" i="3"/>
  <c r="AT600" i="3"/>
  <c r="AS601" i="3"/>
  <c r="AT601" i="3"/>
  <c r="AS602" i="3"/>
  <c r="AT602" i="3"/>
  <c r="AS603" i="3"/>
  <c r="AT603" i="3"/>
  <c r="AS604" i="3"/>
  <c r="AT604" i="3"/>
  <c r="AS605" i="3"/>
  <c r="AT605" i="3"/>
  <c r="AS606" i="3"/>
  <c r="AT606" i="3"/>
  <c r="AS607" i="3"/>
  <c r="AT607" i="3"/>
  <c r="AS608" i="3"/>
  <c r="AT608" i="3"/>
  <c r="AS609" i="3"/>
  <c r="AT609" i="3"/>
  <c r="AS610" i="3"/>
  <c r="AT610" i="3"/>
  <c r="AS611" i="3"/>
  <c r="AT611" i="3"/>
  <c r="AS612" i="3"/>
  <c r="AT612" i="3"/>
  <c r="AS613" i="3"/>
  <c r="AT613" i="3"/>
  <c r="AS614" i="3"/>
  <c r="AT614" i="3"/>
  <c r="AS615" i="3"/>
  <c r="AT615" i="3"/>
  <c r="AS616" i="3"/>
  <c r="AT616" i="3"/>
  <c r="AS617" i="3"/>
  <c r="AT617" i="3"/>
  <c r="AS618" i="3"/>
  <c r="AT618" i="3"/>
  <c r="AS619" i="3"/>
  <c r="AT619" i="3"/>
  <c r="AS620" i="3"/>
  <c r="AT620" i="3"/>
  <c r="AS621" i="3"/>
  <c r="AT621" i="3"/>
  <c r="AS622" i="3"/>
  <c r="AT622" i="3"/>
  <c r="AS623" i="3"/>
  <c r="AT623" i="3"/>
  <c r="AS624" i="3"/>
  <c r="AT624" i="3"/>
  <c r="AS625" i="3"/>
  <c r="AT625" i="3"/>
  <c r="AS626" i="3"/>
  <c r="AT626" i="3"/>
  <c r="AS627" i="3"/>
  <c r="AT627" i="3"/>
  <c r="AS628" i="3"/>
  <c r="AT628" i="3"/>
  <c r="AS629" i="3"/>
  <c r="AT629" i="3"/>
  <c r="AS630" i="3"/>
  <c r="AT630" i="3"/>
  <c r="AS631" i="3"/>
  <c r="AT631" i="3"/>
  <c r="AS632" i="3"/>
  <c r="AT632" i="3"/>
  <c r="AS633" i="3"/>
  <c r="AT633" i="3"/>
  <c r="AS634" i="3"/>
  <c r="AT634" i="3"/>
  <c r="AS635" i="3"/>
  <c r="AT635" i="3"/>
  <c r="AS636" i="3"/>
  <c r="AT636" i="3"/>
  <c r="AS637" i="3"/>
  <c r="AT637" i="3"/>
  <c r="AS638" i="3"/>
  <c r="AT638" i="3"/>
  <c r="AS639" i="3"/>
  <c r="AT639" i="3"/>
  <c r="AS640" i="3"/>
  <c r="AT640" i="3"/>
  <c r="AS641" i="3"/>
  <c r="AT641" i="3"/>
  <c r="AS642" i="3"/>
  <c r="AT642" i="3"/>
  <c r="AS643" i="3"/>
  <c r="AT643" i="3"/>
  <c r="AS644" i="3"/>
  <c r="AT644" i="3"/>
  <c r="AS645" i="3"/>
  <c r="AT645" i="3"/>
  <c r="AS646" i="3"/>
  <c r="AT646" i="3"/>
  <c r="AS647" i="3"/>
  <c r="AT647" i="3"/>
  <c r="AS648" i="3"/>
  <c r="AT648" i="3"/>
  <c r="AS649" i="3"/>
  <c r="AT649" i="3"/>
  <c r="AS650" i="3"/>
  <c r="AT650" i="3"/>
  <c r="AS651" i="3"/>
  <c r="AT651" i="3"/>
  <c r="AS652" i="3"/>
  <c r="AT652" i="3"/>
  <c r="AS653" i="3"/>
  <c r="AT653" i="3"/>
  <c r="AS654" i="3"/>
  <c r="AT654" i="3"/>
  <c r="AS655" i="3"/>
  <c r="AT655" i="3"/>
  <c r="AS656" i="3"/>
  <c r="AT656" i="3"/>
  <c r="AS657" i="3"/>
  <c r="AT657" i="3"/>
  <c r="AS658" i="3"/>
  <c r="AT658" i="3"/>
  <c r="AS659" i="3"/>
  <c r="AT659" i="3"/>
  <c r="AS660" i="3"/>
  <c r="AT660" i="3"/>
  <c r="AS661" i="3"/>
  <c r="AT661" i="3"/>
  <c r="AS662" i="3"/>
  <c r="AT662" i="3"/>
  <c r="AS663" i="3"/>
  <c r="AT663" i="3"/>
  <c r="AS664" i="3"/>
  <c r="AT664" i="3"/>
  <c r="AS665" i="3"/>
  <c r="AT665" i="3"/>
  <c r="AS666" i="3"/>
  <c r="AT666" i="3"/>
  <c r="AS667" i="3"/>
  <c r="AT667" i="3"/>
  <c r="AS668" i="3"/>
  <c r="AT668" i="3"/>
  <c r="AS669" i="3"/>
  <c r="AT669" i="3"/>
  <c r="AS670" i="3"/>
  <c r="AT670" i="3"/>
  <c r="AS671" i="3"/>
  <c r="AT671" i="3"/>
  <c r="AS672" i="3"/>
  <c r="AT672" i="3"/>
  <c r="AS673" i="3"/>
  <c r="AT673" i="3"/>
  <c r="AS674" i="3"/>
  <c r="AT674" i="3"/>
  <c r="AS675" i="3"/>
  <c r="AT675" i="3"/>
  <c r="AS676" i="3"/>
  <c r="AT676" i="3"/>
  <c r="AS677" i="3"/>
  <c r="AT677" i="3"/>
  <c r="AS678" i="3"/>
  <c r="AT678" i="3"/>
  <c r="AS679" i="3"/>
  <c r="AT679" i="3"/>
  <c r="AS680" i="3"/>
  <c r="AT680" i="3"/>
  <c r="AS681" i="3"/>
  <c r="AT681" i="3"/>
  <c r="AS682" i="3"/>
  <c r="AT682" i="3"/>
  <c r="AS683" i="3"/>
  <c r="AT683" i="3"/>
  <c r="AS684" i="3"/>
  <c r="AT684" i="3"/>
  <c r="AS685" i="3"/>
  <c r="AT685" i="3"/>
  <c r="AS686" i="3"/>
  <c r="AT686" i="3"/>
  <c r="AS687" i="3"/>
  <c r="AT687" i="3"/>
  <c r="AS688" i="3"/>
  <c r="AT688" i="3"/>
  <c r="AS689" i="3"/>
  <c r="AT689" i="3"/>
  <c r="AS690" i="3"/>
  <c r="AT690" i="3"/>
  <c r="AS691" i="3"/>
  <c r="AT691" i="3"/>
  <c r="AS692" i="3"/>
  <c r="AT692" i="3"/>
  <c r="AS693" i="3"/>
  <c r="AT693" i="3"/>
  <c r="AS694" i="3"/>
  <c r="AT694" i="3"/>
  <c r="AS695" i="3"/>
  <c r="AT695" i="3"/>
  <c r="AS696" i="3"/>
  <c r="AT696" i="3"/>
  <c r="AS697" i="3"/>
  <c r="AT697" i="3"/>
  <c r="AS698" i="3"/>
  <c r="AT698" i="3"/>
  <c r="AS699" i="3"/>
  <c r="AT699" i="3"/>
  <c r="AS700" i="3"/>
  <c r="AT700" i="3"/>
  <c r="AS701" i="3"/>
  <c r="AT701" i="3"/>
  <c r="AS702" i="3"/>
  <c r="AT702" i="3"/>
  <c r="AS703" i="3"/>
  <c r="AT703" i="3"/>
  <c r="AS704" i="3"/>
  <c r="AT704" i="3"/>
  <c r="AS705" i="3"/>
  <c r="AT705" i="3"/>
  <c r="AS706" i="3"/>
  <c r="AT706" i="3"/>
  <c r="AS707" i="3"/>
  <c r="AT707" i="3"/>
  <c r="AS708" i="3"/>
  <c r="AT708" i="3"/>
  <c r="AS709" i="3"/>
  <c r="AT709" i="3"/>
  <c r="AS710" i="3"/>
  <c r="AT710" i="3"/>
  <c r="AS711" i="3"/>
  <c r="AT711" i="3"/>
  <c r="AS712" i="3"/>
  <c r="AT712" i="3"/>
  <c r="AS713" i="3"/>
  <c r="AT713" i="3"/>
  <c r="AS714" i="3"/>
  <c r="AT714" i="3"/>
  <c r="AS715" i="3"/>
  <c r="AT715" i="3"/>
  <c r="AS716" i="3"/>
  <c r="AT716" i="3"/>
  <c r="AS717" i="3"/>
  <c r="AT717" i="3"/>
  <c r="AS718" i="3"/>
  <c r="AT718" i="3"/>
  <c r="AS719" i="3"/>
  <c r="AT719" i="3"/>
  <c r="AS720" i="3"/>
  <c r="AT720" i="3"/>
  <c r="AS721" i="3"/>
  <c r="AT721" i="3"/>
  <c r="AS722" i="3"/>
  <c r="AT722" i="3"/>
  <c r="AS723" i="3"/>
  <c r="AT723" i="3"/>
  <c r="AS724" i="3"/>
  <c r="AT724" i="3"/>
  <c r="AS725" i="3"/>
  <c r="AT725" i="3"/>
  <c r="AS726" i="3"/>
  <c r="AT726" i="3"/>
  <c r="AS727" i="3"/>
  <c r="AT727" i="3"/>
  <c r="AS728" i="3"/>
  <c r="AT728" i="3"/>
  <c r="AS729" i="3"/>
  <c r="AT729" i="3"/>
  <c r="AS730" i="3"/>
  <c r="AT730" i="3"/>
  <c r="AS731" i="3"/>
  <c r="AT731" i="3"/>
  <c r="AS732" i="3"/>
  <c r="AT732" i="3"/>
  <c r="AS733" i="3"/>
  <c r="AT733" i="3"/>
  <c r="AS734" i="3"/>
  <c r="AT734" i="3"/>
  <c r="AS735" i="3"/>
  <c r="AT735" i="3"/>
  <c r="AS736" i="3"/>
  <c r="AT736" i="3"/>
  <c r="AS737" i="3"/>
  <c r="AT737" i="3"/>
  <c r="AS738" i="3"/>
  <c r="AT738" i="3"/>
  <c r="AS739" i="3"/>
  <c r="AT739" i="3"/>
  <c r="AS740" i="3"/>
  <c r="AT740" i="3"/>
  <c r="AS741" i="3"/>
  <c r="AT741" i="3"/>
  <c r="AS742" i="3"/>
  <c r="AT742" i="3"/>
  <c r="AS743" i="3"/>
  <c r="AT743" i="3"/>
  <c r="AS744" i="3"/>
  <c r="AT744" i="3"/>
  <c r="AS745" i="3"/>
  <c r="AT745" i="3"/>
  <c r="AS746" i="3"/>
  <c r="AT746" i="3"/>
  <c r="AS747" i="3"/>
  <c r="AT747" i="3"/>
  <c r="AS748" i="3"/>
  <c r="AT748" i="3"/>
  <c r="AS749" i="3"/>
  <c r="AT749" i="3"/>
  <c r="AS750" i="3"/>
  <c r="AT750" i="3"/>
  <c r="AS751" i="3"/>
  <c r="AT751" i="3"/>
  <c r="AS752" i="3"/>
  <c r="AT752" i="3"/>
  <c r="AS753" i="3"/>
  <c r="AT753" i="3"/>
  <c r="AS754" i="3"/>
  <c r="AT754" i="3"/>
  <c r="AS755" i="3"/>
  <c r="AT755" i="3"/>
  <c r="AS756" i="3"/>
  <c r="AT756" i="3"/>
  <c r="AS757" i="3"/>
  <c r="AT757" i="3"/>
  <c r="AS758" i="3"/>
  <c r="AT758" i="3"/>
  <c r="AS759" i="3"/>
  <c r="AT759" i="3"/>
  <c r="AS760" i="3"/>
  <c r="AT760" i="3"/>
  <c r="AS761" i="3"/>
  <c r="AT761" i="3"/>
  <c r="AS762" i="3"/>
  <c r="AT762" i="3"/>
  <c r="AS763" i="3"/>
  <c r="AT763" i="3"/>
  <c r="AS764" i="3"/>
  <c r="AT764" i="3"/>
  <c r="AS765" i="3"/>
  <c r="AT765" i="3"/>
  <c r="AS766" i="3"/>
  <c r="AT766" i="3"/>
  <c r="AS767" i="3"/>
  <c r="AT767" i="3"/>
  <c r="AS768" i="3"/>
  <c r="AT768" i="3"/>
  <c r="AS769" i="3"/>
  <c r="AT769" i="3"/>
  <c r="AS770" i="3"/>
  <c r="AT770" i="3"/>
  <c r="AS771" i="3"/>
  <c r="AT771" i="3"/>
  <c r="AS772" i="3"/>
  <c r="AT772" i="3"/>
  <c r="AS773" i="3"/>
  <c r="AT773" i="3"/>
  <c r="AS774" i="3"/>
  <c r="AT774" i="3"/>
  <c r="AS775" i="3"/>
  <c r="AT775" i="3"/>
  <c r="AS776" i="3"/>
  <c r="AT776" i="3"/>
  <c r="AS777" i="3"/>
  <c r="AT777" i="3"/>
  <c r="AS778" i="3"/>
  <c r="AT778" i="3"/>
  <c r="AS779" i="3"/>
  <c r="AT779" i="3"/>
  <c r="AS780" i="3"/>
  <c r="AT780" i="3"/>
  <c r="AS781" i="3"/>
  <c r="AT781" i="3"/>
  <c r="AS782" i="3"/>
  <c r="AT782" i="3"/>
  <c r="AS783" i="3"/>
  <c r="AT783" i="3"/>
  <c r="AS784" i="3"/>
  <c r="AT784" i="3"/>
  <c r="AS785" i="3"/>
  <c r="AT785" i="3"/>
  <c r="AS786" i="3"/>
  <c r="AT786" i="3"/>
  <c r="AS787" i="3"/>
  <c r="AT787" i="3"/>
  <c r="AS788" i="3"/>
  <c r="AT788" i="3"/>
  <c r="AS789" i="3"/>
  <c r="AT789" i="3"/>
  <c r="AS790" i="3"/>
  <c r="AT790" i="3"/>
  <c r="AS791" i="3"/>
  <c r="AT791" i="3"/>
  <c r="AS792" i="3"/>
  <c r="AT792" i="3"/>
  <c r="AS793" i="3"/>
  <c r="AT793" i="3"/>
  <c r="AS794" i="3"/>
  <c r="AT794" i="3"/>
  <c r="AS795" i="3"/>
  <c r="AT795" i="3"/>
  <c r="AS796" i="3"/>
  <c r="AT796" i="3"/>
  <c r="AS797" i="3"/>
  <c r="AT797" i="3"/>
  <c r="AS798" i="3"/>
  <c r="AT798" i="3"/>
  <c r="AS799" i="3"/>
  <c r="AT799" i="3"/>
  <c r="AS800" i="3"/>
  <c r="AT800" i="3"/>
  <c r="AS801" i="3"/>
  <c r="AT801" i="3"/>
  <c r="AS802" i="3"/>
  <c r="AT802" i="3"/>
  <c r="AS803" i="3"/>
  <c r="AT803" i="3"/>
  <c r="AS804" i="3"/>
  <c r="AT804" i="3"/>
  <c r="AS805" i="3"/>
  <c r="AT805" i="3"/>
  <c r="AS806" i="3"/>
  <c r="AT806" i="3"/>
  <c r="AS807" i="3"/>
  <c r="AT807" i="3"/>
  <c r="AS808" i="3"/>
  <c r="AT808" i="3"/>
  <c r="AS809" i="3"/>
  <c r="AT809" i="3"/>
  <c r="AS810" i="3"/>
  <c r="AT810" i="3"/>
  <c r="AS811" i="3"/>
  <c r="AT811" i="3"/>
  <c r="AS812" i="3"/>
  <c r="AT812" i="3"/>
  <c r="AS813" i="3"/>
  <c r="AT813" i="3"/>
  <c r="AS814" i="3"/>
  <c r="AT814" i="3"/>
  <c r="AS815" i="3"/>
  <c r="AT815" i="3"/>
  <c r="AS816" i="3"/>
  <c r="AT816" i="3"/>
  <c r="AS817" i="3"/>
  <c r="AT817" i="3"/>
  <c r="AS818" i="3"/>
  <c r="AT818" i="3"/>
  <c r="AS819" i="3"/>
  <c r="AT819" i="3"/>
  <c r="AS820" i="3"/>
  <c r="AT820" i="3"/>
  <c r="AS821" i="3"/>
  <c r="AT821" i="3"/>
  <c r="AS822" i="3"/>
  <c r="AT822" i="3"/>
  <c r="AS823" i="3"/>
  <c r="AT823" i="3"/>
  <c r="AS824" i="3"/>
  <c r="AT824" i="3"/>
  <c r="AS825" i="3"/>
  <c r="AT825" i="3"/>
  <c r="AS826" i="3"/>
  <c r="AT826" i="3"/>
  <c r="AS827" i="3"/>
  <c r="AT827" i="3"/>
  <c r="AS828" i="3"/>
  <c r="AT828" i="3"/>
  <c r="AS829" i="3"/>
  <c r="AT829" i="3"/>
  <c r="AS830" i="3"/>
  <c r="AT830" i="3"/>
  <c r="AS831" i="3"/>
  <c r="AT831" i="3"/>
  <c r="AS832" i="3"/>
  <c r="AT832" i="3"/>
  <c r="AS833" i="3"/>
  <c r="AT833" i="3"/>
  <c r="AS834" i="3"/>
  <c r="AT834" i="3"/>
  <c r="AS835" i="3"/>
  <c r="AT835" i="3"/>
  <c r="AS836" i="3"/>
  <c r="AT836" i="3"/>
  <c r="AS837" i="3"/>
  <c r="AT837" i="3"/>
  <c r="AS838" i="3"/>
  <c r="AT838" i="3"/>
  <c r="AS839" i="3"/>
  <c r="AT839" i="3"/>
  <c r="AS840" i="3"/>
  <c r="AT840" i="3"/>
  <c r="AS841" i="3"/>
  <c r="AT841" i="3"/>
  <c r="AS842" i="3"/>
  <c r="AT842" i="3"/>
  <c r="AS843" i="3"/>
  <c r="AT843" i="3"/>
  <c r="AS844" i="3"/>
  <c r="AT844" i="3"/>
  <c r="AS845" i="3"/>
  <c r="AT845" i="3"/>
  <c r="AS846" i="3"/>
  <c r="AT846" i="3"/>
  <c r="AS847" i="3"/>
  <c r="AT847" i="3"/>
  <c r="AS848" i="3"/>
  <c r="AT848" i="3"/>
  <c r="AS849" i="3"/>
  <c r="AT849" i="3"/>
  <c r="AS850" i="3"/>
  <c r="AT850" i="3"/>
  <c r="AS851" i="3"/>
  <c r="AT851" i="3"/>
  <c r="AS852" i="3"/>
  <c r="AT852" i="3"/>
  <c r="AS853" i="3"/>
  <c r="AT853" i="3"/>
  <c r="AS854" i="3"/>
  <c r="AT854" i="3"/>
  <c r="AS855" i="3"/>
  <c r="AT855" i="3"/>
  <c r="AS856" i="3"/>
  <c r="AT856" i="3"/>
  <c r="AS857" i="3"/>
  <c r="AT857" i="3"/>
  <c r="AS858" i="3"/>
  <c r="AT858" i="3"/>
  <c r="AS859" i="3"/>
  <c r="AT859" i="3"/>
  <c r="AS860" i="3"/>
  <c r="AT860" i="3"/>
  <c r="AS861" i="3"/>
  <c r="AT861" i="3"/>
  <c r="AS862" i="3"/>
  <c r="AT862" i="3"/>
  <c r="AS863" i="3"/>
  <c r="AT863" i="3"/>
  <c r="AS864" i="3"/>
  <c r="AT864" i="3"/>
  <c r="AS865" i="3"/>
  <c r="AT865" i="3"/>
  <c r="AS866" i="3"/>
  <c r="AT866" i="3"/>
  <c r="AS867" i="3"/>
  <c r="AT867" i="3"/>
  <c r="AS868" i="3"/>
  <c r="AT868" i="3"/>
  <c r="AS869" i="3"/>
  <c r="AT869" i="3"/>
  <c r="AS870" i="3"/>
  <c r="AT870" i="3"/>
  <c r="AS871" i="3"/>
  <c r="AT871" i="3"/>
  <c r="AS872" i="3"/>
  <c r="AT872" i="3"/>
  <c r="AS873" i="3"/>
  <c r="AT873" i="3"/>
  <c r="AS874" i="3"/>
  <c r="AT874" i="3"/>
  <c r="AS875" i="3"/>
  <c r="AT875" i="3"/>
  <c r="AS876" i="3"/>
  <c r="AT876" i="3"/>
  <c r="AS877" i="3"/>
  <c r="AT877" i="3"/>
  <c r="AS878" i="3"/>
  <c r="AT878" i="3"/>
  <c r="AS879" i="3"/>
  <c r="AT879" i="3"/>
  <c r="AS880" i="3"/>
  <c r="AT880" i="3"/>
  <c r="AS881" i="3"/>
  <c r="AT881" i="3"/>
  <c r="AS882" i="3"/>
  <c r="AT882" i="3"/>
  <c r="AS883" i="3"/>
  <c r="AT883" i="3"/>
  <c r="AS884" i="3"/>
  <c r="AT884" i="3"/>
  <c r="AS885" i="3"/>
  <c r="AT885" i="3"/>
  <c r="AS886" i="3"/>
  <c r="AT886" i="3"/>
  <c r="AS887" i="3"/>
  <c r="AT887" i="3"/>
  <c r="AS888" i="3"/>
  <c r="AT888" i="3"/>
  <c r="AS889" i="3"/>
  <c r="AT889" i="3"/>
  <c r="AS890" i="3"/>
  <c r="AT890" i="3"/>
  <c r="AS891" i="3"/>
  <c r="AT891" i="3"/>
  <c r="AS892" i="3"/>
  <c r="AT892" i="3"/>
  <c r="AS893" i="3"/>
  <c r="AT893" i="3"/>
  <c r="AS894" i="3"/>
  <c r="AT894" i="3"/>
  <c r="AS895" i="3"/>
  <c r="AT895" i="3"/>
  <c r="AS896" i="3"/>
  <c r="AT896" i="3"/>
  <c r="AS897" i="3"/>
  <c r="AT897" i="3"/>
  <c r="AS898" i="3"/>
  <c r="AT898" i="3"/>
  <c r="AS899" i="3"/>
  <c r="AT899" i="3"/>
  <c r="AS900" i="3"/>
  <c r="AT900" i="3"/>
  <c r="AS901" i="3"/>
  <c r="AT901" i="3"/>
  <c r="AS902" i="3"/>
  <c r="AT902" i="3"/>
  <c r="AS903" i="3"/>
  <c r="AT903" i="3"/>
  <c r="AS904" i="3"/>
  <c r="AT904" i="3"/>
  <c r="AS905" i="3"/>
  <c r="AT905" i="3"/>
  <c r="AS906" i="3"/>
  <c r="AT906" i="3"/>
  <c r="AS907" i="3"/>
  <c r="AT907" i="3"/>
  <c r="AS908" i="3"/>
  <c r="AT908" i="3"/>
  <c r="AS909" i="3"/>
  <c r="AT909" i="3"/>
  <c r="AS910" i="3"/>
  <c r="AT910" i="3"/>
  <c r="AS911" i="3"/>
  <c r="AT911" i="3"/>
  <c r="AS912" i="3"/>
  <c r="AT912" i="3"/>
  <c r="AS913" i="3"/>
  <c r="AT913" i="3"/>
  <c r="AS914" i="3"/>
  <c r="AT914" i="3"/>
  <c r="AS915" i="3"/>
  <c r="AT915" i="3"/>
  <c r="AS916" i="3"/>
  <c r="AT916" i="3"/>
  <c r="AT16" i="3"/>
  <c r="AS16" i="3"/>
  <c r="AR12" i="3"/>
  <c r="AR14" i="3"/>
  <c r="AO15" i="3"/>
  <c r="AN15" i="3"/>
  <c r="AH15" i="3"/>
  <c r="AG15" i="3"/>
  <c r="AA15" i="3"/>
  <c r="Z15" i="3"/>
  <c r="T15" i="3"/>
  <c r="S15" i="3"/>
  <c r="I14" i="3"/>
  <c r="BN14" i="3" s="1"/>
  <c r="M15" i="3"/>
  <c r="L15" i="3"/>
  <c r="BB865" i="3" l="1"/>
  <c r="BB829" i="3"/>
  <c r="BB823" i="3"/>
  <c r="BB775" i="3"/>
  <c r="P14" i="3"/>
  <c r="BB736" i="3"/>
  <c r="BB503" i="3"/>
  <c r="BB497" i="3"/>
  <c r="BB395" i="3"/>
  <c r="BB359" i="3"/>
  <c r="BB893" i="3"/>
  <c r="BB916" i="3"/>
  <c r="BB856" i="3"/>
  <c r="BB850" i="3"/>
  <c r="BB694" i="3"/>
  <c r="BB532" i="3"/>
  <c r="BB388" i="3"/>
  <c r="BB501" i="3"/>
  <c r="BB453" i="3"/>
  <c r="BB896" i="3"/>
  <c r="BB890" i="3"/>
  <c r="BB878" i="3"/>
  <c r="AD14" i="3"/>
  <c r="AS14" i="3"/>
  <c r="BB553" i="3"/>
  <c r="BB547" i="3"/>
  <c r="BB475" i="3"/>
  <c r="BB469" i="3"/>
  <c r="BB457" i="3"/>
  <c r="W14" i="3"/>
  <c r="AK14" i="3"/>
  <c r="AZ14" i="3"/>
  <c r="BG14" i="3"/>
  <c r="BB444" i="3"/>
  <c r="BB360" i="3"/>
  <c r="BB894" i="3"/>
  <c r="BB707" i="3"/>
  <c r="BB701" i="3"/>
  <c r="BB689" i="3"/>
  <c r="BB587" i="3"/>
  <c r="BB581" i="3"/>
  <c r="BB575" i="3"/>
  <c r="BB569" i="3"/>
  <c r="BB563" i="3"/>
  <c r="BB892" i="3"/>
  <c r="BB556" i="3"/>
  <c r="BB872" i="3"/>
  <c r="BB800" i="3"/>
  <c r="BB693" i="3"/>
  <c r="BB681" i="3"/>
  <c r="BB675" i="3"/>
  <c r="BB663" i="3"/>
  <c r="BB651" i="3"/>
  <c r="BB645" i="3"/>
  <c r="BB591" i="3"/>
  <c r="BB579" i="3"/>
  <c r="BB573" i="3"/>
  <c r="BB561" i="3"/>
  <c r="BB734" i="3"/>
  <c r="BB728" i="3"/>
  <c r="BB716" i="3"/>
  <c r="BB656" i="3"/>
  <c r="BB638" i="3"/>
  <c r="BB632" i="3"/>
  <c r="BB620" i="3"/>
  <c r="BB608" i="3"/>
  <c r="BB560" i="3"/>
  <c r="BB542" i="3"/>
  <c r="BB500" i="3"/>
  <c r="BB488" i="3"/>
  <c r="BB440" i="3"/>
  <c r="BB428" i="3"/>
  <c r="BB392" i="3"/>
  <c r="BB356" i="3"/>
  <c r="BB350" i="3"/>
  <c r="BB344" i="3"/>
  <c r="BB332" i="3"/>
  <c r="BB326" i="3"/>
  <c r="BB320" i="3"/>
  <c r="BB314" i="3"/>
  <c r="BB308" i="3"/>
  <c r="BB302" i="3"/>
  <c r="BB296" i="3"/>
  <c r="BB290" i="3"/>
  <c r="BB284" i="3"/>
  <c r="BB278" i="3"/>
  <c r="BB272" i="3"/>
  <c r="BB266" i="3"/>
  <c r="BB260" i="3"/>
  <c r="BB254" i="3"/>
  <c r="BB248" i="3"/>
  <c r="BB242" i="3"/>
  <c r="BB236" i="3"/>
  <c r="BB230" i="3"/>
  <c r="BB224" i="3"/>
  <c r="BB218" i="3"/>
  <c r="BB212" i="3"/>
  <c r="BB206" i="3"/>
  <c r="BB200" i="3"/>
  <c r="BB194" i="3"/>
  <c r="BB188" i="3"/>
  <c r="BB182" i="3"/>
  <c r="BB176" i="3"/>
  <c r="BB170" i="3"/>
  <c r="BB164" i="3"/>
  <c r="BB158" i="3"/>
  <c r="BB152" i="3"/>
  <c r="BB146" i="3"/>
  <c r="BB140" i="3"/>
  <c r="BB134" i="3"/>
  <c r="BB128" i="3"/>
  <c r="BB122" i="3"/>
  <c r="BB116" i="3"/>
  <c r="BB110" i="3"/>
  <c r="BB104" i="3"/>
  <c r="BB98" i="3"/>
  <c r="BB92" i="3"/>
  <c r="BB86" i="3"/>
  <c r="BB80" i="3"/>
  <c r="BB74" i="3"/>
  <c r="BB68" i="3"/>
  <c r="AU908" i="3"/>
  <c r="BB912" i="3"/>
  <c r="BB900" i="3"/>
  <c r="BB834" i="3"/>
  <c r="BB727" i="3"/>
  <c r="BB721" i="3"/>
  <c r="BB709" i="3"/>
  <c r="BB625" i="3"/>
  <c r="BB619" i="3"/>
  <c r="BB601" i="3"/>
  <c r="BB595" i="3"/>
  <c r="BB583" i="3"/>
  <c r="BB577" i="3"/>
  <c r="BB559" i="3"/>
  <c r="BB726" i="3"/>
  <c r="BB708" i="3"/>
  <c r="BB690" i="3"/>
  <c r="BB678" i="3"/>
  <c r="BB666" i="3"/>
  <c r="BB660" i="3"/>
  <c r="BB636" i="3"/>
  <c r="BB594" i="3"/>
  <c r="AU875" i="3"/>
  <c r="AU821" i="3"/>
  <c r="AU767" i="3"/>
  <c r="AU713" i="3"/>
  <c r="AU659" i="3"/>
  <c r="AU605" i="3"/>
  <c r="AU551" i="3"/>
  <c r="AU497" i="3"/>
  <c r="AU437" i="3"/>
  <c r="AU359" i="3"/>
  <c r="AU341" i="3"/>
  <c r="AU287" i="3"/>
  <c r="AU281" i="3"/>
  <c r="AU275" i="3"/>
  <c r="AU269" i="3"/>
  <c r="AU263" i="3"/>
  <c r="AU863" i="3"/>
  <c r="AU809" i="3"/>
  <c r="AU749" i="3"/>
  <c r="AU689" i="3"/>
  <c r="AU641" i="3"/>
  <c r="AU593" i="3"/>
  <c r="AU533" i="3"/>
  <c r="AU479" i="3"/>
  <c r="AU419" i="3"/>
  <c r="AU365" i="3"/>
  <c r="AU293" i="3"/>
  <c r="AU887" i="3"/>
  <c r="AU839" i="3"/>
  <c r="AU785" i="3"/>
  <c r="AU743" i="3"/>
  <c r="AU677" i="3"/>
  <c r="AU617" i="3"/>
  <c r="AU569" i="3"/>
  <c r="AU515" i="3"/>
  <c r="AU467" i="3"/>
  <c r="AU413" i="3"/>
  <c r="AU389" i="3"/>
  <c r="AU299" i="3"/>
  <c r="AU869" i="3"/>
  <c r="AU815" i="3"/>
  <c r="AU761" i="3"/>
  <c r="AU701" i="3"/>
  <c r="AU647" i="3"/>
  <c r="AU599" i="3"/>
  <c r="AU539" i="3"/>
  <c r="AU491" i="3"/>
  <c r="AU431" i="3"/>
  <c r="AU371" i="3"/>
  <c r="AU305" i="3"/>
  <c r="AU857" i="3"/>
  <c r="AU797" i="3"/>
  <c r="AU755" i="3"/>
  <c r="AU707" i="3"/>
  <c r="AU653" i="3"/>
  <c r="AU581" i="3"/>
  <c r="AU545" i="3"/>
  <c r="AU485" i="3"/>
  <c r="AU425" i="3"/>
  <c r="AU383" i="3"/>
  <c r="AU311" i="3"/>
  <c r="AU899" i="3"/>
  <c r="AU845" i="3"/>
  <c r="AU791" i="3"/>
  <c r="AU737" i="3"/>
  <c r="AU695" i="3"/>
  <c r="AU635" i="3"/>
  <c r="AU575" i="3"/>
  <c r="AU509" i="3"/>
  <c r="AU461" i="3"/>
  <c r="AU407" i="3"/>
  <c r="AU353" i="3"/>
  <c r="AU317" i="3"/>
  <c r="AU893" i="3"/>
  <c r="AU833" i="3"/>
  <c r="AU779" i="3"/>
  <c r="AU719" i="3"/>
  <c r="AU683" i="3"/>
  <c r="AU623" i="3"/>
  <c r="AU563" i="3"/>
  <c r="AU521" i="3"/>
  <c r="AU473" i="3"/>
  <c r="AU443" i="3"/>
  <c r="AU377" i="3"/>
  <c r="AU335" i="3"/>
  <c r="AU881" i="3"/>
  <c r="AU827" i="3"/>
  <c r="AU773" i="3"/>
  <c r="AU725" i="3"/>
  <c r="AU671" i="3"/>
  <c r="AU629" i="3"/>
  <c r="AU587" i="3"/>
  <c r="AU527" i="3"/>
  <c r="AU455" i="3"/>
  <c r="AU395" i="3"/>
  <c r="AU329" i="3"/>
  <c r="AU851" i="3"/>
  <c r="AU803" i="3"/>
  <c r="AU731" i="3"/>
  <c r="AU665" i="3"/>
  <c r="AU611" i="3"/>
  <c r="AU557" i="3"/>
  <c r="AU503" i="3"/>
  <c r="AU449" i="3"/>
  <c r="AU401" i="3"/>
  <c r="AU347" i="3"/>
  <c r="AU323" i="3"/>
  <c r="BB527" i="3"/>
  <c r="BB521" i="3"/>
  <c r="BB473" i="3"/>
  <c r="BB467" i="3"/>
  <c r="BB461" i="3"/>
  <c r="BB449" i="3"/>
  <c r="BB437" i="3"/>
  <c r="BB425" i="3"/>
  <c r="BB413" i="3"/>
  <c r="BB401" i="3"/>
  <c r="BB377" i="3"/>
  <c r="BB353" i="3"/>
  <c r="BB341" i="3"/>
  <c r="BB209" i="3"/>
  <c r="BB203" i="3"/>
  <c r="BB197" i="3"/>
  <c r="BB191" i="3"/>
  <c r="BB185" i="3"/>
  <c r="BB179" i="3"/>
  <c r="BB173" i="3"/>
  <c r="BB167" i="3"/>
  <c r="BB161" i="3"/>
  <c r="BB155" i="3"/>
  <c r="BB149" i="3"/>
  <c r="BB143" i="3"/>
  <c r="BB137" i="3"/>
  <c r="BB131" i="3"/>
  <c r="BB125" i="3"/>
  <c r="BB119" i="3"/>
  <c r="BB113" i="3"/>
  <c r="BB107" i="3"/>
  <c r="BB101" i="3"/>
  <c r="BB95" i="3"/>
  <c r="BB89" i="3"/>
  <c r="BB83" i="3"/>
  <c r="BB77" i="3"/>
  <c r="BB71" i="3"/>
  <c r="BB65" i="3"/>
  <c r="BB59" i="3"/>
  <c r="BB53" i="3"/>
  <c r="BB47" i="3"/>
  <c r="BB41" i="3"/>
  <c r="BB35" i="3"/>
  <c r="BB29" i="3"/>
  <c r="BB23" i="3"/>
  <c r="AU245" i="3"/>
  <c r="AU209" i="3"/>
  <c r="AU179" i="3"/>
  <c r="AU143" i="3"/>
  <c r="AU119" i="3"/>
  <c r="AU83" i="3"/>
  <c r="AU65" i="3"/>
  <c r="AU47" i="3"/>
  <c r="AU29" i="3"/>
  <c r="AU23" i="3"/>
  <c r="BB640" i="3"/>
  <c r="BB604" i="3"/>
  <c r="BB592" i="3"/>
  <c r="AU257" i="3"/>
  <c r="AU227" i="3"/>
  <c r="AU197" i="3"/>
  <c r="AU167" i="3"/>
  <c r="AU137" i="3"/>
  <c r="AU107" i="3"/>
  <c r="BB915" i="3"/>
  <c r="BB838" i="3"/>
  <c r="BB718" i="3"/>
  <c r="BB706" i="3"/>
  <c r="BB658" i="3"/>
  <c r="BB628" i="3"/>
  <c r="BB622" i="3"/>
  <c r="BB908" i="3"/>
  <c r="BB837" i="3"/>
  <c r="BB831" i="3"/>
  <c r="BB789" i="3"/>
  <c r="BB777" i="3"/>
  <c r="BB759" i="3"/>
  <c r="BB753" i="3"/>
  <c r="BB741" i="3"/>
  <c r="BB550" i="3"/>
  <c r="BB544" i="3"/>
  <c r="BB508" i="3"/>
  <c r="BB484" i="3"/>
  <c r="BB478" i="3"/>
  <c r="BB460" i="3"/>
  <c r="BB454" i="3"/>
  <c r="BB364" i="3"/>
  <c r="BB352" i="3"/>
  <c r="BB346" i="3"/>
  <c r="BB334" i="3"/>
  <c r="BB328" i="3"/>
  <c r="BB322" i="3"/>
  <c r="BB316" i="3"/>
  <c r="BB310" i="3"/>
  <c r="BB304" i="3"/>
  <c r="BB298" i="3"/>
  <c r="BB292" i="3"/>
  <c r="BB286" i="3"/>
  <c r="BB280" i="3"/>
  <c r="BB274" i="3"/>
  <c r="BB268" i="3"/>
  <c r="BB262" i="3"/>
  <c r="BB256" i="3"/>
  <c r="BB250" i="3"/>
  <c r="BB244" i="3"/>
  <c r="BB238" i="3"/>
  <c r="BB232" i="3"/>
  <c r="BB226" i="3"/>
  <c r="BB220" i="3"/>
  <c r="BB214" i="3"/>
  <c r="BB208" i="3"/>
  <c r="BB202" i="3"/>
  <c r="BB196" i="3"/>
  <c r="BB190" i="3"/>
  <c r="BB184" i="3"/>
  <c r="BB178" i="3"/>
  <c r="BB172" i="3"/>
  <c r="BB166" i="3"/>
  <c r="BB160" i="3"/>
  <c r="BB154" i="3"/>
  <c r="BB148" i="3"/>
  <c r="BB142" i="3"/>
  <c r="BB136" i="3"/>
  <c r="BB130" i="3"/>
  <c r="BB124" i="3"/>
  <c r="BB118" i="3"/>
  <c r="BB112" i="3"/>
  <c r="BB106" i="3"/>
  <c r="BB100" i="3"/>
  <c r="BB94" i="3"/>
  <c r="BB88" i="3"/>
  <c r="BB82" i="3"/>
  <c r="BB76" i="3"/>
  <c r="BB70" i="3"/>
  <c r="BB64" i="3"/>
  <c r="BB58" i="3"/>
  <c r="BB52" i="3"/>
  <c r="BB46" i="3"/>
  <c r="BB40" i="3"/>
  <c r="BB34" i="3"/>
  <c r="BB28" i="3"/>
  <c r="BB22" i="3"/>
  <c r="AU251" i="3"/>
  <c r="AU221" i="3"/>
  <c r="AU191" i="3"/>
  <c r="AU161" i="3"/>
  <c r="AU131" i="3"/>
  <c r="AU101" i="3"/>
  <c r="AU71" i="3"/>
  <c r="AU53" i="3"/>
  <c r="AU35" i="3"/>
  <c r="AU17" i="3"/>
  <c r="AU233" i="3"/>
  <c r="AU203" i="3"/>
  <c r="AU173" i="3"/>
  <c r="AU149" i="3"/>
  <c r="AU113" i="3"/>
  <c r="AU95" i="3"/>
  <c r="AU77" i="3"/>
  <c r="AU59" i="3"/>
  <c r="AU41" i="3"/>
  <c r="BB844" i="3"/>
  <c r="BB784" i="3"/>
  <c r="AU915" i="3"/>
  <c r="AU909" i="3"/>
  <c r="AU867" i="3"/>
  <c r="AU861" i="3"/>
  <c r="AU855" i="3"/>
  <c r="AU849" i="3"/>
  <c r="AU843" i="3"/>
  <c r="AU837" i="3"/>
  <c r="AU831" i="3"/>
  <c r="AU825" i="3"/>
  <c r="AU783" i="3"/>
  <c r="AU777" i="3"/>
  <c r="AU771" i="3"/>
  <c r="AU765" i="3"/>
  <c r="AU759" i="3"/>
  <c r="AU753" i="3"/>
  <c r="AU747" i="3"/>
  <c r="AU675" i="3"/>
  <c r="AU651" i="3"/>
  <c r="AU645" i="3"/>
  <c r="AU639" i="3"/>
  <c r="AU633" i="3"/>
  <c r="AU627" i="3"/>
  <c r="AU621" i="3"/>
  <c r="AU615" i="3"/>
  <c r="AU129" i="3"/>
  <c r="BB854" i="3"/>
  <c r="BB848" i="3"/>
  <c r="BB818" i="3"/>
  <c r="BB812" i="3"/>
  <c r="BB782" i="3"/>
  <c r="BB776" i="3"/>
  <c r="BB764" i="3"/>
  <c r="BB746" i="3"/>
  <c r="BB549" i="3"/>
  <c r="BB537" i="3"/>
  <c r="BB519" i="3"/>
  <c r="BB447" i="3"/>
  <c r="BB435" i="3"/>
  <c r="BB429" i="3"/>
  <c r="BB399" i="3"/>
  <c r="BB357" i="3"/>
  <c r="BB63" i="3"/>
  <c r="BB57" i="3"/>
  <c r="BB51" i="3"/>
  <c r="BB45" i="3"/>
  <c r="BB39" i="3"/>
  <c r="BB33" i="3"/>
  <c r="BB27" i="3"/>
  <c r="BB21" i="3"/>
  <c r="AU239" i="3"/>
  <c r="AU215" i="3"/>
  <c r="AU185" i="3"/>
  <c r="AU155" i="3"/>
  <c r="AU125" i="3"/>
  <c r="AU89" i="3"/>
  <c r="BB909" i="3"/>
  <c r="BB643" i="3"/>
  <c r="BB840" i="3"/>
  <c r="BB798" i="3"/>
  <c r="BB792" i="3"/>
  <c r="BB786" i="3"/>
  <c r="BB762" i="3"/>
  <c r="BB756" i="3"/>
  <c r="BB744" i="3"/>
  <c r="BB511" i="3"/>
  <c r="BB493" i="3"/>
  <c r="BB445" i="3"/>
  <c r="BB427" i="3"/>
  <c r="BB391" i="3"/>
  <c r="BB379" i="3"/>
  <c r="BB25" i="3"/>
  <c r="BB19" i="3"/>
  <c r="AU18" i="3"/>
  <c r="BB904" i="3"/>
  <c r="BB898" i="3"/>
  <c r="BB845" i="3"/>
  <c r="BB809" i="3"/>
  <c r="BB773" i="3"/>
  <c r="BB540" i="3"/>
  <c r="BB528" i="3"/>
  <c r="BB522" i="3"/>
  <c r="BB498" i="3"/>
  <c r="BB480" i="3"/>
  <c r="BB426" i="3"/>
  <c r="BB402" i="3"/>
  <c r="BB348" i="3"/>
  <c r="BB336" i="3"/>
  <c r="BB330" i="3"/>
  <c r="BB324" i="3"/>
  <c r="BB318" i="3"/>
  <c r="BB312" i="3"/>
  <c r="BB306" i="3"/>
  <c r="BB300" i="3"/>
  <c r="BB294" i="3"/>
  <c r="BB288" i="3"/>
  <c r="BB282" i="3"/>
  <c r="BB276" i="3"/>
  <c r="BB270" i="3"/>
  <c r="BB264" i="3"/>
  <c r="BB258" i="3"/>
  <c r="BB252" i="3"/>
  <c r="BB246" i="3"/>
  <c r="BB240" i="3"/>
  <c r="BB234" i="3"/>
  <c r="BB216" i="3"/>
  <c r="BB210" i="3"/>
  <c r="BB204" i="3"/>
  <c r="BB198" i="3"/>
  <c r="BB192" i="3"/>
  <c r="BB186" i="3"/>
  <c r="BB180" i="3"/>
  <c r="BB174" i="3"/>
  <c r="BB168" i="3"/>
  <c r="BB162" i="3"/>
  <c r="BB156" i="3"/>
  <c r="BB150" i="3"/>
  <c r="BB144" i="3"/>
  <c r="BB138" i="3"/>
  <c r="BB132" i="3"/>
  <c r="BB126" i="3"/>
  <c r="BB120" i="3"/>
  <c r="BB114" i="3"/>
  <c r="BB108" i="3"/>
  <c r="BB102" i="3"/>
  <c r="BB96" i="3"/>
  <c r="BB90" i="3"/>
  <c r="BB84" i="3"/>
  <c r="BB78" i="3"/>
  <c r="BB72" i="3"/>
  <c r="BB66" i="3"/>
  <c r="BB60" i="3"/>
  <c r="BB54" i="3"/>
  <c r="BB48" i="3"/>
  <c r="BB42" i="3"/>
  <c r="BB36" i="3"/>
  <c r="BB30" i="3"/>
  <c r="BB24" i="3"/>
  <c r="BB18" i="3"/>
  <c r="BB682" i="3"/>
  <c r="BB621" i="3"/>
  <c r="BB680" i="3"/>
  <c r="BB874" i="3"/>
  <c r="BB749" i="3"/>
  <c r="BB641" i="3"/>
  <c r="BB623" i="3"/>
  <c r="BB617" i="3"/>
  <c r="BB593" i="3"/>
  <c r="BB846" i="3"/>
  <c r="BB880" i="3"/>
  <c r="BB702" i="3"/>
  <c r="BB685" i="3"/>
  <c r="BB667" i="3"/>
  <c r="AU911" i="3"/>
  <c r="BB799" i="3"/>
  <c r="BB793" i="3"/>
  <c r="BB902" i="3"/>
  <c r="BB760" i="3"/>
  <c r="BB754" i="3"/>
  <c r="BB748" i="3"/>
  <c r="BB742" i="3"/>
  <c r="AU905" i="3"/>
  <c r="AU517" i="3"/>
  <c r="AU511" i="3"/>
  <c r="AU505" i="3"/>
  <c r="AU499" i="3"/>
  <c r="AU493" i="3"/>
  <c r="AU487" i="3"/>
  <c r="AU481" i="3"/>
  <c r="BB861" i="3"/>
  <c r="BB913" i="3"/>
  <c r="AU475" i="3"/>
  <c r="AU469" i="3"/>
  <c r="AU463" i="3"/>
  <c r="AU457" i="3"/>
  <c r="AU451" i="3"/>
  <c r="AU445" i="3"/>
  <c r="AU439" i="3"/>
  <c r="AU433" i="3"/>
  <c r="AU427" i="3"/>
  <c r="AU421" i="3"/>
  <c r="AU415" i="3"/>
  <c r="AU409" i="3"/>
  <c r="AU403" i="3"/>
  <c r="AU397" i="3"/>
  <c r="AU391" i="3"/>
  <c r="AU385" i="3"/>
  <c r="AU379" i="3"/>
  <c r="AU373" i="3"/>
  <c r="AU367" i="3"/>
  <c r="AU361" i="3"/>
  <c r="AU355" i="3"/>
  <c r="AU349" i="3"/>
  <c r="AU343" i="3"/>
  <c r="AU337" i="3"/>
  <c r="AU331" i="3"/>
  <c r="AU325" i="3"/>
  <c r="AU319" i="3"/>
  <c r="AU313" i="3"/>
  <c r="AU307" i="3"/>
  <c r="AU301" i="3"/>
  <c r="AU295" i="3"/>
  <c r="AU289" i="3"/>
  <c r="AU283" i="3"/>
  <c r="AU277" i="3"/>
  <c r="AU271" i="3"/>
  <c r="AU265" i="3"/>
  <c r="AU259" i="3"/>
  <c r="AU253" i="3"/>
  <c r="AU247" i="3"/>
  <c r="AU241" i="3"/>
  <c r="AU235" i="3"/>
  <c r="AU229" i="3"/>
  <c r="AU223" i="3"/>
  <c r="AU217" i="3"/>
  <c r="AU211" i="3"/>
  <c r="AU205" i="3"/>
  <c r="AU199" i="3"/>
  <c r="AU193" i="3"/>
  <c r="AU187" i="3"/>
  <c r="AU181" i="3"/>
  <c r="AU175" i="3"/>
  <c r="AU169" i="3"/>
  <c r="AU163" i="3"/>
  <c r="AU157" i="3"/>
  <c r="AU151" i="3"/>
  <c r="AU25" i="3"/>
  <c r="AU19" i="3"/>
  <c r="BB881" i="3"/>
  <c r="BB875" i="3"/>
  <c r="BB870" i="3"/>
  <c r="BB864" i="3"/>
  <c r="BB852" i="3"/>
  <c r="BB841" i="3"/>
  <c r="BB817" i="3"/>
  <c r="BB761" i="3"/>
  <c r="BB755" i="3"/>
  <c r="BB714" i="3"/>
  <c r="BB686" i="3"/>
  <c r="BB668" i="3"/>
  <c r="BB609" i="3"/>
  <c r="BB603" i="3"/>
  <c r="BB597" i="3"/>
  <c r="BB568" i="3"/>
  <c r="BB545" i="3"/>
  <c r="BB539" i="3"/>
  <c r="BB533" i="3"/>
  <c r="BB516" i="3"/>
  <c r="BB504" i="3"/>
  <c r="BB451" i="3"/>
  <c r="BB433" i="3"/>
  <c r="BB416" i="3"/>
  <c r="BB456" i="3"/>
  <c r="BB450" i="3"/>
  <c r="BB415" i="3"/>
  <c r="BB403" i="3"/>
  <c r="BB380" i="3"/>
  <c r="BB369" i="3"/>
  <c r="BB857" i="3"/>
  <c r="BB828" i="3"/>
  <c r="BB804" i="3"/>
  <c r="BB696" i="3"/>
  <c r="BB684" i="3"/>
  <c r="BB661" i="3"/>
  <c r="BB631" i="3"/>
  <c r="BB584" i="3"/>
  <c r="BB572" i="3"/>
  <c r="BB515" i="3"/>
  <c r="BB509" i="3"/>
  <c r="BB479" i="3"/>
  <c r="BB455" i="3"/>
  <c r="BB438" i="3"/>
  <c r="BB432" i="3"/>
  <c r="BB408" i="3"/>
  <c r="BB397" i="3"/>
  <c r="BB385" i="3"/>
  <c r="BB16" i="3"/>
  <c r="BB821" i="3"/>
  <c r="BB431" i="3"/>
  <c r="BB396" i="3"/>
  <c r="BB797" i="3"/>
  <c r="BB752" i="3"/>
  <c r="BB671" i="3"/>
  <c r="BB665" i="3"/>
  <c r="BB571" i="3"/>
  <c r="BB554" i="3"/>
  <c r="BB373" i="3"/>
  <c r="BB62" i="3"/>
  <c r="BB56" i="3"/>
  <c r="BB50" i="3"/>
  <c r="BB44" i="3"/>
  <c r="BB38" i="3"/>
  <c r="BB32" i="3"/>
  <c r="BB26" i="3"/>
  <c r="BB905" i="3"/>
  <c r="BB855" i="3"/>
  <c r="BB849" i="3"/>
  <c r="BB814" i="3"/>
  <c r="BB808" i="3"/>
  <c r="BB802" i="3"/>
  <c r="BB729" i="3"/>
  <c r="BB717" i="3"/>
  <c r="BB659" i="3"/>
  <c r="BB629" i="3"/>
  <c r="BB570" i="3"/>
  <c r="BB513" i="3"/>
  <c r="BB507" i="3"/>
  <c r="BB495" i="3"/>
  <c r="BB489" i="3"/>
  <c r="BB448" i="3"/>
  <c r="BB436" i="3"/>
  <c r="BB378" i="3"/>
  <c r="AU273" i="3"/>
  <c r="AU261" i="3"/>
  <c r="AU249" i="3"/>
  <c r="AU237" i="3"/>
  <c r="AU225" i="3"/>
  <c r="AU213" i="3"/>
  <c r="AU201" i="3"/>
  <c r="AU189" i="3"/>
  <c r="AU177" i="3"/>
  <c r="AU165" i="3"/>
  <c r="AU153" i="3"/>
  <c r="AU141" i="3"/>
  <c r="AU117" i="3"/>
  <c r="AU105" i="3"/>
  <c r="AU93" i="3"/>
  <c r="AU81" i="3"/>
  <c r="AU69" i="3"/>
  <c r="AU57" i="3"/>
  <c r="AU45" i="3"/>
  <c r="AU33" i="3"/>
  <c r="AU21" i="3"/>
  <c r="BB877" i="3"/>
  <c r="BB866" i="3"/>
  <c r="BB825" i="3"/>
  <c r="BB813" i="3"/>
  <c r="BB796" i="3"/>
  <c r="BB790" i="3"/>
  <c r="BB780" i="3"/>
  <c r="BB705" i="3"/>
  <c r="BB688" i="3"/>
  <c r="BB652" i="3"/>
  <c r="BB605" i="3"/>
  <c r="BB599" i="3"/>
  <c r="BB541" i="3"/>
  <c r="BB523" i="3"/>
  <c r="BB471" i="3"/>
  <c r="BB459" i="3"/>
  <c r="BB424" i="3"/>
  <c r="BB412" i="3"/>
  <c r="BB400" i="3"/>
  <c r="BB389" i="3"/>
  <c r="BB876" i="3"/>
  <c r="BB750" i="3"/>
  <c r="BB552" i="3"/>
  <c r="BB830" i="3"/>
  <c r="BB824" i="3"/>
  <c r="BB738" i="3"/>
  <c r="BB698" i="3"/>
  <c r="BB639" i="3"/>
  <c r="BB580" i="3"/>
  <c r="BB476" i="3"/>
  <c r="BB423" i="3"/>
  <c r="BB411" i="3"/>
  <c r="BB405" i="3"/>
  <c r="BB382" i="3"/>
  <c r="BB371" i="3"/>
  <c r="BB365" i="3"/>
  <c r="BB387" i="3"/>
  <c r="BB891" i="3"/>
  <c r="BB886" i="3"/>
  <c r="BB901" i="3"/>
  <c r="BB910" i="3"/>
  <c r="BB895" i="3"/>
  <c r="BB758" i="3"/>
  <c r="AU854" i="3"/>
  <c r="BB914" i="3"/>
  <c r="BB889" i="3"/>
  <c r="BB769" i="3"/>
  <c r="AU896" i="3"/>
  <c r="BB774" i="3"/>
  <c r="AU872" i="3"/>
  <c r="AU842" i="3"/>
  <c r="BB801" i="3"/>
  <c r="AU914" i="3"/>
  <c r="AU902" i="3"/>
  <c r="AU890" i="3"/>
  <c r="AU884" i="3"/>
  <c r="AU866" i="3"/>
  <c r="AU860" i="3"/>
  <c r="AU836" i="3"/>
  <c r="AU912" i="3"/>
  <c r="AU906" i="3"/>
  <c r="AU852" i="3"/>
  <c r="AU846" i="3"/>
  <c r="AU840" i="3"/>
  <c r="AU834" i="3"/>
  <c r="AU828" i="3"/>
  <c r="AU822" i="3"/>
  <c r="AU774" i="3"/>
  <c r="AU768" i="3"/>
  <c r="AU762" i="3"/>
  <c r="AU756" i="3"/>
  <c r="AU750" i="3"/>
  <c r="AU744" i="3"/>
  <c r="AU702" i="3"/>
  <c r="AU696" i="3"/>
  <c r="AU690" i="3"/>
  <c r="AU684" i="3"/>
  <c r="AU678" i="3"/>
  <c r="AU672" i="3"/>
  <c r="AU636" i="3"/>
  <c r="AU630" i="3"/>
  <c r="AU624" i="3"/>
  <c r="AU618" i="3"/>
  <c r="AU612" i="3"/>
  <c r="AU378" i="3"/>
  <c r="AU372" i="3"/>
  <c r="AU366" i="3"/>
  <c r="AU360" i="3"/>
  <c r="AU354" i="3"/>
  <c r="AU348" i="3"/>
  <c r="AU342" i="3"/>
  <c r="AU336" i="3"/>
  <c r="AU330" i="3"/>
  <c r="AU324" i="3"/>
  <c r="AU318" i="3"/>
  <c r="AU312" i="3"/>
  <c r="AU306" i="3"/>
  <c r="AU300" i="3"/>
  <c r="AU294" i="3"/>
  <c r="AU288" i="3"/>
  <c r="AU282" i="3"/>
  <c r="AU276" i="3"/>
  <c r="AU270" i="3"/>
  <c r="AU264" i="3"/>
  <c r="AU258" i="3"/>
  <c r="AU252" i="3"/>
  <c r="AU246" i="3"/>
  <c r="AU240" i="3"/>
  <c r="AU234" i="3"/>
  <c r="AU228" i="3"/>
  <c r="AU222" i="3"/>
  <c r="AU216" i="3"/>
  <c r="AU210" i="3"/>
  <c r="AU204" i="3"/>
  <c r="AU198" i="3"/>
  <c r="AU192" i="3"/>
  <c r="AU186" i="3"/>
  <c r="AU180" i="3"/>
  <c r="AU174" i="3"/>
  <c r="AU168" i="3"/>
  <c r="AU162" i="3"/>
  <c r="AU156" i="3"/>
  <c r="AU150" i="3"/>
  <c r="AU144" i="3"/>
  <c r="AU138" i="3"/>
  <c r="AU132" i="3"/>
  <c r="AU126" i="3"/>
  <c r="AU120" i="3"/>
  <c r="AU24" i="3"/>
  <c r="AU878" i="3"/>
  <c r="AU848" i="3"/>
  <c r="BB806" i="3"/>
  <c r="BB704" i="3"/>
  <c r="BB613" i="3"/>
  <c r="BB505" i="3"/>
  <c r="BB869" i="3"/>
  <c r="BB858" i="3"/>
  <c r="BB853" i="3"/>
  <c r="BB832" i="3"/>
  <c r="BB827" i="3"/>
  <c r="BB822" i="3"/>
  <c r="BB779" i="3"/>
  <c r="BB731" i="3"/>
  <c r="BB720" i="3"/>
  <c r="BB650" i="3"/>
  <c r="BB618" i="3"/>
  <c r="BB607" i="3"/>
  <c r="BB564" i="3"/>
  <c r="BB548" i="3"/>
  <c r="BB543" i="3"/>
  <c r="BB499" i="3"/>
  <c r="BB483" i="3"/>
  <c r="BB477" i="3"/>
  <c r="BB472" i="3"/>
  <c r="BB439" i="3"/>
  <c r="BB417" i="3"/>
  <c r="BB406" i="3"/>
  <c r="BB368" i="3"/>
  <c r="BB363" i="3"/>
  <c r="BB885" i="3"/>
  <c r="BB879" i="3"/>
  <c r="BB868" i="3"/>
  <c r="BB842" i="3"/>
  <c r="BB826" i="3"/>
  <c r="BB805" i="3"/>
  <c r="BB778" i="3"/>
  <c r="BB768" i="3"/>
  <c r="BB757" i="3"/>
  <c r="BB730" i="3"/>
  <c r="BB725" i="3"/>
  <c r="BB703" i="3"/>
  <c r="BB697" i="3"/>
  <c r="BB692" i="3"/>
  <c r="BB687" i="3"/>
  <c r="BB676" i="3"/>
  <c r="BB655" i="3"/>
  <c r="BB649" i="3"/>
  <c r="BB644" i="3"/>
  <c r="BB633" i="3"/>
  <c r="BB612" i="3"/>
  <c r="BB596" i="3"/>
  <c r="BB585" i="3"/>
  <c r="BB574" i="3"/>
  <c r="BB526" i="3"/>
  <c r="BB390" i="3"/>
  <c r="BB345" i="3"/>
  <c r="BB333" i="3"/>
  <c r="BB327" i="3"/>
  <c r="BB321" i="3"/>
  <c r="BB315" i="3"/>
  <c r="BB309" i="3"/>
  <c r="BB303" i="3"/>
  <c r="BB297" i="3"/>
  <c r="BB291" i="3"/>
  <c r="BB285" i="3"/>
  <c r="BB279" i="3"/>
  <c r="BB273" i="3"/>
  <c r="BB267" i="3"/>
  <c r="BB261" i="3"/>
  <c r="BB255" i="3"/>
  <c r="BB249" i="3"/>
  <c r="BB243" i="3"/>
  <c r="BB237" i="3"/>
  <c r="BB231" i="3"/>
  <c r="BB225" i="3"/>
  <c r="BB219" i="3"/>
  <c r="BB213" i="3"/>
  <c r="BB207" i="3"/>
  <c r="BB201" i="3"/>
  <c r="BB195" i="3"/>
  <c r="BB189" i="3"/>
  <c r="BB183" i="3"/>
  <c r="BB177" i="3"/>
  <c r="BB171" i="3"/>
  <c r="BB165" i="3"/>
  <c r="BB159" i="3"/>
  <c r="BB153" i="3"/>
  <c r="BB147" i="3"/>
  <c r="BB141" i="3"/>
  <c r="BB135" i="3"/>
  <c r="BB129" i="3"/>
  <c r="BB123" i="3"/>
  <c r="BB117" i="3"/>
  <c r="BB111" i="3"/>
  <c r="BB105" i="3"/>
  <c r="BB99" i="3"/>
  <c r="BB93" i="3"/>
  <c r="BB87" i="3"/>
  <c r="BB81" i="3"/>
  <c r="BB75" i="3"/>
  <c r="BB69" i="3"/>
  <c r="BB816" i="3"/>
  <c r="BB810" i="3"/>
  <c r="BB794" i="3"/>
  <c r="BB443" i="3"/>
  <c r="BB384" i="3"/>
  <c r="BB367" i="3"/>
  <c r="BB362" i="3"/>
  <c r="BB884" i="3"/>
  <c r="BB873" i="3"/>
  <c r="BB862" i="3"/>
  <c r="BB836" i="3"/>
  <c r="BB788" i="3"/>
  <c r="BB783" i="3"/>
  <c r="BB772" i="3"/>
  <c r="BB745" i="3"/>
  <c r="BB740" i="3"/>
  <c r="BB735" i="3"/>
  <c r="BB724" i="3"/>
  <c r="BB713" i="3"/>
  <c r="BB691" i="3"/>
  <c r="BB669" i="3"/>
  <c r="BB664" i="3"/>
  <c r="BB627" i="3"/>
  <c r="BB600" i="3"/>
  <c r="BB557" i="3"/>
  <c r="BB536" i="3"/>
  <c r="BB531" i="3"/>
  <c r="BB525" i="3"/>
  <c r="BB520" i="3"/>
  <c r="BB492" i="3"/>
  <c r="BB487" i="3"/>
  <c r="BB481" i="3"/>
  <c r="BB465" i="3"/>
  <c r="BB421" i="3"/>
  <c r="BB383" i="3"/>
  <c r="BB372" i="3"/>
  <c r="BB361" i="3"/>
  <c r="BB851" i="3"/>
  <c r="BB835" i="3"/>
  <c r="BB820" i="3"/>
  <c r="BB766" i="3"/>
  <c r="BB739" i="3"/>
  <c r="BB712" i="3"/>
  <c r="BB653" i="3"/>
  <c r="BB647" i="3"/>
  <c r="BB616" i="3"/>
  <c r="BB567" i="3"/>
  <c r="BB551" i="3"/>
  <c r="BB535" i="3"/>
  <c r="BB524" i="3"/>
  <c r="BB502" i="3"/>
  <c r="BB491" i="3"/>
  <c r="BB486" i="3"/>
  <c r="BB464" i="3"/>
  <c r="BB420" i="3"/>
  <c r="BB409" i="3"/>
  <c r="BB404" i="3"/>
  <c r="BB349" i="3"/>
  <c r="BB55" i="3"/>
  <c r="BB49" i="3"/>
  <c r="BB43" i="3"/>
  <c r="BB37" i="3"/>
  <c r="BB31" i="3"/>
  <c r="BB765" i="3"/>
  <c r="BB615" i="3"/>
  <c r="BB588" i="3"/>
  <c r="BB529" i="3"/>
  <c r="BB393" i="3"/>
  <c r="BB888" i="3"/>
  <c r="BB882" i="3"/>
  <c r="BB722" i="3"/>
  <c r="BB711" i="3"/>
  <c r="BB496" i="3"/>
  <c r="BB485" i="3"/>
  <c r="BB474" i="3"/>
  <c r="BB463" i="3"/>
  <c r="BB452" i="3"/>
  <c r="BB441" i="3"/>
  <c r="BB430" i="3"/>
  <c r="AU830" i="3"/>
  <c r="AU824" i="3"/>
  <c r="AU818" i="3"/>
  <c r="AU812" i="3"/>
  <c r="AU806" i="3"/>
  <c r="AU800" i="3"/>
  <c r="AU794" i="3"/>
  <c r="AU788" i="3"/>
  <c r="AU782" i="3"/>
  <c r="AU776" i="3"/>
  <c r="AU770" i="3"/>
  <c r="AU764" i="3"/>
  <c r="AU758" i="3"/>
  <c r="AU752" i="3"/>
  <c r="AU746" i="3"/>
  <c r="AU740" i="3"/>
  <c r="AU734" i="3"/>
  <c r="AU728" i="3"/>
  <c r="AU722" i="3"/>
  <c r="AU716" i="3"/>
  <c r="AU710" i="3"/>
  <c r="AU704" i="3"/>
  <c r="AU698" i="3"/>
  <c r="AU692" i="3"/>
  <c r="AU686" i="3"/>
  <c r="AU680" i="3"/>
  <c r="AU674" i="3"/>
  <c r="AU668" i="3"/>
  <c r="AU662" i="3"/>
  <c r="AU656" i="3"/>
  <c r="AU650" i="3"/>
  <c r="AU644" i="3"/>
  <c r="AU638" i="3"/>
  <c r="AU632" i="3"/>
  <c r="AU626" i="3"/>
  <c r="AU620" i="3"/>
  <c r="AU614" i="3"/>
  <c r="AU608" i="3"/>
  <c r="AU602" i="3"/>
  <c r="AU560" i="3"/>
  <c r="AU554" i="3"/>
  <c r="AU548" i="3"/>
  <c r="AU542" i="3"/>
  <c r="AU536" i="3"/>
  <c r="AU530" i="3"/>
  <c r="AU524" i="3"/>
  <c r="AU518" i="3"/>
  <c r="AU38" i="3"/>
  <c r="AU32" i="3"/>
  <c r="AU26" i="3"/>
  <c r="AU20" i="3"/>
  <c r="BB906" i="3"/>
  <c r="BB897" i="3"/>
  <c r="BB860" i="3"/>
  <c r="BB807" i="3"/>
  <c r="BB781" i="3"/>
  <c r="BB770" i="3"/>
  <c r="BB733" i="3"/>
  <c r="BB710" i="3"/>
  <c r="BB700" i="3"/>
  <c r="BB673" i="3"/>
  <c r="BB657" i="3"/>
  <c r="BB646" i="3"/>
  <c r="BB635" i="3"/>
  <c r="BB598" i="3"/>
  <c r="BB576" i="3"/>
  <c r="BB555" i="3"/>
  <c r="BB512" i="3"/>
  <c r="BB468" i="3"/>
  <c r="BB419" i="3"/>
  <c r="BB381" i="3"/>
  <c r="BB376" i="3"/>
  <c r="BB833" i="3"/>
  <c r="BB785" i="3"/>
  <c r="BB737" i="3"/>
  <c r="BB732" i="3"/>
  <c r="BB565" i="3"/>
  <c r="BB517" i="3"/>
  <c r="BB407" i="3"/>
  <c r="BB375" i="3"/>
  <c r="BB17" i="3"/>
  <c r="BB787" i="3"/>
  <c r="BB648" i="3"/>
  <c r="BB887" i="3"/>
  <c r="BB839" i="3"/>
  <c r="BB791" i="3"/>
  <c r="BB743" i="3"/>
  <c r="BB695" i="3"/>
  <c r="BB677" i="3"/>
  <c r="BB637" i="3"/>
  <c r="BB611" i="3"/>
  <c r="BB843" i="3"/>
  <c r="BB795" i="3"/>
  <c r="BB747" i="3"/>
  <c r="BB699" i="3"/>
  <c r="BB672" i="3"/>
  <c r="BB883" i="3"/>
  <c r="BB847" i="3"/>
  <c r="BB751" i="3"/>
  <c r="BB899" i="3"/>
  <c r="BB803" i="3"/>
  <c r="BB589" i="3"/>
  <c r="BB859" i="3"/>
  <c r="BB811" i="3"/>
  <c r="BB763" i="3"/>
  <c r="BB715" i="3"/>
  <c r="BB624" i="3"/>
  <c r="BB863" i="3"/>
  <c r="BB815" i="3"/>
  <c r="BB767" i="3"/>
  <c r="BB719" i="3"/>
  <c r="BB670" i="3"/>
  <c r="BB903" i="3"/>
  <c r="BB907" i="3"/>
  <c r="BB911" i="3"/>
  <c r="BB867" i="3"/>
  <c r="BB819" i="3"/>
  <c r="BB771" i="3"/>
  <c r="BB723" i="3"/>
  <c r="BB871" i="3"/>
  <c r="BB679" i="3"/>
  <c r="BB674" i="3"/>
  <c r="BB602" i="3"/>
  <c r="BB683" i="3"/>
  <c r="BB358" i="3"/>
  <c r="BB506" i="3"/>
  <c r="BB458" i="3"/>
  <c r="BB410" i="3"/>
  <c r="BB654" i="3"/>
  <c r="BB606" i="3"/>
  <c r="BB558" i="3"/>
  <c r="BB510" i="3"/>
  <c r="BB462" i="3"/>
  <c r="BB414" i="3"/>
  <c r="BB366" i="3"/>
  <c r="BB610" i="3"/>
  <c r="BB562" i="3"/>
  <c r="BB514" i="3"/>
  <c r="BB466" i="3"/>
  <c r="BB418" i="3"/>
  <c r="BB370" i="3"/>
  <c r="BB351" i="3"/>
  <c r="BB662" i="3"/>
  <c r="BB614" i="3"/>
  <c r="BB566" i="3"/>
  <c r="BB518" i="3"/>
  <c r="BB470" i="3"/>
  <c r="BB422" i="3"/>
  <c r="BB374" i="3"/>
  <c r="BB626" i="3"/>
  <c r="BB578" i="3"/>
  <c r="BB530" i="3"/>
  <c r="BB482" i="3"/>
  <c r="BB434" i="3"/>
  <c r="BB386" i="3"/>
  <c r="BB355" i="3"/>
  <c r="BB337" i="3"/>
  <c r="BB630" i="3"/>
  <c r="BB582" i="3"/>
  <c r="BB534" i="3"/>
  <c r="BB634" i="3"/>
  <c r="BB586" i="3"/>
  <c r="BB538" i="3"/>
  <c r="BB490" i="3"/>
  <c r="BB442" i="3"/>
  <c r="BB394" i="3"/>
  <c r="BB354" i="3"/>
  <c r="BB590" i="3"/>
  <c r="BB494" i="3"/>
  <c r="BB446" i="3"/>
  <c r="BB398" i="3"/>
  <c r="BB642" i="3"/>
  <c r="BB546" i="3"/>
  <c r="BB340" i="3"/>
  <c r="BB339" i="3"/>
  <c r="BB338" i="3"/>
  <c r="BB343" i="3"/>
  <c r="BB20" i="3"/>
  <c r="BB342" i="3"/>
  <c r="BB331" i="3"/>
  <c r="BB325" i="3"/>
  <c r="BB319" i="3"/>
  <c r="BB313" i="3"/>
  <c r="BB307" i="3"/>
  <c r="BB301" i="3"/>
  <c r="BB295" i="3"/>
  <c r="BB289" i="3"/>
  <c r="BB283" i="3"/>
  <c r="BB277" i="3"/>
  <c r="BB271" i="3"/>
  <c r="BB265" i="3"/>
  <c r="BB259" i="3"/>
  <c r="BB253" i="3"/>
  <c r="BB247" i="3"/>
  <c r="BB241" i="3"/>
  <c r="BB235" i="3"/>
  <c r="BB229" i="3"/>
  <c r="BB223" i="3"/>
  <c r="BB217" i="3"/>
  <c r="BB211" i="3"/>
  <c r="BB205" i="3"/>
  <c r="BB199" i="3"/>
  <c r="BB193" i="3"/>
  <c r="BB187" i="3"/>
  <c r="BB181" i="3"/>
  <c r="BB175" i="3"/>
  <c r="BB169" i="3"/>
  <c r="BB163" i="3"/>
  <c r="BB157" i="3"/>
  <c r="BB151" i="3"/>
  <c r="BB145" i="3"/>
  <c r="BB139" i="3"/>
  <c r="BB133" i="3"/>
  <c r="BB127" i="3"/>
  <c r="BB121" i="3"/>
  <c r="BB115" i="3"/>
  <c r="BB109" i="3"/>
  <c r="BB103" i="3"/>
  <c r="BB97" i="3"/>
  <c r="BB91" i="3"/>
  <c r="BB85" i="3"/>
  <c r="BB79" i="3"/>
  <c r="BB73" i="3"/>
  <c r="BB67" i="3"/>
  <c r="BB61" i="3"/>
  <c r="BB347" i="3"/>
  <c r="BB228" i="3"/>
  <c r="BB222" i="3"/>
  <c r="BB335" i="3"/>
  <c r="BB329" i="3"/>
  <c r="BB323" i="3"/>
  <c r="BB317" i="3"/>
  <c r="BB311" i="3"/>
  <c r="BB305" i="3"/>
  <c r="BB299" i="3"/>
  <c r="BB293" i="3"/>
  <c r="BB287" i="3"/>
  <c r="BB281" i="3"/>
  <c r="BB275" i="3"/>
  <c r="BB269" i="3"/>
  <c r="BB263" i="3"/>
  <c r="BB257" i="3"/>
  <c r="BB251" i="3"/>
  <c r="BB245" i="3"/>
  <c r="BB239" i="3"/>
  <c r="BB233" i="3"/>
  <c r="BB227" i="3"/>
  <c r="BB221" i="3"/>
  <c r="BB215" i="3"/>
  <c r="AU903" i="3"/>
  <c r="AU897" i="3"/>
  <c r="AU891" i="3"/>
  <c r="AU885" i="3"/>
  <c r="AU879" i="3"/>
  <c r="AU873" i="3"/>
  <c r="AU819" i="3"/>
  <c r="AU813" i="3"/>
  <c r="AU807" i="3"/>
  <c r="AU801" i="3"/>
  <c r="AU795" i="3"/>
  <c r="AU789" i="3"/>
  <c r="AU741" i="3"/>
  <c r="AU735" i="3"/>
  <c r="AU729" i="3"/>
  <c r="AU723" i="3"/>
  <c r="AU717" i="3"/>
  <c r="AU711" i="3"/>
  <c r="AU705" i="3"/>
  <c r="AU699" i="3"/>
  <c r="AU693" i="3"/>
  <c r="AU687" i="3"/>
  <c r="AU681" i="3"/>
  <c r="AU669" i="3"/>
  <c r="AU663" i="3"/>
  <c r="AU657" i="3"/>
  <c r="AU609" i="3"/>
  <c r="AU603" i="3"/>
  <c r="AU597" i="3"/>
  <c r="AU591" i="3"/>
  <c r="AU585" i="3"/>
  <c r="AU579" i="3"/>
  <c r="AU573" i="3"/>
  <c r="AU567" i="3"/>
  <c r="AU561" i="3"/>
  <c r="AU555" i="3"/>
  <c r="AU549" i="3"/>
  <c r="AU543" i="3"/>
  <c r="AU537" i="3"/>
  <c r="AU531" i="3"/>
  <c r="AU525" i="3"/>
  <c r="AU519" i="3"/>
  <c r="AU596" i="3"/>
  <c r="AU590" i="3"/>
  <c r="AU584" i="3"/>
  <c r="AU578" i="3"/>
  <c r="AU572" i="3"/>
  <c r="AU566" i="3"/>
  <c r="AU913" i="3"/>
  <c r="AU907" i="3"/>
  <c r="AU901" i="3"/>
  <c r="AU895" i="3"/>
  <c r="AU889" i="3"/>
  <c r="AU883" i="3"/>
  <c r="AU877" i="3"/>
  <c r="AU871" i="3"/>
  <c r="AU865" i="3"/>
  <c r="AU859" i="3"/>
  <c r="AU853" i="3"/>
  <c r="AU847" i="3"/>
  <c r="AU841" i="3"/>
  <c r="AU835" i="3"/>
  <c r="AU829" i="3"/>
  <c r="AU823" i="3"/>
  <c r="AU817" i="3"/>
  <c r="AU811" i="3"/>
  <c r="AU805" i="3"/>
  <c r="AU799" i="3"/>
  <c r="AU793" i="3"/>
  <c r="AU787" i="3"/>
  <c r="AU781" i="3"/>
  <c r="AU775" i="3"/>
  <c r="AU769" i="3"/>
  <c r="AU763" i="3"/>
  <c r="AU757" i="3"/>
  <c r="AU751" i="3"/>
  <c r="AU745" i="3"/>
  <c r="AU739" i="3"/>
  <c r="AU733" i="3"/>
  <c r="AU727" i="3"/>
  <c r="AU721" i="3"/>
  <c r="AU715" i="3"/>
  <c r="AU709" i="3"/>
  <c r="AU703" i="3"/>
  <c r="AU697" i="3"/>
  <c r="AU691" i="3"/>
  <c r="AU685" i="3"/>
  <c r="AU679" i="3"/>
  <c r="AU673" i="3"/>
  <c r="AU667" i="3"/>
  <c r="AU661" i="3"/>
  <c r="AU655" i="3"/>
  <c r="AU649" i="3"/>
  <c r="AU643" i="3"/>
  <c r="AU637" i="3"/>
  <c r="AU631" i="3"/>
  <c r="AU625" i="3"/>
  <c r="AU619" i="3"/>
  <c r="AU613" i="3"/>
  <c r="AU607" i="3"/>
  <c r="AU601" i="3"/>
  <c r="AU595" i="3"/>
  <c r="AU589" i="3"/>
  <c r="AU583" i="3"/>
  <c r="AU577" i="3"/>
  <c r="AU571" i="3"/>
  <c r="AU565" i="3"/>
  <c r="AU559" i="3"/>
  <c r="AU553" i="3"/>
  <c r="AU547" i="3"/>
  <c r="AU541" i="3"/>
  <c r="AU535" i="3"/>
  <c r="AU529" i="3"/>
  <c r="AU523" i="3"/>
  <c r="AU900" i="3"/>
  <c r="AU894" i="3"/>
  <c r="AU888" i="3"/>
  <c r="AU882" i="3"/>
  <c r="AU876" i="3"/>
  <c r="AU870" i="3"/>
  <c r="AU864" i="3"/>
  <c r="AU858" i="3"/>
  <c r="AU816" i="3"/>
  <c r="AU810" i="3"/>
  <c r="AU804" i="3"/>
  <c r="AU798" i="3"/>
  <c r="AU792" i="3"/>
  <c r="AU786" i="3"/>
  <c r="AU780" i="3"/>
  <c r="AU738" i="3"/>
  <c r="AU732" i="3"/>
  <c r="AU726" i="3"/>
  <c r="AU720" i="3"/>
  <c r="AU714" i="3"/>
  <c r="AU708" i="3"/>
  <c r="AU666" i="3"/>
  <c r="AU660" i="3"/>
  <c r="AU654" i="3"/>
  <c r="AU648" i="3"/>
  <c r="AU642" i="3"/>
  <c r="AU606" i="3"/>
  <c r="AU600" i="3"/>
  <c r="AU594" i="3"/>
  <c r="AU588" i="3"/>
  <c r="AU582" i="3"/>
  <c r="AU576" i="3"/>
  <c r="AU570" i="3"/>
  <c r="AU564" i="3"/>
  <c r="AU558" i="3"/>
  <c r="AU552" i="3"/>
  <c r="AU546" i="3"/>
  <c r="AU540" i="3"/>
  <c r="AU534" i="3"/>
  <c r="AU528" i="3"/>
  <c r="AU522" i="3"/>
  <c r="AU516" i="3"/>
  <c r="AU16" i="3"/>
  <c r="AU916" i="3"/>
  <c r="AU910" i="3"/>
  <c r="AU904" i="3"/>
  <c r="AU898" i="3"/>
  <c r="AU892" i="3"/>
  <c r="AU886" i="3"/>
  <c r="AU880" i="3"/>
  <c r="AU874" i="3"/>
  <c r="AU868" i="3"/>
  <c r="AU862" i="3"/>
  <c r="AU856" i="3"/>
  <c r="AU850" i="3"/>
  <c r="AU844" i="3"/>
  <c r="AU838" i="3"/>
  <c r="AU832" i="3"/>
  <c r="AU826" i="3"/>
  <c r="AU820" i="3"/>
  <c r="AU814" i="3"/>
  <c r="AU808" i="3"/>
  <c r="AU802" i="3"/>
  <c r="AU796" i="3"/>
  <c r="AU790" i="3"/>
  <c r="AU784" i="3"/>
  <c r="AU778" i="3"/>
  <c r="AU772" i="3"/>
  <c r="AU766" i="3"/>
  <c r="AU760" i="3"/>
  <c r="AU754" i="3"/>
  <c r="AU748" i="3"/>
  <c r="AU742" i="3"/>
  <c r="AU736" i="3"/>
  <c r="AU730" i="3"/>
  <c r="AU724" i="3"/>
  <c r="AU718" i="3"/>
  <c r="AU712" i="3"/>
  <c r="AU706" i="3"/>
  <c r="AU700" i="3"/>
  <c r="AU694" i="3"/>
  <c r="AU688" i="3"/>
  <c r="AU682" i="3"/>
  <c r="AU676" i="3"/>
  <c r="AU670" i="3"/>
  <c r="AU664" i="3"/>
  <c r="AU658" i="3"/>
  <c r="AU652" i="3"/>
  <c r="AU646" i="3"/>
  <c r="AU640" i="3"/>
  <c r="AU634" i="3"/>
  <c r="AU628" i="3"/>
  <c r="AU622" i="3"/>
  <c r="AU616" i="3"/>
  <c r="AU610" i="3"/>
  <c r="AU604" i="3"/>
  <c r="AU598" i="3"/>
  <c r="AU592" i="3"/>
  <c r="AU586" i="3"/>
  <c r="AU580" i="3"/>
  <c r="AU574" i="3"/>
  <c r="AU568" i="3"/>
  <c r="AU562" i="3"/>
  <c r="AU556" i="3"/>
  <c r="AU550" i="3"/>
  <c r="AU544" i="3"/>
  <c r="AU538" i="3"/>
  <c r="AU532" i="3"/>
  <c r="AU526" i="3"/>
  <c r="AU520" i="3"/>
  <c r="AU514" i="3"/>
  <c r="AU508" i="3"/>
  <c r="AU502" i="3"/>
  <c r="AU496" i="3"/>
  <c r="AU490" i="3"/>
  <c r="AU484" i="3"/>
  <c r="AU478" i="3"/>
  <c r="AU472" i="3"/>
  <c r="AU466" i="3"/>
  <c r="AU460" i="3"/>
  <c r="AU454" i="3"/>
  <c r="AU448" i="3"/>
  <c r="AU442" i="3"/>
  <c r="AU436" i="3"/>
  <c r="AU430" i="3"/>
  <c r="AU424" i="3"/>
  <c r="AU418" i="3"/>
  <c r="AU412" i="3"/>
  <c r="AU406" i="3"/>
  <c r="AU400" i="3"/>
  <c r="AU394" i="3"/>
  <c r="AU388" i="3"/>
  <c r="AU382" i="3"/>
  <c r="AU376" i="3"/>
  <c r="AU370" i="3"/>
  <c r="AU364" i="3"/>
  <c r="AU358" i="3"/>
  <c r="AU352" i="3"/>
  <c r="AU346" i="3"/>
  <c r="AU340" i="3"/>
  <c r="AU334" i="3"/>
  <c r="AU328" i="3"/>
  <c r="AU322" i="3"/>
  <c r="AU316" i="3"/>
  <c r="AU310" i="3"/>
  <c r="AU304" i="3"/>
  <c r="AU298" i="3"/>
  <c r="AU292" i="3"/>
  <c r="AU286" i="3"/>
  <c r="AU280" i="3"/>
  <c r="AU274" i="3"/>
  <c r="AU268" i="3"/>
  <c r="AU262" i="3"/>
  <c r="AU256" i="3"/>
  <c r="AU250" i="3"/>
  <c r="AU244" i="3"/>
  <c r="AU238" i="3"/>
  <c r="AU232" i="3"/>
  <c r="AU226" i="3"/>
  <c r="AU220" i="3"/>
  <c r="AU214" i="3"/>
  <c r="AU208" i="3"/>
  <c r="AU202" i="3"/>
  <c r="AU196" i="3"/>
  <c r="AU190" i="3"/>
  <c r="AU184" i="3"/>
  <c r="AU178" i="3"/>
  <c r="AU172" i="3"/>
  <c r="AU166" i="3"/>
  <c r="AU160" i="3"/>
  <c r="AU154" i="3"/>
  <c r="AU148" i="3"/>
  <c r="AU142" i="3"/>
  <c r="AU136" i="3"/>
  <c r="AU130" i="3"/>
  <c r="AU124" i="3"/>
  <c r="AU118" i="3"/>
  <c r="AU112" i="3"/>
  <c r="AU106" i="3"/>
  <c r="AU100" i="3"/>
  <c r="AU94" i="3"/>
  <c r="AU88" i="3"/>
  <c r="AU82" i="3"/>
  <c r="AU76" i="3"/>
  <c r="AU70" i="3"/>
  <c r="AU64" i="3"/>
  <c r="AU58" i="3"/>
  <c r="AU52" i="3"/>
  <c r="AU46" i="3"/>
  <c r="AU40" i="3"/>
  <c r="AU34" i="3"/>
  <c r="AU28" i="3"/>
  <c r="AU22" i="3"/>
  <c r="AU513" i="3"/>
  <c r="AU507" i="3"/>
  <c r="AU501" i="3"/>
  <c r="AU495" i="3"/>
  <c r="AU489" i="3"/>
  <c r="AU483" i="3"/>
  <c r="AU477" i="3"/>
  <c r="AU471" i="3"/>
  <c r="AU465" i="3"/>
  <c r="AU459" i="3"/>
  <c r="AU453" i="3"/>
  <c r="AU447" i="3"/>
  <c r="AU441" i="3"/>
  <c r="AU435" i="3"/>
  <c r="AU429" i="3"/>
  <c r="AU423" i="3"/>
  <c r="AU417" i="3"/>
  <c r="AU411" i="3"/>
  <c r="AU405" i="3"/>
  <c r="AU399" i="3"/>
  <c r="AU393" i="3"/>
  <c r="AU387" i="3"/>
  <c r="AU381" i="3"/>
  <c r="AU375" i="3"/>
  <c r="AU369" i="3"/>
  <c r="AU363" i="3"/>
  <c r="AU357" i="3"/>
  <c r="AU351" i="3"/>
  <c r="AU345" i="3"/>
  <c r="AU339" i="3"/>
  <c r="AU333" i="3"/>
  <c r="AU327" i="3"/>
  <c r="AU321" i="3"/>
  <c r="AU315" i="3"/>
  <c r="AU309" i="3"/>
  <c r="AU303" i="3"/>
  <c r="AU297" i="3"/>
  <c r="AU291" i="3"/>
  <c r="AU285" i="3"/>
  <c r="AU279" i="3"/>
  <c r="AU267" i="3"/>
  <c r="AU255" i="3"/>
  <c r="AU243" i="3"/>
  <c r="AU231" i="3"/>
  <c r="AU219" i="3"/>
  <c r="AU207" i="3"/>
  <c r="AU195" i="3"/>
  <c r="AU183" i="3"/>
  <c r="AU171" i="3"/>
  <c r="AU159" i="3"/>
  <c r="AU147" i="3"/>
  <c r="AU135" i="3"/>
  <c r="AU123" i="3"/>
  <c r="AU111" i="3"/>
  <c r="AU99" i="3"/>
  <c r="AU87" i="3"/>
  <c r="AU75" i="3"/>
  <c r="AU63" i="3"/>
  <c r="AU51" i="3"/>
  <c r="AU39" i="3"/>
  <c r="AU27" i="3"/>
  <c r="AU512" i="3"/>
  <c r="AU506" i="3"/>
  <c r="AU500" i="3"/>
  <c r="AU494" i="3"/>
  <c r="AU488" i="3"/>
  <c r="AU482" i="3"/>
  <c r="AU476" i="3"/>
  <c r="AU470" i="3"/>
  <c r="AU464" i="3"/>
  <c r="AU458" i="3"/>
  <c r="AU452" i="3"/>
  <c r="AU446" i="3"/>
  <c r="AU440" i="3"/>
  <c r="AU434" i="3"/>
  <c r="AU428" i="3"/>
  <c r="AU422" i="3"/>
  <c r="AU416" i="3"/>
  <c r="AU410" i="3"/>
  <c r="AU404" i="3"/>
  <c r="AU398" i="3"/>
  <c r="AU392" i="3"/>
  <c r="AU386" i="3"/>
  <c r="AU380" i="3"/>
  <c r="AU374" i="3"/>
  <c r="AU368" i="3"/>
  <c r="AU362" i="3"/>
  <c r="AU356" i="3"/>
  <c r="AU350" i="3"/>
  <c r="AU344" i="3"/>
  <c r="AU338" i="3"/>
  <c r="AU332" i="3"/>
  <c r="AU326" i="3"/>
  <c r="AU320" i="3"/>
  <c r="AU314" i="3"/>
  <c r="AU308" i="3"/>
  <c r="AU302" i="3"/>
  <c r="AU296" i="3"/>
  <c r="AU290" i="3"/>
  <c r="AU284" i="3"/>
  <c r="AU278" i="3"/>
  <c r="AU272" i="3"/>
  <c r="AU266" i="3"/>
  <c r="AU260" i="3"/>
  <c r="AU254" i="3"/>
  <c r="AU248" i="3"/>
  <c r="AU242" i="3"/>
  <c r="AU236" i="3"/>
  <c r="AU230" i="3"/>
  <c r="AU224" i="3"/>
  <c r="AU218" i="3"/>
  <c r="AU212" i="3"/>
  <c r="AU206" i="3"/>
  <c r="AU200" i="3"/>
  <c r="AU194" i="3"/>
  <c r="AU188" i="3"/>
  <c r="AU182" i="3"/>
  <c r="AU176" i="3"/>
  <c r="AU170" i="3"/>
  <c r="AU164" i="3"/>
  <c r="AU158" i="3"/>
  <c r="AU152" i="3"/>
  <c r="AU146" i="3"/>
  <c r="AU140" i="3"/>
  <c r="AU134" i="3"/>
  <c r="AU128" i="3"/>
  <c r="AU122" i="3"/>
  <c r="AU116" i="3"/>
  <c r="AU110" i="3"/>
  <c r="AU104" i="3"/>
  <c r="AU98" i="3"/>
  <c r="AU92" i="3"/>
  <c r="AU86" i="3"/>
  <c r="AU80" i="3"/>
  <c r="AU74" i="3"/>
  <c r="AU68" i="3"/>
  <c r="AU62" i="3"/>
  <c r="AU56" i="3"/>
  <c r="AU50" i="3"/>
  <c r="AU44" i="3"/>
  <c r="AU145" i="3"/>
  <c r="AU139" i="3"/>
  <c r="AU133" i="3"/>
  <c r="AU127" i="3"/>
  <c r="AU121" i="3"/>
  <c r="AU115" i="3"/>
  <c r="AU109" i="3"/>
  <c r="AU103" i="3"/>
  <c r="AU97" i="3"/>
  <c r="AU91" i="3"/>
  <c r="AU85" i="3"/>
  <c r="AU79" i="3"/>
  <c r="AU73" i="3"/>
  <c r="AU67" i="3"/>
  <c r="AU61" i="3"/>
  <c r="AU55" i="3"/>
  <c r="AU49" i="3"/>
  <c r="AU43" i="3"/>
  <c r="AU37" i="3"/>
  <c r="AU31" i="3"/>
  <c r="AU510" i="3"/>
  <c r="AU504" i="3"/>
  <c r="AU498" i="3"/>
  <c r="AU492" i="3"/>
  <c r="AU486" i="3"/>
  <c r="AU480" i="3"/>
  <c r="AU474" i="3"/>
  <c r="AU468" i="3"/>
  <c r="AU462" i="3"/>
  <c r="AU456" i="3"/>
  <c r="AU450" i="3"/>
  <c r="AU444" i="3"/>
  <c r="AU438" i="3"/>
  <c r="AU432" i="3"/>
  <c r="AU426" i="3"/>
  <c r="AU420" i="3"/>
  <c r="AU414" i="3"/>
  <c r="AU408" i="3"/>
  <c r="AU402" i="3"/>
  <c r="AU396" i="3"/>
  <c r="AU390" i="3"/>
  <c r="AU384" i="3"/>
  <c r="AU114" i="3"/>
  <c r="AU108" i="3"/>
  <c r="AU102" i="3"/>
  <c r="AU96" i="3"/>
  <c r="AU90" i="3"/>
  <c r="AU84" i="3"/>
  <c r="AU78" i="3"/>
  <c r="AU72" i="3"/>
  <c r="AU66" i="3"/>
  <c r="AU60" i="3"/>
  <c r="AU54" i="3"/>
  <c r="AU48" i="3"/>
  <c r="AU42" i="3"/>
  <c r="AU36" i="3"/>
  <c r="AU30" i="3"/>
  <c r="AT917" i="3"/>
  <c r="AS917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N912" i="3"/>
  <c r="AO912" i="3" s="1"/>
  <c r="AK913" i="3"/>
  <c r="AN913" i="3"/>
  <c r="AO913" i="3" s="1"/>
  <c r="AK914" i="3"/>
  <c r="AN914" i="3"/>
  <c r="AO914" i="3" s="1"/>
  <c r="AK915" i="3"/>
  <c r="AN915" i="3"/>
  <c r="AO915" i="3" s="1"/>
  <c r="AK916" i="3"/>
  <c r="AN916" i="3"/>
  <c r="AO916" i="3" s="1"/>
  <c r="AK16" i="3"/>
  <c r="AD17" i="3"/>
  <c r="AE17" i="3"/>
  <c r="AD18" i="3"/>
  <c r="AE18" i="3"/>
  <c r="AD19" i="3"/>
  <c r="AE19" i="3"/>
  <c r="AD20" i="3"/>
  <c r="AE20" i="3"/>
  <c r="AD21" i="3"/>
  <c r="AE21" i="3"/>
  <c r="AD22" i="3"/>
  <c r="AE22" i="3"/>
  <c r="AD23" i="3"/>
  <c r="AE23" i="3"/>
  <c r="AD24" i="3"/>
  <c r="AE24" i="3"/>
  <c r="AD25" i="3"/>
  <c r="AE25" i="3"/>
  <c r="AD26" i="3"/>
  <c r="AE26" i="3"/>
  <c r="AD27" i="3"/>
  <c r="AE27" i="3"/>
  <c r="AD28" i="3"/>
  <c r="AE28" i="3"/>
  <c r="AD29" i="3"/>
  <c r="AE29" i="3"/>
  <c r="AD30" i="3"/>
  <c r="AE30" i="3"/>
  <c r="AD31" i="3"/>
  <c r="AE31" i="3"/>
  <c r="AD32" i="3"/>
  <c r="AE32" i="3"/>
  <c r="AD33" i="3"/>
  <c r="AE33" i="3"/>
  <c r="AD34" i="3"/>
  <c r="AE34" i="3"/>
  <c r="AD35" i="3"/>
  <c r="AE35" i="3"/>
  <c r="AD36" i="3"/>
  <c r="AE36" i="3"/>
  <c r="AD37" i="3"/>
  <c r="AE37" i="3"/>
  <c r="AD38" i="3"/>
  <c r="AE38" i="3"/>
  <c r="AD39" i="3"/>
  <c r="AE39" i="3"/>
  <c r="AD40" i="3"/>
  <c r="AE40" i="3"/>
  <c r="AD41" i="3"/>
  <c r="AE41" i="3"/>
  <c r="AD42" i="3"/>
  <c r="AE42" i="3"/>
  <c r="AD43" i="3"/>
  <c r="AE43" i="3"/>
  <c r="AD44" i="3"/>
  <c r="AE44" i="3"/>
  <c r="AD45" i="3"/>
  <c r="AE45" i="3"/>
  <c r="AD46" i="3"/>
  <c r="AE46" i="3"/>
  <c r="AD47" i="3"/>
  <c r="AE47" i="3"/>
  <c r="AD48" i="3"/>
  <c r="AE48" i="3"/>
  <c r="AD49" i="3"/>
  <c r="AE49" i="3"/>
  <c r="AD50" i="3"/>
  <c r="AE50" i="3"/>
  <c r="AD51" i="3"/>
  <c r="AE51" i="3"/>
  <c r="AD52" i="3"/>
  <c r="AE52" i="3"/>
  <c r="AD53" i="3"/>
  <c r="AE53" i="3"/>
  <c r="AD54" i="3"/>
  <c r="AE54" i="3"/>
  <c r="AD55" i="3"/>
  <c r="AE55" i="3"/>
  <c r="AD56" i="3"/>
  <c r="AE56" i="3"/>
  <c r="AD57" i="3"/>
  <c r="AE57" i="3"/>
  <c r="AD58" i="3"/>
  <c r="AE58" i="3"/>
  <c r="AD59" i="3"/>
  <c r="AE59" i="3"/>
  <c r="AD60" i="3"/>
  <c r="AE60" i="3"/>
  <c r="AD61" i="3"/>
  <c r="AE61" i="3"/>
  <c r="AD62" i="3"/>
  <c r="AE62" i="3"/>
  <c r="AD63" i="3"/>
  <c r="AE63" i="3"/>
  <c r="AD64" i="3"/>
  <c r="AE64" i="3"/>
  <c r="AD65" i="3"/>
  <c r="AE65" i="3"/>
  <c r="AD66" i="3"/>
  <c r="AE66" i="3"/>
  <c r="AD67" i="3"/>
  <c r="AE67" i="3"/>
  <c r="AD68" i="3"/>
  <c r="AE68" i="3"/>
  <c r="AD69" i="3"/>
  <c r="AE69" i="3"/>
  <c r="AD70" i="3"/>
  <c r="AE70" i="3"/>
  <c r="AD71" i="3"/>
  <c r="AE71" i="3"/>
  <c r="AD72" i="3"/>
  <c r="AE72" i="3"/>
  <c r="AD73" i="3"/>
  <c r="AE73" i="3"/>
  <c r="AD74" i="3"/>
  <c r="AE74" i="3"/>
  <c r="AD75" i="3"/>
  <c r="AE75" i="3"/>
  <c r="AD76" i="3"/>
  <c r="AE76" i="3"/>
  <c r="AD77" i="3"/>
  <c r="AE77" i="3"/>
  <c r="AD78" i="3"/>
  <c r="AE78" i="3"/>
  <c r="AD79" i="3"/>
  <c r="AE79" i="3"/>
  <c r="AD80" i="3"/>
  <c r="AE80" i="3"/>
  <c r="AD81" i="3"/>
  <c r="AE81" i="3"/>
  <c r="AD82" i="3"/>
  <c r="AE82" i="3"/>
  <c r="AD83" i="3"/>
  <c r="AE83" i="3"/>
  <c r="AD84" i="3"/>
  <c r="AE84" i="3"/>
  <c r="AD85" i="3"/>
  <c r="AE85" i="3"/>
  <c r="AD86" i="3"/>
  <c r="AE86" i="3"/>
  <c r="AD87" i="3"/>
  <c r="AE87" i="3"/>
  <c r="AD88" i="3"/>
  <c r="AE88" i="3"/>
  <c r="AD89" i="3"/>
  <c r="AE89" i="3"/>
  <c r="AD90" i="3"/>
  <c r="AE90" i="3"/>
  <c r="AD91" i="3"/>
  <c r="AE91" i="3"/>
  <c r="AD92" i="3"/>
  <c r="AE92" i="3"/>
  <c r="AD93" i="3"/>
  <c r="AE93" i="3"/>
  <c r="AD94" i="3"/>
  <c r="AE94" i="3"/>
  <c r="AD95" i="3"/>
  <c r="AE95" i="3"/>
  <c r="AD96" i="3"/>
  <c r="AE96" i="3"/>
  <c r="AD97" i="3"/>
  <c r="AE97" i="3"/>
  <c r="AD98" i="3"/>
  <c r="AE98" i="3"/>
  <c r="AD99" i="3"/>
  <c r="AE99" i="3"/>
  <c r="AD100" i="3"/>
  <c r="AE100" i="3"/>
  <c r="AD101" i="3"/>
  <c r="AE101" i="3"/>
  <c r="AD102" i="3"/>
  <c r="AE102" i="3"/>
  <c r="AD103" i="3"/>
  <c r="AE103" i="3"/>
  <c r="AD104" i="3"/>
  <c r="AE104" i="3"/>
  <c r="AD105" i="3"/>
  <c r="AE105" i="3"/>
  <c r="AD106" i="3"/>
  <c r="AE106" i="3"/>
  <c r="AD107" i="3"/>
  <c r="AE107" i="3"/>
  <c r="AD108" i="3"/>
  <c r="AE108" i="3"/>
  <c r="AD109" i="3"/>
  <c r="AE109" i="3"/>
  <c r="AD110" i="3"/>
  <c r="AE110" i="3"/>
  <c r="AD111" i="3"/>
  <c r="AE111" i="3"/>
  <c r="AD112" i="3"/>
  <c r="AE112" i="3"/>
  <c r="AD113" i="3"/>
  <c r="AE113" i="3"/>
  <c r="AD114" i="3"/>
  <c r="AE114" i="3"/>
  <c r="AD115" i="3"/>
  <c r="AE115" i="3"/>
  <c r="AD116" i="3"/>
  <c r="AE116" i="3"/>
  <c r="AD117" i="3"/>
  <c r="AE117" i="3"/>
  <c r="AD118" i="3"/>
  <c r="AE118" i="3"/>
  <c r="AD119" i="3"/>
  <c r="AE119" i="3"/>
  <c r="AD120" i="3"/>
  <c r="AE120" i="3"/>
  <c r="AD121" i="3"/>
  <c r="AE121" i="3"/>
  <c r="AD122" i="3"/>
  <c r="AE122" i="3"/>
  <c r="AD123" i="3"/>
  <c r="AE123" i="3"/>
  <c r="AD124" i="3"/>
  <c r="AE124" i="3"/>
  <c r="AD125" i="3"/>
  <c r="AE125" i="3"/>
  <c r="AD126" i="3"/>
  <c r="AE126" i="3"/>
  <c r="AD127" i="3"/>
  <c r="AE127" i="3"/>
  <c r="AD128" i="3"/>
  <c r="AE128" i="3"/>
  <c r="AD129" i="3"/>
  <c r="AE129" i="3"/>
  <c r="AD130" i="3"/>
  <c r="AE130" i="3"/>
  <c r="AD131" i="3"/>
  <c r="AE131" i="3"/>
  <c r="AD132" i="3"/>
  <c r="AE132" i="3"/>
  <c r="AD133" i="3"/>
  <c r="AE133" i="3"/>
  <c r="AD134" i="3"/>
  <c r="AE134" i="3"/>
  <c r="AD135" i="3"/>
  <c r="AE135" i="3"/>
  <c r="AD136" i="3"/>
  <c r="AE136" i="3"/>
  <c r="AD137" i="3"/>
  <c r="AE137" i="3"/>
  <c r="AD138" i="3"/>
  <c r="AE138" i="3"/>
  <c r="AD139" i="3"/>
  <c r="AE139" i="3"/>
  <c r="AD140" i="3"/>
  <c r="AE140" i="3"/>
  <c r="AD141" i="3"/>
  <c r="AE141" i="3"/>
  <c r="AD142" i="3"/>
  <c r="AE142" i="3"/>
  <c r="AD143" i="3"/>
  <c r="AE143" i="3"/>
  <c r="AD144" i="3"/>
  <c r="AE144" i="3"/>
  <c r="AD145" i="3"/>
  <c r="AE145" i="3"/>
  <c r="AD146" i="3"/>
  <c r="AE146" i="3"/>
  <c r="AD147" i="3"/>
  <c r="AE147" i="3"/>
  <c r="AD148" i="3"/>
  <c r="AE148" i="3"/>
  <c r="AD149" i="3"/>
  <c r="AE149" i="3"/>
  <c r="AD150" i="3"/>
  <c r="AE150" i="3"/>
  <c r="AD151" i="3"/>
  <c r="AE151" i="3"/>
  <c r="AD152" i="3"/>
  <c r="AE152" i="3"/>
  <c r="AD153" i="3"/>
  <c r="AE153" i="3"/>
  <c r="AD154" i="3"/>
  <c r="AE154" i="3"/>
  <c r="AD155" i="3"/>
  <c r="AE155" i="3"/>
  <c r="AD156" i="3"/>
  <c r="AE156" i="3"/>
  <c r="AD157" i="3"/>
  <c r="AE157" i="3"/>
  <c r="AD158" i="3"/>
  <c r="AE158" i="3"/>
  <c r="AD159" i="3"/>
  <c r="AE159" i="3"/>
  <c r="AD160" i="3"/>
  <c r="AE160" i="3"/>
  <c r="AD161" i="3"/>
  <c r="AE161" i="3"/>
  <c r="AD162" i="3"/>
  <c r="AE162" i="3"/>
  <c r="AD163" i="3"/>
  <c r="AE163" i="3"/>
  <c r="AD164" i="3"/>
  <c r="AE164" i="3"/>
  <c r="AD165" i="3"/>
  <c r="AE165" i="3"/>
  <c r="AD166" i="3"/>
  <c r="AE166" i="3"/>
  <c r="AD167" i="3"/>
  <c r="AE167" i="3"/>
  <c r="AD168" i="3"/>
  <c r="AE168" i="3"/>
  <c r="AD169" i="3"/>
  <c r="AE169" i="3"/>
  <c r="AD170" i="3"/>
  <c r="AE170" i="3"/>
  <c r="AD171" i="3"/>
  <c r="AE171" i="3"/>
  <c r="AD172" i="3"/>
  <c r="AE172" i="3"/>
  <c r="AD173" i="3"/>
  <c r="AE173" i="3"/>
  <c r="AD174" i="3"/>
  <c r="AE174" i="3"/>
  <c r="AD175" i="3"/>
  <c r="AE175" i="3"/>
  <c r="AD176" i="3"/>
  <c r="AE176" i="3"/>
  <c r="AD177" i="3"/>
  <c r="AE177" i="3"/>
  <c r="AD178" i="3"/>
  <c r="AE178" i="3"/>
  <c r="AD179" i="3"/>
  <c r="AE179" i="3"/>
  <c r="AD180" i="3"/>
  <c r="AE180" i="3"/>
  <c r="AD181" i="3"/>
  <c r="AE181" i="3"/>
  <c r="AD182" i="3"/>
  <c r="AE182" i="3"/>
  <c r="AD183" i="3"/>
  <c r="AE183" i="3"/>
  <c r="AD184" i="3"/>
  <c r="AE184" i="3"/>
  <c r="AD185" i="3"/>
  <c r="AE185" i="3"/>
  <c r="AD186" i="3"/>
  <c r="AE186" i="3"/>
  <c r="AD187" i="3"/>
  <c r="AE187" i="3"/>
  <c r="AD188" i="3"/>
  <c r="AE188" i="3"/>
  <c r="AD189" i="3"/>
  <c r="AE189" i="3"/>
  <c r="AD190" i="3"/>
  <c r="AE190" i="3"/>
  <c r="AD191" i="3"/>
  <c r="AE191" i="3"/>
  <c r="AD192" i="3"/>
  <c r="AE192" i="3"/>
  <c r="AD193" i="3"/>
  <c r="AE193" i="3"/>
  <c r="AD194" i="3"/>
  <c r="AE194" i="3"/>
  <c r="AD195" i="3"/>
  <c r="AE195" i="3"/>
  <c r="AD196" i="3"/>
  <c r="AE196" i="3"/>
  <c r="AD197" i="3"/>
  <c r="AE197" i="3"/>
  <c r="AD198" i="3"/>
  <c r="AE198" i="3"/>
  <c r="AD199" i="3"/>
  <c r="AE199" i="3"/>
  <c r="AD200" i="3"/>
  <c r="AE200" i="3"/>
  <c r="AD201" i="3"/>
  <c r="AE201" i="3"/>
  <c r="AD202" i="3"/>
  <c r="AE202" i="3"/>
  <c r="AD203" i="3"/>
  <c r="AE203" i="3"/>
  <c r="AD204" i="3"/>
  <c r="AE204" i="3"/>
  <c r="AD205" i="3"/>
  <c r="AE205" i="3"/>
  <c r="AD206" i="3"/>
  <c r="AE206" i="3"/>
  <c r="AD207" i="3"/>
  <c r="AE207" i="3"/>
  <c r="AD208" i="3"/>
  <c r="AE208" i="3"/>
  <c r="AD209" i="3"/>
  <c r="AE209" i="3"/>
  <c r="AD210" i="3"/>
  <c r="AE210" i="3"/>
  <c r="AD211" i="3"/>
  <c r="AE211" i="3"/>
  <c r="AD212" i="3"/>
  <c r="AE212" i="3"/>
  <c r="AD213" i="3"/>
  <c r="AE213" i="3"/>
  <c r="AD214" i="3"/>
  <c r="AE214" i="3"/>
  <c r="AD215" i="3"/>
  <c r="AE215" i="3"/>
  <c r="AD216" i="3"/>
  <c r="AE216" i="3"/>
  <c r="AD217" i="3"/>
  <c r="AE217" i="3"/>
  <c r="AD218" i="3"/>
  <c r="AE218" i="3"/>
  <c r="AD219" i="3"/>
  <c r="AE219" i="3"/>
  <c r="AD220" i="3"/>
  <c r="AE220" i="3"/>
  <c r="AD221" i="3"/>
  <c r="AE221" i="3"/>
  <c r="AD222" i="3"/>
  <c r="AE222" i="3"/>
  <c r="AD223" i="3"/>
  <c r="AE223" i="3"/>
  <c r="AD224" i="3"/>
  <c r="AE224" i="3"/>
  <c r="AD225" i="3"/>
  <c r="AE225" i="3"/>
  <c r="AD226" i="3"/>
  <c r="AE226" i="3"/>
  <c r="AD227" i="3"/>
  <c r="AE227" i="3"/>
  <c r="AD228" i="3"/>
  <c r="AE228" i="3"/>
  <c r="AD229" i="3"/>
  <c r="AE229" i="3"/>
  <c r="AD230" i="3"/>
  <c r="AE230" i="3"/>
  <c r="AD231" i="3"/>
  <c r="AE231" i="3"/>
  <c r="AD232" i="3"/>
  <c r="AE232" i="3"/>
  <c r="AD233" i="3"/>
  <c r="AE233" i="3"/>
  <c r="AD234" i="3"/>
  <c r="AE234" i="3"/>
  <c r="AD235" i="3"/>
  <c r="AE235" i="3"/>
  <c r="AD236" i="3"/>
  <c r="AE236" i="3"/>
  <c r="AD237" i="3"/>
  <c r="AE237" i="3"/>
  <c r="AD238" i="3"/>
  <c r="AE238" i="3"/>
  <c r="AD239" i="3"/>
  <c r="AE239" i="3"/>
  <c r="AD240" i="3"/>
  <c r="AE240" i="3"/>
  <c r="AD241" i="3"/>
  <c r="AE241" i="3"/>
  <c r="AD242" i="3"/>
  <c r="AE242" i="3"/>
  <c r="AD243" i="3"/>
  <c r="AE243" i="3"/>
  <c r="AD244" i="3"/>
  <c r="AE244" i="3"/>
  <c r="AD245" i="3"/>
  <c r="AE245" i="3"/>
  <c r="AD246" i="3"/>
  <c r="AE246" i="3"/>
  <c r="AD247" i="3"/>
  <c r="AE247" i="3"/>
  <c r="AD248" i="3"/>
  <c r="AE248" i="3"/>
  <c r="AD249" i="3"/>
  <c r="AE249" i="3"/>
  <c r="AD250" i="3"/>
  <c r="AE250" i="3"/>
  <c r="AD251" i="3"/>
  <c r="AE251" i="3"/>
  <c r="AD252" i="3"/>
  <c r="AE252" i="3"/>
  <c r="AD253" i="3"/>
  <c r="AE253" i="3"/>
  <c r="AD254" i="3"/>
  <c r="AE254" i="3"/>
  <c r="AD255" i="3"/>
  <c r="AE255" i="3"/>
  <c r="AD256" i="3"/>
  <c r="AE256" i="3"/>
  <c r="AD257" i="3"/>
  <c r="AE257" i="3"/>
  <c r="AD258" i="3"/>
  <c r="AE258" i="3"/>
  <c r="AD259" i="3"/>
  <c r="AE259" i="3"/>
  <c r="AD260" i="3"/>
  <c r="AE260" i="3"/>
  <c r="AD261" i="3"/>
  <c r="AE261" i="3"/>
  <c r="AD262" i="3"/>
  <c r="AE262" i="3"/>
  <c r="AD263" i="3"/>
  <c r="AE263" i="3"/>
  <c r="AD264" i="3"/>
  <c r="AE264" i="3"/>
  <c r="AD265" i="3"/>
  <c r="AE265" i="3"/>
  <c r="AD266" i="3"/>
  <c r="AE266" i="3"/>
  <c r="AD267" i="3"/>
  <c r="AE267" i="3"/>
  <c r="AD268" i="3"/>
  <c r="AE268" i="3"/>
  <c r="AD269" i="3"/>
  <c r="AE269" i="3"/>
  <c r="AD270" i="3"/>
  <c r="AE270" i="3"/>
  <c r="AD271" i="3"/>
  <c r="AE271" i="3"/>
  <c r="AD272" i="3"/>
  <c r="AE272" i="3"/>
  <c r="AD273" i="3"/>
  <c r="AE273" i="3"/>
  <c r="AD274" i="3"/>
  <c r="AE274" i="3"/>
  <c r="AD275" i="3"/>
  <c r="AE275" i="3"/>
  <c r="AD276" i="3"/>
  <c r="AE276" i="3"/>
  <c r="AD277" i="3"/>
  <c r="AE277" i="3"/>
  <c r="AD278" i="3"/>
  <c r="AE278" i="3"/>
  <c r="AD279" i="3"/>
  <c r="AE279" i="3"/>
  <c r="AD280" i="3"/>
  <c r="AE280" i="3"/>
  <c r="AD281" i="3"/>
  <c r="AE281" i="3"/>
  <c r="AD282" i="3"/>
  <c r="AE282" i="3"/>
  <c r="AD283" i="3"/>
  <c r="AE283" i="3"/>
  <c r="AD284" i="3"/>
  <c r="AE284" i="3"/>
  <c r="AD285" i="3"/>
  <c r="AE285" i="3"/>
  <c r="AD286" i="3"/>
  <c r="AE286" i="3"/>
  <c r="AD287" i="3"/>
  <c r="AE287" i="3"/>
  <c r="AD288" i="3"/>
  <c r="AE288" i="3"/>
  <c r="AD289" i="3"/>
  <c r="AE289" i="3"/>
  <c r="AD290" i="3"/>
  <c r="AE290" i="3"/>
  <c r="AD291" i="3"/>
  <c r="AE291" i="3"/>
  <c r="AD292" i="3"/>
  <c r="AE292" i="3"/>
  <c r="AD293" i="3"/>
  <c r="AE293" i="3"/>
  <c r="AD294" i="3"/>
  <c r="AE294" i="3"/>
  <c r="AD295" i="3"/>
  <c r="AE295" i="3"/>
  <c r="AD296" i="3"/>
  <c r="AE296" i="3"/>
  <c r="AD297" i="3"/>
  <c r="AE297" i="3"/>
  <c r="AD298" i="3"/>
  <c r="AE298" i="3"/>
  <c r="AD299" i="3"/>
  <c r="AE299" i="3"/>
  <c r="AD300" i="3"/>
  <c r="AE300" i="3"/>
  <c r="AD301" i="3"/>
  <c r="AE301" i="3"/>
  <c r="AD302" i="3"/>
  <c r="AE302" i="3"/>
  <c r="AD303" i="3"/>
  <c r="AE303" i="3"/>
  <c r="AD304" i="3"/>
  <c r="AE304" i="3"/>
  <c r="AD305" i="3"/>
  <c r="AE305" i="3"/>
  <c r="AD306" i="3"/>
  <c r="AE306" i="3"/>
  <c r="AD307" i="3"/>
  <c r="AE307" i="3"/>
  <c r="AD308" i="3"/>
  <c r="AE308" i="3"/>
  <c r="AD309" i="3"/>
  <c r="AE309" i="3"/>
  <c r="AD310" i="3"/>
  <c r="AE310" i="3"/>
  <c r="AD311" i="3"/>
  <c r="AE311" i="3"/>
  <c r="AD312" i="3"/>
  <c r="AE312" i="3"/>
  <c r="AD313" i="3"/>
  <c r="AE313" i="3"/>
  <c r="AD314" i="3"/>
  <c r="AE314" i="3"/>
  <c r="AD315" i="3"/>
  <c r="AE315" i="3"/>
  <c r="AD316" i="3"/>
  <c r="AE316" i="3"/>
  <c r="AD317" i="3"/>
  <c r="AE317" i="3"/>
  <c r="AD318" i="3"/>
  <c r="AE318" i="3"/>
  <c r="AD319" i="3"/>
  <c r="AE319" i="3"/>
  <c r="AD320" i="3"/>
  <c r="AE320" i="3"/>
  <c r="AD321" i="3"/>
  <c r="AE321" i="3"/>
  <c r="AD322" i="3"/>
  <c r="AE322" i="3"/>
  <c r="AD323" i="3"/>
  <c r="AE323" i="3"/>
  <c r="AD324" i="3"/>
  <c r="AE324" i="3"/>
  <c r="AD325" i="3"/>
  <c r="AE325" i="3"/>
  <c r="AD326" i="3"/>
  <c r="AE326" i="3"/>
  <c r="AD327" i="3"/>
  <c r="AE327" i="3"/>
  <c r="AD328" i="3"/>
  <c r="AE328" i="3"/>
  <c r="AD329" i="3"/>
  <c r="AE329" i="3"/>
  <c r="AD330" i="3"/>
  <c r="AE330" i="3"/>
  <c r="AD331" i="3"/>
  <c r="AE331" i="3"/>
  <c r="AD332" i="3"/>
  <c r="AE332" i="3"/>
  <c r="AD333" i="3"/>
  <c r="AE333" i="3"/>
  <c r="AD334" i="3"/>
  <c r="AE334" i="3"/>
  <c r="AD335" i="3"/>
  <c r="AE335" i="3"/>
  <c r="AD336" i="3"/>
  <c r="AE336" i="3"/>
  <c r="AD337" i="3"/>
  <c r="AE337" i="3"/>
  <c r="AD338" i="3"/>
  <c r="AE338" i="3"/>
  <c r="AD339" i="3"/>
  <c r="AE339" i="3"/>
  <c r="AD340" i="3"/>
  <c r="AE340" i="3"/>
  <c r="AD341" i="3"/>
  <c r="AE341" i="3"/>
  <c r="AD342" i="3"/>
  <c r="AE342" i="3"/>
  <c r="AD343" i="3"/>
  <c r="AE343" i="3"/>
  <c r="AD344" i="3"/>
  <c r="AE344" i="3"/>
  <c r="AD345" i="3"/>
  <c r="AE345" i="3"/>
  <c r="AD346" i="3"/>
  <c r="AE346" i="3"/>
  <c r="AD347" i="3"/>
  <c r="AE347" i="3"/>
  <c r="AD348" i="3"/>
  <c r="AE348" i="3"/>
  <c r="AD349" i="3"/>
  <c r="AE349" i="3"/>
  <c r="AD350" i="3"/>
  <c r="AE350" i="3"/>
  <c r="AD351" i="3"/>
  <c r="AE351" i="3"/>
  <c r="AD352" i="3"/>
  <c r="AE352" i="3"/>
  <c r="AD353" i="3"/>
  <c r="AE353" i="3"/>
  <c r="AD354" i="3"/>
  <c r="AE354" i="3"/>
  <c r="AD355" i="3"/>
  <c r="AE355" i="3"/>
  <c r="AD356" i="3"/>
  <c r="AE356" i="3"/>
  <c r="AD357" i="3"/>
  <c r="AE357" i="3"/>
  <c r="AD358" i="3"/>
  <c r="AE358" i="3"/>
  <c r="AD359" i="3"/>
  <c r="AE359" i="3"/>
  <c r="AD360" i="3"/>
  <c r="AE360" i="3"/>
  <c r="AD361" i="3"/>
  <c r="AE361" i="3"/>
  <c r="AD362" i="3"/>
  <c r="AE362" i="3"/>
  <c r="AD363" i="3"/>
  <c r="AE363" i="3"/>
  <c r="AD364" i="3"/>
  <c r="AE364" i="3"/>
  <c r="AD365" i="3"/>
  <c r="AE365" i="3"/>
  <c r="AD366" i="3"/>
  <c r="AE366" i="3"/>
  <c r="AD367" i="3"/>
  <c r="AE367" i="3"/>
  <c r="AD368" i="3"/>
  <c r="AE368" i="3"/>
  <c r="AD369" i="3"/>
  <c r="AE369" i="3"/>
  <c r="AD370" i="3"/>
  <c r="AE370" i="3"/>
  <c r="AD371" i="3"/>
  <c r="AE371" i="3"/>
  <c r="AD372" i="3"/>
  <c r="AE372" i="3"/>
  <c r="AD373" i="3"/>
  <c r="AE373" i="3"/>
  <c r="AD374" i="3"/>
  <c r="AE374" i="3"/>
  <c r="AD375" i="3"/>
  <c r="AE375" i="3"/>
  <c r="AD376" i="3"/>
  <c r="AE376" i="3"/>
  <c r="AD377" i="3"/>
  <c r="AE377" i="3"/>
  <c r="AD378" i="3"/>
  <c r="AE378" i="3"/>
  <c r="AD379" i="3"/>
  <c r="AE379" i="3"/>
  <c r="AD380" i="3"/>
  <c r="AE380" i="3"/>
  <c r="AD381" i="3"/>
  <c r="AE381" i="3"/>
  <c r="AD382" i="3"/>
  <c r="AE382" i="3"/>
  <c r="AD383" i="3"/>
  <c r="AE383" i="3"/>
  <c r="AD384" i="3"/>
  <c r="AE384" i="3"/>
  <c r="AD385" i="3"/>
  <c r="AE385" i="3"/>
  <c r="AD386" i="3"/>
  <c r="AE386" i="3"/>
  <c r="AD387" i="3"/>
  <c r="AE387" i="3"/>
  <c r="AD388" i="3"/>
  <c r="AE388" i="3"/>
  <c r="AD389" i="3"/>
  <c r="AE389" i="3"/>
  <c r="AD390" i="3"/>
  <c r="AE390" i="3"/>
  <c r="AD391" i="3"/>
  <c r="AE391" i="3"/>
  <c r="AD392" i="3"/>
  <c r="AE392" i="3"/>
  <c r="AD393" i="3"/>
  <c r="AE393" i="3"/>
  <c r="AD394" i="3"/>
  <c r="AE394" i="3"/>
  <c r="AD395" i="3"/>
  <c r="AE395" i="3"/>
  <c r="AD396" i="3"/>
  <c r="AE396" i="3"/>
  <c r="AD397" i="3"/>
  <c r="AE397" i="3"/>
  <c r="AD398" i="3"/>
  <c r="AE398" i="3"/>
  <c r="AD399" i="3"/>
  <c r="AE399" i="3"/>
  <c r="AD400" i="3"/>
  <c r="AE400" i="3"/>
  <c r="AD401" i="3"/>
  <c r="AE401" i="3"/>
  <c r="AD402" i="3"/>
  <c r="AE402" i="3"/>
  <c r="AD403" i="3"/>
  <c r="AE403" i="3"/>
  <c r="AD404" i="3"/>
  <c r="AE404" i="3"/>
  <c r="AD405" i="3"/>
  <c r="AE405" i="3"/>
  <c r="AD406" i="3"/>
  <c r="AE406" i="3"/>
  <c r="AD407" i="3"/>
  <c r="AE407" i="3"/>
  <c r="AD408" i="3"/>
  <c r="AE408" i="3"/>
  <c r="AD409" i="3"/>
  <c r="AE409" i="3"/>
  <c r="AD410" i="3"/>
  <c r="AE410" i="3"/>
  <c r="AD411" i="3"/>
  <c r="AE411" i="3"/>
  <c r="AD412" i="3"/>
  <c r="AE412" i="3"/>
  <c r="AD413" i="3"/>
  <c r="AE413" i="3"/>
  <c r="AD414" i="3"/>
  <c r="AE414" i="3"/>
  <c r="AD415" i="3"/>
  <c r="AE415" i="3"/>
  <c r="AD416" i="3"/>
  <c r="AE416" i="3"/>
  <c r="AD417" i="3"/>
  <c r="AE417" i="3"/>
  <c r="AD418" i="3"/>
  <c r="AE418" i="3"/>
  <c r="AD419" i="3"/>
  <c r="AE419" i="3"/>
  <c r="AD420" i="3"/>
  <c r="AE420" i="3"/>
  <c r="AD421" i="3"/>
  <c r="AE421" i="3"/>
  <c r="AD422" i="3"/>
  <c r="AE422" i="3"/>
  <c r="AD423" i="3"/>
  <c r="AE423" i="3"/>
  <c r="AD424" i="3"/>
  <c r="AE424" i="3"/>
  <c r="AD425" i="3"/>
  <c r="AE425" i="3"/>
  <c r="AD426" i="3"/>
  <c r="AE426" i="3"/>
  <c r="AD427" i="3"/>
  <c r="AE427" i="3"/>
  <c r="AD428" i="3"/>
  <c r="AE428" i="3"/>
  <c r="AD429" i="3"/>
  <c r="AE429" i="3"/>
  <c r="AD430" i="3"/>
  <c r="AE430" i="3"/>
  <c r="AD431" i="3"/>
  <c r="AE431" i="3"/>
  <c r="AD432" i="3"/>
  <c r="AE432" i="3"/>
  <c r="AD433" i="3"/>
  <c r="AE433" i="3"/>
  <c r="AD434" i="3"/>
  <c r="AE434" i="3"/>
  <c r="AD435" i="3"/>
  <c r="AE435" i="3"/>
  <c r="AD436" i="3"/>
  <c r="AE436" i="3"/>
  <c r="AD437" i="3"/>
  <c r="AE437" i="3"/>
  <c r="AD438" i="3"/>
  <c r="AE438" i="3"/>
  <c r="AD439" i="3"/>
  <c r="AE439" i="3"/>
  <c r="AD440" i="3"/>
  <c r="AE440" i="3"/>
  <c r="AD441" i="3"/>
  <c r="AE441" i="3"/>
  <c r="AD442" i="3"/>
  <c r="AE442" i="3"/>
  <c r="AD443" i="3"/>
  <c r="AE443" i="3"/>
  <c r="AD444" i="3"/>
  <c r="AE444" i="3"/>
  <c r="AD445" i="3"/>
  <c r="AE445" i="3"/>
  <c r="AD446" i="3"/>
  <c r="AE446" i="3"/>
  <c r="AD447" i="3"/>
  <c r="AE447" i="3"/>
  <c r="AD448" i="3"/>
  <c r="AE448" i="3"/>
  <c r="AD449" i="3"/>
  <c r="AE449" i="3"/>
  <c r="AD450" i="3"/>
  <c r="AE450" i="3"/>
  <c r="AD451" i="3"/>
  <c r="AE451" i="3"/>
  <c r="AD452" i="3"/>
  <c r="AE452" i="3"/>
  <c r="AD453" i="3"/>
  <c r="AE453" i="3"/>
  <c r="AD454" i="3"/>
  <c r="AE454" i="3"/>
  <c r="AD455" i="3"/>
  <c r="AE455" i="3"/>
  <c r="AD456" i="3"/>
  <c r="AE456" i="3"/>
  <c r="AD457" i="3"/>
  <c r="AE457" i="3"/>
  <c r="AD458" i="3"/>
  <c r="AE458" i="3"/>
  <c r="AD459" i="3"/>
  <c r="AE459" i="3"/>
  <c r="AD460" i="3"/>
  <c r="AE460" i="3"/>
  <c r="AD461" i="3"/>
  <c r="AE461" i="3"/>
  <c r="AD462" i="3"/>
  <c r="AE462" i="3"/>
  <c r="AD463" i="3"/>
  <c r="AE463" i="3"/>
  <c r="AD464" i="3"/>
  <c r="AE464" i="3"/>
  <c r="AD465" i="3"/>
  <c r="AE465" i="3"/>
  <c r="AD466" i="3"/>
  <c r="AE466" i="3"/>
  <c r="AD467" i="3"/>
  <c r="AE467" i="3"/>
  <c r="AD468" i="3"/>
  <c r="AE468" i="3"/>
  <c r="AD469" i="3"/>
  <c r="AE469" i="3"/>
  <c r="AD470" i="3"/>
  <c r="AE470" i="3"/>
  <c r="AD471" i="3"/>
  <c r="AE471" i="3"/>
  <c r="AD472" i="3"/>
  <c r="AE472" i="3"/>
  <c r="AD473" i="3"/>
  <c r="AE473" i="3"/>
  <c r="AD474" i="3"/>
  <c r="AE474" i="3"/>
  <c r="AD475" i="3"/>
  <c r="AE475" i="3"/>
  <c r="AD476" i="3"/>
  <c r="AE476" i="3"/>
  <c r="AD477" i="3"/>
  <c r="AE477" i="3"/>
  <c r="AD478" i="3"/>
  <c r="AE478" i="3"/>
  <c r="AD479" i="3"/>
  <c r="AE479" i="3"/>
  <c r="AD480" i="3"/>
  <c r="AE480" i="3"/>
  <c r="AD481" i="3"/>
  <c r="AE481" i="3"/>
  <c r="AD482" i="3"/>
  <c r="AE482" i="3"/>
  <c r="AD483" i="3"/>
  <c r="AE483" i="3"/>
  <c r="AD484" i="3"/>
  <c r="AE484" i="3"/>
  <c r="AD485" i="3"/>
  <c r="AE485" i="3"/>
  <c r="AD486" i="3"/>
  <c r="AE486" i="3"/>
  <c r="AD487" i="3"/>
  <c r="AE487" i="3"/>
  <c r="AD488" i="3"/>
  <c r="AE488" i="3"/>
  <c r="AD489" i="3"/>
  <c r="AE489" i="3"/>
  <c r="AD490" i="3"/>
  <c r="AE490" i="3"/>
  <c r="AD491" i="3"/>
  <c r="AE491" i="3"/>
  <c r="AD492" i="3"/>
  <c r="AE492" i="3"/>
  <c r="AD493" i="3"/>
  <c r="AE493" i="3"/>
  <c r="AD494" i="3"/>
  <c r="AE494" i="3"/>
  <c r="AD495" i="3"/>
  <c r="AE495" i="3"/>
  <c r="AD496" i="3"/>
  <c r="AE496" i="3"/>
  <c r="AD497" i="3"/>
  <c r="AE497" i="3"/>
  <c r="AD498" i="3"/>
  <c r="AE498" i="3"/>
  <c r="AD499" i="3"/>
  <c r="AE499" i="3"/>
  <c r="AD500" i="3"/>
  <c r="AE500" i="3"/>
  <c r="AD501" i="3"/>
  <c r="AE501" i="3"/>
  <c r="AD502" i="3"/>
  <c r="AE502" i="3"/>
  <c r="AD503" i="3"/>
  <c r="AE503" i="3"/>
  <c r="AD504" i="3"/>
  <c r="AE504" i="3"/>
  <c r="AD505" i="3"/>
  <c r="AE505" i="3"/>
  <c r="AD506" i="3"/>
  <c r="AE506" i="3"/>
  <c r="AD507" i="3"/>
  <c r="AE507" i="3"/>
  <c r="AD508" i="3"/>
  <c r="AE508" i="3"/>
  <c r="AD509" i="3"/>
  <c r="AE509" i="3"/>
  <c r="AD510" i="3"/>
  <c r="AE510" i="3"/>
  <c r="AD511" i="3"/>
  <c r="AE511" i="3"/>
  <c r="AD512" i="3"/>
  <c r="AE512" i="3"/>
  <c r="AD513" i="3"/>
  <c r="AE513" i="3"/>
  <c r="AD514" i="3"/>
  <c r="AE514" i="3"/>
  <c r="AD515" i="3"/>
  <c r="AE515" i="3"/>
  <c r="AD516" i="3"/>
  <c r="AE516" i="3"/>
  <c r="AD517" i="3"/>
  <c r="AE517" i="3"/>
  <c r="AD518" i="3"/>
  <c r="AE518" i="3"/>
  <c r="AD519" i="3"/>
  <c r="AE519" i="3"/>
  <c r="AD520" i="3"/>
  <c r="AE520" i="3"/>
  <c r="AD521" i="3"/>
  <c r="AE521" i="3"/>
  <c r="AD522" i="3"/>
  <c r="AE522" i="3"/>
  <c r="AD523" i="3"/>
  <c r="AE523" i="3"/>
  <c r="AD524" i="3"/>
  <c r="AE524" i="3"/>
  <c r="AD525" i="3"/>
  <c r="AE525" i="3"/>
  <c r="AD526" i="3"/>
  <c r="AE526" i="3"/>
  <c r="AD527" i="3"/>
  <c r="AE527" i="3"/>
  <c r="AD528" i="3"/>
  <c r="AE528" i="3"/>
  <c r="AD529" i="3"/>
  <c r="AE529" i="3"/>
  <c r="AD530" i="3"/>
  <c r="AE530" i="3"/>
  <c r="AD531" i="3"/>
  <c r="AE531" i="3"/>
  <c r="AD532" i="3"/>
  <c r="AE532" i="3"/>
  <c r="AD533" i="3"/>
  <c r="AE533" i="3"/>
  <c r="AD534" i="3"/>
  <c r="AE534" i="3"/>
  <c r="AD535" i="3"/>
  <c r="AE535" i="3"/>
  <c r="AD536" i="3"/>
  <c r="AE536" i="3"/>
  <c r="AD537" i="3"/>
  <c r="AE537" i="3"/>
  <c r="AD538" i="3"/>
  <c r="AE538" i="3"/>
  <c r="AD539" i="3"/>
  <c r="AE539" i="3"/>
  <c r="AD540" i="3"/>
  <c r="AE540" i="3"/>
  <c r="AD541" i="3"/>
  <c r="AE541" i="3"/>
  <c r="AD542" i="3"/>
  <c r="AE542" i="3"/>
  <c r="AD543" i="3"/>
  <c r="AE543" i="3"/>
  <c r="AD544" i="3"/>
  <c r="AE544" i="3"/>
  <c r="AD545" i="3"/>
  <c r="AE545" i="3"/>
  <c r="AD546" i="3"/>
  <c r="AE546" i="3"/>
  <c r="AD547" i="3"/>
  <c r="AE547" i="3"/>
  <c r="AD548" i="3"/>
  <c r="AE548" i="3"/>
  <c r="AD549" i="3"/>
  <c r="AE549" i="3"/>
  <c r="AD550" i="3"/>
  <c r="AE550" i="3"/>
  <c r="AD551" i="3"/>
  <c r="AE551" i="3"/>
  <c r="AD552" i="3"/>
  <c r="AE552" i="3"/>
  <c r="AD553" i="3"/>
  <c r="AE553" i="3"/>
  <c r="AD554" i="3"/>
  <c r="AE554" i="3"/>
  <c r="AD555" i="3"/>
  <c r="AE555" i="3"/>
  <c r="AD556" i="3"/>
  <c r="AE556" i="3"/>
  <c r="AD557" i="3"/>
  <c r="AE557" i="3"/>
  <c r="AD558" i="3"/>
  <c r="AE558" i="3"/>
  <c r="AD559" i="3"/>
  <c r="AE559" i="3"/>
  <c r="AD560" i="3"/>
  <c r="AE560" i="3"/>
  <c r="AD561" i="3"/>
  <c r="AE561" i="3"/>
  <c r="AD562" i="3"/>
  <c r="AE562" i="3"/>
  <c r="AD563" i="3"/>
  <c r="AE563" i="3"/>
  <c r="AD564" i="3"/>
  <c r="AE564" i="3"/>
  <c r="AD565" i="3"/>
  <c r="AE565" i="3"/>
  <c r="AD566" i="3"/>
  <c r="AE566" i="3"/>
  <c r="AD567" i="3"/>
  <c r="AE567" i="3"/>
  <c r="AD568" i="3"/>
  <c r="AE568" i="3"/>
  <c r="AD569" i="3"/>
  <c r="AE569" i="3"/>
  <c r="AD570" i="3"/>
  <c r="AE570" i="3"/>
  <c r="AD571" i="3"/>
  <c r="AE571" i="3"/>
  <c r="AD572" i="3"/>
  <c r="AE572" i="3"/>
  <c r="AD573" i="3"/>
  <c r="AE573" i="3"/>
  <c r="AD574" i="3"/>
  <c r="AE574" i="3"/>
  <c r="AD575" i="3"/>
  <c r="AE575" i="3"/>
  <c r="AD576" i="3"/>
  <c r="AE576" i="3"/>
  <c r="AD577" i="3"/>
  <c r="AE577" i="3"/>
  <c r="AD578" i="3"/>
  <c r="AE578" i="3"/>
  <c r="AD579" i="3"/>
  <c r="AE579" i="3"/>
  <c r="AD580" i="3"/>
  <c r="AE580" i="3"/>
  <c r="AD581" i="3"/>
  <c r="AE581" i="3"/>
  <c r="AD582" i="3"/>
  <c r="AE582" i="3"/>
  <c r="AD583" i="3"/>
  <c r="AE583" i="3"/>
  <c r="AD584" i="3"/>
  <c r="AE584" i="3"/>
  <c r="AD585" i="3"/>
  <c r="AE585" i="3"/>
  <c r="AD586" i="3"/>
  <c r="AE586" i="3"/>
  <c r="AD587" i="3"/>
  <c r="AE587" i="3"/>
  <c r="AD588" i="3"/>
  <c r="AE588" i="3"/>
  <c r="AD589" i="3"/>
  <c r="AE589" i="3"/>
  <c r="AD590" i="3"/>
  <c r="AE590" i="3"/>
  <c r="AD591" i="3"/>
  <c r="AE591" i="3"/>
  <c r="AD592" i="3"/>
  <c r="AE592" i="3"/>
  <c r="AD593" i="3"/>
  <c r="AE593" i="3"/>
  <c r="AD594" i="3"/>
  <c r="AE594" i="3"/>
  <c r="AD595" i="3"/>
  <c r="AE595" i="3"/>
  <c r="AD596" i="3"/>
  <c r="AE596" i="3"/>
  <c r="AD597" i="3"/>
  <c r="AE597" i="3"/>
  <c r="AD598" i="3"/>
  <c r="AE598" i="3"/>
  <c r="AD599" i="3"/>
  <c r="AE599" i="3"/>
  <c r="AD600" i="3"/>
  <c r="AE600" i="3"/>
  <c r="AD601" i="3"/>
  <c r="AE601" i="3"/>
  <c r="AD602" i="3"/>
  <c r="AE602" i="3"/>
  <c r="AD603" i="3"/>
  <c r="AE603" i="3"/>
  <c r="AD604" i="3"/>
  <c r="AE604" i="3"/>
  <c r="AD605" i="3"/>
  <c r="AE605" i="3"/>
  <c r="AD606" i="3"/>
  <c r="AE606" i="3"/>
  <c r="AD607" i="3"/>
  <c r="AE607" i="3"/>
  <c r="AD608" i="3"/>
  <c r="AE608" i="3"/>
  <c r="AD609" i="3"/>
  <c r="AE609" i="3"/>
  <c r="AD610" i="3"/>
  <c r="AE610" i="3"/>
  <c r="AD611" i="3"/>
  <c r="AE611" i="3"/>
  <c r="AD612" i="3"/>
  <c r="AE612" i="3"/>
  <c r="AD613" i="3"/>
  <c r="AE613" i="3"/>
  <c r="AD614" i="3"/>
  <c r="AE614" i="3"/>
  <c r="AD615" i="3"/>
  <c r="AE615" i="3"/>
  <c r="AD616" i="3"/>
  <c r="AE616" i="3"/>
  <c r="AD617" i="3"/>
  <c r="AE617" i="3"/>
  <c r="AD618" i="3"/>
  <c r="AE618" i="3"/>
  <c r="AD619" i="3"/>
  <c r="AE619" i="3"/>
  <c r="AD620" i="3"/>
  <c r="AE620" i="3"/>
  <c r="AD621" i="3"/>
  <c r="AE621" i="3"/>
  <c r="AD622" i="3"/>
  <c r="AE622" i="3"/>
  <c r="AD623" i="3"/>
  <c r="AE623" i="3"/>
  <c r="AD624" i="3"/>
  <c r="AE624" i="3"/>
  <c r="AD625" i="3"/>
  <c r="AE625" i="3"/>
  <c r="AD626" i="3"/>
  <c r="AE626" i="3"/>
  <c r="AD627" i="3"/>
  <c r="AE627" i="3"/>
  <c r="AD628" i="3"/>
  <c r="AE628" i="3"/>
  <c r="AD629" i="3"/>
  <c r="AE629" i="3"/>
  <c r="AD630" i="3"/>
  <c r="AE630" i="3"/>
  <c r="AD631" i="3"/>
  <c r="AE631" i="3"/>
  <c r="AD632" i="3"/>
  <c r="AE632" i="3"/>
  <c r="AD633" i="3"/>
  <c r="AE633" i="3"/>
  <c r="AD634" i="3"/>
  <c r="AE634" i="3"/>
  <c r="AD635" i="3"/>
  <c r="AE635" i="3"/>
  <c r="AD636" i="3"/>
  <c r="AE636" i="3"/>
  <c r="AD637" i="3"/>
  <c r="AE637" i="3"/>
  <c r="AD638" i="3"/>
  <c r="AE638" i="3"/>
  <c r="AD639" i="3"/>
  <c r="AE639" i="3"/>
  <c r="AD640" i="3"/>
  <c r="AE640" i="3"/>
  <c r="AD641" i="3"/>
  <c r="AE641" i="3"/>
  <c r="AD642" i="3"/>
  <c r="AE642" i="3"/>
  <c r="AD643" i="3"/>
  <c r="AE643" i="3"/>
  <c r="AD644" i="3"/>
  <c r="AE644" i="3"/>
  <c r="AD645" i="3"/>
  <c r="AE645" i="3"/>
  <c r="AD646" i="3"/>
  <c r="AE646" i="3"/>
  <c r="AD647" i="3"/>
  <c r="AE647" i="3"/>
  <c r="AD648" i="3"/>
  <c r="AE648" i="3"/>
  <c r="AD649" i="3"/>
  <c r="AE649" i="3"/>
  <c r="AD650" i="3"/>
  <c r="AE650" i="3"/>
  <c r="AD651" i="3"/>
  <c r="AE651" i="3"/>
  <c r="AD652" i="3"/>
  <c r="AE652" i="3"/>
  <c r="AD653" i="3"/>
  <c r="AE653" i="3"/>
  <c r="AD654" i="3"/>
  <c r="AE654" i="3"/>
  <c r="AD655" i="3"/>
  <c r="AE655" i="3"/>
  <c r="AD656" i="3"/>
  <c r="AE656" i="3"/>
  <c r="AD657" i="3"/>
  <c r="AE657" i="3"/>
  <c r="AD658" i="3"/>
  <c r="AE658" i="3"/>
  <c r="AD659" i="3"/>
  <c r="AE659" i="3"/>
  <c r="AD660" i="3"/>
  <c r="AE660" i="3"/>
  <c r="AD661" i="3"/>
  <c r="AE661" i="3"/>
  <c r="AD662" i="3"/>
  <c r="AE662" i="3"/>
  <c r="AD663" i="3"/>
  <c r="AE663" i="3"/>
  <c r="AD664" i="3"/>
  <c r="AE664" i="3"/>
  <c r="AD665" i="3"/>
  <c r="AE665" i="3"/>
  <c r="AD666" i="3"/>
  <c r="AE666" i="3"/>
  <c r="AD667" i="3"/>
  <c r="AE667" i="3"/>
  <c r="AD668" i="3"/>
  <c r="AE668" i="3"/>
  <c r="AD669" i="3"/>
  <c r="AE669" i="3"/>
  <c r="AD670" i="3"/>
  <c r="AE670" i="3"/>
  <c r="AD671" i="3"/>
  <c r="AE671" i="3"/>
  <c r="AD672" i="3"/>
  <c r="AE672" i="3"/>
  <c r="AD673" i="3"/>
  <c r="AE673" i="3"/>
  <c r="AD674" i="3"/>
  <c r="AE674" i="3"/>
  <c r="AD675" i="3"/>
  <c r="AE675" i="3"/>
  <c r="AD676" i="3"/>
  <c r="AE676" i="3"/>
  <c r="AD677" i="3"/>
  <c r="AE677" i="3"/>
  <c r="AD678" i="3"/>
  <c r="AE678" i="3"/>
  <c r="AD679" i="3"/>
  <c r="AE679" i="3"/>
  <c r="AD680" i="3"/>
  <c r="AE680" i="3"/>
  <c r="AD681" i="3"/>
  <c r="AE681" i="3"/>
  <c r="AD682" i="3"/>
  <c r="AE682" i="3"/>
  <c r="AD683" i="3"/>
  <c r="AE683" i="3"/>
  <c r="AD684" i="3"/>
  <c r="AE684" i="3"/>
  <c r="AD685" i="3"/>
  <c r="AE685" i="3"/>
  <c r="AD686" i="3"/>
  <c r="AE686" i="3"/>
  <c r="AD687" i="3"/>
  <c r="AE687" i="3"/>
  <c r="AD688" i="3"/>
  <c r="AE688" i="3"/>
  <c r="AD689" i="3"/>
  <c r="AE689" i="3"/>
  <c r="AD690" i="3"/>
  <c r="AE690" i="3"/>
  <c r="AD691" i="3"/>
  <c r="AE691" i="3"/>
  <c r="AD692" i="3"/>
  <c r="AE692" i="3"/>
  <c r="AD693" i="3"/>
  <c r="AE693" i="3"/>
  <c r="AD694" i="3"/>
  <c r="AE694" i="3"/>
  <c r="AD695" i="3"/>
  <c r="AE695" i="3"/>
  <c r="AD696" i="3"/>
  <c r="AE696" i="3"/>
  <c r="AD697" i="3"/>
  <c r="AE697" i="3"/>
  <c r="AD698" i="3"/>
  <c r="AE698" i="3"/>
  <c r="AD699" i="3"/>
  <c r="AE699" i="3"/>
  <c r="AD700" i="3"/>
  <c r="AE700" i="3"/>
  <c r="AD701" i="3"/>
  <c r="AE701" i="3"/>
  <c r="AD702" i="3"/>
  <c r="AE702" i="3"/>
  <c r="AD703" i="3"/>
  <c r="AE703" i="3"/>
  <c r="AD704" i="3"/>
  <c r="AE704" i="3"/>
  <c r="AD705" i="3"/>
  <c r="AE705" i="3"/>
  <c r="AD706" i="3"/>
  <c r="AE706" i="3"/>
  <c r="AD707" i="3"/>
  <c r="AE707" i="3"/>
  <c r="AD708" i="3"/>
  <c r="AE708" i="3"/>
  <c r="AD709" i="3"/>
  <c r="AE709" i="3"/>
  <c r="AD710" i="3"/>
  <c r="AE710" i="3"/>
  <c r="AD711" i="3"/>
  <c r="AE711" i="3"/>
  <c r="AD712" i="3"/>
  <c r="AE712" i="3"/>
  <c r="AD713" i="3"/>
  <c r="AE713" i="3"/>
  <c r="AD714" i="3"/>
  <c r="AE714" i="3"/>
  <c r="AD715" i="3"/>
  <c r="AE715" i="3"/>
  <c r="AD716" i="3"/>
  <c r="AE716" i="3"/>
  <c r="AD717" i="3"/>
  <c r="AE717" i="3"/>
  <c r="AD718" i="3"/>
  <c r="AE718" i="3"/>
  <c r="AD719" i="3"/>
  <c r="AE719" i="3"/>
  <c r="AD720" i="3"/>
  <c r="AE720" i="3"/>
  <c r="AD721" i="3"/>
  <c r="AE721" i="3"/>
  <c r="AD722" i="3"/>
  <c r="AE722" i="3"/>
  <c r="AD723" i="3"/>
  <c r="AE723" i="3"/>
  <c r="AD724" i="3"/>
  <c r="AE724" i="3"/>
  <c r="AD725" i="3"/>
  <c r="AE725" i="3"/>
  <c r="AD726" i="3"/>
  <c r="AE726" i="3"/>
  <c r="AD727" i="3"/>
  <c r="AE727" i="3"/>
  <c r="AD728" i="3"/>
  <c r="AE728" i="3"/>
  <c r="AD729" i="3"/>
  <c r="AE729" i="3"/>
  <c r="AD730" i="3"/>
  <c r="AE730" i="3"/>
  <c r="AD731" i="3"/>
  <c r="AE731" i="3"/>
  <c r="AD732" i="3"/>
  <c r="AE732" i="3"/>
  <c r="AD733" i="3"/>
  <c r="AE733" i="3"/>
  <c r="AD734" i="3"/>
  <c r="AE734" i="3"/>
  <c r="AD735" i="3"/>
  <c r="AE735" i="3"/>
  <c r="AD736" i="3"/>
  <c r="AE736" i="3"/>
  <c r="AD737" i="3"/>
  <c r="AE737" i="3"/>
  <c r="AD738" i="3"/>
  <c r="AE738" i="3"/>
  <c r="AD739" i="3"/>
  <c r="AE739" i="3"/>
  <c r="AD740" i="3"/>
  <c r="AE740" i="3"/>
  <c r="AD741" i="3"/>
  <c r="AE741" i="3"/>
  <c r="AD742" i="3"/>
  <c r="AE742" i="3"/>
  <c r="AD743" i="3"/>
  <c r="AE743" i="3"/>
  <c r="AD744" i="3"/>
  <c r="AE744" i="3"/>
  <c r="AD745" i="3"/>
  <c r="AE745" i="3"/>
  <c r="AD746" i="3"/>
  <c r="AE746" i="3"/>
  <c r="AD747" i="3"/>
  <c r="AE747" i="3"/>
  <c r="AD748" i="3"/>
  <c r="AE748" i="3"/>
  <c r="AD749" i="3"/>
  <c r="AE749" i="3"/>
  <c r="AD750" i="3"/>
  <c r="AE750" i="3"/>
  <c r="AD751" i="3"/>
  <c r="AE751" i="3"/>
  <c r="AD752" i="3"/>
  <c r="AE752" i="3"/>
  <c r="AD753" i="3"/>
  <c r="AE753" i="3"/>
  <c r="AD754" i="3"/>
  <c r="AE754" i="3"/>
  <c r="AD755" i="3"/>
  <c r="AE755" i="3"/>
  <c r="AD756" i="3"/>
  <c r="AE756" i="3"/>
  <c r="AD757" i="3"/>
  <c r="AE757" i="3"/>
  <c r="AD758" i="3"/>
  <c r="AE758" i="3"/>
  <c r="AD759" i="3"/>
  <c r="AE759" i="3"/>
  <c r="AD760" i="3"/>
  <c r="AE760" i="3"/>
  <c r="AD761" i="3"/>
  <c r="AE761" i="3"/>
  <c r="AD762" i="3"/>
  <c r="AE762" i="3"/>
  <c r="AD763" i="3"/>
  <c r="AE763" i="3"/>
  <c r="AD764" i="3"/>
  <c r="AE764" i="3"/>
  <c r="AD765" i="3"/>
  <c r="AE765" i="3"/>
  <c r="AD766" i="3"/>
  <c r="AE766" i="3"/>
  <c r="AD767" i="3"/>
  <c r="AE767" i="3"/>
  <c r="AD768" i="3"/>
  <c r="AE768" i="3"/>
  <c r="AD769" i="3"/>
  <c r="AE769" i="3"/>
  <c r="AD770" i="3"/>
  <c r="AE770" i="3"/>
  <c r="AD771" i="3"/>
  <c r="AE771" i="3"/>
  <c r="AD772" i="3"/>
  <c r="AE772" i="3"/>
  <c r="AD773" i="3"/>
  <c r="AE773" i="3"/>
  <c r="AD774" i="3"/>
  <c r="AE774" i="3"/>
  <c r="AD775" i="3"/>
  <c r="AE775" i="3"/>
  <c r="AD776" i="3"/>
  <c r="AE776" i="3"/>
  <c r="AD777" i="3"/>
  <c r="AE777" i="3"/>
  <c r="AD778" i="3"/>
  <c r="AE778" i="3"/>
  <c r="AD779" i="3"/>
  <c r="AE779" i="3"/>
  <c r="AD780" i="3"/>
  <c r="AE780" i="3"/>
  <c r="AD781" i="3"/>
  <c r="AE781" i="3"/>
  <c r="AD782" i="3"/>
  <c r="AE782" i="3"/>
  <c r="AD783" i="3"/>
  <c r="AE783" i="3"/>
  <c r="AD784" i="3"/>
  <c r="AE784" i="3"/>
  <c r="AD785" i="3"/>
  <c r="AE785" i="3"/>
  <c r="AD786" i="3"/>
  <c r="AE786" i="3"/>
  <c r="AD787" i="3"/>
  <c r="AE787" i="3"/>
  <c r="AD788" i="3"/>
  <c r="AE788" i="3"/>
  <c r="AD789" i="3"/>
  <c r="AE789" i="3"/>
  <c r="AD790" i="3"/>
  <c r="AE790" i="3"/>
  <c r="AD791" i="3"/>
  <c r="AE791" i="3"/>
  <c r="AD792" i="3"/>
  <c r="AE792" i="3"/>
  <c r="AD793" i="3"/>
  <c r="AE793" i="3"/>
  <c r="AD794" i="3"/>
  <c r="AE794" i="3"/>
  <c r="AD795" i="3"/>
  <c r="AE795" i="3"/>
  <c r="AD796" i="3"/>
  <c r="AE796" i="3"/>
  <c r="AD797" i="3"/>
  <c r="AE797" i="3"/>
  <c r="AD798" i="3"/>
  <c r="AE798" i="3"/>
  <c r="AD799" i="3"/>
  <c r="AE799" i="3"/>
  <c r="AD800" i="3"/>
  <c r="AE800" i="3"/>
  <c r="AD801" i="3"/>
  <c r="AE801" i="3"/>
  <c r="AD802" i="3"/>
  <c r="AE802" i="3"/>
  <c r="AD803" i="3"/>
  <c r="AE803" i="3"/>
  <c r="AD804" i="3"/>
  <c r="AE804" i="3"/>
  <c r="AD805" i="3"/>
  <c r="AE805" i="3"/>
  <c r="AD806" i="3"/>
  <c r="AE806" i="3"/>
  <c r="AD807" i="3"/>
  <c r="AE807" i="3"/>
  <c r="AD808" i="3"/>
  <c r="AE808" i="3"/>
  <c r="AD809" i="3"/>
  <c r="AE809" i="3"/>
  <c r="AD810" i="3"/>
  <c r="AE810" i="3"/>
  <c r="AD811" i="3"/>
  <c r="AE811" i="3"/>
  <c r="AD812" i="3"/>
  <c r="AE812" i="3"/>
  <c r="AD813" i="3"/>
  <c r="AE813" i="3"/>
  <c r="AD814" i="3"/>
  <c r="AE814" i="3"/>
  <c r="AD815" i="3"/>
  <c r="AE815" i="3"/>
  <c r="AD816" i="3"/>
  <c r="AE816" i="3"/>
  <c r="AD817" i="3"/>
  <c r="AE817" i="3"/>
  <c r="AD818" i="3"/>
  <c r="AE818" i="3"/>
  <c r="AD819" i="3"/>
  <c r="AE819" i="3"/>
  <c r="AD820" i="3"/>
  <c r="AE820" i="3"/>
  <c r="AD821" i="3"/>
  <c r="AE821" i="3"/>
  <c r="AD822" i="3"/>
  <c r="AE822" i="3"/>
  <c r="AD823" i="3"/>
  <c r="AE823" i="3"/>
  <c r="AD824" i="3"/>
  <c r="AE824" i="3"/>
  <c r="AD825" i="3"/>
  <c r="AE825" i="3"/>
  <c r="AD826" i="3"/>
  <c r="AE826" i="3"/>
  <c r="AD827" i="3"/>
  <c r="AE827" i="3"/>
  <c r="AD828" i="3"/>
  <c r="AE828" i="3"/>
  <c r="AD829" i="3"/>
  <c r="AE829" i="3"/>
  <c r="AD830" i="3"/>
  <c r="AE830" i="3"/>
  <c r="AD831" i="3"/>
  <c r="AE831" i="3"/>
  <c r="AD832" i="3"/>
  <c r="AE832" i="3"/>
  <c r="AD833" i="3"/>
  <c r="AE833" i="3"/>
  <c r="AD834" i="3"/>
  <c r="AE834" i="3"/>
  <c r="AD835" i="3"/>
  <c r="AE835" i="3"/>
  <c r="AD836" i="3"/>
  <c r="AE836" i="3"/>
  <c r="AD837" i="3"/>
  <c r="AE837" i="3"/>
  <c r="AD838" i="3"/>
  <c r="AE838" i="3"/>
  <c r="AD839" i="3"/>
  <c r="AE839" i="3"/>
  <c r="AD840" i="3"/>
  <c r="AE840" i="3"/>
  <c r="AD841" i="3"/>
  <c r="AE841" i="3"/>
  <c r="AD842" i="3"/>
  <c r="AE842" i="3"/>
  <c r="AD843" i="3"/>
  <c r="AE843" i="3"/>
  <c r="AD844" i="3"/>
  <c r="AE844" i="3"/>
  <c r="AD845" i="3"/>
  <c r="AE845" i="3"/>
  <c r="AD846" i="3"/>
  <c r="AE846" i="3"/>
  <c r="AD847" i="3"/>
  <c r="AE847" i="3"/>
  <c r="AD848" i="3"/>
  <c r="AE848" i="3"/>
  <c r="AD849" i="3"/>
  <c r="AE849" i="3"/>
  <c r="AD850" i="3"/>
  <c r="AE850" i="3"/>
  <c r="AD851" i="3"/>
  <c r="AE851" i="3"/>
  <c r="AD852" i="3"/>
  <c r="AE852" i="3"/>
  <c r="AD853" i="3"/>
  <c r="AE853" i="3"/>
  <c r="AD854" i="3"/>
  <c r="AE854" i="3"/>
  <c r="AD855" i="3"/>
  <c r="AE855" i="3"/>
  <c r="AD856" i="3"/>
  <c r="AE856" i="3"/>
  <c r="AD857" i="3"/>
  <c r="AE857" i="3"/>
  <c r="AD858" i="3"/>
  <c r="AE858" i="3"/>
  <c r="AD859" i="3"/>
  <c r="AE859" i="3"/>
  <c r="AD860" i="3"/>
  <c r="AE860" i="3"/>
  <c r="AD861" i="3"/>
  <c r="AE861" i="3"/>
  <c r="AD862" i="3"/>
  <c r="AE862" i="3"/>
  <c r="AD863" i="3"/>
  <c r="AE863" i="3"/>
  <c r="AD864" i="3"/>
  <c r="AE864" i="3"/>
  <c r="AD865" i="3"/>
  <c r="AE865" i="3"/>
  <c r="AD866" i="3"/>
  <c r="AE866" i="3"/>
  <c r="AD867" i="3"/>
  <c r="AE867" i="3"/>
  <c r="AD868" i="3"/>
  <c r="AE868" i="3"/>
  <c r="AD869" i="3"/>
  <c r="AE869" i="3"/>
  <c r="AD870" i="3"/>
  <c r="AE870" i="3"/>
  <c r="AD871" i="3"/>
  <c r="AE871" i="3"/>
  <c r="AD872" i="3"/>
  <c r="AE872" i="3"/>
  <c r="AD873" i="3"/>
  <c r="AE873" i="3"/>
  <c r="AD874" i="3"/>
  <c r="AE874" i="3"/>
  <c r="AD875" i="3"/>
  <c r="AE875" i="3"/>
  <c r="AD876" i="3"/>
  <c r="AE876" i="3"/>
  <c r="AD877" i="3"/>
  <c r="AE877" i="3"/>
  <c r="AD878" i="3"/>
  <c r="AE878" i="3"/>
  <c r="AD879" i="3"/>
  <c r="AE879" i="3"/>
  <c r="AD880" i="3"/>
  <c r="AE880" i="3"/>
  <c r="AD881" i="3"/>
  <c r="AE881" i="3"/>
  <c r="AD882" i="3"/>
  <c r="AE882" i="3"/>
  <c r="AD883" i="3"/>
  <c r="AE883" i="3"/>
  <c r="AD884" i="3"/>
  <c r="AE884" i="3"/>
  <c r="AD885" i="3"/>
  <c r="AE885" i="3"/>
  <c r="AD886" i="3"/>
  <c r="AE886" i="3"/>
  <c r="AD887" i="3"/>
  <c r="AE887" i="3"/>
  <c r="AD888" i="3"/>
  <c r="AE888" i="3"/>
  <c r="AD889" i="3"/>
  <c r="AE889" i="3"/>
  <c r="AD890" i="3"/>
  <c r="AE890" i="3"/>
  <c r="AD891" i="3"/>
  <c r="AE891" i="3"/>
  <c r="AD892" i="3"/>
  <c r="AE892" i="3"/>
  <c r="AD893" i="3"/>
  <c r="AE893" i="3"/>
  <c r="AD894" i="3"/>
  <c r="AE894" i="3"/>
  <c r="AD895" i="3"/>
  <c r="AE895" i="3"/>
  <c r="AD896" i="3"/>
  <c r="AE896" i="3"/>
  <c r="AD897" i="3"/>
  <c r="AE897" i="3"/>
  <c r="AD898" i="3"/>
  <c r="AE898" i="3"/>
  <c r="AD899" i="3"/>
  <c r="AE899" i="3"/>
  <c r="AD900" i="3"/>
  <c r="AE900" i="3"/>
  <c r="AD901" i="3"/>
  <c r="AE901" i="3"/>
  <c r="AD902" i="3"/>
  <c r="AE902" i="3"/>
  <c r="AD903" i="3"/>
  <c r="AE903" i="3"/>
  <c r="AD904" i="3"/>
  <c r="AE904" i="3"/>
  <c r="AD905" i="3"/>
  <c r="AE905" i="3"/>
  <c r="AD906" i="3"/>
  <c r="AE906" i="3"/>
  <c r="AD907" i="3"/>
  <c r="AE907" i="3"/>
  <c r="AD908" i="3"/>
  <c r="AE908" i="3"/>
  <c r="AD909" i="3"/>
  <c r="AE909" i="3"/>
  <c r="AD910" i="3"/>
  <c r="AE910" i="3"/>
  <c r="AD911" i="3"/>
  <c r="AE911" i="3"/>
  <c r="AD912" i="3"/>
  <c r="AE912" i="3"/>
  <c r="AG912" i="3" s="1"/>
  <c r="AH912" i="3" s="1"/>
  <c r="AD913" i="3"/>
  <c r="AE913" i="3"/>
  <c r="AD914" i="3"/>
  <c r="AE914" i="3"/>
  <c r="AD915" i="3"/>
  <c r="AE915" i="3"/>
  <c r="AD916" i="3"/>
  <c r="AE916" i="3"/>
  <c r="AE16" i="3"/>
  <c r="AD16" i="3"/>
  <c r="W17" i="3"/>
  <c r="X17" i="3"/>
  <c r="W18" i="3"/>
  <c r="X18" i="3"/>
  <c r="W19" i="3"/>
  <c r="X19" i="3"/>
  <c r="W20" i="3"/>
  <c r="X20" i="3"/>
  <c r="W21" i="3"/>
  <c r="X21" i="3"/>
  <c r="W22" i="3"/>
  <c r="X22" i="3"/>
  <c r="W23" i="3"/>
  <c r="X23" i="3"/>
  <c r="W24" i="3"/>
  <c r="X24" i="3"/>
  <c r="W25" i="3"/>
  <c r="X25" i="3"/>
  <c r="W26" i="3"/>
  <c r="X26" i="3"/>
  <c r="W27" i="3"/>
  <c r="X27" i="3"/>
  <c r="W28" i="3"/>
  <c r="X28" i="3"/>
  <c r="W29" i="3"/>
  <c r="X29" i="3"/>
  <c r="W30" i="3"/>
  <c r="X30" i="3"/>
  <c r="W31" i="3"/>
  <c r="X31" i="3"/>
  <c r="W32" i="3"/>
  <c r="X32" i="3"/>
  <c r="W33" i="3"/>
  <c r="X33" i="3"/>
  <c r="W34" i="3"/>
  <c r="X34" i="3"/>
  <c r="W35" i="3"/>
  <c r="X35" i="3"/>
  <c r="W36" i="3"/>
  <c r="X36" i="3"/>
  <c r="W37" i="3"/>
  <c r="X37" i="3"/>
  <c r="W38" i="3"/>
  <c r="X38" i="3"/>
  <c r="W39" i="3"/>
  <c r="X39" i="3"/>
  <c r="W40" i="3"/>
  <c r="X40" i="3"/>
  <c r="W41" i="3"/>
  <c r="X41" i="3"/>
  <c r="W42" i="3"/>
  <c r="X42" i="3"/>
  <c r="W43" i="3"/>
  <c r="X43" i="3"/>
  <c r="W44" i="3"/>
  <c r="X44" i="3"/>
  <c r="W45" i="3"/>
  <c r="X45" i="3"/>
  <c r="W46" i="3"/>
  <c r="X46" i="3"/>
  <c r="W47" i="3"/>
  <c r="X47" i="3"/>
  <c r="W48" i="3"/>
  <c r="X48" i="3"/>
  <c r="W49" i="3"/>
  <c r="X49" i="3"/>
  <c r="W50" i="3"/>
  <c r="X50" i="3"/>
  <c r="W51" i="3"/>
  <c r="X51" i="3"/>
  <c r="W52" i="3"/>
  <c r="X52" i="3"/>
  <c r="W53" i="3"/>
  <c r="X53" i="3"/>
  <c r="W54" i="3"/>
  <c r="X54" i="3"/>
  <c r="W55" i="3"/>
  <c r="X55" i="3"/>
  <c r="W56" i="3"/>
  <c r="X56" i="3"/>
  <c r="W57" i="3"/>
  <c r="X57" i="3"/>
  <c r="W58" i="3"/>
  <c r="X58" i="3"/>
  <c r="W59" i="3"/>
  <c r="X59" i="3"/>
  <c r="W60" i="3"/>
  <c r="X60" i="3"/>
  <c r="W61" i="3"/>
  <c r="X61" i="3"/>
  <c r="W62" i="3"/>
  <c r="X62" i="3"/>
  <c r="W63" i="3"/>
  <c r="X63" i="3"/>
  <c r="W64" i="3"/>
  <c r="X64" i="3"/>
  <c r="W65" i="3"/>
  <c r="X65" i="3"/>
  <c r="W66" i="3"/>
  <c r="X66" i="3"/>
  <c r="W67" i="3"/>
  <c r="X67" i="3"/>
  <c r="W68" i="3"/>
  <c r="X68" i="3"/>
  <c r="W69" i="3"/>
  <c r="X69" i="3"/>
  <c r="W70" i="3"/>
  <c r="X70" i="3"/>
  <c r="W71" i="3"/>
  <c r="X71" i="3"/>
  <c r="W72" i="3"/>
  <c r="X72" i="3"/>
  <c r="W73" i="3"/>
  <c r="X73" i="3"/>
  <c r="W74" i="3"/>
  <c r="X74" i="3"/>
  <c r="W75" i="3"/>
  <c r="X75" i="3"/>
  <c r="W76" i="3"/>
  <c r="X76" i="3"/>
  <c r="W77" i="3"/>
  <c r="X77" i="3"/>
  <c r="W78" i="3"/>
  <c r="X78" i="3"/>
  <c r="W79" i="3"/>
  <c r="X79" i="3"/>
  <c r="W80" i="3"/>
  <c r="X80" i="3"/>
  <c r="W81" i="3"/>
  <c r="X81" i="3"/>
  <c r="W82" i="3"/>
  <c r="X82" i="3"/>
  <c r="W83" i="3"/>
  <c r="X83" i="3"/>
  <c r="W84" i="3"/>
  <c r="X84" i="3"/>
  <c r="W85" i="3"/>
  <c r="X85" i="3"/>
  <c r="W86" i="3"/>
  <c r="X86" i="3"/>
  <c r="W87" i="3"/>
  <c r="X87" i="3"/>
  <c r="W88" i="3"/>
  <c r="X88" i="3"/>
  <c r="W89" i="3"/>
  <c r="X89" i="3"/>
  <c r="W90" i="3"/>
  <c r="X90" i="3"/>
  <c r="W91" i="3"/>
  <c r="X91" i="3"/>
  <c r="W92" i="3"/>
  <c r="X92" i="3"/>
  <c r="W93" i="3"/>
  <c r="X93" i="3"/>
  <c r="W94" i="3"/>
  <c r="X94" i="3"/>
  <c r="W95" i="3"/>
  <c r="X95" i="3"/>
  <c r="W96" i="3"/>
  <c r="X96" i="3"/>
  <c r="W97" i="3"/>
  <c r="X97" i="3"/>
  <c r="W98" i="3"/>
  <c r="X98" i="3"/>
  <c r="W99" i="3"/>
  <c r="X99" i="3"/>
  <c r="W100" i="3"/>
  <c r="X100" i="3"/>
  <c r="W101" i="3"/>
  <c r="X101" i="3"/>
  <c r="W102" i="3"/>
  <c r="X102" i="3"/>
  <c r="W103" i="3"/>
  <c r="X103" i="3"/>
  <c r="W104" i="3"/>
  <c r="X104" i="3"/>
  <c r="W105" i="3"/>
  <c r="X105" i="3"/>
  <c r="W106" i="3"/>
  <c r="X106" i="3"/>
  <c r="W107" i="3"/>
  <c r="X107" i="3"/>
  <c r="W108" i="3"/>
  <c r="X108" i="3"/>
  <c r="W109" i="3"/>
  <c r="X109" i="3"/>
  <c r="W110" i="3"/>
  <c r="X110" i="3"/>
  <c r="W111" i="3"/>
  <c r="X111" i="3"/>
  <c r="W112" i="3"/>
  <c r="X112" i="3"/>
  <c r="W113" i="3"/>
  <c r="X113" i="3"/>
  <c r="W114" i="3"/>
  <c r="X114" i="3"/>
  <c r="W115" i="3"/>
  <c r="X115" i="3"/>
  <c r="W116" i="3"/>
  <c r="X116" i="3"/>
  <c r="W117" i="3"/>
  <c r="X117" i="3"/>
  <c r="W118" i="3"/>
  <c r="X118" i="3"/>
  <c r="W119" i="3"/>
  <c r="X119" i="3"/>
  <c r="W120" i="3"/>
  <c r="X120" i="3"/>
  <c r="W121" i="3"/>
  <c r="X121" i="3"/>
  <c r="W122" i="3"/>
  <c r="X122" i="3"/>
  <c r="W123" i="3"/>
  <c r="X123" i="3"/>
  <c r="W124" i="3"/>
  <c r="X124" i="3"/>
  <c r="W125" i="3"/>
  <c r="X125" i="3"/>
  <c r="W126" i="3"/>
  <c r="X126" i="3"/>
  <c r="W127" i="3"/>
  <c r="X127" i="3"/>
  <c r="W128" i="3"/>
  <c r="X128" i="3"/>
  <c r="W129" i="3"/>
  <c r="X129" i="3"/>
  <c r="W130" i="3"/>
  <c r="X130" i="3"/>
  <c r="W131" i="3"/>
  <c r="X131" i="3"/>
  <c r="W132" i="3"/>
  <c r="X132" i="3"/>
  <c r="W133" i="3"/>
  <c r="X133" i="3"/>
  <c r="W134" i="3"/>
  <c r="X134" i="3"/>
  <c r="W135" i="3"/>
  <c r="X135" i="3"/>
  <c r="W136" i="3"/>
  <c r="X136" i="3"/>
  <c r="W137" i="3"/>
  <c r="X137" i="3"/>
  <c r="W138" i="3"/>
  <c r="X138" i="3"/>
  <c r="W139" i="3"/>
  <c r="X139" i="3"/>
  <c r="W140" i="3"/>
  <c r="X140" i="3"/>
  <c r="W141" i="3"/>
  <c r="X141" i="3"/>
  <c r="W142" i="3"/>
  <c r="X142" i="3"/>
  <c r="W143" i="3"/>
  <c r="X143" i="3"/>
  <c r="W144" i="3"/>
  <c r="X144" i="3"/>
  <c r="W145" i="3"/>
  <c r="X145" i="3"/>
  <c r="W146" i="3"/>
  <c r="X146" i="3"/>
  <c r="W147" i="3"/>
  <c r="X147" i="3"/>
  <c r="W148" i="3"/>
  <c r="X148" i="3"/>
  <c r="W149" i="3"/>
  <c r="X149" i="3"/>
  <c r="W150" i="3"/>
  <c r="X150" i="3"/>
  <c r="W151" i="3"/>
  <c r="X151" i="3"/>
  <c r="W152" i="3"/>
  <c r="X152" i="3"/>
  <c r="W153" i="3"/>
  <c r="X153" i="3"/>
  <c r="W154" i="3"/>
  <c r="X154" i="3"/>
  <c r="W155" i="3"/>
  <c r="X155" i="3"/>
  <c r="W156" i="3"/>
  <c r="X156" i="3"/>
  <c r="W157" i="3"/>
  <c r="X157" i="3"/>
  <c r="W158" i="3"/>
  <c r="X158" i="3"/>
  <c r="W159" i="3"/>
  <c r="X159" i="3"/>
  <c r="W160" i="3"/>
  <c r="X160" i="3"/>
  <c r="W161" i="3"/>
  <c r="X161" i="3"/>
  <c r="W162" i="3"/>
  <c r="X162" i="3"/>
  <c r="W163" i="3"/>
  <c r="X163" i="3"/>
  <c r="W164" i="3"/>
  <c r="X164" i="3"/>
  <c r="W165" i="3"/>
  <c r="X165" i="3"/>
  <c r="W166" i="3"/>
  <c r="X166" i="3"/>
  <c r="W167" i="3"/>
  <c r="X167" i="3"/>
  <c r="W168" i="3"/>
  <c r="X168" i="3"/>
  <c r="W169" i="3"/>
  <c r="X169" i="3"/>
  <c r="W170" i="3"/>
  <c r="X170" i="3"/>
  <c r="W171" i="3"/>
  <c r="X171" i="3"/>
  <c r="W172" i="3"/>
  <c r="X172" i="3"/>
  <c r="W173" i="3"/>
  <c r="X173" i="3"/>
  <c r="W174" i="3"/>
  <c r="X174" i="3"/>
  <c r="Y174" i="3" s="1"/>
  <c r="W175" i="3"/>
  <c r="X175" i="3"/>
  <c r="W176" i="3"/>
  <c r="X176" i="3"/>
  <c r="W177" i="3"/>
  <c r="X177" i="3"/>
  <c r="W178" i="3"/>
  <c r="X178" i="3"/>
  <c r="W179" i="3"/>
  <c r="X179" i="3"/>
  <c r="W180" i="3"/>
  <c r="X180" i="3"/>
  <c r="W181" i="3"/>
  <c r="X181" i="3"/>
  <c r="W182" i="3"/>
  <c r="X182" i="3"/>
  <c r="W183" i="3"/>
  <c r="X183" i="3"/>
  <c r="W184" i="3"/>
  <c r="X184" i="3"/>
  <c r="W185" i="3"/>
  <c r="X185" i="3"/>
  <c r="W186" i="3"/>
  <c r="X186" i="3"/>
  <c r="W187" i="3"/>
  <c r="X187" i="3"/>
  <c r="W188" i="3"/>
  <c r="X188" i="3"/>
  <c r="W189" i="3"/>
  <c r="X189" i="3"/>
  <c r="W190" i="3"/>
  <c r="X190" i="3"/>
  <c r="W191" i="3"/>
  <c r="X191" i="3"/>
  <c r="W192" i="3"/>
  <c r="X192" i="3"/>
  <c r="W193" i="3"/>
  <c r="X193" i="3"/>
  <c r="W194" i="3"/>
  <c r="X194" i="3"/>
  <c r="W195" i="3"/>
  <c r="X195" i="3"/>
  <c r="W196" i="3"/>
  <c r="X196" i="3"/>
  <c r="W197" i="3"/>
  <c r="X197" i="3"/>
  <c r="W198" i="3"/>
  <c r="X198" i="3"/>
  <c r="W199" i="3"/>
  <c r="X199" i="3"/>
  <c r="W200" i="3"/>
  <c r="X200" i="3"/>
  <c r="W201" i="3"/>
  <c r="X201" i="3"/>
  <c r="W202" i="3"/>
  <c r="X202" i="3"/>
  <c r="W203" i="3"/>
  <c r="X203" i="3"/>
  <c r="W204" i="3"/>
  <c r="X204" i="3"/>
  <c r="W205" i="3"/>
  <c r="X205" i="3"/>
  <c r="W206" i="3"/>
  <c r="X206" i="3"/>
  <c r="W207" i="3"/>
  <c r="X207" i="3"/>
  <c r="W208" i="3"/>
  <c r="X208" i="3"/>
  <c r="W209" i="3"/>
  <c r="X209" i="3"/>
  <c r="W210" i="3"/>
  <c r="X210" i="3"/>
  <c r="W211" i="3"/>
  <c r="X211" i="3"/>
  <c r="W212" i="3"/>
  <c r="X212" i="3"/>
  <c r="W213" i="3"/>
  <c r="X213" i="3"/>
  <c r="W214" i="3"/>
  <c r="X214" i="3"/>
  <c r="W215" i="3"/>
  <c r="X215" i="3"/>
  <c r="W216" i="3"/>
  <c r="X216" i="3"/>
  <c r="W217" i="3"/>
  <c r="X217" i="3"/>
  <c r="W218" i="3"/>
  <c r="X218" i="3"/>
  <c r="W219" i="3"/>
  <c r="X219" i="3"/>
  <c r="W220" i="3"/>
  <c r="X220" i="3"/>
  <c r="W221" i="3"/>
  <c r="X221" i="3"/>
  <c r="W222" i="3"/>
  <c r="X222" i="3"/>
  <c r="W223" i="3"/>
  <c r="X223" i="3"/>
  <c r="W224" i="3"/>
  <c r="X224" i="3"/>
  <c r="W225" i="3"/>
  <c r="X225" i="3"/>
  <c r="W226" i="3"/>
  <c r="X226" i="3"/>
  <c r="W227" i="3"/>
  <c r="X227" i="3"/>
  <c r="W228" i="3"/>
  <c r="X228" i="3"/>
  <c r="W229" i="3"/>
  <c r="X229" i="3"/>
  <c r="W230" i="3"/>
  <c r="X230" i="3"/>
  <c r="W231" i="3"/>
  <c r="X231" i="3"/>
  <c r="W232" i="3"/>
  <c r="X232" i="3"/>
  <c r="W233" i="3"/>
  <c r="X233" i="3"/>
  <c r="W234" i="3"/>
  <c r="X234" i="3"/>
  <c r="W235" i="3"/>
  <c r="X235" i="3"/>
  <c r="W236" i="3"/>
  <c r="X236" i="3"/>
  <c r="W237" i="3"/>
  <c r="X237" i="3"/>
  <c r="W238" i="3"/>
  <c r="X238" i="3"/>
  <c r="W239" i="3"/>
  <c r="X239" i="3"/>
  <c r="W240" i="3"/>
  <c r="X240" i="3"/>
  <c r="W241" i="3"/>
  <c r="X241" i="3"/>
  <c r="W242" i="3"/>
  <c r="X242" i="3"/>
  <c r="W243" i="3"/>
  <c r="X243" i="3"/>
  <c r="W244" i="3"/>
  <c r="X244" i="3"/>
  <c r="W245" i="3"/>
  <c r="X245" i="3"/>
  <c r="W246" i="3"/>
  <c r="X246" i="3"/>
  <c r="W247" i="3"/>
  <c r="X247" i="3"/>
  <c r="W248" i="3"/>
  <c r="X248" i="3"/>
  <c r="W249" i="3"/>
  <c r="X249" i="3"/>
  <c r="W250" i="3"/>
  <c r="X250" i="3"/>
  <c r="W251" i="3"/>
  <c r="X251" i="3"/>
  <c r="W252" i="3"/>
  <c r="X252" i="3"/>
  <c r="W253" i="3"/>
  <c r="X253" i="3"/>
  <c r="W254" i="3"/>
  <c r="X254" i="3"/>
  <c r="W255" i="3"/>
  <c r="X255" i="3"/>
  <c r="W256" i="3"/>
  <c r="X256" i="3"/>
  <c r="W257" i="3"/>
  <c r="X257" i="3"/>
  <c r="W258" i="3"/>
  <c r="X258" i="3"/>
  <c r="W259" i="3"/>
  <c r="X259" i="3"/>
  <c r="W260" i="3"/>
  <c r="X260" i="3"/>
  <c r="W261" i="3"/>
  <c r="X261" i="3"/>
  <c r="W262" i="3"/>
  <c r="X262" i="3"/>
  <c r="W263" i="3"/>
  <c r="X263" i="3"/>
  <c r="W264" i="3"/>
  <c r="X264" i="3"/>
  <c r="W265" i="3"/>
  <c r="X265" i="3"/>
  <c r="W266" i="3"/>
  <c r="X266" i="3"/>
  <c r="W267" i="3"/>
  <c r="X267" i="3"/>
  <c r="W268" i="3"/>
  <c r="X268" i="3"/>
  <c r="W269" i="3"/>
  <c r="X269" i="3"/>
  <c r="W270" i="3"/>
  <c r="X270" i="3"/>
  <c r="W271" i="3"/>
  <c r="X271" i="3"/>
  <c r="W272" i="3"/>
  <c r="X272" i="3"/>
  <c r="W273" i="3"/>
  <c r="X273" i="3"/>
  <c r="W274" i="3"/>
  <c r="X274" i="3"/>
  <c r="W275" i="3"/>
  <c r="X275" i="3"/>
  <c r="W276" i="3"/>
  <c r="X276" i="3"/>
  <c r="W277" i="3"/>
  <c r="X277" i="3"/>
  <c r="W278" i="3"/>
  <c r="X278" i="3"/>
  <c r="W279" i="3"/>
  <c r="X279" i="3"/>
  <c r="W280" i="3"/>
  <c r="X280" i="3"/>
  <c r="W281" i="3"/>
  <c r="X281" i="3"/>
  <c r="W282" i="3"/>
  <c r="X282" i="3"/>
  <c r="W283" i="3"/>
  <c r="X283" i="3"/>
  <c r="W284" i="3"/>
  <c r="X284" i="3"/>
  <c r="W285" i="3"/>
  <c r="X285" i="3"/>
  <c r="W286" i="3"/>
  <c r="X286" i="3"/>
  <c r="W287" i="3"/>
  <c r="X287" i="3"/>
  <c r="W288" i="3"/>
  <c r="X288" i="3"/>
  <c r="W289" i="3"/>
  <c r="X289" i="3"/>
  <c r="W290" i="3"/>
  <c r="X290" i="3"/>
  <c r="W291" i="3"/>
  <c r="X291" i="3"/>
  <c r="W292" i="3"/>
  <c r="X292" i="3"/>
  <c r="W293" i="3"/>
  <c r="X293" i="3"/>
  <c r="W294" i="3"/>
  <c r="X294" i="3"/>
  <c r="W295" i="3"/>
  <c r="X295" i="3"/>
  <c r="W296" i="3"/>
  <c r="X296" i="3"/>
  <c r="W297" i="3"/>
  <c r="X297" i="3"/>
  <c r="W298" i="3"/>
  <c r="X298" i="3"/>
  <c r="W299" i="3"/>
  <c r="X299" i="3"/>
  <c r="W300" i="3"/>
  <c r="X300" i="3"/>
  <c r="W301" i="3"/>
  <c r="X301" i="3"/>
  <c r="W302" i="3"/>
  <c r="X302" i="3"/>
  <c r="W303" i="3"/>
  <c r="X303" i="3"/>
  <c r="W304" i="3"/>
  <c r="X304" i="3"/>
  <c r="W305" i="3"/>
  <c r="X305" i="3"/>
  <c r="W306" i="3"/>
  <c r="X306" i="3"/>
  <c r="W307" i="3"/>
  <c r="X307" i="3"/>
  <c r="W308" i="3"/>
  <c r="X308" i="3"/>
  <c r="W309" i="3"/>
  <c r="X309" i="3"/>
  <c r="W310" i="3"/>
  <c r="X310" i="3"/>
  <c r="W311" i="3"/>
  <c r="X311" i="3"/>
  <c r="W312" i="3"/>
  <c r="X312" i="3"/>
  <c r="W313" i="3"/>
  <c r="X313" i="3"/>
  <c r="W314" i="3"/>
  <c r="X314" i="3"/>
  <c r="W315" i="3"/>
  <c r="X315" i="3"/>
  <c r="W316" i="3"/>
  <c r="X316" i="3"/>
  <c r="W317" i="3"/>
  <c r="X317" i="3"/>
  <c r="W318" i="3"/>
  <c r="X318" i="3"/>
  <c r="W319" i="3"/>
  <c r="X319" i="3"/>
  <c r="W320" i="3"/>
  <c r="X320" i="3"/>
  <c r="W321" i="3"/>
  <c r="X321" i="3"/>
  <c r="W322" i="3"/>
  <c r="X322" i="3"/>
  <c r="W323" i="3"/>
  <c r="X323" i="3"/>
  <c r="W324" i="3"/>
  <c r="X324" i="3"/>
  <c r="W325" i="3"/>
  <c r="X325" i="3"/>
  <c r="W326" i="3"/>
  <c r="X326" i="3"/>
  <c r="W327" i="3"/>
  <c r="X327" i="3"/>
  <c r="W328" i="3"/>
  <c r="X328" i="3"/>
  <c r="W329" i="3"/>
  <c r="X329" i="3"/>
  <c r="W330" i="3"/>
  <c r="X330" i="3"/>
  <c r="W331" i="3"/>
  <c r="X331" i="3"/>
  <c r="W332" i="3"/>
  <c r="X332" i="3"/>
  <c r="W333" i="3"/>
  <c r="X333" i="3"/>
  <c r="W334" i="3"/>
  <c r="X334" i="3"/>
  <c r="W335" i="3"/>
  <c r="X335" i="3"/>
  <c r="W336" i="3"/>
  <c r="X336" i="3"/>
  <c r="W337" i="3"/>
  <c r="X337" i="3"/>
  <c r="W338" i="3"/>
  <c r="X338" i="3"/>
  <c r="W339" i="3"/>
  <c r="X339" i="3"/>
  <c r="W340" i="3"/>
  <c r="X340" i="3"/>
  <c r="W341" i="3"/>
  <c r="X341" i="3"/>
  <c r="W342" i="3"/>
  <c r="X342" i="3"/>
  <c r="W343" i="3"/>
  <c r="X343" i="3"/>
  <c r="W344" i="3"/>
  <c r="X344" i="3"/>
  <c r="W345" i="3"/>
  <c r="X345" i="3"/>
  <c r="W346" i="3"/>
  <c r="X346" i="3"/>
  <c r="W347" i="3"/>
  <c r="X347" i="3"/>
  <c r="W348" i="3"/>
  <c r="X348" i="3"/>
  <c r="W349" i="3"/>
  <c r="X349" i="3"/>
  <c r="W350" i="3"/>
  <c r="X350" i="3"/>
  <c r="W351" i="3"/>
  <c r="X351" i="3"/>
  <c r="W352" i="3"/>
  <c r="X352" i="3"/>
  <c r="W353" i="3"/>
  <c r="X353" i="3"/>
  <c r="W354" i="3"/>
  <c r="X354" i="3"/>
  <c r="W355" i="3"/>
  <c r="X355" i="3"/>
  <c r="W356" i="3"/>
  <c r="X356" i="3"/>
  <c r="W357" i="3"/>
  <c r="X357" i="3"/>
  <c r="W358" i="3"/>
  <c r="X358" i="3"/>
  <c r="W359" i="3"/>
  <c r="X359" i="3"/>
  <c r="W360" i="3"/>
  <c r="X360" i="3"/>
  <c r="W361" i="3"/>
  <c r="X361" i="3"/>
  <c r="W362" i="3"/>
  <c r="X362" i="3"/>
  <c r="W363" i="3"/>
  <c r="X363" i="3"/>
  <c r="W364" i="3"/>
  <c r="X364" i="3"/>
  <c r="W365" i="3"/>
  <c r="X365" i="3"/>
  <c r="W366" i="3"/>
  <c r="X366" i="3"/>
  <c r="W367" i="3"/>
  <c r="X367" i="3"/>
  <c r="W368" i="3"/>
  <c r="X368" i="3"/>
  <c r="W369" i="3"/>
  <c r="X369" i="3"/>
  <c r="W370" i="3"/>
  <c r="X370" i="3"/>
  <c r="W371" i="3"/>
  <c r="X371" i="3"/>
  <c r="W372" i="3"/>
  <c r="X372" i="3"/>
  <c r="W373" i="3"/>
  <c r="X373" i="3"/>
  <c r="W374" i="3"/>
  <c r="X374" i="3"/>
  <c r="W375" i="3"/>
  <c r="X375" i="3"/>
  <c r="W376" i="3"/>
  <c r="X376" i="3"/>
  <c r="W377" i="3"/>
  <c r="X377" i="3"/>
  <c r="W378" i="3"/>
  <c r="X378" i="3"/>
  <c r="W379" i="3"/>
  <c r="X379" i="3"/>
  <c r="W380" i="3"/>
  <c r="X380" i="3"/>
  <c r="W381" i="3"/>
  <c r="X381" i="3"/>
  <c r="W382" i="3"/>
  <c r="X382" i="3"/>
  <c r="W383" i="3"/>
  <c r="X383" i="3"/>
  <c r="W384" i="3"/>
  <c r="X384" i="3"/>
  <c r="W385" i="3"/>
  <c r="X385" i="3"/>
  <c r="W386" i="3"/>
  <c r="X386" i="3"/>
  <c r="W387" i="3"/>
  <c r="X387" i="3"/>
  <c r="W388" i="3"/>
  <c r="X388" i="3"/>
  <c r="W389" i="3"/>
  <c r="X389" i="3"/>
  <c r="W390" i="3"/>
  <c r="X390" i="3"/>
  <c r="W391" i="3"/>
  <c r="X391" i="3"/>
  <c r="W392" i="3"/>
  <c r="X392" i="3"/>
  <c r="W393" i="3"/>
  <c r="X393" i="3"/>
  <c r="W394" i="3"/>
  <c r="X394" i="3"/>
  <c r="W395" i="3"/>
  <c r="X395" i="3"/>
  <c r="W396" i="3"/>
  <c r="X396" i="3"/>
  <c r="W397" i="3"/>
  <c r="X397" i="3"/>
  <c r="W398" i="3"/>
  <c r="X398" i="3"/>
  <c r="W399" i="3"/>
  <c r="X399" i="3"/>
  <c r="W400" i="3"/>
  <c r="X400" i="3"/>
  <c r="W401" i="3"/>
  <c r="X401" i="3"/>
  <c r="W402" i="3"/>
  <c r="X402" i="3"/>
  <c r="W403" i="3"/>
  <c r="X403" i="3"/>
  <c r="W404" i="3"/>
  <c r="X404" i="3"/>
  <c r="W405" i="3"/>
  <c r="X405" i="3"/>
  <c r="W406" i="3"/>
  <c r="X406" i="3"/>
  <c r="W407" i="3"/>
  <c r="X407" i="3"/>
  <c r="W408" i="3"/>
  <c r="X408" i="3"/>
  <c r="W409" i="3"/>
  <c r="X409" i="3"/>
  <c r="W410" i="3"/>
  <c r="X410" i="3"/>
  <c r="W411" i="3"/>
  <c r="X411" i="3"/>
  <c r="W412" i="3"/>
  <c r="X412" i="3"/>
  <c r="W413" i="3"/>
  <c r="X413" i="3"/>
  <c r="W414" i="3"/>
  <c r="X414" i="3"/>
  <c r="W415" i="3"/>
  <c r="X415" i="3"/>
  <c r="W416" i="3"/>
  <c r="X416" i="3"/>
  <c r="W417" i="3"/>
  <c r="X417" i="3"/>
  <c r="W418" i="3"/>
  <c r="X418" i="3"/>
  <c r="W419" i="3"/>
  <c r="X419" i="3"/>
  <c r="W420" i="3"/>
  <c r="X420" i="3"/>
  <c r="W421" i="3"/>
  <c r="X421" i="3"/>
  <c r="W422" i="3"/>
  <c r="X422" i="3"/>
  <c r="W423" i="3"/>
  <c r="X423" i="3"/>
  <c r="W424" i="3"/>
  <c r="X424" i="3"/>
  <c r="W425" i="3"/>
  <c r="X425" i="3"/>
  <c r="W426" i="3"/>
  <c r="X426" i="3"/>
  <c r="W427" i="3"/>
  <c r="X427" i="3"/>
  <c r="W428" i="3"/>
  <c r="X428" i="3"/>
  <c r="W429" i="3"/>
  <c r="X429" i="3"/>
  <c r="W430" i="3"/>
  <c r="X430" i="3"/>
  <c r="W431" i="3"/>
  <c r="X431" i="3"/>
  <c r="W432" i="3"/>
  <c r="X432" i="3"/>
  <c r="W433" i="3"/>
  <c r="X433" i="3"/>
  <c r="W434" i="3"/>
  <c r="X434" i="3"/>
  <c r="W435" i="3"/>
  <c r="X435" i="3"/>
  <c r="W436" i="3"/>
  <c r="X436" i="3"/>
  <c r="W437" i="3"/>
  <c r="X437" i="3"/>
  <c r="W438" i="3"/>
  <c r="X438" i="3"/>
  <c r="W439" i="3"/>
  <c r="X439" i="3"/>
  <c r="W440" i="3"/>
  <c r="X440" i="3"/>
  <c r="W441" i="3"/>
  <c r="X441" i="3"/>
  <c r="W442" i="3"/>
  <c r="X442" i="3"/>
  <c r="W443" i="3"/>
  <c r="X443" i="3"/>
  <c r="W444" i="3"/>
  <c r="X444" i="3"/>
  <c r="W445" i="3"/>
  <c r="X445" i="3"/>
  <c r="W446" i="3"/>
  <c r="X446" i="3"/>
  <c r="W447" i="3"/>
  <c r="X447" i="3"/>
  <c r="W448" i="3"/>
  <c r="X448" i="3"/>
  <c r="W449" i="3"/>
  <c r="X449" i="3"/>
  <c r="W450" i="3"/>
  <c r="X450" i="3"/>
  <c r="W451" i="3"/>
  <c r="X451" i="3"/>
  <c r="W452" i="3"/>
  <c r="X452" i="3"/>
  <c r="W453" i="3"/>
  <c r="X453" i="3"/>
  <c r="W454" i="3"/>
  <c r="X454" i="3"/>
  <c r="W455" i="3"/>
  <c r="X455" i="3"/>
  <c r="W456" i="3"/>
  <c r="X456" i="3"/>
  <c r="W457" i="3"/>
  <c r="X457" i="3"/>
  <c r="W458" i="3"/>
  <c r="X458" i="3"/>
  <c r="W459" i="3"/>
  <c r="X459" i="3"/>
  <c r="W460" i="3"/>
  <c r="X460" i="3"/>
  <c r="W461" i="3"/>
  <c r="X461" i="3"/>
  <c r="W462" i="3"/>
  <c r="X462" i="3"/>
  <c r="W463" i="3"/>
  <c r="X463" i="3"/>
  <c r="W464" i="3"/>
  <c r="X464" i="3"/>
  <c r="W465" i="3"/>
  <c r="X465" i="3"/>
  <c r="W466" i="3"/>
  <c r="X466" i="3"/>
  <c r="W467" i="3"/>
  <c r="X467" i="3"/>
  <c r="W468" i="3"/>
  <c r="X468" i="3"/>
  <c r="W469" i="3"/>
  <c r="X469" i="3"/>
  <c r="W470" i="3"/>
  <c r="X470" i="3"/>
  <c r="W471" i="3"/>
  <c r="X471" i="3"/>
  <c r="W472" i="3"/>
  <c r="X472" i="3"/>
  <c r="W473" i="3"/>
  <c r="X473" i="3"/>
  <c r="W474" i="3"/>
  <c r="X474" i="3"/>
  <c r="W475" i="3"/>
  <c r="X475" i="3"/>
  <c r="W476" i="3"/>
  <c r="X476" i="3"/>
  <c r="W477" i="3"/>
  <c r="X477" i="3"/>
  <c r="W478" i="3"/>
  <c r="X478" i="3"/>
  <c r="W479" i="3"/>
  <c r="X479" i="3"/>
  <c r="W480" i="3"/>
  <c r="X480" i="3"/>
  <c r="W481" i="3"/>
  <c r="X481" i="3"/>
  <c r="W482" i="3"/>
  <c r="X482" i="3"/>
  <c r="W483" i="3"/>
  <c r="X483" i="3"/>
  <c r="W484" i="3"/>
  <c r="X484" i="3"/>
  <c r="W485" i="3"/>
  <c r="X485" i="3"/>
  <c r="W486" i="3"/>
  <c r="X486" i="3"/>
  <c r="W487" i="3"/>
  <c r="X487" i="3"/>
  <c r="W488" i="3"/>
  <c r="X488" i="3"/>
  <c r="W489" i="3"/>
  <c r="X489" i="3"/>
  <c r="W490" i="3"/>
  <c r="X490" i="3"/>
  <c r="W491" i="3"/>
  <c r="X491" i="3"/>
  <c r="W492" i="3"/>
  <c r="X492" i="3"/>
  <c r="W493" i="3"/>
  <c r="X493" i="3"/>
  <c r="W494" i="3"/>
  <c r="X494" i="3"/>
  <c r="W495" i="3"/>
  <c r="X495" i="3"/>
  <c r="W496" i="3"/>
  <c r="X496" i="3"/>
  <c r="W497" i="3"/>
  <c r="X497" i="3"/>
  <c r="W498" i="3"/>
  <c r="X498" i="3"/>
  <c r="W499" i="3"/>
  <c r="X499" i="3"/>
  <c r="W500" i="3"/>
  <c r="X500" i="3"/>
  <c r="W501" i="3"/>
  <c r="X501" i="3"/>
  <c r="W502" i="3"/>
  <c r="X502" i="3"/>
  <c r="W503" i="3"/>
  <c r="X503" i="3"/>
  <c r="W504" i="3"/>
  <c r="X504" i="3"/>
  <c r="W505" i="3"/>
  <c r="X505" i="3"/>
  <c r="W506" i="3"/>
  <c r="X506" i="3"/>
  <c r="W507" i="3"/>
  <c r="X507" i="3"/>
  <c r="W508" i="3"/>
  <c r="X508" i="3"/>
  <c r="W509" i="3"/>
  <c r="X509" i="3"/>
  <c r="W510" i="3"/>
  <c r="X510" i="3"/>
  <c r="W511" i="3"/>
  <c r="X511" i="3"/>
  <c r="W512" i="3"/>
  <c r="X512" i="3"/>
  <c r="W513" i="3"/>
  <c r="X513" i="3"/>
  <c r="W514" i="3"/>
  <c r="X514" i="3"/>
  <c r="W515" i="3"/>
  <c r="X515" i="3"/>
  <c r="W516" i="3"/>
  <c r="X516" i="3"/>
  <c r="W517" i="3"/>
  <c r="X517" i="3"/>
  <c r="W518" i="3"/>
  <c r="X518" i="3"/>
  <c r="W519" i="3"/>
  <c r="X519" i="3"/>
  <c r="W520" i="3"/>
  <c r="X520" i="3"/>
  <c r="W521" i="3"/>
  <c r="X521" i="3"/>
  <c r="W522" i="3"/>
  <c r="X522" i="3"/>
  <c r="W523" i="3"/>
  <c r="X523" i="3"/>
  <c r="W524" i="3"/>
  <c r="X524" i="3"/>
  <c r="W525" i="3"/>
  <c r="X525" i="3"/>
  <c r="W526" i="3"/>
  <c r="X526" i="3"/>
  <c r="W527" i="3"/>
  <c r="X527" i="3"/>
  <c r="W528" i="3"/>
  <c r="X528" i="3"/>
  <c r="W529" i="3"/>
  <c r="X529" i="3"/>
  <c r="W530" i="3"/>
  <c r="X530" i="3"/>
  <c r="W531" i="3"/>
  <c r="X531" i="3"/>
  <c r="W532" i="3"/>
  <c r="X532" i="3"/>
  <c r="W533" i="3"/>
  <c r="X533" i="3"/>
  <c r="W534" i="3"/>
  <c r="X534" i="3"/>
  <c r="W535" i="3"/>
  <c r="X535" i="3"/>
  <c r="W536" i="3"/>
  <c r="X536" i="3"/>
  <c r="W537" i="3"/>
  <c r="X537" i="3"/>
  <c r="W538" i="3"/>
  <c r="X538" i="3"/>
  <c r="W539" i="3"/>
  <c r="X539" i="3"/>
  <c r="W540" i="3"/>
  <c r="X540" i="3"/>
  <c r="W541" i="3"/>
  <c r="X541" i="3"/>
  <c r="W542" i="3"/>
  <c r="X542" i="3"/>
  <c r="W543" i="3"/>
  <c r="X543" i="3"/>
  <c r="W544" i="3"/>
  <c r="X544" i="3"/>
  <c r="W545" i="3"/>
  <c r="X545" i="3"/>
  <c r="W546" i="3"/>
  <c r="X546" i="3"/>
  <c r="W547" i="3"/>
  <c r="X547" i="3"/>
  <c r="W548" i="3"/>
  <c r="X548" i="3"/>
  <c r="W549" i="3"/>
  <c r="X549" i="3"/>
  <c r="W550" i="3"/>
  <c r="X550" i="3"/>
  <c r="W551" i="3"/>
  <c r="X551" i="3"/>
  <c r="W552" i="3"/>
  <c r="X552" i="3"/>
  <c r="W553" i="3"/>
  <c r="X553" i="3"/>
  <c r="W554" i="3"/>
  <c r="X554" i="3"/>
  <c r="W555" i="3"/>
  <c r="X555" i="3"/>
  <c r="W556" i="3"/>
  <c r="X556" i="3"/>
  <c r="W557" i="3"/>
  <c r="X557" i="3"/>
  <c r="W558" i="3"/>
  <c r="X558" i="3"/>
  <c r="W559" i="3"/>
  <c r="X559" i="3"/>
  <c r="W560" i="3"/>
  <c r="X560" i="3"/>
  <c r="W561" i="3"/>
  <c r="X561" i="3"/>
  <c r="W562" i="3"/>
  <c r="X562" i="3"/>
  <c r="W563" i="3"/>
  <c r="X563" i="3"/>
  <c r="W564" i="3"/>
  <c r="X564" i="3"/>
  <c r="W565" i="3"/>
  <c r="X565" i="3"/>
  <c r="W566" i="3"/>
  <c r="X566" i="3"/>
  <c r="W567" i="3"/>
  <c r="X567" i="3"/>
  <c r="W568" i="3"/>
  <c r="X568" i="3"/>
  <c r="W569" i="3"/>
  <c r="X569" i="3"/>
  <c r="W570" i="3"/>
  <c r="X570" i="3"/>
  <c r="W571" i="3"/>
  <c r="X571" i="3"/>
  <c r="W572" i="3"/>
  <c r="X572" i="3"/>
  <c r="W573" i="3"/>
  <c r="X573" i="3"/>
  <c r="W574" i="3"/>
  <c r="X574" i="3"/>
  <c r="W575" i="3"/>
  <c r="X575" i="3"/>
  <c r="W576" i="3"/>
  <c r="X576" i="3"/>
  <c r="W577" i="3"/>
  <c r="X577" i="3"/>
  <c r="W578" i="3"/>
  <c r="X578" i="3"/>
  <c r="W579" i="3"/>
  <c r="X579" i="3"/>
  <c r="W580" i="3"/>
  <c r="X580" i="3"/>
  <c r="W581" i="3"/>
  <c r="X581" i="3"/>
  <c r="W582" i="3"/>
  <c r="X582" i="3"/>
  <c r="W583" i="3"/>
  <c r="X583" i="3"/>
  <c r="W584" i="3"/>
  <c r="X584" i="3"/>
  <c r="W585" i="3"/>
  <c r="X585" i="3"/>
  <c r="W586" i="3"/>
  <c r="X586" i="3"/>
  <c r="W587" i="3"/>
  <c r="X587" i="3"/>
  <c r="W588" i="3"/>
  <c r="X588" i="3"/>
  <c r="W589" i="3"/>
  <c r="X589" i="3"/>
  <c r="W590" i="3"/>
  <c r="X590" i="3"/>
  <c r="W591" i="3"/>
  <c r="X591" i="3"/>
  <c r="W592" i="3"/>
  <c r="X592" i="3"/>
  <c r="W593" i="3"/>
  <c r="X593" i="3"/>
  <c r="W594" i="3"/>
  <c r="X594" i="3"/>
  <c r="W595" i="3"/>
  <c r="X595" i="3"/>
  <c r="W596" i="3"/>
  <c r="X596" i="3"/>
  <c r="W597" i="3"/>
  <c r="X597" i="3"/>
  <c r="W598" i="3"/>
  <c r="X598" i="3"/>
  <c r="W599" i="3"/>
  <c r="X599" i="3"/>
  <c r="W600" i="3"/>
  <c r="X600" i="3"/>
  <c r="W601" i="3"/>
  <c r="X601" i="3"/>
  <c r="W602" i="3"/>
  <c r="X602" i="3"/>
  <c r="W603" i="3"/>
  <c r="X603" i="3"/>
  <c r="W604" i="3"/>
  <c r="X604" i="3"/>
  <c r="W605" i="3"/>
  <c r="X605" i="3"/>
  <c r="Y605" i="3" s="1"/>
  <c r="W606" i="3"/>
  <c r="X606" i="3"/>
  <c r="W607" i="3"/>
  <c r="X607" i="3"/>
  <c r="W608" i="3"/>
  <c r="X608" i="3"/>
  <c r="W609" i="3"/>
  <c r="X609" i="3"/>
  <c r="W610" i="3"/>
  <c r="X610" i="3"/>
  <c r="W611" i="3"/>
  <c r="X611" i="3"/>
  <c r="W612" i="3"/>
  <c r="X612" i="3"/>
  <c r="W613" i="3"/>
  <c r="X613" i="3"/>
  <c r="W614" i="3"/>
  <c r="X614" i="3"/>
  <c r="W615" i="3"/>
  <c r="X615" i="3"/>
  <c r="W616" i="3"/>
  <c r="X616" i="3"/>
  <c r="W617" i="3"/>
  <c r="X617" i="3"/>
  <c r="W618" i="3"/>
  <c r="X618" i="3"/>
  <c r="W619" i="3"/>
  <c r="X619" i="3"/>
  <c r="W620" i="3"/>
  <c r="X620" i="3"/>
  <c r="W621" i="3"/>
  <c r="X621" i="3"/>
  <c r="W622" i="3"/>
  <c r="X622" i="3"/>
  <c r="W623" i="3"/>
  <c r="X623" i="3"/>
  <c r="W624" i="3"/>
  <c r="X624" i="3"/>
  <c r="W625" i="3"/>
  <c r="X625" i="3"/>
  <c r="W626" i="3"/>
  <c r="X626" i="3"/>
  <c r="W627" i="3"/>
  <c r="X627" i="3"/>
  <c r="W628" i="3"/>
  <c r="X628" i="3"/>
  <c r="W629" i="3"/>
  <c r="X629" i="3"/>
  <c r="W630" i="3"/>
  <c r="X630" i="3"/>
  <c r="W631" i="3"/>
  <c r="X631" i="3"/>
  <c r="W632" i="3"/>
  <c r="X632" i="3"/>
  <c r="W633" i="3"/>
  <c r="X633" i="3"/>
  <c r="W634" i="3"/>
  <c r="X634" i="3"/>
  <c r="W635" i="3"/>
  <c r="X635" i="3"/>
  <c r="W636" i="3"/>
  <c r="X636" i="3"/>
  <c r="W637" i="3"/>
  <c r="X637" i="3"/>
  <c r="W638" i="3"/>
  <c r="X638" i="3"/>
  <c r="W639" i="3"/>
  <c r="X639" i="3"/>
  <c r="W640" i="3"/>
  <c r="X640" i="3"/>
  <c r="W641" i="3"/>
  <c r="X641" i="3"/>
  <c r="W642" i="3"/>
  <c r="X642" i="3"/>
  <c r="W643" i="3"/>
  <c r="X643" i="3"/>
  <c r="W644" i="3"/>
  <c r="X644" i="3"/>
  <c r="W645" i="3"/>
  <c r="X645" i="3"/>
  <c r="W646" i="3"/>
  <c r="X646" i="3"/>
  <c r="W647" i="3"/>
  <c r="X647" i="3"/>
  <c r="W648" i="3"/>
  <c r="X648" i="3"/>
  <c r="W649" i="3"/>
  <c r="X649" i="3"/>
  <c r="W650" i="3"/>
  <c r="X650" i="3"/>
  <c r="W651" i="3"/>
  <c r="X651" i="3"/>
  <c r="W652" i="3"/>
  <c r="X652" i="3"/>
  <c r="W653" i="3"/>
  <c r="X653" i="3"/>
  <c r="W654" i="3"/>
  <c r="X654" i="3"/>
  <c r="W655" i="3"/>
  <c r="X655" i="3"/>
  <c r="W656" i="3"/>
  <c r="X656" i="3"/>
  <c r="W657" i="3"/>
  <c r="X657" i="3"/>
  <c r="W658" i="3"/>
  <c r="X658" i="3"/>
  <c r="W659" i="3"/>
  <c r="X659" i="3"/>
  <c r="W660" i="3"/>
  <c r="X660" i="3"/>
  <c r="W661" i="3"/>
  <c r="X661" i="3"/>
  <c r="W662" i="3"/>
  <c r="X662" i="3"/>
  <c r="W663" i="3"/>
  <c r="X663" i="3"/>
  <c r="W664" i="3"/>
  <c r="X664" i="3"/>
  <c r="W665" i="3"/>
  <c r="X665" i="3"/>
  <c r="W666" i="3"/>
  <c r="X666" i="3"/>
  <c r="W667" i="3"/>
  <c r="X667" i="3"/>
  <c r="W668" i="3"/>
  <c r="X668" i="3"/>
  <c r="W669" i="3"/>
  <c r="X669" i="3"/>
  <c r="W670" i="3"/>
  <c r="X670" i="3"/>
  <c r="W671" i="3"/>
  <c r="X671" i="3"/>
  <c r="W672" i="3"/>
  <c r="X672" i="3"/>
  <c r="W673" i="3"/>
  <c r="X673" i="3"/>
  <c r="W674" i="3"/>
  <c r="X674" i="3"/>
  <c r="W675" i="3"/>
  <c r="X675" i="3"/>
  <c r="W676" i="3"/>
  <c r="X676" i="3"/>
  <c r="W677" i="3"/>
  <c r="X677" i="3"/>
  <c r="W678" i="3"/>
  <c r="X678" i="3"/>
  <c r="W679" i="3"/>
  <c r="X679" i="3"/>
  <c r="W680" i="3"/>
  <c r="X680" i="3"/>
  <c r="W681" i="3"/>
  <c r="X681" i="3"/>
  <c r="W682" i="3"/>
  <c r="X682" i="3"/>
  <c r="W683" i="3"/>
  <c r="X683" i="3"/>
  <c r="W684" i="3"/>
  <c r="X684" i="3"/>
  <c r="W685" i="3"/>
  <c r="X685" i="3"/>
  <c r="W686" i="3"/>
  <c r="X686" i="3"/>
  <c r="W687" i="3"/>
  <c r="X687" i="3"/>
  <c r="W688" i="3"/>
  <c r="X688" i="3"/>
  <c r="W689" i="3"/>
  <c r="X689" i="3"/>
  <c r="W690" i="3"/>
  <c r="X690" i="3"/>
  <c r="W691" i="3"/>
  <c r="X691" i="3"/>
  <c r="W692" i="3"/>
  <c r="X692" i="3"/>
  <c r="W693" i="3"/>
  <c r="X693" i="3"/>
  <c r="W694" i="3"/>
  <c r="X694" i="3"/>
  <c r="W695" i="3"/>
  <c r="X695" i="3"/>
  <c r="W696" i="3"/>
  <c r="X696" i="3"/>
  <c r="W697" i="3"/>
  <c r="X697" i="3"/>
  <c r="W698" i="3"/>
  <c r="X698" i="3"/>
  <c r="W699" i="3"/>
  <c r="X699" i="3"/>
  <c r="W700" i="3"/>
  <c r="X700" i="3"/>
  <c r="W701" i="3"/>
  <c r="X701" i="3"/>
  <c r="W702" i="3"/>
  <c r="X702" i="3"/>
  <c r="W703" i="3"/>
  <c r="X703" i="3"/>
  <c r="W704" i="3"/>
  <c r="X704" i="3"/>
  <c r="W705" i="3"/>
  <c r="X705" i="3"/>
  <c r="W706" i="3"/>
  <c r="X706" i="3"/>
  <c r="W707" i="3"/>
  <c r="X707" i="3"/>
  <c r="W708" i="3"/>
  <c r="X708" i="3"/>
  <c r="W709" i="3"/>
  <c r="X709" i="3"/>
  <c r="W710" i="3"/>
  <c r="X710" i="3"/>
  <c r="W711" i="3"/>
  <c r="X711" i="3"/>
  <c r="W712" i="3"/>
  <c r="X712" i="3"/>
  <c r="W713" i="3"/>
  <c r="X713" i="3"/>
  <c r="W714" i="3"/>
  <c r="X714" i="3"/>
  <c r="W715" i="3"/>
  <c r="X715" i="3"/>
  <c r="W716" i="3"/>
  <c r="X716" i="3"/>
  <c r="W717" i="3"/>
  <c r="X717" i="3"/>
  <c r="W718" i="3"/>
  <c r="X718" i="3"/>
  <c r="W719" i="3"/>
  <c r="X719" i="3"/>
  <c r="W720" i="3"/>
  <c r="X720" i="3"/>
  <c r="W721" i="3"/>
  <c r="X721" i="3"/>
  <c r="W722" i="3"/>
  <c r="X722" i="3"/>
  <c r="W723" i="3"/>
  <c r="X723" i="3"/>
  <c r="W724" i="3"/>
  <c r="X724" i="3"/>
  <c r="W725" i="3"/>
  <c r="X725" i="3"/>
  <c r="W726" i="3"/>
  <c r="X726" i="3"/>
  <c r="W727" i="3"/>
  <c r="X727" i="3"/>
  <c r="W728" i="3"/>
  <c r="X728" i="3"/>
  <c r="W729" i="3"/>
  <c r="X729" i="3"/>
  <c r="W730" i="3"/>
  <c r="X730" i="3"/>
  <c r="W731" i="3"/>
  <c r="X731" i="3"/>
  <c r="W732" i="3"/>
  <c r="X732" i="3"/>
  <c r="W733" i="3"/>
  <c r="X733" i="3"/>
  <c r="W734" i="3"/>
  <c r="X734" i="3"/>
  <c r="W735" i="3"/>
  <c r="X735" i="3"/>
  <c r="W736" i="3"/>
  <c r="X736" i="3"/>
  <c r="W737" i="3"/>
  <c r="X737" i="3"/>
  <c r="W738" i="3"/>
  <c r="X738" i="3"/>
  <c r="W739" i="3"/>
  <c r="X739" i="3"/>
  <c r="W740" i="3"/>
  <c r="X740" i="3"/>
  <c r="W741" i="3"/>
  <c r="X741" i="3"/>
  <c r="W742" i="3"/>
  <c r="X742" i="3"/>
  <c r="W743" i="3"/>
  <c r="X743" i="3"/>
  <c r="W744" i="3"/>
  <c r="X744" i="3"/>
  <c r="W745" i="3"/>
  <c r="X745" i="3"/>
  <c r="W746" i="3"/>
  <c r="X746" i="3"/>
  <c r="W747" i="3"/>
  <c r="X747" i="3"/>
  <c r="W748" i="3"/>
  <c r="X748" i="3"/>
  <c r="W749" i="3"/>
  <c r="X749" i="3"/>
  <c r="W750" i="3"/>
  <c r="X750" i="3"/>
  <c r="W751" i="3"/>
  <c r="X751" i="3"/>
  <c r="W752" i="3"/>
  <c r="X752" i="3"/>
  <c r="W753" i="3"/>
  <c r="X753" i="3"/>
  <c r="W754" i="3"/>
  <c r="X754" i="3"/>
  <c r="W755" i="3"/>
  <c r="X755" i="3"/>
  <c r="W756" i="3"/>
  <c r="X756" i="3"/>
  <c r="W757" i="3"/>
  <c r="X757" i="3"/>
  <c r="W758" i="3"/>
  <c r="X758" i="3"/>
  <c r="W759" i="3"/>
  <c r="X759" i="3"/>
  <c r="W760" i="3"/>
  <c r="X760" i="3"/>
  <c r="W761" i="3"/>
  <c r="X761" i="3"/>
  <c r="W762" i="3"/>
  <c r="X762" i="3"/>
  <c r="W763" i="3"/>
  <c r="X763" i="3"/>
  <c r="W764" i="3"/>
  <c r="X764" i="3"/>
  <c r="W765" i="3"/>
  <c r="X765" i="3"/>
  <c r="W766" i="3"/>
  <c r="X766" i="3"/>
  <c r="W767" i="3"/>
  <c r="X767" i="3"/>
  <c r="W768" i="3"/>
  <c r="X768" i="3"/>
  <c r="W769" i="3"/>
  <c r="X769" i="3"/>
  <c r="W770" i="3"/>
  <c r="X770" i="3"/>
  <c r="W771" i="3"/>
  <c r="X771" i="3"/>
  <c r="W772" i="3"/>
  <c r="X772" i="3"/>
  <c r="W773" i="3"/>
  <c r="X773" i="3"/>
  <c r="W774" i="3"/>
  <c r="X774" i="3"/>
  <c r="W775" i="3"/>
  <c r="X775" i="3"/>
  <c r="W776" i="3"/>
  <c r="X776" i="3"/>
  <c r="W777" i="3"/>
  <c r="X777" i="3"/>
  <c r="W778" i="3"/>
  <c r="X778" i="3"/>
  <c r="W779" i="3"/>
  <c r="X779" i="3"/>
  <c r="W780" i="3"/>
  <c r="X780" i="3"/>
  <c r="W781" i="3"/>
  <c r="X781" i="3"/>
  <c r="W782" i="3"/>
  <c r="X782" i="3"/>
  <c r="W783" i="3"/>
  <c r="X783" i="3"/>
  <c r="W784" i="3"/>
  <c r="X784" i="3"/>
  <c r="W785" i="3"/>
  <c r="X785" i="3"/>
  <c r="W786" i="3"/>
  <c r="X786" i="3"/>
  <c r="W787" i="3"/>
  <c r="X787" i="3"/>
  <c r="W788" i="3"/>
  <c r="X788" i="3"/>
  <c r="W789" i="3"/>
  <c r="X789" i="3"/>
  <c r="W790" i="3"/>
  <c r="X790" i="3"/>
  <c r="W791" i="3"/>
  <c r="X791" i="3"/>
  <c r="W792" i="3"/>
  <c r="X792" i="3"/>
  <c r="W793" i="3"/>
  <c r="X793" i="3"/>
  <c r="W794" i="3"/>
  <c r="X794" i="3"/>
  <c r="W795" i="3"/>
  <c r="X795" i="3"/>
  <c r="W796" i="3"/>
  <c r="X796" i="3"/>
  <c r="W797" i="3"/>
  <c r="X797" i="3"/>
  <c r="W798" i="3"/>
  <c r="X798" i="3"/>
  <c r="W799" i="3"/>
  <c r="X799" i="3"/>
  <c r="W800" i="3"/>
  <c r="X800" i="3"/>
  <c r="W801" i="3"/>
  <c r="X801" i="3"/>
  <c r="W802" i="3"/>
  <c r="X802" i="3"/>
  <c r="W803" i="3"/>
  <c r="X803" i="3"/>
  <c r="W804" i="3"/>
  <c r="X804" i="3"/>
  <c r="W805" i="3"/>
  <c r="X805" i="3"/>
  <c r="W806" i="3"/>
  <c r="X806" i="3"/>
  <c r="W807" i="3"/>
  <c r="X807" i="3"/>
  <c r="W808" i="3"/>
  <c r="X808" i="3"/>
  <c r="W809" i="3"/>
  <c r="X809" i="3"/>
  <c r="W810" i="3"/>
  <c r="X810" i="3"/>
  <c r="W811" i="3"/>
  <c r="X811" i="3"/>
  <c r="W812" i="3"/>
  <c r="X812" i="3"/>
  <c r="W813" i="3"/>
  <c r="X813" i="3"/>
  <c r="W814" i="3"/>
  <c r="X814" i="3"/>
  <c r="W815" i="3"/>
  <c r="X815" i="3"/>
  <c r="W816" i="3"/>
  <c r="X816" i="3"/>
  <c r="W817" i="3"/>
  <c r="X817" i="3"/>
  <c r="W818" i="3"/>
  <c r="X818" i="3"/>
  <c r="W819" i="3"/>
  <c r="X819" i="3"/>
  <c r="W820" i="3"/>
  <c r="X820" i="3"/>
  <c r="W821" i="3"/>
  <c r="X821" i="3"/>
  <c r="W822" i="3"/>
  <c r="X822" i="3"/>
  <c r="W823" i="3"/>
  <c r="X823" i="3"/>
  <c r="W824" i="3"/>
  <c r="X824" i="3"/>
  <c r="W825" i="3"/>
  <c r="X825" i="3"/>
  <c r="W826" i="3"/>
  <c r="X826" i="3"/>
  <c r="W827" i="3"/>
  <c r="X827" i="3"/>
  <c r="W828" i="3"/>
  <c r="X828" i="3"/>
  <c r="W829" i="3"/>
  <c r="X829" i="3"/>
  <c r="W830" i="3"/>
  <c r="X830" i="3"/>
  <c r="W831" i="3"/>
  <c r="X831" i="3"/>
  <c r="W832" i="3"/>
  <c r="X832" i="3"/>
  <c r="W833" i="3"/>
  <c r="X833" i="3"/>
  <c r="W834" i="3"/>
  <c r="X834" i="3"/>
  <c r="W835" i="3"/>
  <c r="X835" i="3"/>
  <c r="W836" i="3"/>
  <c r="X836" i="3"/>
  <c r="W837" i="3"/>
  <c r="X837" i="3"/>
  <c r="W838" i="3"/>
  <c r="X838" i="3"/>
  <c r="W839" i="3"/>
  <c r="X839" i="3"/>
  <c r="W840" i="3"/>
  <c r="X840" i="3"/>
  <c r="W841" i="3"/>
  <c r="X841" i="3"/>
  <c r="W842" i="3"/>
  <c r="X842" i="3"/>
  <c r="W843" i="3"/>
  <c r="X843" i="3"/>
  <c r="W844" i="3"/>
  <c r="X844" i="3"/>
  <c r="W845" i="3"/>
  <c r="X845" i="3"/>
  <c r="W846" i="3"/>
  <c r="X846" i="3"/>
  <c r="W847" i="3"/>
  <c r="X847" i="3"/>
  <c r="W848" i="3"/>
  <c r="X848" i="3"/>
  <c r="W849" i="3"/>
  <c r="X849" i="3"/>
  <c r="W850" i="3"/>
  <c r="X850" i="3"/>
  <c r="W851" i="3"/>
  <c r="X851" i="3"/>
  <c r="W852" i="3"/>
  <c r="X852" i="3"/>
  <c r="W853" i="3"/>
  <c r="X853" i="3"/>
  <c r="W854" i="3"/>
  <c r="X854" i="3"/>
  <c r="W855" i="3"/>
  <c r="X855" i="3"/>
  <c r="W856" i="3"/>
  <c r="X856" i="3"/>
  <c r="W857" i="3"/>
  <c r="X857" i="3"/>
  <c r="W858" i="3"/>
  <c r="X858" i="3"/>
  <c r="W859" i="3"/>
  <c r="X859" i="3"/>
  <c r="W860" i="3"/>
  <c r="X860" i="3"/>
  <c r="W861" i="3"/>
  <c r="X861" i="3"/>
  <c r="W862" i="3"/>
  <c r="X862" i="3"/>
  <c r="W863" i="3"/>
  <c r="X863" i="3"/>
  <c r="W864" i="3"/>
  <c r="X864" i="3"/>
  <c r="W865" i="3"/>
  <c r="X865" i="3"/>
  <c r="W866" i="3"/>
  <c r="X866" i="3"/>
  <c r="W867" i="3"/>
  <c r="X867" i="3"/>
  <c r="W868" i="3"/>
  <c r="X868" i="3"/>
  <c r="W869" i="3"/>
  <c r="X869" i="3"/>
  <c r="W870" i="3"/>
  <c r="X870" i="3"/>
  <c r="W871" i="3"/>
  <c r="X871" i="3"/>
  <c r="W872" i="3"/>
  <c r="X872" i="3"/>
  <c r="W873" i="3"/>
  <c r="X873" i="3"/>
  <c r="W874" i="3"/>
  <c r="X874" i="3"/>
  <c r="W875" i="3"/>
  <c r="X875" i="3"/>
  <c r="W876" i="3"/>
  <c r="X876" i="3"/>
  <c r="W877" i="3"/>
  <c r="X877" i="3"/>
  <c r="W878" i="3"/>
  <c r="X878" i="3"/>
  <c r="W879" i="3"/>
  <c r="X879" i="3"/>
  <c r="W880" i="3"/>
  <c r="X880" i="3"/>
  <c r="W881" i="3"/>
  <c r="X881" i="3"/>
  <c r="W882" i="3"/>
  <c r="X882" i="3"/>
  <c r="W883" i="3"/>
  <c r="X883" i="3"/>
  <c r="W884" i="3"/>
  <c r="X884" i="3"/>
  <c r="W885" i="3"/>
  <c r="X885" i="3"/>
  <c r="W886" i="3"/>
  <c r="X886" i="3"/>
  <c r="W887" i="3"/>
  <c r="X887" i="3"/>
  <c r="W888" i="3"/>
  <c r="X888" i="3"/>
  <c r="W889" i="3"/>
  <c r="X889" i="3"/>
  <c r="W890" i="3"/>
  <c r="X890" i="3"/>
  <c r="W891" i="3"/>
  <c r="X891" i="3"/>
  <c r="W892" i="3"/>
  <c r="X892" i="3"/>
  <c r="W893" i="3"/>
  <c r="X893" i="3"/>
  <c r="W894" i="3"/>
  <c r="X894" i="3"/>
  <c r="W895" i="3"/>
  <c r="X895" i="3"/>
  <c r="W896" i="3"/>
  <c r="X896" i="3"/>
  <c r="W897" i="3"/>
  <c r="X897" i="3"/>
  <c r="W898" i="3"/>
  <c r="X898" i="3"/>
  <c r="W899" i="3"/>
  <c r="X899" i="3"/>
  <c r="W900" i="3"/>
  <c r="X900" i="3"/>
  <c r="W901" i="3"/>
  <c r="X901" i="3"/>
  <c r="W902" i="3"/>
  <c r="X902" i="3"/>
  <c r="W903" i="3"/>
  <c r="X903" i="3"/>
  <c r="W904" i="3"/>
  <c r="X904" i="3"/>
  <c r="W905" i="3"/>
  <c r="X905" i="3"/>
  <c r="W906" i="3"/>
  <c r="X906" i="3"/>
  <c r="W907" i="3"/>
  <c r="X907" i="3"/>
  <c r="W908" i="3"/>
  <c r="X908" i="3"/>
  <c r="W909" i="3"/>
  <c r="X909" i="3"/>
  <c r="W910" i="3"/>
  <c r="X910" i="3"/>
  <c r="W911" i="3"/>
  <c r="X911" i="3"/>
  <c r="W912" i="3"/>
  <c r="X912" i="3"/>
  <c r="W913" i="3"/>
  <c r="X913" i="3"/>
  <c r="Z913" i="3" s="1"/>
  <c r="AA913" i="3" s="1"/>
  <c r="W914" i="3"/>
  <c r="X914" i="3"/>
  <c r="Z914" i="3" s="1"/>
  <c r="AA914" i="3" s="1"/>
  <c r="W915" i="3"/>
  <c r="X915" i="3"/>
  <c r="W916" i="3"/>
  <c r="X916" i="3"/>
  <c r="Z916" i="3" s="1"/>
  <c r="AA916" i="3" s="1"/>
  <c r="X16" i="3"/>
  <c r="W16" i="3"/>
  <c r="P17" i="3"/>
  <c r="Q17" i="3"/>
  <c r="P18" i="3"/>
  <c r="Q18" i="3"/>
  <c r="P19" i="3"/>
  <c r="Q19" i="3"/>
  <c r="P20" i="3"/>
  <c r="Q20" i="3"/>
  <c r="P21" i="3"/>
  <c r="Q21" i="3"/>
  <c r="P22" i="3"/>
  <c r="Q22" i="3"/>
  <c r="S22" i="3" s="1"/>
  <c r="P23" i="3"/>
  <c r="Q23" i="3"/>
  <c r="P24" i="3"/>
  <c r="Q24" i="3"/>
  <c r="P25" i="3"/>
  <c r="Q25" i="3"/>
  <c r="P26" i="3"/>
  <c r="Q26" i="3"/>
  <c r="P27" i="3"/>
  <c r="Q27" i="3"/>
  <c r="P28" i="3"/>
  <c r="Q28" i="3"/>
  <c r="S28" i="3" s="1"/>
  <c r="P29" i="3"/>
  <c r="Q29" i="3"/>
  <c r="P30" i="3"/>
  <c r="Q30" i="3"/>
  <c r="P31" i="3"/>
  <c r="Q31" i="3"/>
  <c r="P32" i="3"/>
  <c r="Q32" i="3"/>
  <c r="P33" i="3"/>
  <c r="Q33" i="3"/>
  <c r="P34" i="3"/>
  <c r="Q34" i="3"/>
  <c r="S34" i="3" s="1"/>
  <c r="P35" i="3"/>
  <c r="Q35" i="3"/>
  <c r="P36" i="3"/>
  <c r="Q36" i="3"/>
  <c r="S36" i="3" s="1"/>
  <c r="P37" i="3"/>
  <c r="Q37" i="3"/>
  <c r="P38" i="3"/>
  <c r="Q38" i="3"/>
  <c r="P39" i="3"/>
  <c r="Q39" i="3"/>
  <c r="P40" i="3"/>
  <c r="Q40" i="3"/>
  <c r="S40" i="3" s="1"/>
  <c r="P41" i="3"/>
  <c r="Q41" i="3"/>
  <c r="P42" i="3"/>
  <c r="Q42" i="3"/>
  <c r="S42" i="3" s="1"/>
  <c r="P43" i="3"/>
  <c r="Q43" i="3"/>
  <c r="P44" i="3"/>
  <c r="Q44" i="3"/>
  <c r="P45" i="3"/>
  <c r="Q45" i="3"/>
  <c r="P46" i="3"/>
  <c r="Q46" i="3"/>
  <c r="S46" i="3" s="1"/>
  <c r="P47" i="3"/>
  <c r="Q47" i="3"/>
  <c r="P48" i="3"/>
  <c r="Q48" i="3"/>
  <c r="S48" i="3" s="1"/>
  <c r="P49" i="3"/>
  <c r="Q49" i="3"/>
  <c r="P50" i="3"/>
  <c r="Q50" i="3"/>
  <c r="P51" i="3"/>
  <c r="Q51" i="3"/>
  <c r="P52" i="3"/>
  <c r="Q52" i="3"/>
  <c r="S52" i="3" s="1"/>
  <c r="P53" i="3"/>
  <c r="Q53" i="3"/>
  <c r="P54" i="3"/>
  <c r="Q54" i="3"/>
  <c r="S54" i="3" s="1"/>
  <c r="P55" i="3"/>
  <c r="Q55" i="3"/>
  <c r="P56" i="3"/>
  <c r="Q56" i="3"/>
  <c r="P57" i="3"/>
  <c r="Q57" i="3"/>
  <c r="P58" i="3"/>
  <c r="Q58" i="3"/>
  <c r="S58" i="3" s="1"/>
  <c r="P59" i="3"/>
  <c r="Q59" i="3"/>
  <c r="P60" i="3"/>
  <c r="Q60" i="3"/>
  <c r="S60" i="3" s="1"/>
  <c r="P61" i="3"/>
  <c r="Q61" i="3"/>
  <c r="P62" i="3"/>
  <c r="Q62" i="3"/>
  <c r="P63" i="3"/>
  <c r="Q63" i="3"/>
  <c r="P64" i="3"/>
  <c r="Q64" i="3"/>
  <c r="S64" i="3" s="1"/>
  <c r="P65" i="3"/>
  <c r="Q65" i="3"/>
  <c r="P66" i="3"/>
  <c r="Q66" i="3"/>
  <c r="S66" i="3" s="1"/>
  <c r="P67" i="3"/>
  <c r="Q67" i="3"/>
  <c r="P68" i="3"/>
  <c r="Q68" i="3"/>
  <c r="P69" i="3"/>
  <c r="Q69" i="3"/>
  <c r="P70" i="3"/>
  <c r="Q70" i="3"/>
  <c r="S70" i="3" s="1"/>
  <c r="P71" i="3"/>
  <c r="Q71" i="3"/>
  <c r="P72" i="3"/>
  <c r="Q72" i="3"/>
  <c r="S72" i="3" s="1"/>
  <c r="P73" i="3"/>
  <c r="Q73" i="3"/>
  <c r="P74" i="3"/>
  <c r="Q74" i="3"/>
  <c r="P75" i="3"/>
  <c r="Q75" i="3"/>
  <c r="P76" i="3"/>
  <c r="Q76" i="3"/>
  <c r="S76" i="3" s="1"/>
  <c r="P77" i="3"/>
  <c r="Q77" i="3"/>
  <c r="P78" i="3"/>
  <c r="Q78" i="3"/>
  <c r="S78" i="3" s="1"/>
  <c r="P79" i="3"/>
  <c r="Q79" i="3"/>
  <c r="P80" i="3"/>
  <c r="Q80" i="3"/>
  <c r="P81" i="3"/>
  <c r="Q81" i="3"/>
  <c r="P82" i="3"/>
  <c r="Q82" i="3"/>
  <c r="S82" i="3" s="1"/>
  <c r="P83" i="3"/>
  <c r="Q83" i="3"/>
  <c r="P84" i="3"/>
  <c r="Q84" i="3"/>
  <c r="S84" i="3" s="1"/>
  <c r="P85" i="3"/>
  <c r="Q85" i="3"/>
  <c r="P86" i="3"/>
  <c r="Q86" i="3"/>
  <c r="P87" i="3"/>
  <c r="Q87" i="3"/>
  <c r="P88" i="3"/>
  <c r="Q88" i="3"/>
  <c r="S88" i="3" s="1"/>
  <c r="P89" i="3"/>
  <c r="Q89" i="3"/>
  <c r="P90" i="3"/>
  <c r="Q90" i="3"/>
  <c r="S90" i="3" s="1"/>
  <c r="P91" i="3"/>
  <c r="Q91" i="3"/>
  <c r="P92" i="3"/>
  <c r="Q92" i="3"/>
  <c r="P93" i="3"/>
  <c r="Q93" i="3"/>
  <c r="P94" i="3"/>
  <c r="Q94" i="3"/>
  <c r="S94" i="3" s="1"/>
  <c r="P95" i="3"/>
  <c r="Q95" i="3"/>
  <c r="P96" i="3"/>
  <c r="Q96" i="3"/>
  <c r="S96" i="3" s="1"/>
  <c r="P97" i="3"/>
  <c r="Q97" i="3"/>
  <c r="P98" i="3"/>
  <c r="Q98" i="3"/>
  <c r="P99" i="3"/>
  <c r="Q99" i="3"/>
  <c r="P100" i="3"/>
  <c r="Q100" i="3"/>
  <c r="S100" i="3" s="1"/>
  <c r="P101" i="3"/>
  <c r="Q101" i="3"/>
  <c r="P102" i="3"/>
  <c r="Q102" i="3"/>
  <c r="S102" i="3" s="1"/>
  <c r="P103" i="3"/>
  <c r="Q103" i="3"/>
  <c r="P104" i="3"/>
  <c r="Q104" i="3"/>
  <c r="P105" i="3"/>
  <c r="Q105" i="3"/>
  <c r="P106" i="3"/>
  <c r="Q106" i="3"/>
  <c r="S106" i="3" s="1"/>
  <c r="P107" i="3"/>
  <c r="Q107" i="3"/>
  <c r="P108" i="3"/>
  <c r="Q108" i="3"/>
  <c r="S108" i="3" s="1"/>
  <c r="P109" i="3"/>
  <c r="Q109" i="3"/>
  <c r="P110" i="3"/>
  <c r="Q110" i="3"/>
  <c r="S110" i="3" s="1"/>
  <c r="P111" i="3"/>
  <c r="Q111" i="3"/>
  <c r="P112" i="3"/>
  <c r="Q112" i="3"/>
  <c r="S112" i="3" s="1"/>
  <c r="P113" i="3"/>
  <c r="Q113" i="3"/>
  <c r="S113" i="3" s="1"/>
  <c r="P114" i="3"/>
  <c r="Q114" i="3"/>
  <c r="S114" i="3" s="1"/>
  <c r="P115" i="3"/>
  <c r="Q115" i="3"/>
  <c r="P116" i="3"/>
  <c r="Q116" i="3"/>
  <c r="S116" i="3" s="1"/>
  <c r="P117" i="3"/>
  <c r="Q117" i="3"/>
  <c r="P118" i="3"/>
  <c r="Q118" i="3"/>
  <c r="S118" i="3" s="1"/>
  <c r="P119" i="3"/>
  <c r="Q119" i="3"/>
  <c r="S119" i="3" s="1"/>
  <c r="P120" i="3"/>
  <c r="Q120" i="3"/>
  <c r="S120" i="3" s="1"/>
  <c r="P121" i="3"/>
  <c r="Q121" i="3"/>
  <c r="S121" i="3" s="1"/>
  <c r="P122" i="3"/>
  <c r="Q122" i="3"/>
  <c r="S122" i="3" s="1"/>
  <c r="P123" i="3"/>
  <c r="Q123" i="3"/>
  <c r="P124" i="3"/>
  <c r="Q124" i="3"/>
  <c r="S124" i="3" s="1"/>
  <c r="P125" i="3"/>
  <c r="Q125" i="3"/>
  <c r="S125" i="3" s="1"/>
  <c r="P126" i="3"/>
  <c r="Q126" i="3"/>
  <c r="S126" i="3" s="1"/>
  <c r="P127" i="3"/>
  <c r="Q127" i="3"/>
  <c r="P128" i="3"/>
  <c r="Q128" i="3"/>
  <c r="S128" i="3" s="1"/>
  <c r="P129" i="3"/>
  <c r="Q129" i="3"/>
  <c r="P130" i="3"/>
  <c r="Q130" i="3"/>
  <c r="S130" i="3" s="1"/>
  <c r="P131" i="3"/>
  <c r="Q131" i="3"/>
  <c r="S131" i="3" s="1"/>
  <c r="P132" i="3"/>
  <c r="Q132" i="3"/>
  <c r="S132" i="3" s="1"/>
  <c r="P133" i="3"/>
  <c r="Q133" i="3"/>
  <c r="P134" i="3"/>
  <c r="Q134" i="3"/>
  <c r="S134" i="3" s="1"/>
  <c r="P135" i="3"/>
  <c r="Q135" i="3"/>
  <c r="P136" i="3"/>
  <c r="Q136" i="3"/>
  <c r="S136" i="3" s="1"/>
  <c r="P137" i="3"/>
  <c r="Q137" i="3"/>
  <c r="S137" i="3" s="1"/>
  <c r="P138" i="3"/>
  <c r="Q138" i="3"/>
  <c r="S138" i="3" s="1"/>
  <c r="P139" i="3"/>
  <c r="Q139" i="3"/>
  <c r="P140" i="3"/>
  <c r="Q140" i="3"/>
  <c r="S140" i="3" s="1"/>
  <c r="P141" i="3"/>
  <c r="Q141" i="3"/>
  <c r="P142" i="3"/>
  <c r="Q142" i="3"/>
  <c r="S142" i="3" s="1"/>
  <c r="P143" i="3"/>
  <c r="Q143" i="3"/>
  <c r="S143" i="3" s="1"/>
  <c r="P144" i="3"/>
  <c r="Q144" i="3"/>
  <c r="S144" i="3" s="1"/>
  <c r="P145" i="3"/>
  <c r="Q145" i="3"/>
  <c r="P146" i="3"/>
  <c r="Q146" i="3"/>
  <c r="S146" i="3" s="1"/>
  <c r="P147" i="3"/>
  <c r="Q147" i="3"/>
  <c r="P148" i="3"/>
  <c r="Q148" i="3"/>
  <c r="S148" i="3" s="1"/>
  <c r="P149" i="3"/>
  <c r="Q149" i="3"/>
  <c r="S149" i="3" s="1"/>
  <c r="P150" i="3"/>
  <c r="Q150" i="3"/>
  <c r="S150" i="3" s="1"/>
  <c r="P151" i="3"/>
  <c r="Q151" i="3"/>
  <c r="P152" i="3"/>
  <c r="Q152" i="3"/>
  <c r="S152" i="3" s="1"/>
  <c r="P153" i="3"/>
  <c r="Q153" i="3"/>
  <c r="P154" i="3"/>
  <c r="Q154" i="3"/>
  <c r="S154" i="3" s="1"/>
  <c r="P155" i="3"/>
  <c r="Q155" i="3"/>
  <c r="S155" i="3" s="1"/>
  <c r="P156" i="3"/>
  <c r="Q156" i="3"/>
  <c r="S156" i="3" s="1"/>
  <c r="P157" i="3"/>
  <c r="Q157" i="3"/>
  <c r="P158" i="3"/>
  <c r="Q158" i="3"/>
  <c r="S158" i="3" s="1"/>
  <c r="P159" i="3"/>
  <c r="Q159" i="3"/>
  <c r="P160" i="3"/>
  <c r="Q160" i="3"/>
  <c r="S160" i="3" s="1"/>
  <c r="P161" i="3"/>
  <c r="Q161" i="3"/>
  <c r="S161" i="3" s="1"/>
  <c r="P162" i="3"/>
  <c r="Q162" i="3"/>
  <c r="S162" i="3" s="1"/>
  <c r="P163" i="3"/>
  <c r="Q163" i="3"/>
  <c r="P164" i="3"/>
  <c r="Q164" i="3"/>
  <c r="S164" i="3" s="1"/>
  <c r="P165" i="3"/>
  <c r="Q165" i="3"/>
  <c r="P166" i="3"/>
  <c r="Q166" i="3"/>
  <c r="S166" i="3" s="1"/>
  <c r="P167" i="3"/>
  <c r="Q167" i="3"/>
  <c r="S167" i="3" s="1"/>
  <c r="P168" i="3"/>
  <c r="Q168" i="3"/>
  <c r="S168" i="3" s="1"/>
  <c r="P169" i="3"/>
  <c r="Q169" i="3"/>
  <c r="P170" i="3"/>
  <c r="Q170" i="3"/>
  <c r="S170" i="3" s="1"/>
  <c r="P171" i="3"/>
  <c r="Q171" i="3"/>
  <c r="P172" i="3"/>
  <c r="Q172" i="3"/>
  <c r="S172" i="3" s="1"/>
  <c r="P173" i="3"/>
  <c r="Q173" i="3"/>
  <c r="S173" i="3" s="1"/>
  <c r="P174" i="3"/>
  <c r="Q174" i="3"/>
  <c r="S174" i="3" s="1"/>
  <c r="P175" i="3"/>
  <c r="Q175" i="3"/>
  <c r="P176" i="3"/>
  <c r="Q176" i="3"/>
  <c r="S176" i="3" s="1"/>
  <c r="P177" i="3"/>
  <c r="Q177" i="3"/>
  <c r="P178" i="3"/>
  <c r="Q178" i="3"/>
  <c r="S178" i="3" s="1"/>
  <c r="P179" i="3"/>
  <c r="Q179" i="3"/>
  <c r="S179" i="3" s="1"/>
  <c r="P180" i="3"/>
  <c r="Q180" i="3"/>
  <c r="S180" i="3" s="1"/>
  <c r="P181" i="3"/>
  <c r="Q181" i="3"/>
  <c r="P182" i="3"/>
  <c r="Q182" i="3"/>
  <c r="S182" i="3" s="1"/>
  <c r="P183" i="3"/>
  <c r="Q183" i="3"/>
  <c r="P184" i="3"/>
  <c r="Q184" i="3"/>
  <c r="S184" i="3" s="1"/>
  <c r="P185" i="3"/>
  <c r="Q185" i="3"/>
  <c r="S185" i="3" s="1"/>
  <c r="P186" i="3"/>
  <c r="Q186" i="3"/>
  <c r="S186" i="3" s="1"/>
  <c r="P187" i="3"/>
  <c r="Q187" i="3"/>
  <c r="P188" i="3"/>
  <c r="Q188" i="3"/>
  <c r="S188" i="3" s="1"/>
  <c r="P189" i="3"/>
  <c r="Q189" i="3"/>
  <c r="P190" i="3"/>
  <c r="Q190" i="3"/>
  <c r="S190" i="3" s="1"/>
  <c r="P191" i="3"/>
  <c r="Q191" i="3"/>
  <c r="S191" i="3" s="1"/>
  <c r="P192" i="3"/>
  <c r="Q192" i="3"/>
  <c r="S192" i="3" s="1"/>
  <c r="P193" i="3"/>
  <c r="Q193" i="3"/>
  <c r="P194" i="3"/>
  <c r="Q194" i="3"/>
  <c r="S194" i="3" s="1"/>
  <c r="P195" i="3"/>
  <c r="Q195" i="3"/>
  <c r="P196" i="3"/>
  <c r="Q196" i="3"/>
  <c r="S196" i="3" s="1"/>
  <c r="P197" i="3"/>
  <c r="Q197" i="3"/>
  <c r="S197" i="3" s="1"/>
  <c r="P198" i="3"/>
  <c r="Q198" i="3"/>
  <c r="S198" i="3" s="1"/>
  <c r="P199" i="3"/>
  <c r="Q199" i="3"/>
  <c r="P200" i="3"/>
  <c r="Q200" i="3"/>
  <c r="S200" i="3" s="1"/>
  <c r="P201" i="3"/>
  <c r="Q201" i="3"/>
  <c r="P202" i="3"/>
  <c r="Q202" i="3"/>
  <c r="S202" i="3" s="1"/>
  <c r="P203" i="3"/>
  <c r="Q203" i="3"/>
  <c r="S203" i="3" s="1"/>
  <c r="P204" i="3"/>
  <c r="Q204" i="3"/>
  <c r="S204" i="3" s="1"/>
  <c r="P205" i="3"/>
  <c r="Q205" i="3"/>
  <c r="P206" i="3"/>
  <c r="Q206" i="3"/>
  <c r="S206" i="3" s="1"/>
  <c r="P207" i="3"/>
  <c r="Q207" i="3"/>
  <c r="P208" i="3"/>
  <c r="Q208" i="3"/>
  <c r="S208" i="3" s="1"/>
  <c r="P209" i="3"/>
  <c r="Q209" i="3"/>
  <c r="S209" i="3" s="1"/>
  <c r="P210" i="3"/>
  <c r="Q210" i="3"/>
  <c r="S210" i="3" s="1"/>
  <c r="P211" i="3"/>
  <c r="Q211" i="3"/>
  <c r="P212" i="3"/>
  <c r="Q212" i="3"/>
  <c r="S212" i="3" s="1"/>
  <c r="P213" i="3"/>
  <c r="Q213" i="3"/>
  <c r="P214" i="3"/>
  <c r="Q214" i="3"/>
  <c r="S214" i="3" s="1"/>
  <c r="P215" i="3"/>
  <c r="Q215" i="3"/>
  <c r="S215" i="3" s="1"/>
  <c r="P216" i="3"/>
  <c r="Q216" i="3"/>
  <c r="S216" i="3" s="1"/>
  <c r="P217" i="3"/>
  <c r="Q217" i="3"/>
  <c r="P218" i="3"/>
  <c r="Q218" i="3"/>
  <c r="S218" i="3" s="1"/>
  <c r="P219" i="3"/>
  <c r="Q219" i="3"/>
  <c r="P220" i="3"/>
  <c r="Q220" i="3"/>
  <c r="S220" i="3" s="1"/>
  <c r="P221" i="3"/>
  <c r="Q221" i="3"/>
  <c r="P222" i="3"/>
  <c r="Q222" i="3"/>
  <c r="S222" i="3" s="1"/>
  <c r="P223" i="3"/>
  <c r="Q223" i="3"/>
  <c r="P224" i="3"/>
  <c r="Q224" i="3"/>
  <c r="S224" i="3" s="1"/>
  <c r="P225" i="3"/>
  <c r="Q225" i="3"/>
  <c r="P226" i="3"/>
  <c r="Q226" i="3"/>
  <c r="S226" i="3" s="1"/>
  <c r="P227" i="3"/>
  <c r="Q227" i="3"/>
  <c r="P228" i="3"/>
  <c r="Q228" i="3"/>
  <c r="S228" i="3" s="1"/>
  <c r="P229" i="3"/>
  <c r="Q229" i="3"/>
  <c r="S229" i="3" s="1"/>
  <c r="P230" i="3"/>
  <c r="Q230" i="3"/>
  <c r="S230" i="3" s="1"/>
  <c r="P231" i="3"/>
  <c r="Q231" i="3"/>
  <c r="P232" i="3"/>
  <c r="Q232" i="3"/>
  <c r="S232" i="3" s="1"/>
  <c r="P233" i="3"/>
  <c r="Q233" i="3"/>
  <c r="P234" i="3"/>
  <c r="Q234" i="3"/>
  <c r="S234" i="3" s="1"/>
  <c r="P235" i="3"/>
  <c r="Q235" i="3"/>
  <c r="P236" i="3"/>
  <c r="Q236" i="3"/>
  <c r="S236" i="3" s="1"/>
  <c r="P237" i="3"/>
  <c r="Q237" i="3"/>
  <c r="P238" i="3"/>
  <c r="Q238" i="3"/>
  <c r="S238" i="3" s="1"/>
  <c r="P239" i="3"/>
  <c r="Q239" i="3"/>
  <c r="P240" i="3"/>
  <c r="Q240" i="3"/>
  <c r="S240" i="3" s="1"/>
  <c r="P241" i="3"/>
  <c r="Q241" i="3"/>
  <c r="S241" i="3" s="1"/>
  <c r="P242" i="3"/>
  <c r="Q242" i="3"/>
  <c r="S242" i="3" s="1"/>
  <c r="P243" i="3"/>
  <c r="Q243" i="3"/>
  <c r="P244" i="3"/>
  <c r="Q244" i="3"/>
  <c r="S244" i="3" s="1"/>
  <c r="P245" i="3"/>
  <c r="Q245" i="3"/>
  <c r="P246" i="3"/>
  <c r="Q246" i="3"/>
  <c r="S246" i="3" s="1"/>
  <c r="P247" i="3"/>
  <c r="Q247" i="3"/>
  <c r="P248" i="3"/>
  <c r="Q248" i="3"/>
  <c r="S248" i="3" s="1"/>
  <c r="P249" i="3"/>
  <c r="Q249" i="3"/>
  <c r="P250" i="3"/>
  <c r="Q250" i="3"/>
  <c r="S250" i="3" s="1"/>
  <c r="P251" i="3"/>
  <c r="Q251" i="3"/>
  <c r="P252" i="3"/>
  <c r="Q252" i="3"/>
  <c r="S252" i="3" s="1"/>
  <c r="P253" i="3"/>
  <c r="Q253" i="3"/>
  <c r="S253" i="3" s="1"/>
  <c r="P254" i="3"/>
  <c r="Q254" i="3"/>
  <c r="S254" i="3" s="1"/>
  <c r="P255" i="3"/>
  <c r="Q255" i="3"/>
  <c r="P256" i="3"/>
  <c r="Q256" i="3"/>
  <c r="S256" i="3" s="1"/>
  <c r="P257" i="3"/>
  <c r="Q257" i="3"/>
  <c r="S257" i="3" s="1"/>
  <c r="P258" i="3"/>
  <c r="Q258" i="3"/>
  <c r="S258" i="3" s="1"/>
  <c r="P259" i="3"/>
  <c r="Q259" i="3"/>
  <c r="P260" i="3"/>
  <c r="Q260" i="3"/>
  <c r="S260" i="3" s="1"/>
  <c r="P261" i="3"/>
  <c r="Q261" i="3"/>
  <c r="P262" i="3"/>
  <c r="Q262" i="3"/>
  <c r="S262" i="3" s="1"/>
  <c r="P263" i="3"/>
  <c r="Q263" i="3"/>
  <c r="S263" i="3" s="1"/>
  <c r="P264" i="3"/>
  <c r="Q264" i="3"/>
  <c r="S264" i="3" s="1"/>
  <c r="P265" i="3"/>
  <c r="Q265" i="3"/>
  <c r="S265" i="3" s="1"/>
  <c r="P266" i="3"/>
  <c r="Q266" i="3"/>
  <c r="S266" i="3" s="1"/>
  <c r="P267" i="3"/>
  <c r="Q267" i="3"/>
  <c r="P268" i="3"/>
  <c r="Q268" i="3"/>
  <c r="S268" i="3" s="1"/>
  <c r="P269" i="3"/>
  <c r="Q269" i="3"/>
  <c r="S269" i="3" s="1"/>
  <c r="P270" i="3"/>
  <c r="Q270" i="3"/>
  <c r="S270" i="3" s="1"/>
  <c r="P271" i="3"/>
  <c r="Q271" i="3"/>
  <c r="P272" i="3"/>
  <c r="Q272" i="3"/>
  <c r="S272" i="3" s="1"/>
  <c r="P273" i="3"/>
  <c r="Q273" i="3"/>
  <c r="P274" i="3"/>
  <c r="Q274" i="3"/>
  <c r="S274" i="3" s="1"/>
  <c r="P275" i="3"/>
  <c r="Q275" i="3"/>
  <c r="S275" i="3" s="1"/>
  <c r="P276" i="3"/>
  <c r="Q276" i="3"/>
  <c r="S276" i="3" s="1"/>
  <c r="P277" i="3"/>
  <c r="Q277" i="3"/>
  <c r="S277" i="3" s="1"/>
  <c r="P278" i="3"/>
  <c r="Q278" i="3"/>
  <c r="S278" i="3" s="1"/>
  <c r="P279" i="3"/>
  <c r="Q279" i="3"/>
  <c r="P280" i="3"/>
  <c r="Q280" i="3"/>
  <c r="S280" i="3" s="1"/>
  <c r="P281" i="3"/>
  <c r="Q281" i="3"/>
  <c r="S281" i="3" s="1"/>
  <c r="P282" i="3"/>
  <c r="Q282" i="3"/>
  <c r="S282" i="3" s="1"/>
  <c r="P283" i="3"/>
  <c r="Q283" i="3"/>
  <c r="P284" i="3"/>
  <c r="Q284" i="3"/>
  <c r="S284" i="3" s="1"/>
  <c r="P285" i="3"/>
  <c r="Q285" i="3"/>
  <c r="P286" i="3"/>
  <c r="Q286" i="3"/>
  <c r="S286" i="3" s="1"/>
  <c r="P287" i="3"/>
  <c r="Q287" i="3"/>
  <c r="S287" i="3" s="1"/>
  <c r="P288" i="3"/>
  <c r="Q288" i="3"/>
  <c r="S288" i="3" s="1"/>
  <c r="P289" i="3"/>
  <c r="Q289" i="3"/>
  <c r="S289" i="3" s="1"/>
  <c r="P290" i="3"/>
  <c r="Q290" i="3"/>
  <c r="S290" i="3" s="1"/>
  <c r="P291" i="3"/>
  <c r="Q291" i="3"/>
  <c r="S291" i="3" s="1"/>
  <c r="P292" i="3"/>
  <c r="Q292" i="3"/>
  <c r="S292" i="3" s="1"/>
  <c r="P293" i="3"/>
  <c r="Q293" i="3"/>
  <c r="S293" i="3" s="1"/>
  <c r="P294" i="3"/>
  <c r="Q294" i="3"/>
  <c r="S294" i="3" s="1"/>
  <c r="P295" i="3"/>
  <c r="Q295" i="3"/>
  <c r="P296" i="3"/>
  <c r="Q296" i="3"/>
  <c r="S296" i="3" s="1"/>
  <c r="P297" i="3"/>
  <c r="Q297" i="3"/>
  <c r="P298" i="3"/>
  <c r="Q298" i="3"/>
  <c r="S298" i="3" s="1"/>
  <c r="P299" i="3"/>
  <c r="Q299" i="3"/>
  <c r="S299" i="3" s="1"/>
  <c r="P300" i="3"/>
  <c r="Q300" i="3"/>
  <c r="S300" i="3" s="1"/>
  <c r="P301" i="3"/>
  <c r="Q301" i="3"/>
  <c r="S301" i="3" s="1"/>
  <c r="P302" i="3"/>
  <c r="Q302" i="3"/>
  <c r="S302" i="3" s="1"/>
  <c r="P303" i="3"/>
  <c r="Q303" i="3"/>
  <c r="P304" i="3"/>
  <c r="Q304" i="3"/>
  <c r="S304" i="3" s="1"/>
  <c r="P305" i="3"/>
  <c r="Q305" i="3"/>
  <c r="P306" i="3"/>
  <c r="Q306" i="3"/>
  <c r="S306" i="3" s="1"/>
  <c r="P307" i="3"/>
  <c r="Q307" i="3"/>
  <c r="P308" i="3"/>
  <c r="Q308" i="3"/>
  <c r="S308" i="3" s="1"/>
  <c r="P309" i="3"/>
  <c r="Q309" i="3"/>
  <c r="P310" i="3"/>
  <c r="Q310" i="3"/>
  <c r="S310" i="3" s="1"/>
  <c r="P311" i="3"/>
  <c r="Q311" i="3"/>
  <c r="P312" i="3"/>
  <c r="Q312" i="3"/>
  <c r="S312" i="3" s="1"/>
  <c r="P313" i="3"/>
  <c r="Q313" i="3"/>
  <c r="P314" i="3"/>
  <c r="Q314" i="3"/>
  <c r="S314" i="3" s="1"/>
  <c r="P315" i="3"/>
  <c r="Q315" i="3"/>
  <c r="P316" i="3"/>
  <c r="Q316" i="3"/>
  <c r="S316" i="3" s="1"/>
  <c r="P317" i="3"/>
  <c r="Q317" i="3"/>
  <c r="P318" i="3"/>
  <c r="Q318" i="3"/>
  <c r="S318" i="3" s="1"/>
  <c r="P319" i="3"/>
  <c r="Q319" i="3"/>
  <c r="P320" i="3"/>
  <c r="Q320" i="3"/>
  <c r="S320" i="3" s="1"/>
  <c r="P321" i="3"/>
  <c r="Q321" i="3"/>
  <c r="P322" i="3"/>
  <c r="Q322" i="3"/>
  <c r="S322" i="3" s="1"/>
  <c r="P323" i="3"/>
  <c r="Q323" i="3"/>
  <c r="P324" i="3"/>
  <c r="Q324" i="3"/>
  <c r="S324" i="3" s="1"/>
  <c r="P325" i="3"/>
  <c r="Q325" i="3"/>
  <c r="P326" i="3"/>
  <c r="Q326" i="3"/>
  <c r="S326" i="3" s="1"/>
  <c r="P327" i="3"/>
  <c r="Q327" i="3"/>
  <c r="P328" i="3"/>
  <c r="Q328" i="3"/>
  <c r="S328" i="3" s="1"/>
  <c r="P329" i="3"/>
  <c r="Q329" i="3"/>
  <c r="P330" i="3"/>
  <c r="Q330" i="3"/>
  <c r="S330" i="3" s="1"/>
  <c r="P331" i="3"/>
  <c r="Q331" i="3"/>
  <c r="P332" i="3"/>
  <c r="Q332" i="3"/>
  <c r="S332" i="3" s="1"/>
  <c r="P333" i="3"/>
  <c r="Q333" i="3"/>
  <c r="P334" i="3"/>
  <c r="Q334" i="3"/>
  <c r="S334" i="3" s="1"/>
  <c r="P335" i="3"/>
  <c r="Q335" i="3"/>
  <c r="P336" i="3"/>
  <c r="Q336" i="3"/>
  <c r="S336" i="3" s="1"/>
  <c r="P337" i="3"/>
  <c r="Q337" i="3"/>
  <c r="P338" i="3"/>
  <c r="Q338" i="3"/>
  <c r="S338" i="3" s="1"/>
  <c r="P339" i="3"/>
  <c r="Q339" i="3"/>
  <c r="P340" i="3"/>
  <c r="Q340" i="3"/>
  <c r="S340" i="3" s="1"/>
  <c r="P341" i="3"/>
  <c r="Q341" i="3"/>
  <c r="S341" i="3" s="1"/>
  <c r="P342" i="3"/>
  <c r="Q342" i="3"/>
  <c r="S342" i="3" s="1"/>
  <c r="P343" i="3"/>
  <c r="Q343" i="3"/>
  <c r="P344" i="3"/>
  <c r="Q344" i="3"/>
  <c r="S344" i="3" s="1"/>
  <c r="P345" i="3"/>
  <c r="Q345" i="3"/>
  <c r="P346" i="3"/>
  <c r="Q346" i="3"/>
  <c r="S346" i="3" s="1"/>
  <c r="P347" i="3"/>
  <c r="Q347" i="3"/>
  <c r="S347" i="3" s="1"/>
  <c r="P348" i="3"/>
  <c r="Q348" i="3"/>
  <c r="S348" i="3" s="1"/>
  <c r="P349" i="3"/>
  <c r="Q349" i="3"/>
  <c r="P350" i="3"/>
  <c r="Q350" i="3"/>
  <c r="S350" i="3" s="1"/>
  <c r="P351" i="3"/>
  <c r="Q351" i="3"/>
  <c r="P352" i="3"/>
  <c r="Q352" i="3"/>
  <c r="S352" i="3" s="1"/>
  <c r="P353" i="3"/>
  <c r="Q353" i="3"/>
  <c r="S353" i="3" s="1"/>
  <c r="P354" i="3"/>
  <c r="Q354" i="3"/>
  <c r="S354" i="3" s="1"/>
  <c r="P355" i="3"/>
  <c r="Q355" i="3"/>
  <c r="P356" i="3"/>
  <c r="Q356" i="3"/>
  <c r="S356" i="3" s="1"/>
  <c r="P357" i="3"/>
  <c r="Q357" i="3"/>
  <c r="S357" i="3" s="1"/>
  <c r="P358" i="3"/>
  <c r="Q358" i="3"/>
  <c r="S358" i="3" s="1"/>
  <c r="P359" i="3"/>
  <c r="Q359" i="3"/>
  <c r="S359" i="3" s="1"/>
  <c r="P360" i="3"/>
  <c r="Q360" i="3"/>
  <c r="S360" i="3" s="1"/>
  <c r="P361" i="3"/>
  <c r="Q361" i="3"/>
  <c r="P362" i="3"/>
  <c r="Q362" i="3"/>
  <c r="S362" i="3" s="1"/>
  <c r="P363" i="3"/>
  <c r="Q363" i="3"/>
  <c r="P364" i="3"/>
  <c r="Q364" i="3"/>
  <c r="S364" i="3" s="1"/>
  <c r="P365" i="3"/>
  <c r="Q365" i="3"/>
  <c r="S365" i="3" s="1"/>
  <c r="P366" i="3"/>
  <c r="Q366" i="3"/>
  <c r="S366" i="3" s="1"/>
  <c r="P367" i="3"/>
  <c r="Q367" i="3"/>
  <c r="P368" i="3"/>
  <c r="Q368" i="3"/>
  <c r="S368" i="3" s="1"/>
  <c r="P369" i="3"/>
  <c r="Q369" i="3"/>
  <c r="P370" i="3"/>
  <c r="Q370" i="3"/>
  <c r="S370" i="3" s="1"/>
  <c r="P371" i="3"/>
  <c r="Q371" i="3"/>
  <c r="S371" i="3" s="1"/>
  <c r="P372" i="3"/>
  <c r="Q372" i="3"/>
  <c r="S372" i="3" s="1"/>
  <c r="P373" i="3"/>
  <c r="Q373" i="3"/>
  <c r="S373" i="3" s="1"/>
  <c r="P374" i="3"/>
  <c r="Q374" i="3"/>
  <c r="S374" i="3" s="1"/>
  <c r="P375" i="3"/>
  <c r="Q375" i="3"/>
  <c r="P376" i="3"/>
  <c r="Q376" i="3"/>
  <c r="S376" i="3" s="1"/>
  <c r="P377" i="3"/>
  <c r="Q377" i="3"/>
  <c r="S377" i="3" s="1"/>
  <c r="P378" i="3"/>
  <c r="Q378" i="3"/>
  <c r="S378" i="3" s="1"/>
  <c r="P379" i="3"/>
  <c r="Q379" i="3"/>
  <c r="P380" i="3"/>
  <c r="Q380" i="3"/>
  <c r="S380" i="3" s="1"/>
  <c r="P381" i="3"/>
  <c r="Q381" i="3"/>
  <c r="P382" i="3"/>
  <c r="Q382" i="3"/>
  <c r="S382" i="3" s="1"/>
  <c r="P383" i="3"/>
  <c r="Q383" i="3"/>
  <c r="S383" i="3" s="1"/>
  <c r="P384" i="3"/>
  <c r="Q384" i="3"/>
  <c r="S384" i="3" s="1"/>
  <c r="P385" i="3"/>
  <c r="Q385" i="3"/>
  <c r="S385" i="3" s="1"/>
  <c r="P386" i="3"/>
  <c r="Q386" i="3"/>
  <c r="S386" i="3" s="1"/>
  <c r="P387" i="3"/>
  <c r="Q387" i="3"/>
  <c r="P388" i="3"/>
  <c r="Q388" i="3"/>
  <c r="S388" i="3" s="1"/>
  <c r="P389" i="3"/>
  <c r="Q389" i="3"/>
  <c r="S389" i="3" s="1"/>
  <c r="P390" i="3"/>
  <c r="Q390" i="3"/>
  <c r="S390" i="3" s="1"/>
  <c r="P391" i="3"/>
  <c r="Q391" i="3"/>
  <c r="P392" i="3"/>
  <c r="Q392" i="3"/>
  <c r="S392" i="3" s="1"/>
  <c r="P393" i="3"/>
  <c r="Q393" i="3"/>
  <c r="P394" i="3"/>
  <c r="Q394" i="3"/>
  <c r="S394" i="3" s="1"/>
  <c r="P395" i="3"/>
  <c r="Q395" i="3"/>
  <c r="S395" i="3" s="1"/>
  <c r="P396" i="3"/>
  <c r="Q396" i="3"/>
  <c r="S396" i="3" s="1"/>
  <c r="P397" i="3"/>
  <c r="Q397" i="3"/>
  <c r="S397" i="3" s="1"/>
  <c r="P398" i="3"/>
  <c r="Q398" i="3"/>
  <c r="S398" i="3" s="1"/>
  <c r="P399" i="3"/>
  <c r="Q399" i="3"/>
  <c r="P400" i="3"/>
  <c r="Q400" i="3"/>
  <c r="S400" i="3" s="1"/>
  <c r="P401" i="3"/>
  <c r="Q401" i="3"/>
  <c r="S401" i="3" s="1"/>
  <c r="P402" i="3"/>
  <c r="Q402" i="3"/>
  <c r="S402" i="3" s="1"/>
  <c r="P403" i="3"/>
  <c r="Q403" i="3"/>
  <c r="P404" i="3"/>
  <c r="Q404" i="3"/>
  <c r="S404" i="3" s="1"/>
  <c r="P405" i="3"/>
  <c r="Q405" i="3"/>
  <c r="P406" i="3"/>
  <c r="Q406" i="3"/>
  <c r="S406" i="3" s="1"/>
  <c r="P407" i="3"/>
  <c r="Q407" i="3"/>
  <c r="S407" i="3" s="1"/>
  <c r="P408" i="3"/>
  <c r="Q408" i="3"/>
  <c r="S408" i="3" s="1"/>
  <c r="P409" i="3"/>
  <c r="Q409" i="3"/>
  <c r="S409" i="3" s="1"/>
  <c r="P410" i="3"/>
  <c r="Q410" i="3"/>
  <c r="S410" i="3" s="1"/>
  <c r="P411" i="3"/>
  <c r="Q411" i="3"/>
  <c r="P412" i="3"/>
  <c r="Q412" i="3"/>
  <c r="S412" i="3" s="1"/>
  <c r="P413" i="3"/>
  <c r="Q413" i="3"/>
  <c r="S413" i="3" s="1"/>
  <c r="P414" i="3"/>
  <c r="Q414" i="3"/>
  <c r="S414" i="3" s="1"/>
  <c r="P415" i="3"/>
  <c r="Q415" i="3"/>
  <c r="P416" i="3"/>
  <c r="Q416" i="3"/>
  <c r="S416" i="3" s="1"/>
  <c r="P417" i="3"/>
  <c r="Q417" i="3"/>
  <c r="P418" i="3"/>
  <c r="Q418" i="3"/>
  <c r="S418" i="3" s="1"/>
  <c r="P419" i="3"/>
  <c r="Q419" i="3"/>
  <c r="S419" i="3" s="1"/>
  <c r="P420" i="3"/>
  <c r="Q420" i="3"/>
  <c r="S420" i="3" s="1"/>
  <c r="P421" i="3"/>
  <c r="Q421" i="3"/>
  <c r="S421" i="3" s="1"/>
  <c r="P422" i="3"/>
  <c r="Q422" i="3"/>
  <c r="S422" i="3" s="1"/>
  <c r="P423" i="3"/>
  <c r="Q423" i="3"/>
  <c r="S423" i="3" s="1"/>
  <c r="P424" i="3"/>
  <c r="Q424" i="3"/>
  <c r="S424" i="3" s="1"/>
  <c r="P425" i="3"/>
  <c r="Q425" i="3"/>
  <c r="S425" i="3" s="1"/>
  <c r="P426" i="3"/>
  <c r="Q426" i="3"/>
  <c r="P427" i="3"/>
  <c r="Q427" i="3"/>
  <c r="P428" i="3"/>
  <c r="Q428" i="3"/>
  <c r="S428" i="3" s="1"/>
  <c r="P429" i="3"/>
  <c r="Q429" i="3"/>
  <c r="S429" i="3" s="1"/>
  <c r="P430" i="3"/>
  <c r="Q430" i="3"/>
  <c r="S430" i="3" s="1"/>
  <c r="P431" i="3"/>
  <c r="Q431" i="3"/>
  <c r="S431" i="3" s="1"/>
  <c r="P432" i="3"/>
  <c r="Q432" i="3"/>
  <c r="S432" i="3" s="1"/>
  <c r="P433" i="3"/>
  <c r="Q433" i="3"/>
  <c r="S433" i="3" s="1"/>
  <c r="P434" i="3"/>
  <c r="Q434" i="3"/>
  <c r="S434" i="3" s="1"/>
  <c r="P435" i="3"/>
  <c r="Q435" i="3"/>
  <c r="P436" i="3"/>
  <c r="Q436" i="3"/>
  <c r="S436" i="3" s="1"/>
  <c r="P437" i="3"/>
  <c r="Q437" i="3"/>
  <c r="S437" i="3" s="1"/>
  <c r="P438" i="3"/>
  <c r="Q438" i="3"/>
  <c r="S438" i="3" s="1"/>
  <c r="P439" i="3"/>
  <c r="Q439" i="3"/>
  <c r="P440" i="3"/>
  <c r="Q440" i="3"/>
  <c r="S440" i="3" s="1"/>
  <c r="P441" i="3"/>
  <c r="Q441" i="3"/>
  <c r="P442" i="3"/>
  <c r="Q442" i="3"/>
  <c r="S442" i="3" s="1"/>
  <c r="P443" i="3"/>
  <c r="Q443" i="3"/>
  <c r="S443" i="3" s="1"/>
  <c r="P444" i="3"/>
  <c r="Q444" i="3"/>
  <c r="S444" i="3" s="1"/>
  <c r="P445" i="3"/>
  <c r="Q445" i="3"/>
  <c r="P446" i="3"/>
  <c r="Q446" i="3"/>
  <c r="P447" i="3"/>
  <c r="Q447" i="3"/>
  <c r="P448" i="3"/>
  <c r="Q448" i="3"/>
  <c r="S448" i="3" s="1"/>
  <c r="P449" i="3"/>
  <c r="Q449" i="3"/>
  <c r="S449" i="3" s="1"/>
  <c r="P450" i="3"/>
  <c r="Q450" i="3"/>
  <c r="S450" i="3" s="1"/>
  <c r="P451" i="3"/>
  <c r="Q451" i="3"/>
  <c r="P452" i="3"/>
  <c r="Q452" i="3"/>
  <c r="P453" i="3"/>
  <c r="Q453" i="3"/>
  <c r="P454" i="3"/>
  <c r="Q454" i="3"/>
  <c r="S454" i="3" s="1"/>
  <c r="P455" i="3"/>
  <c r="Q455" i="3"/>
  <c r="S455" i="3" s="1"/>
  <c r="P456" i="3"/>
  <c r="Q456" i="3"/>
  <c r="S456" i="3" s="1"/>
  <c r="P457" i="3"/>
  <c r="Q457" i="3"/>
  <c r="P458" i="3"/>
  <c r="Q458" i="3"/>
  <c r="P459" i="3"/>
  <c r="Q459" i="3"/>
  <c r="P460" i="3"/>
  <c r="Q460" i="3"/>
  <c r="S460" i="3" s="1"/>
  <c r="P461" i="3"/>
  <c r="Q461" i="3"/>
  <c r="S461" i="3" s="1"/>
  <c r="P462" i="3"/>
  <c r="Q462" i="3"/>
  <c r="S462" i="3" s="1"/>
  <c r="P463" i="3"/>
  <c r="Q463" i="3"/>
  <c r="P464" i="3"/>
  <c r="Q464" i="3"/>
  <c r="P465" i="3"/>
  <c r="Q465" i="3"/>
  <c r="P466" i="3"/>
  <c r="Q466" i="3"/>
  <c r="S466" i="3" s="1"/>
  <c r="P467" i="3"/>
  <c r="Q467" i="3"/>
  <c r="S467" i="3" s="1"/>
  <c r="P468" i="3"/>
  <c r="Q468" i="3"/>
  <c r="S468" i="3" s="1"/>
  <c r="P469" i="3"/>
  <c r="Q469" i="3"/>
  <c r="P470" i="3"/>
  <c r="Q470" i="3"/>
  <c r="P471" i="3"/>
  <c r="Q471" i="3"/>
  <c r="P472" i="3"/>
  <c r="Q472" i="3"/>
  <c r="S472" i="3" s="1"/>
  <c r="P473" i="3"/>
  <c r="Q473" i="3"/>
  <c r="S473" i="3" s="1"/>
  <c r="P474" i="3"/>
  <c r="Q474" i="3"/>
  <c r="S474" i="3" s="1"/>
  <c r="P475" i="3"/>
  <c r="Q475" i="3"/>
  <c r="P476" i="3"/>
  <c r="Q476" i="3"/>
  <c r="S476" i="3" s="1"/>
  <c r="P477" i="3"/>
  <c r="Q477" i="3"/>
  <c r="P478" i="3"/>
  <c r="Q478" i="3"/>
  <c r="S478" i="3" s="1"/>
  <c r="P479" i="3"/>
  <c r="Q479" i="3"/>
  <c r="S479" i="3" s="1"/>
  <c r="P480" i="3"/>
  <c r="Q480" i="3"/>
  <c r="S480" i="3" s="1"/>
  <c r="P481" i="3"/>
  <c r="Q481" i="3"/>
  <c r="P482" i="3"/>
  <c r="Q482" i="3"/>
  <c r="S482" i="3" s="1"/>
  <c r="P483" i="3"/>
  <c r="Q483" i="3"/>
  <c r="P484" i="3"/>
  <c r="Q484" i="3"/>
  <c r="S484" i="3" s="1"/>
  <c r="P485" i="3"/>
  <c r="Q485" i="3"/>
  <c r="S485" i="3" s="1"/>
  <c r="P486" i="3"/>
  <c r="Q486" i="3"/>
  <c r="S486" i="3" s="1"/>
  <c r="P487" i="3"/>
  <c r="Q487" i="3"/>
  <c r="P488" i="3"/>
  <c r="Q488" i="3"/>
  <c r="S488" i="3" s="1"/>
  <c r="P489" i="3"/>
  <c r="Q489" i="3"/>
  <c r="S489" i="3" s="1"/>
  <c r="P490" i="3"/>
  <c r="Q490" i="3"/>
  <c r="S490" i="3" s="1"/>
  <c r="P491" i="3"/>
  <c r="Q491" i="3"/>
  <c r="S491" i="3" s="1"/>
  <c r="P492" i="3"/>
  <c r="Q492" i="3"/>
  <c r="S492" i="3" s="1"/>
  <c r="P493" i="3"/>
  <c r="Q493" i="3"/>
  <c r="P494" i="3"/>
  <c r="Q494" i="3"/>
  <c r="S494" i="3" s="1"/>
  <c r="P495" i="3"/>
  <c r="Q495" i="3"/>
  <c r="S495" i="3" s="1"/>
  <c r="P496" i="3"/>
  <c r="Q496" i="3"/>
  <c r="S496" i="3" s="1"/>
  <c r="P497" i="3"/>
  <c r="Q497" i="3"/>
  <c r="S497" i="3" s="1"/>
  <c r="P498" i="3"/>
  <c r="Q498" i="3"/>
  <c r="S498" i="3" s="1"/>
  <c r="P499" i="3"/>
  <c r="Q499" i="3"/>
  <c r="P500" i="3"/>
  <c r="Q500" i="3"/>
  <c r="S500" i="3" s="1"/>
  <c r="P501" i="3"/>
  <c r="Q501" i="3"/>
  <c r="S501" i="3" s="1"/>
  <c r="P502" i="3"/>
  <c r="Q502" i="3"/>
  <c r="S502" i="3" s="1"/>
  <c r="P503" i="3"/>
  <c r="Q503" i="3"/>
  <c r="S503" i="3" s="1"/>
  <c r="P504" i="3"/>
  <c r="Q504" i="3"/>
  <c r="S504" i="3" s="1"/>
  <c r="P505" i="3"/>
  <c r="Q505" i="3"/>
  <c r="P506" i="3"/>
  <c r="Q506" i="3"/>
  <c r="S506" i="3" s="1"/>
  <c r="P507" i="3"/>
  <c r="Q507" i="3"/>
  <c r="S507" i="3" s="1"/>
  <c r="P508" i="3"/>
  <c r="Q508" i="3"/>
  <c r="S508" i="3" s="1"/>
  <c r="P509" i="3"/>
  <c r="Q509" i="3"/>
  <c r="S509" i="3" s="1"/>
  <c r="P510" i="3"/>
  <c r="Q510" i="3"/>
  <c r="P511" i="3"/>
  <c r="Q511" i="3"/>
  <c r="P512" i="3"/>
  <c r="Q512" i="3"/>
  <c r="P513" i="3"/>
  <c r="Q513" i="3"/>
  <c r="P514" i="3"/>
  <c r="Q514" i="3"/>
  <c r="S514" i="3" s="1"/>
  <c r="P515" i="3"/>
  <c r="Q515" i="3"/>
  <c r="P516" i="3"/>
  <c r="Q516" i="3"/>
  <c r="P517" i="3"/>
  <c r="Q517" i="3"/>
  <c r="P518" i="3"/>
  <c r="Q518" i="3"/>
  <c r="P519" i="3"/>
  <c r="Q519" i="3"/>
  <c r="P520" i="3"/>
  <c r="Q520" i="3"/>
  <c r="S520" i="3" s="1"/>
  <c r="P521" i="3"/>
  <c r="Q521" i="3"/>
  <c r="P522" i="3"/>
  <c r="Q522" i="3"/>
  <c r="P523" i="3"/>
  <c r="Q523" i="3"/>
  <c r="P524" i="3"/>
  <c r="Q524" i="3"/>
  <c r="S524" i="3" s="1"/>
  <c r="P525" i="3"/>
  <c r="Q525" i="3"/>
  <c r="P526" i="3"/>
  <c r="Q526" i="3"/>
  <c r="S526" i="3" s="1"/>
  <c r="P527" i="3"/>
  <c r="Q527" i="3"/>
  <c r="P528" i="3"/>
  <c r="Q528" i="3"/>
  <c r="P529" i="3"/>
  <c r="Q529" i="3"/>
  <c r="S529" i="3" s="1"/>
  <c r="P530" i="3"/>
  <c r="Q530" i="3"/>
  <c r="S530" i="3" s="1"/>
  <c r="P531" i="3"/>
  <c r="Q531" i="3"/>
  <c r="S531" i="3" s="1"/>
  <c r="P532" i="3"/>
  <c r="Q532" i="3"/>
  <c r="S532" i="3" s="1"/>
  <c r="P533" i="3"/>
  <c r="Q533" i="3"/>
  <c r="P534" i="3"/>
  <c r="Q534" i="3"/>
  <c r="P535" i="3"/>
  <c r="Q535" i="3"/>
  <c r="P536" i="3"/>
  <c r="Q536" i="3"/>
  <c r="S536" i="3" s="1"/>
  <c r="P537" i="3"/>
  <c r="Q537" i="3"/>
  <c r="S537" i="3" s="1"/>
  <c r="P538" i="3"/>
  <c r="Q538" i="3"/>
  <c r="S538" i="3" s="1"/>
  <c r="P539" i="3"/>
  <c r="Q539" i="3"/>
  <c r="S539" i="3" s="1"/>
  <c r="P540" i="3"/>
  <c r="Q540" i="3"/>
  <c r="P541" i="3"/>
  <c r="Q541" i="3"/>
  <c r="S541" i="3" s="1"/>
  <c r="P542" i="3"/>
  <c r="Q542" i="3"/>
  <c r="S542" i="3" s="1"/>
  <c r="P543" i="3"/>
  <c r="Q543" i="3"/>
  <c r="S543" i="3" s="1"/>
  <c r="P544" i="3"/>
  <c r="Q544" i="3"/>
  <c r="S544" i="3" s="1"/>
  <c r="P545" i="3"/>
  <c r="Q545" i="3"/>
  <c r="S545" i="3" s="1"/>
  <c r="P546" i="3"/>
  <c r="Q546" i="3"/>
  <c r="P547" i="3"/>
  <c r="Q547" i="3"/>
  <c r="P548" i="3"/>
  <c r="Q548" i="3"/>
  <c r="P549" i="3"/>
  <c r="Q549" i="3"/>
  <c r="S549" i="3" s="1"/>
  <c r="P550" i="3"/>
  <c r="Q550" i="3"/>
  <c r="S550" i="3" s="1"/>
  <c r="P551" i="3"/>
  <c r="Q551" i="3"/>
  <c r="S551" i="3" s="1"/>
  <c r="P552" i="3"/>
  <c r="Q552" i="3"/>
  <c r="S552" i="3" s="1"/>
  <c r="P553" i="3"/>
  <c r="Q553" i="3"/>
  <c r="S553" i="3" s="1"/>
  <c r="P554" i="3"/>
  <c r="Q554" i="3"/>
  <c r="S554" i="3" s="1"/>
  <c r="P555" i="3"/>
  <c r="Q555" i="3"/>
  <c r="S555" i="3" s="1"/>
  <c r="P556" i="3"/>
  <c r="Q556" i="3"/>
  <c r="S556" i="3" s="1"/>
  <c r="P557" i="3"/>
  <c r="Q557" i="3"/>
  <c r="S557" i="3" s="1"/>
  <c r="P558" i="3"/>
  <c r="Q558" i="3"/>
  <c r="S558" i="3" s="1"/>
  <c r="P559" i="3"/>
  <c r="Q559" i="3"/>
  <c r="P560" i="3"/>
  <c r="Q560" i="3"/>
  <c r="S560" i="3" s="1"/>
  <c r="P561" i="3"/>
  <c r="Q561" i="3"/>
  <c r="S561" i="3" s="1"/>
  <c r="P562" i="3"/>
  <c r="Q562" i="3"/>
  <c r="S562" i="3" s="1"/>
  <c r="P563" i="3"/>
  <c r="Q563" i="3"/>
  <c r="S563" i="3" s="1"/>
  <c r="P564" i="3"/>
  <c r="Q564" i="3"/>
  <c r="S564" i="3" s="1"/>
  <c r="P565" i="3"/>
  <c r="Q565" i="3"/>
  <c r="S565" i="3" s="1"/>
  <c r="P566" i="3"/>
  <c r="Q566" i="3"/>
  <c r="S566" i="3" s="1"/>
  <c r="P567" i="3"/>
  <c r="Q567" i="3"/>
  <c r="S567" i="3" s="1"/>
  <c r="P568" i="3"/>
  <c r="Q568" i="3"/>
  <c r="S568" i="3" s="1"/>
  <c r="P569" i="3"/>
  <c r="Q569" i="3"/>
  <c r="S569" i="3" s="1"/>
  <c r="P570" i="3"/>
  <c r="Q570" i="3"/>
  <c r="P571" i="3"/>
  <c r="Q571" i="3"/>
  <c r="P572" i="3"/>
  <c r="Q572" i="3"/>
  <c r="S572" i="3" s="1"/>
  <c r="P573" i="3"/>
  <c r="Q573" i="3"/>
  <c r="S573" i="3" s="1"/>
  <c r="P574" i="3"/>
  <c r="Q574" i="3"/>
  <c r="S574" i="3" s="1"/>
  <c r="P575" i="3"/>
  <c r="Q575" i="3"/>
  <c r="S575" i="3" s="1"/>
  <c r="P576" i="3"/>
  <c r="Q576" i="3"/>
  <c r="S576" i="3" s="1"/>
  <c r="P577" i="3"/>
  <c r="Q577" i="3"/>
  <c r="S577" i="3" s="1"/>
  <c r="P578" i="3"/>
  <c r="Q578" i="3"/>
  <c r="S578" i="3" s="1"/>
  <c r="P579" i="3"/>
  <c r="Q579" i="3"/>
  <c r="S579" i="3" s="1"/>
  <c r="P580" i="3"/>
  <c r="Q580" i="3"/>
  <c r="S580" i="3" s="1"/>
  <c r="P581" i="3"/>
  <c r="Q581" i="3"/>
  <c r="S581" i="3" s="1"/>
  <c r="P582" i="3"/>
  <c r="Q582" i="3"/>
  <c r="S582" i="3" s="1"/>
  <c r="P583" i="3"/>
  <c r="Q583" i="3"/>
  <c r="P584" i="3"/>
  <c r="Q584" i="3"/>
  <c r="S584" i="3" s="1"/>
  <c r="P585" i="3"/>
  <c r="Q585" i="3"/>
  <c r="S585" i="3" s="1"/>
  <c r="P586" i="3"/>
  <c r="Q586" i="3"/>
  <c r="S586" i="3" s="1"/>
  <c r="P587" i="3"/>
  <c r="Q587" i="3"/>
  <c r="S587" i="3" s="1"/>
  <c r="P588" i="3"/>
  <c r="Q588" i="3"/>
  <c r="S588" i="3" s="1"/>
  <c r="P589" i="3"/>
  <c r="Q589" i="3"/>
  <c r="S589" i="3" s="1"/>
  <c r="P590" i="3"/>
  <c r="Q590" i="3"/>
  <c r="S590" i="3" s="1"/>
  <c r="P591" i="3"/>
  <c r="Q591" i="3"/>
  <c r="S591" i="3" s="1"/>
  <c r="P592" i="3"/>
  <c r="Q592" i="3"/>
  <c r="S592" i="3" s="1"/>
  <c r="P593" i="3"/>
  <c r="Q593" i="3"/>
  <c r="S593" i="3" s="1"/>
  <c r="P594" i="3"/>
  <c r="Q594" i="3"/>
  <c r="S594" i="3" s="1"/>
  <c r="P595" i="3"/>
  <c r="Q595" i="3"/>
  <c r="P596" i="3"/>
  <c r="Q596" i="3"/>
  <c r="S596" i="3" s="1"/>
  <c r="P597" i="3"/>
  <c r="Q597" i="3"/>
  <c r="S597" i="3" s="1"/>
  <c r="P598" i="3"/>
  <c r="Q598" i="3"/>
  <c r="S598" i="3" s="1"/>
  <c r="P599" i="3"/>
  <c r="Q599" i="3"/>
  <c r="P600" i="3"/>
  <c r="Q600" i="3"/>
  <c r="P601" i="3"/>
  <c r="Q601" i="3"/>
  <c r="P602" i="3"/>
  <c r="Q602" i="3"/>
  <c r="P603" i="3"/>
  <c r="Q603" i="3"/>
  <c r="S603" i="3" s="1"/>
  <c r="P604" i="3"/>
  <c r="Q604" i="3"/>
  <c r="S604" i="3" s="1"/>
  <c r="P605" i="3"/>
  <c r="Q605" i="3"/>
  <c r="P606" i="3"/>
  <c r="Q606" i="3"/>
  <c r="P607" i="3"/>
  <c r="Q607" i="3"/>
  <c r="P608" i="3"/>
  <c r="Q608" i="3"/>
  <c r="P609" i="3"/>
  <c r="Q609" i="3"/>
  <c r="S609" i="3" s="1"/>
  <c r="P610" i="3"/>
  <c r="Q610" i="3"/>
  <c r="S610" i="3" s="1"/>
  <c r="P611" i="3"/>
  <c r="Q611" i="3"/>
  <c r="P612" i="3"/>
  <c r="Q612" i="3"/>
  <c r="P613" i="3"/>
  <c r="Q613" i="3"/>
  <c r="P614" i="3"/>
  <c r="Q614" i="3"/>
  <c r="P615" i="3"/>
  <c r="Q615" i="3"/>
  <c r="S615" i="3" s="1"/>
  <c r="P616" i="3"/>
  <c r="Q616" i="3"/>
  <c r="S616" i="3" s="1"/>
  <c r="P617" i="3"/>
  <c r="Q617" i="3"/>
  <c r="P618" i="3"/>
  <c r="Q618" i="3"/>
  <c r="P619" i="3"/>
  <c r="Q619" i="3"/>
  <c r="P620" i="3"/>
  <c r="Q620" i="3"/>
  <c r="P621" i="3"/>
  <c r="Q621" i="3"/>
  <c r="S621" i="3" s="1"/>
  <c r="P622" i="3"/>
  <c r="Q622" i="3"/>
  <c r="S622" i="3" s="1"/>
  <c r="P623" i="3"/>
  <c r="Q623" i="3"/>
  <c r="P624" i="3"/>
  <c r="Q624" i="3"/>
  <c r="P625" i="3"/>
  <c r="Q625" i="3"/>
  <c r="P626" i="3"/>
  <c r="Q626" i="3"/>
  <c r="P627" i="3"/>
  <c r="Q627" i="3"/>
  <c r="S627" i="3" s="1"/>
  <c r="P628" i="3"/>
  <c r="Q628" i="3"/>
  <c r="S628" i="3" s="1"/>
  <c r="P629" i="3"/>
  <c r="Q629" i="3"/>
  <c r="P630" i="3"/>
  <c r="Q630" i="3"/>
  <c r="S630" i="3" s="1"/>
  <c r="P631" i="3"/>
  <c r="Q631" i="3"/>
  <c r="P632" i="3"/>
  <c r="Q632" i="3"/>
  <c r="S632" i="3" s="1"/>
  <c r="P633" i="3"/>
  <c r="Q633" i="3"/>
  <c r="S633" i="3" s="1"/>
  <c r="P634" i="3"/>
  <c r="Q634" i="3"/>
  <c r="S634" i="3" s="1"/>
  <c r="P635" i="3"/>
  <c r="Q635" i="3"/>
  <c r="P636" i="3"/>
  <c r="Q636" i="3"/>
  <c r="S636" i="3" s="1"/>
  <c r="P637" i="3"/>
  <c r="Q637" i="3"/>
  <c r="P638" i="3"/>
  <c r="Q638" i="3"/>
  <c r="S638" i="3" s="1"/>
  <c r="P639" i="3"/>
  <c r="Q639" i="3"/>
  <c r="S639" i="3" s="1"/>
  <c r="P640" i="3"/>
  <c r="Q640" i="3"/>
  <c r="S640" i="3" s="1"/>
  <c r="P641" i="3"/>
  <c r="Q641" i="3"/>
  <c r="S641" i="3" s="1"/>
  <c r="P642" i="3"/>
  <c r="Q642" i="3"/>
  <c r="S642" i="3" s="1"/>
  <c r="P643" i="3"/>
  <c r="Q643" i="3"/>
  <c r="P644" i="3"/>
  <c r="Q644" i="3"/>
  <c r="S644" i="3" s="1"/>
  <c r="P645" i="3"/>
  <c r="Q645" i="3"/>
  <c r="S645" i="3" s="1"/>
  <c r="P646" i="3"/>
  <c r="Q646" i="3"/>
  <c r="S646" i="3" s="1"/>
  <c r="P647" i="3"/>
  <c r="Q647" i="3"/>
  <c r="S647" i="3" s="1"/>
  <c r="P648" i="3"/>
  <c r="Q648" i="3"/>
  <c r="S648" i="3" s="1"/>
  <c r="P649" i="3"/>
  <c r="Q649" i="3"/>
  <c r="P650" i="3"/>
  <c r="Q650" i="3"/>
  <c r="S650" i="3" s="1"/>
  <c r="P651" i="3"/>
  <c r="Q651" i="3"/>
  <c r="S651" i="3" s="1"/>
  <c r="P652" i="3"/>
  <c r="Q652" i="3"/>
  <c r="S652" i="3" s="1"/>
  <c r="P653" i="3"/>
  <c r="Q653" i="3"/>
  <c r="S653" i="3" s="1"/>
  <c r="P654" i="3"/>
  <c r="Q654" i="3"/>
  <c r="S654" i="3" s="1"/>
  <c r="P655" i="3"/>
  <c r="Q655" i="3"/>
  <c r="P656" i="3"/>
  <c r="Q656" i="3"/>
  <c r="S656" i="3" s="1"/>
  <c r="P657" i="3"/>
  <c r="Q657" i="3"/>
  <c r="S657" i="3" s="1"/>
  <c r="P658" i="3"/>
  <c r="Q658" i="3"/>
  <c r="S658" i="3" s="1"/>
  <c r="P659" i="3"/>
  <c r="Q659" i="3"/>
  <c r="S659" i="3" s="1"/>
  <c r="P660" i="3"/>
  <c r="Q660" i="3"/>
  <c r="S660" i="3" s="1"/>
  <c r="P661" i="3"/>
  <c r="Q661" i="3"/>
  <c r="R661" i="3" s="1"/>
  <c r="P662" i="3"/>
  <c r="Q662" i="3"/>
  <c r="S662" i="3" s="1"/>
  <c r="P663" i="3"/>
  <c r="Q663" i="3"/>
  <c r="S663" i="3" s="1"/>
  <c r="P664" i="3"/>
  <c r="Q664" i="3"/>
  <c r="S664" i="3" s="1"/>
  <c r="P665" i="3"/>
  <c r="Q665" i="3"/>
  <c r="S665" i="3" s="1"/>
  <c r="P666" i="3"/>
  <c r="Q666" i="3"/>
  <c r="S666" i="3" s="1"/>
  <c r="P667" i="3"/>
  <c r="Q667" i="3"/>
  <c r="P668" i="3"/>
  <c r="Q668" i="3"/>
  <c r="S668" i="3" s="1"/>
  <c r="P669" i="3"/>
  <c r="Q669" i="3"/>
  <c r="S669" i="3" s="1"/>
  <c r="P670" i="3"/>
  <c r="Q670" i="3"/>
  <c r="S670" i="3" s="1"/>
  <c r="P671" i="3"/>
  <c r="Q671" i="3"/>
  <c r="S671" i="3" s="1"/>
  <c r="P672" i="3"/>
  <c r="Q672" i="3"/>
  <c r="S672" i="3" s="1"/>
  <c r="P673" i="3"/>
  <c r="Q673" i="3"/>
  <c r="S673" i="3" s="1"/>
  <c r="P674" i="3"/>
  <c r="Q674" i="3"/>
  <c r="S674" i="3" s="1"/>
  <c r="P675" i="3"/>
  <c r="Q675" i="3"/>
  <c r="S675" i="3" s="1"/>
  <c r="P676" i="3"/>
  <c r="Q676" i="3"/>
  <c r="S676" i="3" s="1"/>
  <c r="P677" i="3"/>
  <c r="Q677" i="3"/>
  <c r="S677" i="3" s="1"/>
  <c r="P678" i="3"/>
  <c r="Q678" i="3"/>
  <c r="S678" i="3" s="1"/>
  <c r="P679" i="3"/>
  <c r="Q679" i="3"/>
  <c r="P680" i="3"/>
  <c r="Q680" i="3"/>
  <c r="S680" i="3" s="1"/>
  <c r="P681" i="3"/>
  <c r="Q681" i="3"/>
  <c r="S681" i="3" s="1"/>
  <c r="P682" i="3"/>
  <c r="Q682" i="3"/>
  <c r="S682" i="3" s="1"/>
  <c r="P683" i="3"/>
  <c r="Q683" i="3"/>
  <c r="S683" i="3" s="1"/>
  <c r="P684" i="3"/>
  <c r="Q684" i="3"/>
  <c r="S684" i="3" s="1"/>
  <c r="P685" i="3"/>
  <c r="Q685" i="3"/>
  <c r="S685" i="3" s="1"/>
  <c r="P686" i="3"/>
  <c r="Q686" i="3"/>
  <c r="S686" i="3" s="1"/>
  <c r="P687" i="3"/>
  <c r="Q687" i="3"/>
  <c r="S687" i="3" s="1"/>
  <c r="P688" i="3"/>
  <c r="Q688" i="3"/>
  <c r="S688" i="3" s="1"/>
  <c r="P689" i="3"/>
  <c r="Q689" i="3"/>
  <c r="P690" i="3"/>
  <c r="Q690" i="3"/>
  <c r="S690" i="3" s="1"/>
  <c r="P691" i="3"/>
  <c r="Q691" i="3"/>
  <c r="P692" i="3"/>
  <c r="Q692" i="3"/>
  <c r="S692" i="3" s="1"/>
  <c r="P693" i="3"/>
  <c r="Q693" i="3"/>
  <c r="S693" i="3" s="1"/>
  <c r="P694" i="3"/>
  <c r="Q694" i="3"/>
  <c r="S694" i="3" s="1"/>
  <c r="P695" i="3"/>
  <c r="Q695" i="3"/>
  <c r="P696" i="3"/>
  <c r="Q696" i="3"/>
  <c r="S696" i="3" s="1"/>
  <c r="P697" i="3"/>
  <c r="Q697" i="3"/>
  <c r="S697" i="3" s="1"/>
  <c r="P698" i="3"/>
  <c r="Q698" i="3"/>
  <c r="S698" i="3" s="1"/>
  <c r="P699" i="3"/>
  <c r="Q699" i="3"/>
  <c r="S699" i="3" s="1"/>
  <c r="P700" i="3"/>
  <c r="Q700" i="3"/>
  <c r="S700" i="3" s="1"/>
  <c r="P701" i="3"/>
  <c r="Q701" i="3"/>
  <c r="P702" i="3"/>
  <c r="Q702" i="3"/>
  <c r="S702" i="3" s="1"/>
  <c r="P703" i="3"/>
  <c r="Q703" i="3"/>
  <c r="P704" i="3"/>
  <c r="Q704" i="3"/>
  <c r="S704" i="3" s="1"/>
  <c r="P705" i="3"/>
  <c r="Q705" i="3"/>
  <c r="S705" i="3" s="1"/>
  <c r="P706" i="3"/>
  <c r="Q706" i="3"/>
  <c r="S706" i="3" s="1"/>
  <c r="P707" i="3"/>
  <c r="Q707" i="3"/>
  <c r="S707" i="3" s="1"/>
  <c r="P708" i="3"/>
  <c r="Q708" i="3"/>
  <c r="S708" i="3" s="1"/>
  <c r="P709" i="3"/>
  <c r="Q709" i="3"/>
  <c r="S709" i="3" s="1"/>
  <c r="P710" i="3"/>
  <c r="Q710" i="3"/>
  <c r="S710" i="3" s="1"/>
  <c r="P711" i="3"/>
  <c r="Q711" i="3"/>
  <c r="S711" i="3" s="1"/>
  <c r="P712" i="3"/>
  <c r="Q712" i="3"/>
  <c r="S712" i="3" s="1"/>
  <c r="P713" i="3"/>
  <c r="Q713" i="3"/>
  <c r="S713" i="3" s="1"/>
  <c r="P714" i="3"/>
  <c r="Q714" i="3"/>
  <c r="S714" i="3" s="1"/>
  <c r="P715" i="3"/>
  <c r="Q715" i="3"/>
  <c r="P716" i="3"/>
  <c r="Q716" i="3"/>
  <c r="S716" i="3" s="1"/>
  <c r="P717" i="3"/>
  <c r="Q717" i="3"/>
  <c r="S717" i="3" s="1"/>
  <c r="P718" i="3"/>
  <c r="Q718" i="3"/>
  <c r="S718" i="3" s="1"/>
  <c r="P719" i="3"/>
  <c r="Q719" i="3"/>
  <c r="S719" i="3" s="1"/>
  <c r="P720" i="3"/>
  <c r="Q720" i="3"/>
  <c r="S720" i="3" s="1"/>
  <c r="P721" i="3"/>
  <c r="Q721" i="3"/>
  <c r="S721" i="3" s="1"/>
  <c r="P722" i="3"/>
  <c r="Q722" i="3"/>
  <c r="S722" i="3" s="1"/>
  <c r="P723" i="3"/>
  <c r="Q723" i="3"/>
  <c r="S723" i="3" s="1"/>
  <c r="P724" i="3"/>
  <c r="Q724" i="3"/>
  <c r="S724" i="3" s="1"/>
  <c r="P725" i="3"/>
  <c r="Q725" i="3"/>
  <c r="S725" i="3" s="1"/>
  <c r="P726" i="3"/>
  <c r="Q726" i="3"/>
  <c r="S726" i="3" s="1"/>
  <c r="P727" i="3"/>
  <c r="Q727" i="3"/>
  <c r="P728" i="3"/>
  <c r="Q728" i="3"/>
  <c r="S728" i="3" s="1"/>
  <c r="P729" i="3"/>
  <c r="Q729" i="3"/>
  <c r="S729" i="3" s="1"/>
  <c r="P730" i="3"/>
  <c r="Q730" i="3"/>
  <c r="S730" i="3" s="1"/>
  <c r="P731" i="3"/>
  <c r="Q731" i="3"/>
  <c r="S731" i="3" s="1"/>
  <c r="P732" i="3"/>
  <c r="Q732" i="3"/>
  <c r="S732" i="3" s="1"/>
  <c r="P733" i="3"/>
  <c r="Q733" i="3"/>
  <c r="S733" i="3" s="1"/>
  <c r="P734" i="3"/>
  <c r="Q734" i="3"/>
  <c r="S734" i="3" s="1"/>
  <c r="P735" i="3"/>
  <c r="Q735" i="3"/>
  <c r="S735" i="3" s="1"/>
  <c r="P736" i="3"/>
  <c r="Q736" i="3"/>
  <c r="S736" i="3" s="1"/>
  <c r="P737" i="3"/>
  <c r="Q737" i="3"/>
  <c r="S737" i="3" s="1"/>
  <c r="P738" i="3"/>
  <c r="Q738" i="3"/>
  <c r="S738" i="3" s="1"/>
  <c r="P739" i="3"/>
  <c r="Q739" i="3"/>
  <c r="P740" i="3"/>
  <c r="Q740" i="3"/>
  <c r="S740" i="3" s="1"/>
  <c r="P741" i="3"/>
  <c r="Q741" i="3"/>
  <c r="S741" i="3" s="1"/>
  <c r="P742" i="3"/>
  <c r="Q742" i="3"/>
  <c r="S742" i="3" s="1"/>
  <c r="P743" i="3"/>
  <c r="Q743" i="3"/>
  <c r="S743" i="3" s="1"/>
  <c r="P744" i="3"/>
  <c r="Q744" i="3"/>
  <c r="S744" i="3" s="1"/>
  <c r="P745" i="3"/>
  <c r="Q745" i="3"/>
  <c r="P746" i="3"/>
  <c r="Q746" i="3"/>
  <c r="S746" i="3" s="1"/>
  <c r="P747" i="3"/>
  <c r="Q747" i="3"/>
  <c r="S747" i="3" s="1"/>
  <c r="P748" i="3"/>
  <c r="Q748" i="3"/>
  <c r="S748" i="3" s="1"/>
  <c r="P749" i="3"/>
  <c r="Q749" i="3"/>
  <c r="S749" i="3" s="1"/>
  <c r="P750" i="3"/>
  <c r="Q750" i="3"/>
  <c r="S750" i="3" s="1"/>
  <c r="P751" i="3"/>
  <c r="Q751" i="3"/>
  <c r="P752" i="3"/>
  <c r="Q752" i="3"/>
  <c r="S752" i="3" s="1"/>
  <c r="P753" i="3"/>
  <c r="Q753" i="3"/>
  <c r="S753" i="3" s="1"/>
  <c r="P754" i="3"/>
  <c r="Q754" i="3"/>
  <c r="S754" i="3" s="1"/>
  <c r="P755" i="3"/>
  <c r="Q755" i="3"/>
  <c r="S755" i="3" s="1"/>
  <c r="P756" i="3"/>
  <c r="Q756" i="3"/>
  <c r="S756" i="3" s="1"/>
  <c r="P757" i="3"/>
  <c r="Q757" i="3"/>
  <c r="P758" i="3"/>
  <c r="Q758" i="3"/>
  <c r="S758" i="3" s="1"/>
  <c r="P759" i="3"/>
  <c r="Q759" i="3"/>
  <c r="S759" i="3" s="1"/>
  <c r="P760" i="3"/>
  <c r="Q760" i="3"/>
  <c r="S760" i="3" s="1"/>
  <c r="P761" i="3"/>
  <c r="Q761" i="3"/>
  <c r="S761" i="3" s="1"/>
  <c r="P762" i="3"/>
  <c r="Q762" i="3"/>
  <c r="S762" i="3" s="1"/>
  <c r="P763" i="3"/>
  <c r="Q763" i="3"/>
  <c r="P764" i="3"/>
  <c r="Q764" i="3"/>
  <c r="S764" i="3" s="1"/>
  <c r="P765" i="3"/>
  <c r="Q765" i="3"/>
  <c r="S765" i="3" s="1"/>
  <c r="P766" i="3"/>
  <c r="Q766" i="3"/>
  <c r="S766" i="3" s="1"/>
  <c r="P767" i="3"/>
  <c r="Q767" i="3"/>
  <c r="P768" i="3"/>
  <c r="Q768" i="3"/>
  <c r="S768" i="3" s="1"/>
  <c r="P769" i="3"/>
  <c r="Q769" i="3"/>
  <c r="P770" i="3"/>
  <c r="Q770" i="3"/>
  <c r="S770" i="3" s="1"/>
  <c r="P771" i="3"/>
  <c r="Q771" i="3"/>
  <c r="S771" i="3" s="1"/>
  <c r="P772" i="3"/>
  <c r="Q772" i="3"/>
  <c r="S772" i="3" s="1"/>
  <c r="P773" i="3"/>
  <c r="Q773" i="3"/>
  <c r="P774" i="3"/>
  <c r="Q774" i="3"/>
  <c r="S774" i="3" s="1"/>
  <c r="P775" i="3"/>
  <c r="Q775" i="3"/>
  <c r="P776" i="3"/>
  <c r="Q776" i="3"/>
  <c r="S776" i="3" s="1"/>
  <c r="P777" i="3"/>
  <c r="Q777" i="3"/>
  <c r="S777" i="3" s="1"/>
  <c r="P778" i="3"/>
  <c r="Q778" i="3"/>
  <c r="S778" i="3" s="1"/>
  <c r="P779" i="3"/>
  <c r="Q779" i="3"/>
  <c r="S779" i="3" s="1"/>
  <c r="P780" i="3"/>
  <c r="Q780" i="3"/>
  <c r="S780" i="3" s="1"/>
  <c r="P781" i="3"/>
  <c r="Q781" i="3"/>
  <c r="P782" i="3"/>
  <c r="Q782" i="3"/>
  <c r="S782" i="3" s="1"/>
  <c r="P783" i="3"/>
  <c r="Q783" i="3"/>
  <c r="S783" i="3" s="1"/>
  <c r="P784" i="3"/>
  <c r="Q784" i="3"/>
  <c r="S784" i="3" s="1"/>
  <c r="P785" i="3"/>
  <c r="Q785" i="3"/>
  <c r="S785" i="3" s="1"/>
  <c r="P786" i="3"/>
  <c r="Q786" i="3"/>
  <c r="S786" i="3" s="1"/>
  <c r="P787" i="3"/>
  <c r="Q787" i="3"/>
  <c r="P788" i="3"/>
  <c r="Q788" i="3"/>
  <c r="S788" i="3" s="1"/>
  <c r="P789" i="3"/>
  <c r="Q789" i="3"/>
  <c r="S789" i="3" s="1"/>
  <c r="P790" i="3"/>
  <c r="Q790" i="3"/>
  <c r="S790" i="3" s="1"/>
  <c r="P791" i="3"/>
  <c r="Q791" i="3"/>
  <c r="S791" i="3" s="1"/>
  <c r="P792" i="3"/>
  <c r="Q792" i="3"/>
  <c r="S792" i="3" s="1"/>
  <c r="P793" i="3"/>
  <c r="Q793" i="3"/>
  <c r="P794" i="3"/>
  <c r="Q794" i="3"/>
  <c r="S794" i="3" s="1"/>
  <c r="P795" i="3"/>
  <c r="Q795" i="3"/>
  <c r="S795" i="3" s="1"/>
  <c r="P796" i="3"/>
  <c r="Q796" i="3"/>
  <c r="S796" i="3" s="1"/>
  <c r="P797" i="3"/>
  <c r="Q797" i="3"/>
  <c r="S797" i="3" s="1"/>
  <c r="P798" i="3"/>
  <c r="Q798" i="3"/>
  <c r="S798" i="3" s="1"/>
  <c r="P799" i="3"/>
  <c r="Q799" i="3"/>
  <c r="P800" i="3"/>
  <c r="Q800" i="3"/>
  <c r="S800" i="3" s="1"/>
  <c r="P801" i="3"/>
  <c r="Q801" i="3"/>
  <c r="S801" i="3" s="1"/>
  <c r="P802" i="3"/>
  <c r="Q802" i="3"/>
  <c r="S802" i="3" s="1"/>
  <c r="P803" i="3"/>
  <c r="Q803" i="3"/>
  <c r="S803" i="3" s="1"/>
  <c r="P804" i="3"/>
  <c r="Q804" i="3"/>
  <c r="S804" i="3" s="1"/>
  <c r="P805" i="3"/>
  <c r="Q805" i="3"/>
  <c r="S805" i="3" s="1"/>
  <c r="P806" i="3"/>
  <c r="Q806" i="3"/>
  <c r="S806" i="3" s="1"/>
  <c r="P807" i="3"/>
  <c r="Q807" i="3"/>
  <c r="S807" i="3" s="1"/>
  <c r="P808" i="3"/>
  <c r="Q808" i="3"/>
  <c r="S808" i="3" s="1"/>
  <c r="P809" i="3"/>
  <c r="Q809" i="3"/>
  <c r="S809" i="3" s="1"/>
  <c r="P810" i="3"/>
  <c r="Q810" i="3"/>
  <c r="S810" i="3" s="1"/>
  <c r="P811" i="3"/>
  <c r="Q811" i="3"/>
  <c r="P812" i="3"/>
  <c r="Q812" i="3"/>
  <c r="S812" i="3" s="1"/>
  <c r="P813" i="3"/>
  <c r="Q813" i="3"/>
  <c r="S813" i="3" s="1"/>
  <c r="P814" i="3"/>
  <c r="Q814" i="3"/>
  <c r="S814" i="3" s="1"/>
  <c r="P815" i="3"/>
  <c r="Q815" i="3"/>
  <c r="S815" i="3" s="1"/>
  <c r="P816" i="3"/>
  <c r="Q816" i="3"/>
  <c r="S816" i="3" s="1"/>
  <c r="P817" i="3"/>
  <c r="Q817" i="3"/>
  <c r="S817" i="3" s="1"/>
  <c r="P818" i="3"/>
  <c r="Q818" i="3"/>
  <c r="S818" i="3" s="1"/>
  <c r="P819" i="3"/>
  <c r="Q819" i="3"/>
  <c r="S819" i="3" s="1"/>
  <c r="P820" i="3"/>
  <c r="Q820" i="3"/>
  <c r="S820" i="3" s="1"/>
  <c r="P821" i="3"/>
  <c r="Q821" i="3"/>
  <c r="S821" i="3" s="1"/>
  <c r="P822" i="3"/>
  <c r="Q822" i="3"/>
  <c r="S822" i="3" s="1"/>
  <c r="P823" i="3"/>
  <c r="Q823" i="3"/>
  <c r="P824" i="3"/>
  <c r="Q824" i="3"/>
  <c r="S824" i="3" s="1"/>
  <c r="P825" i="3"/>
  <c r="Q825" i="3"/>
  <c r="S825" i="3" s="1"/>
  <c r="P826" i="3"/>
  <c r="Q826" i="3"/>
  <c r="S826" i="3" s="1"/>
  <c r="P827" i="3"/>
  <c r="Q827" i="3"/>
  <c r="S827" i="3" s="1"/>
  <c r="P828" i="3"/>
  <c r="Q828" i="3"/>
  <c r="S828" i="3" s="1"/>
  <c r="P829" i="3"/>
  <c r="Q829" i="3"/>
  <c r="S829" i="3" s="1"/>
  <c r="P830" i="3"/>
  <c r="Q830" i="3"/>
  <c r="S830" i="3" s="1"/>
  <c r="P831" i="3"/>
  <c r="Q831" i="3"/>
  <c r="S831" i="3" s="1"/>
  <c r="P832" i="3"/>
  <c r="Q832" i="3"/>
  <c r="S832" i="3" s="1"/>
  <c r="P833" i="3"/>
  <c r="Q833" i="3"/>
  <c r="S833" i="3" s="1"/>
  <c r="P834" i="3"/>
  <c r="Q834" i="3"/>
  <c r="S834" i="3" s="1"/>
  <c r="P835" i="3"/>
  <c r="Q835" i="3"/>
  <c r="P836" i="3"/>
  <c r="Q836" i="3"/>
  <c r="S836" i="3" s="1"/>
  <c r="P837" i="3"/>
  <c r="Q837" i="3"/>
  <c r="S837" i="3" s="1"/>
  <c r="P838" i="3"/>
  <c r="Q838" i="3"/>
  <c r="S838" i="3" s="1"/>
  <c r="P839" i="3"/>
  <c r="Q839" i="3"/>
  <c r="S839" i="3" s="1"/>
  <c r="P840" i="3"/>
  <c r="Q840" i="3"/>
  <c r="S840" i="3" s="1"/>
  <c r="P841" i="3"/>
  <c r="Q841" i="3"/>
  <c r="S841" i="3" s="1"/>
  <c r="P842" i="3"/>
  <c r="Q842" i="3"/>
  <c r="S842" i="3" s="1"/>
  <c r="P843" i="3"/>
  <c r="Q843" i="3"/>
  <c r="S843" i="3" s="1"/>
  <c r="P844" i="3"/>
  <c r="Q844" i="3"/>
  <c r="S844" i="3" s="1"/>
  <c r="P845" i="3"/>
  <c r="Q845" i="3"/>
  <c r="S845" i="3" s="1"/>
  <c r="P846" i="3"/>
  <c r="Q846" i="3"/>
  <c r="S846" i="3" s="1"/>
  <c r="P847" i="3"/>
  <c r="Q847" i="3"/>
  <c r="P848" i="3"/>
  <c r="Q848" i="3"/>
  <c r="S848" i="3" s="1"/>
  <c r="P849" i="3"/>
  <c r="Q849" i="3"/>
  <c r="S849" i="3" s="1"/>
  <c r="P850" i="3"/>
  <c r="Q850" i="3"/>
  <c r="S850" i="3" s="1"/>
  <c r="P851" i="3"/>
  <c r="Q851" i="3"/>
  <c r="S851" i="3" s="1"/>
  <c r="P852" i="3"/>
  <c r="Q852" i="3"/>
  <c r="S852" i="3" s="1"/>
  <c r="P853" i="3"/>
  <c r="Q853" i="3"/>
  <c r="P854" i="3"/>
  <c r="Q854" i="3"/>
  <c r="S854" i="3" s="1"/>
  <c r="P855" i="3"/>
  <c r="Q855" i="3"/>
  <c r="S855" i="3" s="1"/>
  <c r="P856" i="3"/>
  <c r="Q856" i="3"/>
  <c r="S856" i="3" s="1"/>
  <c r="P857" i="3"/>
  <c r="Q857" i="3"/>
  <c r="S857" i="3" s="1"/>
  <c r="P858" i="3"/>
  <c r="Q858" i="3"/>
  <c r="S858" i="3" s="1"/>
  <c r="P859" i="3"/>
  <c r="Q859" i="3"/>
  <c r="P860" i="3"/>
  <c r="Q860" i="3"/>
  <c r="S860" i="3" s="1"/>
  <c r="P861" i="3"/>
  <c r="Q861" i="3"/>
  <c r="P862" i="3"/>
  <c r="Q862" i="3"/>
  <c r="S862" i="3" s="1"/>
  <c r="P863" i="3"/>
  <c r="Q863" i="3"/>
  <c r="S863" i="3" s="1"/>
  <c r="P864" i="3"/>
  <c r="Q864" i="3"/>
  <c r="S864" i="3" s="1"/>
  <c r="P865" i="3"/>
  <c r="Q865" i="3"/>
  <c r="P866" i="3"/>
  <c r="Q866" i="3"/>
  <c r="S866" i="3" s="1"/>
  <c r="P867" i="3"/>
  <c r="Q867" i="3"/>
  <c r="S867" i="3" s="1"/>
  <c r="P868" i="3"/>
  <c r="Q868" i="3"/>
  <c r="S868" i="3" s="1"/>
  <c r="P869" i="3"/>
  <c r="Q869" i="3"/>
  <c r="S869" i="3" s="1"/>
  <c r="P870" i="3"/>
  <c r="Q870" i="3"/>
  <c r="S870" i="3" s="1"/>
  <c r="P871" i="3"/>
  <c r="Q871" i="3"/>
  <c r="P872" i="3"/>
  <c r="Q872" i="3"/>
  <c r="S872" i="3" s="1"/>
  <c r="P873" i="3"/>
  <c r="Q873" i="3"/>
  <c r="S873" i="3" s="1"/>
  <c r="P874" i="3"/>
  <c r="Q874" i="3"/>
  <c r="S874" i="3" s="1"/>
  <c r="P875" i="3"/>
  <c r="Q875" i="3"/>
  <c r="S875" i="3" s="1"/>
  <c r="P876" i="3"/>
  <c r="Q876" i="3"/>
  <c r="S876" i="3" s="1"/>
  <c r="P877" i="3"/>
  <c r="Q877" i="3"/>
  <c r="P878" i="3"/>
  <c r="Q878" i="3"/>
  <c r="S878" i="3" s="1"/>
  <c r="P879" i="3"/>
  <c r="Q879" i="3"/>
  <c r="S879" i="3" s="1"/>
  <c r="P880" i="3"/>
  <c r="Q880" i="3"/>
  <c r="S880" i="3" s="1"/>
  <c r="P881" i="3"/>
  <c r="Q881" i="3"/>
  <c r="S881" i="3" s="1"/>
  <c r="P882" i="3"/>
  <c r="Q882" i="3"/>
  <c r="S882" i="3" s="1"/>
  <c r="P883" i="3"/>
  <c r="Q883" i="3"/>
  <c r="P884" i="3"/>
  <c r="Q884" i="3"/>
  <c r="S884" i="3" s="1"/>
  <c r="P885" i="3"/>
  <c r="Q885" i="3"/>
  <c r="S885" i="3" s="1"/>
  <c r="P886" i="3"/>
  <c r="Q886" i="3"/>
  <c r="S886" i="3" s="1"/>
  <c r="P887" i="3"/>
  <c r="Q887" i="3"/>
  <c r="S887" i="3" s="1"/>
  <c r="P888" i="3"/>
  <c r="Q888" i="3"/>
  <c r="S888" i="3" s="1"/>
  <c r="P889" i="3"/>
  <c r="Q889" i="3"/>
  <c r="S889" i="3" s="1"/>
  <c r="P890" i="3"/>
  <c r="Q890" i="3"/>
  <c r="S890" i="3" s="1"/>
  <c r="P891" i="3"/>
  <c r="Q891" i="3"/>
  <c r="S891" i="3" s="1"/>
  <c r="P892" i="3"/>
  <c r="Q892" i="3"/>
  <c r="S892" i="3" s="1"/>
  <c r="P893" i="3"/>
  <c r="Q893" i="3"/>
  <c r="S893" i="3" s="1"/>
  <c r="P894" i="3"/>
  <c r="Q894" i="3"/>
  <c r="S894" i="3" s="1"/>
  <c r="P895" i="3"/>
  <c r="Q895" i="3"/>
  <c r="P896" i="3"/>
  <c r="Q896" i="3"/>
  <c r="S896" i="3" s="1"/>
  <c r="P897" i="3"/>
  <c r="Q897" i="3"/>
  <c r="S897" i="3" s="1"/>
  <c r="P898" i="3"/>
  <c r="Q898" i="3"/>
  <c r="S898" i="3" s="1"/>
  <c r="P899" i="3"/>
  <c r="Q899" i="3"/>
  <c r="S899" i="3" s="1"/>
  <c r="P900" i="3"/>
  <c r="Q900" i="3"/>
  <c r="S900" i="3" s="1"/>
  <c r="P901" i="3"/>
  <c r="Q901" i="3"/>
  <c r="S901" i="3" s="1"/>
  <c r="P902" i="3"/>
  <c r="Q902" i="3"/>
  <c r="S902" i="3" s="1"/>
  <c r="P903" i="3"/>
  <c r="Q903" i="3"/>
  <c r="S903" i="3" s="1"/>
  <c r="P904" i="3"/>
  <c r="Q904" i="3"/>
  <c r="S904" i="3" s="1"/>
  <c r="P905" i="3"/>
  <c r="Q905" i="3"/>
  <c r="S905" i="3" s="1"/>
  <c r="P906" i="3"/>
  <c r="Q906" i="3"/>
  <c r="S906" i="3" s="1"/>
  <c r="P907" i="3"/>
  <c r="Q907" i="3"/>
  <c r="P908" i="3"/>
  <c r="Q908" i="3"/>
  <c r="S908" i="3" s="1"/>
  <c r="P909" i="3"/>
  <c r="Q909" i="3"/>
  <c r="S909" i="3" s="1"/>
  <c r="P910" i="3"/>
  <c r="Q910" i="3"/>
  <c r="S910" i="3" s="1"/>
  <c r="P911" i="3"/>
  <c r="Q911" i="3"/>
  <c r="S911" i="3" s="1"/>
  <c r="P912" i="3"/>
  <c r="Q912" i="3"/>
  <c r="S912" i="3" s="1"/>
  <c r="T912" i="3" s="1"/>
  <c r="P913" i="3"/>
  <c r="Q913" i="3"/>
  <c r="S913" i="3" s="1"/>
  <c r="P914" i="3"/>
  <c r="Q914" i="3"/>
  <c r="S914" i="3" s="1"/>
  <c r="P915" i="3"/>
  <c r="Q915" i="3"/>
  <c r="S915" i="3" s="1"/>
  <c r="P916" i="3"/>
  <c r="Q916" i="3"/>
  <c r="Q16" i="3"/>
  <c r="P16" i="3"/>
  <c r="J916" i="3"/>
  <c r="D906" i="4"/>
  <c r="E906" i="4"/>
  <c r="F906" i="4"/>
  <c r="G906" i="4"/>
  <c r="H906" i="4"/>
  <c r="C906" i="4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L248" i="3" s="1"/>
  <c r="M248" i="3" s="1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16" i="3"/>
  <c r="E908" i="5"/>
  <c r="F908" i="5"/>
  <c r="G908" i="5"/>
  <c r="H908" i="5"/>
  <c r="I908" i="5"/>
  <c r="J908" i="5"/>
  <c r="K908" i="5"/>
  <c r="L908" i="5"/>
  <c r="O908" i="5"/>
  <c r="P908" i="5"/>
  <c r="D908" i="5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16" i="3"/>
  <c r="AV912" i="3"/>
  <c r="AW912" i="3" s="1"/>
  <c r="BC912" i="3"/>
  <c r="BD912" i="3" s="1"/>
  <c r="BJ912" i="3"/>
  <c r="BK912" i="3" s="1"/>
  <c r="BC913" i="3"/>
  <c r="BD913" i="3" s="1"/>
  <c r="BJ913" i="3"/>
  <c r="BK913" i="3" s="1"/>
  <c r="AV914" i="3"/>
  <c r="AW914" i="3" s="1"/>
  <c r="BC914" i="3"/>
  <c r="BD914" i="3" s="1"/>
  <c r="BJ914" i="3"/>
  <c r="BK914" i="3" s="1"/>
  <c r="AV915" i="3"/>
  <c r="AW915" i="3" s="1"/>
  <c r="BC915" i="3"/>
  <c r="BD915" i="3" s="1"/>
  <c r="AV916" i="3"/>
  <c r="AW916" i="3" s="1"/>
  <c r="BC916" i="3"/>
  <c r="BD916" i="3" s="1"/>
  <c r="BJ916" i="3"/>
  <c r="BK916" i="3" s="1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16" i="3"/>
  <c r="P917" i="3" l="1"/>
  <c r="W917" i="3"/>
  <c r="X917" i="3"/>
  <c r="Q917" i="3"/>
  <c r="R917" i="3" s="1"/>
  <c r="BZ16" i="3"/>
  <c r="CB16" i="3" s="1"/>
  <c r="L913" i="3"/>
  <c r="M913" i="3" s="1"/>
  <c r="BZ913" i="3"/>
  <c r="CB913" i="3" s="1"/>
  <c r="L901" i="3"/>
  <c r="BZ901" i="3"/>
  <c r="CB901" i="3" s="1"/>
  <c r="L889" i="3"/>
  <c r="BZ889" i="3"/>
  <c r="CB889" i="3" s="1"/>
  <c r="L877" i="3"/>
  <c r="BZ877" i="3"/>
  <c r="CB877" i="3" s="1"/>
  <c r="L865" i="3"/>
  <c r="BZ865" i="3"/>
  <c r="CB865" i="3" s="1"/>
  <c r="L853" i="3"/>
  <c r="BZ853" i="3"/>
  <c r="CB853" i="3" s="1"/>
  <c r="L841" i="3"/>
  <c r="BZ841" i="3"/>
  <c r="CB841" i="3" s="1"/>
  <c r="L829" i="3"/>
  <c r="BZ829" i="3"/>
  <c r="CB829" i="3" s="1"/>
  <c r="L817" i="3"/>
  <c r="BZ817" i="3"/>
  <c r="CB817" i="3" s="1"/>
  <c r="L805" i="3"/>
  <c r="BZ805" i="3"/>
  <c r="CB805" i="3" s="1"/>
  <c r="L793" i="3"/>
  <c r="BZ793" i="3"/>
  <c r="CB793" i="3" s="1"/>
  <c r="L781" i="3"/>
  <c r="BZ781" i="3"/>
  <c r="CB781" i="3" s="1"/>
  <c r="L769" i="3"/>
  <c r="BZ769" i="3"/>
  <c r="CB769" i="3" s="1"/>
  <c r="L757" i="3"/>
  <c r="BZ757" i="3"/>
  <c r="CB757" i="3" s="1"/>
  <c r="L745" i="3"/>
  <c r="BZ745" i="3"/>
  <c r="CB745" i="3" s="1"/>
  <c r="L733" i="3"/>
  <c r="BZ733" i="3"/>
  <c r="CB733" i="3" s="1"/>
  <c r="L721" i="3"/>
  <c r="BZ721" i="3"/>
  <c r="CB721" i="3" s="1"/>
  <c r="L709" i="3"/>
  <c r="BZ709" i="3"/>
  <c r="CB709" i="3" s="1"/>
  <c r="L697" i="3"/>
  <c r="BZ697" i="3"/>
  <c r="CB697" i="3" s="1"/>
  <c r="L685" i="3"/>
  <c r="BZ685" i="3"/>
  <c r="CB685" i="3" s="1"/>
  <c r="L673" i="3"/>
  <c r="BZ673" i="3"/>
  <c r="CB673" i="3" s="1"/>
  <c r="L661" i="3"/>
  <c r="BZ661" i="3"/>
  <c r="CB661" i="3" s="1"/>
  <c r="L649" i="3"/>
  <c r="BZ649" i="3"/>
  <c r="CB649" i="3" s="1"/>
  <c r="L637" i="3"/>
  <c r="BZ637" i="3"/>
  <c r="CB637" i="3" s="1"/>
  <c r="L625" i="3"/>
  <c r="BZ625" i="3"/>
  <c r="CB625" i="3" s="1"/>
  <c r="L613" i="3"/>
  <c r="BZ613" i="3"/>
  <c r="CB613" i="3" s="1"/>
  <c r="L601" i="3"/>
  <c r="BZ601" i="3"/>
  <c r="CB601" i="3" s="1"/>
  <c r="L589" i="3"/>
  <c r="BZ589" i="3"/>
  <c r="CB589" i="3" s="1"/>
  <c r="L577" i="3"/>
  <c r="BZ577" i="3"/>
  <c r="CB577" i="3" s="1"/>
  <c r="L565" i="3"/>
  <c r="BZ565" i="3"/>
  <c r="CB565" i="3" s="1"/>
  <c r="L553" i="3"/>
  <c r="BZ553" i="3"/>
  <c r="CB553" i="3" s="1"/>
  <c r="L541" i="3"/>
  <c r="BZ541" i="3"/>
  <c r="CB541" i="3" s="1"/>
  <c r="L529" i="3"/>
  <c r="BZ529" i="3"/>
  <c r="CB529" i="3" s="1"/>
  <c r="L517" i="3"/>
  <c r="BZ517" i="3"/>
  <c r="CB517" i="3" s="1"/>
  <c r="L505" i="3"/>
  <c r="BZ505" i="3"/>
  <c r="CB505" i="3" s="1"/>
  <c r="L493" i="3"/>
  <c r="BZ493" i="3"/>
  <c r="CB493" i="3" s="1"/>
  <c r="L481" i="3"/>
  <c r="BZ481" i="3"/>
  <c r="CB481" i="3" s="1"/>
  <c r="L469" i="3"/>
  <c r="BZ469" i="3"/>
  <c r="CB469" i="3" s="1"/>
  <c r="L457" i="3"/>
  <c r="BZ457" i="3"/>
  <c r="CB457" i="3" s="1"/>
  <c r="L445" i="3"/>
  <c r="BZ445" i="3"/>
  <c r="CB445" i="3" s="1"/>
  <c r="L433" i="3"/>
  <c r="BZ433" i="3"/>
  <c r="CB433" i="3" s="1"/>
  <c r="L421" i="3"/>
  <c r="BZ421" i="3"/>
  <c r="CB421" i="3" s="1"/>
  <c r="L409" i="3"/>
  <c r="BZ409" i="3"/>
  <c r="CB409" i="3" s="1"/>
  <c r="L397" i="3"/>
  <c r="BZ397" i="3"/>
  <c r="CB397" i="3" s="1"/>
  <c r="L385" i="3"/>
  <c r="BZ385" i="3"/>
  <c r="CB385" i="3" s="1"/>
  <c r="L373" i="3"/>
  <c r="BZ373" i="3"/>
  <c r="CB373" i="3" s="1"/>
  <c r="L361" i="3"/>
  <c r="BZ361" i="3"/>
  <c r="CB361" i="3" s="1"/>
  <c r="L349" i="3"/>
  <c r="BZ349" i="3"/>
  <c r="CB349" i="3" s="1"/>
  <c r="L337" i="3"/>
  <c r="BZ337" i="3"/>
  <c r="CB337" i="3" s="1"/>
  <c r="L325" i="3"/>
  <c r="BZ325" i="3"/>
  <c r="CB325" i="3" s="1"/>
  <c r="L313" i="3"/>
  <c r="BZ313" i="3"/>
  <c r="CB313" i="3" s="1"/>
  <c r="L301" i="3"/>
  <c r="BZ301" i="3"/>
  <c r="CB301" i="3" s="1"/>
  <c r="L289" i="3"/>
  <c r="BZ289" i="3"/>
  <c r="CB289" i="3" s="1"/>
  <c r="L277" i="3"/>
  <c r="BZ277" i="3"/>
  <c r="CB277" i="3" s="1"/>
  <c r="L265" i="3"/>
  <c r="BZ265" i="3"/>
  <c r="CB265" i="3" s="1"/>
  <c r="L253" i="3"/>
  <c r="BZ253" i="3"/>
  <c r="CB253" i="3" s="1"/>
  <c r="L241" i="3"/>
  <c r="BZ241" i="3"/>
  <c r="CB241" i="3" s="1"/>
  <c r="L229" i="3"/>
  <c r="BZ229" i="3"/>
  <c r="CB229" i="3" s="1"/>
  <c r="L217" i="3"/>
  <c r="BZ217" i="3"/>
  <c r="CB217" i="3" s="1"/>
  <c r="L205" i="3"/>
  <c r="BZ205" i="3"/>
  <c r="CB205" i="3" s="1"/>
  <c r="L193" i="3"/>
  <c r="BZ193" i="3"/>
  <c r="CB193" i="3" s="1"/>
  <c r="L181" i="3"/>
  <c r="BZ181" i="3"/>
  <c r="CB181" i="3" s="1"/>
  <c r="L169" i="3"/>
  <c r="BZ169" i="3"/>
  <c r="CB169" i="3" s="1"/>
  <c r="L157" i="3"/>
  <c r="BZ157" i="3"/>
  <c r="CB157" i="3" s="1"/>
  <c r="L145" i="3"/>
  <c r="BZ145" i="3"/>
  <c r="CB145" i="3" s="1"/>
  <c r="L133" i="3"/>
  <c r="BZ133" i="3"/>
  <c r="CB133" i="3" s="1"/>
  <c r="L121" i="3"/>
  <c r="BZ121" i="3"/>
  <c r="CB121" i="3" s="1"/>
  <c r="L109" i="3"/>
  <c r="BZ109" i="3"/>
  <c r="CB109" i="3" s="1"/>
  <c r="L97" i="3"/>
  <c r="BZ97" i="3"/>
  <c r="CB97" i="3" s="1"/>
  <c r="L85" i="3"/>
  <c r="BZ85" i="3"/>
  <c r="CB85" i="3" s="1"/>
  <c r="L73" i="3"/>
  <c r="BZ73" i="3"/>
  <c r="CB73" i="3" s="1"/>
  <c r="L61" i="3"/>
  <c r="BZ61" i="3"/>
  <c r="CB61" i="3" s="1"/>
  <c r="L49" i="3"/>
  <c r="BZ49" i="3"/>
  <c r="CB49" i="3" s="1"/>
  <c r="L37" i="3"/>
  <c r="BZ37" i="3"/>
  <c r="CB37" i="3" s="1"/>
  <c r="L25" i="3"/>
  <c r="BZ25" i="3"/>
  <c r="CB25" i="3" s="1"/>
  <c r="L784" i="3"/>
  <c r="BZ784" i="3"/>
  <c r="CB784" i="3" s="1"/>
  <c r="L652" i="3"/>
  <c r="BZ652" i="3"/>
  <c r="CB652" i="3" s="1"/>
  <c r="L878" i="3"/>
  <c r="BZ878" i="3"/>
  <c r="CB878" i="3" s="1"/>
  <c r="L770" i="3"/>
  <c r="BZ770" i="3"/>
  <c r="CB770" i="3" s="1"/>
  <c r="L650" i="3"/>
  <c r="BZ650" i="3"/>
  <c r="CB650" i="3" s="1"/>
  <c r="L566" i="3"/>
  <c r="BZ566" i="3"/>
  <c r="CB566" i="3" s="1"/>
  <c r="L458" i="3"/>
  <c r="BZ458" i="3"/>
  <c r="CB458" i="3" s="1"/>
  <c r="L434" i="3"/>
  <c r="BZ434" i="3"/>
  <c r="CB434" i="3" s="1"/>
  <c r="L326" i="3"/>
  <c r="BZ326" i="3"/>
  <c r="CB326" i="3" s="1"/>
  <c r="L840" i="3"/>
  <c r="BZ840" i="3"/>
  <c r="CB840" i="3" s="1"/>
  <c r="L780" i="3"/>
  <c r="BZ780" i="3"/>
  <c r="CB780" i="3" s="1"/>
  <c r="L732" i="3"/>
  <c r="BZ732" i="3"/>
  <c r="CB732" i="3" s="1"/>
  <c r="L684" i="3"/>
  <c r="BZ684" i="3"/>
  <c r="CB684" i="3" s="1"/>
  <c r="L636" i="3"/>
  <c r="BZ636" i="3"/>
  <c r="CB636" i="3" s="1"/>
  <c r="L588" i="3"/>
  <c r="BZ588" i="3"/>
  <c r="CB588" i="3" s="1"/>
  <c r="L540" i="3"/>
  <c r="BZ540" i="3"/>
  <c r="CB540" i="3" s="1"/>
  <c r="L492" i="3"/>
  <c r="BZ492" i="3"/>
  <c r="CB492" i="3" s="1"/>
  <c r="L444" i="3"/>
  <c r="BZ444" i="3"/>
  <c r="CB444" i="3" s="1"/>
  <c r="L384" i="3"/>
  <c r="BZ384" i="3"/>
  <c r="CB384" i="3" s="1"/>
  <c r="L336" i="3"/>
  <c r="BZ336" i="3"/>
  <c r="CB336" i="3" s="1"/>
  <c r="L288" i="3"/>
  <c r="BZ288" i="3"/>
  <c r="CB288" i="3" s="1"/>
  <c r="L264" i="3"/>
  <c r="BZ264" i="3"/>
  <c r="CB264" i="3" s="1"/>
  <c r="L204" i="3"/>
  <c r="BZ204" i="3"/>
  <c r="CB204" i="3" s="1"/>
  <c r="L168" i="3"/>
  <c r="BZ168" i="3"/>
  <c r="CB168" i="3" s="1"/>
  <c r="L120" i="3"/>
  <c r="BZ120" i="3"/>
  <c r="CB120" i="3" s="1"/>
  <c r="L72" i="3"/>
  <c r="BZ72" i="3"/>
  <c r="CB72" i="3" s="1"/>
  <c r="L48" i="3"/>
  <c r="BZ48" i="3"/>
  <c r="CB48" i="3" s="1"/>
  <c r="L820" i="3"/>
  <c r="BZ820" i="3"/>
  <c r="CB820" i="3" s="1"/>
  <c r="L700" i="3"/>
  <c r="BZ700" i="3"/>
  <c r="CB700" i="3" s="1"/>
  <c r="L556" i="3"/>
  <c r="BZ556" i="3"/>
  <c r="CB556" i="3" s="1"/>
  <c r="L460" i="3"/>
  <c r="BZ460" i="3"/>
  <c r="CB460" i="3" s="1"/>
  <c r="L328" i="3"/>
  <c r="BZ328" i="3"/>
  <c r="CB328" i="3" s="1"/>
  <c r="L256" i="3"/>
  <c r="BZ256" i="3"/>
  <c r="CB256" i="3" s="1"/>
  <c r="L160" i="3"/>
  <c r="BZ160" i="3"/>
  <c r="CB160" i="3" s="1"/>
  <c r="L76" i="3"/>
  <c r="BZ76" i="3"/>
  <c r="CB76" i="3" s="1"/>
  <c r="L854" i="3"/>
  <c r="BZ854" i="3"/>
  <c r="CB854" i="3" s="1"/>
  <c r="L746" i="3"/>
  <c r="BZ746" i="3"/>
  <c r="CB746" i="3" s="1"/>
  <c r="L638" i="3"/>
  <c r="BZ638" i="3"/>
  <c r="CB638" i="3" s="1"/>
  <c r="L542" i="3"/>
  <c r="BZ542" i="3"/>
  <c r="CB542" i="3" s="1"/>
  <c r="L422" i="3"/>
  <c r="BZ422" i="3"/>
  <c r="CB422" i="3" s="1"/>
  <c r="L314" i="3"/>
  <c r="BZ314" i="3"/>
  <c r="CB314" i="3" s="1"/>
  <c r="L218" i="3"/>
  <c r="BZ218" i="3"/>
  <c r="CB218" i="3" s="1"/>
  <c r="L146" i="3"/>
  <c r="BZ146" i="3"/>
  <c r="CB146" i="3" s="1"/>
  <c r="L74" i="3"/>
  <c r="BZ74" i="3"/>
  <c r="CB74" i="3" s="1"/>
  <c r="L912" i="3"/>
  <c r="BZ912" i="3"/>
  <c r="CB912" i="3" s="1"/>
  <c r="L888" i="3"/>
  <c r="BZ888" i="3"/>
  <c r="CB888" i="3" s="1"/>
  <c r="L864" i="3"/>
  <c r="BZ864" i="3"/>
  <c r="CB864" i="3" s="1"/>
  <c r="L816" i="3"/>
  <c r="BZ816" i="3"/>
  <c r="CB816" i="3" s="1"/>
  <c r="L792" i="3"/>
  <c r="BZ792" i="3"/>
  <c r="CB792" i="3" s="1"/>
  <c r="L744" i="3"/>
  <c r="BZ744" i="3"/>
  <c r="CB744" i="3" s="1"/>
  <c r="L708" i="3"/>
  <c r="BZ708" i="3"/>
  <c r="CB708" i="3" s="1"/>
  <c r="L660" i="3"/>
  <c r="BZ660" i="3"/>
  <c r="CB660" i="3" s="1"/>
  <c r="L624" i="3"/>
  <c r="BZ624" i="3"/>
  <c r="CB624" i="3" s="1"/>
  <c r="L576" i="3"/>
  <c r="BZ576" i="3"/>
  <c r="CB576" i="3" s="1"/>
  <c r="L528" i="3"/>
  <c r="BZ528" i="3"/>
  <c r="CB528" i="3" s="1"/>
  <c r="L480" i="3"/>
  <c r="BZ480" i="3"/>
  <c r="CB480" i="3" s="1"/>
  <c r="L432" i="3"/>
  <c r="BZ432" i="3"/>
  <c r="CB432" i="3" s="1"/>
  <c r="L396" i="3"/>
  <c r="BZ396" i="3"/>
  <c r="CB396" i="3" s="1"/>
  <c r="L348" i="3"/>
  <c r="BZ348" i="3"/>
  <c r="CB348" i="3" s="1"/>
  <c r="L300" i="3"/>
  <c r="BZ300" i="3"/>
  <c r="CB300" i="3" s="1"/>
  <c r="L240" i="3"/>
  <c r="BZ240" i="3"/>
  <c r="CB240" i="3" s="1"/>
  <c r="L192" i="3"/>
  <c r="BZ192" i="3"/>
  <c r="CB192" i="3" s="1"/>
  <c r="L144" i="3"/>
  <c r="BZ144" i="3"/>
  <c r="CB144" i="3" s="1"/>
  <c r="L96" i="3"/>
  <c r="BZ96" i="3"/>
  <c r="CB96" i="3" s="1"/>
  <c r="L84" i="3"/>
  <c r="BZ84" i="3"/>
  <c r="CB84" i="3" s="1"/>
  <c r="L36" i="3"/>
  <c r="BZ36" i="3"/>
  <c r="CB36" i="3" s="1"/>
  <c r="L911" i="3"/>
  <c r="BZ911" i="3"/>
  <c r="CB911" i="3" s="1"/>
  <c r="L899" i="3"/>
  <c r="BZ899" i="3"/>
  <c r="CB899" i="3" s="1"/>
  <c r="L887" i="3"/>
  <c r="BZ887" i="3"/>
  <c r="CB887" i="3" s="1"/>
  <c r="L875" i="3"/>
  <c r="BZ875" i="3"/>
  <c r="CB875" i="3" s="1"/>
  <c r="L863" i="3"/>
  <c r="BZ863" i="3"/>
  <c r="CB863" i="3" s="1"/>
  <c r="L851" i="3"/>
  <c r="BZ851" i="3"/>
  <c r="CB851" i="3" s="1"/>
  <c r="L839" i="3"/>
  <c r="BZ839" i="3"/>
  <c r="CB839" i="3" s="1"/>
  <c r="L827" i="3"/>
  <c r="BZ827" i="3"/>
  <c r="CB827" i="3" s="1"/>
  <c r="L815" i="3"/>
  <c r="BZ815" i="3"/>
  <c r="CB815" i="3" s="1"/>
  <c r="L803" i="3"/>
  <c r="BZ803" i="3"/>
  <c r="CB803" i="3" s="1"/>
  <c r="L791" i="3"/>
  <c r="BZ791" i="3"/>
  <c r="CB791" i="3" s="1"/>
  <c r="L779" i="3"/>
  <c r="BZ779" i="3"/>
  <c r="CB779" i="3" s="1"/>
  <c r="L767" i="3"/>
  <c r="BZ767" i="3"/>
  <c r="CB767" i="3" s="1"/>
  <c r="L755" i="3"/>
  <c r="BZ755" i="3"/>
  <c r="CB755" i="3" s="1"/>
  <c r="L743" i="3"/>
  <c r="BZ743" i="3"/>
  <c r="CB743" i="3" s="1"/>
  <c r="L731" i="3"/>
  <c r="BZ731" i="3"/>
  <c r="CB731" i="3" s="1"/>
  <c r="L719" i="3"/>
  <c r="BZ719" i="3"/>
  <c r="CB719" i="3" s="1"/>
  <c r="L707" i="3"/>
  <c r="BZ707" i="3"/>
  <c r="CB707" i="3" s="1"/>
  <c r="L695" i="3"/>
  <c r="BZ695" i="3"/>
  <c r="CB695" i="3" s="1"/>
  <c r="L683" i="3"/>
  <c r="BZ683" i="3"/>
  <c r="CB683" i="3" s="1"/>
  <c r="L671" i="3"/>
  <c r="BZ671" i="3"/>
  <c r="CB671" i="3" s="1"/>
  <c r="L659" i="3"/>
  <c r="BZ659" i="3"/>
  <c r="CB659" i="3" s="1"/>
  <c r="L647" i="3"/>
  <c r="BZ647" i="3"/>
  <c r="CB647" i="3" s="1"/>
  <c r="L635" i="3"/>
  <c r="BZ635" i="3"/>
  <c r="CB635" i="3" s="1"/>
  <c r="L623" i="3"/>
  <c r="BZ623" i="3"/>
  <c r="CB623" i="3" s="1"/>
  <c r="L611" i="3"/>
  <c r="BZ611" i="3"/>
  <c r="CB611" i="3" s="1"/>
  <c r="L599" i="3"/>
  <c r="BZ599" i="3"/>
  <c r="CB599" i="3" s="1"/>
  <c r="L587" i="3"/>
  <c r="BZ587" i="3"/>
  <c r="CB587" i="3" s="1"/>
  <c r="L575" i="3"/>
  <c r="BZ575" i="3"/>
  <c r="CB575" i="3" s="1"/>
  <c r="L563" i="3"/>
  <c r="BZ563" i="3"/>
  <c r="CB563" i="3" s="1"/>
  <c r="L551" i="3"/>
  <c r="BZ551" i="3"/>
  <c r="CB551" i="3" s="1"/>
  <c r="L539" i="3"/>
  <c r="BZ539" i="3"/>
  <c r="CB539" i="3" s="1"/>
  <c r="L527" i="3"/>
  <c r="BZ527" i="3"/>
  <c r="CB527" i="3" s="1"/>
  <c r="L515" i="3"/>
  <c r="BZ515" i="3"/>
  <c r="CB515" i="3" s="1"/>
  <c r="L503" i="3"/>
  <c r="BZ503" i="3"/>
  <c r="CB503" i="3" s="1"/>
  <c r="L491" i="3"/>
  <c r="BZ491" i="3"/>
  <c r="CB491" i="3" s="1"/>
  <c r="L479" i="3"/>
  <c r="BZ479" i="3"/>
  <c r="CB479" i="3" s="1"/>
  <c r="L467" i="3"/>
  <c r="BZ467" i="3"/>
  <c r="CB467" i="3" s="1"/>
  <c r="L455" i="3"/>
  <c r="BZ455" i="3"/>
  <c r="CB455" i="3" s="1"/>
  <c r="L443" i="3"/>
  <c r="BZ443" i="3"/>
  <c r="CB443" i="3" s="1"/>
  <c r="L431" i="3"/>
  <c r="BZ431" i="3"/>
  <c r="CB431" i="3" s="1"/>
  <c r="L419" i="3"/>
  <c r="BZ419" i="3"/>
  <c r="CB419" i="3" s="1"/>
  <c r="L407" i="3"/>
  <c r="BZ407" i="3"/>
  <c r="CB407" i="3" s="1"/>
  <c r="L395" i="3"/>
  <c r="BZ395" i="3"/>
  <c r="CB395" i="3" s="1"/>
  <c r="L383" i="3"/>
  <c r="BZ383" i="3"/>
  <c r="CB383" i="3" s="1"/>
  <c r="L371" i="3"/>
  <c r="BZ371" i="3"/>
  <c r="CB371" i="3" s="1"/>
  <c r="L359" i="3"/>
  <c r="BZ359" i="3"/>
  <c r="CB359" i="3" s="1"/>
  <c r="L347" i="3"/>
  <c r="BZ347" i="3"/>
  <c r="CB347" i="3" s="1"/>
  <c r="L335" i="3"/>
  <c r="BZ335" i="3"/>
  <c r="CB335" i="3" s="1"/>
  <c r="L323" i="3"/>
  <c r="BZ323" i="3"/>
  <c r="CB323" i="3" s="1"/>
  <c r="L311" i="3"/>
  <c r="BZ311" i="3"/>
  <c r="CB311" i="3" s="1"/>
  <c r="L299" i="3"/>
  <c r="BZ299" i="3"/>
  <c r="CB299" i="3" s="1"/>
  <c r="L287" i="3"/>
  <c r="BZ287" i="3"/>
  <c r="CB287" i="3" s="1"/>
  <c r="L275" i="3"/>
  <c r="BZ275" i="3"/>
  <c r="CB275" i="3" s="1"/>
  <c r="L263" i="3"/>
  <c r="BZ263" i="3"/>
  <c r="CB263" i="3" s="1"/>
  <c r="L251" i="3"/>
  <c r="BZ251" i="3"/>
  <c r="CB251" i="3" s="1"/>
  <c r="L239" i="3"/>
  <c r="BZ239" i="3"/>
  <c r="CB239" i="3" s="1"/>
  <c r="L227" i="3"/>
  <c r="BZ227" i="3"/>
  <c r="CB227" i="3" s="1"/>
  <c r="L215" i="3"/>
  <c r="BZ215" i="3"/>
  <c r="CB215" i="3" s="1"/>
  <c r="L203" i="3"/>
  <c r="BZ203" i="3"/>
  <c r="CB203" i="3" s="1"/>
  <c r="L191" i="3"/>
  <c r="BZ191" i="3"/>
  <c r="CB191" i="3" s="1"/>
  <c r="L179" i="3"/>
  <c r="BZ179" i="3"/>
  <c r="CB179" i="3" s="1"/>
  <c r="L167" i="3"/>
  <c r="BZ167" i="3"/>
  <c r="CB167" i="3" s="1"/>
  <c r="L155" i="3"/>
  <c r="BZ155" i="3"/>
  <c r="CB155" i="3" s="1"/>
  <c r="L143" i="3"/>
  <c r="BZ143" i="3"/>
  <c r="CB143" i="3" s="1"/>
  <c r="L131" i="3"/>
  <c r="BZ131" i="3"/>
  <c r="CB131" i="3" s="1"/>
  <c r="L119" i="3"/>
  <c r="BZ119" i="3"/>
  <c r="CB119" i="3" s="1"/>
  <c r="L107" i="3"/>
  <c r="BZ107" i="3"/>
  <c r="CB107" i="3" s="1"/>
  <c r="L95" i="3"/>
  <c r="BZ95" i="3"/>
  <c r="CB95" i="3" s="1"/>
  <c r="L83" i="3"/>
  <c r="BZ83" i="3"/>
  <c r="CB83" i="3" s="1"/>
  <c r="L71" i="3"/>
  <c r="BZ71" i="3"/>
  <c r="CB71" i="3" s="1"/>
  <c r="L59" i="3"/>
  <c r="BZ59" i="3"/>
  <c r="CB59" i="3" s="1"/>
  <c r="L47" i="3"/>
  <c r="BZ47" i="3"/>
  <c r="CB47" i="3" s="1"/>
  <c r="L35" i="3"/>
  <c r="BZ35" i="3"/>
  <c r="CB35" i="3" s="1"/>
  <c r="L23" i="3"/>
  <c r="BZ23" i="3"/>
  <c r="CB23" i="3" s="1"/>
  <c r="L904" i="3"/>
  <c r="BZ904" i="3"/>
  <c r="CB904" i="3" s="1"/>
  <c r="L760" i="3"/>
  <c r="BZ760" i="3"/>
  <c r="CB760" i="3" s="1"/>
  <c r="L688" i="3"/>
  <c r="BZ688" i="3"/>
  <c r="CB688" i="3" s="1"/>
  <c r="L568" i="3"/>
  <c r="BZ568" i="3"/>
  <c r="CB568" i="3" s="1"/>
  <c r="L448" i="3"/>
  <c r="BZ448" i="3"/>
  <c r="CB448" i="3" s="1"/>
  <c r="L340" i="3"/>
  <c r="BZ340" i="3"/>
  <c r="CB340" i="3" s="1"/>
  <c r="L208" i="3"/>
  <c r="BZ208" i="3"/>
  <c r="CB208" i="3" s="1"/>
  <c r="L148" i="3"/>
  <c r="BZ148" i="3"/>
  <c r="CB148" i="3" s="1"/>
  <c r="L64" i="3"/>
  <c r="BZ64" i="3"/>
  <c r="CB64" i="3" s="1"/>
  <c r="L890" i="3"/>
  <c r="BZ890" i="3"/>
  <c r="CB890" i="3" s="1"/>
  <c r="L782" i="3"/>
  <c r="BZ782" i="3"/>
  <c r="CB782" i="3" s="1"/>
  <c r="L674" i="3"/>
  <c r="BZ674" i="3"/>
  <c r="CB674" i="3" s="1"/>
  <c r="L554" i="3"/>
  <c r="BZ554" i="3"/>
  <c r="CB554" i="3" s="1"/>
  <c r="L446" i="3"/>
  <c r="BZ446" i="3"/>
  <c r="CB446" i="3" s="1"/>
  <c r="L350" i="3"/>
  <c r="BZ350" i="3"/>
  <c r="CB350" i="3" s="1"/>
  <c r="L254" i="3"/>
  <c r="BZ254" i="3"/>
  <c r="CB254" i="3" s="1"/>
  <c r="L182" i="3"/>
  <c r="BZ182" i="3"/>
  <c r="CB182" i="3" s="1"/>
  <c r="L98" i="3"/>
  <c r="BZ98" i="3"/>
  <c r="CB98" i="3" s="1"/>
  <c r="L26" i="3"/>
  <c r="BZ26" i="3"/>
  <c r="CB26" i="3" s="1"/>
  <c r="L900" i="3"/>
  <c r="BZ900" i="3"/>
  <c r="CB900" i="3" s="1"/>
  <c r="L876" i="3"/>
  <c r="BZ876" i="3"/>
  <c r="CB876" i="3" s="1"/>
  <c r="L828" i="3"/>
  <c r="BZ828" i="3"/>
  <c r="CB828" i="3" s="1"/>
  <c r="L768" i="3"/>
  <c r="BZ768" i="3"/>
  <c r="CB768" i="3" s="1"/>
  <c r="L720" i="3"/>
  <c r="BZ720" i="3"/>
  <c r="CB720" i="3" s="1"/>
  <c r="L672" i="3"/>
  <c r="BZ672" i="3"/>
  <c r="CB672" i="3" s="1"/>
  <c r="L612" i="3"/>
  <c r="BZ612" i="3"/>
  <c r="CB612" i="3" s="1"/>
  <c r="L564" i="3"/>
  <c r="BZ564" i="3"/>
  <c r="CB564" i="3" s="1"/>
  <c r="L516" i="3"/>
  <c r="BZ516" i="3"/>
  <c r="CB516" i="3" s="1"/>
  <c r="L468" i="3"/>
  <c r="BZ468" i="3"/>
  <c r="CB468" i="3" s="1"/>
  <c r="L408" i="3"/>
  <c r="BZ408" i="3"/>
  <c r="CB408" i="3" s="1"/>
  <c r="L360" i="3"/>
  <c r="BZ360" i="3"/>
  <c r="CB360" i="3" s="1"/>
  <c r="L312" i="3"/>
  <c r="BZ312" i="3"/>
  <c r="CB312" i="3" s="1"/>
  <c r="L252" i="3"/>
  <c r="BZ252" i="3"/>
  <c r="CB252" i="3" s="1"/>
  <c r="L216" i="3"/>
  <c r="BZ216" i="3"/>
  <c r="CB216" i="3" s="1"/>
  <c r="L156" i="3"/>
  <c r="BZ156" i="3"/>
  <c r="CB156" i="3" s="1"/>
  <c r="L108" i="3"/>
  <c r="BZ108" i="3"/>
  <c r="CB108" i="3" s="1"/>
  <c r="L60" i="3"/>
  <c r="BZ60" i="3"/>
  <c r="CB60" i="3" s="1"/>
  <c r="L24" i="3"/>
  <c r="BZ24" i="3"/>
  <c r="CB24" i="3" s="1"/>
  <c r="L910" i="3"/>
  <c r="BZ910" i="3"/>
  <c r="CB910" i="3" s="1"/>
  <c r="L886" i="3"/>
  <c r="BZ886" i="3"/>
  <c r="CB886" i="3" s="1"/>
  <c r="L862" i="3"/>
  <c r="BZ862" i="3"/>
  <c r="CB862" i="3" s="1"/>
  <c r="L838" i="3"/>
  <c r="BZ838" i="3"/>
  <c r="CB838" i="3" s="1"/>
  <c r="L814" i="3"/>
  <c r="BZ814" i="3"/>
  <c r="CB814" i="3" s="1"/>
  <c r="L790" i="3"/>
  <c r="BZ790" i="3"/>
  <c r="CB790" i="3" s="1"/>
  <c r="L766" i="3"/>
  <c r="BZ766" i="3"/>
  <c r="CB766" i="3" s="1"/>
  <c r="L742" i="3"/>
  <c r="BZ742" i="3"/>
  <c r="CB742" i="3" s="1"/>
  <c r="L718" i="3"/>
  <c r="BZ718" i="3"/>
  <c r="CB718" i="3" s="1"/>
  <c r="L694" i="3"/>
  <c r="BZ694" i="3"/>
  <c r="CB694" i="3" s="1"/>
  <c r="L670" i="3"/>
  <c r="BZ670" i="3"/>
  <c r="CB670" i="3" s="1"/>
  <c r="L646" i="3"/>
  <c r="BZ646" i="3"/>
  <c r="CB646" i="3" s="1"/>
  <c r="L622" i="3"/>
  <c r="BZ622" i="3"/>
  <c r="CB622" i="3" s="1"/>
  <c r="L586" i="3"/>
  <c r="BZ586" i="3"/>
  <c r="CB586" i="3" s="1"/>
  <c r="L562" i="3"/>
  <c r="BZ562" i="3"/>
  <c r="CB562" i="3" s="1"/>
  <c r="L550" i="3"/>
  <c r="BZ550" i="3"/>
  <c r="CB550" i="3" s="1"/>
  <c r="L526" i="3"/>
  <c r="BZ526" i="3"/>
  <c r="CB526" i="3" s="1"/>
  <c r="L490" i="3"/>
  <c r="BZ490" i="3"/>
  <c r="CB490" i="3" s="1"/>
  <c r="L466" i="3"/>
  <c r="BZ466" i="3"/>
  <c r="CB466" i="3" s="1"/>
  <c r="L442" i="3"/>
  <c r="BZ442" i="3"/>
  <c r="CB442" i="3" s="1"/>
  <c r="L418" i="3"/>
  <c r="BZ418" i="3"/>
  <c r="CB418" i="3" s="1"/>
  <c r="L394" i="3"/>
  <c r="BZ394" i="3"/>
  <c r="CB394" i="3" s="1"/>
  <c r="L370" i="3"/>
  <c r="BZ370" i="3"/>
  <c r="CB370" i="3" s="1"/>
  <c r="L346" i="3"/>
  <c r="BZ346" i="3"/>
  <c r="CB346" i="3" s="1"/>
  <c r="L322" i="3"/>
  <c r="BZ322" i="3"/>
  <c r="CB322" i="3" s="1"/>
  <c r="L286" i="3"/>
  <c r="BZ286" i="3"/>
  <c r="CB286" i="3" s="1"/>
  <c r="L274" i="3"/>
  <c r="BZ274" i="3"/>
  <c r="CB274" i="3" s="1"/>
  <c r="L250" i="3"/>
  <c r="BZ250" i="3"/>
  <c r="CB250" i="3" s="1"/>
  <c r="L214" i="3"/>
  <c r="BZ214" i="3"/>
  <c r="CB214" i="3" s="1"/>
  <c r="L190" i="3"/>
  <c r="BZ190" i="3"/>
  <c r="CB190" i="3" s="1"/>
  <c r="L166" i="3"/>
  <c r="BZ166" i="3"/>
  <c r="CB166" i="3" s="1"/>
  <c r="L142" i="3"/>
  <c r="BZ142" i="3"/>
  <c r="CB142" i="3" s="1"/>
  <c r="L118" i="3"/>
  <c r="BZ118" i="3"/>
  <c r="CB118" i="3" s="1"/>
  <c r="L94" i="3"/>
  <c r="BZ94" i="3"/>
  <c r="CB94" i="3" s="1"/>
  <c r="L82" i="3"/>
  <c r="BZ82" i="3"/>
  <c r="CB82" i="3" s="1"/>
  <c r="L58" i="3"/>
  <c r="BZ58" i="3"/>
  <c r="CB58" i="3" s="1"/>
  <c r="L34" i="3"/>
  <c r="BZ34" i="3"/>
  <c r="CB34" i="3" s="1"/>
  <c r="L916" i="3"/>
  <c r="BZ916" i="3"/>
  <c r="CB916" i="3" s="1"/>
  <c r="L832" i="3"/>
  <c r="BZ832" i="3"/>
  <c r="CB832" i="3" s="1"/>
  <c r="L676" i="3"/>
  <c r="BZ676" i="3"/>
  <c r="CB676" i="3" s="1"/>
  <c r="L866" i="3"/>
  <c r="BZ866" i="3"/>
  <c r="CB866" i="3" s="1"/>
  <c r="L758" i="3"/>
  <c r="BZ758" i="3"/>
  <c r="CB758" i="3" s="1"/>
  <c r="L662" i="3"/>
  <c r="BZ662" i="3"/>
  <c r="CB662" i="3" s="1"/>
  <c r="L518" i="3"/>
  <c r="BZ518" i="3"/>
  <c r="CB518" i="3" s="1"/>
  <c r="L386" i="3"/>
  <c r="BZ386" i="3"/>
  <c r="CB386" i="3" s="1"/>
  <c r="L852" i="3"/>
  <c r="BZ852" i="3"/>
  <c r="CB852" i="3" s="1"/>
  <c r="L804" i="3"/>
  <c r="BZ804" i="3"/>
  <c r="CB804" i="3" s="1"/>
  <c r="L756" i="3"/>
  <c r="BZ756" i="3"/>
  <c r="CB756" i="3" s="1"/>
  <c r="L696" i="3"/>
  <c r="BZ696" i="3"/>
  <c r="CB696" i="3" s="1"/>
  <c r="L648" i="3"/>
  <c r="BZ648" i="3"/>
  <c r="CB648" i="3" s="1"/>
  <c r="L600" i="3"/>
  <c r="BZ600" i="3"/>
  <c r="CB600" i="3" s="1"/>
  <c r="L552" i="3"/>
  <c r="BZ552" i="3"/>
  <c r="CB552" i="3" s="1"/>
  <c r="L504" i="3"/>
  <c r="BZ504" i="3"/>
  <c r="CB504" i="3" s="1"/>
  <c r="L456" i="3"/>
  <c r="BZ456" i="3"/>
  <c r="CB456" i="3" s="1"/>
  <c r="L420" i="3"/>
  <c r="BZ420" i="3"/>
  <c r="CB420" i="3" s="1"/>
  <c r="L372" i="3"/>
  <c r="BZ372" i="3"/>
  <c r="CB372" i="3" s="1"/>
  <c r="L324" i="3"/>
  <c r="BZ324" i="3"/>
  <c r="CB324" i="3" s="1"/>
  <c r="L276" i="3"/>
  <c r="BZ276" i="3"/>
  <c r="CB276" i="3" s="1"/>
  <c r="L228" i="3"/>
  <c r="BZ228" i="3"/>
  <c r="CB228" i="3" s="1"/>
  <c r="L180" i="3"/>
  <c r="BZ180" i="3"/>
  <c r="CB180" i="3" s="1"/>
  <c r="L132" i="3"/>
  <c r="BZ132" i="3"/>
  <c r="CB132" i="3" s="1"/>
  <c r="L898" i="3"/>
  <c r="BZ898" i="3"/>
  <c r="CB898" i="3" s="1"/>
  <c r="L874" i="3"/>
  <c r="BZ874" i="3"/>
  <c r="CB874" i="3" s="1"/>
  <c r="L850" i="3"/>
  <c r="BZ850" i="3"/>
  <c r="CB850" i="3" s="1"/>
  <c r="L826" i="3"/>
  <c r="BZ826" i="3"/>
  <c r="CB826" i="3" s="1"/>
  <c r="L802" i="3"/>
  <c r="BZ802" i="3"/>
  <c r="CB802" i="3" s="1"/>
  <c r="L778" i="3"/>
  <c r="BZ778" i="3"/>
  <c r="CB778" i="3" s="1"/>
  <c r="L754" i="3"/>
  <c r="BZ754" i="3"/>
  <c r="CB754" i="3" s="1"/>
  <c r="L730" i="3"/>
  <c r="BZ730" i="3"/>
  <c r="CB730" i="3" s="1"/>
  <c r="L706" i="3"/>
  <c r="BZ706" i="3"/>
  <c r="CB706" i="3" s="1"/>
  <c r="L682" i="3"/>
  <c r="BZ682" i="3"/>
  <c r="CB682" i="3" s="1"/>
  <c r="L658" i="3"/>
  <c r="BZ658" i="3"/>
  <c r="CB658" i="3" s="1"/>
  <c r="L634" i="3"/>
  <c r="BZ634" i="3"/>
  <c r="CB634" i="3" s="1"/>
  <c r="L610" i="3"/>
  <c r="BZ610" i="3"/>
  <c r="CB610" i="3" s="1"/>
  <c r="L598" i="3"/>
  <c r="BZ598" i="3"/>
  <c r="CB598" i="3" s="1"/>
  <c r="L574" i="3"/>
  <c r="BZ574" i="3"/>
  <c r="CB574" i="3" s="1"/>
  <c r="L538" i="3"/>
  <c r="BZ538" i="3"/>
  <c r="CB538" i="3" s="1"/>
  <c r="L514" i="3"/>
  <c r="BZ514" i="3"/>
  <c r="CB514" i="3" s="1"/>
  <c r="L502" i="3"/>
  <c r="BZ502" i="3"/>
  <c r="CB502" i="3" s="1"/>
  <c r="L478" i="3"/>
  <c r="BZ478" i="3"/>
  <c r="CB478" i="3" s="1"/>
  <c r="L454" i="3"/>
  <c r="BZ454" i="3"/>
  <c r="CB454" i="3" s="1"/>
  <c r="L430" i="3"/>
  <c r="BZ430" i="3"/>
  <c r="CB430" i="3" s="1"/>
  <c r="L406" i="3"/>
  <c r="BZ406" i="3"/>
  <c r="CB406" i="3" s="1"/>
  <c r="L382" i="3"/>
  <c r="BZ382" i="3"/>
  <c r="CB382" i="3" s="1"/>
  <c r="L358" i="3"/>
  <c r="BZ358" i="3"/>
  <c r="CB358" i="3" s="1"/>
  <c r="L334" i="3"/>
  <c r="BZ334" i="3"/>
  <c r="CB334" i="3" s="1"/>
  <c r="L310" i="3"/>
  <c r="BZ310" i="3"/>
  <c r="CB310" i="3" s="1"/>
  <c r="L298" i="3"/>
  <c r="BZ298" i="3"/>
  <c r="CB298" i="3" s="1"/>
  <c r="L262" i="3"/>
  <c r="BZ262" i="3"/>
  <c r="CB262" i="3" s="1"/>
  <c r="L238" i="3"/>
  <c r="BZ238" i="3"/>
  <c r="CB238" i="3" s="1"/>
  <c r="L226" i="3"/>
  <c r="BZ226" i="3"/>
  <c r="CB226" i="3" s="1"/>
  <c r="L202" i="3"/>
  <c r="BZ202" i="3"/>
  <c r="CB202" i="3" s="1"/>
  <c r="L178" i="3"/>
  <c r="BZ178" i="3"/>
  <c r="CB178" i="3" s="1"/>
  <c r="L154" i="3"/>
  <c r="BZ154" i="3"/>
  <c r="CB154" i="3" s="1"/>
  <c r="L130" i="3"/>
  <c r="BZ130" i="3"/>
  <c r="CB130" i="3" s="1"/>
  <c r="L106" i="3"/>
  <c r="BZ106" i="3"/>
  <c r="CB106" i="3" s="1"/>
  <c r="L70" i="3"/>
  <c r="BZ70" i="3"/>
  <c r="CB70" i="3" s="1"/>
  <c r="L46" i="3"/>
  <c r="BZ46" i="3"/>
  <c r="CB46" i="3" s="1"/>
  <c r="L22" i="3"/>
  <c r="BZ22" i="3"/>
  <c r="CB22" i="3" s="1"/>
  <c r="L909" i="3"/>
  <c r="BZ909" i="3"/>
  <c r="CB909" i="3" s="1"/>
  <c r="L897" i="3"/>
  <c r="BZ897" i="3"/>
  <c r="CB897" i="3" s="1"/>
  <c r="L885" i="3"/>
  <c r="BZ885" i="3"/>
  <c r="CB885" i="3" s="1"/>
  <c r="L873" i="3"/>
  <c r="BZ873" i="3"/>
  <c r="CB873" i="3" s="1"/>
  <c r="L861" i="3"/>
  <c r="BZ861" i="3"/>
  <c r="CB861" i="3" s="1"/>
  <c r="L849" i="3"/>
  <c r="BZ849" i="3"/>
  <c r="CB849" i="3" s="1"/>
  <c r="L837" i="3"/>
  <c r="BZ837" i="3"/>
  <c r="CB837" i="3" s="1"/>
  <c r="L825" i="3"/>
  <c r="BZ825" i="3"/>
  <c r="CB825" i="3" s="1"/>
  <c r="L813" i="3"/>
  <c r="BZ813" i="3"/>
  <c r="CB813" i="3" s="1"/>
  <c r="L801" i="3"/>
  <c r="BZ801" i="3"/>
  <c r="CB801" i="3" s="1"/>
  <c r="L789" i="3"/>
  <c r="BZ789" i="3"/>
  <c r="CB789" i="3" s="1"/>
  <c r="L777" i="3"/>
  <c r="BZ777" i="3"/>
  <c r="CB777" i="3" s="1"/>
  <c r="L765" i="3"/>
  <c r="BZ765" i="3"/>
  <c r="CB765" i="3" s="1"/>
  <c r="L753" i="3"/>
  <c r="BZ753" i="3"/>
  <c r="CB753" i="3" s="1"/>
  <c r="L741" i="3"/>
  <c r="BZ741" i="3"/>
  <c r="CB741" i="3" s="1"/>
  <c r="L729" i="3"/>
  <c r="BZ729" i="3"/>
  <c r="CB729" i="3" s="1"/>
  <c r="L717" i="3"/>
  <c r="BZ717" i="3"/>
  <c r="CB717" i="3" s="1"/>
  <c r="L705" i="3"/>
  <c r="BZ705" i="3"/>
  <c r="CB705" i="3" s="1"/>
  <c r="L693" i="3"/>
  <c r="BZ693" i="3"/>
  <c r="CB693" i="3" s="1"/>
  <c r="L681" i="3"/>
  <c r="BZ681" i="3"/>
  <c r="CB681" i="3" s="1"/>
  <c r="L669" i="3"/>
  <c r="BZ669" i="3"/>
  <c r="CB669" i="3" s="1"/>
  <c r="L657" i="3"/>
  <c r="BZ657" i="3"/>
  <c r="CB657" i="3" s="1"/>
  <c r="L645" i="3"/>
  <c r="BZ645" i="3"/>
  <c r="CB645" i="3" s="1"/>
  <c r="L633" i="3"/>
  <c r="BZ633" i="3"/>
  <c r="CB633" i="3" s="1"/>
  <c r="L621" i="3"/>
  <c r="BZ621" i="3"/>
  <c r="CB621" i="3" s="1"/>
  <c r="L609" i="3"/>
  <c r="BZ609" i="3"/>
  <c r="CB609" i="3" s="1"/>
  <c r="L597" i="3"/>
  <c r="BZ597" i="3"/>
  <c r="CB597" i="3" s="1"/>
  <c r="L585" i="3"/>
  <c r="BZ585" i="3"/>
  <c r="CB585" i="3" s="1"/>
  <c r="L573" i="3"/>
  <c r="BZ573" i="3"/>
  <c r="CB573" i="3" s="1"/>
  <c r="L561" i="3"/>
  <c r="BZ561" i="3"/>
  <c r="CB561" i="3" s="1"/>
  <c r="L549" i="3"/>
  <c r="BZ549" i="3"/>
  <c r="CB549" i="3" s="1"/>
  <c r="L537" i="3"/>
  <c r="BZ537" i="3"/>
  <c r="CB537" i="3" s="1"/>
  <c r="L525" i="3"/>
  <c r="BZ525" i="3"/>
  <c r="CB525" i="3" s="1"/>
  <c r="L513" i="3"/>
  <c r="BZ513" i="3"/>
  <c r="CB513" i="3" s="1"/>
  <c r="L501" i="3"/>
  <c r="BZ501" i="3"/>
  <c r="CB501" i="3" s="1"/>
  <c r="L489" i="3"/>
  <c r="BZ489" i="3"/>
  <c r="CB489" i="3" s="1"/>
  <c r="L477" i="3"/>
  <c r="BZ477" i="3"/>
  <c r="CB477" i="3" s="1"/>
  <c r="L465" i="3"/>
  <c r="BZ465" i="3"/>
  <c r="CB465" i="3" s="1"/>
  <c r="L453" i="3"/>
  <c r="BZ453" i="3"/>
  <c r="CB453" i="3" s="1"/>
  <c r="L441" i="3"/>
  <c r="BZ441" i="3"/>
  <c r="CB441" i="3" s="1"/>
  <c r="L429" i="3"/>
  <c r="BZ429" i="3"/>
  <c r="CB429" i="3" s="1"/>
  <c r="L417" i="3"/>
  <c r="BZ417" i="3"/>
  <c r="CB417" i="3" s="1"/>
  <c r="L405" i="3"/>
  <c r="BZ405" i="3"/>
  <c r="CB405" i="3" s="1"/>
  <c r="L393" i="3"/>
  <c r="BZ393" i="3"/>
  <c r="CB393" i="3" s="1"/>
  <c r="L381" i="3"/>
  <c r="BZ381" i="3"/>
  <c r="CB381" i="3" s="1"/>
  <c r="L369" i="3"/>
  <c r="BZ369" i="3"/>
  <c r="CB369" i="3" s="1"/>
  <c r="L357" i="3"/>
  <c r="BZ357" i="3"/>
  <c r="CB357" i="3" s="1"/>
  <c r="L345" i="3"/>
  <c r="BZ345" i="3"/>
  <c r="CB345" i="3" s="1"/>
  <c r="L333" i="3"/>
  <c r="BZ333" i="3"/>
  <c r="CB333" i="3" s="1"/>
  <c r="L321" i="3"/>
  <c r="BZ321" i="3"/>
  <c r="CB321" i="3" s="1"/>
  <c r="L309" i="3"/>
  <c r="BZ309" i="3"/>
  <c r="CB309" i="3" s="1"/>
  <c r="L297" i="3"/>
  <c r="BZ297" i="3"/>
  <c r="CB297" i="3" s="1"/>
  <c r="L285" i="3"/>
  <c r="BZ285" i="3"/>
  <c r="CB285" i="3" s="1"/>
  <c r="L273" i="3"/>
  <c r="BZ273" i="3"/>
  <c r="CB273" i="3" s="1"/>
  <c r="L261" i="3"/>
  <c r="BZ261" i="3"/>
  <c r="CB261" i="3" s="1"/>
  <c r="L249" i="3"/>
  <c r="BZ249" i="3"/>
  <c r="CB249" i="3" s="1"/>
  <c r="L237" i="3"/>
  <c r="BZ237" i="3"/>
  <c r="CB237" i="3" s="1"/>
  <c r="L225" i="3"/>
  <c r="BZ225" i="3"/>
  <c r="CB225" i="3" s="1"/>
  <c r="L213" i="3"/>
  <c r="BZ213" i="3"/>
  <c r="CB213" i="3" s="1"/>
  <c r="L201" i="3"/>
  <c r="BZ201" i="3"/>
  <c r="CB201" i="3" s="1"/>
  <c r="L189" i="3"/>
  <c r="BZ189" i="3"/>
  <c r="CB189" i="3" s="1"/>
  <c r="L177" i="3"/>
  <c r="BZ177" i="3"/>
  <c r="CB177" i="3" s="1"/>
  <c r="L165" i="3"/>
  <c r="BZ165" i="3"/>
  <c r="CB165" i="3" s="1"/>
  <c r="L153" i="3"/>
  <c r="BZ153" i="3"/>
  <c r="CB153" i="3" s="1"/>
  <c r="L141" i="3"/>
  <c r="BZ141" i="3"/>
  <c r="CB141" i="3" s="1"/>
  <c r="L129" i="3"/>
  <c r="BZ129" i="3"/>
  <c r="CB129" i="3" s="1"/>
  <c r="L117" i="3"/>
  <c r="BZ117" i="3"/>
  <c r="CB117" i="3" s="1"/>
  <c r="L105" i="3"/>
  <c r="BZ105" i="3"/>
  <c r="CB105" i="3" s="1"/>
  <c r="L93" i="3"/>
  <c r="BZ93" i="3"/>
  <c r="CB93" i="3" s="1"/>
  <c r="L81" i="3"/>
  <c r="BZ81" i="3"/>
  <c r="CB81" i="3" s="1"/>
  <c r="L69" i="3"/>
  <c r="BZ69" i="3"/>
  <c r="CB69" i="3" s="1"/>
  <c r="L57" i="3"/>
  <c r="BZ57" i="3"/>
  <c r="CB57" i="3" s="1"/>
  <c r="L45" i="3"/>
  <c r="BZ45" i="3"/>
  <c r="CB45" i="3" s="1"/>
  <c r="L33" i="3"/>
  <c r="BZ33" i="3"/>
  <c r="CB33" i="3" s="1"/>
  <c r="L21" i="3"/>
  <c r="BZ21" i="3"/>
  <c r="CB21" i="3" s="1"/>
  <c r="L808" i="3"/>
  <c r="BZ808" i="3"/>
  <c r="CB808" i="3" s="1"/>
  <c r="L616" i="3"/>
  <c r="BZ616" i="3"/>
  <c r="CB616" i="3" s="1"/>
  <c r="L520" i="3"/>
  <c r="BZ520" i="3"/>
  <c r="CB520" i="3" s="1"/>
  <c r="L424" i="3"/>
  <c r="BZ424" i="3"/>
  <c r="CB424" i="3" s="1"/>
  <c r="L316" i="3"/>
  <c r="BZ316" i="3"/>
  <c r="CB316" i="3" s="1"/>
  <c r="L914" i="3"/>
  <c r="M914" i="3" s="1"/>
  <c r="BZ914" i="3"/>
  <c r="CB914" i="3" s="1"/>
  <c r="L806" i="3"/>
  <c r="BZ806" i="3"/>
  <c r="CB806" i="3" s="1"/>
  <c r="L698" i="3"/>
  <c r="BZ698" i="3"/>
  <c r="CB698" i="3" s="1"/>
  <c r="L590" i="3"/>
  <c r="BZ590" i="3"/>
  <c r="CB590" i="3" s="1"/>
  <c r="L470" i="3"/>
  <c r="BZ470" i="3"/>
  <c r="CB470" i="3" s="1"/>
  <c r="L266" i="3"/>
  <c r="BZ266" i="3"/>
  <c r="CB266" i="3" s="1"/>
  <c r="L884" i="3"/>
  <c r="BZ884" i="3"/>
  <c r="CB884" i="3" s="1"/>
  <c r="L848" i="3"/>
  <c r="BZ848" i="3"/>
  <c r="CB848" i="3" s="1"/>
  <c r="L824" i="3"/>
  <c r="BZ824" i="3"/>
  <c r="CB824" i="3" s="1"/>
  <c r="L800" i="3"/>
  <c r="BZ800" i="3"/>
  <c r="CB800" i="3" s="1"/>
  <c r="L776" i="3"/>
  <c r="BZ776" i="3"/>
  <c r="CB776" i="3" s="1"/>
  <c r="L740" i="3"/>
  <c r="BZ740" i="3"/>
  <c r="CB740" i="3" s="1"/>
  <c r="L716" i="3"/>
  <c r="BZ716" i="3"/>
  <c r="CB716" i="3" s="1"/>
  <c r="L692" i="3"/>
  <c r="BZ692" i="3"/>
  <c r="CB692" i="3" s="1"/>
  <c r="L680" i="3"/>
  <c r="BZ680" i="3"/>
  <c r="CB680" i="3" s="1"/>
  <c r="L644" i="3"/>
  <c r="BZ644" i="3"/>
  <c r="CB644" i="3" s="1"/>
  <c r="L620" i="3"/>
  <c r="BZ620" i="3"/>
  <c r="CB620" i="3" s="1"/>
  <c r="L596" i="3"/>
  <c r="BZ596" i="3"/>
  <c r="CB596" i="3" s="1"/>
  <c r="L572" i="3"/>
  <c r="BZ572" i="3"/>
  <c r="CB572" i="3" s="1"/>
  <c r="L548" i="3"/>
  <c r="BZ548" i="3"/>
  <c r="CB548" i="3" s="1"/>
  <c r="L524" i="3"/>
  <c r="BZ524" i="3"/>
  <c r="CB524" i="3" s="1"/>
  <c r="L500" i="3"/>
  <c r="BZ500" i="3"/>
  <c r="CB500" i="3" s="1"/>
  <c r="L476" i="3"/>
  <c r="BZ476" i="3"/>
  <c r="CB476" i="3" s="1"/>
  <c r="L440" i="3"/>
  <c r="BZ440" i="3"/>
  <c r="CB440" i="3" s="1"/>
  <c r="L416" i="3"/>
  <c r="BZ416" i="3"/>
  <c r="CB416" i="3" s="1"/>
  <c r="L392" i="3"/>
  <c r="BZ392" i="3"/>
  <c r="CB392" i="3" s="1"/>
  <c r="L368" i="3"/>
  <c r="BZ368" i="3"/>
  <c r="CB368" i="3" s="1"/>
  <c r="L344" i="3"/>
  <c r="BZ344" i="3"/>
  <c r="CB344" i="3" s="1"/>
  <c r="L320" i="3"/>
  <c r="BZ320" i="3"/>
  <c r="CB320" i="3" s="1"/>
  <c r="L296" i="3"/>
  <c r="BZ296" i="3"/>
  <c r="CB296" i="3" s="1"/>
  <c r="L272" i="3"/>
  <c r="BZ272" i="3"/>
  <c r="CB272" i="3" s="1"/>
  <c r="BZ248" i="3"/>
  <c r="CB248" i="3" s="1"/>
  <c r="L224" i="3"/>
  <c r="BZ224" i="3"/>
  <c r="CB224" i="3" s="1"/>
  <c r="L200" i="3"/>
  <c r="BZ200" i="3"/>
  <c r="CB200" i="3" s="1"/>
  <c r="L164" i="3"/>
  <c r="BZ164" i="3"/>
  <c r="CB164" i="3" s="1"/>
  <c r="L140" i="3"/>
  <c r="BZ140" i="3"/>
  <c r="CB140" i="3" s="1"/>
  <c r="L116" i="3"/>
  <c r="BZ116" i="3"/>
  <c r="CB116" i="3" s="1"/>
  <c r="L92" i="3"/>
  <c r="BZ92" i="3"/>
  <c r="CB92" i="3" s="1"/>
  <c r="L68" i="3"/>
  <c r="BZ68" i="3"/>
  <c r="CB68" i="3" s="1"/>
  <c r="L44" i="3"/>
  <c r="BZ44" i="3"/>
  <c r="CB44" i="3" s="1"/>
  <c r="L868" i="3"/>
  <c r="BZ868" i="3"/>
  <c r="CB868" i="3" s="1"/>
  <c r="L724" i="3"/>
  <c r="BZ724" i="3"/>
  <c r="CB724" i="3" s="1"/>
  <c r="L592" i="3"/>
  <c r="BZ592" i="3"/>
  <c r="CB592" i="3" s="1"/>
  <c r="L484" i="3"/>
  <c r="BZ484" i="3"/>
  <c r="CB484" i="3" s="1"/>
  <c r="L376" i="3"/>
  <c r="BZ376" i="3"/>
  <c r="CB376" i="3" s="1"/>
  <c r="L268" i="3"/>
  <c r="BZ268" i="3"/>
  <c r="CB268" i="3" s="1"/>
  <c r="L172" i="3"/>
  <c r="BZ172" i="3"/>
  <c r="CB172" i="3" s="1"/>
  <c r="L830" i="3"/>
  <c r="BZ830" i="3"/>
  <c r="CB830" i="3" s="1"/>
  <c r="L722" i="3"/>
  <c r="BZ722" i="3"/>
  <c r="CB722" i="3" s="1"/>
  <c r="L602" i="3"/>
  <c r="BZ602" i="3"/>
  <c r="CB602" i="3" s="1"/>
  <c r="L530" i="3"/>
  <c r="BZ530" i="3"/>
  <c r="CB530" i="3" s="1"/>
  <c r="L410" i="3"/>
  <c r="BZ410" i="3"/>
  <c r="CB410" i="3" s="1"/>
  <c r="L338" i="3"/>
  <c r="BZ338" i="3"/>
  <c r="CB338" i="3" s="1"/>
  <c r="L230" i="3"/>
  <c r="BZ230" i="3"/>
  <c r="CB230" i="3" s="1"/>
  <c r="L158" i="3"/>
  <c r="BZ158" i="3"/>
  <c r="CB158" i="3" s="1"/>
  <c r="L110" i="3"/>
  <c r="BZ110" i="3"/>
  <c r="CB110" i="3" s="1"/>
  <c r="L38" i="3"/>
  <c r="BZ38" i="3"/>
  <c r="CB38" i="3" s="1"/>
  <c r="L872" i="3"/>
  <c r="BZ872" i="3"/>
  <c r="CB872" i="3" s="1"/>
  <c r="L860" i="3"/>
  <c r="BZ860" i="3"/>
  <c r="CB860" i="3" s="1"/>
  <c r="L836" i="3"/>
  <c r="BZ836" i="3"/>
  <c r="CB836" i="3" s="1"/>
  <c r="L812" i="3"/>
  <c r="BZ812" i="3"/>
  <c r="CB812" i="3" s="1"/>
  <c r="L788" i="3"/>
  <c r="BZ788" i="3"/>
  <c r="CB788" i="3" s="1"/>
  <c r="L764" i="3"/>
  <c r="BZ764" i="3"/>
  <c r="CB764" i="3" s="1"/>
  <c r="L752" i="3"/>
  <c r="BZ752" i="3"/>
  <c r="CB752" i="3" s="1"/>
  <c r="L728" i="3"/>
  <c r="BZ728" i="3"/>
  <c r="CB728" i="3" s="1"/>
  <c r="L704" i="3"/>
  <c r="BZ704" i="3"/>
  <c r="CB704" i="3" s="1"/>
  <c r="L668" i="3"/>
  <c r="BZ668" i="3"/>
  <c r="CB668" i="3" s="1"/>
  <c r="L656" i="3"/>
  <c r="BZ656" i="3"/>
  <c r="CB656" i="3" s="1"/>
  <c r="L632" i="3"/>
  <c r="BZ632" i="3"/>
  <c r="CB632" i="3" s="1"/>
  <c r="L608" i="3"/>
  <c r="BZ608" i="3"/>
  <c r="CB608" i="3" s="1"/>
  <c r="L584" i="3"/>
  <c r="BZ584" i="3"/>
  <c r="CB584" i="3" s="1"/>
  <c r="L560" i="3"/>
  <c r="BZ560" i="3"/>
  <c r="CB560" i="3" s="1"/>
  <c r="L536" i="3"/>
  <c r="BZ536" i="3"/>
  <c r="CB536" i="3" s="1"/>
  <c r="L512" i="3"/>
  <c r="BZ512" i="3"/>
  <c r="CB512" i="3" s="1"/>
  <c r="L488" i="3"/>
  <c r="BZ488" i="3"/>
  <c r="CB488" i="3" s="1"/>
  <c r="L464" i="3"/>
  <c r="BZ464" i="3"/>
  <c r="CB464" i="3" s="1"/>
  <c r="L452" i="3"/>
  <c r="BZ452" i="3"/>
  <c r="CB452" i="3" s="1"/>
  <c r="L428" i="3"/>
  <c r="BZ428" i="3"/>
  <c r="CB428" i="3" s="1"/>
  <c r="L404" i="3"/>
  <c r="BZ404" i="3"/>
  <c r="CB404" i="3" s="1"/>
  <c r="L380" i="3"/>
  <c r="BZ380" i="3"/>
  <c r="CB380" i="3" s="1"/>
  <c r="L356" i="3"/>
  <c r="BZ356" i="3"/>
  <c r="CB356" i="3" s="1"/>
  <c r="L332" i="3"/>
  <c r="BZ332" i="3"/>
  <c r="CB332" i="3" s="1"/>
  <c r="L308" i="3"/>
  <c r="BZ308" i="3"/>
  <c r="CB308" i="3" s="1"/>
  <c r="L284" i="3"/>
  <c r="BZ284" i="3"/>
  <c r="CB284" i="3" s="1"/>
  <c r="L260" i="3"/>
  <c r="BZ260" i="3"/>
  <c r="CB260" i="3" s="1"/>
  <c r="L236" i="3"/>
  <c r="BZ236" i="3"/>
  <c r="CB236" i="3" s="1"/>
  <c r="L212" i="3"/>
  <c r="BZ212" i="3"/>
  <c r="CB212" i="3" s="1"/>
  <c r="L188" i="3"/>
  <c r="BZ188" i="3"/>
  <c r="CB188" i="3" s="1"/>
  <c r="L176" i="3"/>
  <c r="BZ176" i="3"/>
  <c r="CB176" i="3" s="1"/>
  <c r="L152" i="3"/>
  <c r="BZ152" i="3"/>
  <c r="CB152" i="3" s="1"/>
  <c r="L128" i="3"/>
  <c r="BZ128" i="3"/>
  <c r="CB128" i="3" s="1"/>
  <c r="L104" i="3"/>
  <c r="BZ104" i="3"/>
  <c r="CB104" i="3" s="1"/>
  <c r="L80" i="3"/>
  <c r="BZ80" i="3"/>
  <c r="CB80" i="3" s="1"/>
  <c r="L56" i="3"/>
  <c r="BZ56" i="3"/>
  <c r="CB56" i="3" s="1"/>
  <c r="L32" i="3"/>
  <c r="BZ32" i="3"/>
  <c r="CB32" i="3" s="1"/>
  <c r="L20" i="3"/>
  <c r="BZ20" i="3"/>
  <c r="CB20" i="3" s="1"/>
  <c r="L907" i="3"/>
  <c r="BZ907" i="3"/>
  <c r="CB907" i="3" s="1"/>
  <c r="L895" i="3"/>
  <c r="BZ895" i="3"/>
  <c r="CB895" i="3" s="1"/>
  <c r="L883" i="3"/>
  <c r="BZ883" i="3"/>
  <c r="CB883" i="3" s="1"/>
  <c r="L871" i="3"/>
  <c r="BZ871" i="3"/>
  <c r="CB871" i="3" s="1"/>
  <c r="L859" i="3"/>
  <c r="BZ859" i="3"/>
  <c r="CB859" i="3" s="1"/>
  <c r="L847" i="3"/>
  <c r="BZ847" i="3"/>
  <c r="CB847" i="3" s="1"/>
  <c r="L835" i="3"/>
  <c r="BZ835" i="3"/>
  <c r="CB835" i="3" s="1"/>
  <c r="L823" i="3"/>
  <c r="BZ823" i="3"/>
  <c r="CB823" i="3" s="1"/>
  <c r="L811" i="3"/>
  <c r="BZ811" i="3"/>
  <c r="CB811" i="3" s="1"/>
  <c r="L799" i="3"/>
  <c r="BZ799" i="3"/>
  <c r="CB799" i="3" s="1"/>
  <c r="L787" i="3"/>
  <c r="BZ787" i="3"/>
  <c r="CB787" i="3" s="1"/>
  <c r="L775" i="3"/>
  <c r="BZ775" i="3"/>
  <c r="CB775" i="3" s="1"/>
  <c r="L763" i="3"/>
  <c r="BZ763" i="3"/>
  <c r="CB763" i="3" s="1"/>
  <c r="L751" i="3"/>
  <c r="BZ751" i="3"/>
  <c r="CB751" i="3" s="1"/>
  <c r="L739" i="3"/>
  <c r="BZ739" i="3"/>
  <c r="CB739" i="3" s="1"/>
  <c r="L727" i="3"/>
  <c r="BZ727" i="3"/>
  <c r="CB727" i="3" s="1"/>
  <c r="L715" i="3"/>
  <c r="BZ715" i="3"/>
  <c r="CB715" i="3" s="1"/>
  <c r="L703" i="3"/>
  <c r="BZ703" i="3"/>
  <c r="CB703" i="3" s="1"/>
  <c r="L691" i="3"/>
  <c r="BZ691" i="3"/>
  <c r="CB691" i="3" s="1"/>
  <c r="L679" i="3"/>
  <c r="BZ679" i="3"/>
  <c r="CB679" i="3" s="1"/>
  <c r="L667" i="3"/>
  <c r="BZ667" i="3"/>
  <c r="CB667" i="3" s="1"/>
  <c r="L655" i="3"/>
  <c r="BZ655" i="3"/>
  <c r="CB655" i="3" s="1"/>
  <c r="L643" i="3"/>
  <c r="BZ643" i="3"/>
  <c r="CB643" i="3" s="1"/>
  <c r="L631" i="3"/>
  <c r="BZ631" i="3"/>
  <c r="CB631" i="3" s="1"/>
  <c r="L619" i="3"/>
  <c r="BZ619" i="3"/>
  <c r="CB619" i="3" s="1"/>
  <c r="L607" i="3"/>
  <c r="BZ607" i="3"/>
  <c r="CB607" i="3" s="1"/>
  <c r="L595" i="3"/>
  <c r="BZ595" i="3"/>
  <c r="CB595" i="3" s="1"/>
  <c r="L583" i="3"/>
  <c r="BZ583" i="3"/>
  <c r="CB583" i="3" s="1"/>
  <c r="L571" i="3"/>
  <c r="BZ571" i="3"/>
  <c r="CB571" i="3" s="1"/>
  <c r="L559" i="3"/>
  <c r="BZ559" i="3"/>
  <c r="CB559" i="3" s="1"/>
  <c r="L547" i="3"/>
  <c r="BZ547" i="3"/>
  <c r="CB547" i="3" s="1"/>
  <c r="L535" i="3"/>
  <c r="BZ535" i="3"/>
  <c r="CB535" i="3" s="1"/>
  <c r="L523" i="3"/>
  <c r="BZ523" i="3"/>
  <c r="CB523" i="3" s="1"/>
  <c r="L511" i="3"/>
  <c r="BZ511" i="3"/>
  <c r="CB511" i="3" s="1"/>
  <c r="L499" i="3"/>
  <c r="BZ499" i="3"/>
  <c r="CB499" i="3" s="1"/>
  <c r="L487" i="3"/>
  <c r="BZ487" i="3"/>
  <c r="CB487" i="3" s="1"/>
  <c r="L475" i="3"/>
  <c r="BZ475" i="3"/>
  <c r="CB475" i="3" s="1"/>
  <c r="L463" i="3"/>
  <c r="BZ463" i="3"/>
  <c r="CB463" i="3" s="1"/>
  <c r="L451" i="3"/>
  <c r="BZ451" i="3"/>
  <c r="CB451" i="3" s="1"/>
  <c r="L439" i="3"/>
  <c r="BZ439" i="3"/>
  <c r="CB439" i="3" s="1"/>
  <c r="L427" i="3"/>
  <c r="BZ427" i="3"/>
  <c r="CB427" i="3" s="1"/>
  <c r="L415" i="3"/>
  <c r="BZ415" i="3"/>
  <c r="CB415" i="3" s="1"/>
  <c r="L403" i="3"/>
  <c r="BZ403" i="3"/>
  <c r="CB403" i="3" s="1"/>
  <c r="L391" i="3"/>
  <c r="BZ391" i="3"/>
  <c r="CB391" i="3" s="1"/>
  <c r="L379" i="3"/>
  <c r="BZ379" i="3"/>
  <c r="CB379" i="3" s="1"/>
  <c r="L367" i="3"/>
  <c r="BZ367" i="3"/>
  <c r="CB367" i="3" s="1"/>
  <c r="L355" i="3"/>
  <c r="BZ355" i="3"/>
  <c r="CB355" i="3" s="1"/>
  <c r="L343" i="3"/>
  <c r="BZ343" i="3"/>
  <c r="CB343" i="3" s="1"/>
  <c r="L331" i="3"/>
  <c r="BZ331" i="3"/>
  <c r="CB331" i="3" s="1"/>
  <c r="L319" i="3"/>
  <c r="BZ319" i="3"/>
  <c r="CB319" i="3" s="1"/>
  <c r="L307" i="3"/>
  <c r="BZ307" i="3"/>
  <c r="CB307" i="3" s="1"/>
  <c r="L295" i="3"/>
  <c r="BZ295" i="3"/>
  <c r="CB295" i="3" s="1"/>
  <c r="L283" i="3"/>
  <c r="BZ283" i="3"/>
  <c r="CB283" i="3" s="1"/>
  <c r="L271" i="3"/>
  <c r="BZ271" i="3"/>
  <c r="CB271" i="3" s="1"/>
  <c r="L259" i="3"/>
  <c r="BZ259" i="3"/>
  <c r="CB259" i="3" s="1"/>
  <c r="L247" i="3"/>
  <c r="BZ247" i="3"/>
  <c r="CB247" i="3" s="1"/>
  <c r="L235" i="3"/>
  <c r="BZ235" i="3"/>
  <c r="CB235" i="3" s="1"/>
  <c r="L223" i="3"/>
  <c r="BZ223" i="3"/>
  <c r="CB223" i="3" s="1"/>
  <c r="L211" i="3"/>
  <c r="BZ211" i="3"/>
  <c r="CB211" i="3" s="1"/>
  <c r="L199" i="3"/>
  <c r="BZ199" i="3"/>
  <c r="CB199" i="3" s="1"/>
  <c r="L187" i="3"/>
  <c r="BZ187" i="3"/>
  <c r="CB187" i="3" s="1"/>
  <c r="L175" i="3"/>
  <c r="BZ175" i="3"/>
  <c r="CB175" i="3" s="1"/>
  <c r="L163" i="3"/>
  <c r="BZ163" i="3"/>
  <c r="CB163" i="3" s="1"/>
  <c r="L151" i="3"/>
  <c r="BZ151" i="3"/>
  <c r="CB151" i="3" s="1"/>
  <c r="L139" i="3"/>
  <c r="BZ139" i="3"/>
  <c r="CB139" i="3" s="1"/>
  <c r="L127" i="3"/>
  <c r="BZ127" i="3"/>
  <c r="CB127" i="3" s="1"/>
  <c r="L115" i="3"/>
  <c r="BZ115" i="3"/>
  <c r="CB115" i="3" s="1"/>
  <c r="L103" i="3"/>
  <c r="BZ103" i="3"/>
  <c r="CB103" i="3" s="1"/>
  <c r="L91" i="3"/>
  <c r="BZ91" i="3"/>
  <c r="CB91" i="3" s="1"/>
  <c r="L79" i="3"/>
  <c r="BZ79" i="3"/>
  <c r="CB79" i="3" s="1"/>
  <c r="L67" i="3"/>
  <c r="BZ67" i="3"/>
  <c r="CB67" i="3" s="1"/>
  <c r="L55" i="3"/>
  <c r="BZ55" i="3"/>
  <c r="CB55" i="3" s="1"/>
  <c r="L43" i="3"/>
  <c r="BZ43" i="3"/>
  <c r="CB43" i="3" s="1"/>
  <c r="L31" i="3"/>
  <c r="BZ31" i="3"/>
  <c r="CB31" i="3" s="1"/>
  <c r="L19" i="3"/>
  <c r="BZ19" i="3"/>
  <c r="CB19" i="3" s="1"/>
  <c r="L796" i="3"/>
  <c r="BZ796" i="3"/>
  <c r="CB796" i="3" s="1"/>
  <c r="L664" i="3"/>
  <c r="BZ664" i="3"/>
  <c r="CB664" i="3" s="1"/>
  <c r="L544" i="3"/>
  <c r="BZ544" i="3"/>
  <c r="CB544" i="3" s="1"/>
  <c r="L436" i="3"/>
  <c r="BZ436" i="3"/>
  <c r="CB436" i="3" s="1"/>
  <c r="L364" i="3"/>
  <c r="BZ364" i="3"/>
  <c r="CB364" i="3" s="1"/>
  <c r="L244" i="3"/>
  <c r="BZ244" i="3"/>
  <c r="CB244" i="3" s="1"/>
  <c r="L136" i="3"/>
  <c r="BZ136" i="3"/>
  <c r="CB136" i="3" s="1"/>
  <c r="L52" i="3"/>
  <c r="BZ52" i="3"/>
  <c r="CB52" i="3" s="1"/>
  <c r="L842" i="3"/>
  <c r="BZ842" i="3"/>
  <c r="CB842" i="3" s="1"/>
  <c r="L734" i="3"/>
  <c r="BZ734" i="3"/>
  <c r="CB734" i="3" s="1"/>
  <c r="L626" i="3"/>
  <c r="BZ626" i="3"/>
  <c r="CB626" i="3" s="1"/>
  <c r="L506" i="3"/>
  <c r="BZ506" i="3"/>
  <c r="CB506" i="3" s="1"/>
  <c r="L398" i="3"/>
  <c r="BZ398" i="3"/>
  <c r="CB398" i="3" s="1"/>
  <c r="L302" i="3"/>
  <c r="BZ302" i="3"/>
  <c r="CB302" i="3" s="1"/>
  <c r="L206" i="3"/>
  <c r="BZ206" i="3"/>
  <c r="CB206" i="3" s="1"/>
  <c r="L134" i="3"/>
  <c r="BZ134" i="3"/>
  <c r="CB134" i="3" s="1"/>
  <c r="L62" i="3"/>
  <c r="BZ62" i="3"/>
  <c r="CB62" i="3" s="1"/>
  <c r="L908" i="3"/>
  <c r="BZ908" i="3"/>
  <c r="CB908" i="3" s="1"/>
  <c r="L906" i="3"/>
  <c r="BZ906" i="3"/>
  <c r="CB906" i="3" s="1"/>
  <c r="L882" i="3"/>
  <c r="BZ882" i="3"/>
  <c r="CB882" i="3" s="1"/>
  <c r="L846" i="3"/>
  <c r="BZ846" i="3"/>
  <c r="CB846" i="3" s="1"/>
  <c r="L822" i="3"/>
  <c r="BZ822" i="3"/>
  <c r="CB822" i="3" s="1"/>
  <c r="L798" i="3"/>
  <c r="BZ798" i="3"/>
  <c r="CB798" i="3" s="1"/>
  <c r="L774" i="3"/>
  <c r="BZ774" i="3"/>
  <c r="CB774" i="3" s="1"/>
  <c r="L762" i="3"/>
  <c r="BZ762" i="3"/>
  <c r="CB762" i="3" s="1"/>
  <c r="L738" i="3"/>
  <c r="BZ738" i="3"/>
  <c r="CB738" i="3" s="1"/>
  <c r="L714" i="3"/>
  <c r="BZ714" i="3"/>
  <c r="CB714" i="3" s="1"/>
  <c r="L690" i="3"/>
  <c r="BZ690" i="3"/>
  <c r="CB690" i="3" s="1"/>
  <c r="L666" i="3"/>
  <c r="BZ666" i="3"/>
  <c r="CB666" i="3" s="1"/>
  <c r="L642" i="3"/>
  <c r="BZ642" i="3"/>
  <c r="CB642" i="3" s="1"/>
  <c r="L618" i="3"/>
  <c r="BZ618" i="3"/>
  <c r="CB618" i="3" s="1"/>
  <c r="L594" i="3"/>
  <c r="BZ594" i="3"/>
  <c r="CB594" i="3" s="1"/>
  <c r="L570" i="3"/>
  <c r="BZ570" i="3"/>
  <c r="CB570" i="3" s="1"/>
  <c r="L546" i="3"/>
  <c r="BZ546" i="3"/>
  <c r="CB546" i="3" s="1"/>
  <c r="L522" i="3"/>
  <c r="BZ522" i="3"/>
  <c r="CB522" i="3" s="1"/>
  <c r="L498" i="3"/>
  <c r="BZ498" i="3"/>
  <c r="CB498" i="3" s="1"/>
  <c r="L474" i="3"/>
  <c r="BZ474" i="3"/>
  <c r="CB474" i="3" s="1"/>
  <c r="L450" i="3"/>
  <c r="BZ450" i="3"/>
  <c r="CB450" i="3" s="1"/>
  <c r="L426" i="3"/>
  <c r="BZ426" i="3"/>
  <c r="CB426" i="3" s="1"/>
  <c r="L402" i="3"/>
  <c r="BZ402" i="3"/>
  <c r="CB402" i="3" s="1"/>
  <c r="L378" i="3"/>
  <c r="BZ378" i="3"/>
  <c r="CB378" i="3" s="1"/>
  <c r="L354" i="3"/>
  <c r="BZ354" i="3"/>
  <c r="CB354" i="3" s="1"/>
  <c r="L330" i="3"/>
  <c r="BZ330" i="3"/>
  <c r="CB330" i="3" s="1"/>
  <c r="L294" i="3"/>
  <c r="BZ294" i="3"/>
  <c r="CB294" i="3" s="1"/>
  <c r="L270" i="3"/>
  <c r="BZ270" i="3"/>
  <c r="CB270" i="3" s="1"/>
  <c r="L246" i="3"/>
  <c r="BZ246" i="3"/>
  <c r="CB246" i="3" s="1"/>
  <c r="L222" i="3"/>
  <c r="BZ222" i="3"/>
  <c r="CB222" i="3" s="1"/>
  <c r="L198" i="3"/>
  <c r="BZ198" i="3"/>
  <c r="CB198" i="3" s="1"/>
  <c r="L174" i="3"/>
  <c r="BZ174" i="3"/>
  <c r="CB174" i="3" s="1"/>
  <c r="L150" i="3"/>
  <c r="BZ150" i="3"/>
  <c r="CB150" i="3" s="1"/>
  <c r="L126" i="3"/>
  <c r="BZ126" i="3"/>
  <c r="CB126" i="3" s="1"/>
  <c r="L102" i="3"/>
  <c r="BZ102" i="3"/>
  <c r="CB102" i="3" s="1"/>
  <c r="L78" i="3"/>
  <c r="BZ78" i="3"/>
  <c r="CB78" i="3" s="1"/>
  <c r="L54" i="3"/>
  <c r="BZ54" i="3"/>
  <c r="CB54" i="3" s="1"/>
  <c r="L880" i="3"/>
  <c r="BZ880" i="3"/>
  <c r="CB880" i="3" s="1"/>
  <c r="L772" i="3"/>
  <c r="BZ772" i="3"/>
  <c r="CB772" i="3" s="1"/>
  <c r="L628" i="3"/>
  <c r="BZ628" i="3"/>
  <c r="CB628" i="3" s="1"/>
  <c r="L532" i="3"/>
  <c r="BZ532" i="3"/>
  <c r="CB532" i="3" s="1"/>
  <c r="L412" i="3"/>
  <c r="BZ412" i="3"/>
  <c r="CB412" i="3" s="1"/>
  <c r="L304" i="3"/>
  <c r="BZ304" i="3"/>
  <c r="CB304" i="3" s="1"/>
  <c r="L220" i="3"/>
  <c r="BZ220" i="3"/>
  <c r="CB220" i="3" s="1"/>
  <c r="L124" i="3"/>
  <c r="BZ124" i="3"/>
  <c r="CB124" i="3" s="1"/>
  <c r="L88" i="3"/>
  <c r="BZ88" i="3"/>
  <c r="CB88" i="3" s="1"/>
  <c r="L902" i="3"/>
  <c r="BZ902" i="3"/>
  <c r="CB902" i="3" s="1"/>
  <c r="L818" i="3"/>
  <c r="BZ818" i="3"/>
  <c r="CB818" i="3" s="1"/>
  <c r="L710" i="3"/>
  <c r="BZ710" i="3"/>
  <c r="CB710" i="3" s="1"/>
  <c r="L614" i="3"/>
  <c r="BZ614" i="3"/>
  <c r="CB614" i="3" s="1"/>
  <c r="L494" i="3"/>
  <c r="BZ494" i="3"/>
  <c r="CB494" i="3" s="1"/>
  <c r="L362" i="3"/>
  <c r="BZ362" i="3"/>
  <c r="CB362" i="3" s="1"/>
  <c r="L290" i="3"/>
  <c r="BZ290" i="3"/>
  <c r="CB290" i="3" s="1"/>
  <c r="L242" i="3"/>
  <c r="BZ242" i="3"/>
  <c r="CB242" i="3" s="1"/>
  <c r="L170" i="3"/>
  <c r="BZ170" i="3"/>
  <c r="CB170" i="3" s="1"/>
  <c r="L86" i="3"/>
  <c r="BZ86" i="3"/>
  <c r="CB86" i="3" s="1"/>
  <c r="L896" i="3"/>
  <c r="BZ896" i="3"/>
  <c r="CB896" i="3" s="1"/>
  <c r="L894" i="3"/>
  <c r="BZ894" i="3"/>
  <c r="CB894" i="3" s="1"/>
  <c r="L870" i="3"/>
  <c r="BZ870" i="3"/>
  <c r="CB870" i="3" s="1"/>
  <c r="L858" i="3"/>
  <c r="BZ858" i="3"/>
  <c r="CB858" i="3" s="1"/>
  <c r="L834" i="3"/>
  <c r="BZ834" i="3"/>
  <c r="CB834" i="3" s="1"/>
  <c r="L810" i="3"/>
  <c r="BZ810" i="3"/>
  <c r="CB810" i="3" s="1"/>
  <c r="L786" i="3"/>
  <c r="BZ786" i="3"/>
  <c r="CB786" i="3" s="1"/>
  <c r="L750" i="3"/>
  <c r="BZ750" i="3"/>
  <c r="CB750" i="3" s="1"/>
  <c r="L726" i="3"/>
  <c r="BZ726" i="3"/>
  <c r="CB726" i="3" s="1"/>
  <c r="L702" i="3"/>
  <c r="BZ702" i="3"/>
  <c r="CB702" i="3" s="1"/>
  <c r="L678" i="3"/>
  <c r="BZ678" i="3"/>
  <c r="CB678" i="3" s="1"/>
  <c r="L654" i="3"/>
  <c r="BZ654" i="3"/>
  <c r="CB654" i="3" s="1"/>
  <c r="L630" i="3"/>
  <c r="BZ630" i="3"/>
  <c r="CB630" i="3" s="1"/>
  <c r="L606" i="3"/>
  <c r="BZ606" i="3"/>
  <c r="CB606" i="3" s="1"/>
  <c r="L582" i="3"/>
  <c r="BZ582" i="3"/>
  <c r="CB582" i="3" s="1"/>
  <c r="L558" i="3"/>
  <c r="BZ558" i="3"/>
  <c r="CB558" i="3" s="1"/>
  <c r="L534" i="3"/>
  <c r="BZ534" i="3"/>
  <c r="CB534" i="3" s="1"/>
  <c r="L510" i="3"/>
  <c r="BZ510" i="3"/>
  <c r="CB510" i="3" s="1"/>
  <c r="L486" i="3"/>
  <c r="BZ486" i="3"/>
  <c r="CB486" i="3" s="1"/>
  <c r="L462" i="3"/>
  <c r="BZ462" i="3"/>
  <c r="CB462" i="3" s="1"/>
  <c r="L438" i="3"/>
  <c r="BZ438" i="3"/>
  <c r="CB438" i="3" s="1"/>
  <c r="L414" i="3"/>
  <c r="BZ414" i="3"/>
  <c r="CB414" i="3" s="1"/>
  <c r="L390" i="3"/>
  <c r="BZ390" i="3"/>
  <c r="CB390" i="3" s="1"/>
  <c r="L366" i="3"/>
  <c r="BZ366" i="3"/>
  <c r="CB366" i="3" s="1"/>
  <c r="L342" i="3"/>
  <c r="BZ342" i="3"/>
  <c r="CB342" i="3" s="1"/>
  <c r="L318" i="3"/>
  <c r="BZ318" i="3"/>
  <c r="CB318" i="3" s="1"/>
  <c r="L306" i="3"/>
  <c r="BZ306" i="3"/>
  <c r="CB306" i="3" s="1"/>
  <c r="L282" i="3"/>
  <c r="BZ282" i="3"/>
  <c r="CB282" i="3" s="1"/>
  <c r="L258" i="3"/>
  <c r="BZ258" i="3"/>
  <c r="CB258" i="3" s="1"/>
  <c r="L234" i="3"/>
  <c r="BZ234" i="3"/>
  <c r="CB234" i="3" s="1"/>
  <c r="L210" i="3"/>
  <c r="BZ210" i="3"/>
  <c r="CB210" i="3" s="1"/>
  <c r="L186" i="3"/>
  <c r="BZ186" i="3"/>
  <c r="CB186" i="3" s="1"/>
  <c r="L162" i="3"/>
  <c r="BZ162" i="3"/>
  <c r="CB162" i="3" s="1"/>
  <c r="L138" i="3"/>
  <c r="BZ138" i="3"/>
  <c r="CB138" i="3" s="1"/>
  <c r="L114" i="3"/>
  <c r="BZ114" i="3"/>
  <c r="CB114" i="3" s="1"/>
  <c r="L90" i="3"/>
  <c r="BZ90" i="3"/>
  <c r="CB90" i="3" s="1"/>
  <c r="L66" i="3"/>
  <c r="BZ66" i="3"/>
  <c r="CB66" i="3" s="1"/>
  <c r="L42" i="3"/>
  <c r="BZ42" i="3"/>
  <c r="CB42" i="3" s="1"/>
  <c r="L30" i="3"/>
  <c r="BZ30" i="3"/>
  <c r="CB30" i="3" s="1"/>
  <c r="L18" i="3"/>
  <c r="BZ18" i="3"/>
  <c r="CB18" i="3" s="1"/>
  <c r="L905" i="3"/>
  <c r="BZ905" i="3"/>
  <c r="CB905" i="3" s="1"/>
  <c r="L893" i="3"/>
  <c r="BZ893" i="3"/>
  <c r="CB893" i="3" s="1"/>
  <c r="L881" i="3"/>
  <c r="BZ881" i="3"/>
  <c r="CB881" i="3" s="1"/>
  <c r="L869" i="3"/>
  <c r="BZ869" i="3"/>
  <c r="CB869" i="3" s="1"/>
  <c r="L857" i="3"/>
  <c r="BZ857" i="3"/>
  <c r="CB857" i="3" s="1"/>
  <c r="L845" i="3"/>
  <c r="BZ845" i="3"/>
  <c r="CB845" i="3" s="1"/>
  <c r="L833" i="3"/>
  <c r="BZ833" i="3"/>
  <c r="CB833" i="3" s="1"/>
  <c r="L821" i="3"/>
  <c r="BZ821" i="3"/>
  <c r="CB821" i="3" s="1"/>
  <c r="L809" i="3"/>
  <c r="BZ809" i="3"/>
  <c r="CB809" i="3" s="1"/>
  <c r="L797" i="3"/>
  <c r="BZ797" i="3"/>
  <c r="CB797" i="3" s="1"/>
  <c r="L785" i="3"/>
  <c r="BZ785" i="3"/>
  <c r="CB785" i="3" s="1"/>
  <c r="L773" i="3"/>
  <c r="BZ773" i="3"/>
  <c r="CB773" i="3" s="1"/>
  <c r="L761" i="3"/>
  <c r="BZ761" i="3"/>
  <c r="CB761" i="3" s="1"/>
  <c r="L749" i="3"/>
  <c r="BZ749" i="3"/>
  <c r="CB749" i="3" s="1"/>
  <c r="L737" i="3"/>
  <c r="BZ737" i="3"/>
  <c r="CB737" i="3" s="1"/>
  <c r="L725" i="3"/>
  <c r="BZ725" i="3"/>
  <c r="CB725" i="3" s="1"/>
  <c r="L713" i="3"/>
  <c r="BZ713" i="3"/>
  <c r="CB713" i="3" s="1"/>
  <c r="L701" i="3"/>
  <c r="BZ701" i="3"/>
  <c r="CB701" i="3" s="1"/>
  <c r="L689" i="3"/>
  <c r="BZ689" i="3"/>
  <c r="CB689" i="3" s="1"/>
  <c r="L677" i="3"/>
  <c r="BZ677" i="3"/>
  <c r="CB677" i="3" s="1"/>
  <c r="L665" i="3"/>
  <c r="BZ665" i="3"/>
  <c r="CB665" i="3" s="1"/>
  <c r="L653" i="3"/>
  <c r="BZ653" i="3"/>
  <c r="CB653" i="3" s="1"/>
  <c r="L641" i="3"/>
  <c r="BZ641" i="3"/>
  <c r="CB641" i="3" s="1"/>
  <c r="L629" i="3"/>
  <c r="BZ629" i="3"/>
  <c r="CB629" i="3" s="1"/>
  <c r="L617" i="3"/>
  <c r="BZ617" i="3"/>
  <c r="CB617" i="3" s="1"/>
  <c r="L605" i="3"/>
  <c r="BZ605" i="3"/>
  <c r="CB605" i="3" s="1"/>
  <c r="L593" i="3"/>
  <c r="BZ593" i="3"/>
  <c r="CB593" i="3" s="1"/>
  <c r="L581" i="3"/>
  <c r="BZ581" i="3"/>
  <c r="CB581" i="3" s="1"/>
  <c r="L569" i="3"/>
  <c r="BZ569" i="3"/>
  <c r="CB569" i="3" s="1"/>
  <c r="L557" i="3"/>
  <c r="BZ557" i="3"/>
  <c r="CB557" i="3" s="1"/>
  <c r="L545" i="3"/>
  <c r="BZ545" i="3"/>
  <c r="CB545" i="3" s="1"/>
  <c r="L533" i="3"/>
  <c r="BZ533" i="3"/>
  <c r="CB533" i="3" s="1"/>
  <c r="L521" i="3"/>
  <c r="BZ521" i="3"/>
  <c r="CB521" i="3" s="1"/>
  <c r="L509" i="3"/>
  <c r="BZ509" i="3"/>
  <c r="CB509" i="3" s="1"/>
  <c r="L497" i="3"/>
  <c r="BZ497" i="3"/>
  <c r="CB497" i="3" s="1"/>
  <c r="L485" i="3"/>
  <c r="BZ485" i="3"/>
  <c r="CB485" i="3" s="1"/>
  <c r="L473" i="3"/>
  <c r="BZ473" i="3"/>
  <c r="CB473" i="3" s="1"/>
  <c r="L461" i="3"/>
  <c r="BZ461" i="3"/>
  <c r="CB461" i="3" s="1"/>
  <c r="L449" i="3"/>
  <c r="BZ449" i="3"/>
  <c r="CB449" i="3" s="1"/>
  <c r="L437" i="3"/>
  <c r="BZ437" i="3"/>
  <c r="CB437" i="3" s="1"/>
  <c r="L425" i="3"/>
  <c r="BZ425" i="3"/>
  <c r="CB425" i="3" s="1"/>
  <c r="L413" i="3"/>
  <c r="BZ413" i="3"/>
  <c r="CB413" i="3" s="1"/>
  <c r="L401" i="3"/>
  <c r="BZ401" i="3"/>
  <c r="CB401" i="3" s="1"/>
  <c r="L389" i="3"/>
  <c r="BZ389" i="3"/>
  <c r="CB389" i="3" s="1"/>
  <c r="L377" i="3"/>
  <c r="BZ377" i="3"/>
  <c r="CB377" i="3" s="1"/>
  <c r="L365" i="3"/>
  <c r="BZ365" i="3"/>
  <c r="CB365" i="3" s="1"/>
  <c r="L353" i="3"/>
  <c r="BZ353" i="3"/>
  <c r="CB353" i="3" s="1"/>
  <c r="L341" i="3"/>
  <c r="BZ341" i="3"/>
  <c r="CB341" i="3" s="1"/>
  <c r="L329" i="3"/>
  <c r="BZ329" i="3"/>
  <c r="CB329" i="3" s="1"/>
  <c r="L317" i="3"/>
  <c r="BZ317" i="3"/>
  <c r="CB317" i="3" s="1"/>
  <c r="L305" i="3"/>
  <c r="BZ305" i="3"/>
  <c r="CB305" i="3" s="1"/>
  <c r="L293" i="3"/>
  <c r="BZ293" i="3"/>
  <c r="CB293" i="3" s="1"/>
  <c r="L281" i="3"/>
  <c r="BZ281" i="3"/>
  <c r="CB281" i="3" s="1"/>
  <c r="L269" i="3"/>
  <c r="BZ269" i="3"/>
  <c r="CB269" i="3" s="1"/>
  <c r="L257" i="3"/>
  <c r="BZ257" i="3"/>
  <c r="CB257" i="3" s="1"/>
  <c r="L245" i="3"/>
  <c r="BZ245" i="3"/>
  <c r="CB245" i="3" s="1"/>
  <c r="L233" i="3"/>
  <c r="BZ233" i="3"/>
  <c r="CB233" i="3" s="1"/>
  <c r="L221" i="3"/>
  <c r="BZ221" i="3"/>
  <c r="CB221" i="3" s="1"/>
  <c r="L209" i="3"/>
  <c r="BZ209" i="3"/>
  <c r="CB209" i="3" s="1"/>
  <c r="L197" i="3"/>
  <c r="BZ197" i="3"/>
  <c r="CB197" i="3" s="1"/>
  <c r="L185" i="3"/>
  <c r="BZ185" i="3"/>
  <c r="CB185" i="3" s="1"/>
  <c r="L173" i="3"/>
  <c r="BZ173" i="3"/>
  <c r="CB173" i="3" s="1"/>
  <c r="L161" i="3"/>
  <c r="BZ161" i="3"/>
  <c r="CB161" i="3" s="1"/>
  <c r="L149" i="3"/>
  <c r="BZ149" i="3"/>
  <c r="CB149" i="3" s="1"/>
  <c r="L137" i="3"/>
  <c r="BZ137" i="3"/>
  <c r="CB137" i="3" s="1"/>
  <c r="L125" i="3"/>
  <c r="BZ125" i="3"/>
  <c r="CB125" i="3" s="1"/>
  <c r="L113" i="3"/>
  <c r="BZ113" i="3"/>
  <c r="CB113" i="3" s="1"/>
  <c r="L101" i="3"/>
  <c r="BZ101" i="3"/>
  <c r="CB101" i="3" s="1"/>
  <c r="L89" i="3"/>
  <c r="BZ89" i="3"/>
  <c r="CB89" i="3" s="1"/>
  <c r="L77" i="3"/>
  <c r="BZ77" i="3"/>
  <c r="CB77" i="3" s="1"/>
  <c r="L65" i="3"/>
  <c r="BZ65" i="3"/>
  <c r="CB65" i="3" s="1"/>
  <c r="L53" i="3"/>
  <c r="BZ53" i="3"/>
  <c r="CB53" i="3" s="1"/>
  <c r="L41" i="3"/>
  <c r="BZ41" i="3"/>
  <c r="CB41" i="3" s="1"/>
  <c r="L29" i="3"/>
  <c r="BZ29" i="3"/>
  <c r="CB29" i="3" s="1"/>
  <c r="L17" i="3"/>
  <c r="BZ17" i="3"/>
  <c r="CB17" i="3" s="1"/>
  <c r="L844" i="3"/>
  <c r="BZ844" i="3"/>
  <c r="CB844" i="3" s="1"/>
  <c r="L712" i="3"/>
  <c r="BZ712" i="3"/>
  <c r="CB712" i="3" s="1"/>
  <c r="L580" i="3"/>
  <c r="BZ580" i="3"/>
  <c r="CB580" i="3" s="1"/>
  <c r="L472" i="3"/>
  <c r="BZ472" i="3"/>
  <c r="CB472" i="3" s="1"/>
  <c r="L352" i="3"/>
  <c r="BZ352" i="3"/>
  <c r="CB352" i="3" s="1"/>
  <c r="L232" i="3"/>
  <c r="BZ232" i="3"/>
  <c r="CB232" i="3" s="1"/>
  <c r="L112" i="3"/>
  <c r="BZ112" i="3"/>
  <c r="CB112" i="3" s="1"/>
  <c r="L40" i="3"/>
  <c r="BZ40" i="3"/>
  <c r="CB40" i="3" s="1"/>
  <c r="L856" i="3"/>
  <c r="BZ856" i="3"/>
  <c r="CB856" i="3" s="1"/>
  <c r="L736" i="3"/>
  <c r="BZ736" i="3"/>
  <c r="CB736" i="3" s="1"/>
  <c r="L640" i="3"/>
  <c r="BZ640" i="3"/>
  <c r="CB640" i="3" s="1"/>
  <c r="L508" i="3"/>
  <c r="BZ508" i="3"/>
  <c r="CB508" i="3" s="1"/>
  <c r="L388" i="3"/>
  <c r="BZ388" i="3"/>
  <c r="CB388" i="3" s="1"/>
  <c r="L280" i="3"/>
  <c r="BZ280" i="3"/>
  <c r="CB280" i="3" s="1"/>
  <c r="L184" i="3"/>
  <c r="BZ184" i="3"/>
  <c r="CB184" i="3" s="1"/>
  <c r="L100" i="3"/>
  <c r="BZ100" i="3"/>
  <c r="CB100" i="3" s="1"/>
  <c r="L28" i="3"/>
  <c r="BZ28" i="3"/>
  <c r="CB28" i="3" s="1"/>
  <c r="L915" i="3"/>
  <c r="BZ915" i="3"/>
  <c r="CB915" i="3" s="1"/>
  <c r="L903" i="3"/>
  <c r="BZ903" i="3"/>
  <c r="CB903" i="3" s="1"/>
  <c r="L891" i="3"/>
  <c r="BZ891" i="3"/>
  <c r="CB891" i="3" s="1"/>
  <c r="L879" i="3"/>
  <c r="BZ879" i="3"/>
  <c r="CB879" i="3" s="1"/>
  <c r="L867" i="3"/>
  <c r="BZ867" i="3"/>
  <c r="CB867" i="3" s="1"/>
  <c r="L855" i="3"/>
  <c r="BZ855" i="3"/>
  <c r="CB855" i="3" s="1"/>
  <c r="L843" i="3"/>
  <c r="BZ843" i="3"/>
  <c r="CB843" i="3" s="1"/>
  <c r="L831" i="3"/>
  <c r="BZ831" i="3"/>
  <c r="CB831" i="3" s="1"/>
  <c r="L819" i="3"/>
  <c r="BZ819" i="3"/>
  <c r="CB819" i="3" s="1"/>
  <c r="L807" i="3"/>
  <c r="BZ807" i="3"/>
  <c r="CB807" i="3" s="1"/>
  <c r="L795" i="3"/>
  <c r="BZ795" i="3"/>
  <c r="CB795" i="3" s="1"/>
  <c r="L783" i="3"/>
  <c r="BZ783" i="3"/>
  <c r="CB783" i="3" s="1"/>
  <c r="L771" i="3"/>
  <c r="BZ771" i="3"/>
  <c r="CB771" i="3" s="1"/>
  <c r="L759" i="3"/>
  <c r="BZ759" i="3"/>
  <c r="CB759" i="3" s="1"/>
  <c r="L747" i="3"/>
  <c r="BZ747" i="3"/>
  <c r="CB747" i="3" s="1"/>
  <c r="L735" i="3"/>
  <c r="BZ735" i="3"/>
  <c r="CB735" i="3" s="1"/>
  <c r="L723" i="3"/>
  <c r="BZ723" i="3"/>
  <c r="CB723" i="3" s="1"/>
  <c r="L711" i="3"/>
  <c r="BZ711" i="3"/>
  <c r="CB711" i="3" s="1"/>
  <c r="L699" i="3"/>
  <c r="BZ699" i="3"/>
  <c r="CB699" i="3" s="1"/>
  <c r="L687" i="3"/>
  <c r="BZ687" i="3"/>
  <c r="CB687" i="3" s="1"/>
  <c r="L675" i="3"/>
  <c r="BZ675" i="3"/>
  <c r="CB675" i="3" s="1"/>
  <c r="L663" i="3"/>
  <c r="BZ663" i="3"/>
  <c r="CB663" i="3" s="1"/>
  <c r="L651" i="3"/>
  <c r="BZ651" i="3"/>
  <c r="CB651" i="3" s="1"/>
  <c r="L639" i="3"/>
  <c r="BZ639" i="3"/>
  <c r="CB639" i="3" s="1"/>
  <c r="L627" i="3"/>
  <c r="BZ627" i="3"/>
  <c r="CB627" i="3" s="1"/>
  <c r="L615" i="3"/>
  <c r="BZ615" i="3"/>
  <c r="CB615" i="3" s="1"/>
  <c r="L603" i="3"/>
  <c r="BZ603" i="3"/>
  <c r="CB603" i="3" s="1"/>
  <c r="L591" i="3"/>
  <c r="BZ591" i="3"/>
  <c r="CB591" i="3" s="1"/>
  <c r="L579" i="3"/>
  <c r="BZ579" i="3"/>
  <c r="CB579" i="3" s="1"/>
  <c r="L567" i="3"/>
  <c r="BZ567" i="3"/>
  <c r="CB567" i="3" s="1"/>
  <c r="L555" i="3"/>
  <c r="BZ555" i="3"/>
  <c r="CB555" i="3" s="1"/>
  <c r="L543" i="3"/>
  <c r="BZ543" i="3"/>
  <c r="CB543" i="3" s="1"/>
  <c r="L531" i="3"/>
  <c r="BZ531" i="3"/>
  <c r="CB531" i="3" s="1"/>
  <c r="L519" i="3"/>
  <c r="BZ519" i="3"/>
  <c r="CB519" i="3" s="1"/>
  <c r="L507" i="3"/>
  <c r="BZ507" i="3"/>
  <c r="CB507" i="3" s="1"/>
  <c r="L495" i="3"/>
  <c r="BZ495" i="3"/>
  <c r="CB495" i="3" s="1"/>
  <c r="L483" i="3"/>
  <c r="BZ483" i="3"/>
  <c r="CB483" i="3" s="1"/>
  <c r="L471" i="3"/>
  <c r="BZ471" i="3"/>
  <c r="CB471" i="3" s="1"/>
  <c r="L459" i="3"/>
  <c r="BZ459" i="3"/>
  <c r="CB459" i="3" s="1"/>
  <c r="L447" i="3"/>
  <c r="BZ447" i="3"/>
  <c r="CB447" i="3" s="1"/>
  <c r="L435" i="3"/>
  <c r="BZ435" i="3"/>
  <c r="CB435" i="3" s="1"/>
  <c r="L423" i="3"/>
  <c r="BZ423" i="3"/>
  <c r="CB423" i="3" s="1"/>
  <c r="L411" i="3"/>
  <c r="BZ411" i="3"/>
  <c r="CB411" i="3" s="1"/>
  <c r="L399" i="3"/>
  <c r="BZ399" i="3"/>
  <c r="CB399" i="3" s="1"/>
  <c r="L387" i="3"/>
  <c r="BZ387" i="3"/>
  <c r="CB387" i="3" s="1"/>
  <c r="L375" i="3"/>
  <c r="BZ375" i="3"/>
  <c r="CB375" i="3" s="1"/>
  <c r="L363" i="3"/>
  <c r="BZ363" i="3"/>
  <c r="CB363" i="3" s="1"/>
  <c r="L351" i="3"/>
  <c r="BZ351" i="3"/>
  <c r="CB351" i="3" s="1"/>
  <c r="L339" i="3"/>
  <c r="BZ339" i="3"/>
  <c r="CB339" i="3" s="1"/>
  <c r="L327" i="3"/>
  <c r="BZ327" i="3"/>
  <c r="CB327" i="3" s="1"/>
  <c r="L315" i="3"/>
  <c r="BZ315" i="3"/>
  <c r="CB315" i="3" s="1"/>
  <c r="L303" i="3"/>
  <c r="BZ303" i="3"/>
  <c r="CB303" i="3" s="1"/>
  <c r="L291" i="3"/>
  <c r="BZ291" i="3"/>
  <c r="CB291" i="3" s="1"/>
  <c r="L279" i="3"/>
  <c r="BZ279" i="3"/>
  <c r="CB279" i="3" s="1"/>
  <c r="L267" i="3"/>
  <c r="BZ267" i="3"/>
  <c r="CB267" i="3" s="1"/>
  <c r="L255" i="3"/>
  <c r="BZ255" i="3"/>
  <c r="CB255" i="3" s="1"/>
  <c r="L243" i="3"/>
  <c r="BZ243" i="3"/>
  <c r="CB243" i="3" s="1"/>
  <c r="L231" i="3"/>
  <c r="BZ231" i="3"/>
  <c r="CB231" i="3" s="1"/>
  <c r="L219" i="3"/>
  <c r="BZ219" i="3"/>
  <c r="CB219" i="3" s="1"/>
  <c r="L207" i="3"/>
  <c r="BZ207" i="3"/>
  <c r="CB207" i="3" s="1"/>
  <c r="L195" i="3"/>
  <c r="BZ195" i="3"/>
  <c r="CB195" i="3" s="1"/>
  <c r="L183" i="3"/>
  <c r="BZ183" i="3"/>
  <c r="CB183" i="3" s="1"/>
  <c r="L171" i="3"/>
  <c r="BZ171" i="3"/>
  <c r="CB171" i="3" s="1"/>
  <c r="L159" i="3"/>
  <c r="BZ159" i="3"/>
  <c r="CB159" i="3" s="1"/>
  <c r="L147" i="3"/>
  <c r="BZ147" i="3"/>
  <c r="CB147" i="3" s="1"/>
  <c r="L135" i="3"/>
  <c r="BZ135" i="3"/>
  <c r="CB135" i="3" s="1"/>
  <c r="L123" i="3"/>
  <c r="BZ123" i="3"/>
  <c r="CB123" i="3" s="1"/>
  <c r="L111" i="3"/>
  <c r="BZ111" i="3"/>
  <c r="CB111" i="3" s="1"/>
  <c r="L99" i="3"/>
  <c r="BZ99" i="3"/>
  <c r="CB99" i="3" s="1"/>
  <c r="L87" i="3"/>
  <c r="BZ87" i="3"/>
  <c r="CB87" i="3" s="1"/>
  <c r="L75" i="3"/>
  <c r="BZ75" i="3"/>
  <c r="CB75" i="3" s="1"/>
  <c r="L63" i="3"/>
  <c r="BZ63" i="3"/>
  <c r="CB63" i="3" s="1"/>
  <c r="L51" i="3"/>
  <c r="BZ51" i="3"/>
  <c r="CB51" i="3" s="1"/>
  <c r="L39" i="3"/>
  <c r="BZ39" i="3"/>
  <c r="CB39" i="3" s="1"/>
  <c r="L27" i="3"/>
  <c r="BZ27" i="3"/>
  <c r="CB27" i="3" s="1"/>
  <c r="L892" i="3"/>
  <c r="BZ892" i="3"/>
  <c r="CB892" i="3" s="1"/>
  <c r="L748" i="3"/>
  <c r="BZ748" i="3"/>
  <c r="CB748" i="3" s="1"/>
  <c r="L604" i="3"/>
  <c r="BZ604" i="3"/>
  <c r="CB604" i="3" s="1"/>
  <c r="L496" i="3"/>
  <c r="BZ496" i="3"/>
  <c r="CB496" i="3" s="1"/>
  <c r="L400" i="3"/>
  <c r="BZ400" i="3"/>
  <c r="CB400" i="3" s="1"/>
  <c r="L292" i="3"/>
  <c r="BZ292" i="3"/>
  <c r="CB292" i="3" s="1"/>
  <c r="L196" i="3"/>
  <c r="BZ196" i="3"/>
  <c r="CB196" i="3" s="1"/>
  <c r="L794" i="3"/>
  <c r="BZ794" i="3"/>
  <c r="CB794" i="3" s="1"/>
  <c r="L686" i="3"/>
  <c r="BZ686" i="3"/>
  <c r="CB686" i="3" s="1"/>
  <c r="L578" i="3"/>
  <c r="BZ578" i="3"/>
  <c r="CB578" i="3" s="1"/>
  <c r="L482" i="3"/>
  <c r="BZ482" i="3"/>
  <c r="CB482" i="3" s="1"/>
  <c r="L374" i="3"/>
  <c r="BZ374" i="3"/>
  <c r="CB374" i="3" s="1"/>
  <c r="L278" i="3"/>
  <c r="BZ278" i="3"/>
  <c r="CB278" i="3" s="1"/>
  <c r="L194" i="3"/>
  <c r="BZ194" i="3"/>
  <c r="CB194" i="3" s="1"/>
  <c r="L122" i="3"/>
  <c r="BZ122" i="3"/>
  <c r="CB122" i="3" s="1"/>
  <c r="L50" i="3"/>
  <c r="BZ50" i="3"/>
  <c r="CB50" i="3" s="1"/>
  <c r="L16" i="3"/>
  <c r="Y78" i="3"/>
  <c r="Y16" i="3"/>
  <c r="Y914" i="3"/>
  <c r="Y908" i="3"/>
  <c r="Y902" i="3"/>
  <c r="Y896" i="3"/>
  <c r="Y890" i="3"/>
  <c r="Y884" i="3"/>
  <c r="Y878" i="3"/>
  <c r="Y872" i="3"/>
  <c r="Y866" i="3"/>
  <c r="Y860" i="3"/>
  <c r="Y854" i="3"/>
  <c r="Y848" i="3"/>
  <c r="Y842" i="3"/>
  <c r="Y836" i="3"/>
  <c r="Y830" i="3"/>
  <c r="Y824" i="3"/>
  <c r="Y818" i="3"/>
  <c r="Y812" i="3"/>
  <c r="Y806" i="3"/>
  <c r="Y800" i="3"/>
  <c r="Y794" i="3"/>
  <c r="Y788" i="3"/>
  <c r="Y782" i="3"/>
  <c r="Y776" i="3"/>
  <c r="Y770" i="3"/>
  <c r="Y764" i="3"/>
  <c r="Y758" i="3"/>
  <c r="Y752" i="3"/>
  <c r="Y746" i="3"/>
  <c r="Y740" i="3"/>
  <c r="Y734" i="3"/>
  <c r="Y728" i="3"/>
  <c r="Y722" i="3"/>
  <c r="Y716" i="3"/>
  <c r="Y710" i="3"/>
  <c r="Y704" i="3"/>
  <c r="Y698" i="3"/>
  <c r="Y692" i="3"/>
  <c r="Y686" i="3"/>
  <c r="Y680" i="3"/>
  <c r="Y674" i="3"/>
  <c r="Y668" i="3"/>
  <c r="Y662" i="3"/>
  <c r="Y656" i="3"/>
  <c r="Y650" i="3"/>
  <c r="Y644" i="3"/>
  <c r="Y638" i="3"/>
  <c r="Y632" i="3"/>
  <c r="Y626" i="3"/>
  <c r="Y620" i="3"/>
  <c r="Y614" i="3"/>
  <c r="Y608" i="3"/>
  <c r="Y602" i="3"/>
  <c r="Y596" i="3"/>
  <c r="Y590" i="3"/>
  <c r="Y584" i="3"/>
  <c r="Y578" i="3"/>
  <c r="Y572" i="3"/>
  <c r="Y566" i="3"/>
  <c r="Y560" i="3"/>
  <c r="Y554" i="3"/>
  <c r="Y548" i="3"/>
  <c r="Y542" i="3"/>
  <c r="Y18" i="3"/>
  <c r="Y873" i="3"/>
  <c r="Y867" i="3"/>
  <c r="Y861" i="3"/>
  <c r="Y855" i="3"/>
  <c r="Y849" i="3"/>
  <c r="Y843" i="3"/>
  <c r="Y837" i="3"/>
  <c r="Y831" i="3"/>
  <c r="Y825" i="3"/>
  <c r="Y819" i="3"/>
  <c r="Y813" i="3"/>
  <c r="Y807" i="3"/>
  <c r="Y801" i="3"/>
  <c r="Y795" i="3"/>
  <c r="Y789" i="3"/>
  <c r="Y783" i="3"/>
  <c r="Y777" i="3"/>
  <c r="Y771" i="3"/>
  <c r="Y765" i="3"/>
  <c r="Y759" i="3"/>
  <c r="Y753" i="3"/>
  <c r="Y747" i="3"/>
  <c r="Y741" i="3"/>
  <c r="Y735" i="3"/>
  <c r="Y729" i="3"/>
  <c r="Y723" i="3"/>
  <c r="Y717" i="3"/>
  <c r="Y711" i="3"/>
  <c r="Y705" i="3"/>
  <c r="Y699" i="3"/>
  <c r="Y693" i="3"/>
  <c r="Y687" i="3"/>
  <c r="Y681" i="3"/>
  <c r="Y675" i="3"/>
  <c r="Y669" i="3"/>
  <c r="Y663" i="3"/>
  <c r="Y657" i="3"/>
  <c r="Y651" i="3"/>
  <c r="Y639" i="3"/>
  <c r="Y633" i="3"/>
  <c r="Y627" i="3"/>
  <c r="Y621" i="3"/>
  <c r="Y615" i="3"/>
  <c r="Y609" i="3"/>
  <c r="Y603" i="3"/>
  <c r="Y597" i="3"/>
  <c r="Y591" i="3"/>
  <c r="Y585" i="3"/>
  <c r="Y579" i="3"/>
  <c r="Y573" i="3"/>
  <c r="Y567" i="3"/>
  <c r="Y561" i="3"/>
  <c r="Y555" i="3"/>
  <c r="Y549" i="3"/>
  <c r="Y543" i="3"/>
  <c r="Y537" i="3"/>
  <c r="Y531" i="3"/>
  <c r="Y525" i="3"/>
  <c r="Y519" i="3"/>
  <c r="Y513" i="3"/>
  <c r="Y507" i="3"/>
  <c r="Y501" i="3"/>
  <c r="Y495" i="3"/>
  <c r="Y489" i="3"/>
  <c r="Y483" i="3"/>
  <c r="Y477" i="3"/>
  <c r="Y471" i="3"/>
  <c r="Y465" i="3"/>
  <c r="Y459" i="3"/>
  <c r="Y453" i="3"/>
  <c r="Y447" i="3"/>
  <c r="Y441" i="3"/>
  <c r="Y435" i="3"/>
  <c r="Y429" i="3"/>
  <c r="Y423" i="3"/>
  <c r="Y417" i="3"/>
  <c r="Y411" i="3"/>
  <c r="Y405" i="3"/>
  <c r="Y399" i="3"/>
  <c r="Y393" i="3"/>
  <c r="Y387" i="3"/>
  <c r="Y381" i="3"/>
  <c r="Y375" i="3"/>
  <c r="Y369" i="3"/>
  <c r="Y363" i="3"/>
  <c r="Y451" i="3"/>
  <c r="Y415" i="3"/>
  <c r="Y391" i="3"/>
  <c r="Y355" i="3"/>
  <c r="Y343" i="3"/>
  <c r="Y319" i="3"/>
  <c r="Y175" i="3"/>
  <c r="Y163" i="3"/>
  <c r="Y151" i="3"/>
  <c r="Y115" i="3"/>
  <c r="Y103" i="3"/>
  <c r="Y55" i="3"/>
  <c r="Y876" i="3"/>
  <c r="Y870" i="3"/>
  <c r="Y864" i="3"/>
  <c r="Y858" i="3"/>
  <c r="Y852" i="3"/>
  <c r="Y846" i="3"/>
  <c r="Y840" i="3"/>
  <c r="Y834" i="3"/>
  <c r="Y828" i="3"/>
  <c r="Y822" i="3"/>
  <c r="Y816" i="3"/>
  <c r="Y810" i="3"/>
  <c r="Y804" i="3"/>
  <c r="Y798" i="3"/>
  <c r="Y792" i="3"/>
  <c r="Y786" i="3"/>
  <c r="Y780" i="3"/>
  <c r="Y774" i="3"/>
  <c r="Y768" i="3"/>
  <c r="Y762" i="3"/>
  <c r="Y756" i="3"/>
  <c r="Y750" i="3"/>
  <c r="Y744" i="3"/>
  <c r="Y738" i="3"/>
  <c r="Y732" i="3"/>
  <c r="Y726" i="3"/>
  <c r="Y720" i="3"/>
  <c r="Y714" i="3"/>
  <c r="Y708" i="3"/>
  <c r="Y702" i="3"/>
  <c r="Y696" i="3"/>
  <c r="Y690" i="3"/>
  <c r="Y684" i="3"/>
  <c r="Y678" i="3"/>
  <c r="Y672" i="3"/>
  <c r="Y666" i="3"/>
  <c r="Y660" i="3"/>
  <c r="Y654" i="3"/>
  <c r="Y648" i="3"/>
  <c r="Y642" i="3"/>
  <c r="Y636" i="3"/>
  <c r="Y630" i="3"/>
  <c r="Y624" i="3"/>
  <c r="Y618" i="3"/>
  <c r="Y612" i="3"/>
  <c r="Y606" i="3"/>
  <c r="Y600" i="3"/>
  <c r="Y594" i="3"/>
  <c r="Y588" i="3"/>
  <c r="Y582" i="3"/>
  <c r="Y576" i="3"/>
  <c r="Y570" i="3"/>
  <c r="Y564" i="3"/>
  <c r="Y558" i="3"/>
  <c r="Y552" i="3"/>
  <c r="Y546" i="3"/>
  <c r="Y540" i="3"/>
  <c r="Y534" i="3"/>
  <c r="Y528" i="3"/>
  <c r="Y522" i="3"/>
  <c r="Y516" i="3"/>
  <c r="Y510" i="3"/>
  <c r="Y504" i="3"/>
  <c r="Y498" i="3"/>
  <c r="Y492" i="3"/>
  <c r="Y486" i="3"/>
  <c r="Y480" i="3"/>
  <c r="Y474" i="3"/>
  <c r="Y468" i="3"/>
  <c r="Y462" i="3"/>
  <c r="Y456" i="3"/>
  <c r="Y450" i="3"/>
  <c r="Y444" i="3"/>
  <c r="Y438" i="3"/>
  <c r="Y432" i="3"/>
  <c r="Y426" i="3"/>
  <c r="Y420" i="3"/>
  <c r="Y414" i="3"/>
  <c r="Y408" i="3"/>
  <c r="Y402" i="3"/>
  <c r="Y396" i="3"/>
  <c r="Y390" i="3"/>
  <c r="Y384" i="3"/>
  <c r="Y378" i="3"/>
  <c r="Y372" i="3"/>
  <c r="Y366" i="3"/>
  <c r="Y360" i="3"/>
  <c r="Y354" i="3"/>
  <c r="Y348" i="3"/>
  <c r="Y342" i="3"/>
  <c r="Y336" i="3"/>
  <c r="Y330" i="3"/>
  <c r="Y324" i="3"/>
  <c r="Y318" i="3"/>
  <c r="Y312" i="3"/>
  <c r="Y306" i="3"/>
  <c r="Y300" i="3"/>
  <c r="Y294" i="3"/>
  <c r="Y288" i="3"/>
  <c r="Y282" i="3"/>
  <c r="Y276" i="3"/>
  <c r="Y270" i="3"/>
  <c r="Y264" i="3"/>
  <c r="Y258" i="3"/>
  <c r="Y252" i="3"/>
  <c r="Y246" i="3"/>
  <c r="Y240" i="3"/>
  <c r="Y234" i="3"/>
  <c r="Y228" i="3"/>
  <c r="Y222" i="3"/>
  <c r="Y216" i="3"/>
  <c r="Y210" i="3"/>
  <c r="Y204" i="3"/>
  <c r="Y198" i="3"/>
  <c r="Y192" i="3"/>
  <c r="Y186" i="3"/>
  <c r="Y180" i="3"/>
  <c r="Y168" i="3"/>
  <c r="Y162" i="3"/>
  <c r="Y156" i="3"/>
  <c r="Y150" i="3"/>
  <c r="Y144" i="3"/>
  <c r="Y138" i="3"/>
  <c r="Y132" i="3"/>
  <c r="Y126" i="3"/>
  <c r="Y120" i="3"/>
  <c r="Y114" i="3"/>
  <c r="Y108" i="3"/>
  <c r="Y102" i="3"/>
  <c r="Y96" i="3"/>
  <c r="Y90" i="3"/>
  <c r="Y84" i="3"/>
  <c r="Y72" i="3"/>
  <c r="Y66" i="3"/>
  <c r="Y60" i="3"/>
  <c r="Y54" i="3"/>
  <c r="Y48" i="3"/>
  <c r="Y42" i="3"/>
  <c r="Y36" i="3"/>
  <c r="Y30" i="3"/>
  <c r="Y24" i="3"/>
  <c r="Y916" i="3"/>
  <c r="Y910" i="3"/>
  <c r="Y904" i="3"/>
  <c r="Y536" i="3"/>
  <c r="Y530" i="3"/>
  <c r="AF916" i="3"/>
  <c r="Y898" i="3"/>
  <c r="Y892" i="3"/>
  <c r="Y886" i="3"/>
  <c r="Y880" i="3"/>
  <c r="Y874" i="3"/>
  <c r="Y868" i="3"/>
  <c r="Y862" i="3"/>
  <c r="Y856" i="3"/>
  <c r="Y850" i="3"/>
  <c r="Y844" i="3"/>
  <c r="Y838" i="3"/>
  <c r="Y832" i="3"/>
  <c r="Y826" i="3"/>
  <c r="Y820" i="3"/>
  <c r="Y814" i="3"/>
  <c r="Y808" i="3"/>
  <c r="Y802" i="3"/>
  <c r="Y796" i="3"/>
  <c r="Y790" i="3"/>
  <c r="Y784" i="3"/>
  <c r="Y778" i="3"/>
  <c r="Y772" i="3"/>
  <c r="Y766" i="3"/>
  <c r="Y760" i="3"/>
  <c r="Y754" i="3"/>
  <c r="Y748" i="3"/>
  <c r="Y742" i="3"/>
  <c r="Y736" i="3"/>
  <c r="Y730" i="3"/>
  <c r="Y724" i="3"/>
  <c r="Y718" i="3"/>
  <c r="Y712" i="3"/>
  <c r="Y706" i="3"/>
  <c r="Y700" i="3"/>
  <c r="Y694" i="3"/>
  <c r="Y688" i="3"/>
  <c r="Y682" i="3"/>
  <c r="Y676" i="3"/>
  <c r="Y670" i="3"/>
  <c r="Y664" i="3"/>
  <c r="Y658" i="3"/>
  <c r="Y652" i="3"/>
  <c r="Y646" i="3"/>
  <c r="Y640" i="3"/>
  <c r="Y634" i="3"/>
  <c r="Y628" i="3"/>
  <c r="Y622" i="3"/>
  <c r="Y616" i="3"/>
  <c r="Y610" i="3"/>
  <c r="Y604" i="3"/>
  <c r="Y598" i="3"/>
  <c r="Y592" i="3"/>
  <c r="Y586" i="3"/>
  <c r="Y580" i="3"/>
  <c r="Y574" i="3"/>
  <c r="Y568" i="3"/>
  <c r="Y562" i="3"/>
  <c r="Y556" i="3"/>
  <c r="Y550" i="3"/>
  <c r="Y544" i="3"/>
  <c r="Y538" i="3"/>
  <c r="Y532" i="3"/>
  <c r="Y526" i="3"/>
  <c r="Y524" i="3"/>
  <c r="Y518" i="3"/>
  <c r="Y512" i="3"/>
  <c r="Y506" i="3"/>
  <c r="Y500" i="3"/>
  <c r="Y494" i="3"/>
  <c r="Y488" i="3"/>
  <c r="Y482" i="3"/>
  <c r="Y476" i="3"/>
  <c r="Y470" i="3"/>
  <c r="Y464" i="3"/>
  <c r="Y458" i="3"/>
  <c r="Y452" i="3"/>
  <c r="Y446" i="3"/>
  <c r="Y440" i="3"/>
  <c r="Y434" i="3"/>
  <c r="Y428" i="3"/>
  <c r="Y422" i="3"/>
  <c r="Y416" i="3"/>
  <c r="Y410" i="3"/>
  <c r="Y404" i="3"/>
  <c r="Y398" i="3"/>
  <c r="Y392" i="3"/>
  <c r="Y386" i="3"/>
  <c r="Y380" i="3"/>
  <c r="Y374" i="3"/>
  <c r="Y368" i="3"/>
  <c r="Y362" i="3"/>
  <c r="Y356" i="3"/>
  <c r="Y350" i="3"/>
  <c r="Y344" i="3"/>
  <c r="Y338" i="3"/>
  <c r="Y332" i="3"/>
  <c r="Y326" i="3"/>
  <c r="Y320" i="3"/>
  <c r="Y314" i="3"/>
  <c r="Y308" i="3"/>
  <c r="Y302" i="3"/>
  <c r="Y296" i="3"/>
  <c r="Y290" i="3"/>
  <c r="Y284" i="3"/>
  <c r="Y278" i="3"/>
  <c r="Y272" i="3"/>
  <c r="Y266" i="3"/>
  <c r="Y260" i="3"/>
  <c r="Y254" i="3"/>
  <c r="Y248" i="3"/>
  <c r="Y242" i="3"/>
  <c r="Y236" i="3"/>
  <c r="Y230" i="3"/>
  <c r="Y224" i="3"/>
  <c r="Y218" i="3"/>
  <c r="Y212" i="3"/>
  <c r="Y206" i="3"/>
  <c r="Y200" i="3"/>
  <c r="Y194" i="3"/>
  <c r="Y188" i="3"/>
  <c r="Y182" i="3"/>
  <c r="Y176" i="3"/>
  <c r="Y170" i="3"/>
  <c r="Y164" i="3"/>
  <c r="Y158" i="3"/>
  <c r="Y152" i="3"/>
  <c r="Y146" i="3"/>
  <c r="Y140" i="3"/>
  <c r="Y134" i="3"/>
  <c r="Y128" i="3"/>
  <c r="Y122" i="3"/>
  <c r="Y116" i="3"/>
  <c r="Y110" i="3"/>
  <c r="Y104" i="3"/>
  <c r="Y98" i="3"/>
  <c r="Y92" i="3"/>
  <c r="Y86" i="3"/>
  <c r="Y80" i="3"/>
  <c r="Y74" i="3"/>
  <c r="Y68" i="3"/>
  <c r="Y62" i="3"/>
  <c r="Y56" i="3"/>
  <c r="Y50" i="3"/>
  <c r="Y44" i="3"/>
  <c r="Y38" i="3"/>
  <c r="Y32" i="3"/>
  <c r="Y26" i="3"/>
  <c r="Y20" i="3"/>
  <c r="Y520" i="3"/>
  <c r="Y514" i="3"/>
  <c r="Y508" i="3"/>
  <c r="Y502" i="3"/>
  <c r="Y496" i="3"/>
  <c r="Y490" i="3"/>
  <c r="Y484" i="3"/>
  <c r="Y478" i="3"/>
  <c r="Y472" i="3"/>
  <c r="Y466" i="3"/>
  <c r="Y460" i="3"/>
  <c r="Y454" i="3"/>
  <c r="Y448" i="3"/>
  <c r="Y442" i="3"/>
  <c r="Y436" i="3"/>
  <c r="Y430" i="3"/>
  <c r="Y424" i="3"/>
  <c r="Y418" i="3"/>
  <c r="Y412" i="3"/>
  <c r="Y406" i="3"/>
  <c r="Y400" i="3"/>
  <c r="Y394" i="3"/>
  <c r="Y388" i="3"/>
  <c r="Y382" i="3"/>
  <c r="Y376" i="3"/>
  <c r="Y370" i="3"/>
  <c r="Y364" i="3"/>
  <c r="Y358" i="3"/>
  <c r="Y352" i="3"/>
  <c r="Y346" i="3"/>
  <c r="Y340" i="3"/>
  <c r="Y334" i="3"/>
  <c r="Y328" i="3"/>
  <c r="Y322" i="3"/>
  <c r="Y316" i="3"/>
  <c r="Y310" i="3"/>
  <c r="Y304" i="3"/>
  <c r="Y298" i="3"/>
  <c r="Y292" i="3"/>
  <c r="Y286" i="3"/>
  <c r="Y280" i="3"/>
  <c r="Y274" i="3"/>
  <c r="Y268" i="3"/>
  <c r="Y262" i="3"/>
  <c r="Y256" i="3"/>
  <c r="Y250" i="3"/>
  <c r="Y244" i="3"/>
  <c r="Y238" i="3"/>
  <c r="Y232" i="3"/>
  <c r="Y226" i="3"/>
  <c r="Y220" i="3"/>
  <c r="Y214" i="3"/>
  <c r="Y208" i="3"/>
  <c r="Y202" i="3"/>
  <c r="Y196" i="3"/>
  <c r="Y190" i="3"/>
  <c r="Y184" i="3"/>
  <c r="Y178" i="3"/>
  <c r="Y172" i="3"/>
  <c r="Y166" i="3"/>
  <c r="Y160" i="3"/>
  <c r="Y154" i="3"/>
  <c r="Y148" i="3"/>
  <c r="Y142" i="3"/>
  <c r="Y136" i="3"/>
  <c r="Y130" i="3"/>
  <c r="Y124" i="3"/>
  <c r="Y118" i="3"/>
  <c r="Y112" i="3"/>
  <c r="Y106" i="3"/>
  <c r="Y100" i="3"/>
  <c r="Y94" i="3"/>
  <c r="Y88" i="3"/>
  <c r="Y82" i="3"/>
  <c r="Y76" i="3"/>
  <c r="Y70" i="3"/>
  <c r="Y64" i="3"/>
  <c r="Y58" i="3"/>
  <c r="Y52" i="3"/>
  <c r="Y46" i="3"/>
  <c r="Y40" i="3"/>
  <c r="Y34" i="3"/>
  <c r="Y28" i="3"/>
  <c r="Y22" i="3"/>
  <c r="Y907" i="3"/>
  <c r="Y895" i="3"/>
  <c r="Y883" i="3"/>
  <c r="Y295" i="3"/>
  <c r="Y259" i="3"/>
  <c r="Y223" i="3"/>
  <c r="Y199" i="3"/>
  <c r="Y127" i="3"/>
  <c r="Y79" i="3"/>
  <c r="Y67" i="3"/>
  <c r="Y31" i="3"/>
  <c r="Y19" i="3"/>
  <c r="Z912" i="3"/>
  <c r="AA912" i="3" s="1"/>
  <c r="Y912" i="3"/>
  <c r="Y906" i="3"/>
  <c r="Y900" i="3"/>
  <c r="Y894" i="3"/>
  <c r="Y888" i="3"/>
  <c r="Y882" i="3"/>
  <c r="R517" i="3"/>
  <c r="R445" i="3"/>
  <c r="R169" i="3"/>
  <c r="R157" i="3"/>
  <c r="R145" i="3"/>
  <c r="R109" i="3"/>
  <c r="R97" i="3"/>
  <c r="R85" i="3"/>
  <c r="R73" i="3"/>
  <c r="R61" i="3"/>
  <c r="R49" i="3"/>
  <c r="R37" i="3"/>
  <c r="R25" i="3"/>
  <c r="Y915" i="3"/>
  <c r="Y909" i="3"/>
  <c r="Y903" i="3"/>
  <c r="Y897" i="3"/>
  <c r="Y891" i="3"/>
  <c r="Y885" i="3"/>
  <c r="Y879" i="3"/>
  <c r="Y645" i="3"/>
  <c r="Y913" i="3"/>
  <c r="Y901" i="3"/>
  <c r="Y889" i="3"/>
  <c r="Y877" i="3"/>
  <c r="Y871" i="3"/>
  <c r="Y865" i="3"/>
  <c r="Y859" i="3"/>
  <c r="Y835" i="3"/>
  <c r="Y799" i="3"/>
  <c r="Y775" i="3"/>
  <c r="Y739" i="3"/>
  <c r="Y703" i="3"/>
  <c r="Y679" i="3"/>
  <c r="Y655" i="3"/>
  <c r="Y643" i="3"/>
  <c r="Y607" i="3"/>
  <c r="Y583" i="3"/>
  <c r="Y547" i="3"/>
  <c r="Y511" i="3"/>
  <c r="Y499" i="3"/>
  <c r="Y487" i="3"/>
  <c r="Y853" i="3"/>
  <c r="Y847" i="3"/>
  <c r="Y841" i="3"/>
  <c r="Y829" i="3"/>
  <c r="Y823" i="3"/>
  <c r="Y817" i="3"/>
  <c r="Y811" i="3"/>
  <c r="Y805" i="3"/>
  <c r="Y793" i="3"/>
  <c r="Y787" i="3"/>
  <c r="Y781" i="3"/>
  <c r="Y769" i="3"/>
  <c r="Y763" i="3"/>
  <c r="Y757" i="3"/>
  <c r="Y751" i="3"/>
  <c r="Y745" i="3"/>
  <c r="Y733" i="3"/>
  <c r="Y727" i="3"/>
  <c r="Y721" i="3"/>
  <c r="Y715" i="3"/>
  <c r="Y709" i="3"/>
  <c r="Y697" i="3"/>
  <c r="Y691" i="3"/>
  <c r="Y685" i="3"/>
  <c r="Y673" i="3"/>
  <c r="Y667" i="3"/>
  <c r="Y661" i="3"/>
  <c r="Y649" i="3"/>
  <c r="Y637" i="3"/>
  <c r="Y631" i="3"/>
  <c r="Y625" i="3"/>
  <c r="Y619" i="3"/>
  <c r="Y613" i="3"/>
  <c r="Y601" i="3"/>
  <c r="Y595" i="3"/>
  <c r="Y589" i="3"/>
  <c r="Y577" i="3"/>
  <c r="Y571" i="3"/>
  <c r="Y565" i="3"/>
  <c r="Y559" i="3"/>
  <c r="Y553" i="3"/>
  <c r="Y541" i="3"/>
  <c r="Y535" i="3"/>
  <c r="Y529" i="3"/>
  <c r="Y523" i="3"/>
  <c r="Y517" i="3"/>
  <c r="Y505" i="3"/>
  <c r="Y493" i="3"/>
  <c r="Y481" i="3"/>
  <c r="Y475" i="3"/>
  <c r="Y469" i="3"/>
  <c r="Y463" i="3"/>
  <c r="Y457" i="3"/>
  <c r="Y445" i="3"/>
  <c r="Y439" i="3"/>
  <c r="Y433" i="3"/>
  <c r="Y427" i="3"/>
  <c r="Y421" i="3"/>
  <c r="Y409" i="3"/>
  <c r="Y403" i="3"/>
  <c r="Y397" i="3"/>
  <c r="Y385" i="3"/>
  <c r="Y379" i="3"/>
  <c r="Y373" i="3"/>
  <c r="Y367" i="3"/>
  <c r="Y361" i="3"/>
  <c r="Y349" i="3"/>
  <c r="Y337" i="3"/>
  <c r="Y331" i="3"/>
  <c r="Y325" i="3"/>
  <c r="Y313" i="3"/>
  <c r="Y307" i="3"/>
  <c r="Y271" i="3"/>
  <c r="Y247" i="3"/>
  <c r="Y211" i="3"/>
  <c r="Y911" i="3"/>
  <c r="Y905" i="3"/>
  <c r="Y899" i="3"/>
  <c r="Y893" i="3"/>
  <c r="Y887" i="3"/>
  <c r="Y881" i="3"/>
  <c r="Y875" i="3"/>
  <c r="Y869" i="3"/>
  <c r="Y863" i="3"/>
  <c r="Y857" i="3"/>
  <c r="Y851" i="3"/>
  <c r="Y845" i="3"/>
  <c r="Y839" i="3"/>
  <c r="Y833" i="3"/>
  <c r="Y357" i="3"/>
  <c r="Y351" i="3"/>
  <c r="Y345" i="3"/>
  <c r="Y339" i="3"/>
  <c r="Y333" i="3"/>
  <c r="Y327" i="3"/>
  <c r="Y321" i="3"/>
  <c r="Y315" i="3"/>
  <c r="Y309" i="3"/>
  <c r="Y303" i="3"/>
  <c r="Y297" i="3"/>
  <c r="Y291" i="3"/>
  <c r="Y285" i="3"/>
  <c r="Y279" i="3"/>
  <c r="Y273" i="3"/>
  <c r="Y267" i="3"/>
  <c r="Y261" i="3"/>
  <c r="Y255" i="3"/>
  <c r="Y249" i="3"/>
  <c r="Y243" i="3"/>
  <c r="Y237" i="3"/>
  <c r="Y231" i="3"/>
  <c r="Y225" i="3"/>
  <c r="Y219" i="3"/>
  <c r="Y213" i="3"/>
  <c r="Y207" i="3"/>
  <c r="Y201" i="3"/>
  <c r="Y195" i="3"/>
  <c r="Y189" i="3"/>
  <c r="Y183" i="3"/>
  <c r="Y177" i="3"/>
  <c r="Y171" i="3"/>
  <c r="Y165" i="3"/>
  <c r="Y159" i="3"/>
  <c r="Y153" i="3"/>
  <c r="Y147" i="3"/>
  <c r="Y141" i="3"/>
  <c r="Y135" i="3"/>
  <c r="Y129" i="3"/>
  <c r="Y123" i="3"/>
  <c r="Y117" i="3"/>
  <c r="Y111" i="3"/>
  <c r="Y105" i="3"/>
  <c r="Y99" i="3"/>
  <c r="Y93" i="3"/>
  <c r="Y87" i="3"/>
  <c r="Y81" i="3"/>
  <c r="Y75" i="3"/>
  <c r="Y69" i="3"/>
  <c r="Y63" i="3"/>
  <c r="Y57" i="3"/>
  <c r="Y51" i="3"/>
  <c r="Y45" i="3"/>
  <c r="Y39" i="3"/>
  <c r="Y33" i="3"/>
  <c r="Y27" i="3"/>
  <c r="Y21" i="3"/>
  <c r="Y301" i="3"/>
  <c r="Y289" i="3"/>
  <c r="Y283" i="3"/>
  <c r="Y277" i="3"/>
  <c r="Y265" i="3"/>
  <c r="Y253" i="3"/>
  <c r="Y241" i="3"/>
  <c r="Y235" i="3"/>
  <c r="Y229" i="3"/>
  <c r="Y217" i="3"/>
  <c r="Y205" i="3"/>
  <c r="Y193" i="3"/>
  <c r="Y187" i="3"/>
  <c r="Y181" i="3"/>
  <c r="Y169" i="3"/>
  <c r="Y157" i="3"/>
  <c r="Y145" i="3"/>
  <c r="Y139" i="3"/>
  <c r="Y133" i="3"/>
  <c r="Y121" i="3"/>
  <c r="Y109" i="3"/>
  <c r="Y97" i="3"/>
  <c r="Y91" i="3"/>
  <c r="Y85" i="3"/>
  <c r="Y73" i="3"/>
  <c r="Y61" i="3"/>
  <c r="Y49" i="3"/>
  <c r="Y43" i="3"/>
  <c r="Y37" i="3"/>
  <c r="Y25" i="3"/>
  <c r="Y827" i="3"/>
  <c r="Y821" i="3"/>
  <c r="Y815" i="3"/>
  <c r="Y809" i="3"/>
  <c r="Y803" i="3"/>
  <c r="Y797" i="3"/>
  <c r="Y791" i="3"/>
  <c r="Y785" i="3"/>
  <c r="Y779" i="3"/>
  <c r="Y773" i="3"/>
  <c r="Y767" i="3"/>
  <c r="Y761" i="3"/>
  <c r="Y755" i="3"/>
  <c r="Y749" i="3"/>
  <c r="Y743" i="3"/>
  <c r="Y737" i="3"/>
  <c r="Y731" i="3"/>
  <c r="Y725" i="3"/>
  <c r="Y719" i="3"/>
  <c r="Y713" i="3"/>
  <c r="Y707" i="3"/>
  <c r="Y701" i="3"/>
  <c r="Y695" i="3"/>
  <c r="Y689" i="3"/>
  <c r="Y683" i="3"/>
  <c r="Y677" i="3"/>
  <c r="Y671" i="3"/>
  <c r="Y665" i="3"/>
  <c r="Y659" i="3"/>
  <c r="Y653" i="3"/>
  <c r="Y647" i="3"/>
  <c r="Y641" i="3"/>
  <c r="Y635" i="3"/>
  <c r="Y629" i="3"/>
  <c r="Y623" i="3"/>
  <c r="Y617" i="3"/>
  <c r="Y611" i="3"/>
  <c r="Y599" i="3"/>
  <c r="Y593" i="3"/>
  <c r="Y587" i="3"/>
  <c r="Y581" i="3"/>
  <c r="Y575" i="3"/>
  <c r="Y569" i="3"/>
  <c r="Y563" i="3"/>
  <c r="Y557" i="3"/>
  <c r="Y551" i="3"/>
  <c r="Y545" i="3"/>
  <c r="Y539" i="3"/>
  <c r="Y533" i="3"/>
  <c r="Y527" i="3"/>
  <c r="Y521" i="3"/>
  <c r="Y515" i="3"/>
  <c r="Y509" i="3"/>
  <c r="Y503" i="3"/>
  <c r="Y497" i="3"/>
  <c r="Y491" i="3"/>
  <c r="Y485" i="3"/>
  <c r="Y479" i="3"/>
  <c r="Y473" i="3"/>
  <c r="Y467" i="3"/>
  <c r="Y461" i="3"/>
  <c r="Y455" i="3"/>
  <c r="Y449" i="3"/>
  <c r="Y443" i="3"/>
  <c r="Y437" i="3"/>
  <c r="Y431" i="3"/>
  <c r="Y425" i="3"/>
  <c r="Y419" i="3"/>
  <c r="Y413" i="3"/>
  <c r="Y407" i="3"/>
  <c r="Y401" i="3"/>
  <c r="Y395" i="3"/>
  <c r="Y389" i="3"/>
  <c r="Y383" i="3"/>
  <c r="Y377" i="3"/>
  <c r="Y371" i="3"/>
  <c r="Y365" i="3"/>
  <c r="Y359" i="3"/>
  <c r="Y353" i="3"/>
  <c r="Y347" i="3"/>
  <c r="Y341" i="3"/>
  <c r="Y335" i="3"/>
  <c r="Y329" i="3"/>
  <c r="Y323" i="3"/>
  <c r="Y317" i="3"/>
  <c r="Y311" i="3"/>
  <c r="Y305" i="3"/>
  <c r="Y299" i="3"/>
  <c r="Y293" i="3"/>
  <c r="Y287" i="3"/>
  <c r="Y281" i="3"/>
  <c r="Y275" i="3"/>
  <c r="Y269" i="3"/>
  <c r="Y263" i="3"/>
  <c r="Y257" i="3"/>
  <c r="Y251" i="3"/>
  <c r="Y245" i="3"/>
  <c r="Y239" i="3"/>
  <c r="Y233" i="3"/>
  <c r="Y227" i="3"/>
  <c r="Y221" i="3"/>
  <c r="Y215" i="3"/>
  <c r="Y209" i="3"/>
  <c r="Y203" i="3"/>
  <c r="Y197" i="3"/>
  <c r="Y191" i="3"/>
  <c r="Y185" i="3"/>
  <c r="Y179" i="3"/>
  <c r="Y173" i="3"/>
  <c r="Y167" i="3"/>
  <c r="Y161" i="3"/>
  <c r="Y155" i="3"/>
  <c r="Y149" i="3"/>
  <c r="Y143" i="3"/>
  <c r="Y137" i="3"/>
  <c r="Y131" i="3"/>
  <c r="Y125" i="3"/>
  <c r="Y119" i="3"/>
  <c r="Y113" i="3"/>
  <c r="Y107" i="3"/>
  <c r="Y101" i="3"/>
  <c r="Y95" i="3"/>
  <c r="Y89" i="3"/>
  <c r="Y83" i="3"/>
  <c r="Y77" i="3"/>
  <c r="Y71" i="3"/>
  <c r="Y65" i="3"/>
  <c r="Y59" i="3"/>
  <c r="Y53" i="3"/>
  <c r="Y47" i="3"/>
  <c r="Y41" i="3"/>
  <c r="Y35" i="3"/>
  <c r="Y29" i="3"/>
  <c r="Y23" i="3"/>
  <c r="Y17" i="3"/>
  <c r="R133" i="3"/>
  <c r="R16" i="3"/>
  <c r="S16" i="3"/>
  <c r="S445" i="3"/>
  <c r="S157" i="3"/>
  <c r="S916" i="3"/>
  <c r="T916" i="3" s="1"/>
  <c r="S145" i="3"/>
  <c r="S133" i="3"/>
  <c r="R861" i="3"/>
  <c r="S861" i="3"/>
  <c r="R525" i="3"/>
  <c r="S525" i="3"/>
  <c r="R519" i="3"/>
  <c r="S519" i="3"/>
  <c r="R513" i="3"/>
  <c r="S513" i="3"/>
  <c r="R483" i="3"/>
  <c r="S483" i="3"/>
  <c r="R477" i="3"/>
  <c r="S477" i="3"/>
  <c r="R471" i="3"/>
  <c r="S471" i="3"/>
  <c r="R465" i="3"/>
  <c r="S465" i="3"/>
  <c r="R459" i="3"/>
  <c r="S459" i="3"/>
  <c r="R453" i="3"/>
  <c r="S453" i="3"/>
  <c r="R447" i="3"/>
  <c r="S447" i="3"/>
  <c r="R441" i="3"/>
  <c r="S441" i="3"/>
  <c r="R435" i="3"/>
  <c r="S435" i="3"/>
  <c r="R417" i="3"/>
  <c r="S417" i="3"/>
  <c r="R411" i="3"/>
  <c r="S411" i="3"/>
  <c r="R405" i="3"/>
  <c r="S405" i="3"/>
  <c r="R399" i="3"/>
  <c r="S399" i="3"/>
  <c r="R393" i="3"/>
  <c r="S393" i="3"/>
  <c r="R387" i="3"/>
  <c r="S387" i="3"/>
  <c r="R381" i="3"/>
  <c r="S381" i="3"/>
  <c r="R375" i="3"/>
  <c r="S375" i="3"/>
  <c r="R369" i="3"/>
  <c r="S369" i="3"/>
  <c r="R363" i="3"/>
  <c r="S363" i="3"/>
  <c r="R351" i="3"/>
  <c r="S351" i="3"/>
  <c r="R345" i="3"/>
  <c r="S345" i="3"/>
  <c r="R339" i="3"/>
  <c r="S339" i="3"/>
  <c r="R333" i="3"/>
  <c r="S333" i="3"/>
  <c r="R327" i="3"/>
  <c r="S327" i="3"/>
  <c r="R321" i="3"/>
  <c r="S321" i="3"/>
  <c r="R315" i="3"/>
  <c r="S315" i="3"/>
  <c r="R309" i="3"/>
  <c r="S309" i="3"/>
  <c r="R303" i="3"/>
  <c r="S303" i="3"/>
  <c r="R297" i="3"/>
  <c r="S297" i="3"/>
  <c r="R285" i="3"/>
  <c r="S285" i="3"/>
  <c r="R279" i="3"/>
  <c r="S279" i="3"/>
  <c r="R273" i="3"/>
  <c r="S273" i="3"/>
  <c r="R267" i="3"/>
  <c r="S267" i="3"/>
  <c r="R261" i="3"/>
  <c r="S261" i="3"/>
  <c r="R255" i="3"/>
  <c r="S255" i="3"/>
  <c r="R249" i="3"/>
  <c r="S249" i="3"/>
  <c r="R243" i="3"/>
  <c r="S243" i="3"/>
  <c r="R237" i="3"/>
  <c r="S237" i="3"/>
  <c r="R231" i="3"/>
  <c r="S231" i="3"/>
  <c r="R225" i="3"/>
  <c r="S225" i="3"/>
  <c r="R219" i="3"/>
  <c r="S219" i="3"/>
  <c r="R213" i="3"/>
  <c r="S213" i="3"/>
  <c r="R207" i="3"/>
  <c r="S207" i="3"/>
  <c r="R201" i="3"/>
  <c r="S201" i="3"/>
  <c r="R195" i="3"/>
  <c r="S195" i="3"/>
  <c r="R189" i="3"/>
  <c r="S189" i="3"/>
  <c r="R183" i="3"/>
  <c r="S183" i="3"/>
  <c r="R177" i="3"/>
  <c r="S177" i="3"/>
  <c r="R171" i="3"/>
  <c r="S171" i="3"/>
  <c r="R165" i="3"/>
  <c r="S165" i="3"/>
  <c r="R159" i="3"/>
  <c r="S159" i="3"/>
  <c r="R153" i="3"/>
  <c r="S153" i="3"/>
  <c r="R147" i="3"/>
  <c r="S147" i="3"/>
  <c r="R141" i="3"/>
  <c r="S141" i="3"/>
  <c r="R135" i="3"/>
  <c r="S135" i="3"/>
  <c r="R129" i="3"/>
  <c r="S129" i="3"/>
  <c r="R123" i="3"/>
  <c r="S123" i="3"/>
  <c r="R117" i="3"/>
  <c r="S117" i="3"/>
  <c r="R111" i="3"/>
  <c r="S111" i="3"/>
  <c r="R105" i="3"/>
  <c r="S105" i="3"/>
  <c r="R99" i="3"/>
  <c r="S99" i="3"/>
  <c r="R93" i="3"/>
  <c r="S93" i="3"/>
  <c r="R87" i="3"/>
  <c r="S87" i="3"/>
  <c r="R81" i="3"/>
  <c r="S81" i="3"/>
  <c r="R75" i="3"/>
  <c r="S75" i="3"/>
  <c r="R69" i="3"/>
  <c r="S69" i="3"/>
  <c r="R63" i="3"/>
  <c r="S63" i="3"/>
  <c r="R57" i="3"/>
  <c r="S57" i="3"/>
  <c r="R51" i="3"/>
  <c r="S51" i="3"/>
  <c r="R45" i="3"/>
  <c r="S45" i="3"/>
  <c r="R39" i="3"/>
  <c r="S39" i="3"/>
  <c r="R33" i="3"/>
  <c r="S33" i="3"/>
  <c r="R27" i="3"/>
  <c r="S27" i="3"/>
  <c r="R21" i="3"/>
  <c r="S21" i="3"/>
  <c r="S109" i="3"/>
  <c r="R626" i="3"/>
  <c r="S626" i="3"/>
  <c r="R620" i="3"/>
  <c r="S620" i="3"/>
  <c r="R614" i="3"/>
  <c r="S614" i="3"/>
  <c r="R608" i="3"/>
  <c r="S608" i="3"/>
  <c r="R602" i="3"/>
  <c r="S602" i="3"/>
  <c r="R548" i="3"/>
  <c r="S548" i="3"/>
  <c r="R518" i="3"/>
  <c r="S518" i="3"/>
  <c r="R512" i="3"/>
  <c r="S512" i="3"/>
  <c r="R470" i="3"/>
  <c r="S470" i="3"/>
  <c r="R464" i="3"/>
  <c r="S464" i="3"/>
  <c r="R458" i="3"/>
  <c r="S458" i="3"/>
  <c r="R452" i="3"/>
  <c r="S452" i="3"/>
  <c r="R446" i="3"/>
  <c r="S446" i="3"/>
  <c r="R104" i="3"/>
  <c r="S104" i="3"/>
  <c r="R98" i="3"/>
  <c r="S98" i="3"/>
  <c r="R92" i="3"/>
  <c r="S92" i="3"/>
  <c r="R86" i="3"/>
  <c r="S86" i="3"/>
  <c r="R80" i="3"/>
  <c r="S80" i="3"/>
  <c r="R74" i="3"/>
  <c r="S74" i="3"/>
  <c r="R68" i="3"/>
  <c r="S68" i="3"/>
  <c r="R62" i="3"/>
  <c r="S62" i="3"/>
  <c r="R56" i="3"/>
  <c r="S56" i="3"/>
  <c r="R50" i="3"/>
  <c r="S50" i="3"/>
  <c r="R44" i="3"/>
  <c r="S44" i="3"/>
  <c r="R38" i="3"/>
  <c r="S38" i="3"/>
  <c r="R32" i="3"/>
  <c r="S32" i="3"/>
  <c r="R26" i="3"/>
  <c r="S26" i="3"/>
  <c r="R20" i="3"/>
  <c r="S20" i="3"/>
  <c r="S97" i="3"/>
  <c r="S661" i="3"/>
  <c r="S517" i="3"/>
  <c r="S85" i="3"/>
  <c r="M912" i="3"/>
  <c r="T913" i="3"/>
  <c r="R907" i="3"/>
  <c r="S907" i="3"/>
  <c r="R901" i="3"/>
  <c r="R895" i="3"/>
  <c r="S895" i="3"/>
  <c r="R889" i="3"/>
  <c r="R883" i="3"/>
  <c r="S883" i="3"/>
  <c r="R877" i="3"/>
  <c r="R871" i="3"/>
  <c r="S871" i="3"/>
  <c r="R865" i="3"/>
  <c r="R859" i="3"/>
  <c r="S859" i="3"/>
  <c r="R853" i="3"/>
  <c r="R847" i="3"/>
  <c r="S847" i="3"/>
  <c r="R841" i="3"/>
  <c r="R835" i="3"/>
  <c r="S835" i="3"/>
  <c r="R829" i="3"/>
  <c r="R823" i="3"/>
  <c r="S823" i="3"/>
  <c r="R817" i="3"/>
  <c r="R811" i="3"/>
  <c r="S811" i="3"/>
  <c r="R805" i="3"/>
  <c r="R799" i="3"/>
  <c r="S799" i="3"/>
  <c r="R793" i="3"/>
  <c r="R787" i="3"/>
  <c r="S787" i="3"/>
  <c r="R781" i="3"/>
  <c r="R775" i="3"/>
  <c r="S775" i="3"/>
  <c r="R769" i="3"/>
  <c r="R763" i="3"/>
  <c r="S763" i="3"/>
  <c r="R757" i="3"/>
  <c r="R751" i="3"/>
  <c r="S751" i="3"/>
  <c r="R745" i="3"/>
  <c r="R739" i="3"/>
  <c r="S739" i="3"/>
  <c r="R733" i="3"/>
  <c r="R727" i="3"/>
  <c r="S727" i="3"/>
  <c r="R721" i="3"/>
  <c r="R715" i="3"/>
  <c r="S715" i="3"/>
  <c r="R709" i="3"/>
  <c r="R703" i="3"/>
  <c r="S703" i="3"/>
  <c r="R697" i="3"/>
  <c r="R691" i="3"/>
  <c r="S691" i="3"/>
  <c r="R685" i="3"/>
  <c r="R679" i="3"/>
  <c r="S679" i="3"/>
  <c r="R673" i="3"/>
  <c r="R667" i="3"/>
  <c r="S667" i="3"/>
  <c r="R655" i="3"/>
  <c r="S655" i="3"/>
  <c r="R649" i="3"/>
  <c r="R643" i="3"/>
  <c r="S643" i="3"/>
  <c r="R637" i="3"/>
  <c r="R631" i="3"/>
  <c r="S631" i="3"/>
  <c r="R625" i="3"/>
  <c r="R619" i="3"/>
  <c r="S619" i="3"/>
  <c r="R613" i="3"/>
  <c r="R607" i="3"/>
  <c r="S607" i="3"/>
  <c r="R601" i="3"/>
  <c r="R595" i="3"/>
  <c r="S595" i="3"/>
  <c r="R589" i="3"/>
  <c r="R583" i="3"/>
  <c r="S583" i="3"/>
  <c r="R577" i="3"/>
  <c r="R571" i="3"/>
  <c r="S571" i="3"/>
  <c r="R565" i="3"/>
  <c r="R559" i="3"/>
  <c r="S559" i="3"/>
  <c r="R553" i="3"/>
  <c r="R547" i="3"/>
  <c r="S547" i="3"/>
  <c r="R541" i="3"/>
  <c r="R535" i="3"/>
  <c r="S535" i="3"/>
  <c r="R529" i="3"/>
  <c r="R523" i="3"/>
  <c r="S523" i="3"/>
  <c r="R511" i="3"/>
  <c r="S511" i="3"/>
  <c r="R505" i="3"/>
  <c r="R499" i="3"/>
  <c r="S499" i="3"/>
  <c r="R493" i="3"/>
  <c r="R487" i="3"/>
  <c r="S487" i="3"/>
  <c r="R481" i="3"/>
  <c r="R475" i="3"/>
  <c r="S475" i="3"/>
  <c r="R469" i="3"/>
  <c r="R463" i="3"/>
  <c r="S463" i="3"/>
  <c r="R457" i="3"/>
  <c r="R451" i="3"/>
  <c r="S451" i="3"/>
  <c r="R439" i="3"/>
  <c r="S439" i="3"/>
  <c r="R433" i="3"/>
  <c r="R427" i="3"/>
  <c r="S427" i="3"/>
  <c r="R421" i="3"/>
  <c r="R415" i="3"/>
  <c r="S415" i="3"/>
  <c r="R409" i="3"/>
  <c r="R403" i="3"/>
  <c r="S403" i="3"/>
  <c r="R397" i="3"/>
  <c r="R391" i="3"/>
  <c r="S391" i="3"/>
  <c r="R385" i="3"/>
  <c r="R379" i="3"/>
  <c r="S379" i="3"/>
  <c r="R373" i="3"/>
  <c r="R367" i="3"/>
  <c r="S367" i="3"/>
  <c r="R361" i="3"/>
  <c r="R355" i="3"/>
  <c r="S355" i="3"/>
  <c r="R349" i="3"/>
  <c r="R343" i="3"/>
  <c r="S343" i="3"/>
  <c r="R337" i="3"/>
  <c r="R331" i="3"/>
  <c r="S331" i="3"/>
  <c r="R325" i="3"/>
  <c r="R319" i="3"/>
  <c r="S319" i="3"/>
  <c r="R313" i="3"/>
  <c r="R307" i="3"/>
  <c r="S307" i="3"/>
  <c r="R301" i="3"/>
  <c r="R295" i="3"/>
  <c r="S295" i="3"/>
  <c r="R289" i="3"/>
  <c r="R283" i="3"/>
  <c r="S283" i="3"/>
  <c r="R277" i="3"/>
  <c r="R271" i="3"/>
  <c r="S271" i="3"/>
  <c r="R265" i="3"/>
  <c r="R259" i="3"/>
  <c r="S259" i="3"/>
  <c r="R253" i="3"/>
  <c r="R247" i="3"/>
  <c r="S247" i="3"/>
  <c r="R241" i="3"/>
  <c r="R235" i="3"/>
  <c r="S235" i="3"/>
  <c r="R229" i="3"/>
  <c r="R223" i="3"/>
  <c r="S223" i="3"/>
  <c r="R217" i="3"/>
  <c r="R211" i="3"/>
  <c r="S211" i="3"/>
  <c r="R205" i="3"/>
  <c r="R199" i="3"/>
  <c r="S199" i="3"/>
  <c r="R193" i="3"/>
  <c r="R187" i="3"/>
  <c r="S187" i="3"/>
  <c r="R181" i="3"/>
  <c r="R175" i="3"/>
  <c r="S175" i="3"/>
  <c r="R163" i="3"/>
  <c r="S163" i="3"/>
  <c r="R151" i="3"/>
  <c r="S151" i="3"/>
  <c r="R139" i="3"/>
  <c r="S139" i="3"/>
  <c r="R127" i="3"/>
  <c r="S127" i="3"/>
  <c r="R121" i="3"/>
  <c r="R115" i="3"/>
  <c r="S115" i="3"/>
  <c r="R103" i="3"/>
  <c r="S103" i="3"/>
  <c r="R91" i="3"/>
  <c r="S91" i="3"/>
  <c r="R79" i="3"/>
  <c r="S79" i="3"/>
  <c r="R67" i="3"/>
  <c r="S67" i="3"/>
  <c r="R55" i="3"/>
  <c r="S55" i="3"/>
  <c r="R43" i="3"/>
  <c r="S43" i="3"/>
  <c r="R31" i="3"/>
  <c r="S31" i="3"/>
  <c r="R19" i="3"/>
  <c r="S19" i="3"/>
  <c r="S877" i="3"/>
  <c r="S793" i="3"/>
  <c r="S649" i="3"/>
  <c r="S505" i="3"/>
  <c r="S361" i="3"/>
  <c r="S217" i="3"/>
  <c r="S73" i="3"/>
  <c r="S781" i="3"/>
  <c r="S637" i="3"/>
  <c r="S493" i="3"/>
  <c r="S349" i="3"/>
  <c r="S205" i="3"/>
  <c r="S61" i="3"/>
  <c r="R624" i="3"/>
  <c r="S624" i="3"/>
  <c r="R618" i="3"/>
  <c r="S618" i="3"/>
  <c r="R612" i="3"/>
  <c r="S612" i="3"/>
  <c r="R606" i="3"/>
  <c r="S606" i="3"/>
  <c r="R600" i="3"/>
  <c r="S600" i="3"/>
  <c r="R570" i="3"/>
  <c r="S570" i="3"/>
  <c r="R546" i="3"/>
  <c r="S546" i="3"/>
  <c r="R540" i="3"/>
  <c r="S540" i="3"/>
  <c r="R534" i="3"/>
  <c r="S534" i="3"/>
  <c r="R528" i="3"/>
  <c r="S528" i="3"/>
  <c r="R522" i="3"/>
  <c r="S522" i="3"/>
  <c r="R516" i="3"/>
  <c r="S516" i="3"/>
  <c r="R510" i="3"/>
  <c r="S510" i="3"/>
  <c r="R426" i="3"/>
  <c r="S426" i="3"/>
  <c r="R30" i="3"/>
  <c r="S30" i="3"/>
  <c r="R24" i="3"/>
  <c r="S24" i="3"/>
  <c r="R18" i="3"/>
  <c r="S18" i="3"/>
  <c r="S865" i="3"/>
  <c r="S769" i="3"/>
  <c r="S625" i="3"/>
  <c r="S481" i="3"/>
  <c r="S337" i="3"/>
  <c r="S193" i="3"/>
  <c r="S49" i="3"/>
  <c r="S757" i="3"/>
  <c r="S613" i="3"/>
  <c r="S469" i="3"/>
  <c r="S325" i="3"/>
  <c r="S181" i="3"/>
  <c r="S37" i="3"/>
  <c r="R773" i="3"/>
  <c r="S773" i="3"/>
  <c r="R767" i="3"/>
  <c r="S767" i="3"/>
  <c r="R701" i="3"/>
  <c r="S701" i="3"/>
  <c r="R695" i="3"/>
  <c r="S695" i="3"/>
  <c r="R689" i="3"/>
  <c r="S689" i="3"/>
  <c r="R635" i="3"/>
  <c r="S635" i="3"/>
  <c r="R629" i="3"/>
  <c r="S629" i="3"/>
  <c r="R623" i="3"/>
  <c r="S623" i="3"/>
  <c r="R617" i="3"/>
  <c r="S617" i="3"/>
  <c r="R611" i="3"/>
  <c r="S611" i="3"/>
  <c r="R605" i="3"/>
  <c r="S605" i="3"/>
  <c r="R599" i="3"/>
  <c r="S599" i="3"/>
  <c r="R533" i="3"/>
  <c r="S533" i="3"/>
  <c r="R527" i="3"/>
  <c r="S527" i="3"/>
  <c r="R521" i="3"/>
  <c r="S521" i="3"/>
  <c r="R515" i="3"/>
  <c r="S515" i="3"/>
  <c r="R335" i="3"/>
  <c r="S335" i="3"/>
  <c r="R329" i="3"/>
  <c r="S329" i="3"/>
  <c r="R323" i="3"/>
  <c r="S323" i="3"/>
  <c r="R317" i="3"/>
  <c r="S317" i="3"/>
  <c r="R311" i="3"/>
  <c r="S311" i="3"/>
  <c r="R305" i="3"/>
  <c r="S305" i="3"/>
  <c r="R251" i="3"/>
  <c r="S251" i="3"/>
  <c r="R245" i="3"/>
  <c r="S245" i="3"/>
  <c r="R239" i="3"/>
  <c r="S239" i="3"/>
  <c r="R233" i="3"/>
  <c r="S233" i="3"/>
  <c r="R227" i="3"/>
  <c r="S227" i="3"/>
  <c r="R221" i="3"/>
  <c r="S221" i="3"/>
  <c r="R107" i="3"/>
  <c r="S107" i="3"/>
  <c r="R101" i="3"/>
  <c r="S101" i="3"/>
  <c r="R95" i="3"/>
  <c r="S95" i="3"/>
  <c r="R89" i="3"/>
  <c r="S89" i="3"/>
  <c r="R83" i="3"/>
  <c r="S83" i="3"/>
  <c r="R77" i="3"/>
  <c r="S77" i="3"/>
  <c r="R71" i="3"/>
  <c r="S71" i="3"/>
  <c r="R65" i="3"/>
  <c r="S65" i="3"/>
  <c r="R59" i="3"/>
  <c r="S59" i="3"/>
  <c r="R53" i="3"/>
  <c r="S53" i="3"/>
  <c r="R47" i="3"/>
  <c r="S47" i="3"/>
  <c r="R41" i="3"/>
  <c r="S41" i="3"/>
  <c r="R35" i="3"/>
  <c r="S35" i="3"/>
  <c r="R29" i="3"/>
  <c r="S29" i="3"/>
  <c r="R23" i="3"/>
  <c r="S23" i="3"/>
  <c r="R17" i="3"/>
  <c r="S17" i="3"/>
  <c r="S853" i="3"/>
  <c r="S745" i="3"/>
  <c r="S601" i="3"/>
  <c r="S457" i="3"/>
  <c r="S313" i="3"/>
  <c r="S169" i="3"/>
  <c r="S25" i="3"/>
  <c r="BI915" i="3"/>
  <c r="R910" i="3"/>
  <c r="R904" i="3"/>
  <c r="R898" i="3"/>
  <c r="R892" i="3"/>
  <c r="R886" i="3"/>
  <c r="R880" i="3"/>
  <c r="R874" i="3"/>
  <c r="R868" i="3"/>
  <c r="R862" i="3"/>
  <c r="R856" i="3"/>
  <c r="R850" i="3"/>
  <c r="R844" i="3"/>
  <c r="R838" i="3"/>
  <c r="R832" i="3"/>
  <c r="R826" i="3"/>
  <c r="R820" i="3"/>
  <c r="R814" i="3"/>
  <c r="R808" i="3"/>
  <c r="R802" i="3"/>
  <c r="R796" i="3"/>
  <c r="R790" i="3"/>
  <c r="R784" i="3"/>
  <c r="R778" i="3"/>
  <c r="R772" i="3"/>
  <c r="R766" i="3"/>
  <c r="R760" i="3"/>
  <c r="R754" i="3"/>
  <c r="R748" i="3"/>
  <c r="R742" i="3"/>
  <c r="R736" i="3"/>
  <c r="R730" i="3"/>
  <c r="R724" i="3"/>
  <c r="R718" i="3"/>
  <c r="R712" i="3"/>
  <c r="R706" i="3"/>
  <c r="R700" i="3"/>
  <c r="R694" i="3"/>
  <c r="R688" i="3"/>
  <c r="R682" i="3"/>
  <c r="R676" i="3"/>
  <c r="R670" i="3"/>
  <c r="R664" i="3"/>
  <c r="R658" i="3"/>
  <c r="R652" i="3"/>
  <c r="R646" i="3"/>
  <c r="R640" i="3"/>
  <c r="R634" i="3"/>
  <c r="R628" i="3"/>
  <c r="R622" i="3"/>
  <c r="R616" i="3"/>
  <c r="R610" i="3"/>
  <c r="R604" i="3"/>
  <c r="R598" i="3"/>
  <c r="R592" i="3"/>
  <c r="R586" i="3"/>
  <c r="R580" i="3"/>
  <c r="R574" i="3"/>
  <c r="R568" i="3"/>
  <c r="R562" i="3"/>
  <c r="R556" i="3"/>
  <c r="R550" i="3"/>
  <c r="R544" i="3"/>
  <c r="R538" i="3"/>
  <c r="R532" i="3"/>
  <c r="R915" i="3"/>
  <c r="R909" i="3"/>
  <c r="R903" i="3"/>
  <c r="R897" i="3"/>
  <c r="R891" i="3"/>
  <c r="R885" i="3"/>
  <c r="R879" i="3"/>
  <c r="R873" i="3"/>
  <c r="R867" i="3"/>
  <c r="R855" i="3"/>
  <c r="R849" i="3"/>
  <c r="R843" i="3"/>
  <c r="R837" i="3"/>
  <c r="R831" i="3"/>
  <c r="R825" i="3"/>
  <c r="R819" i="3"/>
  <c r="R813" i="3"/>
  <c r="R807" i="3"/>
  <c r="R801" i="3"/>
  <c r="R795" i="3"/>
  <c r="R789" i="3"/>
  <c r="R783" i="3"/>
  <c r="R777" i="3"/>
  <c r="R771" i="3"/>
  <c r="R765" i="3"/>
  <c r="R759" i="3"/>
  <c r="R753" i="3"/>
  <c r="R747" i="3"/>
  <c r="R741" i="3"/>
  <c r="R735" i="3"/>
  <c r="R729" i="3"/>
  <c r="R723" i="3"/>
  <c r="R717" i="3"/>
  <c r="R711" i="3"/>
  <c r="R705" i="3"/>
  <c r="R699" i="3"/>
  <c r="R693" i="3"/>
  <c r="R687" i="3"/>
  <c r="R681" i="3"/>
  <c r="R675" i="3"/>
  <c r="R669" i="3"/>
  <c r="R663" i="3"/>
  <c r="R657" i="3"/>
  <c r="R651" i="3"/>
  <c r="R645" i="3"/>
  <c r="R639" i="3"/>
  <c r="R633" i="3"/>
  <c r="R627" i="3"/>
  <c r="R621" i="3"/>
  <c r="R615" i="3"/>
  <c r="R609" i="3"/>
  <c r="R603" i="3"/>
  <c r="R597" i="3"/>
  <c r="R591" i="3"/>
  <c r="R585" i="3"/>
  <c r="R579" i="3"/>
  <c r="R573" i="3"/>
  <c r="R567" i="3"/>
  <c r="R561" i="3"/>
  <c r="R555" i="3"/>
  <c r="R549" i="3"/>
  <c r="R543" i="3"/>
  <c r="R537" i="3"/>
  <c r="R531" i="3"/>
  <c r="R914" i="3"/>
  <c r="R908" i="3"/>
  <c r="R902" i="3"/>
  <c r="R896" i="3"/>
  <c r="R890" i="3"/>
  <c r="R884" i="3"/>
  <c r="R878" i="3"/>
  <c r="R872" i="3"/>
  <c r="R866" i="3"/>
  <c r="R860" i="3"/>
  <c r="R854" i="3"/>
  <c r="R848" i="3"/>
  <c r="R842" i="3"/>
  <c r="R836" i="3"/>
  <c r="R830" i="3"/>
  <c r="R824" i="3"/>
  <c r="R818" i="3"/>
  <c r="R812" i="3"/>
  <c r="R806" i="3"/>
  <c r="R800" i="3"/>
  <c r="R794" i="3"/>
  <c r="R788" i="3"/>
  <c r="R782" i="3"/>
  <c r="R776" i="3"/>
  <c r="R770" i="3"/>
  <c r="R764" i="3"/>
  <c r="R758" i="3"/>
  <c r="R752" i="3"/>
  <c r="R746" i="3"/>
  <c r="R740" i="3"/>
  <c r="R734" i="3"/>
  <c r="R728" i="3"/>
  <c r="R722" i="3"/>
  <c r="R716" i="3"/>
  <c r="R710" i="3"/>
  <c r="R704" i="3"/>
  <c r="R698" i="3"/>
  <c r="R692" i="3"/>
  <c r="R686" i="3"/>
  <c r="R680" i="3"/>
  <c r="R674" i="3"/>
  <c r="R668" i="3"/>
  <c r="R662" i="3"/>
  <c r="R656" i="3"/>
  <c r="R650" i="3"/>
  <c r="R644" i="3"/>
  <c r="R638" i="3"/>
  <c r="R632" i="3"/>
  <c r="R596" i="3"/>
  <c r="R590" i="3"/>
  <c r="R912" i="3"/>
  <c r="R906" i="3"/>
  <c r="R900" i="3"/>
  <c r="R894" i="3"/>
  <c r="R888" i="3"/>
  <c r="R882" i="3"/>
  <c r="R876" i="3"/>
  <c r="R870" i="3"/>
  <c r="R864" i="3"/>
  <c r="R858" i="3"/>
  <c r="R852" i="3"/>
  <c r="R846" i="3"/>
  <c r="R840" i="3"/>
  <c r="R834" i="3"/>
  <c r="R828" i="3"/>
  <c r="R822" i="3"/>
  <c r="R816" i="3"/>
  <c r="R810" i="3"/>
  <c r="R804" i="3"/>
  <c r="R798" i="3"/>
  <c r="R792" i="3"/>
  <c r="R786" i="3"/>
  <c r="R780" i="3"/>
  <c r="R774" i="3"/>
  <c r="R768" i="3"/>
  <c r="R762" i="3"/>
  <c r="R756" i="3"/>
  <c r="R750" i="3"/>
  <c r="R744" i="3"/>
  <c r="R738" i="3"/>
  <c r="R732" i="3"/>
  <c r="R726" i="3"/>
  <c r="R720" i="3"/>
  <c r="R714" i="3"/>
  <c r="R708" i="3"/>
  <c r="R702" i="3"/>
  <c r="R696" i="3"/>
  <c r="R690" i="3"/>
  <c r="R684" i="3"/>
  <c r="R678" i="3"/>
  <c r="R672" i="3"/>
  <c r="R666" i="3"/>
  <c r="R660" i="3"/>
  <c r="R654" i="3"/>
  <c r="R648" i="3"/>
  <c r="R642" i="3"/>
  <c r="R636" i="3"/>
  <c r="R630" i="3"/>
  <c r="R594" i="3"/>
  <c r="R588" i="3"/>
  <c r="R582" i="3"/>
  <c r="R576" i="3"/>
  <c r="R564" i="3"/>
  <c r="R558" i="3"/>
  <c r="R552" i="3"/>
  <c r="R911" i="3"/>
  <c r="R905" i="3"/>
  <c r="R899" i="3"/>
  <c r="R893" i="3"/>
  <c r="R887" i="3"/>
  <c r="R881" i="3"/>
  <c r="R875" i="3"/>
  <c r="R869" i="3"/>
  <c r="R863" i="3"/>
  <c r="R857" i="3"/>
  <c r="R851" i="3"/>
  <c r="R845" i="3"/>
  <c r="R839" i="3"/>
  <c r="R833" i="3"/>
  <c r="R827" i="3"/>
  <c r="R821" i="3"/>
  <c r="R815" i="3"/>
  <c r="R809" i="3"/>
  <c r="R803" i="3"/>
  <c r="R797" i="3"/>
  <c r="R791" i="3"/>
  <c r="R785" i="3"/>
  <c r="R779" i="3"/>
  <c r="R761" i="3"/>
  <c r="R755" i="3"/>
  <c r="R749" i="3"/>
  <c r="R743" i="3"/>
  <c r="R737" i="3"/>
  <c r="R731" i="3"/>
  <c r="R725" i="3"/>
  <c r="R719" i="3"/>
  <c r="R713" i="3"/>
  <c r="R707" i="3"/>
  <c r="R683" i="3"/>
  <c r="R677" i="3"/>
  <c r="R671" i="3"/>
  <c r="R665" i="3"/>
  <c r="R659" i="3"/>
  <c r="R653" i="3"/>
  <c r="R647" i="3"/>
  <c r="R641" i="3"/>
  <c r="R593" i="3"/>
  <c r="R587" i="3"/>
  <c r="R581" i="3"/>
  <c r="R575" i="3"/>
  <c r="R569" i="3"/>
  <c r="R563" i="3"/>
  <c r="R557" i="3"/>
  <c r="R551" i="3"/>
  <c r="R545" i="3"/>
  <c r="R539" i="3"/>
  <c r="R526" i="3"/>
  <c r="R520" i="3"/>
  <c r="R514" i="3"/>
  <c r="R508" i="3"/>
  <c r="R502" i="3"/>
  <c r="R496" i="3"/>
  <c r="R490" i="3"/>
  <c r="R484" i="3"/>
  <c r="R478" i="3"/>
  <c r="R472" i="3"/>
  <c r="R466" i="3"/>
  <c r="R460" i="3"/>
  <c r="R454" i="3"/>
  <c r="R448" i="3"/>
  <c r="R442" i="3"/>
  <c r="R436" i="3"/>
  <c r="R430" i="3"/>
  <c r="R424" i="3"/>
  <c r="R418" i="3"/>
  <c r="R412" i="3"/>
  <c r="R406" i="3"/>
  <c r="R400" i="3"/>
  <c r="R394" i="3"/>
  <c r="R388" i="3"/>
  <c r="R382" i="3"/>
  <c r="R376" i="3"/>
  <c r="R370" i="3"/>
  <c r="R364" i="3"/>
  <c r="R358" i="3"/>
  <c r="R352" i="3"/>
  <c r="R346" i="3"/>
  <c r="R340" i="3"/>
  <c r="R334" i="3"/>
  <c r="R328" i="3"/>
  <c r="R322" i="3"/>
  <c r="R316" i="3"/>
  <c r="R310" i="3"/>
  <c r="R304" i="3"/>
  <c r="R298" i="3"/>
  <c r="R292" i="3"/>
  <c r="R286" i="3"/>
  <c r="R280" i="3"/>
  <c r="R274" i="3"/>
  <c r="R268" i="3"/>
  <c r="R262" i="3"/>
  <c r="R256" i="3"/>
  <c r="R250" i="3"/>
  <c r="R244" i="3"/>
  <c r="R238" i="3"/>
  <c r="R232" i="3"/>
  <c r="R226" i="3"/>
  <c r="R220" i="3"/>
  <c r="R214" i="3"/>
  <c r="R208" i="3"/>
  <c r="R202" i="3"/>
  <c r="R196" i="3"/>
  <c r="R190" i="3"/>
  <c r="R184" i="3"/>
  <c r="R178" i="3"/>
  <c r="R172" i="3"/>
  <c r="R166" i="3"/>
  <c r="R160" i="3"/>
  <c r="R154" i="3"/>
  <c r="R148" i="3"/>
  <c r="R142" i="3"/>
  <c r="R136" i="3"/>
  <c r="R130" i="3"/>
  <c r="R124" i="3"/>
  <c r="R118" i="3"/>
  <c r="R112" i="3"/>
  <c r="R106" i="3"/>
  <c r="R100" i="3"/>
  <c r="R94" i="3"/>
  <c r="R88" i="3"/>
  <c r="R82" i="3"/>
  <c r="R76" i="3"/>
  <c r="R70" i="3"/>
  <c r="R64" i="3"/>
  <c r="R58" i="3"/>
  <c r="R52" i="3"/>
  <c r="R46" i="3"/>
  <c r="R40" i="3"/>
  <c r="R34" i="3"/>
  <c r="R28" i="3"/>
  <c r="R22" i="3"/>
  <c r="R507" i="3"/>
  <c r="R501" i="3"/>
  <c r="R495" i="3"/>
  <c r="R489" i="3"/>
  <c r="R429" i="3"/>
  <c r="R423" i="3"/>
  <c r="R357" i="3"/>
  <c r="R291" i="3"/>
  <c r="R584" i="3"/>
  <c r="R578" i="3"/>
  <c r="R572" i="3"/>
  <c r="R566" i="3"/>
  <c r="R560" i="3"/>
  <c r="R554" i="3"/>
  <c r="R542" i="3"/>
  <c r="R536" i="3"/>
  <c r="R530" i="3"/>
  <c r="R524" i="3"/>
  <c r="R506" i="3"/>
  <c r="R500" i="3"/>
  <c r="R494" i="3"/>
  <c r="R488" i="3"/>
  <c r="R482" i="3"/>
  <c r="R476" i="3"/>
  <c r="R440" i="3"/>
  <c r="R434" i="3"/>
  <c r="R428" i="3"/>
  <c r="R422" i="3"/>
  <c r="R416" i="3"/>
  <c r="R410" i="3"/>
  <c r="R404" i="3"/>
  <c r="R398" i="3"/>
  <c r="R392" i="3"/>
  <c r="R386" i="3"/>
  <c r="R380" i="3"/>
  <c r="R374" i="3"/>
  <c r="R368" i="3"/>
  <c r="R362" i="3"/>
  <c r="R356" i="3"/>
  <c r="R350" i="3"/>
  <c r="R344" i="3"/>
  <c r="R338" i="3"/>
  <c r="R332" i="3"/>
  <c r="R326" i="3"/>
  <c r="R320" i="3"/>
  <c r="R314" i="3"/>
  <c r="R308" i="3"/>
  <c r="R302" i="3"/>
  <c r="R296" i="3"/>
  <c r="R290" i="3"/>
  <c r="R284" i="3"/>
  <c r="R278" i="3"/>
  <c r="R272" i="3"/>
  <c r="R266" i="3"/>
  <c r="R260" i="3"/>
  <c r="R254" i="3"/>
  <c r="R248" i="3"/>
  <c r="R242" i="3"/>
  <c r="R236" i="3"/>
  <c r="R230" i="3"/>
  <c r="R224" i="3"/>
  <c r="R218" i="3"/>
  <c r="R212" i="3"/>
  <c r="R206" i="3"/>
  <c r="R200" i="3"/>
  <c r="R194" i="3"/>
  <c r="R188" i="3"/>
  <c r="R182" i="3"/>
  <c r="R176" i="3"/>
  <c r="R170" i="3"/>
  <c r="R164" i="3"/>
  <c r="R158" i="3"/>
  <c r="R152" i="3"/>
  <c r="R146" i="3"/>
  <c r="R140" i="3"/>
  <c r="R134" i="3"/>
  <c r="R128" i="3"/>
  <c r="R122" i="3"/>
  <c r="R116" i="3"/>
  <c r="R110" i="3"/>
  <c r="R504" i="3"/>
  <c r="R498" i="3"/>
  <c r="R492" i="3"/>
  <c r="R486" i="3"/>
  <c r="R480" i="3"/>
  <c r="R474" i="3"/>
  <c r="R468" i="3"/>
  <c r="R462" i="3"/>
  <c r="R456" i="3"/>
  <c r="R450" i="3"/>
  <c r="R444" i="3"/>
  <c r="R438" i="3"/>
  <c r="R432" i="3"/>
  <c r="R420" i="3"/>
  <c r="R414" i="3"/>
  <c r="R408" i="3"/>
  <c r="R402" i="3"/>
  <c r="R396" i="3"/>
  <c r="R390" i="3"/>
  <c r="R384" i="3"/>
  <c r="R378" i="3"/>
  <c r="R372" i="3"/>
  <c r="R366" i="3"/>
  <c r="R360" i="3"/>
  <c r="R354" i="3"/>
  <c r="R348" i="3"/>
  <c r="R342" i="3"/>
  <c r="R336" i="3"/>
  <c r="R330" i="3"/>
  <c r="R324" i="3"/>
  <c r="R318" i="3"/>
  <c r="R312" i="3"/>
  <c r="R306" i="3"/>
  <c r="R300" i="3"/>
  <c r="R294" i="3"/>
  <c r="R288" i="3"/>
  <c r="R282" i="3"/>
  <c r="R276" i="3"/>
  <c r="R270" i="3"/>
  <c r="R264" i="3"/>
  <c r="R258" i="3"/>
  <c r="R252" i="3"/>
  <c r="R246" i="3"/>
  <c r="R240" i="3"/>
  <c r="R234" i="3"/>
  <c r="R228" i="3"/>
  <c r="R222" i="3"/>
  <c r="R216" i="3"/>
  <c r="R210" i="3"/>
  <c r="R204" i="3"/>
  <c r="R198" i="3"/>
  <c r="R192" i="3"/>
  <c r="R186" i="3"/>
  <c r="R180" i="3"/>
  <c r="R174" i="3"/>
  <c r="R168" i="3"/>
  <c r="R162" i="3"/>
  <c r="R156" i="3"/>
  <c r="R150" i="3"/>
  <c r="R144" i="3"/>
  <c r="R138" i="3"/>
  <c r="R132" i="3"/>
  <c r="R126" i="3"/>
  <c r="R120" i="3"/>
  <c r="R114" i="3"/>
  <c r="R108" i="3"/>
  <c r="R102" i="3"/>
  <c r="R96" i="3"/>
  <c r="R90" i="3"/>
  <c r="R84" i="3"/>
  <c r="R78" i="3"/>
  <c r="R72" i="3"/>
  <c r="R66" i="3"/>
  <c r="R60" i="3"/>
  <c r="R54" i="3"/>
  <c r="R48" i="3"/>
  <c r="R42" i="3"/>
  <c r="R36" i="3"/>
  <c r="R509" i="3"/>
  <c r="R503" i="3"/>
  <c r="R497" i="3"/>
  <c r="R491" i="3"/>
  <c r="R485" i="3"/>
  <c r="R479" i="3"/>
  <c r="R473" i="3"/>
  <c r="R467" i="3"/>
  <c r="R461" i="3"/>
  <c r="R455" i="3"/>
  <c r="R449" i="3"/>
  <c r="R443" i="3"/>
  <c r="R437" i="3"/>
  <c r="R431" i="3"/>
  <c r="R425" i="3"/>
  <c r="R419" i="3"/>
  <c r="R413" i="3"/>
  <c r="R407" i="3"/>
  <c r="R401" i="3"/>
  <c r="R395" i="3"/>
  <c r="R389" i="3"/>
  <c r="R383" i="3"/>
  <c r="R377" i="3"/>
  <c r="R371" i="3"/>
  <c r="R365" i="3"/>
  <c r="R359" i="3"/>
  <c r="R353" i="3"/>
  <c r="R347" i="3"/>
  <c r="R341" i="3"/>
  <c r="R299" i="3"/>
  <c r="R293" i="3"/>
  <c r="R287" i="3"/>
  <c r="R281" i="3"/>
  <c r="R275" i="3"/>
  <c r="R269" i="3"/>
  <c r="R263" i="3"/>
  <c r="R257" i="3"/>
  <c r="R215" i="3"/>
  <c r="R209" i="3"/>
  <c r="R203" i="3"/>
  <c r="R197" i="3"/>
  <c r="R191" i="3"/>
  <c r="R185" i="3"/>
  <c r="R179" i="3"/>
  <c r="R173" i="3"/>
  <c r="R167" i="3"/>
  <c r="R161" i="3"/>
  <c r="R155" i="3"/>
  <c r="R149" i="3"/>
  <c r="R143" i="3"/>
  <c r="R137" i="3"/>
  <c r="R131" i="3"/>
  <c r="R125" i="3"/>
  <c r="R119" i="3"/>
  <c r="R113" i="3"/>
  <c r="R916" i="3"/>
  <c r="R913" i="3"/>
  <c r="AF915" i="3"/>
  <c r="AF913" i="3"/>
  <c r="K16" i="3"/>
  <c r="K913" i="3"/>
  <c r="M915" i="3"/>
  <c r="T914" i="3"/>
  <c r="T915" i="3"/>
  <c r="AM913" i="3"/>
  <c r="AM912" i="3"/>
  <c r="K915" i="3"/>
  <c r="K914" i="3"/>
  <c r="AF912" i="3"/>
  <c r="BI913" i="3"/>
  <c r="BI912" i="3"/>
  <c r="AM916" i="3"/>
  <c r="AM915" i="3"/>
  <c r="AM914" i="3"/>
  <c r="K912" i="3"/>
  <c r="BI914" i="3"/>
  <c r="AG914" i="3"/>
  <c r="AH914" i="3" s="1"/>
  <c r="BI916" i="3"/>
  <c r="K916" i="3"/>
  <c r="I917" i="3"/>
  <c r="M916" i="3"/>
  <c r="AG913" i="3"/>
  <c r="AH913" i="3" s="1"/>
  <c r="AG915" i="3"/>
  <c r="AH915" i="3" s="1"/>
  <c r="AF914" i="3"/>
  <c r="AG916" i="3"/>
  <c r="AH916" i="3" s="1"/>
  <c r="BJ915" i="3"/>
  <c r="BK915" i="3" s="1"/>
  <c r="Z915" i="3"/>
  <c r="AA915" i="3" s="1"/>
  <c r="AV913" i="3"/>
  <c r="AW913" i="3" s="1"/>
  <c r="Y917" i="3" l="1"/>
  <c r="T16" i="3"/>
  <c r="S917" i="3"/>
  <c r="T917" i="3" s="1"/>
  <c r="I5" i="12"/>
  <c r="BO17" i="3" s="1"/>
  <c r="BP17" i="3" s="1"/>
  <c r="I6" i="12"/>
  <c r="BO18" i="3" s="1"/>
  <c r="BP18" i="3" s="1"/>
  <c r="I7" i="12"/>
  <c r="BO19" i="3" s="1"/>
  <c r="BP19" i="3" s="1"/>
  <c r="I8" i="12"/>
  <c r="BO20" i="3" s="1"/>
  <c r="BP20" i="3" s="1"/>
  <c r="I9" i="12"/>
  <c r="BO21" i="3" s="1"/>
  <c r="BP21" i="3" s="1"/>
  <c r="I10" i="12"/>
  <c r="BO22" i="3" s="1"/>
  <c r="BP22" i="3" s="1"/>
  <c r="I11" i="12"/>
  <c r="BO23" i="3" s="1"/>
  <c r="BP23" i="3" s="1"/>
  <c r="I12" i="12"/>
  <c r="BO24" i="3" s="1"/>
  <c r="BP24" i="3" s="1"/>
  <c r="I13" i="12"/>
  <c r="BO25" i="3" s="1"/>
  <c r="BP25" i="3" s="1"/>
  <c r="I14" i="12"/>
  <c r="BO26" i="3" s="1"/>
  <c r="BP26" i="3" s="1"/>
  <c r="I15" i="12"/>
  <c r="BO27" i="3" s="1"/>
  <c r="BP27" i="3" s="1"/>
  <c r="I16" i="12"/>
  <c r="BO28" i="3" s="1"/>
  <c r="BP28" i="3" s="1"/>
  <c r="I17" i="12"/>
  <c r="BO29" i="3" s="1"/>
  <c r="BP29" i="3" s="1"/>
  <c r="I18" i="12"/>
  <c r="BO30" i="3" s="1"/>
  <c r="BP30" i="3" s="1"/>
  <c r="I19" i="12"/>
  <c r="BO31" i="3" s="1"/>
  <c r="BP31" i="3" s="1"/>
  <c r="I20" i="12"/>
  <c r="BO32" i="3" s="1"/>
  <c r="BP32" i="3" s="1"/>
  <c r="I21" i="12"/>
  <c r="BO33" i="3" s="1"/>
  <c r="BP33" i="3" s="1"/>
  <c r="I22" i="12"/>
  <c r="BO34" i="3" s="1"/>
  <c r="BP34" i="3" s="1"/>
  <c r="I23" i="12"/>
  <c r="BO35" i="3" s="1"/>
  <c r="BP35" i="3" s="1"/>
  <c r="I24" i="12"/>
  <c r="BO36" i="3" s="1"/>
  <c r="BP36" i="3" s="1"/>
  <c r="I25" i="12"/>
  <c r="BO37" i="3" s="1"/>
  <c r="BP37" i="3" s="1"/>
  <c r="I26" i="12"/>
  <c r="BO38" i="3" s="1"/>
  <c r="BP38" i="3" s="1"/>
  <c r="I27" i="12"/>
  <c r="BO39" i="3" s="1"/>
  <c r="BP39" i="3" s="1"/>
  <c r="I28" i="12"/>
  <c r="BO40" i="3" s="1"/>
  <c r="BP40" i="3" s="1"/>
  <c r="I29" i="12"/>
  <c r="BO41" i="3" s="1"/>
  <c r="BP41" i="3" s="1"/>
  <c r="I30" i="12"/>
  <c r="BO42" i="3" s="1"/>
  <c r="BP42" i="3" s="1"/>
  <c r="I31" i="12"/>
  <c r="BO43" i="3" s="1"/>
  <c r="BP43" i="3" s="1"/>
  <c r="I32" i="12"/>
  <c r="BO44" i="3" s="1"/>
  <c r="BP44" i="3" s="1"/>
  <c r="I33" i="12"/>
  <c r="BO45" i="3" s="1"/>
  <c r="BP45" i="3" s="1"/>
  <c r="I34" i="12"/>
  <c r="BO46" i="3" s="1"/>
  <c r="BP46" i="3" s="1"/>
  <c r="I35" i="12"/>
  <c r="BO47" i="3" s="1"/>
  <c r="BP47" i="3" s="1"/>
  <c r="I36" i="12"/>
  <c r="BO48" i="3" s="1"/>
  <c r="BP48" i="3" s="1"/>
  <c r="I37" i="12"/>
  <c r="BO49" i="3" s="1"/>
  <c r="BP49" i="3" s="1"/>
  <c r="I39" i="12"/>
  <c r="BO51" i="3" s="1"/>
  <c r="BP51" i="3" s="1"/>
  <c r="I40" i="12"/>
  <c r="BO52" i="3" s="1"/>
  <c r="BP52" i="3" s="1"/>
  <c r="I41" i="12"/>
  <c r="BO53" i="3" s="1"/>
  <c r="BP53" i="3" s="1"/>
  <c r="I42" i="12"/>
  <c r="BO54" i="3" s="1"/>
  <c r="BP54" i="3" s="1"/>
  <c r="I43" i="12"/>
  <c r="BO55" i="3" s="1"/>
  <c r="BP55" i="3" s="1"/>
  <c r="I44" i="12"/>
  <c r="BO56" i="3" s="1"/>
  <c r="BP56" i="3" s="1"/>
  <c r="I45" i="12"/>
  <c r="BO57" i="3" s="1"/>
  <c r="BP57" i="3" s="1"/>
  <c r="I46" i="12"/>
  <c r="BO58" i="3" s="1"/>
  <c r="BP58" i="3" s="1"/>
  <c r="I47" i="12"/>
  <c r="BO59" i="3" s="1"/>
  <c r="BP59" i="3" s="1"/>
  <c r="I48" i="12"/>
  <c r="BO60" i="3" s="1"/>
  <c r="BP60" i="3" s="1"/>
  <c r="I49" i="12"/>
  <c r="BO61" i="3" s="1"/>
  <c r="BP61" i="3" s="1"/>
  <c r="I51" i="12"/>
  <c r="BO63" i="3" s="1"/>
  <c r="BP63" i="3" s="1"/>
  <c r="I52" i="12"/>
  <c r="BO64" i="3" s="1"/>
  <c r="BP64" i="3" s="1"/>
  <c r="I53" i="12"/>
  <c r="BO65" i="3" s="1"/>
  <c r="BP65" i="3" s="1"/>
  <c r="I54" i="12"/>
  <c r="BO66" i="3" s="1"/>
  <c r="BP66" i="3" s="1"/>
  <c r="I55" i="12"/>
  <c r="BO67" i="3" s="1"/>
  <c r="BP67" i="3" s="1"/>
  <c r="I57" i="12"/>
  <c r="BO69" i="3" s="1"/>
  <c r="BP69" i="3" s="1"/>
  <c r="I58" i="12"/>
  <c r="BO70" i="3" s="1"/>
  <c r="BP70" i="3" s="1"/>
  <c r="I59" i="12"/>
  <c r="BO71" i="3" s="1"/>
  <c r="BP71" i="3" s="1"/>
  <c r="I60" i="12"/>
  <c r="BO72" i="3" s="1"/>
  <c r="BP72" i="3" s="1"/>
  <c r="I61" i="12"/>
  <c r="BO73" i="3" s="1"/>
  <c r="BP73" i="3" s="1"/>
  <c r="I62" i="12"/>
  <c r="BO74" i="3" s="1"/>
  <c r="BP74" i="3" s="1"/>
  <c r="I63" i="12"/>
  <c r="BO75" i="3" s="1"/>
  <c r="BP75" i="3" s="1"/>
  <c r="I64" i="12"/>
  <c r="BO76" i="3" s="1"/>
  <c r="BP76" i="3" s="1"/>
  <c r="I65" i="12"/>
  <c r="BO77" i="3" s="1"/>
  <c r="BP77" i="3" s="1"/>
  <c r="I66" i="12"/>
  <c r="BO78" i="3" s="1"/>
  <c r="BP78" i="3" s="1"/>
  <c r="I67" i="12"/>
  <c r="BO79" i="3" s="1"/>
  <c r="BP79" i="3" s="1"/>
  <c r="I68" i="12"/>
  <c r="BO80" i="3" s="1"/>
  <c r="BP80" i="3" s="1"/>
  <c r="I69" i="12"/>
  <c r="BO81" i="3" s="1"/>
  <c r="BP81" i="3" s="1"/>
  <c r="I70" i="12"/>
  <c r="BO82" i="3" s="1"/>
  <c r="BP82" i="3" s="1"/>
  <c r="I71" i="12"/>
  <c r="BO83" i="3" s="1"/>
  <c r="BP83" i="3" s="1"/>
  <c r="I72" i="12"/>
  <c r="BO84" i="3" s="1"/>
  <c r="BP84" i="3" s="1"/>
  <c r="I73" i="12"/>
  <c r="BO85" i="3" s="1"/>
  <c r="BP85" i="3" s="1"/>
  <c r="I74" i="12"/>
  <c r="BO86" i="3" s="1"/>
  <c r="BP86" i="3" s="1"/>
  <c r="I75" i="12"/>
  <c r="BO87" i="3" s="1"/>
  <c r="BP87" i="3" s="1"/>
  <c r="I76" i="12"/>
  <c r="BO88" i="3" s="1"/>
  <c r="BP88" i="3" s="1"/>
  <c r="I77" i="12"/>
  <c r="BO89" i="3" s="1"/>
  <c r="BP89" i="3" s="1"/>
  <c r="I78" i="12"/>
  <c r="BO90" i="3" s="1"/>
  <c r="BP90" i="3" s="1"/>
  <c r="I79" i="12"/>
  <c r="BO91" i="3" s="1"/>
  <c r="BP91" i="3" s="1"/>
  <c r="I80" i="12"/>
  <c r="BO92" i="3" s="1"/>
  <c r="BP92" i="3" s="1"/>
  <c r="I81" i="12"/>
  <c r="BO93" i="3" s="1"/>
  <c r="BP93" i="3" s="1"/>
  <c r="I82" i="12"/>
  <c r="BO94" i="3" s="1"/>
  <c r="BP94" i="3" s="1"/>
  <c r="I83" i="12"/>
  <c r="BO95" i="3" s="1"/>
  <c r="BP95" i="3" s="1"/>
  <c r="I84" i="12"/>
  <c r="BO96" i="3" s="1"/>
  <c r="BP96" i="3" s="1"/>
  <c r="I85" i="12"/>
  <c r="BO97" i="3" s="1"/>
  <c r="BP97" i="3" s="1"/>
  <c r="I86" i="12"/>
  <c r="BO98" i="3" s="1"/>
  <c r="BP98" i="3" s="1"/>
  <c r="I87" i="12"/>
  <c r="BO99" i="3" s="1"/>
  <c r="BP99" i="3" s="1"/>
  <c r="I88" i="12"/>
  <c r="BO100" i="3" s="1"/>
  <c r="BP100" i="3" s="1"/>
  <c r="I89" i="12"/>
  <c r="BO101" i="3" s="1"/>
  <c r="BP101" i="3" s="1"/>
  <c r="I90" i="12"/>
  <c r="BO102" i="3" s="1"/>
  <c r="BP102" i="3" s="1"/>
  <c r="I91" i="12"/>
  <c r="BO103" i="3" s="1"/>
  <c r="BP103" i="3" s="1"/>
  <c r="I92" i="12"/>
  <c r="BO104" i="3" s="1"/>
  <c r="BP104" i="3" s="1"/>
  <c r="I93" i="12"/>
  <c r="BO105" i="3" s="1"/>
  <c r="BP105" i="3" s="1"/>
  <c r="I94" i="12"/>
  <c r="BO106" i="3" s="1"/>
  <c r="BP106" i="3" s="1"/>
  <c r="I95" i="12"/>
  <c r="BO107" i="3" s="1"/>
  <c r="BP107" i="3" s="1"/>
  <c r="I96" i="12"/>
  <c r="BO108" i="3" s="1"/>
  <c r="BP108" i="3" s="1"/>
  <c r="I97" i="12"/>
  <c r="BO109" i="3" s="1"/>
  <c r="BP109" i="3" s="1"/>
  <c r="I98" i="12"/>
  <c r="BO110" i="3" s="1"/>
  <c r="BP110" i="3" s="1"/>
  <c r="I99" i="12"/>
  <c r="BO111" i="3" s="1"/>
  <c r="BP111" i="3" s="1"/>
  <c r="I100" i="12"/>
  <c r="BO112" i="3" s="1"/>
  <c r="BP112" i="3" s="1"/>
  <c r="I101" i="12"/>
  <c r="BO113" i="3" s="1"/>
  <c r="BP113" i="3" s="1"/>
  <c r="I102" i="12"/>
  <c r="BO114" i="3" s="1"/>
  <c r="BP114" i="3" s="1"/>
  <c r="I103" i="12"/>
  <c r="BO115" i="3" s="1"/>
  <c r="BP115" i="3" s="1"/>
  <c r="I104" i="12"/>
  <c r="BO116" i="3" s="1"/>
  <c r="BP116" i="3" s="1"/>
  <c r="I105" i="12"/>
  <c r="BO117" i="3" s="1"/>
  <c r="BP117" i="3" s="1"/>
  <c r="I106" i="12"/>
  <c r="BO118" i="3" s="1"/>
  <c r="BP118" i="3" s="1"/>
  <c r="I107" i="12"/>
  <c r="BO119" i="3" s="1"/>
  <c r="BP119" i="3" s="1"/>
  <c r="I108" i="12"/>
  <c r="BO120" i="3" s="1"/>
  <c r="BP120" i="3" s="1"/>
  <c r="I109" i="12"/>
  <c r="BO121" i="3" s="1"/>
  <c r="BP121" i="3" s="1"/>
  <c r="I111" i="12"/>
  <c r="BO123" i="3" s="1"/>
  <c r="BP123" i="3" s="1"/>
  <c r="I112" i="12"/>
  <c r="BO124" i="3" s="1"/>
  <c r="BP124" i="3" s="1"/>
  <c r="I113" i="12"/>
  <c r="BO125" i="3" s="1"/>
  <c r="BP125" i="3" s="1"/>
  <c r="I114" i="12"/>
  <c r="BO126" i="3" s="1"/>
  <c r="BP126" i="3" s="1"/>
  <c r="I115" i="12"/>
  <c r="BO127" i="3" s="1"/>
  <c r="BP127" i="3" s="1"/>
  <c r="I116" i="12"/>
  <c r="BO128" i="3" s="1"/>
  <c r="BP128" i="3" s="1"/>
  <c r="I117" i="12"/>
  <c r="BO129" i="3" s="1"/>
  <c r="BP129" i="3" s="1"/>
  <c r="I118" i="12"/>
  <c r="BO130" i="3" s="1"/>
  <c r="BP130" i="3" s="1"/>
  <c r="I119" i="12"/>
  <c r="BO131" i="3" s="1"/>
  <c r="BP131" i="3" s="1"/>
  <c r="I120" i="12"/>
  <c r="BO132" i="3" s="1"/>
  <c r="BP132" i="3" s="1"/>
  <c r="I121" i="12"/>
  <c r="BO133" i="3" s="1"/>
  <c r="BP133" i="3" s="1"/>
  <c r="I122" i="12"/>
  <c r="BO134" i="3" s="1"/>
  <c r="BP134" i="3" s="1"/>
  <c r="I123" i="12"/>
  <c r="BO135" i="3" s="1"/>
  <c r="BP135" i="3" s="1"/>
  <c r="I124" i="12"/>
  <c r="BO136" i="3" s="1"/>
  <c r="BP136" i="3" s="1"/>
  <c r="I125" i="12"/>
  <c r="BO137" i="3" s="1"/>
  <c r="BP137" i="3" s="1"/>
  <c r="I126" i="12"/>
  <c r="BO138" i="3" s="1"/>
  <c r="BP138" i="3" s="1"/>
  <c r="I127" i="12"/>
  <c r="BO139" i="3" s="1"/>
  <c r="BP139" i="3" s="1"/>
  <c r="I129" i="12"/>
  <c r="BO141" i="3" s="1"/>
  <c r="BP141" i="3" s="1"/>
  <c r="I130" i="12"/>
  <c r="BO142" i="3" s="1"/>
  <c r="BP142" i="3" s="1"/>
  <c r="I131" i="12"/>
  <c r="BO143" i="3" s="1"/>
  <c r="BP143" i="3" s="1"/>
  <c r="I132" i="12"/>
  <c r="BO144" i="3" s="1"/>
  <c r="BP144" i="3" s="1"/>
  <c r="I133" i="12"/>
  <c r="BO145" i="3" s="1"/>
  <c r="BP145" i="3" s="1"/>
  <c r="I134" i="12"/>
  <c r="BO146" i="3" s="1"/>
  <c r="BP146" i="3" s="1"/>
  <c r="I135" i="12"/>
  <c r="BO147" i="3" s="1"/>
  <c r="BP147" i="3" s="1"/>
  <c r="I136" i="12"/>
  <c r="BO148" i="3" s="1"/>
  <c r="BP148" i="3" s="1"/>
  <c r="I137" i="12"/>
  <c r="BO149" i="3" s="1"/>
  <c r="BP149" i="3" s="1"/>
  <c r="I138" i="12"/>
  <c r="BO150" i="3" s="1"/>
  <c r="BP150" i="3" s="1"/>
  <c r="I139" i="12"/>
  <c r="BO151" i="3" s="1"/>
  <c r="BP151" i="3" s="1"/>
  <c r="I140" i="12"/>
  <c r="BO152" i="3" s="1"/>
  <c r="BP152" i="3" s="1"/>
  <c r="I141" i="12"/>
  <c r="BO153" i="3" s="1"/>
  <c r="BP153" i="3" s="1"/>
  <c r="I142" i="12"/>
  <c r="BO154" i="3" s="1"/>
  <c r="BP154" i="3" s="1"/>
  <c r="I143" i="12"/>
  <c r="BO155" i="3" s="1"/>
  <c r="BP155" i="3" s="1"/>
  <c r="I144" i="12"/>
  <c r="BO156" i="3" s="1"/>
  <c r="BP156" i="3" s="1"/>
  <c r="I145" i="12"/>
  <c r="BO157" i="3" s="1"/>
  <c r="BP157" i="3" s="1"/>
  <c r="I146" i="12"/>
  <c r="BO158" i="3" s="1"/>
  <c r="BP158" i="3" s="1"/>
  <c r="I147" i="12"/>
  <c r="BO159" i="3" s="1"/>
  <c r="BP159" i="3" s="1"/>
  <c r="I148" i="12"/>
  <c r="BO160" i="3" s="1"/>
  <c r="BP160" i="3" s="1"/>
  <c r="I149" i="12"/>
  <c r="BO161" i="3" s="1"/>
  <c r="BP161" i="3" s="1"/>
  <c r="I150" i="12"/>
  <c r="BO162" i="3" s="1"/>
  <c r="BP162" i="3" s="1"/>
  <c r="I151" i="12"/>
  <c r="BO163" i="3" s="1"/>
  <c r="BP163" i="3" s="1"/>
  <c r="I152" i="12"/>
  <c r="BO164" i="3" s="1"/>
  <c r="BP164" i="3" s="1"/>
  <c r="I153" i="12"/>
  <c r="BO165" i="3" s="1"/>
  <c r="BP165" i="3" s="1"/>
  <c r="I154" i="12"/>
  <c r="BO166" i="3" s="1"/>
  <c r="BP166" i="3" s="1"/>
  <c r="I155" i="12"/>
  <c r="BO167" i="3" s="1"/>
  <c r="BP167" i="3" s="1"/>
  <c r="I156" i="12"/>
  <c r="BO168" i="3" s="1"/>
  <c r="BP168" i="3" s="1"/>
  <c r="I157" i="12"/>
  <c r="BO169" i="3" s="1"/>
  <c r="BP169" i="3" s="1"/>
  <c r="I158" i="12"/>
  <c r="BO170" i="3" s="1"/>
  <c r="BP170" i="3" s="1"/>
  <c r="I159" i="12"/>
  <c r="BO171" i="3" s="1"/>
  <c r="BP171" i="3" s="1"/>
  <c r="I160" i="12"/>
  <c r="BO172" i="3" s="1"/>
  <c r="BP172" i="3" s="1"/>
  <c r="I161" i="12"/>
  <c r="BO173" i="3" s="1"/>
  <c r="BP173" i="3" s="1"/>
  <c r="I162" i="12"/>
  <c r="BO174" i="3" s="1"/>
  <c r="BP174" i="3" s="1"/>
  <c r="I163" i="12"/>
  <c r="BO175" i="3" s="1"/>
  <c r="BP175" i="3" s="1"/>
  <c r="I164" i="12"/>
  <c r="BO176" i="3" s="1"/>
  <c r="BP176" i="3" s="1"/>
  <c r="I166" i="12"/>
  <c r="BO178" i="3" s="1"/>
  <c r="BP178" i="3" s="1"/>
  <c r="I167" i="12"/>
  <c r="BO179" i="3" s="1"/>
  <c r="BP179" i="3" s="1"/>
  <c r="I168" i="12"/>
  <c r="BO180" i="3" s="1"/>
  <c r="BP180" i="3" s="1"/>
  <c r="I169" i="12"/>
  <c r="BO181" i="3" s="1"/>
  <c r="BP181" i="3" s="1"/>
  <c r="I170" i="12"/>
  <c r="BO182" i="3" s="1"/>
  <c r="BP182" i="3" s="1"/>
  <c r="I171" i="12"/>
  <c r="BO183" i="3" s="1"/>
  <c r="BP183" i="3" s="1"/>
  <c r="I172" i="12"/>
  <c r="BO184" i="3" s="1"/>
  <c r="BP184" i="3" s="1"/>
  <c r="I173" i="12"/>
  <c r="BO185" i="3" s="1"/>
  <c r="BP185" i="3" s="1"/>
  <c r="I174" i="12"/>
  <c r="BO186" i="3" s="1"/>
  <c r="BP186" i="3" s="1"/>
  <c r="I175" i="12"/>
  <c r="BO187" i="3" s="1"/>
  <c r="BP187" i="3" s="1"/>
  <c r="I176" i="12"/>
  <c r="BO188" i="3" s="1"/>
  <c r="BP188" i="3" s="1"/>
  <c r="I177" i="12"/>
  <c r="BO189" i="3" s="1"/>
  <c r="BP189" i="3" s="1"/>
  <c r="I178" i="12"/>
  <c r="BO190" i="3" s="1"/>
  <c r="BP190" i="3" s="1"/>
  <c r="I179" i="12"/>
  <c r="BO191" i="3" s="1"/>
  <c r="BP191" i="3" s="1"/>
  <c r="I180" i="12"/>
  <c r="BO192" i="3" s="1"/>
  <c r="BP192" i="3" s="1"/>
  <c r="I181" i="12"/>
  <c r="BO193" i="3" s="1"/>
  <c r="BP193" i="3" s="1"/>
  <c r="I182" i="12"/>
  <c r="BO194" i="3" s="1"/>
  <c r="BP194" i="3" s="1"/>
  <c r="I183" i="12"/>
  <c r="BO195" i="3" s="1"/>
  <c r="BP195" i="3" s="1"/>
  <c r="I184" i="12"/>
  <c r="BO196" i="3" s="1"/>
  <c r="BP196" i="3" s="1"/>
  <c r="I185" i="12"/>
  <c r="BO197" i="3" s="1"/>
  <c r="BP197" i="3" s="1"/>
  <c r="I186" i="12"/>
  <c r="BO198" i="3" s="1"/>
  <c r="BP198" i="3" s="1"/>
  <c r="I188" i="12"/>
  <c r="BO200" i="3" s="1"/>
  <c r="BP200" i="3" s="1"/>
  <c r="I189" i="12"/>
  <c r="BO201" i="3" s="1"/>
  <c r="BP201" i="3" s="1"/>
  <c r="I190" i="12"/>
  <c r="BO202" i="3" s="1"/>
  <c r="BP202" i="3" s="1"/>
  <c r="I191" i="12"/>
  <c r="BO203" i="3" s="1"/>
  <c r="BP203" i="3" s="1"/>
  <c r="I192" i="12"/>
  <c r="BO204" i="3" s="1"/>
  <c r="BP204" i="3" s="1"/>
  <c r="I193" i="12"/>
  <c r="BO205" i="3" s="1"/>
  <c r="BP205" i="3" s="1"/>
  <c r="I194" i="12"/>
  <c r="BO206" i="3" s="1"/>
  <c r="BP206" i="3" s="1"/>
  <c r="I195" i="12"/>
  <c r="BO207" i="3" s="1"/>
  <c r="BP207" i="3" s="1"/>
  <c r="I196" i="12"/>
  <c r="BO208" i="3" s="1"/>
  <c r="BP208" i="3" s="1"/>
  <c r="I197" i="12"/>
  <c r="BO209" i="3" s="1"/>
  <c r="BP209" i="3" s="1"/>
  <c r="I198" i="12"/>
  <c r="BO210" i="3" s="1"/>
  <c r="BP210" i="3" s="1"/>
  <c r="I199" i="12"/>
  <c r="BO211" i="3" s="1"/>
  <c r="BP211" i="3" s="1"/>
  <c r="I200" i="12"/>
  <c r="BO212" i="3" s="1"/>
  <c r="BP212" i="3" s="1"/>
  <c r="I201" i="12"/>
  <c r="BO213" i="3" s="1"/>
  <c r="BP213" i="3" s="1"/>
  <c r="I202" i="12"/>
  <c r="BO214" i="3" s="1"/>
  <c r="BP214" i="3" s="1"/>
  <c r="I203" i="12"/>
  <c r="BO215" i="3" s="1"/>
  <c r="BP215" i="3" s="1"/>
  <c r="I204" i="12"/>
  <c r="BO216" i="3" s="1"/>
  <c r="BP216" i="3" s="1"/>
  <c r="I205" i="12"/>
  <c r="BO217" i="3" s="1"/>
  <c r="BP217" i="3" s="1"/>
  <c r="I206" i="12"/>
  <c r="BO218" i="3" s="1"/>
  <c r="BP218" i="3" s="1"/>
  <c r="I207" i="12"/>
  <c r="BO219" i="3" s="1"/>
  <c r="BP219" i="3" s="1"/>
  <c r="I209" i="12"/>
  <c r="BO221" i="3" s="1"/>
  <c r="BP221" i="3" s="1"/>
  <c r="I210" i="12"/>
  <c r="BO222" i="3" s="1"/>
  <c r="BP222" i="3" s="1"/>
  <c r="I211" i="12"/>
  <c r="BO223" i="3" s="1"/>
  <c r="BP223" i="3" s="1"/>
  <c r="I212" i="12"/>
  <c r="BO224" i="3" s="1"/>
  <c r="BP224" i="3" s="1"/>
  <c r="I213" i="12"/>
  <c r="BO225" i="3" s="1"/>
  <c r="BP225" i="3" s="1"/>
  <c r="I214" i="12"/>
  <c r="BO226" i="3" s="1"/>
  <c r="BP226" i="3" s="1"/>
  <c r="I215" i="12"/>
  <c r="BO227" i="3" s="1"/>
  <c r="BP227" i="3" s="1"/>
  <c r="I216" i="12"/>
  <c r="BO228" i="3" s="1"/>
  <c r="BP228" i="3" s="1"/>
  <c r="I217" i="12"/>
  <c r="BO229" i="3" s="1"/>
  <c r="BP229" i="3" s="1"/>
  <c r="I218" i="12"/>
  <c r="BO230" i="3" s="1"/>
  <c r="BP230" i="3" s="1"/>
  <c r="I219" i="12"/>
  <c r="BO231" i="3" s="1"/>
  <c r="BP231" i="3" s="1"/>
  <c r="I220" i="12"/>
  <c r="BO232" i="3" s="1"/>
  <c r="BP232" i="3" s="1"/>
  <c r="I222" i="12"/>
  <c r="BO234" i="3" s="1"/>
  <c r="BP234" i="3" s="1"/>
  <c r="I223" i="12"/>
  <c r="BO235" i="3" s="1"/>
  <c r="BP235" i="3" s="1"/>
  <c r="I224" i="12"/>
  <c r="BO236" i="3" s="1"/>
  <c r="BP236" i="3" s="1"/>
  <c r="I225" i="12"/>
  <c r="BO237" i="3" s="1"/>
  <c r="BP237" i="3" s="1"/>
  <c r="I226" i="12"/>
  <c r="BO238" i="3" s="1"/>
  <c r="BP238" i="3" s="1"/>
  <c r="I227" i="12"/>
  <c r="BO239" i="3" s="1"/>
  <c r="BP239" i="3" s="1"/>
  <c r="I228" i="12"/>
  <c r="BO240" i="3" s="1"/>
  <c r="BP240" i="3" s="1"/>
  <c r="I229" i="12"/>
  <c r="BO241" i="3" s="1"/>
  <c r="BP241" i="3" s="1"/>
  <c r="I230" i="12"/>
  <c r="BO242" i="3" s="1"/>
  <c r="BP242" i="3" s="1"/>
  <c r="I231" i="12"/>
  <c r="BO243" i="3" s="1"/>
  <c r="BP243" i="3" s="1"/>
  <c r="I232" i="12"/>
  <c r="BO244" i="3" s="1"/>
  <c r="BP244" i="3" s="1"/>
  <c r="I233" i="12"/>
  <c r="BO245" i="3" s="1"/>
  <c r="BP245" i="3" s="1"/>
  <c r="I234" i="12"/>
  <c r="BO246" i="3" s="1"/>
  <c r="BP246" i="3" s="1"/>
  <c r="I235" i="12"/>
  <c r="BO247" i="3" s="1"/>
  <c r="BP247" i="3" s="1"/>
  <c r="I236" i="12"/>
  <c r="BO248" i="3" s="1"/>
  <c r="I237" i="12"/>
  <c r="BO249" i="3" s="1"/>
  <c r="BP249" i="3" s="1"/>
  <c r="I238" i="12"/>
  <c r="BO250" i="3" s="1"/>
  <c r="BP250" i="3" s="1"/>
  <c r="I239" i="12"/>
  <c r="BO251" i="3" s="1"/>
  <c r="BP251" i="3" s="1"/>
  <c r="I240" i="12"/>
  <c r="BO252" i="3" s="1"/>
  <c r="BP252" i="3" s="1"/>
  <c r="I241" i="12"/>
  <c r="BO253" i="3" s="1"/>
  <c r="BP253" i="3" s="1"/>
  <c r="I242" i="12"/>
  <c r="BO254" i="3" s="1"/>
  <c r="BP254" i="3" s="1"/>
  <c r="I245" i="12"/>
  <c r="BO257" i="3" s="1"/>
  <c r="BP257" i="3" s="1"/>
  <c r="I247" i="12"/>
  <c r="BO259" i="3" s="1"/>
  <c r="BP259" i="3" s="1"/>
  <c r="I248" i="12"/>
  <c r="BO260" i="3" s="1"/>
  <c r="BP260" i="3" s="1"/>
  <c r="I249" i="12"/>
  <c r="BO261" i="3" s="1"/>
  <c r="BP261" i="3" s="1"/>
  <c r="I250" i="12"/>
  <c r="BO262" i="3" s="1"/>
  <c r="BP262" i="3" s="1"/>
  <c r="I251" i="12"/>
  <c r="BO263" i="3" s="1"/>
  <c r="BP263" i="3" s="1"/>
  <c r="I252" i="12"/>
  <c r="BO264" i="3" s="1"/>
  <c r="BP264" i="3" s="1"/>
  <c r="I254" i="12"/>
  <c r="BO266" i="3" s="1"/>
  <c r="BP266" i="3" s="1"/>
  <c r="I255" i="12"/>
  <c r="BO267" i="3" s="1"/>
  <c r="BP267" i="3" s="1"/>
  <c r="I256" i="12"/>
  <c r="BO268" i="3" s="1"/>
  <c r="BP268" i="3" s="1"/>
  <c r="I257" i="12"/>
  <c r="BO269" i="3" s="1"/>
  <c r="BP269" i="3" s="1"/>
  <c r="I258" i="12"/>
  <c r="BO270" i="3" s="1"/>
  <c r="BP270" i="3" s="1"/>
  <c r="I259" i="12"/>
  <c r="BO271" i="3" s="1"/>
  <c r="BP271" i="3" s="1"/>
  <c r="I260" i="12"/>
  <c r="BO272" i="3" s="1"/>
  <c r="BP272" i="3" s="1"/>
  <c r="I261" i="12"/>
  <c r="BO273" i="3" s="1"/>
  <c r="BP273" i="3" s="1"/>
  <c r="I263" i="12"/>
  <c r="BO275" i="3" s="1"/>
  <c r="BP275" i="3" s="1"/>
  <c r="I264" i="12"/>
  <c r="BO276" i="3" s="1"/>
  <c r="BP276" i="3" s="1"/>
  <c r="I265" i="12"/>
  <c r="BO277" i="3" s="1"/>
  <c r="BP277" i="3" s="1"/>
  <c r="I266" i="12"/>
  <c r="BO278" i="3" s="1"/>
  <c r="BP278" i="3" s="1"/>
  <c r="I267" i="12"/>
  <c r="BO279" i="3" s="1"/>
  <c r="BP279" i="3" s="1"/>
  <c r="I268" i="12"/>
  <c r="BO280" i="3" s="1"/>
  <c r="BP280" i="3" s="1"/>
  <c r="I269" i="12"/>
  <c r="BO281" i="3" s="1"/>
  <c r="BP281" i="3" s="1"/>
  <c r="I270" i="12"/>
  <c r="BO282" i="3" s="1"/>
  <c r="BP282" i="3" s="1"/>
  <c r="I271" i="12"/>
  <c r="BO283" i="3" s="1"/>
  <c r="BP283" i="3" s="1"/>
  <c r="I272" i="12"/>
  <c r="BO284" i="3" s="1"/>
  <c r="BP284" i="3" s="1"/>
  <c r="I273" i="12"/>
  <c r="BO285" i="3" s="1"/>
  <c r="BP285" i="3" s="1"/>
  <c r="I274" i="12"/>
  <c r="BO286" i="3" s="1"/>
  <c r="BP286" i="3" s="1"/>
  <c r="I276" i="12"/>
  <c r="BO288" i="3" s="1"/>
  <c r="BP288" i="3" s="1"/>
  <c r="I277" i="12"/>
  <c r="BO289" i="3" s="1"/>
  <c r="BP289" i="3" s="1"/>
  <c r="I278" i="12"/>
  <c r="BO290" i="3" s="1"/>
  <c r="BP290" i="3" s="1"/>
  <c r="I279" i="12"/>
  <c r="BO291" i="3" s="1"/>
  <c r="BP291" i="3" s="1"/>
  <c r="I280" i="12"/>
  <c r="BO292" i="3" s="1"/>
  <c r="BP292" i="3" s="1"/>
  <c r="I281" i="12"/>
  <c r="BO293" i="3" s="1"/>
  <c r="BP293" i="3" s="1"/>
  <c r="I282" i="12"/>
  <c r="BO294" i="3" s="1"/>
  <c r="BP294" i="3" s="1"/>
  <c r="I283" i="12"/>
  <c r="BO295" i="3" s="1"/>
  <c r="BP295" i="3" s="1"/>
  <c r="I284" i="12"/>
  <c r="BO296" i="3" s="1"/>
  <c r="BP296" i="3" s="1"/>
  <c r="I285" i="12"/>
  <c r="BO297" i="3" s="1"/>
  <c r="BP297" i="3" s="1"/>
  <c r="I286" i="12"/>
  <c r="BO298" i="3" s="1"/>
  <c r="BP298" i="3" s="1"/>
  <c r="I287" i="12"/>
  <c r="BO299" i="3" s="1"/>
  <c r="BP299" i="3" s="1"/>
  <c r="I288" i="12"/>
  <c r="BO300" i="3" s="1"/>
  <c r="BP300" i="3" s="1"/>
  <c r="I289" i="12"/>
  <c r="BO301" i="3" s="1"/>
  <c r="BP301" i="3" s="1"/>
  <c r="I291" i="12"/>
  <c r="BO303" i="3" s="1"/>
  <c r="BP303" i="3" s="1"/>
  <c r="I292" i="12"/>
  <c r="BO304" i="3" s="1"/>
  <c r="BP304" i="3" s="1"/>
  <c r="I293" i="12"/>
  <c r="BO305" i="3" s="1"/>
  <c r="BP305" i="3" s="1"/>
  <c r="I294" i="12"/>
  <c r="BO306" i="3" s="1"/>
  <c r="BP306" i="3" s="1"/>
  <c r="I295" i="12"/>
  <c r="BO307" i="3" s="1"/>
  <c r="BP307" i="3" s="1"/>
  <c r="I296" i="12"/>
  <c r="BO308" i="3" s="1"/>
  <c r="BP308" i="3" s="1"/>
  <c r="I297" i="12"/>
  <c r="BO309" i="3" s="1"/>
  <c r="BP309" i="3" s="1"/>
  <c r="I298" i="12"/>
  <c r="BO310" i="3" s="1"/>
  <c r="BP310" i="3" s="1"/>
  <c r="I299" i="12"/>
  <c r="BO311" i="3" s="1"/>
  <c r="BP311" i="3" s="1"/>
  <c r="I300" i="12"/>
  <c r="BO312" i="3" s="1"/>
  <c r="BP312" i="3" s="1"/>
  <c r="I301" i="12"/>
  <c r="BO313" i="3" s="1"/>
  <c r="BP313" i="3" s="1"/>
  <c r="I302" i="12"/>
  <c r="BO314" i="3" s="1"/>
  <c r="BP314" i="3" s="1"/>
  <c r="I303" i="12"/>
  <c r="BO315" i="3" s="1"/>
  <c r="BP315" i="3" s="1"/>
  <c r="I304" i="12"/>
  <c r="BO316" i="3" s="1"/>
  <c r="BP316" i="3" s="1"/>
  <c r="I305" i="12"/>
  <c r="BO317" i="3" s="1"/>
  <c r="BP317" i="3" s="1"/>
  <c r="I306" i="12"/>
  <c r="BO318" i="3" s="1"/>
  <c r="BP318" i="3" s="1"/>
  <c r="I307" i="12"/>
  <c r="BO319" i="3" s="1"/>
  <c r="BP319" i="3" s="1"/>
  <c r="I308" i="12"/>
  <c r="BO320" i="3" s="1"/>
  <c r="BP320" i="3" s="1"/>
  <c r="I309" i="12"/>
  <c r="BO321" i="3" s="1"/>
  <c r="BP321" i="3" s="1"/>
  <c r="I310" i="12"/>
  <c r="BO322" i="3" s="1"/>
  <c r="BP322" i="3" s="1"/>
  <c r="I311" i="12"/>
  <c r="BO323" i="3" s="1"/>
  <c r="BP323" i="3" s="1"/>
  <c r="I312" i="12"/>
  <c r="BO324" i="3" s="1"/>
  <c r="BP324" i="3" s="1"/>
  <c r="I313" i="12"/>
  <c r="BO325" i="3" s="1"/>
  <c r="BP325" i="3" s="1"/>
  <c r="I314" i="12"/>
  <c r="BO326" i="3" s="1"/>
  <c r="BP326" i="3" s="1"/>
  <c r="I315" i="12"/>
  <c r="BO327" i="3" s="1"/>
  <c r="BP327" i="3" s="1"/>
  <c r="I316" i="12"/>
  <c r="BO328" i="3" s="1"/>
  <c r="BP328" i="3" s="1"/>
  <c r="I317" i="12"/>
  <c r="BO329" i="3" s="1"/>
  <c r="BP329" i="3" s="1"/>
  <c r="I318" i="12"/>
  <c r="BO330" i="3" s="1"/>
  <c r="BP330" i="3" s="1"/>
  <c r="I319" i="12"/>
  <c r="BO331" i="3" s="1"/>
  <c r="BP331" i="3" s="1"/>
  <c r="I320" i="12"/>
  <c r="BO332" i="3" s="1"/>
  <c r="BP332" i="3" s="1"/>
  <c r="I321" i="12"/>
  <c r="BO333" i="3" s="1"/>
  <c r="BP333" i="3" s="1"/>
  <c r="I322" i="12"/>
  <c r="BO334" i="3" s="1"/>
  <c r="BP334" i="3" s="1"/>
  <c r="I323" i="12"/>
  <c r="BO335" i="3" s="1"/>
  <c r="BP335" i="3" s="1"/>
  <c r="I324" i="12"/>
  <c r="BO336" i="3" s="1"/>
  <c r="BP336" i="3" s="1"/>
  <c r="I325" i="12"/>
  <c r="BO337" i="3" s="1"/>
  <c r="BP337" i="3" s="1"/>
  <c r="I326" i="12"/>
  <c r="BO338" i="3" s="1"/>
  <c r="BP338" i="3" s="1"/>
  <c r="I327" i="12"/>
  <c r="BO339" i="3" s="1"/>
  <c r="BP339" i="3" s="1"/>
  <c r="I328" i="12"/>
  <c r="BO340" i="3" s="1"/>
  <c r="BP340" i="3" s="1"/>
  <c r="I329" i="12"/>
  <c r="BO341" i="3" s="1"/>
  <c r="BP341" i="3" s="1"/>
  <c r="I330" i="12"/>
  <c r="BO342" i="3" s="1"/>
  <c r="BP342" i="3" s="1"/>
  <c r="I331" i="12"/>
  <c r="BO343" i="3" s="1"/>
  <c r="BP343" i="3" s="1"/>
  <c r="I332" i="12"/>
  <c r="BO344" i="3" s="1"/>
  <c r="BP344" i="3" s="1"/>
  <c r="I333" i="12"/>
  <c r="BO345" i="3" s="1"/>
  <c r="BP345" i="3" s="1"/>
  <c r="I334" i="12"/>
  <c r="BO346" i="3" s="1"/>
  <c r="BP346" i="3" s="1"/>
  <c r="I335" i="12"/>
  <c r="BO347" i="3" s="1"/>
  <c r="BP347" i="3" s="1"/>
  <c r="I336" i="12"/>
  <c r="BO348" i="3" s="1"/>
  <c r="BP348" i="3" s="1"/>
  <c r="I337" i="12"/>
  <c r="BO349" i="3" s="1"/>
  <c r="BP349" i="3" s="1"/>
  <c r="I338" i="12"/>
  <c r="BO350" i="3" s="1"/>
  <c r="BP350" i="3" s="1"/>
  <c r="I339" i="12"/>
  <c r="BO351" i="3" s="1"/>
  <c r="BP351" i="3" s="1"/>
  <c r="I340" i="12"/>
  <c r="BO352" i="3" s="1"/>
  <c r="BP352" i="3" s="1"/>
  <c r="I341" i="12"/>
  <c r="BO353" i="3" s="1"/>
  <c r="BP353" i="3" s="1"/>
  <c r="I342" i="12"/>
  <c r="BO354" i="3" s="1"/>
  <c r="BP354" i="3" s="1"/>
  <c r="I343" i="12"/>
  <c r="BO355" i="3" s="1"/>
  <c r="BP355" i="3" s="1"/>
  <c r="I344" i="12"/>
  <c r="BO356" i="3" s="1"/>
  <c r="BP356" i="3" s="1"/>
  <c r="I345" i="12"/>
  <c r="BO357" i="3" s="1"/>
  <c r="BP357" i="3" s="1"/>
  <c r="I346" i="12"/>
  <c r="BO358" i="3" s="1"/>
  <c r="BP358" i="3" s="1"/>
  <c r="I347" i="12"/>
  <c r="BO359" i="3" s="1"/>
  <c r="BP359" i="3" s="1"/>
  <c r="I348" i="12"/>
  <c r="BO360" i="3" s="1"/>
  <c r="BP360" i="3" s="1"/>
  <c r="I349" i="12"/>
  <c r="BO361" i="3" s="1"/>
  <c r="BP361" i="3" s="1"/>
  <c r="I350" i="12"/>
  <c r="BO362" i="3" s="1"/>
  <c r="BP362" i="3" s="1"/>
  <c r="I351" i="12"/>
  <c r="BO363" i="3" s="1"/>
  <c r="BP363" i="3" s="1"/>
  <c r="I352" i="12"/>
  <c r="BO364" i="3" s="1"/>
  <c r="BP364" i="3" s="1"/>
  <c r="I353" i="12"/>
  <c r="BO365" i="3" s="1"/>
  <c r="BP365" i="3" s="1"/>
  <c r="I354" i="12"/>
  <c r="BO366" i="3" s="1"/>
  <c r="BP366" i="3" s="1"/>
  <c r="I355" i="12"/>
  <c r="BO367" i="3" s="1"/>
  <c r="BP367" i="3" s="1"/>
  <c r="I356" i="12"/>
  <c r="BO368" i="3" s="1"/>
  <c r="BP368" i="3" s="1"/>
  <c r="I357" i="12"/>
  <c r="BO369" i="3" s="1"/>
  <c r="BP369" i="3" s="1"/>
  <c r="I358" i="12"/>
  <c r="BO370" i="3" s="1"/>
  <c r="BP370" i="3" s="1"/>
  <c r="I359" i="12"/>
  <c r="BO371" i="3" s="1"/>
  <c r="BP371" i="3" s="1"/>
  <c r="I360" i="12"/>
  <c r="BO372" i="3" s="1"/>
  <c r="BP372" i="3" s="1"/>
  <c r="I361" i="12"/>
  <c r="BO373" i="3" s="1"/>
  <c r="BP373" i="3" s="1"/>
  <c r="I363" i="12"/>
  <c r="BO375" i="3" s="1"/>
  <c r="BP375" i="3" s="1"/>
  <c r="I364" i="12"/>
  <c r="BO376" i="3" s="1"/>
  <c r="BP376" i="3" s="1"/>
  <c r="I365" i="12"/>
  <c r="BO377" i="3" s="1"/>
  <c r="BP377" i="3" s="1"/>
  <c r="I366" i="12"/>
  <c r="BO378" i="3" s="1"/>
  <c r="BP378" i="3" s="1"/>
  <c r="I367" i="12"/>
  <c r="BO379" i="3" s="1"/>
  <c r="BP379" i="3" s="1"/>
  <c r="I368" i="12"/>
  <c r="BO380" i="3" s="1"/>
  <c r="BP380" i="3" s="1"/>
  <c r="I369" i="12"/>
  <c r="BO381" i="3" s="1"/>
  <c r="BP381" i="3" s="1"/>
  <c r="I370" i="12"/>
  <c r="BO382" i="3" s="1"/>
  <c r="BP382" i="3" s="1"/>
  <c r="I371" i="12"/>
  <c r="BO383" i="3" s="1"/>
  <c r="BP383" i="3" s="1"/>
  <c r="I372" i="12"/>
  <c r="BO384" i="3" s="1"/>
  <c r="BP384" i="3" s="1"/>
  <c r="I373" i="12"/>
  <c r="BO385" i="3" s="1"/>
  <c r="BP385" i="3" s="1"/>
  <c r="I374" i="12"/>
  <c r="BO386" i="3" s="1"/>
  <c r="BP386" i="3" s="1"/>
  <c r="I375" i="12"/>
  <c r="BO387" i="3" s="1"/>
  <c r="BP387" i="3" s="1"/>
  <c r="I376" i="12"/>
  <c r="BO388" i="3" s="1"/>
  <c r="BP388" i="3" s="1"/>
  <c r="I377" i="12"/>
  <c r="BO389" i="3" s="1"/>
  <c r="BP389" i="3" s="1"/>
  <c r="I378" i="12"/>
  <c r="BO390" i="3" s="1"/>
  <c r="BP390" i="3" s="1"/>
  <c r="I379" i="12"/>
  <c r="BO391" i="3" s="1"/>
  <c r="BP391" i="3" s="1"/>
  <c r="I380" i="12"/>
  <c r="BO392" i="3" s="1"/>
  <c r="BP392" i="3" s="1"/>
  <c r="I381" i="12"/>
  <c r="BO393" i="3" s="1"/>
  <c r="BP393" i="3" s="1"/>
  <c r="I382" i="12"/>
  <c r="BO394" i="3" s="1"/>
  <c r="BP394" i="3" s="1"/>
  <c r="I383" i="12"/>
  <c r="BO395" i="3" s="1"/>
  <c r="BP395" i="3" s="1"/>
  <c r="I384" i="12"/>
  <c r="BO396" i="3" s="1"/>
  <c r="BP396" i="3" s="1"/>
  <c r="I385" i="12"/>
  <c r="BO397" i="3" s="1"/>
  <c r="BP397" i="3" s="1"/>
  <c r="I386" i="12"/>
  <c r="BO398" i="3" s="1"/>
  <c r="BP398" i="3" s="1"/>
  <c r="I387" i="12"/>
  <c r="BO399" i="3" s="1"/>
  <c r="BP399" i="3" s="1"/>
  <c r="I388" i="12"/>
  <c r="BO400" i="3" s="1"/>
  <c r="BP400" i="3" s="1"/>
  <c r="I389" i="12"/>
  <c r="BO401" i="3" s="1"/>
  <c r="BP401" i="3" s="1"/>
  <c r="I390" i="12"/>
  <c r="BO402" i="3" s="1"/>
  <c r="BP402" i="3" s="1"/>
  <c r="I391" i="12"/>
  <c r="BO403" i="3" s="1"/>
  <c r="BP403" i="3" s="1"/>
  <c r="I393" i="12"/>
  <c r="BO405" i="3" s="1"/>
  <c r="BP405" i="3" s="1"/>
  <c r="I394" i="12"/>
  <c r="BO406" i="3" s="1"/>
  <c r="BP406" i="3" s="1"/>
  <c r="I395" i="12"/>
  <c r="BO407" i="3" s="1"/>
  <c r="BP407" i="3" s="1"/>
  <c r="I396" i="12"/>
  <c r="BO408" i="3" s="1"/>
  <c r="BP408" i="3" s="1"/>
  <c r="I397" i="12"/>
  <c r="BO409" i="3" s="1"/>
  <c r="BP409" i="3" s="1"/>
  <c r="I398" i="12"/>
  <c r="BO410" i="3" s="1"/>
  <c r="BP410" i="3" s="1"/>
  <c r="I399" i="12"/>
  <c r="BO416" i="3" s="1"/>
  <c r="BP416" i="3" s="1"/>
  <c r="I400" i="12"/>
  <c r="BO411" i="3" s="1"/>
  <c r="BP411" i="3" s="1"/>
  <c r="I401" i="12"/>
  <c r="BO412" i="3" s="1"/>
  <c r="BP412" i="3" s="1"/>
  <c r="I402" i="12"/>
  <c r="BO413" i="3" s="1"/>
  <c r="BP413" i="3" s="1"/>
  <c r="I403" i="12"/>
  <c r="BO414" i="3" s="1"/>
  <c r="BP414" i="3" s="1"/>
  <c r="I404" i="12"/>
  <c r="BO415" i="3" s="1"/>
  <c r="BP415" i="3" s="1"/>
  <c r="I405" i="12"/>
  <c r="BO417" i="3" s="1"/>
  <c r="BP417" i="3" s="1"/>
  <c r="I406" i="12"/>
  <c r="BO418" i="3" s="1"/>
  <c r="BP418" i="3" s="1"/>
  <c r="I407" i="12"/>
  <c r="BO419" i="3" s="1"/>
  <c r="BP419" i="3" s="1"/>
  <c r="I408" i="12"/>
  <c r="BO420" i="3" s="1"/>
  <c r="BP420" i="3" s="1"/>
  <c r="I409" i="12"/>
  <c r="BO421" i="3" s="1"/>
  <c r="BP421" i="3" s="1"/>
  <c r="I410" i="12"/>
  <c r="BO422" i="3" s="1"/>
  <c r="BP422" i="3" s="1"/>
  <c r="I411" i="12"/>
  <c r="BO423" i="3" s="1"/>
  <c r="BP423" i="3" s="1"/>
  <c r="I412" i="12"/>
  <c r="BO424" i="3" s="1"/>
  <c r="BP424" i="3" s="1"/>
  <c r="I414" i="12"/>
  <c r="BO426" i="3" s="1"/>
  <c r="BP426" i="3" s="1"/>
  <c r="I415" i="12"/>
  <c r="BO427" i="3" s="1"/>
  <c r="BP427" i="3" s="1"/>
  <c r="I416" i="12"/>
  <c r="BO428" i="3" s="1"/>
  <c r="BP428" i="3" s="1"/>
  <c r="I417" i="12"/>
  <c r="BO429" i="3" s="1"/>
  <c r="BP429" i="3" s="1"/>
  <c r="I418" i="12"/>
  <c r="BO430" i="3" s="1"/>
  <c r="BP430" i="3" s="1"/>
  <c r="I419" i="12"/>
  <c r="BO431" i="3" s="1"/>
  <c r="BP431" i="3" s="1"/>
  <c r="I420" i="12"/>
  <c r="BO432" i="3" s="1"/>
  <c r="BP432" i="3" s="1"/>
  <c r="I421" i="12"/>
  <c r="BO433" i="3" s="1"/>
  <c r="BP433" i="3" s="1"/>
  <c r="I422" i="12"/>
  <c r="BO434" i="3" s="1"/>
  <c r="BP434" i="3" s="1"/>
  <c r="I423" i="12"/>
  <c r="BO435" i="3" s="1"/>
  <c r="BP435" i="3" s="1"/>
  <c r="I424" i="12"/>
  <c r="BO436" i="3" s="1"/>
  <c r="BP436" i="3" s="1"/>
  <c r="I425" i="12"/>
  <c r="BO437" i="3" s="1"/>
  <c r="BP437" i="3" s="1"/>
  <c r="I426" i="12"/>
  <c r="BO438" i="3" s="1"/>
  <c r="BP438" i="3" s="1"/>
  <c r="I427" i="12"/>
  <c r="BO439" i="3" s="1"/>
  <c r="BP439" i="3" s="1"/>
  <c r="I428" i="12"/>
  <c r="BO440" i="3" s="1"/>
  <c r="BP440" i="3" s="1"/>
  <c r="I429" i="12"/>
  <c r="BO441" i="3" s="1"/>
  <c r="BP441" i="3" s="1"/>
  <c r="I430" i="12"/>
  <c r="BO442" i="3" s="1"/>
  <c r="BP442" i="3" s="1"/>
  <c r="I431" i="12"/>
  <c r="BO443" i="3" s="1"/>
  <c r="BP443" i="3" s="1"/>
  <c r="I432" i="12"/>
  <c r="BO444" i="3" s="1"/>
  <c r="BP444" i="3" s="1"/>
  <c r="I433" i="12"/>
  <c r="BO445" i="3" s="1"/>
  <c r="BP445" i="3" s="1"/>
  <c r="I434" i="12"/>
  <c r="BO446" i="3" s="1"/>
  <c r="BP446" i="3" s="1"/>
  <c r="I435" i="12"/>
  <c r="BO447" i="3" s="1"/>
  <c r="BP447" i="3" s="1"/>
  <c r="I436" i="12"/>
  <c r="BO448" i="3" s="1"/>
  <c r="BP448" i="3" s="1"/>
  <c r="I437" i="12"/>
  <c r="BO449" i="3" s="1"/>
  <c r="BP449" i="3" s="1"/>
  <c r="I438" i="12"/>
  <c r="BO450" i="3" s="1"/>
  <c r="BP450" i="3" s="1"/>
  <c r="I440" i="12"/>
  <c r="BO452" i="3" s="1"/>
  <c r="BP452" i="3" s="1"/>
  <c r="I441" i="12"/>
  <c r="BO453" i="3" s="1"/>
  <c r="BP453" i="3" s="1"/>
  <c r="I442" i="12"/>
  <c r="BO454" i="3" s="1"/>
  <c r="BP454" i="3" s="1"/>
  <c r="I443" i="12"/>
  <c r="BO455" i="3" s="1"/>
  <c r="BP455" i="3" s="1"/>
  <c r="I444" i="12"/>
  <c r="BO456" i="3" s="1"/>
  <c r="BP456" i="3" s="1"/>
  <c r="I445" i="12"/>
  <c r="BO457" i="3" s="1"/>
  <c r="BP457" i="3" s="1"/>
  <c r="I446" i="12"/>
  <c r="BO458" i="3" s="1"/>
  <c r="BP458" i="3" s="1"/>
  <c r="I447" i="12"/>
  <c r="BO459" i="3" s="1"/>
  <c r="BP459" i="3" s="1"/>
  <c r="I448" i="12"/>
  <c r="BO460" i="3" s="1"/>
  <c r="BP460" i="3" s="1"/>
  <c r="I449" i="12"/>
  <c r="BO461" i="3" s="1"/>
  <c r="BP461" i="3" s="1"/>
  <c r="I450" i="12"/>
  <c r="BO462" i="3" s="1"/>
  <c r="BP462" i="3" s="1"/>
  <c r="I451" i="12"/>
  <c r="BO463" i="3" s="1"/>
  <c r="BP463" i="3" s="1"/>
  <c r="I452" i="12"/>
  <c r="BO464" i="3" s="1"/>
  <c r="BP464" i="3" s="1"/>
  <c r="I453" i="12"/>
  <c r="BO465" i="3" s="1"/>
  <c r="BP465" i="3" s="1"/>
  <c r="I454" i="12"/>
  <c r="BO466" i="3" s="1"/>
  <c r="BP466" i="3" s="1"/>
  <c r="I455" i="12"/>
  <c r="BO467" i="3" s="1"/>
  <c r="BP467" i="3" s="1"/>
  <c r="I456" i="12"/>
  <c r="BO468" i="3" s="1"/>
  <c r="BP468" i="3" s="1"/>
  <c r="I457" i="12"/>
  <c r="BO469" i="3" s="1"/>
  <c r="BP469" i="3" s="1"/>
  <c r="I458" i="12"/>
  <c r="BO470" i="3" s="1"/>
  <c r="BP470" i="3" s="1"/>
  <c r="I459" i="12"/>
  <c r="BO471" i="3" s="1"/>
  <c r="BP471" i="3" s="1"/>
  <c r="I460" i="12"/>
  <c r="BO472" i="3" s="1"/>
  <c r="BP472" i="3" s="1"/>
  <c r="I461" i="12"/>
  <c r="BO473" i="3" s="1"/>
  <c r="BP473" i="3" s="1"/>
  <c r="I462" i="12"/>
  <c r="BO474" i="3" s="1"/>
  <c r="BP474" i="3" s="1"/>
  <c r="I463" i="12"/>
  <c r="BO475" i="3" s="1"/>
  <c r="BP475" i="3" s="1"/>
  <c r="I464" i="12"/>
  <c r="BO476" i="3" s="1"/>
  <c r="BP476" i="3" s="1"/>
  <c r="I465" i="12"/>
  <c r="BO477" i="3" s="1"/>
  <c r="BP477" i="3" s="1"/>
  <c r="I466" i="12"/>
  <c r="BO478" i="3" s="1"/>
  <c r="BP478" i="3" s="1"/>
  <c r="I467" i="12"/>
  <c r="BO479" i="3" s="1"/>
  <c r="BP479" i="3" s="1"/>
  <c r="I468" i="12"/>
  <c r="BO480" i="3" s="1"/>
  <c r="BP480" i="3" s="1"/>
  <c r="I469" i="12"/>
  <c r="BO481" i="3" s="1"/>
  <c r="BP481" i="3" s="1"/>
  <c r="I470" i="12"/>
  <c r="BO482" i="3" s="1"/>
  <c r="BP482" i="3" s="1"/>
  <c r="I471" i="12"/>
  <c r="BO483" i="3" s="1"/>
  <c r="BP483" i="3" s="1"/>
  <c r="I472" i="12"/>
  <c r="BO484" i="3" s="1"/>
  <c r="BP484" i="3" s="1"/>
  <c r="I473" i="12"/>
  <c r="BO485" i="3" s="1"/>
  <c r="BP485" i="3" s="1"/>
  <c r="I474" i="12"/>
  <c r="BO486" i="3" s="1"/>
  <c r="BP486" i="3" s="1"/>
  <c r="I475" i="12"/>
  <c r="BO487" i="3" s="1"/>
  <c r="BP487" i="3" s="1"/>
  <c r="I476" i="12"/>
  <c r="BO488" i="3" s="1"/>
  <c r="BP488" i="3" s="1"/>
  <c r="I477" i="12"/>
  <c r="BO489" i="3" s="1"/>
  <c r="BP489" i="3" s="1"/>
  <c r="I478" i="12"/>
  <c r="BO490" i="3" s="1"/>
  <c r="BP490" i="3" s="1"/>
  <c r="I479" i="12"/>
  <c r="BO491" i="3" s="1"/>
  <c r="BP491" i="3" s="1"/>
  <c r="I480" i="12"/>
  <c r="BO492" i="3" s="1"/>
  <c r="BP492" i="3" s="1"/>
  <c r="I481" i="12"/>
  <c r="BO493" i="3" s="1"/>
  <c r="BP493" i="3" s="1"/>
  <c r="I482" i="12"/>
  <c r="BO494" i="3" s="1"/>
  <c r="BP494" i="3" s="1"/>
  <c r="I483" i="12"/>
  <c r="BO495" i="3" s="1"/>
  <c r="BP495" i="3" s="1"/>
  <c r="I484" i="12"/>
  <c r="BO496" i="3" s="1"/>
  <c r="BP496" i="3" s="1"/>
  <c r="I485" i="12"/>
  <c r="BO497" i="3" s="1"/>
  <c r="BP497" i="3" s="1"/>
  <c r="I486" i="12"/>
  <c r="BO498" i="3" s="1"/>
  <c r="BP498" i="3" s="1"/>
  <c r="I487" i="12"/>
  <c r="BO499" i="3" s="1"/>
  <c r="BP499" i="3" s="1"/>
  <c r="I488" i="12"/>
  <c r="BO500" i="3" s="1"/>
  <c r="BP500" i="3" s="1"/>
  <c r="I489" i="12"/>
  <c r="BO501" i="3" s="1"/>
  <c r="BP501" i="3" s="1"/>
  <c r="I490" i="12"/>
  <c r="BO502" i="3" s="1"/>
  <c r="BP502" i="3" s="1"/>
  <c r="I491" i="12"/>
  <c r="BO503" i="3" s="1"/>
  <c r="BP503" i="3" s="1"/>
  <c r="I492" i="12"/>
  <c r="BO504" i="3" s="1"/>
  <c r="BP504" i="3" s="1"/>
  <c r="I493" i="12"/>
  <c r="BO505" i="3" s="1"/>
  <c r="BP505" i="3" s="1"/>
  <c r="I494" i="12"/>
  <c r="BO506" i="3" s="1"/>
  <c r="BP506" i="3" s="1"/>
  <c r="I495" i="12"/>
  <c r="BO507" i="3" s="1"/>
  <c r="BP507" i="3" s="1"/>
  <c r="I496" i="12"/>
  <c r="BO508" i="3" s="1"/>
  <c r="BP508" i="3" s="1"/>
  <c r="I497" i="12"/>
  <c r="BO509" i="3" s="1"/>
  <c r="BP509" i="3" s="1"/>
  <c r="I498" i="12"/>
  <c r="BO510" i="3" s="1"/>
  <c r="BP510" i="3" s="1"/>
  <c r="I499" i="12"/>
  <c r="BO511" i="3" s="1"/>
  <c r="BP511" i="3" s="1"/>
  <c r="I500" i="12"/>
  <c r="BO512" i="3" s="1"/>
  <c r="BP512" i="3" s="1"/>
  <c r="I501" i="12"/>
  <c r="BO513" i="3" s="1"/>
  <c r="BP513" i="3" s="1"/>
  <c r="I503" i="12"/>
  <c r="BO515" i="3" s="1"/>
  <c r="BP515" i="3" s="1"/>
  <c r="I504" i="12"/>
  <c r="BO516" i="3" s="1"/>
  <c r="BP516" i="3" s="1"/>
  <c r="I505" i="12"/>
  <c r="BO517" i="3" s="1"/>
  <c r="BP517" i="3" s="1"/>
  <c r="I506" i="12"/>
  <c r="BO518" i="3" s="1"/>
  <c r="BP518" i="3" s="1"/>
  <c r="I507" i="12"/>
  <c r="BO519" i="3" s="1"/>
  <c r="BP519" i="3" s="1"/>
  <c r="I508" i="12"/>
  <c r="BO520" i="3" s="1"/>
  <c r="BP520" i="3" s="1"/>
  <c r="I509" i="12"/>
  <c r="BO521" i="3" s="1"/>
  <c r="BP521" i="3" s="1"/>
  <c r="I510" i="12"/>
  <c r="BO522" i="3" s="1"/>
  <c r="BP522" i="3" s="1"/>
  <c r="I511" i="12"/>
  <c r="BO523" i="3" s="1"/>
  <c r="BP523" i="3" s="1"/>
  <c r="I512" i="12"/>
  <c r="BO524" i="3" s="1"/>
  <c r="BP524" i="3" s="1"/>
  <c r="I513" i="12"/>
  <c r="BO525" i="3" s="1"/>
  <c r="BP525" i="3" s="1"/>
  <c r="I514" i="12"/>
  <c r="BO526" i="3" s="1"/>
  <c r="BP526" i="3" s="1"/>
  <c r="I515" i="12"/>
  <c r="BO527" i="3" s="1"/>
  <c r="BP527" i="3" s="1"/>
  <c r="I516" i="12"/>
  <c r="BO528" i="3" s="1"/>
  <c r="BP528" i="3" s="1"/>
  <c r="I518" i="12"/>
  <c r="BO530" i="3" s="1"/>
  <c r="BP530" i="3" s="1"/>
  <c r="I519" i="12"/>
  <c r="BO531" i="3" s="1"/>
  <c r="BP531" i="3" s="1"/>
  <c r="I520" i="12"/>
  <c r="BO532" i="3" s="1"/>
  <c r="BP532" i="3" s="1"/>
  <c r="I521" i="12"/>
  <c r="BO533" i="3" s="1"/>
  <c r="BP533" i="3" s="1"/>
  <c r="I522" i="12"/>
  <c r="BO534" i="3" s="1"/>
  <c r="BP534" i="3" s="1"/>
  <c r="I523" i="12"/>
  <c r="BO535" i="3" s="1"/>
  <c r="BP535" i="3" s="1"/>
  <c r="I524" i="12"/>
  <c r="BO536" i="3" s="1"/>
  <c r="BP536" i="3" s="1"/>
  <c r="I525" i="12"/>
  <c r="BO537" i="3" s="1"/>
  <c r="BP537" i="3" s="1"/>
  <c r="I526" i="12"/>
  <c r="BO538" i="3" s="1"/>
  <c r="BP538" i="3" s="1"/>
  <c r="I527" i="12"/>
  <c r="BO539" i="3" s="1"/>
  <c r="BP539" i="3" s="1"/>
  <c r="I528" i="12"/>
  <c r="BO540" i="3" s="1"/>
  <c r="BP540" i="3" s="1"/>
  <c r="I531" i="12"/>
  <c r="BO543" i="3" s="1"/>
  <c r="BP543" i="3" s="1"/>
  <c r="I532" i="12"/>
  <c r="BO544" i="3" s="1"/>
  <c r="BP544" i="3" s="1"/>
  <c r="I533" i="12"/>
  <c r="BO545" i="3" s="1"/>
  <c r="BP545" i="3" s="1"/>
  <c r="I534" i="12"/>
  <c r="BO546" i="3" s="1"/>
  <c r="BP546" i="3" s="1"/>
  <c r="I535" i="12"/>
  <c r="BO547" i="3" s="1"/>
  <c r="BP547" i="3" s="1"/>
  <c r="I536" i="12"/>
  <c r="BO548" i="3" s="1"/>
  <c r="BP548" i="3" s="1"/>
  <c r="I537" i="12"/>
  <c r="BO549" i="3" s="1"/>
  <c r="BP549" i="3" s="1"/>
  <c r="I538" i="12"/>
  <c r="BO550" i="3" s="1"/>
  <c r="BP550" i="3" s="1"/>
  <c r="I539" i="12"/>
  <c r="BO551" i="3" s="1"/>
  <c r="BP551" i="3" s="1"/>
  <c r="I540" i="12"/>
  <c r="BO552" i="3" s="1"/>
  <c r="BP552" i="3" s="1"/>
  <c r="I541" i="12"/>
  <c r="BO553" i="3" s="1"/>
  <c r="BP553" i="3" s="1"/>
  <c r="I542" i="12"/>
  <c r="BO554" i="3" s="1"/>
  <c r="BP554" i="3" s="1"/>
  <c r="I543" i="12"/>
  <c r="BO555" i="3" s="1"/>
  <c r="BP555" i="3" s="1"/>
  <c r="I544" i="12"/>
  <c r="BO556" i="3" s="1"/>
  <c r="BP556" i="3" s="1"/>
  <c r="I545" i="12"/>
  <c r="BO557" i="3" s="1"/>
  <c r="BP557" i="3" s="1"/>
  <c r="I546" i="12"/>
  <c r="BO558" i="3" s="1"/>
  <c r="BP558" i="3" s="1"/>
  <c r="I547" i="12"/>
  <c r="BO559" i="3" s="1"/>
  <c r="BP559" i="3" s="1"/>
  <c r="I548" i="12"/>
  <c r="BO560" i="3" s="1"/>
  <c r="BP560" i="3" s="1"/>
  <c r="I549" i="12"/>
  <c r="BO561" i="3" s="1"/>
  <c r="BP561" i="3" s="1"/>
  <c r="I550" i="12"/>
  <c r="BO562" i="3" s="1"/>
  <c r="BP562" i="3" s="1"/>
  <c r="I551" i="12"/>
  <c r="BO563" i="3" s="1"/>
  <c r="BP563" i="3" s="1"/>
  <c r="I552" i="12"/>
  <c r="BO564" i="3" s="1"/>
  <c r="BP564" i="3" s="1"/>
  <c r="I553" i="12"/>
  <c r="BO565" i="3" s="1"/>
  <c r="BP565" i="3" s="1"/>
  <c r="I554" i="12"/>
  <c r="BO566" i="3" s="1"/>
  <c r="BP566" i="3" s="1"/>
  <c r="I555" i="12"/>
  <c r="BO567" i="3" s="1"/>
  <c r="BP567" i="3" s="1"/>
  <c r="I556" i="12"/>
  <c r="BO568" i="3" s="1"/>
  <c r="BP568" i="3" s="1"/>
  <c r="I557" i="12"/>
  <c r="BO569" i="3" s="1"/>
  <c r="BP569" i="3" s="1"/>
  <c r="I558" i="12"/>
  <c r="BO570" i="3" s="1"/>
  <c r="BP570" i="3" s="1"/>
  <c r="I559" i="12"/>
  <c r="BO571" i="3" s="1"/>
  <c r="BP571" i="3" s="1"/>
  <c r="I560" i="12"/>
  <c r="BO572" i="3" s="1"/>
  <c r="BP572" i="3" s="1"/>
  <c r="I561" i="12"/>
  <c r="BO573" i="3" s="1"/>
  <c r="BP573" i="3" s="1"/>
  <c r="I562" i="12"/>
  <c r="BO574" i="3" s="1"/>
  <c r="BP574" i="3" s="1"/>
  <c r="I563" i="12"/>
  <c r="BO575" i="3" s="1"/>
  <c r="BP575" i="3" s="1"/>
  <c r="I564" i="12"/>
  <c r="BO576" i="3" s="1"/>
  <c r="BP576" i="3" s="1"/>
  <c r="I565" i="12"/>
  <c r="BO577" i="3" s="1"/>
  <c r="BP577" i="3" s="1"/>
  <c r="I566" i="12"/>
  <c r="BO578" i="3" s="1"/>
  <c r="BP578" i="3" s="1"/>
  <c r="I567" i="12"/>
  <c r="BO579" i="3" s="1"/>
  <c r="BP579" i="3" s="1"/>
  <c r="I568" i="12"/>
  <c r="BO580" i="3" s="1"/>
  <c r="BP580" i="3" s="1"/>
  <c r="I569" i="12"/>
  <c r="BO581" i="3" s="1"/>
  <c r="BP581" i="3" s="1"/>
  <c r="I570" i="12"/>
  <c r="BO582" i="3" s="1"/>
  <c r="BP582" i="3" s="1"/>
  <c r="I571" i="12"/>
  <c r="BO583" i="3" s="1"/>
  <c r="BP583" i="3" s="1"/>
  <c r="I572" i="12"/>
  <c r="BO584" i="3" s="1"/>
  <c r="BP584" i="3" s="1"/>
  <c r="I573" i="12"/>
  <c r="BO585" i="3" s="1"/>
  <c r="BP585" i="3" s="1"/>
  <c r="I574" i="12"/>
  <c r="BO586" i="3" s="1"/>
  <c r="BP586" i="3" s="1"/>
  <c r="I575" i="12"/>
  <c r="BO587" i="3" s="1"/>
  <c r="BP587" i="3" s="1"/>
  <c r="I576" i="12"/>
  <c r="BO588" i="3" s="1"/>
  <c r="BP588" i="3" s="1"/>
  <c r="I577" i="12"/>
  <c r="BO589" i="3" s="1"/>
  <c r="BP589" i="3" s="1"/>
  <c r="I578" i="12"/>
  <c r="BO590" i="3" s="1"/>
  <c r="BP590" i="3" s="1"/>
  <c r="I579" i="12"/>
  <c r="BO591" i="3" s="1"/>
  <c r="BP591" i="3" s="1"/>
  <c r="I580" i="12"/>
  <c r="BO592" i="3" s="1"/>
  <c r="BP592" i="3" s="1"/>
  <c r="I581" i="12"/>
  <c r="BO593" i="3" s="1"/>
  <c r="BP593" i="3" s="1"/>
  <c r="I582" i="12"/>
  <c r="BO594" i="3" s="1"/>
  <c r="BP594" i="3" s="1"/>
  <c r="I583" i="12"/>
  <c r="BO595" i="3" s="1"/>
  <c r="BP595" i="3" s="1"/>
  <c r="I584" i="12"/>
  <c r="BO596" i="3" s="1"/>
  <c r="BP596" i="3" s="1"/>
  <c r="I585" i="12"/>
  <c r="BO597" i="3" s="1"/>
  <c r="BP597" i="3" s="1"/>
  <c r="I586" i="12"/>
  <c r="BO598" i="3" s="1"/>
  <c r="BP598" i="3" s="1"/>
  <c r="I587" i="12"/>
  <c r="BO599" i="3" s="1"/>
  <c r="BP599" i="3" s="1"/>
  <c r="I588" i="12"/>
  <c r="BO600" i="3" s="1"/>
  <c r="BP600" i="3" s="1"/>
  <c r="I589" i="12"/>
  <c r="BO601" i="3" s="1"/>
  <c r="BP601" i="3" s="1"/>
  <c r="I591" i="12"/>
  <c r="BO603" i="3" s="1"/>
  <c r="BP603" i="3" s="1"/>
  <c r="I592" i="12"/>
  <c r="BO604" i="3" s="1"/>
  <c r="BP604" i="3" s="1"/>
  <c r="I593" i="12"/>
  <c r="BO605" i="3" s="1"/>
  <c r="BP605" i="3" s="1"/>
  <c r="I594" i="12"/>
  <c r="BO606" i="3" s="1"/>
  <c r="BP606" i="3" s="1"/>
  <c r="I595" i="12"/>
  <c r="BO607" i="3" s="1"/>
  <c r="BP607" i="3" s="1"/>
  <c r="I596" i="12"/>
  <c r="BO608" i="3" s="1"/>
  <c r="BP608" i="3" s="1"/>
  <c r="I597" i="12"/>
  <c r="BO609" i="3" s="1"/>
  <c r="BP609" i="3" s="1"/>
  <c r="I598" i="12"/>
  <c r="BO610" i="3" s="1"/>
  <c r="BP610" i="3" s="1"/>
  <c r="I599" i="12"/>
  <c r="BO611" i="3" s="1"/>
  <c r="BP611" i="3" s="1"/>
  <c r="I600" i="12"/>
  <c r="BO612" i="3" s="1"/>
  <c r="BP612" i="3" s="1"/>
  <c r="I601" i="12"/>
  <c r="I602" i="12"/>
  <c r="BO613" i="3" s="1"/>
  <c r="BP613" i="3" s="1"/>
  <c r="I603" i="12"/>
  <c r="BO614" i="3" s="1"/>
  <c r="BP614" i="3" s="1"/>
  <c r="I604" i="12"/>
  <c r="BO615" i="3" s="1"/>
  <c r="BP615" i="3" s="1"/>
  <c r="I605" i="12"/>
  <c r="BO616" i="3" s="1"/>
  <c r="BP616" i="3" s="1"/>
  <c r="I607" i="12"/>
  <c r="BO618" i="3" s="1"/>
  <c r="BP618" i="3" s="1"/>
  <c r="I608" i="12"/>
  <c r="BO619" i="3" s="1"/>
  <c r="BP619" i="3" s="1"/>
  <c r="I609" i="12"/>
  <c r="BO620" i="3" s="1"/>
  <c r="BP620" i="3" s="1"/>
  <c r="I610" i="12"/>
  <c r="BO621" i="3" s="1"/>
  <c r="BP621" i="3" s="1"/>
  <c r="I611" i="12"/>
  <c r="BO622" i="3" s="1"/>
  <c r="BP622" i="3" s="1"/>
  <c r="I612" i="12"/>
  <c r="BO623" i="3" s="1"/>
  <c r="BP623" i="3" s="1"/>
  <c r="I613" i="12"/>
  <c r="BO624" i="3" s="1"/>
  <c r="BP624" i="3" s="1"/>
  <c r="I614" i="12"/>
  <c r="BO625" i="3" s="1"/>
  <c r="BP625" i="3" s="1"/>
  <c r="I615" i="12"/>
  <c r="BO626" i="3" s="1"/>
  <c r="BP626" i="3" s="1"/>
  <c r="I616" i="12"/>
  <c r="BO627" i="3" s="1"/>
  <c r="BP627" i="3" s="1"/>
  <c r="I617" i="12"/>
  <c r="BO628" i="3" s="1"/>
  <c r="BP628" i="3" s="1"/>
  <c r="I618" i="12"/>
  <c r="BO629" i="3" s="1"/>
  <c r="BP629" i="3" s="1"/>
  <c r="I619" i="12"/>
  <c r="BO630" i="3" s="1"/>
  <c r="BP630" i="3" s="1"/>
  <c r="I620" i="12"/>
  <c r="BO631" i="3" s="1"/>
  <c r="BP631" i="3" s="1"/>
  <c r="I621" i="12"/>
  <c r="BO632" i="3" s="1"/>
  <c r="BP632" i="3" s="1"/>
  <c r="I622" i="12"/>
  <c r="BO633" i="3" s="1"/>
  <c r="BP633" i="3" s="1"/>
  <c r="I623" i="12"/>
  <c r="BO634" i="3" s="1"/>
  <c r="BP634" i="3" s="1"/>
  <c r="I624" i="12"/>
  <c r="BO635" i="3" s="1"/>
  <c r="BP635" i="3" s="1"/>
  <c r="I625" i="12"/>
  <c r="BO636" i="3" s="1"/>
  <c r="BP636" i="3" s="1"/>
  <c r="I626" i="12"/>
  <c r="BO637" i="3" s="1"/>
  <c r="BP637" i="3" s="1"/>
  <c r="I627" i="12"/>
  <c r="BO638" i="3" s="1"/>
  <c r="BP638" i="3" s="1"/>
  <c r="I628" i="12"/>
  <c r="BO639" i="3" s="1"/>
  <c r="BP639" i="3" s="1"/>
  <c r="I629" i="12"/>
  <c r="I630" i="12"/>
  <c r="I631" i="12"/>
  <c r="BO640" i="3" s="1"/>
  <c r="BP640" i="3" s="1"/>
  <c r="I632" i="12"/>
  <c r="BO641" i="3" s="1"/>
  <c r="BP641" i="3" s="1"/>
  <c r="I633" i="12"/>
  <c r="BO642" i="3" s="1"/>
  <c r="BP642" i="3" s="1"/>
  <c r="I634" i="12"/>
  <c r="BO643" i="3" s="1"/>
  <c r="BP643" i="3" s="1"/>
  <c r="I635" i="12"/>
  <c r="BO644" i="3" s="1"/>
  <c r="BP644" i="3" s="1"/>
  <c r="I636" i="12"/>
  <c r="BO645" i="3" s="1"/>
  <c r="BP645" i="3" s="1"/>
  <c r="I638" i="12"/>
  <c r="BO647" i="3" s="1"/>
  <c r="BP647" i="3" s="1"/>
  <c r="I639" i="12"/>
  <c r="BO648" i="3" s="1"/>
  <c r="BP648" i="3" s="1"/>
  <c r="I640" i="12"/>
  <c r="BO649" i="3" s="1"/>
  <c r="BP649" i="3" s="1"/>
  <c r="I642" i="12"/>
  <c r="BO651" i="3" s="1"/>
  <c r="BP651" i="3" s="1"/>
  <c r="I644" i="12"/>
  <c r="BO653" i="3" s="1"/>
  <c r="BP653" i="3" s="1"/>
  <c r="I646" i="12"/>
  <c r="BO655" i="3" s="1"/>
  <c r="BP655" i="3" s="1"/>
  <c r="I647" i="12"/>
  <c r="BO656" i="3" s="1"/>
  <c r="BP656" i="3" s="1"/>
  <c r="I648" i="12"/>
  <c r="BO657" i="3" s="1"/>
  <c r="BP657" i="3" s="1"/>
  <c r="I649" i="12"/>
  <c r="BO658" i="3" s="1"/>
  <c r="BP658" i="3" s="1"/>
  <c r="I650" i="12"/>
  <c r="BO659" i="3" s="1"/>
  <c r="BP659" i="3" s="1"/>
  <c r="I651" i="12"/>
  <c r="BO660" i="3" s="1"/>
  <c r="BP660" i="3" s="1"/>
  <c r="I652" i="12"/>
  <c r="BO661" i="3" s="1"/>
  <c r="BP661" i="3" s="1"/>
  <c r="I653" i="12"/>
  <c r="BO662" i="3" s="1"/>
  <c r="BP662" i="3" s="1"/>
  <c r="I656" i="12"/>
  <c r="BO665" i="3" s="1"/>
  <c r="BP665" i="3" s="1"/>
  <c r="I657" i="12"/>
  <c r="BO666" i="3" s="1"/>
  <c r="BP666" i="3" s="1"/>
  <c r="I658" i="12"/>
  <c r="BO667" i="3" s="1"/>
  <c r="BP667" i="3" s="1"/>
  <c r="I659" i="12"/>
  <c r="BO668" i="3" s="1"/>
  <c r="BP668" i="3" s="1"/>
  <c r="I660" i="12"/>
  <c r="BO669" i="3" s="1"/>
  <c r="BP669" i="3" s="1"/>
  <c r="I661" i="12"/>
  <c r="BO670" i="3" s="1"/>
  <c r="BP670" i="3" s="1"/>
  <c r="I662" i="12"/>
  <c r="BO671" i="3" s="1"/>
  <c r="BP671" i="3" s="1"/>
  <c r="I663" i="12"/>
  <c r="BO672" i="3" s="1"/>
  <c r="BP672" i="3" s="1"/>
  <c r="I664" i="12"/>
  <c r="BO673" i="3" s="1"/>
  <c r="BP673" i="3" s="1"/>
  <c r="I665" i="12"/>
  <c r="BO674" i="3" s="1"/>
  <c r="BP674" i="3" s="1"/>
  <c r="I666" i="12"/>
  <c r="BO675" i="3" s="1"/>
  <c r="BP675" i="3" s="1"/>
  <c r="I667" i="12"/>
  <c r="BO676" i="3" s="1"/>
  <c r="BP676" i="3" s="1"/>
  <c r="I668" i="12"/>
  <c r="BO677" i="3" s="1"/>
  <c r="BP677" i="3" s="1"/>
  <c r="I669" i="12"/>
  <c r="BO678" i="3" s="1"/>
  <c r="BP678" i="3" s="1"/>
  <c r="I670" i="12"/>
  <c r="BO679" i="3" s="1"/>
  <c r="BP679" i="3" s="1"/>
  <c r="I671" i="12"/>
  <c r="BO680" i="3" s="1"/>
  <c r="BP680" i="3" s="1"/>
  <c r="I672" i="12"/>
  <c r="BO681" i="3" s="1"/>
  <c r="BP681" i="3" s="1"/>
  <c r="I673" i="12"/>
  <c r="BO682" i="3" s="1"/>
  <c r="BP682" i="3" s="1"/>
  <c r="I674" i="12"/>
  <c r="BO683" i="3" s="1"/>
  <c r="BP683" i="3" s="1"/>
  <c r="I675" i="12"/>
  <c r="BO684" i="3" s="1"/>
  <c r="BP684" i="3" s="1"/>
  <c r="I676" i="12"/>
  <c r="BO685" i="3" s="1"/>
  <c r="BP685" i="3" s="1"/>
  <c r="I677" i="12"/>
  <c r="BO686" i="3" s="1"/>
  <c r="BP686" i="3" s="1"/>
  <c r="I678" i="12"/>
  <c r="BO687" i="3" s="1"/>
  <c r="BP687" i="3" s="1"/>
  <c r="I679" i="12"/>
  <c r="BO688" i="3" s="1"/>
  <c r="BP688" i="3" s="1"/>
  <c r="I680" i="12"/>
  <c r="BO689" i="3" s="1"/>
  <c r="BP689" i="3" s="1"/>
  <c r="I681" i="12"/>
  <c r="BO690" i="3" s="1"/>
  <c r="BP690" i="3" s="1"/>
  <c r="I682" i="12"/>
  <c r="BO691" i="3" s="1"/>
  <c r="BP691" i="3" s="1"/>
  <c r="I683" i="12"/>
  <c r="BO692" i="3" s="1"/>
  <c r="BP692" i="3" s="1"/>
  <c r="I684" i="12"/>
  <c r="BO693" i="3" s="1"/>
  <c r="BP693" i="3" s="1"/>
  <c r="I685" i="12"/>
  <c r="BO694" i="3" s="1"/>
  <c r="BP694" i="3" s="1"/>
  <c r="I686" i="12"/>
  <c r="BO695" i="3" s="1"/>
  <c r="BP695" i="3" s="1"/>
  <c r="I687" i="12"/>
  <c r="BO696" i="3" s="1"/>
  <c r="BP696" i="3" s="1"/>
  <c r="I688" i="12"/>
  <c r="BO697" i="3" s="1"/>
  <c r="BP697" i="3" s="1"/>
  <c r="I689" i="12"/>
  <c r="BO698" i="3" s="1"/>
  <c r="BP698" i="3" s="1"/>
  <c r="I690" i="12"/>
  <c r="BO699" i="3" s="1"/>
  <c r="BP699" i="3" s="1"/>
  <c r="I691" i="12"/>
  <c r="BO700" i="3" s="1"/>
  <c r="BP700" i="3" s="1"/>
  <c r="I692" i="12"/>
  <c r="BO701" i="3" s="1"/>
  <c r="BP701" i="3" s="1"/>
  <c r="I693" i="12"/>
  <c r="BO702" i="3" s="1"/>
  <c r="BP702" i="3" s="1"/>
  <c r="I694" i="12"/>
  <c r="BO703" i="3" s="1"/>
  <c r="BP703" i="3" s="1"/>
  <c r="I695" i="12"/>
  <c r="BO704" i="3" s="1"/>
  <c r="BP704" i="3" s="1"/>
  <c r="I696" i="12"/>
  <c r="BO705" i="3" s="1"/>
  <c r="BP705" i="3" s="1"/>
  <c r="I697" i="12"/>
  <c r="BO706" i="3" s="1"/>
  <c r="BP706" i="3" s="1"/>
  <c r="I699" i="12"/>
  <c r="BO708" i="3" s="1"/>
  <c r="BP708" i="3" s="1"/>
  <c r="I700" i="12"/>
  <c r="BO709" i="3" s="1"/>
  <c r="BP709" i="3" s="1"/>
  <c r="I701" i="12"/>
  <c r="BO710" i="3" s="1"/>
  <c r="BP710" i="3" s="1"/>
  <c r="I702" i="12"/>
  <c r="BO711" i="3" s="1"/>
  <c r="BP711" i="3" s="1"/>
  <c r="I704" i="12"/>
  <c r="BO713" i="3" s="1"/>
  <c r="BP713" i="3" s="1"/>
  <c r="I705" i="12"/>
  <c r="BO714" i="3" s="1"/>
  <c r="BP714" i="3" s="1"/>
  <c r="I706" i="12"/>
  <c r="BO715" i="3" s="1"/>
  <c r="BP715" i="3" s="1"/>
  <c r="I707" i="12"/>
  <c r="BO716" i="3" s="1"/>
  <c r="BP716" i="3" s="1"/>
  <c r="I708" i="12"/>
  <c r="BO717" i="3" s="1"/>
  <c r="BP717" i="3" s="1"/>
  <c r="I709" i="12"/>
  <c r="BO718" i="3" s="1"/>
  <c r="BP718" i="3" s="1"/>
  <c r="I710" i="12"/>
  <c r="BO719" i="3" s="1"/>
  <c r="BP719" i="3" s="1"/>
  <c r="I711" i="12"/>
  <c r="BO720" i="3" s="1"/>
  <c r="BP720" i="3" s="1"/>
  <c r="I712" i="12"/>
  <c r="BO721" i="3" s="1"/>
  <c r="BP721" i="3" s="1"/>
  <c r="I713" i="12"/>
  <c r="BO722" i="3" s="1"/>
  <c r="BP722" i="3" s="1"/>
  <c r="I714" i="12"/>
  <c r="BO723" i="3" s="1"/>
  <c r="BP723" i="3" s="1"/>
  <c r="I715" i="12"/>
  <c r="BO724" i="3" s="1"/>
  <c r="BP724" i="3" s="1"/>
  <c r="I716" i="12"/>
  <c r="BO725" i="3" s="1"/>
  <c r="BP725" i="3" s="1"/>
  <c r="I717" i="12"/>
  <c r="BO726" i="3" s="1"/>
  <c r="BP726" i="3" s="1"/>
  <c r="I718" i="12"/>
  <c r="BO727" i="3" s="1"/>
  <c r="BP727" i="3" s="1"/>
  <c r="I719" i="12"/>
  <c r="BO728" i="3" s="1"/>
  <c r="BP728" i="3" s="1"/>
  <c r="I720" i="12"/>
  <c r="BO729" i="3" s="1"/>
  <c r="BP729" i="3" s="1"/>
  <c r="I721" i="12"/>
  <c r="BO730" i="3" s="1"/>
  <c r="BP730" i="3" s="1"/>
  <c r="I722" i="12"/>
  <c r="BO731" i="3" s="1"/>
  <c r="BP731" i="3" s="1"/>
  <c r="I723" i="12"/>
  <c r="BO732" i="3" s="1"/>
  <c r="BP732" i="3" s="1"/>
  <c r="I725" i="12"/>
  <c r="BO734" i="3" s="1"/>
  <c r="BP734" i="3" s="1"/>
  <c r="I726" i="12"/>
  <c r="BO735" i="3" s="1"/>
  <c r="BP735" i="3" s="1"/>
  <c r="I727" i="12"/>
  <c r="BO736" i="3" s="1"/>
  <c r="BP736" i="3" s="1"/>
  <c r="I728" i="12"/>
  <c r="BO737" i="3" s="1"/>
  <c r="BP737" i="3" s="1"/>
  <c r="I729" i="12"/>
  <c r="BO738" i="3" s="1"/>
  <c r="BP738" i="3" s="1"/>
  <c r="I730" i="12"/>
  <c r="BO739" i="3" s="1"/>
  <c r="BP739" i="3" s="1"/>
  <c r="I731" i="12"/>
  <c r="BO740" i="3" s="1"/>
  <c r="BP740" i="3" s="1"/>
  <c r="I732" i="12"/>
  <c r="BO741" i="3" s="1"/>
  <c r="BP741" i="3" s="1"/>
  <c r="I733" i="12"/>
  <c r="BO742" i="3" s="1"/>
  <c r="BP742" i="3" s="1"/>
  <c r="I734" i="12"/>
  <c r="BO743" i="3" s="1"/>
  <c r="BP743" i="3" s="1"/>
  <c r="I735" i="12"/>
  <c r="BO744" i="3" s="1"/>
  <c r="BP744" i="3" s="1"/>
  <c r="I736" i="12"/>
  <c r="BO745" i="3" s="1"/>
  <c r="BP745" i="3" s="1"/>
  <c r="I737" i="12"/>
  <c r="BO746" i="3" s="1"/>
  <c r="BP746" i="3" s="1"/>
  <c r="I738" i="12"/>
  <c r="BO747" i="3" s="1"/>
  <c r="BP747" i="3" s="1"/>
  <c r="I739" i="12"/>
  <c r="BO748" i="3" s="1"/>
  <c r="BP748" i="3" s="1"/>
  <c r="I740" i="12"/>
  <c r="BO749" i="3" s="1"/>
  <c r="BP749" i="3" s="1"/>
  <c r="I741" i="12"/>
  <c r="BO750" i="3" s="1"/>
  <c r="BP750" i="3" s="1"/>
  <c r="I742" i="12"/>
  <c r="BO751" i="3" s="1"/>
  <c r="BP751" i="3" s="1"/>
  <c r="I743" i="12"/>
  <c r="BO752" i="3" s="1"/>
  <c r="BP752" i="3" s="1"/>
  <c r="I745" i="12"/>
  <c r="BO754" i="3" s="1"/>
  <c r="BP754" i="3" s="1"/>
  <c r="I746" i="12"/>
  <c r="BO755" i="3" s="1"/>
  <c r="BP755" i="3" s="1"/>
  <c r="I747" i="12"/>
  <c r="BO756" i="3" s="1"/>
  <c r="BP756" i="3" s="1"/>
  <c r="I748" i="12"/>
  <c r="BO757" i="3" s="1"/>
  <c r="BP757" i="3" s="1"/>
  <c r="I749" i="12"/>
  <c r="BO758" i="3" s="1"/>
  <c r="BP758" i="3" s="1"/>
  <c r="I750" i="12"/>
  <c r="BO759" i="3" s="1"/>
  <c r="BP759" i="3" s="1"/>
  <c r="I751" i="12"/>
  <c r="BO760" i="3" s="1"/>
  <c r="BP760" i="3" s="1"/>
  <c r="I752" i="12"/>
  <c r="BO761" i="3" s="1"/>
  <c r="BP761" i="3" s="1"/>
  <c r="I753" i="12"/>
  <c r="BO762" i="3" s="1"/>
  <c r="BP762" i="3" s="1"/>
  <c r="I754" i="12"/>
  <c r="BO763" i="3" s="1"/>
  <c r="BP763" i="3" s="1"/>
  <c r="I755" i="12"/>
  <c r="BO764" i="3" s="1"/>
  <c r="BP764" i="3" s="1"/>
  <c r="I756" i="12"/>
  <c r="BO765" i="3" s="1"/>
  <c r="BP765" i="3" s="1"/>
  <c r="I757" i="12"/>
  <c r="BO766" i="3" s="1"/>
  <c r="BP766" i="3" s="1"/>
  <c r="I758" i="12"/>
  <c r="BO767" i="3" s="1"/>
  <c r="BP767" i="3" s="1"/>
  <c r="I759" i="12"/>
  <c r="BO768" i="3" s="1"/>
  <c r="BP768" i="3" s="1"/>
  <c r="I760" i="12"/>
  <c r="BO769" i="3" s="1"/>
  <c r="BP769" i="3" s="1"/>
  <c r="I761" i="12"/>
  <c r="BO770" i="3" s="1"/>
  <c r="BP770" i="3" s="1"/>
  <c r="I762" i="12"/>
  <c r="BO771" i="3" s="1"/>
  <c r="BP771" i="3" s="1"/>
  <c r="I763" i="12"/>
  <c r="BO772" i="3" s="1"/>
  <c r="BP772" i="3" s="1"/>
  <c r="I764" i="12"/>
  <c r="BO773" i="3" s="1"/>
  <c r="BP773" i="3" s="1"/>
  <c r="I765" i="12"/>
  <c r="BO774" i="3" s="1"/>
  <c r="BP774" i="3" s="1"/>
  <c r="I766" i="12"/>
  <c r="BO775" i="3" s="1"/>
  <c r="BP775" i="3" s="1"/>
  <c r="I767" i="12"/>
  <c r="BO776" i="3" s="1"/>
  <c r="BP776" i="3" s="1"/>
  <c r="I768" i="12"/>
  <c r="BO777" i="3" s="1"/>
  <c r="BP777" i="3" s="1"/>
  <c r="I769" i="12"/>
  <c r="BO778" i="3" s="1"/>
  <c r="BP778" i="3" s="1"/>
  <c r="I770" i="12"/>
  <c r="BO779" i="3" s="1"/>
  <c r="BP779" i="3" s="1"/>
  <c r="I771" i="12"/>
  <c r="BO780" i="3" s="1"/>
  <c r="BP780" i="3" s="1"/>
  <c r="I772" i="12"/>
  <c r="BO781" i="3" s="1"/>
  <c r="BP781" i="3" s="1"/>
  <c r="I773" i="12"/>
  <c r="BO782" i="3" s="1"/>
  <c r="BP782" i="3" s="1"/>
  <c r="I774" i="12"/>
  <c r="BO783" i="3" s="1"/>
  <c r="BP783" i="3" s="1"/>
  <c r="I775" i="12"/>
  <c r="BO784" i="3" s="1"/>
  <c r="BP784" i="3" s="1"/>
  <c r="I776" i="12"/>
  <c r="BO785" i="3" s="1"/>
  <c r="BP785" i="3" s="1"/>
  <c r="I777" i="12"/>
  <c r="BO786" i="3" s="1"/>
  <c r="BP786" i="3" s="1"/>
  <c r="I778" i="12"/>
  <c r="BO787" i="3" s="1"/>
  <c r="BP787" i="3" s="1"/>
  <c r="I779" i="12"/>
  <c r="BO788" i="3" s="1"/>
  <c r="BP788" i="3" s="1"/>
  <c r="I780" i="12"/>
  <c r="BO789" i="3" s="1"/>
  <c r="BP789" i="3" s="1"/>
  <c r="I781" i="12"/>
  <c r="BO790" i="3" s="1"/>
  <c r="BP790" i="3" s="1"/>
  <c r="I782" i="12"/>
  <c r="BO791" i="3" s="1"/>
  <c r="BP791" i="3" s="1"/>
  <c r="I783" i="12"/>
  <c r="BO792" i="3" s="1"/>
  <c r="BP792" i="3" s="1"/>
  <c r="I784" i="12"/>
  <c r="BO793" i="3" s="1"/>
  <c r="BP793" i="3" s="1"/>
  <c r="I785" i="12"/>
  <c r="BO794" i="3" s="1"/>
  <c r="BP794" i="3" s="1"/>
  <c r="I786" i="12"/>
  <c r="BO795" i="3" s="1"/>
  <c r="BP795" i="3" s="1"/>
  <c r="I787" i="12"/>
  <c r="BO796" i="3" s="1"/>
  <c r="BP796" i="3" s="1"/>
  <c r="I788" i="12"/>
  <c r="BO797" i="3" s="1"/>
  <c r="BP797" i="3" s="1"/>
  <c r="I789" i="12"/>
  <c r="BO798" i="3" s="1"/>
  <c r="BP798" i="3" s="1"/>
  <c r="I791" i="12"/>
  <c r="BO800" i="3" s="1"/>
  <c r="BP800" i="3" s="1"/>
  <c r="I792" i="12"/>
  <c r="BO801" i="3" s="1"/>
  <c r="BP801" i="3" s="1"/>
  <c r="I793" i="12"/>
  <c r="BO802" i="3" s="1"/>
  <c r="BP802" i="3" s="1"/>
  <c r="I794" i="12"/>
  <c r="BO803" i="3" s="1"/>
  <c r="BP803" i="3" s="1"/>
  <c r="I795" i="12"/>
  <c r="BO804" i="3" s="1"/>
  <c r="BP804" i="3" s="1"/>
  <c r="I796" i="12"/>
  <c r="BO805" i="3" s="1"/>
  <c r="BP805" i="3" s="1"/>
  <c r="I797" i="12"/>
  <c r="BO806" i="3" s="1"/>
  <c r="BP806" i="3" s="1"/>
  <c r="I798" i="12"/>
  <c r="BO807" i="3" s="1"/>
  <c r="BP807" i="3" s="1"/>
  <c r="I799" i="12"/>
  <c r="BO808" i="3" s="1"/>
  <c r="BP808" i="3" s="1"/>
  <c r="I800" i="12"/>
  <c r="BO809" i="3" s="1"/>
  <c r="BP809" i="3" s="1"/>
  <c r="I801" i="12"/>
  <c r="BO810" i="3" s="1"/>
  <c r="BP810" i="3" s="1"/>
  <c r="I802" i="12"/>
  <c r="BO811" i="3" s="1"/>
  <c r="BP811" i="3" s="1"/>
  <c r="I803" i="12"/>
  <c r="BO812" i="3" s="1"/>
  <c r="BP812" i="3" s="1"/>
  <c r="I804" i="12"/>
  <c r="BO813" i="3" s="1"/>
  <c r="BP813" i="3" s="1"/>
  <c r="I805" i="12"/>
  <c r="BO814" i="3" s="1"/>
  <c r="BP814" i="3" s="1"/>
  <c r="I806" i="12"/>
  <c r="BO815" i="3" s="1"/>
  <c r="BP815" i="3" s="1"/>
  <c r="I807" i="12"/>
  <c r="BO816" i="3" s="1"/>
  <c r="BP816" i="3" s="1"/>
  <c r="I808" i="12"/>
  <c r="BO817" i="3" s="1"/>
  <c r="BP817" i="3" s="1"/>
  <c r="I809" i="12"/>
  <c r="BO818" i="3" s="1"/>
  <c r="BP818" i="3" s="1"/>
  <c r="I810" i="12"/>
  <c r="BO819" i="3" s="1"/>
  <c r="BP819" i="3" s="1"/>
  <c r="I811" i="12"/>
  <c r="BO820" i="3" s="1"/>
  <c r="BP820" i="3" s="1"/>
  <c r="I812" i="12"/>
  <c r="BO821" i="3" s="1"/>
  <c r="BP821" i="3" s="1"/>
  <c r="I813" i="12"/>
  <c r="BO822" i="3" s="1"/>
  <c r="BP822" i="3" s="1"/>
  <c r="I814" i="12"/>
  <c r="BO823" i="3" s="1"/>
  <c r="BP823" i="3" s="1"/>
  <c r="I815" i="12"/>
  <c r="BO824" i="3" s="1"/>
  <c r="BP824" i="3" s="1"/>
  <c r="I816" i="12"/>
  <c r="BO825" i="3" s="1"/>
  <c r="BP825" i="3" s="1"/>
  <c r="I817" i="12"/>
  <c r="BO826" i="3" s="1"/>
  <c r="BP826" i="3" s="1"/>
  <c r="I818" i="12"/>
  <c r="BO827" i="3" s="1"/>
  <c r="BP827" i="3" s="1"/>
  <c r="I819" i="12"/>
  <c r="BO828" i="3" s="1"/>
  <c r="BP828" i="3" s="1"/>
  <c r="I820" i="12"/>
  <c r="BO829" i="3" s="1"/>
  <c r="BP829" i="3" s="1"/>
  <c r="I821" i="12"/>
  <c r="BO830" i="3" s="1"/>
  <c r="BP830" i="3" s="1"/>
  <c r="I822" i="12"/>
  <c r="BO831" i="3" s="1"/>
  <c r="BP831" i="3" s="1"/>
  <c r="I823" i="12"/>
  <c r="BO832" i="3" s="1"/>
  <c r="BP832" i="3" s="1"/>
  <c r="I824" i="12"/>
  <c r="BO833" i="3" s="1"/>
  <c r="BP833" i="3" s="1"/>
  <c r="I825" i="12"/>
  <c r="BO834" i="3" s="1"/>
  <c r="BP834" i="3" s="1"/>
  <c r="I826" i="12"/>
  <c r="BO835" i="3" s="1"/>
  <c r="BP835" i="3" s="1"/>
  <c r="I827" i="12"/>
  <c r="BO836" i="3" s="1"/>
  <c r="BP836" i="3" s="1"/>
  <c r="I828" i="12"/>
  <c r="BO837" i="3" s="1"/>
  <c r="BP837" i="3" s="1"/>
  <c r="I829" i="12"/>
  <c r="BO838" i="3" s="1"/>
  <c r="BP838" i="3" s="1"/>
  <c r="I830" i="12"/>
  <c r="BO839" i="3" s="1"/>
  <c r="BP839" i="3" s="1"/>
  <c r="I831" i="12"/>
  <c r="BO840" i="3" s="1"/>
  <c r="BP840" i="3" s="1"/>
  <c r="I833" i="12"/>
  <c r="BO842" i="3" s="1"/>
  <c r="BP842" i="3" s="1"/>
  <c r="I834" i="12"/>
  <c r="BO843" i="3" s="1"/>
  <c r="BP843" i="3" s="1"/>
  <c r="I835" i="12"/>
  <c r="BO844" i="3" s="1"/>
  <c r="BP844" i="3" s="1"/>
  <c r="I836" i="12"/>
  <c r="BO845" i="3" s="1"/>
  <c r="BP845" i="3" s="1"/>
  <c r="I837" i="12"/>
  <c r="BO846" i="3" s="1"/>
  <c r="BP846" i="3" s="1"/>
  <c r="I838" i="12"/>
  <c r="BO847" i="3" s="1"/>
  <c r="BP847" i="3" s="1"/>
  <c r="I839" i="12"/>
  <c r="BO848" i="3" s="1"/>
  <c r="BP848" i="3" s="1"/>
  <c r="I840" i="12"/>
  <c r="BO849" i="3" s="1"/>
  <c r="BP849" i="3" s="1"/>
  <c r="I841" i="12"/>
  <c r="BO850" i="3" s="1"/>
  <c r="BP850" i="3" s="1"/>
  <c r="I842" i="12"/>
  <c r="BO851" i="3" s="1"/>
  <c r="BP851" i="3" s="1"/>
  <c r="I843" i="12"/>
  <c r="BO852" i="3" s="1"/>
  <c r="BP852" i="3" s="1"/>
  <c r="I844" i="12"/>
  <c r="BO853" i="3" s="1"/>
  <c r="BP853" i="3" s="1"/>
  <c r="I845" i="12"/>
  <c r="BO854" i="3" s="1"/>
  <c r="BP854" i="3" s="1"/>
  <c r="I846" i="12"/>
  <c r="BO855" i="3" s="1"/>
  <c r="BP855" i="3" s="1"/>
  <c r="I847" i="12"/>
  <c r="BO856" i="3" s="1"/>
  <c r="BP856" i="3" s="1"/>
  <c r="I848" i="12"/>
  <c r="BO857" i="3" s="1"/>
  <c r="BP857" i="3" s="1"/>
  <c r="I849" i="12"/>
  <c r="BO858" i="3" s="1"/>
  <c r="BP858" i="3" s="1"/>
  <c r="I850" i="12"/>
  <c r="BO859" i="3" s="1"/>
  <c r="BP859" i="3" s="1"/>
  <c r="I851" i="12"/>
  <c r="BO860" i="3" s="1"/>
  <c r="BP860" i="3" s="1"/>
  <c r="I852" i="12"/>
  <c r="BO861" i="3" s="1"/>
  <c r="BP861" i="3" s="1"/>
  <c r="I853" i="12"/>
  <c r="BO862" i="3" s="1"/>
  <c r="BP862" i="3" s="1"/>
  <c r="I855" i="12"/>
  <c r="BO864" i="3" s="1"/>
  <c r="BP864" i="3" s="1"/>
  <c r="I856" i="12"/>
  <c r="BO865" i="3" s="1"/>
  <c r="BP865" i="3" s="1"/>
  <c r="I857" i="12"/>
  <c r="BO866" i="3" s="1"/>
  <c r="BP866" i="3" s="1"/>
  <c r="I858" i="12"/>
  <c r="BO867" i="3" s="1"/>
  <c r="BP867" i="3" s="1"/>
  <c r="I859" i="12"/>
  <c r="BO868" i="3" s="1"/>
  <c r="BP868" i="3" s="1"/>
  <c r="I860" i="12"/>
  <c r="BO869" i="3" s="1"/>
  <c r="BP869" i="3" s="1"/>
  <c r="I861" i="12"/>
  <c r="BO870" i="3" s="1"/>
  <c r="BP870" i="3" s="1"/>
  <c r="I862" i="12"/>
  <c r="BO871" i="3" s="1"/>
  <c r="BP871" i="3" s="1"/>
  <c r="I863" i="12"/>
  <c r="BO872" i="3" s="1"/>
  <c r="BP872" i="3" s="1"/>
  <c r="I864" i="12"/>
  <c r="BO873" i="3" s="1"/>
  <c r="BP873" i="3" s="1"/>
  <c r="I865" i="12"/>
  <c r="BO874" i="3" s="1"/>
  <c r="BP874" i="3" s="1"/>
  <c r="I866" i="12"/>
  <c r="BO875" i="3" s="1"/>
  <c r="BP875" i="3" s="1"/>
  <c r="I867" i="12"/>
  <c r="BO876" i="3" s="1"/>
  <c r="BP876" i="3" s="1"/>
  <c r="I868" i="12"/>
  <c r="BO877" i="3" s="1"/>
  <c r="BP877" i="3" s="1"/>
  <c r="I870" i="12"/>
  <c r="BO879" i="3" s="1"/>
  <c r="BP879" i="3" s="1"/>
  <c r="I872" i="12"/>
  <c r="BO881" i="3" s="1"/>
  <c r="BP881" i="3" s="1"/>
  <c r="I873" i="12"/>
  <c r="BO882" i="3" s="1"/>
  <c r="BP882" i="3" s="1"/>
  <c r="I874" i="12"/>
  <c r="BO883" i="3" s="1"/>
  <c r="BP883" i="3" s="1"/>
  <c r="I875" i="12"/>
  <c r="BO884" i="3" s="1"/>
  <c r="BP884" i="3" s="1"/>
  <c r="I876" i="12"/>
  <c r="BO885" i="3" s="1"/>
  <c r="BP885" i="3" s="1"/>
  <c r="I877" i="12"/>
  <c r="BO886" i="3" s="1"/>
  <c r="BP886" i="3" s="1"/>
  <c r="I878" i="12"/>
  <c r="BO887" i="3" s="1"/>
  <c r="BP887" i="3" s="1"/>
  <c r="I879" i="12"/>
  <c r="BO888" i="3" s="1"/>
  <c r="BP888" i="3" s="1"/>
  <c r="I880" i="12"/>
  <c r="BO889" i="3" s="1"/>
  <c r="BP889" i="3" s="1"/>
  <c r="I881" i="12"/>
  <c r="BO890" i="3" s="1"/>
  <c r="BP890" i="3" s="1"/>
  <c r="I882" i="12"/>
  <c r="BO891" i="3" s="1"/>
  <c r="BP891" i="3" s="1"/>
  <c r="I883" i="12"/>
  <c r="BO892" i="3" s="1"/>
  <c r="BP892" i="3" s="1"/>
  <c r="I884" i="12"/>
  <c r="BO893" i="3" s="1"/>
  <c r="BP893" i="3" s="1"/>
  <c r="I885" i="12"/>
  <c r="BO894" i="3" s="1"/>
  <c r="BP894" i="3" s="1"/>
  <c r="I886" i="12"/>
  <c r="BO895" i="3" s="1"/>
  <c r="BP895" i="3" s="1"/>
  <c r="I887" i="12"/>
  <c r="BO896" i="3" s="1"/>
  <c r="BP896" i="3" s="1"/>
  <c r="I888" i="12"/>
  <c r="BO897" i="3" s="1"/>
  <c r="BP897" i="3" s="1"/>
  <c r="I889" i="12"/>
  <c r="BO898" i="3" s="1"/>
  <c r="BP898" i="3" s="1"/>
  <c r="I890" i="12"/>
  <c r="BO899" i="3" s="1"/>
  <c r="BP899" i="3" s="1"/>
  <c r="I891" i="12"/>
  <c r="BO900" i="3" s="1"/>
  <c r="BP900" i="3" s="1"/>
  <c r="I892" i="12"/>
  <c r="BO901" i="3" s="1"/>
  <c r="BP901" i="3" s="1"/>
  <c r="I893" i="12"/>
  <c r="BO902" i="3" s="1"/>
  <c r="BP902" i="3" s="1"/>
  <c r="I894" i="12"/>
  <c r="BO903" i="3" s="1"/>
  <c r="BP903" i="3" s="1"/>
  <c r="I896" i="12"/>
  <c r="BO905" i="3" s="1"/>
  <c r="BP905" i="3" s="1"/>
  <c r="I897" i="12"/>
  <c r="BO906" i="3" s="1"/>
  <c r="BP906" i="3" s="1"/>
  <c r="I898" i="12"/>
  <c r="BO907" i="3" s="1"/>
  <c r="BP907" i="3" s="1"/>
  <c r="I899" i="12"/>
  <c r="BO908" i="3" s="1"/>
  <c r="BP908" i="3" s="1"/>
  <c r="I900" i="12"/>
  <c r="BO909" i="3" s="1"/>
  <c r="BP909" i="3" s="1"/>
  <c r="I901" i="12"/>
  <c r="BO910" i="3" s="1"/>
  <c r="BP910" i="3" s="1"/>
  <c r="I902" i="12"/>
  <c r="BO911" i="3" s="1"/>
  <c r="BP911" i="3" s="1"/>
  <c r="I903" i="12"/>
  <c r="BO912" i="3" s="1"/>
  <c r="I904" i="12"/>
  <c r="BO913" i="3" s="1"/>
  <c r="I905" i="12"/>
  <c r="BO914" i="3" s="1"/>
  <c r="I906" i="12"/>
  <c r="BO915" i="3" s="1"/>
  <c r="I907" i="12"/>
  <c r="BO916" i="3" s="1"/>
  <c r="I908" i="12"/>
  <c r="S907" i="5"/>
  <c r="S5" i="5"/>
  <c r="T5" i="5"/>
  <c r="S6" i="5"/>
  <c r="T6" i="5"/>
  <c r="S7" i="5"/>
  <c r="T7" i="5"/>
  <c r="S8" i="5"/>
  <c r="T8" i="5"/>
  <c r="S9" i="5"/>
  <c r="T9" i="5"/>
  <c r="U9" i="5" s="1"/>
  <c r="S10" i="5"/>
  <c r="U10" i="5" s="1"/>
  <c r="T10" i="5"/>
  <c r="S11" i="5"/>
  <c r="T11" i="5"/>
  <c r="S12" i="5"/>
  <c r="U12" i="5" s="1"/>
  <c r="T12" i="5"/>
  <c r="S13" i="5"/>
  <c r="T13" i="5"/>
  <c r="U13" i="5" s="1"/>
  <c r="S14" i="5"/>
  <c r="T14" i="5"/>
  <c r="S15" i="5"/>
  <c r="T15" i="5"/>
  <c r="S16" i="5"/>
  <c r="U16" i="5" s="1"/>
  <c r="T16" i="5"/>
  <c r="S17" i="5"/>
  <c r="U17" i="5" s="1"/>
  <c r="T17" i="5"/>
  <c r="S18" i="5"/>
  <c r="T18" i="5"/>
  <c r="S19" i="5"/>
  <c r="U19" i="5" s="1"/>
  <c r="T19" i="5"/>
  <c r="S20" i="5"/>
  <c r="T20" i="5"/>
  <c r="S21" i="5"/>
  <c r="U21" i="5" s="1"/>
  <c r="T21" i="5"/>
  <c r="S22" i="5"/>
  <c r="T22" i="5"/>
  <c r="S23" i="5"/>
  <c r="U23" i="5" s="1"/>
  <c r="T23" i="5"/>
  <c r="S24" i="5"/>
  <c r="T24" i="5"/>
  <c r="S25" i="5"/>
  <c r="T25" i="5"/>
  <c r="S26" i="5"/>
  <c r="T26" i="5"/>
  <c r="S27" i="5"/>
  <c r="U27" i="5" s="1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U33" i="5"/>
  <c r="S34" i="5"/>
  <c r="T34" i="5"/>
  <c r="S35" i="5"/>
  <c r="U35" i="5" s="1"/>
  <c r="T35" i="5"/>
  <c r="S36" i="5"/>
  <c r="T36" i="5"/>
  <c r="S37" i="5"/>
  <c r="U37" i="5" s="1"/>
  <c r="T37" i="5"/>
  <c r="S38" i="5"/>
  <c r="T38" i="5"/>
  <c r="S39" i="5"/>
  <c r="U39" i="5" s="1"/>
  <c r="T39" i="5"/>
  <c r="S40" i="5"/>
  <c r="T40" i="5"/>
  <c r="S41" i="5"/>
  <c r="T41" i="5"/>
  <c r="S42" i="5"/>
  <c r="T42" i="5"/>
  <c r="S43" i="5"/>
  <c r="U43" i="5" s="1"/>
  <c r="T43" i="5"/>
  <c r="S44" i="5"/>
  <c r="T44" i="5"/>
  <c r="S45" i="5"/>
  <c r="U45" i="5" s="1"/>
  <c r="T45" i="5"/>
  <c r="S46" i="5"/>
  <c r="T46" i="5"/>
  <c r="S47" i="5"/>
  <c r="U47" i="5" s="1"/>
  <c r="T47" i="5"/>
  <c r="S48" i="5"/>
  <c r="T48" i="5"/>
  <c r="U48" i="5" s="1"/>
  <c r="S49" i="5"/>
  <c r="T49" i="5"/>
  <c r="S50" i="5"/>
  <c r="T50" i="5"/>
  <c r="S51" i="5"/>
  <c r="T51" i="5"/>
  <c r="S52" i="5"/>
  <c r="T52" i="5"/>
  <c r="S53" i="5"/>
  <c r="U53" i="5" s="1"/>
  <c r="T53" i="5"/>
  <c r="S54" i="5"/>
  <c r="T54" i="5"/>
  <c r="S55" i="5"/>
  <c r="U55" i="5" s="1"/>
  <c r="T55" i="5"/>
  <c r="S56" i="5"/>
  <c r="T56" i="5"/>
  <c r="S57" i="5"/>
  <c r="T57" i="5"/>
  <c r="S58" i="5"/>
  <c r="U58" i="5" s="1"/>
  <c r="T58" i="5"/>
  <c r="S59" i="5"/>
  <c r="T59" i="5"/>
  <c r="S60" i="5"/>
  <c r="U60" i="5" s="1"/>
  <c r="T60" i="5"/>
  <c r="S61" i="5"/>
  <c r="T61" i="5"/>
  <c r="U61" i="5" s="1"/>
  <c r="S62" i="5"/>
  <c r="T62" i="5"/>
  <c r="S63" i="5"/>
  <c r="T63" i="5"/>
  <c r="S64" i="5"/>
  <c r="U64" i="5" s="1"/>
  <c r="T64" i="5"/>
  <c r="S65" i="5"/>
  <c r="T65" i="5"/>
  <c r="U65" i="5" s="1"/>
  <c r="S66" i="5"/>
  <c r="T66" i="5"/>
  <c r="S67" i="5"/>
  <c r="T67" i="5"/>
  <c r="U67" i="5" s="1"/>
  <c r="S68" i="5"/>
  <c r="U68" i="5" s="1"/>
  <c r="T68" i="5"/>
  <c r="S69" i="5"/>
  <c r="U69" i="5" s="1"/>
  <c r="T69" i="5"/>
  <c r="S70" i="5"/>
  <c r="T70" i="5"/>
  <c r="S71" i="5"/>
  <c r="U71" i="5" s="1"/>
  <c r="T71" i="5"/>
  <c r="S72" i="5"/>
  <c r="T72" i="5"/>
  <c r="S73" i="5"/>
  <c r="T73" i="5"/>
  <c r="S74" i="5"/>
  <c r="T74" i="5"/>
  <c r="S75" i="5"/>
  <c r="U75" i="5" s="1"/>
  <c r="T75" i="5"/>
  <c r="S76" i="5"/>
  <c r="T76" i="5"/>
  <c r="S77" i="5"/>
  <c r="U77" i="5" s="1"/>
  <c r="T77" i="5"/>
  <c r="S78" i="5"/>
  <c r="T78" i="5"/>
  <c r="S79" i="5"/>
  <c r="U79" i="5" s="1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U88" i="5" s="1"/>
  <c r="T88" i="5"/>
  <c r="S89" i="5"/>
  <c r="T89" i="5"/>
  <c r="S90" i="5"/>
  <c r="T90" i="5"/>
  <c r="S91" i="5"/>
  <c r="T91" i="5"/>
  <c r="U91" i="5" s="1"/>
  <c r="S92" i="5"/>
  <c r="T92" i="5"/>
  <c r="S93" i="5"/>
  <c r="T93" i="5"/>
  <c r="S94" i="5"/>
  <c r="T94" i="5"/>
  <c r="S95" i="5"/>
  <c r="T95" i="5"/>
  <c r="S96" i="5"/>
  <c r="U96" i="5" s="1"/>
  <c r="T96" i="5"/>
  <c r="S97" i="5"/>
  <c r="T97" i="5"/>
  <c r="S98" i="5"/>
  <c r="U98" i="5" s="1"/>
  <c r="T98" i="5"/>
  <c r="S99" i="5"/>
  <c r="T99" i="5"/>
  <c r="S100" i="5"/>
  <c r="U100" i="5" s="1"/>
  <c r="T100" i="5"/>
  <c r="S101" i="5"/>
  <c r="T101" i="5"/>
  <c r="U101" i="5"/>
  <c r="S102" i="5"/>
  <c r="T102" i="5"/>
  <c r="S103" i="5"/>
  <c r="T103" i="5"/>
  <c r="U103" i="5" s="1"/>
  <c r="S104" i="5"/>
  <c r="T104" i="5"/>
  <c r="S105" i="5"/>
  <c r="T105" i="5"/>
  <c r="U105" i="5" s="1"/>
  <c r="S106" i="5"/>
  <c r="T106" i="5"/>
  <c r="S107" i="5"/>
  <c r="T107" i="5"/>
  <c r="S108" i="5"/>
  <c r="T108" i="5"/>
  <c r="S109" i="5"/>
  <c r="T109" i="5"/>
  <c r="U109" i="5" s="1"/>
  <c r="S110" i="5"/>
  <c r="T110" i="5"/>
  <c r="S111" i="5"/>
  <c r="U111" i="5" s="1"/>
  <c r="T111" i="5"/>
  <c r="S112" i="5"/>
  <c r="T112" i="5"/>
  <c r="S113" i="5"/>
  <c r="U113" i="5" s="1"/>
  <c r="T113" i="5"/>
  <c r="S114" i="5"/>
  <c r="T114" i="5"/>
  <c r="S115" i="5"/>
  <c r="U115" i="5" s="1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U123" i="5" s="1"/>
  <c r="T123" i="5"/>
  <c r="S124" i="5"/>
  <c r="T124" i="5"/>
  <c r="S125" i="5"/>
  <c r="U125" i="5" s="1"/>
  <c r="T125" i="5"/>
  <c r="S126" i="5"/>
  <c r="T126" i="5"/>
  <c r="S127" i="5"/>
  <c r="T127" i="5"/>
  <c r="U127" i="5" s="1"/>
  <c r="S128" i="5"/>
  <c r="T128" i="5"/>
  <c r="S129" i="5"/>
  <c r="T129" i="5"/>
  <c r="U129" i="5" s="1"/>
  <c r="S130" i="5"/>
  <c r="T130" i="5"/>
  <c r="S131" i="5"/>
  <c r="T131" i="5"/>
  <c r="S132" i="5"/>
  <c r="U132" i="5" s="1"/>
  <c r="T132" i="5"/>
  <c r="S133" i="5"/>
  <c r="T133" i="5"/>
  <c r="S134" i="5"/>
  <c r="T134" i="5"/>
  <c r="S135" i="5"/>
  <c r="T135" i="5"/>
  <c r="S136" i="5"/>
  <c r="T136" i="5"/>
  <c r="S137" i="5"/>
  <c r="T137" i="5"/>
  <c r="U137" i="5" s="1"/>
  <c r="S138" i="5"/>
  <c r="T138" i="5"/>
  <c r="S139" i="5"/>
  <c r="T139" i="5"/>
  <c r="U139" i="5"/>
  <c r="S140" i="5"/>
  <c r="T140" i="5"/>
  <c r="S141" i="5"/>
  <c r="T141" i="5"/>
  <c r="U141" i="5" s="1"/>
  <c r="S142" i="5"/>
  <c r="T142" i="5"/>
  <c r="S143" i="5"/>
  <c r="T143" i="5"/>
  <c r="U143" i="5" s="1"/>
  <c r="S144" i="5"/>
  <c r="T144" i="5"/>
  <c r="S145" i="5"/>
  <c r="T145" i="5"/>
  <c r="S146" i="5"/>
  <c r="U146" i="5" s="1"/>
  <c r="T146" i="5"/>
  <c r="S147" i="5"/>
  <c r="T147" i="5"/>
  <c r="S148" i="5"/>
  <c r="U148" i="5" s="1"/>
  <c r="T148" i="5"/>
  <c r="S149" i="5"/>
  <c r="T149" i="5"/>
  <c r="S150" i="5"/>
  <c r="T150" i="5"/>
  <c r="S151" i="5"/>
  <c r="U151" i="5" s="1"/>
  <c r="T151" i="5"/>
  <c r="S152" i="5"/>
  <c r="T152" i="5"/>
  <c r="S153" i="5"/>
  <c r="T153" i="5"/>
  <c r="S154" i="5"/>
  <c r="T154" i="5"/>
  <c r="S155" i="5"/>
  <c r="U155" i="5" s="1"/>
  <c r="T155" i="5"/>
  <c r="S156" i="5"/>
  <c r="U156" i="5" s="1"/>
  <c r="T156" i="5"/>
  <c r="S157" i="5"/>
  <c r="T157" i="5"/>
  <c r="U157" i="5" s="1"/>
  <c r="S158" i="5"/>
  <c r="T158" i="5"/>
  <c r="S159" i="5"/>
  <c r="T159" i="5"/>
  <c r="S160" i="5"/>
  <c r="T160" i="5"/>
  <c r="S161" i="5"/>
  <c r="T161" i="5"/>
  <c r="S162" i="5"/>
  <c r="U162" i="5" s="1"/>
  <c r="T162" i="5"/>
  <c r="S163" i="5"/>
  <c r="T163" i="5"/>
  <c r="U163" i="5" s="1"/>
  <c r="S164" i="5"/>
  <c r="U164" i="5" s="1"/>
  <c r="T164" i="5"/>
  <c r="S165" i="5"/>
  <c r="U165" i="5" s="1"/>
  <c r="T165" i="5"/>
  <c r="S166" i="5"/>
  <c r="T166" i="5"/>
  <c r="S167" i="5"/>
  <c r="U167" i="5" s="1"/>
  <c r="T167" i="5"/>
  <c r="S168" i="5"/>
  <c r="T168" i="5"/>
  <c r="S169" i="5"/>
  <c r="T169" i="5"/>
  <c r="S170" i="5"/>
  <c r="T170" i="5"/>
  <c r="S171" i="5"/>
  <c r="U171" i="5" s="1"/>
  <c r="T171" i="5"/>
  <c r="S172" i="5"/>
  <c r="T172" i="5"/>
  <c r="S173" i="5"/>
  <c r="T173" i="5"/>
  <c r="S174" i="5"/>
  <c r="T174" i="5"/>
  <c r="S175" i="5"/>
  <c r="T175" i="5"/>
  <c r="U175" i="5"/>
  <c r="S176" i="5"/>
  <c r="T176" i="5"/>
  <c r="S177" i="5"/>
  <c r="U177" i="5" s="1"/>
  <c r="T177" i="5"/>
  <c r="S178" i="5"/>
  <c r="T178" i="5"/>
  <c r="S179" i="5"/>
  <c r="U179" i="5" s="1"/>
  <c r="T179" i="5"/>
  <c r="S180" i="5"/>
  <c r="T180" i="5"/>
  <c r="S181" i="5"/>
  <c r="U181" i="5" s="1"/>
  <c r="T181" i="5"/>
  <c r="S182" i="5"/>
  <c r="T182" i="5"/>
  <c r="S183" i="5"/>
  <c r="U183" i="5" s="1"/>
  <c r="T183" i="5"/>
  <c r="S184" i="5"/>
  <c r="T184" i="5"/>
  <c r="S185" i="5"/>
  <c r="T185" i="5"/>
  <c r="S186" i="5"/>
  <c r="T186" i="5"/>
  <c r="S187" i="5"/>
  <c r="T187" i="5"/>
  <c r="S188" i="5"/>
  <c r="T188" i="5"/>
  <c r="S189" i="5"/>
  <c r="U189" i="5" s="1"/>
  <c r="T189" i="5"/>
  <c r="S190" i="5"/>
  <c r="T190" i="5"/>
  <c r="S191" i="5"/>
  <c r="U191" i="5" s="1"/>
  <c r="T191" i="5"/>
  <c r="S192" i="5"/>
  <c r="T192" i="5"/>
  <c r="S193" i="5"/>
  <c r="T193" i="5"/>
  <c r="S194" i="5"/>
  <c r="T194" i="5"/>
  <c r="S195" i="5"/>
  <c r="U195" i="5" s="1"/>
  <c r="T195" i="5"/>
  <c r="S196" i="5"/>
  <c r="U196" i="5" s="1"/>
  <c r="T196" i="5"/>
  <c r="S197" i="5"/>
  <c r="T197" i="5"/>
  <c r="S198" i="5"/>
  <c r="T198" i="5"/>
  <c r="S199" i="5"/>
  <c r="T199" i="5"/>
  <c r="S200" i="5"/>
  <c r="U200" i="5" s="1"/>
  <c r="T200" i="5"/>
  <c r="S201" i="5"/>
  <c r="T201" i="5"/>
  <c r="U201" i="5" s="1"/>
  <c r="S202" i="5"/>
  <c r="T202" i="5"/>
  <c r="S203" i="5"/>
  <c r="T203" i="5"/>
  <c r="S204" i="5"/>
  <c r="U204" i="5" s="1"/>
  <c r="T204" i="5"/>
  <c r="S205" i="5"/>
  <c r="T205" i="5"/>
  <c r="S206" i="5"/>
  <c r="T206" i="5"/>
  <c r="S207" i="5"/>
  <c r="T207" i="5"/>
  <c r="S208" i="5"/>
  <c r="U208" i="5" s="1"/>
  <c r="T208" i="5"/>
  <c r="S209" i="5"/>
  <c r="U209" i="5" s="1"/>
  <c r="T209" i="5"/>
  <c r="S210" i="5"/>
  <c r="T210" i="5"/>
  <c r="S211" i="5"/>
  <c r="U211" i="5" s="1"/>
  <c r="T211" i="5"/>
  <c r="S212" i="5"/>
  <c r="T212" i="5"/>
  <c r="S213" i="5"/>
  <c r="U213" i="5" s="1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U221" i="5" s="1"/>
  <c r="T221" i="5"/>
  <c r="S222" i="5"/>
  <c r="T222" i="5"/>
  <c r="S223" i="5"/>
  <c r="U223" i="5" s="1"/>
  <c r="T223" i="5"/>
  <c r="S224" i="5"/>
  <c r="T224" i="5"/>
  <c r="S225" i="5"/>
  <c r="T225" i="5"/>
  <c r="S226" i="5"/>
  <c r="T226" i="5"/>
  <c r="S227" i="5"/>
  <c r="U227" i="5" s="1"/>
  <c r="T227" i="5"/>
  <c r="S228" i="5"/>
  <c r="T228" i="5"/>
  <c r="U228" i="5"/>
  <c r="S229" i="5"/>
  <c r="T229" i="5"/>
  <c r="S230" i="5"/>
  <c r="T230" i="5"/>
  <c r="S231" i="5"/>
  <c r="U231" i="5" s="1"/>
  <c r="T231" i="5"/>
  <c r="S232" i="5"/>
  <c r="T232" i="5"/>
  <c r="S233" i="5"/>
  <c r="T233" i="5"/>
  <c r="S234" i="5"/>
  <c r="T234" i="5"/>
  <c r="S235" i="5"/>
  <c r="T235" i="5"/>
  <c r="U235" i="5" s="1"/>
  <c r="S236" i="5"/>
  <c r="U236" i="5" s="1"/>
  <c r="T236" i="5"/>
  <c r="S237" i="5"/>
  <c r="T237" i="5"/>
  <c r="S238" i="5"/>
  <c r="T238" i="5"/>
  <c r="S239" i="5"/>
  <c r="T239" i="5"/>
  <c r="S240" i="5"/>
  <c r="U240" i="5" s="1"/>
  <c r="T240" i="5"/>
  <c r="S241" i="5"/>
  <c r="T241" i="5"/>
  <c r="U241" i="5" s="1"/>
  <c r="S242" i="5"/>
  <c r="T242" i="5"/>
  <c r="S243" i="5"/>
  <c r="T243" i="5"/>
  <c r="U243" i="5"/>
  <c r="S244" i="5"/>
  <c r="U244" i="5" s="1"/>
  <c r="T244" i="5"/>
  <c r="S245" i="5"/>
  <c r="U245" i="5" s="1"/>
  <c r="T245" i="5"/>
  <c r="S246" i="5"/>
  <c r="T246" i="5"/>
  <c r="S247" i="5"/>
  <c r="U247" i="5" s="1"/>
  <c r="T247" i="5"/>
  <c r="S248" i="5"/>
  <c r="T248" i="5"/>
  <c r="S249" i="5"/>
  <c r="T249" i="5"/>
  <c r="S250" i="5"/>
  <c r="T250" i="5"/>
  <c r="S251" i="5"/>
  <c r="U251" i="5" s="1"/>
  <c r="T251" i="5"/>
  <c r="S252" i="5"/>
  <c r="T252" i="5"/>
  <c r="S253" i="5"/>
  <c r="U253" i="5" s="1"/>
  <c r="T253" i="5"/>
  <c r="S254" i="5"/>
  <c r="T254" i="5"/>
  <c r="S255" i="5"/>
  <c r="U255" i="5" s="1"/>
  <c r="T255" i="5"/>
  <c r="S256" i="5"/>
  <c r="U256" i="5" s="1"/>
  <c r="T256" i="5"/>
  <c r="S257" i="5"/>
  <c r="T257" i="5"/>
  <c r="S258" i="5"/>
  <c r="T258" i="5"/>
  <c r="S259" i="5"/>
  <c r="T259" i="5"/>
  <c r="S260" i="5"/>
  <c r="U260" i="5" s="1"/>
  <c r="T260" i="5"/>
  <c r="S261" i="5"/>
  <c r="T261" i="5"/>
  <c r="S262" i="5"/>
  <c r="T262" i="5"/>
  <c r="S263" i="5"/>
  <c r="T263" i="5"/>
  <c r="U263" i="5" s="1"/>
  <c r="S264" i="5"/>
  <c r="U264" i="5" s="1"/>
  <c r="T264" i="5"/>
  <c r="S265" i="5"/>
  <c r="T265" i="5"/>
  <c r="S266" i="5"/>
  <c r="T266" i="5"/>
  <c r="S267" i="5"/>
  <c r="T267" i="5"/>
  <c r="U267" i="5" s="1"/>
  <c r="S268" i="5"/>
  <c r="T268" i="5"/>
  <c r="S269" i="5"/>
  <c r="T269" i="5"/>
  <c r="S270" i="5"/>
  <c r="T270" i="5"/>
  <c r="S271" i="5"/>
  <c r="T271" i="5"/>
  <c r="S272" i="5"/>
  <c r="U272" i="5" s="1"/>
  <c r="T272" i="5"/>
  <c r="S273" i="5"/>
  <c r="T273" i="5"/>
  <c r="U273" i="5" s="1"/>
  <c r="S274" i="5"/>
  <c r="U274" i="5" s="1"/>
  <c r="T274" i="5"/>
  <c r="S275" i="5"/>
  <c r="T275" i="5"/>
  <c r="S276" i="5"/>
  <c r="U276" i="5" s="1"/>
  <c r="T276" i="5"/>
  <c r="S277" i="5"/>
  <c r="T277" i="5"/>
  <c r="U277" i="5" s="1"/>
  <c r="S278" i="5"/>
  <c r="T278" i="5"/>
  <c r="S279" i="5"/>
  <c r="U279" i="5" s="1"/>
  <c r="T279" i="5"/>
  <c r="S280" i="5"/>
  <c r="T280" i="5"/>
  <c r="S281" i="5"/>
  <c r="T281" i="5"/>
  <c r="S282" i="5"/>
  <c r="T282" i="5"/>
  <c r="S283" i="5"/>
  <c r="T283" i="5"/>
  <c r="S284" i="5"/>
  <c r="T284" i="5"/>
  <c r="S285" i="5"/>
  <c r="U285" i="5" s="1"/>
  <c r="T285" i="5"/>
  <c r="S286" i="5"/>
  <c r="T286" i="5"/>
  <c r="S287" i="5"/>
  <c r="U287" i="5" s="1"/>
  <c r="T287" i="5"/>
  <c r="S288" i="5"/>
  <c r="T288" i="5"/>
  <c r="S289" i="5"/>
  <c r="T289" i="5"/>
  <c r="S290" i="5"/>
  <c r="T290" i="5"/>
  <c r="S291" i="5"/>
  <c r="U291" i="5" s="1"/>
  <c r="T291" i="5"/>
  <c r="S292" i="5"/>
  <c r="T292" i="5"/>
  <c r="U292" i="5" s="1"/>
  <c r="S293" i="5"/>
  <c r="T293" i="5"/>
  <c r="S294" i="5"/>
  <c r="T294" i="5"/>
  <c r="S295" i="5"/>
  <c r="T295" i="5"/>
  <c r="U295" i="5" s="1"/>
  <c r="S296" i="5"/>
  <c r="U296" i="5" s="1"/>
  <c r="T296" i="5"/>
  <c r="S297" i="5"/>
  <c r="T297" i="5"/>
  <c r="U297" i="5" s="1"/>
  <c r="S298" i="5"/>
  <c r="T298" i="5"/>
  <c r="S299" i="5"/>
  <c r="T299" i="5"/>
  <c r="U299" i="5" s="1"/>
  <c r="S300" i="5"/>
  <c r="T300" i="5"/>
  <c r="S301" i="5"/>
  <c r="T301" i="5"/>
  <c r="S302" i="5"/>
  <c r="T302" i="5"/>
  <c r="S303" i="5"/>
  <c r="T303" i="5"/>
  <c r="S304" i="5"/>
  <c r="U304" i="5" s="1"/>
  <c r="T304" i="5"/>
  <c r="S305" i="5"/>
  <c r="T305" i="5"/>
  <c r="U305" i="5"/>
  <c r="S306" i="5"/>
  <c r="U306" i="5" s="1"/>
  <c r="T306" i="5"/>
  <c r="S307" i="5"/>
  <c r="T307" i="5"/>
  <c r="S308" i="5"/>
  <c r="T308" i="5"/>
  <c r="S309" i="5"/>
  <c r="T309" i="5"/>
  <c r="U309" i="5" s="1"/>
  <c r="S310" i="5"/>
  <c r="T310" i="5"/>
  <c r="S311" i="5"/>
  <c r="U311" i="5" s="1"/>
  <c r="T311" i="5"/>
  <c r="S312" i="5"/>
  <c r="T312" i="5"/>
  <c r="S313" i="5"/>
  <c r="T313" i="5"/>
  <c r="S314" i="5"/>
  <c r="T314" i="5"/>
  <c r="S315" i="5"/>
  <c r="U315" i="5" s="1"/>
  <c r="T315" i="5"/>
  <c r="S316" i="5"/>
  <c r="U316" i="5" s="1"/>
  <c r="T316" i="5"/>
  <c r="S317" i="5"/>
  <c r="T317" i="5"/>
  <c r="S318" i="5"/>
  <c r="T318" i="5"/>
  <c r="S319" i="5"/>
  <c r="T319" i="5"/>
  <c r="S320" i="5"/>
  <c r="U320" i="5" s="1"/>
  <c r="T320" i="5"/>
  <c r="S321" i="5"/>
  <c r="T321" i="5"/>
  <c r="S322" i="5"/>
  <c r="T322" i="5"/>
  <c r="S323" i="5"/>
  <c r="T323" i="5"/>
  <c r="S324" i="5"/>
  <c r="U324" i="5" s="1"/>
  <c r="T324" i="5"/>
  <c r="S325" i="5"/>
  <c r="T325" i="5"/>
  <c r="S326" i="5"/>
  <c r="T326" i="5"/>
  <c r="S327" i="5"/>
  <c r="T327" i="5"/>
  <c r="S328" i="5"/>
  <c r="U328" i="5" s="1"/>
  <c r="T328" i="5"/>
  <c r="S329" i="5"/>
  <c r="T329" i="5"/>
  <c r="U329" i="5" s="1"/>
  <c r="S330" i="5"/>
  <c r="T330" i="5"/>
  <c r="S331" i="5"/>
  <c r="T331" i="5"/>
  <c r="S332" i="5"/>
  <c r="U332" i="5" s="1"/>
  <c r="T332" i="5"/>
  <c r="S333" i="5"/>
  <c r="T333" i="5"/>
  <c r="S334" i="5"/>
  <c r="U334" i="5" s="1"/>
  <c r="T334" i="5"/>
  <c r="S335" i="5"/>
  <c r="T335" i="5"/>
  <c r="U335" i="5" s="1"/>
  <c r="S336" i="5"/>
  <c r="U336" i="5" s="1"/>
  <c r="T336" i="5"/>
  <c r="S337" i="5"/>
  <c r="T337" i="5"/>
  <c r="S338" i="5"/>
  <c r="U338" i="5" s="1"/>
  <c r="T338" i="5"/>
  <c r="S339" i="5"/>
  <c r="T339" i="5"/>
  <c r="S340" i="5"/>
  <c r="U340" i="5" s="1"/>
  <c r="T340" i="5"/>
  <c r="S341" i="5"/>
  <c r="U341" i="5" s="1"/>
  <c r="T341" i="5"/>
  <c r="S342" i="5"/>
  <c r="T342" i="5"/>
  <c r="S343" i="5"/>
  <c r="T343" i="5"/>
  <c r="S344" i="5"/>
  <c r="T344" i="5"/>
  <c r="S345" i="5"/>
  <c r="U345" i="5" s="1"/>
  <c r="T345" i="5"/>
  <c r="S346" i="5"/>
  <c r="T346" i="5"/>
  <c r="S347" i="5"/>
  <c r="T347" i="5"/>
  <c r="S348" i="5"/>
  <c r="T348" i="5"/>
  <c r="S349" i="5"/>
  <c r="T349" i="5"/>
  <c r="S350" i="5"/>
  <c r="T350" i="5"/>
  <c r="S351" i="5"/>
  <c r="U351" i="5" s="1"/>
  <c r="T351" i="5"/>
  <c r="S352" i="5"/>
  <c r="T352" i="5"/>
  <c r="S353" i="5"/>
  <c r="U353" i="5" s="1"/>
  <c r="T353" i="5"/>
  <c r="S354" i="5"/>
  <c r="T354" i="5"/>
  <c r="S355" i="5"/>
  <c r="U355" i="5" s="1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U363" i="5" s="1"/>
  <c r="T363" i="5"/>
  <c r="S364" i="5"/>
  <c r="T364" i="5"/>
  <c r="U364" i="5" s="1"/>
  <c r="S365" i="5"/>
  <c r="U365" i="5" s="1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U372" i="5" s="1"/>
  <c r="S373" i="5"/>
  <c r="T373" i="5"/>
  <c r="S374" i="5"/>
  <c r="T374" i="5"/>
  <c r="S375" i="5"/>
  <c r="T375" i="5"/>
  <c r="S376" i="5"/>
  <c r="U376" i="5" s="1"/>
  <c r="T376" i="5"/>
  <c r="S377" i="5"/>
  <c r="T377" i="5"/>
  <c r="S378" i="5"/>
  <c r="T378" i="5"/>
  <c r="S379" i="5"/>
  <c r="T379" i="5"/>
  <c r="S380" i="5"/>
  <c r="U380" i="5" s="1"/>
  <c r="T380" i="5"/>
  <c r="S381" i="5"/>
  <c r="T381" i="5"/>
  <c r="S382" i="5"/>
  <c r="T382" i="5"/>
  <c r="S383" i="5"/>
  <c r="T383" i="5"/>
  <c r="S384" i="5"/>
  <c r="U384" i="5" s="1"/>
  <c r="T384" i="5"/>
  <c r="S385" i="5"/>
  <c r="U385" i="5" s="1"/>
  <c r="T385" i="5"/>
  <c r="S386" i="5"/>
  <c r="T386" i="5"/>
  <c r="S387" i="5"/>
  <c r="U387" i="5" s="1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U395" i="5" s="1"/>
  <c r="T395" i="5"/>
  <c r="S396" i="5"/>
  <c r="T396" i="5"/>
  <c r="S397" i="5"/>
  <c r="U397" i="5" s="1"/>
  <c r="T397" i="5"/>
  <c r="S398" i="5"/>
  <c r="T398" i="5"/>
  <c r="S399" i="5"/>
  <c r="U399" i="5" s="1"/>
  <c r="T399" i="5"/>
  <c r="S400" i="5"/>
  <c r="T400" i="5"/>
  <c r="S401" i="5"/>
  <c r="U401" i="5" s="1"/>
  <c r="T401" i="5"/>
  <c r="S402" i="5"/>
  <c r="T402" i="5"/>
  <c r="S403" i="5"/>
  <c r="T403" i="5"/>
  <c r="S404" i="5"/>
  <c r="T404" i="5"/>
  <c r="U404" i="5" s="1"/>
  <c r="S405" i="5"/>
  <c r="T405" i="5"/>
  <c r="S406" i="5"/>
  <c r="T406" i="5"/>
  <c r="S407" i="5"/>
  <c r="T407" i="5"/>
  <c r="S408" i="5"/>
  <c r="T408" i="5"/>
  <c r="S409" i="5"/>
  <c r="U409" i="5" s="1"/>
  <c r="T409" i="5"/>
  <c r="S410" i="5"/>
  <c r="T410" i="5"/>
  <c r="S411" i="5"/>
  <c r="T411" i="5"/>
  <c r="S412" i="5"/>
  <c r="T412" i="5"/>
  <c r="U412" i="5" s="1"/>
  <c r="S413" i="5"/>
  <c r="T413" i="5"/>
  <c r="S414" i="5"/>
  <c r="T414" i="5"/>
  <c r="S415" i="5"/>
  <c r="T415" i="5"/>
  <c r="S416" i="5"/>
  <c r="T416" i="5"/>
  <c r="U416" i="5"/>
  <c r="S417" i="5"/>
  <c r="T417" i="5"/>
  <c r="S418" i="5"/>
  <c r="T418" i="5"/>
  <c r="S419" i="5"/>
  <c r="U419" i="5" s="1"/>
  <c r="T419" i="5"/>
  <c r="S420" i="5"/>
  <c r="T420" i="5"/>
  <c r="S421" i="5"/>
  <c r="T421" i="5"/>
  <c r="S422" i="5"/>
  <c r="T422" i="5"/>
  <c r="S423" i="5"/>
  <c r="T423" i="5"/>
  <c r="S424" i="5"/>
  <c r="T424" i="5"/>
  <c r="S425" i="5"/>
  <c r="U425" i="5" s="1"/>
  <c r="T425" i="5"/>
  <c r="S426" i="5"/>
  <c r="T426" i="5"/>
  <c r="S427" i="5"/>
  <c r="U427" i="5" s="1"/>
  <c r="T427" i="5"/>
  <c r="S428" i="5"/>
  <c r="T428" i="5"/>
  <c r="S429" i="5"/>
  <c r="U429" i="5" s="1"/>
  <c r="T429" i="5"/>
  <c r="S430" i="5"/>
  <c r="T430" i="5"/>
  <c r="S431" i="5"/>
  <c r="T431" i="5"/>
  <c r="S432" i="5"/>
  <c r="T432" i="5"/>
  <c r="S433" i="5"/>
  <c r="T433" i="5"/>
  <c r="S434" i="5"/>
  <c r="T434" i="5"/>
  <c r="S435" i="5"/>
  <c r="U435" i="5" s="1"/>
  <c r="T435" i="5"/>
  <c r="S436" i="5"/>
  <c r="T436" i="5"/>
  <c r="S437" i="5"/>
  <c r="T437" i="5"/>
  <c r="S438" i="5"/>
  <c r="T438" i="5"/>
  <c r="S439" i="5"/>
  <c r="U439" i="5" s="1"/>
  <c r="T439" i="5"/>
  <c r="S440" i="5"/>
  <c r="T440" i="5"/>
  <c r="S441" i="5"/>
  <c r="T441" i="5"/>
  <c r="S442" i="5"/>
  <c r="T442" i="5"/>
  <c r="S443" i="5"/>
  <c r="T443" i="5"/>
  <c r="S444" i="5"/>
  <c r="U444" i="5" s="1"/>
  <c r="T444" i="5"/>
  <c r="S445" i="5"/>
  <c r="T445" i="5"/>
  <c r="S446" i="5"/>
  <c r="U446" i="5" s="1"/>
  <c r="T446" i="5"/>
  <c r="S447" i="5"/>
  <c r="T447" i="5"/>
  <c r="S448" i="5"/>
  <c r="U448" i="5" s="1"/>
  <c r="T448" i="5"/>
  <c r="S449" i="5"/>
  <c r="T449" i="5"/>
  <c r="S450" i="5"/>
  <c r="U450" i="5" s="1"/>
  <c r="T450" i="5"/>
  <c r="S451" i="5"/>
  <c r="T451" i="5"/>
  <c r="S452" i="5"/>
  <c r="T452" i="5"/>
  <c r="S453" i="5"/>
  <c r="T453" i="5"/>
  <c r="S454" i="5"/>
  <c r="U454" i="5" s="1"/>
  <c r="T454" i="5"/>
  <c r="S455" i="5"/>
  <c r="T455" i="5"/>
  <c r="S456" i="5"/>
  <c r="T456" i="5"/>
  <c r="S457" i="5"/>
  <c r="T457" i="5"/>
  <c r="S458" i="5"/>
  <c r="U458" i="5" s="1"/>
  <c r="T458" i="5"/>
  <c r="S459" i="5"/>
  <c r="T459" i="5"/>
  <c r="S460" i="5"/>
  <c r="U460" i="5" s="1"/>
  <c r="T460" i="5"/>
  <c r="S461" i="5"/>
  <c r="T461" i="5"/>
  <c r="S462" i="5"/>
  <c r="U462" i="5" s="1"/>
  <c r="T462" i="5"/>
  <c r="S463" i="5"/>
  <c r="T463" i="5"/>
  <c r="S464" i="5"/>
  <c r="U464" i="5" s="1"/>
  <c r="T464" i="5"/>
  <c r="S465" i="5"/>
  <c r="T465" i="5"/>
  <c r="S466" i="5"/>
  <c r="T466" i="5"/>
  <c r="S467" i="5"/>
  <c r="T467" i="5"/>
  <c r="S468" i="5"/>
  <c r="U468" i="5" s="1"/>
  <c r="T468" i="5"/>
  <c r="S469" i="5"/>
  <c r="T469" i="5"/>
  <c r="S470" i="5"/>
  <c r="T470" i="5"/>
  <c r="S471" i="5"/>
  <c r="U471" i="5" s="1"/>
  <c r="T471" i="5"/>
  <c r="S472" i="5"/>
  <c r="T472" i="5"/>
  <c r="S473" i="5"/>
  <c r="U473" i="5" s="1"/>
  <c r="T473" i="5"/>
  <c r="S474" i="5"/>
  <c r="T474" i="5"/>
  <c r="S475" i="5"/>
  <c r="U475" i="5" s="1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U483" i="5" s="1"/>
  <c r="T483" i="5"/>
  <c r="S484" i="5"/>
  <c r="T484" i="5"/>
  <c r="S485" i="5"/>
  <c r="T485" i="5"/>
  <c r="S486" i="5"/>
  <c r="T486" i="5"/>
  <c r="S487" i="5"/>
  <c r="U487" i="5" s="1"/>
  <c r="T487" i="5"/>
  <c r="S488" i="5"/>
  <c r="T488" i="5"/>
  <c r="S489" i="5"/>
  <c r="T489" i="5"/>
  <c r="S490" i="5"/>
  <c r="T490" i="5"/>
  <c r="S491" i="5"/>
  <c r="U491" i="5" s="1"/>
  <c r="T491" i="5"/>
  <c r="S492" i="5"/>
  <c r="T492" i="5"/>
  <c r="U492" i="5"/>
  <c r="S493" i="5"/>
  <c r="U493" i="5" s="1"/>
  <c r="T493" i="5"/>
  <c r="S494" i="5"/>
  <c r="T494" i="5"/>
  <c r="S495" i="5"/>
  <c r="U495" i="5" s="1"/>
  <c r="T495" i="5"/>
  <c r="S496" i="5"/>
  <c r="T496" i="5"/>
  <c r="S497" i="5"/>
  <c r="U497" i="5" s="1"/>
  <c r="T497" i="5"/>
  <c r="S498" i="5"/>
  <c r="T498" i="5"/>
  <c r="S499" i="5"/>
  <c r="T499" i="5"/>
  <c r="S500" i="5"/>
  <c r="T500" i="5"/>
  <c r="U500" i="5" s="1"/>
  <c r="S501" i="5"/>
  <c r="T501" i="5"/>
  <c r="S502" i="5"/>
  <c r="T502" i="5"/>
  <c r="S503" i="5"/>
  <c r="T503" i="5"/>
  <c r="S504" i="5"/>
  <c r="T504" i="5"/>
  <c r="S505" i="5"/>
  <c r="U505" i="5" s="1"/>
  <c r="T505" i="5"/>
  <c r="S506" i="5"/>
  <c r="T506" i="5"/>
  <c r="S507" i="5"/>
  <c r="T507" i="5"/>
  <c r="S508" i="5"/>
  <c r="U508" i="5" s="1"/>
  <c r="T508" i="5"/>
  <c r="S509" i="5"/>
  <c r="T509" i="5"/>
  <c r="S510" i="5"/>
  <c r="T510" i="5"/>
  <c r="S511" i="5"/>
  <c r="T511" i="5"/>
  <c r="S512" i="5"/>
  <c r="U512" i="5" s="1"/>
  <c r="T512" i="5"/>
  <c r="S513" i="5"/>
  <c r="T513" i="5"/>
  <c r="S514" i="5"/>
  <c r="T514" i="5"/>
  <c r="S515" i="5"/>
  <c r="T515" i="5"/>
  <c r="S516" i="5"/>
  <c r="U516" i="5" s="1"/>
  <c r="T516" i="5"/>
  <c r="S517" i="5"/>
  <c r="T517" i="5"/>
  <c r="S518" i="5"/>
  <c r="U518" i="5" s="1"/>
  <c r="T518" i="5"/>
  <c r="S519" i="5"/>
  <c r="T519" i="5"/>
  <c r="S520" i="5"/>
  <c r="U520" i="5" s="1"/>
  <c r="T520" i="5"/>
  <c r="S521" i="5"/>
  <c r="T521" i="5"/>
  <c r="S522" i="5"/>
  <c r="T522" i="5"/>
  <c r="S523" i="5"/>
  <c r="T523" i="5"/>
  <c r="S524" i="5"/>
  <c r="U524" i="5" s="1"/>
  <c r="T524" i="5"/>
  <c r="S525" i="5"/>
  <c r="T525" i="5"/>
  <c r="S526" i="5"/>
  <c r="T526" i="5"/>
  <c r="S527" i="5"/>
  <c r="T527" i="5"/>
  <c r="S528" i="5"/>
  <c r="U528" i="5" s="1"/>
  <c r="T528" i="5"/>
  <c r="S529" i="5"/>
  <c r="T529" i="5"/>
  <c r="S530" i="5"/>
  <c r="T530" i="5"/>
  <c r="S531" i="5"/>
  <c r="T531" i="5"/>
  <c r="S532" i="5"/>
  <c r="U532" i="5" s="1"/>
  <c r="T532" i="5"/>
  <c r="S533" i="5"/>
  <c r="T533" i="5"/>
  <c r="S534" i="5"/>
  <c r="T534" i="5"/>
  <c r="S535" i="5"/>
  <c r="T535" i="5"/>
  <c r="S536" i="5"/>
  <c r="T536" i="5"/>
  <c r="S537" i="5"/>
  <c r="T537" i="5"/>
  <c r="S538" i="5"/>
  <c r="U538" i="5" s="1"/>
  <c r="T538" i="5"/>
  <c r="S539" i="5"/>
  <c r="T539" i="5"/>
  <c r="S540" i="5"/>
  <c r="T540" i="5"/>
  <c r="S541" i="5"/>
  <c r="T541" i="5"/>
  <c r="S542" i="5"/>
  <c r="U542" i="5" s="1"/>
  <c r="T542" i="5"/>
  <c r="S543" i="5"/>
  <c r="T543" i="5"/>
  <c r="S544" i="5"/>
  <c r="T544" i="5"/>
  <c r="S545" i="5"/>
  <c r="T545" i="5"/>
  <c r="S546" i="5"/>
  <c r="T546" i="5"/>
  <c r="S547" i="5"/>
  <c r="T547" i="5"/>
  <c r="S548" i="5"/>
  <c r="U548" i="5" s="1"/>
  <c r="T548" i="5"/>
  <c r="S549" i="5"/>
  <c r="T549" i="5"/>
  <c r="S550" i="5"/>
  <c r="U550" i="5" s="1"/>
  <c r="T550" i="5"/>
  <c r="S551" i="5"/>
  <c r="T551" i="5"/>
  <c r="S552" i="5"/>
  <c r="T552" i="5"/>
  <c r="S553" i="5"/>
  <c r="T553" i="5"/>
  <c r="S554" i="5"/>
  <c r="U554" i="5" s="1"/>
  <c r="T554" i="5"/>
  <c r="S555" i="5"/>
  <c r="T555" i="5"/>
  <c r="S556" i="5"/>
  <c r="T556" i="5"/>
  <c r="S557" i="5"/>
  <c r="T557" i="5"/>
  <c r="S558" i="5"/>
  <c r="T558" i="5"/>
  <c r="S559" i="5"/>
  <c r="T559" i="5"/>
  <c r="S560" i="5"/>
  <c r="U560" i="5" s="1"/>
  <c r="T560" i="5"/>
  <c r="S561" i="5"/>
  <c r="T561" i="5"/>
  <c r="S562" i="5"/>
  <c r="U562" i="5" s="1"/>
  <c r="T562" i="5"/>
  <c r="S563" i="5"/>
  <c r="T563" i="5"/>
  <c r="S564" i="5"/>
  <c r="T564" i="5"/>
  <c r="S565" i="5"/>
  <c r="T565" i="5"/>
  <c r="S566" i="5"/>
  <c r="U566" i="5" s="1"/>
  <c r="T566" i="5"/>
  <c r="S567" i="5"/>
  <c r="T567" i="5"/>
  <c r="S568" i="5"/>
  <c r="U568" i="5" s="1"/>
  <c r="T568" i="5"/>
  <c r="S569" i="5"/>
  <c r="U569" i="5" s="1"/>
  <c r="T569" i="5"/>
  <c r="S570" i="5"/>
  <c r="U570" i="5" s="1"/>
  <c r="T570" i="5"/>
  <c r="S571" i="5"/>
  <c r="U571" i="5" s="1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U581" i="5" s="1"/>
  <c r="T581" i="5"/>
  <c r="S582" i="5"/>
  <c r="U582" i="5" s="1"/>
  <c r="T582" i="5"/>
  <c r="S583" i="5"/>
  <c r="T583" i="5"/>
  <c r="S584" i="5"/>
  <c r="T584" i="5"/>
  <c r="U584" i="5"/>
  <c r="S585" i="5"/>
  <c r="T585" i="5"/>
  <c r="S586" i="5"/>
  <c r="T586" i="5"/>
  <c r="U586" i="5" s="1"/>
  <c r="S587" i="5"/>
  <c r="T587" i="5"/>
  <c r="S588" i="5"/>
  <c r="T588" i="5"/>
  <c r="S589" i="5"/>
  <c r="T589" i="5"/>
  <c r="S590" i="5"/>
  <c r="T590" i="5"/>
  <c r="U590" i="5" s="1"/>
  <c r="S591" i="5"/>
  <c r="U591" i="5" s="1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U598" i="5" s="1"/>
  <c r="S599" i="5"/>
  <c r="T599" i="5"/>
  <c r="S600" i="5"/>
  <c r="T600" i="5"/>
  <c r="S601" i="5"/>
  <c r="T601" i="5"/>
  <c r="S602" i="5"/>
  <c r="T602" i="5"/>
  <c r="S603" i="5"/>
  <c r="U603" i="5" s="1"/>
  <c r="T603" i="5"/>
  <c r="S604" i="5"/>
  <c r="T604" i="5"/>
  <c r="S605" i="5"/>
  <c r="T605" i="5"/>
  <c r="S606" i="5"/>
  <c r="T606" i="5"/>
  <c r="U606" i="5" s="1"/>
  <c r="S607" i="5"/>
  <c r="T607" i="5"/>
  <c r="S608" i="5"/>
  <c r="U608" i="5" s="1"/>
  <c r="T608" i="5"/>
  <c r="S609" i="5"/>
  <c r="T609" i="5"/>
  <c r="S610" i="5"/>
  <c r="U610" i="5" s="1"/>
  <c r="T610" i="5"/>
  <c r="S611" i="5"/>
  <c r="T611" i="5"/>
  <c r="S612" i="5"/>
  <c r="U612" i="5" s="1"/>
  <c r="T612" i="5"/>
  <c r="S613" i="5"/>
  <c r="T613" i="5"/>
  <c r="S614" i="5"/>
  <c r="U614" i="5" s="1"/>
  <c r="T614" i="5"/>
  <c r="S615" i="5"/>
  <c r="T615" i="5"/>
  <c r="S616" i="5"/>
  <c r="T616" i="5"/>
  <c r="S617" i="5"/>
  <c r="T617" i="5"/>
  <c r="S618" i="5"/>
  <c r="U618" i="5" s="1"/>
  <c r="T618" i="5"/>
  <c r="S619" i="5"/>
  <c r="T619" i="5"/>
  <c r="S620" i="5"/>
  <c r="U620" i="5" s="1"/>
  <c r="T620" i="5"/>
  <c r="S621" i="5"/>
  <c r="T621" i="5"/>
  <c r="S622" i="5"/>
  <c r="T622" i="5"/>
  <c r="S623" i="5"/>
  <c r="U623" i="5" s="1"/>
  <c r="T623" i="5"/>
  <c r="S624" i="5"/>
  <c r="T624" i="5"/>
  <c r="S625" i="5"/>
  <c r="T625" i="5"/>
  <c r="S626" i="5"/>
  <c r="T626" i="5"/>
  <c r="S627" i="5"/>
  <c r="T627" i="5"/>
  <c r="S628" i="5"/>
  <c r="U628" i="5" s="1"/>
  <c r="T628" i="5"/>
  <c r="S629" i="5"/>
  <c r="T629" i="5"/>
  <c r="S630" i="5"/>
  <c r="T630" i="5"/>
  <c r="S631" i="5"/>
  <c r="T631" i="5"/>
  <c r="S632" i="5"/>
  <c r="U632" i="5" s="1"/>
  <c r="T632" i="5"/>
  <c r="S633" i="5"/>
  <c r="U633" i="5" s="1"/>
  <c r="T633" i="5"/>
  <c r="S634" i="5"/>
  <c r="T634" i="5"/>
  <c r="S635" i="5"/>
  <c r="U635" i="5" s="1"/>
  <c r="T635" i="5"/>
  <c r="S636" i="5"/>
  <c r="T636" i="5"/>
  <c r="S637" i="5"/>
  <c r="U637" i="5" s="1"/>
  <c r="T637" i="5"/>
  <c r="S638" i="5"/>
  <c r="T638" i="5"/>
  <c r="S639" i="5"/>
  <c r="T639" i="5"/>
  <c r="S640" i="5"/>
  <c r="U640" i="5" s="1"/>
  <c r="T640" i="5"/>
  <c r="S641" i="5"/>
  <c r="U641" i="5" s="1"/>
  <c r="T641" i="5"/>
  <c r="S642" i="5"/>
  <c r="T642" i="5"/>
  <c r="S643" i="5"/>
  <c r="T643" i="5"/>
  <c r="S644" i="5"/>
  <c r="T644" i="5"/>
  <c r="S645" i="5"/>
  <c r="T645" i="5"/>
  <c r="S646" i="5"/>
  <c r="T646" i="5"/>
  <c r="S647" i="5"/>
  <c r="U647" i="5" s="1"/>
  <c r="T647" i="5"/>
  <c r="S648" i="5"/>
  <c r="T648" i="5"/>
  <c r="S649" i="5"/>
  <c r="T649" i="5"/>
  <c r="S650" i="5"/>
  <c r="T650" i="5"/>
  <c r="S651" i="5"/>
  <c r="T651" i="5"/>
  <c r="U651" i="5"/>
  <c r="S652" i="5"/>
  <c r="U652" i="5" s="1"/>
  <c r="T652" i="5"/>
  <c r="S653" i="5"/>
  <c r="U653" i="5" s="1"/>
  <c r="T653" i="5"/>
  <c r="S654" i="5"/>
  <c r="T654" i="5"/>
  <c r="S655" i="5"/>
  <c r="U655" i="5" s="1"/>
  <c r="T655" i="5"/>
  <c r="S656" i="5"/>
  <c r="T656" i="5"/>
  <c r="S657" i="5"/>
  <c r="U657" i="5" s="1"/>
  <c r="T657" i="5"/>
  <c r="S658" i="5"/>
  <c r="T658" i="5"/>
  <c r="S659" i="5"/>
  <c r="U659" i="5" s="1"/>
  <c r="T659" i="5"/>
  <c r="S660" i="5"/>
  <c r="T660" i="5"/>
  <c r="U660" i="5"/>
  <c r="S661" i="5"/>
  <c r="U661" i="5" s="1"/>
  <c r="T661" i="5"/>
  <c r="S662" i="5"/>
  <c r="U662" i="5" s="1"/>
  <c r="T662" i="5"/>
  <c r="S663" i="5"/>
  <c r="T663" i="5"/>
  <c r="U663" i="5"/>
  <c r="S664" i="5"/>
  <c r="U664" i="5" s="1"/>
  <c r="T664" i="5"/>
  <c r="S665" i="5"/>
  <c r="T665" i="5"/>
  <c r="U665" i="5" s="1"/>
  <c r="S666" i="5"/>
  <c r="T666" i="5"/>
  <c r="S667" i="5"/>
  <c r="T667" i="5"/>
  <c r="S668" i="5"/>
  <c r="T668" i="5"/>
  <c r="S669" i="5"/>
  <c r="U669" i="5" s="1"/>
  <c r="T669" i="5"/>
  <c r="S670" i="5"/>
  <c r="T670" i="5"/>
  <c r="S671" i="5"/>
  <c r="U671" i="5" s="1"/>
  <c r="T671" i="5"/>
  <c r="S672" i="5"/>
  <c r="T672" i="5"/>
  <c r="S673" i="5"/>
  <c r="U673" i="5" s="1"/>
  <c r="T673" i="5"/>
  <c r="S674" i="5"/>
  <c r="T674" i="5"/>
  <c r="S675" i="5"/>
  <c r="U675" i="5" s="1"/>
  <c r="T675" i="5"/>
  <c r="S676" i="5"/>
  <c r="T676" i="5"/>
  <c r="S677" i="5"/>
  <c r="U677" i="5" s="1"/>
  <c r="T677" i="5"/>
  <c r="S678" i="5"/>
  <c r="T678" i="5"/>
  <c r="S679" i="5"/>
  <c r="U679" i="5" s="1"/>
  <c r="T679" i="5"/>
  <c r="S680" i="5"/>
  <c r="T680" i="5"/>
  <c r="S681" i="5"/>
  <c r="U681" i="5" s="1"/>
  <c r="T681" i="5"/>
  <c r="S682" i="5"/>
  <c r="T682" i="5"/>
  <c r="S683" i="5"/>
  <c r="T683" i="5"/>
  <c r="S684" i="5"/>
  <c r="T684" i="5"/>
  <c r="S685" i="5"/>
  <c r="U685" i="5" s="1"/>
  <c r="T685" i="5"/>
  <c r="S686" i="5"/>
  <c r="U686" i="5" s="1"/>
  <c r="T686" i="5"/>
  <c r="S687" i="5"/>
  <c r="T687" i="5"/>
  <c r="S688" i="5"/>
  <c r="U688" i="5" s="1"/>
  <c r="T688" i="5"/>
  <c r="S689" i="5"/>
  <c r="T689" i="5"/>
  <c r="U689" i="5"/>
  <c r="S690" i="5"/>
  <c r="T690" i="5"/>
  <c r="S691" i="5"/>
  <c r="T691" i="5"/>
  <c r="S692" i="5"/>
  <c r="U692" i="5" s="1"/>
  <c r="T692" i="5"/>
  <c r="S693" i="5"/>
  <c r="U693" i="5" s="1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U703" i="5" s="1"/>
  <c r="T703" i="5"/>
  <c r="S704" i="5"/>
  <c r="T704" i="5"/>
  <c r="U704" i="5" s="1"/>
  <c r="S705" i="5"/>
  <c r="U705" i="5" s="1"/>
  <c r="T705" i="5"/>
  <c r="S706" i="5"/>
  <c r="U706" i="5" s="1"/>
  <c r="T706" i="5"/>
  <c r="S707" i="5"/>
  <c r="U707" i="5" s="1"/>
  <c r="T707" i="5"/>
  <c r="S708" i="5"/>
  <c r="T708" i="5"/>
  <c r="U708" i="5"/>
  <c r="S709" i="5"/>
  <c r="U709" i="5" s="1"/>
  <c r="T709" i="5"/>
  <c r="S710" i="5"/>
  <c r="U710" i="5" s="1"/>
  <c r="T710" i="5"/>
  <c r="S711" i="5"/>
  <c r="U711" i="5" s="1"/>
  <c r="T711" i="5"/>
  <c r="S712" i="5"/>
  <c r="U712" i="5" s="1"/>
  <c r="T712" i="5"/>
  <c r="S713" i="5"/>
  <c r="T713" i="5"/>
  <c r="U713" i="5"/>
  <c r="S714" i="5"/>
  <c r="U714" i="5" s="1"/>
  <c r="T714" i="5"/>
  <c r="S715" i="5"/>
  <c r="T715" i="5"/>
  <c r="S716" i="5"/>
  <c r="T716" i="5"/>
  <c r="S717" i="5"/>
  <c r="T717" i="5"/>
  <c r="U717" i="5" s="1"/>
  <c r="S718" i="5"/>
  <c r="U718" i="5" s="1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U725" i="5" s="1"/>
  <c r="T725" i="5"/>
  <c r="S726" i="5"/>
  <c r="T726" i="5"/>
  <c r="S727" i="5"/>
  <c r="U727" i="5" s="1"/>
  <c r="T727" i="5"/>
  <c r="S728" i="5"/>
  <c r="U728" i="5" s="1"/>
  <c r="T728" i="5"/>
  <c r="S729" i="5"/>
  <c r="U729" i="5" s="1"/>
  <c r="T729" i="5"/>
  <c r="S730" i="5"/>
  <c r="T730" i="5"/>
  <c r="S731" i="5"/>
  <c r="U731" i="5" s="1"/>
  <c r="T731" i="5"/>
  <c r="S732" i="5"/>
  <c r="T732" i="5"/>
  <c r="S733" i="5"/>
  <c r="T733" i="5"/>
  <c r="U733" i="5" s="1"/>
  <c r="S734" i="5"/>
  <c r="T734" i="5"/>
  <c r="S735" i="5"/>
  <c r="T735" i="5"/>
  <c r="S736" i="5"/>
  <c r="T736" i="5"/>
  <c r="S737" i="5"/>
  <c r="U737" i="5" s="1"/>
  <c r="T737" i="5"/>
  <c r="S738" i="5"/>
  <c r="T738" i="5"/>
  <c r="S739" i="5"/>
  <c r="T739" i="5"/>
  <c r="S740" i="5"/>
  <c r="T740" i="5"/>
  <c r="S741" i="5"/>
  <c r="T741" i="5"/>
  <c r="S742" i="5"/>
  <c r="T742" i="5"/>
  <c r="S743" i="5"/>
  <c r="U743" i="5" s="1"/>
  <c r="T743" i="5"/>
  <c r="S744" i="5"/>
  <c r="T744" i="5"/>
  <c r="S745" i="5"/>
  <c r="U745" i="5" s="1"/>
  <c r="T745" i="5"/>
  <c r="S746" i="5"/>
  <c r="U746" i="5" s="1"/>
  <c r="T746" i="5"/>
  <c r="S747" i="5"/>
  <c r="T747" i="5"/>
  <c r="S748" i="5"/>
  <c r="T748" i="5"/>
  <c r="S749" i="5"/>
  <c r="T749" i="5"/>
  <c r="U749" i="5" s="1"/>
  <c r="S750" i="5"/>
  <c r="U750" i="5" s="1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U757" i="5" s="1"/>
  <c r="T757" i="5"/>
  <c r="S758" i="5"/>
  <c r="T758" i="5"/>
  <c r="S759" i="5"/>
  <c r="T759" i="5"/>
  <c r="S760" i="5"/>
  <c r="U760" i="5" s="1"/>
  <c r="T760" i="5"/>
  <c r="S761" i="5"/>
  <c r="T761" i="5"/>
  <c r="U761" i="5"/>
  <c r="S762" i="5"/>
  <c r="T762" i="5"/>
  <c r="S763" i="5"/>
  <c r="T763" i="5"/>
  <c r="U763" i="5" s="1"/>
  <c r="S764" i="5"/>
  <c r="U764" i="5" s="1"/>
  <c r="T764" i="5"/>
  <c r="S765" i="5"/>
  <c r="T765" i="5"/>
  <c r="U765" i="5" s="1"/>
  <c r="S766" i="5"/>
  <c r="U766" i="5" s="1"/>
  <c r="T766" i="5"/>
  <c r="S767" i="5"/>
  <c r="T767" i="5"/>
  <c r="S768" i="5"/>
  <c r="T768" i="5"/>
  <c r="S769" i="5"/>
  <c r="T769" i="5"/>
  <c r="S770" i="5"/>
  <c r="U770" i="5" s="1"/>
  <c r="T770" i="5"/>
  <c r="S771" i="5"/>
  <c r="T771" i="5"/>
  <c r="S772" i="5"/>
  <c r="U772" i="5" s="1"/>
  <c r="T772" i="5"/>
  <c r="S773" i="5"/>
  <c r="U773" i="5" s="1"/>
  <c r="T773" i="5"/>
  <c r="S774" i="5"/>
  <c r="U774" i="5" s="1"/>
  <c r="T774" i="5"/>
  <c r="S775" i="5"/>
  <c r="U775" i="5" s="1"/>
  <c r="T775" i="5"/>
  <c r="S776" i="5"/>
  <c r="T776" i="5"/>
  <c r="S777" i="5"/>
  <c r="T777" i="5"/>
  <c r="S778" i="5"/>
  <c r="T778" i="5"/>
  <c r="S779" i="5"/>
  <c r="U779" i="5" s="1"/>
  <c r="T779" i="5"/>
  <c r="S780" i="5"/>
  <c r="U780" i="5" s="1"/>
  <c r="T780" i="5"/>
  <c r="S781" i="5"/>
  <c r="U781" i="5" s="1"/>
  <c r="T781" i="5"/>
  <c r="S782" i="5"/>
  <c r="T782" i="5"/>
  <c r="S783" i="5"/>
  <c r="T783" i="5"/>
  <c r="S784" i="5"/>
  <c r="T784" i="5"/>
  <c r="U784" i="5"/>
  <c r="S785" i="5"/>
  <c r="T785" i="5"/>
  <c r="S786" i="5"/>
  <c r="T786" i="5"/>
  <c r="S787" i="5"/>
  <c r="U787" i="5" s="1"/>
  <c r="T787" i="5"/>
  <c r="S788" i="5"/>
  <c r="T788" i="5"/>
  <c r="S789" i="5"/>
  <c r="T789" i="5"/>
  <c r="S790" i="5"/>
  <c r="T790" i="5"/>
  <c r="S791" i="5"/>
  <c r="T791" i="5"/>
  <c r="S792" i="5"/>
  <c r="T792" i="5"/>
  <c r="S793" i="5"/>
  <c r="U793" i="5" s="1"/>
  <c r="T793" i="5"/>
  <c r="S794" i="5"/>
  <c r="T794" i="5"/>
  <c r="S795" i="5"/>
  <c r="U795" i="5" s="1"/>
  <c r="T795" i="5"/>
  <c r="S796" i="5"/>
  <c r="T796" i="5"/>
  <c r="U796" i="5" s="1"/>
  <c r="S797" i="5"/>
  <c r="T797" i="5"/>
  <c r="S798" i="5"/>
  <c r="T798" i="5"/>
  <c r="S799" i="5"/>
  <c r="T799" i="5"/>
  <c r="S800" i="5"/>
  <c r="T800" i="5"/>
  <c r="S801" i="5"/>
  <c r="U801" i="5" s="1"/>
  <c r="T801" i="5"/>
  <c r="S802" i="5"/>
  <c r="T802" i="5"/>
  <c r="S803" i="5"/>
  <c r="T803" i="5"/>
  <c r="S804" i="5"/>
  <c r="T804" i="5"/>
  <c r="S805" i="5"/>
  <c r="U805" i="5" s="1"/>
  <c r="T805" i="5"/>
  <c r="S806" i="5"/>
  <c r="T806" i="5"/>
  <c r="S807" i="5"/>
  <c r="U807" i="5" s="1"/>
  <c r="T807" i="5"/>
  <c r="S808" i="5"/>
  <c r="T808" i="5"/>
  <c r="U808" i="5" s="1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U816" i="5" s="1"/>
  <c r="S817" i="5"/>
  <c r="T817" i="5"/>
  <c r="U817" i="5"/>
  <c r="S818" i="5"/>
  <c r="U818" i="5" s="1"/>
  <c r="T818" i="5"/>
  <c r="S819" i="5"/>
  <c r="T819" i="5"/>
  <c r="S820" i="5"/>
  <c r="T820" i="5"/>
  <c r="U820" i="5" s="1"/>
  <c r="S821" i="5"/>
  <c r="T821" i="5"/>
  <c r="S822" i="5"/>
  <c r="T822" i="5"/>
  <c r="S823" i="5"/>
  <c r="T823" i="5"/>
  <c r="S824" i="5"/>
  <c r="U824" i="5" s="1"/>
  <c r="T824" i="5"/>
  <c r="S825" i="5"/>
  <c r="T825" i="5"/>
  <c r="S826" i="5"/>
  <c r="T826" i="5"/>
  <c r="S827" i="5"/>
  <c r="T827" i="5"/>
  <c r="S828" i="5"/>
  <c r="U828" i="5" s="1"/>
  <c r="T828" i="5"/>
  <c r="S829" i="5"/>
  <c r="T829" i="5"/>
  <c r="S830" i="5"/>
  <c r="T830" i="5"/>
  <c r="S831" i="5"/>
  <c r="T831" i="5"/>
  <c r="S832" i="5"/>
  <c r="U832" i="5" s="1"/>
  <c r="T832" i="5"/>
  <c r="S833" i="5"/>
  <c r="U833" i="5" s="1"/>
  <c r="T833" i="5"/>
  <c r="S834" i="5"/>
  <c r="T834" i="5"/>
  <c r="S835" i="5"/>
  <c r="T835" i="5"/>
  <c r="S836" i="5"/>
  <c r="T836" i="5"/>
  <c r="S837" i="5"/>
  <c r="U837" i="5" s="1"/>
  <c r="T837" i="5"/>
  <c r="S838" i="5"/>
  <c r="T838" i="5"/>
  <c r="S839" i="5"/>
  <c r="T839" i="5"/>
  <c r="S840" i="5"/>
  <c r="T840" i="5"/>
  <c r="U840" i="5"/>
  <c r="S841" i="5"/>
  <c r="U841" i="5" s="1"/>
  <c r="T841" i="5"/>
  <c r="S842" i="5"/>
  <c r="U842" i="5" s="1"/>
  <c r="T842" i="5"/>
  <c r="S843" i="5"/>
  <c r="T843" i="5"/>
  <c r="S844" i="5"/>
  <c r="U844" i="5" s="1"/>
  <c r="T844" i="5"/>
  <c r="S845" i="5"/>
  <c r="T845" i="5"/>
  <c r="S846" i="5"/>
  <c r="T846" i="5"/>
  <c r="S847" i="5"/>
  <c r="T847" i="5"/>
  <c r="S848" i="5"/>
  <c r="U848" i="5" s="1"/>
  <c r="T848" i="5"/>
  <c r="S849" i="5"/>
  <c r="T849" i="5"/>
  <c r="U849" i="5"/>
  <c r="S850" i="5"/>
  <c r="T850" i="5"/>
  <c r="S851" i="5"/>
  <c r="T851" i="5"/>
  <c r="S852" i="5"/>
  <c r="U852" i="5" s="1"/>
  <c r="T852" i="5"/>
  <c r="S853" i="5"/>
  <c r="T853" i="5"/>
  <c r="S854" i="5"/>
  <c r="T854" i="5"/>
  <c r="S855" i="5"/>
  <c r="T855" i="5"/>
  <c r="S856" i="5"/>
  <c r="U856" i="5" s="1"/>
  <c r="T856" i="5"/>
  <c r="S857" i="5"/>
  <c r="T857" i="5"/>
  <c r="S858" i="5"/>
  <c r="U858" i="5" s="1"/>
  <c r="T858" i="5"/>
  <c r="S859" i="5"/>
  <c r="T859" i="5"/>
  <c r="S860" i="5"/>
  <c r="U860" i="5" s="1"/>
  <c r="T860" i="5"/>
  <c r="S861" i="5"/>
  <c r="U861" i="5" s="1"/>
  <c r="T861" i="5"/>
  <c r="S862" i="5"/>
  <c r="T862" i="5"/>
  <c r="S863" i="5"/>
  <c r="U863" i="5" s="1"/>
  <c r="T863" i="5"/>
  <c r="S864" i="5"/>
  <c r="U864" i="5" s="1"/>
  <c r="T864" i="5"/>
  <c r="S865" i="5"/>
  <c r="U865" i="5" s="1"/>
  <c r="T865" i="5"/>
  <c r="S866" i="5"/>
  <c r="U866" i="5" s="1"/>
  <c r="T866" i="5"/>
  <c r="S867" i="5"/>
  <c r="T867" i="5"/>
  <c r="S868" i="5"/>
  <c r="U868" i="5" s="1"/>
  <c r="T868" i="5"/>
  <c r="S869" i="5"/>
  <c r="T869" i="5"/>
  <c r="S870" i="5"/>
  <c r="T870" i="5"/>
  <c r="S871" i="5"/>
  <c r="T871" i="5"/>
  <c r="S872" i="5"/>
  <c r="U872" i="5" s="1"/>
  <c r="T872" i="5"/>
  <c r="S873" i="5"/>
  <c r="T873" i="5"/>
  <c r="U873" i="5"/>
  <c r="S874" i="5"/>
  <c r="U874" i="5" s="1"/>
  <c r="T874" i="5"/>
  <c r="S875" i="5"/>
  <c r="T875" i="5"/>
  <c r="S876" i="5"/>
  <c r="T876" i="5"/>
  <c r="S877" i="5"/>
  <c r="T877" i="5"/>
  <c r="S878" i="5"/>
  <c r="T878" i="5"/>
  <c r="S879" i="5"/>
  <c r="T879" i="5"/>
  <c r="S880" i="5"/>
  <c r="U880" i="5" s="1"/>
  <c r="T880" i="5"/>
  <c r="S881" i="5"/>
  <c r="T881" i="5"/>
  <c r="S882" i="5"/>
  <c r="T882" i="5"/>
  <c r="S883" i="5"/>
  <c r="T883" i="5"/>
  <c r="S884" i="5"/>
  <c r="U884" i="5" s="1"/>
  <c r="T884" i="5"/>
  <c r="S885" i="5"/>
  <c r="T885" i="5"/>
  <c r="S886" i="5"/>
  <c r="U886" i="5" s="1"/>
  <c r="T886" i="5"/>
  <c r="S887" i="5"/>
  <c r="T887" i="5"/>
  <c r="S888" i="5"/>
  <c r="T888" i="5"/>
  <c r="S889" i="5"/>
  <c r="T889" i="5"/>
  <c r="S890" i="5"/>
  <c r="U890" i="5" s="1"/>
  <c r="T890" i="5"/>
  <c r="S891" i="5"/>
  <c r="T891" i="5"/>
  <c r="S892" i="5"/>
  <c r="U892" i="5" s="1"/>
  <c r="T892" i="5"/>
  <c r="S893" i="5"/>
  <c r="U893" i="5" s="1"/>
  <c r="T893" i="5"/>
  <c r="S894" i="5"/>
  <c r="U894" i="5" s="1"/>
  <c r="T894" i="5"/>
  <c r="S895" i="5"/>
  <c r="U895" i="5" s="1"/>
  <c r="T895" i="5"/>
  <c r="S896" i="5"/>
  <c r="T896" i="5"/>
  <c r="S897" i="5"/>
  <c r="U897" i="5" s="1"/>
  <c r="T897" i="5"/>
  <c r="S898" i="5"/>
  <c r="T898" i="5"/>
  <c r="S899" i="5"/>
  <c r="T899" i="5"/>
  <c r="S900" i="5"/>
  <c r="T900" i="5"/>
  <c r="S901" i="5"/>
  <c r="U901" i="5" s="1"/>
  <c r="T901" i="5"/>
  <c r="S902" i="5"/>
  <c r="T902" i="5"/>
  <c r="S903" i="5"/>
  <c r="U903" i="5" s="1"/>
  <c r="T903" i="5"/>
  <c r="S904" i="5"/>
  <c r="T904" i="5"/>
  <c r="S905" i="5"/>
  <c r="T905" i="5"/>
  <c r="S906" i="5"/>
  <c r="T906" i="5"/>
  <c r="T907" i="5"/>
  <c r="T4" i="5"/>
  <c r="S4" i="5"/>
  <c r="U4" i="5" s="1"/>
  <c r="Q5" i="5"/>
  <c r="BW17" i="3" s="1"/>
  <c r="L15" i="6" s="1"/>
  <c r="Q6" i="5"/>
  <c r="BW18" i="3" s="1"/>
  <c r="L16" i="6" s="1"/>
  <c r="Q7" i="5"/>
  <c r="BW19" i="3" s="1"/>
  <c r="L17" i="6" s="1"/>
  <c r="Q8" i="5"/>
  <c r="BW20" i="3" s="1"/>
  <c r="L18" i="6" s="1"/>
  <c r="Q9" i="5"/>
  <c r="BW21" i="3" s="1"/>
  <c r="L19" i="6" s="1"/>
  <c r="Q10" i="5"/>
  <c r="BW22" i="3" s="1"/>
  <c r="L20" i="6" s="1"/>
  <c r="Q11" i="5"/>
  <c r="BW23" i="3" s="1"/>
  <c r="L21" i="6" s="1"/>
  <c r="Q12" i="5"/>
  <c r="BW24" i="3" s="1"/>
  <c r="L22" i="6" s="1"/>
  <c r="Q13" i="5"/>
  <c r="BW25" i="3" s="1"/>
  <c r="L23" i="6" s="1"/>
  <c r="Q14" i="5"/>
  <c r="BW26" i="3" s="1"/>
  <c r="L24" i="6" s="1"/>
  <c r="Q15" i="5"/>
  <c r="BW27" i="3" s="1"/>
  <c r="L25" i="6" s="1"/>
  <c r="Q16" i="5"/>
  <c r="BW28" i="3" s="1"/>
  <c r="L26" i="6" s="1"/>
  <c r="Q17" i="5"/>
  <c r="BW29" i="3" s="1"/>
  <c r="L27" i="6" s="1"/>
  <c r="Q18" i="5"/>
  <c r="BW30" i="3" s="1"/>
  <c r="L28" i="6" s="1"/>
  <c r="Q19" i="5"/>
  <c r="BW31" i="3" s="1"/>
  <c r="L29" i="6" s="1"/>
  <c r="Q20" i="5"/>
  <c r="BW32" i="3" s="1"/>
  <c r="L30" i="6" s="1"/>
  <c r="Q21" i="5"/>
  <c r="BW33" i="3" s="1"/>
  <c r="L31" i="6" s="1"/>
  <c r="Q22" i="5"/>
  <c r="BW34" i="3" s="1"/>
  <c r="L32" i="6" s="1"/>
  <c r="Q23" i="5"/>
  <c r="BW35" i="3" s="1"/>
  <c r="L33" i="6" s="1"/>
  <c r="Q24" i="5"/>
  <c r="BW36" i="3" s="1"/>
  <c r="L34" i="6" s="1"/>
  <c r="Q25" i="5"/>
  <c r="BW37" i="3" s="1"/>
  <c r="L35" i="6" s="1"/>
  <c r="Q26" i="5"/>
  <c r="BW38" i="3" s="1"/>
  <c r="L36" i="6" s="1"/>
  <c r="Q27" i="5"/>
  <c r="BW39" i="3" s="1"/>
  <c r="L37" i="6" s="1"/>
  <c r="Q28" i="5"/>
  <c r="BW40" i="3" s="1"/>
  <c r="L38" i="6" s="1"/>
  <c r="Q29" i="5"/>
  <c r="BW41" i="3" s="1"/>
  <c r="L39" i="6" s="1"/>
  <c r="Q30" i="5"/>
  <c r="BW42" i="3" s="1"/>
  <c r="L40" i="6" s="1"/>
  <c r="Q31" i="5"/>
  <c r="BW43" i="3" s="1"/>
  <c r="L41" i="6" s="1"/>
  <c r="Q32" i="5"/>
  <c r="BW44" i="3" s="1"/>
  <c r="L42" i="6" s="1"/>
  <c r="Q33" i="5"/>
  <c r="BW45" i="3" s="1"/>
  <c r="L43" i="6" s="1"/>
  <c r="Q34" i="5"/>
  <c r="BW46" i="3" s="1"/>
  <c r="L44" i="6" s="1"/>
  <c r="Q35" i="5"/>
  <c r="BW47" i="3" s="1"/>
  <c r="L45" i="6" s="1"/>
  <c r="Q36" i="5"/>
  <c r="BW48" i="3" s="1"/>
  <c r="L46" i="6" s="1"/>
  <c r="Q37" i="5"/>
  <c r="BW49" i="3" s="1"/>
  <c r="L47" i="6" s="1"/>
  <c r="Q38" i="5"/>
  <c r="BW50" i="3" s="1"/>
  <c r="L48" i="6" s="1"/>
  <c r="Q39" i="5"/>
  <c r="BW51" i="3" s="1"/>
  <c r="L49" i="6" s="1"/>
  <c r="Q40" i="5"/>
  <c r="BW52" i="3" s="1"/>
  <c r="L50" i="6" s="1"/>
  <c r="Q41" i="5"/>
  <c r="BW53" i="3" s="1"/>
  <c r="L51" i="6" s="1"/>
  <c r="Q42" i="5"/>
  <c r="BW54" i="3" s="1"/>
  <c r="L52" i="6" s="1"/>
  <c r="Q43" i="5"/>
  <c r="BW55" i="3" s="1"/>
  <c r="L53" i="6" s="1"/>
  <c r="Q44" i="5"/>
  <c r="BW56" i="3" s="1"/>
  <c r="L54" i="6" s="1"/>
  <c r="Q45" i="5"/>
  <c r="BW57" i="3" s="1"/>
  <c r="L55" i="6" s="1"/>
  <c r="Q46" i="5"/>
  <c r="BW58" i="3" s="1"/>
  <c r="L56" i="6" s="1"/>
  <c r="Q47" i="5"/>
  <c r="BW59" i="3" s="1"/>
  <c r="L57" i="6" s="1"/>
  <c r="Q48" i="5"/>
  <c r="BW60" i="3" s="1"/>
  <c r="L58" i="6" s="1"/>
  <c r="Q49" i="5"/>
  <c r="BW61" i="3" s="1"/>
  <c r="L59" i="6" s="1"/>
  <c r="Q50" i="5"/>
  <c r="BW62" i="3" s="1"/>
  <c r="L60" i="6" s="1"/>
  <c r="Q51" i="5"/>
  <c r="BW63" i="3" s="1"/>
  <c r="L61" i="6" s="1"/>
  <c r="Q52" i="5"/>
  <c r="BW64" i="3" s="1"/>
  <c r="L62" i="6" s="1"/>
  <c r="Q53" i="5"/>
  <c r="BW65" i="3" s="1"/>
  <c r="L63" i="6" s="1"/>
  <c r="Q54" i="5"/>
  <c r="BW66" i="3" s="1"/>
  <c r="L64" i="6" s="1"/>
  <c r="Q55" i="5"/>
  <c r="BW67" i="3" s="1"/>
  <c r="L65" i="6" s="1"/>
  <c r="Q56" i="5"/>
  <c r="BW68" i="3" s="1"/>
  <c r="L66" i="6" s="1"/>
  <c r="Q57" i="5"/>
  <c r="BW69" i="3" s="1"/>
  <c r="L67" i="6" s="1"/>
  <c r="Q58" i="5"/>
  <c r="BW70" i="3" s="1"/>
  <c r="L68" i="6" s="1"/>
  <c r="Q59" i="5"/>
  <c r="BW71" i="3" s="1"/>
  <c r="L69" i="6" s="1"/>
  <c r="Q60" i="5"/>
  <c r="BW72" i="3" s="1"/>
  <c r="L70" i="6" s="1"/>
  <c r="Q61" i="5"/>
  <c r="BW73" i="3" s="1"/>
  <c r="L71" i="6" s="1"/>
  <c r="Q62" i="5"/>
  <c r="BW74" i="3" s="1"/>
  <c r="L72" i="6" s="1"/>
  <c r="Q63" i="5"/>
  <c r="BW75" i="3" s="1"/>
  <c r="L73" i="6" s="1"/>
  <c r="Q64" i="5"/>
  <c r="BW76" i="3" s="1"/>
  <c r="L74" i="6" s="1"/>
  <c r="Q65" i="5"/>
  <c r="BW77" i="3" s="1"/>
  <c r="L75" i="6" s="1"/>
  <c r="Q66" i="5"/>
  <c r="BW78" i="3" s="1"/>
  <c r="L76" i="6" s="1"/>
  <c r="Q67" i="5"/>
  <c r="BW79" i="3" s="1"/>
  <c r="L77" i="6" s="1"/>
  <c r="Q68" i="5"/>
  <c r="BW80" i="3" s="1"/>
  <c r="L78" i="6" s="1"/>
  <c r="Q69" i="5"/>
  <c r="BW81" i="3" s="1"/>
  <c r="L79" i="6" s="1"/>
  <c r="Q70" i="5"/>
  <c r="BW82" i="3" s="1"/>
  <c r="L80" i="6" s="1"/>
  <c r="Q71" i="5"/>
  <c r="BW83" i="3" s="1"/>
  <c r="L81" i="6" s="1"/>
  <c r="Q72" i="5"/>
  <c r="BW84" i="3" s="1"/>
  <c r="L82" i="6" s="1"/>
  <c r="Q73" i="5"/>
  <c r="BW85" i="3" s="1"/>
  <c r="L83" i="6" s="1"/>
  <c r="Q74" i="5"/>
  <c r="BW86" i="3" s="1"/>
  <c r="L84" i="6" s="1"/>
  <c r="Q75" i="5"/>
  <c r="BW87" i="3" s="1"/>
  <c r="L85" i="6" s="1"/>
  <c r="Q76" i="5"/>
  <c r="BW88" i="3" s="1"/>
  <c r="L86" i="6" s="1"/>
  <c r="Q77" i="5"/>
  <c r="BW89" i="3" s="1"/>
  <c r="L87" i="6" s="1"/>
  <c r="Q78" i="5"/>
  <c r="BW90" i="3" s="1"/>
  <c r="L88" i="6" s="1"/>
  <c r="Q79" i="5"/>
  <c r="BW91" i="3" s="1"/>
  <c r="L89" i="6" s="1"/>
  <c r="Q80" i="5"/>
  <c r="BW92" i="3" s="1"/>
  <c r="L90" i="6" s="1"/>
  <c r="Q81" i="5"/>
  <c r="BW93" i="3" s="1"/>
  <c r="L91" i="6" s="1"/>
  <c r="Q82" i="5"/>
  <c r="BW94" i="3" s="1"/>
  <c r="L92" i="6" s="1"/>
  <c r="Q83" i="5"/>
  <c r="BW95" i="3" s="1"/>
  <c r="L93" i="6" s="1"/>
  <c r="Q84" i="5"/>
  <c r="BW96" i="3" s="1"/>
  <c r="L94" i="6" s="1"/>
  <c r="Q85" i="5"/>
  <c r="BW97" i="3" s="1"/>
  <c r="L95" i="6" s="1"/>
  <c r="Q86" i="5"/>
  <c r="BW98" i="3" s="1"/>
  <c r="L96" i="6" s="1"/>
  <c r="Q87" i="5"/>
  <c r="BW99" i="3" s="1"/>
  <c r="L97" i="6" s="1"/>
  <c r="Q88" i="5"/>
  <c r="BW100" i="3" s="1"/>
  <c r="L98" i="6" s="1"/>
  <c r="Q89" i="5"/>
  <c r="BW101" i="3" s="1"/>
  <c r="L99" i="6" s="1"/>
  <c r="Q90" i="5"/>
  <c r="BW102" i="3" s="1"/>
  <c r="L100" i="6" s="1"/>
  <c r="Q91" i="5"/>
  <c r="BW103" i="3" s="1"/>
  <c r="L101" i="6" s="1"/>
  <c r="Q92" i="5"/>
  <c r="BW104" i="3" s="1"/>
  <c r="L102" i="6" s="1"/>
  <c r="Q93" i="5"/>
  <c r="BW105" i="3" s="1"/>
  <c r="L103" i="6" s="1"/>
  <c r="Q94" i="5"/>
  <c r="BW106" i="3" s="1"/>
  <c r="L104" i="6" s="1"/>
  <c r="Q95" i="5"/>
  <c r="BW107" i="3" s="1"/>
  <c r="L105" i="6" s="1"/>
  <c r="Q96" i="5"/>
  <c r="BW108" i="3" s="1"/>
  <c r="L106" i="6" s="1"/>
  <c r="Q97" i="5"/>
  <c r="BW109" i="3" s="1"/>
  <c r="L107" i="6" s="1"/>
  <c r="Q98" i="5"/>
  <c r="BW110" i="3" s="1"/>
  <c r="L108" i="6" s="1"/>
  <c r="Q99" i="5"/>
  <c r="BW111" i="3" s="1"/>
  <c r="L109" i="6" s="1"/>
  <c r="Q100" i="5"/>
  <c r="BW112" i="3" s="1"/>
  <c r="L110" i="6" s="1"/>
  <c r="Q101" i="5"/>
  <c r="BW113" i="3" s="1"/>
  <c r="L111" i="6" s="1"/>
  <c r="Q102" i="5"/>
  <c r="BW114" i="3" s="1"/>
  <c r="L112" i="6" s="1"/>
  <c r="Q103" i="5"/>
  <c r="BW115" i="3" s="1"/>
  <c r="L113" i="6" s="1"/>
  <c r="Q104" i="5"/>
  <c r="BW116" i="3" s="1"/>
  <c r="L114" i="6" s="1"/>
  <c r="Q105" i="5"/>
  <c r="BW117" i="3" s="1"/>
  <c r="L115" i="6" s="1"/>
  <c r="Q106" i="5"/>
  <c r="BW118" i="3" s="1"/>
  <c r="L116" i="6" s="1"/>
  <c r="Q107" i="5"/>
  <c r="BW119" i="3" s="1"/>
  <c r="L117" i="6" s="1"/>
  <c r="Q108" i="5"/>
  <c r="BW120" i="3" s="1"/>
  <c r="L118" i="6" s="1"/>
  <c r="Q109" i="5"/>
  <c r="BW121" i="3" s="1"/>
  <c r="L119" i="6" s="1"/>
  <c r="Q110" i="5"/>
  <c r="BW122" i="3" s="1"/>
  <c r="L120" i="6" s="1"/>
  <c r="Q111" i="5"/>
  <c r="BW123" i="3" s="1"/>
  <c r="L121" i="6" s="1"/>
  <c r="Q112" i="5"/>
  <c r="BW124" i="3" s="1"/>
  <c r="L122" i="6" s="1"/>
  <c r="Q113" i="5"/>
  <c r="BW125" i="3" s="1"/>
  <c r="L123" i="6" s="1"/>
  <c r="Q114" i="5"/>
  <c r="BW126" i="3" s="1"/>
  <c r="L124" i="6" s="1"/>
  <c r="Q115" i="5"/>
  <c r="BW127" i="3" s="1"/>
  <c r="L125" i="6" s="1"/>
  <c r="Q116" i="5"/>
  <c r="BW128" i="3" s="1"/>
  <c r="L126" i="6" s="1"/>
  <c r="Q117" i="5"/>
  <c r="BW129" i="3" s="1"/>
  <c r="L127" i="6" s="1"/>
  <c r="Q118" i="5"/>
  <c r="BW130" i="3" s="1"/>
  <c r="L128" i="6" s="1"/>
  <c r="Q119" i="5"/>
  <c r="BW131" i="3" s="1"/>
  <c r="L129" i="6" s="1"/>
  <c r="Q120" i="5"/>
  <c r="BW132" i="3" s="1"/>
  <c r="L130" i="6" s="1"/>
  <c r="Q121" i="5"/>
  <c r="BW133" i="3" s="1"/>
  <c r="L131" i="6" s="1"/>
  <c r="Q122" i="5"/>
  <c r="BW134" i="3" s="1"/>
  <c r="L132" i="6" s="1"/>
  <c r="Q123" i="5"/>
  <c r="BW135" i="3" s="1"/>
  <c r="L133" i="6" s="1"/>
  <c r="Q124" i="5"/>
  <c r="BW136" i="3" s="1"/>
  <c r="L134" i="6" s="1"/>
  <c r="Q125" i="5"/>
  <c r="BW137" i="3" s="1"/>
  <c r="L135" i="6" s="1"/>
  <c r="Q126" i="5"/>
  <c r="BW138" i="3" s="1"/>
  <c r="L136" i="6" s="1"/>
  <c r="Q127" i="5"/>
  <c r="BW139" i="3" s="1"/>
  <c r="L137" i="6" s="1"/>
  <c r="Q128" i="5"/>
  <c r="BW140" i="3" s="1"/>
  <c r="L138" i="6" s="1"/>
  <c r="Q129" i="5"/>
  <c r="BW141" i="3" s="1"/>
  <c r="L139" i="6" s="1"/>
  <c r="Q130" i="5"/>
  <c r="BW142" i="3" s="1"/>
  <c r="L140" i="6" s="1"/>
  <c r="Q131" i="5"/>
  <c r="BW143" i="3" s="1"/>
  <c r="L141" i="6" s="1"/>
  <c r="Q132" i="5"/>
  <c r="BW144" i="3" s="1"/>
  <c r="L142" i="6" s="1"/>
  <c r="Q133" i="5"/>
  <c r="BW145" i="3" s="1"/>
  <c r="L143" i="6" s="1"/>
  <c r="Q134" i="5"/>
  <c r="BW146" i="3" s="1"/>
  <c r="L144" i="6" s="1"/>
  <c r="Q135" i="5"/>
  <c r="BW147" i="3" s="1"/>
  <c r="L145" i="6" s="1"/>
  <c r="Q136" i="5"/>
  <c r="BW148" i="3" s="1"/>
  <c r="L146" i="6" s="1"/>
  <c r="Q137" i="5"/>
  <c r="BW149" i="3" s="1"/>
  <c r="L147" i="6" s="1"/>
  <c r="Q138" i="5"/>
  <c r="BW150" i="3" s="1"/>
  <c r="L148" i="6" s="1"/>
  <c r="Q139" i="5"/>
  <c r="BW151" i="3" s="1"/>
  <c r="L149" i="6" s="1"/>
  <c r="Q140" i="5"/>
  <c r="BW152" i="3" s="1"/>
  <c r="L150" i="6" s="1"/>
  <c r="Q141" i="5"/>
  <c r="BW153" i="3" s="1"/>
  <c r="L151" i="6" s="1"/>
  <c r="Q142" i="5"/>
  <c r="BW154" i="3" s="1"/>
  <c r="L152" i="6" s="1"/>
  <c r="Q143" i="5"/>
  <c r="BW155" i="3" s="1"/>
  <c r="L153" i="6" s="1"/>
  <c r="Q144" i="5"/>
  <c r="BW156" i="3" s="1"/>
  <c r="L154" i="6" s="1"/>
  <c r="Q145" i="5"/>
  <c r="BW157" i="3" s="1"/>
  <c r="L155" i="6" s="1"/>
  <c r="Q146" i="5"/>
  <c r="BW158" i="3" s="1"/>
  <c r="L156" i="6" s="1"/>
  <c r="Q147" i="5"/>
  <c r="BW159" i="3" s="1"/>
  <c r="L157" i="6" s="1"/>
  <c r="Q148" i="5"/>
  <c r="BW160" i="3" s="1"/>
  <c r="L158" i="6" s="1"/>
  <c r="Q149" i="5"/>
  <c r="BW161" i="3" s="1"/>
  <c r="L159" i="6" s="1"/>
  <c r="Q150" i="5"/>
  <c r="BW162" i="3" s="1"/>
  <c r="L160" i="6" s="1"/>
  <c r="Q151" i="5"/>
  <c r="BW163" i="3" s="1"/>
  <c r="L161" i="6" s="1"/>
  <c r="Q152" i="5"/>
  <c r="BW164" i="3" s="1"/>
  <c r="L162" i="6" s="1"/>
  <c r="Q153" i="5"/>
  <c r="BW165" i="3" s="1"/>
  <c r="L163" i="6" s="1"/>
  <c r="Q154" i="5"/>
  <c r="BW166" i="3" s="1"/>
  <c r="L164" i="6" s="1"/>
  <c r="Q155" i="5"/>
  <c r="BW167" i="3" s="1"/>
  <c r="L165" i="6" s="1"/>
  <c r="Q156" i="5"/>
  <c r="BW168" i="3" s="1"/>
  <c r="L166" i="6" s="1"/>
  <c r="Q157" i="5"/>
  <c r="BW169" i="3" s="1"/>
  <c r="L167" i="6" s="1"/>
  <c r="Q158" i="5"/>
  <c r="BW170" i="3" s="1"/>
  <c r="L168" i="6" s="1"/>
  <c r="Q159" i="5"/>
  <c r="BW171" i="3" s="1"/>
  <c r="L169" i="6" s="1"/>
  <c r="Q160" i="5"/>
  <c r="BW172" i="3" s="1"/>
  <c r="L170" i="6" s="1"/>
  <c r="Q161" i="5"/>
  <c r="BW173" i="3" s="1"/>
  <c r="L171" i="6" s="1"/>
  <c r="Q162" i="5"/>
  <c r="BW174" i="3" s="1"/>
  <c r="L172" i="6" s="1"/>
  <c r="Q163" i="5"/>
  <c r="BW175" i="3" s="1"/>
  <c r="L173" i="6" s="1"/>
  <c r="Q164" i="5"/>
  <c r="BW176" i="3" s="1"/>
  <c r="L174" i="6" s="1"/>
  <c r="Q165" i="5"/>
  <c r="BW177" i="3" s="1"/>
  <c r="L175" i="6" s="1"/>
  <c r="Q166" i="5"/>
  <c r="BW178" i="3" s="1"/>
  <c r="L176" i="6" s="1"/>
  <c r="Q167" i="5"/>
  <c r="BW179" i="3" s="1"/>
  <c r="L177" i="6" s="1"/>
  <c r="Q168" i="5"/>
  <c r="BW180" i="3" s="1"/>
  <c r="L178" i="6" s="1"/>
  <c r="Q169" i="5"/>
  <c r="BW181" i="3" s="1"/>
  <c r="L179" i="6" s="1"/>
  <c r="Q170" i="5"/>
  <c r="BW182" i="3" s="1"/>
  <c r="L180" i="6" s="1"/>
  <c r="Q171" i="5"/>
  <c r="BW183" i="3" s="1"/>
  <c r="L181" i="6" s="1"/>
  <c r="Q172" i="5"/>
  <c r="BW184" i="3" s="1"/>
  <c r="L182" i="6" s="1"/>
  <c r="Q173" i="5"/>
  <c r="BW185" i="3" s="1"/>
  <c r="L183" i="6" s="1"/>
  <c r="Q174" i="5"/>
  <c r="BW186" i="3" s="1"/>
  <c r="L184" i="6" s="1"/>
  <c r="Q175" i="5"/>
  <c r="BW187" i="3" s="1"/>
  <c r="L185" i="6" s="1"/>
  <c r="Q176" i="5"/>
  <c r="BW188" i="3" s="1"/>
  <c r="L186" i="6" s="1"/>
  <c r="Q177" i="5"/>
  <c r="BW189" i="3" s="1"/>
  <c r="L187" i="6" s="1"/>
  <c r="Q178" i="5"/>
  <c r="BW190" i="3" s="1"/>
  <c r="L188" i="6" s="1"/>
  <c r="Q179" i="5"/>
  <c r="BW191" i="3" s="1"/>
  <c r="L189" i="6" s="1"/>
  <c r="Q180" i="5"/>
  <c r="BW192" i="3" s="1"/>
  <c r="L190" i="6" s="1"/>
  <c r="Q181" i="5"/>
  <c r="BW193" i="3" s="1"/>
  <c r="L191" i="6" s="1"/>
  <c r="Q182" i="5"/>
  <c r="BW194" i="3" s="1"/>
  <c r="L192" i="6" s="1"/>
  <c r="Q183" i="5"/>
  <c r="BW195" i="3" s="1"/>
  <c r="L193" i="6" s="1"/>
  <c r="Q184" i="5"/>
  <c r="BW196" i="3" s="1"/>
  <c r="L194" i="6" s="1"/>
  <c r="Q185" i="5"/>
  <c r="BW197" i="3" s="1"/>
  <c r="L195" i="6" s="1"/>
  <c r="Q186" i="5"/>
  <c r="BW198" i="3" s="1"/>
  <c r="L196" i="6" s="1"/>
  <c r="Q187" i="5"/>
  <c r="BW199" i="3" s="1"/>
  <c r="L197" i="6" s="1"/>
  <c r="Q188" i="5"/>
  <c r="BW200" i="3" s="1"/>
  <c r="L198" i="6" s="1"/>
  <c r="Q189" i="5"/>
  <c r="BW201" i="3" s="1"/>
  <c r="L199" i="6" s="1"/>
  <c r="Q190" i="5"/>
  <c r="BW202" i="3" s="1"/>
  <c r="L200" i="6" s="1"/>
  <c r="Q191" i="5"/>
  <c r="BW203" i="3" s="1"/>
  <c r="L201" i="6" s="1"/>
  <c r="Q192" i="5"/>
  <c r="BW204" i="3" s="1"/>
  <c r="L202" i="6" s="1"/>
  <c r="Q193" i="5"/>
  <c r="BW205" i="3" s="1"/>
  <c r="L203" i="6" s="1"/>
  <c r="Q194" i="5"/>
  <c r="BW206" i="3" s="1"/>
  <c r="L204" i="6" s="1"/>
  <c r="Q195" i="5"/>
  <c r="BW207" i="3" s="1"/>
  <c r="L205" i="6" s="1"/>
  <c r="Q196" i="5"/>
  <c r="BW208" i="3" s="1"/>
  <c r="L206" i="6" s="1"/>
  <c r="Q197" i="5"/>
  <c r="BW209" i="3" s="1"/>
  <c r="L207" i="6" s="1"/>
  <c r="Q198" i="5"/>
  <c r="BW210" i="3" s="1"/>
  <c r="L208" i="6" s="1"/>
  <c r="Q199" i="5"/>
  <c r="BW211" i="3" s="1"/>
  <c r="L209" i="6" s="1"/>
  <c r="Q200" i="5"/>
  <c r="BW212" i="3" s="1"/>
  <c r="L210" i="6" s="1"/>
  <c r="Q201" i="5"/>
  <c r="BW213" i="3" s="1"/>
  <c r="L211" i="6" s="1"/>
  <c r="Q202" i="5"/>
  <c r="BW214" i="3" s="1"/>
  <c r="L212" i="6" s="1"/>
  <c r="Q203" i="5"/>
  <c r="BW215" i="3" s="1"/>
  <c r="L213" i="6" s="1"/>
  <c r="Q204" i="5"/>
  <c r="BW216" i="3" s="1"/>
  <c r="L214" i="6" s="1"/>
  <c r="Q205" i="5"/>
  <c r="BW217" i="3" s="1"/>
  <c r="L215" i="6" s="1"/>
  <c r="Q206" i="5"/>
  <c r="BW218" i="3" s="1"/>
  <c r="L216" i="6" s="1"/>
  <c r="Q207" i="5"/>
  <c r="BW219" i="3" s="1"/>
  <c r="L217" i="6" s="1"/>
  <c r="Q208" i="5"/>
  <c r="BW220" i="3" s="1"/>
  <c r="L218" i="6" s="1"/>
  <c r="Q209" i="5"/>
  <c r="BW221" i="3" s="1"/>
  <c r="L219" i="6" s="1"/>
  <c r="Q210" i="5"/>
  <c r="BW222" i="3" s="1"/>
  <c r="L220" i="6" s="1"/>
  <c r="Q211" i="5"/>
  <c r="BW223" i="3" s="1"/>
  <c r="L221" i="6" s="1"/>
  <c r="Q212" i="5"/>
  <c r="BW224" i="3" s="1"/>
  <c r="L222" i="6" s="1"/>
  <c r="Q213" i="5"/>
  <c r="BW225" i="3" s="1"/>
  <c r="L223" i="6" s="1"/>
  <c r="Q214" i="5"/>
  <c r="BW226" i="3" s="1"/>
  <c r="L224" i="6" s="1"/>
  <c r="Q215" i="5"/>
  <c r="BW227" i="3" s="1"/>
  <c r="L225" i="6" s="1"/>
  <c r="Q216" i="5"/>
  <c r="BW228" i="3" s="1"/>
  <c r="L226" i="6" s="1"/>
  <c r="Q217" i="5"/>
  <c r="BW229" i="3" s="1"/>
  <c r="L227" i="6" s="1"/>
  <c r="Q218" i="5"/>
  <c r="BW230" i="3" s="1"/>
  <c r="L228" i="6" s="1"/>
  <c r="Q219" i="5"/>
  <c r="BW231" i="3" s="1"/>
  <c r="L229" i="6" s="1"/>
  <c r="Q220" i="5"/>
  <c r="BW232" i="3" s="1"/>
  <c r="L230" i="6" s="1"/>
  <c r="Q221" i="5"/>
  <c r="BW233" i="3" s="1"/>
  <c r="L231" i="6" s="1"/>
  <c r="Q222" i="5"/>
  <c r="BW234" i="3" s="1"/>
  <c r="L232" i="6" s="1"/>
  <c r="Q223" i="5"/>
  <c r="BW235" i="3" s="1"/>
  <c r="L233" i="6" s="1"/>
  <c r="Q224" i="5"/>
  <c r="BW236" i="3" s="1"/>
  <c r="L234" i="6" s="1"/>
  <c r="Q225" i="5"/>
  <c r="BW237" i="3" s="1"/>
  <c r="L235" i="6" s="1"/>
  <c r="Q226" i="5"/>
  <c r="BW238" i="3" s="1"/>
  <c r="L236" i="6" s="1"/>
  <c r="Q227" i="5"/>
  <c r="BW239" i="3" s="1"/>
  <c r="L237" i="6" s="1"/>
  <c r="Q228" i="5"/>
  <c r="BW240" i="3" s="1"/>
  <c r="L238" i="6" s="1"/>
  <c r="Q229" i="5"/>
  <c r="BW241" i="3" s="1"/>
  <c r="L239" i="6" s="1"/>
  <c r="Q230" i="5"/>
  <c r="BW242" i="3" s="1"/>
  <c r="L240" i="6" s="1"/>
  <c r="Q231" i="5"/>
  <c r="BW243" i="3" s="1"/>
  <c r="L241" i="6" s="1"/>
  <c r="Q232" i="5"/>
  <c r="BW244" i="3" s="1"/>
  <c r="L242" i="6" s="1"/>
  <c r="Q233" i="5"/>
  <c r="BW245" i="3" s="1"/>
  <c r="L243" i="6" s="1"/>
  <c r="Q234" i="5"/>
  <c r="BW246" i="3" s="1"/>
  <c r="L244" i="6" s="1"/>
  <c r="Q235" i="5"/>
  <c r="BW247" i="3" s="1"/>
  <c r="L245" i="6" s="1"/>
  <c r="Q236" i="5"/>
  <c r="L246" i="6" s="1"/>
  <c r="Q237" i="5"/>
  <c r="BW249" i="3" s="1"/>
  <c r="L247" i="6" s="1"/>
  <c r="Q238" i="5"/>
  <c r="BW250" i="3" s="1"/>
  <c r="L248" i="6" s="1"/>
  <c r="Q239" i="5"/>
  <c r="BW251" i="3" s="1"/>
  <c r="L249" i="6" s="1"/>
  <c r="Q240" i="5"/>
  <c r="BW252" i="3" s="1"/>
  <c r="L250" i="6" s="1"/>
  <c r="Q241" i="5"/>
  <c r="BW253" i="3" s="1"/>
  <c r="L251" i="6" s="1"/>
  <c r="Q242" i="5"/>
  <c r="BW254" i="3" s="1"/>
  <c r="L252" i="6" s="1"/>
  <c r="Q243" i="5"/>
  <c r="BW255" i="3" s="1"/>
  <c r="L253" i="6" s="1"/>
  <c r="Q244" i="5"/>
  <c r="BW256" i="3" s="1"/>
  <c r="L254" i="6" s="1"/>
  <c r="Q245" i="5"/>
  <c r="BW257" i="3" s="1"/>
  <c r="L255" i="6" s="1"/>
  <c r="Q246" i="5"/>
  <c r="BW258" i="3" s="1"/>
  <c r="L256" i="6" s="1"/>
  <c r="Q247" i="5"/>
  <c r="BW259" i="3" s="1"/>
  <c r="L257" i="6" s="1"/>
  <c r="Q248" i="5"/>
  <c r="BW260" i="3" s="1"/>
  <c r="L258" i="6" s="1"/>
  <c r="Q249" i="5"/>
  <c r="BW261" i="3" s="1"/>
  <c r="L259" i="6" s="1"/>
  <c r="Q250" i="5"/>
  <c r="BW262" i="3" s="1"/>
  <c r="L260" i="6" s="1"/>
  <c r="Q251" i="5"/>
  <c r="BW263" i="3" s="1"/>
  <c r="L261" i="6" s="1"/>
  <c r="Q252" i="5"/>
  <c r="BW264" i="3" s="1"/>
  <c r="L262" i="6" s="1"/>
  <c r="Q253" i="5"/>
  <c r="BW265" i="3" s="1"/>
  <c r="L263" i="6" s="1"/>
  <c r="Q254" i="5"/>
  <c r="BW266" i="3" s="1"/>
  <c r="L264" i="6" s="1"/>
  <c r="Q255" i="5"/>
  <c r="BW267" i="3" s="1"/>
  <c r="L265" i="6" s="1"/>
  <c r="Q256" i="5"/>
  <c r="BW268" i="3" s="1"/>
  <c r="L266" i="6" s="1"/>
  <c r="Q257" i="5"/>
  <c r="BW269" i="3" s="1"/>
  <c r="L267" i="6" s="1"/>
  <c r="Q258" i="5"/>
  <c r="BW270" i="3" s="1"/>
  <c r="L268" i="6" s="1"/>
  <c r="Q259" i="5"/>
  <c r="BW271" i="3" s="1"/>
  <c r="L269" i="6" s="1"/>
  <c r="Q260" i="5"/>
  <c r="BW272" i="3" s="1"/>
  <c r="L270" i="6" s="1"/>
  <c r="Q261" i="5"/>
  <c r="BW273" i="3" s="1"/>
  <c r="L271" i="6" s="1"/>
  <c r="Q262" i="5"/>
  <c r="BW274" i="3" s="1"/>
  <c r="L272" i="6" s="1"/>
  <c r="Q263" i="5"/>
  <c r="BW275" i="3" s="1"/>
  <c r="L273" i="6" s="1"/>
  <c r="Q264" i="5"/>
  <c r="BW276" i="3" s="1"/>
  <c r="L274" i="6" s="1"/>
  <c r="Q265" i="5"/>
  <c r="BW277" i="3" s="1"/>
  <c r="L275" i="6" s="1"/>
  <c r="Q266" i="5"/>
  <c r="BW278" i="3" s="1"/>
  <c r="L276" i="6" s="1"/>
  <c r="Q267" i="5"/>
  <c r="BW279" i="3" s="1"/>
  <c r="L277" i="6" s="1"/>
  <c r="Q268" i="5"/>
  <c r="BW280" i="3" s="1"/>
  <c r="L278" i="6" s="1"/>
  <c r="Q269" i="5"/>
  <c r="BW281" i="3" s="1"/>
  <c r="L279" i="6" s="1"/>
  <c r="Q270" i="5"/>
  <c r="BW282" i="3" s="1"/>
  <c r="L280" i="6" s="1"/>
  <c r="Q271" i="5"/>
  <c r="BW283" i="3" s="1"/>
  <c r="L281" i="6" s="1"/>
  <c r="Q272" i="5"/>
  <c r="BW284" i="3" s="1"/>
  <c r="L282" i="6" s="1"/>
  <c r="Q273" i="5"/>
  <c r="BW285" i="3" s="1"/>
  <c r="L283" i="6" s="1"/>
  <c r="Q274" i="5"/>
  <c r="BW286" i="3" s="1"/>
  <c r="L284" i="6" s="1"/>
  <c r="Q275" i="5"/>
  <c r="BW287" i="3" s="1"/>
  <c r="L285" i="6" s="1"/>
  <c r="Q276" i="5"/>
  <c r="BW288" i="3" s="1"/>
  <c r="L286" i="6" s="1"/>
  <c r="Q277" i="5"/>
  <c r="BW289" i="3" s="1"/>
  <c r="L287" i="6" s="1"/>
  <c r="Q278" i="5"/>
  <c r="BW290" i="3" s="1"/>
  <c r="L288" i="6" s="1"/>
  <c r="Q279" i="5"/>
  <c r="BW291" i="3" s="1"/>
  <c r="L289" i="6" s="1"/>
  <c r="Q280" i="5"/>
  <c r="BW292" i="3" s="1"/>
  <c r="L290" i="6" s="1"/>
  <c r="Q281" i="5"/>
  <c r="BW293" i="3" s="1"/>
  <c r="L291" i="6" s="1"/>
  <c r="Q282" i="5"/>
  <c r="BW294" i="3" s="1"/>
  <c r="L292" i="6" s="1"/>
  <c r="Q283" i="5"/>
  <c r="BW295" i="3" s="1"/>
  <c r="L293" i="6" s="1"/>
  <c r="Q284" i="5"/>
  <c r="BW296" i="3" s="1"/>
  <c r="L294" i="6" s="1"/>
  <c r="Q285" i="5"/>
  <c r="BW297" i="3" s="1"/>
  <c r="L295" i="6" s="1"/>
  <c r="Q286" i="5"/>
  <c r="BW298" i="3" s="1"/>
  <c r="L296" i="6" s="1"/>
  <c r="Q287" i="5"/>
  <c r="BW299" i="3" s="1"/>
  <c r="L297" i="6" s="1"/>
  <c r="Q288" i="5"/>
  <c r="BW300" i="3" s="1"/>
  <c r="L298" i="6" s="1"/>
  <c r="Q289" i="5"/>
  <c r="BW301" i="3" s="1"/>
  <c r="L299" i="6" s="1"/>
  <c r="Q290" i="5"/>
  <c r="BW302" i="3" s="1"/>
  <c r="L300" i="6" s="1"/>
  <c r="Q291" i="5"/>
  <c r="BW303" i="3" s="1"/>
  <c r="L301" i="6" s="1"/>
  <c r="Q292" i="5"/>
  <c r="BW304" i="3" s="1"/>
  <c r="L302" i="6" s="1"/>
  <c r="Q293" i="5"/>
  <c r="BW305" i="3" s="1"/>
  <c r="L303" i="6" s="1"/>
  <c r="Q294" i="5"/>
  <c r="BW306" i="3" s="1"/>
  <c r="L304" i="6" s="1"/>
  <c r="Q295" i="5"/>
  <c r="BW307" i="3" s="1"/>
  <c r="L305" i="6" s="1"/>
  <c r="Q296" i="5"/>
  <c r="BW308" i="3" s="1"/>
  <c r="L306" i="6" s="1"/>
  <c r="Q297" i="5"/>
  <c r="BW309" i="3" s="1"/>
  <c r="L307" i="6" s="1"/>
  <c r="Q298" i="5"/>
  <c r="BW310" i="3" s="1"/>
  <c r="L308" i="6" s="1"/>
  <c r="Q299" i="5"/>
  <c r="BW311" i="3" s="1"/>
  <c r="L309" i="6" s="1"/>
  <c r="Q300" i="5"/>
  <c r="BW312" i="3" s="1"/>
  <c r="L310" i="6" s="1"/>
  <c r="Q301" i="5"/>
  <c r="BW313" i="3" s="1"/>
  <c r="L311" i="6" s="1"/>
  <c r="Q302" i="5"/>
  <c r="BW314" i="3" s="1"/>
  <c r="L312" i="6" s="1"/>
  <c r="Q303" i="5"/>
  <c r="BW315" i="3" s="1"/>
  <c r="L313" i="6" s="1"/>
  <c r="Q304" i="5"/>
  <c r="BW316" i="3" s="1"/>
  <c r="L314" i="6" s="1"/>
  <c r="Q305" i="5"/>
  <c r="BW317" i="3" s="1"/>
  <c r="L315" i="6" s="1"/>
  <c r="Q306" i="5"/>
  <c r="BW318" i="3" s="1"/>
  <c r="L316" i="6" s="1"/>
  <c r="Q307" i="5"/>
  <c r="BW319" i="3" s="1"/>
  <c r="L317" i="6" s="1"/>
  <c r="Q308" i="5"/>
  <c r="BW320" i="3" s="1"/>
  <c r="L318" i="6" s="1"/>
  <c r="Q309" i="5"/>
  <c r="BW321" i="3" s="1"/>
  <c r="L319" i="6" s="1"/>
  <c r="Q310" i="5"/>
  <c r="BW322" i="3" s="1"/>
  <c r="L320" i="6" s="1"/>
  <c r="Q311" i="5"/>
  <c r="BW323" i="3" s="1"/>
  <c r="L321" i="6" s="1"/>
  <c r="Q312" i="5"/>
  <c r="BW324" i="3" s="1"/>
  <c r="L322" i="6" s="1"/>
  <c r="Q313" i="5"/>
  <c r="BW325" i="3" s="1"/>
  <c r="L323" i="6" s="1"/>
  <c r="Q314" i="5"/>
  <c r="BW326" i="3" s="1"/>
  <c r="L324" i="6" s="1"/>
  <c r="Q315" i="5"/>
  <c r="BW327" i="3" s="1"/>
  <c r="L325" i="6" s="1"/>
  <c r="Q316" i="5"/>
  <c r="BW328" i="3" s="1"/>
  <c r="L326" i="6" s="1"/>
  <c r="Q317" i="5"/>
  <c r="BW329" i="3" s="1"/>
  <c r="L327" i="6" s="1"/>
  <c r="Q318" i="5"/>
  <c r="BW330" i="3" s="1"/>
  <c r="L328" i="6" s="1"/>
  <c r="Q319" i="5"/>
  <c r="BW331" i="3" s="1"/>
  <c r="L329" i="6" s="1"/>
  <c r="Q320" i="5"/>
  <c r="BW332" i="3" s="1"/>
  <c r="L330" i="6" s="1"/>
  <c r="Q321" i="5"/>
  <c r="BW333" i="3" s="1"/>
  <c r="L331" i="6" s="1"/>
  <c r="Q322" i="5"/>
  <c r="BW334" i="3" s="1"/>
  <c r="L332" i="6" s="1"/>
  <c r="Q323" i="5"/>
  <c r="BW335" i="3" s="1"/>
  <c r="L333" i="6" s="1"/>
  <c r="Q324" i="5"/>
  <c r="BW336" i="3" s="1"/>
  <c r="L334" i="6" s="1"/>
  <c r="Q325" i="5"/>
  <c r="BW337" i="3" s="1"/>
  <c r="L335" i="6" s="1"/>
  <c r="Q326" i="5"/>
  <c r="BW338" i="3" s="1"/>
  <c r="L336" i="6" s="1"/>
  <c r="Q327" i="5"/>
  <c r="BW339" i="3" s="1"/>
  <c r="L337" i="6" s="1"/>
  <c r="Q328" i="5"/>
  <c r="BW340" i="3" s="1"/>
  <c r="L338" i="6" s="1"/>
  <c r="Q329" i="5"/>
  <c r="BW341" i="3" s="1"/>
  <c r="L339" i="6" s="1"/>
  <c r="Q330" i="5"/>
  <c r="BW342" i="3" s="1"/>
  <c r="L340" i="6" s="1"/>
  <c r="Q331" i="5"/>
  <c r="BW343" i="3" s="1"/>
  <c r="L341" i="6" s="1"/>
  <c r="Q332" i="5"/>
  <c r="BW344" i="3" s="1"/>
  <c r="L342" i="6" s="1"/>
  <c r="Q333" i="5"/>
  <c r="BW345" i="3" s="1"/>
  <c r="L343" i="6" s="1"/>
  <c r="Q334" i="5"/>
  <c r="BW346" i="3" s="1"/>
  <c r="L344" i="6" s="1"/>
  <c r="Q335" i="5"/>
  <c r="BW347" i="3" s="1"/>
  <c r="L345" i="6" s="1"/>
  <c r="Q336" i="5"/>
  <c r="BW348" i="3" s="1"/>
  <c r="L346" i="6" s="1"/>
  <c r="Q337" i="5"/>
  <c r="BW349" i="3" s="1"/>
  <c r="L347" i="6" s="1"/>
  <c r="Q338" i="5"/>
  <c r="BW350" i="3" s="1"/>
  <c r="L348" i="6" s="1"/>
  <c r="Q339" i="5"/>
  <c r="BW351" i="3" s="1"/>
  <c r="L349" i="6" s="1"/>
  <c r="Q340" i="5"/>
  <c r="BW352" i="3" s="1"/>
  <c r="L350" i="6" s="1"/>
  <c r="Q341" i="5"/>
  <c r="BW353" i="3" s="1"/>
  <c r="L351" i="6" s="1"/>
  <c r="Q342" i="5"/>
  <c r="BW354" i="3" s="1"/>
  <c r="L352" i="6" s="1"/>
  <c r="Q343" i="5"/>
  <c r="BW355" i="3" s="1"/>
  <c r="L353" i="6" s="1"/>
  <c r="Q344" i="5"/>
  <c r="BW356" i="3" s="1"/>
  <c r="L354" i="6" s="1"/>
  <c r="Q345" i="5"/>
  <c r="BW357" i="3" s="1"/>
  <c r="L355" i="6" s="1"/>
  <c r="Q346" i="5"/>
  <c r="BW358" i="3" s="1"/>
  <c r="L356" i="6" s="1"/>
  <c r="Q347" i="5"/>
  <c r="BW359" i="3" s="1"/>
  <c r="L357" i="6" s="1"/>
  <c r="Q348" i="5"/>
  <c r="BW360" i="3" s="1"/>
  <c r="L358" i="6" s="1"/>
  <c r="Q349" i="5"/>
  <c r="BW361" i="3" s="1"/>
  <c r="L359" i="6" s="1"/>
  <c r="Q350" i="5"/>
  <c r="BW362" i="3" s="1"/>
  <c r="L360" i="6" s="1"/>
  <c r="Q351" i="5"/>
  <c r="BW363" i="3" s="1"/>
  <c r="L361" i="6" s="1"/>
  <c r="Q352" i="5"/>
  <c r="BW364" i="3" s="1"/>
  <c r="L362" i="6" s="1"/>
  <c r="Q353" i="5"/>
  <c r="BW365" i="3" s="1"/>
  <c r="L363" i="6" s="1"/>
  <c r="Q354" i="5"/>
  <c r="BW366" i="3" s="1"/>
  <c r="L364" i="6" s="1"/>
  <c r="Q355" i="5"/>
  <c r="BW367" i="3" s="1"/>
  <c r="L365" i="6" s="1"/>
  <c r="Q356" i="5"/>
  <c r="BW368" i="3" s="1"/>
  <c r="L366" i="6" s="1"/>
  <c r="Q357" i="5"/>
  <c r="BW369" i="3" s="1"/>
  <c r="L367" i="6" s="1"/>
  <c r="Q358" i="5"/>
  <c r="BW370" i="3" s="1"/>
  <c r="L368" i="6" s="1"/>
  <c r="Q359" i="5"/>
  <c r="BW371" i="3" s="1"/>
  <c r="L369" i="6" s="1"/>
  <c r="Q360" i="5"/>
  <c r="BW372" i="3" s="1"/>
  <c r="L370" i="6" s="1"/>
  <c r="Q361" i="5"/>
  <c r="BW373" i="3" s="1"/>
  <c r="L371" i="6" s="1"/>
  <c r="Q362" i="5"/>
  <c r="BW374" i="3" s="1"/>
  <c r="L372" i="6" s="1"/>
  <c r="Q363" i="5"/>
  <c r="BW375" i="3" s="1"/>
  <c r="L373" i="6" s="1"/>
  <c r="Q364" i="5"/>
  <c r="BW376" i="3" s="1"/>
  <c r="L374" i="6" s="1"/>
  <c r="Q365" i="5"/>
  <c r="BW377" i="3" s="1"/>
  <c r="L375" i="6" s="1"/>
  <c r="Q366" i="5"/>
  <c r="BW378" i="3" s="1"/>
  <c r="L376" i="6" s="1"/>
  <c r="Q367" i="5"/>
  <c r="BW379" i="3" s="1"/>
  <c r="L377" i="6" s="1"/>
  <c r="Q368" i="5"/>
  <c r="BW380" i="3" s="1"/>
  <c r="L378" i="6" s="1"/>
  <c r="Q369" i="5"/>
  <c r="BW381" i="3" s="1"/>
  <c r="L379" i="6" s="1"/>
  <c r="Q370" i="5"/>
  <c r="BW382" i="3" s="1"/>
  <c r="L380" i="6" s="1"/>
  <c r="Q371" i="5"/>
  <c r="BW383" i="3" s="1"/>
  <c r="L381" i="6" s="1"/>
  <c r="Q372" i="5"/>
  <c r="BW384" i="3" s="1"/>
  <c r="L382" i="6" s="1"/>
  <c r="Q373" i="5"/>
  <c r="BW385" i="3" s="1"/>
  <c r="L383" i="6" s="1"/>
  <c r="Q374" i="5"/>
  <c r="BW386" i="3" s="1"/>
  <c r="L384" i="6" s="1"/>
  <c r="Q375" i="5"/>
  <c r="BW387" i="3" s="1"/>
  <c r="L385" i="6" s="1"/>
  <c r="Q376" i="5"/>
  <c r="BW388" i="3" s="1"/>
  <c r="L386" i="6" s="1"/>
  <c r="Q377" i="5"/>
  <c r="BW389" i="3" s="1"/>
  <c r="L387" i="6" s="1"/>
  <c r="Q378" i="5"/>
  <c r="BW390" i="3" s="1"/>
  <c r="L388" i="6" s="1"/>
  <c r="Q379" i="5"/>
  <c r="BW391" i="3" s="1"/>
  <c r="L389" i="6" s="1"/>
  <c r="Q380" i="5"/>
  <c r="BW392" i="3" s="1"/>
  <c r="L390" i="6" s="1"/>
  <c r="Q381" i="5"/>
  <c r="BW393" i="3" s="1"/>
  <c r="L391" i="6" s="1"/>
  <c r="Q382" i="5"/>
  <c r="BW394" i="3" s="1"/>
  <c r="L392" i="6" s="1"/>
  <c r="Q383" i="5"/>
  <c r="BW395" i="3" s="1"/>
  <c r="L393" i="6" s="1"/>
  <c r="Q384" i="5"/>
  <c r="BW396" i="3" s="1"/>
  <c r="L394" i="6" s="1"/>
  <c r="Q385" i="5"/>
  <c r="BW397" i="3" s="1"/>
  <c r="L395" i="6" s="1"/>
  <c r="Q386" i="5"/>
  <c r="BW398" i="3" s="1"/>
  <c r="L396" i="6" s="1"/>
  <c r="Q387" i="5"/>
  <c r="BW399" i="3" s="1"/>
  <c r="L397" i="6" s="1"/>
  <c r="Q388" i="5"/>
  <c r="BW400" i="3" s="1"/>
  <c r="L398" i="6" s="1"/>
  <c r="Q389" i="5"/>
  <c r="BW401" i="3" s="1"/>
  <c r="L399" i="6" s="1"/>
  <c r="Q390" i="5"/>
  <c r="BW402" i="3" s="1"/>
  <c r="L400" i="6" s="1"/>
  <c r="Q391" i="5"/>
  <c r="BW403" i="3" s="1"/>
  <c r="L401" i="6" s="1"/>
  <c r="Q392" i="5"/>
  <c r="BW404" i="3" s="1"/>
  <c r="L402" i="6" s="1"/>
  <c r="Q393" i="5"/>
  <c r="BW405" i="3" s="1"/>
  <c r="L403" i="6" s="1"/>
  <c r="Q394" i="5"/>
  <c r="BW406" i="3" s="1"/>
  <c r="L404" i="6" s="1"/>
  <c r="Q395" i="5"/>
  <c r="BW407" i="3" s="1"/>
  <c r="L405" i="6" s="1"/>
  <c r="Q396" i="5"/>
  <c r="BW408" i="3" s="1"/>
  <c r="L406" i="6" s="1"/>
  <c r="Q397" i="5"/>
  <c r="BW409" i="3" s="1"/>
  <c r="L407" i="6" s="1"/>
  <c r="Q398" i="5"/>
  <c r="BW410" i="3" s="1"/>
  <c r="L408" i="6" s="1"/>
  <c r="Q399" i="5"/>
  <c r="BW416" i="3" s="1"/>
  <c r="L414" i="6" s="1"/>
  <c r="Q400" i="5"/>
  <c r="BW411" i="3" s="1"/>
  <c r="L409" i="6" s="1"/>
  <c r="Q401" i="5"/>
  <c r="BW412" i="3" s="1"/>
  <c r="L410" i="6" s="1"/>
  <c r="Q402" i="5"/>
  <c r="BW413" i="3" s="1"/>
  <c r="L411" i="6" s="1"/>
  <c r="Q403" i="5"/>
  <c r="BW414" i="3" s="1"/>
  <c r="L412" i="6" s="1"/>
  <c r="Q404" i="5"/>
  <c r="BW415" i="3" s="1"/>
  <c r="L413" i="6" s="1"/>
  <c r="Q405" i="5"/>
  <c r="BW417" i="3" s="1"/>
  <c r="L415" i="6" s="1"/>
  <c r="Q406" i="5"/>
  <c r="BW418" i="3" s="1"/>
  <c r="L416" i="6" s="1"/>
  <c r="Q407" i="5"/>
  <c r="BW419" i="3" s="1"/>
  <c r="L417" i="6" s="1"/>
  <c r="Q408" i="5"/>
  <c r="BW420" i="3" s="1"/>
  <c r="L418" i="6" s="1"/>
  <c r="Q409" i="5"/>
  <c r="BW421" i="3" s="1"/>
  <c r="L419" i="6" s="1"/>
  <c r="Q410" i="5"/>
  <c r="BW422" i="3" s="1"/>
  <c r="L420" i="6" s="1"/>
  <c r="Q411" i="5"/>
  <c r="BW423" i="3" s="1"/>
  <c r="L421" i="6" s="1"/>
  <c r="Q412" i="5"/>
  <c r="BW424" i="3" s="1"/>
  <c r="L422" i="6" s="1"/>
  <c r="Q413" i="5"/>
  <c r="BW425" i="3" s="1"/>
  <c r="L423" i="6" s="1"/>
  <c r="Q414" i="5"/>
  <c r="BW426" i="3" s="1"/>
  <c r="L424" i="6" s="1"/>
  <c r="Q415" i="5"/>
  <c r="BW427" i="3" s="1"/>
  <c r="L425" i="6" s="1"/>
  <c r="Q416" i="5"/>
  <c r="BW428" i="3" s="1"/>
  <c r="L426" i="6" s="1"/>
  <c r="Q417" i="5"/>
  <c r="BW429" i="3" s="1"/>
  <c r="L427" i="6" s="1"/>
  <c r="Q418" i="5"/>
  <c r="BW430" i="3" s="1"/>
  <c r="L428" i="6" s="1"/>
  <c r="Q419" i="5"/>
  <c r="BW431" i="3" s="1"/>
  <c r="L429" i="6" s="1"/>
  <c r="Q420" i="5"/>
  <c r="BW432" i="3" s="1"/>
  <c r="L430" i="6" s="1"/>
  <c r="Q421" i="5"/>
  <c r="BW433" i="3" s="1"/>
  <c r="L431" i="6" s="1"/>
  <c r="Q422" i="5"/>
  <c r="BW434" i="3" s="1"/>
  <c r="L432" i="6" s="1"/>
  <c r="Q423" i="5"/>
  <c r="BW435" i="3" s="1"/>
  <c r="L433" i="6" s="1"/>
  <c r="Q424" i="5"/>
  <c r="BW436" i="3" s="1"/>
  <c r="L434" i="6" s="1"/>
  <c r="Q425" i="5"/>
  <c r="BW437" i="3" s="1"/>
  <c r="L435" i="6" s="1"/>
  <c r="Q426" i="5"/>
  <c r="BW438" i="3" s="1"/>
  <c r="L436" i="6" s="1"/>
  <c r="Q427" i="5"/>
  <c r="BW439" i="3" s="1"/>
  <c r="L437" i="6" s="1"/>
  <c r="Q428" i="5"/>
  <c r="BW440" i="3" s="1"/>
  <c r="L438" i="6" s="1"/>
  <c r="Q429" i="5"/>
  <c r="BW441" i="3" s="1"/>
  <c r="L439" i="6" s="1"/>
  <c r="Q430" i="5"/>
  <c r="BW442" i="3" s="1"/>
  <c r="L440" i="6" s="1"/>
  <c r="Q431" i="5"/>
  <c r="BW443" i="3" s="1"/>
  <c r="L441" i="6" s="1"/>
  <c r="Q432" i="5"/>
  <c r="BW444" i="3" s="1"/>
  <c r="L442" i="6" s="1"/>
  <c r="Q433" i="5"/>
  <c r="BW445" i="3" s="1"/>
  <c r="L443" i="6" s="1"/>
  <c r="Q434" i="5"/>
  <c r="BW446" i="3" s="1"/>
  <c r="L444" i="6" s="1"/>
  <c r="Q435" i="5"/>
  <c r="BW447" i="3" s="1"/>
  <c r="L445" i="6" s="1"/>
  <c r="Q436" i="5"/>
  <c r="BW448" i="3" s="1"/>
  <c r="L446" i="6" s="1"/>
  <c r="Q437" i="5"/>
  <c r="BW449" i="3" s="1"/>
  <c r="L447" i="6" s="1"/>
  <c r="Q438" i="5"/>
  <c r="BW450" i="3" s="1"/>
  <c r="L448" i="6" s="1"/>
  <c r="Q439" i="5"/>
  <c r="BW451" i="3" s="1"/>
  <c r="L449" i="6" s="1"/>
  <c r="Q440" i="5"/>
  <c r="BW452" i="3" s="1"/>
  <c r="L450" i="6" s="1"/>
  <c r="Q441" i="5"/>
  <c r="BW453" i="3" s="1"/>
  <c r="L451" i="6" s="1"/>
  <c r="Q442" i="5"/>
  <c r="BW454" i="3" s="1"/>
  <c r="L452" i="6" s="1"/>
  <c r="Q443" i="5"/>
  <c r="BW455" i="3" s="1"/>
  <c r="L453" i="6" s="1"/>
  <c r="Q444" i="5"/>
  <c r="BW456" i="3" s="1"/>
  <c r="L454" i="6" s="1"/>
  <c r="Q445" i="5"/>
  <c r="BW457" i="3" s="1"/>
  <c r="L455" i="6" s="1"/>
  <c r="Q446" i="5"/>
  <c r="BW458" i="3" s="1"/>
  <c r="L456" i="6" s="1"/>
  <c r="Q447" i="5"/>
  <c r="BW459" i="3" s="1"/>
  <c r="L457" i="6" s="1"/>
  <c r="Q448" i="5"/>
  <c r="BW460" i="3" s="1"/>
  <c r="L458" i="6" s="1"/>
  <c r="Q449" i="5"/>
  <c r="BW461" i="3" s="1"/>
  <c r="L459" i="6" s="1"/>
  <c r="Q450" i="5"/>
  <c r="BW462" i="3" s="1"/>
  <c r="L460" i="6" s="1"/>
  <c r="Q451" i="5"/>
  <c r="BW463" i="3" s="1"/>
  <c r="L461" i="6" s="1"/>
  <c r="Q452" i="5"/>
  <c r="BW464" i="3" s="1"/>
  <c r="L462" i="6" s="1"/>
  <c r="Q453" i="5"/>
  <c r="BW465" i="3" s="1"/>
  <c r="L463" i="6" s="1"/>
  <c r="Q454" i="5"/>
  <c r="BW466" i="3" s="1"/>
  <c r="L464" i="6" s="1"/>
  <c r="Q455" i="5"/>
  <c r="BW467" i="3" s="1"/>
  <c r="L465" i="6" s="1"/>
  <c r="Q456" i="5"/>
  <c r="BW468" i="3" s="1"/>
  <c r="L466" i="6" s="1"/>
  <c r="Q457" i="5"/>
  <c r="BW469" i="3" s="1"/>
  <c r="L467" i="6" s="1"/>
  <c r="Q458" i="5"/>
  <c r="BW470" i="3" s="1"/>
  <c r="L468" i="6" s="1"/>
  <c r="Q459" i="5"/>
  <c r="BW471" i="3" s="1"/>
  <c r="L469" i="6" s="1"/>
  <c r="Q460" i="5"/>
  <c r="BW472" i="3" s="1"/>
  <c r="L470" i="6" s="1"/>
  <c r="Q461" i="5"/>
  <c r="BW473" i="3" s="1"/>
  <c r="L471" i="6" s="1"/>
  <c r="Q462" i="5"/>
  <c r="BW474" i="3" s="1"/>
  <c r="L472" i="6" s="1"/>
  <c r="Q463" i="5"/>
  <c r="BW475" i="3" s="1"/>
  <c r="L473" i="6" s="1"/>
  <c r="Q464" i="5"/>
  <c r="BW476" i="3" s="1"/>
  <c r="L474" i="6" s="1"/>
  <c r="Q465" i="5"/>
  <c r="BW477" i="3" s="1"/>
  <c r="L475" i="6" s="1"/>
  <c r="Q466" i="5"/>
  <c r="BW478" i="3" s="1"/>
  <c r="L476" i="6" s="1"/>
  <c r="Q467" i="5"/>
  <c r="BW479" i="3" s="1"/>
  <c r="L477" i="6" s="1"/>
  <c r="Q468" i="5"/>
  <c r="BW480" i="3" s="1"/>
  <c r="L478" i="6" s="1"/>
  <c r="Q469" i="5"/>
  <c r="BW481" i="3" s="1"/>
  <c r="L479" i="6" s="1"/>
  <c r="Q470" i="5"/>
  <c r="BW482" i="3" s="1"/>
  <c r="L480" i="6" s="1"/>
  <c r="Q471" i="5"/>
  <c r="BW483" i="3" s="1"/>
  <c r="L481" i="6" s="1"/>
  <c r="Q472" i="5"/>
  <c r="BW484" i="3" s="1"/>
  <c r="L482" i="6" s="1"/>
  <c r="Q473" i="5"/>
  <c r="BW485" i="3" s="1"/>
  <c r="L483" i="6" s="1"/>
  <c r="Q474" i="5"/>
  <c r="BW486" i="3" s="1"/>
  <c r="L484" i="6" s="1"/>
  <c r="Q475" i="5"/>
  <c r="BW487" i="3" s="1"/>
  <c r="L485" i="6" s="1"/>
  <c r="Q476" i="5"/>
  <c r="BW488" i="3" s="1"/>
  <c r="L486" i="6" s="1"/>
  <c r="Q477" i="5"/>
  <c r="BW489" i="3" s="1"/>
  <c r="L487" i="6" s="1"/>
  <c r="Q478" i="5"/>
  <c r="BW490" i="3" s="1"/>
  <c r="L488" i="6" s="1"/>
  <c r="Q479" i="5"/>
  <c r="BW491" i="3" s="1"/>
  <c r="L489" i="6" s="1"/>
  <c r="Q480" i="5"/>
  <c r="BW492" i="3" s="1"/>
  <c r="L490" i="6" s="1"/>
  <c r="Q481" i="5"/>
  <c r="BW493" i="3" s="1"/>
  <c r="L491" i="6" s="1"/>
  <c r="Q482" i="5"/>
  <c r="BW494" i="3" s="1"/>
  <c r="L492" i="6" s="1"/>
  <c r="Q483" i="5"/>
  <c r="BW495" i="3" s="1"/>
  <c r="L493" i="6" s="1"/>
  <c r="Q484" i="5"/>
  <c r="BW496" i="3" s="1"/>
  <c r="L494" i="6" s="1"/>
  <c r="Q485" i="5"/>
  <c r="BW497" i="3" s="1"/>
  <c r="L495" i="6" s="1"/>
  <c r="Q486" i="5"/>
  <c r="BW498" i="3" s="1"/>
  <c r="L496" i="6" s="1"/>
  <c r="Q487" i="5"/>
  <c r="BW499" i="3" s="1"/>
  <c r="L497" i="6" s="1"/>
  <c r="Q488" i="5"/>
  <c r="BW500" i="3" s="1"/>
  <c r="L498" i="6" s="1"/>
  <c r="Q489" i="5"/>
  <c r="BW501" i="3" s="1"/>
  <c r="L499" i="6" s="1"/>
  <c r="Q490" i="5"/>
  <c r="BW502" i="3" s="1"/>
  <c r="L500" i="6" s="1"/>
  <c r="Q491" i="5"/>
  <c r="BW503" i="3" s="1"/>
  <c r="L501" i="6" s="1"/>
  <c r="Q492" i="5"/>
  <c r="BW504" i="3" s="1"/>
  <c r="L502" i="6" s="1"/>
  <c r="Q493" i="5"/>
  <c r="BW505" i="3" s="1"/>
  <c r="L503" i="6" s="1"/>
  <c r="Q494" i="5"/>
  <c r="BW506" i="3" s="1"/>
  <c r="L504" i="6" s="1"/>
  <c r="Q495" i="5"/>
  <c r="BW507" i="3" s="1"/>
  <c r="L505" i="6" s="1"/>
  <c r="Q496" i="5"/>
  <c r="BW508" i="3" s="1"/>
  <c r="L506" i="6" s="1"/>
  <c r="Q497" i="5"/>
  <c r="BW509" i="3" s="1"/>
  <c r="L507" i="6" s="1"/>
  <c r="Q498" i="5"/>
  <c r="BW510" i="3" s="1"/>
  <c r="L508" i="6" s="1"/>
  <c r="Q499" i="5"/>
  <c r="BW511" i="3" s="1"/>
  <c r="L509" i="6" s="1"/>
  <c r="Q500" i="5"/>
  <c r="BW512" i="3" s="1"/>
  <c r="L510" i="6" s="1"/>
  <c r="Q501" i="5"/>
  <c r="BW513" i="3" s="1"/>
  <c r="L511" i="6" s="1"/>
  <c r="Q502" i="5"/>
  <c r="BW514" i="3" s="1"/>
  <c r="L512" i="6" s="1"/>
  <c r="Q503" i="5"/>
  <c r="BW515" i="3" s="1"/>
  <c r="L513" i="6" s="1"/>
  <c r="Q504" i="5"/>
  <c r="BW516" i="3" s="1"/>
  <c r="L514" i="6" s="1"/>
  <c r="Q505" i="5"/>
  <c r="BW517" i="3" s="1"/>
  <c r="L515" i="6" s="1"/>
  <c r="Q506" i="5"/>
  <c r="BW518" i="3" s="1"/>
  <c r="L516" i="6" s="1"/>
  <c r="Q507" i="5"/>
  <c r="BW519" i="3" s="1"/>
  <c r="L517" i="6" s="1"/>
  <c r="Q508" i="5"/>
  <c r="BW520" i="3" s="1"/>
  <c r="L518" i="6" s="1"/>
  <c r="Q509" i="5"/>
  <c r="BW521" i="3" s="1"/>
  <c r="L519" i="6" s="1"/>
  <c r="Q510" i="5"/>
  <c r="BW522" i="3" s="1"/>
  <c r="L520" i="6" s="1"/>
  <c r="Q511" i="5"/>
  <c r="BW523" i="3" s="1"/>
  <c r="L521" i="6" s="1"/>
  <c r="Q512" i="5"/>
  <c r="BW524" i="3" s="1"/>
  <c r="L522" i="6" s="1"/>
  <c r="Q513" i="5"/>
  <c r="BW525" i="3" s="1"/>
  <c r="L523" i="6" s="1"/>
  <c r="Q514" i="5"/>
  <c r="BW526" i="3" s="1"/>
  <c r="L524" i="6" s="1"/>
  <c r="Q515" i="5"/>
  <c r="BW527" i="3" s="1"/>
  <c r="L525" i="6" s="1"/>
  <c r="Q516" i="5"/>
  <c r="BW528" i="3" s="1"/>
  <c r="L526" i="6" s="1"/>
  <c r="Q517" i="5"/>
  <c r="BW529" i="3" s="1"/>
  <c r="L527" i="6" s="1"/>
  <c r="Q518" i="5"/>
  <c r="BW530" i="3" s="1"/>
  <c r="L528" i="6" s="1"/>
  <c r="Q519" i="5"/>
  <c r="BW531" i="3" s="1"/>
  <c r="L529" i="6" s="1"/>
  <c r="Q520" i="5"/>
  <c r="BW532" i="3" s="1"/>
  <c r="L530" i="6" s="1"/>
  <c r="Q521" i="5"/>
  <c r="BW533" i="3" s="1"/>
  <c r="L531" i="6" s="1"/>
  <c r="Q522" i="5"/>
  <c r="BW534" i="3" s="1"/>
  <c r="L532" i="6" s="1"/>
  <c r="Q523" i="5"/>
  <c r="BW535" i="3" s="1"/>
  <c r="L533" i="6" s="1"/>
  <c r="Q524" i="5"/>
  <c r="BW536" i="3" s="1"/>
  <c r="L534" i="6" s="1"/>
  <c r="Q525" i="5"/>
  <c r="BW537" i="3" s="1"/>
  <c r="L535" i="6" s="1"/>
  <c r="Q526" i="5"/>
  <c r="BW538" i="3" s="1"/>
  <c r="L536" i="6" s="1"/>
  <c r="Q527" i="5"/>
  <c r="BW539" i="3" s="1"/>
  <c r="L537" i="6" s="1"/>
  <c r="Q528" i="5"/>
  <c r="BW540" i="3" s="1"/>
  <c r="L538" i="6" s="1"/>
  <c r="Q529" i="5"/>
  <c r="BW541" i="3" s="1"/>
  <c r="L539" i="6" s="1"/>
  <c r="Q530" i="5"/>
  <c r="BW542" i="3" s="1"/>
  <c r="L540" i="6" s="1"/>
  <c r="Q531" i="5"/>
  <c r="BW543" i="3" s="1"/>
  <c r="L541" i="6" s="1"/>
  <c r="Q532" i="5"/>
  <c r="BW544" i="3" s="1"/>
  <c r="L542" i="6" s="1"/>
  <c r="Q533" i="5"/>
  <c r="BW545" i="3" s="1"/>
  <c r="L543" i="6" s="1"/>
  <c r="Q534" i="5"/>
  <c r="BW546" i="3" s="1"/>
  <c r="L544" i="6" s="1"/>
  <c r="Q535" i="5"/>
  <c r="BW547" i="3" s="1"/>
  <c r="L545" i="6" s="1"/>
  <c r="Q536" i="5"/>
  <c r="BW548" i="3" s="1"/>
  <c r="L546" i="6" s="1"/>
  <c r="Q537" i="5"/>
  <c r="BW549" i="3" s="1"/>
  <c r="L547" i="6" s="1"/>
  <c r="Q538" i="5"/>
  <c r="BW550" i="3" s="1"/>
  <c r="L548" i="6" s="1"/>
  <c r="Q539" i="5"/>
  <c r="BW551" i="3" s="1"/>
  <c r="L549" i="6" s="1"/>
  <c r="Q540" i="5"/>
  <c r="BW552" i="3" s="1"/>
  <c r="L550" i="6" s="1"/>
  <c r="Q541" i="5"/>
  <c r="BW553" i="3" s="1"/>
  <c r="L551" i="6" s="1"/>
  <c r="Q542" i="5"/>
  <c r="BW554" i="3" s="1"/>
  <c r="L552" i="6" s="1"/>
  <c r="Q543" i="5"/>
  <c r="BW555" i="3" s="1"/>
  <c r="L553" i="6" s="1"/>
  <c r="Q544" i="5"/>
  <c r="BW556" i="3" s="1"/>
  <c r="L554" i="6" s="1"/>
  <c r="Q545" i="5"/>
  <c r="BW557" i="3" s="1"/>
  <c r="L555" i="6" s="1"/>
  <c r="Q546" i="5"/>
  <c r="BW558" i="3" s="1"/>
  <c r="L556" i="6" s="1"/>
  <c r="Q547" i="5"/>
  <c r="BW559" i="3" s="1"/>
  <c r="L557" i="6" s="1"/>
  <c r="Q548" i="5"/>
  <c r="BW560" i="3" s="1"/>
  <c r="L558" i="6" s="1"/>
  <c r="Q549" i="5"/>
  <c r="BW561" i="3" s="1"/>
  <c r="L559" i="6" s="1"/>
  <c r="Q550" i="5"/>
  <c r="BW562" i="3" s="1"/>
  <c r="L560" i="6" s="1"/>
  <c r="Q551" i="5"/>
  <c r="BW563" i="3" s="1"/>
  <c r="L561" i="6" s="1"/>
  <c r="Q552" i="5"/>
  <c r="BW564" i="3" s="1"/>
  <c r="L562" i="6" s="1"/>
  <c r="Q553" i="5"/>
  <c r="BW565" i="3" s="1"/>
  <c r="L563" i="6" s="1"/>
  <c r="Q554" i="5"/>
  <c r="BW566" i="3" s="1"/>
  <c r="L564" i="6" s="1"/>
  <c r="Q555" i="5"/>
  <c r="BW567" i="3" s="1"/>
  <c r="L565" i="6" s="1"/>
  <c r="Q556" i="5"/>
  <c r="BW568" i="3" s="1"/>
  <c r="L566" i="6" s="1"/>
  <c r="Q557" i="5"/>
  <c r="BW569" i="3" s="1"/>
  <c r="L567" i="6" s="1"/>
  <c r="Q558" i="5"/>
  <c r="BW570" i="3" s="1"/>
  <c r="L568" i="6" s="1"/>
  <c r="Q559" i="5"/>
  <c r="BW571" i="3" s="1"/>
  <c r="L569" i="6" s="1"/>
  <c r="Q560" i="5"/>
  <c r="BW572" i="3" s="1"/>
  <c r="L570" i="6" s="1"/>
  <c r="Q561" i="5"/>
  <c r="BW573" i="3" s="1"/>
  <c r="L571" i="6" s="1"/>
  <c r="Q562" i="5"/>
  <c r="BW574" i="3" s="1"/>
  <c r="L572" i="6" s="1"/>
  <c r="Q563" i="5"/>
  <c r="BW575" i="3" s="1"/>
  <c r="L573" i="6" s="1"/>
  <c r="Q564" i="5"/>
  <c r="BW576" i="3" s="1"/>
  <c r="L574" i="6" s="1"/>
  <c r="Q565" i="5"/>
  <c r="BW577" i="3" s="1"/>
  <c r="L575" i="6" s="1"/>
  <c r="Q566" i="5"/>
  <c r="BW578" i="3" s="1"/>
  <c r="L576" i="6" s="1"/>
  <c r="Q567" i="5"/>
  <c r="BW579" i="3" s="1"/>
  <c r="L577" i="6" s="1"/>
  <c r="Q568" i="5"/>
  <c r="BW580" i="3" s="1"/>
  <c r="L578" i="6" s="1"/>
  <c r="Q569" i="5"/>
  <c r="BW581" i="3" s="1"/>
  <c r="L579" i="6" s="1"/>
  <c r="Q570" i="5"/>
  <c r="BW582" i="3" s="1"/>
  <c r="L580" i="6" s="1"/>
  <c r="Q571" i="5"/>
  <c r="Q572" i="5"/>
  <c r="BW584" i="3" s="1"/>
  <c r="L582" i="6" s="1"/>
  <c r="Q573" i="5"/>
  <c r="BW585" i="3" s="1"/>
  <c r="L583" i="6" s="1"/>
  <c r="Q574" i="5"/>
  <c r="BW586" i="3" s="1"/>
  <c r="L584" i="6" s="1"/>
  <c r="Q575" i="5"/>
  <c r="BW587" i="3" s="1"/>
  <c r="L585" i="6" s="1"/>
  <c r="Q576" i="5"/>
  <c r="BW588" i="3" s="1"/>
  <c r="L586" i="6" s="1"/>
  <c r="Q577" i="5"/>
  <c r="BW589" i="3" s="1"/>
  <c r="L587" i="6" s="1"/>
  <c r="Q578" i="5"/>
  <c r="BW590" i="3" s="1"/>
  <c r="L588" i="6" s="1"/>
  <c r="Q579" i="5"/>
  <c r="BW591" i="3" s="1"/>
  <c r="L589" i="6" s="1"/>
  <c r="Q580" i="5"/>
  <c r="BW592" i="3" s="1"/>
  <c r="L590" i="6" s="1"/>
  <c r="Q581" i="5"/>
  <c r="BW593" i="3" s="1"/>
  <c r="L591" i="6" s="1"/>
  <c r="Q582" i="5"/>
  <c r="BW594" i="3" s="1"/>
  <c r="L592" i="6" s="1"/>
  <c r="Q583" i="5"/>
  <c r="BW595" i="3" s="1"/>
  <c r="L593" i="6" s="1"/>
  <c r="Q584" i="5"/>
  <c r="BW596" i="3" s="1"/>
  <c r="L594" i="6" s="1"/>
  <c r="Q585" i="5"/>
  <c r="BW597" i="3" s="1"/>
  <c r="L595" i="6" s="1"/>
  <c r="Q586" i="5"/>
  <c r="BW598" i="3" s="1"/>
  <c r="L596" i="6" s="1"/>
  <c r="Q587" i="5"/>
  <c r="BW599" i="3" s="1"/>
  <c r="L597" i="6" s="1"/>
  <c r="Q588" i="5"/>
  <c r="BW600" i="3" s="1"/>
  <c r="L598" i="6" s="1"/>
  <c r="Q589" i="5"/>
  <c r="BW601" i="3" s="1"/>
  <c r="L599" i="6" s="1"/>
  <c r="Q590" i="5"/>
  <c r="BW602" i="3" s="1"/>
  <c r="L600" i="6" s="1"/>
  <c r="Q591" i="5"/>
  <c r="BW603" i="3" s="1"/>
  <c r="L601" i="6" s="1"/>
  <c r="Q592" i="5"/>
  <c r="BW604" i="3" s="1"/>
  <c r="L602" i="6" s="1"/>
  <c r="Q593" i="5"/>
  <c r="BW605" i="3" s="1"/>
  <c r="L603" i="6" s="1"/>
  <c r="Q594" i="5"/>
  <c r="BW606" i="3" s="1"/>
  <c r="L604" i="6" s="1"/>
  <c r="Q595" i="5"/>
  <c r="BW607" i="3" s="1"/>
  <c r="L605" i="6" s="1"/>
  <c r="Q596" i="5"/>
  <c r="BW608" i="3" s="1"/>
  <c r="L606" i="6" s="1"/>
  <c r="Q597" i="5"/>
  <c r="BW609" i="3" s="1"/>
  <c r="L607" i="6" s="1"/>
  <c r="Q598" i="5"/>
  <c r="BW610" i="3" s="1"/>
  <c r="L608" i="6" s="1"/>
  <c r="Q599" i="5"/>
  <c r="BW611" i="3" s="1"/>
  <c r="L609" i="6" s="1"/>
  <c r="Q600" i="5"/>
  <c r="BW612" i="3" s="1"/>
  <c r="L610" i="6" s="1"/>
  <c r="Q601" i="5"/>
  <c r="Q602" i="5"/>
  <c r="BW613" i="3" s="1"/>
  <c r="L611" i="6" s="1"/>
  <c r="Q603" i="5"/>
  <c r="BW614" i="3" s="1"/>
  <c r="L612" i="6" s="1"/>
  <c r="Q604" i="5"/>
  <c r="BW615" i="3" s="1"/>
  <c r="L613" i="6" s="1"/>
  <c r="Q605" i="5"/>
  <c r="BW616" i="3" s="1"/>
  <c r="L614" i="6" s="1"/>
  <c r="Q606" i="5"/>
  <c r="BW617" i="3" s="1"/>
  <c r="L615" i="6" s="1"/>
  <c r="Q607" i="5"/>
  <c r="BW618" i="3" s="1"/>
  <c r="L616" i="6" s="1"/>
  <c r="Q608" i="5"/>
  <c r="BW619" i="3" s="1"/>
  <c r="L617" i="6" s="1"/>
  <c r="Q609" i="5"/>
  <c r="BW620" i="3" s="1"/>
  <c r="L618" i="6" s="1"/>
  <c r="Q610" i="5"/>
  <c r="BW621" i="3" s="1"/>
  <c r="L619" i="6" s="1"/>
  <c r="Q611" i="5"/>
  <c r="BW622" i="3" s="1"/>
  <c r="L620" i="6" s="1"/>
  <c r="Q612" i="5"/>
  <c r="BW623" i="3" s="1"/>
  <c r="L621" i="6" s="1"/>
  <c r="Q613" i="5"/>
  <c r="BW624" i="3" s="1"/>
  <c r="L622" i="6" s="1"/>
  <c r="Q614" i="5"/>
  <c r="BW625" i="3" s="1"/>
  <c r="L623" i="6" s="1"/>
  <c r="Q615" i="5"/>
  <c r="BW626" i="3" s="1"/>
  <c r="L624" i="6" s="1"/>
  <c r="Q616" i="5"/>
  <c r="BW627" i="3" s="1"/>
  <c r="L625" i="6" s="1"/>
  <c r="Q617" i="5"/>
  <c r="BW628" i="3" s="1"/>
  <c r="L626" i="6" s="1"/>
  <c r="Q618" i="5"/>
  <c r="BW629" i="3" s="1"/>
  <c r="L627" i="6" s="1"/>
  <c r="Q619" i="5"/>
  <c r="BW630" i="3" s="1"/>
  <c r="L628" i="6" s="1"/>
  <c r="Q620" i="5"/>
  <c r="BW631" i="3" s="1"/>
  <c r="L629" i="6" s="1"/>
  <c r="Q621" i="5"/>
  <c r="BW632" i="3" s="1"/>
  <c r="L630" i="6" s="1"/>
  <c r="Q622" i="5"/>
  <c r="BW633" i="3" s="1"/>
  <c r="L631" i="6" s="1"/>
  <c r="Q623" i="5"/>
  <c r="BW634" i="3" s="1"/>
  <c r="L632" i="6" s="1"/>
  <c r="Q624" i="5"/>
  <c r="BW635" i="3" s="1"/>
  <c r="L633" i="6" s="1"/>
  <c r="Q625" i="5"/>
  <c r="BW636" i="3" s="1"/>
  <c r="L634" i="6" s="1"/>
  <c r="Q626" i="5"/>
  <c r="BW637" i="3" s="1"/>
  <c r="L635" i="6" s="1"/>
  <c r="Q627" i="5"/>
  <c r="BW638" i="3" s="1"/>
  <c r="L636" i="6" s="1"/>
  <c r="Q628" i="5"/>
  <c r="BW639" i="3" s="1"/>
  <c r="L637" i="6" s="1"/>
  <c r="Q629" i="5"/>
  <c r="Q630" i="5"/>
  <c r="Q631" i="5"/>
  <c r="BW640" i="3" s="1"/>
  <c r="L638" i="6" s="1"/>
  <c r="Q632" i="5"/>
  <c r="BW641" i="3" s="1"/>
  <c r="L639" i="6" s="1"/>
  <c r="Q633" i="5"/>
  <c r="BW642" i="3" s="1"/>
  <c r="L640" i="6" s="1"/>
  <c r="Q634" i="5"/>
  <c r="BW643" i="3" s="1"/>
  <c r="L641" i="6" s="1"/>
  <c r="Q635" i="5"/>
  <c r="BW644" i="3" s="1"/>
  <c r="L642" i="6" s="1"/>
  <c r="Q636" i="5"/>
  <c r="BW645" i="3" s="1"/>
  <c r="L643" i="6" s="1"/>
  <c r="Q637" i="5"/>
  <c r="BW646" i="3" s="1"/>
  <c r="L644" i="6" s="1"/>
  <c r="Q638" i="5"/>
  <c r="BW647" i="3" s="1"/>
  <c r="L645" i="6" s="1"/>
  <c r="Q639" i="5"/>
  <c r="BW648" i="3" s="1"/>
  <c r="L646" i="6" s="1"/>
  <c r="Q640" i="5"/>
  <c r="BW649" i="3" s="1"/>
  <c r="L647" i="6" s="1"/>
  <c r="Q641" i="5"/>
  <c r="BW650" i="3" s="1"/>
  <c r="L648" i="6" s="1"/>
  <c r="Q642" i="5"/>
  <c r="BW651" i="3" s="1"/>
  <c r="L649" i="6" s="1"/>
  <c r="Q643" i="5"/>
  <c r="BW652" i="3" s="1"/>
  <c r="L650" i="6" s="1"/>
  <c r="Q644" i="5"/>
  <c r="BW653" i="3" s="1"/>
  <c r="L651" i="6" s="1"/>
  <c r="Q645" i="5"/>
  <c r="BW654" i="3" s="1"/>
  <c r="L652" i="6" s="1"/>
  <c r="Q646" i="5"/>
  <c r="BW655" i="3" s="1"/>
  <c r="L653" i="6" s="1"/>
  <c r="Q647" i="5"/>
  <c r="BW656" i="3" s="1"/>
  <c r="L654" i="6" s="1"/>
  <c r="Q648" i="5"/>
  <c r="BW657" i="3" s="1"/>
  <c r="L655" i="6" s="1"/>
  <c r="Q649" i="5"/>
  <c r="BW658" i="3" s="1"/>
  <c r="L656" i="6" s="1"/>
  <c r="Q650" i="5"/>
  <c r="BW659" i="3" s="1"/>
  <c r="L657" i="6" s="1"/>
  <c r="Q651" i="5"/>
  <c r="BW660" i="3" s="1"/>
  <c r="L658" i="6" s="1"/>
  <c r="Q652" i="5"/>
  <c r="BW661" i="3" s="1"/>
  <c r="L659" i="6" s="1"/>
  <c r="Q653" i="5"/>
  <c r="BW662" i="3" s="1"/>
  <c r="L660" i="6" s="1"/>
  <c r="Q654" i="5"/>
  <c r="BW663" i="3" s="1"/>
  <c r="L661" i="6" s="1"/>
  <c r="Q655" i="5"/>
  <c r="BW664" i="3" s="1"/>
  <c r="L662" i="6" s="1"/>
  <c r="Q656" i="5"/>
  <c r="BW665" i="3" s="1"/>
  <c r="L663" i="6" s="1"/>
  <c r="Q657" i="5"/>
  <c r="BW666" i="3" s="1"/>
  <c r="L664" i="6" s="1"/>
  <c r="Q658" i="5"/>
  <c r="BW667" i="3" s="1"/>
  <c r="L665" i="6" s="1"/>
  <c r="Q659" i="5"/>
  <c r="BW668" i="3" s="1"/>
  <c r="L666" i="6" s="1"/>
  <c r="Q660" i="5"/>
  <c r="BW669" i="3" s="1"/>
  <c r="L667" i="6" s="1"/>
  <c r="Q661" i="5"/>
  <c r="BW670" i="3" s="1"/>
  <c r="L668" i="6" s="1"/>
  <c r="Q662" i="5"/>
  <c r="BW671" i="3" s="1"/>
  <c r="L669" i="6" s="1"/>
  <c r="Q663" i="5"/>
  <c r="BW672" i="3" s="1"/>
  <c r="L670" i="6" s="1"/>
  <c r="Q664" i="5"/>
  <c r="BW673" i="3" s="1"/>
  <c r="L671" i="6" s="1"/>
  <c r="Q665" i="5"/>
  <c r="BW674" i="3" s="1"/>
  <c r="L672" i="6" s="1"/>
  <c r="Q666" i="5"/>
  <c r="BW675" i="3" s="1"/>
  <c r="L673" i="6" s="1"/>
  <c r="Q667" i="5"/>
  <c r="BW676" i="3" s="1"/>
  <c r="L674" i="6" s="1"/>
  <c r="Q668" i="5"/>
  <c r="BW677" i="3" s="1"/>
  <c r="L675" i="6" s="1"/>
  <c r="Q669" i="5"/>
  <c r="BW678" i="3" s="1"/>
  <c r="L676" i="6" s="1"/>
  <c r="Q670" i="5"/>
  <c r="BW679" i="3" s="1"/>
  <c r="L677" i="6" s="1"/>
  <c r="Q671" i="5"/>
  <c r="BW680" i="3" s="1"/>
  <c r="L678" i="6" s="1"/>
  <c r="Q672" i="5"/>
  <c r="BW681" i="3" s="1"/>
  <c r="L679" i="6" s="1"/>
  <c r="Q673" i="5"/>
  <c r="BW682" i="3" s="1"/>
  <c r="L680" i="6" s="1"/>
  <c r="Q674" i="5"/>
  <c r="BW683" i="3" s="1"/>
  <c r="L681" i="6" s="1"/>
  <c r="Q675" i="5"/>
  <c r="BW684" i="3" s="1"/>
  <c r="L682" i="6" s="1"/>
  <c r="Q676" i="5"/>
  <c r="BW685" i="3" s="1"/>
  <c r="L683" i="6" s="1"/>
  <c r="Q677" i="5"/>
  <c r="BW686" i="3" s="1"/>
  <c r="L684" i="6" s="1"/>
  <c r="Q678" i="5"/>
  <c r="BW687" i="3" s="1"/>
  <c r="L685" i="6" s="1"/>
  <c r="Q679" i="5"/>
  <c r="BW688" i="3" s="1"/>
  <c r="L686" i="6" s="1"/>
  <c r="Q680" i="5"/>
  <c r="BW689" i="3" s="1"/>
  <c r="L687" i="6" s="1"/>
  <c r="Q681" i="5"/>
  <c r="BW690" i="3" s="1"/>
  <c r="L688" i="6" s="1"/>
  <c r="Q682" i="5"/>
  <c r="BW691" i="3" s="1"/>
  <c r="L689" i="6" s="1"/>
  <c r="Q683" i="5"/>
  <c r="BW692" i="3" s="1"/>
  <c r="L690" i="6" s="1"/>
  <c r="Q684" i="5"/>
  <c r="BW693" i="3" s="1"/>
  <c r="L691" i="6" s="1"/>
  <c r="Q685" i="5"/>
  <c r="BW694" i="3" s="1"/>
  <c r="L692" i="6" s="1"/>
  <c r="Q686" i="5"/>
  <c r="BW695" i="3" s="1"/>
  <c r="L693" i="6" s="1"/>
  <c r="Q687" i="5"/>
  <c r="BW696" i="3" s="1"/>
  <c r="L694" i="6" s="1"/>
  <c r="Q688" i="5"/>
  <c r="BW697" i="3" s="1"/>
  <c r="L695" i="6" s="1"/>
  <c r="Q689" i="5"/>
  <c r="BW698" i="3" s="1"/>
  <c r="L696" i="6" s="1"/>
  <c r="Q690" i="5"/>
  <c r="BW699" i="3" s="1"/>
  <c r="L697" i="6" s="1"/>
  <c r="Q691" i="5"/>
  <c r="BW700" i="3" s="1"/>
  <c r="L698" i="6" s="1"/>
  <c r="Q692" i="5"/>
  <c r="BW701" i="3" s="1"/>
  <c r="L699" i="6" s="1"/>
  <c r="Q693" i="5"/>
  <c r="BW702" i="3" s="1"/>
  <c r="L700" i="6" s="1"/>
  <c r="Q694" i="5"/>
  <c r="BW703" i="3" s="1"/>
  <c r="L701" i="6" s="1"/>
  <c r="Q695" i="5"/>
  <c r="BW704" i="3" s="1"/>
  <c r="L702" i="6" s="1"/>
  <c r="Q696" i="5"/>
  <c r="BW705" i="3" s="1"/>
  <c r="L703" i="6" s="1"/>
  <c r="Q697" i="5"/>
  <c r="BW706" i="3" s="1"/>
  <c r="L704" i="6" s="1"/>
  <c r="Q698" i="5"/>
  <c r="BW707" i="3" s="1"/>
  <c r="L705" i="6" s="1"/>
  <c r="Q699" i="5"/>
  <c r="BW708" i="3" s="1"/>
  <c r="L706" i="6" s="1"/>
  <c r="Q700" i="5"/>
  <c r="BW709" i="3" s="1"/>
  <c r="L707" i="6" s="1"/>
  <c r="Q701" i="5"/>
  <c r="BW710" i="3" s="1"/>
  <c r="L708" i="6" s="1"/>
  <c r="Q702" i="5"/>
  <c r="BW711" i="3" s="1"/>
  <c r="L709" i="6" s="1"/>
  <c r="Q703" i="5"/>
  <c r="BW712" i="3" s="1"/>
  <c r="L710" i="6" s="1"/>
  <c r="Q704" i="5"/>
  <c r="BW713" i="3" s="1"/>
  <c r="L711" i="6" s="1"/>
  <c r="Q705" i="5"/>
  <c r="BW714" i="3" s="1"/>
  <c r="L712" i="6" s="1"/>
  <c r="Q706" i="5"/>
  <c r="BW715" i="3" s="1"/>
  <c r="L713" i="6" s="1"/>
  <c r="Q707" i="5"/>
  <c r="BW716" i="3" s="1"/>
  <c r="L714" i="6" s="1"/>
  <c r="Q708" i="5"/>
  <c r="BW717" i="3" s="1"/>
  <c r="L715" i="6" s="1"/>
  <c r="Q709" i="5"/>
  <c r="BW718" i="3" s="1"/>
  <c r="L716" i="6" s="1"/>
  <c r="Q710" i="5"/>
  <c r="BW719" i="3" s="1"/>
  <c r="L717" i="6" s="1"/>
  <c r="Q711" i="5"/>
  <c r="BW720" i="3" s="1"/>
  <c r="L718" i="6" s="1"/>
  <c r="Q712" i="5"/>
  <c r="BW721" i="3" s="1"/>
  <c r="L719" i="6" s="1"/>
  <c r="Q713" i="5"/>
  <c r="BW722" i="3" s="1"/>
  <c r="L720" i="6" s="1"/>
  <c r="Q714" i="5"/>
  <c r="BW723" i="3" s="1"/>
  <c r="L721" i="6" s="1"/>
  <c r="Q715" i="5"/>
  <c r="BW724" i="3" s="1"/>
  <c r="L722" i="6" s="1"/>
  <c r="Q716" i="5"/>
  <c r="BW725" i="3" s="1"/>
  <c r="L723" i="6" s="1"/>
  <c r="Q717" i="5"/>
  <c r="BW726" i="3" s="1"/>
  <c r="L724" i="6" s="1"/>
  <c r="Q718" i="5"/>
  <c r="BW727" i="3" s="1"/>
  <c r="L725" i="6" s="1"/>
  <c r="Q719" i="5"/>
  <c r="BW728" i="3" s="1"/>
  <c r="L726" i="6" s="1"/>
  <c r="Q720" i="5"/>
  <c r="BW729" i="3" s="1"/>
  <c r="L727" i="6" s="1"/>
  <c r="Q721" i="5"/>
  <c r="BW730" i="3" s="1"/>
  <c r="L728" i="6" s="1"/>
  <c r="Q722" i="5"/>
  <c r="BW731" i="3" s="1"/>
  <c r="L729" i="6" s="1"/>
  <c r="Q723" i="5"/>
  <c r="BW732" i="3" s="1"/>
  <c r="L730" i="6" s="1"/>
  <c r="Q724" i="5"/>
  <c r="BW733" i="3" s="1"/>
  <c r="L731" i="6" s="1"/>
  <c r="Q725" i="5"/>
  <c r="BW734" i="3" s="1"/>
  <c r="L732" i="6" s="1"/>
  <c r="Q726" i="5"/>
  <c r="BW735" i="3" s="1"/>
  <c r="L733" i="6" s="1"/>
  <c r="Q727" i="5"/>
  <c r="BW736" i="3" s="1"/>
  <c r="L734" i="6" s="1"/>
  <c r="Q728" i="5"/>
  <c r="BW737" i="3" s="1"/>
  <c r="L735" i="6" s="1"/>
  <c r="Q729" i="5"/>
  <c r="BW738" i="3" s="1"/>
  <c r="L736" i="6" s="1"/>
  <c r="Q730" i="5"/>
  <c r="BW739" i="3" s="1"/>
  <c r="L737" i="6" s="1"/>
  <c r="Q731" i="5"/>
  <c r="BW740" i="3" s="1"/>
  <c r="L738" i="6" s="1"/>
  <c r="Q732" i="5"/>
  <c r="BW741" i="3" s="1"/>
  <c r="L739" i="6" s="1"/>
  <c r="Q733" i="5"/>
  <c r="BW742" i="3" s="1"/>
  <c r="L740" i="6" s="1"/>
  <c r="Q734" i="5"/>
  <c r="BW743" i="3" s="1"/>
  <c r="L741" i="6" s="1"/>
  <c r="Q735" i="5"/>
  <c r="BW744" i="3" s="1"/>
  <c r="L742" i="6" s="1"/>
  <c r="Q736" i="5"/>
  <c r="BW745" i="3" s="1"/>
  <c r="L743" i="6" s="1"/>
  <c r="Q737" i="5"/>
  <c r="BW746" i="3" s="1"/>
  <c r="L744" i="6" s="1"/>
  <c r="Q738" i="5"/>
  <c r="BW747" i="3" s="1"/>
  <c r="L745" i="6" s="1"/>
  <c r="Q739" i="5"/>
  <c r="BW748" i="3" s="1"/>
  <c r="L746" i="6" s="1"/>
  <c r="Q740" i="5"/>
  <c r="BW749" i="3" s="1"/>
  <c r="L747" i="6" s="1"/>
  <c r="Q741" i="5"/>
  <c r="BW750" i="3" s="1"/>
  <c r="L748" i="6" s="1"/>
  <c r="Q742" i="5"/>
  <c r="BW751" i="3" s="1"/>
  <c r="L749" i="6" s="1"/>
  <c r="Q743" i="5"/>
  <c r="BW752" i="3" s="1"/>
  <c r="L750" i="6" s="1"/>
  <c r="Q744" i="5"/>
  <c r="BW753" i="3" s="1"/>
  <c r="L751" i="6" s="1"/>
  <c r="Q745" i="5"/>
  <c r="BW754" i="3" s="1"/>
  <c r="L752" i="6" s="1"/>
  <c r="Q746" i="5"/>
  <c r="BW755" i="3" s="1"/>
  <c r="L753" i="6" s="1"/>
  <c r="Q747" i="5"/>
  <c r="BW756" i="3" s="1"/>
  <c r="L754" i="6" s="1"/>
  <c r="Q748" i="5"/>
  <c r="BW757" i="3" s="1"/>
  <c r="L755" i="6" s="1"/>
  <c r="Q749" i="5"/>
  <c r="BW758" i="3" s="1"/>
  <c r="L756" i="6" s="1"/>
  <c r="Q750" i="5"/>
  <c r="BW759" i="3" s="1"/>
  <c r="L757" i="6" s="1"/>
  <c r="Q751" i="5"/>
  <c r="BW760" i="3" s="1"/>
  <c r="L758" i="6" s="1"/>
  <c r="Q752" i="5"/>
  <c r="BW761" i="3" s="1"/>
  <c r="L759" i="6" s="1"/>
  <c r="Q753" i="5"/>
  <c r="BW762" i="3" s="1"/>
  <c r="L760" i="6" s="1"/>
  <c r="Q754" i="5"/>
  <c r="BW763" i="3" s="1"/>
  <c r="L761" i="6" s="1"/>
  <c r="Q755" i="5"/>
  <c r="BW764" i="3" s="1"/>
  <c r="L762" i="6" s="1"/>
  <c r="Q756" i="5"/>
  <c r="BW765" i="3" s="1"/>
  <c r="L763" i="6" s="1"/>
  <c r="Q757" i="5"/>
  <c r="BW766" i="3" s="1"/>
  <c r="L764" i="6" s="1"/>
  <c r="Q758" i="5"/>
  <c r="BW767" i="3" s="1"/>
  <c r="L765" i="6" s="1"/>
  <c r="Q759" i="5"/>
  <c r="BW768" i="3" s="1"/>
  <c r="L766" i="6" s="1"/>
  <c r="Q760" i="5"/>
  <c r="BW769" i="3" s="1"/>
  <c r="L767" i="6" s="1"/>
  <c r="Q761" i="5"/>
  <c r="BW770" i="3" s="1"/>
  <c r="L768" i="6" s="1"/>
  <c r="Q762" i="5"/>
  <c r="BW771" i="3" s="1"/>
  <c r="L769" i="6" s="1"/>
  <c r="Q763" i="5"/>
  <c r="BW772" i="3" s="1"/>
  <c r="L770" i="6" s="1"/>
  <c r="Q764" i="5"/>
  <c r="BW773" i="3" s="1"/>
  <c r="L771" i="6" s="1"/>
  <c r="Q765" i="5"/>
  <c r="BW774" i="3" s="1"/>
  <c r="L772" i="6" s="1"/>
  <c r="Q766" i="5"/>
  <c r="BW775" i="3" s="1"/>
  <c r="L773" i="6" s="1"/>
  <c r="Q767" i="5"/>
  <c r="BW776" i="3" s="1"/>
  <c r="L774" i="6" s="1"/>
  <c r="Q768" i="5"/>
  <c r="BW777" i="3" s="1"/>
  <c r="L775" i="6" s="1"/>
  <c r="Q769" i="5"/>
  <c r="BW778" i="3" s="1"/>
  <c r="L776" i="6" s="1"/>
  <c r="Q770" i="5"/>
  <c r="BW779" i="3" s="1"/>
  <c r="L777" i="6" s="1"/>
  <c r="Q771" i="5"/>
  <c r="BW780" i="3" s="1"/>
  <c r="L778" i="6" s="1"/>
  <c r="Q772" i="5"/>
  <c r="BW781" i="3" s="1"/>
  <c r="L779" i="6" s="1"/>
  <c r="Q773" i="5"/>
  <c r="BW782" i="3" s="1"/>
  <c r="L780" i="6" s="1"/>
  <c r="Q774" i="5"/>
  <c r="BW783" i="3" s="1"/>
  <c r="L781" i="6" s="1"/>
  <c r="Q775" i="5"/>
  <c r="BW784" i="3" s="1"/>
  <c r="L782" i="6" s="1"/>
  <c r="Q776" i="5"/>
  <c r="BW785" i="3" s="1"/>
  <c r="L783" i="6" s="1"/>
  <c r="Q777" i="5"/>
  <c r="BW786" i="3" s="1"/>
  <c r="L784" i="6" s="1"/>
  <c r="Q778" i="5"/>
  <c r="BW787" i="3" s="1"/>
  <c r="L785" i="6" s="1"/>
  <c r="Q779" i="5"/>
  <c r="BW788" i="3" s="1"/>
  <c r="L786" i="6" s="1"/>
  <c r="Q780" i="5"/>
  <c r="BW789" i="3" s="1"/>
  <c r="L787" i="6" s="1"/>
  <c r="Q781" i="5"/>
  <c r="BW790" i="3" s="1"/>
  <c r="L788" i="6" s="1"/>
  <c r="Q782" i="5"/>
  <c r="BW791" i="3" s="1"/>
  <c r="L789" i="6" s="1"/>
  <c r="Q783" i="5"/>
  <c r="BW792" i="3" s="1"/>
  <c r="L790" i="6" s="1"/>
  <c r="Q784" i="5"/>
  <c r="BW793" i="3" s="1"/>
  <c r="L791" i="6" s="1"/>
  <c r="Q785" i="5"/>
  <c r="BW794" i="3" s="1"/>
  <c r="L792" i="6" s="1"/>
  <c r="Q786" i="5"/>
  <c r="BW795" i="3" s="1"/>
  <c r="L793" i="6" s="1"/>
  <c r="Q787" i="5"/>
  <c r="BW796" i="3" s="1"/>
  <c r="L794" i="6" s="1"/>
  <c r="Q788" i="5"/>
  <c r="BW797" i="3" s="1"/>
  <c r="L795" i="6" s="1"/>
  <c r="Q789" i="5"/>
  <c r="BW798" i="3" s="1"/>
  <c r="L796" i="6" s="1"/>
  <c r="Q790" i="5"/>
  <c r="BW799" i="3" s="1"/>
  <c r="L797" i="6" s="1"/>
  <c r="Q791" i="5"/>
  <c r="BW800" i="3" s="1"/>
  <c r="L798" i="6" s="1"/>
  <c r="Q792" i="5"/>
  <c r="BW801" i="3" s="1"/>
  <c r="L799" i="6" s="1"/>
  <c r="Q793" i="5"/>
  <c r="BW802" i="3" s="1"/>
  <c r="L800" i="6" s="1"/>
  <c r="Q794" i="5"/>
  <c r="BW803" i="3" s="1"/>
  <c r="L801" i="6" s="1"/>
  <c r="Q795" i="5"/>
  <c r="BW804" i="3" s="1"/>
  <c r="L802" i="6" s="1"/>
  <c r="Q796" i="5"/>
  <c r="BW805" i="3" s="1"/>
  <c r="L803" i="6" s="1"/>
  <c r="Q797" i="5"/>
  <c r="BW806" i="3" s="1"/>
  <c r="L804" i="6" s="1"/>
  <c r="Q798" i="5"/>
  <c r="BW807" i="3" s="1"/>
  <c r="L805" i="6" s="1"/>
  <c r="Q799" i="5"/>
  <c r="BW808" i="3" s="1"/>
  <c r="L806" i="6" s="1"/>
  <c r="Q800" i="5"/>
  <c r="BW809" i="3" s="1"/>
  <c r="L807" i="6" s="1"/>
  <c r="Q801" i="5"/>
  <c r="BW810" i="3" s="1"/>
  <c r="L808" i="6" s="1"/>
  <c r="Q802" i="5"/>
  <c r="BW811" i="3" s="1"/>
  <c r="L809" i="6" s="1"/>
  <c r="Q803" i="5"/>
  <c r="BW812" i="3" s="1"/>
  <c r="L810" i="6" s="1"/>
  <c r="Q804" i="5"/>
  <c r="BW813" i="3" s="1"/>
  <c r="L811" i="6" s="1"/>
  <c r="Q805" i="5"/>
  <c r="BW814" i="3" s="1"/>
  <c r="L812" i="6" s="1"/>
  <c r="Q806" i="5"/>
  <c r="BW815" i="3" s="1"/>
  <c r="L813" i="6" s="1"/>
  <c r="Q807" i="5"/>
  <c r="BW816" i="3" s="1"/>
  <c r="L814" i="6" s="1"/>
  <c r="Q808" i="5"/>
  <c r="BW817" i="3" s="1"/>
  <c r="L815" i="6" s="1"/>
  <c r="Q809" i="5"/>
  <c r="BW818" i="3" s="1"/>
  <c r="L816" i="6" s="1"/>
  <c r="Q810" i="5"/>
  <c r="BW819" i="3" s="1"/>
  <c r="L817" i="6" s="1"/>
  <c r="Q811" i="5"/>
  <c r="BW820" i="3" s="1"/>
  <c r="L818" i="6" s="1"/>
  <c r="Q812" i="5"/>
  <c r="BW821" i="3" s="1"/>
  <c r="L819" i="6" s="1"/>
  <c r="Q813" i="5"/>
  <c r="BW822" i="3" s="1"/>
  <c r="L820" i="6" s="1"/>
  <c r="Q814" i="5"/>
  <c r="BW823" i="3" s="1"/>
  <c r="L821" i="6" s="1"/>
  <c r="Q815" i="5"/>
  <c r="BW824" i="3" s="1"/>
  <c r="L822" i="6" s="1"/>
  <c r="Q816" i="5"/>
  <c r="BW825" i="3" s="1"/>
  <c r="L823" i="6" s="1"/>
  <c r="Q817" i="5"/>
  <c r="BW826" i="3" s="1"/>
  <c r="L824" i="6" s="1"/>
  <c r="Q818" i="5"/>
  <c r="BW827" i="3" s="1"/>
  <c r="L825" i="6" s="1"/>
  <c r="Q819" i="5"/>
  <c r="BW828" i="3" s="1"/>
  <c r="L826" i="6" s="1"/>
  <c r="Q820" i="5"/>
  <c r="BW829" i="3" s="1"/>
  <c r="L827" i="6" s="1"/>
  <c r="Q821" i="5"/>
  <c r="BW830" i="3" s="1"/>
  <c r="L828" i="6" s="1"/>
  <c r="Q822" i="5"/>
  <c r="BW831" i="3" s="1"/>
  <c r="L829" i="6" s="1"/>
  <c r="Q823" i="5"/>
  <c r="BW832" i="3" s="1"/>
  <c r="L830" i="6" s="1"/>
  <c r="Q824" i="5"/>
  <c r="BW833" i="3" s="1"/>
  <c r="L831" i="6" s="1"/>
  <c r="Q825" i="5"/>
  <c r="BW834" i="3" s="1"/>
  <c r="L832" i="6" s="1"/>
  <c r="Q826" i="5"/>
  <c r="BW835" i="3" s="1"/>
  <c r="L833" i="6" s="1"/>
  <c r="Q827" i="5"/>
  <c r="BW836" i="3" s="1"/>
  <c r="L834" i="6" s="1"/>
  <c r="Q828" i="5"/>
  <c r="BW837" i="3" s="1"/>
  <c r="L835" i="6" s="1"/>
  <c r="Q829" i="5"/>
  <c r="BW838" i="3" s="1"/>
  <c r="L836" i="6" s="1"/>
  <c r="Q830" i="5"/>
  <c r="BW839" i="3" s="1"/>
  <c r="L837" i="6" s="1"/>
  <c r="Q831" i="5"/>
  <c r="BW840" i="3" s="1"/>
  <c r="L838" i="6" s="1"/>
  <c r="Q832" i="5"/>
  <c r="BW841" i="3" s="1"/>
  <c r="L839" i="6" s="1"/>
  <c r="Q833" i="5"/>
  <c r="BW842" i="3" s="1"/>
  <c r="L840" i="6" s="1"/>
  <c r="Q834" i="5"/>
  <c r="BW843" i="3" s="1"/>
  <c r="L841" i="6" s="1"/>
  <c r="Q835" i="5"/>
  <c r="BW844" i="3" s="1"/>
  <c r="L842" i="6" s="1"/>
  <c r="Q836" i="5"/>
  <c r="BW845" i="3" s="1"/>
  <c r="L843" i="6" s="1"/>
  <c r="Q837" i="5"/>
  <c r="BW846" i="3" s="1"/>
  <c r="L844" i="6" s="1"/>
  <c r="Q838" i="5"/>
  <c r="BW847" i="3" s="1"/>
  <c r="L845" i="6" s="1"/>
  <c r="Q839" i="5"/>
  <c r="BW848" i="3" s="1"/>
  <c r="L846" i="6" s="1"/>
  <c r="Q840" i="5"/>
  <c r="BW849" i="3" s="1"/>
  <c r="L847" i="6" s="1"/>
  <c r="Q841" i="5"/>
  <c r="BW850" i="3" s="1"/>
  <c r="L848" i="6" s="1"/>
  <c r="Q842" i="5"/>
  <c r="BW851" i="3" s="1"/>
  <c r="L849" i="6" s="1"/>
  <c r="Q843" i="5"/>
  <c r="BW852" i="3" s="1"/>
  <c r="L850" i="6" s="1"/>
  <c r="Q844" i="5"/>
  <c r="BW853" i="3" s="1"/>
  <c r="L851" i="6" s="1"/>
  <c r="Q845" i="5"/>
  <c r="BW854" i="3" s="1"/>
  <c r="L852" i="6" s="1"/>
  <c r="Q846" i="5"/>
  <c r="BW855" i="3" s="1"/>
  <c r="L853" i="6" s="1"/>
  <c r="Q847" i="5"/>
  <c r="BW856" i="3" s="1"/>
  <c r="L854" i="6" s="1"/>
  <c r="Q848" i="5"/>
  <c r="BW857" i="3" s="1"/>
  <c r="L855" i="6" s="1"/>
  <c r="Q849" i="5"/>
  <c r="BW858" i="3" s="1"/>
  <c r="L856" i="6" s="1"/>
  <c r="Q850" i="5"/>
  <c r="BW859" i="3" s="1"/>
  <c r="L857" i="6" s="1"/>
  <c r="Q851" i="5"/>
  <c r="BW860" i="3" s="1"/>
  <c r="L858" i="6" s="1"/>
  <c r="Q852" i="5"/>
  <c r="BW861" i="3" s="1"/>
  <c r="L859" i="6" s="1"/>
  <c r="Q853" i="5"/>
  <c r="BW862" i="3" s="1"/>
  <c r="L860" i="6" s="1"/>
  <c r="Q854" i="5"/>
  <c r="BW863" i="3" s="1"/>
  <c r="L861" i="6" s="1"/>
  <c r="Q855" i="5"/>
  <c r="BW864" i="3" s="1"/>
  <c r="L862" i="6" s="1"/>
  <c r="Q856" i="5"/>
  <c r="BW865" i="3" s="1"/>
  <c r="L863" i="6" s="1"/>
  <c r="Q857" i="5"/>
  <c r="BW866" i="3" s="1"/>
  <c r="L864" i="6" s="1"/>
  <c r="Q858" i="5"/>
  <c r="BW867" i="3" s="1"/>
  <c r="L865" i="6" s="1"/>
  <c r="Q859" i="5"/>
  <c r="BW868" i="3" s="1"/>
  <c r="L866" i="6" s="1"/>
  <c r="Q860" i="5"/>
  <c r="BW869" i="3" s="1"/>
  <c r="L867" i="6" s="1"/>
  <c r="Q861" i="5"/>
  <c r="BW870" i="3" s="1"/>
  <c r="L868" i="6" s="1"/>
  <c r="Q862" i="5"/>
  <c r="BW871" i="3" s="1"/>
  <c r="L869" i="6" s="1"/>
  <c r="Q863" i="5"/>
  <c r="BW872" i="3" s="1"/>
  <c r="L870" i="6" s="1"/>
  <c r="Q864" i="5"/>
  <c r="BW873" i="3" s="1"/>
  <c r="L871" i="6" s="1"/>
  <c r="Q865" i="5"/>
  <c r="BW874" i="3" s="1"/>
  <c r="L872" i="6" s="1"/>
  <c r="Q866" i="5"/>
  <c r="BW875" i="3" s="1"/>
  <c r="L873" i="6" s="1"/>
  <c r="Q867" i="5"/>
  <c r="BW876" i="3" s="1"/>
  <c r="L874" i="6" s="1"/>
  <c r="Q868" i="5"/>
  <c r="BW877" i="3" s="1"/>
  <c r="L875" i="6" s="1"/>
  <c r="Q869" i="5"/>
  <c r="BW878" i="3" s="1"/>
  <c r="L876" i="6" s="1"/>
  <c r="Q870" i="5"/>
  <c r="BW879" i="3" s="1"/>
  <c r="L877" i="6" s="1"/>
  <c r="Q871" i="5"/>
  <c r="BW880" i="3" s="1"/>
  <c r="L878" i="6" s="1"/>
  <c r="Q872" i="5"/>
  <c r="BW881" i="3" s="1"/>
  <c r="L879" i="6" s="1"/>
  <c r="Q873" i="5"/>
  <c r="BW882" i="3" s="1"/>
  <c r="L880" i="6" s="1"/>
  <c r="Q874" i="5"/>
  <c r="BW883" i="3" s="1"/>
  <c r="L881" i="6" s="1"/>
  <c r="Q875" i="5"/>
  <c r="BW884" i="3" s="1"/>
  <c r="L882" i="6" s="1"/>
  <c r="Q876" i="5"/>
  <c r="BW885" i="3" s="1"/>
  <c r="L883" i="6" s="1"/>
  <c r="Q877" i="5"/>
  <c r="BW886" i="3" s="1"/>
  <c r="L884" i="6" s="1"/>
  <c r="Q878" i="5"/>
  <c r="BW887" i="3" s="1"/>
  <c r="L885" i="6" s="1"/>
  <c r="Q879" i="5"/>
  <c r="BW888" i="3" s="1"/>
  <c r="L886" i="6" s="1"/>
  <c r="Q880" i="5"/>
  <c r="BW889" i="3" s="1"/>
  <c r="L887" i="6" s="1"/>
  <c r="Q881" i="5"/>
  <c r="BW890" i="3" s="1"/>
  <c r="L888" i="6" s="1"/>
  <c r="Q882" i="5"/>
  <c r="BW891" i="3" s="1"/>
  <c r="L889" i="6" s="1"/>
  <c r="Q883" i="5"/>
  <c r="BW892" i="3" s="1"/>
  <c r="L890" i="6" s="1"/>
  <c r="Q884" i="5"/>
  <c r="BW893" i="3" s="1"/>
  <c r="L891" i="6" s="1"/>
  <c r="Q885" i="5"/>
  <c r="BW894" i="3" s="1"/>
  <c r="L892" i="6" s="1"/>
  <c r="Q886" i="5"/>
  <c r="BW895" i="3" s="1"/>
  <c r="L893" i="6" s="1"/>
  <c r="Q887" i="5"/>
  <c r="BW896" i="3" s="1"/>
  <c r="L894" i="6" s="1"/>
  <c r="Q888" i="5"/>
  <c r="BW897" i="3" s="1"/>
  <c r="L895" i="6" s="1"/>
  <c r="Q889" i="5"/>
  <c r="BW898" i="3" s="1"/>
  <c r="L896" i="6" s="1"/>
  <c r="Q890" i="5"/>
  <c r="BW899" i="3" s="1"/>
  <c r="L897" i="6" s="1"/>
  <c r="Q891" i="5"/>
  <c r="BW900" i="3" s="1"/>
  <c r="L898" i="6" s="1"/>
  <c r="Q892" i="5"/>
  <c r="BW901" i="3" s="1"/>
  <c r="L899" i="6" s="1"/>
  <c r="Q893" i="5"/>
  <c r="BW902" i="3" s="1"/>
  <c r="L900" i="6" s="1"/>
  <c r="Q894" i="5"/>
  <c r="BW903" i="3" s="1"/>
  <c r="L901" i="6" s="1"/>
  <c r="Q895" i="5"/>
  <c r="BW904" i="3" s="1"/>
  <c r="L902" i="6" s="1"/>
  <c r="Q896" i="5"/>
  <c r="BW905" i="3" s="1"/>
  <c r="L903" i="6" s="1"/>
  <c r="Q897" i="5"/>
  <c r="BW906" i="3" s="1"/>
  <c r="L904" i="6" s="1"/>
  <c r="Q898" i="5"/>
  <c r="BW907" i="3" s="1"/>
  <c r="L905" i="6" s="1"/>
  <c r="Q899" i="5"/>
  <c r="BW908" i="3" s="1"/>
  <c r="L906" i="6" s="1"/>
  <c r="Q900" i="5"/>
  <c r="BW909" i="3" s="1"/>
  <c r="L907" i="6" s="1"/>
  <c r="Q901" i="5"/>
  <c r="BW910" i="3" s="1"/>
  <c r="L908" i="6" s="1"/>
  <c r="Q902" i="5"/>
  <c r="BW911" i="3" s="1"/>
  <c r="L909" i="6" s="1"/>
  <c r="Q903" i="5"/>
  <c r="BW912" i="3" s="1"/>
  <c r="L910" i="6" s="1"/>
  <c r="Q904" i="5"/>
  <c r="BW913" i="3" s="1"/>
  <c r="L911" i="6" s="1"/>
  <c r="Q905" i="5"/>
  <c r="BW914" i="3" s="1"/>
  <c r="L912" i="6" s="1"/>
  <c r="Q906" i="5"/>
  <c r="BW915" i="3" s="1"/>
  <c r="L913" i="6" s="1"/>
  <c r="Q907" i="5"/>
  <c r="BW916" i="3" s="1"/>
  <c r="L914" i="6" s="1"/>
  <c r="Q4" i="5"/>
  <c r="BW16" i="3" s="1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4" i="5"/>
  <c r="L14" i="6" l="1"/>
  <c r="G25" i="14"/>
  <c r="H25" i="14" s="1"/>
  <c r="BP248" i="3"/>
  <c r="BQ248" i="3"/>
  <c r="U905" i="5"/>
  <c r="U899" i="5"/>
  <c r="U876" i="5"/>
  <c r="U854" i="5"/>
  <c r="U826" i="5"/>
  <c r="U809" i="5"/>
  <c r="U797" i="5"/>
  <c r="U791" i="5"/>
  <c r="U785" i="5"/>
  <c r="U768" i="5"/>
  <c r="U762" i="5"/>
  <c r="U756" i="5"/>
  <c r="U739" i="5"/>
  <c r="U683" i="5"/>
  <c r="U666" i="5"/>
  <c r="U645" i="5"/>
  <c r="U616" i="5"/>
  <c r="U605" i="5"/>
  <c r="U593" i="5"/>
  <c r="U587" i="5"/>
  <c r="U564" i="5"/>
  <c r="U117" i="5"/>
  <c r="BP916" i="3"/>
  <c r="BQ916" i="3"/>
  <c r="BR916" i="3" s="1"/>
  <c r="U898" i="5"/>
  <c r="U881" i="5"/>
  <c r="U859" i="5"/>
  <c r="U853" i="5"/>
  <c r="U831" i="5"/>
  <c r="U825" i="5"/>
  <c r="U802" i="5"/>
  <c r="U790" i="5"/>
  <c r="U767" i="5"/>
  <c r="U721" i="5"/>
  <c r="U715" i="5"/>
  <c r="U682" i="5"/>
  <c r="U644" i="5"/>
  <c r="U604" i="5"/>
  <c r="U592" i="5"/>
  <c r="U551" i="5"/>
  <c r="U539" i="5"/>
  <c r="U533" i="5"/>
  <c r="U527" i="5"/>
  <c r="U515" i="5"/>
  <c r="U504" i="5"/>
  <c r="U498" i="5"/>
  <c r="U457" i="5"/>
  <c r="U451" i="5"/>
  <c r="U440" i="5"/>
  <c r="U428" i="5"/>
  <c r="U352" i="5"/>
  <c r="U346" i="5"/>
  <c r="U323" i="5"/>
  <c r="U317" i="5"/>
  <c r="U307" i="5"/>
  <c r="U199" i="5"/>
  <c r="U188" i="5"/>
  <c r="U76" i="5"/>
  <c r="U15" i="5"/>
  <c r="BP915" i="3"/>
  <c r="BQ915" i="3"/>
  <c r="BR915" i="3" s="1"/>
  <c r="U869" i="5"/>
  <c r="U847" i="5"/>
  <c r="U836" i="5"/>
  <c r="U813" i="5"/>
  <c r="U789" i="5"/>
  <c r="U755" i="5"/>
  <c r="U726" i="5"/>
  <c r="U687" i="5"/>
  <c r="U676" i="5"/>
  <c r="U670" i="5"/>
  <c r="U649" i="5"/>
  <c r="U643" i="5"/>
  <c r="U627" i="5"/>
  <c r="U621" i="5"/>
  <c r="U609" i="5"/>
  <c r="U580" i="5"/>
  <c r="U574" i="5"/>
  <c r="U544" i="5"/>
  <c r="U509" i="5"/>
  <c r="U480" i="5"/>
  <c r="U410" i="5"/>
  <c r="U398" i="5"/>
  <c r="U386" i="5"/>
  <c r="U375" i="5"/>
  <c r="U290" i="5"/>
  <c r="U284" i="5"/>
  <c r="U261" i="5"/>
  <c r="U239" i="5"/>
  <c r="U216" i="5"/>
  <c r="U193" i="5"/>
  <c r="U187" i="5"/>
  <c r="U161" i="5"/>
  <c r="U144" i="5"/>
  <c r="U133" i="5"/>
  <c r="U116" i="5"/>
  <c r="U99" i="5"/>
  <c r="U93" i="5"/>
  <c r="U87" i="5"/>
  <c r="U81" i="5"/>
  <c r="U59" i="5"/>
  <c r="U36" i="5"/>
  <c r="U31" i="5"/>
  <c r="U25" i="5"/>
  <c r="U20" i="5"/>
  <c r="BP914" i="3"/>
  <c r="BQ914" i="3"/>
  <c r="BR914" i="3" s="1"/>
  <c r="U777" i="5"/>
  <c r="U697" i="5"/>
  <c r="U648" i="5"/>
  <c r="U300" i="5"/>
  <c r="U289" i="5"/>
  <c r="U283" i="5"/>
  <c r="U249" i="5"/>
  <c r="U215" i="5"/>
  <c r="U160" i="5"/>
  <c r="U121" i="5"/>
  <c r="U41" i="5"/>
  <c r="BP913" i="3"/>
  <c r="BQ913" i="3"/>
  <c r="BR913" i="3" s="1"/>
  <c r="U885" i="5"/>
  <c r="U879" i="5"/>
  <c r="U857" i="5"/>
  <c r="U851" i="5"/>
  <c r="U829" i="5"/>
  <c r="U823" i="5"/>
  <c r="U812" i="5"/>
  <c r="U800" i="5"/>
  <c r="U794" i="5"/>
  <c r="U788" i="5"/>
  <c r="U771" i="5"/>
  <c r="U742" i="5"/>
  <c r="U691" i="5"/>
  <c r="U680" i="5"/>
  <c r="U631" i="5"/>
  <c r="U602" i="5"/>
  <c r="U596" i="5"/>
  <c r="U567" i="5"/>
  <c r="U555" i="5"/>
  <c r="U537" i="5"/>
  <c r="U531" i="5"/>
  <c r="U519" i="5"/>
  <c r="U496" i="5"/>
  <c r="U461" i="5"/>
  <c r="U449" i="5"/>
  <c r="U432" i="5"/>
  <c r="U426" i="5"/>
  <c r="U420" i="5"/>
  <c r="U368" i="5"/>
  <c r="U362" i="5"/>
  <c r="U356" i="5"/>
  <c r="U350" i="5"/>
  <c r="U344" i="5"/>
  <c r="U339" i="5"/>
  <c r="U333" i="5"/>
  <c r="U327" i="5"/>
  <c r="U203" i="5"/>
  <c r="U197" i="5"/>
  <c r="U192" i="5"/>
  <c r="U149" i="5"/>
  <c r="U63" i="5"/>
  <c r="U52" i="5"/>
  <c r="U7" i="5"/>
  <c r="BP912" i="3"/>
  <c r="BQ912" i="3"/>
  <c r="BR912" i="3" s="1"/>
  <c r="U896" i="5"/>
  <c r="U867" i="5"/>
  <c r="U845" i="5"/>
  <c r="U782" i="5"/>
  <c r="U776" i="5"/>
  <c r="U753" i="5"/>
  <c r="U741" i="5"/>
  <c r="U702" i="5"/>
  <c r="U696" i="5"/>
  <c r="U668" i="5"/>
  <c r="U658" i="5"/>
  <c r="U636" i="5"/>
  <c r="U619" i="5"/>
  <c r="U613" i="5"/>
  <c r="U607" i="5"/>
  <c r="U578" i="5"/>
  <c r="U490" i="5"/>
  <c r="U484" i="5"/>
  <c r="U472" i="5"/>
  <c r="U414" i="5"/>
  <c r="U408" i="5"/>
  <c r="U396" i="5"/>
  <c r="U390" i="5"/>
  <c r="U293" i="5"/>
  <c r="U288" i="5"/>
  <c r="U271" i="5"/>
  <c r="U259" i="5"/>
  <c r="U248" i="5"/>
  <c r="U237" i="5"/>
  <c r="U226" i="5"/>
  <c r="U214" i="5"/>
  <c r="U180" i="5"/>
  <c r="U169" i="5"/>
  <c r="U159" i="5"/>
  <c r="U154" i="5"/>
  <c r="U131" i="5"/>
  <c r="U114" i="5"/>
  <c r="U108" i="5"/>
  <c r="U85" i="5"/>
  <c r="U51" i="5"/>
  <c r="U40" i="5"/>
  <c r="U29" i="5"/>
  <c r="U18" i="5"/>
  <c r="U701" i="5"/>
  <c r="U225" i="5"/>
  <c r="U219" i="5"/>
  <c r="U153" i="5"/>
  <c r="U136" i="5"/>
  <c r="U119" i="5"/>
  <c r="U84" i="5"/>
  <c r="U900" i="5"/>
  <c r="U889" i="5"/>
  <c r="U883" i="5"/>
  <c r="U877" i="5"/>
  <c r="U871" i="5"/>
  <c r="U821" i="5"/>
  <c r="U804" i="5"/>
  <c r="U792" i="5"/>
  <c r="U786" i="5"/>
  <c r="U769" i="5"/>
  <c r="U734" i="5"/>
  <c r="U723" i="5"/>
  <c r="U700" i="5"/>
  <c r="U684" i="5"/>
  <c r="U678" i="5"/>
  <c r="U672" i="5"/>
  <c r="U656" i="5"/>
  <c r="U646" i="5"/>
  <c r="U617" i="5"/>
  <c r="U594" i="5"/>
  <c r="U565" i="5"/>
  <c r="U559" i="5"/>
  <c r="U553" i="5"/>
  <c r="U529" i="5"/>
  <c r="U523" i="5"/>
  <c r="U517" i="5"/>
  <c r="U506" i="5"/>
  <c r="U494" i="5"/>
  <c r="U465" i="5"/>
  <c r="U459" i="5"/>
  <c r="U436" i="5"/>
  <c r="U424" i="5"/>
  <c r="U366" i="5"/>
  <c r="U354" i="5"/>
  <c r="U325" i="5"/>
  <c r="U319" i="5"/>
  <c r="U207" i="5"/>
  <c r="U147" i="5"/>
  <c r="U107" i="5"/>
  <c r="U50" i="5"/>
  <c r="U11" i="5"/>
  <c r="U5" i="5"/>
  <c r="U540" i="5"/>
  <c r="U476" i="5"/>
  <c r="U452" i="5"/>
  <c r="U447" i="5"/>
  <c r="U400" i="5"/>
  <c r="U394" i="5"/>
  <c r="U388" i="5"/>
  <c r="U313" i="5"/>
  <c r="U303" i="5"/>
  <c r="U286" i="5"/>
  <c r="U280" i="5"/>
  <c r="U275" i="5"/>
  <c r="U269" i="5"/>
  <c r="U257" i="5"/>
  <c r="U252" i="5"/>
  <c r="U229" i="5"/>
  <c r="U224" i="5"/>
  <c r="U212" i="5"/>
  <c r="U173" i="5"/>
  <c r="U135" i="5"/>
  <c r="U112" i="5"/>
  <c r="U95" i="5"/>
  <c r="U83" i="5"/>
  <c r="U49" i="5"/>
  <c r="U875" i="5"/>
  <c r="U862" i="5"/>
  <c r="U839" i="5"/>
  <c r="U834" i="5"/>
  <c r="U815" i="5"/>
  <c r="U810" i="5"/>
  <c r="U758" i="5"/>
  <c r="U748" i="5"/>
  <c r="U732" i="5"/>
  <c r="U716" i="5"/>
  <c r="U667" i="5"/>
  <c r="U630" i="5"/>
  <c r="U625" i="5"/>
  <c r="U576" i="5"/>
  <c r="U522" i="5"/>
  <c r="U511" i="5"/>
  <c r="U489" i="5"/>
  <c r="U478" i="5"/>
  <c r="U467" i="5"/>
  <c r="U456" i="5"/>
  <c r="U445" i="5"/>
  <c r="U434" i="5"/>
  <c r="U423" i="5"/>
  <c r="U417" i="5"/>
  <c r="U406" i="5"/>
  <c r="U379" i="5"/>
  <c r="U330" i="5"/>
  <c r="U310" i="5"/>
  <c r="U281" i="5"/>
  <c r="U233" i="5"/>
  <c r="U185" i="5"/>
  <c r="U176" i="5"/>
  <c r="U166" i="5"/>
  <c r="U152" i="5"/>
  <c r="U124" i="5"/>
  <c r="U57" i="5"/>
  <c r="U34" i="5"/>
  <c r="U24" i="5"/>
  <c r="U904" i="5"/>
  <c r="U870" i="5"/>
  <c r="U843" i="5"/>
  <c r="U838" i="5"/>
  <c r="U819" i="5"/>
  <c r="U814" i="5"/>
  <c r="U747" i="5"/>
  <c r="U629" i="5"/>
  <c r="U624" i="5"/>
  <c r="U575" i="5"/>
  <c r="U543" i="5"/>
  <c r="U521" i="5"/>
  <c r="U510" i="5"/>
  <c r="U499" i="5"/>
  <c r="U488" i="5"/>
  <c r="U477" i="5"/>
  <c r="U466" i="5"/>
  <c r="U455" i="5"/>
  <c r="U433" i="5"/>
  <c r="U422" i="5"/>
  <c r="U411" i="5"/>
  <c r="U378" i="5"/>
  <c r="U367" i="5"/>
  <c r="U128" i="5"/>
  <c r="U118" i="5"/>
  <c r="U104" i="5"/>
  <c r="U66" i="5"/>
  <c r="U907" i="5"/>
  <c r="U888" i="5"/>
  <c r="U752" i="5"/>
  <c r="U736" i="5"/>
  <c r="U720" i="5"/>
  <c r="U695" i="5"/>
  <c r="U690" i="5"/>
  <c r="U639" i="5"/>
  <c r="U634" i="5"/>
  <c r="U526" i="5"/>
  <c r="U482" i="5"/>
  <c r="U438" i="5"/>
  <c r="U383" i="5"/>
  <c r="U265" i="5"/>
  <c r="U242" i="5"/>
  <c r="U232" i="5"/>
  <c r="U217" i="5"/>
  <c r="U194" i="5"/>
  <c r="U184" i="5"/>
  <c r="U89" i="5"/>
  <c r="U80" i="5"/>
  <c r="U70" i="5"/>
  <c r="U56" i="5"/>
  <c r="U28" i="5"/>
  <c r="U799" i="5"/>
  <c r="U730" i="5"/>
  <c r="U878" i="5"/>
  <c r="U751" i="5"/>
  <c r="U735" i="5"/>
  <c r="U719" i="5"/>
  <c r="U699" i="5"/>
  <c r="U694" i="5"/>
  <c r="U638" i="5"/>
  <c r="U611" i="5"/>
  <c r="U601" i="5"/>
  <c r="U579" i="5"/>
  <c r="U563" i="5"/>
  <c r="U558" i="5"/>
  <c r="U547" i="5"/>
  <c r="U536" i="5"/>
  <c r="U525" i="5"/>
  <c r="U514" i="5"/>
  <c r="U503" i="5"/>
  <c r="U481" i="5"/>
  <c r="U470" i="5"/>
  <c r="U443" i="5"/>
  <c r="U415" i="5"/>
  <c r="U382" i="5"/>
  <c r="U371" i="5"/>
  <c r="U360" i="5"/>
  <c r="U349" i="5"/>
  <c r="U343" i="5"/>
  <c r="U308" i="5"/>
  <c r="U145" i="5"/>
  <c r="U32" i="5"/>
  <c r="U22" i="5"/>
  <c r="U8" i="5"/>
  <c r="U902" i="5"/>
  <c r="U887" i="5"/>
  <c r="U882" i="5"/>
  <c r="U855" i="5"/>
  <c r="U846" i="5"/>
  <c r="U827" i="5"/>
  <c r="U822" i="5"/>
  <c r="U803" i="5"/>
  <c r="U798" i="5"/>
  <c r="U740" i="5"/>
  <c r="U724" i="5"/>
  <c r="U674" i="5"/>
  <c r="U622" i="5"/>
  <c r="U595" i="5"/>
  <c r="U552" i="5"/>
  <c r="U541" i="5"/>
  <c r="U530" i="5"/>
  <c r="U486" i="5"/>
  <c r="U850" i="5"/>
  <c r="U698" i="5"/>
  <c r="U642" i="5"/>
  <c r="U600" i="5"/>
  <c r="U589" i="5"/>
  <c r="U557" i="5"/>
  <c r="U546" i="5"/>
  <c r="U535" i="5"/>
  <c r="U513" i="5"/>
  <c r="U502" i="5"/>
  <c r="U442" i="5"/>
  <c r="U431" i="5"/>
  <c r="U403" i="5"/>
  <c r="U392" i="5"/>
  <c r="U381" i="5"/>
  <c r="U370" i="5"/>
  <c r="U359" i="5"/>
  <c r="U348" i="5"/>
  <c r="U337" i="5"/>
  <c r="U322" i="5"/>
  <c r="U312" i="5"/>
  <c r="U298" i="5"/>
  <c r="U250" i="5"/>
  <c r="U202" i="5"/>
  <c r="U178" i="5"/>
  <c r="U168" i="5"/>
  <c r="U140" i="5"/>
  <c r="U97" i="5"/>
  <c r="U73" i="5"/>
  <c r="U906" i="5"/>
  <c r="U891" i="5"/>
  <c r="U783" i="5"/>
  <c r="U778" i="5"/>
  <c r="U744" i="5"/>
  <c r="U650" i="5"/>
  <c r="U615" i="5"/>
  <c r="U599" i="5"/>
  <c r="U588" i="5"/>
  <c r="U583" i="5"/>
  <c r="U572" i="5"/>
  <c r="U556" i="5"/>
  <c r="U545" i="5"/>
  <c r="U534" i="5"/>
  <c r="U507" i="5"/>
  <c r="U474" i="5"/>
  <c r="U463" i="5"/>
  <c r="U441" i="5"/>
  <c r="U430" i="5"/>
  <c r="U413" i="5"/>
  <c r="U402" i="5"/>
  <c r="U391" i="5"/>
  <c r="U369" i="5"/>
  <c r="U358" i="5"/>
  <c r="U347" i="5"/>
  <c r="U321" i="5"/>
  <c r="U268" i="5"/>
  <c r="U258" i="5"/>
  <c r="U220" i="5"/>
  <c r="U130" i="5"/>
  <c r="U120" i="5"/>
  <c r="U92" i="5"/>
  <c r="U835" i="5"/>
  <c r="U830" i="5"/>
  <c r="U811" i="5"/>
  <c r="U806" i="5"/>
  <c r="U759" i="5"/>
  <c r="U754" i="5"/>
  <c r="U738" i="5"/>
  <c r="U722" i="5"/>
  <c r="U654" i="5"/>
  <c r="U626" i="5"/>
  <c r="U577" i="5"/>
  <c r="U479" i="5"/>
  <c r="U418" i="5"/>
  <c r="U407" i="5"/>
  <c r="U374" i="5"/>
  <c r="U331" i="5"/>
  <c r="U301" i="5"/>
  <c r="U210" i="5"/>
  <c r="U205" i="5"/>
  <c r="U172" i="5"/>
  <c r="U106" i="5"/>
  <c r="U82" i="5"/>
  <c r="U72" i="5"/>
  <c r="U44" i="5"/>
  <c r="U597" i="5"/>
  <c r="U573" i="5"/>
  <c r="U549" i="5"/>
  <c r="U501" i="5"/>
  <c r="U485" i="5"/>
  <c r="U469" i="5"/>
  <c r="U453" i="5"/>
  <c r="U437" i="5"/>
  <c r="U421" i="5"/>
  <c r="U405" i="5"/>
  <c r="U389" i="5"/>
  <c r="U373" i="5"/>
  <c r="U357" i="5"/>
  <c r="U393" i="5"/>
  <c r="U377" i="5"/>
  <c r="U361" i="5"/>
  <c r="U262" i="5"/>
  <c r="U585" i="5"/>
  <c r="U561" i="5"/>
  <c r="U314" i="5"/>
  <c r="U266" i="5"/>
  <c r="U218" i="5"/>
  <c r="U170" i="5"/>
  <c r="U122" i="5"/>
  <c r="U74" i="5"/>
  <c r="U26" i="5"/>
  <c r="U318" i="5"/>
  <c r="U270" i="5"/>
  <c r="U222" i="5"/>
  <c r="U174" i="5"/>
  <c r="U126" i="5"/>
  <c r="U78" i="5"/>
  <c r="U30" i="5"/>
  <c r="U326" i="5"/>
  <c r="U278" i="5"/>
  <c r="U230" i="5"/>
  <c r="U182" i="5"/>
  <c r="U134" i="5"/>
  <c r="U86" i="5"/>
  <c r="U38" i="5"/>
  <c r="U282" i="5"/>
  <c r="U234" i="5"/>
  <c r="U186" i="5"/>
  <c r="U138" i="5"/>
  <c r="U90" i="5"/>
  <c r="U42" i="5"/>
  <c r="U238" i="5"/>
  <c r="U190" i="5"/>
  <c r="U142" i="5"/>
  <c r="U94" i="5"/>
  <c r="U46" i="5"/>
  <c r="U342" i="5"/>
  <c r="U294" i="5"/>
  <c r="U246" i="5"/>
  <c r="U198" i="5"/>
  <c r="U150" i="5"/>
  <c r="U102" i="5"/>
  <c r="U54" i="5"/>
  <c r="U6" i="5"/>
  <c r="U302" i="5"/>
  <c r="U254" i="5"/>
  <c r="U206" i="5"/>
  <c r="U158" i="5"/>
  <c r="U110" i="5"/>
  <c r="U62" i="5"/>
  <c r="U14" i="5"/>
  <c r="E7" i="6" l="1"/>
  <c r="E8" i="6"/>
  <c r="J917" i="3" l="1"/>
  <c r="K917" i="3" s="1"/>
  <c r="E9" i="6" l="1"/>
  <c r="D7" i="6"/>
  <c r="F7" i="6" l="1"/>
  <c r="AN20" i="3" l="1"/>
  <c r="AO20" i="3" s="1"/>
  <c r="D9" i="6" l="1"/>
  <c r="F9" i="3"/>
  <c r="F8" i="3"/>
  <c r="D8" i="6"/>
  <c r="BQ24" i="3"/>
  <c r="BR24" i="3" s="1"/>
  <c r="BQ36" i="3"/>
  <c r="BR36" i="3" s="1"/>
  <c r="BQ48" i="3"/>
  <c r="BR48" i="3" s="1"/>
  <c r="BQ60" i="3"/>
  <c r="BR60" i="3" s="1"/>
  <c r="BQ72" i="3"/>
  <c r="BR72" i="3" s="1"/>
  <c r="BQ84" i="3"/>
  <c r="BR84" i="3" s="1"/>
  <c r="BQ96" i="3"/>
  <c r="BR96" i="3" s="1"/>
  <c r="BQ108" i="3"/>
  <c r="BR108" i="3" s="1"/>
  <c r="BQ120" i="3"/>
  <c r="BR120" i="3" s="1"/>
  <c r="BQ144" i="3"/>
  <c r="BR144" i="3" s="1"/>
  <c r="BQ156" i="3"/>
  <c r="BR156" i="3" s="1"/>
  <c r="BQ168" i="3"/>
  <c r="BR168" i="3" s="1"/>
  <c r="BQ180" i="3"/>
  <c r="BR180" i="3" s="1"/>
  <c r="BQ192" i="3"/>
  <c r="BR192" i="3" s="1"/>
  <c r="BQ204" i="3"/>
  <c r="BR204" i="3" s="1"/>
  <c r="BQ216" i="3"/>
  <c r="BR216" i="3" s="1"/>
  <c r="BQ228" i="3"/>
  <c r="BR228" i="3" s="1"/>
  <c r="BQ240" i="3"/>
  <c r="BR240" i="3" s="1"/>
  <c r="BQ252" i="3"/>
  <c r="BR252" i="3" s="1"/>
  <c r="BQ264" i="3"/>
  <c r="BR264" i="3" s="1"/>
  <c r="BQ276" i="3"/>
  <c r="BR276" i="3" s="1"/>
  <c r="BQ288" i="3"/>
  <c r="BR288" i="3" s="1"/>
  <c r="BQ300" i="3"/>
  <c r="BR300" i="3" s="1"/>
  <c r="BQ312" i="3"/>
  <c r="BR312" i="3" s="1"/>
  <c r="BQ324" i="3"/>
  <c r="BR324" i="3" s="1"/>
  <c r="BQ348" i="3"/>
  <c r="BR348" i="3" s="1"/>
  <c r="BQ360" i="3"/>
  <c r="BR360" i="3" s="1"/>
  <c r="BQ372" i="3"/>
  <c r="BR372" i="3" s="1"/>
  <c r="BQ384" i="3"/>
  <c r="BR384" i="3" s="1"/>
  <c r="BQ396" i="3"/>
  <c r="BR396" i="3" s="1"/>
  <c r="BQ401" i="3"/>
  <c r="BR401" i="3" s="1"/>
  <c r="BQ408" i="3"/>
  <c r="BR408" i="3" s="1"/>
  <c r="BQ420" i="3"/>
  <c r="BR420" i="3" s="1"/>
  <c r="BQ425" i="3"/>
  <c r="BR425" i="3" s="1"/>
  <c r="BQ432" i="3"/>
  <c r="BR432" i="3" s="1"/>
  <c r="BQ444" i="3"/>
  <c r="BR444" i="3" s="1"/>
  <c r="BQ449" i="3"/>
  <c r="BR449" i="3" s="1"/>
  <c r="BQ456" i="3"/>
  <c r="BR456" i="3" s="1"/>
  <c r="BQ461" i="3"/>
  <c r="BR461" i="3" s="1"/>
  <c r="BQ468" i="3"/>
  <c r="BR468" i="3" s="1"/>
  <c r="BQ485" i="3"/>
  <c r="BR485" i="3" s="1"/>
  <c r="BQ492" i="3"/>
  <c r="BR492" i="3" s="1"/>
  <c r="BQ504" i="3"/>
  <c r="BR504" i="3" s="1"/>
  <c r="BQ509" i="3"/>
  <c r="BR509" i="3" s="1"/>
  <c r="BQ516" i="3"/>
  <c r="BR516" i="3" s="1"/>
  <c r="BQ521" i="3"/>
  <c r="BR521" i="3" s="1"/>
  <c r="BQ528" i="3"/>
  <c r="BR528" i="3" s="1"/>
  <c r="BQ533" i="3"/>
  <c r="BR533" i="3" s="1"/>
  <c r="BQ540" i="3"/>
  <c r="BR540" i="3" s="1"/>
  <c r="BQ552" i="3"/>
  <c r="BR552" i="3" s="1"/>
  <c r="BQ564" i="3"/>
  <c r="BR564" i="3" s="1"/>
  <c r="BQ569" i="3"/>
  <c r="BR569" i="3" s="1"/>
  <c r="BQ576" i="3"/>
  <c r="BR576" i="3" s="1"/>
  <c r="BQ581" i="3"/>
  <c r="BR581" i="3" s="1"/>
  <c r="BQ588" i="3"/>
  <c r="BR588" i="3" s="1"/>
  <c r="BQ593" i="3"/>
  <c r="BR593" i="3" s="1"/>
  <c r="BQ600" i="3"/>
  <c r="BR600" i="3" s="1"/>
  <c r="BQ605" i="3"/>
  <c r="BR605" i="3" s="1"/>
  <c r="BQ612" i="3"/>
  <c r="BR612" i="3" s="1"/>
  <c r="BQ617" i="3"/>
  <c r="BR617" i="3" s="1"/>
  <c r="BQ624" i="3"/>
  <c r="BR624" i="3" s="1"/>
  <c r="BQ629" i="3"/>
  <c r="BR629" i="3" s="1"/>
  <c r="BQ636" i="3"/>
  <c r="BR636" i="3" s="1"/>
  <c r="BQ641" i="3"/>
  <c r="BR641" i="3" s="1"/>
  <c r="BQ648" i="3"/>
  <c r="BR648" i="3" s="1"/>
  <c r="BQ653" i="3"/>
  <c r="BR653" i="3" s="1"/>
  <c r="BQ660" i="3"/>
  <c r="BR660" i="3" s="1"/>
  <c r="BQ672" i="3"/>
  <c r="BR672" i="3" s="1"/>
  <c r="BQ677" i="3"/>
  <c r="BR677" i="3" s="1"/>
  <c r="BQ684" i="3"/>
  <c r="BR684" i="3" s="1"/>
  <c r="BQ689" i="3"/>
  <c r="BR689" i="3" s="1"/>
  <c r="BQ696" i="3"/>
  <c r="BR696" i="3" s="1"/>
  <c r="BQ720" i="3"/>
  <c r="BR720" i="3" s="1"/>
  <c r="BQ725" i="3"/>
  <c r="BR725" i="3" s="1"/>
  <c r="BQ744" i="3"/>
  <c r="BR744" i="3" s="1"/>
  <c r="BQ749" i="3"/>
  <c r="BR749" i="3" s="1"/>
  <c r="BQ756" i="3"/>
  <c r="BR756" i="3" s="1"/>
  <c r="BQ761" i="3"/>
  <c r="BR761" i="3" s="1"/>
  <c r="BQ768" i="3"/>
  <c r="BR768" i="3" s="1"/>
  <c r="BQ773" i="3"/>
  <c r="BR773" i="3" s="1"/>
  <c r="BQ780" i="3"/>
  <c r="BR780" i="3" s="1"/>
  <c r="BQ785" i="3"/>
  <c r="BR785" i="3" s="1"/>
  <c r="BQ792" i="3"/>
  <c r="BR792" i="3" s="1"/>
  <c r="BQ797" i="3"/>
  <c r="BR797" i="3" s="1"/>
  <c r="BQ804" i="3"/>
  <c r="BR804" i="3" s="1"/>
  <c r="BQ809" i="3"/>
  <c r="BR809" i="3" s="1"/>
  <c r="BQ816" i="3"/>
  <c r="BR816" i="3" s="1"/>
  <c r="BQ821" i="3"/>
  <c r="BR821" i="3" s="1"/>
  <c r="BQ828" i="3"/>
  <c r="BR828" i="3" s="1"/>
  <c r="BQ833" i="3"/>
  <c r="BR833" i="3" s="1"/>
  <c r="BQ840" i="3"/>
  <c r="BR840" i="3" s="1"/>
  <c r="BQ845" i="3"/>
  <c r="BR845" i="3" s="1"/>
  <c r="BQ852" i="3"/>
  <c r="BR852" i="3" s="1"/>
  <c r="BQ857" i="3"/>
  <c r="BR857" i="3" s="1"/>
  <c r="BQ864" i="3"/>
  <c r="BR864" i="3" s="1"/>
  <c r="BQ869" i="3"/>
  <c r="BR869" i="3" s="1"/>
  <c r="BQ876" i="3"/>
  <c r="BR876" i="3" s="1"/>
  <c r="BQ881" i="3"/>
  <c r="BR881" i="3" s="1"/>
  <c r="BQ888" i="3"/>
  <c r="BR888" i="3" s="1"/>
  <c r="BQ893" i="3"/>
  <c r="BR893" i="3" s="1"/>
  <c r="BQ900" i="3"/>
  <c r="BR900" i="3" s="1"/>
  <c r="BQ16" i="3"/>
  <c r="BR16" i="3" s="1"/>
  <c r="BQ594" i="3"/>
  <c r="BR594" i="3" s="1"/>
  <c r="BQ238" i="3"/>
  <c r="BR238" i="3" s="1"/>
  <c r="BQ265" i="3"/>
  <c r="BR265" i="3" s="1"/>
  <c r="BQ379" i="3"/>
  <c r="BR379" i="3" s="1"/>
  <c r="BQ405" i="3"/>
  <c r="BR405" i="3" s="1"/>
  <c r="BQ356" i="3"/>
  <c r="BR356" i="3" s="1"/>
  <c r="BQ398" i="3"/>
  <c r="BR398" i="3" s="1"/>
  <c r="BQ610" i="3"/>
  <c r="BR610" i="3" s="1"/>
  <c r="BQ643" i="3"/>
  <c r="BR643" i="3" s="1"/>
  <c r="BQ666" i="3"/>
  <c r="BR666" i="3" s="1"/>
  <c r="BQ728" i="3"/>
  <c r="BR728" i="3" s="1"/>
  <c r="BQ447" i="3"/>
  <c r="BR447" i="3" s="1"/>
  <c r="BQ573" i="3"/>
  <c r="BR573" i="3" s="1"/>
  <c r="BQ97" i="3"/>
  <c r="BR97" i="3" s="1"/>
  <c r="BQ40" i="3"/>
  <c r="BR40" i="3" s="1"/>
  <c r="BQ185" i="3"/>
  <c r="BR185" i="3" s="1"/>
  <c r="BQ138" i="3"/>
  <c r="BR138" i="3" s="1"/>
  <c r="BQ330" i="3"/>
  <c r="BR330" i="3" s="1"/>
  <c r="BQ346" i="3"/>
  <c r="BR346" i="3" s="1"/>
  <c r="BQ313" i="3"/>
  <c r="BR313" i="3" s="1"/>
  <c r="BQ774" i="3"/>
  <c r="BR774" i="3" s="1"/>
  <c r="BQ814" i="3"/>
  <c r="BR814" i="3" s="1"/>
  <c r="BQ834" i="3"/>
  <c r="BR834" i="3" s="1"/>
  <c r="BQ880" i="3"/>
  <c r="BR880" i="3" s="1"/>
  <c r="BQ414" i="3"/>
  <c r="BR414" i="3" s="1"/>
  <c r="BQ223" i="3"/>
  <c r="BR223" i="3" s="1"/>
  <c r="BQ230" i="3"/>
  <c r="BR230" i="3" s="1"/>
  <c r="BQ239" i="3"/>
  <c r="BR239" i="3" s="1"/>
  <c r="BQ283" i="3"/>
  <c r="BR283" i="3" s="1"/>
  <c r="BQ254" i="3"/>
  <c r="BR254" i="3" s="1"/>
  <c r="BQ255" i="3"/>
  <c r="BR255" i="3" s="1"/>
  <c r="BQ277" i="3"/>
  <c r="BR277" i="3" s="1"/>
  <c r="BQ278" i="3"/>
  <c r="BR278" i="3" s="1"/>
  <c r="BQ177" i="3"/>
  <c r="BR177" i="3" s="1"/>
  <c r="BQ266" i="3"/>
  <c r="BR266" i="3" s="1"/>
  <c r="BQ391" i="3"/>
  <c r="BR391" i="3" s="1"/>
  <c r="BQ368" i="3"/>
  <c r="BR368" i="3" s="1"/>
  <c r="BQ219" i="3"/>
  <c r="BR219" i="3" s="1"/>
  <c r="BQ699" i="3"/>
  <c r="BR699" i="3" s="1"/>
  <c r="BQ690" i="3"/>
  <c r="BR690" i="3" s="1"/>
  <c r="BQ595" i="3"/>
  <c r="BR595" i="3" s="1"/>
  <c r="BQ721" i="3"/>
  <c r="BR721" i="3" s="1"/>
  <c r="BQ567" i="3"/>
  <c r="BR567" i="3" s="1"/>
  <c r="BQ506" i="3"/>
  <c r="BR506" i="3" s="1"/>
  <c r="BQ558" i="3"/>
  <c r="BR558" i="3" s="1"/>
  <c r="BQ473" i="3"/>
  <c r="BR473" i="3" s="1"/>
  <c r="BQ486" i="3"/>
  <c r="BR486" i="3" s="1"/>
  <c r="BQ429" i="3"/>
  <c r="BR429" i="3" s="1"/>
  <c r="BQ520" i="3"/>
  <c r="BR520" i="3" s="1"/>
  <c r="BQ110" i="3"/>
  <c r="BR110" i="3" s="1"/>
  <c r="BQ58" i="3"/>
  <c r="BR58" i="3" s="1"/>
  <c r="BQ73" i="3"/>
  <c r="BR73" i="3" s="1"/>
  <c r="BQ88" i="3"/>
  <c r="BR88" i="3" s="1"/>
  <c r="BQ89" i="3"/>
  <c r="BR89" i="3" s="1"/>
  <c r="BQ66" i="3"/>
  <c r="BR66" i="3" s="1"/>
  <c r="BQ211" i="3"/>
  <c r="BR211" i="3" s="1"/>
  <c r="BQ165" i="3"/>
  <c r="BR165" i="3" s="1"/>
  <c r="BQ129" i="3"/>
  <c r="BR129" i="3" s="1"/>
  <c r="BQ130" i="3"/>
  <c r="BR130" i="3" s="1"/>
  <c r="BQ147" i="3"/>
  <c r="BR147" i="3" s="1"/>
  <c r="BQ148" i="3"/>
  <c r="BR148" i="3" s="1"/>
  <c r="BQ199" i="3"/>
  <c r="BR199" i="3" s="1"/>
  <c r="BQ118" i="3"/>
  <c r="BR118" i="3" s="1"/>
  <c r="BQ331" i="3"/>
  <c r="BR331" i="3" s="1"/>
  <c r="BQ332" i="3"/>
  <c r="BR332" i="3" s="1"/>
  <c r="BQ333" i="3"/>
  <c r="BR333" i="3" s="1"/>
  <c r="BQ298" i="3"/>
  <c r="BR298" i="3" s="1"/>
  <c r="BQ299" i="3"/>
  <c r="BR299" i="3" s="1"/>
  <c r="BQ347" i="3"/>
  <c r="BR347" i="3" s="1"/>
  <c r="BQ344" i="3"/>
  <c r="BR344" i="3" s="1"/>
  <c r="BQ341" i="3"/>
  <c r="BR341" i="3" s="1"/>
  <c r="BQ290" i="3"/>
  <c r="BR290" i="3" s="1"/>
  <c r="BQ322" i="3"/>
  <c r="BR322" i="3" s="1"/>
  <c r="BQ754" i="3"/>
  <c r="BR754" i="3" s="1"/>
  <c r="BQ798" i="3"/>
  <c r="BR798" i="3" s="1"/>
  <c r="BQ806" i="3"/>
  <c r="BR806" i="3" s="1"/>
  <c r="BQ815" i="3"/>
  <c r="BR815" i="3" s="1"/>
  <c r="BQ763" i="3"/>
  <c r="BR763" i="3" s="1"/>
  <c r="BQ889" i="3"/>
  <c r="BR889" i="3" s="1"/>
  <c r="BQ905" i="3"/>
  <c r="BR905" i="3" s="1"/>
  <c r="BQ844" i="3"/>
  <c r="BR844" i="3" s="1"/>
  <c r="BQ415" i="3"/>
  <c r="BR415" i="3" s="1"/>
  <c r="BQ416" i="3"/>
  <c r="BR416" i="3" s="1"/>
  <c r="BQ417" i="3"/>
  <c r="BR417" i="3" s="1"/>
  <c r="BQ418" i="3"/>
  <c r="BR418" i="3" s="1"/>
  <c r="BQ224" i="3"/>
  <c r="BR224" i="3" s="1"/>
  <c r="BQ225" i="3"/>
  <c r="BR225" i="3" s="1"/>
  <c r="BQ226" i="3"/>
  <c r="BR226" i="3" s="1"/>
  <c r="BQ227" i="3"/>
  <c r="BR227" i="3" s="1"/>
  <c r="BQ231" i="3"/>
  <c r="BR231" i="3" s="1"/>
  <c r="BQ232" i="3"/>
  <c r="BR232" i="3" s="1"/>
  <c r="BQ233" i="3"/>
  <c r="BR233" i="3" s="1"/>
  <c r="BQ234" i="3"/>
  <c r="BR234" i="3" s="1"/>
  <c r="BQ235" i="3"/>
  <c r="BR235" i="3" s="1"/>
  <c r="BQ236" i="3"/>
  <c r="BR236" i="3" s="1"/>
  <c r="BQ237" i="3"/>
  <c r="BR237" i="3" s="1"/>
  <c r="BQ241" i="3"/>
  <c r="BR241" i="3" s="1"/>
  <c r="BQ242" i="3"/>
  <c r="BR242" i="3" s="1"/>
  <c r="BQ243" i="3"/>
  <c r="BR243" i="3" s="1"/>
  <c r="BQ244" i="3"/>
  <c r="BR244" i="3" s="1"/>
  <c r="BQ245" i="3"/>
  <c r="BR245" i="3" s="1"/>
  <c r="BQ246" i="3"/>
  <c r="BR246" i="3" s="1"/>
  <c r="BQ247" i="3"/>
  <c r="BR247" i="3" s="1"/>
  <c r="BR248" i="3"/>
  <c r="BQ249" i="3"/>
  <c r="BR249" i="3" s="1"/>
  <c r="BQ250" i="3"/>
  <c r="BR250" i="3" s="1"/>
  <c r="BQ251" i="3"/>
  <c r="BR251" i="3" s="1"/>
  <c r="BQ253" i="3"/>
  <c r="BR253" i="3" s="1"/>
  <c r="BQ284" i="3"/>
  <c r="BR284" i="3" s="1"/>
  <c r="BQ285" i="3"/>
  <c r="BR285" i="3" s="1"/>
  <c r="BQ286" i="3"/>
  <c r="BR286" i="3" s="1"/>
  <c r="BQ287" i="3"/>
  <c r="BR287" i="3" s="1"/>
  <c r="BQ289" i="3"/>
  <c r="BR289" i="3" s="1"/>
  <c r="BQ256" i="3"/>
  <c r="BR256" i="3" s="1"/>
  <c r="BQ257" i="3"/>
  <c r="BR257" i="3" s="1"/>
  <c r="BQ258" i="3"/>
  <c r="BR258" i="3" s="1"/>
  <c r="BQ259" i="3"/>
  <c r="BR259" i="3" s="1"/>
  <c r="BQ260" i="3"/>
  <c r="BR260" i="3" s="1"/>
  <c r="BQ261" i="3"/>
  <c r="BR261" i="3" s="1"/>
  <c r="BQ262" i="3"/>
  <c r="BR262" i="3" s="1"/>
  <c r="BQ263" i="3"/>
  <c r="BR263" i="3" s="1"/>
  <c r="BQ279" i="3"/>
  <c r="BR279" i="3" s="1"/>
  <c r="BQ280" i="3"/>
  <c r="BR280" i="3" s="1"/>
  <c r="BQ281" i="3"/>
  <c r="BR281" i="3" s="1"/>
  <c r="BQ282" i="3"/>
  <c r="BR282" i="3" s="1"/>
  <c r="BQ178" i="3"/>
  <c r="BR178" i="3" s="1"/>
  <c r="BQ179" i="3"/>
  <c r="BR179" i="3" s="1"/>
  <c r="BQ181" i="3"/>
  <c r="BR181" i="3" s="1"/>
  <c r="BQ182" i="3"/>
  <c r="BR182" i="3" s="1"/>
  <c r="BQ267" i="3"/>
  <c r="BR267" i="3" s="1"/>
  <c r="BQ268" i="3"/>
  <c r="BR268" i="3" s="1"/>
  <c r="BQ269" i="3"/>
  <c r="BR269" i="3" s="1"/>
  <c r="BQ270" i="3"/>
  <c r="BR270" i="3" s="1"/>
  <c r="BQ271" i="3"/>
  <c r="BR271" i="3" s="1"/>
  <c r="BQ272" i="3"/>
  <c r="BR272" i="3" s="1"/>
  <c r="BQ273" i="3"/>
  <c r="BR273" i="3" s="1"/>
  <c r="BQ274" i="3"/>
  <c r="BR274" i="3" s="1"/>
  <c r="BQ275" i="3"/>
  <c r="BR275" i="3" s="1"/>
  <c r="BQ380" i="3"/>
  <c r="BR380" i="3" s="1"/>
  <c r="BQ381" i="3"/>
  <c r="BR381" i="3" s="1"/>
  <c r="BQ382" i="3"/>
  <c r="BR382" i="3" s="1"/>
  <c r="BQ383" i="3"/>
  <c r="BR383" i="3" s="1"/>
  <c r="BQ385" i="3"/>
  <c r="BR385" i="3" s="1"/>
  <c r="BQ386" i="3"/>
  <c r="BR386" i="3" s="1"/>
  <c r="BQ387" i="3"/>
  <c r="BR387" i="3" s="1"/>
  <c r="BQ388" i="3"/>
  <c r="BR388" i="3" s="1"/>
  <c r="BQ389" i="3"/>
  <c r="BR389" i="3" s="1"/>
  <c r="BQ406" i="3"/>
  <c r="BR406" i="3" s="1"/>
  <c r="BQ407" i="3"/>
  <c r="BR407" i="3" s="1"/>
  <c r="BQ409" i="3"/>
  <c r="BR409" i="3" s="1"/>
  <c r="BQ410" i="3"/>
  <c r="BR410" i="3" s="1"/>
  <c r="BQ411" i="3"/>
  <c r="BR411" i="3" s="1"/>
  <c r="BQ369" i="3"/>
  <c r="BR369" i="3" s="1"/>
  <c r="BQ357" i="3"/>
  <c r="BR357" i="3" s="1"/>
  <c r="BQ358" i="3"/>
  <c r="BR358" i="3" s="1"/>
  <c r="BQ359" i="3"/>
  <c r="BR359" i="3" s="1"/>
  <c r="BQ361" i="3"/>
  <c r="BR361" i="3" s="1"/>
  <c r="BQ362" i="3"/>
  <c r="BR362" i="3" s="1"/>
  <c r="BQ363" i="3"/>
  <c r="BR363" i="3" s="1"/>
  <c r="BQ364" i="3"/>
  <c r="BR364" i="3" s="1"/>
  <c r="BQ365" i="3"/>
  <c r="BR365" i="3" s="1"/>
  <c r="BQ366" i="3"/>
  <c r="BR366" i="3" s="1"/>
  <c r="BQ367" i="3"/>
  <c r="BR367" i="3" s="1"/>
  <c r="BQ392" i="3"/>
  <c r="BR392" i="3" s="1"/>
  <c r="BQ393" i="3"/>
  <c r="BR393" i="3" s="1"/>
  <c r="BQ394" i="3"/>
  <c r="BR394" i="3" s="1"/>
  <c r="BQ395" i="3"/>
  <c r="BR395" i="3" s="1"/>
  <c r="BQ370" i="3"/>
  <c r="BR370" i="3" s="1"/>
  <c r="BQ371" i="3"/>
  <c r="BR371" i="3" s="1"/>
  <c r="BQ373" i="3"/>
  <c r="BR373" i="3" s="1"/>
  <c r="BQ374" i="3"/>
  <c r="BR374" i="3" s="1"/>
  <c r="BQ375" i="3"/>
  <c r="BR375" i="3" s="1"/>
  <c r="BQ376" i="3"/>
  <c r="BR376" i="3" s="1"/>
  <c r="BQ399" i="3"/>
  <c r="BR399" i="3" s="1"/>
  <c r="BQ400" i="3"/>
  <c r="BR400" i="3" s="1"/>
  <c r="BQ402" i="3"/>
  <c r="BR402" i="3" s="1"/>
  <c r="BQ403" i="3"/>
  <c r="BR403" i="3" s="1"/>
  <c r="BQ404" i="3"/>
  <c r="BR404" i="3" s="1"/>
  <c r="BQ220" i="3"/>
  <c r="BR220" i="3" s="1"/>
  <c r="BQ221" i="3"/>
  <c r="BR221" i="3" s="1"/>
  <c r="BQ222" i="3"/>
  <c r="BR222" i="3" s="1"/>
  <c r="BQ421" i="3"/>
  <c r="BR421" i="3" s="1"/>
  <c r="BQ422" i="3"/>
  <c r="BR422" i="3" s="1"/>
  <c r="BQ423" i="3"/>
  <c r="BR423" i="3" s="1"/>
  <c r="BQ424" i="3"/>
  <c r="BR424" i="3" s="1"/>
  <c r="BQ611" i="3"/>
  <c r="BR611" i="3" s="1"/>
  <c r="BQ613" i="3"/>
  <c r="BR613" i="3" s="1"/>
  <c r="BQ614" i="3"/>
  <c r="BR614" i="3" s="1"/>
  <c r="BQ615" i="3"/>
  <c r="BR615" i="3" s="1"/>
  <c r="BQ616" i="3"/>
  <c r="BR616" i="3" s="1"/>
  <c r="BQ618" i="3"/>
  <c r="BR618" i="3" s="1"/>
  <c r="BQ619" i="3"/>
  <c r="BR619" i="3" s="1"/>
  <c r="BQ620" i="3"/>
  <c r="BR620" i="3" s="1"/>
  <c r="BQ621" i="3"/>
  <c r="BR621" i="3" s="1"/>
  <c r="BQ622" i="3"/>
  <c r="BR622" i="3" s="1"/>
  <c r="BQ623" i="3"/>
  <c r="BR623" i="3" s="1"/>
  <c r="BQ625" i="3"/>
  <c r="BR625" i="3" s="1"/>
  <c r="BQ626" i="3"/>
  <c r="BR626" i="3" s="1"/>
  <c r="BQ627" i="3"/>
  <c r="BR627" i="3" s="1"/>
  <c r="BQ628" i="3"/>
  <c r="BR628" i="3" s="1"/>
  <c r="BQ630" i="3"/>
  <c r="BR630" i="3" s="1"/>
  <c r="BQ631" i="3"/>
  <c r="BR631" i="3" s="1"/>
  <c r="BQ632" i="3"/>
  <c r="BR632" i="3" s="1"/>
  <c r="BQ633" i="3"/>
  <c r="BR633" i="3" s="1"/>
  <c r="BQ634" i="3"/>
  <c r="BR634" i="3" s="1"/>
  <c r="BQ644" i="3"/>
  <c r="BR644" i="3" s="1"/>
  <c r="BQ645" i="3"/>
  <c r="BR645" i="3" s="1"/>
  <c r="BQ646" i="3"/>
  <c r="BR646" i="3" s="1"/>
  <c r="BQ647" i="3"/>
  <c r="BR647" i="3" s="1"/>
  <c r="BQ649" i="3"/>
  <c r="BR649" i="3" s="1"/>
  <c r="BQ650" i="3"/>
  <c r="BR650" i="3" s="1"/>
  <c r="BQ651" i="3"/>
  <c r="BR651" i="3" s="1"/>
  <c r="BQ652" i="3"/>
  <c r="BR652" i="3" s="1"/>
  <c r="BQ654" i="3"/>
  <c r="BR654" i="3" s="1"/>
  <c r="BQ655" i="3"/>
  <c r="BR655" i="3" s="1"/>
  <c r="BQ656" i="3"/>
  <c r="BR656" i="3" s="1"/>
  <c r="BQ657" i="3"/>
  <c r="BR657" i="3" s="1"/>
  <c r="BQ658" i="3"/>
  <c r="BR658" i="3" s="1"/>
  <c r="BQ659" i="3"/>
  <c r="BR659" i="3" s="1"/>
  <c r="BQ661" i="3"/>
  <c r="BR661" i="3" s="1"/>
  <c r="BQ662" i="3"/>
  <c r="BR662" i="3" s="1"/>
  <c r="BQ667" i="3"/>
  <c r="BR667" i="3" s="1"/>
  <c r="BQ668" i="3"/>
  <c r="BR668" i="3" s="1"/>
  <c r="BQ669" i="3"/>
  <c r="BR669" i="3" s="1"/>
  <c r="BQ670" i="3"/>
  <c r="BR670" i="3" s="1"/>
  <c r="BQ671" i="3"/>
  <c r="BR671" i="3" s="1"/>
  <c r="BQ673" i="3"/>
  <c r="BR673" i="3" s="1"/>
  <c r="BQ674" i="3"/>
  <c r="BR674" i="3" s="1"/>
  <c r="BQ675" i="3"/>
  <c r="BR675" i="3" s="1"/>
  <c r="BQ676" i="3"/>
  <c r="BR676" i="3" s="1"/>
  <c r="BQ678" i="3"/>
  <c r="BR678" i="3" s="1"/>
  <c r="BQ700" i="3"/>
  <c r="BR700" i="3" s="1"/>
  <c r="BQ701" i="3"/>
  <c r="BR701" i="3" s="1"/>
  <c r="BQ702" i="3"/>
  <c r="BR702" i="3" s="1"/>
  <c r="BQ703" i="3"/>
  <c r="BR703" i="3" s="1"/>
  <c r="BQ704" i="3"/>
  <c r="BR704" i="3" s="1"/>
  <c r="BQ705" i="3"/>
  <c r="BR705" i="3" s="1"/>
  <c r="BQ706" i="3"/>
  <c r="BR706" i="3" s="1"/>
  <c r="BQ707" i="3"/>
  <c r="BR707" i="3" s="1"/>
  <c r="BQ708" i="3"/>
  <c r="BR708" i="3" s="1"/>
  <c r="BQ709" i="3"/>
  <c r="BR709" i="3" s="1"/>
  <c r="BQ710" i="3"/>
  <c r="BR710" i="3" s="1"/>
  <c r="BQ711" i="3"/>
  <c r="BR711" i="3" s="1"/>
  <c r="BQ712" i="3"/>
  <c r="BR712" i="3" s="1"/>
  <c r="BQ713" i="3"/>
  <c r="BR713" i="3" s="1"/>
  <c r="BQ714" i="3"/>
  <c r="BR714" i="3" s="1"/>
  <c r="BQ715" i="3"/>
  <c r="BR715" i="3" s="1"/>
  <c r="BQ716" i="3"/>
  <c r="BR716" i="3" s="1"/>
  <c r="BQ729" i="3"/>
  <c r="BR729" i="3" s="1"/>
  <c r="BQ730" i="3"/>
  <c r="BR730" i="3" s="1"/>
  <c r="BQ731" i="3"/>
  <c r="BR731" i="3" s="1"/>
  <c r="BQ732" i="3"/>
  <c r="BR732" i="3" s="1"/>
  <c r="BQ733" i="3"/>
  <c r="BR733" i="3" s="1"/>
  <c r="BQ734" i="3"/>
  <c r="BR734" i="3" s="1"/>
  <c r="BQ735" i="3"/>
  <c r="BR735" i="3" s="1"/>
  <c r="BQ736" i="3"/>
  <c r="BR736" i="3" s="1"/>
  <c r="BQ737" i="3"/>
  <c r="BR737" i="3" s="1"/>
  <c r="BQ738" i="3"/>
  <c r="BR738" i="3" s="1"/>
  <c r="BQ739" i="3"/>
  <c r="BR739" i="3" s="1"/>
  <c r="BQ740" i="3"/>
  <c r="BR740" i="3" s="1"/>
  <c r="BQ741" i="3"/>
  <c r="BR741" i="3" s="1"/>
  <c r="BQ742" i="3"/>
  <c r="BR742" i="3" s="1"/>
  <c r="BQ743" i="3"/>
  <c r="BR743" i="3" s="1"/>
  <c r="BQ745" i="3"/>
  <c r="BR745" i="3" s="1"/>
  <c r="BQ746" i="3"/>
  <c r="BR746" i="3" s="1"/>
  <c r="BQ691" i="3"/>
  <c r="BR691" i="3" s="1"/>
  <c r="BQ692" i="3"/>
  <c r="BR692" i="3" s="1"/>
  <c r="BQ693" i="3"/>
  <c r="BR693" i="3" s="1"/>
  <c r="BQ694" i="3"/>
  <c r="BR694" i="3" s="1"/>
  <c r="BQ695" i="3"/>
  <c r="BR695" i="3" s="1"/>
  <c r="BQ697" i="3"/>
  <c r="BR697" i="3" s="1"/>
  <c r="BQ596" i="3"/>
  <c r="BR596" i="3" s="1"/>
  <c r="BQ597" i="3"/>
  <c r="BR597" i="3" s="1"/>
  <c r="BQ598" i="3"/>
  <c r="BR598" i="3" s="1"/>
  <c r="BQ599" i="3"/>
  <c r="BR599" i="3" s="1"/>
  <c r="BQ601" i="3"/>
  <c r="BR601" i="3" s="1"/>
  <c r="BQ602" i="3"/>
  <c r="BR602" i="3" s="1"/>
  <c r="BQ603" i="3"/>
  <c r="BR603" i="3" s="1"/>
  <c r="BQ604" i="3"/>
  <c r="BR604" i="3" s="1"/>
  <c r="BQ606" i="3"/>
  <c r="BR606" i="3" s="1"/>
  <c r="BQ607" i="3"/>
  <c r="BR607" i="3" s="1"/>
  <c r="BQ608" i="3"/>
  <c r="BR608" i="3" s="1"/>
  <c r="BQ609" i="3"/>
  <c r="BR609" i="3" s="1"/>
  <c r="BQ722" i="3"/>
  <c r="BR722" i="3" s="1"/>
  <c r="BQ723" i="3"/>
  <c r="BR723" i="3" s="1"/>
  <c r="BQ724" i="3"/>
  <c r="BR724" i="3" s="1"/>
  <c r="BQ726" i="3"/>
  <c r="BR726" i="3" s="1"/>
  <c r="BQ727" i="3"/>
  <c r="BR727" i="3" s="1"/>
  <c r="BQ568" i="3"/>
  <c r="BR568" i="3" s="1"/>
  <c r="BQ570" i="3"/>
  <c r="BR570" i="3" s="1"/>
  <c r="BQ571" i="3"/>
  <c r="BR571" i="3" s="1"/>
  <c r="BQ448" i="3"/>
  <c r="BR448" i="3" s="1"/>
  <c r="BQ450" i="3"/>
  <c r="BR450" i="3" s="1"/>
  <c r="BQ451" i="3"/>
  <c r="BR451" i="3" s="1"/>
  <c r="BQ452" i="3"/>
  <c r="BR452" i="3" s="1"/>
  <c r="BQ453" i="3"/>
  <c r="BR453" i="3" s="1"/>
  <c r="BQ454" i="3"/>
  <c r="BR454" i="3" s="1"/>
  <c r="BQ455" i="3"/>
  <c r="BR455" i="3" s="1"/>
  <c r="BQ457" i="3"/>
  <c r="BR457" i="3" s="1"/>
  <c r="BQ458" i="3"/>
  <c r="BR458" i="3" s="1"/>
  <c r="BQ459" i="3"/>
  <c r="BR459" i="3" s="1"/>
  <c r="BQ460" i="3"/>
  <c r="BR460" i="3" s="1"/>
  <c r="BQ462" i="3"/>
  <c r="BR462" i="3" s="1"/>
  <c r="BQ463" i="3"/>
  <c r="BR463" i="3" s="1"/>
  <c r="BQ464" i="3"/>
  <c r="BR464" i="3" s="1"/>
  <c r="BQ465" i="3"/>
  <c r="BR465" i="3" s="1"/>
  <c r="BQ574" i="3"/>
  <c r="BR574" i="3" s="1"/>
  <c r="BQ575" i="3"/>
  <c r="BR575" i="3" s="1"/>
  <c r="BQ577" i="3"/>
  <c r="BR577" i="3" s="1"/>
  <c r="BQ578" i="3"/>
  <c r="BR578" i="3" s="1"/>
  <c r="BQ579" i="3"/>
  <c r="BR579" i="3" s="1"/>
  <c r="BQ580" i="3"/>
  <c r="BR580" i="3" s="1"/>
  <c r="BQ582" i="3"/>
  <c r="BR582" i="3" s="1"/>
  <c r="BQ583" i="3"/>
  <c r="BR583" i="3" s="1"/>
  <c r="BQ584" i="3"/>
  <c r="BR584" i="3" s="1"/>
  <c r="BQ585" i="3"/>
  <c r="BR585" i="3" s="1"/>
  <c r="BQ586" i="3"/>
  <c r="BR586" i="3" s="1"/>
  <c r="BQ587" i="3"/>
  <c r="BR587" i="3" s="1"/>
  <c r="BQ589" i="3"/>
  <c r="BR589" i="3" s="1"/>
  <c r="BQ590" i="3"/>
  <c r="BR590" i="3" s="1"/>
  <c r="BQ507" i="3"/>
  <c r="BR507" i="3" s="1"/>
  <c r="BQ508" i="3"/>
  <c r="BR508" i="3" s="1"/>
  <c r="BQ510" i="3"/>
  <c r="BR510" i="3" s="1"/>
  <c r="BQ511" i="3"/>
  <c r="BR511" i="3" s="1"/>
  <c r="BQ512" i="3"/>
  <c r="BR512" i="3" s="1"/>
  <c r="BQ513" i="3"/>
  <c r="BR513" i="3" s="1"/>
  <c r="BQ514" i="3"/>
  <c r="BR514" i="3" s="1"/>
  <c r="BQ515" i="3"/>
  <c r="BR515" i="3" s="1"/>
  <c r="BQ532" i="3"/>
  <c r="BR532" i="3" s="1"/>
  <c r="BQ559" i="3"/>
  <c r="BR559" i="3" s="1"/>
  <c r="BQ534" i="3"/>
  <c r="BR534" i="3" s="1"/>
  <c r="BQ560" i="3"/>
  <c r="BR560" i="3" s="1"/>
  <c r="BQ561" i="3"/>
  <c r="BR561" i="3" s="1"/>
  <c r="BQ535" i="3"/>
  <c r="BR535" i="3" s="1"/>
  <c r="BQ536" i="3"/>
  <c r="BR536" i="3" s="1"/>
  <c r="BQ537" i="3"/>
  <c r="BR537" i="3" s="1"/>
  <c r="BQ538" i="3"/>
  <c r="BR538" i="3" s="1"/>
  <c r="BQ539" i="3"/>
  <c r="BR539" i="3" s="1"/>
  <c r="BQ474" i="3"/>
  <c r="BR474" i="3" s="1"/>
  <c r="BQ475" i="3"/>
  <c r="BR475" i="3" s="1"/>
  <c r="BQ476" i="3"/>
  <c r="BR476" i="3" s="1"/>
  <c r="BQ477" i="3"/>
  <c r="BR477" i="3" s="1"/>
  <c r="BQ478" i="3"/>
  <c r="BR478" i="3" s="1"/>
  <c r="BQ479" i="3"/>
  <c r="BR479" i="3" s="1"/>
  <c r="BQ480" i="3"/>
  <c r="BR480" i="3" s="1"/>
  <c r="BQ481" i="3"/>
  <c r="BR481" i="3" s="1"/>
  <c r="BQ482" i="3"/>
  <c r="BR482" i="3" s="1"/>
  <c r="BQ483" i="3"/>
  <c r="BR483" i="3" s="1"/>
  <c r="BQ487" i="3"/>
  <c r="BR487" i="3" s="1"/>
  <c r="BQ488" i="3"/>
  <c r="BR488" i="3" s="1"/>
  <c r="BQ489" i="3"/>
  <c r="BR489" i="3" s="1"/>
  <c r="BQ490" i="3"/>
  <c r="BR490" i="3" s="1"/>
  <c r="BQ491" i="3"/>
  <c r="BR491" i="3" s="1"/>
  <c r="BQ493" i="3"/>
  <c r="BR493" i="3" s="1"/>
  <c r="BQ494" i="3"/>
  <c r="BR494" i="3" s="1"/>
  <c r="BQ495" i="3"/>
  <c r="BR495" i="3" s="1"/>
  <c r="BQ496" i="3"/>
  <c r="BR496" i="3" s="1"/>
  <c r="BQ497" i="3"/>
  <c r="BR497" i="3" s="1"/>
  <c r="BQ498" i="3"/>
  <c r="BR498" i="3" s="1"/>
  <c r="BQ499" i="3"/>
  <c r="BR499" i="3" s="1"/>
  <c r="BQ500" i="3"/>
  <c r="BR500" i="3" s="1"/>
  <c r="BQ501" i="3"/>
  <c r="BR501" i="3" s="1"/>
  <c r="BQ502" i="3"/>
  <c r="BR502" i="3" s="1"/>
  <c r="BQ430" i="3"/>
  <c r="BR430" i="3" s="1"/>
  <c r="BQ431" i="3"/>
  <c r="BR431" i="3" s="1"/>
  <c r="BQ433" i="3"/>
  <c r="BR433" i="3" s="1"/>
  <c r="BQ434" i="3"/>
  <c r="BR434" i="3" s="1"/>
  <c r="BQ435" i="3"/>
  <c r="BR435" i="3" s="1"/>
  <c r="BQ436" i="3"/>
  <c r="BR436" i="3" s="1"/>
  <c r="BQ437" i="3"/>
  <c r="BR437" i="3" s="1"/>
  <c r="BQ438" i="3"/>
  <c r="BR438" i="3" s="1"/>
  <c r="BQ439" i="3"/>
  <c r="BR439" i="3" s="1"/>
  <c r="BQ440" i="3"/>
  <c r="BR440" i="3" s="1"/>
  <c r="BQ441" i="3"/>
  <c r="BR441" i="3" s="1"/>
  <c r="BQ541" i="3"/>
  <c r="BR541" i="3" s="1"/>
  <c r="BQ542" i="3"/>
  <c r="BR542" i="3" s="1"/>
  <c r="BQ543" i="3"/>
  <c r="BR543" i="3" s="1"/>
  <c r="BQ544" i="3"/>
  <c r="BR544" i="3" s="1"/>
  <c r="BQ545" i="3"/>
  <c r="BR545" i="3" s="1"/>
  <c r="BQ546" i="3"/>
  <c r="BR546" i="3" s="1"/>
  <c r="BQ547" i="3"/>
  <c r="BR547" i="3" s="1"/>
  <c r="BQ548" i="3"/>
  <c r="BR548" i="3" s="1"/>
  <c r="BQ549" i="3"/>
  <c r="BR549" i="3" s="1"/>
  <c r="BQ550" i="3"/>
  <c r="BR550" i="3" s="1"/>
  <c r="BQ551" i="3"/>
  <c r="BR551" i="3" s="1"/>
  <c r="BQ553" i="3"/>
  <c r="BR553" i="3" s="1"/>
  <c r="BQ554" i="3"/>
  <c r="BR554" i="3" s="1"/>
  <c r="BQ555" i="3"/>
  <c r="BR555" i="3" s="1"/>
  <c r="BQ522" i="3"/>
  <c r="BR522" i="3" s="1"/>
  <c r="BQ523" i="3"/>
  <c r="BR523" i="3" s="1"/>
  <c r="BQ524" i="3"/>
  <c r="BR524" i="3" s="1"/>
  <c r="BQ525" i="3"/>
  <c r="BR525" i="3" s="1"/>
  <c r="BQ526" i="3"/>
  <c r="BR526" i="3" s="1"/>
  <c r="BQ527" i="3"/>
  <c r="BR527" i="3" s="1"/>
  <c r="BQ529" i="3"/>
  <c r="BR529" i="3" s="1"/>
  <c r="BQ685" i="3"/>
  <c r="BR685" i="3" s="1"/>
  <c r="BQ686" i="3"/>
  <c r="BR686" i="3" s="1"/>
  <c r="BQ687" i="3"/>
  <c r="BR687" i="3" s="1"/>
  <c r="BQ688" i="3"/>
  <c r="BR688" i="3" s="1"/>
  <c r="BQ17" i="3"/>
  <c r="BR17" i="3" s="1"/>
  <c r="BQ18" i="3"/>
  <c r="BR18" i="3" s="1"/>
  <c r="BQ19" i="3"/>
  <c r="BR19" i="3" s="1"/>
  <c r="BQ20" i="3"/>
  <c r="BR20" i="3" s="1"/>
  <c r="BQ21" i="3"/>
  <c r="BR21" i="3" s="1"/>
  <c r="BQ22" i="3"/>
  <c r="BR22" i="3" s="1"/>
  <c r="BQ23" i="3"/>
  <c r="BR23" i="3" s="1"/>
  <c r="BQ25" i="3"/>
  <c r="BR25" i="3" s="1"/>
  <c r="BQ26" i="3"/>
  <c r="BR26" i="3" s="1"/>
  <c r="BQ27" i="3"/>
  <c r="BR27" i="3" s="1"/>
  <c r="BQ28" i="3"/>
  <c r="BR28" i="3" s="1"/>
  <c r="BQ29" i="3"/>
  <c r="BR29" i="3" s="1"/>
  <c r="BQ30" i="3"/>
  <c r="BR30" i="3" s="1"/>
  <c r="BQ31" i="3"/>
  <c r="BR31" i="3" s="1"/>
  <c r="BQ32" i="3"/>
  <c r="BR32" i="3" s="1"/>
  <c r="BQ33" i="3"/>
  <c r="BR33" i="3" s="1"/>
  <c r="BQ34" i="3"/>
  <c r="BR34" i="3" s="1"/>
  <c r="BQ35" i="3"/>
  <c r="BR35" i="3" s="1"/>
  <c r="BQ37" i="3"/>
  <c r="BR37" i="3" s="1"/>
  <c r="BQ111" i="3"/>
  <c r="BR111" i="3" s="1"/>
  <c r="BQ112" i="3"/>
  <c r="BR112" i="3" s="1"/>
  <c r="BQ113" i="3"/>
  <c r="BR113" i="3" s="1"/>
  <c r="BQ114" i="3"/>
  <c r="BR114" i="3" s="1"/>
  <c r="BQ115" i="3"/>
  <c r="BR115" i="3" s="1"/>
  <c r="BQ116" i="3"/>
  <c r="BR116" i="3" s="1"/>
  <c r="BQ98" i="3"/>
  <c r="BR98" i="3" s="1"/>
  <c r="BQ99" i="3"/>
  <c r="BR99" i="3" s="1"/>
  <c r="BQ100" i="3"/>
  <c r="BR100" i="3" s="1"/>
  <c r="BQ101" i="3"/>
  <c r="BR101" i="3" s="1"/>
  <c r="BQ102" i="3"/>
  <c r="BR102" i="3" s="1"/>
  <c r="BQ103" i="3"/>
  <c r="BR103" i="3" s="1"/>
  <c r="BQ104" i="3"/>
  <c r="BR104" i="3" s="1"/>
  <c r="BQ105" i="3"/>
  <c r="BR105" i="3" s="1"/>
  <c r="BQ106" i="3"/>
  <c r="BR106" i="3" s="1"/>
  <c r="BQ107" i="3"/>
  <c r="BR107" i="3" s="1"/>
  <c r="BQ109" i="3"/>
  <c r="BR109" i="3" s="1"/>
  <c r="BQ157" i="3"/>
  <c r="BR157" i="3" s="1"/>
  <c r="BQ158" i="3"/>
  <c r="BR158" i="3" s="1"/>
  <c r="BQ159" i="3"/>
  <c r="BR159" i="3" s="1"/>
  <c r="BQ160" i="3"/>
  <c r="BR160" i="3" s="1"/>
  <c r="BQ161" i="3"/>
  <c r="BR161" i="3" s="1"/>
  <c r="BQ162" i="3"/>
  <c r="BR162" i="3" s="1"/>
  <c r="BQ163" i="3"/>
  <c r="BR163" i="3" s="1"/>
  <c r="BQ164" i="3"/>
  <c r="BR164" i="3" s="1"/>
  <c r="BQ59" i="3"/>
  <c r="BR59" i="3" s="1"/>
  <c r="BQ61" i="3"/>
  <c r="BR61" i="3" s="1"/>
  <c r="BQ62" i="3"/>
  <c r="BR62" i="3" s="1"/>
  <c r="BQ63" i="3"/>
  <c r="BR63" i="3" s="1"/>
  <c r="BQ64" i="3"/>
  <c r="BR64" i="3" s="1"/>
  <c r="BQ74" i="3"/>
  <c r="BR74" i="3" s="1"/>
  <c r="BQ75" i="3"/>
  <c r="BR75" i="3" s="1"/>
  <c r="BQ76" i="3"/>
  <c r="BR76" i="3" s="1"/>
  <c r="BQ77" i="3"/>
  <c r="BR77" i="3" s="1"/>
  <c r="BQ78" i="3"/>
  <c r="BR78" i="3" s="1"/>
  <c r="BQ79" i="3"/>
  <c r="BR79" i="3" s="1"/>
  <c r="BQ80" i="3"/>
  <c r="BR80" i="3" s="1"/>
  <c r="BQ81" i="3"/>
  <c r="BR81" i="3" s="1"/>
  <c r="BQ82" i="3"/>
  <c r="BR82" i="3" s="1"/>
  <c r="BQ83" i="3"/>
  <c r="BR83" i="3" s="1"/>
  <c r="BQ90" i="3"/>
  <c r="BR90" i="3" s="1"/>
  <c r="BQ91" i="3"/>
  <c r="BR91" i="3" s="1"/>
  <c r="BQ92" i="3"/>
  <c r="BR92" i="3" s="1"/>
  <c r="BQ93" i="3"/>
  <c r="BR93" i="3" s="1"/>
  <c r="BQ94" i="3"/>
  <c r="BR94" i="3" s="1"/>
  <c r="BQ41" i="3"/>
  <c r="BR41" i="3" s="1"/>
  <c r="BQ42" i="3"/>
  <c r="BR42" i="3" s="1"/>
  <c r="BQ43" i="3"/>
  <c r="BR43" i="3" s="1"/>
  <c r="BQ44" i="3"/>
  <c r="BR44" i="3" s="1"/>
  <c r="BQ45" i="3"/>
  <c r="BR45" i="3" s="1"/>
  <c r="BQ46" i="3"/>
  <c r="BR46" i="3" s="1"/>
  <c r="BQ47" i="3"/>
  <c r="BR47" i="3" s="1"/>
  <c r="BQ49" i="3"/>
  <c r="BR49" i="3" s="1"/>
  <c r="BQ50" i="3"/>
  <c r="BR50" i="3" s="1"/>
  <c r="BQ51" i="3"/>
  <c r="BR51" i="3" s="1"/>
  <c r="BQ52" i="3"/>
  <c r="BR52" i="3" s="1"/>
  <c r="BQ53" i="3"/>
  <c r="BR53" i="3" s="1"/>
  <c r="BQ54" i="3"/>
  <c r="BR54" i="3" s="1"/>
  <c r="BQ67" i="3"/>
  <c r="BR67" i="3" s="1"/>
  <c r="BQ68" i="3"/>
  <c r="BR68" i="3" s="1"/>
  <c r="BQ69" i="3"/>
  <c r="BR69" i="3" s="1"/>
  <c r="BQ70" i="3"/>
  <c r="BR70" i="3" s="1"/>
  <c r="BQ71" i="3"/>
  <c r="BR71" i="3" s="1"/>
  <c r="BQ186" i="3"/>
  <c r="BR186" i="3" s="1"/>
  <c r="BQ187" i="3"/>
  <c r="BR187" i="3" s="1"/>
  <c r="BQ188" i="3"/>
  <c r="BR188" i="3" s="1"/>
  <c r="BQ189" i="3"/>
  <c r="BR189" i="3" s="1"/>
  <c r="BQ190" i="3"/>
  <c r="BR190" i="3" s="1"/>
  <c r="BQ191" i="3"/>
  <c r="BR191" i="3" s="1"/>
  <c r="BQ193" i="3"/>
  <c r="BR193" i="3" s="1"/>
  <c r="BQ194" i="3"/>
  <c r="BR194" i="3" s="1"/>
  <c r="BQ195" i="3"/>
  <c r="BR195" i="3" s="1"/>
  <c r="BQ196" i="3"/>
  <c r="BR196" i="3" s="1"/>
  <c r="BQ197" i="3"/>
  <c r="BR197" i="3" s="1"/>
  <c r="BQ212" i="3"/>
  <c r="BR212" i="3" s="1"/>
  <c r="BQ213" i="3"/>
  <c r="BR213" i="3" s="1"/>
  <c r="BQ214" i="3"/>
  <c r="BR214" i="3" s="1"/>
  <c r="BQ215" i="3"/>
  <c r="BR215" i="3" s="1"/>
  <c r="BQ217" i="3"/>
  <c r="BR217" i="3" s="1"/>
  <c r="BQ218" i="3"/>
  <c r="BR218" i="3" s="1"/>
  <c r="BQ166" i="3"/>
  <c r="BR166" i="3" s="1"/>
  <c r="BQ167" i="3"/>
  <c r="BR167" i="3" s="1"/>
  <c r="BQ169" i="3"/>
  <c r="BR169" i="3" s="1"/>
  <c r="BQ170" i="3"/>
  <c r="BR170" i="3" s="1"/>
  <c r="BQ171" i="3"/>
  <c r="BR171" i="3" s="1"/>
  <c r="BQ172" i="3"/>
  <c r="BR172" i="3" s="1"/>
  <c r="BQ173" i="3"/>
  <c r="BR173" i="3" s="1"/>
  <c r="BQ174" i="3"/>
  <c r="BR174" i="3" s="1"/>
  <c r="BQ131" i="3"/>
  <c r="BR131" i="3" s="1"/>
  <c r="BQ132" i="3"/>
  <c r="BR132" i="3" s="1"/>
  <c r="BQ133" i="3"/>
  <c r="BR133" i="3" s="1"/>
  <c r="BQ134" i="3"/>
  <c r="BR134" i="3" s="1"/>
  <c r="BQ135" i="3"/>
  <c r="BR135" i="3" s="1"/>
  <c r="BQ136" i="3"/>
  <c r="BR136" i="3" s="1"/>
  <c r="BQ149" i="3"/>
  <c r="BR149" i="3" s="1"/>
  <c r="BQ150" i="3"/>
  <c r="BR150" i="3" s="1"/>
  <c r="BQ151" i="3"/>
  <c r="BR151" i="3" s="1"/>
  <c r="BQ152" i="3"/>
  <c r="BR152" i="3" s="1"/>
  <c r="BQ153" i="3"/>
  <c r="BR153" i="3" s="1"/>
  <c r="BQ154" i="3"/>
  <c r="BR154" i="3" s="1"/>
  <c r="BQ155" i="3"/>
  <c r="BR155" i="3" s="1"/>
  <c r="BQ139" i="3"/>
  <c r="BR139" i="3" s="1"/>
  <c r="BQ140" i="3"/>
  <c r="BR140" i="3" s="1"/>
  <c r="BQ141" i="3"/>
  <c r="BR141" i="3" s="1"/>
  <c r="BQ142" i="3"/>
  <c r="BR142" i="3" s="1"/>
  <c r="BQ143" i="3"/>
  <c r="BR143" i="3" s="1"/>
  <c r="BQ145" i="3"/>
  <c r="BR145" i="3" s="1"/>
  <c r="BQ200" i="3"/>
  <c r="BR200" i="3" s="1"/>
  <c r="BQ201" i="3"/>
  <c r="BR201" i="3" s="1"/>
  <c r="BQ202" i="3"/>
  <c r="BR202" i="3" s="1"/>
  <c r="BQ203" i="3"/>
  <c r="BR203" i="3" s="1"/>
  <c r="BQ205" i="3"/>
  <c r="BR205" i="3" s="1"/>
  <c r="BQ119" i="3"/>
  <c r="BR119" i="3" s="1"/>
  <c r="BQ121" i="3"/>
  <c r="BR121" i="3" s="1"/>
  <c r="BQ122" i="3"/>
  <c r="BR122" i="3" s="1"/>
  <c r="BQ123" i="3"/>
  <c r="BR123" i="3" s="1"/>
  <c r="BQ124" i="3"/>
  <c r="BR124" i="3" s="1"/>
  <c r="BQ125" i="3"/>
  <c r="BR125" i="3" s="1"/>
  <c r="BQ126" i="3"/>
  <c r="BR126" i="3" s="1"/>
  <c r="BQ127" i="3"/>
  <c r="BR127" i="3" s="1"/>
  <c r="BQ334" i="3"/>
  <c r="BR334" i="3" s="1"/>
  <c r="BQ335" i="3"/>
  <c r="BR335" i="3" s="1"/>
  <c r="BQ336" i="3"/>
  <c r="BR336" i="3" s="1"/>
  <c r="BQ337" i="3"/>
  <c r="BR337" i="3" s="1"/>
  <c r="BQ338" i="3"/>
  <c r="BR338" i="3" s="1"/>
  <c r="BQ301" i="3"/>
  <c r="BR301" i="3" s="1"/>
  <c r="BQ302" i="3"/>
  <c r="BR302" i="3" s="1"/>
  <c r="BQ303" i="3"/>
  <c r="BR303" i="3" s="1"/>
  <c r="BQ304" i="3"/>
  <c r="BR304" i="3" s="1"/>
  <c r="BQ305" i="3"/>
  <c r="BR305" i="3" s="1"/>
  <c r="BQ306" i="3"/>
  <c r="BR306" i="3" s="1"/>
  <c r="BQ307" i="3"/>
  <c r="BR307" i="3" s="1"/>
  <c r="BQ308" i="3"/>
  <c r="BR308" i="3" s="1"/>
  <c r="BQ309" i="3"/>
  <c r="BR309" i="3" s="1"/>
  <c r="BQ310" i="3"/>
  <c r="BR310" i="3" s="1"/>
  <c r="BQ349" i="3"/>
  <c r="BR349" i="3" s="1"/>
  <c r="BQ350" i="3"/>
  <c r="BR350" i="3" s="1"/>
  <c r="BQ351" i="3"/>
  <c r="BR351" i="3" s="1"/>
  <c r="BQ352" i="3"/>
  <c r="BR352" i="3" s="1"/>
  <c r="BQ353" i="3"/>
  <c r="BR353" i="3" s="1"/>
  <c r="BQ354" i="3"/>
  <c r="BR354" i="3" s="1"/>
  <c r="BQ355" i="3"/>
  <c r="BR355" i="3" s="1"/>
  <c r="BQ314" i="3"/>
  <c r="BR314" i="3" s="1"/>
  <c r="BQ315" i="3"/>
  <c r="BR315" i="3" s="1"/>
  <c r="BQ316" i="3"/>
  <c r="BR316" i="3" s="1"/>
  <c r="BQ317" i="3"/>
  <c r="BR317" i="3" s="1"/>
  <c r="BQ318" i="3"/>
  <c r="BR318" i="3" s="1"/>
  <c r="BQ319" i="3"/>
  <c r="BR319" i="3" s="1"/>
  <c r="BQ320" i="3"/>
  <c r="BR320" i="3" s="1"/>
  <c r="BQ345" i="3"/>
  <c r="BR345" i="3" s="1"/>
  <c r="BQ342" i="3"/>
  <c r="BR342" i="3" s="1"/>
  <c r="BQ343" i="3"/>
  <c r="BR343" i="3" s="1"/>
  <c r="BQ291" i="3"/>
  <c r="BR291" i="3" s="1"/>
  <c r="BQ292" i="3"/>
  <c r="BR292" i="3" s="1"/>
  <c r="BQ293" i="3"/>
  <c r="BR293" i="3" s="1"/>
  <c r="BQ294" i="3"/>
  <c r="BR294" i="3" s="1"/>
  <c r="BQ295" i="3"/>
  <c r="BR295" i="3" s="1"/>
  <c r="BQ296" i="3"/>
  <c r="BR296" i="3" s="1"/>
  <c r="BQ297" i="3"/>
  <c r="BR297" i="3" s="1"/>
  <c r="BQ323" i="3"/>
  <c r="BR323" i="3" s="1"/>
  <c r="BQ325" i="3"/>
  <c r="BR325" i="3" s="1"/>
  <c r="BQ326" i="3"/>
  <c r="BR326" i="3" s="1"/>
  <c r="BQ327" i="3"/>
  <c r="BR327" i="3" s="1"/>
  <c r="BQ328" i="3"/>
  <c r="BR328" i="3" s="1"/>
  <c r="BQ329" i="3"/>
  <c r="BR329" i="3" s="1"/>
  <c r="BQ775" i="3"/>
  <c r="BR775" i="3" s="1"/>
  <c r="BQ810" i="3"/>
  <c r="BR810" i="3" s="1"/>
  <c r="BQ776" i="3"/>
  <c r="BR776" i="3" s="1"/>
  <c r="BQ777" i="3"/>
  <c r="BR777" i="3" s="1"/>
  <c r="BQ778" i="3"/>
  <c r="BR778" i="3" s="1"/>
  <c r="BQ779" i="3"/>
  <c r="BR779" i="3" s="1"/>
  <c r="BQ781" i="3"/>
  <c r="BR781" i="3" s="1"/>
  <c r="BQ782" i="3"/>
  <c r="BR782" i="3" s="1"/>
  <c r="BQ783" i="3"/>
  <c r="BR783" i="3" s="1"/>
  <c r="BQ784" i="3"/>
  <c r="BR784" i="3" s="1"/>
  <c r="BQ786" i="3"/>
  <c r="BR786" i="3" s="1"/>
  <c r="BQ787" i="3"/>
  <c r="BR787" i="3" s="1"/>
  <c r="BQ788" i="3"/>
  <c r="BR788" i="3" s="1"/>
  <c r="BQ789" i="3"/>
  <c r="BR789" i="3" s="1"/>
  <c r="BQ790" i="3"/>
  <c r="BR790" i="3" s="1"/>
  <c r="BQ791" i="3"/>
  <c r="BR791" i="3" s="1"/>
  <c r="BQ755" i="3"/>
  <c r="BR755" i="3" s="1"/>
  <c r="BQ757" i="3"/>
  <c r="BR757" i="3" s="1"/>
  <c r="BQ758" i="3"/>
  <c r="BR758" i="3" s="1"/>
  <c r="BQ759" i="3"/>
  <c r="BR759" i="3" s="1"/>
  <c r="BQ760" i="3"/>
  <c r="BR760" i="3" s="1"/>
  <c r="BQ799" i="3"/>
  <c r="BR799" i="3" s="1"/>
  <c r="BQ800" i="3"/>
  <c r="BR800" i="3" s="1"/>
  <c r="BQ801" i="3"/>
  <c r="BR801" i="3" s="1"/>
  <c r="BQ802" i="3"/>
  <c r="BR802" i="3" s="1"/>
  <c r="BQ803" i="3"/>
  <c r="BR803" i="3" s="1"/>
  <c r="BQ805" i="3"/>
  <c r="BR805" i="3" s="1"/>
  <c r="BQ807" i="3"/>
  <c r="BR807" i="3" s="1"/>
  <c r="BQ808" i="3"/>
  <c r="BR808" i="3" s="1"/>
  <c r="BQ817" i="3"/>
  <c r="BR817" i="3" s="1"/>
  <c r="BQ818" i="3"/>
  <c r="BR818" i="3" s="1"/>
  <c r="BQ819" i="3"/>
  <c r="BR819" i="3" s="1"/>
  <c r="BQ820" i="3"/>
  <c r="BR820" i="3" s="1"/>
  <c r="BQ822" i="3"/>
  <c r="BR822" i="3" s="1"/>
  <c r="BQ823" i="3"/>
  <c r="BR823" i="3" s="1"/>
  <c r="BQ824" i="3"/>
  <c r="BR824" i="3" s="1"/>
  <c r="BQ825" i="3"/>
  <c r="BR825" i="3" s="1"/>
  <c r="BQ826" i="3"/>
  <c r="BR826" i="3" s="1"/>
  <c r="BQ827" i="3"/>
  <c r="BR827" i="3" s="1"/>
  <c r="BQ829" i="3"/>
  <c r="BR829" i="3" s="1"/>
  <c r="BQ830" i="3"/>
  <c r="BR830" i="3" s="1"/>
  <c r="BQ811" i="3"/>
  <c r="BR811" i="3" s="1"/>
  <c r="BQ812" i="3"/>
  <c r="BR812" i="3" s="1"/>
  <c r="BQ813" i="3"/>
  <c r="BR813" i="3" s="1"/>
  <c r="BQ764" i="3"/>
  <c r="BR764" i="3" s="1"/>
  <c r="BQ765" i="3"/>
  <c r="BR765" i="3" s="1"/>
  <c r="BQ766" i="3"/>
  <c r="BR766" i="3" s="1"/>
  <c r="BQ767" i="3"/>
  <c r="BR767" i="3" s="1"/>
  <c r="BQ769" i="3"/>
  <c r="BR769" i="3" s="1"/>
  <c r="BQ770" i="3"/>
  <c r="BR770" i="3" s="1"/>
  <c r="BQ771" i="3"/>
  <c r="BR771" i="3" s="1"/>
  <c r="BQ772" i="3"/>
  <c r="BR772" i="3" s="1"/>
  <c r="BQ890" i="3"/>
  <c r="BR890" i="3" s="1"/>
  <c r="BQ891" i="3"/>
  <c r="BR891" i="3" s="1"/>
  <c r="BQ892" i="3"/>
  <c r="BR892" i="3" s="1"/>
  <c r="BQ894" i="3"/>
  <c r="BR894" i="3" s="1"/>
  <c r="BQ895" i="3"/>
  <c r="BR895" i="3" s="1"/>
  <c r="BQ896" i="3"/>
  <c r="BR896" i="3" s="1"/>
  <c r="BQ897" i="3"/>
  <c r="BR897" i="3" s="1"/>
  <c r="BQ898" i="3"/>
  <c r="BR898" i="3" s="1"/>
  <c r="BQ899" i="3"/>
  <c r="BR899" i="3" s="1"/>
  <c r="BQ901" i="3"/>
  <c r="BR901" i="3" s="1"/>
  <c r="BQ902" i="3"/>
  <c r="BR902" i="3" s="1"/>
  <c r="BQ903" i="3"/>
  <c r="BR903" i="3" s="1"/>
  <c r="BQ904" i="3"/>
  <c r="BR904" i="3" s="1"/>
  <c r="BQ906" i="3"/>
  <c r="BR906" i="3" s="1"/>
  <c r="BQ907" i="3"/>
  <c r="BR907" i="3" s="1"/>
  <c r="BQ908" i="3"/>
  <c r="BR908" i="3" s="1"/>
  <c r="BQ909" i="3"/>
  <c r="BR909" i="3" s="1"/>
  <c r="BQ910" i="3"/>
  <c r="BR910" i="3" s="1"/>
  <c r="BQ835" i="3"/>
  <c r="BR835" i="3" s="1"/>
  <c r="BQ836" i="3"/>
  <c r="BR836" i="3" s="1"/>
  <c r="BQ837" i="3"/>
  <c r="BR837" i="3" s="1"/>
  <c r="BQ838" i="3"/>
  <c r="BR838" i="3" s="1"/>
  <c r="BQ839" i="3"/>
  <c r="BR839" i="3" s="1"/>
  <c r="BQ841" i="3"/>
  <c r="BR841" i="3" s="1"/>
  <c r="BQ870" i="3"/>
  <c r="BR870" i="3" s="1"/>
  <c r="BQ871" i="3"/>
  <c r="BR871" i="3" s="1"/>
  <c r="BQ872" i="3"/>
  <c r="BR872" i="3" s="1"/>
  <c r="BQ873" i="3"/>
  <c r="BR873" i="3" s="1"/>
  <c r="BQ874" i="3"/>
  <c r="BR874" i="3" s="1"/>
  <c r="BQ875" i="3"/>
  <c r="BR875" i="3" s="1"/>
  <c r="BQ877" i="3"/>
  <c r="BR877" i="3" s="1"/>
  <c r="BQ878" i="3"/>
  <c r="BR878" i="3" s="1"/>
  <c r="BQ858" i="3"/>
  <c r="BR858" i="3" s="1"/>
  <c r="BQ859" i="3"/>
  <c r="BR859" i="3" s="1"/>
  <c r="BQ860" i="3"/>
  <c r="BR860" i="3" s="1"/>
  <c r="BQ861" i="3"/>
  <c r="BR861" i="3" s="1"/>
  <c r="BQ862" i="3"/>
  <c r="BR862" i="3" s="1"/>
  <c r="BQ863" i="3"/>
  <c r="BR863" i="3" s="1"/>
  <c r="BQ865" i="3"/>
  <c r="BR865" i="3" s="1"/>
  <c r="BQ866" i="3"/>
  <c r="BR866" i="3" s="1"/>
  <c r="BQ882" i="3"/>
  <c r="BR882" i="3" s="1"/>
  <c r="BQ883" i="3"/>
  <c r="BR883" i="3" s="1"/>
  <c r="BQ884" i="3"/>
  <c r="BR884" i="3" s="1"/>
  <c r="BQ846" i="3"/>
  <c r="BR846" i="3" s="1"/>
  <c r="BQ847" i="3"/>
  <c r="BR847" i="3" s="1"/>
  <c r="BQ848" i="3"/>
  <c r="BR848" i="3" s="1"/>
  <c r="BQ849" i="3"/>
  <c r="BR849" i="3" s="1"/>
  <c r="BQ850" i="3"/>
  <c r="BR850" i="3" s="1"/>
  <c r="BQ851" i="3"/>
  <c r="BR851" i="3" s="1"/>
  <c r="BQ853" i="3"/>
  <c r="BR853" i="3" s="1"/>
  <c r="BQ747" i="3"/>
  <c r="BR747" i="3" s="1"/>
  <c r="BQ698" i="3"/>
  <c r="BR698" i="3" s="1"/>
  <c r="BQ466" i="3"/>
  <c r="BR466" i="3" s="1"/>
  <c r="BQ591" i="3"/>
  <c r="BR591" i="3" s="1"/>
  <c r="BQ517" i="3"/>
  <c r="BR517" i="3" s="1"/>
  <c r="BQ562" i="3"/>
  <c r="BR562" i="3" s="1"/>
  <c r="BQ442" i="3"/>
  <c r="BR442" i="3" s="1"/>
  <c r="BQ556" i="3"/>
  <c r="BR556" i="3" s="1"/>
  <c r="BQ530" i="3"/>
  <c r="BR530" i="3" s="1"/>
  <c r="BQ65" i="3"/>
  <c r="BR65" i="3" s="1"/>
  <c r="BQ85" i="3"/>
  <c r="BR85" i="3" s="1"/>
  <c r="BQ55" i="3"/>
  <c r="BR55" i="3" s="1"/>
  <c r="BQ146" i="3"/>
  <c r="BR146" i="3" s="1"/>
  <c r="BQ206" i="3"/>
  <c r="BR206" i="3" s="1"/>
  <c r="BQ128" i="3"/>
  <c r="BR128" i="3" s="1"/>
  <c r="BQ339" i="3"/>
  <c r="BR339" i="3" s="1"/>
  <c r="BQ831" i="3"/>
  <c r="BR831" i="3" s="1"/>
  <c r="BQ867" i="3"/>
  <c r="BR867" i="3" s="1"/>
  <c r="BQ885" i="3"/>
  <c r="BR885" i="3" s="1"/>
  <c r="BQ868" i="3"/>
  <c r="BR868" i="3" s="1"/>
  <c r="BQ635" i="3"/>
  <c r="BR635" i="3" s="1"/>
  <c r="BQ663" i="3"/>
  <c r="BR663" i="3" s="1"/>
  <c r="BQ86" i="3"/>
  <c r="BR86" i="3" s="1"/>
  <c r="BQ207" i="3"/>
  <c r="BR207" i="3" s="1"/>
  <c r="BQ38" i="3"/>
  <c r="BR38" i="3" s="1"/>
  <c r="BQ832" i="3"/>
  <c r="BR832" i="3" s="1"/>
  <c r="BQ467" i="3"/>
  <c r="BR467" i="3" s="1"/>
  <c r="BQ377" i="3"/>
  <c r="BR377" i="3" s="1"/>
  <c r="BQ886" i="3"/>
  <c r="BR886" i="3" s="1"/>
  <c r="BQ397" i="3"/>
  <c r="BR397" i="3" s="1"/>
  <c r="BQ426" i="3"/>
  <c r="BR426" i="3" s="1"/>
  <c r="BQ854" i="3"/>
  <c r="BR854" i="3" s="1"/>
  <c r="BQ321" i="3"/>
  <c r="BR321" i="3" s="1"/>
  <c r="BQ518" i="3"/>
  <c r="BR518" i="3" s="1"/>
  <c r="BQ175" i="3"/>
  <c r="BR175" i="3" s="1"/>
  <c r="BQ311" i="3"/>
  <c r="BR311" i="3" s="1"/>
  <c r="BQ842" i="3"/>
  <c r="BR842" i="3" s="1"/>
  <c r="BQ855" i="3"/>
  <c r="BR855" i="3" s="1"/>
  <c r="BQ56" i="3"/>
  <c r="BR56" i="3" s="1"/>
  <c r="BQ557" i="3"/>
  <c r="BR557" i="3" s="1"/>
  <c r="BQ563" i="3"/>
  <c r="BR563" i="3" s="1"/>
  <c r="BQ748" i="3"/>
  <c r="BR748" i="3" s="1"/>
  <c r="BQ679" i="3"/>
  <c r="BR679" i="3" s="1"/>
  <c r="BQ637" i="3"/>
  <c r="BR637" i="3" s="1"/>
  <c r="BQ412" i="3"/>
  <c r="BR412" i="3" s="1"/>
  <c r="BQ717" i="3"/>
  <c r="BR717" i="3" s="1"/>
  <c r="BQ572" i="3"/>
  <c r="BR572" i="3" s="1"/>
  <c r="BQ664" i="3"/>
  <c r="BR664" i="3" s="1"/>
  <c r="BQ39" i="3"/>
  <c r="BR39" i="3" s="1"/>
  <c r="BQ856" i="3"/>
  <c r="BR856" i="3" s="1"/>
  <c r="BQ638" i="3"/>
  <c r="BR638" i="3" s="1"/>
  <c r="BQ413" i="3"/>
  <c r="BR413" i="3" s="1"/>
  <c r="BQ879" i="3"/>
  <c r="BR879" i="3" s="1"/>
  <c r="BQ887" i="3"/>
  <c r="BR887" i="3" s="1"/>
  <c r="BQ639" i="3"/>
  <c r="BR639" i="3" s="1"/>
  <c r="BQ484" i="3"/>
  <c r="BR484" i="3" s="1"/>
  <c r="BQ750" i="3"/>
  <c r="BR750" i="3" s="1"/>
  <c r="BQ117" i="3"/>
  <c r="BR117" i="3" s="1"/>
  <c r="BQ87" i="3"/>
  <c r="BR87" i="3" s="1"/>
  <c r="BQ592" i="3"/>
  <c r="BR592" i="3" s="1"/>
  <c r="BQ137" i="3"/>
  <c r="BR137" i="3" s="1"/>
  <c r="BQ640" i="3"/>
  <c r="BR640" i="3" s="1"/>
  <c r="BQ642" i="3"/>
  <c r="BR642" i="3" s="1"/>
  <c r="BQ680" i="3"/>
  <c r="BR680" i="3" s="1"/>
  <c r="BQ681" i="3"/>
  <c r="BR681" i="3" s="1"/>
  <c r="BQ682" i="3"/>
  <c r="BR682" i="3" s="1"/>
  <c r="BQ751" i="3"/>
  <c r="BR751" i="3" s="1"/>
  <c r="BQ752" i="3"/>
  <c r="BR752" i="3" s="1"/>
  <c r="BQ183" i="3"/>
  <c r="BR183" i="3" s="1"/>
  <c r="BQ184" i="3"/>
  <c r="BR184" i="3" s="1"/>
  <c r="BQ753" i="3"/>
  <c r="BR753" i="3" s="1"/>
  <c r="BQ208" i="3"/>
  <c r="BR208" i="3" s="1"/>
  <c r="BQ209" i="3"/>
  <c r="BR209" i="3" s="1"/>
  <c r="BQ210" i="3"/>
  <c r="BR210" i="3" s="1"/>
  <c r="BQ503" i="3"/>
  <c r="BR503" i="3" s="1"/>
  <c r="BQ505" i="3"/>
  <c r="BR505" i="3" s="1"/>
  <c r="BQ390" i="3"/>
  <c r="BR390" i="3" s="1"/>
  <c r="BQ176" i="3"/>
  <c r="BR176" i="3" s="1"/>
  <c r="BQ718" i="3"/>
  <c r="BR718" i="3" s="1"/>
  <c r="BQ719" i="3"/>
  <c r="BR719" i="3" s="1"/>
  <c r="BQ443" i="3"/>
  <c r="BR443" i="3" s="1"/>
  <c r="BQ665" i="3"/>
  <c r="BR665" i="3" s="1"/>
  <c r="BQ419" i="3"/>
  <c r="BR419" i="3" s="1"/>
  <c r="BQ911" i="3"/>
  <c r="BR911" i="3" s="1"/>
  <c r="BQ445" i="3"/>
  <c r="BR445" i="3" s="1"/>
  <c r="BQ446" i="3"/>
  <c r="BR446" i="3" s="1"/>
  <c r="BQ565" i="3"/>
  <c r="BR565" i="3" s="1"/>
  <c r="BQ566" i="3"/>
  <c r="BR566" i="3" s="1"/>
  <c r="BQ843" i="3"/>
  <c r="BR843" i="3" s="1"/>
  <c r="BQ57" i="3"/>
  <c r="BR57" i="3" s="1"/>
  <c r="BQ427" i="3"/>
  <c r="BR427" i="3" s="1"/>
  <c r="BQ428" i="3"/>
  <c r="BR428" i="3" s="1"/>
  <c r="BQ340" i="3"/>
  <c r="BR340" i="3" s="1"/>
  <c r="BQ519" i="3"/>
  <c r="BR519" i="3" s="1"/>
  <c r="BQ229" i="3"/>
  <c r="BR229" i="3" s="1"/>
  <c r="BQ378" i="3"/>
  <c r="BR378" i="3" s="1"/>
  <c r="BQ793" i="3"/>
  <c r="BR793" i="3" s="1"/>
  <c r="BQ794" i="3"/>
  <c r="BR794" i="3" s="1"/>
  <c r="BQ795" i="3"/>
  <c r="BR795" i="3" s="1"/>
  <c r="BQ796" i="3"/>
  <c r="BR796" i="3" s="1"/>
  <c r="BQ95" i="3"/>
  <c r="BR95" i="3" s="1"/>
  <c r="BQ198" i="3"/>
  <c r="BR198" i="3" s="1"/>
  <c r="BQ531" i="3"/>
  <c r="BR531" i="3" s="1"/>
  <c r="BQ469" i="3"/>
  <c r="BR469" i="3" s="1"/>
  <c r="BQ470" i="3"/>
  <c r="BR470" i="3" s="1"/>
  <c r="BQ471" i="3"/>
  <c r="BR471" i="3" s="1"/>
  <c r="BQ472" i="3"/>
  <c r="BR472" i="3" s="1"/>
  <c r="BQ762" i="3"/>
  <c r="BR762" i="3" s="1"/>
  <c r="BQ683" i="3"/>
  <c r="BR683" i="3" s="1"/>
  <c r="BJ17" i="3"/>
  <c r="BK17" i="3" s="1"/>
  <c r="BJ18" i="3"/>
  <c r="BK18" i="3" s="1"/>
  <c r="BJ19" i="3"/>
  <c r="BK19" i="3" s="1"/>
  <c r="BJ20" i="3"/>
  <c r="BK20" i="3" s="1"/>
  <c r="BJ21" i="3"/>
  <c r="BK21" i="3" s="1"/>
  <c r="BJ22" i="3"/>
  <c r="BK22" i="3" s="1"/>
  <c r="BJ23" i="3"/>
  <c r="BK23" i="3" s="1"/>
  <c r="BJ24" i="3"/>
  <c r="BK24" i="3" s="1"/>
  <c r="BJ25" i="3"/>
  <c r="BK25" i="3" s="1"/>
  <c r="BJ26" i="3"/>
  <c r="BK26" i="3" s="1"/>
  <c r="BJ27" i="3"/>
  <c r="BK27" i="3" s="1"/>
  <c r="BJ28" i="3"/>
  <c r="BK28" i="3" s="1"/>
  <c r="BJ29" i="3"/>
  <c r="BK29" i="3" s="1"/>
  <c r="BJ30" i="3"/>
  <c r="BK30" i="3" s="1"/>
  <c r="BJ31" i="3"/>
  <c r="BK31" i="3" s="1"/>
  <c r="BJ32" i="3"/>
  <c r="BK32" i="3" s="1"/>
  <c r="BJ33" i="3"/>
  <c r="BK33" i="3" s="1"/>
  <c r="BJ34" i="3"/>
  <c r="BK34" i="3" s="1"/>
  <c r="BJ35" i="3"/>
  <c r="BK35" i="3" s="1"/>
  <c r="BJ36" i="3"/>
  <c r="BK36" i="3" s="1"/>
  <c r="BJ37" i="3"/>
  <c r="BK37" i="3" s="1"/>
  <c r="BJ38" i="3"/>
  <c r="BK38" i="3" s="1"/>
  <c r="BJ39" i="3"/>
  <c r="BK39" i="3" s="1"/>
  <c r="BJ40" i="3"/>
  <c r="BK40" i="3" s="1"/>
  <c r="BJ41" i="3"/>
  <c r="BK41" i="3" s="1"/>
  <c r="BJ42" i="3"/>
  <c r="BK42" i="3" s="1"/>
  <c r="BJ43" i="3"/>
  <c r="BK43" i="3" s="1"/>
  <c r="BJ44" i="3"/>
  <c r="BK44" i="3" s="1"/>
  <c r="BJ45" i="3"/>
  <c r="BK45" i="3" s="1"/>
  <c r="BJ46" i="3"/>
  <c r="BK46" i="3" s="1"/>
  <c r="BJ47" i="3"/>
  <c r="BK47" i="3" s="1"/>
  <c r="BJ48" i="3"/>
  <c r="BK48" i="3" s="1"/>
  <c r="BJ49" i="3"/>
  <c r="BK49" i="3" s="1"/>
  <c r="BJ50" i="3"/>
  <c r="BK50" i="3" s="1"/>
  <c r="BJ51" i="3"/>
  <c r="BK51" i="3" s="1"/>
  <c r="BJ52" i="3"/>
  <c r="BK52" i="3" s="1"/>
  <c r="BJ53" i="3"/>
  <c r="BK53" i="3" s="1"/>
  <c r="BJ54" i="3"/>
  <c r="BK54" i="3" s="1"/>
  <c r="BJ55" i="3"/>
  <c r="BK55" i="3" s="1"/>
  <c r="BJ56" i="3"/>
  <c r="BK56" i="3" s="1"/>
  <c r="BJ57" i="3"/>
  <c r="BK57" i="3" s="1"/>
  <c r="BJ58" i="3"/>
  <c r="BK58" i="3" s="1"/>
  <c r="BJ59" i="3"/>
  <c r="BK59" i="3" s="1"/>
  <c r="BJ60" i="3"/>
  <c r="BK60" i="3" s="1"/>
  <c r="BJ61" i="3"/>
  <c r="BK61" i="3" s="1"/>
  <c r="BJ62" i="3"/>
  <c r="BK62" i="3" s="1"/>
  <c r="BJ63" i="3"/>
  <c r="BK63" i="3" s="1"/>
  <c r="BJ64" i="3"/>
  <c r="BK64" i="3" s="1"/>
  <c r="BJ65" i="3"/>
  <c r="BK65" i="3" s="1"/>
  <c r="BJ66" i="3"/>
  <c r="BK66" i="3" s="1"/>
  <c r="BJ67" i="3"/>
  <c r="BK67" i="3" s="1"/>
  <c r="BJ68" i="3"/>
  <c r="BK68" i="3" s="1"/>
  <c r="BJ69" i="3"/>
  <c r="BK69" i="3" s="1"/>
  <c r="BJ70" i="3"/>
  <c r="BK70" i="3" s="1"/>
  <c r="BJ71" i="3"/>
  <c r="BK71" i="3" s="1"/>
  <c r="BJ72" i="3"/>
  <c r="BK72" i="3" s="1"/>
  <c r="BJ73" i="3"/>
  <c r="BK73" i="3" s="1"/>
  <c r="BJ74" i="3"/>
  <c r="BK74" i="3" s="1"/>
  <c r="BJ75" i="3"/>
  <c r="BK75" i="3" s="1"/>
  <c r="BJ76" i="3"/>
  <c r="BK76" i="3" s="1"/>
  <c r="BJ77" i="3"/>
  <c r="BK77" i="3" s="1"/>
  <c r="BJ78" i="3"/>
  <c r="BK78" i="3" s="1"/>
  <c r="BJ79" i="3"/>
  <c r="BK79" i="3" s="1"/>
  <c r="BJ80" i="3"/>
  <c r="BK80" i="3" s="1"/>
  <c r="BJ81" i="3"/>
  <c r="BK81" i="3" s="1"/>
  <c r="BJ82" i="3"/>
  <c r="BK82" i="3" s="1"/>
  <c r="BJ83" i="3"/>
  <c r="BK83" i="3" s="1"/>
  <c r="BJ84" i="3"/>
  <c r="BK84" i="3" s="1"/>
  <c r="BJ85" i="3"/>
  <c r="BK85" i="3" s="1"/>
  <c r="BJ86" i="3"/>
  <c r="BK86" i="3" s="1"/>
  <c r="BJ87" i="3"/>
  <c r="BK87" i="3" s="1"/>
  <c r="BJ88" i="3"/>
  <c r="BK88" i="3" s="1"/>
  <c r="BJ89" i="3"/>
  <c r="BK89" i="3" s="1"/>
  <c r="BJ90" i="3"/>
  <c r="BK90" i="3" s="1"/>
  <c r="BJ91" i="3"/>
  <c r="BK91" i="3" s="1"/>
  <c r="BJ92" i="3"/>
  <c r="BK92" i="3" s="1"/>
  <c r="BJ93" i="3"/>
  <c r="BK93" i="3" s="1"/>
  <c r="BJ94" i="3"/>
  <c r="BK94" i="3" s="1"/>
  <c r="BJ95" i="3"/>
  <c r="BK95" i="3" s="1"/>
  <c r="BJ96" i="3"/>
  <c r="BK96" i="3" s="1"/>
  <c r="BJ97" i="3"/>
  <c r="BK97" i="3" s="1"/>
  <c r="BJ98" i="3"/>
  <c r="BK98" i="3" s="1"/>
  <c r="BJ99" i="3"/>
  <c r="BK99" i="3" s="1"/>
  <c r="BJ100" i="3"/>
  <c r="BK100" i="3" s="1"/>
  <c r="BJ101" i="3"/>
  <c r="BK101" i="3" s="1"/>
  <c r="BJ102" i="3"/>
  <c r="BK102" i="3" s="1"/>
  <c r="BJ103" i="3"/>
  <c r="BK103" i="3" s="1"/>
  <c r="BJ104" i="3"/>
  <c r="BK104" i="3" s="1"/>
  <c r="BJ105" i="3"/>
  <c r="BK105" i="3" s="1"/>
  <c r="BJ106" i="3"/>
  <c r="BK106" i="3" s="1"/>
  <c r="BJ107" i="3"/>
  <c r="BK107" i="3" s="1"/>
  <c r="BJ108" i="3"/>
  <c r="BK108" i="3" s="1"/>
  <c r="BJ109" i="3"/>
  <c r="BK109" i="3" s="1"/>
  <c r="BJ110" i="3"/>
  <c r="BK110" i="3" s="1"/>
  <c r="BJ111" i="3"/>
  <c r="BK111" i="3" s="1"/>
  <c r="BJ112" i="3"/>
  <c r="BK112" i="3" s="1"/>
  <c r="BJ113" i="3"/>
  <c r="BK113" i="3" s="1"/>
  <c r="BJ114" i="3"/>
  <c r="BK114" i="3" s="1"/>
  <c r="BJ115" i="3"/>
  <c r="BK115" i="3" s="1"/>
  <c r="BJ116" i="3"/>
  <c r="BK116" i="3" s="1"/>
  <c r="BJ117" i="3"/>
  <c r="BK117" i="3" s="1"/>
  <c r="BJ118" i="3"/>
  <c r="BK118" i="3" s="1"/>
  <c r="BJ119" i="3"/>
  <c r="BK119" i="3" s="1"/>
  <c r="BJ120" i="3"/>
  <c r="BK120" i="3" s="1"/>
  <c r="BJ121" i="3"/>
  <c r="BK121" i="3" s="1"/>
  <c r="BJ122" i="3"/>
  <c r="BK122" i="3" s="1"/>
  <c r="BJ123" i="3"/>
  <c r="BK123" i="3" s="1"/>
  <c r="BJ124" i="3"/>
  <c r="BK124" i="3" s="1"/>
  <c r="BJ125" i="3"/>
  <c r="BK125" i="3" s="1"/>
  <c r="BJ126" i="3"/>
  <c r="BK126" i="3" s="1"/>
  <c r="BJ127" i="3"/>
  <c r="BK127" i="3" s="1"/>
  <c r="BJ128" i="3"/>
  <c r="BK128" i="3" s="1"/>
  <c r="BJ129" i="3"/>
  <c r="BK129" i="3" s="1"/>
  <c r="BJ130" i="3"/>
  <c r="BK130" i="3" s="1"/>
  <c r="BJ131" i="3"/>
  <c r="BK131" i="3" s="1"/>
  <c r="BJ132" i="3"/>
  <c r="BK132" i="3" s="1"/>
  <c r="BJ133" i="3"/>
  <c r="BK133" i="3" s="1"/>
  <c r="BJ134" i="3"/>
  <c r="BK134" i="3" s="1"/>
  <c r="BJ135" i="3"/>
  <c r="BK135" i="3" s="1"/>
  <c r="BJ136" i="3"/>
  <c r="BK136" i="3" s="1"/>
  <c r="BJ137" i="3"/>
  <c r="BK137" i="3" s="1"/>
  <c r="BJ138" i="3"/>
  <c r="BK138" i="3" s="1"/>
  <c r="BJ139" i="3"/>
  <c r="BK139" i="3" s="1"/>
  <c r="BJ140" i="3"/>
  <c r="BK140" i="3" s="1"/>
  <c r="BJ141" i="3"/>
  <c r="BK141" i="3" s="1"/>
  <c r="BJ142" i="3"/>
  <c r="BK142" i="3" s="1"/>
  <c r="BJ143" i="3"/>
  <c r="BK143" i="3" s="1"/>
  <c r="BJ144" i="3"/>
  <c r="BK144" i="3" s="1"/>
  <c r="BJ145" i="3"/>
  <c r="BK145" i="3" s="1"/>
  <c r="BJ146" i="3"/>
  <c r="BK146" i="3" s="1"/>
  <c r="BJ147" i="3"/>
  <c r="BK147" i="3" s="1"/>
  <c r="BJ148" i="3"/>
  <c r="BK148" i="3" s="1"/>
  <c r="BJ149" i="3"/>
  <c r="BK149" i="3" s="1"/>
  <c r="BJ150" i="3"/>
  <c r="BK150" i="3" s="1"/>
  <c r="BJ151" i="3"/>
  <c r="BK151" i="3" s="1"/>
  <c r="BJ152" i="3"/>
  <c r="BK152" i="3" s="1"/>
  <c r="BJ153" i="3"/>
  <c r="BK153" i="3" s="1"/>
  <c r="BJ154" i="3"/>
  <c r="BK154" i="3" s="1"/>
  <c r="BJ155" i="3"/>
  <c r="BK155" i="3" s="1"/>
  <c r="BJ156" i="3"/>
  <c r="BK156" i="3" s="1"/>
  <c r="BJ157" i="3"/>
  <c r="BK157" i="3" s="1"/>
  <c r="BJ158" i="3"/>
  <c r="BK158" i="3" s="1"/>
  <c r="BJ159" i="3"/>
  <c r="BK159" i="3" s="1"/>
  <c r="BJ160" i="3"/>
  <c r="BK160" i="3" s="1"/>
  <c r="BJ161" i="3"/>
  <c r="BK161" i="3" s="1"/>
  <c r="BJ162" i="3"/>
  <c r="BK162" i="3" s="1"/>
  <c r="BJ163" i="3"/>
  <c r="BK163" i="3" s="1"/>
  <c r="BJ164" i="3"/>
  <c r="BK164" i="3" s="1"/>
  <c r="BJ165" i="3"/>
  <c r="BK165" i="3" s="1"/>
  <c r="BJ166" i="3"/>
  <c r="BK166" i="3" s="1"/>
  <c r="BJ167" i="3"/>
  <c r="BK167" i="3" s="1"/>
  <c r="BJ168" i="3"/>
  <c r="BK168" i="3" s="1"/>
  <c r="BJ169" i="3"/>
  <c r="BK169" i="3" s="1"/>
  <c r="BJ170" i="3"/>
  <c r="BK170" i="3" s="1"/>
  <c r="BJ171" i="3"/>
  <c r="BK171" i="3" s="1"/>
  <c r="BJ172" i="3"/>
  <c r="BK172" i="3" s="1"/>
  <c r="BJ173" i="3"/>
  <c r="BK173" i="3" s="1"/>
  <c r="BJ174" i="3"/>
  <c r="BK174" i="3" s="1"/>
  <c r="BJ175" i="3"/>
  <c r="BK175" i="3" s="1"/>
  <c r="BJ176" i="3"/>
  <c r="BK176" i="3" s="1"/>
  <c r="BJ177" i="3"/>
  <c r="BK177" i="3" s="1"/>
  <c r="BJ178" i="3"/>
  <c r="BK178" i="3" s="1"/>
  <c r="BJ179" i="3"/>
  <c r="BK179" i="3" s="1"/>
  <c r="BJ180" i="3"/>
  <c r="BK180" i="3" s="1"/>
  <c r="BJ181" i="3"/>
  <c r="BK181" i="3" s="1"/>
  <c r="BJ182" i="3"/>
  <c r="BK182" i="3" s="1"/>
  <c r="BJ183" i="3"/>
  <c r="BK183" i="3" s="1"/>
  <c r="BJ184" i="3"/>
  <c r="BK184" i="3" s="1"/>
  <c r="BJ185" i="3"/>
  <c r="BK185" i="3" s="1"/>
  <c r="BJ186" i="3"/>
  <c r="BK186" i="3" s="1"/>
  <c r="BJ187" i="3"/>
  <c r="BK187" i="3" s="1"/>
  <c r="BJ188" i="3"/>
  <c r="BK188" i="3" s="1"/>
  <c r="BJ189" i="3"/>
  <c r="BK189" i="3" s="1"/>
  <c r="BJ190" i="3"/>
  <c r="BK190" i="3" s="1"/>
  <c r="BJ191" i="3"/>
  <c r="BK191" i="3" s="1"/>
  <c r="BJ192" i="3"/>
  <c r="BK192" i="3" s="1"/>
  <c r="BJ193" i="3"/>
  <c r="BK193" i="3" s="1"/>
  <c r="BJ194" i="3"/>
  <c r="BK194" i="3" s="1"/>
  <c r="BJ195" i="3"/>
  <c r="BK195" i="3" s="1"/>
  <c r="BJ196" i="3"/>
  <c r="BK196" i="3" s="1"/>
  <c r="BJ197" i="3"/>
  <c r="BK197" i="3" s="1"/>
  <c r="BJ198" i="3"/>
  <c r="BK198" i="3" s="1"/>
  <c r="BJ199" i="3"/>
  <c r="BK199" i="3" s="1"/>
  <c r="BJ200" i="3"/>
  <c r="BK200" i="3" s="1"/>
  <c r="BJ201" i="3"/>
  <c r="BK201" i="3" s="1"/>
  <c r="BJ202" i="3"/>
  <c r="BK202" i="3" s="1"/>
  <c r="BJ203" i="3"/>
  <c r="BK203" i="3" s="1"/>
  <c r="BJ204" i="3"/>
  <c r="BK204" i="3" s="1"/>
  <c r="BJ205" i="3"/>
  <c r="BK205" i="3" s="1"/>
  <c r="BJ206" i="3"/>
  <c r="BK206" i="3" s="1"/>
  <c r="BJ207" i="3"/>
  <c r="BK207" i="3" s="1"/>
  <c r="BJ208" i="3"/>
  <c r="BK208" i="3" s="1"/>
  <c r="BJ209" i="3"/>
  <c r="BK209" i="3" s="1"/>
  <c r="BJ210" i="3"/>
  <c r="BK210" i="3" s="1"/>
  <c r="BJ211" i="3"/>
  <c r="BK211" i="3" s="1"/>
  <c r="BJ212" i="3"/>
  <c r="BK212" i="3" s="1"/>
  <c r="BJ213" i="3"/>
  <c r="BK213" i="3" s="1"/>
  <c r="BJ214" i="3"/>
  <c r="BK214" i="3" s="1"/>
  <c r="BJ215" i="3"/>
  <c r="BK215" i="3" s="1"/>
  <c r="BJ216" i="3"/>
  <c r="BK216" i="3" s="1"/>
  <c r="BJ217" i="3"/>
  <c r="BK217" i="3" s="1"/>
  <c r="BJ218" i="3"/>
  <c r="BK218" i="3" s="1"/>
  <c r="BJ219" i="3"/>
  <c r="BK219" i="3" s="1"/>
  <c r="BJ220" i="3"/>
  <c r="BK220" i="3" s="1"/>
  <c r="BJ221" i="3"/>
  <c r="BK221" i="3" s="1"/>
  <c r="BJ222" i="3"/>
  <c r="BK222" i="3" s="1"/>
  <c r="BJ223" i="3"/>
  <c r="BK223" i="3" s="1"/>
  <c r="BJ224" i="3"/>
  <c r="BK224" i="3" s="1"/>
  <c r="BJ225" i="3"/>
  <c r="BK225" i="3" s="1"/>
  <c r="BJ226" i="3"/>
  <c r="BK226" i="3" s="1"/>
  <c r="BJ227" i="3"/>
  <c r="BK227" i="3" s="1"/>
  <c r="BJ228" i="3"/>
  <c r="BK228" i="3" s="1"/>
  <c r="BJ229" i="3"/>
  <c r="BK229" i="3" s="1"/>
  <c r="BJ230" i="3"/>
  <c r="BK230" i="3" s="1"/>
  <c r="BJ231" i="3"/>
  <c r="BK231" i="3" s="1"/>
  <c r="BJ232" i="3"/>
  <c r="BK232" i="3" s="1"/>
  <c r="BJ233" i="3"/>
  <c r="BK233" i="3" s="1"/>
  <c r="BJ234" i="3"/>
  <c r="BK234" i="3" s="1"/>
  <c r="BJ235" i="3"/>
  <c r="BK235" i="3" s="1"/>
  <c r="BJ236" i="3"/>
  <c r="BK236" i="3" s="1"/>
  <c r="BJ237" i="3"/>
  <c r="BK237" i="3" s="1"/>
  <c r="BJ238" i="3"/>
  <c r="BK238" i="3" s="1"/>
  <c r="BJ239" i="3"/>
  <c r="BK239" i="3" s="1"/>
  <c r="BJ240" i="3"/>
  <c r="BK240" i="3" s="1"/>
  <c r="BJ241" i="3"/>
  <c r="BK241" i="3" s="1"/>
  <c r="BJ242" i="3"/>
  <c r="BK242" i="3" s="1"/>
  <c r="BJ243" i="3"/>
  <c r="BK243" i="3" s="1"/>
  <c r="BJ244" i="3"/>
  <c r="BK244" i="3" s="1"/>
  <c r="BJ245" i="3"/>
  <c r="BK245" i="3" s="1"/>
  <c r="BJ246" i="3"/>
  <c r="BK246" i="3" s="1"/>
  <c r="BJ247" i="3"/>
  <c r="BK247" i="3" s="1"/>
  <c r="BJ248" i="3"/>
  <c r="BK248" i="3" s="1"/>
  <c r="BJ249" i="3"/>
  <c r="BK249" i="3" s="1"/>
  <c r="BJ250" i="3"/>
  <c r="BK250" i="3" s="1"/>
  <c r="BJ251" i="3"/>
  <c r="BK251" i="3" s="1"/>
  <c r="BJ252" i="3"/>
  <c r="BK252" i="3" s="1"/>
  <c r="BJ253" i="3"/>
  <c r="BK253" i="3" s="1"/>
  <c r="BJ254" i="3"/>
  <c r="BK254" i="3" s="1"/>
  <c r="BJ255" i="3"/>
  <c r="BK255" i="3" s="1"/>
  <c r="BJ256" i="3"/>
  <c r="BK256" i="3" s="1"/>
  <c r="BJ257" i="3"/>
  <c r="BK257" i="3" s="1"/>
  <c r="BJ258" i="3"/>
  <c r="BK258" i="3" s="1"/>
  <c r="BJ259" i="3"/>
  <c r="BK259" i="3" s="1"/>
  <c r="BJ260" i="3"/>
  <c r="BK260" i="3" s="1"/>
  <c r="BJ261" i="3"/>
  <c r="BK261" i="3" s="1"/>
  <c r="BJ262" i="3"/>
  <c r="BK262" i="3" s="1"/>
  <c r="BJ263" i="3"/>
  <c r="BK263" i="3" s="1"/>
  <c r="BJ264" i="3"/>
  <c r="BK264" i="3" s="1"/>
  <c r="BJ265" i="3"/>
  <c r="BK265" i="3" s="1"/>
  <c r="BJ266" i="3"/>
  <c r="BK266" i="3" s="1"/>
  <c r="BJ267" i="3"/>
  <c r="BK267" i="3" s="1"/>
  <c r="BJ268" i="3"/>
  <c r="BK268" i="3" s="1"/>
  <c r="BJ269" i="3"/>
  <c r="BK269" i="3" s="1"/>
  <c r="BJ270" i="3"/>
  <c r="BK270" i="3" s="1"/>
  <c r="BJ271" i="3"/>
  <c r="BK271" i="3" s="1"/>
  <c r="BJ272" i="3"/>
  <c r="BK272" i="3" s="1"/>
  <c r="BJ273" i="3"/>
  <c r="BK273" i="3" s="1"/>
  <c r="BJ274" i="3"/>
  <c r="BK274" i="3" s="1"/>
  <c r="BJ275" i="3"/>
  <c r="BK275" i="3" s="1"/>
  <c r="BJ276" i="3"/>
  <c r="BK276" i="3" s="1"/>
  <c r="BJ277" i="3"/>
  <c r="BK277" i="3" s="1"/>
  <c r="BJ278" i="3"/>
  <c r="BK278" i="3" s="1"/>
  <c r="BJ279" i="3"/>
  <c r="BK279" i="3" s="1"/>
  <c r="BJ280" i="3"/>
  <c r="BK280" i="3" s="1"/>
  <c r="BJ281" i="3"/>
  <c r="BK281" i="3" s="1"/>
  <c r="BJ282" i="3"/>
  <c r="BK282" i="3" s="1"/>
  <c r="BJ283" i="3"/>
  <c r="BK283" i="3" s="1"/>
  <c r="BJ284" i="3"/>
  <c r="BK284" i="3" s="1"/>
  <c r="BJ285" i="3"/>
  <c r="BK285" i="3" s="1"/>
  <c r="BJ286" i="3"/>
  <c r="BK286" i="3" s="1"/>
  <c r="BJ287" i="3"/>
  <c r="BK287" i="3" s="1"/>
  <c r="BJ288" i="3"/>
  <c r="BK288" i="3" s="1"/>
  <c r="BJ289" i="3"/>
  <c r="BK289" i="3" s="1"/>
  <c r="BJ290" i="3"/>
  <c r="BK290" i="3" s="1"/>
  <c r="BJ291" i="3"/>
  <c r="BK291" i="3" s="1"/>
  <c r="BJ292" i="3"/>
  <c r="BK292" i="3" s="1"/>
  <c r="BJ293" i="3"/>
  <c r="BK293" i="3" s="1"/>
  <c r="BJ294" i="3"/>
  <c r="BK294" i="3" s="1"/>
  <c r="BJ295" i="3"/>
  <c r="BK295" i="3" s="1"/>
  <c r="BJ296" i="3"/>
  <c r="BK296" i="3" s="1"/>
  <c r="BJ297" i="3"/>
  <c r="BK297" i="3" s="1"/>
  <c r="BJ298" i="3"/>
  <c r="BK298" i="3" s="1"/>
  <c r="BJ299" i="3"/>
  <c r="BK299" i="3" s="1"/>
  <c r="BJ300" i="3"/>
  <c r="BK300" i="3" s="1"/>
  <c r="BJ301" i="3"/>
  <c r="BK301" i="3" s="1"/>
  <c r="BJ302" i="3"/>
  <c r="BK302" i="3" s="1"/>
  <c r="BJ303" i="3"/>
  <c r="BK303" i="3" s="1"/>
  <c r="BJ304" i="3"/>
  <c r="BK304" i="3" s="1"/>
  <c r="BJ305" i="3"/>
  <c r="BK305" i="3" s="1"/>
  <c r="BJ306" i="3"/>
  <c r="BK306" i="3" s="1"/>
  <c r="BJ307" i="3"/>
  <c r="BK307" i="3" s="1"/>
  <c r="BJ308" i="3"/>
  <c r="BK308" i="3" s="1"/>
  <c r="BJ309" i="3"/>
  <c r="BK309" i="3" s="1"/>
  <c r="BJ310" i="3"/>
  <c r="BK310" i="3" s="1"/>
  <c r="BJ311" i="3"/>
  <c r="BK311" i="3" s="1"/>
  <c r="BJ312" i="3"/>
  <c r="BK312" i="3" s="1"/>
  <c r="BJ313" i="3"/>
  <c r="BK313" i="3" s="1"/>
  <c r="BJ314" i="3"/>
  <c r="BK314" i="3" s="1"/>
  <c r="BJ315" i="3"/>
  <c r="BK315" i="3" s="1"/>
  <c r="BJ316" i="3"/>
  <c r="BK316" i="3" s="1"/>
  <c r="BJ317" i="3"/>
  <c r="BK317" i="3" s="1"/>
  <c r="BJ318" i="3"/>
  <c r="BK318" i="3" s="1"/>
  <c r="BJ319" i="3"/>
  <c r="BK319" i="3" s="1"/>
  <c r="BJ320" i="3"/>
  <c r="BK320" i="3" s="1"/>
  <c r="BJ321" i="3"/>
  <c r="BK321" i="3" s="1"/>
  <c r="BJ322" i="3"/>
  <c r="BK322" i="3" s="1"/>
  <c r="BJ323" i="3"/>
  <c r="BK323" i="3" s="1"/>
  <c r="BJ324" i="3"/>
  <c r="BK324" i="3" s="1"/>
  <c r="BJ325" i="3"/>
  <c r="BK325" i="3" s="1"/>
  <c r="BJ326" i="3"/>
  <c r="BK326" i="3" s="1"/>
  <c r="BJ327" i="3"/>
  <c r="BK327" i="3" s="1"/>
  <c r="BJ328" i="3"/>
  <c r="BK328" i="3" s="1"/>
  <c r="BJ329" i="3"/>
  <c r="BK329" i="3" s="1"/>
  <c r="BJ330" i="3"/>
  <c r="BK330" i="3" s="1"/>
  <c r="BJ331" i="3"/>
  <c r="BK331" i="3" s="1"/>
  <c r="BJ332" i="3"/>
  <c r="BK332" i="3" s="1"/>
  <c r="BJ333" i="3"/>
  <c r="BK333" i="3" s="1"/>
  <c r="BJ334" i="3"/>
  <c r="BK334" i="3" s="1"/>
  <c r="BJ335" i="3"/>
  <c r="BK335" i="3" s="1"/>
  <c r="BJ336" i="3"/>
  <c r="BK336" i="3" s="1"/>
  <c r="BJ337" i="3"/>
  <c r="BK337" i="3" s="1"/>
  <c r="BJ338" i="3"/>
  <c r="BK338" i="3" s="1"/>
  <c r="BJ339" i="3"/>
  <c r="BK339" i="3" s="1"/>
  <c r="BJ340" i="3"/>
  <c r="BK340" i="3" s="1"/>
  <c r="BJ341" i="3"/>
  <c r="BK341" i="3" s="1"/>
  <c r="BJ342" i="3"/>
  <c r="BK342" i="3" s="1"/>
  <c r="BJ343" i="3"/>
  <c r="BK343" i="3" s="1"/>
  <c r="BJ344" i="3"/>
  <c r="BK344" i="3" s="1"/>
  <c r="BJ345" i="3"/>
  <c r="BK345" i="3" s="1"/>
  <c r="BJ346" i="3"/>
  <c r="BK346" i="3" s="1"/>
  <c r="BJ347" i="3"/>
  <c r="BK347" i="3" s="1"/>
  <c r="BJ348" i="3"/>
  <c r="BK348" i="3" s="1"/>
  <c r="BJ349" i="3"/>
  <c r="BK349" i="3" s="1"/>
  <c r="BJ350" i="3"/>
  <c r="BK350" i="3" s="1"/>
  <c r="BJ351" i="3"/>
  <c r="BK351" i="3" s="1"/>
  <c r="BJ352" i="3"/>
  <c r="BK352" i="3" s="1"/>
  <c r="BJ353" i="3"/>
  <c r="BK353" i="3" s="1"/>
  <c r="BJ354" i="3"/>
  <c r="BK354" i="3" s="1"/>
  <c r="BJ355" i="3"/>
  <c r="BK355" i="3" s="1"/>
  <c r="BJ356" i="3"/>
  <c r="BK356" i="3" s="1"/>
  <c r="BJ357" i="3"/>
  <c r="BK357" i="3" s="1"/>
  <c r="BJ358" i="3"/>
  <c r="BK358" i="3" s="1"/>
  <c r="BJ359" i="3"/>
  <c r="BK359" i="3" s="1"/>
  <c r="BJ360" i="3"/>
  <c r="BK360" i="3" s="1"/>
  <c r="BJ361" i="3"/>
  <c r="BK361" i="3" s="1"/>
  <c r="BJ362" i="3"/>
  <c r="BK362" i="3" s="1"/>
  <c r="BJ363" i="3"/>
  <c r="BK363" i="3" s="1"/>
  <c r="BJ364" i="3"/>
  <c r="BK364" i="3" s="1"/>
  <c r="BJ365" i="3"/>
  <c r="BK365" i="3" s="1"/>
  <c r="BJ366" i="3"/>
  <c r="BK366" i="3" s="1"/>
  <c r="BJ367" i="3"/>
  <c r="BK367" i="3" s="1"/>
  <c r="BJ368" i="3"/>
  <c r="BK368" i="3" s="1"/>
  <c r="BJ369" i="3"/>
  <c r="BK369" i="3" s="1"/>
  <c r="BJ370" i="3"/>
  <c r="BK370" i="3" s="1"/>
  <c r="BJ371" i="3"/>
  <c r="BK371" i="3" s="1"/>
  <c r="BJ372" i="3"/>
  <c r="BK372" i="3" s="1"/>
  <c r="BJ373" i="3"/>
  <c r="BK373" i="3" s="1"/>
  <c r="BJ374" i="3"/>
  <c r="BK374" i="3" s="1"/>
  <c r="BJ375" i="3"/>
  <c r="BK375" i="3" s="1"/>
  <c r="BJ376" i="3"/>
  <c r="BK376" i="3" s="1"/>
  <c r="BJ377" i="3"/>
  <c r="BK377" i="3" s="1"/>
  <c r="BJ378" i="3"/>
  <c r="BK378" i="3" s="1"/>
  <c r="BJ379" i="3"/>
  <c r="BK379" i="3" s="1"/>
  <c r="BJ380" i="3"/>
  <c r="BK380" i="3" s="1"/>
  <c r="BJ381" i="3"/>
  <c r="BK381" i="3" s="1"/>
  <c r="BJ382" i="3"/>
  <c r="BK382" i="3" s="1"/>
  <c r="BJ383" i="3"/>
  <c r="BK383" i="3" s="1"/>
  <c r="BJ384" i="3"/>
  <c r="BK384" i="3" s="1"/>
  <c r="BJ385" i="3"/>
  <c r="BK385" i="3" s="1"/>
  <c r="BJ386" i="3"/>
  <c r="BK386" i="3" s="1"/>
  <c r="BJ387" i="3"/>
  <c r="BK387" i="3" s="1"/>
  <c r="BJ388" i="3"/>
  <c r="BK388" i="3" s="1"/>
  <c r="BJ389" i="3"/>
  <c r="BK389" i="3" s="1"/>
  <c r="BJ390" i="3"/>
  <c r="BK390" i="3" s="1"/>
  <c r="BJ391" i="3"/>
  <c r="BK391" i="3" s="1"/>
  <c r="BJ392" i="3"/>
  <c r="BK392" i="3" s="1"/>
  <c r="BJ393" i="3"/>
  <c r="BK393" i="3" s="1"/>
  <c r="BJ394" i="3"/>
  <c r="BK394" i="3" s="1"/>
  <c r="BJ395" i="3"/>
  <c r="BK395" i="3" s="1"/>
  <c r="BJ396" i="3"/>
  <c r="BK396" i="3" s="1"/>
  <c r="BJ397" i="3"/>
  <c r="BK397" i="3" s="1"/>
  <c r="BJ398" i="3"/>
  <c r="BK398" i="3" s="1"/>
  <c r="BJ399" i="3"/>
  <c r="BK399" i="3" s="1"/>
  <c r="BJ400" i="3"/>
  <c r="BK400" i="3" s="1"/>
  <c r="BJ401" i="3"/>
  <c r="BK401" i="3" s="1"/>
  <c r="BJ402" i="3"/>
  <c r="BK402" i="3" s="1"/>
  <c r="BJ403" i="3"/>
  <c r="BK403" i="3" s="1"/>
  <c r="BJ404" i="3"/>
  <c r="BK404" i="3" s="1"/>
  <c r="BJ405" i="3"/>
  <c r="BK405" i="3" s="1"/>
  <c r="BJ406" i="3"/>
  <c r="BK406" i="3" s="1"/>
  <c r="BJ407" i="3"/>
  <c r="BK407" i="3" s="1"/>
  <c r="BJ408" i="3"/>
  <c r="BK408" i="3" s="1"/>
  <c r="BJ409" i="3"/>
  <c r="BK409" i="3" s="1"/>
  <c r="BJ410" i="3"/>
  <c r="BK410" i="3" s="1"/>
  <c r="BJ411" i="3"/>
  <c r="BK411" i="3" s="1"/>
  <c r="BJ412" i="3"/>
  <c r="BK412" i="3" s="1"/>
  <c r="BJ413" i="3"/>
  <c r="BK413" i="3" s="1"/>
  <c r="BJ414" i="3"/>
  <c r="BK414" i="3" s="1"/>
  <c r="BJ415" i="3"/>
  <c r="BK415" i="3" s="1"/>
  <c r="BJ416" i="3"/>
  <c r="BK416" i="3" s="1"/>
  <c r="BJ417" i="3"/>
  <c r="BK417" i="3" s="1"/>
  <c r="BJ418" i="3"/>
  <c r="BK418" i="3" s="1"/>
  <c r="BJ419" i="3"/>
  <c r="BK419" i="3" s="1"/>
  <c r="BJ420" i="3"/>
  <c r="BK420" i="3" s="1"/>
  <c r="BJ421" i="3"/>
  <c r="BK421" i="3" s="1"/>
  <c r="BJ422" i="3"/>
  <c r="BK422" i="3" s="1"/>
  <c r="BJ423" i="3"/>
  <c r="BK423" i="3" s="1"/>
  <c r="BJ424" i="3"/>
  <c r="BK424" i="3" s="1"/>
  <c r="BJ425" i="3"/>
  <c r="BK425" i="3" s="1"/>
  <c r="BJ426" i="3"/>
  <c r="BK426" i="3" s="1"/>
  <c r="BJ427" i="3"/>
  <c r="BK427" i="3" s="1"/>
  <c r="BJ428" i="3"/>
  <c r="BK428" i="3" s="1"/>
  <c r="BJ429" i="3"/>
  <c r="BK429" i="3" s="1"/>
  <c r="BJ430" i="3"/>
  <c r="BK430" i="3" s="1"/>
  <c r="BJ431" i="3"/>
  <c r="BK431" i="3" s="1"/>
  <c r="BJ432" i="3"/>
  <c r="BK432" i="3" s="1"/>
  <c r="BJ433" i="3"/>
  <c r="BK433" i="3" s="1"/>
  <c r="BJ434" i="3"/>
  <c r="BK434" i="3" s="1"/>
  <c r="BJ435" i="3"/>
  <c r="BK435" i="3" s="1"/>
  <c r="BJ436" i="3"/>
  <c r="BK436" i="3" s="1"/>
  <c r="BJ437" i="3"/>
  <c r="BK437" i="3" s="1"/>
  <c r="BJ438" i="3"/>
  <c r="BK438" i="3" s="1"/>
  <c r="BJ439" i="3"/>
  <c r="BK439" i="3" s="1"/>
  <c r="BJ440" i="3"/>
  <c r="BK440" i="3" s="1"/>
  <c r="BJ441" i="3"/>
  <c r="BK441" i="3" s="1"/>
  <c r="BJ442" i="3"/>
  <c r="BK442" i="3" s="1"/>
  <c r="BJ443" i="3"/>
  <c r="BK443" i="3" s="1"/>
  <c r="BJ444" i="3"/>
  <c r="BK444" i="3" s="1"/>
  <c r="BJ445" i="3"/>
  <c r="BK445" i="3" s="1"/>
  <c r="BJ446" i="3"/>
  <c r="BK446" i="3" s="1"/>
  <c r="BJ447" i="3"/>
  <c r="BK447" i="3" s="1"/>
  <c r="BJ448" i="3"/>
  <c r="BK448" i="3" s="1"/>
  <c r="BJ449" i="3"/>
  <c r="BK449" i="3" s="1"/>
  <c r="BJ450" i="3"/>
  <c r="BK450" i="3" s="1"/>
  <c r="BJ451" i="3"/>
  <c r="BK451" i="3" s="1"/>
  <c r="BJ452" i="3"/>
  <c r="BK452" i="3" s="1"/>
  <c r="BJ453" i="3"/>
  <c r="BK453" i="3" s="1"/>
  <c r="BJ454" i="3"/>
  <c r="BK454" i="3" s="1"/>
  <c r="BJ455" i="3"/>
  <c r="BK455" i="3" s="1"/>
  <c r="BJ456" i="3"/>
  <c r="BK456" i="3" s="1"/>
  <c r="BJ457" i="3"/>
  <c r="BK457" i="3" s="1"/>
  <c r="BJ458" i="3"/>
  <c r="BK458" i="3" s="1"/>
  <c r="BJ459" i="3"/>
  <c r="BK459" i="3" s="1"/>
  <c r="BJ460" i="3"/>
  <c r="BK460" i="3" s="1"/>
  <c r="BJ461" i="3"/>
  <c r="BK461" i="3" s="1"/>
  <c r="BJ462" i="3"/>
  <c r="BK462" i="3" s="1"/>
  <c r="BJ463" i="3"/>
  <c r="BK463" i="3" s="1"/>
  <c r="BJ464" i="3"/>
  <c r="BK464" i="3" s="1"/>
  <c r="BJ465" i="3"/>
  <c r="BK465" i="3" s="1"/>
  <c r="BJ466" i="3"/>
  <c r="BK466" i="3" s="1"/>
  <c r="BJ467" i="3"/>
  <c r="BK467" i="3" s="1"/>
  <c r="BJ468" i="3"/>
  <c r="BK468" i="3" s="1"/>
  <c r="BJ469" i="3"/>
  <c r="BK469" i="3" s="1"/>
  <c r="BJ470" i="3"/>
  <c r="BK470" i="3" s="1"/>
  <c r="BJ471" i="3"/>
  <c r="BK471" i="3" s="1"/>
  <c r="BJ472" i="3"/>
  <c r="BK472" i="3" s="1"/>
  <c r="BJ473" i="3"/>
  <c r="BK473" i="3" s="1"/>
  <c r="BJ474" i="3"/>
  <c r="BK474" i="3" s="1"/>
  <c r="BJ475" i="3"/>
  <c r="BK475" i="3" s="1"/>
  <c r="BJ476" i="3"/>
  <c r="BK476" i="3" s="1"/>
  <c r="BJ477" i="3"/>
  <c r="BK477" i="3" s="1"/>
  <c r="BJ478" i="3"/>
  <c r="BK478" i="3" s="1"/>
  <c r="BJ479" i="3"/>
  <c r="BK479" i="3" s="1"/>
  <c r="BJ480" i="3"/>
  <c r="BK480" i="3" s="1"/>
  <c r="BJ481" i="3"/>
  <c r="BK481" i="3" s="1"/>
  <c r="BJ482" i="3"/>
  <c r="BK482" i="3" s="1"/>
  <c r="BJ483" i="3"/>
  <c r="BK483" i="3" s="1"/>
  <c r="BJ484" i="3"/>
  <c r="BK484" i="3" s="1"/>
  <c r="BJ485" i="3"/>
  <c r="BK485" i="3" s="1"/>
  <c r="BJ486" i="3"/>
  <c r="BK486" i="3" s="1"/>
  <c r="BJ487" i="3"/>
  <c r="BK487" i="3" s="1"/>
  <c r="BJ488" i="3"/>
  <c r="BK488" i="3" s="1"/>
  <c r="BJ489" i="3"/>
  <c r="BK489" i="3" s="1"/>
  <c r="BJ490" i="3"/>
  <c r="BK490" i="3" s="1"/>
  <c r="BJ491" i="3"/>
  <c r="BK491" i="3" s="1"/>
  <c r="BJ492" i="3"/>
  <c r="BK492" i="3" s="1"/>
  <c r="BJ493" i="3"/>
  <c r="BK493" i="3" s="1"/>
  <c r="BJ494" i="3"/>
  <c r="BK494" i="3" s="1"/>
  <c r="BJ495" i="3"/>
  <c r="BK495" i="3" s="1"/>
  <c r="BJ496" i="3"/>
  <c r="BK496" i="3" s="1"/>
  <c r="BJ497" i="3"/>
  <c r="BK497" i="3" s="1"/>
  <c r="BJ498" i="3"/>
  <c r="BK498" i="3" s="1"/>
  <c r="BJ499" i="3"/>
  <c r="BK499" i="3" s="1"/>
  <c r="BJ500" i="3"/>
  <c r="BK500" i="3" s="1"/>
  <c r="BJ501" i="3"/>
  <c r="BK501" i="3" s="1"/>
  <c r="BJ502" i="3"/>
  <c r="BK502" i="3" s="1"/>
  <c r="BJ503" i="3"/>
  <c r="BK503" i="3" s="1"/>
  <c r="BJ504" i="3"/>
  <c r="BK504" i="3" s="1"/>
  <c r="BJ505" i="3"/>
  <c r="BK505" i="3" s="1"/>
  <c r="BJ506" i="3"/>
  <c r="BK506" i="3" s="1"/>
  <c r="BJ507" i="3"/>
  <c r="BK507" i="3" s="1"/>
  <c r="BJ508" i="3"/>
  <c r="BK508" i="3" s="1"/>
  <c r="BJ509" i="3"/>
  <c r="BK509" i="3" s="1"/>
  <c r="BJ510" i="3"/>
  <c r="BK510" i="3" s="1"/>
  <c r="BJ511" i="3"/>
  <c r="BK511" i="3" s="1"/>
  <c r="BJ512" i="3"/>
  <c r="BK512" i="3" s="1"/>
  <c r="BJ513" i="3"/>
  <c r="BK513" i="3" s="1"/>
  <c r="BJ514" i="3"/>
  <c r="BK514" i="3" s="1"/>
  <c r="BJ515" i="3"/>
  <c r="BK515" i="3" s="1"/>
  <c r="BJ516" i="3"/>
  <c r="BK516" i="3" s="1"/>
  <c r="BJ517" i="3"/>
  <c r="BK517" i="3" s="1"/>
  <c r="BJ518" i="3"/>
  <c r="BK518" i="3" s="1"/>
  <c r="BJ519" i="3"/>
  <c r="BK519" i="3" s="1"/>
  <c r="BJ520" i="3"/>
  <c r="BK520" i="3" s="1"/>
  <c r="BJ521" i="3"/>
  <c r="BK521" i="3" s="1"/>
  <c r="BJ522" i="3"/>
  <c r="BK522" i="3" s="1"/>
  <c r="BJ523" i="3"/>
  <c r="BK523" i="3" s="1"/>
  <c r="BJ524" i="3"/>
  <c r="BK524" i="3" s="1"/>
  <c r="BJ525" i="3"/>
  <c r="BK525" i="3" s="1"/>
  <c r="BJ526" i="3"/>
  <c r="BK526" i="3" s="1"/>
  <c r="BJ527" i="3"/>
  <c r="BK527" i="3" s="1"/>
  <c r="BJ528" i="3"/>
  <c r="BK528" i="3" s="1"/>
  <c r="BJ529" i="3"/>
  <c r="BK529" i="3" s="1"/>
  <c r="BJ530" i="3"/>
  <c r="BK530" i="3" s="1"/>
  <c r="BJ531" i="3"/>
  <c r="BK531" i="3" s="1"/>
  <c r="BJ532" i="3"/>
  <c r="BK532" i="3" s="1"/>
  <c r="BJ533" i="3"/>
  <c r="BK533" i="3" s="1"/>
  <c r="BJ534" i="3"/>
  <c r="BK534" i="3" s="1"/>
  <c r="BJ535" i="3"/>
  <c r="BK535" i="3" s="1"/>
  <c r="BJ536" i="3"/>
  <c r="BK536" i="3" s="1"/>
  <c r="BJ537" i="3"/>
  <c r="BK537" i="3" s="1"/>
  <c r="BJ538" i="3"/>
  <c r="BK538" i="3" s="1"/>
  <c r="BJ539" i="3"/>
  <c r="BK539" i="3" s="1"/>
  <c r="BJ540" i="3"/>
  <c r="BK540" i="3" s="1"/>
  <c r="BJ541" i="3"/>
  <c r="BK541" i="3" s="1"/>
  <c r="BJ542" i="3"/>
  <c r="BK542" i="3" s="1"/>
  <c r="BJ543" i="3"/>
  <c r="BK543" i="3" s="1"/>
  <c r="BJ544" i="3"/>
  <c r="BK544" i="3" s="1"/>
  <c r="BJ545" i="3"/>
  <c r="BK545" i="3" s="1"/>
  <c r="BJ546" i="3"/>
  <c r="BK546" i="3" s="1"/>
  <c r="BJ547" i="3"/>
  <c r="BK547" i="3" s="1"/>
  <c r="BJ548" i="3"/>
  <c r="BK548" i="3" s="1"/>
  <c r="BJ549" i="3"/>
  <c r="BK549" i="3" s="1"/>
  <c r="BJ550" i="3"/>
  <c r="BK550" i="3" s="1"/>
  <c r="BJ551" i="3"/>
  <c r="BK551" i="3" s="1"/>
  <c r="BJ552" i="3"/>
  <c r="BK552" i="3" s="1"/>
  <c r="BJ553" i="3"/>
  <c r="BK553" i="3" s="1"/>
  <c r="BJ554" i="3"/>
  <c r="BK554" i="3" s="1"/>
  <c r="BJ555" i="3"/>
  <c r="BK555" i="3" s="1"/>
  <c r="BJ556" i="3"/>
  <c r="BK556" i="3" s="1"/>
  <c r="BJ557" i="3"/>
  <c r="BK557" i="3" s="1"/>
  <c r="BJ558" i="3"/>
  <c r="BK558" i="3" s="1"/>
  <c r="BJ559" i="3"/>
  <c r="BK559" i="3" s="1"/>
  <c r="BJ560" i="3"/>
  <c r="BK560" i="3" s="1"/>
  <c r="BJ561" i="3"/>
  <c r="BK561" i="3" s="1"/>
  <c r="BJ562" i="3"/>
  <c r="BK562" i="3" s="1"/>
  <c r="BJ563" i="3"/>
  <c r="BK563" i="3" s="1"/>
  <c r="BJ564" i="3"/>
  <c r="BK564" i="3" s="1"/>
  <c r="BJ565" i="3"/>
  <c r="BK565" i="3" s="1"/>
  <c r="BJ566" i="3"/>
  <c r="BK566" i="3" s="1"/>
  <c r="BJ567" i="3"/>
  <c r="BK567" i="3" s="1"/>
  <c r="BJ568" i="3"/>
  <c r="BK568" i="3" s="1"/>
  <c r="BJ569" i="3"/>
  <c r="BK569" i="3" s="1"/>
  <c r="BJ570" i="3"/>
  <c r="BK570" i="3" s="1"/>
  <c r="BJ571" i="3"/>
  <c r="BK571" i="3" s="1"/>
  <c r="BJ572" i="3"/>
  <c r="BK572" i="3" s="1"/>
  <c r="BJ573" i="3"/>
  <c r="BK573" i="3" s="1"/>
  <c r="BJ574" i="3"/>
  <c r="BK574" i="3" s="1"/>
  <c r="BJ575" i="3"/>
  <c r="BK575" i="3" s="1"/>
  <c r="BJ576" i="3"/>
  <c r="BK576" i="3" s="1"/>
  <c r="BJ577" i="3"/>
  <c r="BK577" i="3" s="1"/>
  <c r="BJ578" i="3"/>
  <c r="BK578" i="3" s="1"/>
  <c r="BJ579" i="3"/>
  <c r="BK579" i="3" s="1"/>
  <c r="BJ580" i="3"/>
  <c r="BK580" i="3" s="1"/>
  <c r="BJ581" i="3"/>
  <c r="BK581" i="3" s="1"/>
  <c r="BJ582" i="3"/>
  <c r="BK582" i="3" s="1"/>
  <c r="BJ583" i="3"/>
  <c r="BK583" i="3" s="1"/>
  <c r="BJ584" i="3"/>
  <c r="BK584" i="3" s="1"/>
  <c r="BJ585" i="3"/>
  <c r="BK585" i="3" s="1"/>
  <c r="BJ586" i="3"/>
  <c r="BK586" i="3" s="1"/>
  <c r="BJ587" i="3"/>
  <c r="BK587" i="3" s="1"/>
  <c r="BJ588" i="3"/>
  <c r="BK588" i="3" s="1"/>
  <c r="BJ589" i="3"/>
  <c r="BK589" i="3" s="1"/>
  <c r="BJ590" i="3"/>
  <c r="BK590" i="3" s="1"/>
  <c r="BJ591" i="3"/>
  <c r="BK591" i="3" s="1"/>
  <c r="BJ592" i="3"/>
  <c r="BK592" i="3" s="1"/>
  <c r="BJ593" i="3"/>
  <c r="BK593" i="3" s="1"/>
  <c r="BJ594" i="3"/>
  <c r="BK594" i="3" s="1"/>
  <c r="BJ595" i="3"/>
  <c r="BK595" i="3" s="1"/>
  <c r="BJ596" i="3"/>
  <c r="BK596" i="3" s="1"/>
  <c r="BJ597" i="3"/>
  <c r="BK597" i="3" s="1"/>
  <c r="BJ598" i="3"/>
  <c r="BK598" i="3" s="1"/>
  <c r="BJ599" i="3"/>
  <c r="BK599" i="3" s="1"/>
  <c r="BJ600" i="3"/>
  <c r="BK600" i="3" s="1"/>
  <c r="BJ601" i="3"/>
  <c r="BK601" i="3" s="1"/>
  <c r="BJ602" i="3"/>
  <c r="BK602" i="3" s="1"/>
  <c r="BJ603" i="3"/>
  <c r="BK603" i="3" s="1"/>
  <c r="BJ604" i="3"/>
  <c r="BK604" i="3" s="1"/>
  <c r="BJ605" i="3"/>
  <c r="BK605" i="3" s="1"/>
  <c r="BJ606" i="3"/>
  <c r="BK606" i="3" s="1"/>
  <c r="BJ607" i="3"/>
  <c r="BK607" i="3" s="1"/>
  <c r="BJ608" i="3"/>
  <c r="BK608" i="3" s="1"/>
  <c r="BJ609" i="3"/>
  <c r="BK609" i="3" s="1"/>
  <c r="BJ610" i="3"/>
  <c r="BK610" i="3" s="1"/>
  <c r="BJ611" i="3"/>
  <c r="BK611" i="3" s="1"/>
  <c r="BJ612" i="3"/>
  <c r="BK612" i="3" s="1"/>
  <c r="BJ613" i="3"/>
  <c r="BK613" i="3" s="1"/>
  <c r="BJ614" i="3"/>
  <c r="BK614" i="3" s="1"/>
  <c r="BJ615" i="3"/>
  <c r="BK615" i="3" s="1"/>
  <c r="BJ616" i="3"/>
  <c r="BK616" i="3" s="1"/>
  <c r="BJ617" i="3"/>
  <c r="BK617" i="3" s="1"/>
  <c r="BJ618" i="3"/>
  <c r="BK618" i="3" s="1"/>
  <c r="BJ619" i="3"/>
  <c r="BK619" i="3" s="1"/>
  <c r="BJ620" i="3"/>
  <c r="BK620" i="3" s="1"/>
  <c r="BJ621" i="3"/>
  <c r="BK621" i="3" s="1"/>
  <c r="BJ622" i="3"/>
  <c r="BK622" i="3" s="1"/>
  <c r="BJ623" i="3"/>
  <c r="BK623" i="3" s="1"/>
  <c r="BJ624" i="3"/>
  <c r="BK624" i="3" s="1"/>
  <c r="BJ625" i="3"/>
  <c r="BK625" i="3" s="1"/>
  <c r="BJ626" i="3"/>
  <c r="BK626" i="3" s="1"/>
  <c r="BJ627" i="3"/>
  <c r="BK627" i="3" s="1"/>
  <c r="BJ628" i="3"/>
  <c r="BK628" i="3" s="1"/>
  <c r="BJ629" i="3"/>
  <c r="BK629" i="3" s="1"/>
  <c r="BJ630" i="3"/>
  <c r="BK630" i="3" s="1"/>
  <c r="BJ631" i="3"/>
  <c r="BK631" i="3" s="1"/>
  <c r="BJ632" i="3"/>
  <c r="BK632" i="3" s="1"/>
  <c r="BJ633" i="3"/>
  <c r="BK633" i="3" s="1"/>
  <c r="BJ634" i="3"/>
  <c r="BK634" i="3" s="1"/>
  <c r="BJ635" i="3"/>
  <c r="BK635" i="3" s="1"/>
  <c r="BJ636" i="3"/>
  <c r="BK636" i="3" s="1"/>
  <c r="BJ637" i="3"/>
  <c r="BK637" i="3" s="1"/>
  <c r="BJ638" i="3"/>
  <c r="BK638" i="3" s="1"/>
  <c r="BJ639" i="3"/>
  <c r="BK639" i="3" s="1"/>
  <c r="BJ640" i="3"/>
  <c r="BK640" i="3" s="1"/>
  <c r="BJ641" i="3"/>
  <c r="BK641" i="3" s="1"/>
  <c r="BJ642" i="3"/>
  <c r="BK642" i="3" s="1"/>
  <c r="BJ643" i="3"/>
  <c r="BK643" i="3" s="1"/>
  <c r="BJ644" i="3"/>
  <c r="BK644" i="3" s="1"/>
  <c r="BJ645" i="3"/>
  <c r="BK645" i="3" s="1"/>
  <c r="BJ646" i="3"/>
  <c r="BK646" i="3" s="1"/>
  <c r="BJ647" i="3"/>
  <c r="BK647" i="3" s="1"/>
  <c r="BJ648" i="3"/>
  <c r="BK648" i="3" s="1"/>
  <c r="BJ649" i="3"/>
  <c r="BK649" i="3" s="1"/>
  <c r="BJ650" i="3"/>
  <c r="BK650" i="3" s="1"/>
  <c r="BJ651" i="3"/>
  <c r="BK651" i="3" s="1"/>
  <c r="BJ652" i="3"/>
  <c r="BK652" i="3" s="1"/>
  <c r="BJ653" i="3"/>
  <c r="BK653" i="3" s="1"/>
  <c r="BJ654" i="3"/>
  <c r="BK654" i="3" s="1"/>
  <c r="BJ655" i="3"/>
  <c r="BK655" i="3" s="1"/>
  <c r="BJ656" i="3"/>
  <c r="BK656" i="3" s="1"/>
  <c r="BJ657" i="3"/>
  <c r="BK657" i="3" s="1"/>
  <c r="BJ658" i="3"/>
  <c r="BK658" i="3" s="1"/>
  <c r="BJ659" i="3"/>
  <c r="BK659" i="3" s="1"/>
  <c r="BJ660" i="3"/>
  <c r="BK660" i="3" s="1"/>
  <c r="BJ661" i="3"/>
  <c r="BK661" i="3" s="1"/>
  <c r="BJ662" i="3"/>
  <c r="BK662" i="3" s="1"/>
  <c r="BJ663" i="3"/>
  <c r="BK663" i="3" s="1"/>
  <c r="BJ664" i="3"/>
  <c r="BK664" i="3" s="1"/>
  <c r="BJ665" i="3"/>
  <c r="BK665" i="3" s="1"/>
  <c r="BJ666" i="3"/>
  <c r="BK666" i="3" s="1"/>
  <c r="BJ667" i="3"/>
  <c r="BK667" i="3" s="1"/>
  <c r="BJ668" i="3"/>
  <c r="BK668" i="3" s="1"/>
  <c r="BJ669" i="3"/>
  <c r="BK669" i="3" s="1"/>
  <c r="BJ670" i="3"/>
  <c r="BK670" i="3" s="1"/>
  <c r="BJ671" i="3"/>
  <c r="BK671" i="3" s="1"/>
  <c r="BJ672" i="3"/>
  <c r="BK672" i="3" s="1"/>
  <c r="BJ673" i="3"/>
  <c r="BK673" i="3" s="1"/>
  <c r="BJ674" i="3"/>
  <c r="BK674" i="3" s="1"/>
  <c r="BJ675" i="3"/>
  <c r="BK675" i="3" s="1"/>
  <c r="BJ676" i="3"/>
  <c r="BK676" i="3" s="1"/>
  <c r="BJ677" i="3"/>
  <c r="BK677" i="3" s="1"/>
  <c r="BJ678" i="3"/>
  <c r="BK678" i="3" s="1"/>
  <c r="BJ679" i="3"/>
  <c r="BK679" i="3" s="1"/>
  <c r="BJ680" i="3"/>
  <c r="BK680" i="3" s="1"/>
  <c r="BJ681" i="3"/>
  <c r="BK681" i="3" s="1"/>
  <c r="BJ682" i="3"/>
  <c r="BK682" i="3" s="1"/>
  <c r="BJ683" i="3"/>
  <c r="BK683" i="3" s="1"/>
  <c r="BJ684" i="3"/>
  <c r="BK684" i="3" s="1"/>
  <c r="BJ685" i="3"/>
  <c r="BK685" i="3" s="1"/>
  <c r="BJ686" i="3"/>
  <c r="BK686" i="3" s="1"/>
  <c r="BJ687" i="3"/>
  <c r="BK687" i="3" s="1"/>
  <c r="BJ688" i="3"/>
  <c r="BK688" i="3" s="1"/>
  <c r="BJ689" i="3"/>
  <c r="BK689" i="3" s="1"/>
  <c r="BJ690" i="3"/>
  <c r="BK690" i="3" s="1"/>
  <c r="BJ691" i="3"/>
  <c r="BK691" i="3" s="1"/>
  <c r="BJ692" i="3"/>
  <c r="BK692" i="3" s="1"/>
  <c r="BJ693" i="3"/>
  <c r="BK693" i="3" s="1"/>
  <c r="BJ694" i="3"/>
  <c r="BK694" i="3" s="1"/>
  <c r="BJ695" i="3"/>
  <c r="BK695" i="3" s="1"/>
  <c r="BJ696" i="3"/>
  <c r="BK696" i="3" s="1"/>
  <c r="BJ697" i="3"/>
  <c r="BK697" i="3" s="1"/>
  <c r="BJ698" i="3"/>
  <c r="BK698" i="3" s="1"/>
  <c r="BJ699" i="3"/>
  <c r="BK699" i="3" s="1"/>
  <c r="BJ700" i="3"/>
  <c r="BK700" i="3" s="1"/>
  <c r="BJ701" i="3"/>
  <c r="BK701" i="3" s="1"/>
  <c r="BJ702" i="3"/>
  <c r="BK702" i="3" s="1"/>
  <c r="BJ703" i="3"/>
  <c r="BK703" i="3" s="1"/>
  <c r="BJ704" i="3"/>
  <c r="BK704" i="3" s="1"/>
  <c r="BJ705" i="3"/>
  <c r="BK705" i="3" s="1"/>
  <c r="BJ706" i="3"/>
  <c r="BK706" i="3" s="1"/>
  <c r="BJ707" i="3"/>
  <c r="BK707" i="3" s="1"/>
  <c r="BJ708" i="3"/>
  <c r="BK708" i="3" s="1"/>
  <c r="BJ709" i="3"/>
  <c r="BK709" i="3" s="1"/>
  <c r="BJ710" i="3"/>
  <c r="BK710" i="3" s="1"/>
  <c r="BJ711" i="3"/>
  <c r="BK711" i="3" s="1"/>
  <c r="BJ712" i="3"/>
  <c r="BK712" i="3" s="1"/>
  <c r="BJ713" i="3"/>
  <c r="BK713" i="3" s="1"/>
  <c r="BJ714" i="3"/>
  <c r="BK714" i="3" s="1"/>
  <c r="BJ715" i="3"/>
  <c r="BK715" i="3" s="1"/>
  <c r="BJ716" i="3"/>
  <c r="BK716" i="3" s="1"/>
  <c r="BJ717" i="3"/>
  <c r="BK717" i="3" s="1"/>
  <c r="BJ718" i="3"/>
  <c r="BK718" i="3" s="1"/>
  <c r="BJ719" i="3"/>
  <c r="BK719" i="3" s="1"/>
  <c r="BJ720" i="3"/>
  <c r="BK720" i="3" s="1"/>
  <c r="BJ721" i="3"/>
  <c r="BK721" i="3" s="1"/>
  <c r="BJ722" i="3"/>
  <c r="BK722" i="3" s="1"/>
  <c r="BJ723" i="3"/>
  <c r="BK723" i="3" s="1"/>
  <c r="BJ724" i="3"/>
  <c r="BK724" i="3" s="1"/>
  <c r="BJ725" i="3"/>
  <c r="BK725" i="3" s="1"/>
  <c r="BJ726" i="3"/>
  <c r="BK726" i="3" s="1"/>
  <c r="BJ727" i="3"/>
  <c r="BK727" i="3" s="1"/>
  <c r="BJ728" i="3"/>
  <c r="BK728" i="3" s="1"/>
  <c r="BJ729" i="3"/>
  <c r="BK729" i="3" s="1"/>
  <c r="BJ730" i="3"/>
  <c r="BK730" i="3" s="1"/>
  <c r="BJ731" i="3"/>
  <c r="BK731" i="3" s="1"/>
  <c r="BJ732" i="3"/>
  <c r="BK732" i="3" s="1"/>
  <c r="BJ733" i="3"/>
  <c r="BK733" i="3" s="1"/>
  <c r="BJ734" i="3"/>
  <c r="BK734" i="3" s="1"/>
  <c r="BJ735" i="3"/>
  <c r="BK735" i="3" s="1"/>
  <c r="BJ736" i="3"/>
  <c r="BK736" i="3" s="1"/>
  <c r="BJ737" i="3"/>
  <c r="BK737" i="3" s="1"/>
  <c r="BJ738" i="3"/>
  <c r="BK738" i="3" s="1"/>
  <c r="BJ739" i="3"/>
  <c r="BK739" i="3" s="1"/>
  <c r="BJ740" i="3"/>
  <c r="BK740" i="3" s="1"/>
  <c r="BJ741" i="3"/>
  <c r="BK741" i="3" s="1"/>
  <c r="BJ742" i="3"/>
  <c r="BK742" i="3" s="1"/>
  <c r="BJ743" i="3"/>
  <c r="BK743" i="3" s="1"/>
  <c r="BJ744" i="3"/>
  <c r="BK744" i="3" s="1"/>
  <c r="BJ745" i="3"/>
  <c r="BK745" i="3" s="1"/>
  <c r="BJ746" i="3"/>
  <c r="BK746" i="3" s="1"/>
  <c r="BJ747" i="3"/>
  <c r="BK747" i="3" s="1"/>
  <c r="BJ748" i="3"/>
  <c r="BK748" i="3" s="1"/>
  <c r="BJ749" i="3"/>
  <c r="BK749" i="3" s="1"/>
  <c r="BJ750" i="3"/>
  <c r="BK750" i="3" s="1"/>
  <c r="BJ751" i="3"/>
  <c r="BK751" i="3" s="1"/>
  <c r="BJ752" i="3"/>
  <c r="BK752" i="3" s="1"/>
  <c r="BJ753" i="3"/>
  <c r="BK753" i="3" s="1"/>
  <c r="BJ754" i="3"/>
  <c r="BK754" i="3" s="1"/>
  <c r="BJ755" i="3"/>
  <c r="BK755" i="3" s="1"/>
  <c r="BJ756" i="3"/>
  <c r="BK756" i="3" s="1"/>
  <c r="BJ757" i="3"/>
  <c r="BK757" i="3" s="1"/>
  <c r="BJ758" i="3"/>
  <c r="BK758" i="3" s="1"/>
  <c r="BJ759" i="3"/>
  <c r="BK759" i="3" s="1"/>
  <c r="BJ760" i="3"/>
  <c r="BK760" i="3" s="1"/>
  <c r="BJ761" i="3"/>
  <c r="BK761" i="3" s="1"/>
  <c r="BJ762" i="3"/>
  <c r="BK762" i="3" s="1"/>
  <c r="BJ763" i="3"/>
  <c r="BK763" i="3" s="1"/>
  <c r="BJ764" i="3"/>
  <c r="BK764" i="3" s="1"/>
  <c r="BJ765" i="3"/>
  <c r="BK765" i="3" s="1"/>
  <c r="BJ766" i="3"/>
  <c r="BK766" i="3" s="1"/>
  <c r="BJ767" i="3"/>
  <c r="BK767" i="3" s="1"/>
  <c r="BJ768" i="3"/>
  <c r="BK768" i="3" s="1"/>
  <c r="BJ769" i="3"/>
  <c r="BK769" i="3" s="1"/>
  <c r="BJ770" i="3"/>
  <c r="BK770" i="3" s="1"/>
  <c r="BJ771" i="3"/>
  <c r="BK771" i="3" s="1"/>
  <c r="BJ772" i="3"/>
  <c r="BK772" i="3" s="1"/>
  <c r="BJ773" i="3"/>
  <c r="BK773" i="3" s="1"/>
  <c r="BJ774" i="3"/>
  <c r="BK774" i="3" s="1"/>
  <c r="BJ775" i="3"/>
  <c r="BK775" i="3" s="1"/>
  <c r="BJ776" i="3"/>
  <c r="BK776" i="3" s="1"/>
  <c r="BJ777" i="3"/>
  <c r="BK777" i="3" s="1"/>
  <c r="BJ778" i="3"/>
  <c r="BK778" i="3" s="1"/>
  <c r="BJ779" i="3"/>
  <c r="BK779" i="3" s="1"/>
  <c r="BJ780" i="3"/>
  <c r="BK780" i="3" s="1"/>
  <c r="BJ781" i="3"/>
  <c r="BK781" i="3" s="1"/>
  <c r="BJ782" i="3"/>
  <c r="BK782" i="3" s="1"/>
  <c r="BJ783" i="3"/>
  <c r="BK783" i="3" s="1"/>
  <c r="BJ784" i="3"/>
  <c r="BK784" i="3" s="1"/>
  <c r="BJ785" i="3"/>
  <c r="BK785" i="3" s="1"/>
  <c r="BJ786" i="3"/>
  <c r="BK786" i="3" s="1"/>
  <c r="BJ787" i="3"/>
  <c r="BK787" i="3" s="1"/>
  <c r="BJ788" i="3"/>
  <c r="BK788" i="3" s="1"/>
  <c r="BJ789" i="3"/>
  <c r="BK789" i="3" s="1"/>
  <c r="BJ790" i="3"/>
  <c r="BK790" i="3" s="1"/>
  <c r="BJ791" i="3"/>
  <c r="BK791" i="3" s="1"/>
  <c r="BJ792" i="3"/>
  <c r="BK792" i="3" s="1"/>
  <c r="BJ793" i="3"/>
  <c r="BK793" i="3" s="1"/>
  <c r="BJ794" i="3"/>
  <c r="BK794" i="3" s="1"/>
  <c r="BJ795" i="3"/>
  <c r="BK795" i="3" s="1"/>
  <c r="BJ796" i="3"/>
  <c r="BK796" i="3" s="1"/>
  <c r="BJ797" i="3"/>
  <c r="BK797" i="3" s="1"/>
  <c r="BJ798" i="3"/>
  <c r="BK798" i="3" s="1"/>
  <c r="BJ799" i="3"/>
  <c r="BK799" i="3" s="1"/>
  <c r="BJ800" i="3"/>
  <c r="BK800" i="3" s="1"/>
  <c r="BJ801" i="3"/>
  <c r="BK801" i="3" s="1"/>
  <c r="BJ802" i="3"/>
  <c r="BK802" i="3" s="1"/>
  <c r="BJ803" i="3"/>
  <c r="BK803" i="3" s="1"/>
  <c r="BJ804" i="3"/>
  <c r="BK804" i="3" s="1"/>
  <c r="BJ805" i="3"/>
  <c r="BK805" i="3" s="1"/>
  <c r="BJ806" i="3"/>
  <c r="BK806" i="3" s="1"/>
  <c r="BJ807" i="3"/>
  <c r="BK807" i="3" s="1"/>
  <c r="BJ808" i="3"/>
  <c r="BK808" i="3" s="1"/>
  <c r="BJ809" i="3"/>
  <c r="BK809" i="3" s="1"/>
  <c r="BJ810" i="3"/>
  <c r="BK810" i="3" s="1"/>
  <c r="BJ811" i="3"/>
  <c r="BK811" i="3" s="1"/>
  <c r="BJ812" i="3"/>
  <c r="BK812" i="3" s="1"/>
  <c r="BJ813" i="3"/>
  <c r="BK813" i="3" s="1"/>
  <c r="BJ814" i="3"/>
  <c r="BK814" i="3" s="1"/>
  <c r="BJ815" i="3"/>
  <c r="BK815" i="3" s="1"/>
  <c r="BJ816" i="3"/>
  <c r="BK816" i="3" s="1"/>
  <c r="BJ817" i="3"/>
  <c r="BK817" i="3" s="1"/>
  <c r="BJ818" i="3"/>
  <c r="BK818" i="3" s="1"/>
  <c r="BJ819" i="3"/>
  <c r="BK819" i="3" s="1"/>
  <c r="BJ820" i="3"/>
  <c r="BK820" i="3" s="1"/>
  <c r="BJ821" i="3"/>
  <c r="BK821" i="3" s="1"/>
  <c r="BJ822" i="3"/>
  <c r="BK822" i="3" s="1"/>
  <c r="BJ823" i="3"/>
  <c r="BK823" i="3" s="1"/>
  <c r="BJ824" i="3"/>
  <c r="BK824" i="3" s="1"/>
  <c r="BJ825" i="3"/>
  <c r="BK825" i="3" s="1"/>
  <c r="BJ826" i="3"/>
  <c r="BK826" i="3" s="1"/>
  <c r="BJ827" i="3"/>
  <c r="BK827" i="3" s="1"/>
  <c r="BJ828" i="3"/>
  <c r="BK828" i="3" s="1"/>
  <c r="BJ829" i="3"/>
  <c r="BK829" i="3" s="1"/>
  <c r="BJ830" i="3"/>
  <c r="BK830" i="3" s="1"/>
  <c r="BJ831" i="3"/>
  <c r="BK831" i="3" s="1"/>
  <c r="BJ832" i="3"/>
  <c r="BK832" i="3" s="1"/>
  <c r="BJ833" i="3"/>
  <c r="BK833" i="3" s="1"/>
  <c r="BJ834" i="3"/>
  <c r="BK834" i="3" s="1"/>
  <c r="BJ835" i="3"/>
  <c r="BK835" i="3" s="1"/>
  <c r="BJ836" i="3"/>
  <c r="BK836" i="3" s="1"/>
  <c r="BJ837" i="3"/>
  <c r="BK837" i="3" s="1"/>
  <c r="BJ838" i="3"/>
  <c r="BK838" i="3" s="1"/>
  <c r="BJ839" i="3"/>
  <c r="BK839" i="3" s="1"/>
  <c r="BJ840" i="3"/>
  <c r="BK840" i="3" s="1"/>
  <c r="BJ841" i="3"/>
  <c r="BK841" i="3" s="1"/>
  <c r="BJ842" i="3"/>
  <c r="BK842" i="3" s="1"/>
  <c r="BJ843" i="3"/>
  <c r="BK843" i="3" s="1"/>
  <c r="BJ844" i="3"/>
  <c r="BK844" i="3" s="1"/>
  <c r="BJ845" i="3"/>
  <c r="BK845" i="3" s="1"/>
  <c r="BJ846" i="3"/>
  <c r="BK846" i="3" s="1"/>
  <c r="BJ847" i="3"/>
  <c r="BK847" i="3" s="1"/>
  <c r="BJ848" i="3"/>
  <c r="BK848" i="3" s="1"/>
  <c r="BJ849" i="3"/>
  <c r="BK849" i="3" s="1"/>
  <c r="BJ850" i="3"/>
  <c r="BK850" i="3" s="1"/>
  <c r="BJ851" i="3"/>
  <c r="BK851" i="3" s="1"/>
  <c r="BJ852" i="3"/>
  <c r="BK852" i="3" s="1"/>
  <c r="BJ853" i="3"/>
  <c r="BK853" i="3" s="1"/>
  <c r="BJ854" i="3"/>
  <c r="BK854" i="3" s="1"/>
  <c r="BJ855" i="3"/>
  <c r="BK855" i="3" s="1"/>
  <c r="BJ856" i="3"/>
  <c r="BK856" i="3" s="1"/>
  <c r="BJ857" i="3"/>
  <c r="BK857" i="3" s="1"/>
  <c r="BJ858" i="3"/>
  <c r="BK858" i="3" s="1"/>
  <c r="BJ859" i="3"/>
  <c r="BK859" i="3" s="1"/>
  <c r="BJ860" i="3"/>
  <c r="BK860" i="3" s="1"/>
  <c r="BJ861" i="3"/>
  <c r="BK861" i="3" s="1"/>
  <c r="BJ862" i="3"/>
  <c r="BK862" i="3" s="1"/>
  <c r="BJ863" i="3"/>
  <c r="BK863" i="3" s="1"/>
  <c r="BJ864" i="3"/>
  <c r="BK864" i="3" s="1"/>
  <c r="BJ865" i="3"/>
  <c r="BK865" i="3" s="1"/>
  <c r="BJ866" i="3"/>
  <c r="BK866" i="3" s="1"/>
  <c r="BJ867" i="3"/>
  <c r="BK867" i="3" s="1"/>
  <c r="BJ868" i="3"/>
  <c r="BK868" i="3" s="1"/>
  <c r="BJ869" i="3"/>
  <c r="BK869" i="3" s="1"/>
  <c r="BJ870" i="3"/>
  <c r="BK870" i="3" s="1"/>
  <c r="BJ871" i="3"/>
  <c r="BK871" i="3" s="1"/>
  <c r="BJ872" i="3"/>
  <c r="BK872" i="3" s="1"/>
  <c r="BJ873" i="3"/>
  <c r="BK873" i="3" s="1"/>
  <c r="BJ874" i="3"/>
  <c r="BK874" i="3" s="1"/>
  <c r="BJ875" i="3"/>
  <c r="BK875" i="3" s="1"/>
  <c r="BJ876" i="3"/>
  <c r="BK876" i="3" s="1"/>
  <c r="BJ877" i="3"/>
  <c r="BK877" i="3" s="1"/>
  <c r="BJ878" i="3"/>
  <c r="BK878" i="3" s="1"/>
  <c r="BJ879" i="3"/>
  <c r="BK879" i="3" s="1"/>
  <c r="BJ880" i="3"/>
  <c r="BK880" i="3" s="1"/>
  <c r="BJ881" i="3"/>
  <c r="BK881" i="3" s="1"/>
  <c r="BJ882" i="3"/>
  <c r="BK882" i="3" s="1"/>
  <c r="BJ883" i="3"/>
  <c r="BK883" i="3" s="1"/>
  <c r="BJ884" i="3"/>
  <c r="BK884" i="3" s="1"/>
  <c r="BJ885" i="3"/>
  <c r="BK885" i="3" s="1"/>
  <c r="BJ886" i="3"/>
  <c r="BK886" i="3" s="1"/>
  <c r="BJ887" i="3"/>
  <c r="BK887" i="3" s="1"/>
  <c r="BJ888" i="3"/>
  <c r="BK888" i="3" s="1"/>
  <c r="BJ889" i="3"/>
  <c r="BK889" i="3" s="1"/>
  <c r="BJ890" i="3"/>
  <c r="BK890" i="3" s="1"/>
  <c r="BJ891" i="3"/>
  <c r="BK891" i="3" s="1"/>
  <c r="BJ892" i="3"/>
  <c r="BK892" i="3" s="1"/>
  <c r="BJ893" i="3"/>
  <c r="BK893" i="3" s="1"/>
  <c r="BJ894" i="3"/>
  <c r="BK894" i="3" s="1"/>
  <c r="BJ895" i="3"/>
  <c r="BK895" i="3" s="1"/>
  <c r="BJ896" i="3"/>
  <c r="BK896" i="3" s="1"/>
  <c r="BJ897" i="3"/>
  <c r="BK897" i="3" s="1"/>
  <c r="BJ898" i="3"/>
  <c r="BK898" i="3" s="1"/>
  <c r="BJ899" i="3"/>
  <c r="BK899" i="3" s="1"/>
  <c r="BJ900" i="3"/>
  <c r="BK900" i="3" s="1"/>
  <c r="BJ901" i="3"/>
  <c r="BK901" i="3" s="1"/>
  <c r="BJ902" i="3"/>
  <c r="BK902" i="3" s="1"/>
  <c r="BJ903" i="3"/>
  <c r="BK903" i="3" s="1"/>
  <c r="BJ904" i="3"/>
  <c r="BK904" i="3" s="1"/>
  <c r="BJ905" i="3"/>
  <c r="BK905" i="3" s="1"/>
  <c r="BJ906" i="3"/>
  <c r="BK906" i="3" s="1"/>
  <c r="BJ907" i="3"/>
  <c r="BK907" i="3" s="1"/>
  <c r="BJ908" i="3"/>
  <c r="BK908" i="3" s="1"/>
  <c r="BJ909" i="3"/>
  <c r="BK909" i="3" s="1"/>
  <c r="BJ910" i="3"/>
  <c r="BK910" i="3" s="1"/>
  <c r="BJ911" i="3"/>
  <c r="BK911" i="3" s="1"/>
  <c r="BJ16" i="3"/>
  <c r="BK16" i="3" s="1"/>
  <c r="E21" i="14" s="1"/>
  <c r="F21" i="14" s="1"/>
  <c r="BC17" i="3"/>
  <c r="BD17" i="3" s="1"/>
  <c r="BC18" i="3"/>
  <c r="BD18" i="3" s="1"/>
  <c r="BC19" i="3"/>
  <c r="BD19" i="3" s="1"/>
  <c r="BC20" i="3"/>
  <c r="BD20" i="3" s="1"/>
  <c r="BC21" i="3"/>
  <c r="BD21" i="3" s="1"/>
  <c r="BC22" i="3"/>
  <c r="BD22" i="3" s="1"/>
  <c r="BC23" i="3"/>
  <c r="BD23" i="3" s="1"/>
  <c r="BC24" i="3"/>
  <c r="BD24" i="3" s="1"/>
  <c r="BC25" i="3"/>
  <c r="BD25" i="3" s="1"/>
  <c r="BC26" i="3"/>
  <c r="BD26" i="3" s="1"/>
  <c r="BC27" i="3"/>
  <c r="BD27" i="3" s="1"/>
  <c r="BC28" i="3"/>
  <c r="BD28" i="3" s="1"/>
  <c r="BC29" i="3"/>
  <c r="BD29" i="3" s="1"/>
  <c r="BC30" i="3"/>
  <c r="BD30" i="3" s="1"/>
  <c r="BC31" i="3"/>
  <c r="BD31" i="3" s="1"/>
  <c r="BC32" i="3"/>
  <c r="BD32" i="3" s="1"/>
  <c r="BC33" i="3"/>
  <c r="BD33" i="3" s="1"/>
  <c r="BC34" i="3"/>
  <c r="BD34" i="3" s="1"/>
  <c r="BC35" i="3"/>
  <c r="BD35" i="3" s="1"/>
  <c r="BC36" i="3"/>
  <c r="BD36" i="3" s="1"/>
  <c r="BC37" i="3"/>
  <c r="BD37" i="3" s="1"/>
  <c r="BC38" i="3"/>
  <c r="BD38" i="3" s="1"/>
  <c r="BC39" i="3"/>
  <c r="BD39" i="3" s="1"/>
  <c r="BC40" i="3"/>
  <c r="BD40" i="3" s="1"/>
  <c r="BC41" i="3"/>
  <c r="BD41" i="3" s="1"/>
  <c r="BC42" i="3"/>
  <c r="BD42" i="3" s="1"/>
  <c r="BC43" i="3"/>
  <c r="BD43" i="3" s="1"/>
  <c r="BC44" i="3"/>
  <c r="BD44" i="3" s="1"/>
  <c r="BC45" i="3"/>
  <c r="BD45" i="3" s="1"/>
  <c r="BC46" i="3"/>
  <c r="BD46" i="3" s="1"/>
  <c r="BC47" i="3"/>
  <c r="BD47" i="3" s="1"/>
  <c r="BC48" i="3"/>
  <c r="BD48" i="3" s="1"/>
  <c r="BC49" i="3"/>
  <c r="BD49" i="3" s="1"/>
  <c r="BC50" i="3"/>
  <c r="BD50" i="3" s="1"/>
  <c r="BC51" i="3"/>
  <c r="BD51" i="3" s="1"/>
  <c r="BC52" i="3"/>
  <c r="BD52" i="3" s="1"/>
  <c r="BC53" i="3"/>
  <c r="BD53" i="3" s="1"/>
  <c r="BC54" i="3"/>
  <c r="BD54" i="3" s="1"/>
  <c r="BC55" i="3"/>
  <c r="BD55" i="3" s="1"/>
  <c r="BC56" i="3"/>
  <c r="BD56" i="3" s="1"/>
  <c r="BC57" i="3"/>
  <c r="BD57" i="3" s="1"/>
  <c r="BC58" i="3"/>
  <c r="BD58" i="3" s="1"/>
  <c r="BC59" i="3"/>
  <c r="BD59" i="3" s="1"/>
  <c r="BC60" i="3"/>
  <c r="BD60" i="3" s="1"/>
  <c r="BC61" i="3"/>
  <c r="BD61" i="3" s="1"/>
  <c r="BC62" i="3"/>
  <c r="BD62" i="3" s="1"/>
  <c r="BC63" i="3"/>
  <c r="BD63" i="3" s="1"/>
  <c r="BC64" i="3"/>
  <c r="BD64" i="3" s="1"/>
  <c r="BC65" i="3"/>
  <c r="BD65" i="3" s="1"/>
  <c r="BC66" i="3"/>
  <c r="BD66" i="3" s="1"/>
  <c r="BC67" i="3"/>
  <c r="BD67" i="3" s="1"/>
  <c r="BC68" i="3"/>
  <c r="BD68" i="3" s="1"/>
  <c r="BC69" i="3"/>
  <c r="BD69" i="3" s="1"/>
  <c r="BC70" i="3"/>
  <c r="BD70" i="3" s="1"/>
  <c r="BC71" i="3"/>
  <c r="BD71" i="3" s="1"/>
  <c r="BC72" i="3"/>
  <c r="BD72" i="3" s="1"/>
  <c r="BC73" i="3"/>
  <c r="BD73" i="3" s="1"/>
  <c r="BC74" i="3"/>
  <c r="BD74" i="3" s="1"/>
  <c r="BC75" i="3"/>
  <c r="BD75" i="3" s="1"/>
  <c r="BC76" i="3"/>
  <c r="BD76" i="3" s="1"/>
  <c r="BC77" i="3"/>
  <c r="BD77" i="3" s="1"/>
  <c r="BC78" i="3"/>
  <c r="BD78" i="3" s="1"/>
  <c r="BC79" i="3"/>
  <c r="BD79" i="3" s="1"/>
  <c r="BC80" i="3"/>
  <c r="BD80" i="3" s="1"/>
  <c r="BC81" i="3"/>
  <c r="BD81" i="3" s="1"/>
  <c r="BC82" i="3"/>
  <c r="BD82" i="3" s="1"/>
  <c r="BC83" i="3"/>
  <c r="BD83" i="3" s="1"/>
  <c r="BC84" i="3"/>
  <c r="BD84" i="3" s="1"/>
  <c r="BC85" i="3"/>
  <c r="BD85" i="3" s="1"/>
  <c r="BC86" i="3"/>
  <c r="BD86" i="3" s="1"/>
  <c r="BC87" i="3"/>
  <c r="BD87" i="3" s="1"/>
  <c r="BC88" i="3"/>
  <c r="BD88" i="3" s="1"/>
  <c r="BC89" i="3"/>
  <c r="BD89" i="3" s="1"/>
  <c r="BC90" i="3"/>
  <c r="BD90" i="3" s="1"/>
  <c r="BC91" i="3"/>
  <c r="BD91" i="3" s="1"/>
  <c r="BC92" i="3"/>
  <c r="BD92" i="3" s="1"/>
  <c r="BC93" i="3"/>
  <c r="BD93" i="3" s="1"/>
  <c r="BC94" i="3"/>
  <c r="BD94" i="3" s="1"/>
  <c r="BC95" i="3"/>
  <c r="BD95" i="3" s="1"/>
  <c r="BC96" i="3"/>
  <c r="BD96" i="3" s="1"/>
  <c r="BC97" i="3"/>
  <c r="BD97" i="3" s="1"/>
  <c r="BC98" i="3"/>
  <c r="BD98" i="3" s="1"/>
  <c r="BC99" i="3"/>
  <c r="BD99" i="3" s="1"/>
  <c r="BC100" i="3"/>
  <c r="BD100" i="3" s="1"/>
  <c r="BC101" i="3"/>
  <c r="BD101" i="3" s="1"/>
  <c r="BC102" i="3"/>
  <c r="BD102" i="3" s="1"/>
  <c r="BC103" i="3"/>
  <c r="BD103" i="3" s="1"/>
  <c r="BC104" i="3"/>
  <c r="BD104" i="3" s="1"/>
  <c r="BC105" i="3"/>
  <c r="BD105" i="3" s="1"/>
  <c r="BC106" i="3"/>
  <c r="BD106" i="3" s="1"/>
  <c r="BC107" i="3"/>
  <c r="BD107" i="3" s="1"/>
  <c r="BC108" i="3"/>
  <c r="BD108" i="3" s="1"/>
  <c r="BC109" i="3"/>
  <c r="BD109" i="3" s="1"/>
  <c r="BC110" i="3"/>
  <c r="BD110" i="3" s="1"/>
  <c r="BC111" i="3"/>
  <c r="BD111" i="3" s="1"/>
  <c r="BC112" i="3"/>
  <c r="BD112" i="3" s="1"/>
  <c r="BC113" i="3"/>
  <c r="BD113" i="3" s="1"/>
  <c r="BC114" i="3"/>
  <c r="BD114" i="3" s="1"/>
  <c r="BC115" i="3"/>
  <c r="BD115" i="3" s="1"/>
  <c r="BC116" i="3"/>
  <c r="BD116" i="3" s="1"/>
  <c r="BC117" i="3"/>
  <c r="BD117" i="3" s="1"/>
  <c r="BC118" i="3"/>
  <c r="BD118" i="3" s="1"/>
  <c r="BC119" i="3"/>
  <c r="BD119" i="3" s="1"/>
  <c r="BC120" i="3"/>
  <c r="BD120" i="3" s="1"/>
  <c r="BC121" i="3"/>
  <c r="BD121" i="3" s="1"/>
  <c r="BC122" i="3"/>
  <c r="BD122" i="3" s="1"/>
  <c r="BC123" i="3"/>
  <c r="BD123" i="3" s="1"/>
  <c r="BC124" i="3"/>
  <c r="BD124" i="3" s="1"/>
  <c r="BC125" i="3"/>
  <c r="BD125" i="3" s="1"/>
  <c r="BC126" i="3"/>
  <c r="BD126" i="3" s="1"/>
  <c r="BC127" i="3"/>
  <c r="BD127" i="3" s="1"/>
  <c r="BC128" i="3"/>
  <c r="BD128" i="3" s="1"/>
  <c r="BC129" i="3"/>
  <c r="BD129" i="3" s="1"/>
  <c r="BC130" i="3"/>
  <c r="BD130" i="3" s="1"/>
  <c r="BC131" i="3"/>
  <c r="BD131" i="3" s="1"/>
  <c r="BC132" i="3"/>
  <c r="BD132" i="3" s="1"/>
  <c r="BC133" i="3"/>
  <c r="BD133" i="3" s="1"/>
  <c r="BC134" i="3"/>
  <c r="BD134" i="3" s="1"/>
  <c r="BC135" i="3"/>
  <c r="BD135" i="3" s="1"/>
  <c r="BC136" i="3"/>
  <c r="BD136" i="3" s="1"/>
  <c r="BC137" i="3"/>
  <c r="BD137" i="3" s="1"/>
  <c r="BC138" i="3"/>
  <c r="BD138" i="3" s="1"/>
  <c r="BC139" i="3"/>
  <c r="BD139" i="3" s="1"/>
  <c r="BC140" i="3"/>
  <c r="BD140" i="3" s="1"/>
  <c r="BC141" i="3"/>
  <c r="BD141" i="3" s="1"/>
  <c r="BC142" i="3"/>
  <c r="BD142" i="3" s="1"/>
  <c r="BC143" i="3"/>
  <c r="BD143" i="3" s="1"/>
  <c r="BC144" i="3"/>
  <c r="BD144" i="3" s="1"/>
  <c r="BC145" i="3"/>
  <c r="BD145" i="3" s="1"/>
  <c r="BC146" i="3"/>
  <c r="BD146" i="3" s="1"/>
  <c r="BC147" i="3"/>
  <c r="BD147" i="3" s="1"/>
  <c r="BC148" i="3"/>
  <c r="BD148" i="3" s="1"/>
  <c r="BC149" i="3"/>
  <c r="BD149" i="3" s="1"/>
  <c r="BC150" i="3"/>
  <c r="BD150" i="3" s="1"/>
  <c r="BC151" i="3"/>
  <c r="BD151" i="3" s="1"/>
  <c r="BC152" i="3"/>
  <c r="BD152" i="3" s="1"/>
  <c r="BC153" i="3"/>
  <c r="BD153" i="3" s="1"/>
  <c r="BC154" i="3"/>
  <c r="BD154" i="3" s="1"/>
  <c r="BC155" i="3"/>
  <c r="BD155" i="3" s="1"/>
  <c r="BC156" i="3"/>
  <c r="BD156" i="3" s="1"/>
  <c r="BC157" i="3"/>
  <c r="BD157" i="3" s="1"/>
  <c r="BC158" i="3"/>
  <c r="BD158" i="3" s="1"/>
  <c r="BC159" i="3"/>
  <c r="BD159" i="3" s="1"/>
  <c r="BC160" i="3"/>
  <c r="BD160" i="3" s="1"/>
  <c r="BC161" i="3"/>
  <c r="BD161" i="3" s="1"/>
  <c r="BC162" i="3"/>
  <c r="BD162" i="3" s="1"/>
  <c r="BC163" i="3"/>
  <c r="BD163" i="3" s="1"/>
  <c r="BC164" i="3"/>
  <c r="BD164" i="3" s="1"/>
  <c r="BC165" i="3"/>
  <c r="BD165" i="3" s="1"/>
  <c r="BC166" i="3"/>
  <c r="BD166" i="3" s="1"/>
  <c r="BC167" i="3"/>
  <c r="BD167" i="3" s="1"/>
  <c r="BC168" i="3"/>
  <c r="BD168" i="3" s="1"/>
  <c r="BC169" i="3"/>
  <c r="BD169" i="3" s="1"/>
  <c r="BC170" i="3"/>
  <c r="BD170" i="3" s="1"/>
  <c r="BC171" i="3"/>
  <c r="BD171" i="3" s="1"/>
  <c r="BC172" i="3"/>
  <c r="BD172" i="3" s="1"/>
  <c r="BC173" i="3"/>
  <c r="BD173" i="3" s="1"/>
  <c r="BC174" i="3"/>
  <c r="BD174" i="3" s="1"/>
  <c r="BC175" i="3"/>
  <c r="BD175" i="3" s="1"/>
  <c r="BC176" i="3"/>
  <c r="BD176" i="3" s="1"/>
  <c r="BC177" i="3"/>
  <c r="BD177" i="3" s="1"/>
  <c r="BC178" i="3"/>
  <c r="BD178" i="3" s="1"/>
  <c r="BC179" i="3"/>
  <c r="BD179" i="3" s="1"/>
  <c r="BC180" i="3"/>
  <c r="BD180" i="3" s="1"/>
  <c r="BC181" i="3"/>
  <c r="BD181" i="3" s="1"/>
  <c r="BC182" i="3"/>
  <c r="BD182" i="3" s="1"/>
  <c r="BC183" i="3"/>
  <c r="BD183" i="3" s="1"/>
  <c r="BC184" i="3"/>
  <c r="BD184" i="3" s="1"/>
  <c r="BC185" i="3"/>
  <c r="BD185" i="3" s="1"/>
  <c r="BC186" i="3"/>
  <c r="BD186" i="3" s="1"/>
  <c r="BC187" i="3"/>
  <c r="BD187" i="3" s="1"/>
  <c r="BC188" i="3"/>
  <c r="BD188" i="3" s="1"/>
  <c r="BC189" i="3"/>
  <c r="BD189" i="3" s="1"/>
  <c r="BC190" i="3"/>
  <c r="BD190" i="3" s="1"/>
  <c r="BC191" i="3"/>
  <c r="BD191" i="3" s="1"/>
  <c r="BC192" i="3"/>
  <c r="BD192" i="3" s="1"/>
  <c r="BC193" i="3"/>
  <c r="BD193" i="3" s="1"/>
  <c r="BC194" i="3"/>
  <c r="BD194" i="3" s="1"/>
  <c r="BC195" i="3"/>
  <c r="BD195" i="3" s="1"/>
  <c r="BC196" i="3"/>
  <c r="BD196" i="3" s="1"/>
  <c r="BC197" i="3"/>
  <c r="BD197" i="3" s="1"/>
  <c r="BC198" i="3"/>
  <c r="BD198" i="3" s="1"/>
  <c r="BC199" i="3"/>
  <c r="BD199" i="3" s="1"/>
  <c r="BC200" i="3"/>
  <c r="BD200" i="3" s="1"/>
  <c r="BC201" i="3"/>
  <c r="BD201" i="3" s="1"/>
  <c r="BC202" i="3"/>
  <c r="BD202" i="3" s="1"/>
  <c r="BC203" i="3"/>
  <c r="BD203" i="3" s="1"/>
  <c r="BC204" i="3"/>
  <c r="BD204" i="3" s="1"/>
  <c r="BC205" i="3"/>
  <c r="BD205" i="3" s="1"/>
  <c r="BC206" i="3"/>
  <c r="BD206" i="3" s="1"/>
  <c r="BC207" i="3"/>
  <c r="BD207" i="3" s="1"/>
  <c r="BC208" i="3"/>
  <c r="BD208" i="3" s="1"/>
  <c r="BC209" i="3"/>
  <c r="BD209" i="3" s="1"/>
  <c r="BC210" i="3"/>
  <c r="BD210" i="3" s="1"/>
  <c r="BC211" i="3"/>
  <c r="BD211" i="3" s="1"/>
  <c r="BC212" i="3"/>
  <c r="BD212" i="3" s="1"/>
  <c r="BC213" i="3"/>
  <c r="BD213" i="3" s="1"/>
  <c r="BC214" i="3"/>
  <c r="BD214" i="3" s="1"/>
  <c r="BC215" i="3"/>
  <c r="BD215" i="3" s="1"/>
  <c r="BC216" i="3"/>
  <c r="BD216" i="3" s="1"/>
  <c r="BC217" i="3"/>
  <c r="BD217" i="3" s="1"/>
  <c r="BC218" i="3"/>
  <c r="BD218" i="3" s="1"/>
  <c r="BC219" i="3"/>
  <c r="BD219" i="3" s="1"/>
  <c r="BC220" i="3"/>
  <c r="BD220" i="3" s="1"/>
  <c r="BC221" i="3"/>
  <c r="BD221" i="3" s="1"/>
  <c r="BC222" i="3"/>
  <c r="BD222" i="3" s="1"/>
  <c r="BC223" i="3"/>
  <c r="BD223" i="3" s="1"/>
  <c r="BC224" i="3"/>
  <c r="BD224" i="3" s="1"/>
  <c r="BC225" i="3"/>
  <c r="BD225" i="3" s="1"/>
  <c r="BC226" i="3"/>
  <c r="BD226" i="3" s="1"/>
  <c r="BC227" i="3"/>
  <c r="BD227" i="3" s="1"/>
  <c r="BC228" i="3"/>
  <c r="BD228" i="3" s="1"/>
  <c r="BC229" i="3"/>
  <c r="BD229" i="3" s="1"/>
  <c r="BC230" i="3"/>
  <c r="BD230" i="3" s="1"/>
  <c r="BC231" i="3"/>
  <c r="BD231" i="3" s="1"/>
  <c r="BC232" i="3"/>
  <c r="BD232" i="3" s="1"/>
  <c r="BC233" i="3"/>
  <c r="BD233" i="3" s="1"/>
  <c r="BC234" i="3"/>
  <c r="BD234" i="3" s="1"/>
  <c r="BC235" i="3"/>
  <c r="BD235" i="3" s="1"/>
  <c r="BC236" i="3"/>
  <c r="BD236" i="3" s="1"/>
  <c r="BC237" i="3"/>
  <c r="BD237" i="3" s="1"/>
  <c r="BC238" i="3"/>
  <c r="BD238" i="3" s="1"/>
  <c r="BC239" i="3"/>
  <c r="BD239" i="3" s="1"/>
  <c r="BC240" i="3"/>
  <c r="BD240" i="3" s="1"/>
  <c r="BC241" i="3"/>
  <c r="BD241" i="3" s="1"/>
  <c r="BC242" i="3"/>
  <c r="BD242" i="3" s="1"/>
  <c r="BC243" i="3"/>
  <c r="BD243" i="3" s="1"/>
  <c r="BC244" i="3"/>
  <c r="BD244" i="3" s="1"/>
  <c r="BC245" i="3"/>
  <c r="BD245" i="3" s="1"/>
  <c r="BC246" i="3"/>
  <c r="BD246" i="3" s="1"/>
  <c r="BC247" i="3"/>
  <c r="BD247" i="3" s="1"/>
  <c r="BC248" i="3"/>
  <c r="BD248" i="3" s="1"/>
  <c r="BC249" i="3"/>
  <c r="BD249" i="3" s="1"/>
  <c r="BC250" i="3"/>
  <c r="BD250" i="3" s="1"/>
  <c r="BC251" i="3"/>
  <c r="BD251" i="3" s="1"/>
  <c r="BC252" i="3"/>
  <c r="BD252" i="3" s="1"/>
  <c r="BC253" i="3"/>
  <c r="BD253" i="3" s="1"/>
  <c r="BC254" i="3"/>
  <c r="BD254" i="3" s="1"/>
  <c r="BC255" i="3"/>
  <c r="BD255" i="3" s="1"/>
  <c r="BC256" i="3"/>
  <c r="BD256" i="3" s="1"/>
  <c r="BC257" i="3"/>
  <c r="BD257" i="3" s="1"/>
  <c r="BC258" i="3"/>
  <c r="BD258" i="3" s="1"/>
  <c r="BC259" i="3"/>
  <c r="BD259" i="3" s="1"/>
  <c r="BC260" i="3"/>
  <c r="BD260" i="3" s="1"/>
  <c r="BC261" i="3"/>
  <c r="BD261" i="3" s="1"/>
  <c r="BC262" i="3"/>
  <c r="BD262" i="3" s="1"/>
  <c r="BC263" i="3"/>
  <c r="BD263" i="3" s="1"/>
  <c r="BC264" i="3"/>
  <c r="BD264" i="3" s="1"/>
  <c r="BC265" i="3"/>
  <c r="BD265" i="3" s="1"/>
  <c r="BC266" i="3"/>
  <c r="BD266" i="3" s="1"/>
  <c r="BC267" i="3"/>
  <c r="BD267" i="3" s="1"/>
  <c r="BC268" i="3"/>
  <c r="BD268" i="3" s="1"/>
  <c r="BC269" i="3"/>
  <c r="BD269" i="3" s="1"/>
  <c r="BC270" i="3"/>
  <c r="BD270" i="3" s="1"/>
  <c r="BC271" i="3"/>
  <c r="BD271" i="3" s="1"/>
  <c r="BC272" i="3"/>
  <c r="BD272" i="3" s="1"/>
  <c r="BC273" i="3"/>
  <c r="BD273" i="3" s="1"/>
  <c r="BC274" i="3"/>
  <c r="BD274" i="3" s="1"/>
  <c r="BC275" i="3"/>
  <c r="BD275" i="3" s="1"/>
  <c r="BC276" i="3"/>
  <c r="BD276" i="3" s="1"/>
  <c r="BC277" i="3"/>
  <c r="BD277" i="3" s="1"/>
  <c r="BC278" i="3"/>
  <c r="BD278" i="3" s="1"/>
  <c r="BC279" i="3"/>
  <c r="BD279" i="3" s="1"/>
  <c r="BC280" i="3"/>
  <c r="BD280" i="3" s="1"/>
  <c r="BC281" i="3"/>
  <c r="BD281" i="3" s="1"/>
  <c r="BC282" i="3"/>
  <c r="BD282" i="3" s="1"/>
  <c r="BC283" i="3"/>
  <c r="BD283" i="3" s="1"/>
  <c r="BC284" i="3"/>
  <c r="BD284" i="3" s="1"/>
  <c r="BC285" i="3"/>
  <c r="BD285" i="3" s="1"/>
  <c r="BC286" i="3"/>
  <c r="BD286" i="3" s="1"/>
  <c r="BC287" i="3"/>
  <c r="BD287" i="3" s="1"/>
  <c r="BC288" i="3"/>
  <c r="BD288" i="3" s="1"/>
  <c r="BC289" i="3"/>
  <c r="BD289" i="3" s="1"/>
  <c r="BC290" i="3"/>
  <c r="BD290" i="3" s="1"/>
  <c r="BC291" i="3"/>
  <c r="BD291" i="3" s="1"/>
  <c r="BC292" i="3"/>
  <c r="BD292" i="3" s="1"/>
  <c r="BC293" i="3"/>
  <c r="BD293" i="3" s="1"/>
  <c r="BC294" i="3"/>
  <c r="BD294" i="3" s="1"/>
  <c r="BC295" i="3"/>
  <c r="BD295" i="3" s="1"/>
  <c r="BC296" i="3"/>
  <c r="BD296" i="3" s="1"/>
  <c r="BC297" i="3"/>
  <c r="BD297" i="3" s="1"/>
  <c r="BC298" i="3"/>
  <c r="BD298" i="3" s="1"/>
  <c r="BC299" i="3"/>
  <c r="BD299" i="3" s="1"/>
  <c r="BC300" i="3"/>
  <c r="BD300" i="3" s="1"/>
  <c r="BC301" i="3"/>
  <c r="BD301" i="3" s="1"/>
  <c r="BC302" i="3"/>
  <c r="BD302" i="3" s="1"/>
  <c r="BC303" i="3"/>
  <c r="BD303" i="3" s="1"/>
  <c r="BC304" i="3"/>
  <c r="BD304" i="3" s="1"/>
  <c r="BC305" i="3"/>
  <c r="BD305" i="3" s="1"/>
  <c r="BC306" i="3"/>
  <c r="BD306" i="3" s="1"/>
  <c r="BC307" i="3"/>
  <c r="BD307" i="3" s="1"/>
  <c r="BC308" i="3"/>
  <c r="BD308" i="3" s="1"/>
  <c r="BC309" i="3"/>
  <c r="BD309" i="3" s="1"/>
  <c r="BC310" i="3"/>
  <c r="BD310" i="3" s="1"/>
  <c r="BC311" i="3"/>
  <c r="BD311" i="3" s="1"/>
  <c r="BC312" i="3"/>
  <c r="BD312" i="3" s="1"/>
  <c r="BC313" i="3"/>
  <c r="BD313" i="3" s="1"/>
  <c r="BC314" i="3"/>
  <c r="BD314" i="3" s="1"/>
  <c r="BC315" i="3"/>
  <c r="BD315" i="3" s="1"/>
  <c r="BC316" i="3"/>
  <c r="BD316" i="3" s="1"/>
  <c r="BC317" i="3"/>
  <c r="BD317" i="3" s="1"/>
  <c r="BC318" i="3"/>
  <c r="BD318" i="3" s="1"/>
  <c r="BC319" i="3"/>
  <c r="BD319" i="3" s="1"/>
  <c r="BC320" i="3"/>
  <c r="BD320" i="3" s="1"/>
  <c r="BC321" i="3"/>
  <c r="BD321" i="3" s="1"/>
  <c r="BC322" i="3"/>
  <c r="BD322" i="3" s="1"/>
  <c r="BC323" i="3"/>
  <c r="BD323" i="3" s="1"/>
  <c r="BC324" i="3"/>
  <c r="BD324" i="3" s="1"/>
  <c r="BC325" i="3"/>
  <c r="BD325" i="3" s="1"/>
  <c r="BC326" i="3"/>
  <c r="BD326" i="3" s="1"/>
  <c r="BC327" i="3"/>
  <c r="BD327" i="3" s="1"/>
  <c r="BC328" i="3"/>
  <c r="BD328" i="3" s="1"/>
  <c r="BC329" i="3"/>
  <c r="BD329" i="3" s="1"/>
  <c r="BC330" i="3"/>
  <c r="BD330" i="3" s="1"/>
  <c r="BC331" i="3"/>
  <c r="BD331" i="3" s="1"/>
  <c r="BC332" i="3"/>
  <c r="BD332" i="3" s="1"/>
  <c r="BC333" i="3"/>
  <c r="BD333" i="3" s="1"/>
  <c r="BC334" i="3"/>
  <c r="BD334" i="3" s="1"/>
  <c r="BC335" i="3"/>
  <c r="BD335" i="3" s="1"/>
  <c r="BC336" i="3"/>
  <c r="BD336" i="3" s="1"/>
  <c r="BC337" i="3"/>
  <c r="BD337" i="3" s="1"/>
  <c r="BC338" i="3"/>
  <c r="BD338" i="3" s="1"/>
  <c r="BC339" i="3"/>
  <c r="BD339" i="3" s="1"/>
  <c r="BC340" i="3"/>
  <c r="BD340" i="3" s="1"/>
  <c r="BC341" i="3"/>
  <c r="BD341" i="3" s="1"/>
  <c r="BC342" i="3"/>
  <c r="BD342" i="3" s="1"/>
  <c r="BC343" i="3"/>
  <c r="BD343" i="3" s="1"/>
  <c r="BC344" i="3"/>
  <c r="BD344" i="3" s="1"/>
  <c r="BC345" i="3"/>
  <c r="BD345" i="3" s="1"/>
  <c r="BC346" i="3"/>
  <c r="BD346" i="3" s="1"/>
  <c r="BC347" i="3"/>
  <c r="BD347" i="3" s="1"/>
  <c r="BC348" i="3"/>
  <c r="BD348" i="3" s="1"/>
  <c r="BC349" i="3"/>
  <c r="BD349" i="3" s="1"/>
  <c r="BC350" i="3"/>
  <c r="BD350" i="3" s="1"/>
  <c r="BC351" i="3"/>
  <c r="BD351" i="3" s="1"/>
  <c r="BC352" i="3"/>
  <c r="BD352" i="3" s="1"/>
  <c r="BC353" i="3"/>
  <c r="BD353" i="3" s="1"/>
  <c r="BC354" i="3"/>
  <c r="BD354" i="3" s="1"/>
  <c r="BC355" i="3"/>
  <c r="BD355" i="3" s="1"/>
  <c r="BC356" i="3"/>
  <c r="BD356" i="3" s="1"/>
  <c r="BC357" i="3"/>
  <c r="BD357" i="3" s="1"/>
  <c r="BC358" i="3"/>
  <c r="BD358" i="3" s="1"/>
  <c r="BC359" i="3"/>
  <c r="BD359" i="3" s="1"/>
  <c r="BC360" i="3"/>
  <c r="BD360" i="3" s="1"/>
  <c r="BC361" i="3"/>
  <c r="BD361" i="3" s="1"/>
  <c r="BC362" i="3"/>
  <c r="BD362" i="3" s="1"/>
  <c r="BC363" i="3"/>
  <c r="BD363" i="3" s="1"/>
  <c r="BC364" i="3"/>
  <c r="BD364" i="3" s="1"/>
  <c r="BC365" i="3"/>
  <c r="BD365" i="3" s="1"/>
  <c r="BC366" i="3"/>
  <c r="BD366" i="3" s="1"/>
  <c r="BC367" i="3"/>
  <c r="BD367" i="3" s="1"/>
  <c r="BC368" i="3"/>
  <c r="BD368" i="3" s="1"/>
  <c r="BC369" i="3"/>
  <c r="BD369" i="3" s="1"/>
  <c r="BC370" i="3"/>
  <c r="BD370" i="3" s="1"/>
  <c r="BC371" i="3"/>
  <c r="BD371" i="3" s="1"/>
  <c r="BC372" i="3"/>
  <c r="BD372" i="3" s="1"/>
  <c r="BC373" i="3"/>
  <c r="BD373" i="3" s="1"/>
  <c r="BC374" i="3"/>
  <c r="BD374" i="3" s="1"/>
  <c r="BC375" i="3"/>
  <c r="BD375" i="3" s="1"/>
  <c r="BC376" i="3"/>
  <c r="BD376" i="3" s="1"/>
  <c r="BC377" i="3"/>
  <c r="BD377" i="3" s="1"/>
  <c r="BC378" i="3"/>
  <c r="BD378" i="3" s="1"/>
  <c r="BC379" i="3"/>
  <c r="BD379" i="3" s="1"/>
  <c r="BC380" i="3"/>
  <c r="BD380" i="3" s="1"/>
  <c r="BC381" i="3"/>
  <c r="BD381" i="3" s="1"/>
  <c r="BC382" i="3"/>
  <c r="BD382" i="3" s="1"/>
  <c r="BC383" i="3"/>
  <c r="BD383" i="3" s="1"/>
  <c r="BC384" i="3"/>
  <c r="BD384" i="3" s="1"/>
  <c r="BC385" i="3"/>
  <c r="BD385" i="3" s="1"/>
  <c r="BC386" i="3"/>
  <c r="BD386" i="3" s="1"/>
  <c r="BC387" i="3"/>
  <c r="BD387" i="3" s="1"/>
  <c r="BC388" i="3"/>
  <c r="BD388" i="3" s="1"/>
  <c r="BC389" i="3"/>
  <c r="BD389" i="3" s="1"/>
  <c r="BC390" i="3"/>
  <c r="BD390" i="3" s="1"/>
  <c r="BC391" i="3"/>
  <c r="BD391" i="3" s="1"/>
  <c r="BC392" i="3"/>
  <c r="BD392" i="3" s="1"/>
  <c r="BC393" i="3"/>
  <c r="BD393" i="3" s="1"/>
  <c r="BC394" i="3"/>
  <c r="BD394" i="3" s="1"/>
  <c r="BC395" i="3"/>
  <c r="BD395" i="3" s="1"/>
  <c r="BC396" i="3"/>
  <c r="BD396" i="3" s="1"/>
  <c r="BC397" i="3"/>
  <c r="BD397" i="3" s="1"/>
  <c r="BC398" i="3"/>
  <c r="BD398" i="3" s="1"/>
  <c r="BC399" i="3"/>
  <c r="BD399" i="3" s="1"/>
  <c r="BC400" i="3"/>
  <c r="BD400" i="3" s="1"/>
  <c r="BC401" i="3"/>
  <c r="BD401" i="3" s="1"/>
  <c r="BC402" i="3"/>
  <c r="BD402" i="3" s="1"/>
  <c r="BC403" i="3"/>
  <c r="BD403" i="3" s="1"/>
  <c r="BC404" i="3"/>
  <c r="BD404" i="3" s="1"/>
  <c r="BC405" i="3"/>
  <c r="BD405" i="3" s="1"/>
  <c r="BC406" i="3"/>
  <c r="BD406" i="3" s="1"/>
  <c r="BC407" i="3"/>
  <c r="BD407" i="3" s="1"/>
  <c r="BC408" i="3"/>
  <c r="BD408" i="3" s="1"/>
  <c r="BC409" i="3"/>
  <c r="BD409" i="3" s="1"/>
  <c r="BC410" i="3"/>
  <c r="BD410" i="3" s="1"/>
  <c r="BC411" i="3"/>
  <c r="BD411" i="3" s="1"/>
  <c r="BC412" i="3"/>
  <c r="BD412" i="3" s="1"/>
  <c r="BC413" i="3"/>
  <c r="BD413" i="3" s="1"/>
  <c r="BC414" i="3"/>
  <c r="BD414" i="3" s="1"/>
  <c r="BC415" i="3"/>
  <c r="BD415" i="3" s="1"/>
  <c r="BC416" i="3"/>
  <c r="BD416" i="3" s="1"/>
  <c r="BC417" i="3"/>
  <c r="BD417" i="3" s="1"/>
  <c r="BC418" i="3"/>
  <c r="BD418" i="3" s="1"/>
  <c r="BC419" i="3"/>
  <c r="BD419" i="3" s="1"/>
  <c r="BC420" i="3"/>
  <c r="BD420" i="3" s="1"/>
  <c r="BC421" i="3"/>
  <c r="BD421" i="3" s="1"/>
  <c r="BC422" i="3"/>
  <c r="BD422" i="3" s="1"/>
  <c r="BC423" i="3"/>
  <c r="BD423" i="3" s="1"/>
  <c r="BC424" i="3"/>
  <c r="BD424" i="3" s="1"/>
  <c r="BC425" i="3"/>
  <c r="BD425" i="3" s="1"/>
  <c r="BC426" i="3"/>
  <c r="BD426" i="3" s="1"/>
  <c r="BC427" i="3"/>
  <c r="BD427" i="3" s="1"/>
  <c r="BC428" i="3"/>
  <c r="BD428" i="3" s="1"/>
  <c r="BC429" i="3"/>
  <c r="BD429" i="3" s="1"/>
  <c r="BC430" i="3"/>
  <c r="BD430" i="3" s="1"/>
  <c r="BC431" i="3"/>
  <c r="BD431" i="3" s="1"/>
  <c r="BC432" i="3"/>
  <c r="BD432" i="3" s="1"/>
  <c r="BC433" i="3"/>
  <c r="BD433" i="3" s="1"/>
  <c r="BC434" i="3"/>
  <c r="BD434" i="3" s="1"/>
  <c r="BC435" i="3"/>
  <c r="BD435" i="3" s="1"/>
  <c r="BC436" i="3"/>
  <c r="BD436" i="3" s="1"/>
  <c r="BC437" i="3"/>
  <c r="BD437" i="3" s="1"/>
  <c r="BC438" i="3"/>
  <c r="BD438" i="3" s="1"/>
  <c r="BC439" i="3"/>
  <c r="BD439" i="3" s="1"/>
  <c r="BC440" i="3"/>
  <c r="BD440" i="3" s="1"/>
  <c r="BC441" i="3"/>
  <c r="BD441" i="3" s="1"/>
  <c r="BC442" i="3"/>
  <c r="BD442" i="3" s="1"/>
  <c r="BC443" i="3"/>
  <c r="BD443" i="3" s="1"/>
  <c r="BC444" i="3"/>
  <c r="BD444" i="3" s="1"/>
  <c r="BC445" i="3"/>
  <c r="BD445" i="3" s="1"/>
  <c r="BC446" i="3"/>
  <c r="BD446" i="3" s="1"/>
  <c r="BC447" i="3"/>
  <c r="BD447" i="3" s="1"/>
  <c r="BC448" i="3"/>
  <c r="BD448" i="3" s="1"/>
  <c r="BC449" i="3"/>
  <c r="BD449" i="3" s="1"/>
  <c r="BC450" i="3"/>
  <c r="BD450" i="3" s="1"/>
  <c r="BC451" i="3"/>
  <c r="BD451" i="3" s="1"/>
  <c r="BC452" i="3"/>
  <c r="BD452" i="3" s="1"/>
  <c r="BC453" i="3"/>
  <c r="BD453" i="3" s="1"/>
  <c r="BC454" i="3"/>
  <c r="BD454" i="3" s="1"/>
  <c r="BC455" i="3"/>
  <c r="BD455" i="3" s="1"/>
  <c r="BC456" i="3"/>
  <c r="BD456" i="3" s="1"/>
  <c r="BC457" i="3"/>
  <c r="BD457" i="3" s="1"/>
  <c r="BC458" i="3"/>
  <c r="BD458" i="3" s="1"/>
  <c r="BC459" i="3"/>
  <c r="BD459" i="3" s="1"/>
  <c r="BC460" i="3"/>
  <c r="BD460" i="3" s="1"/>
  <c r="BC461" i="3"/>
  <c r="BD461" i="3" s="1"/>
  <c r="BC462" i="3"/>
  <c r="BD462" i="3" s="1"/>
  <c r="BC463" i="3"/>
  <c r="BD463" i="3" s="1"/>
  <c r="BC464" i="3"/>
  <c r="BD464" i="3" s="1"/>
  <c r="BC465" i="3"/>
  <c r="BD465" i="3" s="1"/>
  <c r="BC466" i="3"/>
  <c r="BD466" i="3" s="1"/>
  <c r="BC467" i="3"/>
  <c r="BD467" i="3" s="1"/>
  <c r="BC468" i="3"/>
  <c r="BD468" i="3" s="1"/>
  <c r="BC469" i="3"/>
  <c r="BD469" i="3" s="1"/>
  <c r="BC470" i="3"/>
  <c r="BD470" i="3" s="1"/>
  <c r="BC471" i="3"/>
  <c r="BD471" i="3" s="1"/>
  <c r="BC472" i="3"/>
  <c r="BD472" i="3" s="1"/>
  <c r="BC473" i="3"/>
  <c r="BD473" i="3" s="1"/>
  <c r="BC474" i="3"/>
  <c r="BD474" i="3" s="1"/>
  <c r="BC475" i="3"/>
  <c r="BD475" i="3" s="1"/>
  <c r="BC476" i="3"/>
  <c r="BD476" i="3" s="1"/>
  <c r="BC477" i="3"/>
  <c r="BD477" i="3" s="1"/>
  <c r="BC478" i="3"/>
  <c r="BD478" i="3" s="1"/>
  <c r="BC479" i="3"/>
  <c r="BD479" i="3" s="1"/>
  <c r="BC480" i="3"/>
  <c r="BD480" i="3" s="1"/>
  <c r="BC481" i="3"/>
  <c r="BD481" i="3" s="1"/>
  <c r="BC482" i="3"/>
  <c r="BD482" i="3" s="1"/>
  <c r="BC483" i="3"/>
  <c r="BD483" i="3" s="1"/>
  <c r="BC484" i="3"/>
  <c r="BD484" i="3" s="1"/>
  <c r="BC485" i="3"/>
  <c r="BD485" i="3" s="1"/>
  <c r="BC486" i="3"/>
  <c r="BD486" i="3" s="1"/>
  <c r="BC487" i="3"/>
  <c r="BD487" i="3" s="1"/>
  <c r="BC488" i="3"/>
  <c r="BD488" i="3" s="1"/>
  <c r="BC489" i="3"/>
  <c r="BD489" i="3" s="1"/>
  <c r="BC490" i="3"/>
  <c r="BD490" i="3" s="1"/>
  <c r="BC491" i="3"/>
  <c r="BD491" i="3" s="1"/>
  <c r="BC492" i="3"/>
  <c r="BD492" i="3" s="1"/>
  <c r="BC493" i="3"/>
  <c r="BD493" i="3" s="1"/>
  <c r="BC494" i="3"/>
  <c r="BD494" i="3" s="1"/>
  <c r="BC495" i="3"/>
  <c r="BD495" i="3" s="1"/>
  <c r="BC496" i="3"/>
  <c r="BD496" i="3" s="1"/>
  <c r="BC497" i="3"/>
  <c r="BD497" i="3" s="1"/>
  <c r="BC498" i="3"/>
  <c r="BD498" i="3" s="1"/>
  <c r="BC499" i="3"/>
  <c r="BD499" i="3" s="1"/>
  <c r="BC500" i="3"/>
  <c r="BD500" i="3" s="1"/>
  <c r="BC501" i="3"/>
  <c r="BD501" i="3" s="1"/>
  <c r="BC502" i="3"/>
  <c r="BD502" i="3" s="1"/>
  <c r="BC503" i="3"/>
  <c r="BD503" i="3" s="1"/>
  <c r="BC504" i="3"/>
  <c r="BD504" i="3" s="1"/>
  <c r="BC505" i="3"/>
  <c r="BD505" i="3" s="1"/>
  <c r="BC506" i="3"/>
  <c r="BD506" i="3" s="1"/>
  <c r="BC507" i="3"/>
  <c r="BD507" i="3" s="1"/>
  <c r="BC508" i="3"/>
  <c r="BD508" i="3" s="1"/>
  <c r="BC509" i="3"/>
  <c r="BD509" i="3" s="1"/>
  <c r="BC510" i="3"/>
  <c r="BD510" i="3" s="1"/>
  <c r="BC511" i="3"/>
  <c r="BD511" i="3" s="1"/>
  <c r="BC512" i="3"/>
  <c r="BD512" i="3" s="1"/>
  <c r="BC513" i="3"/>
  <c r="BD513" i="3" s="1"/>
  <c r="BC514" i="3"/>
  <c r="BD514" i="3" s="1"/>
  <c r="BC515" i="3"/>
  <c r="BD515" i="3" s="1"/>
  <c r="BC516" i="3"/>
  <c r="BD516" i="3" s="1"/>
  <c r="BC517" i="3"/>
  <c r="BD517" i="3" s="1"/>
  <c r="BC518" i="3"/>
  <c r="BD518" i="3" s="1"/>
  <c r="BC519" i="3"/>
  <c r="BD519" i="3" s="1"/>
  <c r="BC520" i="3"/>
  <c r="BD520" i="3" s="1"/>
  <c r="BC521" i="3"/>
  <c r="BD521" i="3" s="1"/>
  <c r="BC522" i="3"/>
  <c r="BD522" i="3" s="1"/>
  <c r="BC523" i="3"/>
  <c r="BD523" i="3" s="1"/>
  <c r="BC524" i="3"/>
  <c r="BD524" i="3" s="1"/>
  <c r="BC525" i="3"/>
  <c r="BD525" i="3" s="1"/>
  <c r="BC526" i="3"/>
  <c r="BD526" i="3" s="1"/>
  <c r="BC527" i="3"/>
  <c r="BD527" i="3" s="1"/>
  <c r="BC528" i="3"/>
  <c r="BD528" i="3" s="1"/>
  <c r="BC529" i="3"/>
  <c r="BD529" i="3" s="1"/>
  <c r="BC530" i="3"/>
  <c r="BD530" i="3" s="1"/>
  <c r="BC531" i="3"/>
  <c r="BD531" i="3" s="1"/>
  <c r="BC532" i="3"/>
  <c r="BD532" i="3" s="1"/>
  <c r="BC533" i="3"/>
  <c r="BD533" i="3" s="1"/>
  <c r="BC534" i="3"/>
  <c r="BD534" i="3" s="1"/>
  <c r="BC535" i="3"/>
  <c r="BD535" i="3" s="1"/>
  <c r="BC536" i="3"/>
  <c r="BD536" i="3" s="1"/>
  <c r="BC537" i="3"/>
  <c r="BD537" i="3" s="1"/>
  <c r="BC538" i="3"/>
  <c r="BD538" i="3" s="1"/>
  <c r="BC539" i="3"/>
  <c r="BD539" i="3" s="1"/>
  <c r="BC540" i="3"/>
  <c r="BD540" i="3" s="1"/>
  <c r="BC541" i="3"/>
  <c r="BD541" i="3" s="1"/>
  <c r="BC542" i="3"/>
  <c r="BD542" i="3" s="1"/>
  <c r="BC543" i="3"/>
  <c r="BD543" i="3" s="1"/>
  <c r="BC544" i="3"/>
  <c r="BD544" i="3" s="1"/>
  <c r="BC545" i="3"/>
  <c r="BD545" i="3" s="1"/>
  <c r="BC546" i="3"/>
  <c r="BD546" i="3" s="1"/>
  <c r="BC547" i="3"/>
  <c r="BD547" i="3" s="1"/>
  <c r="BC548" i="3"/>
  <c r="BD548" i="3" s="1"/>
  <c r="BC549" i="3"/>
  <c r="BD549" i="3" s="1"/>
  <c r="BC550" i="3"/>
  <c r="BD550" i="3" s="1"/>
  <c r="BC551" i="3"/>
  <c r="BD551" i="3" s="1"/>
  <c r="BC552" i="3"/>
  <c r="BD552" i="3" s="1"/>
  <c r="BC553" i="3"/>
  <c r="BD553" i="3" s="1"/>
  <c r="BC554" i="3"/>
  <c r="BD554" i="3" s="1"/>
  <c r="BC555" i="3"/>
  <c r="BD555" i="3" s="1"/>
  <c r="BC556" i="3"/>
  <c r="BD556" i="3" s="1"/>
  <c r="BC557" i="3"/>
  <c r="BD557" i="3" s="1"/>
  <c r="BC558" i="3"/>
  <c r="BD558" i="3" s="1"/>
  <c r="BC559" i="3"/>
  <c r="BD559" i="3" s="1"/>
  <c r="BC560" i="3"/>
  <c r="BD560" i="3" s="1"/>
  <c r="BC561" i="3"/>
  <c r="BD561" i="3" s="1"/>
  <c r="BC562" i="3"/>
  <c r="BD562" i="3" s="1"/>
  <c r="BC563" i="3"/>
  <c r="BD563" i="3" s="1"/>
  <c r="BC564" i="3"/>
  <c r="BD564" i="3" s="1"/>
  <c r="BC565" i="3"/>
  <c r="BD565" i="3" s="1"/>
  <c r="BC566" i="3"/>
  <c r="BD566" i="3" s="1"/>
  <c r="BC567" i="3"/>
  <c r="BD567" i="3" s="1"/>
  <c r="BC568" i="3"/>
  <c r="BD568" i="3" s="1"/>
  <c r="BC569" i="3"/>
  <c r="BD569" i="3" s="1"/>
  <c r="BC570" i="3"/>
  <c r="BD570" i="3" s="1"/>
  <c r="BC571" i="3"/>
  <c r="BD571" i="3" s="1"/>
  <c r="BC572" i="3"/>
  <c r="BD572" i="3" s="1"/>
  <c r="BC573" i="3"/>
  <c r="BD573" i="3" s="1"/>
  <c r="BC574" i="3"/>
  <c r="BD574" i="3" s="1"/>
  <c r="BC575" i="3"/>
  <c r="BD575" i="3" s="1"/>
  <c r="BC576" i="3"/>
  <c r="BD576" i="3" s="1"/>
  <c r="BC577" i="3"/>
  <c r="BD577" i="3" s="1"/>
  <c r="BC578" i="3"/>
  <c r="BD578" i="3" s="1"/>
  <c r="BC579" i="3"/>
  <c r="BD579" i="3" s="1"/>
  <c r="BC580" i="3"/>
  <c r="BD580" i="3" s="1"/>
  <c r="BC581" i="3"/>
  <c r="BD581" i="3" s="1"/>
  <c r="BC582" i="3"/>
  <c r="BD582" i="3" s="1"/>
  <c r="BC583" i="3"/>
  <c r="BD583" i="3" s="1"/>
  <c r="BC584" i="3"/>
  <c r="BD584" i="3" s="1"/>
  <c r="BC585" i="3"/>
  <c r="BD585" i="3" s="1"/>
  <c r="BC586" i="3"/>
  <c r="BD586" i="3" s="1"/>
  <c r="BC587" i="3"/>
  <c r="BD587" i="3" s="1"/>
  <c r="BC588" i="3"/>
  <c r="BD588" i="3" s="1"/>
  <c r="BC589" i="3"/>
  <c r="BD589" i="3" s="1"/>
  <c r="BC590" i="3"/>
  <c r="BD590" i="3" s="1"/>
  <c r="BC591" i="3"/>
  <c r="BD591" i="3" s="1"/>
  <c r="BC592" i="3"/>
  <c r="BD592" i="3" s="1"/>
  <c r="BC593" i="3"/>
  <c r="BD593" i="3" s="1"/>
  <c r="BC594" i="3"/>
  <c r="BD594" i="3" s="1"/>
  <c r="BC595" i="3"/>
  <c r="BD595" i="3" s="1"/>
  <c r="BC596" i="3"/>
  <c r="BD596" i="3" s="1"/>
  <c r="BC597" i="3"/>
  <c r="BD597" i="3" s="1"/>
  <c r="BC598" i="3"/>
  <c r="BD598" i="3" s="1"/>
  <c r="BC599" i="3"/>
  <c r="BD599" i="3" s="1"/>
  <c r="BC600" i="3"/>
  <c r="BD600" i="3" s="1"/>
  <c r="BC601" i="3"/>
  <c r="BD601" i="3" s="1"/>
  <c r="BC602" i="3"/>
  <c r="BD602" i="3" s="1"/>
  <c r="BC603" i="3"/>
  <c r="BD603" i="3" s="1"/>
  <c r="BC604" i="3"/>
  <c r="BD604" i="3" s="1"/>
  <c r="BC605" i="3"/>
  <c r="BD605" i="3" s="1"/>
  <c r="BC606" i="3"/>
  <c r="BD606" i="3" s="1"/>
  <c r="BC607" i="3"/>
  <c r="BD607" i="3" s="1"/>
  <c r="BC608" i="3"/>
  <c r="BD608" i="3" s="1"/>
  <c r="BC609" i="3"/>
  <c r="BD609" i="3" s="1"/>
  <c r="BC610" i="3"/>
  <c r="BD610" i="3" s="1"/>
  <c r="BC611" i="3"/>
  <c r="BD611" i="3" s="1"/>
  <c r="BC612" i="3"/>
  <c r="BD612" i="3" s="1"/>
  <c r="BC613" i="3"/>
  <c r="BD613" i="3" s="1"/>
  <c r="BC614" i="3"/>
  <c r="BD614" i="3" s="1"/>
  <c r="BC615" i="3"/>
  <c r="BD615" i="3" s="1"/>
  <c r="BC616" i="3"/>
  <c r="BD616" i="3" s="1"/>
  <c r="BC617" i="3"/>
  <c r="BD617" i="3" s="1"/>
  <c r="BC618" i="3"/>
  <c r="BD618" i="3" s="1"/>
  <c r="BC619" i="3"/>
  <c r="BD619" i="3" s="1"/>
  <c r="BC620" i="3"/>
  <c r="BD620" i="3" s="1"/>
  <c r="BC621" i="3"/>
  <c r="BD621" i="3" s="1"/>
  <c r="BC622" i="3"/>
  <c r="BD622" i="3" s="1"/>
  <c r="BC623" i="3"/>
  <c r="BD623" i="3" s="1"/>
  <c r="BC624" i="3"/>
  <c r="BD624" i="3" s="1"/>
  <c r="BC625" i="3"/>
  <c r="BD625" i="3" s="1"/>
  <c r="BC626" i="3"/>
  <c r="BD626" i="3" s="1"/>
  <c r="BC627" i="3"/>
  <c r="BD627" i="3" s="1"/>
  <c r="BC628" i="3"/>
  <c r="BD628" i="3" s="1"/>
  <c r="BC629" i="3"/>
  <c r="BD629" i="3" s="1"/>
  <c r="BC630" i="3"/>
  <c r="BD630" i="3" s="1"/>
  <c r="BC631" i="3"/>
  <c r="BD631" i="3" s="1"/>
  <c r="BC632" i="3"/>
  <c r="BD632" i="3" s="1"/>
  <c r="BC633" i="3"/>
  <c r="BD633" i="3" s="1"/>
  <c r="BC634" i="3"/>
  <c r="BD634" i="3" s="1"/>
  <c r="BC635" i="3"/>
  <c r="BD635" i="3" s="1"/>
  <c r="BC636" i="3"/>
  <c r="BD636" i="3" s="1"/>
  <c r="BC637" i="3"/>
  <c r="BD637" i="3" s="1"/>
  <c r="BC638" i="3"/>
  <c r="BD638" i="3" s="1"/>
  <c r="BC639" i="3"/>
  <c r="BD639" i="3" s="1"/>
  <c r="BC640" i="3"/>
  <c r="BD640" i="3" s="1"/>
  <c r="BC641" i="3"/>
  <c r="BD641" i="3" s="1"/>
  <c r="BC642" i="3"/>
  <c r="BD642" i="3" s="1"/>
  <c r="BC643" i="3"/>
  <c r="BD643" i="3" s="1"/>
  <c r="BC644" i="3"/>
  <c r="BD644" i="3" s="1"/>
  <c r="BC645" i="3"/>
  <c r="BD645" i="3" s="1"/>
  <c r="BC646" i="3"/>
  <c r="BD646" i="3" s="1"/>
  <c r="BC647" i="3"/>
  <c r="BD647" i="3" s="1"/>
  <c r="BC648" i="3"/>
  <c r="BD648" i="3" s="1"/>
  <c r="BC649" i="3"/>
  <c r="BD649" i="3" s="1"/>
  <c r="BC650" i="3"/>
  <c r="BD650" i="3" s="1"/>
  <c r="BC651" i="3"/>
  <c r="BD651" i="3" s="1"/>
  <c r="BC652" i="3"/>
  <c r="BD652" i="3" s="1"/>
  <c r="BC653" i="3"/>
  <c r="BD653" i="3" s="1"/>
  <c r="BC654" i="3"/>
  <c r="BD654" i="3" s="1"/>
  <c r="BC655" i="3"/>
  <c r="BD655" i="3" s="1"/>
  <c r="BC656" i="3"/>
  <c r="BD656" i="3" s="1"/>
  <c r="BC657" i="3"/>
  <c r="BD657" i="3" s="1"/>
  <c r="BC658" i="3"/>
  <c r="BD658" i="3" s="1"/>
  <c r="BC659" i="3"/>
  <c r="BD659" i="3" s="1"/>
  <c r="BC660" i="3"/>
  <c r="BD660" i="3" s="1"/>
  <c r="BC661" i="3"/>
  <c r="BD661" i="3" s="1"/>
  <c r="BC662" i="3"/>
  <c r="BD662" i="3" s="1"/>
  <c r="BC663" i="3"/>
  <c r="BD663" i="3" s="1"/>
  <c r="BC664" i="3"/>
  <c r="BD664" i="3" s="1"/>
  <c r="BC665" i="3"/>
  <c r="BD665" i="3" s="1"/>
  <c r="BC666" i="3"/>
  <c r="BD666" i="3" s="1"/>
  <c r="BC667" i="3"/>
  <c r="BD667" i="3" s="1"/>
  <c r="BC668" i="3"/>
  <c r="BD668" i="3" s="1"/>
  <c r="BC669" i="3"/>
  <c r="BD669" i="3" s="1"/>
  <c r="BC670" i="3"/>
  <c r="BD670" i="3" s="1"/>
  <c r="BC671" i="3"/>
  <c r="BD671" i="3" s="1"/>
  <c r="BC672" i="3"/>
  <c r="BD672" i="3" s="1"/>
  <c r="BC673" i="3"/>
  <c r="BD673" i="3" s="1"/>
  <c r="BC674" i="3"/>
  <c r="BD674" i="3" s="1"/>
  <c r="BC675" i="3"/>
  <c r="BD675" i="3" s="1"/>
  <c r="BC676" i="3"/>
  <c r="BD676" i="3" s="1"/>
  <c r="BC677" i="3"/>
  <c r="BD677" i="3" s="1"/>
  <c r="BC678" i="3"/>
  <c r="BD678" i="3" s="1"/>
  <c r="BC679" i="3"/>
  <c r="BD679" i="3" s="1"/>
  <c r="BC680" i="3"/>
  <c r="BD680" i="3" s="1"/>
  <c r="BC681" i="3"/>
  <c r="BD681" i="3" s="1"/>
  <c r="BC682" i="3"/>
  <c r="BD682" i="3" s="1"/>
  <c r="BC683" i="3"/>
  <c r="BD683" i="3" s="1"/>
  <c r="BC684" i="3"/>
  <c r="BD684" i="3" s="1"/>
  <c r="BC685" i="3"/>
  <c r="BD685" i="3" s="1"/>
  <c r="BC686" i="3"/>
  <c r="BD686" i="3" s="1"/>
  <c r="BC687" i="3"/>
  <c r="BD687" i="3" s="1"/>
  <c r="BC688" i="3"/>
  <c r="BD688" i="3" s="1"/>
  <c r="BC689" i="3"/>
  <c r="BD689" i="3" s="1"/>
  <c r="BC690" i="3"/>
  <c r="BD690" i="3" s="1"/>
  <c r="BC691" i="3"/>
  <c r="BD691" i="3" s="1"/>
  <c r="BC692" i="3"/>
  <c r="BD692" i="3" s="1"/>
  <c r="BC693" i="3"/>
  <c r="BD693" i="3" s="1"/>
  <c r="BC694" i="3"/>
  <c r="BD694" i="3" s="1"/>
  <c r="BC695" i="3"/>
  <c r="BD695" i="3" s="1"/>
  <c r="BC696" i="3"/>
  <c r="BD696" i="3" s="1"/>
  <c r="BC697" i="3"/>
  <c r="BD697" i="3" s="1"/>
  <c r="BC698" i="3"/>
  <c r="BD698" i="3" s="1"/>
  <c r="BC699" i="3"/>
  <c r="BD699" i="3" s="1"/>
  <c r="BC700" i="3"/>
  <c r="BD700" i="3" s="1"/>
  <c r="BC701" i="3"/>
  <c r="BD701" i="3" s="1"/>
  <c r="BC702" i="3"/>
  <c r="BD702" i="3" s="1"/>
  <c r="BC703" i="3"/>
  <c r="BD703" i="3" s="1"/>
  <c r="BC704" i="3"/>
  <c r="BD704" i="3" s="1"/>
  <c r="BC705" i="3"/>
  <c r="BD705" i="3" s="1"/>
  <c r="BC706" i="3"/>
  <c r="BD706" i="3" s="1"/>
  <c r="BC707" i="3"/>
  <c r="BD707" i="3" s="1"/>
  <c r="BC708" i="3"/>
  <c r="BD708" i="3" s="1"/>
  <c r="BC709" i="3"/>
  <c r="BD709" i="3" s="1"/>
  <c r="BC710" i="3"/>
  <c r="BD710" i="3" s="1"/>
  <c r="BC711" i="3"/>
  <c r="BD711" i="3" s="1"/>
  <c r="BC712" i="3"/>
  <c r="BD712" i="3" s="1"/>
  <c r="BC713" i="3"/>
  <c r="BD713" i="3" s="1"/>
  <c r="BC714" i="3"/>
  <c r="BD714" i="3" s="1"/>
  <c r="BC715" i="3"/>
  <c r="BD715" i="3" s="1"/>
  <c r="BC716" i="3"/>
  <c r="BD716" i="3" s="1"/>
  <c r="BC717" i="3"/>
  <c r="BD717" i="3" s="1"/>
  <c r="BC718" i="3"/>
  <c r="BD718" i="3" s="1"/>
  <c r="BC719" i="3"/>
  <c r="BD719" i="3" s="1"/>
  <c r="BC720" i="3"/>
  <c r="BD720" i="3" s="1"/>
  <c r="BC721" i="3"/>
  <c r="BD721" i="3" s="1"/>
  <c r="BC722" i="3"/>
  <c r="BD722" i="3" s="1"/>
  <c r="BC723" i="3"/>
  <c r="BD723" i="3" s="1"/>
  <c r="BC724" i="3"/>
  <c r="BD724" i="3" s="1"/>
  <c r="BC725" i="3"/>
  <c r="BD725" i="3" s="1"/>
  <c r="BC726" i="3"/>
  <c r="BD726" i="3" s="1"/>
  <c r="BC727" i="3"/>
  <c r="BD727" i="3" s="1"/>
  <c r="BC728" i="3"/>
  <c r="BD728" i="3" s="1"/>
  <c r="BC729" i="3"/>
  <c r="BD729" i="3" s="1"/>
  <c r="BC730" i="3"/>
  <c r="BD730" i="3" s="1"/>
  <c r="BC731" i="3"/>
  <c r="BD731" i="3" s="1"/>
  <c r="BC732" i="3"/>
  <c r="BD732" i="3" s="1"/>
  <c r="BC733" i="3"/>
  <c r="BD733" i="3" s="1"/>
  <c r="BC734" i="3"/>
  <c r="BD734" i="3" s="1"/>
  <c r="BC735" i="3"/>
  <c r="BD735" i="3" s="1"/>
  <c r="BC736" i="3"/>
  <c r="BD736" i="3" s="1"/>
  <c r="BC737" i="3"/>
  <c r="BD737" i="3" s="1"/>
  <c r="BC738" i="3"/>
  <c r="BD738" i="3" s="1"/>
  <c r="BC739" i="3"/>
  <c r="BD739" i="3" s="1"/>
  <c r="BC740" i="3"/>
  <c r="BD740" i="3" s="1"/>
  <c r="BC741" i="3"/>
  <c r="BD741" i="3" s="1"/>
  <c r="BC742" i="3"/>
  <c r="BD742" i="3" s="1"/>
  <c r="BC743" i="3"/>
  <c r="BD743" i="3" s="1"/>
  <c r="BC744" i="3"/>
  <c r="BD744" i="3" s="1"/>
  <c r="BC745" i="3"/>
  <c r="BD745" i="3" s="1"/>
  <c r="BC746" i="3"/>
  <c r="BD746" i="3" s="1"/>
  <c r="BC747" i="3"/>
  <c r="BD747" i="3" s="1"/>
  <c r="BC748" i="3"/>
  <c r="BD748" i="3" s="1"/>
  <c r="BC749" i="3"/>
  <c r="BD749" i="3" s="1"/>
  <c r="BC750" i="3"/>
  <c r="BD750" i="3" s="1"/>
  <c r="BC751" i="3"/>
  <c r="BD751" i="3" s="1"/>
  <c r="BC752" i="3"/>
  <c r="BD752" i="3" s="1"/>
  <c r="BC753" i="3"/>
  <c r="BD753" i="3" s="1"/>
  <c r="BC754" i="3"/>
  <c r="BD754" i="3" s="1"/>
  <c r="BC755" i="3"/>
  <c r="BD755" i="3" s="1"/>
  <c r="BC756" i="3"/>
  <c r="BD756" i="3" s="1"/>
  <c r="BC757" i="3"/>
  <c r="BD757" i="3" s="1"/>
  <c r="BC758" i="3"/>
  <c r="BD758" i="3" s="1"/>
  <c r="BC759" i="3"/>
  <c r="BD759" i="3" s="1"/>
  <c r="BC760" i="3"/>
  <c r="BD760" i="3" s="1"/>
  <c r="BC761" i="3"/>
  <c r="BD761" i="3" s="1"/>
  <c r="BC762" i="3"/>
  <c r="BD762" i="3" s="1"/>
  <c r="BC763" i="3"/>
  <c r="BD763" i="3" s="1"/>
  <c r="BC764" i="3"/>
  <c r="BD764" i="3" s="1"/>
  <c r="BC765" i="3"/>
  <c r="BD765" i="3" s="1"/>
  <c r="BC766" i="3"/>
  <c r="BD766" i="3" s="1"/>
  <c r="BC767" i="3"/>
  <c r="BD767" i="3" s="1"/>
  <c r="BC768" i="3"/>
  <c r="BD768" i="3" s="1"/>
  <c r="BC769" i="3"/>
  <c r="BD769" i="3" s="1"/>
  <c r="BC770" i="3"/>
  <c r="BD770" i="3" s="1"/>
  <c r="BC771" i="3"/>
  <c r="BD771" i="3" s="1"/>
  <c r="BC772" i="3"/>
  <c r="BD772" i="3" s="1"/>
  <c r="BC773" i="3"/>
  <c r="BD773" i="3" s="1"/>
  <c r="BC774" i="3"/>
  <c r="BD774" i="3" s="1"/>
  <c r="BC775" i="3"/>
  <c r="BD775" i="3" s="1"/>
  <c r="BC776" i="3"/>
  <c r="BD776" i="3" s="1"/>
  <c r="BC777" i="3"/>
  <c r="BD777" i="3" s="1"/>
  <c r="BC778" i="3"/>
  <c r="BD778" i="3" s="1"/>
  <c r="BC779" i="3"/>
  <c r="BD779" i="3" s="1"/>
  <c r="BC780" i="3"/>
  <c r="BD780" i="3" s="1"/>
  <c r="BC781" i="3"/>
  <c r="BD781" i="3" s="1"/>
  <c r="BC782" i="3"/>
  <c r="BD782" i="3" s="1"/>
  <c r="BC783" i="3"/>
  <c r="BD783" i="3" s="1"/>
  <c r="BC784" i="3"/>
  <c r="BD784" i="3" s="1"/>
  <c r="BC785" i="3"/>
  <c r="BD785" i="3" s="1"/>
  <c r="BC786" i="3"/>
  <c r="BD786" i="3" s="1"/>
  <c r="BC787" i="3"/>
  <c r="BD787" i="3" s="1"/>
  <c r="BC788" i="3"/>
  <c r="BD788" i="3" s="1"/>
  <c r="BC789" i="3"/>
  <c r="BD789" i="3" s="1"/>
  <c r="BC790" i="3"/>
  <c r="BD790" i="3" s="1"/>
  <c r="BC791" i="3"/>
  <c r="BD791" i="3" s="1"/>
  <c r="BC792" i="3"/>
  <c r="BD792" i="3" s="1"/>
  <c r="BC793" i="3"/>
  <c r="BD793" i="3" s="1"/>
  <c r="BC794" i="3"/>
  <c r="BD794" i="3" s="1"/>
  <c r="BC795" i="3"/>
  <c r="BD795" i="3" s="1"/>
  <c r="BC796" i="3"/>
  <c r="BD796" i="3" s="1"/>
  <c r="BC797" i="3"/>
  <c r="BD797" i="3" s="1"/>
  <c r="BC798" i="3"/>
  <c r="BD798" i="3" s="1"/>
  <c r="BC799" i="3"/>
  <c r="BD799" i="3" s="1"/>
  <c r="BC800" i="3"/>
  <c r="BD800" i="3" s="1"/>
  <c r="BC801" i="3"/>
  <c r="BD801" i="3" s="1"/>
  <c r="BC802" i="3"/>
  <c r="BD802" i="3" s="1"/>
  <c r="BC803" i="3"/>
  <c r="BD803" i="3" s="1"/>
  <c r="BC804" i="3"/>
  <c r="BD804" i="3" s="1"/>
  <c r="BC805" i="3"/>
  <c r="BD805" i="3" s="1"/>
  <c r="BC806" i="3"/>
  <c r="BD806" i="3" s="1"/>
  <c r="BC807" i="3"/>
  <c r="BD807" i="3" s="1"/>
  <c r="BC808" i="3"/>
  <c r="BD808" i="3" s="1"/>
  <c r="BC809" i="3"/>
  <c r="BD809" i="3" s="1"/>
  <c r="BC810" i="3"/>
  <c r="BD810" i="3" s="1"/>
  <c r="BC811" i="3"/>
  <c r="BD811" i="3" s="1"/>
  <c r="BC812" i="3"/>
  <c r="BD812" i="3" s="1"/>
  <c r="BC813" i="3"/>
  <c r="BD813" i="3" s="1"/>
  <c r="BC814" i="3"/>
  <c r="BD814" i="3" s="1"/>
  <c r="BC815" i="3"/>
  <c r="BD815" i="3" s="1"/>
  <c r="BC816" i="3"/>
  <c r="BD816" i="3" s="1"/>
  <c r="BC817" i="3"/>
  <c r="BD817" i="3" s="1"/>
  <c r="BC818" i="3"/>
  <c r="BD818" i="3" s="1"/>
  <c r="BC819" i="3"/>
  <c r="BD819" i="3" s="1"/>
  <c r="BC820" i="3"/>
  <c r="BD820" i="3" s="1"/>
  <c r="BC821" i="3"/>
  <c r="BD821" i="3" s="1"/>
  <c r="BC822" i="3"/>
  <c r="BD822" i="3" s="1"/>
  <c r="BC823" i="3"/>
  <c r="BD823" i="3" s="1"/>
  <c r="BC824" i="3"/>
  <c r="BD824" i="3" s="1"/>
  <c r="BC825" i="3"/>
  <c r="BD825" i="3" s="1"/>
  <c r="BC826" i="3"/>
  <c r="BD826" i="3" s="1"/>
  <c r="BC827" i="3"/>
  <c r="BD827" i="3" s="1"/>
  <c r="BC828" i="3"/>
  <c r="BD828" i="3" s="1"/>
  <c r="BC829" i="3"/>
  <c r="BD829" i="3" s="1"/>
  <c r="BC830" i="3"/>
  <c r="BD830" i="3" s="1"/>
  <c r="BC831" i="3"/>
  <c r="BD831" i="3" s="1"/>
  <c r="BC832" i="3"/>
  <c r="BD832" i="3" s="1"/>
  <c r="BC833" i="3"/>
  <c r="BD833" i="3" s="1"/>
  <c r="BC834" i="3"/>
  <c r="BD834" i="3" s="1"/>
  <c r="BC835" i="3"/>
  <c r="BD835" i="3" s="1"/>
  <c r="BC836" i="3"/>
  <c r="BD836" i="3" s="1"/>
  <c r="BC837" i="3"/>
  <c r="BD837" i="3" s="1"/>
  <c r="BC838" i="3"/>
  <c r="BD838" i="3" s="1"/>
  <c r="BC839" i="3"/>
  <c r="BD839" i="3" s="1"/>
  <c r="BC840" i="3"/>
  <c r="BD840" i="3" s="1"/>
  <c r="BC841" i="3"/>
  <c r="BD841" i="3" s="1"/>
  <c r="BC842" i="3"/>
  <c r="BD842" i="3" s="1"/>
  <c r="BC843" i="3"/>
  <c r="BD843" i="3" s="1"/>
  <c r="BC844" i="3"/>
  <c r="BD844" i="3" s="1"/>
  <c r="BC845" i="3"/>
  <c r="BD845" i="3" s="1"/>
  <c r="BC846" i="3"/>
  <c r="BD846" i="3" s="1"/>
  <c r="BC847" i="3"/>
  <c r="BD847" i="3" s="1"/>
  <c r="BC848" i="3"/>
  <c r="BD848" i="3" s="1"/>
  <c r="BC849" i="3"/>
  <c r="BD849" i="3" s="1"/>
  <c r="BC850" i="3"/>
  <c r="BD850" i="3" s="1"/>
  <c r="BC851" i="3"/>
  <c r="BD851" i="3" s="1"/>
  <c r="BC852" i="3"/>
  <c r="BD852" i="3" s="1"/>
  <c r="BC853" i="3"/>
  <c r="BD853" i="3" s="1"/>
  <c r="BC854" i="3"/>
  <c r="BD854" i="3" s="1"/>
  <c r="BC855" i="3"/>
  <c r="BD855" i="3" s="1"/>
  <c r="BC856" i="3"/>
  <c r="BD856" i="3" s="1"/>
  <c r="BC857" i="3"/>
  <c r="BD857" i="3" s="1"/>
  <c r="BC858" i="3"/>
  <c r="BD858" i="3" s="1"/>
  <c r="BC859" i="3"/>
  <c r="BD859" i="3" s="1"/>
  <c r="BC860" i="3"/>
  <c r="BD860" i="3" s="1"/>
  <c r="BC861" i="3"/>
  <c r="BD861" i="3" s="1"/>
  <c r="BC862" i="3"/>
  <c r="BD862" i="3" s="1"/>
  <c r="BC863" i="3"/>
  <c r="BD863" i="3" s="1"/>
  <c r="BC864" i="3"/>
  <c r="BD864" i="3" s="1"/>
  <c r="BC865" i="3"/>
  <c r="BD865" i="3" s="1"/>
  <c r="BC866" i="3"/>
  <c r="BD866" i="3" s="1"/>
  <c r="BC867" i="3"/>
  <c r="BD867" i="3" s="1"/>
  <c r="BC868" i="3"/>
  <c r="BD868" i="3" s="1"/>
  <c r="BC869" i="3"/>
  <c r="BD869" i="3" s="1"/>
  <c r="BC870" i="3"/>
  <c r="BD870" i="3" s="1"/>
  <c r="BC871" i="3"/>
  <c r="BD871" i="3" s="1"/>
  <c r="BC872" i="3"/>
  <c r="BD872" i="3" s="1"/>
  <c r="BC873" i="3"/>
  <c r="BD873" i="3" s="1"/>
  <c r="BC874" i="3"/>
  <c r="BD874" i="3" s="1"/>
  <c r="BC875" i="3"/>
  <c r="BD875" i="3" s="1"/>
  <c r="BC876" i="3"/>
  <c r="BD876" i="3" s="1"/>
  <c r="BC877" i="3"/>
  <c r="BD877" i="3" s="1"/>
  <c r="BC878" i="3"/>
  <c r="BD878" i="3" s="1"/>
  <c r="BC879" i="3"/>
  <c r="BD879" i="3" s="1"/>
  <c r="BC880" i="3"/>
  <c r="BD880" i="3" s="1"/>
  <c r="BC881" i="3"/>
  <c r="BD881" i="3" s="1"/>
  <c r="BC882" i="3"/>
  <c r="BD882" i="3" s="1"/>
  <c r="BC883" i="3"/>
  <c r="BD883" i="3" s="1"/>
  <c r="BC884" i="3"/>
  <c r="BD884" i="3" s="1"/>
  <c r="BC885" i="3"/>
  <c r="BD885" i="3" s="1"/>
  <c r="BC886" i="3"/>
  <c r="BD886" i="3" s="1"/>
  <c r="BC887" i="3"/>
  <c r="BD887" i="3" s="1"/>
  <c r="BC888" i="3"/>
  <c r="BD888" i="3" s="1"/>
  <c r="BC889" i="3"/>
  <c r="BD889" i="3" s="1"/>
  <c r="BC890" i="3"/>
  <c r="BD890" i="3" s="1"/>
  <c r="BC891" i="3"/>
  <c r="BD891" i="3" s="1"/>
  <c r="BC892" i="3"/>
  <c r="BD892" i="3" s="1"/>
  <c r="BC893" i="3"/>
  <c r="BD893" i="3" s="1"/>
  <c r="BC894" i="3"/>
  <c r="BD894" i="3" s="1"/>
  <c r="BC895" i="3"/>
  <c r="BD895" i="3" s="1"/>
  <c r="BC896" i="3"/>
  <c r="BD896" i="3" s="1"/>
  <c r="BC897" i="3"/>
  <c r="BD897" i="3" s="1"/>
  <c r="BC898" i="3"/>
  <c r="BD898" i="3" s="1"/>
  <c r="BC899" i="3"/>
  <c r="BD899" i="3" s="1"/>
  <c r="BC900" i="3"/>
  <c r="BD900" i="3" s="1"/>
  <c r="BC901" i="3"/>
  <c r="BD901" i="3" s="1"/>
  <c r="BC902" i="3"/>
  <c r="BD902" i="3" s="1"/>
  <c r="BC903" i="3"/>
  <c r="BD903" i="3" s="1"/>
  <c r="BC904" i="3"/>
  <c r="BD904" i="3" s="1"/>
  <c r="BC905" i="3"/>
  <c r="BD905" i="3" s="1"/>
  <c r="BC906" i="3"/>
  <c r="BD906" i="3" s="1"/>
  <c r="BC907" i="3"/>
  <c r="BD907" i="3" s="1"/>
  <c r="BC908" i="3"/>
  <c r="BD908" i="3" s="1"/>
  <c r="BC909" i="3"/>
  <c r="BD909" i="3" s="1"/>
  <c r="BC910" i="3"/>
  <c r="BD910" i="3" s="1"/>
  <c r="BC911" i="3"/>
  <c r="BD911" i="3" s="1"/>
  <c r="BC16" i="3"/>
  <c r="BD16" i="3" s="1"/>
  <c r="E20" i="14" s="1"/>
  <c r="F20" i="14" s="1"/>
  <c r="AV17" i="3"/>
  <c r="AW17" i="3" s="1"/>
  <c r="AV18" i="3"/>
  <c r="AW18" i="3" s="1"/>
  <c r="AV19" i="3"/>
  <c r="AW19" i="3" s="1"/>
  <c r="AV20" i="3"/>
  <c r="AW20" i="3" s="1"/>
  <c r="AV21" i="3"/>
  <c r="AW21" i="3" s="1"/>
  <c r="AV22" i="3"/>
  <c r="AW22" i="3" s="1"/>
  <c r="AV23" i="3"/>
  <c r="AW23" i="3" s="1"/>
  <c r="AV24" i="3"/>
  <c r="AW24" i="3" s="1"/>
  <c r="AV25" i="3"/>
  <c r="AW25" i="3" s="1"/>
  <c r="AV26" i="3"/>
  <c r="AW26" i="3" s="1"/>
  <c r="AV27" i="3"/>
  <c r="AW27" i="3" s="1"/>
  <c r="AV28" i="3"/>
  <c r="AW28" i="3" s="1"/>
  <c r="AV29" i="3"/>
  <c r="AW29" i="3" s="1"/>
  <c r="AV30" i="3"/>
  <c r="AW30" i="3" s="1"/>
  <c r="AV31" i="3"/>
  <c r="AW31" i="3" s="1"/>
  <c r="AV32" i="3"/>
  <c r="AW32" i="3" s="1"/>
  <c r="AV33" i="3"/>
  <c r="AW33" i="3" s="1"/>
  <c r="AV34" i="3"/>
  <c r="AW34" i="3" s="1"/>
  <c r="AV35" i="3"/>
  <c r="AW35" i="3" s="1"/>
  <c r="AV36" i="3"/>
  <c r="AW36" i="3" s="1"/>
  <c r="AV37" i="3"/>
  <c r="AW37" i="3" s="1"/>
  <c r="AV38" i="3"/>
  <c r="AW38" i="3" s="1"/>
  <c r="AV39" i="3"/>
  <c r="AW39" i="3" s="1"/>
  <c r="AV40" i="3"/>
  <c r="AW40" i="3" s="1"/>
  <c r="AV41" i="3"/>
  <c r="AW41" i="3" s="1"/>
  <c r="AV42" i="3"/>
  <c r="AW42" i="3" s="1"/>
  <c r="AV43" i="3"/>
  <c r="AW43" i="3" s="1"/>
  <c r="AV44" i="3"/>
  <c r="AW44" i="3" s="1"/>
  <c r="AV45" i="3"/>
  <c r="AW45" i="3" s="1"/>
  <c r="AV46" i="3"/>
  <c r="AW46" i="3" s="1"/>
  <c r="AV47" i="3"/>
  <c r="AW47" i="3" s="1"/>
  <c r="AV48" i="3"/>
  <c r="AW48" i="3" s="1"/>
  <c r="AV49" i="3"/>
  <c r="AW49" i="3" s="1"/>
  <c r="AV50" i="3"/>
  <c r="AW50" i="3" s="1"/>
  <c r="AV51" i="3"/>
  <c r="AW51" i="3" s="1"/>
  <c r="AV52" i="3"/>
  <c r="AW52" i="3" s="1"/>
  <c r="AV53" i="3"/>
  <c r="AW53" i="3" s="1"/>
  <c r="AV54" i="3"/>
  <c r="AW54" i="3" s="1"/>
  <c r="AV55" i="3"/>
  <c r="AW55" i="3" s="1"/>
  <c r="AV56" i="3"/>
  <c r="AW56" i="3" s="1"/>
  <c r="AV57" i="3"/>
  <c r="AW57" i="3" s="1"/>
  <c r="AV58" i="3"/>
  <c r="AW58" i="3" s="1"/>
  <c r="AV59" i="3"/>
  <c r="AW59" i="3" s="1"/>
  <c r="AV60" i="3"/>
  <c r="AW60" i="3" s="1"/>
  <c r="AV61" i="3"/>
  <c r="AW61" i="3" s="1"/>
  <c r="AV62" i="3"/>
  <c r="AW62" i="3" s="1"/>
  <c r="AV63" i="3"/>
  <c r="AW63" i="3" s="1"/>
  <c r="AV64" i="3"/>
  <c r="AW64" i="3" s="1"/>
  <c r="AV65" i="3"/>
  <c r="AW65" i="3" s="1"/>
  <c r="AV66" i="3"/>
  <c r="AW66" i="3" s="1"/>
  <c r="AV67" i="3"/>
  <c r="AW67" i="3" s="1"/>
  <c r="AV68" i="3"/>
  <c r="AW68" i="3" s="1"/>
  <c r="AV69" i="3"/>
  <c r="AW69" i="3" s="1"/>
  <c r="AV70" i="3"/>
  <c r="AW70" i="3" s="1"/>
  <c r="AV71" i="3"/>
  <c r="AW71" i="3" s="1"/>
  <c r="AV72" i="3"/>
  <c r="AW72" i="3" s="1"/>
  <c r="AV73" i="3"/>
  <c r="AW73" i="3" s="1"/>
  <c r="AV74" i="3"/>
  <c r="AW74" i="3" s="1"/>
  <c r="AV75" i="3"/>
  <c r="AW75" i="3" s="1"/>
  <c r="AV76" i="3"/>
  <c r="AW76" i="3" s="1"/>
  <c r="AV77" i="3"/>
  <c r="AW77" i="3" s="1"/>
  <c r="AV78" i="3"/>
  <c r="AW78" i="3" s="1"/>
  <c r="AV79" i="3"/>
  <c r="AW79" i="3" s="1"/>
  <c r="AV80" i="3"/>
  <c r="AW80" i="3" s="1"/>
  <c r="AV81" i="3"/>
  <c r="AW81" i="3" s="1"/>
  <c r="AV82" i="3"/>
  <c r="AW82" i="3" s="1"/>
  <c r="AV83" i="3"/>
  <c r="AW83" i="3" s="1"/>
  <c r="AV84" i="3"/>
  <c r="AW84" i="3" s="1"/>
  <c r="AV85" i="3"/>
  <c r="AW85" i="3" s="1"/>
  <c r="AV86" i="3"/>
  <c r="AW86" i="3" s="1"/>
  <c r="AV87" i="3"/>
  <c r="AW87" i="3" s="1"/>
  <c r="AV88" i="3"/>
  <c r="AW88" i="3" s="1"/>
  <c r="AV89" i="3"/>
  <c r="AW89" i="3" s="1"/>
  <c r="AV90" i="3"/>
  <c r="AW90" i="3" s="1"/>
  <c r="AV91" i="3"/>
  <c r="AW91" i="3" s="1"/>
  <c r="AV92" i="3"/>
  <c r="AW92" i="3" s="1"/>
  <c r="AV93" i="3"/>
  <c r="AW93" i="3" s="1"/>
  <c r="AV94" i="3"/>
  <c r="AW94" i="3" s="1"/>
  <c r="AV95" i="3"/>
  <c r="AW95" i="3" s="1"/>
  <c r="AV96" i="3"/>
  <c r="AW96" i="3" s="1"/>
  <c r="AV97" i="3"/>
  <c r="AW97" i="3" s="1"/>
  <c r="AV98" i="3"/>
  <c r="AW98" i="3" s="1"/>
  <c r="AV99" i="3"/>
  <c r="AW99" i="3" s="1"/>
  <c r="AV100" i="3"/>
  <c r="AW100" i="3" s="1"/>
  <c r="AV101" i="3"/>
  <c r="AW101" i="3" s="1"/>
  <c r="AV102" i="3"/>
  <c r="AW102" i="3" s="1"/>
  <c r="AV103" i="3"/>
  <c r="AW103" i="3" s="1"/>
  <c r="AV104" i="3"/>
  <c r="AW104" i="3" s="1"/>
  <c r="AV105" i="3"/>
  <c r="AW105" i="3" s="1"/>
  <c r="AV106" i="3"/>
  <c r="AW106" i="3" s="1"/>
  <c r="AV107" i="3"/>
  <c r="AW107" i="3" s="1"/>
  <c r="AV108" i="3"/>
  <c r="AW108" i="3" s="1"/>
  <c r="AV109" i="3"/>
  <c r="AW109" i="3" s="1"/>
  <c r="AV110" i="3"/>
  <c r="AW110" i="3" s="1"/>
  <c r="AV111" i="3"/>
  <c r="AW111" i="3" s="1"/>
  <c r="AV112" i="3"/>
  <c r="AW112" i="3" s="1"/>
  <c r="AV113" i="3"/>
  <c r="AW113" i="3" s="1"/>
  <c r="AV114" i="3"/>
  <c r="AW114" i="3" s="1"/>
  <c r="AV115" i="3"/>
  <c r="AW115" i="3" s="1"/>
  <c r="AV116" i="3"/>
  <c r="AW116" i="3" s="1"/>
  <c r="AV117" i="3"/>
  <c r="AW117" i="3" s="1"/>
  <c r="AV118" i="3"/>
  <c r="AW118" i="3" s="1"/>
  <c r="AV119" i="3"/>
  <c r="AW119" i="3" s="1"/>
  <c r="AV120" i="3"/>
  <c r="AW120" i="3" s="1"/>
  <c r="AV121" i="3"/>
  <c r="AW121" i="3" s="1"/>
  <c r="AV122" i="3"/>
  <c r="AW122" i="3" s="1"/>
  <c r="AV123" i="3"/>
  <c r="AW123" i="3" s="1"/>
  <c r="AV124" i="3"/>
  <c r="AW124" i="3" s="1"/>
  <c r="AV125" i="3"/>
  <c r="AW125" i="3" s="1"/>
  <c r="AV126" i="3"/>
  <c r="AW126" i="3" s="1"/>
  <c r="AV127" i="3"/>
  <c r="AW127" i="3" s="1"/>
  <c r="AV128" i="3"/>
  <c r="AW128" i="3" s="1"/>
  <c r="AV129" i="3"/>
  <c r="AW129" i="3" s="1"/>
  <c r="AV130" i="3"/>
  <c r="AW130" i="3" s="1"/>
  <c r="AV131" i="3"/>
  <c r="AW131" i="3" s="1"/>
  <c r="AV132" i="3"/>
  <c r="AW132" i="3" s="1"/>
  <c r="AV133" i="3"/>
  <c r="AW133" i="3" s="1"/>
  <c r="AV134" i="3"/>
  <c r="AW134" i="3" s="1"/>
  <c r="AV135" i="3"/>
  <c r="AW135" i="3" s="1"/>
  <c r="AV136" i="3"/>
  <c r="AW136" i="3" s="1"/>
  <c r="AV137" i="3"/>
  <c r="AW137" i="3" s="1"/>
  <c r="AV138" i="3"/>
  <c r="AW138" i="3" s="1"/>
  <c r="AV139" i="3"/>
  <c r="AW139" i="3" s="1"/>
  <c r="AV140" i="3"/>
  <c r="AW140" i="3" s="1"/>
  <c r="AV141" i="3"/>
  <c r="AW141" i="3" s="1"/>
  <c r="AV142" i="3"/>
  <c r="AW142" i="3" s="1"/>
  <c r="AV143" i="3"/>
  <c r="AW143" i="3" s="1"/>
  <c r="AV144" i="3"/>
  <c r="AW144" i="3" s="1"/>
  <c r="AV145" i="3"/>
  <c r="AW145" i="3" s="1"/>
  <c r="AV146" i="3"/>
  <c r="AW146" i="3" s="1"/>
  <c r="AV147" i="3"/>
  <c r="AW147" i="3" s="1"/>
  <c r="AV148" i="3"/>
  <c r="AW148" i="3" s="1"/>
  <c r="AV149" i="3"/>
  <c r="AW149" i="3" s="1"/>
  <c r="AV150" i="3"/>
  <c r="AW150" i="3" s="1"/>
  <c r="AV151" i="3"/>
  <c r="AW151" i="3" s="1"/>
  <c r="AV152" i="3"/>
  <c r="AW152" i="3" s="1"/>
  <c r="AV153" i="3"/>
  <c r="AW153" i="3" s="1"/>
  <c r="AV154" i="3"/>
  <c r="AW154" i="3" s="1"/>
  <c r="AV155" i="3"/>
  <c r="AW155" i="3" s="1"/>
  <c r="AV156" i="3"/>
  <c r="AW156" i="3" s="1"/>
  <c r="AV157" i="3"/>
  <c r="AW157" i="3" s="1"/>
  <c r="AV158" i="3"/>
  <c r="AW158" i="3" s="1"/>
  <c r="AV159" i="3"/>
  <c r="AW159" i="3" s="1"/>
  <c r="AV160" i="3"/>
  <c r="AW160" i="3" s="1"/>
  <c r="AV161" i="3"/>
  <c r="AW161" i="3" s="1"/>
  <c r="AV162" i="3"/>
  <c r="AW162" i="3" s="1"/>
  <c r="AV163" i="3"/>
  <c r="AW163" i="3" s="1"/>
  <c r="AV164" i="3"/>
  <c r="AW164" i="3" s="1"/>
  <c r="AV165" i="3"/>
  <c r="AW165" i="3" s="1"/>
  <c r="AV166" i="3"/>
  <c r="AW166" i="3" s="1"/>
  <c r="AV167" i="3"/>
  <c r="AW167" i="3" s="1"/>
  <c r="AV168" i="3"/>
  <c r="AW168" i="3" s="1"/>
  <c r="AV169" i="3"/>
  <c r="AW169" i="3" s="1"/>
  <c r="AV170" i="3"/>
  <c r="AW170" i="3" s="1"/>
  <c r="AV171" i="3"/>
  <c r="AW171" i="3" s="1"/>
  <c r="AV172" i="3"/>
  <c r="AW172" i="3" s="1"/>
  <c r="AV173" i="3"/>
  <c r="AW173" i="3" s="1"/>
  <c r="AV174" i="3"/>
  <c r="AW174" i="3" s="1"/>
  <c r="AV175" i="3"/>
  <c r="AW175" i="3" s="1"/>
  <c r="AV176" i="3"/>
  <c r="AW176" i="3" s="1"/>
  <c r="AV177" i="3"/>
  <c r="AW177" i="3" s="1"/>
  <c r="AV178" i="3"/>
  <c r="AW178" i="3" s="1"/>
  <c r="AV179" i="3"/>
  <c r="AW179" i="3" s="1"/>
  <c r="AV180" i="3"/>
  <c r="AW180" i="3" s="1"/>
  <c r="AV181" i="3"/>
  <c r="AW181" i="3" s="1"/>
  <c r="AV182" i="3"/>
  <c r="AW182" i="3" s="1"/>
  <c r="AV183" i="3"/>
  <c r="AW183" i="3" s="1"/>
  <c r="AV184" i="3"/>
  <c r="AW184" i="3" s="1"/>
  <c r="AV185" i="3"/>
  <c r="AW185" i="3" s="1"/>
  <c r="AV186" i="3"/>
  <c r="AW186" i="3" s="1"/>
  <c r="AV187" i="3"/>
  <c r="AW187" i="3" s="1"/>
  <c r="AV188" i="3"/>
  <c r="AW188" i="3" s="1"/>
  <c r="AV189" i="3"/>
  <c r="AW189" i="3" s="1"/>
  <c r="AV190" i="3"/>
  <c r="AW190" i="3" s="1"/>
  <c r="AV191" i="3"/>
  <c r="AW191" i="3" s="1"/>
  <c r="AV192" i="3"/>
  <c r="AW192" i="3" s="1"/>
  <c r="AV193" i="3"/>
  <c r="AW193" i="3" s="1"/>
  <c r="AV194" i="3"/>
  <c r="AW194" i="3" s="1"/>
  <c r="AV195" i="3"/>
  <c r="AW195" i="3" s="1"/>
  <c r="AV196" i="3"/>
  <c r="AW196" i="3" s="1"/>
  <c r="AV197" i="3"/>
  <c r="AW197" i="3" s="1"/>
  <c r="AV198" i="3"/>
  <c r="AW198" i="3" s="1"/>
  <c r="AV199" i="3"/>
  <c r="AW199" i="3" s="1"/>
  <c r="AV200" i="3"/>
  <c r="AW200" i="3" s="1"/>
  <c r="AV201" i="3"/>
  <c r="AW201" i="3" s="1"/>
  <c r="AV202" i="3"/>
  <c r="AW202" i="3" s="1"/>
  <c r="AV203" i="3"/>
  <c r="AW203" i="3" s="1"/>
  <c r="AV204" i="3"/>
  <c r="AW204" i="3" s="1"/>
  <c r="AV205" i="3"/>
  <c r="AW205" i="3" s="1"/>
  <c r="AV206" i="3"/>
  <c r="AW206" i="3" s="1"/>
  <c r="AV207" i="3"/>
  <c r="AW207" i="3" s="1"/>
  <c r="AV208" i="3"/>
  <c r="AW208" i="3" s="1"/>
  <c r="AV209" i="3"/>
  <c r="AW209" i="3" s="1"/>
  <c r="AV210" i="3"/>
  <c r="AW210" i="3" s="1"/>
  <c r="AV211" i="3"/>
  <c r="AW211" i="3" s="1"/>
  <c r="AV212" i="3"/>
  <c r="AW212" i="3" s="1"/>
  <c r="AV213" i="3"/>
  <c r="AW213" i="3" s="1"/>
  <c r="AV214" i="3"/>
  <c r="AW214" i="3" s="1"/>
  <c r="AV215" i="3"/>
  <c r="AW215" i="3" s="1"/>
  <c r="AV216" i="3"/>
  <c r="AW216" i="3" s="1"/>
  <c r="AV217" i="3"/>
  <c r="AW217" i="3" s="1"/>
  <c r="AV218" i="3"/>
  <c r="AW218" i="3" s="1"/>
  <c r="AV219" i="3"/>
  <c r="AW219" i="3" s="1"/>
  <c r="AV220" i="3"/>
  <c r="AW220" i="3" s="1"/>
  <c r="AV221" i="3"/>
  <c r="AW221" i="3" s="1"/>
  <c r="AV222" i="3"/>
  <c r="AW222" i="3" s="1"/>
  <c r="AV223" i="3"/>
  <c r="AW223" i="3" s="1"/>
  <c r="AV224" i="3"/>
  <c r="AW224" i="3" s="1"/>
  <c r="AV225" i="3"/>
  <c r="AW225" i="3" s="1"/>
  <c r="AV226" i="3"/>
  <c r="AW226" i="3" s="1"/>
  <c r="AV227" i="3"/>
  <c r="AW227" i="3" s="1"/>
  <c r="AV228" i="3"/>
  <c r="AW228" i="3" s="1"/>
  <c r="AV229" i="3"/>
  <c r="AW229" i="3" s="1"/>
  <c r="AV230" i="3"/>
  <c r="AW230" i="3" s="1"/>
  <c r="AV231" i="3"/>
  <c r="AW231" i="3" s="1"/>
  <c r="AV232" i="3"/>
  <c r="AW232" i="3" s="1"/>
  <c r="AV233" i="3"/>
  <c r="AW233" i="3" s="1"/>
  <c r="AV234" i="3"/>
  <c r="AW234" i="3" s="1"/>
  <c r="AV235" i="3"/>
  <c r="AW235" i="3" s="1"/>
  <c r="AV236" i="3"/>
  <c r="AW236" i="3" s="1"/>
  <c r="AV237" i="3"/>
  <c r="AW237" i="3" s="1"/>
  <c r="AV238" i="3"/>
  <c r="AW238" i="3" s="1"/>
  <c r="AV239" i="3"/>
  <c r="AW239" i="3" s="1"/>
  <c r="AV240" i="3"/>
  <c r="AW240" i="3" s="1"/>
  <c r="AV241" i="3"/>
  <c r="AW241" i="3" s="1"/>
  <c r="AV242" i="3"/>
  <c r="AW242" i="3" s="1"/>
  <c r="AV243" i="3"/>
  <c r="AW243" i="3" s="1"/>
  <c r="AV244" i="3"/>
  <c r="AW244" i="3" s="1"/>
  <c r="AV245" i="3"/>
  <c r="AW245" i="3" s="1"/>
  <c r="AV246" i="3"/>
  <c r="AW246" i="3" s="1"/>
  <c r="AV247" i="3"/>
  <c r="AW247" i="3" s="1"/>
  <c r="AV248" i="3"/>
  <c r="AW248" i="3" s="1"/>
  <c r="AV249" i="3"/>
  <c r="AW249" i="3" s="1"/>
  <c r="AV250" i="3"/>
  <c r="AW250" i="3" s="1"/>
  <c r="AV251" i="3"/>
  <c r="AW251" i="3" s="1"/>
  <c r="AV252" i="3"/>
  <c r="AW252" i="3" s="1"/>
  <c r="AV253" i="3"/>
  <c r="AW253" i="3" s="1"/>
  <c r="AV254" i="3"/>
  <c r="AW254" i="3" s="1"/>
  <c r="AV255" i="3"/>
  <c r="AW255" i="3" s="1"/>
  <c r="AV256" i="3"/>
  <c r="AW256" i="3" s="1"/>
  <c r="AV257" i="3"/>
  <c r="AW257" i="3" s="1"/>
  <c r="AV258" i="3"/>
  <c r="AW258" i="3" s="1"/>
  <c r="AV259" i="3"/>
  <c r="AW259" i="3" s="1"/>
  <c r="AV260" i="3"/>
  <c r="AW260" i="3" s="1"/>
  <c r="AV261" i="3"/>
  <c r="AW261" i="3" s="1"/>
  <c r="AV262" i="3"/>
  <c r="AW262" i="3" s="1"/>
  <c r="AV263" i="3"/>
  <c r="AW263" i="3" s="1"/>
  <c r="AV264" i="3"/>
  <c r="AW264" i="3" s="1"/>
  <c r="AV265" i="3"/>
  <c r="AW265" i="3" s="1"/>
  <c r="AV266" i="3"/>
  <c r="AW266" i="3" s="1"/>
  <c r="AV267" i="3"/>
  <c r="AW267" i="3" s="1"/>
  <c r="AV268" i="3"/>
  <c r="AW268" i="3" s="1"/>
  <c r="AV269" i="3"/>
  <c r="AW269" i="3" s="1"/>
  <c r="AV270" i="3"/>
  <c r="AW270" i="3" s="1"/>
  <c r="AV271" i="3"/>
  <c r="AW271" i="3" s="1"/>
  <c r="AV272" i="3"/>
  <c r="AW272" i="3" s="1"/>
  <c r="AV273" i="3"/>
  <c r="AW273" i="3" s="1"/>
  <c r="AV274" i="3"/>
  <c r="AW274" i="3" s="1"/>
  <c r="AV275" i="3"/>
  <c r="AW275" i="3" s="1"/>
  <c r="AV276" i="3"/>
  <c r="AW276" i="3" s="1"/>
  <c r="AV277" i="3"/>
  <c r="AW277" i="3" s="1"/>
  <c r="AV278" i="3"/>
  <c r="AW278" i="3" s="1"/>
  <c r="AV279" i="3"/>
  <c r="AW279" i="3" s="1"/>
  <c r="AV280" i="3"/>
  <c r="AW280" i="3" s="1"/>
  <c r="AV281" i="3"/>
  <c r="AW281" i="3" s="1"/>
  <c r="AV282" i="3"/>
  <c r="AW282" i="3" s="1"/>
  <c r="AV283" i="3"/>
  <c r="AW283" i="3" s="1"/>
  <c r="AV284" i="3"/>
  <c r="AW284" i="3" s="1"/>
  <c r="AV285" i="3"/>
  <c r="AW285" i="3" s="1"/>
  <c r="AV286" i="3"/>
  <c r="AW286" i="3" s="1"/>
  <c r="AV287" i="3"/>
  <c r="AW287" i="3" s="1"/>
  <c r="AV288" i="3"/>
  <c r="AW288" i="3" s="1"/>
  <c r="AV289" i="3"/>
  <c r="AW289" i="3" s="1"/>
  <c r="AV290" i="3"/>
  <c r="AW290" i="3" s="1"/>
  <c r="AV291" i="3"/>
  <c r="AW291" i="3" s="1"/>
  <c r="AV292" i="3"/>
  <c r="AW292" i="3" s="1"/>
  <c r="AV293" i="3"/>
  <c r="AW293" i="3" s="1"/>
  <c r="AV294" i="3"/>
  <c r="AW294" i="3" s="1"/>
  <c r="AV295" i="3"/>
  <c r="AW295" i="3" s="1"/>
  <c r="AV296" i="3"/>
  <c r="AW296" i="3" s="1"/>
  <c r="AV297" i="3"/>
  <c r="AW297" i="3" s="1"/>
  <c r="AV298" i="3"/>
  <c r="AW298" i="3" s="1"/>
  <c r="AV299" i="3"/>
  <c r="AW299" i="3" s="1"/>
  <c r="AV300" i="3"/>
  <c r="AW300" i="3" s="1"/>
  <c r="AV301" i="3"/>
  <c r="AW301" i="3" s="1"/>
  <c r="AV302" i="3"/>
  <c r="AW302" i="3" s="1"/>
  <c r="AV303" i="3"/>
  <c r="AW303" i="3" s="1"/>
  <c r="AV304" i="3"/>
  <c r="AW304" i="3" s="1"/>
  <c r="AV305" i="3"/>
  <c r="AW305" i="3" s="1"/>
  <c r="AV306" i="3"/>
  <c r="AW306" i="3" s="1"/>
  <c r="AV307" i="3"/>
  <c r="AW307" i="3" s="1"/>
  <c r="AV308" i="3"/>
  <c r="AW308" i="3" s="1"/>
  <c r="AV309" i="3"/>
  <c r="AW309" i="3" s="1"/>
  <c r="AV310" i="3"/>
  <c r="AW310" i="3" s="1"/>
  <c r="AV311" i="3"/>
  <c r="AW311" i="3" s="1"/>
  <c r="AV312" i="3"/>
  <c r="AW312" i="3" s="1"/>
  <c r="AV313" i="3"/>
  <c r="AW313" i="3" s="1"/>
  <c r="AV314" i="3"/>
  <c r="AW314" i="3" s="1"/>
  <c r="AV315" i="3"/>
  <c r="AW315" i="3" s="1"/>
  <c r="AV316" i="3"/>
  <c r="AW316" i="3" s="1"/>
  <c r="AV317" i="3"/>
  <c r="AW317" i="3" s="1"/>
  <c r="AV318" i="3"/>
  <c r="AW318" i="3" s="1"/>
  <c r="AV319" i="3"/>
  <c r="AW319" i="3" s="1"/>
  <c r="AV320" i="3"/>
  <c r="AW320" i="3" s="1"/>
  <c r="AV321" i="3"/>
  <c r="AW321" i="3" s="1"/>
  <c r="AV322" i="3"/>
  <c r="AW322" i="3" s="1"/>
  <c r="AV323" i="3"/>
  <c r="AW323" i="3" s="1"/>
  <c r="AV324" i="3"/>
  <c r="AW324" i="3" s="1"/>
  <c r="AV325" i="3"/>
  <c r="AW325" i="3" s="1"/>
  <c r="AV326" i="3"/>
  <c r="AW326" i="3" s="1"/>
  <c r="AV327" i="3"/>
  <c r="AW327" i="3" s="1"/>
  <c r="AV328" i="3"/>
  <c r="AW328" i="3" s="1"/>
  <c r="AV329" i="3"/>
  <c r="AW329" i="3" s="1"/>
  <c r="AV330" i="3"/>
  <c r="AW330" i="3" s="1"/>
  <c r="AV331" i="3"/>
  <c r="AW331" i="3" s="1"/>
  <c r="AV332" i="3"/>
  <c r="AW332" i="3" s="1"/>
  <c r="AV333" i="3"/>
  <c r="AW333" i="3" s="1"/>
  <c r="AV334" i="3"/>
  <c r="AW334" i="3" s="1"/>
  <c r="AV335" i="3"/>
  <c r="AW335" i="3" s="1"/>
  <c r="AV336" i="3"/>
  <c r="AW336" i="3" s="1"/>
  <c r="AV337" i="3"/>
  <c r="AW337" i="3" s="1"/>
  <c r="AV338" i="3"/>
  <c r="AW338" i="3" s="1"/>
  <c r="AV339" i="3"/>
  <c r="AW339" i="3" s="1"/>
  <c r="AV340" i="3"/>
  <c r="AW340" i="3" s="1"/>
  <c r="AV341" i="3"/>
  <c r="AW341" i="3" s="1"/>
  <c r="AV342" i="3"/>
  <c r="AW342" i="3" s="1"/>
  <c r="AV343" i="3"/>
  <c r="AW343" i="3" s="1"/>
  <c r="AV344" i="3"/>
  <c r="AW344" i="3" s="1"/>
  <c r="AV345" i="3"/>
  <c r="AW345" i="3" s="1"/>
  <c r="AV346" i="3"/>
  <c r="AW346" i="3" s="1"/>
  <c r="AV347" i="3"/>
  <c r="AW347" i="3" s="1"/>
  <c r="AV348" i="3"/>
  <c r="AW348" i="3" s="1"/>
  <c r="AV349" i="3"/>
  <c r="AW349" i="3" s="1"/>
  <c r="AV350" i="3"/>
  <c r="AW350" i="3" s="1"/>
  <c r="AV351" i="3"/>
  <c r="AW351" i="3" s="1"/>
  <c r="AV352" i="3"/>
  <c r="AW352" i="3" s="1"/>
  <c r="AV353" i="3"/>
  <c r="AW353" i="3" s="1"/>
  <c r="AV354" i="3"/>
  <c r="AW354" i="3" s="1"/>
  <c r="AV355" i="3"/>
  <c r="AW355" i="3" s="1"/>
  <c r="AV356" i="3"/>
  <c r="AW356" i="3" s="1"/>
  <c r="AV357" i="3"/>
  <c r="AW357" i="3" s="1"/>
  <c r="AV358" i="3"/>
  <c r="AW358" i="3" s="1"/>
  <c r="AV359" i="3"/>
  <c r="AW359" i="3" s="1"/>
  <c r="AV360" i="3"/>
  <c r="AW360" i="3" s="1"/>
  <c r="AV361" i="3"/>
  <c r="AW361" i="3" s="1"/>
  <c r="AV362" i="3"/>
  <c r="AW362" i="3" s="1"/>
  <c r="AV363" i="3"/>
  <c r="AW363" i="3" s="1"/>
  <c r="AV364" i="3"/>
  <c r="AW364" i="3" s="1"/>
  <c r="AV365" i="3"/>
  <c r="AW365" i="3" s="1"/>
  <c r="AV366" i="3"/>
  <c r="AW366" i="3" s="1"/>
  <c r="AV367" i="3"/>
  <c r="AW367" i="3" s="1"/>
  <c r="AV368" i="3"/>
  <c r="AW368" i="3" s="1"/>
  <c r="AV369" i="3"/>
  <c r="AW369" i="3" s="1"/>
  <c r="AV370" i="3"/>
  <c r="AW370" i="3" s="1"/>
  <c r="AV371" i="3"/>
  <c r="AW371" i="3" s="1"/>
  <c r="AV372" i="3"/>
  <c r="AW372" i="3" s="1"/>
  <c r="AV373" i="3"/>
  <c r="AW373" i="3" s="1"/>
  <c r="AV374" i="3"/>
  <c r="AW374" i="3" s="1"/>
  <c r="AV375" i="3"/>
  <c r="AW375" i="3" s="1"/>
  <c r="AV376" i="3"/>
  <c r="AW376" i="3" s="1"/>
  <c r="AV377" i="3"/>
  <c r="AW377" i="3" s="1"/>
  <c r="AV378" i="3"/>
  <c r="AW378" i="3" s="1"/>
  <c r="AV379" i="3"/>
  <c r="AW379" i="3" s="1"/>
  <c r="AV380" i="3"/>
  <c r="AW380" i="3" s="1"/>
  <c r="AV381" i="3"/>
  <c r="AW381" i="3" s="1"/>
  <c r="AV382" i="3"/>
  <c r="AW382" i="3" s="1"/>
  <c r="AV383" i="3"/>
  <c r="AW383" i="3" s="1"/>
  <c r="AV384" i="3"/>
  <c r="AW384" i="3" s="1"/>
  <c r="AV385" i="3"/>
  <c r="AW385" i="3" s="1"/>
  <c r="AV386" i="3"/>
  <c r="AW386" i="3" s="1"/>
  <c r="AV387" i="3"/>
  <c r="AW387" i="3" s="1"/>
  <c r="AV388" i="3"/>
  <c r="AW388" i="3" s="1"/>
  <c r="AV389" i="3"/>
  <c r="AW389" i="3" s="1"/>
  <c r="AV390" i="3"/>
  <c r="AW390" i="3" s="1"/>
  <c r="AV391" i="3"/>
  <c r="AW391" i="3" s="1"/>
  <c r="AV392" i="3"/>
  <c r="AW392" i="3" s="1"/>
  <c r="AV393" i="3"/>
  <c r="AW393" i="3" s="1"/>
  <c r="AV394" i="3"/>
  <c r="AW394" i="3" s="1"/>
  <c r="AV395" i="3"/>
  <c r="AW395" i="3" s="1"/>
  <c r="AV396" i="3"/>
  <c r="AW396" i="3" s="1"/>
  <c r="AV397" i="3"/>
  <c r="AW397" i="3" s="1"/>
  <c r="AV398" i="3"/>
  <c r="AW398" i="3" s="1"/>
  <c r="AV399" i="3"/>
  <c r="AW399" i="3" s="1"/>
  <c r="AV400" i="3"/>
  <c r="AW400" i="3" s="1"/>
  <c r="AV401" i="3"/>
  <c r="AW401" i="3" s="1"/>
  <c r="AV402" i="3"/>
  <c r="AW402" i="3" s="1"/>
  <c r="AV403" i="3"/>
  <c r="AW403" i="3" s="1"/>
  <c r="AV404" i="3"/>
  <c r="AW404" i="3" s="1"/>
  <c r="AV405" i="3"/>
  <c r="AW405" i="3" s="1"/>
  <c r="AV406" i="3"/>
  <c r="AW406" i="3" s="1"/>
  <c r="AV407" i="3"/>
  <c r="AW407" i="3" s="1"/>
  <c r="AV408" i="3"/>
  <c r="AW408" i="3" s="1"/>
  <c r="AV409" i="3"/>
  <c r="AW409" i="3" s="1"/>
  <c r="AV410" i="3"/>
  <c r="AW410" i="3" s="1"/>
  <c r="AV411" i="3"/>
  <c r="AW411" i="3" s="1"/>
  <c r="AV412" i="3"/>
  <c r="AW412" i="3" s="1"/>
  <c r="AV413" i="3"/>
  <c r="AW413" i="3" s="1"/>
  <c r="AV414" i="3"/>
  <c r="AW414" i="3" s="1"/>
  <c r="AV415" i="3"/>
  <c r="AW415" i="3" s="1"/>
  <c r="AV416" i="3"/>
  <c r="AW416" i="3" s="1"/>
  <c r="AV417" i="3"/>
  <c r="AW417" i="3" s="1"/>
  <c r="AV418" i="3"/>
  <c r="AW418" i="3" s="1"/>
  <c r="AV419" i="3"/>
  <c r="AW419" i="3" s="1"/>
  <c r="AV420" i="3"/>
  <c r="AW420" i="3" s="1"/>
  <c r="AV421" i="3"/>
  <c r="AW421" i="3" s="1"/>
  <c r="AV422" i="3"/>
  <c r="AW422" i="3" s="1"/>
  <c r="AV423" i="3"/>
  <c r="AW423" i="3" s="1"/>
  <c r="AV424" i="3"/>
  <c r="AW424" i="3" s="1"/>
  <c r="AV425" i="3"/>
  <c r="AW425" i="3" s="1"/>
  <c r="AV426" i="3"/>
  <c r="AW426" i="3" s="1"/>
  <c r="AV427" i="3"/>
  <c r="AW427" i="3" s="1"/>
  <c r="AV428" i="3"/>
  <c r="AW428" i="3" s="1"/>
  <c r="AV429" i="3"/>
  <c r="AW429" i="3" s="1"/>
  <c r="AV430" i="3"/>
  <c r="AW430" i="3" s="1"/>
  <c r="AV431" i="3"/>
  <c r="AW431" i="3" s="1"/>
  <c r="AV432" i="3"/>
  <c r="AW432" i="3" s="1"/>
  <c r="AV433" i="3"/>
  <c r="AW433" i="3" s="1"/>
  <c r="AV434" i="3"/>
  <c r="AW434" i="3" s="1"/>
  <c r="AV435" i="3"/>
  <c r="AW435" i="3" s="1"/>
  <c r="AV436" i="3"/>
  <c r="AW436" i="3" s="1"/>
  <c r="AV437" i="3"/>
  <c r="AW437" i="3" s="1"/>
  <c r="AV438" i="3"/>
  <c r="AW438" i="3" s="1"/>
  <c r="AV439" i="3"/>
  <c r="AW439" i="3" s="1"/>
  <c r="AV440" i="3"/>
  <c r="AW440" i="3" s="1"/>
  <c r="AV441" i="3"/>
  <c r="AW441" i="3" s="1"/>
  <c r="AV442" i="3"/>
  <c r="AW442" i="3" s="1"/>
  <c r="AV443" i="3"/>
  <c r="AW443" i="3" s="1"/>
  <c r="AV444" i="3"/>
  <c r="AW444" i="3" s="1"/>
  <c r="AV445" i="3"/>
  <c r="AW445" i="3" s="1"/>
  <c r="AV446" i="3"/>
  <c r="AW446" i="3" s="1"/>
  <c r="AV447" i="3"/>
  <c r="AW447" i="3" s="1"/>
  <c r="AV448" i="3"/>
  <c r="AW448" i="3" s="1"/>
  <c r="AV449" i="3"/>
  <c r="AW449" i="3" s="1"/>
  <c r="AV450" i="3"/>
  <c r="AW450" i="3" s="1"/>
  <c r="AV451" i="3"/>
  <c r="AW451" i="3" s="1"/>
  <c r="AV452" i="3"/>
  <c r="AW452" i="3" s="1"/>
  <c r="AV453" i="3"/>
  <c r="AW453" i="3" s="1"/>
  <c r="AV454" i="3"/>
  <c r="AW454" i="3" s="1"/>
  <c r="AV455" i="3"/>
  <c r="AW455" i="3" s="1"/>
  <c r="AV456" i="3"/>
  <c r="AW456" i="3" s="1"/>
  <c r="AV457" i="3"/>
  <c r="AW457" i="3" s="1"/>
  <c r="AV458" i="3"/>
  <c r="AW458" i="3" s="1"/>
  <c r="AV459" i="3"/>
  <c r="AW459" i="3" s="1"/>
  <c r="AV460" i="3"/>
  <c r="AW460" i="3" s="1"/>
  <c r="AV461" i="3"/>
  <c r="AW461" i="3" s="1"/>
  <c r="AV462" i="3"/>
  <c r="AW462" i="3" s="1"/>
  <c r="AV463" i="3"/>
  <c r="AW463" i="3" s="1"/>
  <c r="AV464" i="3"/>
  <c r="AW464" i="3" s="1"/>
  <c r="AV465" i="3"/>
  <c r="AW465" i="3" s="1"/>
  <c r="AV466" i="3"/>
  <c r="AW466" i="3" s="1"/>
  <c r="AV467" i="3"/>
  <c r="AW467" i="3" s="1"/>
  <c r="AV468" i="3"/>
  <c r="AW468" i="3" s="1"/>
  <c r="AV469" i="3"/>
  <c r="AW469" i="3" s="1"/>
  <c r="AV470" i="3"/>
  <c r="AW470" i="3" s="1"/>
  <c r="AV471" i="3"/>
  <c r="AW471" i="3" s="1"/>
  <c r="AV472" i="3"/>
  <c r="AW472" i="3" s="1"/>
  <c r="AV473" i="3"/>
  <c r="AW473" i="3" s="1"/>
  <c r="AV474" i="3"/>
  <c r="AW474" i="3" s="1"/>
  <c r="AV475" i="3"/>
  <c r="AW475" i="3" s="1"/>
  <c r="AV476" i="3"/>
  <c r="AW476" i="3" s="1"/>
  <c r="AV477" i="3"/>
  <c r="AW477" i="3" s="1"/>
  <c r="AV478" i="3"/>
  <c r="AW478" i="3" s="1"/>
  <c r="AV479" i="3"/>
  <c r="AW479" i="3" s="1"/>
  <c r="AV480" i="3"/>
  <c r="AW480" i="3" s="1"/>
  <c r="AV481" i="3"/>
  <c r="AW481" i="3" s="1"/>
  <c r="AV482" i="3"/>
  <c r="AW482" i="3" s="1"/>
  <c r="AV483" i="3"/>
  <c r="AW483" i="3" s="1"/>
  <c r="AV484" i="3"/>
  <c r="AW484" i="3" s="1"/>
  <c r="AV485" i="3"/>
  <c r="AW485" i="3" s="1"/>
  <c r="AV486" i="3"/>
  <c r="AW486" i="3" s="1"/>
  <c r="AV487" i="3"/>
  <c r="AW487" i="3" s="1"/>
  <c r="AV488" i="3"/>
  <c r="AW488" i="3" s="1"/>
  <c r="AV489" i="3"/>
  <c r="AW489" i="3" s="1"/>
  <c r="AV490" i="3"/>
  <c r="AW490" i="3" s="1"/>
  <c r="AV491" i="3"/>
  <c r="AW491" i="3" s="1"/>
  <c r="AV492" i="3"/>
  <c r="AW492" i="3" s="1"/>
  <c r="AV493" i="3"/>
  <c r="AW493" i="3" s="1"/>
  <c r="AV494" i="3"/>
  <c r="AW494" i="3" s="1"/>
  <c r="AV495" i="3"/>
  <c r="AW495" i="3" s="1"/>
  <c r="AV496" i="3"/>
  <c r="AW496" i="3" s="1"/>
  <c r="AV497" i="3"/>
  <c r="AW497" i="3" s="1"/>
  <c r="AV498" i="3"/>
  <c r="AW498" i="3" s="1"/>
  <c r="AV499" i="3"/>
  <c r="AW499" i="3" s="1"/>
  <c r="AV500" i="3"/>
  <c r="AW500" i="3" s="1"/>
  <c r="AV501" i="3"/>
  <c r="AW501" i="3" s="1"/>
  <c r="AV502" i="3"/>
  <c r="AW502" i="3" s="1"/>
  <c r="AV503" i="3"/>
  <c r="AW503" i="3" s="1"/>
  <c r="AV504" i="3"/>
  <c r="AW504" i="3" s="1"/>
  <c r="AV505" i="3"/>
  <c r="AW505" i="3" s="1"/>
  <c r="AV506" i="3"/>
  <c r="AW506" i="3" s="1"/>
  <c r="AV507" i="3"/>
  <c r="AW507" i="3" s="1"/>
  <c r="AV508" i="3"/>
  <c r="AW508" i="3" s="1"/>
  <c r="AV509" i="3"/>
  <c r="AW509" i="3" s="1"/>
  <c r="AV510" i="3"/>
  <c r="AW510" i="3" s="1"/>
  <c r="AV511" i="3"/>
  <c r="AW511" i="3" s="1"/>
  <c r="AV512" i="3"/>
  <c r="AW512" i="3" s="1"/>
  <c r="AV513" i="3"/>
  <c r="AW513" i="3" s="1"/>
  <c r="AV514" i="3"/>
  <c r="AW514" i="3" s="1"/>
  <c r="AV515" i="3"/>
  <c r="AW515" i="3" s="1"/>
  <c r="AV516" i="3"/>
  <c r="AW516" i="3" s="1"/>
  <c r="AV517" i="3"/>
  <c r="AW517" i="3" s="1"/>
  <c r="AV518" i="3"/>
  <c r="AW518" i="3" s="1"/>
  <c r="AV519" i="3"/>
  <c r="AW519" i="3" s="1"/>
  <c r="AV520" i="3"/>
  <c r="AW520" i="3" s="1"/>
  <c r="AV521" i="3"/>
  <c r="AW521" i="3" s="1"/>
  <c r="AV522" i="3"/>
  <c r="AW522" i="3" s="1"/>
  <c r="AV523" i="3"/>
  <c r="AW523" i="3" s="1"/>
  <c r="AV524" i="3"/>
  <c r="AW524" i="3" s="1"/>
  <c r="AV525" i="3"/>
  <c r="AW525" i="3" s="1"/>
  <c r="AV526" i="3"/>
  <c r="AW526" i="3" s="1"/>
  <c r="AV527" i="3"/>
  <c r="AW527" i="3" s="1"/>
  <c r="AV528" i="3"/>
  <c r="AW528" i="3" s="1"/>
  <c r="AV529" i="3"/>
  <c r="AW529" i="3" s="1"/>
  <c r="AV530" i="3"/>
  <c r="AW530" i="3" s="1"/>
  <c r="AV531" i="3"/>
  <c r="AW531" i="3" s="1"/>
  <c r="AV532" i="3"/>
  <c r="AW532" i="3" s="1"/>
  <c r="AV533" i="3"/>
  <c r="AW533" i="3" s="1"/>
  <c r="AV534" i="3"/>
  <c r="AW534" i="3" s="1"/>
  <c r="AV535" i="3"/>
  <c r="AW535" i="3" s="1"/>
  <c r="AV536" i="3"/>
  <c r="AW536" i="3" s="1"/>
  <c r="AV537" i="3"/>
  <c r="AW537" i="3" s="1"/>
  <c r="AV538" i="3"/>
  <c r="AW538" i="3" s="1"/>
  <c r="AV539" i="3"/>
  <c r="AW539" i="3" s="1"/>
  <c r="AV540" i="3"/>
  <c r="AW540" i="3" s="1"/>
  <c r="AV541" i="3"/>
  <c r="AW541" i="3" s="1"/>
  <c r="AV542" i="3"/>
  <c r="AW542" i="3" s="1"/>
  <c r="AV543" i="3"/>
  <c r="AW543" i="3" s="1"/>
  <c r="AV544" i="3"/>
  <c r="AW544" i="3" s="1"/>
  <c r="AV545" i="3"/>
  <c r="AW545" i="3" s="1"/>
  <c r="AV546" i="3"/>
  <c r="AW546" i="3" s="1"/>
  <c r="AV547" i="3"/>
  <c r="AW547" i="3" s="1"/>
  <c r="AV548" i="3"/>
  <c r="AW548" i="3" s="1"/>
  <c r="AV549" i="3"/>
  <c r="AW549" i="3" s="1"/>
  <c r="AV550" i="3"/>
  <c r="AW550" i="3" s="1"/>
  <c r="AV551" i="3"/>
  <c r="AW551" i="3" s="1"/>
  <c r="AV552" i="3"/>
  <c r="AW552" i="3" s="1"/>
  <c r="AV553" i="3"/>
  <c r="AW553" i="3" s="1"/>
  <c r="AV554" i="3"/>
  <c r="AW554" i="3" s="1"/>
  <c r="AV555" i="3"/>
  <c r="AW555" i="3" s="1"/>
  <c r="AV556" i="3"/>
  <c r="AW556" i="3" s="1"/>
  <c r="AV557" i="3"/>
  <c r="AW557" i="3" s="1"/>
  <c r="AV558" i="3"/>
  <c r="AW558" i="3" s="1"/>
  <c r="AV559" i="3"/>
  <c r="AW559" i="3" s="1"/>
  <c r="AV560" i="3"/>
  <c r="AW560" i="3" s="1"/>
  <c r="AV561" i="3"/>
  <c r="AW561" i="3" s="1"/>
  <c r="AV562" i="3"/>
  <c r="AW562" i="3" s="1"/>
  <c r="AV563" i="3"/>
  <c r="AW563" i="3" s="1"/>
  <c r="AV564" i="3"/>
  <c r="AW564" i="3" s="1"/>
  <c r="AV565" i="3"/>
  <c r="AW565" i="3" s="1"/>
  <c r="AV566" i="3"/>
  <c r="AW566" i="3" s="1"/>
  <c r="AV567" i="3"/>
  <c r="AW567" i="3" s="1"/>
  <c r="AV568" i="3"/>
  <c r="AW568" i="3" s="1"/>
  <c r="AV569" i="3"/>
  <c r="AW569" i="3" s="1"/>
  <c r="AV570" i="3"/>
  <c r="AW570" i="3" s="1"/>
  <c r="AV571" i="3"/>
  <c r="AW571" i="3" s="1"/>
  <c r="AV572" i="3"/>
  <c r="AW572" i="3" s="1"/>
  <c r="AV573" i="3"/>
  <c r="AW573" i="3" s="1"/>
  <c r="AV574" i="3"/>
  <c r="AW574" i="3" s="1"/>
  <c r="AV575" i="3"/>
  <c r="AW575" i="3" s="1"/>
  <c r="AV576" i="3"/>
  <c r="AW576" i="3" s="1"/>
  <c r="AV577" i="3"/>
  <c r="AW577" i="3" s="1"/>
  <c r="AV578" i="3"/>
  <c r="AW578" i="3" s="1"/>
  <c r="AV579" i="3"/>
  <c r="AW579" i="3" s="1"/>
  <c r="AV580" i="3"/>
  <c r="AW580" i="3" s="1"/>
  <c r="AV581" i="3"/>
  <c r="AW581" i="3" s="1"/>
  <c r="AV582" i="3"/>
  <c r="AW582" i="3" s="1"/>
  <c r="AV583" i="3"/>
  <c r="AW583" i="3" s="1"/>
  <c r="AV584" i="3"/>
  <c r="AW584" i="3" s="1"/>
  <c r="AV585" i="3"/>
  <c r="AW585" i="3" s="1"/>
  <c r="AV586" i="3"/>
  <c r="AW586" i="3" s="1"/>
  <c r="AV587" i="3"/>
  <c r="AW587" i="3" s="1"/>
  <c r="AV588" i="3"/>
  <c r="AW588" i="3" s="1"/>
  <c r="AV589" i="3"/>
  <c r="AW589" i="3" s="1"/>
  <c r="AV590" i="3"/>
  <c r="AW590" i="3" s="1"/>
  <c r="AV591" i="3"/>
  <c r="AW591" i="3" s="1"/>
  <c r="AV592" i="3"/>
  <c r="AW592" i="3" s="1"/>
  <c r="AV593" i="3"/>
  <c r="AW593" i="3" s="1"/>
  <c r="AV594" i="3"/>
  <c r="AW594" i="3" s="1"/>
  <c r="AV595" i="3"/>
  <c r="AW595" i="3" s="1"/>
  <c r="AV596" i="3"/>
  <c r="AW596" i="3" s="1"/>
  <c r="AV597" i="3"/>
  <c r="AW597" i="3" s="1"/>
  <c r="AV598" i="3"/>
  <c r="AW598" i="3" s="1"/>
  <c r="AV599" i="3"/>
  <c r="AW599" i="3" s="1"/>
  <c r="AV600" i="3"/>
  <c r="AW600" i="3" s="1"/>
  <c r="AV601" i="3"/>
  <c r="AW601" i="3" s="1"/>
  <c r="AV602" i="3"/>
  <c r="AW602" i="3" s="1"/>
  <c r="AV603" i="3"/>
  <c r="AW603" i="3" s="1"/>
  <c r="AV604" i="3"/>
  <c r="AW604" i="3" s="1"/>
  <c r="AV605" i="3"/>
  <c r="AW605" i="3" s="1"/>
  <c r="AV606" i="3"/>
  <c r="AW606" i="3" s="1"/>
  <c r="AV607" i="3"/>
  <c r="AW607" i="3" s="1"/>
  <c r="AV608" i="3"/>
  <c r="AW608" i="3" s="1"/>
  <c r="AV609" i="3"/>
  <c r="AW609" i="3" s="1"/>
  <c r="AV610" i="3"/>
  <c r="AW610" i="3" s="1"/>
  <c r="AV611" i="3"/>
  <c r="AW611" i="3" s="1"/>
  <c r="AV612" i="3"/>
  <c r="AW612" i="3" s="1"/>
  <c r="AV613" i="3"/>
  <c r="AW613" i="3" s="1"/>
  <c r="AV614" i="3"/>
  <c r="AW614" i="3" s="1"/>
  <c r="AV615" i="3"/>
  <c r="AW615" i="3" s="1"/>
  <c r="AV616" i="3"/>
  <c r="AW616" i="3" s="1"/>
  <c r="AV617" i="3"/>
  <c r="AW617" i="3" s="1"/>
  <c r="AV618" i="3"/>
  <c r="AW618" i="3" s="1"/>
  <c r="AV619" i="3"/>
  <c r="AW619" i="3" s="1"/>
  <c r="AV620" i="3"/>
  <c r="AW620" i="3" s="1"/>
  <c r="AV621" i="3"/>
  <c r="AW621" i="3" s="1"/>
  <c r="AV622" i="3"/>
  <c r="AW622" i="3" s="1"/>
  <c r="AV623" i="3"/>
  <c r="AW623" i="3" s="1"/>
  <c r="AV624" i="3"/>
  <c r="AW624" i="3" s="1"/>
  <c r="AV625" i="3"/>
  <c r="AW625" i="3" s="1"/>
  <c r="AV626" i="3"/>
  <c r="AW626" i="3" s="1"/>
  <c r="AV627" i="3"/>
  <c r="AW627" i="3" s="1"/>
  <c r="AV628" i="3"/>
  <c r="AW628" i="3" s="1"/>
  <c r="AV629" i="3"/>
  <c r="AW629" i="3" s="1"/>
  <c r="AV630" i="3"/>
  <c r="AW630" i="3" s="1"/>
  <c r="AV631" i="3"/>
  <c r="AW631" i="3" s="1"/>
  <c r="AV632" i="3"/>
  <c r="AW632" i="3" s="1"/>
  <c r="AV633" i="3"/>
  <c r="AW633" i="3" s="1"/>
  <c r="AV634" i="3"/>
  <c r="AW634" i="3" s="1"/>
  <c r="AV635" i="3"/>
  <c r="AW635" i="3" s="1"/>
  <c r="AV636" i="3"/>
  <c r="AW636" i="3" s="1"/>
  <c r="AV637" i="3"/>
  <c r="AW637" i="3" s="1"/>
  <c r="AV638" i="3"/>
  <c r="AW638" i="3" s="1"/>
  <c r="AV639" i="3"/>
  <c r="AW639" i="3" s="1"/>
  <c r="AV640" i="3"/>
  <c r="AW640" i="3" s="1"/>
  <c r="AV641" i="3"/>
  <c r="AW641" i="3" s="1"/>
  <c r="AV642" i="3"/>
  <c r="AW642" i="3" s="1"/>
  <c r="AV643" i="3"/>
  <c r="AW643" i="3" s="1"/>
  <c r="AV644" i="3"/>
  <c r="AW644" i="3" s="1"/>
  <c r="AV645" i="3"/>
  <c r="AW645" i="3" s="1"/>
  <c r="AV646" i="3"/>
  <c r="AW646" i="3" s="1"/>
  <c r="AV647" i="3"/>
  <c r="AW647" i="3" s="1"/>
  <c r="AV648" i="3"/>
  <c r="AW648" i="3" s="1"/>
  <c r="AV649" i="3"/>
  <c r="AW649" i="3" s="1"/>
  <c r="AV650" i="3"/>
  <c r="AW650" i="3" s="1"/>
  <c r="AV651" i="3"/>
  <c r="AW651" i="3" s="1"/>
  <c r="AV652" i="3"/>
  <c r="AW652" i="3" s="1"/>
  <c r="AV653" i="3"/>
  <c r="AW653" i="3" s="1"/>
  <c r="AV654" i="3"/>
  <c r="AW654" i="3" s="1"/>
  <c r="AV655" i="3"/>
  <c r="AW655" i="3" s="1"/>
  <c r="AV656" i="3"/>
  <c r="AW656" i="3" s="1"/>
  <c r="AV657" i="3"/>
  <c r="AW657" i="3" s="1"/>
  <c r="AV658" i="3"/>
  <c r="AW658" i="3" s="1"/>
  <c r="AV659" i="3"/>
  <c r="AW659" i="3" s="1"/>
  <c r="AV660" i="3"/>
  <c r="AW660" i="3" s="1"/>
  <c r="AV661" i="3"/>
  <c r="AW661" i="3" s="1"/>
  <c r="AV662" i="3"/>
  <c r="AW662" i="3" s="1"/>
  <c r="AV663" i="3"/>
  <c r="AW663" i="3" s="1"/>
  <c r="AV664" i="3"/>
  <c r="AW664" i="3" s="1"/>
  <c r="AV665" i="3"/>
  <c r="AW665" i="3" s="1"/>
  <c r="AV666" i="3"/>
  <c r="AW666" i="3" s="1"/>
  <c r="AV667" i="3"/>
  <c r="AW667" i="3" s="1"/>
  <c r="AV668" i="3"/>
  <c r="AW668" i="3" s="1"/>
  <c r="AV669" i="3"/>
  <c r="AW669" i="3" s="1"/>
  <c r="AV670" i="3"/>
  <c r="AW670" i="3" s="1"/>
  <c r="AV671" i="3"/>
  <c r="AW671" i="3" s="1"/>
  <c r="AV672" i="3"/>
  <c r="AW672" i="3" s="1"/>
  <c r="AV673" i="3"/>
  <c r="AW673" i="3" s="1"/>
  <c r="AV674" i="3"/>
  <c r="AW674" i="3" s="1"/>
  <c r="AV675" i="3"/>
  <c r="AW675" i="3" s="1"/>
  <c r="AV676" i="3"/>
  <c r="AW676" i="3" s="1"/>
  <c r="AV677" i="3"/>
  <c r="AW677" i="3" s="1"/>
  <c r="AV678" i="3"/>
  <c r="AW678" i="3" s="1"/>
  <c r="AV679" i="3"/>
  <c r="AW679" i="3" s="1"/>
  <c r="AV680" i="3"/>
  <c r="AW680" i="3" s="1"/>
  <c r="AV681" i="3"/>
  <c r="AW681" i="3" s="1"/>
  <c r="AV682" i="3"/>
  <c r="AW682" i="3" s="1"/>
  <c r="AV683" i="3"/>
  <c r="AW683" i="3" s="1"/>
  <c r="AV684" i="3"/>
  <c r="AW684" i="3" s="1"/>
  <c r="AV685" i="3"/>
  <c r="AW685" i="3" s="1"/>
  <c r="AV686" i="3"/>
  <c r="AW686" i="3" s="1"/>
  <c r="AV687" i="3"/>
  <c r="AW687" i="3" s="1"/>
  <c r="AV688" i="3"/>
  <c r="AW688" i="3" s="1"/>
  <c r="AV689" i="3"/>
  <c r="AW689" i="3" s="1"/>
  <c r="AV690" i="3"/>
  <c r="AW690" i="3" s="1"/>
  <c r="AV691" i="3"/>
  <c r="AW691" i="3" s="1"/>
  <c r="AV692" i="3"/>
  <c r="AW692" i="3" s="1"/>
  <c r="AV693" i="3"/>
  <c r="AW693" i="3" s="1"/>
  <c r="AV694" i="3"/>
  <c r="AW694" i="3" s="1"/>
  <c r="AV695" i="3"/>
  <c r="AW695" i="3" s="1"/>
  <c r="AV696" i="3"/>
  <c r="AW696" i="3" s="1"/>
  <c r="AV697" i="3"/>
  <c r="AW697" i="3" s="1"/>
  <c r="AV698" i="3"/>
  <c r="AW698" i="3" s="1"/>
  <c r="AV699" i="3"/>
  <c r="AW699" i="3" s="1"/>
  <c r="AV700" i="3"/>
  <c r="AW700" i="3" s="1"/>
  <c r="AV701" i="3"/>
  <c r="AW701" i="3" s="1"/>
  <c r="AV702" i="3"/>
  <c r="AW702" i="3" s="1"/>
  <c r="AV703" i="3"/>
  <c r="AW703" i="3" s="1"/>
  <c r="AV704" i="3"/>
  <c r="AW704" i="3" s="1"/>
  <c r="AV705" i="3"/>
  <c r="AW705" i="3" s="1"/>
  <c r="AV706" i="3"/>
  <c r="AW706" i="3" s="1"/>
  <c r="AV707" i="3"/>
  <c r="AW707" i="3" s="1"/>
  <c r="AV708" i="3"/>
  <c r="AW708" i="3" s="1"/>
  <c r="AV709" i="3"/>
  <c r="AW709" i="3" s="1"/>
  <c r="AV710" i="3"/>
  <c r="AW710" i="3" s="1"/>
  <c r="AV711" i="3"/>
  <c r="AW711" i="3" s="1"/>
  <c r="AV712" i="3"/>
  <c r="AW712" i="3" s="1"/>
  <c r="AV713" i="3"/>
  <c r="AW713" i="3" s="1"/>
  <c r="AV714" i="3"/>
  <c r="AW714" i="3" s="1"/>
  <c r="AV715" i="3"/>
  <c r="AW715" i="3" s="1"/>
  <c r="AV716" i="3"/>
  <c r="AW716" i="3" s="1"/>
  <c r="AV717" i="3"/>
  <c r="AW717" i="3" s="1"/>
  <c r="AV718" i="3"/>
  <c r="AW718" i="3" s="1"/>
  <c r="AV719" i="3"/>
  <c r="AW719" i="3" s="1"/>
  <c r="AV720" i="3"/>
  <c r="AW720" i="3" s="1"/>
  <c r="AV721" i="3"/>
  <c r="AW721" i="3" s="1"/>
  <c r="AV722" i="3"/>
  <c r="AW722" i="3" s="1"/>
  <c r="AV723" i="3"/>
  <c r="AW723" i="3" s="1"/>
  <c r="AV724" i="3"/>
  <c r="AW724" i="3" s="1"/>
  <c r="AV725" i="3"/>
  <c r="AW725" i="3" s="1"/>
  <c r="AV726" i="3"/>
  <c r="AW726" i="3" s="1"/>
  <c r="AV727" i="3"/>
  <c r="AW727" i="3" s="1"/>
  <c r="AV728" i="3"/>
  <c r="AW728" i="3" s="1"/>
  <c r="AV729" i="3"/>
  <c r="AW729" i="3" s="1"/>
  <c r="AV730" i="3"/>
  <c r="AW730" i="3" s="1"/>
  <c r="AV731" i="3"/>
  <c r="AW731" i="3" s="1"/>
  <c r="AV732" i="3"/>
  <c r="AW732" i="3" s="1"/>
  <c r="AV733" i="3"/>
  <c r="AW733" i="3" s="1"/>
  <c r="AV734" i="3"/>
  <c r="AW734" i="3" s="1"/>
  <c r="AV735" i="3"/>
  <c r="AW735" i="3" s="1"/>
  <c r="AV736" i="3"/>
  <c r="AW736" i="3" s="1"/>
  <c r="AV737" i="3"/>
  <c r="AW737" i="3" s="1"/>
  <c r="AV738" i="3"/>
  <c r="AW738" i="3" s="1"/>
  <c r="AV739" i="3"/>
  <c r="AW739" i="3" s="1"/>
  <c r="AV740" i="3"/>
  <c r="AW740" i="3" s="1"/>
  <c r="AV741" i="3"/>
  <c r="AW741" i="3" s="1"/>
  <c r="AV742" i="3"/>
  <c r="AW742" i="3" s="1"/>
  <c r="AV743" i="3"/>
  <c r="AW743" i="3" s="1"/>
  <c r="AV744" i="3"/>
  <c r="AW744" i="3" s="1"/>
  <c r="AV745" i="3"/>
  <c r="AW745" i="3" s="1"/>
  <c r="AV746" i="3"/>
  <c r="AW746" i="3" s="1"/>
  <c r="AV747" i="3"/>
  <c r="AW747" i="3" s="1"/>
  <c r="AV748" i="3"/>
  <c r="AW748" i="3" s="1"/>
  <c r="AV749" i="3"/>
  <c r="AW749" i="3" s="1"/>
  <c r="AV750" i="3"/>
  <c r="AW750" i="3" s="1"/>
  <c r="AV751" i="3"/>
  <c r="AW751" i="3" s="1"/>
  <c r="AV752" i="3"/>
  <c r="AW752" i="3" s="1"/>
  <c r="AV753" i="3"/>
  <c r="AW753" i="3" s="1"/>
  <c r="AV754" i="3"/>
  <c r="AW754" i="3" s="1"/>
  <c r="AV755" i="3"/>
  <c r="AW755" i="3" s="1"/>
  <c r="AV756" i="3"/>
  <c r="AW756" i="3" s="1"/>
  <c r="AV757" i="3"/>
  <c r="AW757" i="3" s="1"/>
  <c r="AV758" i="3"/>
  <c r="AW758" i="3" s="1"/>
  <c r="AV759" i="3"/>
  <c r="AW759" i="3" s="1"/>
  <c r="AV760" i="3"/>
  <c r="AW760" i="3" s="1"/>
  <c r="AV761" i="3"/>
  <c r="AW761" i="3" s="1"/>
  <c r="AV762" i="3"/>
  <c r="AW762" i="3" s="1"/>
  <c r="AV763" i="3"/>
  <c r="AW763" i="3" s="1"/>
  <c r="AV764" i="3"/>
  <c r="AW764" i="3" s="1"/>
  <c r="AV765" i="3"/>
  <c r="AW765" i="3" s="1"/>
  <c r="AV766" i="3"/>
  <c r="AW766" i="3" s="1"/>
  <c r="AV767" i="3"/>
  <c r="AW767" i="3" s="1"/>
  <c r="AV768" i="3"/>
  <c r="AW768" i="3" s="1"/>
  <c r="AV769" i="3"/>
  <c r="AW769" i="3" s="1"/>
  <c r="AV770" i="3"/>
  <c r="AW770" i="3" s="1"/>
  <c r="AV771" i="3"/>
  <c r="AW771" i="3" s="1"/>
  <c r="AV772" i="3"/>
  <c r="AW772" i="3" s="1"/>
  <c r="AV773" i="3"/>
  <c r="AW773" i="3" s="1"/>
  <c r="AV774" i="3"/>
  <c r="AW774" i="3" s="1"/>
  <c r="AV775" i="3"/>
  <c r="AW775" i="3" s="1"/>
  <c r="AV776" i="3"/>
  <c r="AW776" i="3" s="1"/>
  <c r="AV777" i="3"/>
  <c r="AW777" i="3" s="1"/>
  <c r="AV778" i="3"/>
  <c r="AW778" i="3" s="1"/>
  <c r="AV779" i="3"/>
  <c r="AW779" i="3" s="1"/>
  <c r="AV780" i="3"/>
  <c r="AW780" i="3" s="1"/>
  <c r="AV781" i="3"/>
  <c r="AW781" i="3" s="1"/>
  <c r="AV782" i="3"/>
  <c r="AW782" i="3" s="1"/>
  <c r="AV783" i="3"/>
  <c r="AW783" i="3" s="1"/>
  <c r="AV784" i="3"/>
  <c r="AW784" i="3" s="1"/>
  <c r="AV785" i="3"/>
  <c r="AW785" i="3" s="1"/>
  <c r="AV786" i="3"/>
  <c r="AW786" i="3" s="1"/>
  <c r="AV787" i="3"/>
  <c r="AW787" i="3" s="1"/>
  <c r="AV788" i="3"/>
  <c r="AW788" i="3" s="1"/>
  <c r="AV789" i="3"/>
  <c r="AW789" i="3" s="1"/>
  <c r="AV790" i="3"/>
  <c r="AW790" i="3" s="1"/>
  <c r="AV791" i="3"/>
  <c r="AW791" i="3" s="1"/>
  <c r="AV792" i="3"/>
  <c r="AW792" i="3" s="1"/>
  <c r="AV793" i="3"/>
  <c r="AW793" i="3" s="1"/>
  <c r="AV794" i="3"/>
  <c r="AW794" i="3" s="1"/>
  <c r="AV795" i="3"/>
  <c r="AW795" i="3" s="1"/>
  <c r="AV796" i="3"/>
  <c r="AW796" i="3" s="1"/>
  <c r="AV797" i="3"/>
  <c r="AW797" i="3" s="1"/>
  <c r="AV798" i="3"/>
  <c r="AW798" i="3" s="1"/>
  <c r="AV799" i="3"/>
  <c r="AW799" i="3" s="1"/>
  <c r="AV800" i="3"/>
  <c r="AW800" i="3" s="1"/>
  <c r="AV801" i="3"/>
  <c r="AW801" i="3" s="1"/>
  <c r="AV802" i="3"/>
  <c r="AW802" i="3" s="1"/>
  <c r="AV803" i="3"/>
  <c r="AW803" i="3" s="1"/>
  <c r="AV804" i="3"/>
  <c r="AW804" i="3" s="1"/>
  <c r="AV805" i="3"/>
  <c r="AW805" i="3" s="1"/>
  <c r="AV806" i="3"/>
  <c r="AW806" i="3" s="1"/>
  <c r="AV807" i="3"/>
  <c r="AW807" i="3" s="1"/>
  <c r="AV808" i="3"/>
  <c r="AW808" i="3" s="1"/>
  <c r="AV809" i="3"/>
  <c r="AW809" i="3" s="1"/>
  <c r="AV810" i="3"/>
  <c r="AW810" i="3" s="1"/>
  <c r="AV811" i="3"/>
  <c r="AW811" i="3" s="1"/>
  <c r="AV812" i="3"/>
  <c r="AW812" i="3" s="1"/>
  <c r="AV813" i="3"/>
  <c r="AW813" i="3" s="1"/>
  <c r="AV814" i="3"/>
  <c r="AW814" i="3" s="1"/>
  <c r="AV815" i="3"/>
  <c r="AW815" i="3" s="1"/>
  <c r="AV816" i="3"/>
  <c r="AW816" i="3" s="1"/>
  <c r="AV817" i="3"/>
  <c r="AW817" i="3" s="1"/>
  <c r="AV818" i="3"/>
  <c r="AW818" i="3" s="1"/>
  <c r="AV819" i="3"/>
  <c r="AW819" i="3" s="1"/>
  <c r="AV820" i="3"/>
  <c r="AW820" i="3" s="1"/>
  <c r="AV821" i="3"/>
  <c r="AW821" i="3" s="1"/>
  <c r="AV822" i="3"/>
  <c r="AW822" i="3" s="1"/>
  <c r="AV823" i="3"/>
  <c r="AW823" i="3" s="1"/>
  <c r="AV824" i="3"/>
  <c r="AW824" i="3" s="1"/>
  <c r="AV825" i="3"/>
  <c r="AW825" i="3" s="1"/>
  <c r="AV826" i="3"/>
  <c r="AW826" i="3" s="1"/>
  <c r="AV827" i="3"/>
  <c r="AW827" i="3" s="1"/>
  <c r="AV828" i="3"/>
  <c r="AW828" i="3" s="1"/>
  <c r="AV829" i="3"/>
  <c r="AW829" i="3" s="1"/>
  <c r="AV830" i="3"/>
  <c r="AW830" i="3" s="1"/>
  <c r="AV831" i="3"/>
  <c r="AW831" i="3" s="1"/>
  <c r="AV832" i="3"/>
  <c r="AW832" i="3" s="1"/>
  <c r="AV833" i="3"/>
  <c r="AW833" i="3" s="1"/>
  <c r="AV834" i="3"/>
  <c r="AW834" i="3" s="1"/>
  <c r="AV835" i="3"/>
  <c r="AW835" i="3" s="1"/>
  <c r="AV836" i="3"/>
  <c r="AW836" i="3" s="1"/>
  <c r="AV837" i="3"/>
  <c r="AW837" i="3" s="1"/>
  <c r="AV838" i="3"/>
  <c r="AW838" i="3" s="1"/>
  <c r="AV839" i="3"/>
  <c r="AW839" i="3" s="1"/>
  <c r="AV840" i="3"/>
  <c r="AW840" i="3" s="1"/>
  <c r="AV841" i="3"/>
  <c r="AW841" i="3" s="1"/>
  <c r="AV842" i="3"/>
  <c r="AW842" i="3" s="1"/>
  <c r="AV843" i="3"/>
  <c r="AW843" i="3" s="1"/>
  <c r="AV844" i="3"/>
  <c r="AW844" i="3" s="1"/>
  <c r="AV845" i="3"/>
  <c r="AW845" i="3" s="1"/>
  <c r="AV846" i="3"/>
  <c r="AW846" i="3" s="1"/>
  <c r="AV847" i="3"/>
  <c r="AW847" i="3" s="1"/>
  <c r="AV848" i="3"/>
  <c r="AW848" i="3" s="1"/>
  <c r="AV849" i="3"/>
  <c r="AW849" i="3" s="1"/>
  <c r="AV850" i="3"/>
  <c r="AW850" i="3" s="1"/>
  <c r="AV851" i="3"/>
  <c r="AW851" i="3" s="1"/>
  <c r="AV852" i="3"/>
  <c r="AW852" i="3" s="1"/>
  <c r="AV853" i="3"/>
  <c r="AW853" i="3" s="1"/>
  <c r="AV854" i="3"/>
  <c r="AW854" i="3" s="1"/>
  <c r="AV855" i="3"/>
  <c r="AW855" i="3" s="1"/>
  <c r="AV856" i="3"/>
  <c r="AW856" i="3" s="1"/>
  <c r="AV857" i="3"/>
  <c r="AW857" i="3" s="1"/>
  <c r="AV858" i="3"/>
  <c r="AW858" i="3" s="1"/>
  <c r="AV859" i="3"/>
  <c r="AW859" i="3" s="1"/>
  <c r="AV860" i="3"/>
  <c r="AW860" i="3" s="1"/>
  <c r="AV861" i="3"/>
  <c r="AW861" i="3" s="1"/>
  <c r="AV862" i="3"/>
  <c r="AW862" i="3" s="1"/>
  <c r="AV863" i="3"/>
  <c r="AW863" i="3" s="1"/>
  <c r="AV864" i="3"/>
  <c r="AW864" i="3" s="1"/>
  <c r="AV865" i="3"/>
  <c r="AW865" i="3" s="1"/>
  <c r="AV866" i="3"/>
  <c r="AW866" i="3" s="1"/>
  <c r="AV867" i="3"/>
  <c r="AW867" i="3" s="1"/>
  <c r="AV868" i="3"/>
  <c r="AW868" i="3" s="1"/>
  <c r="AV869" i="3"/>
  <c r="AW869" i="3" s="1"/>
  <c r="AV870" i="3"/>
  <c r="AW870" i="3" s="1"/>
  <c r="AV871" i="3"/>
  <c r="AW871" i="3" s="1"/>
  <c r="AV872" i="3"/>
  <c r="AW872" i="3" s="1"/>
  <c r="AV873" i="3"/>
  <c r="AW873" i="3" s="1"/>
  <c r="AV874" i="3"/>
  <c r="AW874" i="3" s="1"/>
  <c r="AV875" i="3"/>
  <c r="AW875" i="3" s="1"/>
  <c r="AV876" i="3"/>
  <c r="AW876" i="3" s="1"/>
  <c r="AV877" i="3"/>
  <c r="AW877" i="3" s="1"/>
  <c r="AV878" i="3"/>
  <c r="AW878" i="3" s="1"/>
  <c r="AV879" i="3"/>
  <c r="AW879" i="3" s="1"/>
  <c r="AV880" i="3"/>
  <c r="AW880" i="3" s="1"/>
  <c r="AV881" i="3"/>
  <c r="AW881" i="3" s="1"/>
  <c r="AV882" i="3"/>
  <c r="AW882" i="3" s="1"/>
  <c r="AV883" i="3"/>
  <c r="AW883" i="3" s="1"/>
  <c r="AV884" i="3"/>
  <c r="AW884" i="3" s="1"/>
  <c r="AV885" i="3"/>
  <c r="AW885" i="3" s="1"/>
  <c r="AV886" i="3"/>
  <c r="AW886" i="3" s="1"/>
  <c r="AV887" i="3"/>
  <c r="AW887" i="3" s="1"/>
  <c r="AV888" i="3"/>
  <c r="AW888" i="3" s="1"/>
  <c r="AV889" i="3"/>
  <c r="AW889" i="3" s="1"/>
  <c r="AV890" i="3"/>
  <c r="AW890" i="3" s="1"/>
  <c r="AV891" i="3"/>
  <c r="AW891" i="3" s="1"/>
  <c r="AV892" i="3"/>
  <c r="AW892" i="3" s="1"/>
  <c r="AV893" i="3"/>
  <c r="AW893" i="3" s="1"/>
  <c r="AV894" i="3"/>
  <c r="AW894" i="3" s="1"/>
  <c r="AV895" i="3"/>
  <c r="AW895" i="3" s="1"/>
  <c r="AV896" i="3"/>
  <c r="AW896" i="3" s="1"/>
  <c r="AV897" i="3"/>
  <c r="AW897" i="3" s="1"/>
  <c r="AV898" i="3"/>
  <c r="AW898" i="3" s="1"/>
  <c r="AV899" i="3"/>
  <c r="AW899" i="3" s="1"/>
  <c r="AV900" i="3"/>
  <c r="AW900" i="3" s="1"/>
  <c r="AV901" i="3"/>
  <c r="AW901" i="3" s="1"/>
  <c r="AV902" i="3"/>
  <c r="AW902" i="3" s="1"/>
  <c r="AV903" i="3"/>
  <c r="AW903" i="3" s="1"/>
  <c r="AV904" i="3"/>
  <c r="AW904" i="3" s="1"/>
  <c r="AV905" i="3"/>
  <c r="AW905" i="3" s="1"/>
  <c r="AV906" i="3"/>
  <c r="AW906" i="3" s="1"/>
  <c r="AV907" i="3"/>
  <c r="AW907" i="3" s="1"/>
  <c r="AV908" i="3"/>
  <c r="AW908" i="3" s="1"/>
  <c r="AV909" i="3"/>
  <c r="AW909" i="3" s="1"/>
  <c r="AV910" i="3"/>
  <c r="AW910" i="3" s="1"/>
  <c r="AV911" i="3"/>
  <c r="AW911" i="3" s="1"/>
  <c r="AV16" i="3"/>
  <c r="AW16" i="3" s="1"/>
  <c r="E19" i="14" s="1"/>
  <c r="F19" i="14" s="1"/>
  <c r="AN27" i="3"/>
  <c r="AO27" i="3" s="1"/>
  <c r="AN63" i="3"/>
  <c r="AO63" i="3" s="1"/>
  <c r="AN105" i="3"/>
  <c r="AO105" i="3" s="1"/>
  <c r="AN110" i="3"/>
  <c r="AO110" i="3" s="1"/>
  <c r="AN124" i="3"/>
  <c r="AO124" i="3" s="1"/>
  <c r="AN129" i="3"/>
  <c r="AO129" i="3" s="1"/>
  <c r="AN139" i="3"/>
  <c r="AO139" i="3" s="1"/>
  <c r="AN143" i="3"/>
  <c r="AO143" i="3" s="1"/>
  <c r="AN164" i="3"/>
  <c r="AO164" i="3" s="1"/>
  <c r="AN167" i="3"/>
  <c r="AO167" i="3" s="1"/>
  <c r="AN176" i="3"/>
  <c r="AO176" i="3" s="1"/>
  <c r="AN179" i="3"/>
  <c r="AO179" i="3" s="1"/>
  <c r="AN188" i="3"/>
  <c r="AO188" i="3" s="1"/>
  <c r="AN191" i="3"/>
  <c r="AO191" i="3" s="1"/>
  <c r="AN200" i="3"/>
  <c r="AO200" i="3" s="1"/>
  <c r="AN203" i="3"/>
  <c r="AO203" i="3" s="1"/>
  <c r="AN212" i="3"/>
  <c r="AO212" i="3" s="1"/>
  <c r="AN215" i="3"/>
  <c r="AO215" i="3" s="1"/>
  <c r="AN224" i="3"/>
  <c r="AO224" i="3" s="1"/>
  <c r="AN227" i="3"/>
  <c r="AO227" i="3" s="1"/>
  <c r="AN236" i="3"/>
  <c r="AO236" i="3" s="1"/>
  <c r="AN239" i="3"/>
  <c r="AO239" i="3" s="1"/>
  <c r="AN248" i="3"/>
  <c r="AO248" i="3" s="1"/>
  <c r="AN251" i="3"/>
  <c r="AO251" i="3" s="1"/>
  <c r="AN260" i="3"/>
  <c r="AO260" i="3" s="1"/>
  <c r="AN263" i="3"/>
  <c r="AO263" i="3" s="1"/>
  <c r="AN272" i="3"/>
  <c r="AO272" i="3" s="1"/>
  <c r="AN275" i="3"/>
  <c r="AO275" i="3" s="1"/>
  <c r="AN284" i="3"/>
  <c r="AO284" i="3" s="1"/>
  <c r="AN296" i="3"/>
  <c r="AO296" i="3" s="1"/>
  <c r="AN299" i="3"/>
  <c r="AO299" i="3" s="1"/>
  <c r="AN308" i="3"/>
  <c r="AO308" i="3" s="1"/>
  <c r="AN311" i="3"/>
  <c r="AO311" i="3" s="1"/>
  <c r="AN320" i="3"/>
  <c r="AO320" i="3" s="1"/>
  <c r="AN323" i="3"/>
  <c r="AO323" i="3" s="1"/>
  <c r="AN332" i="3"/>
  <c r="AO332" i="3" s="1"/>
  <c r="AN344" i="3"/>
  <c r="AO344" i="3" s="1"/>
  <c r="AN347" i="3"/>
  <c r="AO347" i="3" s="1"/>
  <c r="AN356" i="3"/>
  <c r="AO356" i="3" s="1"/>
  <c r="AN359" i="3"/>
  <c r="AO359" i="3" s="1"/>
  <c r="AN368" i="3"/>
  <c r="AO368" i="3" s="1"/>
  <c r="AN371" i="3"/>
  <c r="AO371" i="3" s="1"/>
  <c r="AN380" i="3"/>
  <c r="AO380" i="3" s="1"/>
  <c r="AN383" i="3"/>
  <c r="AO383" i="3" s="1"/>
  <c r="AN392" i="3"/>
  <c r="AO392" i="3" s="1"/>
  <c r="AN395" i="3"/>
  <c r="AO395" i="3" s="1"/>
  <c r="AN404" i="3"/>
  <c r="AO404" i="3" s="1"/>
  <c r="AN407" i="3"/>
  <c r="AO407" i="3" s="1"/>
  <c r="AN416" i="3"/>
  <c r="AO416" i="3" s="1"/>
  <c r="AN419" i="3"/>
  <c r="AO419" i="3" s="1"/>
  <c r="AN424" i="3"/>
  <c r="AO424" i="3" s="1"/>
  <c r="AN428" i="3"/>
  <c r="AO428" i="3" s="1"/>
  <c r="AN431" i="3"/>
  <c r="AO431" i="3" s="1"/>
  <c r="AN440" i="3"/>
  <c r="AO440" i="3" s="1"/>
  <c r="AN443" i="3"/>
  <c r="AO443" i="3" s="1"/>
  <c r="AN448" i="3"/>
  <c r="AO448" i="3" s="1"/>
  <c r="AN452" i="3"/>
  <c r="AO452" i="3" s="1"/>
  <c r="AN455" i="3"/>
  <c r="AO455" i="3" s="1"/>
  <c r="AN460" i="3"/>
  <c r="AO460" i="3" s="1"/>
  <c r="AN464" i="3"/>
  <c r="AO464" i="3" s="1"/>
  <c r="AN467" i="3"/>
  <c r="AO467" i="3" s="1"/>
  <c r="AN488" i="3"/>
  <c r="AO488" i="3" s="1"/>
  <c r="AN496" i="3"/>
  <c r="AO496" i="3" s="1"/>
  <c r="AN500" i="3"/>
  <c r="AO500" i="3" s="1"/>
  <c r="AN508" i="3"/>
  <c r="AO508" i="3" s="1"/>
  <c r="AN512" i="3"/>
  <c r="AO512" i="3" s="1"/>
  <c r="AN515" i="3"/>
  <c r="AO515" i="3" s="1"/>
  <c r="AN520" i="3"/>
  <c r="AO520" i="3" s="1"/>
  <c r="AN524" i="3"/>
  <c r="AO524" i="3" s="1"/>
  <c r="AN527" i="3"/>
  <c r="AO527" i="3" s="1"/>
  <c r="AN532" i="3"/>
  <c r="AO532" i="3" s="1"/>
  <c r="AN536" i="3"/>
  <c r="AO536" i="3" s="1"/>
  <c r="AN539" i="3"/>
  <c r="AO539" i="3" s="1"/>
  <c r="AN548" i="3"/>
  <c r="AO548" i="3" s="1"/>
  <c r="AN551" i="3"/>
  <c r="AO551" i="3" s="1"/>
  <c r="AN560" i="3"/>
  <c r="AO560" i="3" s="1"/>
  <c r="AN563" i="3"/>
  <c r="AO563" i="3" s="1"/>
  <c r="AN568" i="3"/>
  <c r="AO568" i="3" s="1"/>
  <c r="AN572" i="3"/>
  <c r="AO572" i="3" s="1"/>
  <c r="AN575" i="3"/>
  <c r="AO575" i="3" s="1"/>
  <c r="AN580" i="3"/>
  <c r="AO580" i="3" s="1"/>
  <c r="AN584" i="3"/>
  <c r="AO584" i="3" s="1"/>
  <c r="AN587" i="3"/>
  <c r="AO587" i="3" s="1"/>
  <c r="AN596" i="3"/>
  <c r="AO596" i="3" s="1"/>
  <c r="AN599" i="3"/>
  <c r="AO599" i="3" s="1"/>
  <c r="AN604" i="3"/>
  <c r="AO604" i="3" s="1"/>
  <c r="AN608" i="3"/>
  <c r="AO608" i="3" s="1"/>
  <c r="AN611" i="3"/>
  <c r="AO611" i="3" s="1"/>
  <c r="AN616" i="3"/>
  <c r="AO616" i="3" s="1"/>
  <c r="AN620" i="3"/>
  <c r="AO620" i="3" s="1"/>
  <c r="AN623" i="3"/>
  <c r="AO623" i="3" s="1"/>
  <c r="AN628" i="3"/>
  <c r="AO628" i="3" s="1"/>
  <c r="AN632" i="3"/>
  <c r="AO632" i="3" s="1"/>
  <c r="AN635" i="3"/>
  <c r="AO635" i="3" s="1"/>
  <c r="AN640" i="3"/>
  <c r="AO640" i="3" s="1"/>
  <c r="AN644" i="3"/>
  <c r="AO644" i="3" s="1"/>
  <c r="AN647" i="3"/>
  <c r="AO647" i="3" s="1"/>
  <c r="AN652" i="3"/>
  <c r="AO652" i="3" s="1"/>
  <c r="AN656" i="3"/>
  <c r="AO656" i="3" s="1"/>
  <c r="AN659" i="3"/>
  <c r="AO659" i="3" s="1"/>
  <c r="AN668" i="3"/>
  <c r="AO668" i="3" s="1"/>
  <c r="AN676" i="3"/>
  <c r="AO676" i="3" s="1"/>
  <c r="AN680" i="3"/>
  <c r="AO680" i="3" s="1"/>
  <c r="AN683" i="3"/>
  <c r="AO683" i="3" s="1"/>
  <c r="AN692" i="3"/>
  <c r="AO692" i="3" s="1"/>
  <c r="AN695" i="3"/>
  <c r="AO695" i="3" s="1"/>
  <c r="AN719" i="3"/>
  <c r="AO719" i="3" s="1"/>
  <c r="AN724" i="3"/>
  <c r="AO724" i="3" s="1"/>
  <c r="AN728" i="3"/>
  <c r="AO728" i="3" s="1"/>
  <c r="AN740" i="3"/>
  <c r="AO740" i="3" s="1"/>
  <c r="AN752" i="3"/>
  <c r="AO752" i="3" s="1"/>
  <c r="AN755" i="3"/>
  <c r="AO755" i="3" s="1"/>
  <c r="AN760" i="3"/>
  <c r="AO760" i="3" s="1"/>
  <c r="AN764" i="3"/>
  <c r="AO764" i="3" s="1"/>
  <c r="AN767" i="3"/>
  <c r="AO767" i="3" s="1"/>
  <c r="AN772" i="3"/>
  <c r="AO772" i="3" s="1"/>
  <c r="AN776" i="3"/>
  <c r="AO776" i="3" s="1"/>
  <c r="AN779" i="3"/>
  <c r="AO779" i="3" s="1"/>
  <c r="AN788" i="3"/>
  <c r="AO788" i="3" s="1"/>
  <c r="AN791" i="3"/>
  <c r="AO791" i="3" s="1"/>
  <c r="AN796" i="3"/>
  <c r="AO796" i="3" s="1"/>
  <c r="AN800" i="3"/>
  <c r="AO800" i="3" s="1"/>
  <c r="AN803" i="3"/>
  <c r="AO803" i="3" s="1"/>
  <c r="AN808" i="3"/>
  <c r="AO808" i="3" s="1"/>
  <c r="AN812" i="3"/>
  <c r="AO812" i="3" s="1"/>
  <c r="AN815" i="3"/>
  <c r="AO815" i="3" s="1"/>
  <c r="AN824" i="3"/>
  <c r="AO824" i="3" s="1"/>
  <c r="AN827" i="3"/>
  <c r="AO827" i="3" s="1"/>
  <c r="AN832" i="3"/>
  <c r="AO832" i="3" s="1"/>
  <c r="AN836" i="3"/>
  <c r="AO836" i="3" s="1"/>
  <c r="AN839" i="3"/>
  <c r="AO839" i="3" s="1"/>
  <c r="AN840" i="3"/>
  <c r="AO840" i="3" s="1"/>
  <c r="AN844" i="3"/>
  <c r="AO844" i="3" s="1"/>
  <c r="AN848" i="3"/>
  <c r="AO848" i="3" s="1"/>
  <c r="AN851" i="3"/>
  <c r="AO851" i="3" s="1"/>
  <c r="AN852" i="3"/>
  <c r="AO852" i="3" s="1"/>
  <c r="AN854" i="3"/>
  <c r="AO854" i="3" s="1"/>
  <c r="AN860" i="3"/>
  <c r="AO860" i="3" s="1"/>
  <c r="AN863" i="3"/>
  <c r="AO863" i="3" s="1"/>
  <c r="AN864" i="3"/>
  <c r="AO864" i="3" s="1"/>
  <c r="AN868" i="3"/>
  <c r="AO868" i="3" s="1"/>
  <c r="AN872" i="3"/>
  <c r="AO872" i="3" s="1"/>
  <c r="AN876" i="3"/>
  <c r="AO876" i="3" s="1"/>
  <c r="AN880" i="3"/>
  <c r="AO880" i="3" s="1"/>
  <c r="AN884" i="3"/>
  <c r="AO884" i="3" s="1"/>
  <c r="AN887" i="3"/>
  <c r="AO887" i="3" s="1"/>
  <c r="AN888" i="3"/>
  <c r="AO888" i="3" s="1"/>
  <c r="AN892" i="3"/>
  <c r="AO892" i="3" s="1"/>
  <c r="AN896" i="3"/>
  <c r="AO896" i="3" s="1"/>
  <c r="AN899" i="3"/>
  <c r="AO899" i="3" s="1"/>
  <c r="AN900" i="3"/>
  <c r="AO900" i="3" s="1"/>
  <c r="AN904" i="3"/>
  <c r="AO904" i="3" s="1"/>
  <c r="AN908" i="3"/>
  <c r="AO908" i="3" s="1"/>
  <c r="AN594" i="3"/>
  <c r="AO594" i="3" s="1"/>
  <c r="AN238" i="3"/>
  <c r="AO238" i="3" s="1"/>
  <c r="AN265" i="3"/>
  <c r="AO265" i="3" s="1"/>
  <c r="AN379" i="3"/>
  <c r="AO379" i="3" s="1"/>
  <c r="AN405" i="3"/>
  <c r="AO405" i="3" s="1"/>
  <c r="AN398" i="3"/>
  <c r="AO398" i="3" s="1"/>
  <c r="AN610" i="3"/>
  <c r="AO610" i="3" s="1"/>
  <c r="AN643" i="3"/>
  <c r="AO643" i="3" s="1"/>
  <c r="AN666" i="3"/>
  <c r="AO666" i="3" s="1"/>
  <c r="AN447" i="3"/>
  <c r="AO447" i="3" s="1"/>
  <c r="AN573" i="3"/>
  <c r="AO573" i="3" s="1"/>
  <c r="AN97" i="3"/>
  <c r="AO97" i="3" s="1"/>
  <c r="AN156" i="3"/>
  <c r="AO156" i="3" s="1"/>
  <c r="AN40" i="3"/>
  <c r="AO40" i="3" s="1"/>
  <c r="AN185" i="3"/>
  <c r="AO185" i="3" s="1"/>
  <c r="AN138" i="3"/>
  <c r="AO138" i="3" s="1"/>
  <c r="AN330" i="3"/>
  <c r="AO330" i="3" s="1"/>
  <c r="AN346" i="3"/>
  <c r="AO346" i="3" s="1"/>
  <c r="AN313" i="3"/>
  <c r="AO313" i="3" s="1"/>
  <c r="AN774" i="3"/>
  <c r="AO774" i="3" s="1"/>
  <c r="AN814" i="3"/>
  <c r="AO814" i="3" s="1"/>
  <c r="AN834" i="3"/>
  <c r="AO834" i="3" s="1"/>
  <c r="AN414" i="3"/>
  <c r="AO414" i="3" s="1"/>
  <c r="AN223" i="3"/>
  <c r="AO223" i="3" s="1"/>
  <c r="AN230" i="3"/>
  <c r="AO230" i="3" s="1"/>
  <c r="AN283" i="3"/>
  <c r="AO283" i="3" s="1"/>
  <c r="AN254" i="3"/>
  <c r="AO254" i="3" s="1"/>
  <c r="AN255" i="3"/>
  <c r="AO255" i="3" s="1"/>
  <c r="AN277" i="3"/>
  <c r="AO277" i="3" s="1"/>
  <c r="AN278" i="3"/>
  <c r="AO278" i="3" s="1"/>
  <c r="AN177" i="3"/>
  <c r="AO177" i="3" s="1"/>
  <c r="AN266" i="3"/>
  <c r="AO266" i="3" s="1"/>
  <c r="AN391" i="3"/>
  <c r="AO391" i="3" s="1"/>
  <c r="AN219" i="3"/>
  <c r="AO219" i="3" s="1"/>
  <c r="AN420" i="3"/>
  <c r="AO420" i="3" s="1"/>
  <c r="AN699" i="3"/>
  <c r="AO699" i="3" s="1"/>
  <c r="AN690" i="3"/>
  <c r="AO690" i="3" s="1"/>
  <c r="AN595" i="3"/>
  <c r="AO595" i="3" s="1"/>
  <c r="AN721" i="3"/>
  <c r="AO721" i="3" s="1"/>
  <c r="AN567" i="3"/>
  <c r="AO567" i="3" s="1"/>
  <c r="AN506" i="3"/>
  <c r="AO506" i="3" s="1"/>
  <c r="AN558" i="3"/>
  <c r="AO558" i="3" s="1"/>
  <c r="AN473" i="3"/>
  <c r="AO473" i="3" s="1"/>
  <c r="AN486" i="3"/>
  <c r="AO486" i="3" s="1"/>
  <c r="AN429" i="3"/>
  <c r="AO429" i="3" s="1"/>
  <c r="AN540" i="3"/>
  <c r="AO540" i="3" s="1"/>
  <c r="AN16" i="3"/>
  <c r="AO16" i="3" s="1"/>
  <c r="AN58" i="3"/>
  <c r="AO58" i="3" s="1"/>
  <c r="AN73" i="3"/>
  <c r="AO73" i="3" s="1"/>
  <c r="AN88" i="3"/>
  <c r="AO88" i="3" s="1"/>
  <c r="AN89" i="3"/>
  <c r="AO89" i="3" s="1"/>
  <c r="AN66" i="3"/>
  <c r="AO66" i="3" s="1"/>
  <c r="AN211" i="3"/>
  <c r="AO211" i="3" s="1"/>
  <c r="AN165" i="3"/>
  <c r="AO165" i="3" s="1"/>
  <c r="AN130" i="3"/>
  <c r="AO130" i="3" s="1"/>
  <c r="AN147" i="3"/>
  <c r="AO147" i="3" s="1"/>
  <c r="AN148" i="3"/>
  <c r="AO148" i="3" s="1"/>
  <c r="AN199" i="3"/>
  <c r="AO199" i="3" s="1"/>
  <c r="AN118" i="3"/>
  <c r="AO118" i="3" s="1"/>
  <c r="AN331" i="3"/>
  <c r="AO331" i="3" s="1"/>
  <c r="AN333" i="3"/>
  <c r="AO333" i="3" s="1"/>
  <c r="AN298" i="3"/>
  <c r="AO298" i="3" s="1"/>
  <c r="AN341" i="3"/>
  <c r="AO341" i="3" s="1"/>
  <c r="AN290" i="3"/>
  <c r="AO290" i="3" s="1"/>
  <c r="AN322" i="3"/>
  <c r="AO322" i="3" s="1"/>
  <c r="AN754" i="3"/>
  <c r="AO754" i="3" s="1"/>
  <c r="AN797" i="3"/>
  <c r="AO797" i="3" s="1"/>
  <c r="AN798" i="3"/>
  <c r="AO798" i="3" s="1"/>
  <c r="AN806" i="3"/>
  <c r="AO806" i="3" s="1"/>
  <c r="AN809" i="3"/>
  <c r="AO809" i="3" s="1"/>
  <c r="AN763" i="3"/>
  <c r="AO763" i="3" s="1"/>
  <c r="AN889" i="3"/>
  <c r="AO889" i="3" s="1"/>
  <c r="AN905" i="3"/>
  <c r="AO905" i="3" s="1"/>
  <c r="AN869" i="3"/>
  <c r="AO869" i="3" s="1"/>
  <c r="AN857" i="3"/>
  <c r="AO857" i="3" s="1"/>
  <c r="AN881" i="3"/>
  <c r="AO881" i="3" s="1"/>
  <c r="AN845" i="3"/>
  <c r="AO845" i="3" s="1"/>
  <c r="AN415" i="3"/>
  <c r="AO415" i="3" s="1"/>
  <c r="AN417" i="3"/>
  <c r="AO417" i="3" s="1"/>
  <c r="AN418" i="3"/>
  <c r="AO418" i="3" s="1"/>
  <c r="AN225" i="3"/>
  <c r="AO225" i="3" s="1"/>
  <c r="AN226" i="3"/>
  <c r="AO226" i="3" s="1"/>
  <c r="AN228" i="3"/>
  <c r="AO228" i="3" s="1"/>
  <c r="AN231" i="3"/>
  <c r="AO231" i="3" s="1"/>
  <c r="AN232" i="3"/>
  <c r="AO232" i="3" s="1"/>
  <c r="AN233" i="3"/>
  <c r="AO233" i="3" s="1"/>
  <c r="AN234" i="3"/>
  <c r="AO234" i="3" s="1"/>
  <c r="AN235" i="3"/>
  <c r="AO235" i="3" s="1"/>
  <c r="AN237" i="3"/>
  <c r="AO237" i="3" s="1"/>
  <c r="AN240" i="3"/>
  <c r="AO240" i="3" s="1"/>
  <c r="AN241" i="3"/>
  <c r="AO241" i="3" s="1"/>
  <c r="AN242" i="3"/>
  <c r="AO242" i="3" s="1"/>
  <c r="AN243" i="3"/>
  <c r="AO243" i="3" s="1"/>
  <c r="AN244" i="3"/>
  <c r="AO244" i="3" s="1"/>
  <c r="AN245" i="3"/>
  <c r="AO245" i="3" s="1"/>
  <c r="AN246" i="3"/>
  <c r="AO246" i="3" s="1"/>
  <c r="AN247" i="3"/>
  <c r="AO247" i="3" s="1"/>
  <c r="AN249" i="3"/>
  <c r="AO249" i="3" s="1"/>
  <c r="AN250" i="3"/>
  <c r="AO250" i="3" s="1"/>
  <c r="AN252" i="3"/>
  <c r="AO252" i="3" s="1"/>
  <c r="AN253" i="3"/>
  <c r="AO253" i="3" s="1"/>
  <c r="AN285" i="3"/>
  <c r="AO285" i="3" s="1"/>
  <c r="AN286" i="3"/>
  <c r="AO286" i="3" s="1"/>
  <c r="AN287" i="3"/>
  <c r="AO287" i="3" s="1"/>
  <c r="AN288" i="3"/>
  <c r="AO288" i="3" s="1"/>
  <c r="AN289" i="3"/>
  <c r="AO289" i="3" s="1"/>
  <c r="AN256" i="3"/>
  <c r="AO256" i="3" s="1"/>
  <c r="AN257" i="3"/>
  <c r="AO257" i="3" s="1"/>
  <c r="AN258" i="3"/>
  <c r="AO258" i="3" s="1"/>
  <c r="AN259" i="3"/>
  <c r="AO259" i="3" s="1"/>
  <c r="AN261" i="3"/>
  <c r="AO261" i="3" s="1"/>
  <c r="AN262" i="3"/>
  <c r="AO262" i="3" s="1"/>
  <c r="AN264" i="3"/>
  <c r="AO264" i="3" s="1"/>
  <c r="AN279" i="3"/>
  <c r="AO279" i="3" s="1"/>
  <c r="AN280" i="3"/>
  <c r="AO280" i="3" s="1"/>
  <c r="AN281" i="3"/>
  <c r="AO281" i="3" s="1"/>
  <c r="AN282" i="3"/>
  <c r="AO282" i="3" s="1"/>
  <c r="AN178" i="3"/>
  <c r="AO178" i="3" s="1"/>
  <c r="AN180" i="3"/>
  <c r="AO180" i="3" s="1"/>
  <c r="AN181" i="3"/>
  <c r="AO181" i="3" s="1"/>
  <c r="AN182" i="3"/>
  <c r="AO182" i="3" s="1"/>
  <c r="AN267" i="3"/>
  <c r="AO267" i="3" s="1"/>
  <c r="AN268" i="3"/>
  <c r="AO268" i="3" s="1"/>
  <c r="AN269" i="3"/>
  <c r="AO269" i="3" s="1"/>
  <c r="AN270" i="3"/>
  <c r="AO270" i="3" s="1"/>
  <c r="AN271" i="3"/>
  <c r="AO271" i="3" s="1"/>
  <c r="AN273" i="3"/>
  <c r="AO273" i="3" s="1"/>
  <c r="AN274" i="3"/>
  <c r="AO274" i="3" s="1"/>
  <c r="AN276" i="3"/>
  <c r="AO276" i="3" s="1"/>
  <c r="AN381" i="3"/>
  <c r="AO381" i="3" s="1"/>
  <c r="AN382" i="3"/>
  <c r="AO382" i="3" s="1"/>
  <c r="AN384" i="3"/>
  <c r="AO384" i="3" s="1"/>
  <c r="AN385" i="3"/>
  <c r="AO385" i="3" s="1"/>
  <c r="AN386" i="3"/>
  <c r="AO386" i="3" s="1"/>
  <c r="AN387" i="3"/>
  <c r="AO387" i="3" s="1"/>
  <c r="AN388" i="3"/>
  <c r="AO388" i="3" s="1"/>
  <c r="AN389" i="3"/>
  <c r="AO389" i="3" s="1"/>
  <c r="AN406" i="3"/>
  <c r="AO406" i="3" s="1"/>
  <c r="AN408" i="3"/>
  <c r="AO408" i="3" s="1"/>
  <c r="AN409" i="3"/>
  <c r="AO409" i="3" s="1"/>
  <c r="AN410" i="3"/>
  <c r="AO410" i="3" s="1"/>
  <c r="AN411" i="3"/>
  <c r="AO411" i="3" s="1"/>
  <c r="AN369" i="3"/>
  <c r="AO369" i="3" s="1"/>
  <c r="AN357" i="3"/>
  <c r="AO357" i="3" s="1"/>
  <c r="AN358" i="3"/>
  <c r="AO358" i="3" s="1"/>
  <c r="AN360" i="3"/>
  <c r="AO360" i="3" s="1"/>
  <c r="AN361" i="3"/>
  <c r="AO361" i="3" s="1"/>
  <c r="AN362" i="3"/>
  <c r="AO362" i="3" s="1"/>
  <c r="AN363" i="3"/>
  <c r="AO363" i="3" s="1"/>
  <c r="AN364" i="3"/>
  <c r="AO364" i="3" s="1"/>
  <c r="AN365" i="3"/>
  <c r="AO365" i="3" s="1"/>
  <c r="AN366" i="3"/>
  <c r="AO366" i="3" s="1"/>
  <c r="AN367" i="3"/>
  <c r="AO367" i="3" s="1"/>
  <c r="AN393" i="3"/>
  <c r="AO393" i="3" s="1"/>
  <c r="AN394" i="3"/>
  <c r="AO394" i="3" s="1"/>
  <c r="AN396" i="3"/>
  <c r="AO396" i="3" s="1"/>
  <c r="AN370" i="3"/>
  <c r="AO370" i="3" s="1"/>
  <c r="AN372" i="3"/>
  <c r="AO372" i="3" s="1"/>
  <c r="AN373" i="3"/>
  <c r="AO373" i="3" s="1"/>
  <c r="AN374" i="3"/>
  <c r="AO374" i="3" s="1"/>
  <c r="AN375" i="3"/>
  <c r="AO375" i="3" s="1"/>
  <c r="AN376" i="3"/>
  <c r="AO376" i="3" s="1"/>
  <c r="AN399" i="3"/>
  <c r="AO399" i="3" s="1"/>
  <c r="AN400" i="3"/>
  <c r="AO400" i="3" s="1"/>
  <c r="AN401" i="3"/>
  <c r="AO401" i="3" s="1"/>
  <c r="AN402" i="3"/>
  <c r="AO402" i="3" s="1"/>
  <c r="AN403" i="3"/>
  <c r="AO403" i="3" s="1"/>
  <c r="AN220" i="3"/>
  <c r="AO220" i="3" s="1"/>
  <c r="AN221" i="3"/>
  <c r="AO221" i="3" s="1"/>
  <c r="AN222" i="3"/>
  <c r="AO222" i="3" s="1"/>
  <c r="AN421" i="3"/>
  <c r="AO421" i="3" s="1"/>
  <c r="AN422" i="3"/>
  <c r="AO422" i="3" s="1"/>
  <c r="AN423" i="3"/>
  <c r="AO423" i="3" s="1"/>
  <c r="AN425" i="3"/>
  <c r="AO425" i="3" s="1"/>
  <c r="AN612" i="3"/>
  <c r="AO612" i="3" s="1"/>
  <c r="AN613" i="3"/>
  <c r="AO613" i="3" s="1"/>
  <c r="AN614" i="3"/>
  <c r="AO614" i="3" s="1"/>
  <c r="AN615" i="3"/>
  <c r="AO615" i="3" s="1"/>
  <c r="AN617" i="3"/>
  <c r="AO617" i="3" s="1"/>
  <c r="AN618" i="3"/>
  <c r="AO618" i="3" s="1"/>
  <c r="AN619" i="3"/>
  <c r="AO619" i="3" s="1"/>
  <c r="AN621" i="3"/>
  <c r="AO621" i="3" s="1"/>
  <c r="AN622" i="3"/>
  <c r="AO622" i="3" s="1"/>
  <c r="AN624" i="3"/>
  <c r="AO624" i="3" s="1"/>
  <c r="AN625" i="3"/>
  <c r="AO625" i="3" s="1"/>
  <c r="AN626" i="3"/>
  <c r="AO626" i="3" s="1"/>
  <c r="AN627" i="3"/>
  <c r="AO627" i="3" s="1"/>
  <c r="AN629" i="3"/>
  <c r="AO629" i="3" s="1"/>
  <c r="AN630" i="3"/>
  <c r="AO630" i="3" s="1"/>
  <c r="AN631" i="3"/>
  <c r="AO631" i="3" s="1"/>
  <c r="AN633" i="3"/>
  <c r="AO633" i="3" s="1"/>
  <c r="AN634" i="3"/>
  <c r="AO634" i="3" s="1"/>
  <c r="AN645" i="3"/>
  <c r="AO645" i="3" s="1"/>
  <c r="AN646" i="3"/>
  <c r="AO646" i="3" s="1"/>
  <c r="AN648" i="3"/>
  <c r="AO648" i="3" s="1"/>
  <c r="AN649" i="3"/>
  <c r="AO649" i="3" s="1"/>
  <c r="AN650" i="3"/>
  <c r="AO650" i="3" s="1"/>
  <c r="AN651" i="3"/>
  <c r="AO651" i="3" s="1"/>
  <c r="AN653" i="3"/>
  <c r="AO653" i="3" s="1"/>
  <c r="AN654" i="3"/>
  <c r="AO654" i="3" s="1"/>
  <c r="AN655" i="3"/>
  <c r="AO655" i="3" s="1"/>
  <c r="AN657" i="3"/>
  <c r="AO657" i="3" s="1"/>
  <c r="AN658" i="3"/>
  <c r="AO658" i="3" s="1"/>
  <c r="AN660" i="3"/>
  <c r="AO660" i="3" s="1"/>
  <c r="AN661" i="3"/>
  <c r="AO661" i="3" s="1"/>
  <c r="AN662" i="3"/>
  <c r="AO662" i="3" s="1"/>
  <c r="AN667" i="3"/>
  <c r="AO667" i="3" s="1"/>
  <c r="AN669" i="3"/>
  <c r="AO669" i="3" s="1"/>
  <c r="AN670" i="3"/>
  <c r="AO670" i="3" s="1"/>
  <c r="AN671" i="3"/>
  <c r="AO671" i="3" s="1"/>
  <c r="AN672" i="3"/>
  <c r="AO672" i="3" s="1"/>
  <c r="AN673" i="3"/>
  <c r="AO673" i="3" s="1"/>
  <c r="AN674" i="3"/>
  <c r="AO674" i="3" s="1"/>
  <c r="AN675" i="3"/>
  <c r="AO675" i="3" s="1"/>
  <c r="AN677" i="3"/>
  <c r="AO677" i="3" s="1"/>
  <c r="AN678" i="3"/>
  <c r="AO678" i="3" s="1"/>
  <c r="AN700" i="3"/>
  <c r="AO700" i="3" s="1"/>
  <c r="AN701" i="3"/>
  <c r="AO701" i="3" s="1"/>
  <c r="AN702" i="3"/>
  <c r="AO702" i="3" s="1"/>
  <c r="AN703" i="3"/>
  <c r="AO703" i="3" s="1"/>
  <c r="AN704" i="3"/>
  <c r="AO704" i="3" s="1"/>
  <c r="AN705" i="3"/>
  <c r="AO705" i="3" s="1"/>
  <c r="AN706" i="3"/>
  <c r="AO706" i="3" s="1"/>
  <c r="AN707" i="3"/>
  <c r="AO707" i="3" s="1"/>
  <c r="AN708" i="3"/>
  <c r="AO708" i="3" s="1"/>
  <c r="AN709" i="3"/>
  <c r="AO709" i="3" s="1"/>
  <c r="AN710" i="3"/>
  <c r="AO710" i="3" s="1"/>
  <c r="AN711" i="3"/>
  <c r="AO711" i="3" s="1"/>
  <c r="AN712" i="3"/>
  <c r="AO712" i="3" s="1"/>
  <c r="AN713" i="3"/>
  <c r="AO713" i="3" s="1"/>
  <c r="AN714" i="3"/>
  <c r="AO714" i="3" s="1"/>
  <c r="AN715" i="3"/>
  <c r="AO715" i="3" s="1"/>
  <c r="AN716" i="3"/>
  <c r="AO716" i="3" s="1"/>
  <c r="AN729" i="3"/>
  <c r="AO729" i="3" s="1"/>
  <c r="AN730" i="3"/>
  <c r="AO730" i="3" s="1"/>
  <c r="AN731" i="3"/>
  <c r="AO731" i="3" s="1"/>
  <c r="AN732" i="3"/>
  <c r="AO732" i="3" s="1"/>
  <c r="AN733" i="3"/>
  <c r="AO733" i="3" s="1"/>
  <c r="AN734" i="3"/>
  <c r="AO734" i="3" s="1"/>
  <c r="AN735" i="3"/>
  <c r="AO735" i="3" s="1"/>
  <c r="AN736" i="3"/>
  <c r="AO736" i="3" s="1"/>
  <c r="AN737" i="3"/>
  <c r="AO737" i="3" s="1"/>
  <c r="AN738" i="3"/>
  <c r="AO738" i="3" s="1"/>
  <c r="AN739" i="3"/>
  <c r="AO739" i="3" s="1"/>
  <c r="AN741" i="3"/>
  <c r="AO741" i="3" s="1"/>
  <c r="AN742" i="3"/>
  <c r="AO742" i="3" s="1"/>
  <c r="AN743" i="3"/>
  <c r="AO743" i="3" s="1"/>
  <c r="AN744" i="3"/>
  <c r="AO744" i="3" s="1"/>
  <c r="AN745" i="3"/>
  <c r="AO745" i="3" s="1"/>
  <c r="AN746" i="3"/>
  <c r="AO746" i="3" s="1"/>
  <c r="AN691" i="3"/>
  <c r="AO691" i="3" s="1"/>
  <c r="AN693" i="3"/>
  <c r="AO693" i="3" s="1"/>
  <c r="AN694" i="3"/>
  <c r="AO694" i="3" s="1"/>
  <c r="AN696" i="3"/>
  <c r="AO696" i="3" s="1"/>
  <c r="AN697" i="3"/>
  <c r="AO697" i="3" s="1"/>
  <c r="AN597" i="3"/>
  <c r="AO597" i="3" s="1"/>
  <c r="AN598" i="3"/>
  <c r="AO598" i="3" s="1"/>
  <c r="AN600" i="3"/>
  <c r="AO600" i="3" s="1"/>
  <c r="AN601" i="3"/>
  <c r="AO601" i="3" s="1"/>
  <c r="AN602" i="3"/>
  <c r="AO602" i="3" s="1"/>
  <c r="AN603" i="3"/>
  <c r="AO603" i="3" s="1"/>
  <c r="AN605" i="3"/>
  <c r="AO605" i="3" s="1"/>
  <c r="AN606" i="3"/>
  <c r="AO606" i="3" s="1"/>
  <c r="AN607" i="3"/>
  <c r="AO607" i="3" s="1"/>
  <c r="AN609" i="3"/>
  <c r="AO609" i="3" s="1"/>
  <c r="AN722" i="3"/>
  <c r="AO722" i="3" s="1"/>
  <c r="AN723" i="3"/>
  <c r="AO723" i="3" s="1"/>
  <c r="AN725" i="3"/>
  <c r="AO725" i="3" s="1"/>
  <c r="AN726" i="3"/>
  <c r="AO726" i="3" s="1"/>
  <c r="AN727" i="3"/>
  <c r="AO727" i="3" s="1"/>
  <c r="AN569" i="3"/>
  <c r="AO569" i="3" s="1"/>
  <c r="AN570" i="3"/>
  <c r="AO570" i="3" s="1"/>
  <c r="AN571" i="3"/>
  <c r="AO571" i="3" s="1"/>
  <c r="AN449" i="3"/>
  <c r="AO449" i="3" s="1"/>
  <c r="AN450" i="3"/>
  <c r="AO450" i="3" s="1"/>
  <c r="AN451" i="3"/>
  <c r="AO451" i="3" s="1"/>
  <c r="AN453" i="3"/>
  <c r="AO453" i="3" s="1"/>
  <c r="AN454" i="3"/>
  <c r="AO454" i="3" s="1"/>
  <c r="AN456" i="3"/>
  <c r="AO456" i="3" s="1"/>
  <c r="AN457" i="3"/>
  <c r="AO457" i="3" s="1"/>
  <c r="AN458" i="3"/>
  <c r="AO458" i="3" s="1"/>
  <c r="AN459" i="3"/>
  <c r="AO459" i="3" s="1"/>
  <c r="AN461" i="3"/>
  <c r="AO461" i="3" s="1"/>
  <c r="AN462" i="3"/>
  <c r="AO462" i="3" s="1"/>
  <c r="AN463" i="3"/>
  <c r="AO463" i="3" s="1"/>
  <c r="AN465" i="3"/>
  <c r="AO465" i="3" s="1"/>
  <c r="AN574" i="3"/>
  <c r="AO574" i="3" s="1"/>
  <c r="AN576" i="3"/>
  <c r="AO576" i="3" s="1"/>
  <c r="AN577" i="3"/>
  <c r="AO577" i="3" s="1"/>
  <c r="AN578" i="3"/>
  <c r="AO578" i="3" s="1"/>
  <c r="AN579" i="3"/>
  <c r="AO579" i="3" s="1"/>
  <c r="AN581" i="3"/>
  <c r="AO581" i="3" s="1"/>
  <c r="AN582" i="3"/>
  <c r="AO582" i="3" s="1"/>
  <c r="AN583" i="3"/>
  <c r="AO583" i="3" s="1"/>
  <c r="AN585" i="3"/>
  <c r="AO585" i="3" s="1"/>
  <c r="AN586" i="3"/>
  <c r="AO586" i="3" s="1"/>
  <c r="AN588" i="3"/>
  <c r="AO588" i="3" s="1"/>
  <c r="AN589" i="3"/>
  <c r="AO589" i="3" s="1"/>
  <c r="AN590" i="3"/>
  <c r="AO590" i="3" s="1"/>
  <c r="AN507" i="3"/>
  <c r="AO507" i="3" s="1"/>
  <c r="AN509" i="3"/>
  <c r="AO509" i="3" s="1"/>
  <c r="AN510" i="3"/>
  <c r="AO510" i="3" s="1"/>
  <c r="AN511" i="3"/>
  <c r="AO511" i="3" s="1"/>
  <c r="AN513" i="3"/>
  <c r="AO513" i="3" s="1"/>
  <c r="AN514" i="3"/>
  <c r="AO514" i="3" s="1"/>
  <c r="AN516" i="3"/>
  <c r="AO516" i="3" s="1"/>
  <c r="AN533" i="3"/>
  <c r="AO533" i="3" s="1"/>
  <c r="AN559" i="3"/>
  <c r="AO559" i="3" s="1"/>
  <c r="AN534" i="3"/>
  <c r="AO534" i="3" s="1"/>
  <c r="AN561" i="3"/>
  <c r="AO561" i="3" s="1"/>
  <c r="AN535" i="3"/>
  <c r="AO535" i="3" s="1"/>
  <c r="AN537" i="3"/>
  <c r="AO537" i="3" s="1"/>
  <c r="AN538" i="3"/>
  <c r="AO538" i="3" s="1"/>
  <c r="AN474" i="3"/>
  <c r="AO474" i="3" s="1"/>
  <c r="AN475" i="3"/>
  <c r="AO475" i="3" s="1"/>
  <c r="AN476" i="3"/>
  <c r="AO476" i="3" s="1"/>
  <c r="AN477" i="3"/>
  <c r="AO477" i="3" s="1"/>
  <c r="AN478" i="3"/>
  <c r="AO478" i="3" s="1"/>
  <c r="AN479" i="3"/>
  <c r="AO479" i="3" s="1"/>
  <c r="AN480" i="3"/>
  <c r="AO480" i="3" s="1"/>
  <c r="AN481" i="3"/>
  <c r="AO481" i="3" s="1"/>
  <c r="AN482" i="3"/>
  <c r="AO482" i="3" s="1"/>
  <c r="AN483" i="3"/>
  <c r="AO483" i="3" s="1"/>
  <c r="AN487" i="3"/>
  <c r="AO487" i="3" s="1"/>
  <c r="AN489" i="3"/>
  <c r="AO489" i="3" s="1"/>
  <c r="AN490" i="3"/>
  <c r="AO490" i="3" s="1"/>
  <c r="AN491" i="3"/>
  <c r="AO491" i="3" s="1"/>
  <c r="AN492" i="3"/>
  <c r="AO492" i="3" s="1"/>
  <c r="AN493" i="3"/>
  <c r="AO493" i="3" s="1"/>
  <c r="AN494" i="3"/>
  <c r="AO494" i="3" s="1"/>
  <c r="AN495" i="3"/>
  <c r="AO495" i="3" s="1"/>
  <c r="AN497" i="3"/>
  <c r="AO497" i="3" s="1"/>
  <c r="AN498" i="3"/>
  <c r="AO498" i="3" s="1"/>
  <c r="AN499" i="3"/>
  <c r="AO499" i="3" s="1"/>
  <c r="AN501" i="3"/>
  <c r="AO501" i="3" s="1"/>
  <c r="AN502" i="3"/>
  <c r="AO502" i="3" s="1"/>
  <c r="AN430" i="3"/>
  <c r="AO430" i="3" s="1"/>
  <c r="AN432" i="3"/>
  <c r="AO432" i="3" s="1"/>
  <c r="AN433" i="3"/>
  <c r="AO433" i="3" s="1"/>
  <c r="AN434" i="3"/>
  <c r="AO434" i="3" s="1"/>
  <c r="AN435" i="3"/>
  <c r="AO435" i="3" s="1"/>
  <c r="AN436" i="3"/>
  <c r="AO436" i="3" s="1"/>
  <c r="AN437" i="3"/>
  <c r="AO437" i="3" s="1"/>
  <c r="AN438" i="3"/>
  <c r="AO438" i="3" s="1"/>
  <c r="AN439" i="3"/>
  <c r="AO439" i="3" s="1"/>
  <c r="AN441" i="3"/>
  <c r="AO441" i="3" s="1"/>
  <c r="AN541" i="3"/>
  <c r="AO541" i="3" s="1"/>
  <c r="AN542" i="3"/>
  <c r="AO542" i="3" s="1"/>
  <c r="AN543" i="3"/>
  <c r="AO543" i="3" s="1"/>
  <c r="AN544" i="3"/>
  <c r="AO544" i="3" s="1"/>
  <c r="AN545" i="3"/>
  <c r="AO545" i="3" s="1"/>
  <c r="AN546" i="3"/>
  <c r="AO546" i="3" s="1"/>
  <c r="AN547" i="3"/>
  <c r="AO547" i="3" s="1"/>
  <c r="AN549" i="3"/>
  <c r="AO549" i="3" s="1"/>
  <c r="AN550" i="3"/>
  <c r="AO550" i="3" s="1"/>
  <c r="AN552" i="3"/>
  <c r="AO552" i="3" s="1"/>
  <c r="AN553" i="3"/>
  <c r="AO553" i="3" s="1"/>
  <c r="AN554" i="3"/>
  <c r="AO554" i="3" s="1"/>
  <c r="AN555" i="3"/>
  <c r="AO555" i="3" s="1"/>
  <c r="AN521" i="3"/>
  <c r="AO521" i="3" s="1"/>
  <c r="AN522" i="3"/>
  <c r="AO522" i="3" s="1"/>
  <c r="AN523" i="3"/>
  <c r="AO523" i="3" s="1"/>
  <c r="AN525" i="3"/>
  <c r="AO525" i="3" s="1"/>
  <c r="AN526" i="3"/>
  <c r="AO526" i="3" s="1"/>
  <c r="AN528" i="3"/>
  <c r="AO528" i="3" s="1"/>
  <c r="AN529" i="3"/>
  <c r="AO529" i="3" s="1"/>
  <c r="AN684" i="3"/>
  <c r="AO684" i="3" s="1"/>
  <c r="AN685" i="3"/>
  <c r="AO685" i="3" s="1"/>
  <c r="AN686" i="3"/>
  <c r="AO686" i="3" s="1"/>
  <c r="AN687" i="3"/>
  <c r="AO687" i="3" s="1"/>
  <c r="AN688" i="3"/>
  <c r="AO688" i="3" s="1"/>
  <c r="AN689" i="3"/>
  <c r="AO689" i="3" s="1"/>
  <c r="AN17" i="3"/>
  <c r="AO17" i="3" s="1"/>
  <c r="AN18" i="3"/>
  <c r="AO18" i="3" s="1"/>
  <c r="AN19" i="3"/>
  <c r="AO19" i="3" s="1"/>
  <c r="AN21" i="3"/>
  <c r="AO21" i="3" s="1"/>
  <c r="AN22" i="3"/>
  <c r="AO22" i="3" s="1"/>
  <c r="AN23" i="3"/>
  <c r="AO23" i="3" s="1"/>
  <c r="AN24" i="3"/>
  <c r="AO24" i="3" s="1"/>
  <c r="AN25" i="3"/>
  <c r="AO25" i="3" s="1"/>
  <c r="AN26" i="3"/>
  <c r="AO26" i="3" s="1"/>
  <c r="AN28" i="3"/>
  <c r="AO28" i="3" s="1"/>
  <c r="AN29" i="3"/>
  <c r="AO29" i="3" s="1"/>
  <c r="AN30" i="3"/>
  <c r="AO30" i="3" s="1"/>
  <c r="AN31" i="3"/>
  <c r="AO31" i="3" s="1"/>
  <c r="AN32" i="3"/>
  <c r="AO32" i="3" s="1"/>
  <c r="AN33" i="3"/>
  <c r="AO33" i="3" s="1"/>
  <c r="AN34" i="3"/>
  <c r="AO34" i="3" s="1"/>
  <c r="AN35" i="3"/>
  <c r="AO35" i="3" s="1"/>
  <c r="AN36" i="3"/>
  <c r="AO36" i="3" s="1"/>
  <c r="AN37" i="3"/>
  <c r="AO37" i="3" s="1"/>
  <c r="AN111" i="3"/>
  <c r="AO111" i="3" s="1"/>
  <c r="AN112" i="3"/>
  <c r="AO112" i="3" s="1"/>
  <c r="AN113" i="3"/>
  <c r="AO113" i="3" s="1"/>
  <c r="AN114" i="3"/>
  <c r="AO114" i="3" s="1"/>
  <c r="AN115" i="3"/>
  <c r="AO115" i="3" s="1"/>
  <c r="AN116" i="3"/>
  <c r="AO116" i="3" s="1"/>
  <c r="AN98" i="3"/>
  <c r="AO98" i="3" s="1"/>
  <c r="AN99" i="3"/>
  <c r="AO99" i="3" s="1"/>
  <c r="AN100" i="3"/>
  <c r="AO100" i="3" s="1"/>
  <c r="AN101" i="3"/>
  <c r="AO101" i="3" s="1"/>
  <c r="AN102" i="3"/>
  <c r="AO102" i="3" s="1"/>
  <c r="AN103" i="3"/>
  <c r="AO103" i="3" s="1"/>
  <c r="AN104" i="3"/>
  <c r="AO104" i="3" s="1"/>
  <c r="AN106" i="3"/>
  <c r="AO106" i="3" s="1"/>
  <c r="AN107" i="3"/>
  <c r="AO107" i="3" s="1"/>
  <c r="AN108" i="3"/>
  <c r="AO108" i="3" s="1"/>
  <c r="AN109" i="3"/>
  <c r="AO109" i="3" s="1"/>
  <c r="AN157" i="3"/>
  <c r="AO157" i="3" s="1"/>
  <c r="AN158" i="3"/>
  <c r="AO158" i="3" s="1"/>
  <c r="AN159" i="3"/>
  <c r="AO159" i="3" s="1"/>
  <c r="AN160" i="3"/>
  <c r="AO160" i="3" s="1"/>
  <c r="AN161" i="3"/>
  <c r="AO161" i="3" s="1"/>
  <c r="AN162" i="3"/>
  <c r="AO162" i="3" s="1"/>
  <c r="AN163" i="3"/>
  <c r="AO163" i="3" s="1"/>
  <c r="AN59" i="3"/>
  <c r="AO59" i="3" s="1"/>
  <c r="AN60" i="3"/>
  <c r="AO60" i="3" s="1"/>
  <c r="AN61" i="3"/>
  <c r="AO61" i="3" s="1"/>
  <c r="AN62" i="3"/>
  <c r="AO62" i="3" s="1"/>
  <c r="AN64" i="3"/>
  <c r="AO64" i="3" s="1"/>
  <c r="AN74" i="3"/>
  <c r="AO74" i="3" s="1"/>
  <c r="AN75" i="3"/>
  <c r="AO75" i="3" s="1"/>
  <c r="AN76" i="3"/>
  <c r="AO76" i="3" s="1"/>
  <c r="AN77" i="3"/>
  <c r="AO77" i="3" s="1"/>
  <c r="AN78" i="3"/>
  <c r="AO78" i="3" s="1"/>
  <c r="AN79" i="3"/>
  <c r="AO79" i="3" s="1"/>
  <c r="AN80" i="3"/>
  <c r="AO80" i="3" s="1"/>
  <c r="AN81" i="3"/>
  <c r="AO81" i="3" s="1"/>
  <c r="AN82" i="3"/>
  <c r="AO82" i="3" s="1"/>
  <c r="AN83" i="3"/>
  <c r="AO83" i="3" s="1"/>
  <c r="AN84" i="3"/>
  <c r="AO84" i="3" s="1"/>
  <c r="AN90" i="3"/>
  <c r="AO90" i="3" s="1"/>
  <c r="AN91" i="3"/>
  <c r="AO91" i="3" s="1"/>
  <c r="AN92" i="3"/>
  <c r="AO92" i="3" s="1"/>
  <c r="AN93" i="3"/>
  <c r="AO93" i="3" s="1"/>
  <c r="AN94" i="3"/>
  <c r="AO94" i="3" s="1"/>
  <c r="AN41" i="3"/>
  <c r="AO41" i="3" s="1"/>
  <c r="AN42" i="3"/>
  <c r="AO42" i="3" s="1"/>
  <c r="AN43" i="3"/>
  <c r="AO43" i="3" s="1"/>
  <c r="AN44" i="3"/>
  <c r="AO44" i="3" s="1"/>
  <c r="AN45" i="3"/>
  <c r="AO45" i="3" s="1"/>
  <c r="AN46" i="3"/>
  <c r="AO46" i="3" s="1"/>
  <c r="AN47" i="3"/>
  <c r="AO47" i="3" s="1"/>
  <c r="AN48" i="3"/>
  <c r="AO48" i="3" s="1"/>
  <c r="AN49" i="3"/>
  <c r="AO49" i="3" s="1"/>
  <c r="AN50" i="3"/>
  <c r="AO50" i="3" s="1"/>
  <c r="AN51" i="3"/>
  <c r="AO51" i="3" s="1"/>
  <c r="AN52" i="3"/>
  <c r="AO52" i="3" s="1"/>
  <c r="AN53" i="3"/>
  <c r="AO53" i="3" s="1"/>
  <c r="AN54" i="3"/>
  <c r="AO54" i="3" s="1"/>
  <c r="AN67" i="3"/>
  <c r="AO67" i="3" s="1"/>
  <c r="AN68" i="3"/>
  <c r="AO68" i="3" s="1"/>
  <c r="AN69" i="3"/>
  <c r="AO69" i="3" s="1"/>
  <c r="AN70" i="3"/>
  <c r="AO70" i="3" s="1"/>
  <c r="AN71" i="3"/>
  <c r="AO71" i="3" s="1"/>
  <c r="AN72" i="3"/>
  <c r="AO72" i="3" s="1"/>
  <c r="AN186" i="3"/>
  <c r="AO186" i="3" s="1"/>
  <c r="AN187" i="3"/>
  <c r="AO187" i="3" s="1"/>
  <c r="AN189" i="3"/>
  <c r="AO189" i="3" s="1"/>
  <c r="AN190" i="3"/>
  <c r="AO190" i="3" s="1"/>
  <c r="AN192" i="3"/>
  <c r="AO192" i="3" s="1"/>
  <c r="AN193" i="3"/>
  <c r="AO193" i="3" s="1"/>
  <c r="AN194" i="3"/>
  <c r="AO194" i="3" s="1"/>
  <c r="AN195" i="3"/>
  <c r="AO195" i="3" s="1"/>
  <c r="AN196" i="3"/>
  <c r="AO196" i="3" s="1"/>
  <c r="AN197" i="3"/>
  <c r="AO197" i="3" s="1"/>
  <c r="AN213" i="3"/>
  <c r="AO213" i="3" s="1"/>
  <c r="AN214" i="3"/>
  <c r="AO214" i="3" s="1"/>
  <c r="AN216" i="3"/>
  <c r="AO216" i="3" s="1"/>
  <c r="AN217" i="3"/>
  <c r="AO217" i="3" s="1"/>
  <c r="AN218" i="3"/>
  <c r="AO218" i="3" s="1"/>
  <c r="AN166" i="3"/>
  <c r="AO166" i="3" s="1"/>
  <c r="AN168" i="3"/>
  <c r="AO168" i="3" s="1"/>
  <c r="AN169" i="3"/>
  <c r="AO169" i="3" s="1"/>
  <c r="AN170" i="3"/>
  <c r="AO170" i="3" s="1"/>
  <c r="AN171" i="3"/>
  <c r="AO171" i="3" s="1"/>
  <c r="AN172" i="3"/>
  <c r="AO172" i="3" s="1"/>
  <c r="AN173" i="3"/>
  <c r="AO173" i="3" s="1"/>
  <c r="AN174" i="3"/>
  <c r="AO174" i="3" s="1"/>
  <c r="AN131" i="3"/>
  <c r="AO131" i="3" s="1"/>
  <c r="AN132" i="3"/>
  <c r="AO132" i="3" s="1"/>
  <c r="AN133" i="3"/>
  <c r="AO133" i="3" s="1"/>
  <c r="AN134" i="3"/>
  <c r="AO134" i="3" s="1"/>
  <c r="AN135" i="3"/>
  <c r="AO135" i="3" s="1"/>
  <c r="AN136" i="3"/>
  <c r="AO136" i="3" s="1"/>
  <c r="AN149" i="3"/>
  <c r="AO149" i="3" s="1"/>
  <c r="AN150" i="3"/>
  <c r="AO150" i="3" s="1"/>
  <c r="AN151" i="3"/>
  <c r="AO151" i="3" s="1"/>
  <c r="AN152" i="3"/>
  <c r="AO152" i="3" s="1"/>
  <c r="AN153" i="3"/>
  <c r="AO153" i="3" s="1"/>
  <c r="AN154" i="3"/>
  <c r="AO154" i="3" s="1"/>
  <c r="AN155" i="3"/>
  <c r="AO155" i="3" s="1"/>
  <c r="AN140" i="3"/>
  <c r="AO140" i="3" s="1"/>
  <c r="AN141" i="3"/>
  <c r="AO141" i="3" s="1"/>
  <c r="AN142" i="3"/>
  <c r="AO142" i="3" s="1"/>
  <c r="AN144" i="3"/>
  <c r="AO144" i="3" s="1"/>
  <c r="AN145" i="3"/>
  <c r="AO145" i="3" s="1"/>
  <c r="AN201" i="3"/>
  <c r="AO201" i="3" s="1"/>
  <c r="AN202" i="3"/>
  <c r="AO202" i="3" s="1"/>
  <c r="AN204" i="3"/>
  <c r="AO204" i="3" s="1"/>
  <c r="AN205" i="3"/>
  <c r="AO205" i="3" s="1"/>
  <c r="AN119" i="3"/>
  <c r="AO119" i="3" s="1"/>
  <c r="AN120" i="3"/>
  <c r="AO120" i="3" s="1"/>
  <c r="AN121" i="3"/>
  <c r="AO121" i="3" s="1"/>
  <c r="AN122" i="3"/>
  <c r="AO122" i="3" s="1"/>
  <c r="AN123" i="3"/>
  <c r="AO123" i="3" s="1"/>
  <c r="AN125" i="3"/>
  <c r="AO125" i="3" s="1"/>
  <c r="AN126" i="3"/>
  <c r="AO126" i="3" s="1"/>
  <c r="AN127" i="3"/>
  <c r="AO127" i="3" s="1"/>
  <c r="AN334" i="3"/>
  <c r="AO334" i="3" s="1"/>
  <c r="AN335" i="3"/>
  <c r="AO335" i="3" s="1"/>
  <c r="AN336" i="3"/>
  <c r="AO336" i="3" s="1"/>
  <c r="AN337" i="3"/>
  <c r="AO337" i="3" s="1"/>
  <c r="AN338" i="3"/>
  <c r="AO338" i="3" s="1"/>
  <c r="AN300" i="3"/>
  <c r="AO300" i="3" s="1"/>
  <c r="AN301" i="3"/>
  <c r="AO301" i="3" s="1"/>
  <c r="AN302" i="3"/>
  <c r="AO302" i="3" s="1"/>
  <c r="AN303" i="3"/>
  <c r="AO303" i="3" s="1"/>
  <c r="AN304" i="3"/>
  <c r="AO304" i="3" s="1"/>
  <c r="AN305" i="3"/>
  <c r="AO305" i="3" s="1"/>
  <c r="AN306" i="3"/>
  <c r="AO306" i="3" s="1"/>
  <c r="AN307" i="3"/>
  <c r="AO307" i="3" s="1"/>
  <c r="AN309" i="3"/>
  <c r="AO309" i="3" s="1"/>
  <c r="AN310" i="3"/>
  <c r="AO310" i="3" s="1"/>
  <c r="AN348" i="3"/>
  <c r="AO348" i="3" s="1"/>
  <c r="AN349" i="3"/>
  <c r="AO349" i="3" s="1"/>
  <c r="AN350" i="3"/>
  <c r="AO350" i="3" s="1"/>
  <c r="AN351" i="3"/>
  <c r="AO351" i="3" s="1"/>
  <c r="AN352" i="3"/>
  <c r="AO352" i="3" s="1"/>
  <c r="AN353" i="3"/>
  <c r="AO353" i="3" s="1"/>
  <c r="AN354" i="3"/>
  <c r="AO354" i="3" s="1"/>
  <c r="AN355" i="3"/>
  <c r="AO355" i="3" s="1"/>
  <c r="AN314" i="3"/>
  <c r="AO314" i="3" s="1"/>
  <c r="AN315" i="3"/>
  <c r="AO315" i="3" s="1"/>
  <c r="AN316" i="3"/>
  <c r="AO316" i="3" s="1"/>
  <c r="AN317" i="3"/>
  <c r="AO317" i="3" s="1"/>
  <c r="AN318" i="3"/>
  <c r="AO318" i="3" s="1"/>
  <c r="AN319" i="3"/>
  <c r="AO319" i="3" s="1"/>
  <c r="AN345" i="3"/>
  <c r="AO345" i="3" s="1"/>
  <c r="AN342" i="3"/>
  <c r="AO342" i="3" s="1"/>
  <c r="AN343" i="3"/>
  <c r="AO343" i="3" s="1"/>
  <c r="AN291" i="3"/>
  <c r="AO291" i="3" s="1"/>
  <c r="AN292" i="3"/>
  <c r="AO292" i="3" s="1"/>
  <c r="AN293" i="3"/>
  <c r="AO293" i="3" s="1"/>
  <c r="AN294" i="3"/>
  <c r="AO294" i="3" s="1"/>
  <c r="AN295" i="3"/>
  <c r="AO295" i="3" s="1"/>
  <c r="AN297" i="3"/>
  <c r="AO297" i="3" s="1"/>
  <c r="AN324" i="3"/>
  <c r="AO324" i="3" s="1"/>
  <c r="AN325" i="3"/>
  <c r="AO325" i="3" s="1"/>
  <c r="AN326" i="3"/>
  <c r="AO326" i="3" s="1"/>
  <c r="AN327" i="3"/>
  <c r="AO327" i="3" s="1"/>
  <c r="AN328" i="3"/>
  <c r="AO328" i="3" s="1"/>
  <c r="AN329" i="3"/>
  <c r="AO329" i="3" s="1"/>
  <c r="AN775" i="3"/>
  <c r="AO775" i="3" s="1"/>
  <c r="AN810" i="3"/>
  <c r="AO810" i="3" s="1"/>
  <c r="AN777" i="3"/>
  <c r="AO777" i="3" s="1"/>
  <c r="AN778" i="3"/>
  <c r="AO778" i="3" s="1"/>
  <c r="AN780" i="3"/>
  <c r="AO780" i="3" s="1"/>
  <c r="AN781" i="3"/>
  <c r="AO781" i="3" s="1"/>
  <c r="AN782" i="3"/>
  <c r="AO782" i="3" s="1"/>
  <c r="AN783" i="3"/>
  <c r="AO783" i="3" s="1"/>
  <c r="AN784" i="3"/>
  <c r="AO784" i="3" s="1"/>
  <c r="AN785" i="3"/>
  <c r="AO785" i="3" s="1"/>
  <c r="AN786" i="3"/>
  <c r="AO786" i="3" s="1"/>
  <c r="AN787" i="3"/>
  <c r="AO787" i="3" s="1"/>
  <c r="AN789" i="3"/>
  <c r="AO789" i="3" s="1"/>
  <c r="AN790" i="3"/>
  <c r="AO790" i="3" s="1"/>
  <c r="AN756" i="3"/>
  <c r="AO756" i="3" s="1"/>
  <c r="AN757" i="3"/>
  <c r="AO757" i="3" s="1"/>
  <c r="AN758" i="3"/>
  <c r="AO758" i="3" s="1"/>
  <c r="AN759" i="3"/>
  <c r="AO759" i="3" s="1"/>
  <c r="AN761" i="3"/>
  <c r="AO761" i="3" s="1"/>
  <c r="AN799" i="3"/>
  <c r="AO799" i="3" s="1"/>
  <c r="AN801" i="3"/>
  <c r="AO801" i="3" s="1"/>
  <c r="AN802" i="3"/>
  <c r="AO802" i="3" s="1"/>
  <c r="AN804" i="3"/>
  <c r="AO804" i="3" s="1"/>
  <c r="AN805" i="3"/>
  <c r="AO805" i="3" s="1"/>
  <c r="AN807" i="3"/>
  <c r="AO807" i="3" s="1"/>
  <c r="AN816" i="3"/>
  <c r="AO816" i="3" s="1"/>
  <c r="AN817" i="3"/>
  <c r="AO817" i="3" s="1"/>
  <c r="AN818" i="3"/>
  <c r="AO818" i="3" s="1"/>
  <c r="AN819" i="3"/>
  <c r="AO819" i="3" s="1"/>
  <c r="AN820" i="3"/>
  <c r="AO820" i="3" s="1"/>
  <c r="AN821" i="3"/>
  <c r="AO821" i="3" s="1"/>
  <c r="AN822" i="3"/>
  <c r="AO822" i="3" s="1"/>
  <c r="AN823" i="3"/>
  <c r="AO823" i="3" s="1"/>
  <c r="AN825" i="3"/>
  <c r="AO825" i="3" s="1"/>
  <c r="AN826" i="3"/>
  <c r="AO826" i="3" s="1"/>
  <c r="AN828" i="3"/>
  <c r="AO828" i="3" s="1"/>
  <c r="AN829" i="3"/>
  <c r="AO829" i="3" s="1"/>
  <c r="AN830" i="3"/>
  <c r="AO830" i="3" s="1"/>
  <c r="AN811" i="3"/>
  <c r="AO811" i="3" s="1"/>
  <c r="AN813" i="3"/>
  <c r="AO813" i="3" s="1"/>
  <c r="AN765" i="3"/>
  <c r="AO765" i="3" s="1"/>
  <c r="AN766" i="3"/>
  <c r="AO766" i="3" s="1"/>
  <c r="AN768" i="3"/>
  <c r="AO768" i="3" s="1"/>
  <c r="AN769" i="3"/>
  <c r="AO769" i="3" s="1"/>
  <c r="AN770" i="3"/>
  <c r="AO770" i="3" s="1"/>
  <c r="AN771" i="3"/>
  <c r="AO771" i="3" s="1"/>
  <c r="AN773" i="3"/>
  <c r="AO773" i="3" s="1"/>
  <c r="AN890" i="3"/>
  <c r="AO890" i="3" s="1"/>
  <c r="AN891" i="3"/>
  <c r="AO891" i="3" s="1"/>
  <c r="AN893" i="3"/>
  <c r="AO893" i="3" s="1"/>
  <c r="AN894" i="3"/>
  <c r="AO894" i="3" s="1"/>
  <c r="AN895" i="3"/>
  <c r="AO895" i="3" s="1"/>
  <c r="AN897" i="3"/>
  <c r="AO897" i="3" s="1"/>
  <c r="AN898" i="3"/>
  <c r="AO898" i="3" s="1"/>
  <c r="AN901" i="3"/>
  <c r="AO901" i="3" s="1"/>
  <c r="AN902" i="3"/>
  <c r="AO902" i="3" s="1"/>
  <c r="AN903" i="3"/>
  <c r="AO903" i="3" s="1"/>
  <c r="AN906" i="3"/>
  <c r="AO906" i="3" s="1"/>
  <c r="AN907" i="3"/>
  <c r="AO907" i="3" s="1"/>
  <c r="AN909" i="3"/>
  <c r="AO909" i="3" s="1"/>
  <c r="AN910" i="3"/>
  <c r="AO910" i="3" s="1"/>
  <c r="AN835" i="3"/>
  <c r="AO835" i="3" s="1"/>
  <c r="AN837" i="3"/>
  <c r="AO837" i="3" s="1"/>
  <c r="AN838" i="3"/>
  <c r="AO838" i="3" s="1"/>
  <c r="AN841" i="3"/>
  <c r="AO841" i="3" s="1"/>
  <c r="AN870" i="3"/>
  <c r="AO870" i="3" s="1"/>
  <c r="AN871" i="3"/>
  <c r="AO871" i="3" s="1"/>
  <c r="AN873" i="3"/>
  <c r="AO873" i="3" s="1"/>
  <c r="AN874" i="3"/>
  <c r="AO874" i="3" s="1"/>
  <c r="AN875" i="3"/>
  <c r="AO875" i="3" s="1"/>
  <c r="AN877" i="3"/>
  <c r="AO877" i="3" s="1"/>
  <c r="AN878" i="3"/>
  <c r="AO878" i="3" s="1"/>
  <c r="AN858" i="3"/>
  <c r="AO858" i="3" s="1"/>
  <c r="AN859" i="3"/>
  <c r="AO859" i="3" s="1"/>
  <c r="AN861" i="3"/>
  <c r="AO861" i="3" s="1"/>
  <c r="AN862" i="3"/>
  <c r="AO862" i="3" s="1"/>
  <c r="AN865" i="3"/>
  <c r="AO865" i="3" s="1"/>
  <c r="AN866" i="3"/>
  <c r="AO866" i="3" s="1"/>
  <c r="AN882" i="3"/>
  <c r="AO882" i="3" s="1"/>
  <c r="AN883" i="3"/>
  <c r="AO883" i="3" s="1"/>
  <c r="AN846" i="3"/>
  <c r="AO846" i="3" s="1"/>
  <c r="AN847" i="3"/>
  <c r="AO847" i="3" s="1"/>
  <c r="AN849" i="3"/>
  <c r="AO849" i="3" s="1"/>
  <c r="AN850" i="3"/>
  <c r="AO850" i="3" s="1"/>
  <c r="AN853" i="3"/>
  <c r="AO853" i="3" s="1"/>
  <c r="AN747" i="3"/>
  <c r="AO747" i="3" s="1"/>
  <c r="AN698" i="3"/>
  <c r="AO698" i="3" s="1"/>
  <c r="AN466" i="3"/>
  <c r="AO466" i="3" s="1"/>
  <c r="AN591" i="3"/>
  <c r="AO591" i="3" s="1"/>
  <c r="AN517" i="3"/>
  <c r="AO517" i="3" s="1"/>
  <c r="AN562" i="3"/>
  <c r="AO562" i="3" s="1"/>
  <c r="AN442" i="3"/>
  <c r="AO442" i="3" s="1"/>
  <c r="AN556" i="3"/>
  <c r="AO556" i="3" s="1"/>
  <c r="AN530" i="3"/>
  <c r="AO530" i="3" s="1"/>
  <c r="AN65" i="3"/>
  <c r="AO65" i="3" s="1"/>
  <c r="AN85" i="3"/>
  <c r="AO85" i="3" s="1"/>
  <c r="AN55" i="3"/>
  <c r="AO55" i="3" s="1"/>
  <c r="AN146" i="3"/>
  <c r="AO146" i="3" s="1"/>
  <c r="AN206" i="3"/>
  <c r="AO206" i="3" s="1"/>
  <c r="AN128" i="3"/>
  <c r="AO128" i="3" s="1"/>
  <c r="AN339" i="3"/>
  <c r="AO339" i="3" s="1"/>
  <c r="AN831" i="3"/>
  <c r="AO831" i="3" s="1"/>
  <c r="AN867" i="3"/>
  <c r="AO867" i="3" s="1"/>
  <c r="AN885" i="3"/>
  <c r="AO885" i="3" s="1"/>
  <c r="AN636" i="3"/>
  <c r="AO636" i="3" s="1"/>
  <c r="AN663" i="3"/>
  <c r="AO663" i="3" s="1"/>
  <c r="AN86" i="3"/>
  <c r="AO86" i="3" s="1"/>
  <c r="AN207" i="3"/>
  <c r="AO207" i="3" s="1"/>
  <c r="AN38" i="3"/>
  <c r="AO38" i="3" s="1"/>
  <c r="AN792" i="3"/>
  <c r="AO792" i="3" s="1"/>
  <c r="AN377" i="3"/>
  <c r="AO377" i="3" s="1"/>
  <c r="AN886" i="3"/>
  <c r="AO886" i="3" s="1"/>
  <c r="AN397" i="3"/>
  <c r="AO397" i="3" s="1"/>
  <c r="AN426" i="3"/>
  <c r="AO426" i="3" s="1"/>
  <c r="AN321" i="3"/>
  <c r="AO321" i="3" s="1"/>
  <c r="AN468" i="3"/>
  <c r="AO468" i="3" s="1"/>
  <c r="AN518" i="3"/>
  <c r="AO518" i="3" s="1"/>
  <c r="AN175" i="3"/>
  <c r="AO175" i="3" s="1"/>
  <c r="AN833" i="3"/>
  <c r="AO833" i="3" s="1"/>
  <c r="AN842" i="3"/>
  <c r="AO842" i="3" s="1"/>
  <c r="AN855" i="3"/>
  <c r="AO855" i="3" s="1"/>
  <c r="AN56" i="3"/>
  <c r="AO56" i="3" s="1"/>
  <c r="AN557" i="3"/>
  <c r="AO557" i="3" s="1"/>
  <c r="AN312" i="3"/>
  <c r="AO312" i="3" s="1"/>
  <c r="AN748" i="3"/>
  <c r="AO748" i="3" s="1"/>
  <c r="AN679" i="3"/>
  <c r="AO679" i="3" s="1"/>
  <c r="AN637" i="3"/>
  <c r="AO637" i="3" s="1"/>
  <c r="AN412" i="3"/>
  <c r="AO412" i="3" s="1"/>
  <c r="AN717" i="3"/>
  <c r="AO717" i="3" s="1"/>
  <c r="AN664" i="3"/>
  <c r="AO664" i="3" s="1"/>
  <c r="AN39" i="3"/>
  <c r="AO39" i="3" s="1"/>
  <c r="AN856" i="3"/>
  <c r="AO856" i="3" s="1"/>
  <c r="AN638" i="3"/>
  <c r="AO638" i="3" s="1"/>
  <c r="AN413" i="3"/>
  <c r="AO413" i="3" s="1"/>
  <c r="AN749" i="3"/>
  <c r="AO749" i="3" s="1"/>
  <c r="AN879" i="3"/>
  <c r="AO879" i="3" s="1"/>
  <c r="AN639" i="3"/>
  <c r="AO639" i="3" s="1"/>
  <c r="AN484" i="3"/>
  <c r="AO484" i="3" s="1"/>
  <c r="AN750" i="3"/>
  <c r="AO750" i="3" s="1"/>
  <c r="AN117" i="3"/>
  <c r="AO117" i="3" s="1"/>
  <c r="AN87" i="3"/>
  <c r="AO87" i="3" s="1"/>
  <c r="AN592" i="3"/>
  <c r="AO592" i="3" s="1"/>
  <c r="AN593" i="3"/>
  <c r="AO593" i="3" s="1"/>
  <c r="AN137" i="3"/>
  <c r="AO137" i="3" s="1"/>
  <c r="AN641" i="3"/>
  <c r="AO641" i="3" s="1"/>
  <c r="AN642" i="3"/>
  <c r="AO642" i="3" s="1"/>
  <c r="AN681" i="3"/>
  <c r="AO681" i="3" s="1"/>
  <c r="AN682" i="3"/>
  <c r="AO682" i="3" s="1"/>
  <c r="AN751" i="3"/>
  <c r="AO751" i="3" s="1"/>
  <c r="AN183" i="3"/>
  <c r="AO183" i="3" s="1"/>
  <c r="AN184" i="3"/>
  <c r="AO184" i="3" s="1"/>
  <c r="AN753" i="3"/>
  <c r="AO753" i="3" s="1"/>
  <c r="AN208" i="3"/>
  <c r="AO208" i="3" s="1"/>
  <c r="AN209" i="3"/>
  <c r="AO209" i="3" s="1"/>
  <c r="AN210" i="3"/>
  <c r="AO210" i="3" s="1"/>
  <c r="AN503" i="3"/>
  <c r="AO503" i="3" s="1"/>
  <c r="AN504" i="3"/>
  <c r="AO504" i="3" s="1"/>
  <c r="AN505" i="3"/>
  <c r="AO505" i="3" s="1"/>
  <c r="AN390" i="3"/>
  <c r="AO390" i="3" s="1"/>
  <c r="AN718" i="3"/>
  <c r="AO718" i="3" s="1"/>
  <c r="AN720" i="3"/>
  <c r="AO720" i="3" s="1"/>
  <c r="AN665" i="3"/>
  <c r="AO665" i="3" s="1"/>
  <c r="AN564" i="3"/>
  <c r="AO564" i="3" s="1"/>
  <c r="AN911" i="3"/>
  <c r="AO911" i="3" s="1"/>
  <c r="AN444" i="3"/>
  <c r="AO444" i="3" s="1"/>
  <c r="AN445" i="3"/>
  <c r="AO445" i="3" s="1"/>
  <c r="AN446" i="3"/>
  <c r="AO446" i="3" s="1"/>
  <c r="AN565" i="3"/>
  <c r="AO565" i="3" s="1"/>
  <c r="AN566" i="3"/>
  <c r="AO566" i="3" s="1"/>
  <c r="AN843" i="3"/>
  <c r="AO843" i="3" s="1"/>
  <c r="AN57" i="3"/>
  <c r="AO57" i="3" s="1"/>
  <c r="AN485" i="3"/>
  <c r="AO485" i="3" s="1"/>
  <c r="AN427" i="3"/>
  <c r="AO427" i="3" s="1"/>
  <c r="AN340" i="3"/>
  <c r="AO340" i="3" s="1"/>
  <c r="AN519" i="3"/>
  <c r="AO519" i="3" s="1"/>
  <c r="AN229" i="3"/>
  <c r="AO229" i="3" s="1"/>
  <c r="AN378" i="3"/>
  <c r="AO378" i="3" s="1"/>
  <c r="AN793" i="3"/>
  <c r="AO793" i="3" s="1"/>
  <c r="AN794" i="3"/>
  <c r="AO794" i="3" s="1"/>
  <c r="AN795" i="3"/>
  <c r="AO795" i="3" s="1"/>
  <c r="AN95" i="3"/>
  <c r="AO95" i="3" s="1"/>
  <c r="AN96" i="3"/>
  <c r="AO96" i="3" s="1"/>
  <c r="AN198" i="3"/>
  <c r="AO198" i="3" s="1"/>
  <c r="AN531" i="3"/>
  <c r="AO531" i="3" s="1"/>
  <c r="AN469" i="3"/>
  <c r="AO469" i="3" s="1"/>
  <c r="AN470" i="3"/>
  <c r="AO470" i="3" s="1"/>
  <c r="AN471" i="3"/>
  <c r="AO471" i="3" s="1"/>
  <c r="AN472" i="3"/>
  <c r="AO472" i="3" s="1"/>
  <c r="AN762" i="3"/>
  <c r="AO762" i="3" s="1"/>
  <c r="AG17" i="3"/>
  <c r="AH17" i="3" s="1"/>
  <c r="AG18" i="3"/>
  <c r="AH18" i="3" s="1"/>
  <c r="AG19" i="3"/>
  <c r="AH19" i="3" s="1"/>
  <c r="AG20" i="3"/>
  <c r="AH20" i="3" s="1"/>
  <c r="AG21" i="3"/>
  <c r="AH21" i="3" s="1"/>
  <c r="AG22" i="3"/>
  <c r="AH22" i="3" s="1"/>
  <c r="AG23" i="3"/>
  <c r="AH23" i="3" s="1"/>
  <c r="AG24" i="3"/>
  <c r="AH24" i="3" s="1"/>
  <c r="AG25" i="3"/>
  <c r="AH25" i="3" s="1"/>
  <c r="AG26" i="3"/>
  <c r="AH26" i="3" s="1"/>
  <c r="AG27" i="3"/>
  <c r="AH27" i="3" s="1"/>
  <c r="AG28" i="3"/>
  <c r="AH28" i="3" s="1"/>
  <c r="AG29" i="3"/>
  <c r="AH29" i="3" s="1"/>
  <c r="AG30" i="3"/>
  <c r="AH30" i="3" s="1"/>
  <c r="AG31" i="3"/>
  <c r="AH31" i="3" s="1"/>
  <c r="AG32" i="3"/>
  <c r="AH32" i="3" s="1"/>
  <c r="AG33" i="3"/>
  <c r="AH33" i="3" s="1"/>
  <c r="AG34" i="3"/>
  <c r="AH34" i="3" s="1"/>
  <c r="AG35" i="3"/>
  <c r="AH35" i="3" s="1"/>
  <c r="AG36" i="3"/>
  <c r="AH36" i="3" s="1"/>
  <c r="AG37" i="3"/>
  <c r="AH37" i="3" s="1"/>
  <c r="AG38" i="3"/>
  <c r="AH38" i="3" s="1"/>
  <c r="AG39" i="3"/>
  <c r="AH39" i="3" s="1"/>
  <c r="AG40" i="3"/>
  <c r="AH40" i="3" s="1"/>
  <c r="AG41" i="3"/>
  <c r="AH41" i="3" s="1"/>
  <c r="AG42" i="3"/>
  <c r="AH42" i="3" s="1"/>
  <c r="AG43" i="3"/>
  <c r="AH43" i="3" s="1"/>
  <c r="AG44" i="3"/>
  <c r="AH44" i="3" s="1"/>
  <c r="AG45" i="3"/>
  <c r="AH45" i="3" s="1"/>
  <c r="AG46" i="3"/>
  <c r="AH46" i="3" s="1"/>
  <c r="AG47" i="3"/>
  <c r="AH47" i="3" s="1"/>
  <c r="AG48" i="3"/>
  <c r="AH48" i="3" s="1"/>
  <c r="AG49" i="3"/>
  <c r="AH49" i="3" s="1"/>
  <c r="AG50" i="3"/>
  <c r="AH50" i="3" s="1"/>
  <c r="AG51" i="3"/>
  <c r="AH51" i="3" s="1"/>
  <c r="AG52" i="3"/>
  <c r="AH52" i="3" s="1"/>
  <c r="AG53" i="3"/>
  <c r="AH53" i="3" s="1"/>
  <c r="AG54" i="3"/>
  <c r="AH54" i="3" s="1"/>
  <c r="AG55" i="3"/>
  <c r="AH55" i="3" s="1"/>
  <c r="AG56" i="3"/>
  <c r="AH56" i="3" s="1"/>
  <c r="AG57" i="3"/>
  <c r="AH57" i="3" s="1"/>
  <c r="AG58" i="3"/>
  <c r="AH58" i="3" s="1"/>
  <c r="AG59" i="3"/>
  <c r="AH59" i="3" s="1"/>
  <c r="AG60" i="3"/>
  <c r="AH60" i="3" s="1"/>
  <c r="AG61" i="3"/>
  <c r="AH61" i="3" s="1"/>
  <c r="AG62" i="3"/>
  <c r="AH62" i="3" s="1"/>
  <c r="AG63" i="3"/>
  <c r="AH63" i="3" s="1"/>
  <c r="AG64" i="3"/>
  <c r="AH64" i="3" s="1"/>
  <c r="AG65" i="3"/>
  <c r="AH65" i="3" s="1"/>
  <c r="AG66" i="3"/>
  <c r="AH66" i="3" s="1"/>
  <c r="AG67" i="3"/>
  <c r="AH67" i="3" s="1"/>
  <c r="AG68" i="3"/>
  <c r="AH68" i="3" s="1"/>
  <c r="AG69" i="3"/>
  <c r="AH69" i="3" s="1"/>
  <c r="AG70" i="3"/>
  <c r="AH70" i="3" s="1"/>
  <c r="AG71" i="3"/>
  <c r="AH71" i="3" s="1"/>
  <c r="AG72" i="3"/>
  <c r="AH72" i="3" s="1"/>
  <c r="AG73" i="3"/>
  <c r="AH73" i="3" s="1"/>
  <c r="AG74" i="3"/>
  <c r="AH74" i="3" s="1"/>
  <c r="AG75" i="3"/>
  <c r="AH75" i="3" s="1"/>
  <c r="AG76" i="3"/>
  <c r="AH76" i="3" s="1"/>
  <c r="AG77" i="3"/>
  <c r="AH77" i="3" s="1"/>
  <c r="AG78" i="3"/>
  <c r="AH78" i="3" s="1"/>
  <c r="AG79" i="3"/>
  <c r="AH79" i="3" s="1"/>
  <c r="AG80" i="3"/>
  <c r="AH80" i="3" s="1"/>
  <c r="AG81" i="3"/>
  <c r="AH81" i="3" s="1"/>
  <c r="AG82" i="3"/>
  <c r="AH82" i="3" s="1"/>
  <c r="AG83" i="3"/>
  <c r="AH83" i="3" s="1"/>
  <c r="AG84" i="3"/>
  <c r="AH84" i="3" s="1"/>
  <c r="AG85" i="3"/>
  <c r="AH85" i="3" s="1"/>
  <c r="AG86" i="3"/>
  <c r="AH86" i="3" s="1"/>
  <c r="AG87" i="3"/>
  <c r="AH87" i="3" s="1"/>
  <c r="AG88" i="3"/>
  <c r="AH88" i="3" s="1"/>
  <c r="AG89" i="3"/>
  <c r="AH89" i="3" s="1"/>
  <c r="AG90" i="3"/>
  <c r="AH90" i="3" s="1"/>
  <c r="AG91" i="3"/>
  <c r="AH91" i="3" s="1"/>
  <c r="AG92" i="3"/>
  <c r="AH92" i="3" s="1"/>
  <c r="AG93" i="3"/>
  <c r="AH93" i="3" s="1"/>
  <c r="AG94" i="3"/>
  <c r="AH94" i="3" s="1"/>
  <c r="AG95" i="3"/>
  <c r="AH95" i="3" s="1"/>
  <c r="AG96" i="3"/>
  <c r="AH96" i="3" s="1"/>
  <c r="AG97" i="3"/>
  <c r="AH97" i="3" s="1"/>
  <c r="AG98" i="3"/>
  <c r="AH98" i="3" s="1"/>
  <c r="AG99" i="3"/>
  <c r="AH99" i="3" s="1"/>
  <c r="AG100" i="3"/>
  <c r="AH100" i="3" s="1"/>
  <c r="AG101" i="3"/>
  <c r="AH101" i="3" s="1"/>
  <c r="AG102" i="3"/>
  <c r="AH102" i="3" s="1"/>
  <c r="AG103" i="3"/>
  <c r="AH103" i="3" s="1"/>
  <c r="AG104" i="3"/>
  <c r="AH104" i="3" s="1"/>
  <c r="AG105" i="3"/>
  <c r="AH105" i="3" s="1"/>
  <c r="AG106" i="3"/>
  <c r="AH106" i="3" s="1"/>
  <c r="AG107" i="3"/>
  <c r="AH107" i="3" s="1"/>
  <c r="AG108" i="3"/>
  <c r="AH108" i="3" s="1"/>
  <c r="AG109" i="3"/>
  <c r="AH109" i="3" s="1"/>
  <c r="AG110" i="3"/>
  <c r="AH110" i="3" s="1"/>
  <c r="AG111" i="3"/>
  <c r="AH111" i="3" s="1"/>
  <c r="AG112" i="3"/>
  <c r="AH112" i="3" s="1"/>
  <c r="AG113" i="3"/>
  <c r="AH113" i="3" s="1"/>
  <c r="AG114" i="3"/>
  <c r="AH114" i="3" s="1"/>
  <c r="AG115" i="3"/>
  <c r="AH115" i="3" s="1"/>
  <c r="AG116" i="3"/>
  <c r="AH116" i="3" s="1"/>
  <c r="AG117" i="3"/>
  <c r="AH117" i="3" s="1"/>
  <c r="AG118" i="3"/>
  <c r="AH118" i="3" s="1"/>
  <c r="AG119" i="3"/>
  <c r="AH119" i="3" s="1"/>
  <c r="AG120" i="3"/>
  <c r="AH120" i="3" s="1"/>
  <c r="AG121" i="3"/>
  <c r="AH121" i="3" s="1"/>
  <c r="AG122" i="3"/>
  <c r="AH122" i="3" s="1"/>
  <c r="AG123" i="3"/>
  <c r="AH123" i="3" s="1"/>
  <c r="AG124" i="3"/>
  <c r="AH124" i="3" s="1"/>
  <c r="AG125" i="3"/>
  <c r="AH125" i="3" s="1"/>
  <c r="AG126" i="3"/>
  <c r="AH126" i="3" s="1"/>
  <c r="AG127" i="3"/>
  <c r="AH127" i="3" s="1"/>
  <c r="AG128" i="3"/>
  <c r="AH128" i="3" s="1"/>
  <c r="AG129" i="3"/>
  <c r="AH129" i="3" s="1"/>
  <c r="AG130" i="3"/>
  <c r="AH130" i="3" s="1"/>
  <c r="AG131" i="3"/>
  <c r="AH131" i="3" s="1"/>
  <c r="AG132" i="3"/>
  <c r="AH132" i="3" s="1"/>
  <c r="AG133" i="3"/>
  <c r="AH133" i="3" s="1"/>
  <c r="AG134" i="3"/>
  <c r="AH134" i="3" s="1"/>
  <c r="AG135" i="3"/>
  <c r="AH135" i="3" s="1"/>
  <c r="AG136" i="3"/>
  <c r="AH136" i="3" s="1"/>
  <c r="AG137" i="3"/>
  <c r="AH137" i="3" s="1"/>
  <c r="AG138" i="3"/>
  <c r="AH138" i="3" s="1"/>
  <c r="AG139" i="3"/>
  <c r="AH139" i="3" s="1"/>
  <c r="AG140" i="3"/>
  <c r="AH140" i="3" s="1"/>
  <c r="AG141" i="3"/>
  <c r="AH141" i="3" s="1"/>
  <c r="AG142" i="3"/>
  <c r="AH142" i="3" s="1"/>
  <c r="AG143" i="3"/>
  <c r="AH143" i="3" s="1"/>
  <c r="AG144" i="3"/>
  <c r="AH144" i="3" s="1"/>
  <c r="AG145" i="3"/>
  <c r="AH145" i="3" s="1"/>
  <c r="AG146" i="3"/>
  <c r="AH146" i="3" s="1"/>
  <c r="AG147" i="3"/>
  <c r="AH147" i="3" s="1"/>
  <c r="AG148" i="3"/>
  <c r="AH148" i="3" s="1"/>
  <c r="AG149" i="3"/>
  <c r="AH149" i="3" s="1"/>
  <c r="AG150" i="3"/>
  <c r="AH150" i="3" s="1"/>
  <c r="AG151" i="3"/>
  <c r="AH151" i="3" s="1"/>
  <c r="AG152" i="3"/>
  <c r="AH152" i="3" s="1"/>
  <c r="AG153" i="3"/>
  <c r="AH153" i="3" s="1"/>
  <c r="AG154" i="3"/>
  <c r="AH154" i="3" s="1"/>
  <c r="AG155" i="3"/>
  <c r="AH155" i="3" s="1"/>
  <c r="AG156" i="3"/>
  <c r="AH156" i="3" s="1"/>
  <c r="AG157" i="3"/>
  <c r="AH157" i="3" s="1"/>
  <c r="AG158" i="3"/>
  <c r="AH158" i="3" s="1"/>
  <c r="AG159" i="3"/>
  <c r="AH159" i="3" s="1"/>
  <c r="AG160" i="3"/>
  <c r="AH160" i="3" s="1"/>
  <c r="AG161" i="3"/>
  <c r="AH161" i="3" s="1"/>
  <c r="AG162" i="3"/>
  <c r="AH162" i="3" s="1"/>
  <c r="AG163" i="3"/>
  <c r="AH163" i="3" s="1"/>
  <c r="AG164" i="3"/>
  <c r="AH164" i="3" s="1"/>
  <c r="AG165" i="3"/>
  <c r="AH165" i="3" s="1"/>
  <c r="AG166" i="3"/>
  <c r="AH166" i="3" s="1"/>
  <c r="AG167" i="3"/>
  <c r="AH167" i="3" s="1"/>
  <c r="AG168" i="3"/>
  <c r="AH168" i="3" s="1"/>
  <c r="AG169" i="3"/>
  <c r="AH169" i="3" s="1"/>
  <c r="AG170" i="3"/>
  <c r="AH170" i="3" s="1"/>
  <c r="AG171" i="3"/>
  <c r="AH171" i="3" s="1"/>
  <c r="AG172" i="3"/>
  <c r="AH172" i="3" s="1"/>
  <c r="AG173" i="3"/>
  <c r="AH173" i="3" s="1"/>
  <c r="AG174" i="3"/>
  <c r="AH174" i="3" s="1"/>
  <c r="AG175" i="3"/>
  <c r="AH175" i="3" s="1"/>
  <c r="AG176" i="3"/>
  <c r="AH176" i="3" s="1"/>
  <c r="AG177" i="3"/>
  <c r="AH177" i="3" s="1"/>
  <c r="AG178" i="3"/>
  <c r="AH178" i="3" s="1"/>
  <c r="AG179" i="3"/>
  <c r="AH179" i="3" s="1"/>
  <c r="AG180" i="3"/>
  <c r="AH180" i="3" s="1"/>
  <c r="AG181" i="3"/>
  <c r="AH181" i="3" s="1"/>
  <c r="AG182" i="3"/>
  <c r="AH182" i="3" s="1"/>
  <c r="AG183" i="3"/>
  <c r="AH183" i="3" s="1"/>
  <c r="AG184" i="3"/>
  <c r="AH184" i="3" s="1"/>
  <c r="AG185" i="3"/>
  <c r="AH185" i="3" s="1"/>
  <c r="AG186" i="3"/>
  <c r="AH186" i="3" s="1"/>
  <c r="AG187" i="3"/>
  <c r="AH187" i="3" s="1"/>
  <c r="AG188" i="3"/>
  <c r="AH188" i="3" s="1"/>
  <c r="AG189" i="3"/>
  <c r="AH189" i="3" s="1"/>
  <c r="AG190" i="3"/>
  <c r="AH190" i="3" s="1"/>
  <c r="AG191" i="3"/>
  <c r="AH191" i="3" s="1"/>
  <c r="AG192" i="3"/>
  <c r="AH192" i="3" s="1"/>
  <c r="AG193" i="3"/>
  <c r="AH193" i="3" s="1"/>
  <c r="AG194" i="3"/>
  <c r="AH194" i="3" s="1"/>
  <c r="AG195" i="3"/>
  <c r="AH195" i="3" s="1"/>
  <c r="AG196" i="3"/>
  <c r="AH196" i="3" s="1"/>
  <c r="AG197" i="3"/>
  <c r="AH197" i="3" s="1"/>
  <c r="AG198" i="3"/>
  <c r="AH198" i="3" s="1"/>
  <c r="AG199" i="3"/>
  <c r="AH199" i="3" s="1"/>
  <c r="AG200" i="3"/>
  <c r="AH200" i="3" s="1"/>
  <c r="AG201" i="3"/>
  <c r="AH201" i="3" s="1"/>
  <c r="AG202" i="3"/>
  <c r="AH202" i="3" s="1"/>
  <c r="AG203" i="3"/>
  <c r="AH203" i="3" s="1"/>
  <c r="AG204" i="3"/>
  <c r="AH204" i="3" s="1"/>
  <c r="AG205" i="3"/>
  <c r="AH205" i="3" s="1"/>
  <c r="AG206" i="3"/>
  <c r="AH206" i="3" s="1"/>
  <c r="AG207" i="3"/>
  <c r="AH207" i="3" s="1"/>
  <c r="AG208" i="3"/>
  <c r="AH208" i="3" s="1"/>
  <c r="AG209" i="3"/>
  <c r="AH209" i="3" s="1"/>
  <c r="AG210" i="3"/>
  <c r="AH210" i="3" s="1"/>
  <c r="AG211" i="3"/>
  <c r="AH211" i="3" s="1"/>
  <c r="AG212" i="3"/>
  <c r="AH212" i="3" s="1"/>
  <c r="AG213" i="3"/>
  <c r="AH213" i="3" s="1"/>
  <c r="AG214" i="3"/>
  <c r="AH214" i="3" s="1"/>
  <c r="AG215" i="3"/>
  <c r="AH215" i="3" s="1"/>
  <c r="AG216" i="3"/>
  <c r="AH216" i="3" s="1"/>
  <c r="AG217" i="3"/>
  <c r="AH217" i="3" s="1"/>
  <c r="AG218" i="3"/>
  <c r="AH218" i="3" s="1"/>
  <c r="AG219" i="3"/>
  <c r="AH219" i="3" s="1"/>
  <c r="AG220" i="3"/>
  <c r="AH220" i="3" s="1"/>
  <c r="AG221" i="3"/>
  <c r="AH221" i="3" s="1"/>
  <c r="AG222" i="3"/>
  <c r="AH222" i="3" s="1"/>
  <c r="AG223" i="3"/>
  <c r="AH223" i="3" s="1"/>
  <c r="AG224" i="3"/>
  <c r="AH224" i="3" s="1"/>
  <c r="AG225" i="3"/>
  <c r="AH225" i="3" s="1"/>
  <c r="AG226" i="3"/>
  <c r="AH226" i="3" s="1"/>
  <c r="AG227" i="3"/>
  <c r="AH227" i="3" s="1"/>
  <c r="AG228" i="3"/>
  <c r="AH228" i="3" s="1"/>
  <c r="AG229" i="3"/>
  <c r="AH229" i="3" s="1"/>
  <c r="AG230" i="3"/>
  <c r="AH230" i="3" s="1"/>
  <c r="AG231" i="3"/>
  <c r="AH231" i="3" s="1"/>
  <c r="AG232" i="3"/>
  <c r="AH232" i="3" s="1"/>
  <c r="AG233" i="3"/>
  <c r="AH233" i="3" s="1"/>
  <c r="AG234" i="3"/>
  <c r="AH234" i="3" s="1"/>
  <c r="AG235" i="3"/>
  <c r="AH235" i="3" s="1"/>
  <c r="AG236" i="3"/>
  <c r="AH236" i="3" s="1"/>
  <c r="AG237" i="3"/>
  <c r="AH237" i="3" s="1"/>
  <c r="AG238" i="3"/>
  <c r="AH238" i="3" s="1"/>
  <c r="AG239" i="3"/>
  <c r="AH239" i="3" s="1"/>
  <c r="AG240" i="3"/>
  <c r="AH240" i="3" s="1"/>
  <c r="AG241" i="3"/>
  <c r="AH241" i="3" s="1"/>
  <c r="AG242" i="3"/>
  <c r="AH242" i="3" s="1"/>
  <c r="AG243" i="3"/>
  <c r="AH243" i="3" s="1"/>
  <c r="AG244" i="3"/>
  <c r="AH244" i="3" s="1"/>
  <c r="AG245" i="3"/>
  <c r="AH245" i="3" s="1"/>
  <c r="AG246" i="3"/>
  <c r="AH246" i="3" s="1"/>
  <c r="AG247" i="3"/>
  <c r="AH247" i="3" s="1"/>
  <c r="AG248" i="3"/>
  <c r="AH248" i="3" s="1"/>
  <c r="AG249" i="3"/>
  <c r="AH249" i="3" s="1"/>
  <c r="AG250" i="3"/>
  <c r="AH250" i="3" s="1"/>
  <c r="AG251" i="3"/>
  <c r="AH251" i="3" s="1"/>
  <c r="AG252" i="3"/>
  <c r="AH252" i="3" s="1"/>
  <c r="AG253" i="3"/>
  <c r="AH253" i="3" s="1"/>
  <c r="AG254" i="3"/>
  <c r="AH254" i="3" s="1"/>
  <c r="AG255" i="3"/>
  <c r="AH255" i="3" s="1"/>
  <c r="AG256" i="3"/>
  <c r="AH256" i="3" s="1"/>
  <c r="AG257" i="3"/>
  <c r="AH257" i="3" s="1"/>
  <c r="AG258" i="3"/>
  <c r="AH258" i="3" s="1"/>
  <c r="AG259" i="3"/>
  <c r="AH259" i="3" s="1"/>
  <c r="AG260" i="3"/>
  <c r="AH260" i="3" s="1"/>
  <c r="AG261" i="3"/>
  <c r="AH261" i="3" s="1"/>
  <c r="AG262" i="3"/>
  <c r="AH262" i="3" s="1"/>
  <c r="AG263" i="3"/>
  <c r="AH263" i="3" s="1"/>
  <c r="AG264" i="3"/>
  <c r="AH264" i="3" s="1"/>
  <c r="AG265" i="3"/>
  <c r="AH265" i="3" s="1"/>
  <c r="AG266" i="3"/>
  <c r="AH266" i="3" s="1"/>
  <c r="AG267" i="3"/>
  <c r="AH267" i="3" s="1"/>
  <c r="AG268" i="3"/>
  <c r="AH268" i="3" s="1"/>
  <c r="AG269" i="3"/>
  <c r="AH269" i="3" s="1"/>
  <c r="AG270" i="3"/>
  <c r="AH270" i="3" s="1"/>
  <c r="AG271" i="3"/>
  <c r="AH271" i="3" s="1"/>
  <c r="AG272" i="3"/>
  <c r="AH272" i="3" s="1"/>
  <c r="AG273" i="3"/>
  <c r="AH273" i="3" s="1"/>
  <c r="AG274" i="3"/>
  <c r="AH274" i="3" s="1"/>
  <c r="AG275" i="3"/>
  <c r="AH275" i="3" s="1"/>
  <c r="AG276" i="3"/>
  <c r="AH276" i="3" s="1"/>
  <c r="AG277" i="3"/>
  <c r="AH277" i="3" s="1"/>
  <c r="AG278" i="3"/>
  <c r="AH278" i="3" s="1"/>
  <c r="AG279" i="3"/>
  <c r="AH279" i="3" s="1"/>
  <c r="AG280" i="3"/>
  <c r="AH280" i="3" s="1"/>
  <c r="AG281" i="3"/>
  <c r="AH281" i="3" s="1"/>
  <c r="AG282" i="3"/>
  <c r="AH282" i="3" s="1"/>
  <c r="AG283" i="3"/>
  <c r="AH283" i="3" s="1"/>
  <c r="AG284" i="3"/>
  <c r="AH284" i="3" s="1"/>
  <c r="AG285" i="3"/>
  <c r="AH285" i="3" s="1"/>
  <c r="AG286" i="3"/>
  <c r="AH286" i="3" s="1"/>
  <c r="AG287" i="3"/>
  <c r="AH287" i="3" s="1"/>
  <c r="AG288" i="3"/>
  <c r="AH288" i="3" s="1"/>
  <c r="AG289" i="3"/>
  <c r="AH289" i="3" s="1"/>
  <c r="AG290" i="3"/>
  <c r="AH290" i="3" s="1"/>
  <c r="AG291" i="3"/>
  <c r="AH291" i="3" s="1"/>
  <c r="AG292" i="3"/>
  <c r="AH292" i="3" s="1"/>
  <c r="AG293" i="3"/>
  <c r="AH293" i="3" s="1"/>
  <c r="AG294" i="3"/>
  <c r="AH294" i="3" s="1"/>
  <c r="AG295" i="3"/>
  <c r="AH295" i="3" s="1"/>
  <c r="AG296" i="3"/>
  <c r="AH296" i="3" s="1"/>
  <c r="AG297" i="3"/>
  <c r="AH297" i="3" s="1"/>
  <c r="AG298" i="3"/>
  <c r="AH298" i="3" s="1"/>
  <c r="AG299" i="3"/>
  <c r="AH299" i="3" s="1"/>
  <c r="AG300" i="3"/>
  <c r="AH300" i="3" s="1"/>
  <c r="AG301" i="3"/>
  <c r="AH301" i="3" s="1"/>
  <c r="AG302" i="3"/>
  <c r="AH302" i="3" s="1"/>
  <c r="AG303" i="3"/>
  <c r="AH303" i="3" s="1"/>
  <c r="AG304" i="3"/>
  <c r="AH304" i="3" s="1"/>
  <c r="AG305" i="3"/>
  <c r="AH305" i="3" s="1"/>
  <c r="AG306" i="3"/>
  <c r="AH306" i="3" s="1"/>
  <c r="AG307" i="3"/>
  <c r="AH307" i="3" s="1"/>
  <c r="AG308" i="3"/>
  <c r="AH308" i="3" s="1"/>
  <c r="AG309" i="3"/>
  <c r="AH309" i="3" s="1"/>
  <c r="AG310" i="3"/>
  <c r="AH310" i="3" s="1"/>
  <c r="AG311" i="3"/>
  <c r="AH311" i="3" s="1"/>
  <c r="AG312" i="3"/>
  <c r="AH312" i="3" s="1"/>
  <c r="AG313" i="3"/>
  <c r="AH313" i="3" s="1"/>
  <c r="AG314" i="3"/>
  <c r="AH314" i="3" s="1"/>
  <c r="AG315" i="3"/>
  <c r="AH315" i="3" s="1"/>
  <c r="AG316" i="3"/>
  <c r="AH316" i="3" s="1"/>
  <c r="AG317" i="3"/>
  <c r="AH317" i="3" s="1"/>
  <c r="AG318" i="3"/>
  <c r="AH318" i="3" s="1"/>
  <c r="AG319" i="3"/>
  <c r="AH319" i="3" s="1"/>
  <c r="AG320" i="3"/>
  <c r="AH320" i="3" s="1"/>
  <c r="AG321" i="3"/>
  <c r="AH321" i="3" s="1"/>
  <c r="AG322" i="3"/>
  <c r="AH322" i="3" s="1"/>
  <c r="AG323" i="3"/>
  <c r="AH323" i="3" s="1"/>
  <c r="AG324" i="3"/>
  <c r="AH324" i="3" s="1"/>
  <c r="AG325" i="3"/>
  <c r="AH325" i="3" s="1"/>
  <c r="AG326" i="3"/>
  <c r="AH326" i="3" s="1"/>
  <c r="AG327" i="3"/>
  <c r="AH327" i="3" s="1"/>
  <c r="AG328" i="3"/>
  <c r="AH328" i="3" s="1"/>
  <c r="AG329" i="3"/>
  <c r="AH329" i="3" s="1"/>
  <c r="AG330" i="3"/>
  <c r="AH330" i="3" s="1"/>
  <c r="AG331" i="3"/>
  <c r="AH331" i="3" s="1"/>
  <c r="AG332" i="3"/>
  <c r="AH332" i="3" s="1"/>
  <c r="AG333" i="3"/>
  <c r="AH333" i="3" s="1"/>
  <c r="AG334" i="3"/>
  <c r="AH334" i="3" s="1"/>
  <c r="AG335" i="3"/>
  <c r="AH335" i="3" s="1"/>
  <c r="AG336" i="3"/>
  <c r="AH336" i="3" s="1"/>
  <c r="AG337" i="3"/>
  <c r="AH337" i="3" s="1"/>
  <c r="AG338" i="3"/>
  <c r="AH338" i="3" s="1"/>
  <c r="AG339" i="3"/>
  <c r="AH339" i="3" s="1"/>
  <c r="AG340" i="3"/>
  <c r="AH340" i="3" s="1"/>
  <c r="AG341" i="3"/>
  <c r="AH341" i="3" s="1"/>
  <c r="AG342" i="3"/>
  <c r="AH342" i="3" s="1"/>
  <c r="AG343" i="3"/>
  <c r="AH343" i="3" s="1"/>
  <c r="AG344" i="3"/>
  <c r="AH344" i="3" s="1"/>
  <c r="AG345" i="3"/>
  <c r="AH345" i="3" s="1"/>
  <c r="AG346" i="3"/>
  <c r="AH346" i="3" s="1"/>
  <c r="AG347" i="3"/>
  <c r="AH347" i="3" s="1"/>
  <c r="AG348" i="3"/>
  <c r="AH348" i="3" s="1"/>
  <c r="AG349" i="3"/>
  <c r="AH349" i="3" s="1"/>
  <c r="AG350" i="3"/>
  <c r="AH350" i="3" s="1"/>
  <c r="AG351" i="3"/>
  <c r="AH351" i="3" s="1"/>
  <c r="AG352" i="3"/>
  <c r="AH352" i="3" s="1"/>
  <c r="AG353" i="3"/>
  <c r="AH353" i="3" s="1"/>
  <c r="AG354" i="3"/>
  <c r="AH354" i="3" s="1"/>
  <c r="AG355" i="3"/>
  <c r="AH355" i="3" s="1"/>
  <c r="AG356" i="3"/>
  <c r="AH356" i="3" s="1"/>
  <c r="AG357" i="3"/>
  <c r="AH357" i="3" s="1"/>
  <c r="AG358" i="3"/>
  <c r="AH358" i="3" s="1"/>
  <c r="AG359" i="3"/>
  <c r="AH359" i="3" s="1"/>
  <c r="AG360" i="3"/>
  <c r="AH360" i="3" s="1"/>
  <c r="AG361" i="3"/>
  <c r="AH361" i="3" s="1"/>
  <c r="AG362" i="3"/>
  <c r="AH362" i="3" s="1"/>
  <c r="AG363" i="3"/>
  <c r="AH363" i="3" s="1"/>
  <c r="AG364" i="3"/>
  <c r="AH364" i="3" s="1"/>
  <c r="AG365" i="3"/>
  <c r="AH365" i="3" s="1"/>
  <c r="AG366" i="3"/>
  <c r="AH366" i="3" s="1"/>
  <c r="AG367" i="3"/>
  <c r="AH367" i="3" s="1"/>
  <c r="AG368" i="3"/>
  <c r="AH368" i="3" s="1"/>
  <c r="AG369" i="3"/>
  <c r="AH369" i="3" s="1"/>
  <c r="AG370" i="3"/>
  <c r="AH370" i="3" s="1"/>
  <c r="AG371" i="3"/>
  <c r="AH371" i="3" s="1"/>
  <c r="AG372" i="3"/>
  <c r="AH372" i="3" s="1"/>
  <c r="AG373" i="3"/>
  <c r="AH373" i="3" s="1"/>
  <c r="AG374" i="3"/>
  <c r="AH374" i="3" s="1"/>
  <c r="AG375" i="3"/>
  <c r="AH375" i="3" s="1"/>
  <c r="AG376" i="3"/>
  <c r="AH376" i="3" s="1"/>
  <c r="AG377" i="3"/>
  <c r="AH377" i="3" s="1"/>
  <c r="AG378" i="3"/>
  <c r="AH378" i="3" s="1"/>
  <c r="AG379" i="3"/>
  <c r="AH379" i="3" s="1"/>
  <c r="AG380" i="3"/>
  <c r="AH380" i="3" s="1"/>
  <c r="AG381" i="3"/>
  <c r="AH381" i="3" s="1"/>
  <c r="AG382" i="3"/>
  <c r="AH382" i="3" s="1"/>
  <c r="AG383" i="3"/>
  <c r="AH383" i="3" s="1"/>
  <c r="AG384" i="3"/>
  <c r="AH384" i="3" s="1"/>
  <c r="AG385" i="3"/>
  <c r="AH385" i="3" s="1"/>
  <c r="AG386" i="3"/>
  <c r="AH386" i="3" s="1"/>
  <c r="AG387" i="3"/>
  <c r="AH387" i="3" s="1"/>
  <c r="AG388" i="3"/>
  <c r="AH388" i="3" s="1"/>
  <c r="AG389" i="3"/>
  <c r="AH389" i="3" s="1"/>
  <c r="AG390" i="3"/>
  <c r="AH390" i="3" s="1"/>
  <c r="AG391" i="3"/>
  <c r="AH391" i="3" s="1"/>
  <c r="AG392" i="3"/>
  <c r="AH392" i="3" s="1"/>
  <c r="AG393" i="3"/>
  <c r="AH393" i="3" s="1"/>
  <c r="AG394" i="3"/>
  <c r="AH394" i="3" s="1"/>
  <c r="AG395" i="3"/>
  <c r="AH395" i="3" s="1"/>
  <c r="AG396" i="3"/>
  <c r="AH396" i="3" s="1"/>
  <c r="AG397" i="3"/>
  <c r="AH397" i="3" s="1"/>
  <c r="AG398" i="3"/>
  <c r="AH398" i="3" s="1"/>
  <c r="AG399" i="3"/>
  <c r="AH399" i="3" s="1"/>
  <c r="AG400" i="3"/>
  <c r="AH400" i="3" s="1"/>
  <c r="AG401" i="3"/>
  <c r="AH401" i="3" s="1"/>
  <c r="AG402" i="3"/>
  <c r="AH402" i="3" s="1"/>
  <c r="AG403" i="3"/>
  <c r="AH403" i="3" s="1"/>
  <c r="AG404" i="3"/>
  <c r="AH404" i="3" s="1"/>
  <c r="AG405" i="3"/>
  <c r="AH405" i="3" s="1"/>
  <c r="AG406" i="3"/>
  <c r="AH406" i="3" s="1"/>
  <c r="AG407" i="3"/>
  <c r="AH407" i="3" s="1"/>
  <c r="AG408" i="3"/>
  <c r="AH408" i="3" s="1"/>
  <c r="AG409" i="3"/>
  <c r="AH409" i="3" s="1"/>
  <c r="AG410" i="3"/>
  <c r="AH410" i="3" s="1"/>
  <c r="AG411" i="3"/>
  <c r="AH411" i="3" s="1"/>
  <c r="AG412" i="3"/>
  <c r="AH412" i="3" s="1"/>
  <c r="AG413" i="3"/>
  <c r="AH413" i="3" s="1"/>
  <c r="AG414" i="3"/>
  <c r="AH414" i="3" s="1"/>
  <c r="AG415" i="3"/>
  <c r="AH415" i="3" s="1"/>
  <c r="AG416" i="3"/>
  <c r="AH416" i="3" s="1"/>
  <c r="AG417" i="3"/>
  <c r="AH417" i="3" s="1"/>
  <c r="AG418" i="3"/>
  <c r="AH418" i="3" s="1"/>
  <c r="AG419" i="3"/>
  <c r="AH419" i="3" s="1"/>
  <c r="AG420" i="3"/>
  <c r="AH420" i="3" s="1"/>
  <c r="AG421" i="3"/>
  <c r="AH421" i="3" s="1"/>
  <c r="AG422" i="3"/>
  <c r="AH422" i="3" s="1"/>
  <c r="AG423" i="3"/>
  <c r="AH423" i="3" s="1"/>
  <c r="AG424" i="3"/>
  <c r="AH424" i="3" s="1"/>
  <c r="AG425" i="3"/>
  <c r="AH425" i="3" s="1"/>
  <c r="AG426" i="3"/>
  <c r="AH426" i="3" s="1"/>
  <c r="AG427" i="3"/>
  <c r="AH427" i="3" s="1"/>
  <c r="AG428" i="3"/>
  <c r="AH428" i="3" s="1"/>
  <c r="AG429" i="3"/>
  <c r="AH429" i="3" s="1"/>
  <c r="AG430" i="3"/>
  <c r="AH430" i="3" s="1"/>
  <c r="AG431" i="3"/>
  <c r="AH431" i="3" s="1"/>
  <c r="AG432" i="3"/>
  <c r="AH432" i="3" s="1"/>
  <c r="AG433" i="3"/>
  <c r="AH433" i="3" s="1"/>
  <c r="AG434" i="3"/>
  <c r="AH434" i="3" s="1"/>
  <c r="AG435" i="3"/>
  <c r="AH435" i="3" s="1"/>
  <c r="AG436" i="3"/>
  <c r="AH436" i="3" s="1"/>
  <c r="AG437" i="3"/>
  <c r="AH437" i="3" s="1"/>
  <c r="AG438" i="3"/>
  <c r="AH438" i="3" s="1"/>
  <c r="AG439" i="3"/>
  <c r="AH439" i="3" s="1"/>
  <c r="AG440" i="3"/>
  <c r="AH440" i="3" s="1"/>
  <c r="AG441" i="3"/>
  <c r="AH441" i="3" s="1"/>
  <c r="AG442" i="3"/>
  <c r="AH442" i="3" s="1"/>
  <c r="AG443" i="3"/>
  <c r="AH443" i="3" s="1"/>
  <c r="AG444" i="3"/>
  <c r="AH444" i="3" s="1"/>
  <c r="AG445" i="3"/>
  <c r="AH445" i="3" s="1"/>
  <c r="AG446" i="3"/>
  <c r="AH446" i="3" s="1"/>
  <c r="AG447" i="3"/>
  <c r="AH447" i="3" s="1"/>
  <c r="AG448" i="3"/>
  <c r="AH448" i="3" s="1"/>
  <c r="AG449" i="3"/>
  <c r="AH449" i="3" s="1"/>
  <c r="AG450" i="3"/>
  <c r="AH450" i="3" s="1"/>
  <c r="AG451" i="3"/>
  <c r="AH451" i="3" s="1"/>
  <c r="AG452" i="3"/>
  <c r="AH452" i="3" s="1"/>
  <c r="AG453" i="3"/>
  <c r="AH453" i="3" s="1"/>
  <c r="AG454" i="3"/>
  <c r="AH454" i="3" s="1"/>
  <c r="AG455" i="3"/>
  <c r="AH455" i="3" s="1"/>
  <c r="AG456" i="3"/>
  <c r="AH456" i="3" s="1"/>
  <c r="AG457" i="3"/>
  <c r="AH457" i="3" s="1"/>
  <c r="AG458" i="3"/>
  <c r="AH458" i="3" s="1"/>
  <c r="AG459" i="3"/>
  <c r="AH459" i="3" s="1"/>
  <c r="AG460" i="3"/>
  <c r="AH460" i="3" s="1"/>
  <c r="AG461" i="3"/>
  <c r="AH461" i="3" s="1"/>
  <c r="AG462" i="3"/>
  <c r="AH462" i="3" s="1"/>
  <c r="AG463" i="3"/>
  <c r="AH463" i="3" s="1"/>
  <c r="AG464" i="3"/>
  <c r="AH464" i="3" s="1"/>
  <c r="AG465" i="3"/>
  <c r="AH465" i="3" s="1"/>
  <c r="AG466" i="3"/>
  <c r="AH466" i="3" s="1"/>
  <c r="AG467" i="3"/>
  <c r="AH467" i="3" s="1"/>
  <c r="AG468" i="3"/>
  <c r="AH468" i="3" s="1"/>
  <c r="AG469" i="3"/>
  <c r="AH469" i="3" s="1"/>
  <c r="AG470" i="3"/>
  <c r="AH470" i="3" s="1"/>
  <c r="AG471" i="3"/>
  <c r="AH471" i="3" s="1"/>
  <c r="AG472" i="3"/>
  <c r="AH472" i="3" s="1"/>
  <c r="AG473" i="3"/>
  <c r="AH473" i="3" s="1"/>
  <c r="AG474" i="3"/>
  <c r="AH474" i="3" s="1"/>
  <c r="AG475" i="3"/>
  <c r="AH475" i="3" s="1"/>
  <c r="AG476" i="3"/>
  <c r="AH476" i="3" s="1"/>
  <c r="AG477" i="3"/>
  <c r="AH477" i="3" s="1"/>
  <c r="AG478" i="3"/>
  <c r="AH478" i="3" s="1"/>
  <c r="AG479" i="3"/>
  <c r="AH479" i="3" s="1"/>
  <c r="AG480" i="3"/>
  <c r="AH480" i="3" s="1"/>
  <c r="AG481" i="3"/>
  <c r="AH481" i="3" s="1"/>
  <c r="AG482" i="3"/>
  <c r="AH482" i="3" s="1"/>
  <c r="AG483" i="3"/>
  <c r="AH483" i="3" s="1"/>
  <c r="AG484" i="3"/>
  <c r="AH484" i="3" s="1"/>
  <c r="AG485" i="3"/>
  <c r="AH485" i="3" s="1"/>
  <c r="AG486" i="3"/>
  <c r="AH486" i="3" s="1"/>
  <c r="AG487" i="3"/>
  <c r="AH487" i="3" s="1"/>
  <c r="AG488" i="3"/>
  <c r="AH488" i="3" s="1"/>
  <c r="AG489" i="3"/>
  <c r="AH489" i="3" s="1"/>
  <c r="AG490" i="3"/>
  <c r="AH490" i="3" s="1"/>
  <c r="AG491" i="3"/>
  <c r="AH491" i="3" s="1"/>
  <c r="AG492" i="3"/>
  <c r="AH492" i="3" s="1"/>
  <c r="AG493" i="3"/>
  <c r="AH493" i="3" s="1"/>
  <c r="AG494" i="3"/>
  <c r="AH494" i="3" s="1"/>
  <c r="AG495" i="3"/>
  <c r="AH495" i="3" s="1"/>
  <c r="AG496" i="3"/>
  <c r="AH496" i="3" s="1"/>
  <c r="AG497" i="3"/>
  <c r="AH497" i="3" s="1"/>
  <c r="AG498" i="3"/>
  <c r="AH498" i="3" s="1"/>
  <c r="AG499" i="3"/>
  <c r="AH499" i="3" s="1"/>
  <c r="AG500" i="3"/>
  <c r="AH500" i="3" s="1"/>
  <c r="AG501" i="3"/>
  <c r="AH501" i="3" s="1"/>
  <c r="AG502" i="3"/>
  <c r="AH502" i="3" s="1"/>
  <c r="AG503" i="3"/>
  <c r="AH503" i="3" s="1"/>
  <c r="AG504" i="3"/>
  <c r="AH504" i="3" s="1"/>
  <c r="AG505" i="3"/>
  <c r="AH505" i="3" s="1"/>
  <c r="AG506" i="3"/>
  <c r="AH506" i="3" s="1"/>
  <c r="AG507" i="3"/>
  <c r="AH507" i="3" s="1"/>
  <c r="AG508" i="3"/>
  <c r="AH508" i="3" s="1"/>
  <c r="AG509" i="3"/>
  <c r="AH509" i="3" s="1"/>
  <c r="AG510" i="3"/>
  <c r="AH510" i="3" s="1"/>
  <c r="AG511" i="3"/>
  <c r="AH511" i="3" s="1"/>
  <c r="AG512" i="3"/>
  <c r="AH512" i="3" s="1"/>
  <c r="AG513" i="3"/>
  <c r="AH513" i="3" s="1"/>
  <c r="AG514" i="3"/>
  <c r="AH514" i="3" s="1"/>
  <c r="AG515" i="3"/>
  <c r="AH515" i="3" s="1"/>
  <c r="AG516" i="3"/>
  <c r="AH516" i="3" s="1"/>
  <c r="AG517" i="3"/>
  <c r="AH517" i="3" s="1"/>
  <c r="AG518" i="3"/>
  <c r="AH518" i="3" s="1"/>
  <c r="AG519" i="3"/>
  <c r="AH519" i="3" s="1"/>
  <c r="AG520" i="3"/>
  <c r="AH520" i="3" s="1"/>
  <c r="AG521" i="3"/>
  <c r="AH521" i="3" s="1"/>
  <c r="AG522" i="3"/>
  <c r="AH522" i="3" s="1"/>
  <c r="AG523" i="3"/>
  <c r="AH523" i="3" s="1"/>
  <c r="AG524" i="3"/>
  <c r="AH524" i="3" s="1"/>
  <c r="AG525" i="3"/>
  <c r="AH525" i="3" s="1"/>
  <c r="AG526" i="3"/>
  <c r="AH526" i="3" s="1"/>
  <c r="AG527" i="3"/>
  <c r="AH527" i="3" s="1"/>
  <c r="AG528" i="3"/>
  <c r="AH528" i="3" s="1"/>
  <c r="AG529" i="3"/>
  <c r="AH529" i="3" s="1"/>
  <c r="AG530" i="3"/>
  <c r="AH530" i="3" s="1"/>
  <c r="AG531" i="3"/>
  <c r="AH531" i="3" s="1"/>
  <c r="AG532" i="3"/>
  <c r="AH532" i="3" s="1"/>
  <c r="AG533" i="3"/>
  <c r="AH533" i="3" s="1"/>
  <c r="AG534" i="3"/>
  <c r="AH534" i="3" s="1"/>
  <c r="AG535" i="3"/>
  <c r="AH535" i="3" s="1"/>
  <c r="AG536" i="3"/>
  <c r="AH536" i="3" s="1"/>
  <c r="AG537" i="3"/>
  <c r="AH537" i="3" s="1"/>
  <c r="AG538" i="3"/>
  <c r="AH538" i="3" s="1"/>
  <c r="AG539" i="3"/>
  <c r="AH539" i="3" s="1"/>
  <c r="AG540" i="3"/>
  <c r="AH540" i="3" s="1"/>
  <c r="AG541" i="3"/>
  <c r="AH541" i="3" s="1"/>
  <c r="AG542" i="3"/>
  <c r="AH542" i="3" s="1"/>
  <c r="AG543" i="3"/>
  <c r="AH543" i="3" s="1"/>
  <c r="AG544" i="3"/>
  <c r="AH544" i="3" s="1"/>
  <c r="AG545" i="3"/>
  <c r="AH545" i="3" s="1"/>
  <c r="AG546" i="3"/>
  <c r="AH546" i="3" s="1"/>
  <c r="AG547" i="3"/>
  <c r="AH547" i="3" s="1"/>
  <c r="AG548" i="3"/>
  <c r="AH548" i="3" s="1"/>
  <c r="AG549" i="3"/>
  <c r="AH549" i="3" s="1"/>
  <c r="AG550" i="3"/>
  <c r="AH550" i="3" s="1"/>
  <c r="AG551" i="3"/>
  <c r="AH551" i="3" s="1"/>
  <c r="AG552" i="3"/>
  <c r="AH552" i="3" s="1"/>
  <c r="AG553" i="3"/>
  <c r="AH553" i="3" s="1"/>
  <c r="AG554" i="3"/>
  <c r="AH554" i="3" s="1"/>
  <c r="AG555" i="3"/>
  <c r="AH555" i="3" s="1"/>
  <c r="AG556" i="3"/>
  <c r="AH556" i="3" s="1"/>
  <c r="AG557" i="3"/>
  <c r="AH557" i="3" s="1"/>
  <c r="AG558" i="3"/>
  <c r="AH558" i="3" s="1"/>
  <c r="AG559" i="3"/>
  <c r="AH559" i="3" s="1"/>
  <c r="AG560" i="3"/>
  <c r="AH560" i="3" s="1"/>
  <c r="AG561" i="3"/>
  <c r="AH561" i="3" s="1"/>
  <c r="AG562" i="3"/>
  <c r="AH562" i="3" s="1"/>
  <c r="AG563" i="3"/>
  <c r="AH563" i="3" s="1"/>
  <c r="AG564" i="3"/>
  <c r="AH564" i="3" s="1"/>
  <c r="AG565" i="3"/>
  <c r="AH565" i="3" s="1"/>
  <c r="AG566" i="3"/>
  <c r="AH566" i="3" s="1"/>
  <c r="AG567" i="3"/>
  <c r="AH567" i="3" s="1"/>
  <c r="AG568" i="3"/>
  <c r="AH568" i="3" s="1"/>
  <c r="AG569" i="3"/>
  <c r="AH569" i="3" s="1"/>
  <c r="AG570" i="3"/>
  <c r="AH570" i="3" s="1"/>
  <c r="AG571" i="3"/>
  <c r="AH571" i="3" s="1"/>
  <c r="AG572" i="3"/>
  <c r="AH572" i="3" s="1"/>
  <c r="AG573" i="3"/>
  <c r="AH573" i="3" s="1"/>
  <c r="AG574" i="3"/>
  <c r="AH574" i="3" s="1"/>
  <c r="AG575" i="3"/>
  <c r="AH575" i="3" s="1"/>
  <c r="AG576" i="3"/>
  <c r="AH576" i="3" s="1"/>
  <c r="AG577" i="3"/>
  <c r="AH577" i="3" s="1"/>
  <c r="AG578" i="3"/>
  <c r="AH578" i="3" s="1"/>
  <c r="AG579" i="3"/>
  <c r="AH579" i="3" s="1"/>
  <c r="AG580" i="3"/>
  <c r="AH580" i="3" s="1"/>
  <c r="AG581" i="3"/>
  <c r="AH581" i="3" s="1"/>
  <c r="AG582" i="3"/>
  <c r="AH582" i="3" s="1"/>
  <c r="AG583" i="3"/>
  <c r="AH583" i="3" s="1"/>
  <c r="AG584" i="3"/>
  <c r="AH584" i="3" s="1"/>
  <c r="AG585" i="3"/>
  <c r="AH585" i="3" s="1"/>
  <c r="AG586" i="3"/>
  <c r="AH586" i="3" s="1"/>
  <c r="AG587" i="3"/>
  <c r="AH587" i="3" s="1"/>
  <c r="AG588" i="3"/>
  <c r="AH588" i="3" s="1"/>
  <c r="AG589" i="3"/>
  <c r="AH589" i="3" s="1"/>
  <c r="AG590" i="3"/>
  <c r="AH590" i="3" s="1"/>
  <c r="AG591" i="3"/>
  <c r="AH591" i="3" s="1"/>
  <c r="AG592" i="3"/>
  <c r="AH592" i="3" s="1"/>
  <c r="AG593" i="3"/>
  <c r="AH593" i="3" s="1"/>
  <c r="AG594" i="3"/>
  <c r="AH594" i="3" s="1"/>
  <c r="AG595" i="3"/>
  <c r="AH595" i="3" s="1"/>
  <c r="AG596" i="3"/>
  <c r="AH596" i="3" s="1"/>
  <c r="AG597" i="3"/>
  <c r="AH597" i="3" s="1"/>
  <c r="AG598" i="3"/>
  <c r="AH598" i="3" s="1"/>
  <c r="AG599" i="3"/>
  <c r="AH599" i="3" s="1"/>
  <c r="AG600" i="3"/>
  <c r="AH600" i="3" s="1"/>
  <c r="AG601" i="3"/>
  <c r="AH601" i="3" s="1"/>
  <c r="AG602" i="3"/>
  <c r="AH602" i="3" s="1"/>
  <c r="AG603" i="3"/>
  <c r="AH603" i="3" s="1"/>
  <c r="AG604" i="3"/>
  <c r="AH604" i="3" s="1"/>
  <c r="AG605" i="3"/>
  <c r="AH605" i="3" s="1"/>
  <c r="AG606" i="3"/>
  <c r="AH606" i="3" s="1"/>
  <c r="AG607" i="3"/>
  <c r="AH607" i="3" s="1"/>
  <c r="AG608" i="3"/>
  <c r="AH608" i="3" s="1"/>
  <c r="AG609" i="3"/>
  <c r="AH609" i="3" s="1"/>
  <c r="AG610" i="3"/>
  <c r="AH610" i="3" s="1"/>
  <c r="AG611" i="3"/>
  <c r="AH611" i="3" s="1"/>
  <c r="AG612" i="3"/>
  <c r="AH612" i="3" s="1"/>
  <c r="AG613" i="3"/>
  <c r="AH613" i="3" s="1"/>
  <c r="AG614" i="3"/>
  <c r="AH614" i="3" s="1"/>
  <c r="AG615" i="3"/>
  <c r="AH615" i="3" s="1"/>
  <c r="AG616" i="3"/>
  <c r="AH616" i="3" s="1"/>
  <c r="AG617" i="3"/>
  <c r="AH617" i="3" s="1"/>
  <c r="AG618" i="3"/>
  <c r="AH618" i="3" s="1"/>
  <c r="AG619" i="3"/>
  <c r="AH619" i="3" s="1"/>
  <c r="AG620" i="3"/>
  <c r="AH620" i="3" s="1"/>
  <c r="AG621" i="3"/>
  <c r="AH621" i="3" s="1"/>
  <c r="AG622" i="3"/>
  <c r="AH622" i="3" s="1"/>
  <c r="AG623" i="3"/>
  <c r="AH623" i="3" s="1"/>
  <c r="AG624" i="3"/>
  <c r="AH624" i="3" s="1"/>
  <c r="AG625" i="3"/>
  <c r="AH625" i="3" s="1"/>
  <c r="AG626" i="3"/>
  <c r="AH626" i="3" s="1"/>
  <c r="AG627" i="3"/>
  <c r="AH627" i="3" s="1"/>
  <c r="AG628" i="3"/>
  <c r="AH628" i="3" s="1"/>
  <c r="AG629" i="3"/>
  <c r="AH629" i="3" s="1"/>
  <c r="AG630" i="3"/>
  <c r="AH630" i="3" s="1"/>
  <c r="AG631" i="3"/>
  <c r="AH631" i="3" s="1"/>
  <c r="AG632" i="3"/>
  <c r="AH632" i="3" s="1"/>
  <c r="AG633" i="3"/>
  <c r="AH633" i="3" s="1"/>
  <c r="AG634" i="3"/>
  <c r="AH634" i="3" s="1"/>
  <c r="AG635" i="3"/>
  <c r="AH635" i="3" s="1"/>
  <c r="AG636" i="3"/>
  <c r="AH636" i="3" s="1"/>
  <c r="AG637" i="3"/>
  <c r="AH637" i="3" s="1"/>
  <c r="AG638" i="3"/>
  <c r="AH638" i="3" s="1"/>
  <c r="AG639" i="3"/>
  <c r="AH639" i="3" s="1"/>
  <c r="AG640" i="3"/>
  <c r="AH640" i="3" s="1"/>
  <c r="AG641" i="3"/>
  <c r="AH641" i="3" s="1"/>
  <c r="AG642" i="3"/>
  <c r="AH642" i="3" s="1"/>
  <c r="AG643" i="3"/>
  <c r="AH643" i="3" s="1"/>
  <c r="AG644" i="3"/>
  <c r="AH644" i="3" s="1"/>
  <c r="AG645" i="3"/>
  <c r="AH645" i="3" s="1"/>
  <c r="AG646" i="3"/>
  <c r="AH646" i="3" s="1"/>
  <c r="AG647" i="3"/>
  <c r="AH647" i="3" s="1"/>
  <c r="AG648" i="3"/>
  <c r="AH648" i="3" s="1"/>
  <c r="AG649" i="3"/>
  <c r="AH649" i="3" s="1"/>
  <c r="AG650" i="3"/>
  <c r="AH650" i="3" s="1"/>
  <c r="AG651" i="3"/>
  <c r="AH651" i="3" s="1"/>
  <c r="AG652" i="3"/>
  <c r="AH652" i="3" s="1"/>
  <c r="AG653" i="3"/>
  <c r="AH653" i="3" s="1"/>
  <c r="AG654" i="3"/>
  <c r="AH654" i="3" s="1"/>
  <c r="AG655" i="3"/>
  <c r="AH655" i="3" s="1"/>
  <c r="AG656" i="3"/>
  <c r="AH656" i="3" s="1"/>
  <c r="AG657" i="3"/>
  <c r="AH657" i="3" s="1"/>
  <c r="AG658" i="3"/>
  <c r="AH658" i="3" s="1"/>
  <c r="AG659" i="3"/>
  <c r="AH659" i="3" s="1"/>
  <c r="AG660" i="3"/>
  <c r="AH660" i="3" s="1"/>
  <c r="AG661" i="3"/>
  <c r="AH661" i="3" s="1"/>
  <c r="AG662" i="3"/>
  <c r="AH662" i="3" s="1"/>
  <c r="AG663" i="3"/>
  <c r="AH663" i="3" s="1"/>
  <c r="AG664" i="3"/>
  <c r="AH664" i="3" s="1"/>
  <c r="AG665" i="3"/>
  <c r="AH665" i="3" s="1"/>
  <c r="AG666" i="3"/>
  <c r="AH666" i="3" s="1"/>
  <c r="AG667" i="3"/>
  <c r="AH667" i="3" s="1"/>
  <c r="AG668" i="3"/>
  <c r="AH668" i="3" s="1"/>
  <c r="AG669" i="3"/>
  <c r="AH669" i="3" s="1"/>
  <c r="AG670" i="3"/>
  <c r="AH670" i="3" s="1"/>
  <c r="AG671" i="3"/>
  <c r="AH671" i="3" s="1"/>
  <c r="AG672" i="3"/>
  <c r="AH672" i="3" s="1"/>
  <c r="AG673" i="3"/>
  <c r="AH673" i="3" s="1"/>
  <c r="AG674" i="3"/>
  <c r="AH674" i="3" s="1"/>
  <c r="AG675" i="3"/>
  <c r="AH675" i="3" s="1"/>
  <c r="AG676" i="3"/>
  <c r="AH676" i="3" s="1"/>
  <c r="AG677" i="3"/>
  <c r="AH677" i="3" s="1"/>
  <c r="AG678" i="3"/>
  <c r="AH678" i="3" s="1"/>
  <c r="AG679" i="3"/>
  <c r="AH679" i="3" s="1"/>
  <c r="AG680" i="3"/>
  <c r="AH680" i="3" s="1"/>
  <c r="AG681" i="3"/>
  <c r="AH681" i="3" s="1"/>
  <c r="AG682" i="3"/>
  <c r="AH682" i="3" s="1"/>
  <c r="AG683" i="3"/>
  <c r="AH683" i="3" s="1"/>
  <c r="AG684" i="3"/>
  <c r="AH684" i="3" s="1"/>
  <c r="AG685" i="3"/>
  <c r="AH685" i="3" s="1"/>
  <c r="AG686" i="3"/>
  <c r="AH686" i="3" s="1"/>
  <c r="AG687" i="3"/>
  <c r="AH687" i="3" s="1"/>
  <c r="AG688" i="3"/>
  <c r="AH688" i="3" s="1"/>
  <c r="AG689" i="3"/>
  <c r="AH689" i="3" s="1"/>
  <c r="AG690" i="3"/>
  <c r="AH690" i="3" s="1"/>
  <c r="AG691" i="3"/>
  <c r="AH691" i="3" s="1"/>
  <c r="AG692" i="3"/>
  <c r="AH692" i="3" s="1"/>
  <c r="AG693" i="3"/>
  <c r="AH693" i="3" s="1"/>
  <c r="AG694" i="3"/>
  <c r="AH694" i="3" s="1"/>
  <c r="AG695" i="3"/>
  <c r="AH695" i="3" s="1"/>
  <c r="AG696" i="3"/>
  <c r="AH696" i="3" s="1"/>
  <c r="AG697" i="3"/>
  <c r="AH697" i="3" s="1"/>
  <c r="AG698" i="3"/>
  <c r="AH698" i="3" s="1"/>
  <c r="AG699" i="3"/>
  <c r="AH699" i="3" s="1"/>
  <c r="AG700" i="3"/>
  <c r="AH700" i="3" s="1"/>
  <c r="AG701" i="3"/>
  <c r="AH701" i="3" s="1"/>
  <c r="AG702" i="3"/>
  <c r="AH702" i="3" s="1"/>
  <c r="AG703" i="3"/>
  <c r="AH703" i="3" s="1"/>
  <c r="AG704" i="3"/>
  <c r="AH704" i="3" s="1"/>
  <c r="AG705" i="3"/>
  <c r="AH705" i="3" s="1"/>
  <c r="AG706" i="3"/>
  <c r="AH706" i="3" s="1"/>
  <c r="AG707" i="3"/>
  <c r="AH707" i="3" s="1"/>
  <c r="AG708" i="3"/>
  <c r="AH708" i="3" s="1"/>
  <c r="AG709" i="3"/>
  <c r="AH709" i="3" s="1"/>
  <c r="AG710" i="3"/>
  <c r="AH710" i="3" s="1"/>
  <c r="AG711" i="3"/>
  <c r="AH711" i="3" s="1"/>
  <c r="AG712" i="3"/>
  <c r="AH712" i="3" s="1"/>
  <c r="AG713" i="3"/>
  <c r="AH713" i="3" s="1"/>
  <c r="AG714" i="3"/>
  <c r="AH714" i="3" s="1"/>
  <c r="AG715" i="3"/>
  <c r="AH715" i="3" s="1"/>
  <c r="AG716" i="3"/>
  <c r="AH716" i="3" s="1"/>
  <c r="AG717" i="3"/>
  <c r="AH717" i="3" s="1"/>
  <c r="AG718" i="3"/>
  <c r="AH718" i="3" s="1"/>
  <c r="AG719" i="3"/>
  <c r="AH719" i="3" s="1"/>
  <c r="AG720" i="3"/>
  <c r="AH720" i="3" s="1"/>
  <c r="AG721" i="3"/>
  <c r="AH721" i="3" s="1"/>
  <c r="AG722" i="3"/>
  <c r="AH722" i="3" s="1"/>
  <c r="AG723" i="3"/>
  <c r="AH723" i="3" s="1"/>
  <c r="AG724" i="3"/>
  <c r="AH724" i="3" s="1"/>
  <c r="AG725" i="3"/>
  <c r="AH725" i="3" s="1"/>
  <c r="AG726" i="3"/>
  <c r="AH726" i="3" s="1"/>
  <c r="AG727" i="3"/>
  <c r="AH727" i="3" s="1"/>
  <c r="AG728" i="3"/>
  <c r="AH728" i="3" s="1"/>
  <c r="AG729" i="3"/>
  <c r="AH729" i="3" s="1"/>
  <c r="AG730" i="3"/>
  <c r="AH730" i="3" s="1"/>
  <c r="AG731" i="3"/>
  <c r="AH731" i="3" s="1"/>
  <c r="AG732" i="3"/>
  <c r="AH732" i="3" s="1"/>
  <c r="AG733" i="3"/>
  <c r="AH733" i="3" s="1"/>
  <c r="AG734" i="3"/>
  <c r="AH734" i="3" s="1"/>
  <c r="AG735" i="3"/>
  <c r="AH735" i="3" s="1"/>
  <c r="AG736" i="3"/>
  <c r="AH736" i="3" s="1"/>
  <c r="AG737" i="3"/>
  <c r="AH737" i="3" s="1"/>
  <c r="AG738" i="3"/>
  <c r="AH738" i="3" s="1"/>
  <c r="AG739" i="3"/>
  <c r="AH739" i="3" s="1"/>
  <c r="AG740" i="3"/>
  <c r="AH740" i="3" s="1"/>
  <c r="AG741" i="3"/>
  <c r="AH741" i="3" s="1"/>
  <c r="AG742" i="3"/>
  <c r="AH742" i="3" s="1"/>
  <c r="AG743" i="3"/>
  <c r="AH743" i="3" s="1"/>
  <c r="AG744" i="3"/>
  <c r="AH744" i="3" s="1"/>
  <c r="AG745" i="3"/>
  <c r="AH745" i="3" s="1"/>
  <c r="AG746" i="3"/>
  <c r="AH746" i="3" s="1"/>
  <c r="AG747" i="3"/>
  <c r="AH747" i="3" s="1"/>
  <c r="AG748" i="3"/>
  <c r="AH748" i="3" s="1"/>
  <c r="AG749" i="3"/>
  <c r="AH749" i="3" s="1"/>
  <c r="AG750" i="3"/>
  <c r="AH750" i="3" s="1"/>
  <c r="AG751" i="3"/>
  <c r="AH751" i="3" s="1"/>
  <c r="AG752" i="3"/>
  <c r="AH752" i="3" s="1"/>
  <c r="AG753" i="3"/>
  <c r="AH753" i="3" s="1"/>
  <c r="AG754" i="3"/>
  <c r="AH754" i="3" s="1"/>
  <c r="AG755" i="3"/>
  <c r="AH755" i="3" s="1"/>
  <c r="AG756" i="3"/>
  <c r="AH756" i="3" s="1"/>
  <c r="AG757" i="3"/>
  <c r="AH757" i="3" s="1"/>
  <c r="AG758" i="3"/>
  <c r="AH758" i="3" s="1"/>
  <c r="AG759" i="3"/>
  <c r="AH759" i="3" s="1"/>
  <c r="AG760" i="3"/>
  <c r="AH760" i="3" s="1"/>
  <c r="AG761" i="3"/>
  <c r="AH761" i="3" s="1"/>
  <c r="AG762" i="3"/>
  <c r="AH762" i="3" s="1"/>
  <c r="AG763" i="3"/>
  <c r="AH763" i="3" s="1"/>
  <c r="AG764" i="3"/>
  <c r="AH764" i="3" s="1"/>
  <c r="AG765" i="3"/>
  <c r="AH765" i="3" s="1"/>
  <c r="AG766" i="3"/>
  <c r="AH766" i="3" s="1"/>
  <c r="AG767" i="3"/>
  <c r="AH767" i="3" s="1"/>
  <c r="AG768" i="3"/>
  <c r="AH768" i="3" s="1"/>
  <c r="AG769" i="3"/>
  <c r="AH769" i="3" s="1"/>
  <c r="AG770" i="3"/>
  <c r="AH770" i="3" s="1"/>
  <c r="AG771" i="3"/>
  <c r="AH771" i="3" s="1"/>
  <c r="AG772" i="3"/>
  <c r="AH772" i="3" s="1"/>
  <c r="AG773" i="3"/>
  <c r="AH773" i="3" s="1"/>
  <c r="AG774" i="3"/>
  <c r="AH774" i="3" s="1"/>
  <c r="AG775" i="3"/>
  <c r="AH775" i="3" s="1"/>
  <c r="AG776" i="3"/>
  <c r="AH776" i="3" s="1"/>
  <c r="AG777" i="3"/>
  <c r="AH777" i="3" s="1"/>
  <c r="AG778" i="3"/>
  <c r="AH778" i="3" s="1"/>
  <c r="AG779" i="3"/>
  <c r="AH779" i="3" s="1"/>
  <c r="AG780" i="3"/>
  <c r="AH780" i="3" s="1"/>
  <c r="AG781" i="3"/>
  <c r="AH781" i="3" s="1"/>
  <c r="AG782" i="3"/>
  <c r="AH782" i="3" s="1"/>
  <c r="AG783" i="3"/>
  <c r="AH783" i="3" s="1"/>
  <c r="AG784" i="3"/>
  <c r="AH784" i="3" s="1"/>
  <c r="AG785" i="3"/>
  <c r="AH785" i="3" s="1"/>
  <c r="AG786" i="3"/>
  <c r="AH786" i="3" s="1"/>
  <c r="AG787" i="3"/>
  <c r="AH787" i="3" s="1"/>
  <c r="AG788" i="3"/>
  <c r="AH788" i="3" s="1"/>
  <c r="AG789" i="3"/>
  <c r="AH789" i="3" s="1"/>
  <c r="AG790" i="3"/>
  <c r="AH790" i="3" s="1"/>
  <c r="AG791" i="3"/>
  <c r="AH791" i="3" s="1"/>
  <c r="AG792" i="3"/>
  <c r="AH792" i="3" s="1"/>
  <c r="AG793" i="3"/>
  <c r="AH793" i="3" s="1"/>
  <c r="AG794" i="3"/>
  <c r="AH794" i="3" s="1"/>
  <c r="AG795" i="3"/>
  <c r="AH795" i="3" s="1"/>
  <c r="AG796" i="3"/>
  <c r="AH796" i="3" s="1"/>
  <c r="AG797" i="3"/>
  <c r="AH797" i="3" s="1"/>
  <c r="AG798" i="3"/>
  <c r="AH798" i="3" s="1"/>
  <c r="AG799" i="3"/>
  <c r="AH799" i="3" s="1"/>
  <c r="AG800" i="3"/>
  <c r="AH800" i="3" s="1"/>
  <c r="AG801" i="3"/>
  <c r="AH801" i="3" s="1"/>
  <c r="AG802" i="3"/>
  <c r="AH802" i="3" s="1"/>
  <c r="AG803" i="3"/>
  <c r="AH803" i="3" s="1"/>
  <c r="AG804" i="3"/>
  <c r="AH804" i="3" s="1"/>
  <c r="AG805" i="3"/>
  <c r="AH805" i="3" s="1"/>
  <c r="AG806" i="3"/>
  <c r="AH806" i="3" s="1"/>
  <c r="AG807" i="3"/>
  <c r="AH807" i="3" s="1"/>
  <c r="AG808" i="3"/>
  <c r="AH808" i="3" s="1"/>
  <c r="AG809" i="3"/>
  <c r="AH809" i="3" s="1"/>
  <c r="AG810" i="3"/>
  <c r="AH810" i="3" s="1"/>
  <c r="AG811" i="3"/>
  <c r="AH811" i="3" s="1"/>
  <c r="AG812" i="3"/>
  <c r="AH812" i="3" s="1"/>
  <c r="AG813" i="3"/>
  <c r="AH813" i="3" s="1"/>
  <c r="AG814" i="3"/>
  <c r="AH814" i="3" s="1"/>
  <c r="AG815" i="3"/>
  <c r="AH815" i="3" s="1"/>
  <c r="AG816" i="3"/>
  <c r="AH816" i="3" s="1"/>
  <c r="AG817" i="3"/>
  <c r="AH817" i="3" s="1"/>
  <c r="AG818" i="3"/>
  <c r="AH818" i="3" s="1"/>
  <c r="AG819" i="3"/>
  <c r="AH819" i="3" s="1"/>
  <c r="AG820" i="3"/>
  <c r="AH820" i="3" s="1"/>
  <c r="AG821" i="3"/>
  <c r="AH821" i="3" s="1"/>
  <c r="AG822" i="3"/>
  <c r="AH822" i="3" s="1"/>
  <c r="AG823" i="3"/>
  <c r="AH823" i="3" s="1"/>
  <c r="AG824" i="3"/>
  <c r="AH824" i="3" s="1"/>
  <c r="AG825" i="3"/>
  <c r="AH825" i="3" s="1"/>
  <c r="AG826" i="3"/>
  <c r="AH826" i="3" s="1"/>
  <c r="AG827" i="3"/>
  <c r="AH827" i="3" s="1"/>
  <c r="AG828" i="3"/>
  <c r="AH828" i="3" s="1"/>
  <c r="AG829" i="3"/>
  <c r="AH829" i="3" s="1"/>
  <c r="AG830" i="3"/>
  <c r="AH830" i="3" s="1"/>
  <c r="AG831" i="3"/>
  <c r="AH831" i="3" s="1"/>
  <c r="AG832" i="3"/>
  <c r="AH832" i="3" s="1"/>
  <c r="AG833" i="3"/>
  <c r="AH833" i="3" s="1"/>
  <c r="AG834" i="3"/>
  <c r="AH834" i="3" s="1"/>
  <c r="AG835" i="3"/>
  <c r="AH835" i="3" s="1"/>
  <c r="AG836" i="3"/>
  <c r="AH836" i="3" s="1"/>
  <c r="AG837" i="3"/>
  <c r="AH837" i="3" s="1"/>
  <c r="AG838" i="3"/>
  <c r="AH838" i="3" s="1"/>
  <c r="AG839" i="3"/>
  <c r="AH839" i="3" s="1"/>
  <c r="AG840" i="3"/>
  <c r="AH840" i="3" s="1"/>
  <c r="AG841" i="3"/>
  <c r="AH841" i="3" s="1"/>
  <c r="AG842" i="3"/>
  <c r="AH842" i="3" s="1"/>
  <c r="AG843" i="3"/>
  <c r="AH843" i="3" s="1"/>
  <c r="AG844" i="3"/>
  <c r="AH844" i="3" s="1"/>
  <c r="AG845" i="3"/>
  <c r="AH845" i="3" s="1"/>
  <c r="AG846" i="3"/>
  <c r="AH846" i="3" s="1"/>
  <c r="AG847" i="3"/>
  <c r="AH847" i="3" s="1"/>
  <c r="AG848" i="3"/>
  <c r="AH848" i="3" s="1"/>
  <c r="AG849" i="3"/>
  <c r="AH849" i="3" s="1"/>
  <c r="AG850" i="3"/>
  <c r="AH850" i="3" s="1"/>
  <c r="AG851" i="3"/>
  <c r="AH851" i="3" s="1"/>
  <c r="AG852" i="3"/>
  <c r="AH852" i="3" s="1"/>
  <c r="AG853" i="3"/>
  <c r="AH853" i="3" s="1"/>
  <c r="AG854" i="3"/>
  <c r="AH854" i="3" s="1"/>
  <c r="AG855" i="3"/>
  <c r="AH855" i="3" s="1"/>
  <c r="AG856" i="3"/>
  <c r="AH856" i="3" s="1"/>
  <c r="AG857" i="3"/>
  <c r="AH857" i="3" s="1"/>
  <c r="AG858" i="3"/>
  <c r="AH858" i="3" s="1"/>
  <c r="AG859" i="3"/>
  <c r="AH859" i="3" s="1"/>
  <c r="AG860" i="3"/>
  <c r="AH860" i="3" s="1"/>
  <c r="AG861" i="3"/>
  <c r="AH861" i="3" s="1"/>
  <c r="AG862" i="3"/>
  <c r="AH862" i="3" s="1"/>
  <c r="AG863" i="3"/>
  <c r="AH863" i="3" s="1"/>
  <c r="AG864" i="3"/>
  <c r="AH864" i="3" s="1"/>
  <c r="AG865" i="3"/>
  <c r="AH865" i="3" s="1"/>
  <c r="AG866" i="3"/>
  <c r="AH866" i="3" s="1"/>
  <c r="AG867" i="3"/>
  <c r="AH867" i="3" s="1"/>
  <c r="AG868" i="3"/>
  <c r="AH868" i="3" s="1"/>
  <c r="AG869" i="3"/>
  <c r="AH869" i="3" s="1"/>
  <c r="AG870" i="3"/>
  <c r="AH870" i="3" s="1"/>
  <c r="AG871" i="3"/>
  <c r="AH871" i="3" s="1"/>
  <c r="AG872" i="3"/>
  <c r="AH872" i="3" s="1"/>
  <c r="AG873" i="3"/>
  <c r="AH873" i="3" s="1"/>
  <c r="AG874" i="3"/>
  <c r="AH874" i="3" s="1"/>
  <c r="AG875" i="3"/>
  <c r="AH875" i="3" s="1"/>
  <c r="AG876" i="3"/>
  <c r="AH876" i="3" s="1"/>
  <c r="AG877" i="3"/>
  <c r="AH877" i="3" s="1"/>
  <c r="AG878" i="3"/>
  <c r="AH878" i="3" s="1"/>
  <c r="AG879" i="3"/>
  <c r="AH879" i="3" s="1"/>
  <c r="AG880" i="3"/>
  <c r="AH880" i="3" s="1"/>
  <c r="AG881" i="3"/>
  <c r="AH881" i="3" s="1"/>
  <c r="AG882" i="3"/>
  <c r="AH882" i="3" s="1"/>
  <c r="AG883" i="3"/>
  <c r="AH883" i="3" s="1"/>
  <c r="AG884" i="3"/>
  <c r="AH884" i="3" s="1"/>
  <c r="AG885" i="3"/>
  <c r="AH885" i="3" s="1"/>
  <c r="AG886" i="3"/>
  <c r="AH886" i="3" s="1"/>
  <c r="AG887" i="3"/>
  <c r="AH887" i="3" s="1"/>
  <c r="AG888" i="3"/>
  <c r="AH888" i="3" s="1"/>
  <c r="AG889" i="3"/>
  <c r="AH889" i="3" s="1"/>
  <c r="AG890" i="3"/>
  <c r="AH890" i="3" s="1"/>
  <c r="AG891" i="3"/>
  <c r="AH891" i="3" s="1"/>
  <c r="AG892" i="3"/>
  <c r="AH892" i="3" s="1"/>
  <c r="AG893" i="3"/>
  <c r="AH893" i="3" s="1"/>
  <c r="AG894" i="3"/>
  <c r="AH894" i="3" s="1"/>
  <c r="AG895" i="3"/>
  <c r="AH895" i="3" s="1"/>
  <c r="AG896" i="3"/>
  <c r="AH896" i="3" s="1"/>
  <c r="AG897" i="3"/>
  <c r="AH897" i="3" s="1"/>
  <c r="AG898" i="3"/>
  <c r="AH898" i="3" s="1"/>
  <c r="AG899" i="3"/>
  <c r="AH899" i="3" s="1"/>
  <c r="AG900" i="3"/>
  <c r="AH900" i="3" s="1"/>
  <c r="AG901" i="3"/>
  <c r="AH901" i="3" s="1"/>
  <c r="AG902" i="3"/>
  <c r="AH902" i="3" s="1"/>
  <c r="AG903" i="3"/>
  <c r="AH903" i="3" s="1"/>
  <c r="AG904" i="3"/>
  <c r="AH904" i="3" s="1"/>
  <c r="AG905" i="3"/>
  <c r="AH905" i="3" s="1"/>
  <c r="AG906" i="3"/>
  <c r="AH906" i="3" s="1"/>
  <c r="AG907" i="3"/>
  <c r="AH907" i="3" s="1"/>
  <c r="AG908" i="3"/>
  <c r="AH908" i="3" s="1"/>
  <c r="AG909" i="3"/>
  <c r="AH909" i="3" s="1"/>
  <c r="AG910" i="3"/>
  <c r="AH910" i="3" s="1"/>
  <c r="AG911" i="3"/>
  <c r="AH911" i="3" s="1"/>
  <c r="AG16" i="3"/>
  <c r="AH16" i="3" s="1"/>
  <c r="E15" i="14" s="1"/>
  <c r="F15" i="14" s="1"/>
  <c r="Z17" i="3"/>
  <c r="AA17" i="3" s="1"/>
  <c r="Z18" i="3"/>
  <c r="AA18" i="3" s="1"/>
  <c r="Z19" i="3"/>
  <c r="AA19" i="3" s="1"/>
  <c r="Z20" i="3"/>
  <c r="AA20" i="3" s="1"/>
  <c r="Z21" i="3"/>
  <c r="AA21" i="3" s="1"/>
  <c r="Z22" i="3"/>
  <c r="AA22" i="3" s="1"/>
  <c r="Z23" i="3"/>
  <c r="AA23" i="3" s="1"/>
  <c r="Z24" i="3"/>
  <c r="AA24" i="3" s="1"/>
  <c r="Z25" i="3"/>
  <c r="AA25" i="3" s="1"/>
  <c r="Z26" i="3"/>
  <c r="AA26" i="3" s="1"/>
  <c r="Z27" i="3"/>
  <c r="AA27" i="3" s="1"/>
  <c r="Z28" i="3"/>
  <c r="AA28" i="3" s="1"/>
  <c r="Z29" i="3"/>
  <c r="AA29" i="3" s="1"/>
  <c r="Z30" i="3"/>
  <c r="AA30" i="3" s="1"/>
  <c r="Z31" i="3"/>
  <c r="AA31" i="3" s="1"/>
  <c r="Z32" i="3"/>
  <c r="AA32" i="3" s="1"/>
  <c r="Z33" i="3"/>
  <c r="AA33" i="3" s="1"/>
  <c r="Z34" i="3"/>
  <c r="AA34" i="3" s="1"/>
  <c r="Z35" i="3"/>
  <c r="AA35" i="3" s="1"/>
  <c r="Z36" i="3"/>
  <c r="AA36" i="3" s="1"/>
  <c r="Z37" i="3"/>
  <c r="AA37" i="3" s="1"/>
  <c r="Z38" i="3"/>
  <c r="AA38" i="3" s="1"/>
  <c r="Z39" i="3"/>
  <c r="AA39" i="3" s="1"/>
  <c r="Z40" i="3"/>
  <c r="AA40" i="3" s="1"/>
  <c r="Z41" i="3"/>
  <c r="AA41" i="3" s="1"/>
  <c r="Z42" i="3"/>
  <c r="AA42" i="3" s="1"/>
  <c r="Z43" i="3"/>
  <c r="AA43" i="3" s="1"/>
  <c r="Z44" i="3"/>
  <c r="AA44" i="3" s="1"/>
  <c r="Z45" i="3"/>
  <c r="AA45" i="3" s="1"/>
  <c r="Z46" i="3"/>
  <c r="AA46" i="3" s="1"/>
  <c r="Z47" i="3"/>
  <c r="AA47" i="3" s="1"/>
  <c r="Z48" i="3"/>
  <c r="AA48" i="3" s="1"/>
  <c r="Z49" i="3"/>
  <c r="AA49" i="3" s="1"/>
  <c r="Z50" i="3"/>
  <c r="AA50" i="3" s="1"/>
  <c r="Z51" i="3"/>
  <c r="AA51" i="3" s="1"/>
  <c r="Z52" i="3"/>
  <c r="AA52" i="3" s="1"/>
  <c r="Z53" i="3"/>
  <c r="AA53" i="3" s="1"/>
  <c r="Z54" i="3"/>
  <c r="AA54" i="3" s="1"/>
  <c r="Z55" i="3"/>
  <c r="AA55" i="3" s="1"/>
  <c r="Z56" i="3"/>
  <c r="AA56" i="3" s="1"/>
  <c r="Z57" i="3"/>
  <c r="AA57" i="3" s="1"/>
  <c r="Z58" i="3"/>
  <c r="AA58" i="3" s="1"/>
  <c r="Z59" i="3"/>
  <c r="AA59" i="3" s="1"/>
  <c r="Z60" i="3"/>
  <c r="AA60" i="3" s="1"/>
  <c r="Z61" i="3"/>
  <c r="AA61" i="3" s="1"/>
  <c r="Z62" i="3"/>
  <c r="AA62" i="3" s="1"/>
  <c r="Z63" i="3"/>
  <c r="AA63" i="3" s="1"/>
  <c r="Z64" i="3"/>
  <c r="AA64" i="3" s="1"/>
  <c r="Z65" i="3"/>
  <c r="AA65" i="3" s="1"/>
  <c r="Z66" i="3"/>
  <c r="AA66" i="3" s="1"/>
  <c r="Z67" i="3"/>
  <c r="AA67" i="3" s="1"/>
  <c r="Z68" i="3"/>
  <c r="AA68" i="3" s="1"/>
  <c r="Z69" i="3"/>
  <c r="AA69" i="3" s="1"/>
  <c r="Z70" i="3"/>
  <c r="AA70" i="3" s="1"/>
  <c r="Z71" i="3"/>
  <c r="AA71" i="3" s="1"/>
  <c r="Z72" i="3"/>
  <c r="AA72" i="3" s="1"/>
  <c r="Z73" i="3"/>
  <c r="AA73" i="3" s="1"/>
  <c r="Z74" i="3"/>
  <c r="AA74" i="3" s="1"/>
  <c r="Z75" i="3"/>
  <c r="AA75" i="3" s="1"/>
  <c r="Z76" i="3"/>
  <c r="AA76" i="3" s="1"/>
  <c r="Z77" i="3"/>
  <c r="AA77" i="3" s="1"/>
  <c r="Z78" i="3"/>
  <c r="AA78" i="3" s="1"/>
  <c r="Z79" i="3"/>
  <c r="AA79" i="3" s="1"/>
  <c r="Z80" i="3"/>
  <c r="AA80" i="3" s="1"/>
  <c r="Z81" i="3"/>
  <c r="AA81" i="3" s="1"/>
  <c r="Z82" i="3"/>
  <c r="AA82" i="3" s="1"/>
  <c r="Z83" i="3"/>
  <c r="AA83" i="3" s="1"/>
  <c r="Z84" i="3"/>
  <c r="AA84" i="3" s="1"/>
  <c r="Z85" i="3"/>
  <c r="AA85" i="3" s="1"/>
  <c r="Z86" i="3"/>
  <c r="AA86" i="3" s="1"/>
  <c r="Z87" i="3"/>
  <c r="AA87" i="3" s="1"/>
  <c r="Z88" i="3"/>
  <c r="AA88" i="3" s="1"/>
  <c r="Z89" i="3"/>
  <c r="AA89" i="3" s="1"/>
  <c r="Z90" i="3"/>
  <c r="AA90" i="3" s="1"/>
  <c r="Z91" i="3"/>
  <c r="AA91" i="3" s="1"/>
  <c r="Z92" i="3"/>
  <c r="AA92" i="3" s="1"/>
  <c r="Z93" i="3"/>
  <c r="AA93" i="3" s="1"/>
  <c r="Z94" i="3"/>
  <c r="AA94" i="3" s="1"/>
  <c r="Z95" i="3"/>
  <c r="AA95" i="3" s="1"/>
  <c r="Z96" i="3"/>
  <c r="AA96" i="3" s="1"/>
  <c r="Z97" i="3"/>
  <c r="AA97" i="3" s="1"/>
  <c r="Z98" i="3"/>
  <c r="AA98" i="3" s="1"/>
  <c r="Z99" i="3"/>
  <c r="AA99" i="3" s="1"/>
  <c r="Z100" i="3"/>
  <c r="AA100" i="3" s="1"/>
  <c r="Z101" i="3"/>
  <c r="AA101" i="3" s="1"/>
  <c r="Z102" i="3"/>
  <c r="AA102" i="3" s="1"/>
  <c r="Z103" i="3"/>
  <c r="AA103" i="3" s="1"/>
  <c r="Z104" i="3"/>
  <c r="AA104" i="3" s="1"/>
  <c r="Z105" i="3"/>
  <c r="AA105" i="3" s="1"/>
  <c r="Z106" i="3"/>
  <c r="AA106" i="3" s="1"/>
  <c r="Z107" i="3"/>
  <c r="AA107" i="3" s="1"/>
  <c r="Z108" i="3"/>
  <c r="AA108" i="3" s="1"/>
  <c r="Z109" i="3"/>
  <c r="AA109" i="3" s="1"/>
  <c r="Z110" i="3"/>
  <c r="AA110" i="3" s="1"/>
  <c r="Z111" i="3"/>
  <c r="AA111" i="3" s="1"/>
  <c r="Z112" i="3"/>
  <c r="AA112" i="3" s="1"/>
  <c r="Z113" i="3"/>
  <c r="AA113" i="3" s="1"/>
  <c r="Z114" i="3"/>
  <c r="AA114" i="3" s="1"/>
  <c r="Z115" i="3"/>
  <c r="AA115" i="3" s="1"/>
  <c r="Z116" i="3"/>
  <c r="AA116" i="3" s="1"/>
  <c r="Z117" i="3"/>
  <c r="AA117" i="3" s="1"/>
  <c r="Z118" i="3"/>
  <c r="AA118" i="3" s="1"/>
  <c r="Z119" i="3"/>
  <c r="AA119" i="3" s="1"/>
  <c r="Z120" i="3"/>
  <c r="AA120" i="3" s="1"/>
  <c r="Z121" i="3"/>
  <c r="AA121" i="3" s="1"/>
  <c r="Z122" i="3"/>
  <c r="AA122" i="3" s="1"/>
  <c r="Z123" i="3"/>
  <c r="AA123" i="3" s="1"/>
  <c r="Z124" i="3"/>
  <c r="AA124" i="3" s="1"/>
  <c r="Z125" i="3"/>
  <c r="AA125" i="3" s="1"/>
  <c r="Z126" i="3"/>
  <c r="AA126" i="3" s="1"/>
  <c r="Z127" i="3"/>
  <c r="AA127" i="3" s="1"/>
  <c r="Z128" i="3"/>
  <c r="AA128" i="3" s="1"/>
  <c r="Z129" i="3"/>
  <c r="AA129" i="3" s="1"/>
  <c r="Z130" i="3"/>
  <c r="AA130" i="3" s="1"/>
  <c r="Z131" i="3"/>
  <c r="AA131" i="3" s="1"/>
  <c r="Z132" i="3"/>
  <c r="AA132" i="3" s="1"/>
  <c r="Z133" i="3"/>
  <c r="AA133" i="3" s="1"/>
  <c r="Z134" i="3"/>
  <c r="AA134" i="3" s="1"/>
  <c r="Z135" i="3"/>
  <c r="AA135" i="3" s="1"/>
  <c r="Z136" i="3"/>
  <c r="AA136" i="3" s="1"/>
  <c r="Z137" i="3"/>
  <c r="AA137" i="3" s="1"/>
  <c r="Z138" i="3"/>
  <c r="AA138" i="3" s="1"/>
  <c r="Z139" i="3"/>
  <c r="AA139" i="3" s="1"/>
  <c r="Z140" i="3"/>
  <c r="AA140" i="3" s="1"/>
  <c r="Z141" i="3"/>
  <c r="AA141" i="3" s="1"/>
  <c r="Z142" i="3"/>
  <c r="AA142" i="3" s="1"/>
  <c r="Z143" i="3"/>
  <c r="AA143" i="3" s="1"/>
  <c r="Z144" i="3"/>
  <c r="AA144" i="3" s="1"/>
  <c r="Z145" i="3"/>
  <c r="AA145" i="3" s="1"/>
  <c r="Z146" i="3"/>
  <c r="AA146" i="3" s="1"/>
  <c r="Z147" i="3"/>
  <c r="AA147" i="3" s="1"/>
  <c r="Z148" i="3"/>
  <c r="AA148" i="3" s="1"/>
  <c r="Z149" i="3"/>
  <c r="AA149" i="3" s="1"/>
  <c r="Z150" i="3"/>
  <c r="AA150" i="3" s="1"/>
  <c r="Z151" i="3"/>
  <c r="AA151" i="3" s="1"/>
  <c r="Z152" i="3"/>
  <c r="AA152" i="3" s="1"/>
  <c r="Z153" i="3"/>
  <c r="AA153" i="3" s="1"/>
  <c r="Z154" i="3"/>
  <c r="AA154" i="3" s="1"/>
  <c r="Z155" i="3"/>
  <c r="AA155" i="3" s="1"/>
  <c r="Z156" i="3"/>
  <c r="AA156" i="3" s="1"/>
  <c r="Z157" i="3"/>
  <c r="AA157" i="3" s="1"/>
  <c r="Z158" i="3"/>
  <c r="AA158" i="3" s="1"/>
  <c r="Z159" i="3"/>
  <c r="AA159" i="3" s="1"/>
  <c r="Z160" i="3"/>
  <c r="AA160" i="3" s="1"/>
  <c r="Z161" i="3"/>
  <c r="AA161" i="3" s="1"/>
  <c r="Z162" i="3"/>
  <c r="AA162" i="3" s="1"/>
  <c r="Z163" i="3"/>
  <c r="AA163" i="3" s="1"/>
  <c r="Z164" i="3"/>
  <c r="AA164" i="3" s="1"/>
  <c r="Z165" i="3"/>
  <c r="AA165" i="3" s="1"/>
  <c r="Z166" i="3"/>
  <c r="AA166" i="3" s="1"/>
  <c r="Z167" i="3"/>
  <c r="AA167" i="3" s="1"/>
  <c r="Z168" i="3"/>
  <c r="AA168" i="3" s="1"/>
  <c r="Z169" i="3"/>
  <c r="AA169" i="3" s="1"/>
  <c r="Z170" i="3"/>
  <c r="AA170" i="3" s="1"/>
  <c r="Z171" i="3"/>
  <c r="AA171" i="3" s="1"/>
  <c r="Z172" i="3"/>
  <c r="AA172" i="3" s="1"/>
  <c r="Z173" i="3"/>
  <c r="AA173" i="3" s="1"/>
  <c r="Z174" i="3"/>
  <c r="AA174" i="3" s="1"/>
  <c r="Z175" i="3"/>
  <c r="AA175" i="3" s="1"/>
  <c r="Z176" i="3"/>
  <c r="AA176" i="3" s="1"/>
  <c r="Z177" i="3"/>
  <c r="AA177" i="3" s="1"/>
  <c r="Z178" i="3"/>
  <c r="AA178" i="3" s="1"/>
  <c r="Z179" i="3"/>
  <c r="AA179" i="3" s="1"/>
  <c r="Z180" i="3"/>
  <c r="AA180" i="3" s="1"/>
  <c r="Z181" i="3"/>
  <c r="AA181" i="3" s="1"/>
  <c r="Z182" i="3"/>
  <c r="AA182" i="3" s="1"/>
  <c r="Z183" i="3"/>
  <c r="AA183" i="3" s="1"/>
  <c r="Z184" i="3"/>
  <c r="AA184" i="3" s="1"/>
  <c r="Z185" i="3"/>
  <c r="AA185" i="3" s="1"/>
  <c r="Z186" i="3"/>
  <c r="AA186" i="3" s="1"/>
  <c r="Z187" i="3"/>
  <c r="AA187" i="3" s="1"/>
  <c r="Z188" i="3"/>
  <c r="AA188" i="3" s="1"/>
  <c r="Z189" i="3"/>
  <c r="AA189" i="3" s="1"/>
  <c r="Z190" i="3"/>
  <c r="AA190" i="3" s="1"/>
  <c r="Z191" i="3"/>
  <c r="AA191" i="3" s="1"/>
  <c r="Z192" i="3"/>
  <c r="AA192" i="3" s="1"/>
  <c r="Z193" i="3"/>
  <c r="AA193" i="3" s="1"/>
  <c r="Z194" i="3"/>
  <c r="AA194" i="3" s="1"/>
  <c r="Z195" i="3"/>
  <c r="AA195" i="3" s="1"/>
  <c r="Z196" i="3"/>
  <c r="AA196" i="3" s="1"/>
  <c r="Z197" i="3"/>
  <c r="AA197" i="3" s="1"/>
  <c r="Z198" i="3"/>
  <c r="AA198" i="3" s="1"/>
  <c r="Z199" i="3"/>
  <c r="AA199" i="3" s="1"/>
  <c r="Z200" i="3"/>
  <c r="AA200" i="3" s="1"/>
  <c r="Z201" i="3"/>
  <c r="AA201" i="3" s="1"/>
  <c r="Z202" i="3"/>
  <c r="AA202" i="3" s="1"/>
  <c r="Z203" i="3"/>
  <c r="AA203" i="3" s="1"/>
  <c r="Z204" i="3"/>
  <c r="AA204" i="3" s="1"/>
  <c r="Z205" i="3"/>
  <c r="AA205" i="3" s="1"/>
  <c r="Z206" i="3"/>
  <c r="AA206" i="3" s="1"/>
  <c r="Z207" i="3"/>
  <c r="AA207" i="3" s="1"/>
  <c r="Z208" i="3"/>
  <c r="AA208" i="3" s="1"/>
  <c r="Z209" i="3"/>
  <c r="AA209" i="3" s="1"/>
  <c r="Z210" i="3"/>
  <c r="AA210" i="3" s="1"/>
  <c r="Z211" i="3"/>
  <c r="AA211" i="3" s="1"/>
  <c r="Z212" i="3"/>
  <c r="AA212" i="3" s="1"/>
  <c r="Z213" i="3"/>
  <c r="AA213" i="3" s="1"/>
  <c r="Z214" i="3"/>
  <c r="AA214" i="3" s="1"/>
  <c r="Z215" i="3"/>
  <c r="AA215" i="3" s="1"/>
  <c r="Z216" i="3"/>
  <c r="AA216" i="3" s="1"/>
  <c r="Z217" i="3"/>
  <c r="AA217" i="3" s="1"/>
  <c r="Z218" i="3"/>
  <c r="AA218" i="3" s="1"/>
  <c r="Z219" i="3"/>
  <c r="AA219" i="3" s="1"/>
  <c r="Z220" i="3"/>
  <c r="AA220" i="3" s="1"/>
  <c r="Z221" i="3"/>
  <c r="AA221" i="3" s="1"/>
  <c r="Z222" i="3"/>
  <c r="AA222" i="3" s="1"/>
  <c r="Z223" i="3"/>
  <c r="AA223" i="3" s="1"/>
  <c r="Z224" i="3"/>
  <c r="AA224" i="3" s="1"/>
  <c r="Z225" i="3"/>
  <c r="AA225" i="3" s="1"/>
  <c r="Z226" i="3"/>
  <c r="AA226" i="3" s="1"/>
  <c r="Z227" i="3"/>
  <c r="AA227" i="3" s="1"/>
  <c r="Z228" i="3"/>
  <c r="AA228" i="3" s="1"/>
  <c r="Z229" i="3"/>
  <c r="AA229" i="3" s="1"/>
  <c r="Z230" i="3"/>
  <c r="AA230" i="3" s="1"/>
  <c r="Z231" i="3"/>
  <c r="AA231" i="3" s="1"/>
  <c r="Z232" i="3"/>
  <c r="AA232" i="3" s="1"/>
  <c r="Z233" i="3"/>
  <c r="AA233" i="3" s="1"/>
  <c r="Z234" i="3"/>
  <c r="AA234" i="3" s="1"/>
  <c r="Z235" i="3"/>
  <c r="AA235" i="3" s="1"/>
  <c r="Z236" i="3"/>
  <c r="AA236" i="3" s="1"/>
  <c r="Z237" i="3"/>
  <c r="AA237" i="3" s="1"/>
  <c r="Z238" i="3"/>
  <c r="AA238" i="3" s="1"/>
  <c r="Z239" i="3"/>
  <c r="AA239" i="3" s="1"/>
  <c r="Z240" i="3"/>
  <c r="AA240" i="3" s="1"/>
  <c r="Z241" i="3"/>
  <c r="AA241" i="3" s="1"/>
  <c r="Z242" i="3"/>
  <c r="AA242" i="3" s="1"/>
  <c r="Z243" i="3"/>
  <c r="AA243" i="3" s="1"/>
  <c r="Z244" i="3"/>
  <c r="AA244" i="3" s="1"/>
  <c r="Z245" i="3"/>
  <c r="AA245" i="3" s="1"/>
  <c r="Z246" i="3"/>
  <c r="AA246" i="3" s="1"/>
  <c r="Z247" i="3"/>
  <c r="AA247" i="3" s="1"/>
  <c r="Z248" i="3"/>
  <c r="AA248" i="3" s="1"/>
  <c r="Z249" i="3"/>
  <c r="AA249" i="3" s="1"/>
  <c r="Z250" i="3"/>
  <c r="AA250" i="3" s="1"/>
  <c r="Z251" i="3"/>
  <c r="AA251" i="3" s="1"/>
  <c r="Z252" i="3"/>
  <c r="AA252" i="3" s="1"/>
  <c r="Z253" i="3"/>
  <c r="AA253" i="3" s="1"/>
  <c r="Z254" i="3"/>
  <c r="AA254" i="3" s="1"/>
  <c r="Z255" i="3"/>
  <c r="AA255" i="3" s="1"/>
  <c r="Z256" i="3"/>
  <c r="AA256" i="3" s="1"/>
  <c r="Z257" i="3"/>
  <c r="AA257" i="3" s="1"/>
  <c r="Z258" i="3"/>
  <c r="AA258" i="3" s="1"/>
  <c r="Z259" i="3"/>
  <c r="AA259" i="3" s="1"/>
  <c r="Z260" i="3"/>
  <c r="AA260" i="3" s="1"/>
  <c r="Z261" i="3"/>
  <c r="AA261" i="3" s="1"/>
  <c r="Z262" i="3"/>
  <c r="AA262" i="3" s="1"/>
  <c r="Z263" i="3"/>
  <c r="AA263" i="3" s="1"/>
  <c r="Z264" i="3"/>
  <c r="AA264" i="3" s="1"/>
  <c r="Z265" i="3"/>
  <c r="AA265" i="3" s="1"/>
  <c r="Z266" i="3"/>
  <c r="AA266" i="3" s="1"/>
  <c r="Z267" i="3"/>
  <c r="AA267" i="3" s="1"/>
  <c r="Z268" i="3"/>
  <c r="AA268" i="3" s="1"/>
  <c r="Z269" i="3"/>
  <c r="AA269" i="3" s="1"/>
  <c r="Z270" i="3"/>
  <c r="AA270" i="3" s="1"/>
  <c r="Z271" i="3"/>
  <c r="AA271" i="3" s="1"/>
  <c r="Z272" i="3"/>
  <c r="AA272" i="3" s="1"/>
  <c r="Z273" i="3"/>
  <c r="AA273" i="3" s="1"/>
  <c r="Z274" i="3"/>
  <c r="AA274" i="3" s="1"/>
  <c r="Z275" i="3"/>
  <c r="AA275" i="3" s="1"/>
  <c r="Z276" i="3"/>
  <c r="AA276" i="3" s="1"/>
  <c r="Z277" i="3"/>
  <c r="AA277" i="3" s="1"/>
  <c r="Z278" i="3"/>
  <c r="AA278" i="3" s="1"/>
  <c r="Z279" i="3"/>
  <c r="AA279" i="3" s="1"/>
  <c r="Z280" i="3"/>
  <c r="AA280" i="3" s="1"/>
  <c r="Z281" i="3"/>
  <c r="AA281" i="3" s="1"/>
  <c r="Z282" i="3"/>
  <c r="AA282" i="3" s="1"/>
  <c r="Z283" i="3"/>
  <c r="AA283" i="3" s="1"/>
  <c r="Z284" i="3"/>
  <c r="AA284" i="3" s="1"/>
  <c r="Z285" i="3"/>
  <c r="AA285" i="3" s="1"/>
  <c r="Z286" i="3"/>
  <c r="AA286" i="3" s="1"/>
  <c r="Z287" i="3"/>
  <c r="AA287" i="3" s="1"/>
  <c r="Z288" i="3"/>
  <c r="AA288" i="3" s="1"/>
  <c r="Z289" i="3"/>
  <c r="AA289" i="3" s="1"/>
  <c r="Z290" i="3"/>
  <c r="AA290" i="3" s="1"/>
  <c r="Z291" i="3"/>
  <c r="AA291" i="3" s="1"/>
  <c r="Z292" i="3"/>
  <c r="AA292" i="3" s="1"/>
  <c r="Z293" i="3"/>
  <c r="AA293" i="3" s="1"/>
  <c r="Z294" i="3"/>
  <c r="AA294" i="3" s="1"/>
  <c r="Z295" i="3"/>
  <c r="AA295" i="3" s="1"/>
  <c r="Z296" i="3"/>
  <c r="AA296" i="3" s="1"/>
  <c r="Z297" i="3"/>
  <c r="AA297" i="3" s="1"/>
  <c r="Z298" i="3"/>
  <c r="AA298" i="3" s="1"/>
  <c r="Z299" i="3"/>
  <c r="AA299" i="3" s="1"/>
  <c r="Z300" i="3"/>
  <c r="AA300" i="3" s="1"/>
  <c r="Z301" i="3"/>
  <c r="AA301" i="3" s="1"/>
  <c r="Z302" i="3"/>
  <c r="AA302" i="3" s="1"/>
  <c r="Z303" i="3"/>
  <c r="AA303" i="3" s="1"/>
  <c r="Z304" i="3"/>
  <c r="AA304" i="3" s="1"/>
  <c r="Z305" i="3"/>
  <c r="AA305" i="3" s="1"/>
  <c r="Z306" i="3"/>
  <c r="AA306" i="3" s="1"/>
  <c r="Z307" i="3"/>
  <c r="AA307" i="3" s="1"/>
  <c r="Z308" i="3"/>
  <c r="AA308" i="3" s="1"/>
  <c r="Z309" i="3"/>
  <c r="AA309" i="3" s="1"/>
  <c r="Z310" i="3"/>
  <c r="AA310" i="3" s="1"/>
  <c r="Z311" i="3"/>
  <c r="AA311" i="3" s="1"/>
  <c r="Z312" i="3"/>
  <c r="AA312" i="3" s="1"/>
  <c r="Z313" i="3"/>
  <c r="AA313" i="3" s="1"/>
  <c r="Z314" i="3"/>
  <c r="AA314" i="3" s="1"/>
  <c r="Z315" i="3"/>
  <c r="AA315" i="3" s="1"/>
  <c r="Z316" i="3"/>
  <c r="AA316" i="3" s="1"/>
  <c r="Z317" i="3"/>
  <c r="AA317" i="3" s="1"/>
  <c r="Z318" i="3"/>
  <c r="AA318" i="3" s="1"/>
  <c r="Z319" i="3"/>
  <c r="AA319" i="3" s="1"/>
  <c r="Z320" i="3"/>
  <c r="AA320" i="3" s="1"/>
  <c r="Z321" i="3"/>
  <c r="AA321" i="3" s="1"/>
  <c r="Z322" i="3"/>
  <c r="AA322" i="3" s="1"/>
  <c r="Z323" i="3"/>
  <c r="AA323" i="3" s="1"/>
  <c r="Z324" i="3"/>
  <c r="AA324" i="3" s="1"/>
  <c r="Z325" i="3"/>
  <c r="AA325" i="3" s="1"/>
  <c r="Z326" i="3"/>
  <c r="AA326" i="3" s="1"/>
  <c r="Z327" i="3"/>
  <c r="AA327" i="3" s="1"/>
  <c r="Z328" i="3"/>
  <c r="AA328" i="3" s="1"/>
  <c r="Z329" i="3"/>
  <c r="AA329" i="3" s="1"/>
  <c r="Z330" i="3"/>
  <c r="AA330" i="3" s="1"/>
  <c r="Z331" i="3"/>
  <c r="AA331" i="3" s="1"/>
  <c r="Z332" i="3"/>
  <c r="AA332" i="3" s="1"/>
  <c r="Z333" i="3"/>
  <c r="AA333" i="3" s="1"/>
  <c r="Z334" i="3"/>
  <c r="AA334" i="3" s="1"/>
  <c r="Z335" i="3"/>
  <c r="AA335" i="3" s="1"/>
  <c r="Z336" i="3"/>
  <c r="AA336" i="3" s="1"/>
  <c r="Z337" i="3"/>
  <c r="AA337" i="3" s="1"/>
  <c r="Z338" i="3"/>
  <c r="AA338" i="3" s="1"/>
  <c r="Z339" i="3"/>
  <c r="AA339" i="3" s="1"/>
  <c r="Z340" i="3"/>
  <c r="AA340" i="3" s="1"/>
  <c r="Z341" i="3"/>
  <c r="AA341" i="3" s="1"/>
  <c r="Z342" i="3"/>
  <c r="AA342" i="3" s="1"/>
  <c r="Z343" i="3"/>
  <c r="AA343" i="3" s="1"/>
  <c r="Z344" i="3"/>
  <c r="AA344" i="3" s="1"/>
  <c r="Z345" i="3"/>
  <c r="AA345" i="3" s="1"/>
  <c r="Z346" i="3"/>
  <c r="AA346" i="3" s="1"/>
  <c r="Z347" i="3"/>
  <c r="AA347" i="3" s="1"/>
  <c r="Z348" i="3"/>
  <c r="AA348" i="3" s="1"/>
  <c r="Z349" i="3"/>
  <c r="AA349" i="3" s="1"/>
  <c r="Z350" i="3"/>
  <c r="AA350" i="3" s="1"/>
  <c r="Z351" i="3"/>
  <c r="AA351" i="3" s="1"/>
  <c r="Z352" i="3"/>
  <c r="AA352" i="3" s="1"/>
  <c r="Z353" i="3"/>
  <c r="AA353" i="3" s="1"/>
  <c r="Z354" i="3"/>
  <c r="AA354" i="3" s="1"/>
  <c r="Z355" i="3"/>
  <c r="AA355" i="3" s="1"/>
  <c r="Z356" i="3"/>
  <c r="AA356" i="3" s="1"/>
  <c r="Z357" i="3"/>
  <c r="AA357" i="3" s="1"/>
  <c r="Z358" i="3"/>
  <c r="AA358" i="3" s="1"/>
  <c r="Z359" i="3"/>
  <c r="AA359" i="3" s="1"/>
  <c r="Z360" i="3"/>
  <c r="AA360" i="3" s="1"/>
  <c r="Z361" i="3"/>
  <c r="AA361" i="3" s="1"/>
  <c r="Z362" i="3"/>
  <c r="AA362" i="3" s="1"/>
  <c r="Z363" i="3"/>
  <c r="AA363" i="3" s="1"/>
  <c r="Z364" i="3"/>
  <c r="AA364" i="3" s="1"/>
  <c r="Z365" i="3"/>
  <c r="AA365" i="3" s="1"/>
  <c r="Z366" i="3"/>
  <c r="AA366" i="3" s="1"/>
  <c r="Z367" i="3"/>
  <c r="AA367" i="3" s="1"/>
  <c r="Z368" i="3"/>
  <c r="AA368" i="3" s="1"/>
  <c r="Z369" i="3"/>
  <c r="AA369" i="3" s="1"/>
  <c r="Z370" i="3"/>
  <c r="AA370" i="3" s="1"/>
  <c r="Z371" i="3"/>
  <c r="AA371" i="3" s="1"/>
  <c r="Z372" i="3"/>
  <c r="AA372" i="3" s="1"/>
  <c r="Z373" i="3"/>
  <c r="AA373" i="3" s="1"/>
  <c r="Z374" i="3"/>
  <c r="AA374" i="3" s="1"/>
  <c r="Z375" i="3"/>
  <c r="AA375" i="3" s="1"/>
  <c r="Z376" i="3"/>
  <c r="AA376" i="3" s="1"/>
  <c r="Z377" i="3"/>
  <c r="AA377" i="3" s="1"/>
  <c r="Z378" i="3"/>
  <c r="AA378" i="3" s="1"/>
  <c r="Z379" i="3"/>
  <c r="AA379" i="3" s="1"/>
  <c r="Z380" i="3"/>
  <c r="AA380" i="3" s="1"/>
  <c r="Z381" i="3"/>
  <c r="AA381" i="3" s="1"/>
  <c r="Z382" i="3"/>
  <c r="AA382" i="3" s="1"/>
  <c r="Z383" i="3"/>
  <c r="AA383" i="3" s="1"/>
  <c r="Z384" i="3"/>
  <c r="AA384" i="3" s="1"/>
  <c r="Z385" i="3"/>
  <c r="AA385" i="3" s="1"/>
  <c r="Z386" i="3"/>
  <c r="AA386" i="3" s="1"/>
  <c r="Z387" i="3"/>
  <c r="AA387" i="3" s="1"/>
  <c r="Z388" i="3"/>
  <c r="AA388" i="3" s="1"/>
  <c r="Z389" i="3"/>
  <c r="AA389" i="3" s="1"/>
  <c r="Z390" i="3"/>
  <c r="AA390" i="3" s="1"/>
  <c r="Z391" i="3"/>
  <c r="AA391" i="3" s="1"/>
  <c r="Z392" i="3"/>
  <c r="AA392" i="3" s="1"/>
  <c r="Z393" i="3"/>
  <c r="AA393" i="3" s="1"/>
  <c r="Z394" i="3"/>
  <c r="AA394" i="3" s="1"/>
  <c r="Z395" i="3"/>
  <c r="AA395" i="3" s="1"/>
  <c r="Z396" i="3"/>
  <c r="AA396" i="3" s="1"/>
  <c r="Z397" i="3"/>
  <c r="AA397" i="3" s="1"/>
  <c r="Z398" i="3"/>
  <c r="AA398" i="3" s="1"/>
  <c r="Z399" i="3"/>
  <c r="AA399" i="3" s="1"/>
  <c r="Z400" i="3"/>
  <c r="AA400" i="3" s="1"/>
  <c r="Z401" i="3"/>
  <c r="AA401" i="3" s="1"/>
  <c r="Z402" i="3"/>
  <c r="AA402" i="3" s="1"/>
  <c r="Z403" i="3"/>
  <c r="AA403" i="3" s="1"/>
  <c r="Z404" i="3"/>
  <c r="AA404" i="3" s="1"/>
  <c r="Z405" i="3"/>
  <c r="AA405" i="3" s="1"/>
  <c r="Z406" i="3"/>
  <c r="AA406" i="3" s="1"/>
  <c r="Z407" i="3"/>
  <c r="AA407" i="3" s="1"/>
  <c r="Z408" i="3"/>
  <c r="AA408" i="3" s="1"/>
  <c r="Z409" i="3"/>
  <c r="AA409" i="3" s="1"/>
  <c r="Z410" i="3"/>
  <c r="AA410" i="3" s="1"/>
  <c r="Z411" i="3"/>
  <c r="AA411" i="3" s="1"/>
  <c r="Z412" i="3"/>
  <c r="AA412" i="3" s="1"/>
  <c r="Z413" i="3"/>
  <c r="AA413" i="3" s="1"/>
  <c r="Z414" i="3"/>
  <c r="AA414" i="3" s="1"/>
  <c r="Z415" i="3"/>
  <c r="AA415" i="3" s="1"/>
  <c r="Z416" i="3"/>
  <c r="AA416" i="3" s="1"/>
  <c r="Z417" i="3"/>
  <c r="AA417" i="3" s="1"/>
  <c r="Z418" i="3"/>
  <c r="AA418" i="3" s="1"/>
  <c r="Z419" i="3"/>
  <c r="AA419" i="3" s="1"/>
  <c r="Z420" i="3"/>
  <c r="AA420" i="3" s="1"/>
  <c r="Z421" i="3"/>
  <c r="AA421" i="3" s="1"/>
  <c r="Z422" i="3"/>
  <c r="AA422" i="3" s="1"/>
  <c r="Z423" i="3"/>
  <c r="AA423" i="3" s="1"/>
  <c r="Z424" i="3"/>
  <c r="AA424" i="3" s="1"/>
  <c r="Z425" i="3"/>
  <c r="AA425" i="3" s="1"/>
  <c r="Z426" i="3"/>
  <c r="AA426" i="3" s="1"/>
  <c r="Z427" i="3"/>
  <c r="AA427" i="3" s="1"/>
  <c r="Z428" i="3"/>
  <c r="AA428" i="3" s="1"/>
  <c r="Z429" i="3"/>
  <c r="AA429" i="3" s="1"/>
  <c r="Z430" i="3"/>
  <c r="AA430" i="3" s="1"/>
  <c r="Z431" i="3"/>
  <c r="AA431" i="3" s="1"/>
  <c r="Z432" i="3"/>
  <c r="AA432" i="3" s="1"/>
  <c r="Z433" i="3"/>
  <c r="AA433" i="3" s="1"/>
  <c r="Z434" i="3"/>
  <c r="AA434" i="3" s="1"/>
  <c r="Z435" i="3"/>
  <c r="AA435" i="3" s="1"/>
  <c r="Z436" i="3"/>
  <c r="AA436" i="3" s="1"/>
  <c r="Z437" i="3"/>
  <c r="AA437" i="3" s="1"/>
  <c r="Z438" i="3"/>
  <c r="AA438" i="3" s="1"/>
  <c r="Z439" i="3"/>
  <c r="AA439" i="3" s="1"/>
  <c r="Z440" i="3"/>
  <c r="AA440" i="3" s="1"/>
  <c r="Z441" i="3"/>
  <c r="AA441" i="3" s="1"/>
  <c r="Z442" i="3"/>
  <c r="AA442" i="3" s="1"/>
  <c r="Z443" i="3"/>
  <c r="AA443" i="3" s="1"/>
  <c r="Z444" i="3"/>
  <c r="AA444" i="3" s="1"/>
  <c r="Z445" i="3"/>
  <c r="AA445" i="3" s="1"/>
  <c r="Z446" i="3"/>
  <c r="AA446" i="3" s="1"/>
  <c r="Z447" i="3"/>
  <c r="AA447" i="3" s="1"/>
  <c r="Z448" i="3"/>
  <c r="AA448" i="3" s="1"/>
  <c r="Z449" i="3"/>
  <c r="AA449" i="3" s="1"/>
  <c r="Z450" i="3"/>
  <c r="AA450" i="3" s="1"/>
  <c r="Z451" i="3"/>
  <c r="AA451" i="3" s="1"/>
  <c r="Z452" i="3"/>
  <c r="AA452" i="3" s="1"/>
  <c r="Z453" i="3"/>
  <c r="AA453" i="3" s="1"/>
  <c r="Z454" i="3"/>
  <c r="AA454" i="3" s="1"/>
  <c r="Z455" i="3"/>
  <c r="AA455" i="3" s="1"/>
  <c r="Z456" i="3"/>
  <c r="AA456" i="3" s="1"/>
  <c r="Z457" i="3"/>
  <c r="AA457" i="3" s="1"/>
  <c r="Z458" i="3"/>
  <c r="AA458" i="3" s="1"/>
  <c r="Z459" i="3"/>
  <c r="AA459" i="3" s="1"/>
  <c r="Z460" i="3"/>
  <c r="AA460" i="3" s="1"/>
  <c r="Z461" i="3"/>
  <c r="AA461" i="3" s="1"/>
  <c r="Z462" i="3"/>
  <c r="AA462" i="3" s="1"/>
  <c r="Z463" i="3"/>
  <c r="AA463" i="3" s="1"/>
  <c r="Z464" i="3"/>
  <c r="AA464" i="3" s="1"/>
  <c r="Z465" i="3"/>
  <c r="AA465" i="3" s="1"/>
  <c r="Z466" i="3"/>
  <c r="AA466" i="3" s="1"/>
  <c r="Z467" i="3"/>
  <c r="AA467" i="3" s="1"/>
  <c r="Z468" i="3"/>
  <c r="AA468" i="3" s="1"/>
  <c r="Z469" i="3"/>
  <c r="AA469" i="3" s="1"/>
  <c r="Z470" i="3"/>
  <c r="AA470" i="3" s="1"/>
  <c r="Z471" i="3"/>
  <c r="AA471" i="3" s="1"/>
  <c r="Z472" i="3"/>
  <c r="AA472" i="3" s="1"/>
  <c r="Z473" i="3"/>
  <c r="AA473" i="3" s="1"/>
  <c r="Z474" i="3"/>
  <c r="AA474" i="3" s="1"/>
  <c r="Z475" i="3"/>
  <c r="AA475" i="3" s="1"/>
  <c r="Z476" i="3"/>
  <c r="AA476" i="3" s="1"/>
  <c r="Z477" i="3"/>
  <c r="AA477" i="3" s="1"/>
  <c r="Z478" i="3"/>
  <c r="AA478" i="3" s="1"/>
  <c r="Z479" i="3"/>
  <c r="AA479" i="3" s="1"/>
  <c r="Z480" i="3"/>
  <c r="AA480" i="3" s="1"/>
  <c r="Z481" i="3"/>
  <c r="AA481" i="3" s="1"/>
  <c r="Z482" i="3"/>
  <c r="AA482" i="3" s="1"/>
  <c r="Z483" i="3"/>
  <c r="AA483" i="3" s="1"/>
  <c r="Z484" i="3"/>
  <c r="AA484" i="3" s="1"/>
  <c r="Z485" i="3"/>
  <c r="AA485" i="3" s="1"/>
  <c r="Z486" i="3"/>
  <c r="AA486" i="3" s="1"/>
  <c r="Z487" i="3"/>
  <c r="AA487" i="3" s="1"/>
  <c r="Z488" i="3"/>
  <c r="AA488" i="3" s="1"/>
  <c r="Z489" i="3"/>
  <c r="AA489" i="3" s="1"/>
  <c r="Z490" i="3"/>
  <c r="AA490" i="3" s="1"/>
  <c r="Z491" i="3"/>
  <c r="AA491" i="3" s="1"/>
  <c r="Z492" i="3"/>
  <c r="AA492" i="3" s="1"/>
  <c r="Z493" i="3"/>
  <c r="AA493" i="3" s="1"/>
  <c r="Z494" i="3"/>
  <c r="AA494" i="3" s="1"/>
  <c r="Z495" i="3"/>
  <c r="AA495" i="3" s="1"/>
  <c r="Z496" i="3"/>
  <c r="AA496" i="3" s="1"/>
  <c r="Z497" i="3"/>
  <c r="AA497" i="3" s="1"/>
  <c r="Z498" i="3"/>
  <c r="AA498" i="3" s="1"/>
  <c r="Z499" i="3"/>
  <c r="AA499" i="3" s="1"/>
  <c r="Z500" i="3"/>
  <c r="AA500" i="3" s="1"/>
  <c r="Z501" i="3"/>
  <c r="AA501" i="3" s="1"/>
  <c r="Z502" i="3"/>
  <c r="AA502" i="3" s="1"/>
  <c r="Z503" i="3"/>
  <c r="AA503" i="3" s="1"/>
  <c r="Z504" i="3"/>
  <c r="AA504" i="3" s="1"/>
  <c r="Z505" i="3"/>
  <c r="AA505" i="3" s="1"/>
  <c r="Z506" i="3"/>
  <c r="AA506" i="3" s="1"/>
  <c r="Z507" i="3"/>
  <c r="AA507" i="3" s="1"/>
  <c r="Z508" i="3"/>
  <c r="AA508" i="3" s="1"/>
  <c r="Z509" i="3"/>
  <c r="AA509" i="3" s="1"/>
  <c r="Z510" i="3"/>
  <c r="AA510" i="3" s="1"/>
  <c r="Z511" i="3"/>
  <c r="AA511" i="3" s="1"/>
  <c r="Z512" i="3"/>
  <c r="AA512" i="3" s="1"/>
  <c r="Z513" i="3"/>
  <c r="AA513" i="3" s="1"/>
  <c r="Z514" i="3"/>
  <c r="AA514" i="3" s="1"/>
  <c r="Z515" i="3"/>
  <c r="AA515" i="3" s="1"/>
  <c r="Z516" i="3"/>
  <c r="AA516" i="3" s="1"/>
  <c r="Z517" i="3"/>
  <c r="AA517" i="3" s="1"/>
  <c r="Z518" i="3"/>
  <c r="AA518" i="3" s="1"/>
  <c r="Z519" i="3"/>
  <c r="AA519" i="3" s="1"/>
  <c r="Z520" i="3"/>
  <c r="AA520" i="3" s="1"/>
  <c r="Z521" i="3"/>
  <c r="AA521" i="3" s="1"/>
  <c r="Z522" i="3"/>
  <c r="AA522" i="3" s="1"/>
  <c r="Z523" i="3"/>
  <c r="AA523" i="3" s="1"/>
  <c r="Z524" i="3"/>
  <c r="AA524" i="3" s="1"/>
  <c r="Z525" i="3"/>
  <c r="AA525" i="3" s="1"/>
  <c r="Z526" i="3"/>
  <c r="AA526" i="3" s="1"/>
  <c r="Z527" i="3"/>
  <c r="AA527" i="3" s="1"/>
  <c r="Z528" i="3"/>
  <c r="AA528" i="3" s="1"/>
  <c r="Z529" i="3"/>
  <c r="AA529" i="3" s="1"/>
  <c r="Z530" i="3"/>
  <c r="AA530" i="3" s="1"/>
  <c r="Z531" i="3"/>
  <c r="AA531" i="3" s="1"/>
  <c r="Z532" i="3"/>
  <c r="AA532" i="3" s="1"/>
  <c r="Z533" i="3"/>
  <c r="AA533" i="3" s="1"/>
  <c r="Z534" i="3"/>
  <c r="AA534" i="3" s="1"/>
  <c r="Z535" i="3"/>
  <c r="AA535" i="3" s="1"/>
  <c r="Z536" i="3"/>
  <c r="AA536" i="3" s="1"/>
  <c r="Z537" i="3"/>
  <c r="AA537" i="3" s="1"/>
  <c r="Z538" i="3"/>
  <c r="AA538" i="3" s="1"/>
  <c r="Z539" i="3"/>
  <c r="AA539" i="3" s="1"/>
  <c r="Z540" i="3"/>
  <c r="AA540" i="3" s="1"/>
  <c r="Z541" i="3"/>
  <c r="AA541" i="3" s="1"/>
  <c r="Z542" i="3"/>
  <c r="AA542" i="3" s="1"/>
  <c r="Z543" i="3"/>
  <c r="AA543" i="3" s="1"/>
  <c r="Z544" i="3"/>
  <c r="AA544" i="3" s="1"/>
  <c r="Z545" i="3"/>
  <c r="AA545" i="3" s="1"/>
  <c r="Z546" i="3"/>
  <c r="AA546" i="3" s="1"/>
  <c r="Z547" i="3"/>
  <c r="AA547" i="3" s="1"/>
  <c r="Z548" i="3"/>
  <c r="AA548" i="3" s="1"/>
  <c r="Z549" i="3"/>
  <c r="AA549" i="3" s="1"/>
  <c r="Z550" i="3"/>
  <c r="AA550" i="3" s="1"/>
  <c r="Z551" i="3"/>
  <c r="AA551" i="3" s="1"/>
  <c r="Z552" i="3"/>
  <c r="AA552" i="3" s="1"/>
  <c r="Z553" i="3"/>
  <c r="AA553" i="3" s="1"/>
  <c r="Z554" i="3"/>
  <c r="AA554" i="3" s="1"/>
  <c r="Z555" i="3"/>
  <c r="AA555" i="3" s="1"/>
  <c r="Z556" i="3"/>
  <c r="AA556" i="3" s="1"/>
  <c r="Z557" i="3"/>
  <c r="AA557" i="3" s="1"/>
  <c r="Z558" i="3"/>
  <c r="AA558" i="3" s="1"/>
  <c r="Z559" i="3"/>
  <c r="AA559" i="3" s="1"/>
  <c r="Z560" i="3"/>
  <c r="AA560" i="3" s="1"/>
  <c r="Z561" i="3"/>
  <c r="AA561" i="3" s="1"/>
  <c r="Z562" i="3"/>
  <c r="AA562" i="3" s="1"/>
  <c r="Z563" i="3"/>
  <c r="AA563" i="3" s="1"/>
  <c r="Z564" i="3"/>
  <c r="AA564" i="3" s="1"/>
  <c r="Z565" i="3"/>
  <c r="AA565" i="3" s="1"/>
  <c r="Z566" i="3"/>
  <c r="AA566" i="3" s="1"/>
  <c r="Z567" i="3"/>
  <c r="AA567" i="3" s="1"/>
  <c r="Z568" i="3"/>
  <c r="AA568" i="3" s="1"/>
  <c r="Z569" i="3"/>
  <c r="AA569" i="3" s="1"/>
  <c r="Z570" i="3"/>
  <c r="AA570" i="3" s="1"/>
  <c r="Z571" i="3"/>
  <c r="AA571" i="3" s="1"/>
  <c r="Z572" i="3"/>
  <c r="AA572" i="3" s="1"/>
  <c r="Z573" i="3"/>
  <c r="AA573" i="3" s="1"/>
  <c r="Z574" i="3"/>
  <c r="AA574" i="3" s="1"/>
  <c r="Z575" i="3"/>
  <c r="AA575" i="3" s="1"/>
  <c r="Z576" i="3"/>
  <c r="AA576" i="3" s="1"/>
  <c r="Z577" i="3"/>
  <c r="AA577" i="3" s="1"/>
  <c r="Z578" i="3"/>
  <c r="AA578" i="3" s="1"/>
  <c r="Z579" i="3"/>
  <c r="AA579" i="3" s="1"/>
  <c r="Z580" i="3"/>
  <c r="AA580" i="3" s="1"/>
  <c r="Z581" i="3"/>
  <c r="AA581" i="3" s="1"/>
  <c r="Z582" i="3"/>
  <c r="AA582" i="3" s="1"/>
  <c r="Z583" i="3"/>
  <c r="AA583" i="3" s="1"/>
  <c r="Z584" i="3"/>
  <c r="AA584" i="3" s="1"/>
  <c r="Z585" i="3"/>
  <c r="AA585" i="3" s="1"/>
  <c r="Z586" i="3"/>
  <c r="AA586" i="3" s="1"/>
  <c r="Z587" i="3"/>
  <c r="AA587" i="3" s="1"/>
  <c r="Z588" i="3"/>
  <c r="AA588" i="3" s="1"/>
  <c r="Z589" i="3"/>
  <c r="AA589" i="3" s="1"/>
  <c r="Z590" i="3"/>
  <c r="AA590" i="3" s="1"/>
  <c r="Z591" i="3"/>
  <c r="AA591" i="3" s="1"/>
  <c r="Z592" i="3"/>
  <c r="AA592" i="3" s="1"/>
  <c r="Z593" i="3"/>
  <c r="AA593" i="3" s="1"/>
  <c r="Z594" i="3"/>
  <c r="AA594" i="3" s="1"/>
  <c r="Z595" i="3"/>
  <c r="AA595" i="3" s="1"/>
  <c r="Z596" i="3"/>
  <c r="AA596" i="3" s="1"/>
  <c r="Z597" i="3"/>
  <c r="AA597" i="3" s="1"/>
  <c r="Z598" i="3"/>
  <c r="AA598" i="3" s="1"/>
  <c r="Z599" i="3"/>
  <c r="AA599" i="3" s="1"/>
  <c r="Z600" i="3"/>
  <c r="AA600" i="3" s="1"/>
  <c r="Z601" i="3"/>
  <c r="AA601" i="3" s="1"/>
  <c r="Z602" i="3"/>
  <c r="AA602" i="3" s="1"/>
  <c r="Z603" i="3"/>
  <c r="AA603" i="3" s="1"/>
  <c r="Z604" i="3"/>
  <c r="AA604" i="3" s="1"/>
  <c r="Z605" i="3"/>
  <c r="AA605" i="3" s="1"/>
  <c r="Z606" i="3"/>
  <c r="AA606" i="3" s="1"/>
  <c r="Z607" i="3"/>
  <c r="AA607" i="3" s="1"/>
  <c r="Z608" i="3"/>
  <c r="AA608" i="3" s="1"/>
  <c r="Z609" i="3"/>
  <c r="AA609" i="3" s="1"/>
  <c r="Z610" i="3"/>
  <c r="AA610" i="3" s="1"/>
  <c r="Z611" i="3"/>
  <c r="AA611" i="3" s="1"/>
  <c r="Z612" i="3"/>
  <c r="AA612" i="3" s="1"/>
  <c r="Z613" i="3"/>
  <c r="AA613" i="3" s="1"/>
  <c r="Z614" i="3"/>
  <c r="AA614" i="3" s="1"/>
  <c r="Z615" i="3"/>
  <c r="AA615" i="3" s="1"/>
  <c r="Z616" i="3"/>
  <c r="AA616" i="3" s="1"/>
  <c r="Z617" i="3"/>
  <c r="AA617" i="3" s="1"/>
  <c r="Z618" i="3"/>
  <c r="AA618" i="3" s="1"/>
  <c r="Z619" i="3"/>
  <c r="AA619" i="3" s="1"/>
  <c r="Z620" i="3"/>
  <c r="AA620" i="3" s="1"/>
  <c r="Z621" i="3"/>
  <c r="AA621" i="3" s="1"/>
  <c r="Z622" i="3"/>
  <c r="AA622" i="3" s="1"/>
  <c r="Z623" i="3"/>
  <c r="AA623" i="3" s="1"/>
  <c r="Z624" i="3"/>
  <c r="AA624" i="3" s="1"/>
  <c r="Z625" i="3"/>
  <c r="AA625" i="3" s="1"/>
  <c r="Z626" i="3"/>
  <c r="AA626" i="3" s="1"/>
  <c r="Z627" i="3"/>
  <c r="AA627" i="3" s="1"/>
  <c r="Z628" i="3"/>
  <c r="AA628" i="3" s="1"/>
  <c r="Z629" i="3"/>
  <c r="AA629" i="3" s="1"/>
  <c r="Z630" i="3"/>
  <c r="AA630" i="3" s="1"/>
  <c r="Z631" i="3"/>
  <c r="AA631" i="3" s="1"/>
  <c r="Z632" i="3"/>
  <c r="AA632" i="3" s="1"/>
  <c r="Z633" i="3"/>
  <c r="AA633" i="3" s="1"/>
  <c r="Z634" i="3"/>
  <c r="AA634" i="3" s="1"/>
  <c r="Z635" i="3"/>
  <c r="AA635" i="3" s="1"/>
  <c r="Z636" i="3"/>
  <c r="AA636" i="3" s="1"/>
  <c r="Z637" i="3"/>
  <c r="AA637" i="3" s="1"/>
  <c r="Z638" i="3"/>
  <c r="AA638" i="3" s="1"/>
  <c r="Z639" i="3"/>
  <c r="AA639" i="3" s="1"/>
  <c r="Z640" i="3"/>
  <c r="AA640" i="3" s="1"/>
  <c r="Z641" i="3"/>
  <c r="AA641" i="3" s="1"/>
  <c r="Z642" i="3"/>
  <c r="AA642" i="3" s="1"/>
  <c r="Z643" i="3"/>
  <c r="AA643" i="3" s="1"/>
  <c r="Z644" i="3"/>
  <c r="AA644" i="3" s="1"/>
  <c r="Z645" i="3"/>
  <c r="AA645" i="3" s="1"/>
  <c r="Z646" i="3"/>
  <c r="AA646" i="3" s="1"/>
  <c r="Z647" i="3"/>
  <c r="AA647" i="3" s="1"/>
  <c r="Z648" i="3"/>
  <c r="AA648" i="3" s="1"/>
  <c r="Z649" i="3"/>
  <c r="AA649" i="3" s="1"/>
  <c r="Z650" i="3"/>
  <c r="AA650" i="3" s="1"/>
  <c r="Z651" i="3"/>
  <c r="AA651" i="3" s="1"/>
  <c r="Z652" i="3"/>
  <c r="AA652" i="3" s="1"/>
  <c r="Z653" i="3"/>
  <c r="AA653" i="3" s="1"/>
  <c r="Z654" i="3"/>
  <c r="AA654" i="3" s="1"/>
  <c r="Z655" i="3"/>
  <c r="AA655" i="3" s="1"/>
  <c r="Z656" i="3"/>
  <c r="AA656" i="3" s="1"/>
  <c r="Z657" i="3"/>
  <c r="AA657" i="3" s="1"/>
  <c r="Z658" i="3"/>
  <c r="AA658" i="3" s="1"/>
  <c r="Z659" i="3"/>
  <c r="AA659" i="3" s="1"/>
  <c r="Z660" i="3"/>
  <c r="AA660" i="3" s="1"/>
  <c r="Z661" i="3"/>
  <c r="AA661" i="3" s="1"/>
  <c r="Z662" i="3"/>
  <c r="AA662" i="3" s="1"/>
  <c r="Z663" i="3"/>
  <c r="AA663" i="3" s="1"/>
  <c r="Z664" i="3"/>
  <c r="AA664" i="3" s="1"/>
  <c r="Z665" i="3"/>
  <c r="AA665" i="3" s="1"/>
  <c r="Z666" i="3"/>
  <c r="AA666" i="3" s="1"/>
  <c r="Z667" i="3"/>
  <c r="AA667" i="3" s="1"/>
  <c r="Z668" i="3"/>
  <c r="AA668" i="3" s="1"/>
  <c r="Z669" i="3"/>
  <c r="AA669" i="3" s="1"/>
  <c r="Z670" i="3"/>
  <c r="AA670" i="3" s="1"/>
  <c r="Z671" i="3"/>
  <c r="AA671" i="3" s="1"/>
  <c r="Z672" i="3"/>
  <c r="AA672" i="3" s="1"/>
  <c r="Z673" i="3"/>
  <c r="AA673" i="3" s="1"/>
  <c r="Z674" i="3"/>
  <c r="AA674" i="3" s="1"/>
  <c r="Z675" i="3"/>
  <c r="AA675" i="3" s="1"/>
  <c r="Z676" i="3"/>
  <c r="AA676" i="3" s="1"/>
  <c r="Z677" i="3"/>
  <c r="AA677" i="3" s="1"/>
  <c r="Z678" i="3"/>
  <c r="AA678" i="3" s="1"/>
  <c r="Z679" i="3"/>
  <c r="AA679" i="3" s="1"/>
  <c r="Z680" i="3"/>
  <c r="AA680" i="3" s="1"/>
  <c r="Z681" i="3"/>
  <c r="AA681" i="3" s="1"/>
  <c r="Z682" i="3"/>
  <c r="AA682" i="3" s="1"/>
  <c r="Z683" i="3"/>
  <c r="AA683" i="3" s="1"/>
  <c r="Z684" i="3"/>
  <c r="AA684" i="3" s="1"/>
  <c r="Z685" i="3"/>
  <c r="AA685" i="3" s="1"/>
  <c r="Z686" i="3"/>
  <c r="AA686" i="3" s="1"/>
  <c r="Z687" i="3"/>
  <c r="AA687" i="3" s="1"/>
  <c r="Z688" i="3"/>
  <c r="AA688" i="3" s="1"/>
  <c r="Z689" i="3"/>
  <c r="AA689" i="3" s="1"/>
  <c r="Z690" i="3"/>
  <c r="AA690" i="3" s="1"/>
  <c r="Z691" i="3"/>
  <c r="AA691" i="3" s="1"/>
  <c r="Z692" i="3"/>
  <c r="AA692" i="3" s="1"/>
  <c r="Z693" i="3"/>
  <c r="AA693" i="3" s="1"/>
  <c r="Z694" i="3"/>
  <c r="AA694" i="3" s="1"/>
  <c r="Z695" i="3"/>
  <c r="AA695" i="3" s="1"/>
  <c r="Z696" i="3"/>
  <c r="AA696" i="3" s="1"/>
  <c r="Z697" i="3"/>
  <c r="AA697" i="3" s="1"/>
  <c r="Z698" i="3"/>
  <c r="AA698" i="3" s="1"/>
  <c r="Z699" i="3"/>
  <c r="AA699" i="3" s="1"/>
  <c r="Z700" i="3"/>
  <c r="AA700" i="3" s="1"/>
  <c r="Z701" i="3"/>
  <c r="AA701" i="3" s="1"/>
  <c r="Z702" i="3"/>
  <c r="AA702" i="3" s="1"/>
  <c r="Z703" i="3"/>
  <c r="AA703" i="3" s="1"/>
  <c r="Z704" i="3"/>
  <c r="AA704" i="3" s="1"/>
  <c r="Z705" i="3"/>
  <c r="AA705" i="3" s="1"/>
  <c r="Z706" i="3"/>
  <c r="AA706" i="3" s="1"/>
  <c r="Z707" i="3"/>
  <c r="AA707" i="3" s="1"/>
  <c r="Z708" i="3"/>
  <c r="AA708" i="3" s="1"/>
  <c r="Z709" i="3"/>
  <c r="AA709" i="3" s="1"/>
  <c r="Z710" i="3"/>
  <c r="AA710" i="3" s="1"/>
  <c r="Z711" i="3"/>
  <c r="AA711" i="3" s="1"/>
  <c r="Z712" i="3"/>
  <c r="AA712" i="3" s="1"/>
  <c r="Z713" i="3"/>
  <c r="AA713" i="3" s="1"/>
  <c r="Z714" i="3"/>
  <c r="AA714" i="3" s="1"/>
  <c r="Z715" i="3"/>
  <c r="AA715" i="3" s="1"/>
  <c r="Z716" i="3"/>
  <c r="AA716" i="3" s="1"/>
  <c r="Z717" i="3"/>
  <c r="AA717" i="3" s="1"/>
  <c r="Z718" i="3"/>
  <c r="AA718" i="3" s="1"/>
  <c r="Z719" i="3"/>
  <c r="AA719" i="3" s="1"/>
  <c r="Z720" i="3"/>
  <c r="AA720" i="3" s="1"/>
  <c r="Z721" i="3"/>
  <c r="AA721" i="3" s="1"/>
  <c r="Z722" i="3"/>
  <c r="AA722" i="3" s="1"/>
  <c r="Z723" i="3"/>
  <c r="AA723" i="3" s="1"/>
  <c r="Z724" i="3"/>
  <c r="AA724" i="3" s="1"/>
  <c r="Z725" i="3"/>
  <c r="AA725" i="3" s="1"/>
  <c r="Z726" i="3"/>
  <c r="AA726" i="3" s="1"/>
  <c r="Z727" i="3"/>
  <c r="AA727" i="3" s="1"/>
  <c r="Z728" i="3"/>
  <c r="AA728" i="3" s="1"/>
  <c r="Z729" i="3"/>
  <c r="AA729" i="3" s="1"/>
  <c r="Z730" i="3"/>
  <c r="AA730" i="3" s="1"/>
  <c r="Z731" i="3"/>
  <c r="AA731" i="3" s="1"/>
  <c r="Z732" i="3"/>
  <c r="AA732" i="3" s="1"/>
  <c r="Z733" i="3"/>
  <c r="AA733" i="3" s="1"/>
  <c r="Z734" i="3"/>
  <c r="AA734" i="3" s="1"/>
  <c r="Z735" i="3"/>
  <c r="AA735" i="3" s="1"/>
  <c r="Z736" i="3"/>
  <c r="AA736" i="3" s="1"/>
  <c r="Z737" i="3"/>
  <c r="AA737" i="3" s="1"/>
  <c r="Z738" i="3"/>
  <c r="AA738" i="3" s="1"/>
  <c r="Z739" i="3"/>
  <c r="AA739" i="3" s="1"/>
  <c r="Z740" i="3"/>
  <c r="AA740" i="3" s="1"/>
  <c r="Z741" i="3"/>
  <c r="AA741" i="3" s="1"/>
  <c r="Z742" i="3"/>
  <c r="AA742" i="3" s="1"/>
  <c r="Z743" i="3"/>
  <c r="AA743" i="3" s="1"/>
  <c r="Z744" i="3"/>
  <c r="AA744" i="3" s="1"/>
  <c r="Z745" i="3"/>
  <c r="AA745" i="3" s="1"/>
  <c r="Z746" i="3"/>
  <c r="AA746" i="3" s="1"/>
  <c r="Z747" i="3"/>
  <c r="AA747" i="3" s="1"/>
  <c r="Z748" i="3"/>
  <c r="AA748" i="3" s="1"/>
  <c r="Z749" i="3"/>
  <c r="AA749" i="3" s="1"/>
  <c r="Z750" i="3"/>
  <c r="AA750" i="3" s="1"/>
  <c r="Z751" i="3"/>
  <c r="AA751" i="3" s="1"/>
  <c r="Z752" i="3"/>
  <c r="AA752" i="3" s="1"/>
  <c r="Z753" i="3"/>
  <c r="AA753" i="3" s="1"/>
  <c r="Z754" i="3"/>
  <c r="AA754" i="3" s="1"/>
  <c r="Z755" i="3"/>
  <c r="AA755" i="3" s="1"/>
  <c r="Z756" i="3"/>
  <c r="AA756" i="3" s="1"/>
  <c r="Z757" i="3"/>
  <c r="AA757" i="3" s="1"/>
  <c r="Z758" i="3"/>
  <c r="AA758" i="3" s="1"/>
  <c r="Z759" i="3"/>
  <c r="AA759" i="3" s="1"/>
  <c r="Z760" i="3"/>
  <c r="AA760" i="3" s="1"/>
  <c r="Z761" i="3"/>
  <c r="AA761" i="3" s="1"/>
  <c r="Z762" i="3"/>
  <c r="AA762" i="3" s="1"/>
  <c r="Z763" i="3"/>
  <c r="AA763" i="3" s="1"/>
  <c r="Z764" i="3"/>
  <c r="AA764" i="3" s="1"/>
  <c r="Z765" i="3"/>
  <c r="AA765" i="3" s="1"/>
  <c r="Z766" i="3"/>
  <c r="AA766" i="3" s="1"/>
  <c r="Z767" i="3"/>
  <c r="AA767" i="3" s="1"/>
  <c r="Z768" i="3"/>
  <c r="AA768" i="3" s="1"/>
  <c r="Z769" i="3"/>
  <c r="AA769" i="3" s="1"/>
  <c r="Z770" i="3"/>
  <c r="AA770" i="3" s="1"/>
  <c r="Z771" i="3"/>
  <c r="AA771" i="3" s="1"/>
  <c r="Z772" i="3"/>
  <c r="AA772" i="3" s="1"/>
  <c r="Z773" i="3"/>
  <c r="AA773" i="3" s="1"/>
  <c r="Z774" i="3"/>
  <c r="AA774" i="3" s="1"/>
  <c r="Z775" i="3"/>
  <c r="AA775" i="3" s="1"/>
  <c r="Z776" i="3"/>
  <c r="AA776" i="3" s="1"/>
  <c r="Z777" i="3"/>
  <c r="AA777" i="3" s="1"/>
  <c r="Z778" i="3"/>
  <c r="AA778" i="3" s="1"/>
  <c r="Z779" i="3"/>
  <c r="AA779" i="3" s="1"/>
  <c r="Z780" i="3"/>
  <c r="AA780" i="3" s="1"/>
  <c r="Z781" i="3"/>
  <c r="AA781" i="3" s="1"/>
  <c r="Z782" i="3"/>
  <c r="AA782" i="3" s="1"/>
  <c r="Z783" i="3"/>
  <c r="AA783" i="3" s="1"/>
  <c r="Z784" i="3"/>
  <c r="AA784" i="3" s="1"/>
  <c r="Z785" i="3"/>
  <c r="AA785" i="3" s="1"/>
  <c r="Z786" i="3"/>
  <c r="AA786" i="3" s="1"/>
  <c r="Z787" i="3"/>
  <c r="AA787" i="3" s="1"/>
  <c r="Z788" i="3"/>
  <c r="AA788" i="3" s="1"/>
  <c r="Z789" i="3"/>
  <c r="AA789" i="3" s="1"/>
  <c r="Z790" i="3"/>
  <c r="AA790" i="3" s="1"/>
  <c r="Z791" i="3"/>
  <c r="AA791" i="3" s="1"/>
  <c r="Z792" i="3"/>
  <c r="AA792" i="3" s="1"/>
  <c r="Z793" i="3"/>
  <c r="AA793" i="3" s="1"/>
  <c r="Z794" i="3"/>
  <c r="AA794" i="3" s="1"/>
  <c r="Z795" i="3"/>
  <c r="AA795" i="3" s="1"/>
  <c r="Z796" i="3"/>
  <c r="AA796" i="3" s="1"/>
  <c r="Z797" i="3"/>
  <c r="AA797" i="3" s="1"/>
  <c r="Z798" i="3"/>
  <c r="AA798" i="3" s="1"/>
  <c r="Z799" i="3"/>
  <c r="AA799" i="3" s="1"/>
  <c r="Z800" i="3"/>
  <c r="AA800" i="3" s="1"/>
  <c r="Z801" i="3"/>
  <c r="AA801" i="3" s="1"/>
  <c r="Z802" i="3"/>
  <c r="AA802" i="3" s="1"/>
  <c r="Z803" i="3"/>
  <c r="AA803" i="3" s="1"/>
  <c r="Z804" i="3"/>
  <c r="AA804" i="3" s="1"/>
  <c r="Z805" i="3"/>
  <c r="AA805" i="3" s="1"/>
  <c r="Z806" i="3"/>
  <c r="AA806" i="3" s="1"/>
  <c r="Z807" i="3"/>
  <c r="AA807" i="3" s="1"/>
  <c r="Z808" i="3"/>
  <c r="AA808" i="3" s="1"/>
  <c r="Z809" i="3"/>
  <c r="AA809" i="3" s="1"/>
  <c r="Z810" i="3"/>
  <c r="AA810" i="3" s="1"/>
  <c r="Z811" i="3"/>
  <c r="AA811" i="3" s="1"/>
  <c r="Z812" i="3"/>
  <c r="AA812" i="3" s="1"/>
  <c r="Z813" i="3"/>
  <c r="AA813" i="3" s="1"/>
  <c r="Z814" i="3"/>
  <c r="AA814" i="3" s="1"/>
  <c r="Z815" i="3"/>
  <c r="AA815" i="3" s="1"/>
  <c r="Z816" i="3"/>
  <c r="AA816" i="3" s="1"/>
  <c r="Z817" i="3"/>
  <c r="AA817" i="3" s="1"/>
  <c r="Z818" i="3"/>
  <c r="AA818" i="3" s="1"/>
  <c r="Z819" i="3"/>
  <c r="AA819" i="3" s="1"/>
  <c r="Z820" i="3"/>
  <c r="AA820" i="3" s="1"/>
  <c r="Z821" i="3"/>
  <c r="AA821" i="3" s="1"/>
  <c r="Z822" i="3"/>
  <c r="AA822" i="3" s="1"/>
  <c r="Z823" i="3"/>
  <c r="AA823" i="3" s="1"/>
  <c r="Z824" i="3"/>
  <c r="AA824" i="3" s="1"/>
  <c r="Z825" i="3"/>
  <c r="AA825" i="3" s="1"/>
  <c r="Z826" i="3"/>
  <c r="AA826" i="3" s="1"/>
  <c r="Z827" i="3"/>
  <c r="AA827" i="3" s="1"/>
  <c r="Z828" i="3"/>
  <c r="AA828" i="3" s="1"/>
  <c r="Z829" i="3"/>
  <c r="AA829" i="3" s="1"/>
  <c r="Z830" i="3"/>
  <c r="AA830" i="3" s="1"/>
  <c r="Z831" i="3"/>
  <c r="AA831" i="3" s="1"/>
  <c r="Z832" i="3"/>
  <c r="AA832" i="3" s="1"/>
  <c r="Z833" i="3"/>
  <c r="AA833" i="3" s="1"/>
  <c r="Z834" i="3"/>
  <c r="AA834" i="3" s="1"/>
  <c r="Z835" i="3"/>
  <c r="AA835" i="3" s="1"/>
  <c r="Z836" i="3"/>
  <c r="AA836" i="3" s="1"/>
  <c r="Z837" i="3"/>
  <c r="AA837" i="3" s="1"/>
  <c r="Z838" i="3"/>
  <c r="AA838" i="3" s="1"/>
  <c r="Z839" i="3"/>
  <c r="AA839" i="3" s="1"/>
  <c r="Z840" i="3"/>
  <c r="AA840" i="3" s="1"/>
  <c r="Z841" i="3"/>
  <c r="AA841" i="3" s="1"/>
  <c r="Z842" i="3"/>
  <c r="AA842" i="3" s="1"/>
  <c r="Z843" i="3"/>
  <c r="AA843" i="3" s="1"/>
  <c r="Z844" i="3"/>
  <c r="AA844" i="3" s="1"/>
  <c r="Z845" i="3"/>
  <c r="AA845" i="3" s="1"/>
  <c r="Z846" i="3"/>
  <c r="AA846" i="3" s="1"/>
  <c r="Z847" i="3"/>
  <c r="AA847" i="3" s="1"/>
  <c r="Z848" i="3"/>
  <c r="AA848" i="3" s="1"/>
  <c r="Z849" i="3"/>
  <c r="AA849" i="3" s="1"/>
  <c r="Z850" i="3"/>
  <c r="AA850" i="3" s="1"/>
  <c r="Z851" i="3"/>
  <c r="AA851" i="3" s="1"/>
  <c r="Z852" i="3"/>
  <c r="AA852" i="3" s="1"/>
  <c r="Z853" i="3"/>
  <c r="AA853" i="3" s="1"/>
  <c r="Z854" i="3"/>
  <c r="AA854" i="3" s="1"/>
  <c r="Z855" i="3"/>
  <c r="AA855" i="3" s="1"/>
  <c r="Z856" i="3"/>
  <c r="AA856" i="3" s="1"/>
  <c r="Z857" i="3"/>
  <c r="AA857" i="3" s="1"/>
  <c r="Z858" i="3"/>
  <c r="AA858" i="3" s="1"/>
  <c r="Z859" i="3"/>
  <c r="AA859" i="3" s="1"/>
  <c r="Z860" i="3"/>
  <c r="AA860" i="3" s="1"/>
  <c r="Z861" i="3"/>
  <c r="AA861" i="3" s="1"/>
  <c r="Z862" i="3"/>
  <c r="AA862" i="3" s="1"/>
  <c r="Z863" i="3"/>
  <c r="AA863" i="3" s="1"/>
  <c r="Z864" i="3"/>
  <c r="AA864" i="3" s="1"/>
  <c r="Z865" i="3"/>
  <c r="AA865" i="3" s="1"/>
  <c r="Z866" i="3"/>
  <c r="AA866" i="3" s="1"/>
  <c r="Z867" i="3"/>
  <c r="AA867" i="3" s="1"/>
  <c r="Z868" i="3"/>
  <c r="AA868" i="3" s="1"/>
  <c r="Z869" i="3"/>
  <c r="AA869" i="3" s="1"/>
  <c r="Z870" i="3"/>
  <c r="AA870" i="3" s="1"/>
  <c r="Z871" i="3"/>
  <c r="AA871" i="3" s="1"/>
  <c r="Z872" i="3"/>
  <c r="AA872" i="3" s="1"/>
  <c r="Z873" i="3"/>
  <c r="AA873" i="3" s="1"/>
  <c r="Z874" i="3"/>
  <c r="AA874" i="3" s="1"/>
  <c r="Z875" i="3"/>
  <c r="AA875" i="3" s="1"/>
  <c r="Z876" i="3"/>
  <c r="AA876" i="3" s="1"/>
  <c r="Z877" i="3"/>
  <c r="AA877" i="3" s="1"/>
  <c r="Z878" i="3"/>
  <c r="AA878" i="3" s="1"/>
  <c r="Z879" i="3"/>
  <c r="AA879" i="3" s="1"/>
  <c r="Z880" i="3"/>
  <c r="AA880" i="3" s="1"/>
  <c r="Z881" i="3"/>
  <c r="AA881" i="3" s="1"/>
  <c r="Z882" i="3"/>
  <c r="AA882" i="3" s="1"/>
  <c r="Z883" i="3"/>
  <c r="AA883" i="3" s="1"/>
  <c r="Z884" i="3"/>
  <c r="AA884" i="3" s="1"/>
  <c r="Z885" i="3"/>
  <c r="AA885" i="3" s="1"/>
  <c r="Z886" i="3"/>
  <c r="AA886" i="3" s="1"/>
  <c r="Z887" i="3"/>
  <c r="AA887" i="3" s="1"/>
  <c r="Z888" i="3"/>
  <c r="AA888" i="3" s="1"/>
  <c r="Z889" i="3"/>
  <c r="AA889" i="3" s="1"/>
  <c r="Z890" i="3"/>
  <c r="AA890" i="3" s="1"/>
  <c r="Z891" i="3"/>
  <c r="AA891" i="3" s="1"/>
  <c r="Z892" i="3"/>
  <c r="AA892" i="3" s="1"/>
  <c r="Z893" i="3"/>
  <c r="AA893" i="3" s="1"/>
  <c r="Z894" i="3"/>
  <c r="AA894" i="3" s="1"/>
  <c r="Z895" i="3"/>
  <c r="AA895" i="3" s="1"/>
  <c r="Z896" i="3"/>
  <c r="AA896" i="3" s="1"/>
  <c r="Z897" i="3"/>
  <c r="AA897" i="3" s="1"/>
  <c r="Z898" i="3"/>
  <c r="AA898" i="3" s="1"/>
  <c r="Z899" i="3"/>
  <c r="AA899" i="3" s="1"/>
  <c r="Z900" i="3"/>
  <c r="AA900" i="3" s="1"/>
  <c r="Z901" i="3"/>
  <c r="AA901" i="3" s="1"/>
  <c r="Z902" i="3"/>
  <c r="AA902" i="3" s="1"/>
  <c r="Z903" i="3"/>
  <c r="AA903" i="3" s="1"/>
  <c r="Z904" i="3"/>
  <c r="AA904" i="3" s="1"/>
  <c r="Z905" i="3"/>
  <c r="AA905" i="3" s="1"/>
  <c r="Z906" i="3"/>
  <c r="AA906" i="3" s="1"/>
  <c r="Z907" i="3"/>
  <c r="AA907" i="3" s="1"/>
  <c r="Z908" i="3"/>
  <c r="AA908" i="3" s="1"/>
  <c r="Z909" i="3"/>
  <c r="AA909" i="3" s="1"/>
  <c r="Z910" i="3"/>
  <c r="AA910" i="3" s="1"/>
  <c r="Z911" i="3"/>
  <c r="AA911" i="3" s="1"/>
  <c r="Z16" i="3"/>
  <c r="AA16" i="3" s="1"/>
  <c r="E14" i="14" s="1"/>
  <c r="F14" i="14" s="1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E13" i="14" s="1"/>
  <c r="F13" i="14" s="1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AF17" i="3"/>
  <c r="AM17" i="3"/>
  <c r="BI17" i="3"/>
  <c r="AF18" i="3"/>
  <c r="AM18" i="3"/>
  <c r="BI18" i="3"/>
  <c r="AF19" i="3"/>
  <c r="AM19" i="3"/>
  <c r="BI19" i="3"/>
  <c r="AF20" i="3"/>
  <c r="AM20" i="3"/>
  <c r="BI20" i="3"/>
  <c r="AF21" i="3"/>
  <c r="AM21" i="3"/>
  <c r="BI21" i="3"/>
  <c r="AF22" i="3"/>
  <c r="AM22" i="3"/>
  <c r="BI22" i="3"/>
  <c r="AF23" i="3"/>
  <c r="AM23" i="3"/>
  <c r="BI23" i="3"/>
  <c r="AF24" i="3"/>
  <c r="AM24" i="3"/>
  <c r="BI24" i="3"/>
  <c r="AF25" i="3"/>
  <c r="AM25" i="3"/>
  <c r="BI25" i="3"/>
  <c r="AF26" i="3"/>
  <c r="AM26" i="3"/>
  <c r="BI26" i="3"/>
  <c r="AF27" i="3"/>
  <c r="AM27" i="3"/>
  <c r="BI27" i="3"/>
  <c r="AF28" i="3"/>
  <c r="AM28" i="3"/>
  <c r="BI28" i="3"/>
  <c r="AF29" i="3"/>
  <c r="AM29" i="3"/>
  <c r="BI29" i="3"/>
  <c r="AF30" i="3"/>
  <c r="AM30" i="3"/>
  <c r="BI30" i="3"/>
  <c r="AF31" i="3"/>
  <c r="AM31" i="3"/>
  <c r="BI31" i="3"/>
  <c r="AF32" i="3"/>
  <c r="AM32" i="3"/>
  <c r="BI32" i="3"/>
  <c r="AF33" i="3"/>
  <c r="AM33" i="3"/>
  <c r="BI33" i="3"/>
  <c r="AF34" i="3"/>
  <c r="AM34" i="3"/>
  <c r="BI34" i="3"/>
  <c r="AF35" i="3"/>
  <c r="AM35" i="3"/>
  <c r="BI35" i="3"/>
  <c r="AF36" i="3"/>
  <c r="AM36" i="3"/>
  <c r="BI36" i="3"/>
  <c r="AF37" i="3"/>
  <c r="AM37" i="3"/>
  <c r="BI37" i="3"/>
  <c r="AF38" i="3"/>
  <c r="AM38" i="3"/>
  <c r="BI38" i="3"/>
  <c r="AF39" i="3"/>
  <c r="AM39" i="3"/>
  <c r="BI39" i="3"/>
  <c r="AF40" i="3"/>
  <c r="AM40" i="3"/>
  <c r="BI40" i="3"/>
  <c r="AF41" i="3"/>
  <c r="AM41" i="3"/>
  <c r="BI41" i="3"/>
  <c r="AF42" i="3"/>
  <c r="AM42" i="3"/>
  <c r="BI42" i="3"/>
  <c r="AF43" i="3"/>
  <c r="AM43" i="3"/>
  <c r="BI43" i="3"/>
  <c r="AF44" i="3"/>
  <c r="AM44" i="3"/>
  <c r="BI44" i="3"/>
  <c r="AF45" i="3"/>
  <c r="AM45" i="3"/>
  <c r="BI45" i="3"/>
  <c r="AF46" i="3"/>
  <c r="AM46" i="3"/>
  <c r="BI46" i="3"/>
  <c r="AF47" i="3"/>
  <c r="AM47" i="3"/>
  <c r="BI47" i="3"/>
  <c r="AF48" i="3"/>
  <c r="AM48" i="3"/>
  <c r="BI48" i="3"/>
  <c r="AF49" i="3"/>
  <c r="AM49" i="3"/>
  <c r="BI49" i="3"/>
  <c r="AF50" i="3"/>
  <c r="AM50" i="3"/>
  <c r="BI50" i="3"/>
  <c r="AF51" i="3"/>
  <c r="AM51" i="3"/>
  <c r="BI51" i="3"/>
  <c r="AF52" i="3"/>
  <c r="AM52" i="3"/>
  <c r="BI52" i="3"/>
  <c r="AF53" i="3"/>
  <c r="AM53" i="3"/>
  <c r="BI53" i="3"/>
  <c r="AF54" i="3"/>
  <c r="AM54" i="3"/>
  <c r="BI54" i="3"/>
  <c r="AF55" i="3"/>
  <c r="AM55" i="3"/>
  <c r="BI55" i="3"/>
  <c r="AF56" i="3"/>
  <c r="AM56" i="3"/>
  <c r="BI56" i="3"/>
  <c r="AF57" i="3"/>
  <c r="AM57" i="3"/>
  <c r="BI57" i="3"/>
  <c r="AF58" i="3"/>
  <c r="AM58" i="3"/>
  <c r="BI58" i="3"/>
  <c r="AF59" i="3"/>
  <c r="AM59" i="3"/>
  <c r="BI59" i="3"/>
  <c r="AF60" i="3"/>
  <c r="AM60" i="3"/>
  <c r="BI60" i="3"/>
  <c r="AF61" i="3"/>
  <c r="AM61" i="3"/>
  <c r="BI61" i="3"/>
  <c r="AF62" i="3"/>
  <c r="AM62" i="3"/>
  <c r="BI62" i="3"/>
  <c r="AF63" i="3"/>
  <c r="AM63" i="3"/>
  <c r="BI63" i="3"/>
  <c r="AF64" i="3"/>
  <c r="AM64" i="3"/>
  <c r="BI64" i="3"/>
  <c r="AF65" i="3"/>
  <c r="AM65" i="3"/>
  <c r="BI65" i="3"/>
  <c r="AF66" i="3"/>
  <c r="AM66" i="3"/>
  <c r="BI66" i="3"/>
  <c r="AF67" i="3"/>
  <c r="AM67" i="3"/>
  <c r="BI67" i="3"/>
  <c r="AF68" i="3"/>
  <c r="AM68" i="3"/>
  <c r="BI68" i="3"/>
  <c r="AF69" i="3"/>
  <c r="AM69" i="3"/>
  <c r="BI69" i="3"/>
  <c r="AF70" i="3"/>
  <c r="AM70" i="3"/>
  <c r="BI70" i="3"/>
  <c r="AF71" i="3"/>
  <c r="AM71" i="3"/>
  <c r="BI71" i="3"/>
  <c r="AF72" i="3"/>
  <c r="AM72" i="3"/>
  <c r="BI72" i="3"/>
  <c r="AF73" i="3"/>
  <c r="AM73" i="3"/>
  <c r="BI73" i="3"/>
  <c r="AF74" i="3"/>
  <c r="AM74" i="3"/>
  <c r="BI74" i="3"/>
  <c r="AF75" i="3"/>
  <c r="AM75" i="3"/>
  <c r="BI75" i="3"/>
  <c r="AF76" i="3"/>
  <c r="AM76" i="3"/>
  <c r="BI76" i="3"/>
  <c r="AF77" i="3"/>
  <c r="AM77" i="3"/>
  <c r="BI77" i="3"/>
  <c r="AF78" i="3"/>
  <c r="AM78" i="3"/>
  <c r="BI78" i="3"/>
  <c r="AF79" i="3"/>
  <c r="AM79" i="3"/>
  <c r="BI79" i="3"/>
  <c r="AF80" i="3"/>
  <c r="AM80" i="3"/>
  <c r="BI80" i="3"/>
  <c r="AF81" i="3"/>
  <c r="AM81" i="3"/>
  <c r="BI81" i="3"/>
  <c r="AF82" i="3"/>
  <c r="AM82" i="3"/>
  <c r="BI82" i="3"/>
  <c r="AF83" i="3"/>
  <c r="AM83" i="3"/>
  <c r="BI83" i="3"/>
  <c r="AF84" i="3"/>
  <c r="AM84" i="3"/>
  <c r="BI84" i="3"/>
  <c r="AF85" i="3"/>
  <c r="AM85" i="3"/>
  <c r="BI85" i="3"/>
  <c r="AF86" i="3"/>
  <c r="AM86" i="3"/>
  <c r="BI86" i="3"/>
  <c r="AF87" i="3"/>
  <c r="AM87" i="3"/>
  <c r="BI87" i="3"/>
  <c r="AF88" i="3"/>
  <c r="AM88" i="3"/>
  <c r="BI88" i="3"/>
  <c r="AF89" i="3"/>
  <c r="AM89" i="3"/>
  <c r="BI89" i="3"/>
  <c r="AF90" i="3"/>
  <c r="AM90" i="3"/>
  <c r="BI90" i="3"/>
  <c r="AF91" i="3"/>
  <c r="AM91" i="3"/>
  <c r="BI91" i="3"/>
  <c r="AF92" i="3"/>
  <c r="AM92" i="3"/>
  <c r="BI92" i="3"/>
  <c r="AF93" i="3"/>
  <c r="AM93" i="3"/>
  <c r="BI93" i="3"/>
  <c r="AF94" i="3"/>
  <c r="AM94" i="3"/>
  <c r="BI94" i="3"/>
  <c r="AF95" i="3"/>
  <c r="AM95" i="3"/>
  <c r="BI95" i="3"/>
  <c r="AF96" i="3"/>
  <c r="AM96" i="3"/>
  <c r="BI96" i="3"/>
  <c r="AF97" i="3"/>
  <c r="AM97" i="3"/>
  <c r="BI97" i="3"/>
  <c r="AF98" i="3"/>
  <c r="AM98" i="3"/>
  <c r="BI98" i="3"/>
  <c r="AF99" i="3"/>
  <c r="AM99" i="3"/>
  <c r="BI99" i="3"/>
  <c r="AF100" i="3"/>
  <c r="AM100" i="3"/>
  <c r="BI100" i="3"/>
  <c r="AF101" i="3"/>
  <c r="AM101" i="3"/>
  <c r="BI101" i="3"/>
  <c r="AF102" i="3"/>
  <c r="AM102" i="3"/>
  <c r="BI102" i="3"/>
  <c r="AF103" i="3"/>
  <c r="AM103" i="3"/>
  <c r="BI103" i="3"/>
  <c r="AF104" i="3"/>
  <c r="AM104" i="3"/>
  <c r="BI104" i="3"/>
  <c r="AF105" i="3"/>
  <c r="AM105" i="3"/>
  <c r="BI105" i="3"/>
  <c r="AF106" i="3"/>
  <c r="AM106" i="3"/>
  <c r="BI106" i="3"/>
  <c r="AF107" i="3"/>
  <c r="AM107" i="3"/>
  <c r="BI107" i="3"/>
  <c r="AF108" i="3"/>
  <c r="AM108" i="3"/>
  <c r="BI108" i="3"/>
  <c r="AF109" i="3"/>
  <c r="AM109" i="3"/>
  <c r="BI109" i="3"/>
  <c r="AF110" i="3"/>
  <c r="AM110" i="3"/>
  <c r="BI110" i="3"/>
  <c r="AF111" i="3"/>
  <c r="AM111" i="3"/>
  <c r="BI111" i="3"/>
  <c r="AF112" i="3"/>
  <c r="AM112" i="3"/>
  <c r="BI112" i="3"/>
  <c r="AF113" i="3"/>
  <c r="AM113" i="3"/>
  <c r="BI113" i="3"/>
  <c r="AF114" i="3"/>
  <c r="AM114" i="3"/>
  <c r="BI114" i="3"/>
  <c r="AF115" i="3"/>
  <c r="AM115" i="3"/>
  <c r="BI115" i="3"/>
  <c r="AF116" i="3"/>
  <c r="AM116" i="3"/>
  <c r="BI116" i="3"/>
  <c r="AF117" i="3"/>
  <c r="AM117" i="3"/>
  <c r="BI117" i="3"/>
  <c r="AF118" i="3"/>
  <c r="AM118" i="3"/>
  <c r="BI118" i="3"/>
  <c r="AF119" i="3"/>
  <c r="AM119" i="3"/>
  <c r="BI119" i="3"/>
  <c r="AF120" i="3"/>
  <c r="AM120" i="3"/>
  <c r="BI120" i="3"/>
  <c r="AF121" i="3"/>
  <c r="AM121" i="3"/>
  <c r="BI121" i="3"/>
  <c r="AF122" i="3"/>
  <c r="AM122" i="3"/>
  <c r="BI122" i="3"/>
  <c r="AF123" i="3"/>
  <c r="AM123" i="3"/>
  <c r="BI123" i="3"/>
  <c r="AF124" i="3"/>
  <c r="AM124" i="3"/>
  <c r="BI124" i="3"/>
  <c r="AF125" i="3"/>
  <c r="AM125" i="3"/>
  <c r="BI125" i="3"/>
  <c r="AF126" i="3"/>
  <c r="AM126" i="3"/>
  <c r="BI126" i="3"/>
  <c r="AF127" i="3"/>
  <c r="AM127" i="3"/>
  <c r="BI127" i="3"/>
  <c r="AF128" i="3"/>
  <c r="AM128" i="3"/>
  <c r="BI128" i="3"/>
  <c r="AF129" i="3"/>
  <c r="AM129" i="3"/>
  <c r="BI129" i="3"/>
  <c r="AF130" i="3"/>
  <c r="AM130" i="3"/>
  <c r="BI130" i="3"/>
  <c r="AF131" i="3"/>
  <c r="AM131" i="3"/>
  <c r="BI131" i="3"/>
  <c r="AF132" i="3"/>
  <c r="AM132" i="3"/>
  <c r="BI132" i="3"/>
  <c r="AF133" i="3"/>
  <c r="AM133" i="3"/>
  <c r="BI133" i="3"/>
  <c r="AF134" i="3"/>
  <c r="AM134" i="3"/>
  <c r="BI134" i="3"/>
  <c r="AF135" i="3"/>
  <c r="AM135" i="3"/>
  <c r="BI135" i="3"/>
  <c r="AF136" i="3"/>
  <c r="AM136" i="3"/>
  <c r="BI136" i="3"/>
  <c r="AF137" i="3"/>
  <c r="AM137" i="3"/>
  <c r="BI137" i="3"/>
  <c r="AF138" i="3"/>
  <c r="AM138" i="3"/>
  <c r="BI138" i="3"/>
  <c r="AF139" i="3"/>
  <c r="AM139" i="3"/>
  <c r="BI139" i="3"/>
  <c r="AF140" i="3"/>
  <c r="AM140" i="3"/>
  <c r="BI140" i="3"/>
  <c r="AF141" i="3"/>
  <c r="AM141" i="3"/>
  <c r="BI141" i="3"/>
  <c r="AF142" i="3"/>
  <c r="AM142" i="3"/>
  <c r="BI142" i="3"/>
  <c r="AF143" i="3"/>
  <c r="AM143" i="3"/>
  <c r="BI143" i="3"/>
  <c r="AF144" i="3"/>
  <c r="AM144" i="3"/>
  <c r="BI144" i="3"/>
  <c r="AF145" i="3"/>
  <c r="AM145" i="3"/>
  <c r="BI145" i="3"/>
  <c r="AF146" i="3"/>
  <c r="AM146" i="3"/>
  <c r="BI146" i="3"/>
  <c r="AF147" i="3"/>
  <c r="AM147" i="3"/>
  <c r="BI147" i="3"/>
  <c r="AF148" i="3"/>
  <c r="AM148" i="3"/>
  <c r="BI148" i="3"/>
  <c r="AF149" i="3"/>
  <c r="AM149" i="3"/>
  <c r="BI149" i="3"/>
  <c r="AF150" i="3"/>
  <c r="AM150" i="3"/>
  <c r="BI150" i="3"/>
  <c r="AF151" i="3"/>
  <c r="AM151" i="3"/>
  <c r="BI151" i="3"/>
  <c r="AF152" i="3"/>
  <c r="AM152" i="3"/>
  <c r="BI152" i="3"/>
  <c r="AF153" i="3"/>
  <c r="AM153" i="3"/>
  <c r="BI153" i="3"/>
  <c r="AF154" i="3"/>
  <c r="AM154" i="3"/>
  <c r="BI154" i="3"/>
  <c r="AF155" i="3"/>
  <c r="AM155" i="3"/>
  <c r="BI155" i="3"/>
  <c r="AF156" i="3"/>
  <c r="AM156" i="3"/>
  <c r="BI156" i="3"/>
  <c r="AF157" i="3"/>
  <c r="AM157" i="3"/>
  <c r="BI157" i="3"/>
  <c r="AF158" i="3"/>
  <c r="AM158" i="3"/>
  <c r="BI158" i="3"/>
  <c r="AF159" i="3"/>
  <c r="AM159" i="3"/>
  <c r="BI159" i="3"/>
  <c r="AF160" i="3"/>
  <c r="AM160" i="3"/>
  <c r="BI160" i="3"/>
  <c r="AF161" i="3"/>
  <c r="AM161" i="3"/>
  <c r="BI161" i="3"/>
  <c r="AF162" i="3"/>
  <c r="AM162" i="3"/>
  <c r="BI162" i="3"/>
  <c r="AF163" i="3"/>
  <c r="AM163" i="3"/>
  <c r="BI163" i="3"/>
  <c r="AF164" i="3"/>
  <c r="AM164" i="3"/>
  <c r="BI164" i="3"/>
  <c r="AF165" i="3"/>
  <c r="AM165" i="3"/>
  <c r="BI165" i="3"/>
  <c r="AF166" i="3"/>
  <c r="AM166" i="3"/>
  <c r="BI166" i="3"/>
  <c r="AF167" i="3"/>
  <c r="AM167" i="3"/>
  <c r="BI167" i="3"/>
  <c r="AF168" i="3"/>
  <c r="AM168" i="3"/>
  <c r="BI168" i="3"/>
  <c r="AF169" i="3"/>
  <c r="AM169" i="3"/>
  <c r="BI169" i="3"/>
  <c r="AF170" i="3"/>
  <c r="AM170" i="3"/>
  <c r="BI170" i="3"/>
  <c r="AF171" i="3"/>
  <c r="AM171" i="3"/>
  <c r="BI171" i="3"/>
  <c r="AF172" i="3"/>
  <c r="AM172" i="3"/>
  <c r="BI172" i="3"/>
  <c r="AF173" i="3"/>
  <c r="AM173" i="3"/>
  <c r="BI173" i="3"/>
  <c r="AF174" i="3"/>
  <c r="AM174" i="3"/>
  <c r="BI174" i="3"/>
  <c r="AF175" i="3"/>
  <c r="AM175" i="3"/>
  <c r="BI175" i="3"/>
  <c r="AF176" i="3"/>
  <c r="AM176" i="3"/>
  <c r="BI176" i="3"/>
  <c r="AF177" i="3"/>
  <c r="AM177" i="3"/>
  <c r="BI177" i="3"/>
  <c r="AF178" i="3"/>
  <c r="AM178" i="3"/>
  <c r="BI178" i="3"/>
  <c r="AF179" i="3"/>
  <c r="AM179" i="3"/>
  <c r="BI179" i="3"/>
  <c r="AF180" i="3"/>
  <c r="AM180" i="3"/>
  <c r="BI180" i="3"/>
  <c r="AF181" i="3"/>
  <c r="AM181" i="3"/>
  <c r="BI181" i="3"/>
  <c r="AF182" i="3"/>
  <c r="AM182" i="3"/>
  <c r="BI182" i="3"/>
  <c r="AF183" i="3"/>
  <c r="AM183" i="3"/>
  <c r="BI183" i="3"/>
  <c r="AF184" i="3"/>
  <c r="AM184" i="3"/>
  <c r="BI184" i="3"/>
  <c r="AF185" i="3"/>
  <c r="AM185" i="3"/>
  <c r="BI185" i="3"/>
  <c r="AF186" i="3"/>
  <c r="AM186" i="3"/>
  <c r="BI186" i="3"/>
  <c r="AF187" i="3"/>
  <c r="AM187" i="3"/>
  <c r="BI187" i="3"/>
  <c r="AF188" i="3"/>
  <c r="AM188" i="3"/>
  <c r="BI188" i="3"/>
  <c r="AF189" i="3"/>
  <c r="AM189" i="3"/>
  <c r="BI189" i="3"/>
  <c r="AF190" i="3"/>
  <c r="AM190" i="3"/>
  <c r="BI190" i="3"/>
  <c r="AF191" i="3"/>
  <c r="AM191" i="3"/>
  <c r="BI191" i="3"/>
  <c r="AF192" i="3"/>
  <c r="AM192" i="3"/>
  <c r="BI192" i="3"/>
  <c r="AF193" i="3"/>
  <c r="AM193" i="3"/>
  <c r="BI193" i="3"/>
  <c r="AF194" i="3"/>
  <c r="AM194" i="3"/>
  <c r="BI194" i="3"/>
  <c r="AF195" i="3"/>
  <c r="AM195" i="3"/>
  <c r="BI195" i="3"/>
  <c r="AF196" i="3"/>
  <c r="AM196" i="3"/>
  <c r="BI196" i="3"/>
  <c r="AF197" i="3"/>
  <c r="AM197" i="3"/>
  <c r="BI197" i="3"/>
  <c r="AF198" i="3"/>
  <c r="AM198" i="3"/>
  <c r="BI198" i="3"/>
  <c r="AF199" i="3"/>
  <c r="AM199" i="3"/>
  <c r="BI199" i="3"/>
  <c r="AF200" i="3"/>
  <c r="AM200" i="3"/>
  <c r="BI200" i="3"/>
  <c r="AF201" i="3"/>
  <c r="AM201" i="3"/>
  <c r="BI201" i="3"/>
  <c r="AF202" i="3"/>
  <c r="AM202" i="3"/>
  <c r="BI202" i="3"/>
  <c r="AF203" i="3"/>
  <c r="AM203" i="3"/>
  <c r="BI203" i="3"/>
  <c r="AF204" i="3"/>
  <c r="AM204" i="3"/>
  <c r="BI204" i="3"/>
  <c r="AF205" i="3"/>
  <c r="AM205" i="3"/>
  <c r="BI205" i="3"/>
  <c r="AF206" i="3"/>
  <c r="AM206" i="3"/>
  <c r="BI206" i="3"/>
  <c r="AF207" i="3"/>
  <c r="AM207" i="3"/>
  <c r="BI207" i="3"/>
  <c r="AF208" i="3"/>
  <c r="AM208" i="3"/>
  <c r="BI208" i="3"/>
  <c r="AF209" i="3"/>
  <c r="AM209" i="3"/>
  <c r="BI209" i="3"/>
  <c r="AF210" i="3"/>
  <c r="AM210" i="3"/>
  <c r="BI210" i="3"/>
  <c r="AF211" i="3"/>
  <c r="AM211" i="3"/>
  <c r="BI211" i="3"/>
  <c r="AF212" i="3"/>
  <c r="AM212" i="3"/>
  <c r="BI212" i="3"/>
  <c r="AF213" i="3"/>
  <c r="AM213" i="3"/>
  <c r="BI213" i="3"/>
  <c r="AF214" i="3"/>
  <c r="AM214" i="3"/>
  <c r="BI214" i="3"/>
  <c r="AF215" i="3"/>
  <c r="AM215" i="3"/>
  <c r="BI215" i="3"/>
  <c r="AF216" i="3"/>
  <c r="AM216" i="3"/>
  <c r="BI216" i="3"/>
  <c r="AF217" i="3"/>
  <c r="AM217" i="3"/>
  <c r="BI217" i="3"/>
  <c r="AF218" i="3"/>
  <c r="AM218" i="3"/>
  <c r="BI218" i="3"/>
  <c r="AF219" i="3"/>
  <c r="AM219" i="3"/>
  <c r="BI219" i="3"/>
  <c r="AF220" i="3"/>
  <c r="AM220" i="3"/>
  <c r="BI220" i="3"/>
  <c r="AF221" i="3"/>
  <c r="AM221" i="3"/>
  <c r="BI221" i="3"/>
  <c r="AF222" i="3"/>
  <c r="AM222" i="3"/>
  <c r="BI222" i="3"/>
  <c r="AF223" i="3"/>
  <c r="AM223" i="3"/>
  <c r="BI223" i="3"/>
  <c r="AF224" i="3"/>
  <c r="AM224" i="3"/>
  <c r="BI224" i="3"/>
  <c r="AF225" i="3"/>
  <c r="AM225" i="3"/>
  <c r="BI225" i="3"/>
  <c r="AF226" i="3"/>
  <c r="AM226" i="3"/>
  <c r="BI226" i="3"/>
  <c r="AF227" i="3"/>
  <c r="AM227" i="3"/>
  <c r="BI227" i="3"/>
  <c r="AF228" i="3"/>
  <c r="AM228" i="3"/>
  <c r="BI228" i="3"/>
  <c r="AF229" i="3"/>
  <c r="AM229" i="3"/>
  <c r="BI229" i="3"/>
  <c r="AF230" i="3"/>
  <c r="AM230" i="3"/>
  <c r="BI230" i="3"/>
  <c r="AF231" i="3"/>
  <c r="AM231" i="3"/>
  <c r="BI231" i="3"/>
  <c r="AF232" i="3"/>
  <c r="AM232" i="3"/>
  <c r="BI232" i="3"/>
  <c r="AF233" i="3"/>
  <c r="AM233" i="3"/>
  <c r="BI233" i="3"/>
  <c r="AF234" i="3"/>
  <c r="AM234" i="3"/>
  <c r="BI234" i="3"/>
  <c r="AF235" i="3"/>
  <c r="AM235" i="3"/>
  <c r="BI235" i="3"/>
  <c r="AF236" i="3"/>
  <c r="AM236" i="3"/>
  <c r="BI236" i="3"/>
  <c r="AF237" i="3"/>
  <c r="AM237" i="3"/>
  <c r="BI237" i="3"/>
  <c r="AF238" i="3"/>
  <c r="AM238" i="3"/>
  <c r="BI238" i="3"/>
  <c r="AF239" i="3"/>
  <c r="AM239" i="3"/>
  <c r="BI239" i="3"/>
  <c r="AF240" i="3"/>
  <c r="AM240" i="3"/>
  <c r="BI240" i="3"/>
  <c r="AF241" i="3"/>
  <c r="AM241" i="3"/>
  <c r="BI241" i="3"/>
  <c r="AF242" i="3"/>
  <c r="AM242" i="3"/>
  <c r="BI242" i="3"/>
  <c r="AF243" i="3"/>
  <c r="AM243" i="3"/>
  <c r="BI243" i="3"/>
  <c r="AF244" i="3"/>
  <c r="AM244" i="3"/>
  <c r="BI244" i="3"/>
  <c r="AF245" i="3"/>
  <c r="AM245" i="3"/>
  <c r="BI245" i="3"/>
  <c r="AF246" i="3"/>
  <c r="AM246" i="3"/>
  <c r="BI246" i="3"/>
  <c r="AF247" i="3"/>
  <c r="AM247" i="3"/>
  <c r="BI247" i="3"/>
  <c r="AF248" i="3"/>
  <c r="AM248" i="3"/>
  <c r="BI248" i="3"/>
  <c r="AF249" i="3"/>
  <c r="AM249" i="3"/>
  <c r="BI249" i="3"/>
  <c r="AF250" i="3"/>
  <c r="AM250" i="3"/>
  <c r="BI250" i="3"/>
  <c r="AF251" i="3"/>
  <c r="AM251" i="3"/>
  <c r="BI251" i="3"/>
  <c r="AF252" i="3"/>
  <c r="AM252" i="3"/>
  <c r="BI252" i="3"/>
  <c r="AF253" i="3"/>
  <c r="AM253" i="3"/>
  <c r="BI253" i="3"/>
  <c r="AF254" i="3"/>
  <c r="AM254" i="3"/>
  <c r="BI254" i="3"/>
  <c r="AF255" i="3"/>
  <c r="AM255" i="3"/>
  <c r="BI255" i="3"/>
  <c r="AF256" i="3"/>
  <c r="AM256" i="3"/>
  <c r="BI256" i="3"/>
  <c r="AF257" i="3"/>
  <c r="AM257" i="3"/>
  <c r="BI257" i="3"/>
  <c r="AF258" i="3"/>
  <c r="AM258" i="3"/>
  <c r="BI258" i="3"/>
  <c r="AF259" i="3"/>
  <c r="AM259" i="3"/>
  <c r="BI259" i="3"/>
  <c r="AF260" i="3"/>
  <c r="AM260" i="3"/>
  <c r="BI260" i="3"/>
  <c r="AF261" i="3"/>
  <c r="AM261" i="3"/>
  <c r="BI261" i="3"/>
  <c r="AF262" i="3"/>
  <c r="AM262" i="3"/>
  <c r="BI262" i="3"/>
  <c r="AF263" i="3"/>
  <c r="AM263" i="3"/>
  <c r="BI263" i="3"/>
  <c r="AF264" i="3"/>
  <c r="AM264" i="3"/>
  <c r="BI264" i="3"/>
  <c r="AF265" i="3"/>
  <c r="AM265" i="3"/>
  <c r="BI265" i="3"/>
  <c r="AF266" i="3"/>
  <c r="AM266" i="3"/>
  <c r="BI266" i="3"/>
  <c r="AF267" i="3"/>
  <c r="AM267" i="3"/>
  <c r="BI267" i="3"/>
  <c r="AF268" i="3"/>
  <c r="AM268" i="3"/>
  <c r="BI268" i="3"/>
  <c r="AF269" i="3"/>
  <c r="AM269" i="3"/>
  <c r="BI269" i="3"/>
  <c r="AF270" i="3"/>
  <c r="AM270" i="3"/>
  <c r="BI270" i="3"/>
  <c r="AF271" i="3"/>
  <c r="AM271" i="3"/>
  <c r="BI271" i="3"/>
  <c r="AF272" i="3"/>
  <c r="AM272" i="3"/>
  <c r="BI272" i="3"/>
  <c r="AF273" i="3"/>
  <c r="AM273" i="3"/>
  <c r="BI273" i="3"/>
  <c r="AF274" i="3"/>
  <c r="AM274" i="3"/>
  <c r="BI274" i="3"/>
  <c r="AF275" i="3"/>
  <c r="AM275" i="3"/>
  <c r="BI275" i="3"/>
  <c r="AF276" i="3"/>
  <c r="AM276" i="3"/>
  <c r="BI276" i="3"/>
  <c r="AF277" i="3"/>
  <c r="AM277" i="3"/>
  <c r="BI277" i="3"/>
  <c r="AF278" i="3"/>
  <c r="AM278" i="3"/>
  <c r="BI278" i="3"/>
  <c r="AF279" i="3"/>
  <c r="AM279" i="3"/>
  <c r="BI279" i="3"/>
  <c r="AF280" i="3"/>
  <c r="AM280" i="3"/>
  <c r="BI280" i="3"/>
  <c r="AF281" i="3"/>
  <c r="AM281" i="3"/>
  <c r="BI281" i="3"/>
  <c r="AF282" i="3"/>
  <c r="AM282" i="3"/>
  <c r="BI282" i="3"/>
  <c r="AF283" i="3"/>
  <c r="AM283" i="3"/>
  <c r="BI283" i="3"/>
  <c r="AF284" i="3"/>
  <c r="AM284" i="3"/>
  <c r="BI284" i="3"/>
  <c r="AF285" i="3"/>
  <c r="AM285" i="3"/>
  <c r="BI285" i="3"/>
  <c r="AF286" i="3"/>
  <c r="AM286" i="3"/>
  <c r="BI286" i="3"/>
  <c r="AF287" i="3"/>
  <c r="AM287" i="3"/>
  <c r="BI287" i="3"/>
  <c r="AF288" i="3"/>
  <c r="AM288" i="3"/>
  <c r="BI288" i="3"/>
  <c r="AF289" i="3"/>
  <c r="AM289" i="3"/>
  <c r="BI289" i="3"/>
  <c r="AF290" i="3"/>
  <c r="AM290" i="3"/>
  <c r="BI290" i="3"/>
  <c r="AF291" i="3"/>
  <c r="AM291" i="3"/>
  <c r="BI291" i="3"/>
  <c r="AF292" i="3"/>
  <c r="AM292" i="3"/>
  <c r="BI292" i="3"/>
  <c r="AF293" i="3"/>
  <c r="AM293" i="3"/>
  <c r="BI293" i="3"/>
  <c r="AF294" i="3"/>
  <c r="AM294" i="3"/>
  <c r="BI294" i="3"/>
  <c r="AF295" i="3"/>
  <c r="AM295" i="3"/>
  <c r="BI295" i="3"/>
  <c r="AF296" i="3"/>
  <c r="AM296" i="3"/>
  <c r="BI296" i="3"/>
  <c r="AF297" i="3"/>
  <c r="AM297" i="3"/>
  <c r="BI297" i="3"/>
  <c r="AF298" i="3"/>
  <c r="AM298" i="3"/>
  <c r="BI298" i="3"/>
  <c r="AF299" i="3"/>
  <c r="AM299" i="3"/>
  <c r="BI299" i="3"/>
  <c r="AF300" i="3"/>
  <c r="AM300" i="3"/>
  <c r="BI300" i="3"/>
  <c r="AF301" i="3"/>
  <c r="AM301" i="3"/>
  <c r="BI301" i="3"/>
  <c r="AF302" i="3"/>
  <c r="AM302" i="3"/>
  <c r="BI302" i="3"/>
  <c r="AF303" i="3"/>
  <c r="AM303" i="3"/>
  <c r="BI303" i="3"/>
  <c r="AF304" i="3"/>
  <c r="AM304" i="3"/>
  <c r="BI304" i="3"/>
  <c r="AF305" i="3"/>
  <c r="AM305" i="3"/>
  <c r="BI305" i="3"/>
  <c r="AF306" i="3"/>
  <c r="AM306" i="3"/>
  <c r="BI306" i="3"/>
  <c r="AF307" i="3"/>
  <c r="AM307" i="3"/>
  <c r="BI307" i="3"/>
  <c r="AF308" i="3"/>
  <c r="AM308" i="3"/>
  <c r="BI308" i="3"/>
  <c r="AF309" i="3"/>
  <c r="AM309" i="3"/>
  <c r="BI309" i="3"/>
  <c r="AF310" i="3"/>
  <c r="AM310" i="3"/>
  <c r="BI310" i="3"/>
  <c r="AF311" i="3"/>
  <c r="AM311" i="3"/>
  <c r="BI311" i="3"/>
  <c r="AF312" i="3"/>
  <c r="AM312" i="3"/>
  <c r="BI312" i="3"/>
  <c r="AF313" i="3"/>
  <c r="AM313" i="3"/>
  <c r="BI313" i="3"/>
  <c r="AF314" i="3"/>
  <c r="AM314" i="3"/>
  <c r="BI314" i="3"/>
  <c r="AF315" i="3"/>
  <c r="AM315" i="3"/>
  <c r="BI315" i="3"/>
  <c r="AF316" i="3"/>
  <c r="AM316" i="3"/>
  <c r="BI316" i="3"/>
  <c r="AF317" i="3"/>
  <c r="AM317" i="3"/>
  <c r="BI317" i="3"/>
  <c r="AF318" i="3"/>
  <c r="AM318" i="3"/>
  <c r="BI318" i="3"/>
  <c r="AF319" i="3"/>
  <c r="AM319" i="3"/>
  <c r="BI319" i="3"/>
  <c r="AF320" i="3"/>
  <c r="AM320" i="3"/>
  <c r="BI320" i="3"/>
  <c r="AF321" i="3"/>
  <c r="AM321" i="3"/>
  <c r="BI321" i="3"/>
  <c r="AF322" i="3"/>
  <c r="AM322" i="3"/>
  <c r="BI322" i="3"/>
  <c r="AF323" i="3"/>
  <c r="AM323" i="3"/>
  <c r="BI323" i="3"/>
  <c r="AF324" i="3"/>
  <c r="AM324" i="3"/>
  <c r="BI324" i="3"/>
  <c r="AF325" i="3"/>
  <c r="AM325" i="3"/>
  <c r="BI325" i="3"/>
  <c r="AF326" i="3"/>
  <c r="AM326" i="3"/>
  <c r="BI326" i="3"/>
  <c r="AF327" i="3"/>
  <c r="AM327" i="3"/>
  <c r="BI327" i="3"/>
  <c r="AF328" i="3"/>
  <c r="AM328" i="3"/>
  <c r="BI328" i="3"/>
  <c r="AF329" i="3"/>
  <c r="AM329" i="3"/>
  <c r="BI329" i="3"/>
  <c r="AF330" i="3"/>
  <c r="AM330" i="3"/>
  <c r="BI330" i="3"/>
  <c r="AF331" i="3"/>
  <c r="AM331" i="3"/>
  <c r="BI331" i="3"/>
  <c r="AF332" i="3"/>
  <c r="AM332" i="3"/>
  <c r="BI332" i="3"/>
  <c r="AF333" i="3"/>
  <c r="AM333" i="3"/>
  <c r="BI333" i="3"/>
  <c r="AF334" i="3"/>
  <c r="AM334" i="3"/>
  <c r="BI334" i="3"/>
  <c r="AF335" i="3"/>
  <c r="AM335" i="3"/>
  <c r="BI335" i="3"/>
  <c r="AF336" i="3"/>
  <c r="AM336" i="3"/>
  <c r="BI336" i="3"/>
  <c r="AF337" i="3"/>
  <c r="AM337" i="3"/>
  <c r="BI337" i="3"/>
  <c r="AF338" i="3"/>
  <c r="AM338" i="3"/>
  <c r="BI338" i="3"/>
  <c r="AF339" i="3"/>
  <c r="AM339" i="3"/>
  <c r="BI339" i="3"/>
  <c r="AF340" i="3"/>
  <c r="AM340" i="3"/>
  <c r="BI340" i="3"/>
  <c r="AF341" i="3"/>
  <c r="AM341" i="3"/>
  <c r="BI341" i="3"/>
  <c r="AF342" i="3"/>
  <c r="AM342" i="3"/>
  <c r="BI342" i="3"/>
  <c r="AF343" i="3"/>
  <c r="AM343" i="3"/>
  <c r="BI343" i="3"/>
  <c r="AF344" i="3"/>
  <c r="AM344" i="3"/>
  <c r="BI344" i="3"/>
  <c r="AF345" i="3"/>
  <c r="AM345" i="3"/>
  <c r="BI345" i="3"/>
  <c r="AF346" i="3"/>
  <c r="AM346" i="3"/>
  <c r="BI346" i="3"/>
  <c r="AF347" i="3"/>
  <c r="AM347" i="3"/>
  <c r="BI347" i="3"/>
  <c r="AF348" i="3"/>
  <c r="AM348" i="3"/>
  <c r="BI348" i="3"/>
  <c r="AF349" i="3"/>
  <c r="AM349" i="3"/>
  <c r="BI349" i="3"/>
  <c r="AF350" i="3"/>
  <c r="AM350" i="3"/>
  <c r="BI350" i="3"/>
  <c r="AF351" i="3"/>
  <c r="AM351" i="3"/>
  <c r="BI351" i="3"/>
  <c r="AF352" i="3"/>
  <c r="AM352" i="3"/>
  <c r="BI352" i="3"/>
  <c r="AF353" i="3"/>
  <c r="AM353" i="3"/>
  <c r="BI353" i="3"/>
  <c r="AF354" i="3"/>
  <c r="AM354" i="3"/>
  <c r="BI354" i="3"/>
  <c r="AF355" i="3"/>
  <c r="AM355" i="3"/>
  <c r="BI355" i="3"/>
  <c r="AF356" i="3"/>
  <c r="AM356" i="3"/>
  <c r="BI356" i="3"/>
  <c r="AF357" i="3"/>
  <c r="AM357" i="3"/>
  <c r="BI357" i="3"/>
  <c r="AF358" i="3"/>
  <c r="AM358" i="3"/>
  <c r="BI358" i="3"/>
  <c r="AF359" i="3"/>
  <c r="AM359" i="3"/>
  <c r="BI359" i="3"/>
  <c r="AF360" i="3"/>
  <c r="AM360" i="3"/>
  <c r="BI360" i="3"/>
  <c r="AF361" i="3"/>
  <c r="AM361" i="3"/>
  <c r="BI361" i="3"/>
  <c r="AF362" i="3"/>
  <c r="AM362" i="3"/>
  <c r="BI362" i="3"/>
  <c r="AF363" i="3"/>
  <c r="AM363" i="3"/>
  <c r="BI363" i="3"/>
  <c r="AF364" i="3"/>
  <c r="AM364" i="3"/>
  <c r="BI364" i="3"/>
  <c r="AF365" i="3"/>
  <c r="AM365" i="3"/>
  <c r="BI365" i="3"/>
  <c r="AF366" i="3"/>
  <c r="AM366" i="3"/>
  <c r="BI366" i="3"/>
  <c r="AF367" i="3"/>
  <c r="AM367" i="3"/>
  <c r="BI367" i="3"/>
  <c r="AF368" i="3"/>
  <c r="AM368" i="3"/>
  <c r="BI368" i="3"/>
  <c r="AF369" i="3"/>
  <c r="AM369" i="3"/>
  <c r="BI369" i="3"/>
  <c r="AF370" i="3"/>
  <c r="AM370" i="3"/>
  <c r="BI370" i="3"/>
  <c r="AF371" i="3"/>
  <c r="AM371" i="3"/>
  <c r="BI371" i="3"/>
  <c r="AF372" i="3"/>
  <c r="AM372" i="3"/>
  <c r="BI372" i="3"/>
  <c r="AF373" i="3"/>
  <c r="AM373" i="3"/>
  <c r="BI373" i="3"/>
  <c r="AF374" i="3"/>
  <c r="AM374" i="3"/>
  <c r="BI374" i="3"/>
  <c r="AF375" i="3"/>
  <c r="AM375" i="3"/>
  <c r="BI375" i="3"/>
  <c r="AF376" i="3"/>
  <c r="AM376" i="3"/>
  <c r="BI376" i="3"/>
  <c r="AF377" i="3"/>
  <c r="AM377" i="3"/>
  <c r="BI377" i="3"/>
  <c r="AF378" i="3"/>
  <c r="AM378" i="3"/>
  <c r="BI378" i="3"/>
  <c r="AF379" i="3"/>
  <c r="AM379" i="3"/>
  <c r="BI379" i="3"/>
  <c r="AF380" i="3"/>
  <c r="AM380" i="3"/>
  <c r="BI380" i="3"/>
  <c r="AF381" i="3"/>
  <c r="AM381" i="3"/>
  <c r="BI381" i="3"/>
  <c r="AF382" i="3"/>
  <c r="AM382" i="3"/>
  <c r="BI382" i="3"/>
  <c r="AF383" i="3"/>
  <c r="AM383" i="3"/>
  <c r="BI383" i="3"/>
  <c r="AF384" i="3"/>
  <c r="AM384" i="3"/>
  <c r="BI384" i="3"/>
  <c r="AF385" i="3"/>
  <c r="AM385" i="3"/>
  <c r="BI385" i="3"/>
  <c r="AF386" i="3"/>
  <c r="AM386" i="3"/>
  <c r="BI386" i="3"/>
  <c r="AF387" i="3"/>
  <c r="AM387" i="3"/>
  <c r="BI387" i="3"/>
  <c r="AF388" i="3"/>
  <c r="AM388" i="3"/>
  <c r="BI388" i="3"/>
  <c r="AF389" i="3"/>
  <c r="AM389" i="3"/>
  <c r="BI389" i="3"/>
  <c r="AF390" i="3"/>
  <c r="AM390" i="3"/>
  <c r="BI390" i="3"/>
  <c r="AF391" i="3"/>
  <c r="AM391" i="3"/>
  <c r="BI391" i="3"/>
  <c r="AF392" i="3"/>
  <c r="AM392" i="3"/>
  <c r="BI392" i="3"/>
  <c r="AF393" i="3"/>
  <c r="AM393" i="3"/>
  <c r="BI393" i="3"/>
  <c r="AF394" i="3"/>
  <c r="AM394" i="3"/>
  <c r="BI394" i="3"/>
  <c r="AF395" i="3"/>
  <c r="AM395" i="3"/>
  <c r="BI395" i="3"/>
  <c r="AF396" i="3"/>
  <c r="AM396" i="3"/>
  <c r="BI396" i="3"/>
  <c r="AF397" i="3"/>
  <c r="AM397" i="3"/>
  <c r="BI397" i="3"/>
  <c r="AF398" i="3"/>
  <c r="AM398" i="3"/>
  <c r="BI398" i="3"/>
  <c r="AF399" i="3"/>
  <c r="AM399" i="3"/>
  <c r="BI399" i="3"/>
  <c r="AF400" i="3"/>
  <c r="AM400" i="3"/>
  <c r="BI400" i="3"/>
  <c r="AF401" i="3"/>
  <c r="AM401" i="3"/>
  <c r="BI401" i="3"/>
  <c r="AF402" i="3"/>
  <c r="AM402" i="3"/>
  <c r="BI402" i="3"/>
  <c r="AF403" i="3"/>
  <c r="AM403" i="3"/>
  <c r="BI403" i="3"/>
  <c r="AF404" i="3"/>
  <c r="AM404" i="3"/>
  <c r="BI404" i="3"/>
  <c r="AF405" i="3"/>
  <c r="AM405" i="3"/>
  <c r="BI405" i="3"/>
  <c r="AF406" i="3"/>
  <c r="AM406" i="3"/>
  <c r="BI406" i="3"/>
  <c r="AF407" i="3"/>
  <c r="AM407" i="3"/>
  <c r="BI407" i="3"/>
  <c r="AF408" i="3"/>
  <c r="AM408" i="3"/>
  <c r="BI408" i="3"/>
  <c r="AF409" i="3"/>
  <c r="AM409" i="3"/>
  <c r="BI409" i="3"/>
  <c r="AF410" i="3"/>
  <c r="AM410" i="3"/>
  <c r="BI410" i="3"/>
  <c r="AF411" i="3"/>
  <c r="AM411" i="3"/>
  <c r="BI411" i="3"/>
  <c r="AF412" i="3"/>
  <c r="AM412" i="3"/>
  <c r="BI412" i="3"/>
  <c r="AF413" i="3"/>
  <c r="AM413" i="3"/>
  <c r="BI413" i="3"/>
  <c r="AF414" i="3"/>
  <c r="AM414" i="3"/>
  <c r="BI414" i="3"/>
  <c r="AF415" i="3"/>
  <c r="AM415" i="3"/>
  <c r="BI415" i="3"/>
  <c r="AF416" i="3"/>
  <c r="AM416" i="3"/>
  <c r="BI416" i="3"/>
  <c r="AF417" i="3"/>
  <c r="AM417" i="3"/>
  <c r="BI417" i="3"/>
  <c r="AF418" i="3"/>
  <c r="AM418" i="3"/>
  <c r="BI418" i="3"/>
  <c r="AF419" i="3"/>
  <c r="AM419" i="3"/>
  <c r="BI419" i="3"/>
  <c r="AF420" i="3"/>
  <c r="AM420" i="3"/>
  <c r="BI420" i="3"/>
  <c r="AF421" i="3"/>
  <c r="AM421" i="3"/>
  <c r="BI421" i="3"/>
  <c r="AF422" i="3"/>
  <c r="AM422" i="3"/>
  <c r="BI422" i="3"/>
  <c r="AF423" i="3"/>
  <c r="AM423" i="3"/>
  <c r="BI423" i="3"/>
  <c r="AF424" i="3"/>
  <c r="AM424" i="3"/>
  <c r="BI424" i="3"/>
  <c r="AF425" i="3"/>
  <c r="AM425" i="3"/>
  <c r="BI425" i="3"/>
  <c r="AF426" i="3"/>
  <c r="AM426" i="3"/>
  <c r="BI426" i="3"/>
  <c r="AF427" i="3"/>
  <c r="AM427" i="3"/>
  <c r="BI427" i="3"/>
  <c r="AF428" i="3"/>
  <c r="AM428" i="3"/>
  <c r="BI428" i="3"/>
  <c r="AF429" i="3"/>
  <c r="AM429" i="3"/>
  <c r="BI429" i="3"/>
  <c r="AF430" i="3"/>
  <c r="AM430" i="3"/>
  <c r="BI430" i="3"/>
  <c r="AF431" i="3"/>
  <c r="AM431" i="3"/>
  <c r="BI431" i="3"/>
  <c r="AF432" i="3"/>
  <c r="AM432" i="3"/>
  <c r="BI432" i="3"/>
  <c r="AF433" i="3"/>
  <c r="AM433" i="3"/>
  <c r="BI433" i="3"/>
  <c r="AF434" i="3"/>
  <c r="AM434" i="3"/>
  <c r="BI434" i="3"/>
  <c r="AF435" i="3"/>
  <c r="AM435" i="3"/>
  <c r="BI435" i="3"/>
  <c r="AF436" i="3"/>
  <c r="AM436" i="3"/>
  <c r="BI436" i="3"/>
  <c r="AF437" i="3"/>
  <c r="AM437" i="3"/>
  <c r="BI437" i="3"/>
  <c r="AF438" i="3"/>
  <c r="AM438" i="3"/>
  <c r="BI438" i="3"/>
  <c r="AF439" i="3"/>
  <c r="AM439" i="3"/>
  <c r="BI439" i="3"/>
  <c r="AF440" i="3"/>
  <c r="AM440" i="3"/>
  <c r="BI440" i="3"/>
  <c r="AF441" i="3"/>
  <c r="AM441" i="3"/>
  <c r="BI441" i="3"/>
  <c r="AF442" i="3"/>
  <c r="AM442" i="3"/>
  <c r="BI442" i="3"/>
  <c r="AF443" i="3"/>
  <c r="AM443" i="3"/>
  <c r="BI443" i="3"/>
  <c r="AF444" i="3"/>
  <c r="AM444" i="3"/>
  <c r="BI444" i="3"/>
  <c r="AF445" i="3"/>
  <c r="AM445" i="3"/>
  <c r="BI445" i="3"/>
  <c r="AF446" i="3"/>
  <c r="AM446" i="3"/>
  <c r="BI446" i="3"/>
  <c r="AF447" i="3"/>
  <c r="AM447" i="3"/>
  <c r="BI447" i="3"/>
  <c r="AF448" i="3"/>
  <c r="AM448" i="3"/>
  <c r="BI448" i="3"/>
  <c r="AF449" i="3"/>
  <c r="AM449" i="3"/>
  <c r="BI449" i="3"/>
  <c r="AF450" i="3"/>
  <c r="AM450" i="3"/>
  <c r="BI450" i="3"/>
  <c r="AF451" i="3"/>
  <c r="AM451" i="3"/>
  <c r="BI451" i="3"/>
  <c r="AF452" i="3"/>
  <c r="AM452" i="3"/>
  <c r="BI452" i="3"/>
  <c r="AF453" i="3"/>
  <c r="AM453" i="3"/>
  <c r="BI453" i="3"/>
  <c r="AF454" i="3"/>
  <c r="AM454" i="3"/>
  <c r="BI454" i="3"/>
  <c r="AF455" i="3"/>
  <c r="AM455" i="3"/>
  <c r="BI455" i="3"/>
  <c r="AF456" i="3"/>
  <c r="AM456" i="3"/>
  <c r="BI456" i="3"/>
  <c r="AF457" i="3"/>
  <c r="AM457" i="3"/>
  <c r="BI457" i="3"/>
  <c r="AF458" i="3"/>
  <c r="AM458" i="3"/>
  <c r="BI458" i="3"/>
  <c r="AF459" i="3"/>
  <c r="AM459" i="3"/>
  <c r="BI459" i="3"/>
  <c r="AF460" i="3"/>
  <c r="AM460" i="3"/>
  <c r="BI460" i="3"/>
  <c r="AF461" i="3"/>
  <c r="AM461" i="3"/>
  <c r="BI461" i="3"/>
  <c r="AF462" i="3"/>
  <c r="AM462" i="3"/>
  <c r="BI462" i="3"/>
  <c r="AF463" i="3"/>
  <c r="AM463" i="3"/>
  <c r="BI463" i="3"/>
  <c r="AF464" i="3"/>
  <c r="AM464" i="3"/>
  <c r="BI464" i="3"/>
  <c r="AF465" i="3"/>
  <c r="AM465" i="3"/>
  <c r="BI465" i="3"/>
  <c r="AF466" i="3"/>
  <c r="AM466" i="3"/>
  <c r="BI466" i="3"/>
  <c r="AF467" i="3"/>
  <c r="AM467" i="3"/>
  <c r="BI467" i="3"/>
  <c r="AF468" i="3"/>
  <c r="AM468" i="3"/>
  <c r="BI468" i="3"/>
  <c r="AF469" i="3"/>
  <c r="AM469" i="3"/>
  <c r="BI469" i="3"/>
  <c r="AF470" i="3"/>
  <c r="AM470" i="3"/>
  <c r="BI470" i="3"/>
  <c r="AF471" i="3"/>
  <c r="AM471" i="3"/>
  <c r="BI471" i="3"/>
  <c r="AF472" i="3"/>
  <c r="AM472" i="3"/>
  <c r="BI472" i="3"/>
  <c r="AF473" i="3"/>
  <c r="AM473" i="3"/>
  <c r="BI473" i="3"/>
  <c r="AF474" i="3"/>
  <c r="AM474" i="3"/>
  <c r="BI474" i="3"/>
  <c r="AF475" i="3"/>
  <c r="AM475" i="3"/>
  <c r="BI475" i="3"/>
  <c r="AF476" i="3"/>
  <c r="AM476" i="3"/>
  <c r="BI476" i="3"/>
  <c r="AF477" i="3"/>
  <c r="AM477" i="3"/>
  <c r="BI477" i="3"/>
  <c r="AF478" i="3"/>
  <c r="AM478" i="3"/>
  <c r="BI478" i="3"/>
  <c r="AF479" i="3"/>
  <c r="AM479" i="3"/>
  <c r="BI479" i="3"/>
  <c r="AF480" i="3"/>
  <c r="AM480" i="3"/>
  <c r="BI480" i="3"/>
  <c r="AF481" i="3"/>
  <c r="AM481" i="3"/>
  <c r="BI481" i="3"/>
  <c r="AF482" i="3"/>
  <c r="AM482" i="3"/>
  <c r="BI482" i="3"/>
  <c r="AF483" i="3"/>
  <c r="AM483" i="3"/>
  <c r="BI483" i="3"/>
  <c r="AF484" i="3"/>
  <c r="AM484" i="3"/>
  <c r="BI484" i="3"/>
  <c r="AF485" i="3"/>
  <c r="AM485" i="3"/>
  <c r="BI485" i="3"/>
  <c r="AF486" i="3"/>
  <c r="AM486" i="3"/>
  <c r="BI486" i="3"/>
  <c r="AF487" i="3"/>
  <c r="AM487" i="3"/>
  <c r="BI487" i="3"/>
  <c r="AF488" i="3"/>
  <c r="AM488" i="3"/>
  <c r="BI488" i="3"/>
  <c r="AF489" i="3"/>
  <c r="AM489" i="3"/>
  <c r="BI489" i="3"/>
  <c r="AF490" i="3"/>
  <c r="AM490" i="3"/>
  <c r="BI490" i="3"/>
  <c r="AF491" i="3"/>
  <c r="AM491" i="3"/>
  <c r="BI491" i="3"/>
  <c r="AF492" i="3"/>
  <c r="AM492" i="3"/>
  <c r="BI492" i="3"/>
  <c r="AF493" i="3"/>
  <c r="AM493" i="3"/>
  <c r="BI493" i="3"/>
  <c r="AF494" i="3"/>
  <c r="AM494" i="3"/>
  <c r="BI494" i="3"/>
  <c r="AF495" i="3"/>
  <c r="AM495" i="3"/>
  <c r="BI495" i="3"/>
  <c r="AF496" i="3"/>
  <c r="AM496" i="3"/>
  <c r="BI496" i="3"/>
  <c r="AF497" i="3"/>
  <c r="AM497" i="3"/>
  <c r="BI497" i="3"/>
  <c r="AF498" i="3"/>
  <c r="AM498" i="3"/>
  <c r="BI498" i="3"/>
  <c r="AF499" i="3"/>
  <c r="AM499" i="3"/>
  <c r="BI499" i="3"/>
  <c r="AF500" i="3"/>
  <c r="AM500" i="3"/>
  <c r="BI500" i="3"/>
  <c r="AF501" i="3"/>
  <c r="AM501" i="3"/>
  <c r="BI501" i="3"/>
  <c r="AF502" i="3"/>
  <c r="AM502" i="3"/>
  <c r="BI502" i="3"/>
  <c r="AF503" i="3"/>
  <c r="AM503" i="3"/>
  <c r="BI503" i="3"/>
  <c r="AF504" i="3"/>
  <c r="AM504" i="3"/>
  <c r="BI504" i="3"/>
  <c r="AF505" i="3"/>
  <c r="AM505" i="3"/>
  <c r="BI505" i="3"/>
  <c r="AF506" i="3"/>
  <c r="AM506" i="3"/>
  <c r="BI506" i="3"/>
  <c r="AF507" i="3"/>
  <c r="AM507" i="3"/>
  <c r="BI507" i="3"/>
  <c r="AF508" i="3"/>
  <c r="AM508" i="3"/>
  <c r="BI508" i="3"/>
  <c r="AF509" i="3"/>
  <c r="AM509" i="3"/>
  <c r="BI509" i="3"/>
  <c r="AF510" i="3"/>
  <c r="AM510" i="3"/>
  <c r="BI510" i="3"/>
  <c r="AF511" i="3"/>
  <c r="AM511" i="3"/>
  <c r="BI511" i="3"/>
  <c r="AF512" i="3"/>
  <c r="AM512" i="3"/>
  <c r="BI512" i="3"/>
  <c r="AF513" i="3"/>
  <c r="AM513" i="3"/>
  <c r="BI513" i="3"/>
  <c r="AF514" i="3"/>
  <c r="AM514" i="3"/>
  <c r="BI514" i="3"/>
  <c r="AF515" i="3"/>
  <c r="AM515" i="3"/>
  <c r="BI515" i="3"/>
  <c r="AF516" i="3"/>
  <c r="AM516" i="3"/>
  <c r="BI516" i="3"/>
  <c r="AF517" i="3"/>
  <c r="AM517" i="3"/>
  <c r="BI517" i="3"/>
  <c r="AF518" i="3"/>
  <c r="AM518" i="3"/>
  <c r="BI518" i="3"/>
  <c r="AF519" i="3"/>
  <c r="AM519" i="3"/>
  <c r="BI519" i="3"/>
  <c r="AF520" i="3"/>
  <c r="AM520" i="3"/>
  <c r="BI520" i="3"/>
  <c r="AF521" i="3"/>
  <c r="AM521" i="3"/>
  <c r="BI521" i="3"/>
  <c r="AF522" i="3"/>
  <c r="AM522" i="3"/>
  <c r="BI522" i="3"/>
  <c r="AF523" i="3"/>
  <c r="AM523" i="3"/>
  <c r="BI523" i="3"/>
  <c r="AF524" i="3"/>
  <c r="AM524" i="3"/>
  <c r="BI524" i="3"/>
  <c r="AF525" i="3"/>
  <c r="AM525" i="3"/>
  <c r="BI525" i="3"/>
  <c r="AF526" i="3"/>
  <c r="AM526" i="3"/>
  <c r="BI526" i="3"/>
  <c r="AF527" i="3"/>
  <c r="AM527" i="3"/>
  <c r="BI527" i="3"/>
  <c r="AF528" i="3"/>
  <c r="AM528" i="3"/>
  <c r="BI528" i="3"/>
  <c r="AF529" i="3"/>
  <c r="AM529" i="3"/>
  <c r="BI529" i="3"/>
  <c r="AF530" i="3"/>
  <c r="AM530" i="3"/>
  <c r="BI530" i="3"/>
  <c r="AF531" i="3"/>
  <c r="AM531" i="3"/>
  <c r="BI531" i="3"/>
  <c r="AF532" i="3"/>
  <c r="AM532" i="3"/>
  <c r="BI532" i="3"/>
  <c r="AF533" i="3"/>
  <c r="AM533" i="3"/>
  <c r="BI533" i="3"/>
  <c r="AF534" i="3"/>
  <c r="AM534" i="3"/>
  <c r="BI534" i="3"/>
  <c r="AF535" i="3"/>
  <c r="AM535" i="3"/>
  <c r="BI535" i="3"/>
  <c r="AF536" i="3"/>
  <c r="AM536" i="3"/>
  <c r="BI536" i="3"/>
  <c r="AF537" i="3"/>
  <c r="AM537" i="3"/>
  <c r="BI537" i="3"/>
  <c r="AF538" i="3"/>
  <c r="AM538" i="3"/>
  <c r="BI538" i="3"/>
  <c r="AF539" i="3"/>
  <c r="AM539" i="3"/>
  <c r="BI539" i="3"/>
  <c r="AF540" i="3"/>
  <c r="AM540" i="3"/>
  <c r="BI540" i="3"/>
  <c r="AF541" i="3"/>
  <c r="AM541" i="3"/>
  <c r="BI541" i="3"/>
  <c r="AF542" i="3"/>
  <c r="AM542" i="3"/>
  <c r="BI542" i="3"/>
  <c r="AF543" i="3"/>
  <c r="AM543" i="3"/>
  <c r="BI543" i="3"/>
  <c r="AF544" i="3"/>
  <c r="AM544" i="3"/>
  <c r="BI544" i="3"/>
  <c r="AF545" i="3"/>
  <c r="AM545" i="3"/>
  <c r="BI545" i="3"/>
  <c r="AF546" i="3"/>
  <c r="AM546" i="3"/>
  <c r="BI546" i="3"/>
  <c r="AF547" i="3"/>
  <c r="AM547" i="3"/>
  <c r="BI547" i="3"/>
  <c r="AF548" i="3"/>
  <c r="AM548" i="3"/>
  <c r="BI548" i="3"/>
  <c r="AF549" i="3"/>
  <c r="AM549" i="3"/>
  <c r="BI549" i="3"/>
  <c r="AF550" i="3"/>
  <c r="AM550" i="3"/>
  <c r="BI550" i="3"/>
  <c r="AF551" i="3"/>
  <c r="AM551" i="3"/>
  <c r="BI551" i="3"/>
  <c r="AF552" i="3"/>
  <c r="AM552" i="3"/>
  <c r="BI552" i="3"/>
  <c r="AF553" i="3"/>
  <c r="AM553" i="3"/>
  <c r="BI553" i="3"/>
  <c r="AF554" i="3"/>
  <c r="AM554" i="3"/>
  <c r="BI554" i="3"/>
  <c r="AF555" i="3"/>
  <c r="AM555" i="3"/>
  <c r="BI555" i="3"/>
  <c r="AF556" i="3"/>
  <c r="AM556" i="3"/>
  <c r="BI556" i="3"/>
  <c r="AF557" i="3"/>
  <c r="AM557" i="3"/>
  <c r="BI557" i="3"/>
  <c r="AF558" i="3"/>
  <c r="AM558" i="3"/>
  <c r="BI558" i="3"/>
  <c r="AF559" i="3"/>
  <c r="AM559" i="3"/>
  <c r="BI559" i="3"/>
  <c r="AF560" i="3"/>
  <c r="AM560" i="3"/>
  <c r="BI560" i="3"/>
  <c r="AF561" i="3"/>
  <c r="AM561" i="3"/>
  <c r="BI561" i="3"/>
  <c r="AF562" i="3"/>
  <c r="AM562" i="3"/>
  <c r="BI562" i="3"/>
  <c r="AF563" i="3"/>
  <c r="AM563" i="3"/>
  <c r="BI563" i="3"/>
  <c r="AF564" i="3"/>
  <c r="AM564" i="3"/>
  <c r="BI564" i="3"/>
  <c r="AF565" i="3"/>
  <c r="AM565" i="3"/>
  <c r="BI565" i="3"/>
  <c r="AF566" i="3"/>
  <c r="AM566" i="3"/>
  <c r="BI566" i="3"/>
  <c r="AF567" i="3"/>
  <c r="AM567" i="3"/>
  <c r="BI567" i="3"/>
  <c r="AF568" i="3"/>
  <c r="AM568" i="3"/>
  <c r="BI568" i="3"/>
  <c r="AF569" i="3"/>
  <c r="AM569" i="3"/>
  <c r="BI569" i="3"/>
  <c r="AF570" i="3"/>
  <c r="AM570" i="3"/>
  <c r="BI570" i="3"/>
  <c r="AF571" i="3"/>
  <c r="AM571" i="3"/>
  <c r="BI571" i="3"/>
  <c r="AF572" i="3"/>
  <c r="AM572" i="3"/>
  <c r="BI572" i="3"/>
  <c r="AF573" i="3"/>
  <c r="AM573" i="3"/>
  <c r="BI573" i="3"/>
  <c r="AF574" i="3"/>
  <c r="AM574" i="3"/>
  <c r="BI574" i="3"/>
  <c r="AF575" i="3"/>
  <c r="AM575" i="3"/>
  <c r="BI575" i="3"/>
  <c r="AF576" i="3"/>
  <c r="AM576" i="3"/>
  <c r="BI576" i="3"/>
  <c r="AF577" i="3"/>
  <c r="AM577" i="3"/>
  <c r="BI577" i="3"/>
  <c r="AF578" i="3"/>
  <c r="AM578" i="3"/>
  <c r="BI578" i="3"/>
  <c r="AF579" i="3"/>
  <c r="AM579" i="3"/>
  <c r="BI579" i="3"/>
  <c r="AF580" i="3"/>
  <c r="AM580" i="3"/>
  <c r="BI580" i="3"/>
  <c r="AF581" i="3"/>
  <c r="AM581" i="3"/>
  <c r="BI581" i="3"/>
  <c r="AF582" i="3"/>
  <c r="AM582" i="3"/>
  <c r="BI582" i="3"/>
  <c r="AF583" i="3"/>
  <c r="AM583" i="3"/>
  <c r="BI583" i="3"/>
  <c r="AF584" i="3"/>
  <c r="AM584" i="3"/>
  <c r="BI584" i="3"/>
  <c r="AF585" i="3"/>
  <c r="AM585" i="3"/>
  <c r="BI585" i="3"/>
  <c r="AF586" i="3"/>
  <c r="AM586" i="3"/>
  <c r="BI586" i="3"/>
  <c r="AF587" i="3"/>
  <c r="AM587" i="3"/>
  <c r="BI587" i="3"/>
  <c r="AF588" i="3"/>
  <c r="AM588" i="3"/>
  <c r="BI588" i="3"/>
  <c r="AF589" i="3"/>
  <c r="AM589" i="3"/>
  <c r="BI589" i="3"/>
  <c r="AF590" i="3"/>
  <c r="AM590" i="3"/>
  <c r="BI590" i="3"/>
  <c r="AF591" i="3"/>
  <c r="AM591" i="3"/>
  <c r="BI591" i="3"/>
  <c r="AF592" i="3"/>
  <c r="AM592" i="3"/>
  <c r="BI592" i="3"/>
  <c r="AF593" i="3"/>
  <c r="AM593" i="3"/>
  <c r="BI593" i="3"/>
  <c r="AF594" i="3"/>
  <c r="AM594" i="3"/>
  <c r="BI594" i="3"/>
  <c r="AF595" i="3"/>
  <c r="AM595" i="3"/>
  <c r="BI595" i="3"/>
  <c r="AF596" i="3"/>
  <c r="AM596" i="3"/>
  <c r="BI596" i="3"/>
  <c r="AF597" i="3"/>
  <c r="AM597" i="3"/>
  <c r="BI597" i="3"/>
  <c r="AF598" i="3"/>
  <c r="AM598" i="3"/>
  <c r="BI598" i="3"/>
  <c r="AF599" i="3"/>
  <c r="AM599" i="3"/>
  <c r="BI599" i="3"/>
  <c r="AF600" i="3"/>
  <c r="AM600" i="3"/>
  <c r="BI600" i="3"/>
  <c r="AF601" i="3"/>
  <c r="AM601" i="3"/>
  <c r="BI601" i="3"/>
  <c r="AF602" i="3"/>
  <c r="AM602" i="3"/>
  <c r="BI602" i="3"/>
  <c r="AF603" i="3"/>
  <c r="AM603" i="3"/>
  <c r="BI603" i="3"/>
  <c r="AF604" i="3"/>
  <c r="AM604" i="3"/>
  <c r="BI604" i="3"/>
  <c r="AF605" i="3"/>
  <c r="AM605" i="3"/>
  <c r="BI605" i="3"/>
  <c r="AF606" i="3"/>
  <c r="AM606" i="3"/>
  <c r="BI606" i="3"/>
  <c r="AF607" i="3"/>
  <c r="AM607" i="3"/>
  <c r="BI607" i="3"/>
  <c r="AF608" i="3"/>
  <c r="AM608" i="3"/>
  <c r="BI608" i="3"/>
  <c r="AF609" i="3"/>
  <c r="AM609" i="3"/>
  <c r="BI609" i="3"/>
  <c r="AF610" i="3"/>
  <c r="AM610" i="3"/>
  <c r="BI610" i="3"/>
  <c r="AF611" i="3"/>
  <c r="AM611" i="3"/>
  <c r="BI611" i="3"/>
  <c r="AF612" i="3"/>
  <c r="AM612" i="3"/>
  <c r="BI612" i="3"/>
  <c r="AF613" i="3"/>
  <c r="AM613" i="3"/>
  <c r="BI613" i="3"/>
  <c r="AF614" i="3"/>
  <c r="AM614" i="3"/>
  <c r="BI614" i="3"/>
  <c r="AF615" i="3"/>
  <c r="AM615" i="3"/>
  <c r="BI615" i="3"/>
  <c r="AF616" i="3"/>
  <c r="AM616" i="3"/>
  <c r="BI616" i="3"/>
  <c r="AF617" i="3"/>
  <c r="AM617" i="3"/>
  <c r="BI617" i="3"/>
  <c r="AF618" i="3"/>
  <c r="AM618" i="3"/>
  <c r="BI618" i="3"/>
  <c r="AF619" i="3"/>
  <c r="AM619" i="3"/>
  <c r="BI619" i="3"/>
  <c r="AF620" i="3"/>
  <c r="AM620" i="3"/>
  <c r="BI620" i="3"/>
  <c r="AF621" i="3"/>
  <c r="AM621" i="3"/>
  <c r="BI621" i="3"/>
  <c r="AF622" i="3"/>
  <c r="AM622" i="3"/>
  <c r="BI622" i="3"/>
  <c r="AF623" i="3"/>
  <c r="AM623" i="3"/>
  <c r="BI623" i="3"/>
  <c r="AF624" i="3"/>
  <c r="AM624" i="3"/>
  <c r="BI624" i="3"/>
  <c r="AF625" i="3"/>
  <c r="AM625" i="3"/>
  <c r="BI625" i="3"/>
  <c r="AF626" i="3"/>
  <c r="AM626" i="3"/>
  <c r="BI626" i="3"/>
  <c r="AF627" i="3"/>
  <c r="AM627" i="3"/>
  <c r="BI627" i="3"/>
  <c r="AF628" i="3"/>
  <c r="AM628" i="3"/>
  <c r="BI628" i="3"/>
  <c r="AF629" i="3"/>
  <c r="AM629" i="3"/>
  <c r="BI629" i="3"/>
  <c r="AF630" i="3"/>
  <c r="AM630" i="3"/>
  <c r="BI630" i="3"/>
  <c r="AF631" i="3"/>
  <c r="AM631" i="3"/>
  <c r="BI631" i="3"/>
  <c r="AF632" i="3"/>
  <c r="AM632" i="3"/>
  <c r="BI632" i="3"/>
  <c r="AF633" i="3"/>
  <c r="AM633" i="3"/>
  <c r="BI633" i="3"/>
  <c r="AF634" i="3"/>
  <c r="AM634" i="3"/>
  <c r="BI634" i="3"/>
  <c r="AF635" i="3"/>
  <c r="AM635" i="3"/>
  <c r="BI635" i="3"/>
  <c r="AF636" i="3"/>
  <c r="AM636" i="3"/>
  <c r="BI636" i="3"/>
  <c r="AF637" i="3"/>
  <c r="AM637" i="3"/>
  <c r="BI637" i="3"/>
  <c r="AF638" i="3"/>
  <c r="AM638" i="3"/>
  <c r="BI638" i="3"/>
  <c r="AF639" i="3"/>
  <c r="AM639" i="3"/>
  <c r="BI639" i="3"/>
  <c r="AF640" i="3"/>
  <c r="AM640" i="3"/>
  <c r="BI640" i="3"/>
  <c r="AF641" i="3"/>
  <c r="AM641" i="3"/>
  <c r="BI641" i="3"/>
  <c r="AF642" i="3"/>
  <c r="AM642" i="3"/>
  <c r="BI642" i="3"/>
  <c r="AF643" i="3"/>
  <c r="AM643" i="3"/>
  <c r="BI643" i="3"/>
  <c r="AF644" i="3"/>
  <c r="AM644" i="3"/>
  <c r="BI644" i="3"/>
  <c r="AF645" i="3"/>
  <c r="AM645" i="3"/>
  <c r="BI645" i="3"/>
  <c r="AF646" i="3"/>
  <c r="AM646" i="3"/>
  <c r="BI646" i="3"/>
  <c r="AF647" i="3"/>
  <c r="AM647" i="3"/>
  <c r="BI647" i="3"/>
  <c r="AF648" i="3"/>
  <c r="AM648" i="3"/>
  <c r="BI648" i="3"/>
  <c r="AF649" i="3"/>
  <c r="AM649" i="3"/>
  <c r="BI649" i="3"/>
  <c r="AF650" i="3"/>
  <c r="AM650" i="3"/>
  <c r="BI650" i="3"/>
  <c r="AF651" i="3"/>
  <c r="AM651" i="3"/>
  <c r="BI651" i="3"/>
  <c r="AF652" i="3"/>
  <c r="AM652" i="3"/>
  <c r="BI652" i="3"/>
  <c r="AF653" i="3"/>
  <c r="AM653" i="3"/>
  <c r="BI653" i="3"/>
  <c r="AF654" i="3"/>
  <c r="AM654" i="3"/>
  <c r="BI654" i="3"/>
  <c r="AF655" i="3"/>
  <c r="AM655" i="3"/>
  <c r="BI655" i="3"/>
  <c r="AF656" i="3"/>
  <c r="AM656" i="3"/>
  <c r="BI656" i="3"/>
  <c r="AF657" i="3"/>
  <c r="AM657" i="3"/>
  <c r="BI657" i="3"/>
  <c r="AF658" i="3"/>
  <c r="AM658" i="3"/>
  <c r="BI658" i="3"/>
  <c r="AF659" i="3"/>
  <c r="AM659" i="3"/>
  <c r="BI659" i="3"/>
  <c r="AF660" i="3"/>
  <c r="AM660" i="3"/>
  <c r="BI660" i="3"/>
  <c r="AF661" i="3"/>
  <c r="AM661" i="3"/>
  <c r="BI661" i="3"/>
  <c r="AF662" i="3"/>
  <c r="AM662" i="3"/>
  <c r="BI662" i="3"/>
  <c r="AF663" i="3"/>
  <c r="AM663" i="3"/>
  <c r="BI663" i="3"/>
  <c r="AF664" i="3"/>
  <c r="AM664" i="3"/>
  <c r="BI664" i="3"/>
  <c r="AF665" i="3"/>
  <c r="AM665" i="3"/>
  <c r="BI665" i="3"/>
  <c r="AF666" i="3"/>
  <c r="AM666" i="3"/>
  <c r="BI666" i="3"/>
  <c r="AF667" i="3"/>
  <c r="AM667" i="3"/>
  <c r="BI667" i="3"/>
  <c r="AF668" i="3"/>
  <c r="AM668" i="3"/>
  <c r="BI668" i="3"/>
  <c r="AF669" i="3"/>
  <c r="AM669" i="3"/>
  <c r="BI669" i="3"/>
  <c r="AF670" i="3"/>
  <c r="AM670" i="3"/>
  <c r="BI670" i="3"/>
  <c r="AF671" i="3"/>
  <c r="AM671" i="3"/>
  <c r="BI671" i="3"/>
  <c r="AF672" i="3"/>
  <c r="AM672" i="3"/>
  <c r="BI672" i="3"/>
  <c r="AF673" i="3"/>
  <c r="AM673" i="3"/>
  <c r="BI673" i="3"/>
  <c r="AF674" i="3"/>
  <c r="AM674" i="3"/>
  <c r="BI674" i="3"/>
  <c r="AF675" i="3"/>
  <c r="AM675" i="3"/>
  <c r="BI675" i="3"/>
  <c r="AF676" i="3"/>
  <c r="AM676" i="3"/>
  <c r="BI676" i="3"/>
  <c r="AF677" i="3"/>
  <c r="AM677" i="3"/>
  <c r="BI677" i="3"/>
  <c r="AF678" i="3"/>
  <c r="AM678" i="3"/>
  <c r="BI678" i="3"/>
  <c r="AF679" i="3"/>
  <c r="AM679" i="3"/>
  <c r="BI679" i="3"/>
  <c r="AF680" i="3"/>
  <c r="AM680" i="3"/>
  <c r="BI680" i="3"/>
  <c r="AF681" i="3"/>
  <c r="AM681" i="3"/>
  <c r="BI681" i="3"/>
  <c r="AF682" i="3"/>
  <c r="AM682" i="3"/>
  <c r="BI682" i="3"/>
  <c r="AF683" i="3"/>
  <c r="AM683" i="3"/>
  <c r="BI683" i="3"/>
  <c r="AF684" i="3"/>
  <c r="AM684" i="3"/>
  <c r="BI684" i="3"/>
  <c r="AF685" i="3"/>
  <c r="AM685" i="3"/>
  <c r="BI685" i="3"/>
  <c r="AF686" i="3"/>
  <c r="AM686" i="3"/>
  <c r="BI686" i="3"/>
  <c r="AF687" i="3"/>
  <c r="AM687" i="3"/>
  <c r="BI687" i="3"/>
  <c r="AF688" i="3"/>
  <c r="AM688" i="3"/>
  <c r="BI688" i="3"/>
  <c r="AF689" i="3"/>
  <c r="AM689" i="3"/>
  <c r="BI689" i="3"/>
  <c r="AF690" i="3"/>
  <c r="AM690" i="3"/>
  <c r="BI690" i="3"/>
  <c r="AF691" i="3"/>
  <c r="AM691" i="3"/>
  <c r="BI691" i="3"/>
  <c r="AF692" i="3"/>
  <c r="AM692" i="3"/>
  <c r="BI692" i="3"/>
  <c r="AF693" i="3"/>
  <c r="AM693" i="3"/>
  <c r="BI693" i="3"/>
  <c r="AF694" i="3"/>
  <c r="AM694" i="3"/>
  <c r="BI694" i="3"/>
  <c r="AF695" i="3"/>
  <c r="AM695" i="3"/>
  <c r="BI695" i="3"/>
  <c r="AF696" i="3"/>
  <c r="AM696" i="3"/>
  <c r="BI696" i="3"/>
  <c r="AF697" i="3"/>
  <c r="AM697" i="3"/>
  <c r="BI697" i="3"/>
  <c r="AF698" i="3"/>
  <c r="AM698" i="3"/>
  <c r="BI698" i="3"/>
  <c r="AF699" i="3"/>
  <c r="AM699" i="3"/>
  <c r="BI699" i="3"/>
  <c r="AF700" i="3"/>
  <c r="AM700" i="3"/>
  <c r="BI700" i="3"/>
  <c r="AF701" i="3"/>
  <c r="AM701" i="3"/>
  <c r="BI701" i="3"/>
  <c r="AF702" i="3"/>
  <c r="AM702" i="3"/>
  <c r="BI702" i="3"/>
  <c r="AF703" i="3"/>
  <c r="AM703" i="3"/>
  <c r="BI703" i="3"/>
  <c r="AF704" i="3"/>
  <c r="AM704" i="3"/>
  <c r="BI704" i="3"/>
  <c r="AF705" i="3"/>
  <c r="AM705" i="3"/>
  <c r="BI705" i="3"/>
  <c r="AF706" i="3"/>
  <c r="AM706" i="3"/>
  <c r="BI706" i="3"/>
  <c r="AF707" i="3"/>
  <c r="AM707" i="3"/>
  <c r="BI707" i="3"/>
  <c r="AF708" i="3"/>
  <c r="AM708" i="3"/>
  <c r="BI708" i="3"/>
  <c r="AF709" i="3"/>
  <c r="AM709" i="3"/>
  <c r="BI709" i="3"/>
  <c r="AF710" i="3"/>
  <c r="AM710" i="3"/>
  <c r="BI710" i="3"/>
  <c r="AF711" i="3"/>
  <c r="AM711" i="3"/>
  <c r="BI711" i="3"/>
  <c r="AF712" i="3"/>
  <c r="AM712" i="3"/>
  <c r="BI712" i="3"/>
  <c r="AF713" i="3"/>
  <c r="AM713" i="3"/>
  <c r="BI713" i="3"/>
  <c r="AF714" i="3"/>
  <c r="AM714" i="3"/>
  <c r="BI714" i="3"/>
  <c r="AF715" i="3"/>
  <c r="AM715" i="3"/>
  <c r="BI715" i="3"/>
  <c r="AF716" i="3"/>
  <c r="AM716" i="3"/>
  <c r="BI716" i="3"/>
  <c r="AF717" i="3"/>
  <c r="AM717" i="3"/>
  <c r="BI717" i="3"/>
  <c r="AF718" i="3"/>
  <c r="AM718" i="3"/>
  <c r="BI718" i="3"/>
  <c r="AF719" i="3"/>
  <c r="AM719" i="3"/>
  <c r="BI719" i="3"/>
  <c r="AF720" i="3"/>
  <c r="AM720" i="3"/>
  <c r="BI720" i="3"/>
  <c r="AF721" i="3"/>
  <c r="AM721" i="3"/>
  <c r="BI721" i="3"/>
  <c r="AF722" i="3"/>
  <c r="AM722" i="3"/>
  <c r="BI722" i="3"/>
  <c r="AF723" i="3"/>
  <c r="AM723" i="3"/>
  <c r="BI723" i="3"/>
  <c r="AF724" i="3"/>
  <c r="AM724" i="3"/>
  <c r="BI724" i="3"/>
  <c r="AF725" i="3"/>
  <c r="AM725" i="3"/>
  <c r="BI725" i="3"/>
  <c r="AF726" i="3"/>
  <c r="AM726" i="3"/>
  <c r="BI726" i="3"/>
  <c r="AF727" i="3"/>
  <c r="AM727" i="3"/>
  <c r="BI727" i="3"/>
  <c r="AF728" i="3"/>
  <c r="AM728" i="3"/>
  <c r="BI728" i="3"/>
  <c r="AF729" i="3"/>
  <c r="AM729" i="3"/>
  <c r="BI729" i="3"/>
  <c r="AF730" i="3"/>
  <c r="AM730" i="3"/>
  <c r="BI730" i="3"/>
  <c r="AF731" i="3"/>
  <c r="AM731" i="3"/>
  <c r="BI731" i="3"/>
  <c r="AF732" i="3"/>
  <c r="AM732" i="3"/>
  <c r="BI732" i="3"/>
  <c r="AF733" i="3"/>
  <c r="AM733" i="3"/>
  <c r="BI733" i="3"/>
  <c r="AF734" i="3"/>
  <c r="AM734" i="3"/>
  <c r="BI734" i="3"/>
  <c r="AF735" i="3"/>
  <c r="AM735" i="3"/>
  <c r="BI735" i="3"/>
  <c r="AF736" i="3"/>
  <c r="AM736" i="3"/>
  <c r="BI736" i="3"/>
  <c r="AF737" i="3"/>
  <c r="AM737" i="3"/>
  <c r="BI737" i="3"/>
  <c r="AF738" i="3"/>
  <c r="AM738" i="3"/>
  <c r="BI738" i="3"/>
  <c r="AF739" i="3"/>
  <c r="AM739" i="3"/>
  <c r="BI739" i="3"/>
  <c r="AF740" i="3"/>
  <c r="AM740" i="3"/>
  <c r="BI740" i="3"/>
  <c r="AF741" i="3"/>
  <c r="AM741" i="3"/>
  <c r="BI741" i="3"/>
  <c r="AF742" i="3"/>
  <c r="AM742" i="3"/>
  <c r="BI742" i="3"/>
  <c r="AF743" i="3"/>
  <c r="AM743" i="3"/>
  <c r="BI743" i="3"/>
  <c r="AF744" i="3"/>
  <c r="AM744" i="3"/>
  <c r="BI744" i="3"/>
  <c r="AF745" i="3"/>
  <c r="AM745" i="3"/>
  <c r="BI745" i="3"/>
  <c r="AF746" i="3"/>
  <c r="AM746" i="3"/>
  <c r="BI746" i="3"/>
  <c r="AF747" i="3"/>
  <c r="AM747" i="3"/>
  <c r="BI747" i="3"/>
  <c r="AF748" i="3"/>
  <c r="AM748" i="3"/>
  <c r="BI748" i="3"/>
  <c r="AF749" i="3"/>
  <c r="AM749" i="3"/>
  <c r="BI749" i="3"/>
  <c r="AF750" i="3"/>
  <c r="AM750" i="3"/>
  <c r="BI750" i="3"/>
  <c r="AF751" i="3"/>
  <c r="AM751" i="3"/>
  <c r="BI751" i="3"/>
  <c r="AF752" i="3"/>
  <c r="AM752" i="3"/>
  <c r="BI752" i="3"/>
  <c r="AF753" i="3"/>
  <c r="AM753" i="3"/>
  <c r="BI753" i="3"/>
  <c r="AF754" i="3"/>
  <c r="AM754" i="3"/>
  <c r="BI754" i="3"/>
  <c r="AF755" i="3"/>
  <c r="AM755" i="3"/>
  <c r="BI755" i="3"/>
  <c r="AF756" i="3"/>
  <c r="AM756" i="3"/>
  <c r="BI756" i="3"/>
  <c r="AF757" i="3"/>
  <c r="AM757" i="3"/>
  <c r="BI757" i="3"/>
  <c r="AF758" i="3"/>
  <c r="AM758" i="3"/>
  <c r="BI758" i="3"/>
  <c r="AF759" i="3"/>
  <c r="AM759" i="3"/>
  <c r="BI759" i="3"/>
  <c r="AF760" i="3"/>
  <c r="AM760" i="3"/>
  <c r="BI760" i="3"/>
  <c r="AF761" i="3"/>
  <c r="AM761" i="3"/>
  <c r="BI761" i="3"/>
  <c r="AF762" i="3"/>
  <c r="AM762" i="3"/>
  <c r="BI762" i="3"/>
  <c r="AF763" i="3"/>
  <c r="AM763" i="3"/>
  <c r="BI763" i="3"/>
  <c r="AF764" i="3"/>
  <c r="AM764" i="3"/>
  <c r="BI764" i="3"/>
  <c r="AF765" i="3"/>
  <c r="AM765" i="3"/>
  <c r="BI765" i="3"/>
  <c r="AF766" i="3"/>
  <c r="AM766" i="3"/>
  <c r="BI766" i="3"/>
  <c r="AF767" i="3"/>
  <c r="AM767" i="3"/>
  <c r="BI767" i="3"/>
  <c r="AF768" i="3"/>
  <c r="AM768" i="3"/>
  <c r="BI768" i="3"/>
  <c r="AF769" i="3"/>
  <c r="AM769" i="3"/>
  <c r="BI769" i="3"/>
  <c r="AF770" i="3"/>
  <c r="AM770" i="3"/>
  <c r="BI770" i="3"/>
  <c r="AF771" i="3"/>
  <c r="AM771" i="3"/>
  <c r="BI771" i="3"/>
  <c r="AF772" i="3"/>
  <c r="AM772" i="3"/>
  <c r="BI772" i="3"/>
  <c r="AF773" i="3"/>
  <c r="AM773" i="3"/>
  <c r="BI773" i="3"/>
  <c r="AF774" i="3"/>
  <c r="AM774" i="3"/>
  <c r="BI774" i="3"/>
  <c r="AF775" i="3"/>
  <c r="AM775" i="3"/>
  <c r="BI775" i="3"/>
  <c r="AF776" i="3"/>
  <c r="AM776" i="3"/>
  <c r="BI776" i="3"/>
  <c r="AF777" i="3"/>
  <c r="AM777" i="3"/>
  <c r="BI777" i="3"/>
  <c r="AF778" i="3"/>
  <c r="AM778" i="3"/>
  <c r="BI778" i="3"/>
  <c r="AF779" i="3"/>
  <c r="AM779" i="3"/>
  <c r="BI779" i="3"/>
  <c r="AF780" i="3"/>
  <c r="AM780" i="3"/>
  <c r="BI780" i="3"/>
  <c r="AF781" i="3"/>
  <c r="AM781" i="3"/>
  <c r="BI781" i="3"/>
  <c r="AF782" i="3"/>
  <c r="AM782" i="3"/>
  <c r="BI782" i="3"/>
  <c r="AF783" i="3"/>
  <c r="AM783" i="3"/>
  <c r="BI783" i="3"/>
  <c r="AF784" i="3"/>
  <c r="AM784" i="3"/>
  <c r="BI784" i="3"/>
  <c r="AF785" i="3"/>
  <c r="AM785" i="3"/>
  <c r="BI785" i="3"/>
  <c r="AF786" i="3"/>
  <c r="AM786" i="3"/>
  <c r="BI786" i="3"/>
  <c r="AF787" i="3"/>
  <c r="AM787" i="3"/>
  <c r="BI787" i="3"/>
  <c r="AF788" i="3"/>
  <c r="AM788" i="3"/>
  <c r="BI788" i="3"/>
  <c r="AF789" i="3"/>
  <c r="AM789" i="3"/>
  <c r="BI789" i="3"/>
  <c r="AF790" i="3"/>
  <c r="AM790" i="3"/>
  <c r="BI790" i="3"/>
  <c r="AF791" i="3"/>
  <c r="AM791" i="3"/>
  <c r="BI791" i="3"/>
  <c r="AF792" i="3"/>
  <c r="AM792" i="3"/>
  <c r="BI792" i="3"/>
  <c r="AF793" i="3"/>
  <c r="AM793" i="3"/>
  <c r="BI793" i="3"/>
  <c r="AF794" i="3"/>
  <c r="AM794" i="3"/>
  <c r="BI794" i="3"/>
  <c r="AF795" i="3"/>
  <c r="AM795" i="3"/>
  <c r="BI795" i="3"/>
  <c r="AF796" i="3"/>
  <c r="AM796" i="3"/>
  <c r="BI796" i="3"/>
  <c r="AF797" i="3"/>
  <c r="AM797" i="3"/>
  <c r="BI797" i="3"/>
  <c r="AF798" i="3"/>
  <c r="AM798" i="3"/>
  <c r="BI798" i="3"/>
  <c r="AF799" i="3"/>
  <c r="AM799" i="3"/>
  <c r="BI799" i="3"/>
  <c r="AF800" i="3"/>
  <c r="AM800" i="3"/>
  <c r="BI800" i="3"/>
  <c r="AF801" i="3"/>
  <c r="AM801" i="3"/>
  <c r="BI801" i="3"/>
  <c r="AF802" i="3"/>
  <c r="AM802" i="3"/>
  <c r="BI802" i="3"/>
  <c r="AF803" i="3"/>
  <c r="AM803" i="3"/>
  <c r="BI803" i="3"/>
  <c r="AF804" i="3"/>
  <c r="AM804" i="3"/>
  <c r="BI804" i="3"/>
  <c r="AF805" i="3"/>
  <c r="AM805" i="3"/>
  <c r="BI805" i="3"/>
  <c r="AF806" i="3"/>
  <c r="AM806" i="3"/>
  <c r="BI806" i="3"/>
  <c r="AF807" i="3"/>
  <c r="AM807" i="3"/>
  <c r="BI807" i="3"/>
  <c r="AF808" i="3"/>
  <c r="AM808" i="3"/>
  <c r="BI808" i="3"/>
  <c r="AF809" i="3"/>
  <c r="AM809" i="3"/>
  <c r="BI809" i="3"/>
  <c r="AF810" i="3"/>
  <c r="AM810" i="3"/>
  <c r="BI810" i="3"/>
  <c r="AF811" i="3"/>
  <c r="AM811" i="3"/>
  <c r="BI811" i="3"/>
  <c r="AF812" i="3"/>
  <c r="AM812" i="3"/>
  <c r="BI812" i="3"/>
  <c r="AF813" i="3"/>
  <c r="AM813" i="3"/>
  <c r="BI813" i="3"/>
  <c r="AF814" i="3"/>
  <c r="AM814" i="3"/>
  <c r="BI814" i="3"/>
  <c r="AF815" i="3"/>
  <c r="AM815" i="3"/>
  <c r="BI815" i="3"/>
  <c r="AF816" i="3"/>
  <c r="AM816" i="3"/>
  <c r="BI816" i="3"/>
  <c r="AF817" i="3"/>
  <c r="AM817" i="3"/>
  <c r="BI817" i="3"/>
  <c r="AF818" i="3"/>
  <c r="AM818" i="3"/>
  <c r="BI818" i="3"/>
  <c r="AF819" i="3"/>
  <c r="AM819" i="3"/>
  <c r="BI819" i="3"/>
  <c r="AF820" i="3"/>
  <c r="AM820" i="3"/>
  <c r="BI820" i="3"/>
  <c r="AF821" i="3"/>
  <c r="AM821" i="3"/>
  <c r="BI821" i="3"/>
  <c r="AF822" i="3"/>
  <c r="AM822" i="3"/>
  <c r="BI822" i="3"/>
  <c r="AF823" i="3"/>
  <c r="AM823" i="3"/>
  <c r="BI823" i="3"/>
  <c r="AF824" i="3"/>
  <c r="AM824" i="3"/>
  <c r="BI824" i="3"/>
  <c r="AF825" i="3"/>
  <c r="AM825" i="3"/>
  <c r="BI825" i="3"/>
  <c r="AF826" i="3"/>
  <c r="AM826" i="3"/>
  <c r="BI826" i="3"/>
  <c r="AF827" i="3"/>
  <c r="AM827" i="3"/>
  <c r="BI827" i="3"/>
  <c r="AF828" i="3"/>
  <c r="AM828" i="3"/>
  <c r="BI828" i="3"/>
  <c r="AF829" i="3"/>
  <c r="AM829" i="3"/>
  <c r="BI829" i="3"/>
  <c r="AF830" i="3"/>
  <c r="AM830" i="3"/>
  <c r="BI830" i="3"/>
  <c r="AF831" i="3"/>
  <c r="AM831" i="3"/>
  <c r="BI831" i="3"/>
  <c r="AF832" i="3"/>
  <c r="AM832" i="3"/>
  <c r="BI832" i="3"/>
  <c r="AF833" i="3"/>
  <c r="AM833" i="3"/>
  <c r="BI833" i="3"/>
  <c r="AF834" i="3"/>
  <c r="AM834" i="3"/>
  <c r="BI834" i="3"/>
  <c r="AF835" i="3"/>
  <c r="AM835" i="3"/>
  <c r="BI835" i="3"/>
  <c r="AF836" i="3"/>
  <c r="AM836" i="3"/>
  <c r="BI836" i="3"/>
  <c r="AF837" i="3"/>
  <c r="AM837" i="3"/>
  <c r="BI837" i="3"/>
  <c r="AF838" i="3"/>
  <c r="AM838" i="3"/>
  <c r="BI838" i="3"/>
  <c r="AF839" i="3"/>
  <c r="AM839" i="3"/>
  <c r="BI839" i="3"/>
  <c r="AF840" i="3"/>
  <c r="AM840" i="3"/>
  <c r="BI840" i="3"/>
  <c r="AF841" i="3"/>
  <c r="AM841" i="3"/>
  <c r="BI841" i="3"/>
  <c r="AF842" i="3"/>
  <c r="AM842" i="3"/>
  <c r="BI842" i="3"/>
  <c r="AF843" i="3"/>
  <c r="AM843" i="3"/>
  <c r="BI843" i="3"/>
  <c r="AF844" i="3"/>
  <c r="AM844" i="3"/>
  <c r="BI844" i="3"/>
  <c r="AF845" i="3"/>
  <c r="AM845" i="3"/>
  <c r="BI845" i="3"/>
  <c r="AF846" i="3"/>
  <c r="AM846" i="3"/>
  <c r="BI846" i="3"/>
  <c r="AF847" i="3"/>
  <c r="AM847" i="3"/>
  <c r="BI847" i="3"/>
  <c r="AF848" i="3"/>
  <c r="AM848" i="3"/>
  <c r="BI848" i="3"/>
  <c r="AF849" i="3"/>
  <c r="AM849" i="3"/>
  <c r="BI849" i="3"/>
  <c r="AF850" i="3"/>
  <c r="AM850" i="3"/>
  <c r="BI850" i="3"/>
  <c r="AF851" i="3"/>
  <c r="AM851" i="3"/>
  <c r="BI851" i="3"/>
  <c r="AF852" i="3"/>
  <c r="AM852" i="3"/>
  <c r="BI852" i="3"/>
  <c r="AF853" i="3"/>
  <c r="AM853" i="3"/>
  <c r="BI853" i="3"/>
  <c r="AF854" i="3"/>
  <c r="AM854" i="3"/>
  <c r="BI854" i="3"/>
  <c r="AF855" i="3"/>
  <c r="AM855" i="3"/>
  <c r="BI855" i="3"/>
  <c r="AF856" i="3"/>
  <c r="AM856" i="3"/>
  <c r="BI856" i="3"/>
  <c r="AF857" i="3"/>
  <c r="AM857" i="3"/>
  <c r="BI857" i="3"/>
  <c r="AF858" i="3"/>
  <c r="AM858" i="3"/>
  <c r="BI858" i="3"/>
  <c r="AF859" i="3"/>
  <c r="AM859" i="3"/>
  <c r="BI859" i="3"/>
  <c r="AF860" i="3"/>
  <c r="AM860" i="3"/>
  <c r="BI860" i="3"/>
  <c r="AF861" i="3"/>
  <c r="AM861" i="3"/>
  <c r="BI861" i="3"/>
  <c r="AF862" i="3"/>
  <c r="AM862" i="3"/>
  <c r="BI862" i="3"/>
  <c r="AF863" i="3"/>
  <c r="AM863" i="3"/>
  <c r="BI863" i="3"/>
  <c r="AF864" i="3"/>
  <c r="AM864" i="3"/>
  <c r="BI864" i="3"/>
  <c r="AF865" i="3"/>
  <c r="AM865" i="3"/>
  <c r="BI865" i="3"/>
  <c r="AF866" i="3"/>
  <c r="AM866" i="3"/>
  <c r="BI866" i="3"/>
  <c r="AF867" i="3"/>
  <c r="AM867" i="3"/>
  <c r="BI867" i="3"/>
  <c r="AF868" i="3"/>
  <c r="AM868" i="3"/>
  <c r="BI868" i="3"/>
  <c r="AF869" i="3"/>
  <c r="AM869" i="3"/>
  <c r="BI869" i="3"/>
  <c r="AF870" i="3"/>
  <c r="AM870" i="3"/>
  <c r="BI870" i="3"/>
  <c r="AF871" i="3"/>
  <c r="AM871" i="3"/>
  <c r="BI871" i="3"/>
  <c r="AF872" i="3"/>
  <c r="AM872" i="3"/>
  <c r="BI872" i="3"/>
  <c r="AF873" i="3"/>
  <c r="AM873" i="3"/>
  <c r="BI873" i="3"/>
  <c r="AF874" i="3"/>
  <c r="AM874" i="3"/>
  <c r="BI874" i="3"/>
  <c r="AF875" i="3"/>
  <c r="AM875" i="3"/>
  <c r="BI875" i="3"/>
  <c r="AF876" i="3"/>
  <c r="AM876" i="3"/>
  <c r="BI876" i="3"/>
  <c r="AF877" i="3"/>
  <c r="AM877" i="3"/>
  <c r="BI877" i="3"/>
  <c r="AF878" i="3"/>
  <c r="AM878" i="3"/>
  <c r="BI878" i="3"/>
  <c r="AF879" i="3"/>
  <c r="AM879" i="3"/>
  <c r="BI879" i="3"/>
  <c r="AF880" i="3"/>
  <c r="AM880" i="3"/>
  <c r="BI880" i="3"/>
  <c r="AF881" i="3"/>
  <c r="AM881" i="3"/>
  <c r="BI881" i="3"/>
  <c r="AF882" i="3"/>
  <c r="AM882" i="3"/>
  <c r="BI882" i="3"/>
  <c r="AF883" i="3"/>
  <c r="AM883" i="3"/>
  <c r="BI883" i="3"/>
  <c r="AF884" i="3"/>
  <c r="AM884" i="3"/>
  <c r="BI884" i="3"/>
  <c r="AF885" i="3"/>
  <c r="AM885" i="3"/>
  <c r="BI885" i="3"/>
  <c r="AF886" i="3"/>
  <c r="AM886" i="3"/>
  <c r="BI886" i="3"/>
  <c r="AF887" i="3"/>
  <c r="AM887" i="3"/>
  <c r="BI887" i="3"/>
  <c r="AF888" i="3"/>
  <c r="AM888" i="3"/>
  <c r="BI888" i="3"/>
  <c r="AF889" i="3"/>
  <c r="AM889" i="3"/>
  <c r="BI889" i="3"/>
  <c r="AF890" i="3"/>
  <c r="AM890" i="3"/>
  <c r="BI890" i="3"/>
  <c r="AF891" i="3"/>
  <c r="AM891" i="3"/>
  <c r="BI891" i="3"/>
  <c r="AF892" i="3"/>
  <c r="AM892" i="3"/>
  <c r="BI892" i="3"/>
  <c r="AF893" i="3"/>
  <c r="AM893" i="3"/>
  <c r="BI893" i="3"/>
  <c r="AF894" i="3"/>
  <c r="AM894" i="3"/>
  <c r="BI894" i="3"/>
  <c r="AF895" i="3"/>
  <c r="AM895" i="3"/>
  <c r="BI895" i="3"/>
  <c r="AF896" i="3"/>
  <c r="AM896" i="3"/>
  <c r="BI896" i="3"/>
  <c r="AF897" i="3"/>
  <c r="AM897" i="3"/>
  <c r="BI897" i="3"/>
  <c r="AF898" i="3"/>
  <c r="AM898" i="3"/>
  <c r="BI898" i="3"/>
  <c r="AF899" i="3"/>
  <c r="AM899" i="3"/>
  <c r="BI899" i="3"/>
  <c r="AF900" i="3"/>
  <c r="AM900" i="3"/>
  <c r="BI900" i="3"/>
  <c r="AF901" i="3"/>
  <c r="AM901" i="3"/>
  <c r="BI901" i="3"/>
  <c r="AF902" i="3"/>
  <c r="AM902" i="3"/>
  <c r="BI902" i="3"/>
  <c r="AF903" i="3"/>
  <c r="AM903" i="3"/>
  <c r="BI903" i="3"/>
  <c r="AF904" i="3"/>
  <c r="AM904" i="3"/>
  <c r="BI904" i="3"/>
  <c r="AF905" i="3"/>
  <c r="AM905" i="3"/>
  <c r="BI905" i="3"/>
  <c r="AF906" i="3"/>
  <c r="AM906" i="3"/>
  <c r="BI906" i="3"/>
  <c r="AF907" i="3"/>
  <c r="AM907" i="3"/>
  <c r="BI907" i="3"/>
  <c r="AF908" i="3"/>
  <c r="AM908" i="3"/>
  <c r="BI908" i="3"/>
  <c r="AF909" i="3"/>
  <c r="AM909" i="3"/>
  <c r="BI909" i="3"/>
  <c r="AF910" i="3"/>
  <c r="AM910" i="3"/>
  <c r="BI910" i="3"/>
  <c r="AF911" i="3"/>
  <c r="AM911" i="3"/>
  <c r="BI911" i="3"/>
  <c r="BI16" i="3"/>
  <c r="AM16" i="3"/>
  <c r="AF16" i="3"/>
  <c r="K469" i="3"/>
  <c r="K481" i="3"/>
  <c r="K505" i="3"/>
  <c r="K517" i="3"/>
  <c r="E16" i="14" l="1"/>
  <c r="F16" i="14" s="1"/>
  <c r="E22" i="14"/>
  <c r="K516" i="3"/>
  <c r="K492" i="3"/>
  <c r="K468" i="3"/>
  <c r="E12" i="14"/>
  <c r="F12" i="14" s="1"/>
  <c r="F9" i="6"/>
  <c r="F8" i="6"/>
  <c r="F10" i="3"/>
  <c r="F4" i="3" s="1"/>
  <c r="U917" i="3" s="1"/>
  <c r="K358" i="3"/>
  <c r="K70" i="3"/>
  <c r="K58" i="3"/>
  <c r="K46" i="3"/>
  <c r="K34" i="3"/>
  <c r="K22" i="3"/>
  <c r="K508" i="3"/>
  <c r="K484" i="3"/>
  <c r="K460" i="3"/>
  <c r="K448" i="3"/>
  <c r="K436" i="3"/>
  <c r="K424" i="3"/>
  <c r="K400" i="3"/>
  <c r="K388" i="3"/>
  <c r="K376" i="3"/>
  <c r="K364" i="3"/>
  <c r="K352" i="3"/>
  <c r="K340" i="3"/>
  <c r="K328" i="3"/>
  <c r="K316" i="3"/>
  <c r="K304" i="3"/>
  <c r="K292" i="3"/>
  <c r="K280" i="3"/>
  <c r="K268" i="3"/>
  <c r="K256" i="3"/>
  <c r="K244" i="3"/>
  <c r="K232" i="3"/>
  <c r="K220" i="3"/>
  <c r="K208" i="3"/>
  <c r="K196" i="3"/>
  <c r="K184" i="3"/>
  <c r="K172" i="3"/>
  <c r="K160" i="3"/>
  <c r="K148" i="3"/>
  <c r="K136" i="3"/>
  <c r="K124" i="3"/>
  <c r="K112" i="3"/>
  <c r="K100" i="3"/>
  <c r="K88" i="3"/>
  <c r="K76" i="3"/>
  <c r="K64" i="3"/>
  <c r="K52" i="3"/>
  <c r="K40" i="3"/>
  <c r="K28" i="3"/>
  <c r="K134" i="3"/>
  <c r="K901" i="3"/>
  <c r="K889" i="3"/>
  <c r="K877" i="3"/>
  <c r="K865" i="3"/>
  <c r="K853" i="3"/>
  <c r="K841" i="3"/>
  <c r="K829" i="3"/>
  <c r="K817" i="3"/>
  <c r="K805" i="3"/>
  <c r="K793" i="3"/>
  <c r="K781" i="3"/>
  <c r="K769" i="3"/>
  <c r="K757" i="3"/>
  <c r="K745" i="3"/>
  <c r="K733" i="3"/>
  <c r="K721" i="3"/>
  <c r="K709" i="3"/>
  <c r="K697" i="3"/>
  <c r="K685" i="3"/>
  <c r="K673" i="3"/>
  <c r="K661" i="3"/>
  <c r="K649" i="3"/>
  <c r="K637" i="3"/>
  <c r="K625" i="3"/>
  <c r="K613" i="3"/>
  <c r="K601" i="3"/>
  <c r="K589" i="3"/>
  <c r="K577" i="3"/>
  <c r="K289" i="3"/>
  <c r="K444" i="3"/>
  <c r="K47" i="3"/>
  <c r="K178" i="3"/>
  <c r="K333" i="3"/>
  <c r="K476" i="3"/>
  <c r="K344" i="3"/>
  <c r="K189" i="3"/>
  <c r="K486" i="3"/>
  <c r="K355" i="3"/>
  <c r="K200" i="3"/>
  <c r="K497" i="3"/>
  <c r="K211" i="3"/>
  <c r="K68" i="3"/>
  <c r="K365" i="3"/>
  <c r="K222" i="3"/>
  <c r="K233" i="3"/>
  <c r="K78" i="3"/>
  <c r="K565" i="3"/>
  <c r="K553" i="3"/>
  <c r="K541" i="3"/>
  <c r="K529" i="3"/>
  <c r="K422" i="3"/>
  <c r="K410" i="3"/>
  <c r="K89" i="3"/>
  <c r="K433" i="3"/>
  <c r="K278" i="3"/>
  <c r="K455" i="3"/>
  <c r="K300" i="3"/>
  <c r="K145" i="3"/>
  <c r="K466" i="3"/>
  <c r="K311" i="3"/>
  <c r="K156" i="3"/>
  <c r="K37" i="3"/>
  <c r="K322" i="3"/>
  <c r="K167" i="3"/>
  <c r="K900" i="3"/>
  <c r="K888" i="3"/>
  <c r="K876" i="3"/>
  <c r="K864" i="3"/>
  <c r="K852" i="3"/>
  <c r="K840" i="3"/>
  <c r="K828" i="3"/>
  <c r="K816" i="3"/>
  <c r="K804" i="3"/>
  <c r="K792" i="3"/>
  <c r="K780" i="3"/>
  <c r="K768" i="3"/>
  <c r="K756" i="3"/>
  <c r="K744" i="3"/>
  <c r="K732" i="3"/>
  <c r="K720" i="3"/>
  <c r="K708" i="3"/>
  <c r="K696" i="3"/>
  <c r="K684" i="3"/>
  <c r="K672" i="3"/>
  <c r="K660" i="3"/>
  <c r="K648" i="3"/>
  <c r="K636" i="3"/>
  <c r="K624" i="3"/>
  <c r="K612" i="3"/>
  <c r="K600" i="3"/>
  <c r="K588" i="3"/>
  <c r="K576" i="3"/>
  <c r="K564" i="3"/>
  <c r="K552" i="3"/>
  <c r="K540" i="3"/>
  <c r="K528" i="3"/>
  <c r="K507" i="3"/>
  <c r="K496" i="3"/>
  <c r="K485" i="3"/>
  <c r="K475" i="3"/>
  <c r="K465" i="3"/>
  <c r="K454" i="3"/>
  <c r="K443" i="3"/>
  <c r="K432" i="3"/>
  <c r="K421" i="3"/>
  <c r="K409" i="3"/>
  <c r="K398" i="3"/>
  <c r="K387" i="3"/>
  <c r="K354" i="3"/>
  <c r="K343" i="3"/>
  <c r="K332" i="3"/>
  <c r="K321" i="3"/>
  <c r="K310" i="3"/>
  <c r="K299" i="3"/>
  <c r="K288" i="3"/>
  <c r="K277" i="3"/>
  <c r="K266" i="3"/>
  <c r="K255" i="3"/>
  <c r="K221" i="3"/>
  <c r="K210" i="3"/>
  <c r="K199" i="3"/>
  <c r="K188" i="3"/>
  <c r="K177" i="3"/>
  <c r="K166" i="3"/>
  <c r="K155" i="3"/>
  <c r="K144" i="3"/>
  <c r="K133" i="3"/>
  <c r="K122" i="3"/>
  <c r="K111" i="3"/>
  <c r="K77" i="3"/>
  <c r="K67" i="3"/>
  <c r="K57" i="3"/>
  <c r="K36" i="3"/>
  <c r="K26" i="3"/>
  <c r="K911" i="3"/>
  <c r="K899" i="3"/>
  <c r="K887" i="3"/>
  <c r="K875" i="3"/>
  <c r="K863" i="3"/>
  <c r="K851" i="3"/>
  <c r="K839" i="3"/>
  <c r="K827" i="3"/>
  <c r="K815" i="3"/>
  <c r="K803" i="3"/>
  <c r="K791" i="3"/>
  <c r="K779" i="3"/>
  <c r="K767" i="3"/>
  <c r="K755" i="3"/>
  <c r="K743" i="3"/>
  <c r="K731" i="3"/>
  <c r="K719" i="3"/>
  <c r="K707" i="3"/>
  <c r="K695" i="3"/>
  <c r="K683" i="3"/>
  <c r="K671" i="3"/>
  <c r="K659" i="3"/>
  <c r="K647" i="3"/>
  <c r="K635" i="3"/>
  <c r="K623" i="3"/>
  <c r="K611" i="3"/>
  <c r="K599" i="3"/>
  <c r="K587" i="3"/>
  <c r="K575" i="3"/>
  <c r="K563" i="3"/>
  <c r="K551" i="3"/>
  <c r="K539" i="3"/>
  <c r="K527" i="3"/>
  <c r="K506" i="3"/>
  <c r="K495" i="3"/>
  <c r="K474" i="3"/>
  <c r="K464" i="3"/>
  <c r="K453" i="3"/>
  <c r="K442" i="3"/>
  <c r="K431" i="3"/>
  <c r="K420" i="3"/>
  <c r="K408" i="3"/>
  <c r="K397" i="3"/>
  <c r="K386" i="3"/>
  <c r="K375" i="3"/>
  <c r="K353" i="3"/>
  <c r="K342" i="3"/>
  <c r="K331" i="3"/>
  <c r="K320" i="3"/>
  <c r="K309" i="3"/>
  <c r="K298" i="3"/>
  <c r="K287" i="3"/>
  <c r="K276" i="3"/>
  <c r="K265" i="3"/>
  <c r="K254" i="3"/>
  <c r="K243" i="3"/>
  <c r="K209" i="3"/>
  <c r="K198" i="3"/>
  <c r="K187" i="3"/>
  <c r="K176" i="3"/>
  <c r="K165" i="3"/>
  <c r="K154" i="3"/>
  <c r="K143" i="3"/>
  <c r="K132" i="3"/>
  <c r="K121" i="3"/>
  <c r="K110" i="3"/>
  <c r="K99" i="3"/>
  <c r="K66" i="3"/>
  <c r="K56" i="3"/>
  <c r="K35" i="3"/>
  <c r="K25" i="3"/>
  <c r="K27" i="3"/>
  <c r="K910" i="3"/>
  <c r="K898" i="3"/>
  <c r="K886" i="3"/>
  <c r="K874" i="3"/>
  <c r="K862" i="3"/>
  <c r="K850" i="3"/>
  <c r="K838" i="3"/>
  <c r="K826" i="3"/>
  <c r="K814" i="3"/>
  <c r="K802" i="3"/>
  <c r="K790" i="3"/>
  <c r="K778" i="3"/>
  <c r="K766" i="3"/>
  <c r="K754" i="3"/>
  <c r="K742" i="3"/>
  <c r="K730" i="3"/>
  <c r="K718" i="3"/>
  <c r="K706" i="3"/>
  <c r="K694" i="3"/>
  <c r="K682" i="3"/>
  <c r="K670" i="3"/>
  <c r="K658" i="3"/>
  <c r="K646" i="3"/>
  <c r="K634" i="3"/>
  <c r="K622" i="3"/>
  <c r="K610" i="3"/>
  <c r="K598" i="3"/>
  <c r="K586" i="3"/>
  <c r="K574" i="3"/>
  <c r="K562" i="3"/>
  <c r="K550" i="3"/>
  <c r="K538" i="3"/>
  <c r="K526" i="3"/>
  <c r="K494" i="3"/>
  <c r="K473" i="3"/>
  <c r="K463" i="3"/>
  <c r="K452" i="3"/>
  <c r="K441" i="3"/>
  <c r="K430" i="3"/>
  <c r="K419" i="3"/>
  <c r="K407" i="3"/>
  <c r="K396" i="3"/>
  <c r="K385" i="3"/>
  <c r="K374" i="3"/>
  <c r="K363" i="3"/>
  <c r="K341" i="3"/>
  <c r="K330" i="3"/>
  <c r="K319" i="3"/>
  <c r="K308" i="3"/>
  <c r="K297" i="3"/>
  <c r="K286" i="3"/>
  <c r="K275" i="3"/>
  <c r="K264" i="3"/>
  <c r="K253" i="3"/>
  <c r="K242" i="3"/>
  <c r="K231" i="3"/>
  <c r="K197" i="3"/>
  <c r="K186" i="3"/>
  <c r="K175" i="3"/>
  <c r="K164" i="3"/>
  <c r="K153" i="3"/>
  <c r="K142" i="3"/>
  <c r="K131" i="3"/>
  <c r="K120" i="3"/>
  <c r="K109" i="3"/>
  <c r="K98" i="3"/>
  <c r="K87" i="3"/>
  <c r="K65" i="3"/>
  <c r="K55" i="3"/>
  <c r="K45" i="3"/>
  <c r="K24" i="3"/>
  <c r="K909" i="3"/>
  <c r="K897" i="3"/>
  <c r="K885" i="3"/>
  <c r="K873" i="3"/>
  <c r="K861" i="3"/>
  <c r="K849" i="3"/>
  <c r="K837" i="3"/>
  <c r="K825" i="3"/>
  <c r="K813" i="3"/>
  <c r="K801" i="3"/>
  <c r="K789" i="3"/>
  <c r="K777" i="3"/>
  <c r="K765" i="3"/>
  <c r="K753" i="3"/>
  <c r="K741" i="3"/>
  <c r="K729" i="3"/>
  <c r="K717" i="3"/>
  <c r="K705" i="3"/>
  <c r="K693" i="3"/>
  <c r="K681" i="3"/>
  <c r="K669" i="3"/>
  <c r="K657" i="3"/>
  <c r="K645" i="3"/>
  <c r="K633" i="3"/>
  <c r="K621" i="3"/>
  <c r="K609" i="3"/>
  <c r="K597" i="3"/>
  <c r="K585" i="3"/>
  <c r="K573" i="3"/>
  <c r="K561" i="3"/>
  <c r="K549" i="3"/>
  <c r="K537" i="3"/>
  <c r="K525" i="3"/>
  <c r="K515" i="3"/>
  <c r="K493" i="3"/>
  <c r="K483" i="3"/>
  <c r="K472" i="3"/>
  <c r="K462" i="3"/>
  <c r="K451" i="3"/>
  <c r="K440" i="3"/>
  <c r="K429" i="3"/>
  <c r="K418" i="3"/>
  <c r="K406" i="3"/>
  <c r="K395" i="3"/>
  <c r="K384" i="3"/>
  <c r="K373" i="3"/>
  <c r="K362" i="3"/>
  <c r="K329" i="3"/>
  <c r="K318" i="3"/>
  <c r="K307" i="3"/>
  <c r="K296" i="3"/>
  <c r="K285" i="3"/>
  <c r="K274" i="3"/>
  <c r="K263" i="3"/>
  <c r="K252" i="3"/>
  <c r="K241" i="3"/>
  <c r="K230" i="3"/>
  <c r="K219" i="3"/>
  <c r="K185" i="3"/>
  <c r="K174" i="3"/>
  <c r="K163" i="3"/>
  <c r="K152" i="3"/>
  <c r="K141" i="3"/>
  <c r="K130" i="3"/>
  <c r="K119" i="3"/>
  <c r="K108" i="3"/>
  <c r="K97" i="3"/>
  <c r="K86" i="3"/>
  <c r="K75" i="3"/>
  <c r="K54" i="3"/>
  <c r="K44" i="3"/>
  <c r="K23" i="3"/>
  <c r="K267" i="3"/>
  <c r="K908" i="3"/>
  <c r="K896" i="3"/>
  <c r="K884" i="3"/>
  <c r="K872" i="3"/>
  <c r="K860" i="3"/>
  <c r="K848" i="3"/>
  <c r="K836" i="3"/>
  <c r="K824" i="3"/>
  <c r="K812" i="3"/>
  <c r="K800" i="3"/>
  <c r="K788" i="3"/>
  <c r="K776" i="3"/>
  <c r="K764" i="3"/>
  <c r="K752" i="3"/>
  <c r="K740" i="3"/>
  <c r="K728" i="3"/>
  <c r="K716" i="3"/>
  <c r="K704" i="3"/>
  <c r="K692" i="3"/>
  <c r="K680" i="3"/>
  <c r="K668" i="3"/>
  <c r="K656" i="3"/>
  <c r="K644" i="3"/>
  <c r="K632" i="3"/>
  <c r="K620" i="3"/>
  <c r="K608" i="3"/>
  <c r="K596" i="3"/>
  <c r="K584" i="3"/>
  <c r="K572" i="3"/>
  <c r="K560" i="3"/>
  <c r="K548" i="3"/>
  <c r="K536" i="3"/>
  <c r="K524" i="3"/>
  <c r="K514" i="3"/>
  <c r="K504" i="3"/>
  <c r="K482" i="3"/>
  <c r="K471" i="3"/>
  <c r="K461" i="3"/>
  <c r="K450" i="3"/>
  <c r="K439" i="3"/>
  <c r="K428" i="3"/>
  <c r="K417" i="3"/>
  <c r="K405" i="3"/>
  <c r="K394" i="3"/>
  <c r="K383" i="3"/>
  <c r="K372" i="3"/>
  <c r="K361" i="3"/>
  <c r="K351" i="3"/>
  <c r="K317" i="3"/>
  <c r="K306" i="3"/>
  <c r="K295" i="3"/>
  <c r="K284" i="3"/>
  <c r="K273" i="3"/>
  <c r="K262" i="3"/>
  <c r="K251" i="3"/>
  <c r="K240" i="3"/>
  <c r="K229" i="3"/>
  <c r="K218" i="3"/>
  <c r="K207" i="3"/>
  <c r="K173" i="3"/>
  <c r="K162" i="3"/>
  <c r="K151" i="3"/>
  <c r="K140" i="3"/>
  <c r="K129" i="3"/>
  <c r="K118" i="3"/>
  <c r="K107" i="3"/>
  <c r="K96" i="3"/>
  <c r="K85" i="3"/>
  <c r="K74" i="3"/>
  <c r="K53" i="3"/>
  <c r="K43" i="3"/>
  <c r="K33" i="3"/>
  <c r="K907" i="3"/>
  <c r="K895" i="3"/>
  <c r="K883" i="3"/>
  <c r="K871" i="3"/>
  <c r="K859" i="3"/>
  <c r="K847" i="3"/>
  <c r="K835" i="3"/>
  <c r="K823" i="3"/>
  <c r="K811" i="3"/>
  <c r="K799" i="3"/>
  <c r="K787" i="3"/>
  <c r="K775" i="3"/>
  <c r="K763" i="3"/>
  <c r="K751" i="3"/>
  <c r="K739" i="3"/>
  <c r="K727" i="3"/>
  <c r="K715" i="3"/>
  <c r="K703" i="3"/>
  <c r="K691" i="3"/>
  <c r="K679" i="3"/>
  <c r="K667" i="3"/>
  <c r="K655" i="3"/>
  <c r="K643" i="3"/>
  <c r="K631" i="3"/>
  <c r="K619" i="3"/>
  <c r="K607" i="3"/>
  <c r="K595" i="3"/>
  <c r="K583" i="3"/>
  <c r="K571" i="3"/>
  <c r="K559" i="3"/>
  <c r="K547" i="3"/>
  <c r="K535" i="3"/>
  <c r="K523" i="3"/>
  <c r="K513" i="3"/>
  <c r="K503" i="3"/>
  <c r="K470" i="3"/>
  <c r="K449" i="3"/>
  <c r="K438" i="3"/>
  <c r="K427" i="3"/>
  <c r="K416" i="3"/>
  <c r="K404" i="3"/>
  <c r="K393" i="3"/>
  <c r="K382" i="3"/>
  <c r="K371" i="3"/>
  <c r="K360" i="3"/>
  <c r="K350" i="3"/>
  <c r="K339" i="3"/>
  <c r="K305" i="3"/>
  <c r="K294" i="3"/>
  <c r="K283" i="3"/>
  <c r="K272" i="3"/>
  <c r="K261" i="3"/>
  <c r="K250" i="3"/>
  <c r="K239" i="3"/>
  <c r="K228" i="3"/>
  <c r="K217" i="3"/>
  <c r="K206" i="3"/>
  <c r="K195" i="3"/>
  <c r="K161" i="3"/>
  <c r="K150" i="3"/>
  <c r="K139" i="3"/>
  <c r="K128" i="3"/>
  <c r="K117" i="3"/>
  <c r="K106" i="3"/>
  <c r="K95" i="3"/>
  <c r="K84" i="3"/>
  <c r="K73" i="3"/>
  <c r="K63" i="3"/>
  <c r="K42" i="3"/>
  <c r="K32" i="3"/>
  <c r="K906" i="3"/>
  <c r="K894" i="3"/>
  <c r="K882" i="3"/>
  <c r="K870" i="3"/>
  <c r="K858" i="3"/>
  <c r="K846" i="3"/>
  <c r="K834" i="3"/>
  <c r="K822" i="3"/>
  <c r="K810" i="3"/>
  <c r="K798" i="3"/>
  <c r="K786" i="3"/>
  <c r="K774" i="3"/>
  <c r="K762" i="3"/>
  <c r="K750" i="3"/>
  <c r="K738" i="3"/>
  <c r="K726" i="3"/>
  <c r="K714" i="3"/>
  <c r="K702" i="3"/>
  <c r="K690" i="3"/>
  <c r="K678" i="3"/>
  <c r="K666" i="3"/>
  <c r="K654" i="3"/>
  <c r="K642" i="3"/>
  <c r="K630" i="3"/>
  <c r="K618" i="3"/>
  <c r="K606" i="3"/>
  <c r="K594" i="3"/>
  <c r="K582" i="3"/>
  <c r="K570" i="3"/>
  <c r="K558" i="3"/>
  <c r="K546" i="3"/>
  <c r="K534" i="3"/>
  <c r="K522" i="3"/>
  <c r="K512" i="3"/>
  <c r="K502" i="3"/>
  <c r="K491" i="3"/>
  <c r="K437" i="3"/>
  <c r="K426" i="3"/>
  <c r="K415" i="3"/>
  <c r="K403" i="3"/>
  <c r="K392" i="3"/>
  <c r="K381" i="3"/>
  <c r="K370" i="3"/>
  <c r="K359" i="3"/>
  <c r="K349" i="3"/>
  <c r="K338" i="3"/>
  <c r="K327" i="3"/>
  <c r="K293" i="3"/>
  <c r="K282" i="3"/>
  <c r="K271" i="3"/>
  <c r="K260" i="3"/>
  <c r="K249" i="3"/>
  <c r="K238" i="3"/>
  <c r="K227" i="3"/>
  <c r="K216" i="3"/>
  <c r="K205" i="3"/>
  <c r="K194" i="3"/>
  <c r="K183" i="3"/>
  <c r="K149" i="3"/>
  <c r="K138" i="3"/>
  <c r="K127" i="3"/>
  <c r="K116" i="3"/>
  <c r="K105" i="3"/>
  <c r="K94" i="3"/>
  <c r="K83" i="3"/>
  <c r="K72" i="3"/>
  <c r="K62" i="3"/>
  <c r="K41" i="3"/>
  <c r="K31" i="3"/>
  <c r="K21" i="3"/>
  <c r="K905" i="3"/>
  <c r="K893" i="3"/>
  <c r="K881" i="3"/>
  <c r="K869" i="3"/>
  <c r="K857" i="3"/>
  <c r="K845" i="3"/>
  <c r="K833" i="3"/>
  <c r="K821" i="3"/>
  <c r="K809" i="3"/>
  <c r="K797" i="3"/>
  <c r="K785" i="3"/>
  <c r="K773" i="3"/>
  <c r="K761" i="3"/>
  <c r="K749" i="3"/>
  <c r="K737" i="3"/>
  <c r="K725" i="3"/>
  <c r="K713" i="3"/>
  <c r="K701" i="3"/>
  <c r="K689" i="3"/>
  <c r="K677" i="3"/>
  <c r="K665" i="3"/>
  <c r="K653" i="3"/>
  <c r="K641" i="3"/>
  <c r="K629" i="3"/>
  <c r="K617" i="3"/>
  <c r="K605" i="3"/>
  <c r="K593" i="3"/>
  <c r="K581" i="3"/>
  <c r="K569" i="3"/>
  <c r="K557" i="3"/>
  <c r="K545" i="3"/>
  <c r="K533" i="3"/>
  <c r="K521" i="3"/>
  <c r="K511" i="3"/>
  <c r="K501" i="3"/>
  <c r="K490" i="3"/>
  <c r="K480" i="3"/>
  <c r="K459" i="3"/>
  <c r="K425" i="3"/>
  <c r="K414" i="3"/>
  <c r="K402" i="3"/>
  <c r="K391" i="3"/>
  <c r="K380" i="3"/>
  <c r="K369" i="3"/>
  <c r="K348" i="3"/>
  <c r="K337" i="3"/>
  <c r="K326" i="3"/>
  <c r="K315" i="3"/>
  <c r="K281" i="3"/>
  <c r="K270" i="3"/>
  <c r="K259" i="3"/>
  <c r="K248" i="3"/>
  <c r="K237" i="3"/>
  <c r="K226" i="3"/>
  <c r="K215" i="3"/>
  <c r="K204" i="3"/>
  <c r="K193" i="3"/>
  <c r="K182" i="3"/>
  <c r="K171" i="3"/>
  <c r="K137" i="3"/>
  <c r="K126" i="3"/>
  <c r="K115" i="3"/>
  <c r="K104" i="3"/>
  <c r="K93" i="3"/>
  <c r="K82" i="3"/>
  <c r="K71" i="3"/>
  <c r="K61" i="3"/>
  <c r="K51" i="3"/>
  <c r="K30" i="3"/>
  <c r="K20" i="3"/>
  <c r="K123" i="3"/>
  <c r="K904" i="3"/>
  <c r="K892" i="3"/>
  <c r="K880" i="3"/>
  <c r="K868" i="3"/>
  <c r="K856" i="3"/>
  <c r="K844" i="3"/>
  <c r="K832" i="3"/>
  <c r="K820" i="3"/>
  <c r="K808" i="3"/>
  <c r="K796" i="3"/>
  <c r="K784" i="3"/>
  <c r="K772" i="3"/>
  <c r="K760" i="3"/>
  <c r="K748" i="3"/>
  <c r="K736" i="3"/>
  <c r="K724" i="3"/>
  <c r="K712" i="3"/>
  <c r="K700" i="3"/>
  <c r="K688" i="3"/>
  <c r="K676" i="3"/>
  <c r="K664" i="3"/>
  <c r="K652" i="3"/>
  <c r="K640" i="3"/>
  <c r="K628" i="3"/>
  <c r="K616" i="3"/>
  <c r="K604" i="3"/>
  <c r="K592" i="3"/>
  <c r="K580" i="3"/>
  <c r="K568" i="3"/>
  <c r="K556" i="3"/>
  <c r="K544" i="3"/>
  <c r="K532" i="3"/>
  <c r="K520" i="3"/>
  <c r="K510" i="3"/>
  <c r="K500" i="3"/>
  <c r="K489" i="3"/>
  <c r="K479" i="3"/>
  <c r="K458" i="3"/>
  <c r="K447" i="3"/>
  <c r="K413" i="3"/>
  <c r="K401" i="3"/>
  <c r="K390" i="3"/>
  <c r="K379" i="3"/>
  <c r="K368" i="3"/>
  <c r="K347" i="3"/>
  <c r="K336" i="3"/>
  <c r="K325" i="3"/>
  <c r="K314" i="3"/>
  <c r="K303" i="3"/>
  <c r="K269" i="3"/>
  <c r="K258" i="3"/>
  <c r="K247" i="3"/>
  <c r="K236" i="3"/>
  <c r="K225" i="3"/>
  <c r="K214" i="3"/>
  <c r="K203" i="3"/>
  <c r="K192" i="3"/>
  <c r="K181" i="3"/>
  <c r="K170" i="3"/>
  <c r="K159" i="3"/>
  <c r="K125" i="3"/>
  <c r="K114" i="3"/>
  <c r="K103" i="3"/>
  <c r="K92" i="3"/>
  <c r="K81" i="3"/>
  <c r="K60" i="3"/>
  <c r="K50" i="3"/>
  <c r="K29" i="3"/>
  <c r="K19" i="3"/>
  <c r="K903" i="3"/>
  <c r="K891" i="3"/>
  <c r="K879" i="3"/>
  <c r="K867" i="3"/>
  <c r="K855" i="3"/>
  <c r="K843" i="3"/>
  <c r="K831" i="3"/>
  <c r="K819" i="3"/>
  <c r="K807" i="3"/>
  <c r="K795" i="3"/>
  <c r="K783" i="3"/>
  <c r="K771" i="3"/>
  <c r="K759" i="3"/>
  <c r="K747" i="3"/>
  <c r="K735" i="3"/>
  <c r="K723" i="3"/>
  <c r="K711" i="3"/>
  <c r="K699" i="3"/>
  <c r="K687" i="3"/>
  <c r="K675" i="3"/>
  <c r="K663" i="3"/>
  <c r="K651" i="3"/>
  <c r="K639" i="3"/>
  <c r="K627" i="3"/>
  <c r="K615" i="3"/>
  <c r="K603" i="3"/>
  <c r="K591" i="3"/>
  <c r="K579" i="3"/>
  <c r="K567" i="3"/>
  <c r="K555" i="3"/>
  <c r="K543" i="3"/>
  <c r="K531" i="3"/>
  <c r="K519" i="3"/>
  <c r="K509" i="3"/>
  <c r="K499" i="3"/>
  <c r="K488" i="3"/>
  <c r="K478" i="3"/>
  <c r="K457" i="3"/>
  <c r="K446" i="3"/>
  <c r="K435" i="3"/>
  <c r="K412" i="3"/>
  <c r="K389" i="3"/>
  <c r="K378" i="3"/>
  <c r="K367" i="3"/>
  <c r="K357" i="3"/>
  <c r="K346" i="3"/>
  <c r="K335" i="3"/>
  <c r="K324" i="3"/>
  <c r="K313" i="3"/>
  <c r="K302" i="3"/>
  <c r="K291" i="3"/>
  <c r="K257" i="3"/>
  <c r="K246" i="3"/>
  <c r="K235" i="3"/>
  <c r="K224" i="3"/>
  <c r="K213" i="3"/>
  <c r="K202" i="3"/>
  <c r="K191" i="3"/>
  <c r="K180" i="3"/>
  <c r="K169" i="3"/>
  <c r="K158" i="3"/>
  <c r="K147" i="3"/>
  <c r="K113" i="3"/>
  <c r="K102" i="3"/>
  <c r="K91" i="3"/>
  <c r="K80" i="3"/>
  <c r="K59" i="3"/>
  <c r="K49" i="3"/>
  <c r="K39" i="3"/>
  <c r="K18" i="3"/>
  <c r="K399" i="3"/>
  <c r="K902" i="3"/>
  <c r="K890" i="3"/>
  <c r="K878" i="3"/>
  <c r="K866" i="3"/>
  <c r="K854" i="3"/>
  <c r="K842" i="3"/>
  <c r="K830" i="3"/>
  <c r="K818" i="3"/>
  <c r="K806" i="3"/>
  <c r="K794" i="3"/>
  <c r="K782" i="3"/>
  <c r="K770" i="3"/>
  <c r="K758" i="3"/>
  <c r="K746" i="3"/>
  <c r="K734" i="3"/>
  <c r="K722" i="3"/>
  <c r="K710" i="3"/>
  <c r="K698" i="3"/>
  <c r="K686" i="3"/>
  <c r="K674" i="3"/>
  <c r="K662" i="3"/>
  <c r="K650" i="3"/>
  <c r="K638" i="3"/>
  <c r="K626" i="3"/>
  <c r="K614" i="3"/>
  <c r="K602" i="3"/>
  <c r="K590" i="3"/>
  <c r="K578" i="3"/>
  <c r="K566" i="3"/>
  <c r="K554" i="3"/>
  <c r="K542" i="3"/>
  <c r="K530" i="3"/>
  <c r="K518" i="3"/>
  <c r="K498" i="3"/>
  <c r="K487" i="3"/>
  <c r="K477" i="3"/>
  <c r="K467" i="3"/>
  <c r="K456" i="3"/>
  <c r="K445" i="3"/>
  <c r="K434" i="3"/>
  <c r="K423" i="3"/>
  <c r="K411" i="3"/>
  <c r="K377" i="3"/>
  <c r="K366" i="3"/>
  <c r="K356" i="3"/>
  <c r="K345" i="3"/>
  <c r="K334" i="3"/>
  <c r="K323" i="3"/>
  <c r="K312" i="3"/>
  <c r="K301" i="3"/>
  <c r="K290" i="3"/>
  <c r="K279" i="3"/>
  <c r="K245" i="3"/>
  <c r="K234" i="3"/>
  <c r="K223" i="3"/>
  <c r="K212" i="3"/>
  <c r="K201" i="3"/>
  <c r="K190" i="3"/>
  <c r="K179" i="3"/>
  <c r="K168" i="3"/>
  <c r="K157" i="3"/>
  <c r="K146" i="3"/>
  <c r="K135" i="3"/>
  <c r="K101" i="3"/>
  <c r="K90" i="3"/>
  <c r="K79" i="3"/>
  <c r="K69" i="3"/>
  <c r="K48" i="3"/>
  <c r="K38" i="3"/>
  <c r="K17" i="3"/>
  <c r="E17" i="14" l="1"/>
  <c r="F17" i="14"/>
  <c r="E23" i="14"/>
  <c r="F22" i="14"/>
  <c r="F23" i="14" s="1"/>
  <c r="BE914" i="3"/>
  <c r="BF914" i="3" s="1"/>
  <c r="AX914" i="3"/>
  <c r="AY914" i="3" s="1"/>
  <c r="BS914" i="3"/>
  <c r="BT914" i="3" s="1"/>
  <c r="AB914" i="3"/>
  <c r="AC914" i="3" s="1"/>
  <c r="BE912" i="3"/>
  <c r="BF912" i="3" s="1"/>
  <c r="AB915" i="3"/>
  <c r="AC915" i="3" s="1"/>
  <c r="BE913" i="3"/>
  <c r="BF913" i="3" s="1"/>
  <c r="BE915" i="3"/>
  <c r="BF915" i="3" s="1"/>
  <c r="AX912" i="3"/>
  <c r="AY912" i="3" s="1"/>
  <c r="BE916" i="3"/>
  <c r="BF916" i="3" s="1"/>
  <c r="AX915" i="3"/>
  <c r="AY915" i="3" s="1"/>
  <c r="AX913" i="3"/>
  <c r="AY913" i="3" s="1"/>
  <c r="AX916" i="3"/>
  <c r="AY916" i="3" s="1"/>
  <c r="BS913" i="3"/>
  <c r="BT913" i="3" s="1"/>
  <c r="BS915" i="3"/>
  <c r="BT915" i="3" s="1"/>
  <c r="AB913" i="3"/>
  <c r="AC913" i="3" s="1"/>
  <c r="BS912" i="3"/>
  <c r="BT912" i="3" s="1"/>
  <c r="BS916" i="3"/>
  <c r="BT916" i="3" s="1"/>
  <c r="U915" i="3"/>
  <c r="V915" i="3" s="1"/>
  <c r="N913" i="3"/>
  <c r="O913" i="3" s="1"/>
  <c r="U914" i="3"/>
  <c r="V914" i="3" s="1"/>
  <c r="N916" i="3"/>
  <c r="O916" i="3" s="1"/>
  <c r="AI915" i="3"/>
  <c r="AJ915" i="3" s="1"/>
  <c r="BL916" i="3"/>
  <c r="BM916" i="3" s="1"/>
  <c r="AI913" i="3"/>
  <c r="AJ913" i="3" s="1"/>
  <c r="BL915" i="3"/>
  <c r="BM915" i="3" s="1"/>
  <c r="BL913" i="3"/>
  <c r="BM913" i="3" s="1"/>
  <c r="BL914" i="3"/>
  <c r="BM914" i="3" s="1"/>
  <c r="AI916" i="3"/>
  <c r="AJ916" i="3" s="1"/>
  <c r="N915" i="3"/>
  <c r="O915" i="3" s="1"/>
  <c r="AI912" i="3"/>
  <c r="AJ912" i="3" s="1"/>
  <c r="AI914" i="3"/>
  <c r="AJ914" i="3" s="1"/>
  <c r="U916" i="3"/>
  <c r="V916" i="3" s="1"/>
  <c r="AP916" i="3"/>
  <c r="AQ916" i="3" s="1"/>
  <c r="AP914" i="3"/>
  <c r="AQ914" i="3" s="1"/>
  <c r="U912" i="3"/>
  <c r="V912" i="3" s="1"/>
  <c r="AP912" i="3"/>
  <c r="AQ912" i="3" s="1"/>
  <c r="AP915" i="3"/>
  <c r="AQ915" i="3" s="1"/>
  <c r="AB912" i="3"/>
  <c r="AC912" i="3" s="1"/>
  <c r="N16" i="3"/>
  <c r="U16" i="3"/>
  <c r="U913" i="3"/>
  <c r="V913" i="3" s="1"/>
  <c r="BL912" i="3"/>
  <c r="BM912" i="3" s="1"/>
  <c r="N912" i="3"/>
  <c r="O912" i="3" s="1"/>
  <c r="N914" i="3"/>
  <c r="O914" i="3" s="1"/>
  <c r="AB916" i="3"/>
  <c r="AC916" i="3" s="1"/>
  <c r="AP913" i="3"/>
  <c r="AQ913" i="3" s="1"/>
  <c r="F4" i="6"/>
  <c r="BS910" i="3"/>
  <c r="BT910" i="3" s="1"/>
  <c r="BS908" i="3"/>
  <c r="BT908" i="3" s="1"/>
  <c r="BS906" i="3"/>
  <c r="BT906" i="3" s="1"/>
  <c r="BS904" i="3"/>
  <c r="BT904" i="3" s="1"/>
  <c r="BS902" i="3"/>
  <c r="BT902" i="3" s="1"/>
  <c r="BS900" i="3"/>
  <c r="BT900" i="3" s="1"/>
  <c r="BS898" i="3"/>
  <c r="BT898" i="3" s="1"/>
  <c r="BS896" i="3"/>
  <c r="BT896" i="3" s="1"/>
  <c r="BS894" i="3"/>
  <c r="BT894" i="3" s="1"/>
  <c r="BS892" i="3"/>
  <c r="BT892" i="3" s="1"/>
  <c r="BS890" i="3"/>
  <c r="BT890" i="3" s="1"/>
  <c r="BS888" i="3"/>
  <c r="BT888" i="3" s="1"/>
  <c r="BS886" i="3"/>
  <c r="BT886" i="3" s="1"/>
  <c r="BS884" i="3"/>
  <c r="BT884" i="3" s="1"/>
  <c r="BS882" i="3"/>
  <c r="BT882" i="3" s="1"/>
  <c r="BS880" i="3"/>
  <c r="BT880" i="3" s="1"/>
  <c r="BS878" i="3"/>
  <c r="BT878" i="3" s="1"/>
  <c r="BS876" i="3"/>
  <c r="BT876" i="3" s="1"/>
  <c r="BS874" i="3"/>
  <c r="BT874" i="3" s="1"/>
  <c r="BS872" i="3"/>
  <c r="BT872" i="3" s="1"/>
  <c r="BS870" i="3"/>
  <c r="BT870" i="3" s="1"/>
  <c r="BS868" i="3"/>
  <c r="BT868" i="3" s="1"/>
  <c r="BS866" i="3"/>
  <c r="BT866" i="3" s="1"/>
  <c r="BS864" i="3"/>
  <c r="BT864" i="3" s="1"/>
  <c r="BS862" i="3"/>
  <c r="BT862" i="3" s="1"/>
  <c r="BS860" i="3"/>
  <c r="BT860" i="3" s="1"/>
  <c r="BS858" i="3"/>
  <c r="BT858" i="3" s="1"/>
  <c r="BS856" i="3"/>
  <c r="BT856" i="3" s="1"/>
  <c r="BS854" i="3"/>
  <c r="BT854" i="3" s="1"/>
  <c r="BS852" i="3"/>
  <c r="BT852" i="3" s="1"/>
  <c r="BS850" i="3"/>
  <c r="BT850" i="3" s="1"/>
  <c r="BS848" i="3"/>
  <c r="BT848" i="3" s="1"/>
  <c r="BS846" i="3"/>
  <c r="BT846" i="3" s="1"/>
  <c r="BS844" i="3"/>
  <c r="BT844" i="3" s="1"/>
  <c r="BS842" i="3"/>
  <c r="BT842" i="3" s="1"/>
  <c r="BS840" i="3"/>
  <c r="BT840" i="3" s="1"/>
  <c r="BS838" i="3"/>
  <c r="BT838" i="3" s="1"/>
  <c r="BS836" i="3"/>
  <c r="BT836" i="3" s="1"/>
  <c r="BS834" i="3"/>
  <c r="BT834" i="3" s="1"/>
  <c r="BS832" i="3"/>
  <c r="BT832" i="3" s="1"/>
  <c r="BS830" i="3"/>
  <c r="BT830" i="3" s="1"/>
  <c r="BS828" i="3"/>
  <c r="BT828" i="3" s="1"/>
  <c r="BS826" i="3"/>
  <c r="BT826" i="3" s="1"/>
  <c r="BS824" i="3"/>
  <c r="BT824" i="3" s="1"/>
  <c r="BS822" i="3"/>
  <c r="BT822" i="3" s="1"/>
  <c r="BS820" i="3"/>
  <c r="BT820" i="3" s="1"/>
  <c r="BS818" i="3"/>
  <c r="BT818" i="3" s="1"/>
  <c r="BS816" i="3"/>
  <c r="BT816" i="3" s="1"/>
  <c r="BS814" i="3"/>
  <c r="BT814" i="3" s="1"/>
  <c r="BS812" i="3"/>
  <c r="BT812" i="3" s="1"/>
  <c r="BS810" i="3"/>
  <c r="BT810" i="3" s="1"/>
  <c r="BS808" i="3"/>
  <c r="BT808" i="3" s="1"/>
  <c r="BS806" i="3"/>
  <c r="BT806" i="3" s="1"/>
  <c r="BS804" i="3"/>
  <c r="BT804" i="3" s="1"/>
  <c r="BS802" i="3"/>
  <c r="BT802" i="3" s="1"/>
  <c r="BS800" i="3"/>
  <c r="BT800" i="3" s="1"/>
  <c r="BS798" i="3"/>
  <c r="BT798" i="3" s="1"/>
  <c r="BS796" i="3"/>
  <c r="BT796" i="3" s="1"/>
  <c r="BS794" i="3"/>
  <c r="BT794" i="3" s="1"/>
  <c r="BS792" i="3"/>
  <c r="BT792" i="3" s="1"/>
  <c r="BS790" i="3"/>
  <c r="BT790" i="3" s="1"/>
  <c r="BS788" i="3"/>
  <c r="BT788" i="3" s="1"/>
  <c r="BS786" i="3"/>
  <c r="BT786" i="3" s="1"/>
  <c r="BS784" i="3"/>
  <c r="BT784" i="3" s="1"/>
  <c r="BS782" i="3"/>
  <c r="BT782" i="3" s="1"/>
  <c r="BS780" i="3"/>
  <c r="BT780" i="3" s="1"/>
  <c r="BS778" i="3"/>
  <c r="BT778" i="3" s="1"/>
  <c r="BS776" i="3"/>
  <c r="BT776" i="3" s="1"/>
  <c r="BS774" i="3"/>
  <c r="BT774" i="3" s="1"/>
  <c r="BS772" i="3"/>
  <c r="BT772" i="3" s="1"/>
  <c r="BS770" i="3"/>
  <c r="BT770" i="3" s="1"/>
  <c r="BS768" i="3"/>
  <c r="BT768" i="3" s="1"/>
  <c r="BS766" i="3"/>
  <c r="BT766" i="3" s="1"/>
  <c r="BS764" i="3"/>
  <c r="BT764" i="3" s="1"/>
  <c r="BS762" i="3"/>
  <c r="BT762" i="3" s="1"/>
  <c r="BS760" i="3"/>
  <c r="BT760" i="3" s="1"/>
  <c r="BS758" i="3"/>
  <c r="BT758" i="3" s="1"/>
  <c r="BS756" i="3"/>
  <c r="BT756" i="3" s="1"/>
  <c r="BS754" i="3"/>
  <c r="BT754" i="3" s="1"/>
  <c r="BS752" i="3"/>
  <c r="BT752" i="3" s="1"/>
  <c r="BS750" i="3"/>
  <c r="BT750" i="3" s="1"/>
  <c r="BS748" i="3"/>
  <c r="BT748" i="3" s="1"/>
  <c r="BS746" i="3"/>
  <c r="BT746" i="3" s="1"/>
  <c r="BS744" i="3"/>
  <c r="BT744" i="3" s="1"/>
  <c r="BS911" i="3"/>
  <c r="BT911" i="3" s="1"/>
  <c r="BS907" i="3"/>
  <c r="BT907" i="3" s="1"/>
  <c r="BS903" i="3"/>
  <c r="BT903" i="3" s="1"/>
  <c r="BS899" i="3"/>
  <c r="BT899" i="3" s="1"/>
  <c r="BS895" i="3"/>
  <c r="BT895" i="3" s="1"/>
  <c r="BS891" i="3"/>
  <c r="BT891" i="3" s="1"/>
  <c r="BS887" i="3"/>
  <c r="BT887" i="3" s="1"/>
  <c r="BS883" i="3"/>
  <c r="BT883" i="3" s="1"/>
  <c r="BS879" i="3"/>
  <c r="BT879" i="3" s="1"/>
  <c r="BS875" i="3"/>
  <c r="BT875" i="3" s="1"/>
  <c r="BS871" i="3"/>
  <c r="BT871" i="3" s="1"/>
  <c r="BS867" i="3"/>
  <c r="BT867" i="3" s="1"/>
  <c r="BS863" i="3"/>
  <c r="BT863" i="3" s="1"/>
  <c r="BS859" i="3"/>
  <c r="BT859" i="3" s="1"/>
  <c r="BS855" i="3"/>
  <c r="BT855" i="3" s="1"/>
  <c r="BS851" i="3"/>
  <c r="BT851" i="3" s="1"/>
  <c r="BS847" i="3"/>
  <c r="BT847" i="3" s="1"/>
  <c r="BS843" i="3"/>
  <c r="BT843" i="3" s="1"/>
  <c r="BS839" i="3"/>
  <c r="BT839" i="3" s="1"/>
  <c r="BS835" i="3"/>
  <c r="BT835" i="3" s="1"/>
  <c r="BS831" i="3"/>
  <c r="BT831" i="3" s="1"/>
  <c r="BS827" i="3"/>
  <c r="BT827" i="3" s="1"/>
  <c r="BS823" i="3"/>
  <c r="BT823" i="3" s="1"/>
  <c r="BS819" i="3"/>
  <c r="BT819" i="3" s="1"/>
  <c r="BS815" i="3"/>
  <c r="BT815" i="3" s="1"/>
  <c r="BS811" i="3"/>
  <c r="BT811" i="3" s="1"/>
  <c r="BS807" i="3"/>
  <c r="BT807" i="3" s="1"/>
  <c r="BS803" i="3"/>
  <c r="BT803" i="3" s="1"/>
  <c r="BS799" i="3"/>
  <c r="BT799" i="3" s="1"/>
  <c r="BS795" i="3"/>
  <c r="BT795" i="3" s="1"/>
  <c r="BS791" i="3"/>
  <c r="BT791" i="3" s="1"/>
  <c r="BS787" i="3"/>
  <c r="BT787" i="3" s="1"/>
  <c r="BS783" i="3"/>
  <c r="BT783" i="3" s="1"/>
  <c r="BS779" i="3"/>
  <c r="BT779" i="3" s="1"/>
  <c r="BS775" i="3"/>
  <c r="BT775" i="3" s="1"/>
  <c r="BS771" i="3"/>
  <c r="BT771" i="3" s="1"/>
  <c r="BS767" i="3"/>
  <c r="BT767" i="3" s="1"/>
  <c r="BS763" i="3"/>
  <c r="BT763" i="3" s="1"/>
  <c r="BS759" i="3"/>
  <c r="BT759" i="3" s="1"/>
  <c r="BS755" i="3"/>
  <c r="BT755" i="3" s="1"/>
  <c r="BS751" i="3"/>
  <c r="BT751" i="3" s="1"/>
  <c r="BS747" i="3"/>
  <c r="BT747" i="3" s="1"/>
  <c r="BS743" i="3"/>
  <c r="BT743" i="3" s="1"/>
  <c r="BS741" i="3"/>
  <c r="BT741" i="3" s="1"/>
  <c r="BS739" i="3"/>
  <c r="BT739" i="3" s="1"/>
  <c r="BS737" i="3"/>
  <c r="BT737" i="3" s="1"/>
  <c r="BS735" i="3"/>
  <c r="BT735" i="3" s="1"/>
  <c r="BS733" i="3"/>
  <c r="BT733" i="3" s="1"/>
  <c r="BS731" i="3"/>
  <c r="BT731" i="3" s="1"/>
  <c r="BS729" i="3"/>
  <c r="BT729" i="3" s="1"/>
  <c r="BS727" i="3"/>
  <c r="BT727" i="3" s="1"/>
  <c r="BS725" i="3"/>
  <c r="BT725" i="3" s="1"/>
  <c r="BS723" i="3"/>
  <c r="BT723" i="3" s="1"/>
  <c r="BS721" i="3"/>
  <c r="BT721" i="3" s="1"/>
  <c r="BS719" i="3"/>
  <c r="BT719" i="3" s="1"/>
  <c r="BS717" i="3"/>
  <c r="BT717" i="3" s="1"/>
  <c r="BS715" i="3"/>
  <c r="BT715" i="3" s="1"/>
  <c r="BS713" i="3"/>
  <c r="BT713" i="3" s="1"/>
  <c r="BS711" i="3"/>
  <c r="BT711" i="3" s="1"/>
  <c r="BS709" i="3"/>
  <c r="BT709" i="3" s="1"/>
  <c r="BS707" i="3"/>
  <c r="BT707" i="3" s="1"/>
  <c r="BS705" i="3"/>
  <c r="BT705" i="3" s="1"/>
  <c r="BS703" i="3"/>
  <c r="BT703" i="3" s="1"/>
  <c r="BS701" i="3"/>
  <c r="BT701" i="3" s="1"/>
  <c r="BS699" i="3"/>
  <c r="BT699" i="3" s="1"/>
  <c r="BS697" i="3"/>
  <c r="BT697" i="3" s="1"/>
  <c r="BS695" i="3"/>
  <c r="BT695" i="3" s="1"/>
  <c r="BS693" i="3"/>
  <c r="BT693" i="3" s="1"/>
  <c r="BS691" i="3"/>
  <c r="BT691" i="3" s="1"/>
  <c r="BS689" i="3"/>
  <c r="BT689" i="3" s="1"/>
  <c r="BS687" i="3"/>
  <c r="BT687" i="3" s="1"/>
  <c r="BS685" i="3"/>
  <c r="BT685" i="3" s="1"/>
  <c r="BS683" i="3"/>
  <c r="BT683" i="3" s="1"/>
  <c r="BS681" i="3"/>
  <c r="BT681" i="3" s="1"/>
  <c r="BS679" i="3"/>
  <c r="BT679" i="3" s="1"/>
  <c r="BS677" i="3"/>
  <c r="BT677" i="3" s="1"/>
  <c r="BS675" i="3"/>
  <c r="BT675" i="3" s="1"/>
  <c r="BS673" i="3"/>
  <c r="BT673" i="3" s="1"/>
  <c r="BS671" i="3"/>
  <c r="BT671" i="3" s="1"/>
  <c r="BS669" i="3"/>
  <c r="BT669" i="3" s="1"/>
  <c r="BS667" i="3"/>
  <c r="BT667" i="3" s="1"/>
  <c r="BS665" i="3"/>
  <c r="BT665" i="3" s="1"/>
  <c r="BS663" i="3"/>
  <c r="BT663" i="3" s="1"/>
  <c r="BS661" i="3"/>
  <c r="BT661" i="3" s="1"/>
  <c r="BS659" i="3"/>
  <c r="BT659" i="3" s="1"/>
  <c r="BS657" i="3"/>
  <c r="BT657" i="3" s="1"/>
  <c r="BS655" i="3"/>
  <c r="BT655" i="3" s="1"/>
  <c r="BS653" i="3"/>
  <c r="BT653" i="3" s="1"/>
  <c r="BS651" i="3"/>
  <c r="BT651" i="3" s="1"/>
  <c r="BS649" i="3"/>
  <c r="BT649" i="3" s="1"/>
  <c r="BS647" i="3"/>
  <c r="BT647" i="3" s="1"/>
  <c r="BS645" i="3"/>
  <c r="BT645" i="3" s="1"/>
  <c r="BS643" i="3"/>
  <c r="BT643" i="3" s="1"/>
  <c r="BS641" i="3"/>
  <c r="BT641" i="3" s="1"/>
  <c r="BS639" i="3"/>
  <c r="BT639" i="3" s="1"/>
  <c r="BS637" i="3"/>
  <c r="BT637" i="3" s="1"/>
  <c r="BS635" i="3"/>
  <c r="BT635" i="3" s="1"/>
  <c r="BS633" i="3"/>
  <c r="BT633" i="3" s="1"/>
  <c r="BS631" i="3"/>
  <c r="BT631" i="3" s="1"/>
  <c r="BS629" i="3"/>
  <c r="BT629" i="3" s="1"/>
  <c r="BS627" i="3"/>
  <c r="BT627" i="3" s="1"/>
  <c r="BS909" i="3"/>
  <c r="BT909" i="3" s="1"/>
  <c r="BS905" i="3"/>
  <c r="BT905" i="3" s="1"/>
  <c r="BS901" i="3"/>
  <c r="BT901" i="3" s="1"/>
  <c r="BS897" i="3"/>
  <c r="BT897" i="3" s="1"/>
  <c r="BS893" i="3"/>
  <c r="BT893" i="3" s="1"/>
  <c r="BS889" i="3"/>
  <c r="BT889" i="3" s="1"/>
  <c r="BS885" i="3"/>
  <c r="BT885" i="3" s="1"/>
  <c r="BS881" i="3"/>
  <c r="BT881" i="3" s="1"/>
  <c r="BS877" i="3"/>
  <c r="BT877" i="3" s="1"/>
  <c r="BS873" i="3"/>
  <c r="BT873" i="3" s="1"/>
  <c r="BS869" i="3"/>
  <c r="BT869" i="3" s="1"/>
  <c r="BS865" i="3"/>
  <c r="BT865" i="3" s="1"/>
  <c r="BS861" i="3"/>
  <c r="BT861" i="3" s="1"/>
  <c r="BS857" i="3"/>
  <c r="BT857" i="3" s="1"/>
  <c r="BS853" i="3"/>
  <c r="BT853" i="3" s="1"/>
  <c r="BS849" i="3"/>
  <c r="BT849" i="3" s="1"/>
  <c r="BS845" i="3"/>
  <c r="BT845" i="3" s="1"/>
  <c r="BS841" i="3"/>
  <c r="BT841" i="3" s="1"/>
  <c r="BS837" i="3"/>
  <c r="BT837" i="3" s="1"/>
  <c r="BS833" i="3"/>
  <c r="BT833" i="3" s="1"/>
  <c r="BS829" i="3"/>
  <c r="BT829" i="3" s="1"/>
  <c r="BS825" i="3"/>
  <c r="BT825" i="3" s="1"/>
  <c r="BS821" i="3"/>
  <c r="BT821" i="3" s="1"/>
  <c r="BS817" i="3"/>
  <c r="BT817" i="3" s="1"/>
  <c r="BS813" i="3"/>
  <c r="BT813" i="3" s="1"/>
  <c r="BS809" i="3"/>
  <c r="BT809" i="3" s="1"/>
  <c r="BS805" i="3"/>
  <c r="BT805" i="3" s="1"/>
  <c r="BS801" i="3"/>
  <c r="BT801" i="3" s="1"/>
  <c r="BS797" i="3"/>
  <c r="BT797" i="3" s="1"/>
  <c r="BS793" i="3"/>
  <c r="BT793" i="3" s="1"/>
  <c r="BS789" i="3"/>
  <c r="BT789" i="3" s="1"/>
  <c r="BS785" i="3"/>
  <c r="BT785" i="3" s="1"/>
  <c r="BS781" i="3"/>
  <c r="BT781" i="3" s="1"/>
  <c r="BS777" i="3"/>
  <c r="BT777" i="3" s="1"/>
  <c r="BS773" i="3"/>
  <c r="BT773" i="3" s="1"/>
  <c r="BS769" i="3"/>
  <c r="BT769" i="3" s="1"/>
  <c r="BS765" i="3"/>
  <c r="BT765" i="3" s="1"/>
  <c r="BS761" i="3"/>
  <c r="BT761" i="3" s="1"/>
  <c r="BS757" i="3"/>
  <c r="BT757" i="3" s="1"/>
  <c r="BS753" i="3"/>
  <c r="BT753" i="3" s="1"/>
  <c r="BS749" i="3"/>
  <c r="BT749" i="3" s="1"/>
  <c r="BS745" i="3"/>
  <c r="BT745" i="3" s="1"/>
  <c r="BS742" i="3"/>
  <c r="BT742" i="3" s="1"/>
  <c r="BS740" i="3"/>
  <c r="BT740" i="3" s="1"/>
  <c r="BS738" i="3"/>
  <c r="BT738" i="3" s="1"/>
  <c r="BS736" i="3"/>
  <c r="BT736" i="3" s="1"/>
  <c r="BS734" i="3"/>
  <c r="BT734" i="3" s="1"/>
  <c r="BS732" i="3"/>
  <c r="BT732" i="3" s="1"/>
  <c r="BS730" i="3"/>
  <c r="BT730" i="3" s="1"/>
  <c r="BS728" i="3"/>
  <c r="BT728" i="3" s="1"/>
  <c r="BS726" i="3"/>
  <c r="BT726" i="3" s="1"/>
  <c r="BS724" i="3"/>
  <c r="BT724" i="3" s="1"/>
  <c r="BS722" i="3"/>
  <c r="BT722" i="3" s="1"/>
  <c r="BS720" i="3"/>
  <c r="BT720" i="3" s="1"/>
  <c r="BS718" i="3"/>
  <c r="BT718" i="3" s="1"/>
  <c r="BS716" i="3"/>
  <c r="BT716" i="3" s="1"/>
  <c r="BS714" i="3"/>
  <c r="BT714" i="3" s="1"/>
  <c r="BS712" i="3"/>
  <c r="BT712" i="3" s="1"/>
  <c r="BS710" i="3"/>
  <c r="BT710" i="3" s="1"/>
  <c r="BS708" i="3"/>
  <c r="BT708" i="3" s="1"/>
  <c r="BS706" i="3"/>
  <c r="BT706" i="3" s="1"/>
  <c r="BS704" i="3"/>
  <c r="BT704" i="3" s="1"/>
  <c r="BS702" i="3"/>
  <c r="BT702" i="3" s="1"/>
  <c r="BS700" i="3"/>
  <c r="BT700" i="3" s="1"/>
  <c r="BS698" i="3"/>
  <c r="BT698" i="3" s="1"/>
  <c r="BS696" i="3"/>
  <c r="BT696" i="3" s="1"/>
  <c r="BS694" i="3"/>
  <c r="BT694" i="3" s="1"/>
  <c r="BS692" i="3"/>
  <c r="BT692" i="3" s="1"/>
  <c r="BS690" i="3"/>
  <c r="BT690" i="3" s="1"/>
  <c r="BS688" i="3"/>
  <c r="BT688" i="3" s="1"/>
  <c r="BS686" i="3"/>
  <c r="BT686" i="3" s="1"/>
  <c r="BS684" i="3"/>
  <c r="BT684" i="3" s="1"/>
  <c r="BS682" i="3"/>
  <c r="BT682" i="3" s="1"/>
  <c r="BS680" i="3"/>
  <c r="BT680" i="3" s="1"/>
  <c r="BS678" i="3"/>
  <c r="BT678" i="3" s="1"/>
  <c r="BS676" i="3"/>
  <c r="BT676" i="3" s="1"/>
  <c r="BS674" i="3"/>
  <c r="BT674" i="3" s="1"/>
  <c r="BS672" i="3"/>
  <c r="BT672" i="3" s="1"/>
  <c r="BS670" i="3"/>
  <c r="BT670" i="3" s="1"/>
  <c r="BS668" i="3"/>
  <c r="BT668" i="3" s="1"/>
  <c r="BS666" i="3"/>
  <c r="BT666" i="3" s="1"/>
  <c r="BS664" i="3"/>
  <c r="BT664" i="3" s="1"/>
  <c r="BS662" i="3"/>
  <c r="BT662" i="3" s="1"/>
  <c r="BS660" i="3"/>
  <c r="BT660" i="3" s="1"/>
  <c r="BS658" i="3"/>
  <c r="BT658" i="3" s="1"/>
  <c r="BS656" i="3"/>
  <c r="BT656" i="3" s="1"/>
  <c r="BS652" i="3"/>
  <c r="BT652" i="3" s="1"/>
  <c r="BS648" i="3"/>
  <c r="BT648" i="3" s="1"/>
  <c r="BS644" i="3"/>
  <c r="BT644" i="3" s="1"/>
  <c r="BS640" i="3"/>
  <c r="BT640" i="3" s="1"/>
  <c r="BS636" i="3"/>
  <c r="BT636" i="3" s="1"/>
  <c r="BS632" i="3"/>
  <c r="BT632" i="3" s="1"/>
  <c r="BS628" i="3"/>
  <c r="BT628" i="3" s="1"/>
  <c r="BS625" i="3"/>
  <c r="BT625" i="3" s="1"/>
  <c r="BS623" i="3"/>
  <c r="BT623" i="3" s="1"/>
  <c r="BS621" i="3"/>
  <c r="BT621" i="3" s="1"/>
  <c r="BS619" i="3"/>
  <c r="BT619" i="3" s="1"/>
  <c r="BS617" i="3"/>
  <c r="BT617" i="3" s="1"/>
  <c r="BS615" i="3"/>
  <c r="BT615" i="3" s="1"/>
  <c r="BS613" i="3"/>
  <c r="BT613" i="3" s="1"/>
  <c r="BS611" i="3"/>
  <c r="BT611" i="3" s="1"/>
  <c r="BS609" i="3"/>
  <c r="BT609" i="3" s="1"/>
  <c r="BS607" i="3"/>
  <c r="BT607" i="3" s="1"/>
  <c r="BS605" i="3"/>
  <c r="BT605" i="3" s="1"/>
  <c r="BS603" i="3"/>
  <c r="BT603" i="3" s="1"/>
  <c r="BS601" i="3"/>
  <c r="BT601" i="3" s="1"/>
  <c r="BS599" i="3"/>
  <c r="BT599" i="3" s="1"/>
  <c r="BS597" i="3"/>
  <c r="BT597" i="3" s="1"/>
  <c r="BS595" i="3"/>
  <c r="BT595" i="3" s="1"/>
  <c r="BS593" i="3"/>
  <c r="BT593" i="3" s="1"/>
  <c r="BS591" i="3"/>
  <c r="BT591" i="3" s="1"/>
  <c r="BS589" i="3"/>
  <c r="BT589" i="3" s="1"/>
  <c r="BS587" i="3"/>
  <c r="BT587" i="3" s="1"/>
  <c r="BS585" i="3"/>
  <c r="BT585" i="3" s="1"/>
  <c r="BS583" i="3"/>
  <c r="BT583" i="3" s="1"/>
  <c r="BS581" i="3"/>
  <c r="BT581" i="3" s="1"/>
  <c r="BS579" i="3"/>
  <c r="BT579" i="3" s="1"/>
  <c r="BS577" i="3"/>
  <c r="BT577" i="3" s="1"/>
  <c r="BS575" i="3"/>
  <c r="BT575" i="3" s="1"/>
  <c r="BS573" i="3"/>
  <c r="BT573" i="3" s="1"/>
  <c r="BS571" i="3"/>
  <c r="BT571" i="3" s="1"/>
  <c r="BS569" i="3"/>
  <c r="BT569" i="3" s="1"/>
  <c r="BS567" i="3"/>
  <c r="BT567" i="3" s="1"/>
  <c r="BS565" i="3"/>
  <c r="BT565" i="3" s="1"/>
  <c r="BS563" i="3"/>
  <c r="BT563" i="3" s="1"/>
  <c r="BS561" i="3"/>
  <c r="BT561" i="3" s="1"/>
  <c r="BS559" i="3"/>
  <c r="BT559" i="3" s="1"/>
  <c r="BS557" i="3"/>
  <c r="BT557" i="3" s="1"/>
  <c r="BS555" i="3"/>
  <c r="BT555" i="3" s="1"/>
  <c r="BS553" i="3"/>
  <c r="BT553" i="3" s="1"/>
  <c r="BS551" i="3"/>
  <c r="BT551" i="3" s="1"/>
  <c r="BS549" i="3"/>
  <c r="BT549" i="3" s="1"/>
  <c r="BS547" i="3"/>
  <c r="BT547" i="3" s="1"/>
  <c r="BS545" i="3"/>
  <c r="BT545" i="3" s="1"/>
  <c r="BS543" i="3"/>
  <c r="BT543" i="3" s="1"/>
  <c r="BS541" i="3"/>
  <c r="BT541" i="3" s="1"/>
  <c r="BS539" i="3"/>
  <c r="BT539" i="3" s="1"/>
  <c r="BS537" i="3"/>
  <c r="BT537" i="3" s="1"/>
  <c r="BS535" i="3"/>
  <c r="BT535" i="3" s="1"/>
  <c r="BS533" i="3"/>
  <c r="BT533" i="3" s="1"/>
  <c r="BS531" i="3"/>
  <c r="BT531" i="3" s="1"/>
  <c r="BS529" i="3"/>
  <c r="BT529" i="3" s="1"/>
  <c r="BS527" i="3"/>
  <c r="BT527" i="3" s="1"/>
  <c r="BS525" i="3"/>
  <c r="BT525" i="3" s="1"/>
  <c r="BS523" i="3"/>
  <c r="BT523" i="3" s="1"/>
  <c r="BS521" i="3"/>
  <c r="BT521" i="3" s="1"/>
  <c r="BS519" i="3"/>
  <c r="BT519" i="3" s="1"/>
  <c r="BS517" i="3"/>
  <c r="BT517" i="3" s="1"/>
  <c r="BS515" i="3"/>
  <c r="BT515" i="3" s="1"/>
  <c r="BS513" i="3"/>
  <c r="BT513" i="3" s="1"/>
  <c r="BS511" i="3"/>
  <c r="BT511" i="3" s="1"/>
  <c r="BS509" i="3"/>
  <c r="BT509" i="3" s="1"/>
  <c r="BS507" i="3"/>
  <c r="BT507" i="3" s="1"/>
  <c r="BS505" i="3"/>
  <c r="BT505" i="3" s="1"/>
  <c r="BS503" i="3"/>
  <c r="BT503" i="3" s="1"/>
  <c r="BS501" i="3"/>
  <c r="BT501" i="3" s="1"/>
  <c r="BS499" i="3"/>
  <c r="BT499" i="3" s="1"/>
  <c r="BS497" i="3"/>
  <c r="BT497" i="3" s="1"/>
  <c r="BS495" i="3"/>
  <c r="BT495" i="3" s="1"/>
  <c r="BS493" i="3"/>
  <c r="BT493" i="3" s="1"/>
  <c r="BS491" i="3"/>
  <c r="BT491" i="3" s="1"/>
  <c r="BS489" i="3"/>
  <c r="BT489" i="3" s="1"/>
  <c r="BS487" i="3"/>
  <c r="BT487" i="3" s="1"/>
  <c r="BS485" i="3"/>
  <c r="BT485" i="3" s="1"/>
  <c r="BS483" i="3"/>
  <c r="BT483" i="3" s="1"/>
  <c r="BS481" i="3"/>
  <c r="BT481" i="3" s="1"/>
  <c r="BS479" i="3"/>
  <c r="BT479" i="3" s="1"/>
  <c r="BS477" i="3"/>
  <c r="BT477" i="3" s="1"/>
  <c r="BS475" i="3"/>
  <c r="BT475" i="3" s="1"/>
  <c r="BS473" i="3"/>
  <c r="BT473" i="3" s="1"/>
  <c r="BS471" i="3"/>
  <c r="BT471" i="3" s="1"/>
  <c r="BS469" i="3"/>
  <c r="BT469" i="3" s="1"/>
  <c r="BS467" i="3"/>
  <c r="BT467" i="3" s="1"/>
  <c r="BS465" i="3"/>
  <c r="BT465" i="3" s="1"/>
  <c r="BS463" i="3"/>
  <c r="BT463" i="3" s="1"/>
  <c r="BS461" i="3"/>
  <c r="BT461" i="3" s="1"/>
  <c r="BS459" i="3"/>
  <c r="BT459" i="3" s="1"/>
  <c r="BS457" i="3"/>
  <c r="BT457" i="3" s="1"/>
  <c r="BS455" i="3"/>
  <c r="BT455" i="3" s="1"/>
  <c r="BS453" i="3"/>
  <c r="BT453" i="3" s="1"/>
  <c r="BS451" i="3"/>
  <c r="BT451" i="3" s="1"/>
  <c r="BS449" i="3"/>
  <c r="BT449" i="3" s="1"/>
  <c r="BS447" i="3"/>
  <c r="BT447" i="3" s="1"/>
  <c r="BS445" i="3"/>
  <c r="BT445" i="3" s="1"/>
  <c r="BS443" i="3"/>
  <c r="BT443" i="3" s="1"/>
  <c r="BS441" i="3"/>
  <c r="BT441" i="3" s="1"/>
  <c r="BS439" i="3"/>
  <c r="BT439" i="3" s="1"/>
  <c r="BS437" i="3"/>
  <c r="BT437" i="3" s="1"/>
  <c r="BS435" i="3"/>
  <c r="BT435" i="3" s="1"/>
  <c r="BS433" i="3"/>
  <c r="BT433" i="3" s="1"/>
  <c r="BS431" i="3"/>
  <c r="BT431" i="3" s="1"/>
  <c r="BS429" i="3"/>
  <c r="BT429" i="3" s="1"/>
  <c r="BS427" i="3"/>
  <c r="BT427" i="3" s="1"/>
  <c r="BS425" i="3"/>
  <c r="BT425" i="3" s="1"/>
  <c r="BS423" i="3"/>
  <c r="BT423" i="3" s="1"/>
  <c r="BS421" i="3"/>
  <c r="BT421" i="3" s="1"/>
  <c r="BS419" i="3"/>
  <c r="BT419" i="3" s="1"/>
  <c r="BS417" i="3"/>
  <c r="BT417" i="3" s="1"/>
  <c r="BS415" i="3"/>
  <c r="BT415" i="3" s="1"/>
  <c r="BS413" i="3"/>
  <c r="BT413" i="3" s="1"/>
  <c r="BS411" i="3"/>
  <c r="BT411" i="3" s="1"/>
  <c r="BS409" i="3"/>
  <c r="BT409" i="3" s="1"/>
  <c r="BS407" i="3"/>
  <c r="BT407" i="3" s="1"/>
  <c r="BS405" i="3"/>
  <c r="BT405" i="3" s="1"/>
  <c r="BS403" i="3"/>
  <c r="BT403" i="3" s="1"/>
  <c r="BS401" i="3"/>
  <c r="BT401" i="3" s="1"/>
  <c r="BS399" i="3"/>
  <c r="BT399" i="3" s="1"/>
  <c r="BS397" i="3"/>
  <c r="BT397" i="3" s="1"/>
  <c r="BS395" i="3"/>
  <c r="BT395" i="3" s="1"/>
  <c r="BS393" i="3"/>
  <c r="BT393" i="3" s="1"/>
  <c r="BS391" i="3"/>
  <c r="BT391" i="3" s="1"/>
  <c r="BS389" i="3"/>
  <c r="BT389" i="3" s="1"/>
  <c r="BS387" i="3"/>
  <c r="BT387" i="3" s="1"/>
  <c r="BS385" i="3"/>
  <c r="BT385" i="3" s="1"/>
  <c r="BS383" i="3"/>
  <c r="BT383" i="3" s="1"/>
  <c r="BS381" i="3"/>
  <c r="BT381" i="3" s="1"/>
  <c r="BS379" i="3"/>
  <c r="BT379" i="3" s="1"/>
  <c r="BS377" i="3"/>
  <c r="BT377" i="3" s="1"/>
  <c r="BS375" i="3"/>
  <c r="BT375" i="3" s="1"/>
  <c r="BS373" i="3"/>
  <c r="BT373" i="3" s="1"/>
  <c r="BS371" i="3"/>
  <c r="BT371" i="3" s="1"/>
  <c r="BS369" i="3"/>
  <c r="BT369" i="3" s="1"/>
  <c r="BS367" i="3"/>
  <c r="BT367" i="3" s="1"/>
  <c r="BS365" i="3"/>
  <c r="BT365" i="3" s="1"/>
  <c r="BS363" i="3"/>
  <c r="BT363" i="3" s="1"/>
  <c r="BS361" i="3"/>
  <c r="BT361" i="3" s="1"/>
  <c r="BS359" i="3"/>
  <c r="BT359" i="3" s="1"/>
  <c r="BS357" i="3"/>
  <c r="BT357" i="3" s="1"/>
  <c r="BS355" i="3"/>
  <c r="BT355" i="3" s="1"/>
  <c r="BS353" i="3"/>
  <c r="BT353" i="3" s="1"/>
  <c r="BS351" i="3"/>
  <c r="BT351" i="3" s="1"/>
  <c r="BS349" i="3"/>
  <c r="BT349" i="3" s="1"/>
  <c r="BS347" i="3"/>
  <c r="BT347" i="3" s="1"/>
  <c r="BS345" i="3"/>
  <c r="BT345" i="3" s="1"/>
  <c r="BS343" i="3"/>
  <c r="BT343" i="3" s="1"/>
  <c r="BS341" i="3"/>
  <c r="BT341" i="3" s="1"/>
  <c r="BS339" i="3"/>
  <c r="BT339" i="3" s="1"/>
  <c r="BS337" i="3"/>
  <c r="BT337" i="3" s="1"/>
  <c r="BS335" i="3"/>
  <c r="BT335" i="3" s="1"/>
  <c r="BS333" i="3"/>
  <c r="BT333" i="3" s="1"/>
  <c r="BS331" i="3"/>
  <c r="BT331" i="3" s="1"/>
  <c r="BS329" i="3"/>
  <c r="BT329" i="3" s="1"/>
  <c r="BS327" i="3"/>
  <c r="BT327" i="3" s="1"/>
  <c r="BS325" i="3"/>
  <c r="BT325" i="3" s="1"/>
  <c r="BS323" i="3"/>
  <c r="BT323" i="3" s="1"/>
  <c r="BS321" i="3"/>
  <c r="BT321" i="3" s="1"/>
  <c r="BS319" i="3"/>
  <c r="BT319" i="3" s="1"/>
  <c r="BS317" i="3"/>
  <c r="BT317" i="3" s="1"/>
  <c r="BS315" i="3"/>
  <c r="BT315" i="3" s="1"/>
  <c r="BS313" i="3"/>
  <c r="BT313" i="3" s="1"/>
  <c r="BS311" i="3"/>
  <c r="BT311" i="3" s="1"/>
  <c r="BS309" i="3"/>
  <c r="BT309" i="3" s="1"/>
  <c r="BS307" i="3"/>
  <c r="BT307" i="3" s="1"/>
  <c r="BS305" i="3"/>
  <c r="BT305" i="3" s="1"/>
  <c r="BS303" i="3"/>
  <c r="BT303" i="3" s="1"/>
  <c r="BS654" i="3"/>
  <c r="BT654" i="3" s="1"/>
  <c r="BS650" i="3"/>
  <c r="BT650" i="3" s="1"/>
  <c r="BS646" i="3"/>
  <c r="BT646" i="3" s="1"/>
  <c r="BS642" i="3"/>
  <c r="BT642" i="3" s="1"/>
  <c r="BS638" i="3"/>
  <c r="BT638" i="3" s="1"/>
  <c r="BS634" i="3"/>
  <c r="BT634" i="3" s="1"/>
  <c r="BS630" i="3"/>
  <c r="BT630" i="3" s="1"/>
  <c r="BS626" i="3"/>
  <c r="BT626" i="3" s="1"/>
  <c r="BS624" i="3"/>
  <c r="BT624" i="3" s="1"/>
  <c r="BS622" i="3"/>
  <c r="BT622" i="3" s="1"/>
  <c r="BS620" i="3"/>
  <c r="BT620" i="3" s="1"/>
  <c r="BS618" i="3"/>
  <c r="BT618" i="3" s="1"/>
  <c r="BS616" i="3"/>
  <c r="BT616" i="3" s="1"/>
  <c r="BS614" i="3"/>
  <c r="BT614" i="3" s="1"/>
  <c r="BS612" i="3"/>
  <c r="BT612" i="3" s="1"/>
  <c r="BS610" i="3"/>
  <c r="BT610" i="3" s="1"/>
  <c r="BS608" i="3"/>
  <c r="BT608" i="3" s="1"/>
  <c r="BS606" i="3"/>
  <c r="BT606" i="3" s="1"/>
  <c r="BS604" i="3"/>
  <c r="BT604" i="3" s="1"/>
  <c r="BS602" i="3"/>
  <c r="BT602" i="3" s="1"/>
  <c r="BS600" i="3"/>
  <c r="BT600" i="3" s="1"/>
  <c r="BS598" i="3"/>
  <c r="BT598" i="3" s="1"/>
  <c r="BS596" i="3"/>
  <c r="BT596" i="3" s="1"/>
  <c r="BS594" i="3"/>
  <c r="BT594" i="3" s="1"/>
  <c r="BS592" i="3"/>
  <c r="BT592" i="3" s="1"/>
  <c r="BS590" i="3"/>
  <c r="BT590" i="3" s="1"/>
  <c r="BS588" i="3"/>
  <c r="BT588" i="3" s="1"/>
  <c r="BS586" i="3"/>
  <c r="BT586" i="3" s="1"/>
  <c r="BS584" i="3"/>
  <c r="BT584" i="3" s="1"/>
  <c r="BS582" i="3"/>
  <c r="BT582" i="3" s="1"/>
  <c r="BS580" i="3"/>
  <c r="BT580" i="3" s="1"/>
  <c r="BS578" i="3"/>
  <c r="BT578" i="3" s="1"/>
  <c r="BS576" i="3"/>
  <c r="BT576" i="3" s="1"/>
  <c r="BS574" i="3"/>
  <c r="BT574" i="3" s="1"/>
  <c r="BS572" i="3"/>
  <c r="BT572" i="3" s="1"/>
  <c r="BS570" i="3"/>
  <c r="BT570" i="3" s="1"/>
  <c r="BS568" i="3"/>
  <c r="BT568" i="3" s="1"/>
  <c r="BS566" i="3"/>
  <c r="BT566" i="3" s="1"/>
  <c r="BS564" i="3"/>
  <c r="BT564" i="3" s="1"/>
  <c r="BS562" i="3"/>
  <c r="BT562" i="3" s="1"/>
  <c r="BS560" i="3"/>
  <c r="BT560" i="3" s="1"/>
  <c r="BS558" i="3"/>
  <c r="BT558" i="3" s="1"/>
  <c r="BS556" i="3"/>
  <c r="BT556" i="3" s="1"/>
  <c r="BS554" i="3"/>
  <c r="BT554" i="3" s="1"/>
  <c r="BS552" i="3"/>
  <c r="BT552" i="3" s="1"/>
  <c r="BS550" i="3"/>
  <c r="BT550" i="3" s="1"/>
  <c r="BS548" i="3"/>
  <c r="BT548" i="3" s="1"/>
  <c r="BS546" i="3"/>
  <c r="BT546" i="3" s="1"/>
  <c r="BS544" i="3"/>
  <c r="BT544" i="3" s="1"/>
  <c r="BS542" i="3"/>
  <c r="BT542" i="3" s="1"/>
  <c r="BS540" i="3"/>
  <c r="BT540" i="3" s="1"/>
  <c r="BS538" i="3"/>
  <c r="BT538" i="3" s="1"/>
  <c r="BS536" i="3"/>
  <c r="BT536" i="3" s="1"/>
  <c r="BS534" i="3"/>
  <c r="BT534" i="3" s="1"/>
  <c r="BS532" i="3"/>
  <c r="BT532" i="3" s="1"/>
  <c r="BS530" i="3"/>
  <c r="BT530" i="3" s="1"/>
  <c r="BS528" i="3"/>
  <c r="BT528" i="3" s="1"/>
  <c r="BS526" i="3"/>
  <c r="BT526" i="3" s="1"/>
  <c r="BS524" i="3"/>
  <c r="BT524" i="3" s="1"/>
  <c r="BS522" i="3"/>
  <c r="BT522" i="3" s="1"/>
  <c r="BS520" i="3"/>
  <c r="BT520" i="3" s="1"/>
  <c r="BS518" i="3"/>
  <c r="BT518" i="3" s="1"/>
  <c r="BS516" i="3"/>
  <c r="BT516" i="3" s="1"/>
  <c r="BS514" i="3"/>
  <c r="BT514" i="3" s="1"/>
  <c r="BS512" i="3"/>
  <c r="BT512" i="3" s="1"/>
  <c r="BS510" i="3"/>
  <c r="BT510" i="3" s="1"/>
  <c r="BS508" i="3"/>
  <c r="BT508" i="3" s="1"/>
  <c r="BS506" i="3"/>
  <c r="BT506" i="3" s="1"/>
  <c r="BS504" i="3"/>
  <c r="BT504" i="3" s="1"/>
  <c r="BS502" i="3"/>
  <c r="BT502" i="3" s="1"/>
  <c r="BS500" i="3"/>
  <c r="BT500" i="3" s="1"/>
  <c r="BS498" i="3"/>
  <c r="BT498" i="3" s="1"/>
  <c r="BS496" i="3"/>
  <c r="BT496" i="3" s="1"/>
  <c r="BS494" i="3"/>
  <c r="BT494" i="3" s="1"/>
  <c r="BS492" i="3"/>
  <c r="BT492" i="3" s="1"/>
  <c r="BS490" i="3"/>
  <c r="BT490" i="3" s="1"/>
  <c r="BS488" i="3"/>
  <c r="BT488" i="3" s="1"/>
  <c r="BS486" i="3"/>
  <c r="BT486" i="3" s="1"/>
  <c r="BS484" i="3"/>
  <c r="BT484" i="3" s="1"/>
  <c r="BS482" i="3"/>
  <c r="BT482" i="3" s="1"/>
  <c r="BS480" i="3"/>
  <c r="BT480" i="3" s="1"/>
  <c r="BS478" i="3"/>
  <c r="BT478" i="3" s="1"/>
  <c r="BS476" i="3"/>
  <c r="BT476" i="3" s="1"/>
  <c r="BS474" i="3"/>
  <c r="BT474" i="3" s="1"/>
  <c r="BS472" i="3"/>
  <c r="BT472" i="3" s="1"/>
  <c r="BS470" i="3"/>
  <c r="BT470" i="3" s="1"/>
  <c r="BS468" i="3"/>
  <c r="BT468" i="3" s="1"/>
  <c r="BS466" i="3"/>
  <c r="BT466" i="3" s="1"/>
  <c r="BS464" i="3"/>
  <c r="BT464" i="3" s="1"/>
  <c r="BS462" i="3"/>
  <c r="BT462" i="3" s="1"/>
  <c r="BS460" i="3"/>
  <c r="BT460" i="3" s="1"/>
  <c r="BS458" i="3"/>
  <c r="BT458" i="3" s="1"/>
  <c r="BS456" i="3"/>
  <c r="BT456" i="3" s="1"/>
  <c r="BS454" i="3"/>
  <c r="BT454" i="3" s="1"/>
  <c r="BS452" i="3"/>
  <c r="BT452" i="3" s="1"/>
  <c r="BS450" i="3"/>
  <c r="BT450" i="3" s="1"/>
  <c r="BS448" i="3"/>
  <c r="BT448" i="3" s="1"/>
  <c r="BS446" i="3"/>
  <c r="BT446" i="3" s="1"/>
  <c r="BS444" i="3"/>
  <c r="BT444" i="3" s="1"/>
  <c r="BS442" i="3"/>
  <c r="BT442" i="3" s="1"/>
  <c r="BS440" i="3"/>
  <c r="BT440" i="3" s="1"/>
  <c r="BS438" i="3"/>
  <c r="BT438" i="3" s="1"/>
  <c r="BS436" i="3"/>
  <c r="BT436" i="3" s="1"/>
  <c r="BS434" i="3"/>
  <c r="BT434" i="3" s="1"/>
  <c r="BS432" i="3"/>
  <c r="BT432" i="3" s="1"/>
  <c r="BS430" i="3"/>
  <c r="BT430" i="3" s="1"/>
  <c r="BS428" i="3"/>
  <c r="BT428" i="3" s="1"/>
  <c r="BS426" i="3"/>
  <c r="BT426" i="3" s="1"/>
  <c r="BS424" i="3"/>
  <c r="BT424" i="3" s="1"/>
  <c r="BS422" i="3"/>
  <c r="BT422" i="3" s="1"/>
  <c r="BS420" i="3"/>
  <c r="BT420" i="3" s="1"/>
  <c r="BS418" i="3"/>
  <c r="BT418" i="3" s="1"/>
  <c r="BS416" i="3"/>
  <c r="BT416" i="3" s="1"/>
  <c r="BS414" i="3"/>
  <c r="BT414" i="3" s="1"/>
  <c r="BS412" i="3"/>
  <c r="BT412" i="3" s="1"/>
  <c r="BS410" i="3"/>
  <c r="BT410" i="3" s="1"/>
  <c r="BS408" i="3"/>
  <c r="BT408" i="3" s="1"/>
  <c r="BS406" i="3"/>
  <c r="BT406" i="3" s="1"/>
  <c r="BS404" i="3"/>
  <c r="BT404" i="3" s="1"/>
  <c r="BS402" i="3"/>
  <c r="BT402" i="3" s="1"/>
  <c r="BS400" i="3"/>
  <c r="BT400" i="3" s="1"/>
  <c r="BS398" i="3"/>
  <c r="BT398" i="3" s="1"/>
  <c r="BS396" i="3"/>
  <c r="BT396" i="3" s="1"/>
  <c r="BS394" i="3"/>
  <c r="BT394" i="3" s="1"/>
  <c r="BS392" i="3"/>
  <c r="BT392" i="3" s="1"/>
  <c r="BS390" i="3"/>
  <c r="BT390" i="3" s="1"/>
  <c r="BS388" i="3"/>
  <c r="BT388" i="3" s="1"/>
  <c r="BS386" i="3"/>
  <c r="BT386" i="3" s="1"/>
  <c r="BS384" i="3"/>
  <c r="BT384" i="3" s="1"/>
  <c r="BS382" i="3"/>
  <c r="BT382" i="3" s="1"/>
  <c r="BS380" i="3"/>
  <c r="BT380" i="3" s="1"/>
  <c r="BS378" i="3"/>
  <c r="BT378" i="3" s="1"/>
  <c r="BS376" i="3"/>
  <c r="BT376" i="3" s="1"/>
  <c r="BS374" i="3"/>
  <c r="BT374" i="3" s="1"/>
  <c r="BS372" i="3"/>
  <c r="BT372" i="3" s="1"/>
  <c r="BS370" i="3"/>
  <c r="BT370" i="3" s="1"/>
  <c r="BS368" i="3"/>
  <c r="BT368" i="3" s="1"/>
  <c r="BS366" i="3"/>
  <c r="BT366" i="3" s="1"/>
  <c r="BS364" i="3"/>
  <c r="BT364" i="3" s="1"/>
  <c r="BS362" i="3"/>
  <c r="BT362" i="3" s="1"/>
  <c r="BS360" i="3"/>
  <c r="BT360" i="3" s="1"/>
  <c r="BS358" i="3"/>
  <c r="BT358" i="3" s="1"/>
  <c r="BS356" i="3"/>
  <c r="BT356" i="3" s="1"/>
  <c r="BS354" i="3"/>
  <c r="BT354" i="3" s="1"/>
  <c r="BS352" i="3"/>
  <c r="BT352" i="3" s="1"/>
  <c r="BS350" i="3"/>
  <c r="BT350" i="3" s="1"/>
  <c r="BS348" i="3"/>
  <c r="BT348" i="3" s="1"/>
  <c r="BS346" i="3"/>
  <c r="BT346" i="3" s="1"/>
  <c r="BS344" i="3"/>
  <c r="BT344" i="3" s="1"/>
  <c r="BS342" i="3"/>
  <c r="BT342" i="3" s="1"/>
  <c r="BS338" i="3"/>
  <c r="BT338" i="3" s="1"/>
  <c r="BS334" i="3"/>
  <c r="BT334" i="3" s="1"/>
  <c r="BS330" i="3"/>
  <c r="BT330" i="3" s="1"/>
  <c r="BS326" i="3"/>
  <c r="BT326" i="3" s="1"/>
  <c r="BS322" i="3"/>
  <c r="BT322" i="3" s="1"/>
  <c r="BS318" i="3"/>
  <c r="BT318" i="3" s="1"/>
  <c r="BS314" i="3"/>
  <c r="BT314" i="3" s="1"/>
  <c r="BS310" i="3"/>
  <c r="BT310" i="3" s="1"/>
  <c r="BS306" i="3"/>
  <c r="BT306" i="3" s="1"/>
  <c r="BS302" i="3"/>
  <c r="BT302" i="3" s="1"/>
  <c r="BS300" i="3"/>
  <c r="BT300" i="3" s="1"/>
  <c r="BS298" i="3"/>
  <c r="BT298" i="3" s="1"/>
  <c r="BS296" i="3"/>
  <c r="BT296" i="3" s="1"/>
  <c r="BS294" i="3"/>
  <c r="BT294" i="3" s="1"/>
  <c r="BS292" i="3"/>
  <c r="BT292" i="3" s="1"/>
  <c r="BS290" i="3"/>
  <c r="BT290" i="3" s="1"/>
  <c r="BS288" i="3"/>
  <c r="BT288" i="3" s="1"/>
  <c r="BS286" i="3"/>
  <c r="BT286" i="3" s="1"/>
  <c r="BS284" i="3"/>
  <c r="BT284" i="3" s="1"/>
  <c r="BS282" i="3"/>
  <c r="BT282" i="3" s="1"/>
  <c r="BS280" i="3"/>
  <c r="BT280" i="3" s="1"/>
  <c r="BS278" i="3"/>
  <c r="BT278" i="3" s="1"/>
  <c r="BS276" i="3"/>
  <c r="BT276" i="3" s="1"/>
  <c r="BS274" i="3"/>
  <c r="BT274" i="3" s="1"/>
  <c r="BS272" i="3"/>
  <c r="BT272" i="3" s="1"/>
  <c r="BS270" i="3"/>
  <c r="BT270" i="3" s="1"/>
  <c r="BS268" i="3"/>
  <c r="BT268" i="3" s="1"/>
  <c r="BS266" i="3"/>
  <c r="BT266" i="3" s="1"/>
  <c r="BS264" i="3"/>
  <c r="BT264" i="3" s="1"/>
  <c r="BS262" i="3"/>
  <c r="BT262" i="3" s="1"/>
  <c r="BS260" i="3"/>
  <c r="BT260" i="3" s="1"/>
  <c r="BS258" i="3"/>
  <c r="BT258" i="3" s="1"/>
  <c r="BS256" i="3"/>
  <c r="BT256" i="3" s="1"/>
  <c r="BS254" i="3"/>
  <c r="BT254" i="3" s="1"/>
  <c r="BS252" i="3"/>
  <c r="BT252" i="3" s="1"/>
  <c r="BS250" i="3"/>
  <c r="BT250" i="3" s="1"/>
  <c r="BS248" i="3"/>
  <c r="BT248" i="3" s="1"/>
  <c r="BS246" i="3"/>
  <c r="BT246" i="3" s="1"/>
  <c r="BS244" i="3"/>
  <c r="BT244" i="3" s="1"/>
  <c r="BS242" i="3"/>
  <c r="BT242" i="3" s="1"/>
  <c r="BS240" i="3"/>
  <c r="BT240" i="3" s="1"/>
  <c r="BS238" i="3"/>
  <c r="BT238" i="3" s="1"/>
  <c r="BS236" i="3"/>
  <c r="BT236" i="3" s="1"/>
  <c r="BS234" i="3"/>
  <c r="BT234" i="3" s="1"/>
  <c r="BS232" i="3"/>
  <c r="BT232" i="3" s="1"/>
  <c r="BS230" i="3"/>
  <c r="BT230" i="3" s="1"/>
  <c r="BS228" i="3"/>
  <c r="BT228" i="3" s="1"/>
  <c r="BS226" i="3"/>
  <c r="BT226" i="3" s="1"/>
  <c r="BS224" i="3"/>
  <c r="BT224" i="3" s="1"/>
  <c r="BS222" i="3"/>
  <c r="BT222" i="3" s="1"/>
  <c r="BS220" i="3"/>
  <c r="BT220" i="3" s="1"/>
  <c r="BS218" i="3"/>
  <c r="BT218" i="3" s="1"/>
  <c r="BS216" i="3"/>
  <c r="BT216" i="3" s="1"/>
  <c r="BS214" i="3"/>
  <c r="BT214" i="3" s="1"/>
  <c r="BS212" i="3"/>
  <c r="BT212" i="3" s="1"/>
  <c r="BS210" i="3"/>
  <c r="BT210" i="3" s="1"/>
  <c r="BS208" i="3"/>
  <c r="BT208" i="3" s="1"/>
  <c r="BS206" i="3"/>
  <c r="BT206" i="3" s="1"/>
  <c r="BS204" i="3"/>
  <c r="BT204" i="3" s="1"/>
  <c r="BS202" i="3"/>
  <c r="BT202" i="3" s="1"/>
  <c r="BS200" i="3"/>
  <c r="BT200" i="3" s="1"/>
  <c r="BS198" i="3"/>
  <c r="BT198" i="3" s="1"/>
  <c r="BS196" i="3"/>
  <c r="BT196" i="3" s="1"/>
  <c r="BS194" i="3"/>
  <c r="BT194" i="3" s="1"/>
  <c r="BS192" i="3"/>
  <c r="BT192" i="3" s="1"/>
  <c r="BS190" i="3"/>
  <c r="BT190" i="3" s="1"/>
  <c r="BS188" i="3"/>
  <c r="BT188" i="3" s="1"/>
  <c r="BS186" i="3"/>
  <c r="BT186" i="3" s="1"/>
  <c r="BS184" i="3"/>
  <c r="BT184" i="3" s="1"/>
  <c r="BS182" i="3"/>
  <c r="BT182" i="3" s="1"/>
  <c r="BS180" i="3"/>
  <c r="BT180" i="3" s="1"/>
  <c r="BS178" i="3"/>
  <c r="BT178" i="3" s="1"/>
  <c r="BS176" i="3"/>
  <c r="BT176" i="3" s="1"/>
  <c r="BS174" i="3"/>
  <c r="BT174" i="3" s="1"/>
  <c r="BS172" i="3"/>
  <c r="BT172" i="3" s="1"/>
  <c r="BS170" i="3"/>
  <c r="BT170" i="3" s="1"/>
  <c r="BS168" i="3"/>
  <c r="BT168" i="3" s="1"/>
  <c r="BS166" i="3"/>
  <c r="BT166" i="3" s="1"/>
  <c r="BS164" i="3"/>
  <c r="BT164" i="3" s="1"/>
  <c r="BS162" i="3"/>
  <c r="BT162" i="3" s="1"/>
  <c r="BS160" i="3"/>
  <c r="BT160" i="3" s="1"/>
  <c r="BS158" i="3"/>
  <c r="BT158" i="3" s="1"/>
  <c r="BS156" i="3"/>
  <c r="BT156" i="3" s="1"/>
  <c r="BS154" i="3"/>
  <c r="BT154" i="3" s="1"/>
  <c r="BS152" i="3"/>
  <c r="BT152" i="3" s="1"/>
  <c r="BS150" i="3"/>
  <c r="BT150" i="3" s="1"/>
  <c r="BS148" i="3"/>
  <c r="BT148" i="3" s="1"/>
  <c r="BS146" i="3"/>
  <c r="BT146" i="3" s="1"/>
  <c r="BS144" i="3"/>
  <c r="BT144" i="3" s="1"/>
  <c r="BS142" i="3"/>
  <c r="BT142" i="3" s="1"/>
  <c r="BS140" i="3"/>
  <c r="BT140" i="3" s="1"/>
  <c r="BS138" i="3"/>
  <c r="BT138" i="3" s="1"/>
  <c r="BS136" i="3"/>
  <c r="BT136" i="3" s="1"/>
  <c r="BS134" i="3"/>
  <c r="BT134" i="3" s="1"/>
  <c r="BS132" i="3"/>
  <c r="BT132" i="3" s="1"/>
  <c r="BS130" i="3"/>
  <c r="BT130" i="3" s="1"/>
  <c r="BS128" i="3"/>
  <c r="BT128" i="3" s="1"/>
  <c r="BS126" i="3"/>
  <c r="BT126" i="3" s="1"/>
  <c r="BS124" i="3"/>
  <c r="BT124" i="3" s="1"/>
  <c r="BS122" i="3"/>
  <c r="BT122" i="3" s="1"/>
  <c r="BS120" i="3"/>
  <c r="BT120" i="3" s="1"/>
  <c r="BS118" i="3"/>
  <c r="BT118" i="3" s="1"/>
  <c r="BS116" i="3"/>
  <c r="BT116" i="3" s="1"/>
  <c r="BS114" i="3"/>
  <c r="BT114" i="3" s="1"/>
  <c r="BS112" i="3"/>
  <c r="BT112" i="3" s="1"/>
  <c r="BS110" i="3"/>
  <c r="BT110" i="3" s="1"/>
  <c r="BS108" i="3"/>
  <c r="BT108" i="3" s="1"/>
  <c r="BS106" i="3"/>
  <c r="BT106" i="3" s="1"/>
  <c r="BS104" i="3"/>
  <c r="BT104" i="3" s="1"/>
  <c r="BS102" i="3"/>
  <c r="BT102" i="3" s="1"/>
  <c r="BS100" i="3"/>
  <c r="BT100" i="3" s="1"/>
  <c r="BS98" i="3"/>
  <c r="BT98" i="3" s="1"/>
  <c r="BS96" i="3"/>
  <c r="BT96" i="3" s="1"/>
  <c r="BS94" i="3"/>
  <c r="BT94" i="3" s="1"/>
  <c r="BS92" i="3"/>
  <c r="BT92" i="3" s="1"/>
  <c r="BS90" i="3"/>
  <c r="BT90" i="3" s="1"/>
  <c r="BS88" i="3"/>
  <c r="BT88" i="3" s="1"/>
  <c r="BS86" i="3"/>
  <c r="BT86" i="3" s="1"/>
  <c r="BS84" i="3"/>
  <c r="BT84" i="3" s="1"/>
  <c r="BS82" i="3"/>
  <c r="BT82" i="3" s="1"/>
  <c r="BS80" i="3"/>
  <c r="BT80" i="3" s="1"/>
  <c r="BS78" i="3"/>
  <c r="BT78" i="3" s="1"/>
  <c r="BS76" i="3"/>
  <c r="BT76" i="3" s="1"/>
  <c r="BS74" i="3"/>
  <c r="BT74" i="3" s="1"/>
  <c r="BS72" i="3"/>
  <c r="BT72" i="3" s="1"/>
  <c r="BS70" i="3"/>
  <c r="BT70" i="3" s="1"/>
  <c r="BS68" i="3"/>
  <c r="BT68" i="3" s="1"/>
  <c r="BS66" i="3"/>
  <c r="BT66" i="3" s="1"/>
  <c r="BS64" i="3"/>
  <c r="BT64" i="3" s="1"/>
  <c r="BS62" i="3"/>
  <c r="BT62" i="3" s="1"/>
  <c r="BS60" i="3"/>
  <c r="BT60" i="3" s="1"/>
  <c r="BS58" i="3"/>
  <c r="BT58" i="3" s="1"/>
  <c r="BS56" i="3"/>
  <c r="BT56" i="3" s="1"/>
  <c r="BS54" i="3"/>
  <c r="BT54" i="3" s="1"/>
  <c r="BS52" i="3"/>
  <c r="BT52" i="3" s="1"/>
  <c r="BS50" i="3"/>
  <c r="BT50" i="3" s="1"/>
  <c r="BS48" i="3"/>
  <c r="BT48" i="3" s="1"/>
  <c r="BS46" i="3"/>
  <c r="BT46" i="3" s="1"/>
  <c r="BS44" i="3"/>
  <c r="BT44" i="3" s="1"/>
  <c r="BS42" i="3"/>
  <c r="BT42" i="3" s="1"/>
  <c r="BS40" i="3"/>
  <c r="BT40" i="3" s="1"/>
  <c r="BS38" i="3"/>
  <c r="BT38" i="3" s="1"/>
  <c r="BS36" i="3"/>
  <c r="BT36" i="3" s="1"/>
  <c r="BS34" i="3"/>
  <c r="BT34" i="3" s="1"/>
  <c r="BS32" i="3"/>
  <c r="BT32" i="3" s="1"/>
  <c r="BS30" i="3"/>
  <c r="BT30" i="3" s="1"/>
  <c r="BS28" i="3"/>
  <c r="BT28" i="3" s="1"/>
  <c r="BS26" i="3"/>
  <c r="BT26" i="3" s="1"/>
  <c r="BS24" i="3"/>
  <c r="BT24" i="3" s="1"/>
  <c r="BS22" i="3"/>
  <c r="BT22" i="3" s="1"/>
  <c r="BS20" i="3"/>
  <c r="BT20" i="3" s="1"/>
  <c r="BS18" i="3"/>
  <c r="BT18" i="3" s="1"/>
  <c r="BS16" i="3"/>
  <c r="BS340" i="3"/>
  <c r="BT340" i="3" s="1"/>
  <c r="BS336" i="3"/>
  <c r="BT336" i="3" s="1"/>
  <c r="BS332" i="3"/>
  <c r="BT332" i="3" s="1"/>
  <c r="BS328" i="3"/>
  <c r="BT328" i="3" s="1"/>
  <c r="BS324" i="3"/>
  <c r="BT324" i="3" s="1"/>
  <c r="BS320" i="3"/>
  <c r="BT320" i="3" s="1"/>
  <c r="BS316" i="3"/>
  <c r="BT316" i="3" s="1"/>
  <c r="BS312" i="3"/>
  <c r="BT312" i="3" s="1"/>
  <c r="BS308" i="3"/>
  <c r="BT308" i="3" s="1"/>
  <c r="BS304" i="3"/>
  <c r="BT304" i="3" s="1"/>
  <c r="BS301" i="3"/>
  <c r="BT301" i="3" s="1"/>
  <c r="BS299" i="3"/>
  <c r="BT299" i="3" s="1"/>
  <c r="BS297" i="3"/>
  <c r="BT297" i="3" s="1"/>
  <c r="BS295" i="3"/>
  <c r="BT295" i="3" s="1"/>
  <c r="BS293" i="3"/>
  <c r="BT293" i="3" s="1"/>
  <c r="BS291" i="3"/>
  <c r="BT291" i="3" s="1"/>
  <c r="BS289" i="3"/>
  <c r="BT289" i="3" s="1"/>
  <c r="BS287" i="3"/>
  <c r="BT287" i="3" s="1"/>
  <c r="BS285" i="3"/>
  <c r="BT285" i="3" s="1"/>
  <c r="BS283" i="3"/>
  <c r="BT283" i="3" s="1"/>
  <c r="BS281" i="3"/>
  <c r="BT281" i="3" s="1"/>
  <c r="BS279" i="3"/>
  <c r="BT279" i="3" s="1"/>
  <c r="BS277" i="3"/>
  <c r="BT277" i="3" s="1"/>
  <c r="BS275" i="3"/>
  <c r="BT275" i="3" s="1"/>
  <c r="BS273" i="3"/>
  <c r="BT273" i="3" s="1"/>
  <c r="BS271" i="3"/>
  <c r="BT271" i="3" s="1"/>
  <c r="BS269" i="3"/>
  <c r="BT269" i="3" s="1"/>
  <c r="BS267" i="3"/>
  <c r="BT267" i="3" s="1"/>
  <c r="BS265" i="3"/>
  <c r="BT265" i="3" s="1"/>
  <c r="BS263" i="3"/>
  <c r="BT263" i="3" s="1"/>
  <c r="BS261" i="3"/>
  <c r="BT261" i="3" s="1"/>
  <c r="BS259" i="3"/>
  <c r="BT259" i="3" s="1"/>
  <c r="BS257" i="3"/>
  <c r="BT257" i="3" s="1"/>
  <c r="BS255" i="3"/>
  <c r="BT255" i="3" s="1"/>
  <c r="BS253" i="3"/>
  <c r="BT253" i="3" s="1"/>
  <c r="BS251" i="3"/>
  <c r="BT251" i="3" s="1"/>
  <c r="BS249" i="3"/>
  <c r="BT249" i="3" s="1"/>
  <c r="BS247" i="3"/>
  <c r="BT247" i="3" s="1"/>
  <c r="BS245" i="3"/>
  <c r="BT245" i="3" s="1"/>
  <c r="BS243" i="3"/>
  <c r="BT243" i="3" s="1"/>
  <c r="BS241" i="3"/>
  <c r="BT241" i="3" s="1"/>
  <c r="BS239" i="3"/>
  <c r="BT239" i="3" s="1"/>
  <c r="BS237" i="3"/>
  <c r="BT237" i="3" s="1"/>
  <c r="BS235" i="3"/>
  <c r="BT235" i="3" s="1"/>
  <c r="BS233" i="3"/>
  <c r="BT233" i="3" s="1"/>
  <c r="BS231" i="3"/>
  <c r="BT231" i="3" s="1"/>
  <c r="BS229" i="3"/>
  <c r="BT229" i="3" s="1"/>
  <c r="BS227" i="3"/>
  <c r="BT227" i="3" s="1"/>
  <c r="BS225" i="3"/>
  <c r="BT225" i="3" s="1"/>
  <c r="BS223" i="3"/>
  <c r="BT223" i="3" s="1"/>
  <c r="BS221" i="3"/>
  <c r="BT221" i="3" s="1"/>
  <c r="BS219" i="3"/>
  <c r="BT219" i="3" s="1"/>
  <c r="BS217" i="3"/>
  <c r="BT217" i="3" s="1"/>
  <c r="BS215" i="3"/>
  <c r="BT215" i="3" s="1"/>
  <c r="BS213" i="3"/>
  <c r="BT213" i="3" s="1"/>
  <c r="BS211" i="3"/>
  <c r="BT211" i="3" s="1"/>
  <c r="BS209" i="3"/>
  <c r="BT209" i="3" s="1"/>
  <c r="BS207" i="3"/>
  <c r="BT207" i="3" s="1"/>
  <c r="BS205" i="3"/>
  <c r="BT205" i="3" s="1"/>
  <c r="BS203" i="3"/>
  <c r="BT203" i="3" s="1"/>
  <c r="BS201" i="3"/>
  <c r="BT201" i="3" s="1"/>
  <c r="BS199" i="3"/>
  <c r="BT199" i="3" s="1"/>
  <c r="BS197" i="3"/>
  <c r="BT197" i="3" s="1"/>
  <c r="BS195" i="3"/>
  <c r="BT195" i="3" s="1"/>
  <c r="BS193" i="3"/>
  <c r="BT193" i="3" s="1"/>
  <c r="BS191" i="3"/>
  <c r="BT191" i="3" s="1"/>
  <c r="BS189" i="3"/>
  <c r="BT189" i="3" s="1"/>
  <c r="BS187" i="3"/>
  <c r="BT187" i="3" s="1"/>
  <c r="BS185" i="3"/>
  <c r="BT185" i="3" s="1"/>
  <c r="BS183" i="3"/>
  <c r="BT183" i="3" s="1"/>
  <c r="BS181" i="3"/>
  <c r="BT181" i="3" s="1"/>
  <c r="BS179" i="3"/>
  <c r="BT179" i="3" s="1"/>
  <c r="BS177" i="3"/>
  <c r="BT177" i="3" s="1"/>
  <c r="BS175" i="3"/>
  <c r="BT175" i="3" s="1"/>
  <c r="BS173" i="3"/>
  <c r="BT173" i="3" s="1"/>
  <c r="BS171" i="3"/>
  <c r="BT171" i="3" s="1"/>
  <c r="BS169" i="3"/>
  <c r="BT169" i="3" s="1"/>
  <c r="BS167" i="3"/>
  <c r="BT167" i="3" s="1"/>
  <c r="BS165" i="3"/>
  <c r="BT165" i="3" s="1"/>
  <c r="BS163" i="3"/>
  <c r="BT163" i="3" s="1"/>
  <c r="BS161" i="3"/>
  <c r="BT161" i="3" s="1"/>
  <c r="BS159" i="3"/>
  <c r="BT159" i="3" s="1"/>
  <c r="BS157" i="3"/>
  <c r="BT157" i="3" s="1"/>
  <c r="BS155" i="3"/>
  <c r="BT155" i="3" s="1"/>
  <c r="BS153" i="3"/>
  <c r="BT153" i="3" s="1"/>
  <c r="BS151" i="3"/>
  <c r="BT151" i="3" s="1"/>
  <c r="BS149" i="3"/>
  <c r="BT149" i="3" s="1"/>
  <c r="BS147" i="3"/>
  <c r="BT147" i="3" s="1"/>
  <c r="BS145" i="3"/>
  <c r="BT145" i="3" s="1"/>
  <c r="BS143" i="3"/>
  <c r="BT143" i="3" s="1"/>
  <c r="BS141" i="3"/>
  <c r="BT141" i="3" s="1"/>
  <c r="BS139" i="3"/>
  <c r="BT139" i="3" s="1"/>
  <c r="BS137" i="3"/>
  <c r="BT137" i="3" s="1"/>
  <c r="BS135" i="3"/>
  <c r="BT135" i="3" s="1"/>
  <c r="BS133" i="3"/>
  <c r="BT133" i="3" s="1"/>
  <c r="BS131" i="3"/>
  <c r="BT131" i="3" s="1"/>
  <c r="BS129" i="3"/>
  <c r="BT129" i="3" s="1"/>
  <c r="BS127" i="3"/>
  <c r="BT127" i="3" s="1"/>
  <c r="BS125" i="3"/>
  <c r="BT125" i="3" s="1"/>
  <c r="BS123" i="3"/>
  <c r="BT123" i="3" s="1"/>
  <c r="BS121" i="3"/>
  <c r="BT121" i="3" s="1"/>
  <c r="BS119" i="3"/>
  <c r="BT119" i="3" s="1"/>
  <c r="BS117" i="3"/>
  <c r="BT117" i="3" s="1"/>
  <c r="BS115" i="3"/>
  <c r="BT115" i="3" s="1"/>
  <c r="BS113" i="3"/>
  <c r="BT113" i="3" s="1"/>
  <c r="BS111" i="3"/>
  <c r="BT111" i="3" s="1"/>
  <c r="BS109" i="3"/>
  <c r="BT109" i="3" s="1"/>
  <c r="BS107" i="3"/>
  <c r="BT107" i="3" s="1"/>
  <c r="BS105" i="3"/>
  <c r="BT105" i="3" s="1"/>
  <c r="BS103" i="3"/>
  <c r="BT103" i="3" s="1"/>
  <c r="BS101" i="3"/>
  <c r="BT101" i="3" s="1"/>
  <c r="BS99" i="3"/>
  <c r="BT99" i="3" s="1"/>
  <c r="BS97" i="3"/>
  <c r="BT97" i="3" s="1"/>
  <c r="BS95" i="3"/>
  <c r="BT95" i="3" s="1"/>
  <c r="BS93" i="3"/>
  <c r="BT93" i="3" s="1"/>
  <c r="BS91" i="3"/>
  <c r="BT91" i="3" s="1"/>
  <c r="BS89" i="3"/>
  <c r="BT89" i="3" s="1"/>
  <c r="BS87" i="3"/>
  <c r="BT87" i="3" s="1"/>
  <c r="BS85" i="3"/>
  <c r="BT85" i="3" s="1"/>
  <c r="BS83" i="3"/>
  <c r="BT83" i="3" s="1"/>
  <c r="BS81" i="3"/>
  <c r="BT81" i="3" s="1"/>
  <c r="BS79" i="3"/>
  <c r="BT79" i="3" s="1"/>
  <c r="BS77" i="3"/>
  <c r="BT77" i="3" s="1"/>
  <c r="BS75" i="3"/>
  <c r="BT75" i="3" s="1"/>
  <c r="BS73" i="3"/>
  <c r="BT73" i="3" s="1"/>
  <c r="BS71" i="3"/>
  <c r="BT71" i="3" s="1"/>
  <c r="BS69" i="3"/>
  <c r="BT69" i="3" s="1"/>
  <c r="BS67" i="3"/>
  <c r="BT67" i="3" s="1"/>
  <c r="BS65" i="3"/>
  <c r="BT65" i="3" s="1"/>
  <c r="BS63" i="3"/>
  <c r="BT63" i="3" s="1"/>
  <c r="BS61" i="3"/>
  <c r="BT61" i="3" s="1"/>
  <c r="BS59" i="3"/>
  <c r="BT59" i="3" s="1"/>
  <c r="BS57" i="3"/>
  <c r="BT57" i="3" s="1"/>
  <c r="BS55" i="3"/>
  <c r="BT55" i="3" s="1"/>
  <c r="BS53" i="3"/>
  <c r="BT53" i="3" s="1"/>
  <c r="BS51" i="3"/>
  <c r="BT51" i="3" s="1"/>
  <c r="BS49" i="3"/>
  <c r="BT49" i="3" s="1"/>
  <c r="BS47" i="3"/>
  <c r="BT47" i="3" s="1"/>
  <c r="BS45" i="3"/>
  <c r="BT45" i="3" s="1"/>
  <c r="BS43" i="3"/>
  <c r="BT43" i="3" s="1"/>
  <c r="BS41" i="3"/>
  <c r="BT41" i="3" s="1"/>
  <c r="BS39" i="3"/>
  <c r="BT39" i="3" s="1"/>
  <c r="BS37" i="3"/>
  <c r="BT37" i="3" s="1"/>
  <c r="BS35" i="3"/>
  <c r="BT35" i="3" s="1"/>
  <c r="BS33" i="3"/>
  <c r="BT33" i="3" s="1"/>
  <c r="BS31" i="3"/>
  <c r="BT31" i="3" s="1"/>
  <c r="BS29" i="3"/>
  <c r="BT29" i="3" s="1"/>
  <c r="BS27" i="3"/>
  <c r="BT27" i="3" s="1"/>
  <c r="BS25" i="3"/>
  <c r="BT25" i="3" s="1"/>
  <c r="BS23" i="3"/>
  <c r="BT23" i="3" s="1"/>
  <c r="BS21" i="3"/>
  <c r="BT21" i="3" s="1"/>
  <c r="BS19" i="3"/>
  <c r="BT19" i="3" s="1"/>
  <c r="BS17" i="3"/>
  <c r="BT17" i="3" s="1"/>
  <c r="BL911" i="3"/>
  <c r="BM911" i="3" s="1"/>
  <c r="BL909" i="3"/>
  <c r="BM909" i="3" s="1"/>
  <c r="BL907" i="3"/>
  <c r="BM907" i="3" s="1"/>
  <c r="BL905" i="3"/>
  <c r="BM905" i="3" s="1"/>
  <c r="BL903" i="3"/>
  <c r="BM903" i="3" s="1"/>
  <c r="BL901" i="3"/>
  <c r="BM901" i="3" s="1"/>
  <c r="BL899" i="3"/>
  <c r="BM899" i="3" s="1"/>
  <c r="BL897" i="3"/>
  <c r="BM897" i="3" s="1"/>
  <c r="BL895" i="3"/>
  <c r="BM895" i="3" s="1"/>
  <c r="BL893" i="3"/>
  <c r="BM893" i="3" s="1"/>
  <c r="BL891" i="3"/>
  <c r="BM891" i="3" s="1"/>
  <c r="BL889" i="3"/>
  <c r="BM889" i="3" s="1"/>
  <c r="BL887" i="3"/>
  <c r="BM887" i="3" s="1"/>
  <c r="BL885" i="3"/>
  <c r="BM885" i="3" s="1"/>
  <c r="BL883" i="3"/>
  <c r="BM883" i="3" s="1"/>
  <c r="BL881" i="3"/>
  <c r="BM881" i="3" s="1"/>
  <c r="BL879" i="3"/>
  <c r="BM879" i="3" s="1"/>
  <c r="BL877" i="3"/>
  <c r="BM877" i="3" s="1"/>
  <c r="BL875" i="3"/>
  <c r="BM875" i="3" s="1"/>
  <c r="BL873" i="3"/>
  <c r="BM873" i="3" s="1"/>
  <c r="BL871" i="3"/>
  <c r="BM871" i="3" s="1"/>
  <c r="BL869" i="3"/>
  <c r="BM869" i="3" s="1"/>
  <c r="BL867" i="3"/>
  <c r="BM867" i="3" s="1"/>
  <c r="BL865" i="3"/>
  <c r="BM865" i="3" s="1"/>
  <c r="BL863" i="3"/>
  <c r="BM863" i="3" s="1"/>
  <c r="BL861" i="3"/>
  <c r="BM861" i="3" s="1"/>
  <c r="BL859" i="3"/>
  <c r="BM859" i="3" s="1"/>
  <c r="BL857" i="3"/>
  <c r="BM857" i="3" s="1"/>
  <c r="BL855" i="3"/>
  <c r="BM855" i="3" s="1"/>
  <c r="BL853" i="3"/>
  <c r="BM853" i="3" s="1"/>
  <c r="BL851" i="3"/>
  <c r="BM851" i="3" s="1"/>
  <c r="BL849" i="3"/>
  <c r="BM849" i="3" s="1"/>
  <c r="BL847" i="3"/>
  <c r="BM847" i="3" s="1"/>
  <c r="BL845" i="3"/>
  <c r="BM845" i="3" s="1"/>
  <c r="BL843" i="3"/>
  <c r="BM843" i="3" s="1"/>
  <c r="BL841" i="3"/>
  <c r="BM841" i="3" s="1"/>
  <c r="BL839" i="3"/>
  <c r="BM839" i="3" s="1"/>
  <c r="BL837" i="3"/>
  <c r="BM837" i="3" s="1"/>
  <c r="BL835" i="3"/>
  <c r="BM835" i="3" s="1"/>
  <c r="BL833" i="3"/>
  <c r="BM833" i="3" s="1"/>
  <c r="BL831" i="3"/>
  <c r="BM831" i="3" s="1"/>
  <c r="BL829" i="3"/>
  <c r="BM829" i="3" s="1"/>
  <c r="BL827" i="3"/>
  <c r="BM827" i="3" s="1"/>
  <c r="BL825" i="3"/>
  <c r="BM825" i="3" s="1"/>
  <c r="BL823" i="3"/>
  <c r="BM823" i="3" s="1"/>
  <c r="BL821" i="3"/>
  <c r="BM821" i="3" s="1"/>
  <c r="BL819" i="3"/>
  <c r="BM819" i="3" s="1"/>
  <c r="BL817" i="3"/>
  <c r="BM817" i="3" s="1"/>
  <c r="BL815" i="3"/>
  <c r="BM815" i="3" s="1"/>
  <c r="BL813" i="3"/>
  <c r="BM813" i="3" s="1"/>
  <c r="BL811" i="3"/>
  <c r="BM811" i="3" s="1"/>
  <c r="BL809" i="3"/>
  <c r="BM809" i="3" s="1"/>
  <c r="BL807" i="3"/>
  <c r="BM807" i="3" s="1"/>
  <c r="BL805" i="3"/>
  <c r="BM805" i="3" s="1"/>
  <c r="BL803" i="3"/>
  <c r="BM803" i="3" s="1"/>
  <c r="BL801" i="3"/>
  <c r="BM801" i="3" s="1"/>
  <c r="BL799" i="3"/>
  <c r="BM799" i="3" s="1"/>
  <c r="BL797" i="3"/>
  <c r="BM797" i="3" s="1"/>
  <c r="BL795" i="3"/>
  <c r="BM795" i="3" s="1"/>
  <c r="BL793" i="3"/>
  <c r="BM793" i="3" s="1"/>
  <c r="BL791" i="3"/>
  <c r="BM791" i="3" s="1"/>
  <c r="BL789" i="3"/>
  <c r="BM789" i="3" s="1"/>
  <c r="BL787" i="3"/>
  <c r="BM787" i="3" s="1"/>
  <c r="BL785" i="3"/>
  <c r="BM785" i="3" s="1"/>
  <c r="BL783" i="3"/>
  <c r="BM783" i="3" s="1"/>
  <c r="BL781" i="3"/>
  <c r="BM781" i="3" s="1"/>
  <c r="BL779" i="3"/>
  <c r="BM779" i="3" s="1"/>
  <c r="BL777" i="3"/>
  <c r="BM777" i="3" s="1"/>
  <c r="BL775" i="3"/>
  <c r="BM775" i="3" s="1"/>
  <c r="BL773" i="3"/>
  <c r="BM773" i="3" s="1"/>
  <c r="BL771" i="3"/>
  <c r="BM771" i="3" s="1"/>
  <c r="BL769" i="3"/>
  <c r="BM769" i="3" s="1"/>
  <c r="BL767" i="3"/>
  <c r="BM767" i="3" s="1"/>
  <c r="BL765" i="3"/>
  <c r="BM765" i="3" s="1"/>
  <c r="BL763" i="3"/>
  <c r="BM763" i="3" s="1"/>
  <c r="BL761" i="3"/>
  <c r="BM761" i="3" s="1"/>
  <c r="BL759" i="3"/>
  <c r="BM759" i="3" s="1"/>
  <c r="BL757" i="3"/>
  <c r="BM757" i="3" s="1"/>
  <c r="BL755" i="3"/>
  <c r="BM755" i="3" s="1"/>
  <c r="BL753" i="3"/>
  <c r="BM753" i="3" s="1"/>
  <c r="BL751" i="3"/>
  <c r="BM751" i="3" s="1"/>
  <c r="BL749" i="3"/>
  <c r="BM749" i="3" s="1"/>
  <c r="BL747" i="3"/>
  <c r="BM747" i="3" s="1"/>
  <c r="BL745" i="3"/>
  <c r="BM745" i="3" s="1"/>
  <c r="BL743" i="3"/>
  <c r="BM743" i="3" s="1"/>
  <c r="BL741" i="3"/>
  <c r="BM741" i="3" s="1"/>
  <c r="BL739" i="3"/>
  <c r="BM739" i="3" s="1"/>
  <c r="BL737" i="3"/>
  <c r="BM737" i="3" s="1"/>
  <c r="BL735" i="3"/>
  <c r="BM735" i="3" s="1"/>
  <c r="BL733" i="3"/>
  <c r="BM733" i="3" s="1"/>
  <c r="BL731" i="3"/>
  <c r="BM731" i="3" s="1"/>
  <c r="BL729" i="3"/>
  <c r="BM729" i="3" s="1"/>
  <c r="BL727" i="3"/>
  <c r="BM727" i="3" s="1"/>
  <c r="BL725" i="3"/>
  <c r="BM725" i="3" s="1"/>
  <c r="BL723" i="3"/>
  <c r="BM723" i="3" s="1"/>
  <c r="BL721" i="3"/>
  <c r="BM721" i="3" s="1"/>
  <c r="BL719" i="3"/>
  <c r="BM719" i="3" s="1"/>
  <c r="BL717" i="3"/>
  <c r="BM717" i="3" s="1"/>
  <c r="BL715" i="3"/>
  <c r="BM715" i="3" s="1"/>
  <c r="BL713" i="3"/>
  <c r="BM713" i="3" s="1"/>
  <c r="BL711" i="3"/>
  <c r="BM711" i="3" s="1"/>
  <c r="BL709" i="3"/>
  <c r="BM709" i="3" s="1"/>
  <c r="BL707" i="3"/>
  <c r="BM707" i="3" s="1"/>
  <c r="BL705" i="3"/>
  <c r="BM705" i="3" s="1"/>
  <c r="BL703" i="3"/>
  <c r="BM703" i="3" s="1"/>
  <c r="BL701" i="3"/>
  <c r="BM701" i="3" s="1"/>
  <c r="BL699" i="3"/>
  <c r="BM699" i="3" s="1"/>
  <c r="BL697" i="3"/>
  <c r="BM697" i="3" s="1"/>
  <c r="BL695" i="3"/>
  <c r="BM695" i="3" s="1"/>
  <c r="BL693" i="3"/>
  <c r="BM693" i="3" s="1"/>
  <c r="BL691" i="3"/>
  <c r="BM691" i="3" s="1"/>
  <c r="BL689" i="3"/>
  <c r="BM689" i="3" s="1"/>
  <c r="BL687" i="3"/>
  <c r="BM687" i="3" s="1"/>
  <c r="BL685" i="3"/>
  <c r="BM685" i="3" s="1"/>
  <c r="BL683" i="3"/>
  <c r="BM683" i="3" s="1"/>
  <c r="BL681" i="3"/>
  <c r="BM681" i="3" s="1"/>
  <c r="BL679" i="3"/>
  <c r="BM679" i="3" s="1"/>
  <c r="BL677" i="3"/>
  <c r="BM677" i="3" s="1"/>
  <c r="BL675" i="3"/>
  <c r="BM675" i="3" s="1"/>
  <c r="BL673" i="3"/>
  <c r="BM673" i="3" s="1"/>
  <c r="BL671" i="3"/>
  <c r="BM671" i="3" s="1"/>
  <c r="BL669" i="3"/>
  <c r="BM669" i="3" s="1"/>
  <c r="BL667" i="3"/>
  <c r="BM667" i="3" s="1"/>
  <c r="BL665" i="3"/>
  <c r="BM665" i="3" s="1"/>
  <c r="BL663" i="3"/>
  <c r="BM663" i="3" s="1"/>
  <c r="BL661" i="3"/>
  <c r="BM661" i="3" s="1"/>
  <c r="BL659" i="3"/>
  <c r="BM659" i="3" s="1"/>
  <c r="BL657" i="3"/>
  <c r="BM657" i="3" s="1"/>
  <c r="BL655" i="3"/>
  <c r="BM655" i="3" s="1"/>
  <c r="BL653" i="3"/>
  <c r="BM653" i="3" s="1"/>
  <c r="BL651" i="3"/>
  <c r="BM651" i="3" s="1"/>
  <c r="BL649" i="3"/>
  <c r="BM649" i="3" s="1"/>
  <c r="BL647" i="3"/>
  <c r="BM647" i="3" s="1"/>
  <c r="BL645" i="3"/>
  <c r="BM645" i="3" s="1"/>
  <c r="BL643" i="3"/>
  <c r="BM643" i="3" s="1"/>
  <c r="BL641" i="3"/>
  <c r="BM641" i="3" s="1"/>
  <c r="BL639" i="3"/>
  <c r="BM639" i="3" s="1"/>
  <c r="BL637" i="3"/>
  <c r="BM637" i="3" s="1"/>
  <c r="BL635" i="3"/>
  <c r="BM635" i="3" s="1"/>
  <c r="BL633" i="3"/>
  <c r="BM633" i="3" s="1"/>
  <c r="BL631" i="3"/>
  <c r="BM631" i="3" s="1"/>
  <c r="BL629" i="3"/>
  <c r="BM629" i="3" s="1"/>
  <c r="BL627" i="3"/>
  <c r="BM627" i="3" s="1"/>
  <c r="BL625" i="3"/>
  <c r="BM625" i="3" s="1"/>
  <c r="BL623" i="3"/>
  <c r="BM623" i="3" s="1"/>
  <c r="BL621" i="3"/>
  <c r="BM621" i="3" s="1"/>
  <c r="BL619" i="3"/>
  <c r="BM619" i="3" s="1"/>
  <c r="BL617" i="3"/>
  <c r="BM617" i="3" s="1"/>
  <c r="BL615" i="3"/>
  <c r="BM615" i="3" s="1"/>
  <c r="BL613" i="3"/>
  <c r="BM613" i="3" s="1"/>
  <c r="BL611" i="3"/>
  <c r="BM611" i="3" s="1"/>
  <c r="BL609" i="3"/>
  <c r="BM609" i="3" s="1"/>
  <c r="BL607" i="3"/>
  <c r="BM607" i="3" s="1"/>
  <c r="BL605" i="3"/>
  <c r="BM605" i="3" s="1"/>
  <c r="BL603" i="3"/>
  <c r="BM603" i="3" s="1"/>
  <c r="BL601" i="3"/>
  <c r="BM601" i="3" s="1"/>
  <c r="BL599" i="3"/>
  <c r="BM599" i="3" s="1"/>
  <c r="BL597" i="3"/>
  <c r="BM597" i="3" s="1"/>
  <c r="BL595" i="3"/>
  <c r="BM595" i="3" s="1"/>
  <c r="BL593" i="3"/>
  <c r="BM593" i="3" s="1"/>
  <c r="BL591" i="3"/>
  <c r="BM591" i="3" s="1"/>
  <c r="BL589" i="3"/>
  <c r="BM589" i="3" s="1"/>
  <c r="BL587" i="3"/>
  <c r="BM587" i="3" s="1"/>
  <c r="BL585" i="3"/>
  <c r="BM585" i="3" s="1"/>
  <c r="BL583" i="3"/>
  <c r="BM583" i="3" s="1"/>
  <c r="BL581" i="3"/>
  <c r="BM581" i="3" s="1"/>
  <c r="BL579" i="3"/>
  <c r="BM579" i="3" s="1"/>
  <c r="BL577" i="3"/>
  <c r="BM577" i="3" s="1"/>
  <c r="BL575" i="3"/>
  <c r="BM575" i="3" s="1"/>
  <c r="BL573" i="3"/>
  <c r="BM573" i="3" s="1"/>
  <c r="BL571" i="3"/>
  <c r="BM571" i="3" s="1"/>
  <c r="BL569" i="3"/>
  <c r="BM569" i="3" s="1"/>
  <c r="BL567" i="3"/>
  <c r="BM567" i="3" s="1"/>
  <c r="BL565" i="3"/>
  <c r="BM565" i="3" s="1"/>
  <c r="BL563" i="3"/>
  <c r="BM563" i="3" s="1"/>
  <c r="BL561" i="3"/>
  <c r="BM561" i="3" s="1"/>
  <c r="BL559" i="3"/>
  <c r="BM559" i="3" s="1"/>
  <c r="BL557" i="3"/>
  <c r="BM557" i="3" s="1"/>
  <c r="BL555" i="3"/>
  <c r="BM555" i="3" s="1"/>
  <c r="BL553" i="3"/>
  <c r="BM553" i="3" s="1"/>
  <c r="BL551" i="3"/>
  <c r="BM551" i="3" s="1"/>
  <c r="BL549" i="3"/>
  <c r="BM549" i="3" s="1"/>
  <c r="BL547" i="3"/>
  <c r="BM547" i="3" s="1"/>
  <c r="BL545" i="3"/>
  <c r="BM545" i="3" s="1"/>
  <c r="BL543" i="3"/>
  <c r="BM543" i="3" s="1"/>
  <c r="BL541" i="3"/>
  <c r="BM541" i="3" s="1"/>
  <c r="BL539" i="3"/>
  <c r="BM539" i="3" s="1"/>
  <c r="BL537" i="3"/>
  <c r="BM537" i="3" s="1"/>
  <c r="BL535" i="3"/>
  <c r="BM535" i="3" s="1"/>
  <c r="BL533" i="3"/>
  <c r="BM533" i="3" s="1"/>
  <c r="BL531" i="3"/>
  <c r="BM531" i="3" s="1"/>
  <c r="BL529" i="3"/>
  <c r="BM529" i="3" s="1"/>
  <c r="BL527" i="3"/>
  <c r="BM527" i="3" s="1"/>
  <c r="BL525" i="3"/>
  <c r="BM525" i="3" s="1"/>
  <c r="BL523" i="3"/>
  <c r="BM523" i="3" s="1"/>
  <c r="BL521" i="3"/>
  <c r="BM521" i="3" s="1"/>
  <c r="BL519" i="3"/>
  <c r="BM519" i="3" s="1"/>
  <c r="BL517" i="3"/>
  <c r="BM517" i="3" s="1"/>
  <c r="BL515" i="3"/>
  <c r="BM515" i="3" s="1"/>
  <c r="BL513" i="3"/>
  <c r="BM513" i="3" s="1"/>
  <c r="BL511" i="3"/>
  <c r="BM511" i="3" s="1"/>
  <c r="BL509" i="3"/>
  <c r="BM509" i="3" s="1"/>
  <c r="BL507" i="3"/>
  <c r="BM507" i="3" s="1"/>
  <c r="BL505" i="3"/>
  <c r="BM505" i="3" s="1"/>
  <c r="BL503" i="3"/>
  <c r="BM503" i="3" s="1"/>
  <c r="BL501" i="3"/>
  <c r="BM501" i="3" s="1"/>
  <c r="BL499" i="3"/>
  <c r="BM499" i="3" s="1"/>
  <c r="BL497" i="3"/>
  <c r="BM497" i="3" s="1"/>
  <c r="BL495" i="3"/>
  <c r="BM495" i="3" s="1"/>
  <c r="BL493" i="3"/>
  <c r="BM493" i="3" s="1"/>
  <c r="BL491" i="3"/>
  <c r="BM491" i="3" s="1"/>
  <c r="BL489" i="3"/>
  <c r="BM489" i="3" s="1"/>
  <c r="BL487" i="3"/>
  <c r="BM487" i="3" s="1"/>
  <c r="BL485" i="3"/>
  <c r="BM485" i="3" s="1"/>
  <c r="BL483" i="3"/>
  <c r="BM483" i="3" s="1"/>
  <c r="BL481" i="3"/>
  <c r="BM481" i="3" s="1"/>
  <c r="BL479" i="3"/>
  <c r="BM479" i="3" s="1"/>
  <c r="BL477" i="3"/>
  <c r="BM477" i="3" s="1"/>
  <c r="BL475" i="3"/>
  <c r="BM475" i="3" s="1"/>
  <c r="BL473" i="3"/>
  <c r="BM473" i="3" s="1"/>
  <c r="BL471" i="3"/>
  <c r="BM471" i="3" s="1"/>
  <c r="BL469" i="3"/>
  <c r="BM469" i="3" s="1"/>
  <c r="BL467" i="3"/>
  <c r="BM467" i="3" s="1"/>
  <c r="BL465" i="3"/>
  <c r="BM465" i="3" s="1"/>
  <c r="BL463" i="3"/>
  <c r="BM463" i="3" s="1"/>
  <c r="BL461" i="3"/>
  <c r="BM461" i="3" s="1"/>
  <c r="BL459" i="3"/>
  <c r="BM459" i="3" s="1"/>
  <c r="BL457" i="3"/>
  <c r="BM457" i="3" s="1"/>
  <c r="BL455" i="3"/>
  <c r="BM455" i="3" s="1"/>
  <c r="BL453" i="3"/>
  <c r="BM453" i="3" s="1"/>
  <c r="BL451" i="3"/>
  <c r="BM451" i="3" s="1"/>
  <c r="BL449" i="3"/>
  <c r="BM449" i="3" s="1"/>
  <c r="BL447" i="3"/>
  <c r="BM447" i="3" s="1"/>
  <c r="BL445" i="3"/>
  <c r="BM445" i="3" s="1"/>
  <c r="BL443" i="3"/>
  <c r="BM443" i="3" s="1"/>
  <c r="BL441" i="3"/>
  <c r="BM441" i="3" s="1"/>
  <c r="BL439" i="3"/>
  <c r="BM439" i="3" s="1"/>
  <c r="BL437" i="3"/>
  <c r="BM437" i="3" s="1"/>
  <c r="BL435" i="3"/>
  <c r="BM435" i="3" s="1"/>
  <c r="BL433" i="3"/>
  <c r="BM433" i="3" s="1"/>
  <c r="BL431" i="3"/>
  <c r="BM431" i="3" s="1"/>
  <c r="BL429" i="3"/>
  <c r="BM429" i="3" s="1"/>
  <c r="BL427" i="3"/>
  <c r="BM427" i="3" s="1"/>
  <c r="BL425" i="3"/>
  <c r="BM425" i="3" s="1"/>
  <c r="BL423" i="3"/>
  <c r="BM423" i="3" s="1"/>
  <c r="BL421" i="3"/>
  <c r="BM421" i="3" s="1"/>
  <c r="BL419" i="3"/>
  <c r="BM419" i="3" s="1"/>
  <c r="BL417" i="3"/>
  <c r="BM417" i="3" s="1"/>
  <c r="BL415" i="3"/>
  <c r="BM415" i="3" s="1"/>
  <c r="BL413" i="3"/>
  <c r="BM413" i="3" s="1"/>
  <c r="BL411" i="3"/>
  <c r="BM411" i="3" s="1"/>
  <c r="BL409" i="3"/>
  <c r="BM409" i="3" s="1"/>
  <c r="BL407" i="3"/>
  <c r="BM407" i="3" s="1"/>
  <c r="BL405" i="3"/>
  <c r="BM405" i="3" s="1"/>
  <c r="BL403" i="3"/>
  <c r="BM403" i="3" s="1"/>
  <c r="BL401" i="3"/>
  <c r="BM401" i="3" s="1"/>
  <c r="BL399" i="3"/>
  <c r="BM399" i="3" s="1"/>
  <c r="BL397" i="3"/>
  <c r="BM397" i="3" s="1"/>
  <c r="BL395" i="3"/>
  <c r="BM395" i="3" s="1"/>
  <c r="BL393" i="3"/>
  <c r="BM393" i="3" s="1"/>
  <c r="BL391" i="3"/>
  <c r="BM391" i="3" s="1"/>
  <c r="BL389" i="3"/>
  <c r="BM389" i="3" s="1"/>
  <c r="BL387" i="3"/>
  <c r="BM387" i="3" s="1"/>
  <c r="BL385" i="3"/>
  <c r="BM385" i="3" s="1"/>
  <c r="BL383" i="3"/>
  <c r="BM383" i="3" s="1"/>
  <c r="BL381" i="3"/>
  <c r="BM381" i="3" s="1"/>
  <c r="BL379" i="3"/>
  <c r="BM379" i="3" s="1"/>
  <c r="BL377" i="3"/>
  <c r="BM377" i="3" s="1"/>
  <c r="BL375" i="3"/>
  <c r="BM375" i="3" s="1"/>
  <c r="BL373" i="3"/>
  <c r="BM373" i="3" s="1"/>
  <c r="BL371" i="3"/>
  <c r="BM371" i="3" s="1"/>
  <c r="BL369" i="3"/>
  <c r="BM369" i="3" s="1"/>
  <c r="BL367" i="3"/>
  <c r="BM367" i="3" s="1"/>
  <c r="BL365" i="3"/>
  <c r="BM365" i="3" s="1"/>
  <c r="BL363" i="3"/>
  <c r="BM363" i="3" s="1"/>
  <c r="BL910" i="3"/>
  <c r="BM910" i="3" s="1"/>
  <c r="BL908" i="3"/>
  <c r="BM908" i="3" s="1"/>
  <c r="BL906" i="3"/>
  <c r="BM906" i="3" s="1"/>
  <c r="BL904" i="3"/>
  <c r="BM904" i="3" s="1"/>
  <c r="BL902" i="3"/>
  <c r="BM902" i="3" s="1"/>
  <c r="BL900" i="3"/>
  <c r="BM900" i="3" s="1"/>
  <c r="BL898" i="3"/>
  <c r="BM898" i="3" s="1"/>
  <c r="BL896" i="3"/>
  <c r="BM896" i="3" s="1"/>
  <c r="BL894" i="3"/>
  <c r="BM894" i="3" s="1"/>
  <c r="BL892" i="3"/>
  <c r="BM892" i="3" s="1"/>
  <c r="BL890" i="3"/>
  <c r="BM890" i="3" s="1"/>
  <c r="BL888" i="3"/>
  <c r="BM888" i="3" s="1"/>
  <c r="BL886" i="3"/>
  <c r="BM886" i="3" s="1"/>
  <c r="BL884" i="3"/>
  <c r="BM884" i="3" s="1"/>
  <c r="BL882" i="3"/>
  <c r="BM882" i="3" s="1"/>
  <c r="BL880" i="3"/>
  <c r="BM880" i="3" s="1"/>
  <c r="BL878" i="3"/>
  <c r="BM878" i="3" s="1"/>
  <c r="BL876" i="3"/>
  <c r="BM876" i="3" s="1"/>
  <c r="BL874" i="3"/>
  <c r="BM874" i="3" s="1"/>
  <c r="BL872" i="3"/>
  <c r="BM872" i="3" s="1"/>
  <c r="BL870" i="3"/>
  <c r="BM870" i="3" s="1"/>
  <c r="BL868" i="3"/>
  <c r="BM868" i="3" s="1"/>
  <c r="BL866" i="3"/>
  <c r="BM866" i="3" s="1"/>
  <c r="BL864" i="3"/>
  <c r="BM864" i="3" s="1"/>
  <c r="BL862" i="3"/>
  <c r="BM862" i="3" s="1"/>
  <c r="BL860" i="3"/>
  <c r="BM860" i="3" s="1"/>
  <c r="BL858" i="3"/>
  <c r="BM858" i="3" s="1"/>
  <c r="BL856" i="3"/>
  <c r="BM856" i="3" s="1"/>
  <c r="BL854" i="3"/>
  <c r="BM854" i="3" s="1"/>
  <c r="BL852" i="3"/>
  <c r="BM852" i="3" s="1"/>
  <c r="BL850" i="3"/>
  <c r="BM850" i="3" s="1"/>
  <c r="BL848" i="3"/>
  <c r="BM848" i="3" s="1"/>
  <c r="BL846" i="3"/>
  <c r="BM846" i="3" s="1"/>
  <c r="BL844" i="3"/>
  <c r="BM844" i="3" s="1"/>
  <c r="BL842" i="3"/>
  <c r="BM842" i="3" s="1"/>
  <c r="BL840" i="3"/>
  <c r="BM840" i="3" s="1"/>
  <c r="BL838" i="3"/>
  <c r="BM838" i="3" s="1"/>
  <c r="BL836" i="3"/>
  <c r="BM836" i="3" s="1"/>
  <c r="BL834" i="3"/>
  <c r="BM834" i="3" s="1"/>
  <c r="BL832" i="3"/>
  <c r="BM832" i="3" s="1"/>
  <c r="BL830" i="3"/>
  <c r="BM830" i="3" s="1"/>
  <c r="BL828" i="3"/>
  <c r="BM828" i="3" s="1"/>
  <c r="BL826" i="3"/>
  <c r="BM826" i="3" s="1"/>
  <c r="BL824" i="3"/>
  <c r="BM824" i="3" s="1"/>
  <c r="BL822" i="3"/>
  <c r="BM822" i="3" s="1"/>
  <c r="BL820" i="3"/>
  <c r="BM820" i="3" s="1"/>
  <c r="BL818" i="3"/>
  <c r="BM818" i="3" s="1"/>
  <c r="BL816" i="3"/>
  <c r="BM816" i="3" s="1"/>
  <c r="BL814" i="3"/>
  <c r="BM814" i="3" s="1"/>
  <c r="BL812" i="3"/>
  <c r="BM812" i="3" s="1"/>
  <c r="BL810" i="3"/>
  <c r="BM810" i="3" s="1"/>
  <c r="BL808" i="3"/>
  <c r="BM808" i="3" s="1"/>
  <c r="BL806" i="3"/>
  <c r="BM806" i="3" s="1"/>
  <c r="BL804" i="3"/>
  <c r="BM804" i="3" s="1"/>
  <c r="BL802" i="3"/>
  <c r="BM802" i="3" s="1"/>
  <c r="BL800" i="3"/>
  <c r="BM800" i="3" s="1"/>
  <c r="BL798" i="3"/>
  <c r="BM798" i="3" s="1"/>
  <c r="BL796" i="3"/>
  <c r="BM796" i="3" s="1"/>
  <c r="BL794" i="3"/>
  <c r="BM794" i="3" s="1"/>
  <c r="BL792" i="3"/>
  <c r="BM792" i="3" s="1"/>
  <c r="BL790" i="3"/>
  <c r="BM790" i="3" s="1"/>
  <c r="BL788" i="3"/>
  <c r="BM788" i="3" s="1"/>
  <c r="BL786" i="3"/>
  <c r="BM786" i="3" s="1"/>
  <c r="BL784" i="3"/>
  <c r="BM784" i="3" s="1"/>
  <c r="BL782" i="3"/>
  <c r="BM782" i="3" s="1"/>
  <c r="BL780" i="3"/>
  <c r="BM780" i="3" s="1"/>
  <c r="BL778" i="3"/>
  <c r="BM778" i="3" s="1"/>
  <c r="BL776" i="3"/>
  <c r="BM776" i="3" s="1"/>
  <c r="BL774" i="3"/>
  <c r="BM774" i="3" s="1"/>
  <c r="BL772" i="3"/>
  <c r="BM772" i="3" s="1"/>
  <c r="BL770" i="3"/>
  <c r="BM770" i="3" s="1"/>
  <c r="BL768" i="3"/>
  <c r="BM768" i="3" s="1"/>
  <c r="BL766" i="3"/>
  <c r="BM766" i="3" s="1"/>
  <c r="BL764" i="3"/>
  <c r="BM764" i="3" s="1"/>
  <c r="BL762" i="3"/>
  <c r="BM762" i="3" s="1"/>
  <c r="BL760" i="3"/>
  <c r="BM760" i="3" s="1"/>
  <c r="BL758" i="3"/>
  <c r="BM758" i="3" s="1"/>
  <c r="BL756" i="3"/>
  <c r="BM756" i="3" s="1"/>
  <c r="BL754" i="3"/>
  <c r="BM754" i="3" s="1"/>
  <c r="BL752" i="3"/>
  <c r="BM752" i="3" s="1"/>
  <c r="BL750" i="3"/>
  <c r="BM750" i="3" s="1"/>
  <c r="BL748" i="3"/>
  <c r="BM748" i="3" s="1"/>
  <c r="BL746" i="3"/>
  <c r="BM746" i="3" s="1"/>
  <c r="BL744" i="3"/>
  <c r="BM744" i="3" s="1"/>
  <c r="BL742" i="3"/>
  <c r="BM742" i="3" s="1"/>
  <c r="BL740" i="3"/>
  <c r="BM740" i="3" s="1"/>
  <c r="BL738" i="3"/>
  <c r="BM738" i="3" s="1"/>
  <c r="BL736" i="3"/>
  <c r="BM736" i="3" s="1"/>
  <c r="BL734" i="3"/>
  <c r="BM734" i="3" s="1"/>
  <c r="BL732" i="3"/>
  <c r="BM732" i="3" s="1"/>
  <c r="BL730" i="3"/>
  <c r="BM730" i="3" s="1"/>
  <c r="BL728" i="3"/>
  <c r="BM728" i="3" s="1"/>
  <c r="BL726" i="3"/>
  <c r="BM726" i="3" s="1"/>
  <c r="BL724" i="3"/>
  <c r="BM724" i="3" s="1"/>
  <c r="BL722" i="3"/>
  <c r="BM722" i="3" s="1"/>
  <c r="BL720" i="3"/>
  <c r="BM720" i="3" s="1"/>
  <c r="BL718" i="3"/>
  <c r="BM718" i="3" s="1"/>
  <c r="BL716" i="3"/>
  <c r="BM716" i="3" s="1"/>
  <c r="BL714" i="3"/>
  <c r="BM714" i="3" s="1"/>
  <c r="BL712" i="3"/>
  <c r="BM712" i="3" s="1"/>
  <c r="BL710" i="3"/>
  <c r="BM710" i="3" s="1"/>
  <c r="BL708" i="3"/>
  <c r="BM708" i="3" s="1"/>
  <c r="BL706" i="3"/>
  <c r="BM706" i="3" s="1"/>
  <c r="BL704" i="3"/>
  <c r="BM704" i="3" s="1"/>
  <c r="BL702" i="3"/>
  <c r="BM702" i="3" s="1"/>
  <c r="BL700" i="3"/>
  <c r="BM700" i="3" s="1"/>
  <c r="BL698" i="3"/>
  <c r="BM698" i="3" s="1"/>
  <c r="BL696" i="3"/>
  <c r="BM696" i="3" s="1"/>
  <c r="BL694" i="3"/>
  <c r="BM694" i="3" s="1"/>
  <c r="BL692" i="3"/>
  <c r="BM692" i="3" s="1"/>
  <c r="BL690" i="3"/>
  <c r="BM690" i="3" s="1"/>
  <c r="BL688" i="3"/>
  <c r="BM688" i="3" s="1"/>
  <c r="BL686" i="3"/>
  <c r="BM686" i="3" s="1"/>
  <c r="BL684" i="3"/>
  <c r="BM684" i="3" s="1"/>
  <c r="BL682" i="3"/>
  <c r="BM682" i="3" s="1"/>
  <c r="BL680" i="3"/>
  <c r="BM680" i="3" s="1"/>
  <c r="BL678" i="3"/>
  <c r="BM678" i="3" s="1"/>
  <c r="BL676" i="3"/>
  <c r="BM676" i="3" s="1"/>
  <c r="BL674" i="3"/>
  <c r="BM674" i="3" s="1"/>
  <c r="BL672" i="3"/>
  <c r="BM672" i="3" s="1"/>
  <c r="BL670" i="3"/>
  <c r="BM670" i="3" s="1"/>
  <c r="BL668" i="3"/>
  <c r="BM668" i="3" s="1"/>
  <c r="BL666" i="3"/>
  <c r="BM666" i="3" s="1"/>
  <c r="BL664" i="3"/>
  <c r="BM664" i="3" s="1"/>
  <c r="BL662" i="3"/>
  <c r="BM662" i="3" s="1"/>
  <c r="BL660" i="3"/>
  <c r="BM660" i="3" s="1"/>
  <c r="BL658" i="3"/>
  <c r="BM658" i="3" s="1"/>
  <c r="BL656" i="3"/>
  <c r="BM656" i="3" s="1"/>
  <c r="BL654" i="3"/>
  <c r="BM654" i="3" s="1"/>
  <c r="BL652" i="3"/>
  <c r="BM652" i="3" s="1"/>
  <c r="BL650" i="3"/>
  <c r="BM650" i="3" s="1"/>
  <c r="BL648" i="3"/>
  <c r="BM648" i="3" s="1"/>
  <c r="BL646" i="3"/>
  <c r="BM646" i="3" s="1"/>
  <c r="BL644" i="3"/>
  <c r="BM644" i="3" s="1"/>
  <c r="BL642" i="3"/>
  <c r="BM642" i="3" s="1"/>
  <c r="BL640" i="3"/>
  <c r="BM640" i="3" s="1"/>
  <c r="BL638" i="3"/>
  <c r="BM638" i="3" s="1"/>
  <c r="BL636" i="3"/>
  <c r="BM636" i="3" s="1"/>
  <c r="BL634" i="3"/>
  <c r="BM634" i="3" s="1"/>
  <c r="BL632" i="3"/>
  <c r="BM632" i="3" s="1"/>
  <c r="BL630" i="3"/>
  <c r="BM630" i="3" s="1"/>
  <c r="BL628" i="3"/>
  <c r="BM628" i="3" s="1"/>
  <c r="BL626" i="3"/>
  <c r="BM626" i="3" s="1"/>
  <c r="BL624" i="3"/>
  <c r="BM624" i="3" s="1"/>
  <c r="BL622" i="3"/>
  <c r="BM622" i="3" s="1"/>
  <c r="BL620" i="3"/>
  <c r="BM620" i="3" s="1"/>
  <c r="BL618" i="3"/>
  <c r="BM618" i="3" s="1"/>
  <c r="BL616" i="3"/>
  <c r="BM616" i="3" s="1"/>
  <c r="BL614" i="3"/>
  <c r="BM614" i="3" s="1"/>
  <c r="BL612" i="3"/>
  <c r="BM612" i="3" s="1"/>
  <c r="BL610" i="3"/>
  <c r="BM610" i="3" s="1"/>
  <c r="BL608" i="3"/>
  <c r="BM608" i="3" s="1"/>
  <c r="BL606" i="3"/>
  <c r="BM606" i="3" s="1"/>
  <c r="BL604" i="3"/>
  <c r="BM604" i="3" s="1"/>
  <c r="BL602" i="3"/>
  <c r="BM602" i="3" s="1"/>
  <c r="BL600" i="3"/>
  <c r="BM600" i="3" s="1"/>
  <c r="BL598" i="3"/>
  <c r="BM598" i="3" s="1"/>
  <c r="BL596" i="3"/>
  <c r="BM596" i="3" s="1"/>
  <c r="BL594" i="3"/>
  <c r="BM594" i="3" s="1"/>
  <c r="BL592" i="3"/>
  <c r="BM592" i="3" s="1"/>
  <c r="BL590" i="3"/>
  <c r="BM590" i="3" s="1"/>
  <c r="BL588" i="3"/>
  <c r="BM588" i="3" s="1"/>
  <c r="BL586" i="3"/>
  <c r="BM586" i="3" s="1"/>
  <c r="BL584" i="3"/>
  <c r="BM584" i="3" s="1"/>
  <c r="BL582" i="3"/>
  <c r="BM582" i="3" s="1"/>
  <c r="BL580" i="3"/>
  <c r="BM580" i="3" s="1"/>
  <c r="BL578" i="3"/>
  <c r="BM578" i="3" s="1"/>
  <c r="BL576" i="3"/>
  <c r="BM576" i="3" s="1"/>
  <c r="BL574" i="3"/>
  <c r="BM574" i="3" s="1"/>
  <c r="BL572" i="3"/>
  <c r="BM572" i="3" s="1"/>
  <c r="BL570" i="3"/>
  <c r="BM570" i="3" s="1"/>
  <c r="BL568" i="3"/>
  <c r="BM568" i="3" s="1"/>
  <c r="BL566" i="3"/>
  <c r="BM566" i="3" s="1"/>
  <c r="BL564" i="3"/>
  <c r="BM564" i="3" s="1"/>
  <c r="BL562" i="3"/>
  <c r="BM562" i="3" s="1"/>
  <c r="BL560" i="3"/>
  <c r="BM560" i="3" s="1"/>
  <c r="BL558" i="3"/>
  <c r="BM558" i="3" s="1"/>
  <c r="BL556" i="3"/>
  <c r="BM556" i="3" s="1"/>
  <c r="BL554" i="3"/>
  <c r="BM554" i="3" s="1"/>
  <c r="BL552" i="3"/>
  <c r="BM552" i="3" s="1"/>
  <c r="BL550" i="3"/>
  <c r="BM550" i="3" s="1"/>
  <c r="BL548" i="3"/>
  <c r="BM548" i="3" s="1"/>
  <c r="BL546" i="3"/>
  <c r="BM546" i="3" s="1"/>
  <c r="BL544" i="3"/>
  <c r="BM544" i="3" s="1"/>
  <c r="BL542" i="3"/>
  <c r="BM542" i="3" s="1"/>
  <c r="BL540" i="3"/>
  <c r="BM540" i="3" s="1"/>
  <c r="BL538" i="3"/>
  <c r="BM538" i="3" s="1"/>
  <c r="BL536" i="3"/>
  <c r="BM536" i="3" s="1"/>
  <c r="BL534" i="3"/>
  <c r="BM534" i="3" s="1"/>
  <c r="BL532" i="3"/>
  <c r="BM532" i="3" s="1"/>
  <c r="BL530" i="3"/>
  <c r="BM530" i="3" s="1"/>
  <c r="BL528" i="3"/>
  <c r="BM528" i="3" s="1"/>
  <c r="BL526" i="3"/>
  <c r="BM526" i="3" s="1"/>
  <c r="BL524" i="3"/>
  <c r="BM524" i="3" s="1"/>
  <c r="BL522" i="3"/>
  <c r="BM522" i="3" s="1"/>
  <c r="BL520" i="3"/>
  <c r="BM520" i="3" s="1"/>
  <c r="BL518" i="3"/>
  <c r="BM518" i="3" s="1"/>
  <c r="BL516" i="3"/>
  <c r="BM516" i="3" s="1"/>
  <c r="BL514" i="3"/>
  <c r="BM514" i="3" s="1"/>
  <c r="BL512" i="3"/>
  <c r="BM512" i="3" s="1"/>
  <c r="BL510" i="3"/>
  <c r="BM510" i="3" s="1"/>
  <c r="BL508" i="3"/>
  <c r="BM508" i="3" s="1"/>
  <c r="BL506" i="3"/>
  <c r="BM506" i="3" s="1"/>
  <c r="BL504" i="3"/>
  <c r="BM504" i="3" s="1"/>
  <c r="BL502" i="3"/>
  <c r="BM502" i="3" s="1"/>
  <c r="BL500" i="3"/>
  <c r="BM500" i="3" s="1"/>
  <c r="BL498" i="3"/>
  <c r="BM498" i="3" s="1"/>
  <c r="BL496" i="3"/>
  <c r="BM496" i="3" s="1"/>
  <c r="BL494" i="3"/>
  <c r="BM494" i="3" s="1"/>
  <c r="BL492" i="3"/>
  <c r="BM492" i="3" s="1"/>
  <c r="BL490" i="3"/>
  <c r="BM490" i="3" s="1"/>
  <c r="BL488" i="3"/>
  <c r="BM488" i="3" s="1"/>
  <c r="BL486" i="3"/>
  <c r="BM486" i="3" s="1"/>
  <c r="BL484" i="3"/>
  <c r="BM484" i="3" s="1"/>
  <c r="BL482" i="3"/>
  <c r="BM482" i="3" s="1"/>
  <c r="BL480" i="3"/>
  <c r="BM480" i="3" s="1"/>
  <c r="BL478" i="3"/>
  <c r="BM478" i="3" s="1"/>
  <c r="BL476" i="3"/>
  <c r="BM476" i="3" s="1"/>
  <c r="BL474" i="3"/>
  <c r="BM474" i="3" s="1"/>
  <c r="BL472" i="3"/>
  <c r="BM472" i="3" s="1"/>
  <c r="BL470" i="3"/>
  <c r="BM470" i="3" s="1"/>
  <c r="BL468" i="3"/>
  <c r="BM468" i="3" s="1"/>
  <c r="BL466" i="3"/>
  <c r="BM466" i="3" s="1"/>
  <c r="BL464" i="3"/>
  <c r="BM464" i="3" s="1"/>
  <c r="BL462" i="3"/>
  <c r="BM462" i="3" s="1"/>
  <c r="BL460" i="3"/>
  <c r="BM460" i="3" s="1"/>
  <c r="BL458" i="3"/>
  <c r="BM458" i="3" s="1"/>
  <c r="BL456" i="3"/>
  <c r="BM456" i="3" s="1"/>
  <c r="BL454" i="3"/>
  <c r="BM454" i="3" s="1"/>
  <c r="BL452" i="3"/>
  <c r="BM452" i="3" s="1"/>
  <c r="BL450" i="3"/>
  <c r="BM450" i="3" s="1"/>
  <c r="BL448" i="3"/>
  <c r="BM448" i="3" s="1"/>
  <c r="BL446" i="3"/>
  <c r="BM446" i="3" s="1"/>
  <c r="BL444" i="3"/>
  <c r="BM444" i="3" s="1"/>
  <c r="BL442" i="3"/>
  <c r="BM442" i="3" s="1"/>
  <c r="BL440" i="3"/>
  <c r="BM440" i="3" s="1"/>
  <c r="BL438" i="3"/>
  <c r="BM438" i="3" s="1"/>
  <c r="BL436" i="3"/>
  <c r="BM436" i="3" s="1"/>
  <c r="BL434" i="3"/>
  <c r="BM434" i="3" s="1"/>
  <c r="BL432" i="3"/>
  <c r="BM432" i="3" s="1"/>
  <c r="BL430" i="3"/>
  <c r="BM430" i="3" s="1"/>
  <c r="BL428" i="3"/>
  <c r="BM428" i="3" s="1"/>
  <c r="BL426" i="3"/>
  <c r="BM426" i="3" s="1"/>
  <c r="BL424" i="3"/>
  <c r="BM424" i="3" s="1"/>
  <c r="BL420" i="3"/>
  <c r="BM420" i="3" s="1"/>
  <c r="BL416" i="3"/>
  <c r="BM416" i="3" s="1"/>
  <c r="BL412" i="3"/>
  <c r="BM412" i="3" s="1"/>
  <c r="BL408" i="3"/>
  <c r="BM408" i="3" s="1"/>
  <c r="BL404" i="3"/>
  <c r="BM404" i="3" s="1"/>
  <c r="BL400" i="3"/>
  <c r="BM400" i="3" s="1"/>
  <c r="BL396" i="3"/>
  <c r="BM396" i="3" s="1"/>
  <c r="BL392" i="3"/>
  <c r="BM392" i="3" s="1"/>
  <c r="BL388" i="3"/>
  <c r="BM388" i="3" s="1"/>
  <c r="BL384" i="3"/>
  <c r="BM384" i="3" s="1"/>
  <c r="BL380" i="3"/>
  <c r="BM380" i="3" s="1"/>
  <c r="BL376" i="3"/>
  <c r="BM376" i="3" s="1"/>
  <c r="BL372" i="3"/>
  <c r="BM372" i="3" s="1"/>
  <c r="BL368" i="3"/>
  <c r="BM368" i="3" s="1"/>
  <c r="BL364" i="3"/>
  <c r="BM364" i="3" s="1"/>
  <c r="BL361" i="3"/>
  <c r="BM361" i="3" s="1"/>
  <c r="BL359" i="3"/>
  <c r="BM359" i="3" s="1"/>
  <c r="BL357" i="3"/>
  <c r="BM357" i="3" s="1"/>
  <c r="BL355" i="3"/>
  <c r="BM355" i="3" s="1"/>
  <c r="BL353" i="3"/>
  <c r="BM353" i="3" s="1"/>
  <c r="BL351" i="3"/>
  <c r="BM351" i="3" s="1"/>
  <c r="BL349" i="3"/>
  <c r="BM349" i="3" s="1"/>
  <c r="BL347" i="3"/>
  <c r="BM347" i="3" s="1"/>
  <c r="BL345" i="3"/>
  <c r="BM345" i="3" s="1"/>
  <c r="BL343" i="3"/>
  <c r="BM343" i="3" s="1"/>
  <c r="BL341" i="3"/>
  <c r="BM341" i="3" s="1"/>
  <c r="BL339" i="3"/>
  <c r="BM339" i="3" s="1"/>
  <c r="BL337" i="3"/>
  <c r="BM337" i="3" s="1"/>
  <c r="BL335" i="3"/>
  <c r="BM335" i="3" s="1"/>
  <c r="BL333" i="3"/>
  <c r="BM333" i="3" s="1"/>
  <c r="BL331" i="3"/>
  <c r="BM331" i="3" s="1"/>
  <c r="BL329" i="3"/>
  <c r="BM329" i="3" s="1"/>
  <c r="BL327" i="3"/>
  <c r="BM327" i="3" s="1"/>
  <c r="BL325" i="3"/>
  <c r="BM325" i="3" s="1"/>
  <c r="BL323" i="3"/>
  <c r="BM323" i="3" s="1"/>
  <c r="BL321" i="3"/>
  <c r="BM321" i="3" s="1"/>
  <c r="BL319" i="3"/>
  <c r="BM319" i="3" s="1"/>
  <c r="BL317" i="3"/>
  <c r="BM317" i="3" s="1"/>
  <c r="BL315" i="3"/>
  <c r="BM315" i="3" s="1"/>
  <c r="BL313" i="3"/>
  <c r="BM313" i="3" s="1"/>
  <c r="BL311" i="3"/>
  <c r="BM311" i="3" s="1"/>
  <c r="BL309" i="3"/>
  <c r="BM309" i="3" s="1"/>
  <c r="BL307" i="3"/>
  <c r="BM307" i="3" s="1"/>
  <c r="BL305" i="3"/>
  <c r="BM305" i="3" s="1"/>
  <c r="BL303" i="3"/>
  <c r="BM303" i="3" s="1"/>
  <c r="BL301" i="3"/>
  <c r="BM301" i="3" s="1"/>
  <c r="BL299" i="3"/>
  <c r="BM299" i="3" s="1"/>
  <c r="BL297" i="3"/>
  <c r="BM297" i="3" s="1"/>
  <c r="BL295" i="3"/>
  <c r="BM295" i="3" s="1"/>
  <c r="BL293" i="3"/>
  <c r="BM293" i="3" s="1"/>
  <c r="BL291" i="3"/>
  <c r="BM291" i="3" s="1"/>
  <c r="BL289" i="3"/>
  <c r="BM289" i="3" s="1"/>
  <c r="BL287" i="3"/>
  <c r="BM287" i="3" s="1"/>
  <c r="BL285" i="3"/>
  <c r="BM285" i="3" s="1"/>
  <c r="BL283" i="3"/>
  <c r="BM283" i="3" s="1"/>
  <c r="BL281" i="3"/>
  <c r="BM281" i="3" s="1"/>
  <c r="BL279" i="3"/>
  <c r="BM279" i="3" s="1"/>
  <c r="BL277" i="3"/>
  <c r="BM277" i="3" s="1"/>
  <c r="BL275" i="3"/>
  <c r="BM275" i="3" s="1"/>
  <c r="BL273" i="3"/>
  <c r="BM273" i="3" s="1"/>
  <c r="BL271" i="3"/>
  <c r="BM271" i="3" s="1"/>
  <c r="BL269" i="3"/>
  <c r="BM269" i="3" s="1"/>
  <c r="BL267" i="3"/>
  <c r="BM267" i="3" s="1"/>
  <c r="BL265" i="3"/>
  <c r="BM265" i="3" s="1"/>
  <c r="BL263" i="3"/>
  <c r="BM263" i="3" s="1"/>
  <c r="BL261" i="3"/>
  <c r="BM261" i="3" s="1"/>
  <c r="BL259" i="3"/>
  <c r="BM259" i="3" s="1"/>
  <c r="BL257" i="3"/>
  <c r="BM257" i="3" s="1"/>
  <c r="BL255" i="3"/>
  <c r="BM255" i="3" s="1"/>
  <c r="BL253" i="3"/>
  <c r="BM253" i="3" s="1"/>
  <c r="BL251" i="3"/>
  <c r="BM251" i="3" s="1"/>
  <c r="BL249" i="3"/>
  <c r="BM249" i="3" s="1"/>
  <c r="BL247" i="3"/>
  <c r="BM247" i="3" s="1"/>
  <c r="BL245" i="3"/>
  <c r="BM245" i="3" s="1"/>
  <c r="BL243" i="3"/>
  <c r="BM243" i="3" s="1"/>
  <c r="BL241" i="3"/>
  <c r="BM241" i="3" s="1"/>
  <c r="BL239" i="3"/>
  <c r="BM239" i="3" s="1"/>
  <c r="BL237" i="3"/>
  <c r="BM237" i="3" s="1"/>
  <c r="BL235" i="3"/>
  <c r="BM235" i="3" s="1"/>
  <c r="BL233" i="3"/>
  <c r="BM233" i="3" s="1"/>
  <c r="BL231" i="3"/>
  <c r="BM231" i="3" s="1"/>
  <c r="BL229" i="3"/>
  <c r="BM229" i="3" s="1"/>
  <c r="BL227" i="3"/>
  <c r="BM227" i="3" s="1"/>
  <c r="BL225" i="3"/>
  <c r="BM225" i="3" s="1"/>
  <c r="BL223" i="3"/>
  <c r="BM223" i="3" s="1"/>
  <c r="BL221" i="3"/>
  <c r="BM221" i="3" s="1"/>
  <c r="BL219" i="3"/>
  <c r="BM219" i="3" s="1"/>
  <c r="BL217" i="3"/>
  <c r="BM217" i="3" s="1"/>
  <c r="BL215" i="3"/>
  <c r="BM215" i="3" s="1"/>
  <c r="BL213" i="3"/>
  <c r="BM213" i="3" s="1"/>
  <c r="BL211" i="3"/>
  <c r="BM211" i="3" s="1"/>
  <c r="BL209" i="3"/>
  <c r="BM209" i="3" s="1"/>
  <c r="BL207" i="3"/>
  <c r="BM207" i="3" s="1"/>
  <c r="BL205" i="3"/>
  <c r="BM205" i="3" s="1"/>
  <c r="BL203" i="3"/>
  <c r="BM203" i="3" s="1"/>
  <c r="BL201" i="3"/>
  <c r="BM201" i="3" s="1"/>
  <c r="BL199" i="3"/>
  <c r="BM199" i="3" s="1"/>
  <c r="BL197" i="3"/>
  <c r="BM197" i="3" s="1"/>
  <c r="BL195" i="3"/>
  <c r="BM195" i="3" s="1"/>
  <c r="BL193" i="3"/>
  <c r="BM193" i="3" s="1"/>
  <c r="BL191" i="3"/>
  <c r="BM191" i="3" s="1"/>
  <c r="BL189" i="3"/>
  <c r="BM189" i="3" s="1"/>
  <c r="BL187" i="3"/>
  <c r="BM187" i="3" s="1"/>
  <c r="BL185" i="3"/>
  <c r="BM185" i="3" s="1"/>
  <c r="BL183" i="3"/>
  <c r="BM183" i="3" s="1"/>
  <c r="BL181" i="3"/>
  <c r="BM181" i="3" s="1"/>
  <c r="BL179" i="3"/>
  <c r="BM179" i="3" s="1"/>
  <c r="BL177" i="3"/>
  <c r="BM177" i="3" s="1"/>
  <c r="BL175" i="3"/>
  <c r="BM175" i="3" s="1"/>
  <c r="BL173" i="3"/>
  <c r="BM173" i="3" s="1"/>
  <c r="BL171" i="3"/>
  <c r="BM171" i="3" s="1"/>
  <c r="BL169" i="3"/>
  <c r="BM169" i="3" s="1"/>
  <c r="BL167" i="3"/>
  <c r="BM167" i="3" s="1"/>
  <c r="BL165" i="3"/>
  <c r="BM165" i="3" s="1"/>
  <c r="BL163" i="3"/>
  <c r="BM163" i="3" s="1"/>
  <c r="BL161" i="3"/>
  <c r="BM161" i="3" s="1"/>
  <c r="BL159" i="3"/>
  <c r="BM159" i="3" s="1"/>
  <c r="BL157" i="3"/>
  <c r="BM157" i="3" s="1"/>
  <c r="BL155" i="3"/>
  <c r="BM155" i="3" s="1"/>
  <c r="BL153" i="3"/>
  <c r="BM153" i="3" s="1"/>
  <c r="BL151" i="3"/>
  <c r="BM151" i="3" s="1"/>
  <c r="BL149" i="3"/>
  <c r="BM149" i="3" s="1"/>
  <c r="BL147" i="3"/>
  <c r="BM147" i="3" s="1"/>
  <c r="BL145" i="3"/>
  <c r="BM145" i="3" s="1"/>
  <c r="BL143" i="3"/>
  <c r="BM143" i="3" s="1"/>
  <c r="BL141" i="3"/>
  <c r="BM141" i="3" s="1"/>
  <c r="BL139" i="3"/>
  <c r="BM139" i="3" s="1"/>
  <c r="BL137" i="3"/>
  <c r="BM137" i="3" s="1"/>
  <c r="BL135" i="3"/>
  <c r="BM135" i="3" s="1"/>
  <c r="BL133" i="3"/>
  <c r="BM133" i="3" s="1"/>
  <c r="BL131" i="3"/>
  <c r="BM131" i="3" s="1"/>
  <c r="BL129" i="3"/>
  <c r="BM129" i="3" s="1"/>
  <c r="BL127" i="3"/>
  <c r="BM127" i="3" s="1"/>
  <c r="BL125" i="3"/>
  <c r="BM125" i="3" s="1"/>
  <c r="BL123" i="3"/>
  <c r="BM123" i="3" s="1"/>
  <c r="BL121" i="3"/>
  <c r="BM121" i="3" s="1"/>
  <c r="BL119" i="3"/>
  <c r="BM119" i="3" s="1"/>
  <c r="BL117" i="3"/>
  <c r="BM117" i="3" s="1"/>
  <c r="BL115" i="3"/>
  <c r="BM115" i="3" s="1"/>
  <c r="BL113" i="3"/>
  <c r="BM113" i="3" s="1"/>
  <c r="BL111" i="3"/>
  <c r="BM111" i="3" s="1"/>
  <c r="BL109" i="3"/>
  <c r="BM109" i="3" s="1"/>
  <c r="BL107" i="3"/>
  <c r="BM107" i="3" s="1"/>
  <c r="BL105" i="3"/>
  <c r="BM105" i="3" s="1"/>
  <c r="BL103" i="3"/>
  <c r="BM103" i="3" s="1"/>
  <c r="BL101" i="3"/>
  <c r="BM101" i="3" s="1"/>
  <c r="BL99" i="3"/>
  <c r="BM99" i="3" s="1"/>
  <c r="BL97" i="3"/>
  <c r="BM97" i="3" s="1"/>
  <c r="BL95" i="3"/>
  <c r="BM95" i="3" s="1"/>
  <c r="BL93" i="3"/>
  <c r="BM93" i="3" s="1"/>
  <c r="BL91" i="3"/>
  <c r="BM91" i="3" s="1"/>
  <c r="BL89" i="3"/>
  <c r="BM89" i="3" s="1"/>
  <c r="BL87" i="3"/>
  <c r="BM87" i="3" s="1"/>
  <c r="BL85" i="3"/>
  <c r="BM85" i="3" s="1"/>
  <c r="BL83" i="3"/>
  <c r="BM83" i="3" s="1"/>
  <c r="BL81" i="3"/>
  <c r="BM81" i="3" s="1"/>
  <c r="BL79" i="3"/>
  <c r="BM79" i="3" s="1"/>
  <c r="BL77" i="3"/>
  <c r="BM77" i="3" s="1"/>
  <c r="BL75" i="3"/>
  <c r="BM75" i="3" s="1"/>
  <c r="BL73" i="3"/>
  <c r="BM73" i="3" s="1"/>
  <c r="BL71" i="3"/>
  <c r="BM71" i="3" s="1"/>
  <c r="BL69" i="3"/>
  <c r="BM69" i="3" s="1"/>
  <c r="BL67" i="3"/>
  <c r="BM67" i="3" s="1"/>
  <c r="BL65" i="3"/>
  <c r="BM65" i="3" s="1"/>
  <c r="BL63" i="3"/>
  <c r="BM63" i="3" s="1"/>
  <c r="BL61" i="3"/>
  <c r="BM61" i="3" s="1"/>
  <c r="BL59" i="3"/>
  <c r="BM59" i="3" s="1"/>
  <c r="BL57" i="3"/>
  <c r="BM57" i="3" s="1"/>
  <c r="BL55" i="3"/>
  <c r="BM55" i="3" s="1"/>
  <c r="BL53" i="3"/>
  <c r="BM53" i="3" s="1"/>
  <c r="BL51" i="3"/>
  <c r="BM51" i="3" s="1"/>
  <c r="BL49" i="3"/>
  <c r="BM49" i="3" s="1"/>
  <c r="BL47" i="3"/>
  <c r="BM47" i="3" s="1"/>
  <c r="BL45" i="3"/>
  <c r="BM45" i="3" s="1"/>
  <c r="BL43" i="3"/>
  <c r="BM43" i="3" s="1"/>
  <c r="BL41" i="3"/>
  <c r="BM41" i="3" s="1"/>
  <c r="BL39" i="3"/>
  <c r="BM39" i="3" s="1"/>
  <c r="BL37" i="3"/>
  <c r="BM37" i="3" s="1"/>
  <c r="BL35" i="3"/>
  <c r="BM35" i="3" s="1"/>
  <c r="BL33" i="3"/>
  <c r="BM33" i="3" s="1"/>
  <c r="BL31" i="3"/>
  <c r="BM31" i="3" s="1"/>
  <c r="BL29" i="3"/>
  <c r="BM29" i="3" s="1"/>
  <c r="BL27" i="3"/>
  <c r="BM27" i="3" s="1"/>
  <c r="BL25" i="3"/>
  <c r="BM25" i="3" s="1"/>
  <c r="BL23" i="3"/>
  <c r="BM23" i="3" s="1"/>
  <c r="BL21" i="3"/>
  <c r="BM21" i="3" s="1"/>
  <c r="BL19" i="3"/>
  <c r="BM19" i="3" s="1"/>
  <c r="BL17" i="3"/>
  <c r="BM17" i="3" s="1"/>
  <c r="BE911" i="3"/>
  <c r="BF911" i="3" s="1"/>
  <c r="BE909" i="3"/>
  <c r="BF909" i="3" s="1"/>
  <c r="BE907" i="3"/>
  <c r="BF907" i="3" s="1"/>
  <c r="BE905" i="3"/>
  <c r="BF905" i="3" s="1"/>
  <c r="BE903" i="3"/>
  <c r="BF903" i="3" s="1"/>
  <c r="BE901" i="3"/>
  <c r="BF901" i="3" s="1"/>
  <c r="BE899" i="3"/>
  <c r="BF899" i="3" s="1"/>
  <c r="BE897" i="3"/>
  <c r="BF897" i="3" s="1"/>
  <c r="BE895" i="3"/>
  <c r="BF895" i="3" s="1"/>
  <c r="BE893" i="3"/>
  <c r="BF893" i="3" s="1"/>
  <c r="BE891" i="3"/>
  <c r="BF891" i="3" s="1"/>
  <c r="BE889" i="3"/>
  <c r="BF889" i="3" s="1"/>
  <c r="BE887" i="3"/>
  <c r="BF887" i="3" s="1"/>
  <c r="BE885" i="3"/>
  <c r="BF885" i="3" s="1"/>
  <c r="BE883" i="3"/>
  <c r="BF883" i="3" s="1"/>
  <c r="BE881" i="3"/>
  <c r="BF881" i="3" s="1"/>
  <c r="BE879" i="3"/>
  <c r="BF879" i="3" s="1"/>
  <c r="BE877" i="3"/>
  <c r="BF877" i="3" s="1"/>
  <c r="BE875" i="3"/>
  <c r="BF875" i="3" s="1"/>
  <c r="BE873" i="3"/>
  <c r="BF873" i="3" s="1"/>
  <c r="BE871" i="3"/>
  <c r="BF871" i="3" s="1"/>
  <c r="BE869" i="3"/>
  <c r="BF869" i="3" s="1"/>
  <c r="BE867" i="3"/>
  <c r="BF867" i="3" s="1"/>
  <c r="BE865" i="3"/>
  <c r="BF865" i="3" s="1"/>
  <c r="BE863" i="3"/>
  <c r="BF863" i="3" s="1"/>
  <c r="BE861" i="3"/>
  <c r="BF861" i="3" s="1"/>
  <c r="BE859" i="3"/>
  <c r="BF859" i="3" s="1"/>
  <c r="BE857" i="3"/>
  <c r="BF857" i="3" s="1"/>
  <c r="BE855" i="3"/>
  <c r="BF855" i="3" s="1"/>
  <c r="BE853" i="3"/>
  <c r="BF853" i="3" s="1"/>
  <c r="BE851" i="3"/>
  <c r="BF851" i="3" s="1"/>
  <c r="BE849" i="3"/>
  <c r="BF849" i="3" s="1"/>
  <c r="BE847" i="3"/>
  <c r="BF847" i="3" s="1"/>
  <c r="BE845" i="3"/>
  <c r="BF845" i="3" s="1"/>
  <c r="BE843" i="3"/>
  <c r="BF843" i="3" s="1"/>
  <c r="BE841" i="3"/>
  <c r="BF841" i="3" s="1"/>
  <c r="BE839" i="3"/>
  <c r="BF839" i="3" s="1"/>
  <c r="BE837" i="3"/>
  <c r="BF837" i="3" s="1"/>
  <c r="BE835" i="3"/>
  <c r="BF835" i="3" s="1"/>
  <c r="BE833" i="3"/>
  <c r="BF833" i="3" s="1"/>
  <c r="BE831" i="3"/>
  <c r="BF831" i="3" s="1"/>
  <c r="BE829" i="3"/>
  <c r="BF829" i="3" s="1"/>
  <c r="BE827" i="3"/>
  <c r="BF827" i="3" s="1"/>
  <c r="BE825" i="3"/>
  <c r="BF825" i="3" s="1"/>
  <c r="BE823" i="3"/>
  <c r="BF823" i="3" s="1"/>
  <c r="BE821" i="3"/>
  <c r="BF821" i="3" s="1"/>
  <c r="BE819" i="3"/>
  <c r="BF819" i="3" s="1"/>
  <c r="BE817" i="3"/>
  <c r="BF817" i="3" s="1"/>
  <c r="BE815" i="3"/>
  <c r="BF815" i="3" s="1"/>
  <c r="BE813" i="3"/>
  <c r="BF813" i="3" s="1"/>
  <c r="BE811" i="3"/>
  <c r="BF811" i="3" s="1"/>
  <c r="BE809" i="3"/>
  <c r="BF809" i="3" s="1"/>
  <c r="BE807" i="3"/>
  <c r="BF807" i="3" s="1"/>
  <c r="BE805" i="3"/>
  <c r="BF805" i="3" s="1"/>
  <c r="BE803" i="3"/>
  <c r="BF803" i="3" s="1"/>
  <c r="BE801" i="3"/>
  <c r="BF801" i="3" s="1"/>
  <c r="BE799" i="3"/>
  <c r="BF799" i="3" s="1"/>
  <c r="BE797" i="3"/>
  <c r="BF797" i="3" s="1"/>
  <c r="BE795" i="3"/>
  <c r="BF795" i="3" s="1"/>
  <c r="BE793" i="3"/>
  <c r="BF793" i="3" s="1"/>
  <c r="BE791" i="3"/>
  <c r="BF791" i="3" s="1"/>
  <c r="BE789" i="3"/>
  <c r="BF789" i="3" s="1"/>
  <c r="BE787" i="3"/>
  <c r="BF787" i="3" s="1"/>
  <c r="BE785" i="3"/>
  <c r="BF785" i="3" s="1"/>
  <c r="BE783" i="3"/>
  <c r="BF783" i="3" s="1"/>
  <c r="BE781" i="3"/>
  <c r="BF781" i="3" s="1"/>
  <c r="BE779" i="3"/>
  <c r="BF779" i="3" s="1"/>
  <c r="BE777" i="3"/>
  <c r="BF777" i="3" s="1"/>
  <c r="BE775" i="3"/>
  <c r="BF775" i="3" s="1"/>
  <c r="BE773" i="3"/>
  <c r="BF773" i="3" s="1"/>
  <c r="BE771" i="3"/>
  <c r="BF771" i="3" s="1"/>
  <c r="BE769" i="3"/>
  <c r="BF769" i="3" s="1"/>
  <c r="BE767" i="3"/>
  <c r="BF767" i="3" s="1"/>
  <c r="BE765" i="3"/>
  <c r="BF765" i="3" s="1"/>
  <c r="BE763" i="3"/>
  <c r="BF763" i="3" s="1"/>
  <c r="BE761" i="3"/>
  <c r="BF761" i="3" s="1"/>
  <c r="BE759" i="3"/>
  <c r="BF759" i="3" s="1"/>
  <c r="BE757" i="3"/>
  <c r="BF757" i="3" s="1"/>
  <c r="BE755" i="3"/>
  <c r="BF755" i="3" s="1"/>
  <c r="BE753" i="3"/>
  <c r="BF753" i="3" s="1"/>
  <c r="BE751" i="3"/>
  <c r="BF751" i="3" s="1"/>
  <c r="BE749" i="3"/>
  <c r="BF749" i="3" s="1"/>
  <c r="BE747" i="3"/>
  <c r="BF747" i="3" s="1"/>
  <c r="BE745" i="3"/>
  <c r="BF745" i="3" s="1"/>
  <c r="BE743" i="3"/>
  <c r="BF743" i="3" s="1"/>
  <c r="BE741" i="3"/>
  <c r="BF741" i="3" s="1"/>
  <c r="BE739" i="3"/>
  <c r="BF739" i="3" s="1"/>
  <c r="BE737" i="3"/>
  <c r="BF737" i="3" s="1"/>
  <c r="BE735" i="3"/>
  <c r="BF735" i="3" s="1"/>
  <c r="BE733" i="3"/>
  <c r="BF733" i="3" s="1"/>
  <c r="BE731" i="3"/>
  <c r="BF731" i="3" s="1"/>
  <c r="BE729" i="3"/>
  <c r="BF729" i="3" s="1"/>
  <c r="BE727" i="3"/>
  <c r="BF727" i="3" s="1"/>
  <c r="BE725" i="3"/>
  <c r="BF725" i="3" s="1"/>
  <c r="BE723" i="3"/>
  <c r="BF723" i="3" s="1"/>
  <c r="BE721" i="3"/>
  <c r="BF721" i="3" s="1"/>
  <c r="BE719" i="3"/>
  <c r="BF719" i="3" s="1"/>
  <c r="BE717" i="3"/>
  <c r="BF717" i="3" s="1"/>
  <c r="BE715" i="3"/>
  <c r="BF715" i="3" s="1"/>
  <c r="BE713" i="3"/>
  <c r="BF713" i="3" s="1"/>
  <c r="BE711" i="3"/>
  <c r="BF711" i="3" s="1"/>
  <c r="BE709" i="3"/>
  <c r="BF709" i="3" s="1"/>
  <c r="BE707" i="3"/>
  <c r="BF707" i="3" s="1"/>
  <c r="BE705" i="3"/>
  <c r="BF705" i="3" s="1"/>
  <c r="BE703" i="3"/>
  <c r="BF703" i="3" s="1"/>
  <c r="BE701" i="3"/>
  <c r="BF701" i="3" s="1"/>
  <c r="BE699" i="3"/>
  <c r="BF699" i="3" s="1"/>
  <c r="BE697" i="3"/>
  <c r="BF697" i="3" s="1"/>
  <c r="BE695" i="3"/>
  <c r="BF695" i="3" s="1"/>
  <c r="BE693" i="3"/>
  <c r="BF693" i="3" s="1"/>
  <c r="BE691" i="3"/>
  <c r="BF691" i="3" s="1"/>
  <c r="BE689" i="3"/>
  <c r="BF689" i="3" s="1"/>
  <c r="BE687" i="3"/>
  <c r="BF687" i="3" s="1"/>
  <c r="BE685" i="3"/>
  <c r="BF685" i="3" s="1"/>
  <c r="BE683" i="3"/>
  <c r="BF683" i="3" s="1"/>
  <c r="BE681" i="3"/>
  <c r="BF681" i="3" s="1"/>
  <c r="BE679" i="3"/>
  <c r="BF679" i="3" s="1"/>
  <c r="BE677" i="3"/>
  <c r="BF677" i="3" s="1"/>
  <c r="BE675" i="3"/>
  <c r="BF675" i="3" s="1"/>
  <c r="BE673" i="3"/>
  <c r="BF673" i="3" s="1"/>
  <c r="BE671" i="3"/>
  <c r="BF671" i="3" s="1"/>
  <c r="BE669" i="3"/>
  <c r="BF669" i="3" s="1"/>
  <c r="BE667" i="3"/>
  <c r="BF667" i="3" s="1"/>
  <c r="BE665" i="3"/>
  <c r="BF665" i="3" s="1"/>
  <c r="BE663" i="3"/>
  <c r="BF663" i="3" s="1"/>
  <c r="BE661" i="3"/>
  <c r="BF661" i="3" s="1"/>
  <c r="BE659" i="3"/>
  <c r="BF659" i="3" s="1"/>
  <c r="BE657" i="3"/>
  <c r="BF657" i="3" s="1"/>
  <c r="BE655" i="3"/>
  <c r="BF655" i="3" s="1"/>
  <c r="BE653" i="3"/>
  <c r="BF653" i="3" s="1"/>
  <c r="BE651" i="3"/>
  <c r="BF651" i="3" s="1"/>
  <c r="BE649" i="3"/>
  <c r="BF649" i="3" s="1"/>
  <c r="BE647" i="3"/>
  <c r="BF647" i="3" s="1"/>
  <c r="BE645" i="3"/>
  <c r="BF645" i="3" s="1"/>
  <c r="BE643" i="3"/>
  <c r="BF643" i="3" s="1"/>
  <c r="BE641" i="3"/>
  <c r="BF641" i="3" s="1"/>
  <c r="BE639" i="3"/>
  <c r="BF639" i="3" s="1"/>
  <c r="BE637" i="3"/>
  <c r="BF637" i="3" s="1"/>
  <c r="BE635" i="3"/>
  <c r="BF635" i="3" s="1"/>
  <c r="BE633" i="3"/>
  <c r="BF633" i="3" s="1"/>
  <c r="BE631" i="3"/>
  <c r="BF631" i="3" s="1"/>
  <c r="BE629" i="3"/>
  <c r="BF629" i="3" s="1"/>
  <c r="BE627" i="3"/>
  <c r="BF627" i="3" s="1"/>
  <c r="BE625" i="3"/>
  <c r="BF625" i="3" s="1"/>
  <c r="BE623" i="3"/>
  <c r="BF623" i="3" s="1"/>
  <c r="BE621" i="3"/>
  <c r="BF621" i="3" s="1"/>
  <c r="BE619" i="3"/>
  <c r="BF619" i="3" s="1"/>
  <c r="BE617" i="3"/>
  <c r="BF617" i="3" s="1"/>
  <c r="BE615" i="3"/>
  <c r="BF615" i="3" s="1"/>
  <c r="BE613" i="3"/>
  <c r="BF613" i="3" s="1"/>
  <c r="BE611" i="3"/>
  <c r="BF611" i="3" s="1"/>
  <c r="BE609" i="3"/>
  <c r="BF609" i="3" s="1"/>
  <c r="BE607" i="3"/>
  <c r="BF607" i="3" s="1"/>
  <c r="BE605" i="3"/>
  <c r="BF605" i="3" s="1"/>
  <c r="BE603" i="3"/>
  <c r="BF603" i="3" s="1"/>
  <c r="BE601" i="3"/>
  <c r="BF601" i="3" s="1"/>
  <c r="BE599" i="3"/>
  <c r="BF599" i="3" s="1"/>
  <c r="BE597" i="3"/>
  <c r="BF597" i="3" s="1"/>
  <c r="BE595" i="3"/>
  <c r="BF595" i="3" s="1"/>
  <c r="BE593" i="3"/>
  <c r="BF593" i="3" s="1"/>
  <c r="BE591" i="3"/>
  <c r="BF591" i="3" s="1"/>
  <c r="BE589" i="3"/>
  <c r="BF589" i="3" s="1"/>
  <c r="BE587" i="3"/>
  <c r="BF587" i="3" s="1"/>
  <c r="BE585" i="3"/>
  <c r="BF585" i="3" s="1"/>
  <c r="BE583" i="3"/>
  <c r="BF583" i="3" s="1"/>
  <c r="BE581" i="3"/>
  <c r="BF581" i="3" s="1"/>
  <c r="BE579" i="3"/>
  <c r="BF579" i="3" s="1"/>
  <c r="BE577" i="3"/>
  <c r="BF577" i="3" s="1"/>
  <c r="BE575" i="3"/>
  <c r="BF575" i="3" s="1"/>
  <c r="BE573" i="3"/>
  <c r="BF573" i="3" s="1"/>
  <c r="BE571" i="3"/>
  <c r="BF571" i="3" s="1"/>
  <c r="BE569" i="3"/>
  <c r="BF569" i="3" s="1"/>
  <c r="BE567" i="3"/>
  <c r="BF567" i="3" s="1"/>
  <c r="BE565" i="3"/>
  <c r="BF565" i="3" s="1"/>
  <c r="BE563" i="3"/>
  <c r="BF563" i="3" s="1"/>
  <c r="BE561" i="3"/>
  <c r="BF561" i="3" s="1"/>
  <c r="BE559" i="3"/>
  <c r="BF559" i="3" s="1"/>
  <c r="BE557" i="3"/>
  <c r="BF557" i="3" s="1"/>
  <c r="BE555" i="3"/>
  <c r="BF555" i="3" s="1"/>
  <c r="BE553" i="3"/>
  <c r="BF553" i="3" s="1"/>
  <c r="BE551" i="3"/>
  <c r="BF551" i="3" s="1"/>
  <c r="BE549" i="3"/>
  <c r="BF549" i="3" s="1"/>
  <c r="BE547" i="3"/>
  <c r="BF547" i="3" s="1"/>
  <c r="BE545" i="3"/>
  <c r="BF545" i="3" s="1"/>
  <c r="BE543" i="3"/>
  <c r="BF543" i="3" s="1"/>
  <c r="BE541" i="3"/>
  <c r="BF541" i="3" s="1"/>
  <c r="BE539" i="3"/>
  <c r="BF539" i="3" s="1"/>
  <c r="BE537" i="3"/>
  <c r="BF537" i="3" s="1"/>
  <c r="BE535" i="3"/>
  <c r="BF535" i="3" s="1"/>
  <c r="BE533" i="3"/>
  <c r="BF533" i="3" s="1"/>
  <c r="BE531" i="3"/>
  <c r="BF531" i="3" s="1"/>
  <c r="BE529" i="3"/>
  <c r="BF529" i="3" s="1"/>
  <c r="BE527" i="3"/>
  <c r="BF527" i="3" s="1"/>
  <c r="BE525" i="3"/>
  <c r="BF525" i="3" s="1"/>
  <c r="BE523" i="3"/>
  <c r="BF523" i="3" s="1"/>
  <c r="BE521" i="3"/>
  <c r="BF521" i="3" s="1"/>
  <c r="BE519" i="3"/>
  <c r="BF519" i="3" s="1"/>
  <c r="BE517" i="3"/>
  <c r="BF517" i="3" s="1"/>
  <c r="BE515" i="3"/>
  <c r="BF515" i="3" s="1"/>
  <c r="BE513" i="3"/>
  <c r="BF513" i="3" s="1"/>
  <c r="BE511" i="3"/>
  <c r="BF511" i="3" s="1"/>
  <c r="BE509" i="3"/>
  <c r="BF509" i="3" s="1"/>
  <c r="BE507" i="3"/>
  <c r="BF507" i="3" s="1"/>
  <c r="BE505" i="3"/>
  <c r="BF505" i="3" s="1"/>
  <c r="BE503" i="3"/>
  <c r="BF503" i="3" s="1"/>
  <c r="BE501" i="3"/>
  <c r="BF501" i="3" s="1"/>
  <c r="BE499" i="3"/>
  <c r="BF499" i="3" s="1"/>
  <c r="BE497" i="3"/>
  <c r="BF497" i="3" s="1"/>
  <c r="BE495" i="3"/>
  <c r="BF495" i="3" s="1"/>
  <c r="BE493" i="3"/>
  <c r="BF493" i="3" s="1"/>
  <c r="BE491" i="3"/>
  <c r="BF491" i="3" s="1"/>
  <c r="BE489" i="3"/>
  <c r="BF489" i="3" s="1"/>
  <c r="BE487" i="3"/>
  <c r="BF487" i="3" s="1"/>
  <c r="BE485" i="3"/>
  <c r="BF485" i="3" s="1"/>
  <c r="BE483" i="3"/>
  <c r="BF483" i="3" s="1"/>
  <c r="BE481" i="3"/>
  <c r="BF481" i="3" s="1"/>
  <c r="BE479" i="3"/>
  <c r="BF479" i="3" s="1"/>
  <c r="BE477" i="3"/>
  <c r="BF477" i="3" s="1"/>
  <c r="BE475" i="3"/>
  <c r="BF475" i="3" s="1"/>
  <c r="BE473" i="3"/>
  <c r="BF473" i="3" s="1"/>
  <c r="BE471" i="3"/>
  <c r="BF471" i="3" s="1"/>
  <c r="BE469" i="3"/>
  <c r="BF469" i="3" s="1"/>
  <c r="BE467" i="3"/>
  <c r="BF467" i="3" s="1"/>
  <c r="BE465" i="3"/>
  <c r="BF465" i="3" s="1"/>
  <c r="BE463" i="3"/>
  <c r="BF463" i="3" s="1"/>
  <c r="BE461" i="3"/>
  <c r="BF461" i="3" s="1"/>
  <c r="BE459" i="3"/>
  <c r="BF459" i="3" s="1"/>
  <c r="BE457" i="3"/>
  <c r="BF457" i="3" s="1"/>
  <c r="BE455" i="3"/>
  <c r="BF455" i="3" s="1"/>
  <c r="BE453" i="3"/>
  <c r="BF453" i="3" s="1"/>
  <c r="BE451" i="3"/>
  <c r="BF451" i="3" s="1"/>
  <c r="BE449" i="3"/>
  <c r="BF449" i="3" s="1"/>
  <c r="BE447" i="3"/>
  <c r="BF447" i="3" s="1"/>
  <c r="BE445" i="3"/>
  <c r="BF445" i="3" s="1"/>
  <c r="BE443" i="3"/>
  <c r="BF443" i="3" s="1"/>
  <c r="BE441" i="3"/>
  <c r="BF441" i="3" s="1"/>
  <c r="BE439" i="3"/>
  <c r="BF439" i="3" s="1"/>
  <c r="BE437" i="3"/>
  <c r="BF437" i="3" s="1"/>
  <c r="BE435" i="3"/>
  <c r="BF435" i="3" s="1"/>
  <c r="BE433" i="3"/>
  <c r="BF433" i="3" s="1"/>
  <c r="BE431" i="3"/>
  <c r="BF431" i="3" s="1"/>
  <c r="BE429" i="3"/>
  <c r="BF429" i="3" s="1"/>
  <c r="BE427" i="3"/>
  <c r="BF427" i="3" s="1"/>
  <c r="BE425" i="3"/>
  <c r="BF425" i="3" s="1"/>
  <c r="BE423" i="3"/>
  <c r="BF423" i="3" s="1"/>
  <c r="BE421" i="3"/>
  <c r="BF421" i="3" s="1"/>
  <c r="BE419" i="3"/>
  <c r="BF419" i="3" s="1"/>
  <c r="BE417" i="3"/>
  <c r="BF417" i="3" s="1"/>
  <c r="BE415" i="3"/>
  <c r="BF415" i="3" s="1"/>
  <c r="BE413" i="3"/>
  <c r="BF413" i="3" s="1"/>
  <c r="BE411" i="3"/>
  <c r="BF411" i="3" s="1"/>
  <c r="BE409" i="3"/>
  <c r="BF409" i="3" s="1"/>
  <c r="BE407" i="3"/>
  <c r="BF407" i="3" s="1"/>
  <c r="BE405" i="3"/>
  <c r="BF405" i="3" s="1"/>
  <c r="BE403" i="3"/>
  <c r="BF403" i="3" s="1"/>
  <c r="BE401" i="3"/>
  <c r="BF401" i="3" s="1"/>
  <c r="BE399" i="3"/>
  <c r="BF399" i="3" s="1"/>
  <c r="BE397" i="3"/>
  <c r="BF397" i="3" s="1"/>
  <c r="BE395" i="3"/>
  <c r="BF395" i="3" s="1"/>
  <c r="BE393" i="3"/>
  <c r="BF393" i="3" s="1"/>
  <c r="BE391" i="3"/>
  <c r="BF391" i="3" s="1"/>
  <c r="BE389" i="3"/>
  <c r="BF389" i="3" s="1"/>
  <c r="BE387" i="3"/>
  <c r="BF387" i="3" s="1"/>
  <c r="BE385" i="3"/>
  <c r="BF385" i="3" s="1"/>
  <c r="BE383" i="3"/>
  <c r="BF383" i="3" s="1"/>
  <c r="BE381" i="3"/>
  <c r="BF381" i="3" s="1"/>
  <c r="BE379" i="3"/>
  <c r="BF379" i="3" s="1"/>
  <c r="BE377" i="3"/>
  <c r="BF377" i="3" s="1"/>
  <c r="BE375" i="3"/>
  <c r="BF375" i="3" s="1"/>
  <c r="BE373" i="3"/>
  <c r="BF373" i="3" s="1"/>
  <c r="BE371" i="3"/>
  <c r="BF371" i="3" s="1"/>
  <c r="BE369" i="3"/>
  <c r="BF369" i="3" s="1"/>
  <c r="BE367" i="3"/>
  <c r="BF367" i="3" s="1"/>
  <c r="BE365" i="3"/>
  <c r="BF365" i="3" s="1"/>
  <c r="BE363" i="3"/>
  <c r="BF363" i="3" s="1"/>
  <c r="BE361" i="3"/>
  <c r="BF361" i="3" s="1"/>
  <c r="BE359" i="3"/>
  <c r="BF359" i="3" s="1"/>
  <c r="BE357" i="3"/>
  <c r="BF357" i="3" s="1"/>
  <c r="BE355" i="3"/>
  <c r="BF355" i="3" s="1"/>
  <c r="BE353" i="3"/>
  <c r="BF353" i="3" s="1"/>
  <c r="BE351" i="3"/>
  <c r="BF351" i="3" s="1"/>
  <c r="BE349" i="3"/>
  <c r="BF349" i="3" s="1"/>
  <c r="BE347" i="3"/>
  <c r="BF347" i="3" s="1"/>
  <c r="BE345" i="3"/>
  <c r="BF345" i="3" s="1"/>
  <c r="BE343" i="3"/>
  <c r="BF343" i="3" s="1"/>
  <c r="BE341" i="3"/>
  <c r="BF341" i="3" s="1"/>
  <c r="BE339" i="3"/>
  <c r="BF339" i="3" s="1"/>
  <c r="BE337" i="3"/>
  <c r="BF337" i="3" s="1"/>
  <c r="BE335" i="3"/>
  <c r="BF335" i="3" s="1"/>
  <c r="BE333" i="3"/>
  <c r="BF333" i="3" s="1"/>
  <c r="BE331" i="3"/>
  <c r="BF331" i="3" s="1"/>
  <c r="BE329" i="3"/>
  <c r="BF329" i="3" s="1"/>
  <c r="BE327" i="3"/>
  <c r="BF327" i="3" s="1"/>
  <c r="BE325" i="3"/>
  <c r="BF325" i="3" s="1"/>
  <c r="BE323" i="3"/>
  <c r="BF323" i="3" s="1"/>
  <c r="BE321" i="3"/>
  <c r="BF321" i="3" s="1"/>
  <c r="BE319" i="3"/>
  <c r="BF319" i="3" s="1"/>
  <c r="BE317" i="3"/>
  <c r="BF317" i="3" s="1"/>
  <c r="BE315" i="3"/>
  <c r="BF315" i="3" s="1"/>
  <c r="BE313" i="3"/>
  <c r="BF313" i="3" s="1"/>
  <c r="BE311" i="3"/>
  <c r="BF311" i="3" s="1"/>
  <c r="BE309" i="3"/>
  <c r="BF309" i="3" s="1"/>
  <c r="BE307" i="3"/>
  <c r="BF307" i="3" s="1"/>
  <c r="BE305" i="3"/>
  <c r="BF305" i="3" s="1"/>
  <c r="BE303" i="3"/>
  <c r="BF303" i="3" s="1"/>
  <c r="BE301" i="3"/>
  <c r="BF301" i="3" s="1"/>
  <c r="BE299" i="3"/>
  <c r="BF299" i="3" s="1"/>
  <c r="BE297" i="3"/>
  <c r="BF297" i="3" s="1"/>
  <c r="BE295" i="3"/>
  <c r="BF295" i="3" s="1"/>
  <c r="BE293" i="3"/>
  <c r="BF293" i="3" s="1"/>
  <c r="BE291" i="3"/>
  <c r="BF291" i="3" s="1"/>
  <c r="BE289" i="3"/>
  <c r="BF289" i="3" s="1"/>
  <c r="BE287" i="3"/>
  <c r="BF287" i="3" s="1"/>
  <c r="BE285" i="3"/>
  <c r="BF285" i="3" s="1"/>
  <c r="BE283" i="3"/>
  <c r="BF283" i="3" s="1"/>
  <c r="BE281" i="3"/>
  <c r="BF281" i="3" s="1"/>
  <c r="BE279" i="3"/>
  <c r="BF279" i="3" s="1"/>
  <c r="BE277" i="3"/>
  <c r="BF277" i="3" s="1"/>
  <c r="BE275" i="3"/>
  <c r="BF275" i="3" s="1"/>
  <c r="BE273" i="3"/>
  <c r="BF273" i="3" s="1"/>
  <c r="BE271" i="3"/>
  <c r="BF271" i="3" s="1"/>
  <c r="BE269" i="3"/>
  <c r="BF269" i="3" s="1"/>
  <c r="BE267" i="3"/>
  <c r="BF267" i="3" s="1"/>
  <c r="BE265" i="3"/>
  <c r="BF265" i="3" s="1"/>
  <c r="BE263" i="3"/>
  <c r="BF263" i="3" s="1"/>
  <c r="BE261" i="3"/>
  <c r="BF261" i="3" s="1"/>
  <c r="BE259" i="3"/>
  <c r="BF259" i="3" s="1"/>
  <c r="BE257" i="3"/>
  <c r="BF257" i="3" s="1"/>
  <c r="BE255" i="3"/>
  <c r="BF255" i="3" s="1"/>
  <c r="BE253" i="3"/>
  <c r="BF253" i="3" s="1"/>
  <c r="BE251" i="3"/>
  <c r="BF251" i="3" s="1"/>
  <c r="BE249" i="3"/>
  <c r="BF249" i="3" s="1"/>
  <c r="BE247" i="3"/>
  <c r="BF247" i="3" s="1"/>
  <c r="BE245" i="3"/>
  <c r="BF245" i="3" s="1"/>
  <c r="BE243" i="3"/>
  <c r="BF243" i="3" s="1"/>
  <c r="BE241" i="3"/>
  <c r="BF241" i="3" s="1"/>
  <c r="BE239" i="3"/>
  <c r="BF239" i="3" s="1"/>
  <c r="BE237" i="3"/>
  <c r="BF237" i="3" s="1"/>
  <c r="BE235" i="3"/>
  <c r="BF235" i="3" s="1"/>
  <c r="BE233" i="3"/>
  <c r="BF233" i="3" s="1"/>
  <c r="BE231" i="3"/>
  <c r="BF231" i="3" s="1"/>
  <c r="BE229" i="3"/>
  <c r="BF229" i="3" s="1"/>
  <c r="BE227" i="3"/>
  <c r="BF227" i="3" s="1"/>
  <c r="BE225" i="3"/>
  <c r="BF225" i="3" s="1"/>
  <c r="BE223" i="3"/>
  <c r="BF223" i="3" s="1"/>
  <c r="BE221" i="3"/>
  <c r="BF221" i="3" s="1"/>
  <c r="BE219" i="3"/>
  <c r="BF219" i="3" s="1"/>
  <c r="BE217" i="3"/>
  <c r="BF217" i="3" s="1"/>
  <c r="BE215" i="3"/>
  <c r="BF215" i="3" s="1"/>
  <c r="BE213" i="3"/>
  <c r="BF213" i="3" s="1"/>
  <c r="BE211" i="3"/>
  <c r="BF211" i="3" s="1"/>
  <c r="BE209" i="3"/>
  <c r="BF209" i="3" s="1"/>
  <c r="BE207" i="3"/>
  <c r="BF207" i="3" s="1"/>
  <c r="BE205" i="3"/>
  <c r="BF205" i="3" s="1"/>
  <c r="BE203" i="3"/>
  <c r="BF203" i="3" s="1"/>
  <c r="BE201" i="3"/>
  <c r="BF201" i="3" s="1"/>
  <c r="BE199" i="3"/>
  <c r="BF199" i="3" s="1"/>
  <c r="BE197" i="3"/>
  <c r="BF197" i="3" s="1"/>
  <c r="BE195" i="3"/>
  <c r="BF195" i="3" s="1"/>
  <c r="BE193" i="3"/>
  <c r="BF193" i="3" s="1"/>
  <c r="BE191" i="3"/>
  <c r="BF191" i="3" s="1"/>
  <c r="BE189" i="3"/>
  <c r="BF189" i="3" s="1"/>
  <c r="BE187" i="3"/>
  <c r="BF187" i="3" s="1"/>
  <c r="BE185" i="3"/>
  <c r="BF185" i="3" s="1"/>
  <c r="BE183" i="3"/>
  <c r="BF183" i="3" s="1"/>
  <c r="BE181" i="3"/>
  <c r="BF181" i="3" s="1"/>
  <c r="BE179" i="3"/>
  <c r="BF179" i="3" s="1"/>
  <c r="BE177" i="3"/>
  <c r="BF177" i="3" s="1"/>
  <c r="BE175" i="3"/>
  <c r="BF175" i="3" s="1"/>
  <c r="BE173" i="3"/>
  <c r="BF173" i="3" s="1"/>
  <c r="BE171" i="3"/>
  <c r="BF171" i="3" s="1"/>
  <c r="BE169" i="3"/>
  <c r="BF169" i="3" s="1"/>
  <c r="BE167" i="3"/>
  <c r="BF167" i="3" s="1"/>
  <c r="BE165" i="3"/>
  <c r="BF165" i="3" s="1"/>
  <c r="BE163" i="3"/>
  <c r="BF163" i="3" s="1"/>
  <c r="BE161" i="3"/>
  <c r="BF161" i="3" s="1"/>
  <c r="BE159" i="3"/>
  <c r="BF159" i="3" s="1"/>
  <c r="BE157" i="3"/>
  <c r="BF157" i="3" s="1"/>
  <c r="BE155" i="3"/>
  <c r="BF155" i="3" s="1"/>
  <c r="BE153" i="3"/>
  <c r="BF153" i="3" s="1"/>
  <c r="BE151" i="3"/>
  <c r="BF151" i="3" s="1"/>
  <c r="BE149" i="3"/>
  <c r="BF149" i="3" s="1"/>
  <c r="BE147" i="3"/>
  <c r="BF147" i="3" s="1"/>
  <c r="BE145" i="3"/>
  <c r="BF145" i="3" s="1"/>
  <c r="BE143" i="3"/>
  <c r="BF143" i="3" s="1"/>
  <c r="BE141" i="3"/>
  <c r="BF141" i="3" s="1"/>
  <c r="BE139" i="3"/>
  <c r="BF139" i="3" s="1"/>
  <c r="BE137" i="3"/>
  <c r="BF137" i="3" s="1"/>
  <c r="BE135" i="3"/>
  <c r="BF135" i="3" s="1"/>
  <c r="BE133" i="3"/>
  <c r="BF133" i="3" s="1"/>
  <c r="BE131" i="3"/>
  <c r="BF131" i="3" s="1"/>
  <c r="BE129" i="3"/>
  <c r="BF129" i="3" s="1"/>
  <c r="BE127" i="3"/>
  <c r="BF127" i="3" s="1"/>
  <c r="BE125" i="3"/>
  <c r="BF125" i="3" s="1"/>
  <c r="BE123" i="3"/>
  <c r="BF123" i="3" s="1"/>
  <c r="BE121" i="3"/>
  <c r="BF121" i="3" s="1"/>
  <c r="BE119" i="3"/>
  <c r="BF119" i="3" s="1"/>
  <c r="BE117" i="3"/>
  <c r="BF117" i="3" s="1"/>
  <c r="BE115" i="3"/>
  <c r="BF115" i="3" s="1"/>
  <c r="BE113" i="3"/>
  <c r="BF113" i="3" s="1"/>
  <c r="BE111" i="3"/>
  <c r="BF111" i="3" s="1"/>
  <c r="BE109" i="3"/>
  <c r="BF109" i="3" s="1"/>
  <c r="BE107" i="3"/>
  <c r="BF107" i="3" s="1"/>
  <c r="BE105" i="3"/>
  <c r="BF105" i="3" s="1"/>
  <c r="BE103" i="3"/>
  <c r="BF103" i="3" s="1"/>
  <c r="BE101" i="3"/>
  <c r="BF101" i="3" s="1"/>
  <c r="BE99" i="3"/>
  <c r="BF99" i="3" s="1"/>
  <c r="BE97" i="3"/>
  <c r="BF97" i="3" s="1"/>
  <c r="BE95" i="3"/>
  <c r="BF95" i="3" s="1"/>
  <c r="BE93" i="3"/>
  <c r="BF93" i="3" s="1"/>
  <c r="BE91" i="3"/>
  <c r="BF91" i="3" s="1"/>
  <c r="BE89" i="3"/>
  <c r="BF89" i="3" s="1"/>
  <c r="BE87" i="3"/>
  <c r="BF87" i="3" s="1"/>
  <c r="BE85" i="3"/>
  <c r="BF85" i="3" s="1"/>
  <c r="BE83" i="3"/>
  <c r="BF83" i="3" s="1"/>
  <c r="BE81" i="3"/>
  <c r="BF81" i="3" s="1"/>
  <c r="BE79" i="3"/>
  <c r="BF79" i="3" s="1"/>
  <c r="BE77" i="3"/>
  <c r="BF77" i="3" s="1"/>
  <c r="BE75" i="3"/>
  <c r="BF75" i="3" s="1"/>
  <c r="BE73" i="3"/>
  <c r="BF73" i="3" s="1"/>
  <c r="BE71" i="3"/>
  <c r="BF71" i="3" s="1"/>
  <c r="BE69" i="3"/>
  <c r="BF69" i="3" s="1"/>
  <c r="BE67" i="3"/>
  <c r="BF67" i="3" s="1"/>
  <c r="BE65" i="3"/>
  <c r="BF65" i="3" s="1"/>
  <c r="BE63" i="3"/>
  <c r="BF63" i="3" s="1"/>
  <c r="BE61" i="3"/>
  <c r="BF61" i="3" s="1"/>
  <c r="BE59" i="3"/>
  <c r="BF59" i="3" s="1"/>
  <c r="BE57" i="3"/>
  <c r="BF57" i="3" s="1"/>
  <c r="BE55" i="3"/>
  <c r="BF55" i="3" s="1"/>
  <c r="BE53" i="3"/>
  <c r="BF53" i="3" s="1"/>
  <c r="BE51" i="3"/>
  <c r="BF51" i="3" s="1"/>
  <c r="BE49" i="3"/>
  <c r="BF49" i="3" s="1"/>
  <c r="BE47" i="3"/>
  <c r="BF47" i="3" s="1"/>
  <c r="BE45" i="3"/>
  <c r="BF45" i="3" s="1"/>
  <c r="BE43" i="3"/>
  <c r="BF43" i="3" s="1"/>
  <c r="BE41" i="3"/>
  <c r="BF41" i="3" s="1"/>
  <c r="BE39" i="3"/>
  <c r="BF39" i="3" s="1"/>
  <c r="BE37" i="3"/>
  <c r="BF37" i="3" s="1"/>
  <c r="BE35" i="3"/>
  <c r="BF35" i="3" s="1"/>
  <c r="BE33" i="3"/>
  <c r="BF33" i="3" s="1"/>
  <c r="BE31" i="3"/>
  <c r="BF31" i="3" s="1"/>
  <c r="BE29" i="3"/>
  <c r="BF29" i="3" s="1"/>
  <c r="BE27" i="3"/>
  <c r="BF27" i="3" s="1"/>
  <c r="BE25" i="3"/>
  <c r="BF25" i="3" s="1"/>
  <c r="BE23" i="3"/>
  <c r="BF23" i="3" s="1"/>
  <c r="BE21" i="3"/>
  <c r="BF21" i="3" s="1"/>
  <c r="BE19" i="3"/>
  <c r="BF19" i="3" s="1"/>
  <c r="BE17" i="3"/>
  <c r="BF17" i="3" s="1"/>
  <c r="AX911" i="3"/>
  <c r="AY911" i="3" s="1"/>
  <c r="AX909" i="3"/>
  <c r="AY909" i="3" s="1"/>
  <c r="AX907" i="3"/>
  <c r="AY907" i="3" s="1"/>
  <c r="AX905" i="3"/>
  <c r="AY905" i="3" s="1"/>
  <c r="AX903" i="3"/>
  <c r="AY903" i="3" s="1"/>
  <c r="AX901" i="3"/>
  <c r="AY901" i="3" s="1"/>
  <c r="AX899" i="3"/>
  <c r="AY899" i="3" s="1"/>
  <c r="AX897" i="3"/>
  <c r="AY897" i="3" s="1"/>
  <c r="AX895" i="3"/>
  <c r="AY895" i="3" s="1"/>
  <c r="AX893" i="3"/>
  <c r="AY893" i="3" s="1"/>
  <c r="AX891" i="3"/>
  <c r="AY891" i="3" s="1"/>
  <c r="AX889" i="3"/>
  <c r="AY889" i="3" s="1"/>
  <c r="AX887" i="3"/>
  <c r="AY887" i="3" s="1"/>
  <c r="AX885" i="3"/>
  <c r="AY885" i="3" s="1"/>
  <c r="AX883" i="3"/>
  <c r="AY883" i="3" s="1"/>
  <c r="AX881" i="3"/>
  <c r="AY881" i="3" s="1"/>
  <c r="AX879" i="3"/>
  <c r="AY879" i="3" s="1"/>
  <c r="AX877" i="3"/>
  <c r="AY877" i="3" s="1"/>
  <c r="AX875" i="3"/>
  <c r="AY875" i="3" s="1"/>
  <c r="AX873" i="3"/>
  <c r="AY873" i="3" s="1"/>
  <c r="AX871" i="3"/>
  <c r="AY871" i="3" s="1"/>
  <c r="AX869" i="3"/>
  <c r="AY869" i="3" s="1"/>
  <c r="AX867" i="3"/>
  <c r="AY867" i="3" s="1"/>
  <c r="AX865" i="3"/>
  <c r="AY865" i="3" s="1"/>
  <c r="AX863" i="3"/>
  <c r="AY863" i="3" s="1"/>
  <c r="AX861" i="3"/>
  <c r="AY861" i="3" s="1"/>
  <c r="AX859" i="3"/>
  <c r="AY859" i="3" s="1"/>
  <c r="AX857" i="3"/>
  <c r="AY857" i="3" s="1"/>
  <c r="AX855" i="3"/>
  <c r="AY855" i="3" s="1"/>
  <c r="AX853" i="3"/>
  <c r="AY853" i="3" s="1"/>
  <c r="AX851" i="3"/>
  <c r="AY851" i="3" s="1"/>
  <c r="AX849" i="3"/>
  <c r="AY849" i="3" s="1"/>
  <c r="AX847" i="3"/>
  <c r="AY847" i="3" s="1"/>
  <c r="AX845" i="3"/>
  <c r="AY845" i="3" s="1"/>
  <c r="AX843" i="3"/>
  <c r="AY843" i="3" s="1"/>
  <c r="AX841" i="3"/>
  <c r="AY841" i="3" s="1"/>
  <c r="AX839" i="3"/>
  <c r="AY839" i="3" s="1"/>
  <c r="AX837" i="3"/>
  <c r="AY837" i="3" s="1"/>
  <c r="AX835" i="3"/>
  <c r="AY835" i="3" s="1"/>
  <c r="AX833" i="3"/>
  <c r="AY833" i="3" s="1"/>
  <c r="AX831" i="3"/>
  <c r="AY831" i="3" s="1"/>
  <c r="AX829" i="3"/>
  <c r="AY829" i="3" s="1"/>
  <c r="AX827" i="3"/>
  <c r="AY827" i="3" s="1"/>
  <c r="AX825" i="3"/>
  <c r="AY825" i="3" s="1"/>
  <c r="AX823" i="3"/>
  <c r="AY823" i="3" s="1"/>
  <c r="BL422" i="3"/>
  <c r="BM422" i="3" s="1"/>
  <c r="BL418" i="3"/>
  <c r="BM418" i="3" s="1"/>
  <c r="BL414" i="3"/>
  <c r="BM414" i="3" s="1"/>
  <c r="BL410" i="3"/>
  <c r="BM410" i="3" s="1"/>
  <c r="BL406" i="3"/>
  <c r="BM406" i="3" s="1"/>
  <c r="BL402" i="3"/>
  <c r="BM402" i="3" s="1"/>
  <c r="BL398" i="3"/>
  <c r="BM398" i="3" s="1"/>
  <c r="BL394" i="3"/>
  <c r="BM394" i="3" s="1"/>
  <c r="BL390" i="3"/>
  <c r="BM390" i="3" s="1"/>
  <c r="BL386" i="3"/>
  <c r="BM386" i="3" s="1"/>
  <c r="BL382" i="3"/>
  <c r="BM382" i="3" s="1"/>
  <c r="BL378" i="3"/>
  <c r="BM378" i="3" s="1"/>
  <c r="BL374" i="3"/>
  <c r="BM374" i="3" s="1"/>
  <c r="BL370" i="3"/>
  <c r="BM370" i="3" s="1"/>
  <c r="BL366" i="3"/>
  <c r="BM366" i="3" s="1"/>
  <c r="BL362" i="3"/>
  <c r="BM362" i="3" s="1"/>
  <c r="BL360" i="3"/>
  <c r="BM360" i="3" s="1"/>
  <c r="BL358" i="3"/>
  <c r="BM358" i="3" s="1"/>
  <c r="BL356" i="3"/>
  <c r="BM356" i="3" s="1"/>
  <c r="BL354" i="3"/>
  <c r="BM354" i="3" s="1"/>
  <c r="BL352" i="3"/>
  <c r="BM352" i="3" s="1"/>
  <c r="BL350" i="3"/>
  <c r="BM350" i="3" s="1"/>
  <c r="BL348" i="3"/>
  <c r="BM348" i="3" s="1"/>
  <c r="BL346" i="3"/>
  <c r="BM346" i="3" s="1"/>
  <c r="BL344" i="3"/>
  <c r="BM344" i="3" s="1"/>
  <c r="BL342" i="3"/>
  <c r="BM342" i="3" s="1"/>
  <c r="BL340" i="3"/>
  <c r="BM340" i="3" s="1"/>
  <c r="BL338" i="3"/>
  <c r="BM338" i="3" s="1"/>
  <c r="BL336" i="3"/>
  <c r="BM336" i="3" s="1"/>
  <c r="BL334" i="3"/>
  <c r="BM334" i="3" s="1"/>
  <c r="BL332" i="3"/>
  <c r="BM332" i="3" s="1"/>
  <c r="BL330" i="3"/>
  <c r="BM330" i="3" s="1"/>
  <c r="BL328" i="3"/>
  <c r="BM328" i="3" s="1"/>
  <c r="BL326" i="3"/>
  <c r="BM326" i="3" s="1"/>
  <c r="BL324" i="3"/>
  <c r="BM324" i="3" s="1"/>
  <c r="BL322" i="3"/>
  <c r="BM322" i="3" s="1"/>
  <c r="BL320" i="3"/>
  <c r="BM320" i="3" s="1"/>
  <c r="BL318" i="3"/>
  <c r="BM318" i="3" s="1"/>
  <c r="BL316" i="3"/>
  <c r="BM316" i="3" s="1"/>
  <c r="BL314" i="3"/>
  <c r="BM314" i="3" s="1"/>
  <c r="BL312" i="3"/>
  <c r="BM312" i="3" s="1"/>
  <c r="BL310" i="3"/>
  <c r="BM310" i="3" s="1"/>
  <c r="BL308" i="3"/>
  <c r="BM308" i="3" s="1"/>
  <c r="BL306" i="3"/>
  <c r="BM306" i="3" s="1"/>
  <c r="BL304" i="3"/>
  <c r="BM304" i="3" s="1"/>
  <c r="BL302" i="3"/>
  <c r="BM302" i="3" s="1"/>
  <c r="BL300" i="3"/>
  <c r="BM300" i="3" s="1"/>
  <c r="BL298" i="3"/>
  <c r="BM298" i="3" s="1"/>
  <c r="BL296" i="3"/>
  <c r="BM296" i="3" s="1"/>
  <c r="BL294" i="3"/>
  <c r="BM294" i="3" s="1"/>
  <c r="BL292" i="3"/>
  <c r="BM292" i="3" s="1"/>
  <c r="BL290" i="3"/>
  <c r="BM290" i="3" s="1"/>
  <c r="BL288" i="3"/>
  <c r="BM288" i="3" s="1"/>
  <c r="BL286" i="3"/>
  <c r="BM286" i="3" s="1"/>
  <c r="BL284" i="3"/>
  <c r="BM284" i="3" s="1"/>
  <c r="BL282" i="3"/>
  <c r="BM282" i="3" s="1"/>
  <c r="BL280" i="3"/>
  <c r="BM280" i="3" s="1"/>
  <c r="BL278" i="3"/>
  <c r="BM278" i="3" s="1"/>
  <c r="BL276" i="3"/>
  <c r="BM276" i="3" s="1"/>
  <c r="BL274" i="3"/>
  <c r="BM274" i="3" s="1"/>
  <c r="BL272" i="3"/>
  <c r="BM272" i="3" s="1"/>
  <c r="BL270" i="3"/>
  <c r="BM270" i="3" s="1"/>
  <c r="BL268" i="3"/>
  <c r="BM268" i="3" s="1"/>
  <c r="BL266" i="3"/>
  <c r="BM266" i="3" s="1"/>
  <c r="BL264" i="3"/>
  <c r="BM264" i="3" s="1"/>
  <c r="BL262" i="3"/>
  <c r="BM262" i="3" s="1"/>
  <c r="BL260" i="3"/>
  <c r="BM260" i="3" s="1"/>
  <c r="BL258" i="3"/>
  <c r="BM258" i="3" s="1"/>
  <c r="BL256" i="3"/>
  <c r="BM256" i="3" s="1"/>
  <c r="BL254" i="3"/>
  <c r="BM254" i="3" s="1"/>
  <c r="BL252" i="3"/>
  <c r="BM252" i="3" s="1"/>
  <c r="BL250" i="3"/>
  <c r="BM250" i="3" s="1"/>
  <c r="BL248" i="3"/>
  <c r="BM248" i="3" s="1"/>
  <c r="BL246" i="3"/>
  <c r="BM246" i="3" s="1"/>
  <c r="BL244" i="3"/>
  <c r="BM244" i="3" s="1"/>
  <c r="BL242" i="3"/>
  <c r="BM242" i="3" s="1"/>
  <c r="BL240" i="3"/>
  <c r="BM240" i="3" s="1"/>
  <c r="BL238" i="3"/>
  <c r="BM238" i="3" s="1"/>
  <c r="BL236" i="3"/>
  <c r="BM236" i="3" s="1"/>
  <c r="BL234" i="3"/>
  <c r="BM234" i="3" s="1"/>
  <c r="BL232" i="3"/>
  <c r="BM232" i="3" s="1"/>
  <c r="BL230" i="3"/>
  <c r="BM230" i="3" s="1"/>
  <c r="BL228" i="3"/>
  <c r="BM228" i="3" s="1"/>
  <c r="BL226" i="3"/>
  <c r="BM226" i="3" s="1"/>
  <c r="BL224" i="3"/>
  <c r="BM224" i="3" s="1"/>
  <c r="BL222" i="3"/>
  <c r="BM222" i="3" s="1"/>
  <c r="BL220" i="3"/>
  <c r="BM220" i="3" s="1"/>
  <c r="BL218" i="3"/>
  <c r="BM218" i="3" s="1"/>
  <c r="BL216" i="3"/>
  <c r="BM216" i="3" s="1"/>
  <c r="BL214" i="3"/>
  <c r="BM214" i="3" s="1"/>
  <c r="BL212" i="3"/>
  <c r="BM212" i="3" s="1"/>
  <c r="BL210" i="3"/>
  <c r="BM210" i="3" s="1"/>
  <c r="BL208" i="3"/>
  <c r="BM208" i="3" s="1"/>
  <c r="BL206" i="3"/>
  <c r="BM206" i="3" s="1"/>
  <c r="BL204" i="3"/>
  <c r="BM204" i="3" s="1"/>
  <c r="BL202" i="3"/>
  <c r="BM202" i="3" s="1"/>
  <c r="BL200" i="3"/>
  <c r="BM200" i="3" s="1"/>
  <c r="BL198" i="3"/>
  <c r="BM198" i="3" s="1"/>
  <c r="BL196" i="3"/>
  <c r="BM196" i="3" s="1"/>
  <c r="BL194" i="3"/>
  <c r="BM194" i="3" s="1"/>
  <c r="BL192" i="3"/>
  <c r="BM192" i="3" s="1"/>
  <c r="BL190" i="3"/>
  <c r="BM190" i="3" s="1"/>
  <c r="BL188" i="3"/>
  <c r="BM188" i="3" s="1"/>
  <c r="BL186" i="3"/>
  <c r="BM186" i="3" s="1"/>
  <c r="BL184" i="3"/>
  <c r="BM184" i="3" s="1"/>
  <c r="BL182" i="3"/>
  <c r="BM182" i="3" s="1"/>
  <c r="BL180" i="3"/>
  <c r="BM180" i="3" s="1"/>
  <c r="BL178" i="3"/>
  <c r="BM178" i="3" s="1"/>
  <c r="BL176" i="3"/>
  <c r="BM176" i="3" s="1"/>
  <c r="BL174" i="3"/>
  <c r="BM174" i="3" s="1"/>
  <c r="BL172" i="3"/>
  <c r="BM172" i="3" s="1"/>
  <c r="BL170" i="3"/>
  <c r="BM170" i="3" s="1"/>
  <c r="BL168" i="3"/>
  <c r="BM168" i="3" s="1"/>
  <c r="BL166" i="3"/>
  <c r="BM166" i="3" s="1"/>
  <c r="BL164" i="3"/>
  <c r="BM164" i="3" s="1"/>
  <c r="BL162" i="3"/>
  <c r="BM162" i="3" s="1"/>
  <c r="BL160" i="3"/>
  <c r="BM160" i="3" s="1"/>
  <c r="BL158" i="3"/>
  <c r="BM158" i="3" s="1"/>
  <c r="BL156" i="3"/>
  <c r="BM156" i="3" s="1"/>
  <c r="BL154" i="3"/>
  <c r="BM154" i="3" s="1"/>
  <c r="BL152" i="3"/>
  <c r="BM152" i="3" s="1"/>
  <c r="BL150" i="3"/>
  <c r="BM150" i="3" s="1"/>
  <c r="BL148" i="3"/>
  <c r="BM148" i="3" s="1"/>
  <c r="BL146" i="3"/>
  <c r="BM146" i="3" s="1"/>
  <c r="BL144" i="3"/>
  <c r="BM144" i="3" s="1"/>
  <c r="BL142" i="3"/>
  <c r="BM142" i="3" s="1"/>
  <c r="BL140" i="3"/>
  <c r="BM140" i="3" s="1"/>
  <c r="BL138" i="3"/>
  <c r="BM138" i="3" s="1"/>
  <c r="BL136" i="3"/>
  <c r="BM136" i="3" s="1"/>
  <c r="BL134" i="3"/>
  <c r="BM134" i="3" s="1"/>
  <c r="BL132" i="3"/>
  <c r="BM132" i="3" s="1"/>
  <c r="BL130" i="3"/>
  <c r="BM130" i="3" s="1"/>
  <c r="BL128" i="3"/>
  <c r="BM128" i="3" s="1"/>
  <c r="BL126" i="3"/>
  <c r="BM126" i="3" s="1"/>
  <c r="BL124" i="3"/>
  <c r="BM124" i="3" s="1"/>
  <c r="BL122" i="3"/>
  <c r="BM122" i="3" s="1"/>
  <c r="BL120" i="3"/>
  <c r="BM120" i="3" s="1"/>
  <c r="BL118" i="3"/>
  <c r="BM118" i="3" s="1"/>
  <c r="BL116" i="3"/>
  <c r="BM116" i="3" s="1"/>
  <c r="BL114" i="3"/>
  <c r="BM114" i="3" s="1"/>
  <c r="BL112" i="3"/>
  <c r="BM112" i="3" s="1"/>
  <c r="BL110" i="3"/>
  <c r="BM110" i="3" s="1"/>
  <c r="BL108" i="3"/>
  <c r="BM108" i="3" s="1"/>
  <c r="BL106" i="3"/>
  <c r="BM106" i="3" s="1"/>
  <c r="BL104" i="3"/>
  <c r="BM104" i="3" s="1"/>
  <c r="BL102" i="3"/>
  <c r="BM102" i="3" s="1"/>
  <c r="BL100" i="3"/>
  <c r="BM100" i="3" s="1"/>
  <c r="BL98" i="3"/>
  <c r="BM98" i="3" s="1"/>
  <c r="BL96" i="3"/>
  <c r="BM96" i="3" s="1"/>
  <c r="BL94" i="3"/>
  <c r="BM94" i="3" s="1"/>
  <c r="BL92" i="3"/>
  <c r="BM92" i="3" s="1"/>
  <c r="BL90" i="3"/>
  <c r="BM90" i="3" s="1"/>
  <c r="BL88" i="3"/>
  <c r="BM88" i="3" s="1"/>
  <c r="BL86" i="3"/>
  <c r="BM86" i="3" s="1"/>
  <c r="BL84" i="3"/>
  <c r="BM84" i="3" s="1"/>
  <c r="BL82" i="3"/>
  <c r="BM82" i="3" s="1"/>
  <c r="BL80" i="3"/>
  <c r="BM80" i="3" s="1"/>
  <c r="BL78" i="3"/>
  <c r="BM78" i="3" s="1"/>
  <c r="BL76" i="3"/>
  <c r="BM76" i="3" s="1"/>
  <c r="BL74" i="3"/>
  <c r="BM74" i="3" s="1"/>
  <c r="BL72" i="3"/>
  <c r="BM72" i="3" s="1"/>
  <c r="BL70" i="3"/>
  <c r="BM70" i="3" s="1"/>
  <c r="BL68" i="3"/>
  <c r="BM68" i="3" s="1"/>
  <c r="BL66" i="3"/>
  <c r="BM66" i="3" s="1"/>
  <c r="BL64" i="3"/>
  <c r="BM64" i="3" s="1"/>
  <c r="BL62" i="3"/>
  <c r="BM62" i="3" s="1"/>
  <c r="BL60" i="3"/>
  <c r="BM60" i="3" s="1"/>
  <c r="BL58" i="3"/>
  <c r="BM58" i="3" s="1"/>
  <c r="BL56" i="3"/>
  <c r="BM56" i="3" s="1"/>
  <c r="BL54" i="3"/>
  <c r="BM54" i="3" s="1"/>
  <c r="BL52" i="3"/>
  <c r="BM52" i="3" s="1"/>
  <c r="BL50" i="3"/>
  <c r="BM50" i="3" s="1"/>
  <c r="BL48" i="3"/>
  <c r="BM48" i="3" s="1"/>
  <c r="BL46" i="3"/>
  <c r="BM46" i="3" s="1"/>
  <c r="BL44" i="3"/>
  <c r="BM44" i="3" s="1"/>
  <c r="BL42" i="3"/>
  <c r="BM42" i="3" s="1"/>
  <c r="BL40" i="3"/>
  <c r="BM40" i="3" s="1"/>
  <c r="BL38" i="3"/>
  <c r="BM38" i="3" s="1"/>
  <c r="BL36" i="3"/>
  <c r="BM36" i="3" s="1"/>
  <c r="BL34" i="3"/>
  <c r="BM34" i="3" s="1"/>
  <c r="BL32" i="3"/>
  <c r="BM32" i="3" s="1"/>
  <c r="BL30" i="3"/>
  <c r="BM30" i="3" s="1"/>
  <c r="BL28" i="3"/>
  <c r="BM28" i="3" s="1"/>
  <c r="BL26" i="3"/>
  <c r="BM26" i="3" s="1"/>
  <c r="BL24" i="3"/>
  <c r="BM24" i="3" s="1"/>
  <c r="BL22" i="3"/>
  <c r="BM22" i="3" s="1"/>
  <c r="BL20" i="3"/>
  <c r="BM20" i="3" s="1"/>
  <c r="BL18" i="3"/>
  <c r="BM18" i="3" s="1"/>
  <c r="BL16" i="3"/>
  <c r="BE910" i="3"/>
  <c r="BF910" i="3" s="1"/>
  <c r="BE908" i="3"/>
  <c r="BF908" i="3" s="1"/>
  <c r="BE906" i="3"/>
  <c r="BF906" i="3" s="1"/>
  <c r="BE904" i="3"/>
  <c r="BF904" i="3" s="1"/>
  <c r="BE902" i="3"/>
  <c r="BF902" i="3" s="1"/>
  <c r="BE900" i="3"/>
  <c r="BF900" i="3" s="1"/>
  <c r="BE898" i="3"/>
  <c r="BF898" i="3" s="1"/>
  <c r="BE896" i="3"/>
  <c r="BF896" i="3" s="1"/>
  <c r="BE894" i="3"/>
  <c r="BF894" i="3" s="1"/>
  <c r="BE892" i="3"/>
  <c r="BF892" i="3" s="1"/>
  <c r="BE890" i="3"/>
  <c r="BF890" i="3" s="1"/>
  <c r="BE888" i="3"/>
  <c r="BF888" i="3" s="1"/>
  <c r="BE886" i="3"/>
  <c r="BF886" i="3" s="1"/>
  <c r="BE884" i="3"/>
  <c r="BF884" i="3" s="1"/>
  <c r="BE882" i="3"/>
  <c r="BF882" i="3" s="1"/>
  <c r="BE880" i="3"/>
  <c r="BF880" i="3" s="1"/>
  <c r="BE878" i="3"/>
  <c r="BF878" i="3" s="1"/>
  <c r="BE876" i="3"/>
  <c r="BF876" i="3" s="1"/>
  <c r="BE874" i="3"/>
  <c r="BF874" i="3" s="1"/>
  <c r="BE872" i="3"/>
  <c r="BF872" i="3" s="1"/>
  <c r="BE870" i="3"/>
  <c r="BF870" i="3" s="1"/>
  <c r="BE868" i="3"/>
  <c r="BF868" i="3" s="1"/>
  <c r="BE866" i="3"/>
  <c r="BF866" i="3" s="1"/>
  <c r="BE864" i="3"/>
  <c r="BF864" i="3" s="1"/>
  <c r="BE862" i="3"/>
  <c r="BF862" i="3" s="1"/>
  <c r="BE860" i="3"/>
  <c r="BF860" i="3" s="1"/>
  <c r="BE858" i="3"/>
  <c r="BF858" i="3" s="1"/>
  <c r="BE856" i="3"/>
  <c r="BF856" i="3" s="1"/>
  <c r="BE854" i="3"/>
  <c r="BF854" i="3" s="1"/>
  <c r="BE852" i="3"/>
  <c r="BF852" i="3" s="1"/>
  <c r="BE850" i="3"/>
  <c r="BF850" i="3" s="1"/>
  <c r="BE848" i="3"/>
  <c r="BF848" i="3" s="1"/>
  <c r="BE846" i="3"/>
  <c r="BF846" i="3" s="1"/>
  <c r="BE844" i="3"/>
  <c r="BF844" i="3" s="1"/>
  <c r="BE842" i="3"/>
  <c r="BF842" i="3" s="1"/>
  <c r="BE840" i="3"/>
  <c r="BF840" i="3" s="1"/>
  <c r="BE838" i="3"/>
  <c r="BF838" i="3" s="1"/>
  <c r="BE836" i="3"/>
  <c r="BF836" i="3" s="1"/>
  <c r="BE834" i="3"/>
  <c r="BF834" i="3" s="1"/>
  <c r="BE832" i="3"/>
  <c r="BF832" i="3" s="1"/>
  <c r="BE830" i="3"/>
  <c r="BF830" i="3" s="1"/>
  <c r="BE828" i="3"/>
  <c r="BF828" i="3" s="1"/>
  <c r="BE826" i="3"/>
  <c r="BF826" i="3" s="1"/>
  <c r="BE824" i="3"/>
  <c r="BF824" i="3" s="1"/>
  <c r="BE822" i="3"/>
  <c r="BF822" i="3" s="1"/>
  <c r="BE820" i="3"/>
  <c r="BF820" i="3" s="1"/>
  <c r="BE818" i="3"/>
  <c r="BF818" i="3" s="1"/>
  <c r="BE816" i="3"/>
  <c r="BF816" i="3" s="1"/>
  <c r="BE814" i="3"/>
  <c r="BF814" i="3" s="1"/>
  <c r="BE812" i="3"/>
  <c r="BF812" i="3" s="1"/>
  <c r="BE810" i="3"/>
  <c r="BF810" i="3" s="1"/>
  <c r="BE808" i="3"/>
  <c r="BF808" i="3" s="1"/>
  <c r="BE806" i="3"/>
  <c r="BF806" i="3" s="1"/>
  <c r="BE804" i="3"/>
  <c r="BF804" i="3" s="1"/>
  <c r="BE802" i="3"/>
  <c r="BF802" i="3" s="1"/>
  <c r="BE800" i="3"/>
  <c r="BF800" i="3" s="1"/>
  <c r="BE798" i="3"/>
  <c r="BF798" i="3" s="1"/>
  <c r="BE796" i="3"/>
  <c r="BF796" i="3" s="1"/>
  <c r="BE794" i="3"/>
  <c r="BF794" i="3" s="1"/>
  <c r="BE792" i="3"/>
  <c r="BF792" i="3" s="1"/>
  <c r="BE790" i="3"/>
  <c r="BF790" i="3" s="1"/>
  <c r="BE788" i="3"/>
  <c r="BF788" i="3" s="1"/>
  <c r="BE786" i="3"/>
  <c r="BF786" i="3" s="1"/>
  <c r="BE784" i="3"/>
  <c r="BF784" i="3" s="1"/>
  <c r="BE782" i="3"/>
  <c r="BF782" i="3" s="1"/>
  <c r="BE780" i="3"/>
  <c r="BF780" i="3" s="1"/>
  <c r="BE778" i="3"/>
  <c r="BF778" i="3" s="1"/>
  <c r="BE776" i="3"/>
  <c r="BF776" i="3" s="1"/>
  <c r="BE774" i="3"/>
  <c r="BF774" i="3" s="1"/>
  <c r="BE772" i="3"/>
  <c r="BF772" i="3" s="1"/>
  <c r="BE770" i="3"/>
  <c r="BF770" i="3" s="1"/>
  <c r="BE768" i="3"/>
  <c r="BF768" i="3" s="1"/>
  <c r="BE766" i="3"/>
  <c r="BF766" i="3" s="1"/>
  <c r="BE764" i="3"/>
  <c r="BF764" i="3" s="1"/>
  <c r="BE762" i="3"/>
  <c r="BF762" i="3" s="1"/>
  <c r="BE760" i="3"/>
  <c r="BF760" i="3" s="1"/>
  <c r="BE758" i="3"/>
  <c r="BF758" i="3" s="1"/>
  <c r="BE756" i="3"/>
  <c r="BF756" i="3" s="1"/>
  <c r="BE754" i="3"/>
  <c r="BF754" i="3" s="1"/>
  <c r="BE752" i="3"/>
  <c r="BF752" i="3" s="1"/>
  <c r="BE750" i="3"/>
  <c r="BF750" i="3" s="1"/>
  <c r="BE748" i="3"/>
  <c r="BF748" i="3" s="1"/>
  <c r="BE746" i="3"/>
  <c r="BF746" i="3" s="1"/>
  <c r="BE744" i="3"/>
  <c r="BF744" i="3" s="1"/>
  <c r="BE742" i="3"/>
  <c r="BF742" i="3" s="1"/>
  <c r="BE740" i="3"/>
  <c r="BF740" i="3" s="1"/>
  <c r="BE738" i="3"/>
  <c r="BF738" i="3" s="1"/>
  <c r="BE736" i="3"/>
  <c r="BF736" i="3" s="1"/>
  <c r="BE734" i="3"/>
  <c r="BF734" i="3" s="1"/>
  <c r="BE732" i="3"/>
  <c r="BF732" i="3" s="1"/>
  <c r="BE730" i="3"/>
  <c r="BF730" i="3" s="1"/>
  <c r="BE728" i="3"/>
  <c r="BF728" i="3" s="1"/>
  <c r="BE726" i="3"/>
  <c r="BF726" i="3" s="1"/>
  <c r="BE724" i="3"/>
  <c r="BF724" i="3" s="1"/>
  <c r="BE722" i="3"/>
  <c r="BF722" i="3" s="1"/>
  <c r="BE720" i="3"/>
  <c r="BF720" i="3" s="1"/>
  <c r="BE718" i="3"/>
  <c r="BF718" i="3" s="1"/>
  <c r="BE716" i="3"/>
  <c r="BF716" i="3" s="1"/>
  <c r="BE714" i="3"/>
  <c r="BF714" i="3" s="1"/>
  <c r="BE712" i="3"/>
  <c r="BF712" i="3" s="1"/>
  <c r="BE710" i="3"/>
  <c r="BF710" i="3" s="1"/>
  <c r="BE708" i="3"/>
  <c r="BF708" i="3" s="1"/>
  <c r="BE706" i="3"/>
  <c r="BF706" i="3" s="1"/>
  <c r="BE704" i="3"/>
  <c r="BF704" i="3" s="1"/>
  <c r="BE702" i="3"/>
  <c r="BF702" i="3" s="1"/>
  <c r="BE700" i="3"/>
  <c r="BF700" i="3" s="1"/>
  <c r="BE698" i="3"/>
  <c r="BF698" i="3" s="1"/>
  <c r="BE696" i="3"/>
  <c r="BF696" i="3" s="1"/>
  <c r="BE694" i="3"/>
  <c r="BF694" i="3" s="1"/>
  <c r="BE692" i="3"/>
  <c r="BF692" i="3" s="1"/>
  <c r="BE690" i="3"/>
  <c r="BF690" i="3" s="1"/>
  <c r="BE688" i="3"/>
  <c r="BF688" i="3" s="1"/>
  <c r="BE686" i="3"/>
  <c r="BF686" i="3" s="1"/>
  <c r="BE684" i="3"/>
  <c r="BF684" i="3" s="1"/>
  <c r="BE682" i="3"/>
  <c r="BF682" i="3" s="1"/>
  <c r="BE680" i="3"/>
  <c r="BF680" i="3" s="1"/>
  <c r="BE678" i="3"/>
  <c r="BF678" i="3" s="1"/>
  <c r="BE676" i="3"/>
  <c r="BF676" i="3" s="1"/>
  <c r="BE674" i="3"/>
  <c r="BF674" i="3" s="1"/>
  <c r="BE672" i="3"/>
  <c r="BF672" i="3" s="1"/>
  <c r="BE670" i="3"/>
  <c r="BF670" i="3" s="1"/>
  <c r="BE668" i="3"/>
  <c r="BF668" i="3" s="1"/>
  <c r="BE666" i="3"/>
  <c r="BF666" i="3" s="1"/>
  <c r="BE664" i="3"/>
  <c r="BF664" i="3" s="1"/>
  <c r="BE662" i="3"/>
  <c r="BF662" i="3" s="1"/>
  <c r="BE660" i="3"/>
  <c r="BF660" i="3" s="1"/>
  <c r="BE658" i="3"/>
  <c r="BF658" i="3" s="1"/>
  <c r="BE656" i="3"/>
  <c r="BF656" i="3" s="1"/>
  <c r="BE654" i="3"/>
  <c r="BF654" i="3" s="1"/>
  <c r="BE652" i="3"/>
  <c r="BF652" i="3" s="1"/>
  <c r="BE650" i="3"/>
  <c r="BF650" i="3" s="1"/>
  <c r="BE648" i="3"/>
  <c r="BF648" i="3" s="1"/>
  <c r="BE646" i="3"/>
  <c r="BF646" i="3" s="1"/>
  <c r="BE644" i="3"/>
  <c r="BF644" i="3" s="1"/>
  <c r="BE642" i="3"/>
  <c r="BF642" i="3" s="1"/>
  <c r="BE640" i="3"/>
  <c r="BF640" i="3" s="1"/>
  <c r="BE638" i="3"/>
  <c r="BF638" i="3" s="1"/>
  <c r="BE636" i="3"/>
  <c r="BF636" i="3" s="1"/>
  <c r="BE634" i="3"/>
  <c r="BF634" i="3" s="1"/>
  <c r="BE632" i="3"/>
  <c r="BF632" i="3" s="1"/>
  <c r="BE630" i="3"/>
  <c r="BF630" i="3" s="1"/>
  <c r="BE628" i="3"/>
  <c r="BF628" i="3" s="1"/>
  <c r="BE626" i="3"/>
  <c r="BF626" i="3" s="1"/>
  <c r="BE624" i="3"/>
  <c r="BF624" i="3" s="1"/>
  <c r="BE622" i="3"/>
  <c r="BF622" i="3" s="1"/>
  <c r="BE620" i="3"/>
  <c r="BF620" i="3" s="1"/>
  <c r="BE618" i="3"/>
  <c r="BF618" i="3" s="1"/>
  <c r="BE616" i="3"/>
  <c r="BF616" i="3" s="1"/>
  <c r="BE614" i="3"/>
  <c r="BF614" i="3" s="1"/>
  <c r="BE612" i="3"/>
  <c r="BF612" i="3" s="1"/>
  <c r="BE610" i="3"/>
  <c r="BF610" i="3" s="1"/>
  <c r="BE608" i="3"/>
  <c r="BF608" i="3" s="1"/>
  <c r="BE606" i="3"/>
  <c r="BF606" i="3" s="1"/>
  <c r="BE604" i="3"/>
  <c r="BF604" i="3" s="1"/>
  <c r="BE602" i="3"/>
  <c r="BF602" i="3" s="1"/>
  <c r="BE600" i="3"/>
  <c r="BF600" i="3" s="1"/>
  <c r="BE598" i="3"/>
  <c r="BF598" i="3" s="1"/>
  <c r="BE596" i="3"/>
  <c r="BF596" i="3" s="1"/>
  <c r="BE594" i="3"/>
  <c r="BF594" i="3" s="1"/>
  <c r="BE592" i="3"/>
  <c r="BF592" i="3" s="1"/>
  <c r="BE590" i="3"/>
  <c r="BF590" i="3" s="1"/>
  <c r="BE588" i="3"/>
  <c r="BF588" i="3" s="1"/>
  <c r="BE586" i="3"/>
  <c r="BF586" i="3" s="1"/>
  <c r="BE584" i="3"/>
  <c r="BF584" i="3" s="1"/>
  <c r="BE582" i="3"/>
  <c r="BF582" i="3" s="1"/>
  <c r="BE580" i="3"/>
  <c r="BF580" i="3" s="1"/>
  <c r="BE578" i="3"/>
  <c r="BF578" i="3" s="1"/>
  <c r="BE576" i="3"/>
  <c r="BF576" i="3" s="1"/>
  <c r="BE574" i="3"/>
  <c r="BF574" i="3" s="1"/>
  <c r="BE572" i="3"/>
  <c r="BF572" i="3" s="1"/>
  <c r="BE570" i="3"/>
  <c r="BF570" i="3" s="1"/>
  <c r="BE568" i="3"/>
  <c r="BF568" i="3" s="1"/>
  <c r="BE566" i="3"/>
  <c r="BF566" i="3" s="1"/>
  <c r="BE564" i="3"/>
  <c r="BF564" i="3" s="1"/>
  <c r="BE562" i="3"/>
  <c r="BF562" i="3" s="1"/>
  <c r="BE560" i="3"/>
  <c r="BF560" i="3" s="1"/>
  <c r="BE558" i="3"/>
  <c r="BF558" i="3" s="1"/>
  <c r="BE556" i="3"/>
  <c r="BF556" i="3" s="1"/>
  <c r="BE554" i="3"/>
  <c r="BF554" i="3" s="1"/>
  <c r="BE552" i="3"/>
  <c r="BF552" i="3" s="1"/>
  <c r="BE550" i="3"/>
  <c r="BF550" i="3" s="1"/>
  <c r="BE548" i="3"/>
  <c r="BF548" i="3" s="1"/>
  <c r="BE546" i="3"/>
  <c r="BF546" i="3" s="1"/>
  <c r="BE544" i="3"/>
  <c r="BF544" i="3" s="1"/>
  <c r="BE542" i="3"/>
  <c r="BF542" i="3" s="1"/>
  <c r="BE540" i="3"/>
  <c r="BF540" i="3" s="1"/>
  <c r="BE538" i="3"/>
  <c r="BF538" i="3" s="1"/>
  <c r="BE536" i="3"/>
  <c r="BF536" i="3" s="1"/>
  <c r="BE534" i="3"/>
  <c r="BF534" i="3" s="1"/>
  <c r="BE532" i="3"/>
  <c r="BF532" i="3" s="1"/>
  <c r="BE530" i="3"/>
  <c r="BF530" i="3" s="1"/>
  <c r="BE528" i="3"/>
  <c r="BF528" i="3" s="1"/>
  <c r="BE526" i="3"/>
  <c r="BF526" i="3" s="1"/>
  <c r="BE524" i="3"/>
  <c r="BF524" i="3" s="1"/>
  <c r="BE522" i="3"/>
  <c r="BF522" i="3" s="1"/>
  <c r="BE520" i="3"/>
  <c r="BF520" i="3" s="1"/>
  <c r="BE518" i="3"/>
  <c r="BF518" i="3" s="1"/>
  <c r="BE516" i="3"/>
  <c r="BF516" i="3" s="1"/>
  <c r="BE514" i="3"/>
  <c r="BF514" i="3" s="1"/>
  <c r="BE512" i="3"/>
  <c r="BF512" i="3" s="1"/>
  <c r="BE510" i="3"/>
  <c r="BF510" i="3" s="1"/>
  <c r="BE508" i="3"/>
  <c r="BF508" i="3" s="1"/>
  <c r="BE506" i="3"/>
  <c r="BF506" i="3" s="1"/>
  <c r="BE504" i="3"/>
  <c r="BF504" i="3" s="1"/>
  <c r="BE502" i="3"/>
  <c r="BF502" i="3" s="1"/>
  <c r="BE500" i="3"/>
  <c r="BF500" i="3" s="1"/>
  <c r="BE498" i="3"/>
  <c r="BF498" i="3" s="1"/>
  <c r="BE496" i="3"/>
  <c r="BF496" i="3" s="1"/>
  <c r="BE494" i="3"/>
  <c r="BF494" i="3" s="1"/>
  <c r="BE492" i="3"/>
  <c r="BF492" i="3" s="1"/>
  <c r="BE490" i="3"/>
  <c r="BF490" i="3" s="1"/>
  <c r="BE488" i="3"/>
  <c r="BF488" i="3" s="1"/>
  <c r="BE486" i="3"/>
  <c r="BF486" i="3" s="1"/>
  <c r="BE484" i="3"/>
  <c r="BF484" i="3" s="1"/>
  <c r="BE482" i="3"/>
  <c r="BF482" i="3" s="1"/>
  <c r="BE480" i="3"/>
  <c r="BF480" i="3" s="1"/>
  <c r="BE478" i="3"/>
  <c r="BF478" i="3" s="1"/>
  <c r="BE476" i="3"/>
  <c r="BF476" i="3" s="1"/>
  <c r="BE474" i="3"/>
  <c r="BF474" i="3" s="1"/>
  <c r="BE472" i="3"/>
  <c r="BF472" i="3" s="1"/>
  <c r="BE470" i="3"/>
  <c r="BF470" i="3" s="1"/>
  <c r="BE468" i="3"/>
  <c r="BF468" i="3" s="1"/>
  <c r="BE466" i="3"/>
  <c r="BF466" i="3" s="1"/>
  <c r="BE464" i="3"/>
  <c r="BF464" i="3" s="1"/>
  <c r="BE462" i="3"/>
  <c r="BF462" i="3" s="1"/>
  <c r="BE460" i="3"/>
  <c r="BF460" i="3" s="1"/>
  <c r="BE458" i="3"/>
  <c r="BF458" i="3" s="1"/>
  <c r="BE456" i="3"/>
  <c r="BF456" i="3" s="1"/>
  <c r="BE454" i="3"/>
  <c r="BF454" i="3" s="1"/>
  <c r="BE452" i="3"/>
  <c r="BF452" i="3" s="1"/>
  <c r="BE450" i="3"/>
  <c r="BF450" i="3" s="1"/>
  <c r="BE448" i="3"/>
  <c r="BF448" i="3" s="1"/>
  <c r="BE446" i="3"/>
  <c r="BF446" i="3" s="1"/>
  <c r="BE444" i="3"/>
  <c r="BF444" i="3" s="1"/>
  <c r="BE442" i="3"/>
  <c r="BF442" i="3" s="1"/>
  <c r="BE440" i="3"/>
  <c r="BF440" i="3" s="1"/>
  <c r="BE438" i="3"/>
  <c r="BF438" i="3" s="1"/>
  <c r="BE436" i="3"/>
  <c r="BF436" i="3" s="1"/>
  <c r="BE434" i="3"/>
  <c r="BF434" i="3" s="1"/>
  <c r="BE432" i="3"/>
  <c r="BF432" i="3" s="1"/>
  <c r="BE430" i="3"/>
  <c r="BF430" i="3" s="1"/>
  <c r="BE428" i="3"/>
  <c r="BF428" i="3" s="1"/>
  <c r="BE426" i="3"/>
  <c r="BF426" i="3" s="1"/>
  <c r="BE424" i="3"/>
  <c r="BF424" i="3" s="1"/>
  <c r="BE422" i="3"/>
  <c r="BF422" i="3" s="1"/>
  <c r="BE420" i="3"/>
  <c r="BF420" i="3" s="1"/>
  <c r="BE418" i="3"/>
  <c r="BF418" i="3" s="1"/>
  <c r="BE416" i="3"/>
  <c r="BF416" i="3" s="1"/>
  <c r="BE414" i="3"/>
  <c r="BF414" i="3" s="1"/>
  <c r="BE412" i="3"/>
  <c r="BF412" i="3" s="1"/>
  <c r="BE410" i="3"/>
  <c r="BF410" i="3" s="1"/>
  <c r="BE408" i="3"/>
  <c r="BF408" i="3" s="1"/>
  <c r="BE406" i="3"/>
  <c r="BF406" i="3" s="1"/>
  <c r="BE404" i="3"/>
  <c r="BF404" i="3" s="1"/>
  <c r="BE402" i="3"/>
  <c r="BF402" i="3" s="1"/>
  <c r="BE400" i="3"/>
  <c r="BF400" i="3" s="1"/>
  <c r="BE398" i="3"/>
  <c r="BF398" i="3" s="1"/>
  <c r="BE396" i="3"/>
  <c r="BF396" i="3" s="1"/>
  <c r="BE394" i="3"/>
  <c r="BF394" i="3" s="1"/>
  <c r="BE392" i="3"/>
  <c r="BF392" i="3" s="1"/>
  <c r="BE390" i="3"/>
  <c r="BF390" i="3" s="1"/>
  <c r="BE388" i="3"/>
  <c r="BF388" i="3" s="1"/>
  <c r="BE386" i="3"/>
  <c r="BF386" i="3" s="1"/>
  <c r="BE384" i="3"/>
  <c r="BF384" i="3" s="1"/>
  <c r="BE382" i="3"/>
  <c r="BF382" i="3" s="1"/>
  <c r="BE380" i="3"/>
  <c r="BF380" i="3" s="1"/>
  <c r="BE378" i="3"/>
  <c r="BF378" i="3" s="1"/>
  <c r="BE376" i="3"/>
  <c r="BF376" i="3" s="1"/>
  <c r="BE374" i="3"/>
  <c r="BF374" i="3" s="1"/>
  <c r="BE372" i="3"/>
  <c r="BF372" i="3" s="1"/>
  <c r="BE370" i="3"/>
  <c r="BF370" i="3" s="1"/>
  <c r="BE368" i="3"/>
  <c r="BF368" i="3" s="1"/>
  <c r="BE366" i="3"/>
  <c r="BF366" i="3" s="1"/>
  <c r="BE364" i="3"/>
  <c r="BF364" i="3" s="1"/>
  <c r="BE362" i="3"/>
  <c r="BF362" i="3" s="1"/>
  <c r="BE360" i="3"/>
  <c r="BF360" i="3" s="1"/>
  <c r="BE358" i="3"/>
  <c r="BF358" i="3" s="1"/>
  <c r="BE356" i="3"/>
  <c r="BF356" i="3" s="1"/>
  <c r="BE354" i="3"/>
  <c r="BF354" i="3" s="1"/>
  <c r="BE352" i="3"/>
  <c r="BF352" i="3" s="1"/>
  <c r="BE350" i="3"/>
  <c r="BF350" i="3" s="1"/>
  <c r="BE348" i="3"/>
  <c r="BF348" i="3" s="1"/>
  <c r="BE346" i="3"/>
  <c r="BF346" i="3" s="1"/>
  <c r="BE344" i="3"/>
  <c r="BF344" i="3" s="1"/>
  <c r="BE342" i="3"/>
  <c r="BF342" i="3" s="1"/>
  <c r="BE340" i="3"/>
  <c r="BF340" i="3" s="1"/>
  <c r="BE338" i="3"/>
  <c r="BF338" i="3" s="1"/>
  <c r="BE336" i="3"/>
  <c r="BF336" i="3" s="1"/>
  <c r="BE334" i="3"/>
  <c r="BF334" i="3" s="1"/>
  <c r="BE332" i="3"/>
  <c r="BF332" i="3" s="1"/>
  <c r="BE330" i="3"/>
  <c r="BF330" i="3" s="1"/>
  <c r="BE328" i="3"/>
  <c r="BF328" i="3" s="1"/>
  <c r="BE326" i="3"/>
  <c r="BF326" i="3" s="1"/>
  <c r="BE324" i="3"/>
  <c r="BF324" i="3" s="1"/>
  <c r="BE322" i="3"/>
  <c r="BF322" i="3" s="1"/>
  <c r="BE320" i="3"/>
  <c r="BF320" i="3" s="1"/>
  <c r="BE318" i="3"/>
  <c r="BF318" i="3" s="1"/>
  <c r="BE316" i="3"/>
  <c r="BF316" i="3" s="1"/>
  <c r="BE314" i="3"/>
  <c r="BF314" i="3" s="1"/>
  <c r="BE312" i="3"/>
  <c r="BF312" i="3" s="1"/>
  <c r="BE310" i="3"/>
  <c r="BF310" i="3" s="1"/>
  <c r="BE308" i="3"/>
  <c r="BF308" i="3" s="1"/>
  <c r="BE306" i="3"/>
  <c r="BF306" i="3" s="1"/>
  <c r="BE304" i="3"/>
  <c r="BF304" i="3" s="1"/>
  <c r="BE302" i="3"/>
  <c r="BF302" i="3" s="1"/>
  <c r="BE300" i="3"/>
  <c r="BF300" i="3" s="1"/>
  <c r="BE298" i="3"/>
  <c r="BF298" i="3" s="1"/>
  <c r="BE296" i="3"/>
  <c r="BF296" i="3" s="1"/>
  <c r="BE294" i="3"/>
  <c r="BF294" i="3" s="1"/>
  <c r="BE292" i="3"/>
  <c r="BF292" i="3" s="1"/>
  <c r="BE290" i="3"/>
  <c r="BF290" i="3" s="1"/>
  <c r="BE288" i="3"/>
  <c r="BF288" i="3" s="1"/>
  <c r="BE286" i="3"/>
  <c r="BF286" i="3" s="1"/>
  <c r="BE284" i="3"/>
  <c r="BF284" i="3" s="1"/>
  <c r="BE282" i="3"/>
  <c r="BF282" i="3" s="1"/>
  <c r="BE280" i="3"/>
  <c r="BF280" i="3" s="1"/>
  <c r="BE278" i="3"/>
  <c r="BF278" i="3" s="1"/>
  <c r="BE276" i="3"/>
  <c r="BF276" i="3" s="1"/>
  <c r="BE274" i="3"/>
  <c r="BF274" i="3" s="1"/>
  <c r="BE272" i="3"/>
  <c r="BF272" i="3" s="1"/>
  <c r="BE270" i="3"/>
  <c r="BF270" i="3" s="1"/>
  <c r="BE268" i="3"/>
  <c r="BF268" i="3" s="1"/>
  <c r="BE266" i="3"/>
  <c r="BF266" i="3" s="1"/>
  <c r="BE264" i="3"/>
  <c r="BF264" i="3" s="1"/>
  <c r="BE262" i="3"/>
  <c r="BF262" i="3" s="1"/>
  <c r="BE260" i="3"/>
  <c r="BF260" i="3" s="1"/>
  <c r="BE258" i="3"/>
  <c r="BF258" i="3" s="1"/>
  <c r="BE256" i="3"/>
  <c r="BF256" i="3" s="1"/>
  <c r="BE254" i="3"/>
  <c r="BF254" i="3" s="1"/>
  <c r="BE252" i="3"/>
  <c r="BF252" i="3" s="1"/>
  <c r="BE250" i="3"/>
  <c r="BF250" i="3" s="1"/>
  <c r="BE248" i="3"/>
  <c r="BF248" i="3" s="1"/>
  <c r="BE246" i="3"/>
  <c r="BF246" i="3" s="1"/>
  <c r="BE244" i="3"/>
  <c r="BF244" i="3" s="1"/>
  <c r="BE242" i="3"/>
  <c r="BF242" i="3" s="1"/>
  <c r="BE240" i="3"/>
  <c r="BF240" i="3" s="1"/>
  <c r="BE238" i="3"/>
  <c r="BF238" i="3" s="1"/>
  <c r="BE236" i="3"/>
  <c r="BF236" i="3" s="1"/>
  <c r="BE234" i="3"/>
  <c r="BF234" i="3" s="1"/>
  <c r="BE232" i="3"/>
  <c r="BF232" i="3" s="1"/>
  <c r="BE230" i="3"/>
  <c r="BF230" i="3" s="1"/>
  <c r="BE228" i="3"/>
  <c r="BF228" i="3" s="1"/>
  <c r="BE226" i="3"/>
  <c r="BF226" i="3" s="1"/>
  <c r="BE224" i="3"/>
  <c r="BF224" i="3" s="1"/>
  <c r="BE222" i="3"/>
  <c r="BF222" i="3" s="1"/>
  <c r="BE220" i="3"/>
  <c r="BF220" i="3" s="1"/>
  <c r="BE218" i="3"/>
  <c r="BF218" i="3" s="1"/>
  <c r="BE216" i="3"/>
  <c r="BF216" i="3" s="1"/>
  <c r="BE214" i="3"/>
  <c r="BF214" i="3" s="1"/>
  <c r="BE212" i="3"/>
  <c r="BF212" i="3" s="1"/>
  <c r="BE210" i="3"/>
  <c r="BF210" i="3" s="1"/>
  <c r="BE208" i="3"/>
  <c r="BF208" i="3" s="1"/>
  <c r="BE206" i="3"/>
  <c r="BF206" i="3" s="1"/>
  <c r="BE204" i="3"/>
  <c r="BF204" i="3" s="1"/>
  <c r="BE202" i="3"/>
  <c r="BF202" i="3" s="1"/>
  <c r="BE200" i="3"/>
  <c r="BF200" i="3" s="1"/>
  <c r="BE198" i="3"/>
  <c r="BF198" i="3" s="1"/>
  <c r="BE196" i="3"/>
  <c r="BF196" i="3" s="1"/>
  <c r="BE194" i="3"/>
  <c r="BF194" i="3" s="1"/>
  <c r="BE192" i="3"/>
  <c r="BF192" i="3" s="1"/>
  <c r="BE190" i="3"/>
  <c r="BF190" i="3" s="1"/>
  <c r="BE188" i="3"/>
  <c r="BF188" i="3" s="1"/>
  <c r="BE186" i="3"/>
  <c r="BF186" i="3" s="1"/>
  <c r="BE184" i="3"/>
  <c r="BF184" i="3" s="1"/>
  <c r="BE182" i="3"/>
  <c r="BF182" i="3" s="1"/>
  <c r="BE180" i="3"/>
  <c r="BF180" i="3" s="1"/>
  <c r="BE178" i="3"/>
  <c r="BF178" i="3" s="1"/>
  <c r="BE176" i="3"/>
  <c r="BF176" i="3" s="1"/>
  <c r="BE174" i="3"/>
  <c r="BF174" i="3" s="1"/>
  <c r="BE172" i="3"/>
  <c r="BF172" i="3" s="1"/>
  <c r="BE170" i="3"/>
  <c r="BF170" i="3" s="1"/>
  <c r="BE168" i="3"/>
  <c r="BF168" i="3" s="1"/>
  <c r="BE166" i="3"/>
  <c r="BF166" i="3" s="1"/>
  <c r="BE164" i="3"/>
  <c r="BF164" i="3" s="1"/>
  <c r="BE162" i="3"/>
  <c r="BF162" i="3" s="1"/>
  <c r="BE160" i="3"/>
  <c r="BF160" i="3" s="1"/>
  <c r="BE158" i="3"/>
  <c r="BF158" i="3" s="1"/>
  <c r="BE156" i="3"/>
  <c r="BF156" i="3" s="1"/>
  <c r="BE154" i="3"/>
  <c r="BF154" i="3" s="1"/>
  <c r="BE152" i="3"/>
  <c r="BF152" i="3" s="1"/>
  <c r="BE150" i="3"/>
  <c r="BF150" i="3" s="1"/>
  <c r="BE148" i="3"/>
  <c r="BF148" i="3" s="1"/>
  <c r="BE146" i="3"/>
  <c r="BF146" i="3" s="1"/>
  <c r="BE144" i="3"/>
  <c r="BF144" i="3" s="1"/>
  <c r="BE142" i="3"/>
  <c r="BF142" i="3" s="1"/>
  <c r="BE140" i="3"/>
  <c r="BF140" i="3" s="1"/>
  <c r="BE138" i="3"/>
  <c r="BF138" i="3" s="1"/>
  <c r="BE136" i="3"/>
  <c r="BF136" i="3" s="1"/>
  <c r="BE134" i="3"/>
  <c r="BF134" i="3" s="1"/>
  <c r="BE132" i="3"/>
  <c r="BF132" i="3" s="1"/>
  <c r="BE130" i="3"/>
  <c r="BF130" i="3" s="1"/>
  <c r="BE128" i="3"/>
  <c r="BF128" i="3" s="1"/>
  <c r="BE126" i="3"/>
  <c r="BF126" i="3" s="1"/>
  <c r="BE124" i="3"/>
  <c r="BF124" i="3" s="1"/>
  <c r="BE122" i="3"/>
  <c r="BF122" i="3" s="1"/>
  <c r="BE120" i="3"/>
  <c r="BF120" i="3" s="1"/>
  <c r="BE118" i="3"/>
  <c r="BF118" i="3" s="1"/>
  <c r="BE116" i="3"/>
  <c r="BF116" i="3" s="1"/>
  <c r="BE114" i="3"/>
  <c r="BF114" i="3" s="1"/>
  <c r="BE112" i="3"/>
  <c r="BF112" i="3" s="1"/>
  <c r="BE110" i="3"/>
  <c r="BF110" i="3" s="1"/>
  <c r="BE108" i="3"/>
  <c r="BF108" i="3" s="1"/>
  <c r="BE106" i="3"/>
  <c r="BF106" i="3" s="1"/>
  <c r="BE104" i="3"/>
  <c r="BF104" i="3" s="1"/>
  <c r="BE102" i="3"/>
  <c r="BF102" i="3" s="1"/>
  <c r="BE100" i="3"/>
  <c r="BF100" i="3" s="1"/>
  <c r="BE98" i="3"/>
  <c r="BF98" i="3" s="1"/>
  <c r="BE96" i="3"/>
  <c r="BF96" i="3" s="1"/>
  <c r="BE94" i="3"/>
  <c r="BF94" i="3" s="1"/>
  <c r="BE92" i="3"/>
  <c r="BF92" i="3" s="1"/>
  <c r="BE90" i="3"/>
  <c r="BF90" i="3" s="1"/>
  <c r="BE88" i="3"/>
  <c r="BF88" i="3" s="1"/>
  <c r="BE86" i="3"/>
  <c r="BF86" i="3" s="1"/>
  <c r="BE84" i="3"/>
  <c r="BF84" i="3" s="1"/>
  <c r="BE82" i="3"/>
  <c r="BF82" i="3" s="1"/>
  <c r="BE80" i="3"/>
  <c r="BF80" i="3" s="1"/>
  <c r="BE78" i="3"/>
  <c r="BF78" i="3" s="1"/>
  <c r="BE76" i="3"/>
  <c r="BF76" i="3" s="1"/>
  <c r="BE74" i="3"/>
  <c r="BF74" i="3" s="1"/>
  <c r="BE72" i="3"/>
  <c r="BF72" i="3" s="1"/>
  <c r="BE70" i="3"/>
  <c r="BF70" i="3" s="1"/>
  <c r="BE68" i="3"/>
  <c r="BF68" i="3" s="1"/>
  <c r="BE66" i="3"/>
  <c r="BF66" i="3" s="1"/>
  <c r="BE64" i="3"/>
  <c r="BF64" i="3" s="1"/>
  <c r="BE62" i="3"/>
  <c r="BF62" i="3" s="1"/>
  <c r="BE60" i="3"/>
  <c r="BF60" i="3" s="1"/>
  <c r="BE58" i="3"/>
  <c r="BF58" i="3" s="1"/>
  <c r="BE56" i="3"/>
  <c r="BF56" i="3" s="1"/>
  <c r="BE54" i="3"/>
  <c r="BF54" i="3" s="1"/>
  <c r="BE52" i="3"/>
  <c r="BF52" i="3" s="1"/>
  <c r="BE50" i="3"/>
  <c r="BF50" i="3" s="1"/>
  <c r="BE48" i="3"/>
  <c r="BF48" i="3" s="1"/>
  <c r="BE46" i="3"/>
  <c r="BF46" i="3" s="1"/>
  <c r="BE44" i="3"/>
  <c r="BF44" i="3" s="1"/>
  <c r="BE42" i="3"/>
  <c r="BF42" i="3" s="1"/>
  <c r="BE40" i="3"/>
  <c r="BF40" i="3" s="1"/>
  <c r="BE38" i="3"/>
  <c r="BF38" i="3" s="1"/>
  <c r="BE36" i="3"/>
  <c r="BF36" i="3" s="1"/>
  <c r="BE34" i="3"/>
  <c r="BF34" i="3" s="1"/>
  <c r="BE32" i="3"/>
  <c r="BF32" i="3" s="1"/>
  <c r="BE30" i="3"/>
  <c r="BF30" i="3" s="1"/>
  <c r="BE28" i="3"/>
  <c r="BF28" i="3" s="1"/>
  <c r="BE26" i="3"/>
  <c r="BF26" i="3" s="1"/>
  <c r="BE24" i="3"/>
  <c r="BF24" i="3" s="1"/>
  <c r="BE22" i="3"/>
  <c r="BF22" i="3" s="1"/>
  <c r="BE20" i="3"/>
  <c r="BF20" i="3" s="1"/>
  <c r="BE18" i="3"/>
  <c r="BF18" i="3" s="1"/>
  <c r="AX910" i="3"/>
  <c r="AY910" i="3" s="1"/>
  <c r="AX906" i="3"/>
  <c r="AY906" i="3" s="1"/>
  <c r="AX902" i="3"/>
  <c r="AY902" i="3" s="1"/>
  <c r="AX898" i="3"/>
  <c r="AY898" i="3" s="1"/>
  <c r="AX894" i="3"/>
  <c r="AY894" i="3" s="1"/>
  <c r="AX890" i="3"/>
  <c r="AY890" i="3" s="1"/>
  <c r="AX886" i="3"/>
  <c r="AY886" i="3" s="1"/>
  <c r="AX882" i="3"/>
  <c r="AY882" i="3" s="1"/>
  <c r="AX878" i="3"/>
  <c r="AY878" i="3" s="1"/>
  <c r="AX874" i="3"/>
  <c r="AY874" i="3" s="1"/>
  <c r="AX870" i="3"/>
  <c r="AY870" i="3" s="1"/>
  <c r="AX866" i="3"/>
  <c r="AY866" i="3" s="1"/>
  <c r="AX862" i="3"/>
  <c r="AY862" i="3" s="1"/>
  <c r="AX858" i="3"/>
  <c r="AY858" i="3" s="1"/>
  <c r="AX854" i="3"/>
  <c r="AY854" i="3" s="1"/>
  <c r="AX850" i="3"/>
  <c r="AY850" i="3" s="1"/>
  <c r="AX846" i="3"/>
  <c r="AY846" i="3" s="1"/>
  <c r="AX842" i="3"/>
  <c r="AY842" i="3" s="1"/>
  <c r="AX838" i="3"/>
  <c r="AY838" i="3" s="1"/>
  <c r="AX834" i="3"/>
  <c r="AY834" i="3" s="1"/>
  <c r="AX830" i="3"/>
  <c r="AY830" i="3" s="1"/>
  <c r="AX826" i="3"/>
  <c r="AY826" i="3" s="1"/>
  <c r="AX822" i="3"/>
  <c r="AY822" i="3" s="1"/>
  <c r="AX820" i="3"/>
  <c r="AY820" i="3" s="1"/>
  <c r="AX818" i="3"/>
  <c r="AY818" i="3" s="1"/>
  <c r="AX816" i="3"/>
  <c r="AY816" i="3" s="1"/>
  <c r="AX814" i="3"/>
  <c r="AY814" i="3" s="1"/>
  <c r="AX812" i="3"/>
  <c r="AY812" i="3" s="1"/>
  <c r="AX810" i="3"/>
  <c r="AY810" i="3" s="1"/>
  <c r="AX808" i="3"/>
  <c r="AY808" i="3" s="1"/>
  <c r="AX806" i="3"/>
  <c r="AY806" i="3" s="1"/>
  <c r="AX804" i="3"/>
  <c r="AY804" i="3" s="1"/>
  <c r="AX802" i="3"/>
  <c r="AY802" i="3" s="1"/>
  <c r="AX800" i="3"/>
  <c r="AY800" i="3" s="1"/>
  <c r="AX798" i="3"/>
  <c r="AY798" i="3" s="1"/>
  <c r="AX796" i="3"/>
  <c r="AY796" i="3" s="1"/>
  <c r="AX794" i="3"/>
  <c r="AY794" i="3" s="1"/>
  <c r="AX792" i="3"/>
  <c r="AY792" i="3" s="1"/>
  <c r="AX790" i="3"/>
  <c r="AY790" i="3" s="1"/>
  <c r="AX788" i="3"/>
  <c r="AY788" i="3" s="1"/>
  <c r="AX786" i="3"/>
  <c r="AY786" i="3" s="1"/>
  <c r="AX784" i="3"/>
  <c r="AY784" i="3" s="1"/>
  <c r="AX782" i="3"/>
  <c r="AY782" i="3" s="1"/>
  <c r="AX780" i="3"/>
  <c r="AY780" i="3" s="1"/>
  <c r="AX778" i="3"/>
  <c r="AY778" i="3" s="1"/>
  <c r="AX776" i="3"/>
  <c r="AY776" i="3" s="1"/>
  <c r="AX774" i="3"/>
  <c r="AY774" i="3" s="1"/>
  <c r="AX772" i="3"/>
  <c r="AY772" i="3" s="1"/>
  <c r="AX770" i="3"/>
  <c r="AY770" i="3" s="1"/>
  <c r="AX768" i="3"/>
  <c r="AY768" i="3" s="1"/>
  <c r="AX766" i="3"/>
  <c r="AY766" i="3" s="1"/>
  <c r="AX764" i="3"/>
  <c r="AY764" i="3" s="1"/>
  <c r="AX762" i="3"/>
  <c r="AY762" i="3" s="1"/>
  <c r="AX760" i="3"/>
  <c r="AY760" i="3" s="1"/>
  <c r="AX758" i="3"/>
  <c r="AY758" i="3" s="1"/>
  <c r="AX756" i="3"/>
  <c r="AY756" i="3" s="1"/>
  <c r="AX754" i="3"/>
  <c r="AY754" i="3" s="1"/>
  <c r="AX752" i="3"/>
  <c r="AY752" i="3" s="1"/>
  <c r="AX750" i="3"/>
  <c r="AY750" i="3" s="1"/>
  <c r="AX748" i="3"/>
  <c r="AY748" i="3" s="1"/>
  <c r="AX746" i="3"/>
  <c r="AY746" i="3" s="1"/>
  <c r="AX744" i="3"/>
  <c r="AY744" i="3" s="1"/>
  <c r="AX742" i="3"/>
  <c r="AY742" i="3" s="1"/>
  <c r="AX740" i="3"/>
  <c r="AY740" i="3" s="1"/>
  <c r="AX738" i="3"/>
  <c r="AY738" i="3" s="1"/>
  <c r="AX736" i="3"/>
  <c r="AY736" i="3" s="1"/>
  <c r="AX734" i="3"/>
  <c r="AY734" i="3" s="1"/>
  <c r="AX732" i="3"/>
  <c r="AY732" i="3" s="1"/>
  <c r="AX730" i="3"/>
  <c r="AY730" i="3" s="1"/>
  <c r="AX728" i="3"/>
  <c r="AY728" i="3" s="1"/>
  <c r="AX726" i="3"/>
  <c r="AY726" i="3" s="1"/>
  <c r="AX724" i="3"/>
  <c r="AY724" i="3" s="1"/>
  <c r="AX722" i="3"/>
  <c r="AY722" i="3" s="1"/>
  <c r="AX720" i="3"/>
  <c r="AY720" i="3" s="1"/>
  <c r="AX718" i="3"/>
  <c r="AY718" i="3" s="1"/>
  <c r="AX716" i="3"/>
  <c r="AY716" i="3" s="1"/>
  <c r="AX714" i="3"/>
  <c r="AY714" i="3" s="1"/>
  <c r="AX712" i="3"/>
  <c r="AY712" i="3" s="1"/>
  <c r="AX710" i="3"/>
  <c r="AY710" i="3" s="1"/>
  <c r="AX708" i="3"/>
  <c r="AY708" i="3" s="1"/>
  <c r="AX706" i="3"/>
  <c r="AY706" i="3" s="1"/>
  <c r="AX704" i="3"/>
  <c r="AY704" i="3" s="1"/>
  <c r="AX702" i="3"/>
  <c r="AY702" i="3" s="1"/>
  <c r="AX700" i="3"/>
  <c r="AY700" i="3" s="1"/>
  <c r="AX698" i="3"/>
  <c r="AY698" i="3" s="1"/>
  <c r="AX696" i="3"/>
  <c r="AY696" i="3" s="1"/>
  <c r="AX694" i="3"/>
  <c r="AY694" i="3" s="1"/>
  <c r="AX692" i="3"/>
  <c r="AY692" i="3" s="1"/>
  <c r="AX690" i="3"/>
  <c r="AY690" i="3" s="1"/>
  <c r="AX688" i="3"/>
  <c r="AY688" i="3" s="1"/>
  <c r="AX686" i="3"/>
  <c r="AY686" i="3" s="1"/>
  <c r="AX684" i="3"/>
  <c r="AY684" i="3" s="1"/>
  <c r="AX682" i="3"/>
  <c r="AY682" i="3" s="1"/>
  <c r="AX680" i="3"/>
  <c r="AY680" i="3" s="1"/>
  <c r="AX678" i="3"/>
  <c r="AY678" i="3" s="1"/>
  <c r="AX676" i="3"/>
  <c r="AY676" i="3" s="1"/>
  <c r="AX674" i="3"/>
  <c r="AY674" i="3" s="1"/>
  <c r="AX672" i="3"/>
  <c r="AY672" i="3" s="1"/>
  <c r="AX670" i="3"/>
  <c r="AY670" i="3" s="1"/>
  <c r="AX668" i="3"/>
  <c r="AY668" i="3" s="1"/>
  <c r="AX666" i="3"/>
  <c r="AY666" i="3" s="1"/>
  <c r="AX664" i="3"/>
  <c r="AY664" i="3" s="1"/>
  <c r="AX662" i="3"/>
  <c r="AY662" i="3" s="1"/>
  <c r="AX660" i="3"/>
  <c r="AY660" i="3" s="1"/>
  <c r="AX658" i="3"/>
  <c r="AY658" i="3" s="1"/>
  <c r="AX656" i="3"/>
  <c r="AY656" i="3" s="1"/>
  <c r="AX654" i="3"/>
  <c r="AY654" i="3" s="1"/>
  <c r="AX652" i="3"/>
  <c r="AY652" i="3" s="1"/>
  <c r="AX650" i="3"/>
  <c r="AY650" i="3" s="1"/>
  <c r="AX648" i="3"/>
  <c r="AY648" i="3" s="1"/>
  <c r="AX646" i="3"/>
  <c r="AY646" i="3" s="1"/>
  <c r="AX644" i="3"/>
  <c r="AY644" i="3" s="1"/>
  <c r="AX642" i="3"/>
  <c r="AY642" i="3" s="1"/>
  <c r="AX640" i="3"/>
  <c r="AY640" i="3" s="1"/>
  <c r="AX638" i="3"/>
  <c r="AY638" i="3" s="1"/>
  <c r="AX636" i="3"/>
  <c r="AY636" i="3" s="1"/>
  <c r="AX634" i="3"/>
  <c r="AY634" i="3" s="1"/>
  <c r="AX632" i="3"/>
  <c r="AY632" i="3" s="1"/>
  <c r="AX630" i="3"/>
  <c r="AY630" i="3" s="1"/>
  <c r="AX628" i="3"/>
  <c r="AY628" i="3" s="1"/>
  <c r="AX626" i="3"/>
  <c r="AY626" i="3" s="1"/>
  <c r="AX624" i="3"/>
  <c r="AY624" i="3" s="1"/>
  <c r="AX622" i="3"/>
  <c r="AY622" i="3" s="1"/>
  <c r="AX620" i="3"/>
  <c r="AY620" i="3" s="1"/>
  <c r="AX618" i="3"/>
  <c r="AY618" i="3" s="1"/>
  <c r="AX616" i="3"/>
  <c r="AY616" i="3" s="1"/>
  <c r="AX614" i="3"/>
  <c r="AY614" i="3" s="1"/>
  <c r="AX612" i="3"/>
  <c r="AY612" i="3" s="1"/>
  <c r="AX610" i="3"/>
  <c r="AY610" i="3" s="1"/>
  <c r="AX608" i="3"/>
  <c r="AY608" i="3" s="1"/>
  <c r="AX606" i="3"/>
  <c r="AY606" i="3" s="1"/>
  <c r="AX604" i="3"/>
  <c r="AY604" i="3" s="1"/>
  <c r="AX602" i="3"/>
  <c r="AY602" i="3" s="1"/>
  <c r="AX600" i="3"/>
  <c r="AY600" i="3" s="1"/>
  <c r="AX598" i="3"/>
  <c r="AY598" i="3" s="1"/>
  <c r="AX596" i="3"/>
  <c r="AY596" i="3" s="1"/>
  <c r="AX594" i="3"/>
  <c r="AY594" i="3" s="1"/>
  <c r="AX592" i="3"/>
  <c r="AY592" i="3" s="1"/>
  <c r="AX590" i="3"/>
  <c r="AY590" i="3" s="1"/>
  <c r="AX588" i="3"/>
  <c r="AY588" i="3" s="1"/>
  <c r="AX586" i="3"/>
  <c r="AY586" i="3" s="1"/>
  <c r="AX584" i="3"/>
  <c r="AY584" i="3" s="1"/>
  <c r="AX582" i="3"/>
  <c r="AY582" i="3" s="1"/>
  <c r="AX580" i="3"/>
  <c r="AY580" i="3" s="1"/>
  <c r="AX578" i="3"/>
  <c r="AY578" i="3" s="1"/>
  <c r="AX576" i="3"/>
  <c r="AY576" i="3" s="1"/>
  <c r="AX574" i="3"/>
  <c r="AY574" i="3" s="1"/>
  <c r="AX572" i="3"/>
  <c r="AY572" i="3" s="1"/>
  <c r="AX570" i="3"/>
  <c r="AY570" i="3" s="1"/>
  <c r="AX568" i="3"/>
  <c r="AY568" i="3" s="1"/>
  <c r="AX566" i="3"/>
  <c r="AY566" i="3" s="1"/>
  <c r="AX564" i="3"/>
  <c r="AY564" i="3" s="1"/>
  <c r="AX562" i="3"/>
  <c r="AY562" i="3" s="1"/>
  <c r="AX560" i="3"/>
  <c r="AY560" i="3" s="1"/>
  <c r="AX558" i="3"/>
  <c r="AY558" i="3" s="1"/>
  <c r="AX556" i="3"/>
  <c r="AY556" i="3" s="1"/>
  <c r="AX554" i="3"/>
  <c r="AY554" i="3" s="1"/>
  <c r="AX552" i="3"/>
  <c r="AY552" i="3" s="1"/>
  <c r="AX550" i="3"/>
  <c r="AY550" i="3" s="1"/>
  <c r="AX548" i="3"/>
  <c r="AY548" i="3" s="1"/>
  <c r="AX546" i="3"/>
  <c r="AY546" i="3" s="1"/>
  <c r="AX544" i="3"/>
  <c r="AY544" i="3" s="1"/>
  <c r="AX542" i="3"/>
  <c r="AY542" i="3" s="1"/>
  <c r="AX540" i="3"/>
  <c r="AY540" i="3" s="1"/>
  <c r="AX538" i="3"/>
  <c r="AY538" i="3" s="1"/>
  <c r="AX536" i="3"/>
  <c r="AY536" i="3" s="1"/>
  <c r="AX534" i="3"/>
  <c r="AY534" i="3" s="1"/>
  <c r="AX532" i="3"/>
  <c r="AY532" i="3" s="1"/>
  <c r="AX530" i="3"/>
  <c r="AY530" i="3" s="1"/>
  <c r="AX528" i="3"/>
  <c r="AY528" i="3" s="1"/>
  <c r="AX526" i="3"/>
  <c r="AY526" i="3" s="1"/>
  <c r="AX524" i="3"/>
  <c r="AY524" i="3" s="1"/>
  <c r="AX522" i="3"/>
  <c r="AY522" i="3" s="1"/>
  <c r="AX520" i="3"/>
  <c r="AY520" i="3" s="1"/>
  <c r="AX518" i="3"/>
  <c r="AY518" i="3" s="1"/>
  <c r="AX516" i="3"/>
  <c r="AY516" i="3" s="1"/>
  <c r="AX514" i="3"/>
  <c r="AY514" i="3" s="1"/>
  <c r="AX512" i="3"/>
  <c r="AY512" i="3" s="1"/>
  <c r="AX510" i="3"/>
  <c r="AY510" i="3" s="1"/>
  <c r="AX508" i="3"/>
  <c r="AY508" i="3" s="1"/>
  <c r="AX506" i="3"/>
  <c r="AY506" i="3" s="1"/>
  <c r="AX504" i="3"/>
  <c r="AY504" i="3" s="1"/>
  <c r="AX502" i="3"/>
  <c r="AY502" i="3" s="1"/>
  <c r="AX500" i="3"/>
  <c r="AY500" i="3" s="1"/>
  <c r="AX498" i="3"/>
  <c r="AY498" i="3" s="1"/>
  <c r="AX496" i="3"/>
  <c r="AY496" i="3" s="1"/>
  <c r="AX494" i="3"/>
  <c r="AY494" i="3" s="1"/>
  <c r="AX492" i="3"/>
  <c r="AY492" i="3" s="1"/>
  <c r="AX490" i="3"/>
  <c r="AY490" i="3" s="1"/>
  <c r="AX488" i="3"/>
  <c r="AY488" i="3" s="1"/>
  <c r="AX486" i="3"/>
  <c r="AY486" i="3" s="1"/>
  <c r="AX484" i="3"/>
  <c r="AY484" i="3" s="1"/>
  <c r="AX482" i="3"/>
  <c r="AY482" i="3" s="1"/>
  <c r="AX480" i="3"/>
  <c r="AY480" i="3" s="1"/>
  <c r="AX478" i="3"/>
  <c r="AY478" i="3" s="1"/>
  <c r="AX476" i="3"/>
  <c r="AY476" i="3" s="1"/>
  <c r="AX474" i="3"/>
  <c r="AY474" i="3" s="1"/>
  <c r="AX472" i="3"/>
  <c r="AY472" i="3" s="1"/>
  <c r="AX470" i="3"/>
  <c r="AY470" i="3" s="1"/>
  <c r="AX468" i="3"/>
  <c r="AY468" i="3" s="1"/>
  <c r="AX466" i="3"/>
  <c r="AY466" i="3" s="1"/>
  <c r="AX464" i="3"/>
  <c r="AY464" i="3" s="1"/>
  <c r="AX462" i="3"/>
  <c r="AY462" i="3" s="1"/>
  <c r="AX460" i="3"/>
  <c r="AY460" i="3" s="1"/>
  <c r="AX458" i="3"/>
  <c r="AY458" i="3" s="1"/>
  <c r="AX456" i="3"/>
  <c r="AY456" i="3" s="1"/>
  <c r="AX454" i="3"/>
  <c r="AY454" i="3" s="1"/>
  <c r="AX452" i="3"/>
  <c r="AY452" i="3" s="1"/>
  <c r="AX450" i="3"/>
  <c r="AY450" i="3" s="1"/>
  <c r="AX448" i="3"/>
  <c r="AY448" i="3" s="1"/>
  <c r="AX446" i="3"/>
  <c r="AY446" i="3" s="1"/>
  <c r="AX444" i="3"/>
  <c r="AY444" i="3" s="1"/>
  <c r="AX442" i="3"/>
  <c r="AY442" i="3" s="1"/>
  <c r="AX440" i="3"/>
  <c r="AY440" i="3" s="1"/>
  <c r="AX438" i="3"/>
  <c r="AY438" i="3" s="1"/>
  <c r="AX436" i="3"/>
  <c r="AY436" i="3" s="1"/>
  <c r="AX434" i="3"/>
  <c r="AY434" i="3" s="1"/>
  <c r="AX432" i="3"/>
  <c r="AY432" i="3" s="1"/>
  <c r="AX430" i="3"/>
  <c r="AY430" i="3" s="1"/>
  <c r="AX428" i="3"/>
  <c r="AY428" i="3" s="1"/>
  <c r="AX426" i="3"/>
  <c r="AY426" i="3" s="1"/>
  <c r="AX424" i="3"/>
  <c r="AY424" i="3" s="1"/>
  <c r="AX422" i="3"/>
  <c r="AY422" i="3" s="1"/>
  <c r="AX420" i="3"/>
  <c r="AY420" i="3" s="1"/>
  <c r="AX418" i="3"/>
  <c r="AY418" i="3" s="1"/>
  <c r="AX416" i="3"/>
  <c r="AY416" i="3" s="1"/>
  <c r="AX414" i="3"/>
  <c r="AY414" i="3" s="1"/>
  <c r="AX412" i="3"/>
  <c r="AY412" i="3" s="1"/>
  <c r="AX410" i="3"/>
  <c r="AY410" i="3" s="1"/>
  <c r="AX408" i="3"/>
  <c r="AY408" i="3" s="1"/>
  <c r="AX406" i="3"/>
  <c r="AY406" i="3" s="1"/>
  <c r="AX404" i="3"/>
  <c r="AY404" i="3" s="1"/>
  <c r="AX402" i="3"/>
  <c r="AY402" i="3" s="1"/>
  <c r="AX400" i="3"/>
  <c r="AY400" i="3" s="1"/>
  <c r="AX398" i="3"/>
  <c r="AY398" i="3" s="1"/>
  <c r="AX396" i="3"/>
  <c r="AY396" i="3" s="1"/>
  <c r="AX394" i="3"/>
  <c r="AY394" i="3" s="1"/>
  <c r="AX392" i="3"/>
  <c r="AY392" i="3" s="1"/>
  <c r="AX390" i="3"/>
  <c r="AY390" i="3" s="1"/>
  <c r="AX388" i="3"/>
  <c r="AY388" i="3" s="1"/>
  <c r="AX386" i="3"/>
  <c r="AY386" i="3" s="1"/>
  <c r="AX384" i="3"/>
  <c r="AY384" i="3" s="1"/>
  <c r="AX382" i="3"/>
  <c r="AY382" i="3" s="1"/>
  <c r="AX380" i="3"/>
  <c r="AY380" i="3" s="1"/>
  <c r="AX378" i="3"/>
  <c r="AY378" i="3" s="1"/>
  <c r="AX376" i="3"/>
  <c r="AY376" i="3" s="1"/>
  <c r="AX374" i="3"/>
  <c r="AY374" i="3" s="1"/>
  <c r="AX372" i="3"/>
  <c r="AY372" i="3" s="1"/>
  <c r="AX370" i="3"/>
  <c r="AY370" i="3" s="1"/>
  <c r="AX368" i="3"/>
  <c r="AY368" i="3" s="1"/>
  <c r="AX366" i="3"/>
  <c r="AY366" i="3" s="1"/>
  <c r="AX364" i="3"/>
  <c r="AY364" i="3" s="1"/>
  <c r="AX362" i="3"/>
  <c r="AY362" i="3" s="1"/>
  <c r="AX360" i="3"/>
  <c r="AY360" i="3" s="1"/>
  <c r="AX358" i="3"/>
  <c r="AY358" i="3" s="1"/>
  <c r="AX356" i="3"/>
  <c r="AY356" i="3" s="1"/>
  <c r="AX354" i="3"/>
  <c r="AY354" i="3" s="1"/>
  <c r="AX352" i="3"/>
  <c r="AY352" i="3" s="1"/>
  <c r="AX350" i="3"/>
  <c r="AY350" i="3" s="1"/>
  <c r="AX348" i="3"/>
  <c r="AY348" i="3" s="1"/>
  <c r="AX346" i="3"/>
  <c r="AY346" i="3" s="1"/>
  <c r="AX344" i="3"/>
  <c r="AY344" i="3" s="1"/>
  <c r="AX342" i="3"/>
  <c r="AY342" i="3" s="1"/>
  <c r="AX340" i="3"/>
  <c r="AY340" i="3" s="1"/>
  <c r="AX338" i="3"/>
  <c r="AY338" i="3" s="1"/>
  <c r="AX336" i="3"/>
  <c r="AY336" i="3" s="1"/>
  <c r="AX334" i="3"/>
  <c r="AY334" i="3" s="1"/>
  <c r="AX332" i="3"/>
  <c r="AY332" i="3" s="1"/>
  <c r="AX330" i="3"/>
  <c r="AY330" i="3" s="1"/>
  <c r="AX328" i="3"/>
  <c r="AY328" i="3" s="1"/>
  <c r="AX326" i="3"/>
  <c r="AY326" i="3" s="1"/>
  <c r="AX324" i="3"/>
  <c r="AY324" i="3" s="1"/>
  <c r="AX322" i="3"/>
  <c r="AY322" i="3" s="1"/>
  <c r="AX320" i="3"/>
  <c r="AY320" i="3" s="1"/>
  <c r="AX318" i="3"/>
  <c r="AY318" i="3" s="1"/>
  <c r="AX316" i="3"/>
  <c r="AY316" i="3" s="1"/>
  <c r="AX314" i="3"/>
  <c r="AY314" i="3" s="1"/>
  <c r="AX312" i="3"/>
  <c r="AY312" i="3" s="1"/>
  <c r="AX310" i="3"/>
  <c r="AY310" i="3" s="1"/>
  <c r="AX308" i="3"/>
  <c r="AY308" i="3" s="1"/>
  <c r="AX306" i="3"/>
  <c r="AY306" i="3" s="1"/>
  <c r="AX304" i="3"/>
  <c r="AY304" i="3" s="1"/>
  <c r="AX302" i="3"/>
  <c r="AY302" i="3" s="1"/>
  <c r="AX300" i="3"/>
  <c r="AY300" i="3" s="1"/>
  <c r="AX298" i="3"/>
  <c r="AY298" i="3" s="1"/>
  <c r="AX296" i="3"/>
  <c r="AY296" i="3" s="1"/>
  <c r="AX294" i="3"/>
  <c r="AY294" i="3" s="1"/>
  <c r="AX292" i="3"/>
  <c r="AY292" i="3" s="1"/>
  <c r="AX290" i="3"/>
  <c r="AY290" i="3" s="1"/>
  <c r="AX288" i="3"/>
  <c r="AY288" i="3" s="1"/>
  <c r="AX286" i="3"/>
  <c r="AY286" i="3" s="1"/>
  <c r="AX284" i="3"/>
  <c r="AY284" i="3" s="1"/>
  <c r="AX282" i="3"/>
  <c r="AY282" i="3" s="1"/>
  <c r="AX280" i="3"/>
  <c r="AY280" i="3" s="1"/>
  <c r="AX278" i="3"/>
  <c r="AY278" i="3" s="1"/>
  <c r="AX276" i="3"/>
  <c r="AY276" i="3" s="1"/>
  <c r="AX274" i="3"/>
  <c r="AY274" i="3" s="1"/>
  <c r="AX272" i="3"/>
  <c r="AY272" i="3" s="1"/>
  <c r="AX270" i="3"/>
  <c r="AY270" i="3" s="1"/>
  <c r="AX268" i="3"/>
  <c r="AY268" i="3" s="1"/>
  <c r="AX266" i="3"/>
  <c r="AY266" i="3" s="1"/>
  <c r="AX264" i="3"/>
  <c r="AY264" i="3" s="1"/>
  <c r="AX262" i="3"/>
  <c r="AY262" i="3" s="1"/>
  <c r="AX260" i="3"/>
  <c r="AY260" i="3" s="1"/>
  <c r="AX258" i="3"/>
  <c r="AY258" i="3" s="1"/>
  <c r="AX256" i="3"/>
  <c r="AY256" i="3" s="1"/>
  <c r="AX254" i="3"/>
  <c r="AY254" i="3" s="1"/>
  <c r="AX252" i="3"/>
  <c r="AY252" i="3" s="1"/>
  <c r="AX250" i="3"/>
  <c r="AY250" i="3" s="1"/>
  <c r="AX248" i="3"/>
  <c r="AY248" i="3" s="1"/>
  <c r="AX246" i="3"/>
  <c r="AY246" i="3" s="1"/>
  <c r="AX244" i="3"/>
  <c r="AY244" i="3" s="1"/>
  <c r="AX242" i="3"/>
  <c r="AY242" i="3" s="1"/>
  <c r="AX240" i="3"/>
  <c r="AY240" i="3" s="1"/>
  <c r="AX238" i="3"/>
  <c r="AY238" i="3" s="1"/>
  <c r="AX236" i="3"/>
  <c r="AY236" i="3" s="1"/>
  <c r="AX234" i="3"/>
  <c r="AY234" i="3" s="1"/>
  <c r="AX232" i="3"/>
  <c r="AY232" i="3" s="1"/>
  <c r="AX230" i="3"/>
  <c r="AY230" i="3" s="1"/>
  <c r="AX228" i="3"/>
  <c r="AY228" i="3" s="1"/>
  <c r="AX226" i="3"/>
  <c r="AY226" i="3" s="1"/>
  <c r="AX224" i="3"/>
  <c r="AY224" i="3" s="1"/>
  <c r="AX222" i="3"/>
  <c r="AY222" i="3" s="1"/>
  <c r="AX220" i="3"/>
  <c r="AY220" i="3" s="1"/>
  <c r="AX218" i="3"/>
  <c r="AY218" i="3" s="1"/>
  <c r="AX216" i="3"/>
  <c r="AY216" i="3" s="1"/>
  <c r="AX214" i="3"/>
  <c r="AY214" i="3" s="1"/>
  <c r="AX212" i="3"/>
  <c r="AY212" i="3" s="1"/>
  <c r="AX210" i="3"/>
  <c r="AY210" i="3" s="1"/>
  <c r="AX208" i="3"/>
  <c r="AY208" i="3" s="1"/>
  <c r="AX206" i="3"/>
  <c r="AY206" i="3" s="1"/>
  <c r="AX204" i="3"/>
  <c r="AY204" i="3" s="1"/>
  <c r="AX202" i="3"/>
  <c r="AY202" i="3" s="1"/>
  <c r="AX200" i="3"/>
  <c r="AY200" i="3" s="1"/>
  <c r="AX198" i="3"/>
  <c r="AY198" i="3" s="1"/>
  <c r="AX196" i="3"/>
  <c r="AY196" i="3" s="1"/>
  <c r="AX194" i="3"/>
  <c r="AY194" i="3" s="1"/>
  <c r="AX192" i="3"/>
  <c r="AY192" i="3" s="1"/>
  <c r="AX190" i="3"/>
  <c r="AY190" i="3" s="1"/>
  <c r="AX188" i="3"/>
  <c r="AY188" i="3" s="1"/>
  <c r="AX186" i="3"/>
  <c r="AY186" i="3" s="1"/>
  <c r="AX184" i="3"/>
  <c r="AY184" i="3" s="1"/>
  <c r="AX182" i="3"/>
  <c r="AY182" i="3" s="1"/>
  <c r="AX180" i="3"/>
  <c r="AY180" i="3" s="1"/>
  <c r="AX178" i="3"/>
  <c r="AY178" i="3" s="1"/>
  <c r="AX176" i="3"/>
  <c r="AY176" i="3" s="1"/>
  <c r="AX174" i="3"/>
  <c r="AY174" i="3" s="1"/>
  <c r="AX172" i="3"/>
  <c r="AY172" i="3" s="1"/>
  <c r="AX170" i="3"/>
  <c r="AY170" i="3" s="1"/>
  <c r="AX168" i="3"/>
  <c r="AY168" i="3" s="1"/>
  <c r="AX166" i="3"/>
  <c r="AY166" i="3" s="1"/>
  <c r="AX164" i="3"/>
  <c r="AY164" i="3" s="1"/>
  <c r="AX162" i="3"/>
  <c r="AY162" i="3" s="1"/>
  <c r="AX160" i="3"/>
  <c r="AY160" i="3" s="1"/>
  <c r="AX158" i="3"/>
  <c r="AY158" i="3" s="1"/>
  <c r="AX156" i="3"/>
  <c r="AY156" i="3" s="1"/>
  <c r="AX154" i="3"/>
  <c r="AY154" i="3" s="1"/>
  <c r="AX152" i="3"/>
  <c r="AY152" i="3" s="1"/>
  <c r="AX150" i="3"/>
  <c r="AY150" i="3" s="1"/>
  <c r="AX148" i="3"/>
  <c r="AY148" i="3" s="1"/>
  <c r="AX146" i="3"/>
  <c r="AY146" i="3" s="1"/>
  <c r="AX144" i="3"/>
  <c r="AY144" i="3" s="1"/>
  <c r="AX142" i="3"/>
  <c r="AY142" i="3" s="1"/>
  <c r="AX140" i="3"/>
  <c r="AY140" i="3" s="1"/>
  <c r="AX138" i="3"/>
  <c r="AY138" i="3" s="1"/>
  <c r="AX136" i="3"/>
  <c r="AY136" i="3" s="1"/>
  <c r="AX134" i="3"/>
  <c r="AY134" i="3" s="1"/>
  <c r="AX132" i="3"/>
  <c r="AY132" i="3" s="1"/>
  <c r="AX130" i="3"/>
  <c r="AY130" i="3" s="1"/>
  <c r="AX128" i="3"/>
  <c r="AY128" i="3" s="1"/>
  <c r="AX126" i="3"/>
  <c r="AY126" i="3" s="1"/>
  <c r="AX124" i="3"/>
  <c r="AY124" i="3" s="1"/>
  <c r="AX122" i="3"/>
  <c r="AY122" i="3" s="1"/>
  <c r="AX120" i="3"/>
  <c r="AY120" i="3" s="1"/>
  <c r="AX118" i="3"/>
  <c r="AY118" i="3" s="1"/>
  <c r="AX116" i="3"/>
  <c r="AY116" i="3" s="1"/>
  <c r="AX114" i="3"/>
  <c r="AY114" i="3" s="1"/>
  <c r="AX112" i="3"/>
  <c r="AY112" i="3" s="1"/>
  <c r="AX110" i="3"/>
  <c r="AY110" i="3" s="1"/>
  <c r="AX108" i="3"/>
  <c r="AY108" i="3" s="1"/>
  <c r="AX106" i="3"/>
  <c r="AY106" i="3" s="1"/>
  <c r="AX104" i="3"/>
  <c r="AY104" i="3" s="1"/>
  <c r="AX102" i="3"/>
  <c r="AY102" i="3" s="1"/>
  <c r="AX100" i="3"/>
  <c r="AY100" i="3" s="1"/>
  <c r="AX98" i="3"/>
  <c r="AY98" i="3" s="1"/>
  <c r="AX96" i="3"/>
  <c r="AY96" i="3" s="1"/>
  <c r="AX94" i="3"/>
  <c r="AY94" i="3" s="1"/>
  <c r="AX92" i="3"/>
  <c r="AY92" i="3" s="1"/>
  <c r="AX90" i="3"/>
  <c r="AY90" i="3" s="1"/>
  <c r="AX88" i="3"/>
  <c r="AY88" i="3" s="1"/>
  <c r="AX86" i="3"/>
  <c r="AY86" i="3" s="1"/>
  <c r="AX84" i="3"/>
  <c r="AY84" i="3" s="1"/>
  <c r="AX82" i="3"/>
  <c r="AY82" i="3" s="1"/>
  <c r="AX80" i="3"/>
  <c r="AY80" i="3" s="1"/>
  <c r="AX78" i="3"/>
  <c r="AY78" i="3" s="1"/>
  <c r="AX76" i="3"/>
  <c r="AY76" i="3" s="1"/>
  <c r="AX74" i="3"/>
  <c r="AY74" i="3" s="1"/>
  <c r="AX72" i="3"/>
  <c r="AY72" i="3" s="1"/>
  <c r="AX70" i="3"/>
  <c r="AY70" i="3" s="1"/>
  <c r="AX68" i="3"/>
  <c r="AY68" i="3" s="1"/>
  <c r="AX66" i="3"/>
  <c r="AY66" i="3" s="1"/>
  <c r="AX64" i="3"/>
  <c r="AY64" i="3" s="1"/>
  <c r="AX62" i="3"/>
  <c r="AY62" i="3" s="1"/>
  <c r="AX60" i="3"/>
  <c r="AY60" i="3" s="1"/>
  <c r="AX58" i="3"/>
  <c r="AY58" i="3" s="1"/>
  <c r="AX56" i="3"/>
  <c r="AY56" i="3" s="1"/>
  <c r="AX54" i="3"/>
  <c r="AY54" i="3" s="1"/>
  <c r="AX52" i="3"/>
  <c r="AY52" i="3" s="1"/>
  <c r="AX50" i="3"/>
  <c r="AY50" i="3" s="1"/>
  <c r="AX48" i="3"/>
  <c r="AY48" i="3" s="1"/>
  <c r="AX46" i="3"/>
  <c r="AY46" i="3" s="1"/>
  <c r="AX44" i="3"/>
  <c r="AY44" i="3" s="1"/>
  <c r="AX42" i="3"/>
  <c r="AY42" i="3" s="1"/>
  <c r="AX40" i="3"/>
  <c r="AY40" i="3" s="1"/>
  <c r="AX38" i="3"/>
  <c r="AY38" i="3" s="1"/>
  <c r="AX36" i="3"/>
  <c r="AY36" i="3" s="1"/>
  <c r="AX34" i="3"/>
  <c r="AY34" i="3" s="1"/>
  <c r="AX32" i="3"/>
  <c r="AY32" i="3" s="1"/>
  <c r="AX30" i="3"/>
  <c r="AY30" i="3" s="1"/>
  <c r="AX28" i="3"/>
  <c r="AY28" i="3" s="1"/>
  <c r="AX26" i="3"/>
  <c r="AY26" i="3" s="1"/>
  <c r="AX24" i="3"/>
  <c r="AY24" i="3" s="1"/>
  <c r="AX22" i="3"/>
  <c r="AY22" i="3" s="1"/>
  <c r="AX20" i="3"/>
  <c r="AY20" i="3" s="1"/>
  <c r="AX18" i="3"/>
  <c r="AY18" i="3" s="1"/>
  <c r="AX16" i="3"/>
  <c r="AP910" i="3"/>
  <c r="AQ910" i="3" s="1"/>
  <c r="AP908" i="3"/>
  <c r="AQ908" i="3" s="1"/>
  <c r="AP906" i="3"/>
  <c r="AQ906" i="3" s="1"/>
  <c r="AP904" i="3"/>
  <c r="AQ904" i="3" s="1"/>
  <c r="AP902" i="3"/>
  <c r="AQ902" i="3" s="1"/>
  <c r="AP900" i="3"/>
  <c r="AQ900" i="3" s="1"/>
  <c r="AP898" i="3"/>
  <c r="AQ898" i="3" s="1"/>
  <c r="AP896" i="3"/>
  <c r="AQ896" i="3" s="1"/>
  <c r="AP894" i="3"/>
  <c r="AQ894" i="3" s="1"/>
  <c r="AP892" i="3"/>
  <c r="AQ892" i="3" s="1"/>
  <c r="AP890" i="3"/>
  <c r="AQ890" i="3" s="1"/>
  <c r="AP888" i="3"/>
  <c r="AQ888" i="3" s="1"/>
  <c r="AP886" i="3"/>
  <c r="AQ886" i="3" s="1"/>
  <c r="AP884" i="3"/>
  <c r="AQ884" i="3" s="1"/>
  <c r="AP882" i="3"/>
  <c r="AQ882" i="3" s="1"/>
  <c r="AP880" i="3"/>
  <c r="AQ880" i="3" s="1"/>
  <c r="AP878" i="3"/>
  <c r="AQ878" i="3" s="1"/>
  <c r="AP876" i="3"/>
  <c r="AQ876" i="3" s="1"/>
  <c r="AP874" i="3"/>
  <c r="AQ874" i="3" s="1"/>
  <c r="AP872" i="3"/>
  <c r="AQ872" i="3" s="1"/>
  <c r="AP870" i="3"/>
  <c r="AQ870" i="3" s="1"/>
  <c r="AP868" i="3"/>
  <c r="AQ868" i="3" s="1"/>
  <c r="AP866" i="3"/>
  <c r="AQ866" i="3" s="1"/>
  <c r="AP864" i="3"/>
  <c r="AQ864" i="3" s="1"/>
  <c r="AP862" i="3"/>
  <c r="AQ862" i="3" s="1"/>
  <c r="AP860" i="3"/>
  <c r="AQ860" i="3" s="1"/>
  <c r="AP858" i="3"/>
  <c r="AQ858" i="3" s="1"/>
  <c r="AP856" i="3"/>
  <c r="AQ856" i="3" s="1"/>
  <c r="AP854" i="3"/>
  <c r="AQ854" i="3" s="1"/>
  <c r="AP852" i="3"/>
  <c r="AQ852" i="3" s="1"/>
  <c r="AP850" i="3"/>
  <c r="AQ850" i="3" s="1"/>
  <c r="AP848" i="3"/>
  <c r="AQ848" i="3" s="1"/>
  <c r="AP846" i="3"/>
  <c r="AQ846" i="3" s="1"/>
  <c r="AP844" i="3"/>
  <c r="AQ844" i="3" s="1"/>
  <c r="AP842" i="3"/>
  <c r="AQ842" i="3" s="1"/>
  <c r="AP840" i="3"/>
  <c r="AQ840" i="3" s="1"/>
  <c r="AP838" i="3"/>
  <c r="AQ838" i="3" s="1"/>
  <c r="AP836" i="3"/>
  <c r="AQ836" i="3" s="1"/>
  <c r="AP834" i="3"/>
  <c r="AQ834" i="3" s="1"/>
  <c r="AP832" i="3"/>
  <c r="AQ832" i="3" s="1"/>
  <c r="AP830" i="3"/>
  <c r="AQ830" i="3" s="1"/>
  <c r="AP828" i="3"/>
  <c r="AQ828" i="3" s="1"/>
  <c r="AP826" i="3"/>
  <c r="AQ826" i="3" s="1"/>
  <c r="AP824" i="3"/>
  <c r="AQ824" i="3" s="1"/>
  <c r="AP822" i="3"/>
  <c r="AQ822" i="3" s="1"/>
  <c r="AP820" i="3"/>
  <c r="AQ820" i="3" s="1"/>
  <c r="AP818" i="3"/>
  <c r="AQ818" i="3" s="1"/>
  <c r="AP816" i="3"/>
  <c r="AQ816" i="3" s="1"/>
  <c r="AP814" i="3"/>
  <c r="AQ814" i="3" s="1"/>
  <c r="AP812" i="3"/>
  <c r="AQ812" i="3" s="1"/>
  <c r="AP810" i="3"/>
  <c r="AQ810" i="3" s="1"/>
  <c r="AP808" i="3"/>
  <c r="AQ808" i="3" s="1"/>
  <c r="AP806" i="3"/>
  <c r="AQ806" i="3" s="1"/>
  <c r="AP804" i="3"/>
  <c r="AQ804" i="3" s="1"/>
  <c r="AP802" i="3"/>
  <c r="AQ802" i="3" s="1"/>
  <c r="AP800" i="3"/>
  <c r="AQ800" i="3" s="1"/>
  <c r="AP798" i="3"/>
  <c r="AQ798" i="3" s="1"/>
  <c r="AP796" i="3"/>
  <c r="AQ796" i="3" s="1"/>
  <c r="AP794" i="3"/>
  <c r="AQ794" i="3" s="1"/>
  <c r="AP792" i="3"/>
  <c r="AQ792" i="3" s="1"/>
  <c r="AP790" i="3"/>
  <c r="AQ790" i="3" s="1"/>
  <c r="AP788" i="3"/>
  <c r="AQ788" i="3" s="1"/>
  <c r="AP786" i="3"/>
  <c r="AQ786" i="3" s="1"/>
  <c r="AP784" i="3"/>
  <c r="AQ784" i="3" s="1"/>
  <c r="AP782" i="3"/>
  <c r="AQ782" i="3" s="1"/>
  <c r="AP780" i="3"/>
  <c r="AQ780" i="3" s="1"/>
  <c r="AP778" i="3"/>
  <c r="AQ778" i="3" s="1"/>
  <c r="AP776" i="3"/>
  <c r="AQ776" i="3" s="1"/>
  <c r="AP774" i="3"/>
  <c r="AQ774" i="3" s="1"/>
  <c r="AP772" i="3"/>
  <c r="AQ772" i="3" s="1"/>
  <c r="AP770" i="3"/>
  <c r="AQ770" i="3" s="1"/>
  <c r="AP768" i="3"/>
  <c r="AQ768" i="3" s="1"/>
  <c r="AP766" i="3"/>
  <c r="AQ766" i="3" s="1"/>
  <c r="AP764" i="3"/>
  <c r="AQ764" i="3" s="1"/>
  <c r="AP762" i="3"/>
  <c r="AQ762" i="3" s="1"/>
  <c r="AP760" i="3"/>
  <c r="AQ760" i="3" s="1"/>
  <c r="AP758" i="3"/>
  <c r="AQ758" i="3" s="1"/>
  <c r="AP756" i="3"/>
  <c r="AQ756" i="3" s="1"/>
  <c r="AP754" i="3"/>
  <c r="AQ754" i="3" s="1"/>
  <c r="AP752" i="3"/>
  <c r="AQ752" i="3" s="1"/>
  <c r="AP750" i="3"/>
  <c r="AQ750" i="3" s="1"/>
  <c r="AP748" i="3"/>
  <c r="AQ748" i="3" s="1"/>
  <c r="AP746" i="3"/>
  <c r="AQ746" i="3" s="1"/>
  <c r="AP744" i="3"/>
  <c r="AQ744" i="3" s="1"/>
  <c r="AP742" i="3"/>
  <c r="AQ742" i="3" s="1"/>
  <c r="AP740" i="3"/>
  <c r="AQ740" i="3" s="1"/>
  <c r="AP738" i="3"/>
  <c r="AQ738" i="3" s="1"/>
  <c r="AP736" i="3"/>
  <c r="AQ736" i="3" s="1"/>
  <c r="AP734" i="3"/>
  <c r="AQ734" i="3" s="1"/>
  <c r="AP732" i="3"/>
  <c r="AQ732" i="3" s="1"/>
  <c r="AP730" i="3"/>
  <c r="AQ730" i="3" s="1"/>
  <c r="AP728" i="3"/>
  <c r="AQ728" i="3" s="1"/>
  <c r="AP726" i="3"/>
  <c r="AQ726" i="3" s="1"/>
  <c r="AP724" i="3"/>
  <c r="AQ724" i="3" s="1"/>
  <c r="AP722" i="3"/>
  <c r="AQ722" i="3" s="1"/>
  <c r="AP720" i="3"/>
  <c r="AQ720" i="3" s="1"/>
  <c r="AP718" i="3"/>
  <c r="AQ718" i="3" s="1"/>
  <c r="AP716" i="3"/>
  <c r="AQ716" i="3" s="1"/>
  <c r="AP714" i="3"/>
  <c r="AQ714" i="3" s="1"/>
  <c r="AP712" i="3"/>
  <c r="AQ712" i="3" s="1"/>
  <c r="AP710" i="3"/>
  <c r="AQ710" i="3" s="1"/>
  <c r="AP708" i="3"/>
  <c r="AQ708" i="3" s="1"/>
  <c r="AP706" i="3"/>
  <c r="AQ706" i="3" s="1"/>
  <c r="AP704" i="3"/>
  <c r="AQ704" i="3" s="1"/>
  <c r="AP702" i="3"/>
  <c r="AQ702" i="3" s="1"/>
  <c r="AP700" i="3"/>
  <c r="AQ700" i="3" s="1"/>
  <c r="AP698" i="3"/>
  <c r="AQ698" i="3" s="1"/>
  <c r="AP696" i="3"/>
  <c r="AQ696" i="3" s="1"/>
  <c r="AP694" i="3"/>
  <c r="AQ694" i="3" s="1"/>
  <c r="AP692" i="3"/>
  <c r="AQ692" i="3" s="1"/>
  <c r="AP690" i="3"/>
  <c r="AQ690" i="3" s="1"/>
  <c r="AP688" i="3"/>
  <c r="AQ688" i="3" s="1"/>
  <c r="AP686" i="3"/>
  <c r="AQ686" i="3" s="1"/>
  <c r="AP684" i="3"/>
  <c r="AQ684" i="3" s="1"/>
  <c r="AP682" i="3"/>
  <c r="AQ682" i="3" s="1"/>
  <c r="AP680" i="3"/>
  <c r="AQ680" i="3" s="1"/>
  <c r="AP678" i="3"/>
  <c r="AQ678" i="3" s="1"/>
  <c r="AP676" i="3"/>
  <c r="AQ676" i="3" s="1"/>
  <c r="AP674" i="3"/>
  <c r="AQ674" i="3" s="1"/>
  <c r="AP672" i="3"/>
  <c r="AQ672" i="3" s="1"/>
  <c r="AP670" i="3"/>
  <c r="AQ670" i="3" s="1"/>
  <c r="AP668" i="3"/>
  <c r="AQ668" i="3" s="1"/>
  <c r="AP666" i="3"/>
  <c r="AQ666" i="3" s="1"/>
  <c r="AP664" i="3"/>
  <c r="AQ664" i="3" s="1"/>
  <c r="AP662" i="3"/>
  <c r="AQ662" i="3" s="1"/>
  <c r="AP660" i="3"/>
  <c r="AQ660" i="3" s="1"/>
  <c r="AP658" i="3"/>
  <c r="AQ658" i="3" s="1"/>
  <c r="AP656" i="3"/>
  <c r="AQ656" i="3" s="1"/>
  <c r="AP654" i="3"/>
  <c r="AQ654" i="3" s="1"/>
  <c r="AP652" i="3"/>
  <c r="AQ652" i="3" s="1"/>
  <c r="AP650" i="3"/>
  <c r="AQ650" i="3" s="1"/>
  <c r="AP648" i="3"/>
  <c r="AQ648" i="3" s="1"/>
  <c r="AP646" i="3"/>
  <c r="AQ646" i="3" s="1"/>
  <c r="AP644" i="3"/>
  <c r="AQ644" i="3" s="1"/>
  <c r="AP642" i="3"/>
  <c r="AQ642" i="3" s="1"/>
  <c r="AP640" i="3"/>
  <c r="AQ640" i="3" s="1"/>
  <c r="AP638" i="3"/>
  <c r="AQ638" i="3" s="1"/>
  <c r="AP636" i="3"/>
  <c r="AQ636" i="3" s="1"/>
  <c r="AP634" i="3"/>
  <c r="AQ634" i="3" s="1"/>
  <c r="AP632" i="3"/>
  <c r="AQ632" i="3" s="1"/>
  <c r="AP630" i="3"/>
  <c r="AQ630" i="3" s="1"/>
  <c r="AP628" i="3"/>
  <c r="AQ628" i="3" s="1"/>
  <c r="AP626" i="3"/>
  <c r="AQ626" i="3" s="1"/>
  <c r="AP624" i="3"/>
  <c r="AQ624" i="3" s="1"/>
  <c r="AP622" i="3"/>
  <c r="AQ622" i="3" s="1"/>
  <c r="AP620" i="3"/>
  <c r="AQ620" i="3" s="1"/>
  <c r="AP618" i="3"/>
  <c r="AQ618" i="3" s="1"/>
  <c r="AP616" i="3"/>
  <c r="AQ616" i="3" s="1"/>
  <c r="AP614" i="3"/>
  <c r="AQ614" i="3" s="1"/>
  <c r="AP612" i="3"/>
  <c r="AQ612" i="3" s="1"/>
  <c r="AP610" i="3"/>
  <c r="AQ610" i="3" s="1"/>
  <c r="AP608" i="3"/>
  <c r="AQ608" i="3" s="1"/>
  <c r="AP606" i="3"/>
  <c r="AQ606" i="3" s="1"/>
  <c r="AP604" i="3"/>
  <c r="AQ604" i="3" s="1"/>
  <c r="AP602" i="3"/>
  <c r="AQ602" i="3" s="1"/>
  <c r="AP600" i="3"/>
  <c r="AQ600" i="3" s="1"/>
  <c r="AP598" i="3"/>
  <c r="AQ598" i="3" s="1"/>
  <c r="AP596" i="3"/>
  <c r="AQ596" i="3" s="1"/>
  <c r="AP594" i="3"/>
  <c r="AQ594" i="3" s="1"/>
  <c r="AP592" i="3"/>
  <c r="AQ592" i="3" s="1"/>
  <c r="AP590" i="3"/>
  <c r="AQ590" i="3" s="1"/>
  <c r="AP588" i="3"/>
  <c r="AQ588" i="3" s="1"/>
  <c r="AP586" i="3"/>
  <c r="AQ586" i="3" s="1"/>
  <c r="AP584" i="3"/>
  <c r="AQ584" i="3" s="1"/>
  <c r="AP582" i="3"/>
  <c r="AQ582" i="3" s="1"/>
  <c r="AP580" i="3"/>
  <c r="AQ580" i="3" s="1"/>
  <c r="AP578" i="3"/>
  <c r="AQ578" i="3" s="1"/>
  <c r="AP576" i="3"/>
  <c r="AQ576" i="3" s="1"/>
  <c r="AP574" i="3"/>
  <c r="AQ574" i="3" s="1"/>
  <c r="AP572" i="3"/>
  <c r="AQ572" i="3" s="1"/>
  <c r="AP570" i="3"/>
  <c r="AQ570" i="3" s="1"/>
  <c r="AP568" i="3"/>
  <c r="AQ568" i="3" s="1"/>
  <c r="AP566" i="3"/>
  <c r="AQ566" i="3" s="1"/>
  <c r="AP564" i="3"/>
  <c r="AQ564" i="3" s="1"/>
  <c r="AP562" i="3"/>
  <c r="AQ562" i="3" s="1"/>
  <c r="AP560" i="3"/>
  <c r="AQ560" i="3" s="1"/>
  <c r="AP558" i="3"/>
  <c r="AQ558" i="3" s="1"/>
  <c r="AP556" i="3"/>
  <c r="AQ556" i="3" s="1"/>
  <c r="AP554" i="3"/>
  <c r="AQ554" i="3" s="1"/>
  <c r="AP552" i="3"/>
  <c r="AQ552" i="3" s="1"/>
  <c r="AP550" i="3"/>
  <c r="AQ550" i="3" s="1"/>
  <c r="AP548" i="3"/>
  <c r="AQ548" i="3" s="1"/>
  <c r="AP546" i="3"/>
  <c r="AQ546" i="3" s="1"/>
  <c r="AP544" i="3"/>
  <c r="AQ544" i="3" s="1"/>
  <c r="AP542" i="3"/>
  <c r="AQ542" i="3" s="1"/>
  <c r="AP540" i="3"/>
  <c r="AQ540" i="3" s="1"/>
  <c r="AP538" i="3"/>
  <c r="AQ538" i="3" s="1"/>
  <c r="AP536" i="3"/>
  <c r="AQ536" i="3" s="1"/>
  <c r="AP534" i="3"/>
  <c r="AQ534" i="3" s="1"/>
  <c r="AP532" i="3"/>
  <c r="AQ532" i="3" s="1"/>
  <c r="AP530" i="3"/>
  <c r="AQ530" i="3" s="1"/>
  <c r="AP528" i="3"/>
  <c r="AQ528" i="3" s="1"/>
  <c r="AP526" i="3"/>
  <c r="AQ526" i="3" s="1"/>
  <c r="AP524" i="3"/>
  <c r="AQ524" i="3" s="1"/>
  <c r="AP522" i="3"/>
  <c r="AQ522" i="3" s="1"/>
  <c r="AP520" i="3"/>
  <c r="AQ520" i="3" s="1"/>
  <c r="AP518" i="3"/>
  <c r="AQ518" i="3" s="1"/>
  <c r="AP516" i="3"/>
  <c r="AQ516" i="3" s="1"/>
  <c r="AP514" i="3"/>
  <c r="AQ514" i="3" s="1"/>
  <c r="AP512" i="3"/>
  <c r="AQ512" i="3" s="1"/>
  <c r="AP510" i="3"/>
  <c r="AQ510" i="3" s="1"/>
  <c r="AP508" i="3"/>
  <c r="AQ508" i="3" s="1"/>
  <c r="AP506" i="3"/>
  <c r="AQ506" i="3" s="1"/>
  <c r="AP504" i="3"/>
  <c r="AQ504" i="3" s="1"/>
  <c r="AP502" i="3"/>
  <c r="AQ502" i="3" s="1"/>
  <c r="AP500" i="3"/>
  <c r="AQ500" i="3" s="1"/>
  <c r="AP498" i="3"/>
  <c r="AQ498" i="3" s="1"/>
  <c r="AP496" i="3"/>
  <c r="AQ496" i="3" s="1"/>
  <c r="AP494" i="3"/>
  <c r="AQ494" i="3" s="1"/>
  <c r="AP492" i="3"/>
  <c r="AQ492" i="3" s="1"/>
  <c r="AP490" i="3"/>
  <c r="AQ490" i="3" s="1"/>
  <c r="AP488" i="3"/>
  <c r="AQ488" i="3" s="1"/>
  <c r="AP486" i="3"/>
  <c r="AQ486" i="3" s="1"/>
  <c r="AP484" i="3"/>
  <c r="AQ484" i="3" s="1"/>
  <c r="AP482" i="3"/>
  <c r="AQ482" i="3" s="1"/>
  <c r="AP480" i="3"/>
  <c r="AQ480" i="3" s="1"/>
  <c r="AP478" i="3"/>
  <c r="AQ478" i="3" s="1"/>
  <c r="AP476" i="3"/>
  <c r="AQ476" i="3" s="1"/>
  <c r="AP474" i="3"/>
  <c r="AQ474" i="3" s="1"/>
  <c r="AP472" i="3"/>
  <c r="AQ472" i="3" s="1"/>
  <c r="AP470" i="3"/>
  <c r="AQ470" i="3" s="1"/>
  <c r="AP468" i="3"/>
  <c r="AQ468" i="3" s="1"/>
  <c r="AP466" i="3"/>
  <c r="AQ466" i="3" s="1"/>
  <c r="AP464" i="3"/>
  <c r="AQ464" i="3" s="1"/>
  <c r="AP462" i="3"/>
  <c r="AQ462" i="3" s="1"/>
  <c r="AP460" i="3"/>
  <c r="AQ460" i="3" s="1"/>
  <c r="AP458" i="3"/>
  <c r="AQ458" i="3" s="1"/>
  <c r="AP456" i="3"/>
  <c r="AQ456" i="3" s="1"/>
  <c r="AP454" i="3"/>
  <c r="AQ454" i="3" s="1"/>
  <c r="AP452" i="3"/>
  <c r="AQ452" i="3" s="1"/>
  <c r="AP450" i="3"/>
  <c r="AQ450" i="3" s="1"/>
  <c r="AP448" i="3"/>
  <c r="AQ448" i="3" s="1"/>
  <c r="AP446" i="3"/>
  <c r="AQ446" i="3" s="1"/>
  <c r="AP444" i="3"/>
  <c r="AQ444" i="3" s="1"/>
  <c r="AP442" i="3"/>
  <c r="AQ442" i="3" s="1"/>
  <c r="AP440" i="3"/>
  <c r="AQ440" i="3" s="1"/>
  <c r="AP438" i="3"/>
  <c r="AQ438" i="3" s="1"/>
  <c r="AP436" i="3"/>
  <c r="AQ436" i="3" s="1"/>
  <c r="AP434" i="3"/>
  <c r="AQ434" i="3" s="1"/>
  <c r="AP432" i="3"/>
  <c r="AQ432" i="3" s="1"/>
  <c r="AP430" i="3"/>
  <c r="AQ430" i="3" s="1"/>
  <c r="AP428" i="3"/>
  <c r="AQ428" i="3" s="1"/>
  <c r="AP426" i="3"/>
  <c r="AQ426" i="3" s="1"/>
  <c r="AP424" i="3"/>
  <c r="AQ424" i="3" s="1"/>
  <c r="AP422" i="3"/>
  <c r="AQ422" i="3" s="1"/>
  <c r="AP420" i="3"/>
  <c r="AQ420" i="3" s="1"/>
  <c r="AP418" i="3"/>
  <c r="AQ418" i="3" s="1"/>
  <c r="AP416" i="3"/>
  <c r="AQ416" i="3" s="1"/>
  <c r="AP414" i="3"/>
  <c r="AQ414" i="3" s="1"/>
  <c r="AP412" i="3"/>
  <c r="AQ412" i="3" s="1"/>
  <c r="AP410" i="3"/>
  <c r="AQ410" i="3" s="1"/>
  <c r="AP408" i="3"/>
  <c r="AQ408" i="3" s="1"/>
  <c r="AP406" i="3"/>
  <c r="AQ406" i="3" s="1"/>
  <c r="AP404" i="3"/>
  <c r="AQ404" i="3" s="1"/>
  <c r="AP402" i="3"/>
  <c r="AQ402" i="3" s="1"/>
  <c r="AP400" i="3"/>
  <c r="AQ400" i="3" s="1"/>
  <c r="AP398" i="3"/>
  <c r="AQ398" i="3" s="1"/>
  <c r="AP396" i="3"/>
  <c r="AQ396" i="3" s="1"/>
  <c r="AP394" i="3"/>
  <c r="AQ394" i="3" s="1"/>
  <c r="AP392" i="3"/>
  <c r="AQ392" i="3" s="1"/>
  <c r="AP390" i="3"/>
  <c r="AQ390" i="3" s="1"/>
  <c r="AP388" i="3"/>
  <c r="AQ388" i="3" s="1"/>
  <c r="AP386" i="3"/>
  <c r="AQ386" i="3" s="1"/>
  <c r="AP384" i="3"/>
  <c r="AQ384" i="3" s="1"/>
  <c r="AP382" i="3"/>
  <c r="AQ382" i="3" s="1"/>
  <c r="AP380" i="3"/>
  <c r="AQ380" i="3" s="1"/>
  <c r="AP378" i="3"/>
  <c r="AQ378" i="3" s="1"/>
  <c r="AP376" i="3"/>
  <c r="AQ376" i="3" s="1"/>
  <c r="AP374" i="3"/>
  <c r="AQ374" i="3" s="1"/>
  <c r="AP372" i="3"/>
  <c r="AQ372" i="3" s="1"/>
  <c r="AP370" i="3"/>
  <c r="AQ370" i="3" s="1"/>
  <c r="AP368" i="3"/>
  <c r="AQ368" i="3" s="1"/>
  <c r="AP366" i="3"/>
  <c r="AQ366" i="3" s="1"/>
  <c r="AP364" i="3"/>
  <c r="AQ364" i="3" s="1"/>
  <c r="AP362" i="3"/>
  <c r="AQ362" i="3" s="1"/>
  <c r="AP360" i="3"/>
  <c r="AQ360" i="3" s="1"/>
  <c r="AP358" i="3"/>
  <c r="AQ358" i="3" s="1"/>
  <c r="AP356" i="3"/>
  <c r="AQ356" i="3" s="1"/>
  <c r="AP354" i="3"/>
  <c r="AQ354" i="3" s="1"/>
  <c r="AP352" i="3"/>
  <c r="AQ352" i="3" s="1"/>
  <c r="AP350" i="3"/>
  <c r="AQ350" i="3" s="1"/>
  <c r="AP348" i="3"/>
  <c r="AQ348" i="3" s="1"/>
  <c r="AP346" i="3"/>
  <c r="AQ346" i="3" s="1"/>
  <c r="AP344" i="3"/>
  <c r="AQ344" i="3" s="1"/>
  <c r="AP342" i="3"/>
  <c r="AQ342" i="3" s="1"/>
  <c r="AP340" i="3"/>
  <c r="AQ340" i="3" s="1"/>
  <c r="AP338" i="3"/>
  <c r="AQ338" i="3" s="1"/>
  <c r="AP336" i="3"/>
  <c r="AQ336" i="3" s="1"/>
  <c r="AP334" i="3"/>
  <c r="AQ334" i="3" s="1"/>
  <c r="AP332" i="3"/>
  <c r="AQ332" i="3" s="1"/>
  <c r="BE16" i="3"/>
  <c r="AX908" i="3"/>
  <c r="AY908" i="3" s="1"/>
  <c r="AX904" i="3"/>
  <c r="AY904" i="3" s="1"/>
  <c r="AX900" i="3"/>
  <c r="AY900" i="3" s="1"/>
  <c r="AX896" i="3"/>
  <c r="AY896" i="3" s="1"/>
  <c r="AX892" i="3"/>
  <c r="AY892" i="3" s="1"/>
  <c r="AX888" i="3"/>
  <c r="AY888" i="3" s="1"/>
  <c r="AX884" i="3"/>
  <c r="AY884" i="3" s="1"/>
  <c r="AX880" i="3"/>
  <c r="AY880" i="3" s="1"/>
  <c r="AX876" i="3"/>
  <c r="AY876" i="3" s="1"/>
  <c r="AX872" i="3"/>
  <c r="AY872" i="3" s="1"/>
  <c r="AX868" i="3"/>
  <c r="AY868" i="3" s="1"/>
  <c r="AX864" i="3"/>
  <c r="AY864" i="3" s="1"/>
  <c r="AX860" i="3"/>
  <c r="AY860" i="3" s="1"/>
  <c r="AX856" i="3"/>
  <c r="AY856" i="3" s="1"/>
  <c r="AX852" i="3"/>
  <c r="AY852" i="3" s="1"/>
  <c r="AX848" i="3"/>
  <c r="AY848" i="3" s="1"/>
  <c r="AX844" i="3"/>
  <c r="AY844" i="3" s="1"/>
  <c r="AX840" i="3"/>
  <c r="AY840" i="3" s="1"/>
  <c r="AX836" i="3"/>
  <c r="AY836" i="3" s="1"/>
  <c r="AX832" i="3"/>
  <c r="AY832" i="3" s="1"/>
  <c r="AX828" i="3"/>
  <c r="AY828" i="3" s="1"/>
  <c r="AX824" i="3"/>
  <c r="AY824" i="3" s="1"/>
  <c r="AX821" i="3"/>
  <c r="AY821" i="3" s="1"/>
  <c r="AX819" i="3"/>
  <c r="AY819" i="3" s="1"/>
  <c r="AX817" i="3"/>
  <c r="AY817" i="3" s="1"/>
  <c r="AX815" i="3"/>
  <c r="AY815" i="3" s="1"/>
  <c r="AX813" i="3"/>
  <c r="AY813" i="3" s="1"/>
  <c r="AX811" i="3"/>
  <c r="AY811" i="3" s="1"/>
  <c r="AX809" i="3"/>
  <c r="AY809" i="3" s="1"/>
  <c r="AX807" i="3"/>
  <c r="AY807" i="3" s="1"/>
  <c r="AX805" i="3"/>
  <c r="AY805" i="3" s="1"/>
  <c r="AX803" i="3"/>
  <c r="AY803" i="3" s="1"/>
  <c r="AX801" i="3"/>
  <c r="AY801" i="3" s="1"/>
  <c r="AX799" i="3"/>
  <c r="AY799" i="3" s="1"/>
  <c r="AX797" i="3"/>
  <c r="AY797" i="3" s="1"/>
  <c r="AX795" i="3"/>
  <c r="AY795" i="3" s="1"/>
  <c r="AX793" i="3"/>
  <c r="AY793" i="3" s="1"/>
  <c r="AX791" i="3"/>
  <c r="AY791" i="3" s="1"/>
  <c r="AX789" i="3"/>
  <c r="AY789" i="3" s="1"/>
  <c r="AX787" i="3"/>
  <c r="AY787" i="3" s="1"/>
  <c r="AX785" i="3"/>
  <c r="AY785" i="3" s="1"/>
  <c r="AX783" i="3"/>
  <c r="AY783" i="3" s="1"/>
  <c r="AX781" i="3"/>
  <c r="AY781" i="3" s="1"/>
  <c r="AX779" i="3"/>
  <c r="AY779" i="3" s="1"/>
  <c r="AX777" i="3"/>
  <c r="AY777" i="3" s="1"/>
  <c r="AX775" i="3"/>
  <c r="AY775" i="3" s="1"/>
  <c r="AX773" i="3"/>
  <c r="AY773" i="3" s="1"/>
  <c r="AX771" i="3"/>
  <c r="AY771" i="3" s="1"/>
  <c r="AX769" i="3"/>
  <c r="AY769" i="3" s="1"/>
  <c r="AX767" i="3"/>
  <c r="AY767" i="3" s="1"/>
  <c r="AX765" i="3"/>
  <c r="AY765" i="3" s="1"/>
  <c r="AX763" i="3"/>
  <c r="AY763" i="3" s="1"/>
  <c r="AX761" i="3"/>
  <c r="AY761" i="3" s="1"/>
  <c r="AX759" i="3"/>
  <c r="AY759" i="3" s="1"/>
  <c r="AX757" i="3"/>
  <c r="AY757" i="3" s="1"/>
  <c r="AX755" i="3"/>
  <c r="AY755" i="3" s="1"/>
  <c r="AX753" i="3"/>
  <c r="AY753" i="3" s="1"/>
  <c r="AX751" i="3"/>
  <c r="AY751" i="3" s="1"/>
  <c r="AX749" i="3"/>
  <c r="AY749" i="3" s="1"/>
  <c r="AX747" i="3"/>
  <c r="AY747" i="3" s="1"/>
  <c r="AX745" i="3"/>
  <c r="AY745" i="3" s="1"/>
  <c r="AX743" i="3"/>
  <c r="AY743" i="3" s="1"/>
  <c r="AX741" i="3"/>
  <c r="AY741" i="3" s="1"/>
  <c r="AX739" i="3"/>
  <c r="AY739" i="3" s="1"/>
  <c r="AX737" i="3"/>
  <c r="AY737" i="3" s="1"/>
  <c r="AX735" i="3"/>
  <c r="AY735" i="3" s="1"/>
  <c r="AX733" i="3"/>
  <c r="AY733" i="3" s="1"/>
  <c r="AX731" i="3"/>
  <c r="AY731" i="3" s="1"/>
  <c r="AX729" i="3"/>
  <c r="AY729" i="3" s="1"/>
  <c r="AX727" i="3"/>
  <c r="AY727" i="3" s="1"/>
  <c r="AX725" i="3"/>
  <c r="AY725" i="3" s="1"/>
  <c r="AX723" i="3"/>
  <c r="AY723" i="3" s="1"/>
  <c r="AX721" i="3"/>
  <c r="AY721" i="3" s="1"/>
  <c r="AX719" i="3"/>
  <c r="AY719" i="3" s="1"/>
  <c r="AX717" i="3"/>
  <c r="AY717" i="3" s="1"/>
  <c r="AX715" i="3"/>
  <c r="AY715" i="3" s="1"/>
  <c r="AX713" i="3"/>
  <c r="AY713" i="3" s="1"/>
  <c r="AX711" i="3"/>
  <c r="AY711" i="3" s="1"/>
  <c r="AX709" i="3"/>
  <c r="AY709" i="3" s="1"/>
  <c r="AX707" i="3"/>
  <c r="AY707" i="3" s="1"/>
  <c r="AX705" i="3"/>
  <c r="AY705" i="3" s="1"/>
  <c r="AX703" i="3"/>
  <c r="AY703" i="3" s="1"/>
  <c r="AX701" i="3"/>
  <c r="AY701" i="3" s="1"/>
  <c r="AX699" i="3"/>
  <c r="AY699" i="3" s="1"/>
  <c r="AX697" i="3"/>
  <c r="AY697" i="3" s="1"/>
  <c r="AX695" i="3"/>
  <c r="AY695" i="3" s="1"/>
  <c r="AX693" i="3"/>
  <c r="AY693" i="3" s="1"/>
  <c r="AX691" i="3"/>
  <c r="AY691" i="3" s="1"/>
  <c r="AX689" i="3"/>
  <c r="AY689" i="3" s="1"/>
  <c r="AX687" i="3"/>
  <c r="AY687" i="3" s="1"/>
  <c r="AX685" i="3"/>
  <c r="AY685" i="3" s="1"/>
  <c r="AX683" i="3"/>
  <c r="AY683" i="3" s="1"/>
  <c r="AX681" i="3"/>
  <c r="AY681" i="3" s="1"/>
  <c r="AX679" i="3"/>
  <c r="AY679" i="3" s="1"/>
  <c r="AX677" i="3"/>
  <c r="AY677" i="3" s="1"/>
  <c r="AX675" i="3"/>
  <c r="AY675" i="3" s="1"/>
  <c r="AX673" i="3"/>
  <c r="AY673" i="3" s="1"/>
  <c r="AX671" i="3"/>
  <c r="AY671" i="3" s="1"/>
  <c r="AX669" i="3"/>
  <c r="AY669" i="3" s="1"/>
  <c r="AX667" i="3"/>
  <c r="AY667" i="3" s="1"/>
  <c r="AX665" i="3"/>
  <c r="AY665" i="3" s="1"/>
  <c r="AX663" i="3"/>
  <c r="AY663" i="3" s="1"/>
  <c r="AX661" i="3"/>
  <c r="AY661" i="3" s="1"/>
  <c r="AX659" i="3"/>
  <c r="AY659" i="3" s="1"/>
  <c r="AX657" i="3"/>
  <c r="AY657" i="3" s="1"/>
  <c r="AX655" i="3"/>
  <c r="AY655" i="3" s="1"/>
  <c r="AX653" i="3"/>
  <c r="AY653" i="3" s="1"/>
  <c r="AX651" i="3"/>
  <c r="AY651" i="3" s="1"/>
  <c r="AX649" i="3"/>
  <c r="AY649" i="3" s="1"/>
  <c r="AX647" i="3"/>
  <c r="AY647" i="3" s="1"/>
  <c r="AX645" i="3"/>
  <c r="AY645" i="3" s="1"/>
  <c r="AX643" i="3"/>
  <c r="AY643" i="3" s="1"/>
  <c r="AX641" i="3"/>
  <c r="AY641" i="3" s="1"/>
  <c r="AX639" i="3"/>
  <c r="AY639" i="3" s="1"/>
  <c r="AX637" i="3"/>
  <c r="AY637" i="3" s="1"/>
  <c r="AX635" i="3"/>
  <c r="AY635" i="3" s="1"/>
  <c r="AX633" i="3"/>
  <c r="AY633" i="3" s="1"/>
  <c r="AX631" i="3"/>
  <c r="AY631" i="3" s="1"/>
  <c r="AX629" i="3"/>
  <c r="AY629" i="3" s="1"/>
  <c r="AX627" i="3"/>
  <c r="AY627" i="3" s="1"/>
  <c r="AX625" i="3"/>
  <c r="AY625" i="3" s="1"/>
  <c r="AX623" i="3"/>
  <c r="AY623" i="3" s="1"/>
  <c r="AX621" i="3"/>
  <c r="AY621" i="3" s="1"/>
  <c r="AX619" i="3"/>
  <c r="AY619" i="3" s="1"/>
  <c r="AX617" i="3"/>
  <c r="AY617" i="3" s="1"/>
  <c r="AX615" i="3"/>
  <c r="AY615" i="3" s="1"/>
  <c r="AX613" i="3"/>
  <c r="AY613" i="3" s="1"/>
  <c r="AX611" i="3"/>
  <c r="AY611" i="3" s="1"/>
  <c r="AX609" i="3"/>
  <c r="AY609" i="3" s="1"/>
  <c r="AX607" i="3"/>
  <c r="AY607" i="3" s="1"/>
  <c r="AX605" i="3"/>
  <c r="AY605" i="3" s="1"/>
  <c r="AX603" i="3"/>
  <c r="AY603" i="3" s="1"/>
  <c r="AX601" i="3"/>
  <c r="AY601" i="3" s="1"/>
  <c r="AX599" i="3"/>
  <c r="AY599" i="3" s="1"/>
  <c r="AX597" i="3"/>
  <c r="AY597" i="3" s="1"/>
  <c r="AX595" i="3"/>
  <c r="AY595" i="3" s="1"/>
  <c r="AX593" i="3"/>
  <c r="AY593" i="3" s="1"/>
  <c r="AX591" i="3"/>
  <c r="AY591" i="3" s="1"/>
  <c r="AX589" i="3"/>
  <c r="AY589" i="3" s="1"/>
  <c r="AX587" i="3"/>
  <c r="AY587" i="3" s="1"/>
  <c r="AX585" i="3"/>
  <c r="AY585" i="3" s="1"/>
  <c r="AX583" i="3"/>
  <c r="AY583" i="3" s="1"/>
  <c r="AX581" i="3"/>
  <c r="AY581" i="3" s="1"/>
  <c r="AX579" i="3"/>
  <c r="AY579" i="3" s="1"/>
  <c r="AX577" i="3"/>
  <c r="AY577" i="3" s="1"/>
  <c r="AX575" i="3"/>
  <c r="AY575" i="3" s="1"/>
  <c r="AX573" i="3"/>
  <c r="AY573" i="3" s="1"/>
  <c r="AX571" i="3"/>
  <c r="AY571" i="3" s="1"/>
  <c r="AX569" i="3"/>
  <c r="AY569" i="3" s="1"/>
  <c r="AX567" i="3"/>
  <c r="AY567" i="3" s="1"/>
  <c r="AX565" i="3"/>
  <c r="AY565" i="3" s="1"/>
  <c r="AX563" i="3"/>
  <c r="AY563" i="3" s="1"/>
  <c r="AX561" i="3"/>
  <c r="AY561" i="3" s="1"/>
  <c r="AX559" i="3"/>
  <c r="AY559" i="3" s="1"/>
  <c r="AX557" i="3"/>
  <c r="AY557" i="3" s="1"/>
  <c r="AX555" i="3"/>
  <c r="AY555" i="3" s="1"/>
  <c r="AX553" i="3"/>
  <c r="AY553" i="3" s="1"/>
  <c r="AX551" i="3"/>
  <c r="AY551" i="3" s="1"/>
  <c r="AX549" i="3"/>
  <c r="AY549" i="3" s="1"/>
  <c r="AX547" i="3"/>
  <c r="AY547" i="3" s="1"/>
  <c r="AX545" i="3"/>
  <c r="AY545" i="3" s="1"/>
  <c r="AX543" i="3"/>
  <c r="AY543" i="3" s="1"/>
  <c r="AX541" i="3"/>
  <c r="AY541" i="3" s="1"/>
  <c r="AX539" i="3"/>
  <c r="AY539" i="3" s="1"/>
  <c r="AX537" i="3"/>
  <c r="AY537" i="3" s="1"/>
  <c r="AX535" i="3"/>
  <c r="AY535" i="3" s="1"/>
  <c r="AX533" i="3"/>
  <c r="AY533" i="3" s="1"/>
  <c r="AX531" i="3"/>
  <c r="AY531" i="3" s="1"/>
  <c r="AX529" i="3"/>
  <c r="AY529" i="3" s="1"/>
  <c r="AX527" i="3"/>
  <c r="AY527" i="3" s="1"/>
  <c r="AX525" i="3"/>
  <c r="AY525" i="3" s="1"/>
  <c r="AX523" i="3"/>
  <c r="AY523" i="3" s="1"/>
  <c r="AX521" i="3"/>
  <c r="AY521" i="3" s="1"/>
  <c r="AX519" i="3"/>
  <c r="AY519" i="3" s="1"/>
  <c r="AX517" i="3"/>
  <c r="AY517" i="3" s="1"/>
  <c r="AX515" i="3"/>
  <c r="AY515" i="3" s="1"/>
  <c r="AX513" i="3"/>
  <c r="AY513" i="3" s="1"/>
  <c r="AX511" i="3"/>
  <c r="AY511" i="3" s="1"/>
  <c r="AX509" i="3"/>
  <c r="AY509" i="3" s="1"/>
  <c r="AX507" i="3"/>
  <c r="AY507" i="3" s="1"/>
  <c r="AX505" i="3"/>
  <c r="AY505" i="3" s="1"/>
  <c r="AX503" i="3"/>
  <c r="AY503" i="3" s="1"/>
  <c r="AX501" i="3"/>
  <c r="AY501" i="3" s="1"/>
  <c r="AX499" i="3"/>
  <c r="AY499" i="3" s="1"/>
  <c r="AX497" i="3"/>
  <c r="AY497" i="3" s="1"/>
  <c r="AX495" i="3"/>
  <c r="AY495" i="3" s="1"/>
  <c r="AX493" i="3"/>
  <c r="AY493" i="3" s="1"/>
  <c r="AX491" i="3"/>
  <c r="AY491" i="3" s="1"/>
  <c r="AX489" i="3"/>
  <c r="AY489" i="3" s="1"/>
  <c r="AX487" i="3"/>
  <c r="AY487" i="3" s="1"/>
  <c r="AX485" i="3"/>
  <c r="AY485" i="3" s="1"/>
  <c r="AX483" i="3"/>
  <c r="AY483" i="3" s="1"/>
  <c r="AX481" i="3"/>
  <c r="AY481" i="3" s="1"/>
  <c r="AX479" i="3"/>
  <c r="AY479" i="3" s="1"/>
  <c r="AX477" i="3"/>
  <c r="AY477" i="3" s="1"/>
  <c r="AX475" i="3"/>
  <c r="AY475" i="3" s="1"/>
  <c r="AX473" i="3"/>
  <c r="AY473" i="3" s="1"/>
  <c r="AX471" i="3"/>
  <c r="AY471" i="3" s="1"/>
  <c r="AX469" i="3"/>
  <c r="AY469" i="3" s="1"/>
  <c r="AX467" i="3"/>
  <c r="AY467" i="3" s="1"/>
  <c r="AX465" i="3"/>
  <c r="AY465" i="3" s="1"/>
  <c r="AX463" i="3"/>
  <c r="AY463" i="3" s="1"/>
  <c r="AX461" i="3"/>
  <c r="AY461" i="3" s="1"/>
  <c r="AX459" i="3"/>
  <c r="AY459" i="3" s="1"/>
  <c r="AX457" i="3"/>
  <c r="AY457" i="3" s="1"/>
  <c r="AX455" i="3"/>
  <c r="AY455" i="3" s="1"/>
  <c r="AX453" i="3"/>
  <c r="AY453" i="3" s="1"/>
  <c r="AX451" i="3"/>
  <c r="AY451" i="3" s="1"/>
  <c r="AX449" i="3"/>
  <c r="AY449" i="3" s="1"/>
  <c r="AX447" i="3"/>
  <c r="AY447" i="3" s="1"/>
  <c r="AX445" i="3"/>
  <c r="AY445" i="3" s="1"/>
  <c r="AX443" i="3"/>
  <c r="AY443" i="3" s="1"/>
  <c r="AX441" i="3"/>
  <c r="AY441" i="3" s="1"/>
  <c r="AX439" i="3"/>
  <c r="AY439" i="3" s="1"/>
  <c r="AX437" i="3"/>
  <c r="AY437" i="3" s="1"/>
  <c r="AX435" i="3"/>
  <c r="AY435" i="3" s="1"/>
  <c r="AX433" i="3"/>
  <c r="AY433" i="3" s="1"/>
  <c r="AX431" i="3"/>
  <c r="AY431" i="3" s="1"/>
  <c r="AX429" i="3"/>
  <c r="AY429" i="3" s="1"/>
  <c r="AX427" i="3"/>
  <c r="AY427" i="3" s="1"/>
  <c r="AX425" i="3"/>
  <c r="AY425" i="3" s="1"/>
  <c r="AX423" i="3"/>
  <c r="AY423" i="3" s="1"/>
  <c r="AX421" i="3"/>
  <c r="AY421" i="3" s="1"/>
  <c r="AX419" i="3"/>
  <c r="AY419" i="3" s="1"/>
  <c r="AX417" i="3"/>
  <c r="AY417" i="3" s="1"/>
  <c r="AX415" i="3"/>
  <c r="AY415" i="3" s="1"/>
  <c r="AX413" i="3"/>
  <c r="AY413" i="3" s="1"/>
  <c r="AX411" i="3"/>
  <c r="AY411" i="3" s="1"/>
  <c r="AX409" i="3"/>
  <c r="AY409" i="3" s="1"/>
  <c r="AX407" i="3"/>
  <c r="AY407" i="3" s="1"/>
  <c r="AX405" i="3"/>
  <c r="AY405" i="3" s="1"/>
  <c r="AX403" i="3"/>
  <c r="AY403" i="3" s="1"/>
  <c r="AX401" i="3"/>
  <c r="AY401" i="3" s="1"/>
  <c r="AX399" i="3"/>
  <c r="AY399" i="3" s="1"/>
  <c r="AX397" i="3"/>
  <c r="AY397" i="3" s="1"/>
  <c r="AX395" i="3"/>
  <c r="AY395" i="3" s="1"/>
  <c r="AX393" i="3"/>
  <c r="AY393" i="3" s="1"/>
  <c r="AX391" i="3"/>
  <c r="AY391" i="3" s="1"/>
  <c r="AX389" i="3"/>
  <c r="AY389" i="3" s="1"/>
  <c r="AX387" i="3"/>
  <c r="AY387" i="3" s="1"/>
  <c r="AX385" i="3"/>
  <c r="AY385" i="3" s="1"/>
  <c r="AX383" i="3"/>
  <c r="AY383" i="3" s="1"/>
  <c r="AX381" i="3"/>
  <c r="AY381" i="3" s="1"/>
  <c r="AX379" i="3"/>
  <c r="AY379" i="3" s="1"/>
  <c r="AX377" i="3"/>
  <c r="AY377" i="3" s="1"/>
  <c r="AX375" i="3"/>
  <c r="AY375" i="3" s="1"/>
  <c r="AX373" i="3"/>
  <c r="AY373" i="3" s="1"/>
  <c r="AX371" i="3"/>
  <c r="AY371" i="3" s="1"/>
  <c r="AX369" i="3"/>
  <c r="AY369" i="3" s="1"/>
  <c r="AX367" i="3"/>
  <c r="AY367" i="3" s="1"/>
  <c r="AX365" i="3"/>
  <c r="AY365" i="3" s="1"/>
  <c r="AX363" i="3"/>
  <c r="AY363" i="3" s="1"/>
  <c r="AX361" i="3"/>
  <c r="AY361" i="3" s="1"/>
  <c r="AX359" i="3"/>
  <c r="AY359" i="3" s="1"/>
  <c r="AX357" i="3"/>
  <c r="AY357" i="3" s="1"/>
  <c r="AX355" i="3"/>
  <c r="AY355" i="3" s="1"/>
  <c r="AX353" i="3"/>
  <c r="AY353" i="3" s="1"/>
  <c r="AX351" i="3"/>
  <c r="AY351" i="3" s="1"/>
  <c r="AX349" i="3"/>
  <c r="AY349" i="3" s="1"/>
  <c r="AX347" i="3"/>
  <c r="AY347" i="3" s="1"/>
  <c r="AX345" i="3"/>
  <c r="AY345" i="3" s="1"/>
  <c r="AX343" i="3"/>
  <c r="AY343" i="3" s="1"/>
  <c r="AX341" i="3"/>
  <c r="AY341" i="3" s="1"/>
  <c r="AX339" i="3"/>
  <c r="AY339" i="3" s="1"/>
  <c r="AX337" i="3"/>
  <c r="AY337" i="3" s="1"/>
  <c r="AX335" i="3"/>
  <c r="AY335" i="3" s="1"/>
  <c r="AX333" i="3"/>
  <c r="AY333" i="3" s="1"/>
  <c r="AX331" i="3"/>
  <c r="AY331" i="3" s="1"/>
  <c r="AX329" i="3"/>
  <c r="AY329" i="3" s="1"/>
  <c r="AX327" i="3"/>
  <c r="AY327" i="3" s="1"/>
  <c r="AX325" i="3"/>
  <c r="AY325" i="3" s="1"/>
  <c r="AX323" i="3"/>
  <c r="AY323" i="3" s="1"/>
  <c r="AX321" i="3"/>
  <c r="AY321" i="3" s="1"/>
  <c r="AX319" i="3"/>
  <c r="AY319" i="3" s="1"/>
  <c r="AX317" i="3"/>
  <c r="AY317" i="3" s="1"/>
  <c r="AX315" i="3"/>
  <c r="AY315" i="3" s="1"/>
  <c r="AX313" i="3"/>
  <c r="AY313" i="3" s="1"/>
  <c r="AX311" i="3"/>
  <c r="AY311" i="3" s="1"/>
  <c r="AX309" i="3"/>
  <c r="AY309" i="3" s="1"/>
  <c r="AX307" i="3"/>
  <c r="AY307" i="3" s="1"/>
  <c r="AX305" i="3"/>
  <c r="AY305" i="3" s="1"/>
  <c r="AX303" i="3"/>
  <c r="AY303" i="3" s="1"/>
  <c r="AX301" i="3"/>
  <c r="AY301" i="3" s="1"/>
  <c r="AX299" i="3"/>
  <c r="AY299" i="3" s="1"/>
  <c r="AX297" i="3"/>
  <c r="AY297" i="3" s="1"/>
  <c r="AX295" i="3"/>
  <c r="AY295" i="3" s="1"/>
  <c r="AX293" i="3"/>
  <c r="AY293" i="3" s="1"/>
  <c r="AX291" i="3"/>
  <c r="AY291" i="3" s="1"/>
  <c r="AX289" i="3"/>
  <c r="AY289" i="3" s="1"/>
  <c r="AX287" i="3"/>
  <c r="AY287" i="3" s="1"/>
  <c r="AX285" i="3"/>
  <c r="AY285" i="3" s="1"/>
  <c r="AX283" i="3"/>
  <c r="AY283" i="3" s="1"/>
  <c r="AX281" i="3"/>
  <c r="AY281" i="3" s="1"/>
  <c r="AX279" i="3"/>
  <c r="AY279" i="3" s="1"/>
  <c r="AX277" i="3"/>
  <c r="AY277" i="3" s="1"/>
  <c r="AX275" i="3"/>
  <c r="AY275" i="3" s="1"/>
  <c r="AX273" i="3"/>
  <c r="AY273" i="3" s="1"/>
  <c r="AX271" i="3"/>
  <c r="AY271" i="3" s="1"/>
  <c r="AX269" i="3"/>
  <c r="AY269" i="3" s="1"/>
  <c r="AX267" i="3"/>
  <c r="AY267" i="3" s="1"/>
  <c r="AX265" i="3"/>
  <c r="AY265" i="3" s="1"/>
  <c r="AX263" i="3"/>
  <c r="AY263" i="3" s="1"/>
  <c r="AX261" i="3"/>
  <c r="AY261" i="3" s="1"/>
  <c r="AX259" i="3"/>
  <c r="AY259" i="3" s="1"/>
  <c r="AX257" i="3"/>
  <c r="AY257" i="3" s="1"/>
  <c r="AX255" i="3"/>
  <c r="AY255" i="3" s="1"/>
  <c r="AX253" i="3"/>
  <c r="AY253" i="3" s="1"/>
  <c r="AX251" i="3"/>
  <c r="AY251" i="3" s="1"/>
  <c r="AX249" i="3"/>
  <c r="AY249" i="3" s="1"/>
  <c r="AX247" i="3"/>
  <c r="AY247" i="3" s="1"/>
  <c r="AX245" i="3"/>
  <c r="AY245" i="3" s="1"/>
  <c r="AX243" i="3"/>
  <c r="AY243" i="3" s="1"/>
  <c r="AX241" i="3"/>
  <c r="AY241" i="3" s="1"/>
  <c r="AX239" i="3"/>
  <c r="AY239" i="3" s="1"/>
  <c r="AX237" i="3"/>
  <c r="AY237" i="3" s="1"/>
  <c r="AX235" i="3"/>
  <c r="AY235" i="3" s="1"/>
  <c r="AX233" i="3"/>
  <c r="AY233" i="3" s="1"/>
  <c r="AX231" i="3"/>
  <c r="AY231" i="3" s="1"/>
  <c r="AX229" i="3"/>
  <c r="AY229" i="3" s="1"/>
  <c r="AX227" i="3"/>
  <c r="AY227" i="3" s="1"/>
  <c r="AX225" i="3"/>
  <c r="AY225" i="3" s="1"/>
  <c r="AX223" i="3"/>
  <c r="AY223" i="3" s="1"/>
  <c r="AX221" i="3"/>
  <c r="AY221" i="3" s="1"/>
  <c r="AX219" i="3"/>
  <c r="AY219" i="3" s="1"/>
  <c r="AX217" i="3"/>
  <c r="AY217" i="3" s="1"/>
  <c r="AX215" i="3"/>
  <c r="AY215" i="3" s="1"/>
  <c r="AX213" i="3"/>
  <c r="AY213" i="3" s="1"/>
  <c r="AX211" i="3"/>
  <c r="AY211" i="3" s="1"/>
  <c r="AX209" i="3"/>
  <c r="AY209" i="3" s="1"/>
  <c r="AX207" i="3"/>
  <c r="AY207" i="3" s="1"/>
  <c r="AX205" i="3"/>
  <c r="AY205" i="3" s="1"/>
  <c r="AX203" i="3"/>
  <c r="AY203" i="3" s="1"/>
  <c r="AX201" i="3"/>
  <c r="AY201" i="3" s="1"/>
  <c r="AX199" i="3"/>
  <c r="AY199" i="3" s="1"/>
  <c r="AX197" i="3"/>
  <c r="AY197" i="3" s="1"/>
  <c r="AX195" i="3"/>
  <c r="AY195" i="3" s="1"/>
  <c r="AX193" i="3"/>
  <c r="AY193" i="3" s="1"/>
  <c r="AX191" i="3"/>
  <c r="AY191" i="3" s="1"/>
  <c r="AX189" i="3"/>
  <c r="AY189" i="3" s="1"/>
  <c r="AX187" i="3"/>
  <c r="AY187" i="3" s="1"/>
  <c r="AX185" i="3"/>
  <c r="AY185" i="3" s="1"/>
  <c r="AX183" i="3"/>
  <c r="AY183" i="3" s="1"/>
  <c r="AX181" i="3"/>
  <c r="AY181" i="3" s="1"/>
  <c r="AX179" i="3"/>
  <c r="AY179" i="3" s="1"/>
  <c r="AX177" i="3"/>
  <c r="AY177" i="3" s="1"/>
  <c r="AX175" i="3"/>
  <c r="AY175" i="3" s="1"/>
  <c r="AX173" i="3"/>
  <c r="AY173" i="3" s="1"/>
  <c r="AX171" i="3"/>
  <c r="AY171" i="3" s="1"/>
  <c r="AX169" i="3"/>
  <c r="AY169" i="3" s="1"/>
  <c r="AX167" i="3"/>
  <c r="AY167" i="3" s="1"/>
  <c r="AX165" i="3"/>
  <c r="AY165" i="3" s="1"/>
  <c r="AX163" i="3"/>
  <c r="AY163" i="3" s="1"/>
  <c r="AX161" i="3"/>
  <c r="AY161" i="3" s="1"/>
  <c r="AX159" i="3"/>
  <c r="AY159" i="3" s="1"/>
  <c r="AX157" i="3"/>
  <c r="AY157" i="3" s="1"/>
  <c r="AX155" i="3"/>
  <c r="AY155" i="3" s="1"/>
  <c r="AX153" i="3"/>
  <c r="AY153" i="3" s="1"/>
  <c r="AX151" i="3"/>
  <c r="AY151" i="3" s="1"/>
  <c r="AX149" i="3"/>
  <c r="AY149" i="3" s="1"/>
  <c r="AX147" i="3"/>
  <c r="AY147" i="3" s="1"/>
  <c r="AX145" i="3"/>
  <c r="AY145" i="3" s="1"/>
  <c r="AX143" i="3"/>
  <c r="AY143" i="3" s="1"/>
  <c r="AX141" i="3"/>
  <c r="AY141" i="3" s="1"/>
  <c r="AX139" i="3"/>
  <c r="AY139" i="3" s="1"/>
  <c r="AX137" i="3"/>
  <c r="AY137" i="3" s="1"/>
  <c r="AX135" i="3"/>
  <c r="AY135" i="3" s="1"/>
  <c r="AX133" i="3"/>
  <c r="AY133" i="3" s="1"/>
  <c r="AX131" i="3"/>
  <c r="AY131" i="3" s="1"/>
  <c r="AX129" i="3"/>
  <c r="AY129" i="3" s="1"/>
  <c r="AX127" i="3"/>
  <c r="AY127" i="3" s="1"/>
  <c r="AX125" i="3"/>
  <c r="AY125" i="3" s="1"/>
  <c r="AX123" i="3"/>
  <c r="AY123" i="3" s="1"/>
  <c r="AX121" i="3"/>
  <c r="AY121" i="3" s="1"/>
  <c r="AX119" i="3"/>
  <c r="AY119" i="3" s="1"/>
  <c r="AX117" i="3"/>
  <c r="AY117" i="3" s="1"/>
  <c r="AX115" i="3"/>
  <c r="AY115" i="3" s="1"/>
  <c r="AX113" i="3"/>
  <c r="AY113" i="3" s="1"/>
  <c r="AX111" i="3"/>
  <c r="AY111" i="3" s="1"/>
  <c r="AX109" i="3"/>
  <c r="AY109" i="3" s="1"/>
  <c r="AX107" i="3"/>
  <c r="AY107" i="3" s="1"/>
  <c r="AX105" i="3"/>
  <c r="AY105" i="3" s="1"/>
  <c r="AX103" i="3"/>
  <c r="AY103" i="3" s="1"/>
  <c r="AX101" i="3"/>
  <c r="AY101" i="3" s="1"/>
  <c r="AX99" i="3"/>
  <c r="AY99" i="3" s="1"/>
  <c r="AX97" i="3"/>
  <c r="AY97" i="3" s="1"/>
  <c r="AX95" i="3"/>
  <c r="AY95" i="3" s="1"/>
  <c r="AX93" i="3"/>
  <c r="AY93" i="3" s="1"/>
  <c r="AX91" i="3"/>
  <c r="AY91" i="3" s="1"/>
  <c r="AX89" i="3"/>
  <c r="AY89" i="3" s="1"/>
  <c r="AX87" i="3"/>
  <c r="AY87" i="3" s="1"/>
  <c r="AX85" i="3"/>
  <c r="AY85" i="3" s="1"/>
  <c r="AX83" i="3"/>
  <c r="AY83" i="3" s="1"/>
  <c r="AX81" i="3"/>
  <c r="AY81" i="3" s="1"/>
  <c r="AX79" i="3"/>
  <c r="AY79" i="3" s="1"/>
  <c r="AX77" i="3"/>
  <c r="AY77" i="3" s="1"/>
  <c r="AX75" i="3"/>
  <c r="AY75" i="3" s="1"/>
  <c r="AX73" i="3"/>
  <c r="AY73" i="3" s="1"/>
  <c r="AX71" i="3"/>
  <c r="AY71" i="3" s="1"/>
  <c r="AX69" i="3"/>
  <c r="AY69" i="3" s="1"/>
  <c r="AX67" i="3"/>
  <c r="AY67" i="3" s="1"/>
  <c r="AX65" i="3"/>
  <c r="AY65" i="3" s="1"/>
  <c r="AX63" i="3"/>
  <c r="AY63" i="3" s="1"/>
  <c r="AX61" i="3"/>
  <c r="AY61" i="3" s="1"/>
  <c r="AX59" i="3"/>
  <c r="AY59" i="3" s="1"/>
  <c r="AX57" i="3"/>
  <c r="AY57" i="3" s="1"/>
  <c r="AX55" i="3"/>
  <c r="AY55" i="3" s="1"/>
  <c r="AX53" i="3"/>
  <c r="AY53" i="3" s="1"/>
  <c r="AX51" i="3"/>
  <c r="AY51" i="3" s="1"/>
  <c r="AX49" i="3"/>
  <c r="AY49" i="3" s="1"/>
  <c r="AX47" i="3"/>
  <c r="AY47" i="3" s="1"/>
  <c r="AX45" i="3"/>
  <c r="AY45" i="3" s="1"/>
  <c r="AX43" i="3"/>
  <c r="AY43" i="3" s="1"/>
  <c r="AX41" i="3"/>
  <c r="AY41" i="3" s="1"/>
  <c r="AX39" i="3"/>
  <c r="AY39" i="3" s="1"/>
  <c r="AX37" i="3"/>
  <c r="AY37" i="3" s="1"/>
  <c r="AX35" i="3"/>
  <c r="AY35" i="3" s="1"/>
  <c r="AX33" i="3"/>
  <c r="AY33" i="3" s="1"/>
  <c r="AX31" i="3"/>
  <c r="AY31" i="3" s="1"/>
  <c r="AX29" i="3"/>
  <c r="AY29" i="3" s="1"/>
  <c r="AX27" i="3"/>
  <c r="AY27" i="3" s="1"/>
  <c r="AX25" i="3"/>
  <c r="AY25" i="3" s="1"/>
  <c r="AX23" i="3"/>
  <c r="AY23" i="3" s="1"/>
  <c r="AX21" i="3"/>
  <c r="AY21" i="3" s="1"/>
  <c r="AX19" i="3"/>
  <c r="AY19" i="3" s="1"/>
  <c r="AX17" i="3"/>
  <c r="AY17" i="3" s="1"/>
  <c r="AP911" i="3"/>
  <c r="AQ911" i="3" s="1"/>
  <c r="AP909" i="3"/>
  <c r="AQ909" i="3" s="1"/>
  <c r="AP907" i="3"/>
  <c r="AQ907" i="3" s="1"/>
  <c r="AP905" i="3"/>
  <c r="AQ905" i="3" s="1"/>
  <c r="AP903" i="3"/>
  <c r="AQ903" i="3" s="1"/>
  <c r="AP901" i="3"/>
  <c r="AQ901" i="3" s="1"/>
  <c r="AP899" i="3"/>
  <c r="AQ899" i="3" s="1"/>
  <c r="AP897" i="3"/>
  <c r="AQ897" i="3" s="1"/>
  <c r="AP895" i="3"/>
  <c r="AQ895" i="3" s="1"/>
  <c r="AP893" i="3"/>
  <c r="AQ893" i="3" s="1"/>
  <c r="AP891" i="3"/>
  <c r="AQ891" i="3" s="1"/>
  <c r="AP889" i="3"/>
  <c r="AQ889" i="3" s="1"/>
  <c r="AP887" i="3"/>
  <c r="AQ887" i="3" s="1"/>
  <c r="AP885" i="3"/>
  <c r="AQ885" i="3" s="1"/>
  <c r="AP883" i="3"/>
  <c r="AQ883" i="3" s="1"/>
  <c r="AP881" i="3"/>
  <c r="AQ881" i="3" s="1"/>
  <c r="AP879" i="3"/>
  <c r="AQ879" i="3" s="1"/>
  <c r="AP877" i="3"/>
  <c r="AQ877" i="3" s="1"/>
  <c r="AP875" i="3"/>
  <c r="AQ875" i="3" s="1"/>
  <c r="AP873" i="3"/>
  <c r="AQ873" i="3" s="1"/>
  <c r="AP871" i="3"/>
  <c r="AQ871" i="3" s="1"/>
  <c r="AP869" i="3"/>
  <c r="AQ869" i="3" s="1"/>
  <c r="AP867" i="3"/>
  <c r="AQ867" i="3" s="1"/>
  <c r="AP865" i="3"/>
  <c r="AQ865" i="3" s="1"/>
  <c r="AP863" i="3"/>
  <c r="AQ863" i="3" s="1"/>
  <c r="AP861" i="3"/>
  <c r="AQ861" i="3" s="1"/>
  <c r="AP859" i="3"/>
  <c r="AQ859" i="3" s="1"/>
  <c r="AP857" i="3"/>
  <c r="AQ857" i="3" s="1"/>
  <c r="AP855" i="3"/>
  <c r="AQ855" i="3" s="1"/>
  <c r="AP853" i="3"/>
  <c r="AQ853" i="3" s="1"/>
  <c r="AP851" i="3"/>
  <c r="AQ851" i="3" s="1"/>
  <c r="AP849" i="3"/>
  <c r="AQ849" i="3" s="1"/>
  <c r="AP847" i="3"/>
  <c r="AQ847" i="3" s="1"/>
  <c r="AP845" i="3"/>
  <c r="AQ845" i="3" s="1"/>
  <c r="AP843" i="3"/>
  <c r="AQ843" i="3" s="1"/>
  <c r="AP841" i="3"/>
  <c r="AQ841" i="3" s="1"/>
  <c r="AP839" i="3"/>
  <c r="AQ839" i="3" s="1"/>
  <c r="AP837" i="3"/>
  <c r="AQ837" i="3" s="1"/>
  <c r="AP835" i="3"/>
  <c r="AQ835" i="3" s="1"/>
  <c r="AP833" i="3"/>
  <c r="AQ833" i="3" s="1"/>
  <c r="AP831" i="3"/>
  <c r="AQ831" i="3" s="1"/>
  <c r="AP829" i="3"/>
  <c r="AQ829" i="3" s="1"/>
  <c r="AP827" i="3"/>
  <c r="AQ827" i="3" s="1"/>
  <c r="AP825" i="3"/>
  <c r="AQ825" i="3" s="1"/>
  <c r="AP823" i="3"/>
  <c r="AQ823" i="3" s="1"/>
  <c r="AP821" i="3"/>
  <c r="AQ821" i="3" s="1"/>
  <c r="AP819" i="3"/>
  <c r="AQ819" i="3" s="1"/>
  <c r="AP817" i="3"/>
  <c r="AQ817" i="3" s="1"/>
  <c r="AP815" i="3"/>
  <c r="AQ815" i="3" s="1"/>
  <c r="AP813" i="3"/>
  <c r="AQ813" i="3" s="1"/>
  <c r="AP811" i="3"/>
  <c r="AQ811" i="3" s="1"/>
  <c r="AP809" i="3"/>
  <c r="AQ809" i="3" s="1"/>
  <c r="AP807" i="3"/>
  <c r="AQ807" i="3" s="1"/>
  <c r="AP805" i="3"/>
  <c r="AQ805" i="3" s="1"/>
  <c r="AP803" i="3"/>
  <c r="AQ803" i="3" s="1"/>
  <c r="AP801" i="3"/>
  <c r="AQ801" i="3" s="1"/>
  <c r="AP799" i="3"/>
  <c r="AQ799" i="3" s="1"/>
  <c r="AP797" i="3"/>
  <c r="AQ797" i="3" s="1"/>
  <c r="AP795" i="3"/>
  <c r="AQ795" i="3" s="1"/>
  <c r="AP793" i="3"/>
  <c r="AQ793" i="3" s="1"/>
  <c r="AP791" i="3"/>
  <c r="AQ791" i="3" s="1"/>
  <c r="AP789" i="3"/>
  <c r="AQ789" i="3" s="1"/>
  <c r="AP787" i="3"/>
  <c r="AQ787" i="3" s="1"/>
  <c r="AP785" i="3"/>
  <c r="AQ785" i="3" s="1"/>
  <c r="AP783" i="3"/>
  <c r="AQ783" i="3" s="1"/>
  <c r="AP781" i="3"/>
  <c r="AQ781" i="3" s="1"/>
  <c r="AP779" i="3"/>
  <c r="AQ779" i="3" s="1"/>
  <c r="AP777" i="3"/>
  <c r="AQ777" i="3" s="1"/>
  <c r="AP775" i="3"/>
  <c r="AQ775" i="3" s="1"/>
  <c r="AP773" i="3"/>
  <c r="AQ773" i="3" s="1"/>
  <c r="AP771" i="3"/>
  <c r="AQ771" i="3" s="1"/>
  <c r="AP769" i="3"/>
  <c r="AQ769" i="3" s="1"/>
  <c r="AP767" i="3"/>
  <c r="AQ767" i="3" s="1"/>
  <c r="AP765" i="3"/>
  <c r="AQ765" i="3" s="1"/>
  <c r="AP763" i="3"/>
  <c r="AQ763" i="3" s="1"/>
  <c r="AP761" i="3"/>
  <c r="AQ761" i="3" s="1"/>
  <c r="AP759" i="3"/>
  <c r="AQ759" i="3" s="1"/>
  <c r="AP757" i="3"/>
  <c r="AQ757" i="3" s="1"/>
  <c r="AP755" i="3"/>
  <c r="AQ755" i="3" s="1"/>
  <c r="AP753" i="3"/>
  <c r="AQ753" i="3" s="1"/>
  <c r="AP751" i="3"/>
  <c r="AQ751" i="3" s="1"/>
  <c r="AP749" i="3"/>
  <c r="AQ749" i="3" s="1"/>
  <c r="AP747" i="3"/>
  <c r="AQ747" i="3" s="1"/>
  <c r="AP745" i="3"/>
  <c r="AQ745" i="3" s="1"/>
  <c r="AP743" i="3"/>
  <c r="AQ743" i="3" s="1"/>
  <c r="AP741" i="3"/>
  <c r="AQ741" i="3" s="1"/>
  <c r="AP739" i="3"/>
  <c r="AQ739" i="3" s="1"/>
  <c r="AP737" i="3"/>
  <c r="AQ737" i="3" s="1"/>
  <c r="AP735" i="3"/>
  <c r="AQ735" i="3" s="1"/>
  <c r="AP733" i="3"/>
  <c r="AQ733" i="3" s="1"/>
  <c r="AP731" i="3"/>
  <c r="AQ731" i="3" s="1"/>
  <c r="AP729" i="3"/>
  <c r="AQ729" i="3" s="1"/>
  <c r="AP727" i="3"/>
  <c r="AQ727" i="3" s="1"/>
  <c r="AP725" i="3"/>
  <c r="AQ725" i="3" s="1"/>
  <c r="AP723" i="3"/>
  <c r="AQ723" i="3" s="1"/>
  <c r="AP721" i="3"/>
  <c r="AQ721" i="3" s="1"/>
  <c r="AP719" i="3"/>
  <c r="AQ719" i="3" s="1"/>
  <c r="AP717" i="3"/>
  <c r="AQ717" i="3" s="1"/>
  <c r="AP715" i="3"/>
  <c r="AQ715" i="3" s="1"/>
  <c r="AP713" i="3"/>
  <c r="AQ713" i="3" s="1"/>
  <c r="AP711" i="3"/>
  <c r="AQ711" i="3" s="1"/>
  <c r="AP709" i="3"/>
  <c r="AQ709" i="3" s="1"/>
  <c r="AP707" i="3"/>
  <c r="AQ707" i="3" s="1"/>
  <c r="AP705" i="3"/>
  <c r="AQ705" i="3" s="1"/>
  <c r="AP703" i="3"/>
  <c r="AQ703" i="3" s="1"/>
  <c r="AP701" i="3"/>
  <c r="AQ701" i="3" s="1"/>
  <c r="AP699" i="3"/>
  <c r="AQ699" i="3" s="1"/>
  <c r="AP697" i="3"/>
  <c r="AQ697" i="3" s="1"/>
  <c r="AP695" i="3"/>
  <c r="AQ695" i="3" s="1"/>
  <c r="AP693" i="3"/>
  <c r="AQ693" i="3" s="1"/>
  <c r="AP691" i="3"/>
  <c r="AQ691" i="3" s="1"/>
  <c r="AP689" i="3"/>
  <c r="AQ689" i="3" s="1"/>
  <c r="AP687" i="3"/>
  <c r="AQ687" i="3" s="1"/>
  <c r="AP685" i="3"/>
  <c r="AQ685" i="3" s="1"/>
  <c r="AP683" i="3"/>
  <c r="AQ683" i="3" s="1"/>
  <c r="AP681" i="3"/>
  <c r="AQ681" i="3" s="1"/>
  <c r="AP679" i="3"/>
  <c r="AQ679" i="3" s="1"/>
  <c r="AP677" i="3"/>
  <c r="AQ677" i="3" s="1"/>
  <c r="AP675" i="3"/>
  <c r="AQ675" i="3" s="1"/>
  <c r="AP673" i="3"/>
  <c r="AQ673" i="3" s="1"/>
  <c r="AP671" i="3"/>
  <c r="AQ671" i="3" s="1"/>
  <c r="AP669" i="3"/>
  <c r="AQ669" i="3" s="1"/>
  <c r="AP667" i="3"/>
  <c r="AQ667" i="3" s="1"/>
  <c r="AP665" i="3"/>
  <c r="AQ665" i="3" s="1"/>
  <c r="AP663" i="3"/>
  <c r="AQ663" i="3" s="1"/>
  <c r="AP661" i="3"/>
  <c r="AQ661" i="3" s="1"/>
  <c r="AP659" i="3"/>
  <c r="AQ659" i="3" s="1"/>
  <c r="AP657" i="3"/>
  <c r="AQ657" i="3" s="1"/>
  <c r="AP655" i="3"/>
  <c r="AQ655" i="3" s="1"/>
  <c r="AP653" i="3"/>
  <c r="AQ653" i="3" s="1"/>
  <c r="AP651" i="3"/>
  <c r="AQ651" i="3" s="1"/>
  <c r="AP649" i="3"/>
  <c r="AQ649" i="3" s="1"/>
  <c r="AP647" i="3"/>
  <c r="AQ647" i="3" s="1"/>
  <c r="AP645" i="3"/>
  <c r="AQ645" i="3" s="1"/>
  <c r="AP643" i="3"/>
  <c r="AQ643" i="3" s="1"/>
  <c r="AP641" i="3"/>
  <c r="AQ641" i="3" s="1"/>
  <c r="AP639" i="3"/>
  <c r="AQ639" i="3" s="1"/>
  <c r="AP637" i="3"/>
  <c r="AQ637" i="3" s="1"/>
  <c r="AP635" i="3"/>
  <c r="AQ635" i="3" s="1"/>
  <c r="AP633" i="3"/>
  <c r="AQ633" i="3" s="1"/>
  <c r="AP631" i="3"/>
  <c r="AQ631" i="3" s="1"/>
  <c r="AP629" i="3"/>
  <c r="AQ629" i="3" s="1"/>
  <c r="AP627" i="3"/>
  <c r="AQ627" i="3" s="1"/>
  <c r="AP625" i="3"/>
  <c r="AQ625" i="3" s="1"/>
  <c r="AP623" i="3"/>
  <c r="AQ623" i="3" s="1"/>
  <c r="AP621" i="3"/>
  <c r="AQ621" i="3" s="1"/>
  <c r="AP619" i="3"/>
  <c r="AQ619" i="3" s="1"/>
  <c r="AP617" i="3"/>
  <c r="AQ617" i="3" s="1"/>
  <c r="AP615" i="3"/>
  <c r="AQ615" i="3" s="1"/>
  <c r="AP613" i="3"/>
  <c r="AQ613" i="3" s="1"/>
  <c r="AP611" i="3"/>
  <c r="AQ611" i="3" s="1"/>
  <c r="AP609" i="3"/>
  <c r="AQ609" i="3" s="1"/>
  <c r="AP607" i="3"/>
  <c r="AQ607" i="3" s="1"/>
  <c r="AP605" i="3"/>
  <c r="AQ605" i="3" s="1"/>
  <c r="AP603" i="3"/>
  <c r="AQ603" i="3" s="1"/>
  <c r="AP601" i="3"/>
  <c r="AQ601" i="3" s="1"/>
  <c r="AP599" i="3"/>
  <c r="AQ599" i="3" s="1"/>
  <c r="AP597" i="3"/>
  <c r="AQ597" i="3" s="1"/>
  <c r="AP595" i="3"/>
  <c r="AQ595" i="3" s="1"/>
  <c r="AP593" i="3"/>
  <c r="AQ593" i="3" s="1"/>
  <c r="AP591" i="3"/>
  <c r="AQ591" i="3" s="1"/>
  <c r="AP589" i="3"/>
  <c r="AQ589" i="3" s="1"/>
  <c r="AP587" i="3"/>
  <c r="AQ587" i="3" s="1"/>
  <c r="AP585" i="3"/>
  <c r="AQ585" i="3" s="1"/>
  <c r="AP583" i="3"/>
  <c r="AQ583" i="3" s="1"/>
  <c r="AP581" i="3"/>
  <c r="AQ581" i="3" s="1"/>
  <c r="AP579" i="3"/>
  <c r="AQ579" i="3" s="1"/>
  <c r="AP577" i="3"/>
  <c r="AQ577" i="3" s="1"/>
  <c r="AP575" i="3"/>
  <c r="AQ575" i="3" s="1"/>
  <c r="AP573" i="3"/>
  <c r="AQ573" i="3" s="1"/>
  <c r="AP571" i="3"/>
  <c r="AQ571" i="3" s="1"/>
  <c r="AP569" i="3"/>
  <c r="AQ569" i="3" s="1"/>
  <c r="AP567" i="3"/>
  <c r="AQ567" i="3" s="1"/>
  <c r="AP565" i="3"/>
  <c r="AQ565" i="3" s="1"/>
  <c r="AP563" i="3"/>
  <c r="AQ563" i="3" s="1"/>
  <c r="AP561" i="3"/>
  <c r="AQ561" i="3" s="1"/>
  <c r="AP559" i="3"/>
  <c r="AQ559" i="3" s="1"/>
  <c r="AP557" i="3"/>
  <c r="AQ557" i="3" s="1"/>
  <c r="AP555" i="3"/>
  <c r="AQ555" i="3" s="1"/>
  <c r="AP553" i="3"/>
  <c r="AQ553" i="3" s="1"/>
  <c r="AP551" i="3"/>
  <c r="AQ551" i="3" s="1"/>
  <c r="AP549" i="3"/>
  <c r="AQ549" i="3" s="1"/>
  <c r="AP547" i="3"/>
  <c r="AQ547" i="3" s="1"/>
  <c r="AP545" i="3"/>
  <c r="AQ545" i="3" s="1"/>
  <c r="AP543" i="3"/>
  <c r="AQ543" i="3" s="1"/>
  <c r="AP541" i="3"/>
  <c r="AQ541" i="3" s="1"/>
  <c r="AP539" i="3"/>
  <c r="AQ539" i="3" s="1"/>
  <c r="AP537" i="3"/>
  <c r="AQ537" i="3" s="1"/>
  <c r="AP535" i="3"/>
  <c r="AQ535" i="3" s="1"/>
  <c r="AP533" i="3"/>
  <c r="AQ533" i="3" s="1"/>
  <c r="AP531" i="3"/>
  <c r="AQ531" i="3" s="1"/>
  <c r="AP529" i="3"/>
  <c r="AQ529" i="3" s="1"/>
  <c r="AP527" i="3"/>
  <c r="AQ527" i="3" s="1"/>
  <c r="AP525" i="3"/>
  <c r="AQ525" i="3" s="1"/>
  <c r="AP523" i="3"/>
  <c r="AQ523" i="3" s="1"/>
  <c r="AP521" i="3"/>
  <c r="AQ521" i="3" s="1"/>
  <c r="AP519" i="3"/>
  <c r="AQ519" i="3" s="1"/>
  <c r="AP517" i="3"/>
  <c r="AQ517" i="3" s="1"/>
  <c r="AP515" i="3"/>
  <c r="AQ515" i="3" s="1"/>
  <c r="AP513" i="3"/>
  <c r="AQ513" i="3" s="1"/>
  <c r="AP511" i="3"/>
  <c r="AQ511" i="3" s="1"/>
  <c r="AP509" i="3"/>
  <c r="AQ509" i="3" s="1"/>
  <c r="AP507" i="3"/>
  <c r="AQ507" i="3" s="1"/>
  <c r="AP505" i="3"/>
  <c r="AQ505" i="3" s="1"/>
  <c r="AP503" i="3"/>
  <c r="AQ503" i="3" s="1"/>
  <c r="AP501" i="3"/>
  <c r="AQ501" i="3" s="1"/>
  <c r="AP499" i="3"/>
  <c r="AQ499" i="3" s="1"/>
  <c r="AP497" i="3"/>
  <c r="AQ497" i="3" s="1"/>
  <c r="AP495" i="3"/>
  <c r="AQ495" i="3" s="1"/>
  <c r="AP493" i="3"/>
  <c r="AQ493" i="3" s="1"/>
  <c r="AP491" i="3"/>
  <c r="AQ491" i="3" s="1"/>
  <c r="AP489" i="3"/>
  <c r="AQ489" i="3" s="1"/>
  <c r="AP487" i="3"/>
  <c r="AQ487" i="3" s="1"/>
  <c r="AP485" i="3"/>
  <c r="AQ485" i="3" s="1"/>
  <c r="AP483" i="3"/>
  <c r="AQ483" i="3" s="1"/>
  <c r="AP481" i="3"/>
  <c r="AQ481" i="3" s="1"/>
  <c r="AP479" i="3"/>
  <c r="AQ479" i="3" s="1"/>
  <c r="AP477" i="3"/>
  <c r="AQ477" i="3" s="1"/>
  <c r="AP475" i="3"/>
  <c r="AQ475" i="3" s="1"/>
  <c r="AP473" i="3"/>
  <c r="AQ473" i="3" s="1"/>
  <c r="AP471" i="3"/>
  <c r="AQ471" i="3" s="1"/>
  <c r="AP469" i="3"/>
  <c r="AQ469" i="3" s="1"/>
  <c r="AP467" i="3"/>
  <c r="AQ467" i="3" s="1"/>
  <c r="AP465" i="3"/>
  <c r="AQ465" i="3" s="1"/>
  <c r="AP463" i="3"/>
  <c r="AQ463" i="3" s="1"/>
  <c r="AP461" i="3"/>
  <c r="AQ461" i="3" s="1"/>
  <c r="AP459" i="3"/>
  <c r="AQ459" i="3" s="1"/>
  <c r="AP457" i="3"/>
  <c r="AQ457" i="3" s="1"/>
  <c r="AP455" i="3"/>
  <c r="AQ455" i="3" s="1"/>
  <c r="AP453" i="3"/>
  <c r="AQ453" i="3" s="1"/>
  <c r="AP451" i="3"/>
  <c r="AQ451" i="3" s="1"/>
  <c r="AP449" i="3"/>
  <c r="AQ449" i="3" s="1"/>
  <c r="AP447" i="3"/>
  <c r="AQ447" i="3" s="1"/>
  <c r="AP445" i="3"/>
  <c r="AQ445" i="3" s="1"/>
  <c r="AP443" i="3"/>
  <c r="AQ443" i="3" s="1"/>
  <c r="AP441" i="3"/>
  <c r="AQ441" i="3" s="1"/>
  <c r="AP439" i="3"/>
  <c r="AQ439" i="3" s="1"/>
  <c r="AP437" i="3"/>
  <c r="AQ437" i="3" s="1"/>
  <c r="AP435" i="3"/>
  <c r="AQ435" i="3" s="1"/>
  <c r="AP433" i="3"/>
  <c r="AQ433" i="3" s="1"/>
  <c r="AP431" i="3"/>
  <c r="AQ431" i="3" s="1"/>
  <c r="AP429" i="3"/>
  <c r="AQ429" i="3" s="1"/>
  <c r="AP427" i="3"/>
  <c r="AQ427" i="3" s="1"/>
  <c r="AP425" i="3"/>
  <c r="AQ425" i="3" s="1"/>
  <c r="AP423" i="3"/>
  <c r="AQ423" i="3" s="1"/>
  <c r="AP421" i="3"/>
  <c r="AQ421" i="3" s="1"/>
  <c r="AP419" i="3"/>
  <c r="AQ419" i="3" s="1"/>
  <c r="AP417" i="3"/>
  <c r="AQ417" i="3" s="1"/>
  <c r="AP415" i="3"/>
  <c r="AQ415" i="3" s="1"/>
  <c r="AP413" i="3"/>
  <c r="AQ413" i="3" s="1"/>
  <c r="AP411" i="3"/>
  <c r="AQ411" i="3" s="1"/>
  <c r="AP409" i="3"/>
  <c r="AQ409" i="3" s="1"/>
  <c r="AP407" i="3"/>
  <c r="AQ407" i="3" s="1"/>
  <c r="AP405" i="3"/>
  <c r="AQ405" i="3" s="1"/>
  <c r="AP403" i="3"/>
  <c r="AQ403" i="3" s="1"/>
  <c r="AP401" i="3"/>
  <c r="AQ401" i="3" s="1"/>
  <c r="AP399" i="3"/>
  <c r="AQ399" i="3" s="1"/>
  <c r="AP395" i="3"/>
  <c r="AQ395" i="3" s="1"/>
  <c r="AP391" i="3"/>
  <c r="AQ391" i="3" s="1"/>
  <c r="AP387" i="3"/>
  <c r="AQ387" i="3" s="1"/>
  <c r="AP383" i="3"/>
  <c r="AQ383" i="3" s="1"/>
  <c r="AP379" i="3"/>
  <c r="AQ379" i="3" s="1"/>
  <c r="AP375" i="3"/>
  <c r="AQ375" i="3" s="1"/>
  <c r="AP371" i="3"/>
  <c r="AQ371" i="3" s="1"/>
  <c r="AP367" i="3"/>
  <c r="AQ367" i="3" s="1"/>
  <c r="AP363" i="3"/>
  <c r="AQ363" i="3" s="1"/>
  <c r="AP359" i="3"/>
  <c r="AQ359" i="3" s="1"/>
  <c r="AP355" i="3"/>
  <c r="AQ355" i="3" s="1"/>
  <c r="AP351" i="3"/>
  <c r="AQ351" i="3" s="1"/>
  <c r="AP347" i="3"/>
  <c r="AQ347" i="3" s="1"/>
  <c r="AP343" i="3"/>
  <c r="AQ343" i="3" s="1"/>
  <c r="AP339" i="3"/>
  <c r="AQ339" i="3" s="1"/>
  <c r="AP335" i="3"/>
  <c r="AQ335" i="3" s="1"/>
  <c r="AP331" i="3"/>
  <c r="AQ331" i="3" s="1"/>
  <c r="AP329" i="3"/>
  <c r="AQ329" i="3" s="1"/>
  <c r="AP327" i="3"/>
  <c r="AQ327" i="3" s="1"/>
  <c r="AP325" i="3"/>
  <c r="AQ325" i="3" s="1"/>
  <c r="AP323" i="3"/>
  <c r="AQ323" i="3" s="1"/>
  <c r="AP321" i="3"/>
  <c r="AQ321" i="3" s="1"/>
  <c r="AP319" i="3"/>
  <c r="AQ319" i="3" s="1"/>
  <c r="AP317" i="3"/>
  <c r="AQ317" i="3" s="1"/>
  <c r="AP315" i="3"/>
  <c r="AQ315" i="3" s="1"/>
  <c r="AP313" i="3"/>
  <c r="AQ313" i="3" s="1"/>
  <c r="AP311" i="3"/>
  <c r="AQ311" i="3" s="1"/>
  <c r="AP309" i="3"/>
  <c r="AQ309" i="3" s="1"/>
  <c r="AP307" i="3"/>
  <c r="AQ307" i="3" s="1"/>
  <c r="AP305" i="3"/>
  <c r="AQ305" i="3" s="1"/>
  <c r="AP303" i="3"/>
  <c r="AQ303" i="3" s="1"/>
  <c r="AP301" i="3"/>
  <c r="AQ301" i="3" s="1"/>
  <c r="AP299" i="3"/>
  <c r="AQ299" i="3" s="1"/>
  <c r="AP297" i="3"/>
  <c r="AQ297" i="3" s="1"/>
  <c r="AP295" i="3"/>
  <c r="AQ295" i="3" s="1"/>
  <c r="AP293" i="3"/>
  <c r="AQ293" i="3" s="1"/>
  <c r="AP291" i="3"/>
  <c r="AQ291" i="3" s="1"/>
  <c r="AP289" i="3"/>
  <c r="AQ289" i="3" s="1"/>
  <c r="AP287" i="3"/>
  <c r="AQ287" i="3" s="1"/>
  <c r="AP285" i="3"/>
  <c r="AQ285" i="3" s="1"/>
  <c r="AP283" i="3"/>
  <c r="AQ283" i="3" s="1"/>
  <c r="AP281" i="3"/>
  <c r="AQ281" i="3" s="1"/>
  <c r="AP279" i="3"/>
  <c r="AQ279" i="3" s="1"/>
  <c r="AP277" i="3"/>
  <c r="AQ277" i="3" s="1"/>
  <c r="AP275" i="3"/>
  <c r="AQ275" i="3" s="1"/>
  <c r="AP273" i="3"/>
  <c r="AQ273" i="3" s="1"/>
  <c r="AP271" i="3"/>
  <c r="AQ271" i="3" s="1"/>
  <c r="AP269" i="3"/>
  <c r="AQ269" i="3" s="1"/>
  <c r="AP267" i="3"/>
  <c r="AQ267" i="3" s="1"/>
  <c r="AP265" i="3"/>
  <c r="AQ265" i="3" s="1"/>
  <c r="AP263" i="3"/>
  <c r="AQ263" i="3" s="1"/>
  <c r="AP261" i="3"/>
  <c r="AQ261" i="3" s="1"/>
  <c r="AP259" i="3"/>
  <c r="AQ259" i="3" s="1"/>
  <c r="AP257" i="3"/>
  <c r="AQ257" i="3" s="1"/>
  <c r="AP255" i="3"/>
  <c r="AQ255" i="3" s="1"/>
  <c r="AP253" i="3"/>
  <c r="AQ253" i="3" s="1"/>
  <c r="AP251" i="3"/>
  <c r="AQ251" i="3" s="1"/>
  <c r="AP249" i="3"/>
  <c r="AQ249" i="3" s="1"/>
  <c r="AP247" i="3"/>
  <c r="AQ247" i="3" s="1"/>
  <c r="AP245" i="3"/>
  <c r="AQ245" i="3" s="1"/>
  <c r="AP243" i="3"/>
  <c r="AQ243" i="3" s="1"/>
  <c r="AP241" i="3"/>
  <c r="AQ241" i="3" s="1"/>
  <c r="AP239" i="3"/>
  <c r="AQ239" i="3" s="1"/>
  <c r="AP237" i="3"/>
  <c r="AQ237" i="3" s="1"/>
  <c r="AP235" i="3"/>
  <c r="AQ235" i="3" s="1"/>
  <c r="AP233" i="3"/>
  <c r="AQ233" i="3" s="1"/>
  <c r="AP231" i="3"/>
  <c r="AQ231" i="3" s="1"/>
  <c r="AP229" i="3"/>
  <c r="AQ229" i="3" s="1"/>
  <c r="AP227" i="3"/>
  <c r="AQ227" i="3" s="1"/>
  <c r="AP225" i="3"/>
  <c r="AQ225" i="3" s="1"/>
  <c r="AP223" i="3"/>
  <c r="AQ223" i="3" s="1"/>
  <c r="AP221" i="3"/>
  <c r="AQ221" i="3" s="1"/>
  <c r="AP219" i="3"/>
  <c r="AQ219" i="3" s="1"/>
  <c r="AP217" i="3"/>
  <c r="AQ217" i="3" s="1"/>
  <c r="AP215" i="3"/>
  <c r="AQ215" i="3" s="1"/>
  <c r="AP213" i="3"/>
  <c r="AQ213" i="3" s="1"/>
  <c r="AP211" i="3"/>
  <c r="AQ211" i="3" s="1"/>
  <c r="AP209" i="3"/>
  <c r="AQ209" i="3" s="1"/>
  <c r="AP207" i="3"/>
  <c r="AQ207" i="3" s="1"/>
  <c r="AP205" i="3"/>
  <c r="AQ205" i="3" s="1"/>
  <c r="AP203" i="3"/>
  <c r="AQ203" i="3" s="1"/>
  <c r="AP201" i="3"/>
  <c r="AQ201" i="3" s="1"/>
  <c r="AP199" i="3"/>
  <c r="AQ199" i="3" s="1"/>
  <c r="AP197" i="3"/>
  <c r="AQ197" i="3" s="1"/>
  <c r="AP195" i="3"/>
  <c r="AQ195" i="3" s="1"/>
  <c r="AP193" i="3"/>
  <c r="AQ193" i="3" s="1"/>
  <c r="AP191" i="3"/>
  <c r="AQ191" i="3" s="1"/>
  <c r="AP189" i="3"/>
  <c r="AQ189" i="3" s="1"/>
  <c r="AP187" i="3"/>
  <c r="AQ187" i="3" s="1"/>
  <c r="AP185" i="3"/>
  <c r="AQ185" i="3" s="1"/>
  <c r="AP183" i="3"/>
  <c r="AQ183" i="3" s="1"/>
  <c r="AP181" i="3"/>
  <c r="AQ181" i="3" s="1"/>
  <c r="AP179" i="3"/>
  <c r="AQ179" i="3" s="1"/>
  <c r="AP177" i="3"/>
  <c r="AQ177" i="3" s="1"/>
  <c r="AP175" i="3"/>
  <c r="AQ175" i="3" s="1"/>
  <c r="AP173" i="3"/>
  <c r="AQ173" i="3" s="1"/>
  <c r="AP171" i="3"/>
  <c r="AQ171" i="3" s="1"/>
  <c r="AP169" i="3"/>
  <c r="AQ169" i="3" s="1"/>
  <c r="AP167" i="3"/>
  <c r="AQ167" i="3" s="1"/>
  <c r="AP165" i="3"/>
  <c r="AQ165" i="3" s="1"/>
  <c r="AP163" i="3"/>
  <c r="AQ163" i="3" s="1"/>
  <c r="AP161" i="3"/>
  <c r="AQ161" i="3" s="1"/>
  <c r="AP159" i="3"/>
  <c r="AQ159" i="3" s="1"/>
  <c r="AP157" i="3"/>
  <c r="AQ157" i="3" s="1"/>
  <c r="AP155" i="3"/>
  <c r="AQ155" i="3" s="1"/>
  <c r="AP153" i="3"/>
  <c r="AQ153" i="3" s="1"/>
  <c r="AP151" i="3"/>
  <c r="AQ151" i="3" s="1"/>
  <c r="AP149" i="3"/>
  <c r="AQ149" i="3" s="1"/>
  <c r="AP147" i="3"/>
  <c r="AQ147" i="3" s="1"/>
  <c r="AP145" i="3"/>
  <c r="AQ145" i="3" s="1"/>
  <c r="AP143" i="3"/>
  <c r="AQ143" i="3" s="1"/>
  <c r="AP141" i="3"/>
  <c r="AQ141" i="3" s="1"/>
  <c r="AP139" i="3"/>
  <c r="AQ139" i="3" s="1"/>
  <c r="AP137" i="3"/>
  <c r="AQ137" i="3" s="1"/>
  <c r="AP135" i="3"/>
  <c r="AQ135" i="3" s="1"/>
  <c r="AP133" i="3"/>
  <c r="AQ133" i="3" s="1"/>
  <c r="AP131" i="3"/>
  <c r="AQ131" i="3" s="1"/>
  <c r="AP129" i="3"/>
  <c r="AQ129" i="3" s="1"/>
  <c r="AP127" i="3"/>
  <c r="AQ127" i="3" s="1"/>
  <c r="AP125" i="3"/>
  <c r="AQ125" i="3" s="1"/>
  <c r="AP123" i="3"/>
  <c r="AQ123" i="3" s="1"/>
  <c r="AP121" i="3"/>
  <c r="AQ121" i="3" s="1"/>
  <c r="AP119" i="3"/>
  <c r="AQ119" i="3" s="1"/>
  <c r="AP117" i="3"/>
  <c r="AQ117" i="3" s="1"/>
  <c r="AP115" i="3"/>
  <c r="AQ115" i="3" s="1"/>
  <c r="AP113" i="3"/>
  <c r="AQ113" i="3" s="1"/>
  <c r="AP111" i="3"/>
  <c r="AQ111" i="3" s="1"/>
  <c r="AP109" i="3"/>
  <c r="AQ109" i="3" s="1"/>
  <c r="AP107" i="3"/>
  <c r="AQ107" i="3" s="1"/>
  <c r="AP105" i="3"/>
  <c r="AQ105" i="3" s="1"/>
  <c r="AP103" i="3"/>
  <c r="AQ103" i="3" s="1"/>
  <c r="AP101" i="3"/>
  <c r="AQ101" i="3" s="1"/>
  <c r="AP99" i="3"/>
  <c r="AQ99" i="3" s="1"/>
  <c r="AP97" i="3"/>
  <c r="AQ97" i="3" s="1"/>
  <c r="AP95" i="3"/>
  <c r="AQ95" i="3" s="1"/>
  <c r="AP93" i="3"/>
  <c r="AQ93" i="3" s="1"/>
  <c r="AP91" i="3"/>
  <c r="AQ91" i="3" s="1"/>
  <c r="AP89" i="3"/>
  <c r="AQ89" i="3" s="1"/>
  <c r="AP87" i="3"/>
  <c r="AQ87" i="3" s="1"/>
  <c r="AP85" i="3"/>
  <c r="AQ85" i="3" s="1"/>
  <c r="AP83" i="3"/>
  <c r="AQ83" i="3" s="1"/>
  <c r="AP81" i="3"/>
  <c r="AQ81" i="3" s="1"/>
  <c r="AP79" i="3"/>
  <c r="AQ79" i="3" s="1"/>
  <c r="AP77" i="3"/>
  <c r="AQ77" i="3" s="1"/>
  <c r="AP75" i="3"/>
  <c r="AQ75" i="3" s="1"/>
  <c r="AP73" i="3"/>
  <c r="AQ73" i="3" s="1"/>
  <c r="AP71" i="3"/>
  <c r="AQ71" i="3" s="1"/>
  <c r="AP69" i="3"/>
  <c r="AQ69" i="3" s="1"/>
  <c r="AP67" i="3"/>
  <c r="AQ67" i="3" s="1"/>
  <c r="AP65" i="3"/>
  <c r="AQ65" i="3" s="1"/>
  <c r="AP63" i="3"/>
  <c r="AQ63" i="3" s="1"/>
  <c r="AP61" i="3"/>
  <c r="AQ61" i="3" s="1"/>
  <c r="AP59" i="3"/>
  <c r="AQ59" i="3" s="1"/>
  <c r="AP57" i="3"/>
  <c r="AQ57" i="3" s="1"/>
  <c r="AP55" i="3"/>
  <c r="AQ55" i="3" s="1"/>
  <c r="AP53" i="3"/>
  <c r="AQ53" i="3" s="1"/>
  <c r="AP51" i="3"/>
  <c r="AQ51" i="3" s="1"/>
  <c r="AP49" i="3"/>
  <c r="AQ49" i="3" s="1"/>
  <c r="AP47" i="3"/>
  <c r="AQ47" i="3" s="1"/>
  <c r="AP45" i="3"/>
  <c r="AQ45" i="3" s="1"/>
  <c r="AP43" i="3"/>
  <c r="AQ43" i="3" s="1"/>
  <c r="AP41" i="3"/>
  <c r="AQ41" i="3" s="1"/>
  <c r="AP39" i="3"/>
  <c r="AQ39" i="3" s="1"/>
  <c r="AP37" i="3"/>
  <c r="AQ37" i="3" s="1"/>
  <c r="AP35" i="3"/>
  <c r="AQ35" i="3" s="1"/>
  <c r="AP33" i="3"/>
  <c r="AQ33" i="3" s="1"/>
  <c r="AP31" i="3"/>
  <c r="AQ31" i="3" s="1"/>
  <c r="AP29" i="3"/>
  <c r="AQ29" i="3" s="1"/>
  <c r="AP27" i="3"/>
  <c r="AQ27" i="3" s="1"/>
  <c r="AP25" i="3"/>
  <c r="AQ25" i="3" s="1"/>
  <c r="AP23" i="3"/>
  <c r="AQ23" i="3" s="1"/>
  <c r="AP21" i="3"/>
  <c r="AQ21" i="3" s="1"/>
  <c r="AP19" i="3"/>
  <c r="AQ19" i="3" s="1"/>
  <c r="AP17" i="3"/>
  <c r="AQ17" i="3" s="1"/>
  <c r="AI911" i="3"/>
  <c r="AJ911" i="3" s="1"/>
  <c r="AI909" i="3"/>
  <c r="AJ909" i="3" s="1"/>
  <c r="AI907" i="3"/>
  <c r="AJ907" i="3" s="1"/>
  <c r="AI905" i="3"/>
  <c r="AJ905" i="3" s="1"/>
  <c r="AI903" i="3"/>
  <c r="AJ903" i="3" s="1"/>
  <c r="AI901" i="3"/>
  <c r="AJ901" i="3" s="1"/>
  <c r="AI899" i="3"/>
  <c r="AJ899" i="3" s="1"/>
  <c r="AI897" i="3"/>
  <c r="AJ897" i="3" s="1"/>
  <c r="AI895" i="3"/>
  <c r="AJ895" i="3" s="1"/>
  <c r="AI893" i="3"/>
  <c r="AJ893" i="3" s="1"/>
  <c r="AI891" i="3"/>
  <c r="AJ891" i="3" s="1"/>
  <c r="AI889" i="3"/>
  <c r="AJ889" i="3" s="1"/>
  <c r="AI887" i="3"/>
  <c r="AJ887" i="3" s="1"/>
  <c r="AI885" i="3"/>
  <c r="AJ885" i="3" s="1"/>
  <c r="AI883" i="3"/>
  <c r="AJ883" i="3" s="1"/>
  <c r="AI881" i="3"/>
  <c r="AJ881" i="3" s="1"/>
  <c r="AI879" i="3"/>
  <c r="AJ879" i="3" s="1"/>
  <c r="AI877" i="3"/>
  <c r="AJ877" i="3" s="1"/>
  <c r="AI875" i="3"/>
  <c r="AJ875" i="3" s="1"/>
  <c r="AI873" i="3"/>
  <c r="AJ873" i="3" s="1"/>
  <c r="AI871" i="3"/>
  <c r="AJ871" i="3" s="1"/>
  <c r="AI869" i="3"/>
  <c r="AJ869" i="3" s="1"/>
  <c r="AI867" i="3"/>
  <c r="AJ867" i="3" s="1"/>
  <c r="AI865" i="3"/>
  <c r="AJ865" i="3" s="1"/>
  <c r="AI863" i="3"/>
  <c r="AJ863" i="3" s="1"/>
  <c r="AI861" i="3"/>
  <c r="AJ861" i="3" s="1"/>
  <c r="AI859" i="3"/>
  <c r="AJ859" i="3" s="1"/>
  <c r="AI857" i="3"/>
  <c r="AJ857" i="3" s="1"/>
  <c r="AI855" i="3"/>
  <c r="AJ855" i="3" s="1"/>
  <c r="AI853" i="3"/>
  <c r="AJ853" i="3" s="1"/>
  <c r="AI851" i="3"/>
  <c r="AJ851" i="3" s="1"/>
  <c r="AI849" i="3"/>
  <c r="AJ849" i="3" s="1"/>
  <c r="AI847" i="3"/>
  <c r="AJ847" i="3" s="1"/>
  <c r="AI845" i="3"/>
  <c r="AJ845" i="3" s="1"/>
  <c r="AI843" i="3"/>
  <c r="AJ843" i="3" s="1"/>
  <c r="AI841" i="3"/>
  <c r="AJ841" i="3" s="1"/>
  <c r="AI839" i="3"/>
  <c r="AJ839" i="3" s="1"/>
  <c r="AI837" i="3"/>
  <c r="AJ837" i="3" s="1"/>
  <c r="AI835" i="3"/>
  <c r="AJ835" i="3" s="1"/>
  <c r="AI833" i="3"/>
  <c r="AJ833" i="3" s="1"/>
  <c r="AI831" i="3"/>
  <c r="AJ831" i="3" s="1"/>
  <c r="AI829" i="3"/>
  <c r="AJ829" i="3" s="1"/>
  <c r="AI827" i="3"/>
  <c r="AJ827" i="3" s="1"/>
  <c r="AI825" i="3"/>
  <c r="AJ825" i="3" s="1"/>
  <c r="AI823" i="3"/>
  <c r="AJ823" i="3" s="1"/>
  <c r="AI821" i="3"/>
  <c r="AJ821" i="3" s="1"/>
  <c r="AI819" i="3"/>
  <c r="AJ819" i="3" s="1"/>
  <c r="AI817" i="3"/>
  <c r="AJ817" i="3" s="1"/>
  <c r="AI815" i="3"/>
  <c r="AJ815" i="3" s="1"/>
  <c r="AI813" i="3"/>
  <c r="AJ813" i="3" s="1"/>
  <c r="AI811" i="3"/>
  <c r="AJ811" i="3" s="1"/>
  <c r="AI809" i="3"/>
  <c r="AJ809" i="3" s="1"/>
  <c r="AI807" i="3"/>
  <c r="AJ807" i="3" s="1"/>
  <c r="AI805" i="3"/>
  <c r="AJ805" i="3" s="1"/>
  <c r="AI803" i="3"/>
  <c r="AJ803" i="3" s="1"/>
  <c r="AI801" i="3"/>
  <c r="AJ801" i="3" s="1"/>
  <c r="AI799" i="3"/>
  <c r="AJ799" i="3" s="1"/>
  <c r="AI797" i="3"/>
  <c r="AJ797" i="3" s="1"/>
  <c r="AI795" i="3"/>
  <c r="AJ795" i="3" s="1"/>
  <c r="AI793" i="3"/>
  <c r="AJ793" i="3" s="1"/>
  <c r="AI791" i="3"/>
  <c r="AJ791" i="3" s="1"/>
  <c r="AI789" i="3"/>
  <c r="AJ789" i="3" s="1"/>
  <c r="AI787" i="3"/>
  <c r="AJ787" i="3" s="1"/>
  <c r="AI785" i="3"/>
  <c r="AJ785" i="3" s="1"/>
  <c r="AI783" i="3"/>
  <c r="AJ783" i="3" s="1"/>
  <c r="AI781" i="3"/>
  <c r="AJ781" i="3" s="1"/>
  <c r="AI779" i="3"/>
  <c r="AJ779" i="3" s="1"/>
  <c r="AI777" i="3"/>
  <c r="AJ777" i="3" s="1"/>
  <c r="AI775" i="3"/>
  <c r="AJ775" i="3" s="1"/>
  <c r="AI773" i="3"/>
  <c r="AJ773" i="3" s="1"/>
  <c r="AI771" i="3"/>
  <c r="AJ771" i="3" s="1"/>
  <c r="AI769" i="3"/>
  <c r="AJ769" i="3" s="1"/>
  <c r="AI767" i="3"/>
  <c r="AJ767" i="3" s="1"/>
  <c r="AI765" i="3"/>
  <c r="AJ765" i="3" s="1"/>
  <c r="AI763" i="3"/>
  <c r="AJ763" i="3" s="1"/>
  <c r="AI761" i="3"/>
  <c r="AJ761" i="3" s="1"/>
  <c r="AI759" i="3"/>
  <c r="AJ759" i="3" s="1"/>
  <c r="AI757" i="3"/>
  <c r="AJ757" i="3" s="1"/>
  <c r="AI755" i="3"/>
  <c r="AJ755" i="3" s="1"/>
  <c r="AI753" i="3"/>
  <c r="AJ753" i="3" s="1"/>
  <c r="AI751" i="3"/>
  <c r="AJ751" i="3" s="1"/>
  <c r="AI749" i="3"/>
  <c r="AJ749" i="3" s="1"/>
  <c r="AI747" i="3"/>
  <c r="AJ747" i="3" s="1"/>
  <c r="AI745" i="3"/>
  <c r="AJ745" i="3" s="1"/>
  <c r="AI743" i="3"/>
  <c r="AJ743" i="3" s="1"/>
  <c r="AI741" i="3"/>
  <c r="AJ741" i="3" s="1"/>
  <c r="AI739" i="3"/>
  <c r="AJ739" i="3" s="1"/>
  <c r="AI737" i="3"/>
  <c r="AJ737" i="3" s="1"/>
  <c r="AI735" i="3"/>
  <c r="AJ735" i="3" s="1"/>
  <c r="AI733" i="3"/>
  <c r="AJ733" i="3" s="1"/>
  <c r="AI731" i="3"/>
  <c r="AJ731" i="3" s="1"/>
  <c r="AI729" i="3"/>
  <c r="AJ729" i="3" s="1"/>
  <c r="AI727" i="3"/>
  <c r="AJ727" i="3" s="1"/>
  <c r="AI725" i="3"/>
  <c r="AJ725" i="3" s="1"/>
  <c r="AI723" i="3"/>
  <c r="AJ723" i="3" s="1"/>
  <c r="AI721" i="3"/>
  <c r="AJ721" i="3" s="1"/>
  <c r="AI719" i="3"/>
  <c r="AJ719" i="3" s="1"/>
  <c r="AI717" i="3"/>
  <c r="AJ717" i="3" s="1"/>
  <c r="AI715" i="3"/>
  <c r="AJ715" i="3" s="1"/>
  <c r="AI713" i="3"/>
  <c r="AJ713" i="3" s="1"/>
  <c r="AI711" i="3"/>
  <c r="AJ711" i="3" s="1"/>
  <c r="AI709" i="3"/>
  <c r="AJ709" i="3" s="1"/>
  <c r="AI707" i="3"/>
  <c r="AJ707" i="3" s="1"/>
  <c r="AI705" i="3"/>
  <c r="AJ705" i="3" s="1"/>
  <c r="AI703" i="3"/>
  <c r="AJ703" i="3" s="1"/>
  <c r="AI701" i="3"/>
  <c r="AJ701" i="3" s="1"/>
  <c r="AI699" i="3"/>
  <c r="AJ699" i="3" s="1"/>
  <c r="AI697" i="3"/>
  <c r="AJ697" i="3" s="1"/>
  <c r="AI695" i="3"/>
  <c r="AJ695" i="3" s="1"/>
  <c r="AI693" i="3"/>
  <c r="AJ693" i="3" s="1"/>
  <c r="AI691" i="3"/>
  <c r="AJ691" i="3" s="1"/>
  <c r="AI689" i="3"/>
  <c r="AJ689" i="3" s="1"/>
  <c r="AI687" i="3"/>
  <c r="AJ687" i="3" s="1"/>
  <c r="AI685" i="3"/>
  <c r="AJ685" i="3" s="1"/>
  <c r="AI683" i="3"/>
  <c r="AJ683" i="3" s="1"/>
  <c r="AI681" i="3"/>
  <c r="AJ681" i="3" s="1"/>
  <c r="AI679" i="3"/>
  <c r="AJ679" i="3" s="1"/>
  <c r="AI677" i="3"/>
  <c r="AJ677" i="3" s="1"/>
  <c r="AI675" i="3"/>
  <c r="AJ675" i="3" s="1"/>
  <c r="AI673" i="3"/>
  <c r="AJ673" i="3" s="1"/>
  <c r="AI671" i="3"/>
  <c r="AJ671" i="3" s="1"/>
  <c r="AI669" i="3"/>
  <c r="AJ669" i="3" s="1"/>
  <c r="AI667" i="3"/>
  <c r="AJ667" i="3" s="1"/>
  <c r="AI665" i="3"/>
  <c r="AJ665" i="3" s="1"/>
  <c r="AI663" i="3"/>
  <c r="AJ663" i="3" s="1"/>
  <c r="AI661" i="3"/>
  <c r="AJ661" i="3" s="1"/>
  <c r="AI659" i="3"/>
  <c r="AJ659" i="3" s="1"/>
  <c r="AI657" i="3"/>
  <c r="AJ657" i="3" s="1"/>
  <c r="AI655" i="3"/>
  <c r="AJ655" i="3" s="1"/>
  <c r="AI653" i="3"/>
  <c r="AJ653" i="3" s="1"/>
  <c r="AI651" i="3"/>
  <c r="AJ651" i="3" s="1"/>
  <c r="AI649" i="3"/>
  <c r="AJ649" i="3" s="1"/>
  <c r="AI647" i="3"/>
  <c r="AJ647" i="3" s="1"/>
  <c r="AI645" i="3"/>
  <c r="AJ645" i="3" s="1"/>
  <c r="AI643" i="3"/>
  <c r="AJ643" i="3" s="1"/>
  <c r="AI641" i="3"/>
  <c r="AJ641" i="3" s="1"/>
  <c r="AI639" i="3"/>
  <c r="AJ639" i="3" s="1"/>
  <c r="AI637" i="3"/>
  <c r="AJ637" i="3" s="1"/>
  <c r="AI635" i="3"/>
  <c r="AJ635" i="3" s="1"/>
  <c r="AI633" i="3"/>
  <c r="AJ633" i="3" s="1"/>
  <c r="AI631" i="3"/>
  <c r="AJ631" i="3" s="1"/>
  <c r="AI629" i="3"/>
  <c r="AJ629" i="3" s="1"/>
  <c r="AI627" i="3"/>
  <c r="AJ627" i="3" s="1"/>
  <c r="AI625" i="3"/>
  <c r="AJ625" i="3" s="1"/>
  <c r="AI623" i="3"/>
  <c r="AJ623" i="3" s="1"/>
  <c r="AI621" i="3"/>
  <c r="AJ621" i="3" s="1"/>
  <c r="AI619" i="3"/>
  <c r="AJ619" i="3" s="1"/>
  <c r="AI617" i="3"/>
  <c r="AJ617" i="3" s="1"/>
  <c r="AI615" i="3"/>
  <c r="AJ615" i="3" s="1"/>
  <c r="AI613" i="3"/>
  <c r="AJ613" i="3" s="1"/>
  <c r="AI611" i="3"/>
  <c r="AJ611" i="3" s="1"/>
  <c r="AI609" i="3"/>
  <c r="AJ609" i="3" s="1"/>
  <c r="AI607" i="3"/>
  <c r="AJ607" i="3" s="1"/>
  <c r="AI605" i="3"/>
  <c r="AJ605" i="3" s="1"/>
  <c r="AI603" i="3"/>
  <c r="AJ603" i="3" s="1"/>
  <c r="AI601" i="3"/>
  <c r="AJ601" i="3" s="1"/>
  <c r="AI599" i="3"/>
  <c r="AJ599" i="3" s="1"/>
  <c r="AI597" i="3"/>
  <c r="AJ597" i="3" s="1"/>
  <c r="AI595" i="3"/>
  <c r="AJ595" i="3" s="1"/>
  <c r="AI593" i="3"/>
  <c r="AJ593" i="3" s="1"/>
  <c r="AI591" i="3"/>
  <c r="AJ591" i="3" s="1"/>
  <c r="AI589" i="3"/>
  <c r="AJ589" i="3" s="1"/>
  <c r="AI587" i="3"/>
  <c r="AJ587" i="3" s="1"/>
  <c r="AI585" i="3"/>
  <c r="AJ585" i="3" s="1"/>
  <c r="AI583" i="3"/>
  <c r="AJ583" i="3" s="1"/>
  <c r="AI581" i="3"/>
  <c r="AJ581" i="3" s="1"/>
  <c r="AI579" i="3"/>
  <c r="AJ579" i="3" s="1"/>
  <c r="AI577" i="3"/>
  <c r="AJ577" i="3" s="1"/>
  <c r="AI575" i="3"/>
  <c r="AJ575" i="3" s="1"/>
  <c r="AI573" i="3"/>
  <c r="AJ573" i="3" s="1"/>
  <c r="AI571" i="3"/>
  <c r="AJ571" i="3" s="1"/>
  <c r="AI569" i="3"/>
  <c r="AJ569" i="3" s="1"/>
  <c r="AI567" i="3"/>
  <c r="AJ567" i="3" s="1"/>
  <c r="AI565" i="3"/>
  <c r="AJ565" i="3" s="1"/>
  <c r="AI563" i="3"/>
  <c r="AJ563" i="3" s="1"/>
  <c r="AI561" i="3"/>
  <c r="AJ561" i="3" s="1"/>
  <c r="AI559" i="3"/>
  <c r="AJ559" i="3" s="1"/>
  <c r="AI557" i="3"/>
  <c r="AJ557" i="3" s="1"/>
  <c r="AI555" i="3"/>
  <c r="AJ555" i="3" s="1"/>
  <c r="AI553" i="3"/>
  <c r="AJ553" i="3" s="1"/>
  <c r="AI551" i="3"/>
  <c r="AJ551" i="3" s="1"/>
  <c r="AI549" i="3"/>
  <c r="AJ549" i="3" s="1"/>
  <c r="AI547" i="3"/>
  <c r="AJ547" i="3" s="1"/>
  <c r="AI545" i="3"/>
  <c r="AJ545" i="3" s="1"/>
  <c r="AI543" i="3"/>
  <c r="AJ543" i="3" s="1"/>
  <c r="AI541" i="3"/>
  <c r="AJ541" i="3" s="1"/>
  <c r="AI539" i="3"/>
  <c r="AJ539" i="3" s="1"/>
  <c r="AI537" i="3"/>
  <c r="AJ537" i="3" s="1"/>
  <c r="AI535" i="3"/>
  <c r="AJ535" i="3" s="1"/>
  <c r="AI533" i="3"/>
  <c r="AJ533" i="3" s="1"/>
  <c r="AI531" i="3"/>
  <c r="AJ531" i="3" s="1"/>
  <c r="AI529" i="3"/>
  <c r="AJ529" i="3" s="1"/>
  <c r="AI527" i="3"/>
  <c r="AJ527" i="3" s="1"/>
  <c r="AI525" i="3"/>
  <c r="AJ525" i="3" s="1"/>
  <c r="AI523" i="3"/>
  <c r="AJ523" i="3" s="1"/>
  <c r="AI521" i="3"/>
  <c r="AJ521" i="3" s="1"/>
  <c r="AI519" i="3"/>
  <c r="AJ519" i="3" s="1"/>
  <c r="AI517" i="3"/>
  <c r="AJ517" i="3" s="1"/>
  <c r="AI515" i="3"/>
  <c r="AJ515" i="3" s="1"/>
  <c r="AI513" i="3"/>
  <c r="AJ513" i="3" s="1"/>
  <c r="AI511" i="3"/>
  <c r="AJ511" i="3" s="1"/>
  <c r="AI509" i="3"/>
  <c r="AJ509" i="3" s="1"/>
  <c r="AI507" i="3"/>
  <c r="AJ507" i="3" s="1"/>
  <c r="AI505" i="3"/>
  <c r="AJ505" i="3" s="1"/>
  <c r="AI503" i="3"/>
  <c r="AJ503" i="3" s="1"/>
  <c r="AI501" i="3"/>
  <c r="AJ501" i="3" s="1"/>
  <c r="AI499" i="3"/>
  <c r="AJ499" i="3" s="1"/>
  <c r="AI497" i="3"/>
  <c r="AJ497" i="3" s="1"/>
  <c r="AI495" i="3"/>
  <c r="AJ495" i="3" s="1"/>
  <c r="AI493" i="3"/>
  <c r="AJ493" i="3" s="1"/>
  <c r="AI491" i="3"/>
  <c r="AJ491" i="3" s="1"/>
  <c r="AI489" i="3"/>
  <c r="AJ489" i="3" s="1"/>
  <c r="AI487" i="3"/>
  <c r="AJ487" i="3" s="1"/>
  <c r="AI485" i="3"/>
  <c r="AJ485" i="3" s="1"/>
  <c r="AI483" i="3"/>
  <c r="AJ483" i="3" s="1"/>
  <c r="AI481" i="3"/>
  <c r="AJ481" i="3" s="1"/>
  <c r="AI479" i="3"/>
  <c r="AJ479" i="3" s="1"/>
  <c r="AI477" i="3"/>
  <c r="AJ477" i="3" s="1"/>
  <c r="AI475" i="3"/>
  <c r="AJ475" i="3" s="1"/>
  <c r="AI473" i="3"/>
  <c r="AJ473" i="3" s="1"/>
  <c r="AI471" i="3"/>
  <c r="AJ471" i="3" s="1"/>
  <c r="AI469" i="3"/>
  <c r="AJ469" i="3" s="1"/>
  <c r="AI467" i="3"/>
  <c r="AJ467" i="3" s="1"/>
  <c r="AI465" i="3"/>
  <c r="AJ465" i="3" s="1"/>
  <c r="AI463" i="3"/>
  <c r="AJ463" i="3" s="1"/>
  <c r="AI461" i="3"/>
  <c r="AJ461" i="3" s="1"/>
  <c r="AI459" i="3"/>
  <c r="AJ459" i="3" s="1"/>
  <c r="AI457" i="3"/>
  <c r="AJ457" i="3" s="1"/>
  <c r="AI455" i="3"/>
  <c r="AJ455" i="3" s="1"/>
  <c r="AI453" i="3"/>
  <c r="AJ453" i="3" s="1"/>
  <c r="AI451" i="3"/>
  <c r="AJ451" i="3" s="1"/>
  <c r="AI449" i="3"/>
  <c r="AJ449" i="3" s="1"/>
  <c r="AI447" i="3"/>
  <c r="AJ447" i="3" s="1"/>
  <c r="AI445" i="3"/>
  <c r="AJ445" i="3" s="1"/>
  <c r="AI443" i="3"/>
  <c r="AJ443" i="3" s="1"/>
  <c r="AI441" i="3"/>
  <c r="AJ441" i="3" s="1"/>
  <c r="AI439" i="3"/>
  <c r="AJ439" i="3" s="1"/>
  <c r="AI437" i="3"/>
  <c r="AJ437" i="3" s="1"/>
  <c r="AI435" i="3"/>
  <c r="AJ435" i="3" s="1"/>
  <c r="AI433" i="3"/>
  <c r="AJ433" i="3" s="1"/>
  <c r="AI431" i="3"/>
  <c r="AJ431" i="3" s="1"/>
  <c r="AI429" i="3"/>
  <c r="AJ429" i="3" s="1"/>
  <c r="AI427" i="3"/>
  <c r="AJ427" i="3" s="1"/>
  <c r="AI425" i="3"/>
  <c r="AJ425" i="3" s="1"/>
  <c r="AI423" i="3"/>
  <c r="AJ423" i="3" s="1"/>
  <c r="AI421" i="3"/>
  <c r="AJ421" i="3" s="1"/>
  <c r="AI419" i="3"/>
  <c r="AJ419" i="3" s="1"/>
  <c r="AI417" i="3"/>
  <c r="AJ417" i="3" s="1"/>
  <c r="AI415" i="3"/>
  <c r="AJ415" i="3" s="1"/>
  <c r="AI413" i="3"/>
  <c r="AJ413" i="3" s="1"/>
  <c r="AI411" i="3"/>
  <c r="AJ411" i="3" s="1"/>
  <c r="AI409" i="3"/>
  <c r="AJ409" i="3" s="1"/>
  <c r="AI407" i="3"/>
  <c r="AJ407" i="3" s="1"/>
  <c r="AI405" i="3"/>
  <c r="AJ405" i="3" s="1"/>
  <c r="AI403" i="3"/>
  <c r="AJ403" i="3" s="1"/>
  <c r="AI401" i="3"/>
  <c r="AJ401" i="3" s="1"/>
  <c r="AI399" i="3"/>
  <c r="AJ399" i="3" s="1"/>
  <c r="AI397" i="3"/>
  <c r="AJ397" i="3" s="1"/>
  <c r="AI395" i="3"/>
  <c r="AJ395" i="3" s="1"/>
  <c r="AI393" i="3"/>
  <c r="AJ393" i="3" s="1"/>
  <c r="AI391" i="3"/>
  <c r="AJ391" i="3" s="1"/>
  <c r="AI389" i="3"/>
  <c r="AJ389" i="3" s="1"/>
  <c r="AI387" i="3"/>
  <c r="AJ387" i="3" s="1"/>
  <c r="AI385" i="3"/>
  <c r="AJ385" i="3" s="1"/>
  <c r="AI383" i="3"/>
  <c r="AJ383" i="3" s="1"/>
  <c r="AI381" i="3"/>
  <c r="AJ381" i="3" s="1"/>
  <c r="AI379" i="3"/>
  <c r="AJ379" i="3" s="1"/>
  <c r="AI377" i="3"/>
  <c r="AJ377" i="3" s="1"/>
  <c r="AI375" i="3"/>
  <c r="AJ375" i="3" s="1"/>
  <c r="AI373" i="3"/>
  <c r="AJ373" i="3" s="1"/>
  <c r="AI371" i="3"/>
  <c r="AJ371" i="3" s="1"/>
  <c r="AI369" i="3"/>
  <c r="AJ369" i="3" s="1"/>
  <c r="AI367" i="3"/>
  <c r="AJ367" i="3" s="1"/>
  <c r="AI365" i="3"/>
  <c r="AJ365" i="3" s="1"/>
  <c r="AI363" i="3"/>
  <c r="AJ363" i="3" s="1"/>
  <c r="AI361" i="3"/>
  <c r="AJ361" i="3" s="1"/>
  <c r="AI359" i="3"/>
  <c r="AJ359" i="3" s="1"/>
  <c r="AI357" i="3"/>
  <c r="AJ357" i="3" s="1"/>
  <c r="AI355" i="3"/>
  <c r="AJ355" i="3" s="1"/>
  <c r="AI353" i="3"/>
  <c r="AJ353" i="3" s="1"/>
  <c r="AI351" i="3"/>
  <c r="AJ351" i="3" s="1"/>
  <c r="AI349" i="3"/>
  <c r="AJ349" i="3" s="1"/>
  <c r="AI347" i="3"/>
  <c r="AJ347" i="3" s="1"/>
  <c r="AI345" i="3"/>
  <c r="AJ345" i="3" s="1"/>
  <c r="AI343" i="3"/>
  <c r="AJ343" i="3" s="1"/>
  <c r="AI341" i="3"/>
  <c r="AJ341" i="3" s="1"/>
  <c r="AI339" i="3"/>
  <c r="AJ339" i="3" s="1"/>
  <c r="AI337" i="3"/>
  <c r="AJ337" i="3" s="1"/>
  <c r="AI335" i="3"/>
  <c r="AJ335" i="3" s="1"/>
  <c r="AI333" i="3"/>
  <c r="AJ333" i="3" s="1"/>
  <c r="AI331" i="3"/>
  <c r="AJ331" i="3" s="1"/>
  <c r="AI329" i="3"/>
  <c r="AJ329" i="3" s="1"/>
  <c r="AI327" i="3"/>
  <c r="AJ327" i="3" s="1"/>
  <c r="AI325" i="3"/>
  <c r="AJ325" i="3" s="1"/>
  <c r="AI323" i="3"/>
  <c r="AJ323" i="3" s="1"/>
  <c r="AI321" i="3"/>
  <c r="AJ321" i="3" s="1"/>
  <c r="AI319" i="3"/>
  <c r="AJ319" i="3" s="1"/>
  <c r="AI317" i="3"/>
  <c r="AJ317" i="3" s="1"/>
  <c r="AI315" i="3"/>
  <c r="AJ315" i="3" s="1"/>
  <c r="AI313" i="3"/>
  <c r="AJ313" i="3" s="1"/>
  <c r="AI311" i="3"/>
  <c r="AJ311" i="3" s="1"/>
  <c r="AI309" i="3"/>
  <c r="AJ309" i="3" s="1"/>
  <c r="AI307" i="3"/>
  <c r="AJ307" i="3" s="1"/>
  <c r="AI305" i="3"/>
  <c r="AJ305" i="3" s="1"/>
  <c r="AI303" i="3"/>
  <c r="AJ303" i="3" s="1"/>
  <c r="AI301" i="3"/>
  <c r="AJ301" i="3" s="1"/>
  <c r="AI299" i="3"/>
  <c r="AJ299" i="3" s="1"/>
  <c r="AI297" i="3"/>
  <c r="AJ297" i="3" s="1"/>
  <c r="AI295" i="3"/>
  <c r="AJ295" i="3" s="1"/>
  <c r="AI293" i="3"/>
  <c r="AJ293" i="3" s="1"/>
  <c r="AI291" i="3"/>
  <c r="AJ291" i="3" s="1"/>
  <c r="AI289" i="3"/>
  <c r="AJ289" i="3" s="1"/>
  <c r="AI287" i="3"/>
  <c r="AJ287" i="3" s="1"/>
  <c r="AI285" i="3"/>
  <c r="AJ285" i="3" s="1"/>
  <c r="AI283" i="3"/>
  <c r="AJ283" i="3" s="1"/>
  <c r="AI281" i="3"/>
  <c r="AJ281" i="3" s="1"/>
  <c r="AI279" i="3"/>
  <c r="AJ279" i="3" s="1"/>
  <c r="AI277" i="3"/>
  <c r="AJ277" i="3" s="1"/>
  <c r="AI275" i="3"/>
  <c r="AJ275" i="3" s="1"/>
  <c r="AI273" i="3"/>
  <c r="AJ273" i="3" s="1"/>
  <c r="AI271" i="3"/>
  <c r="AJ271" i="3" s="1"/>
  <c r="AI269" i="3"/>
  <c r="AJ269" i="3" s="1"/>
  <c r="AI267" i="3"/>
  <c r="AJ267" i="3" s="1"/>
  <c r="AI265" i="3"/>
  <c r="AJ265" i="3" s="1"/>
  <c r="AI263" i="3"/>
  <c r="AJ263" i="3" s="1"/>
  <c r="AI261" i="3"/>
  <c r="AJ261" i="3" s="1"/>
  <c r="AI259" i="3"/>
  <c r="AJ259" i="3" s="1"/>
  <c r="AI257" i="3"/>
  <c r="AJ257" i="3" s="1"/>
  <c r="AI255" i="3"/>
  <c r="AJ255" i="3" s="1"/>
  <c r="AI253" i="3"/>
  <c r="AJ253" i="3" s="1"/>
  <c r="AI251" i="3"/>
  <c r="AJ251" i="3" s="1"/>
  <c r="AI249" i="3"/>
  <c r="AJ249" i="3" s="1"/>
  <c r="AI247" i="3"/>
  <c r="AJ247" i="3" s="1"/>
  <c r="AI245" i="3"/>
  <c r="AJ245" i="3" s="1"/>
  <c r="AI243" i="3"/>
  <c r="AJ243" i="3" s="1"/>
  <c r="AI241" i="3"/>
  <c r="AJ241" i="3" s="1"/>
  <c r="AI239" i="3"/>
  <c r="AJ239" i="3" s="1"/>
  <c r="AI237" i="3"/>
  <c r="AJ237" i="3" s="1"/>
  <c r="AI235" i="3"/>
  <c r="AJ235" i="3" s="1"/>
  <c r="AI233" i="3"/>
  <c r="AJ233" i="3" s="1"/>
  <c r="AI231" i="3"/>
  <c r="AJ231" i="3" s="1"/>
  <c r="AI229" i="3"/>
  <c r="AJ229" i="3" s="1"/>
  <c r="AI227" i="3"/>
  <c r="AJ227" i="3" s="1"/>
  <c r="AI225" i="3"/>
  <c r="AJ225" i="3" s="1"/>
  <c r="AI223" i="3"/>
  <c r="AJ223" i="3" s="1"/>
  <c r="AI221" i="3"/>
  <c r="AJ221" i="3" s="1"/>
  <c r="AI219" i="3"/>
  <c r="AJ219" i="3" s="1"/>
  <c r="AI217" i="3"/>
  <c r="AJ217" i="3" s="1"/>
  <c r="AI215" i="3"/>
  <c r="AJ215" i="3" s="1"/>
  <c r="AI213" i="3"/>
  <c r="AJ213" i="3" s="1"/>
  <c r="AI211" i="3"/>
  <c r="AJ211" i="3" s="1"/>
  <c r="AI209" i="3"/>
  <c r="AJ209" i="3" s="1"/>
  <c r="AI207" i="3"/>
  <c r="AJ207" i="3" s="1"/>
  <c r="AI205" i="3"/>
  <c r="AJ205" i="3" s="1"/>
  <c r="AI203" i="3"/>
  <c r="AJ203" i="3" s="1"/>
  <c r="AI201" i="3"/>
  <c r="AJ201" i="3" s="1"/>
  <c r="AI199" i="3"/>
  <c r="AJ199" i="3" s="1"/>
  <c r="AI197" i="3"/>
  <c r="AJ197" i="3" s="1"/>
  <c r="AI195" i="3"/>
  <c r="AJ195" i="3" s="1"/>
  <c r="AI193" i="3"/>
  <c r="AJ193" i="3" s="1"/>
  <c r="AI191" i="3"/>
  <c r="AJ191" i="3" s="1"/>
  <c r="AI189" i="3"/>
  <c r="AJ189" i="3" s="1"/>
  <c r="AI187" i="3"/>
  <c r="AJ187" i="3" s="1"/>
  <c r="AI185" i="3"/>
  <c r="AJ185" i="3" s="1"/>
  <c r="AI183" i="3"/>
  <c r="AJ183" i="3" s="1"/>
  <c r="AI181" i="3"/>
  <c r="AJ181" i="3" s="1"/>
  <c r="AI179" i="3"/>
  <c r="AJ179" i="3" s="1"/>
  <c r="AI177" i="3"/>
  <c r="AJ177" i="3" s="1"/>
  <c r="AI175" i="3"/>
  <c r="AJ175" i="3" s="1"/>
  <c r="AI173" i="3"/>
  <c r="AJ173" i="3" s="1"/>
  <c r="AI171" i="3"/>
  <c r="AJ171" i="3" s="1"/>
  <c r="AI169" i="3"/>
  <c r="AJ169" i="3" s="1"/>
  <c r="AI167" i="3"/>
  <c r="AJ167" i="3" s="1"/>
  <c r="AI165" i="3"/>
  <c r="AJ165" i="3" s="1"/>
  <c r="AI163" i="3"/>
  <c r="AJ163" i="3" s="1"/>
  <c r="AI161" i="3"/>
  <c r="AJ161" i="3" s="1"/>
  <c r="AI159" i="3"/>
  <c r="AJ159" i="3" s="1"/>
  <c r="AI157" i="3"/>
  <c r="AJ157" i="3" s="1"/>
  <c r="AI155" i="3"/>
  <c r="AJ155" i="3" s="1"/>
  <c r="AI153" i="3"/>
  <c r="AJ153" i="3" s="1"/>
  <c r="AI151" i="3"/>
  <c r="AJ151" i="3" s="1"/>
  <c r="AI149" i="3"/>
  <c r="AJ149" i="3" s="1"/>
  <c r="AI147" i="3"/>
  <c r="AJ147" i="3" s="1"/>
  <c r="AI145" i="3"/>
  <c r="AJ145" i="3" s="1"/>
  <c r="AI143" i="3"/>
  <c r="AJ143" i="3" s="1"/>
  <c r="AI141" i="3"/>
  <c r="AJ141" i="3" s="1"/>
  <c r="AI139" i="3"/>
  <c r="AJ139" i="3" s="1"/>
  <c r="AI137" i="3"/>
  <c r="AJ137" i="3" s="1"/>
  <c r="AI135" i="3"/>
  <c r="AJ135" i="3" s="1"/>
  <c r="AI133" i="3"/>
  <c r="AJ133" i="3" s="1"/>
  <c r="AI131" i="3"/>
  <c r="AJ131" i="3" s="1"/>
  <c r="AI129" i="3"/>
  <c r="AJ129" i="3" s="1"/>
  <c r="AI127" i="3"/>
  <c r="AJ127" i="3" s="1"/>
  <c r="AI125" i="3"/>
  <c r="AJ125" i="3" s="1"/>
  <c r="AI123" i="3"/>
  <c r="AJ123" i="3" s="1"/>
  <c r="AI121" i="3"/>
  <c r="AJ121" i="3" s="1"/>
  <c r="AI119" i="3"/>
  <c r="AJ119" i="3" s="1"/>
  <c r="AI117" i="3"/>
  <c r="AJ117" i="3" s="1"/>
  <c r="AI115" i="3"/>
  <c r="AJ115" i="3" s="1"/>
  <c r="AI113" i="3"/>
  <c r="AJ113" i="3" s="1"/>
  <c r="AI111" i="3"/>
  <c r="AJ111" i="3" s="1"/>
  <c r="AI109" i="3"/>
  <c r="AJ109" i="3" s="1"/>
  <c r="AI107" i="3"/>
  <c r="AJ107" i="3" s="1"/>
  <c r="AI105" i="3"/>
  <c r="AJ105" i="3" s="1"/>
  <c r="AI103" i="3"/>
  <c r="AJ103" i="3" s="1"/>
  <c r="AI101" i="3"/>
  <c r="AJ101" i="3" s="1"/>
  <c r="AI99" i="3"/>
  <c r="AJ99" i="3" s="1"/>
  <c r="AI97" i="3"/>
  <c r="AJ97" i="3" s="1"/>
  <c r="AI95" i="3"/>
  <c r="AJ95" i="3" s="1"/>
  <c r="AI93" i="3"/>
  <c r="AJ93" i="3" s="1"/>
  <c r="AI91" i="3"/>
  <c r="AJ91" i="3" s="1"/>
  <c r="AI89" i="3"/>
  <c r="AJ89" i="3" s="1"/>
  <c r="AI87" i="3"/>
  <c r="AJ87" i="3" s="1"/>
  <c r="AI85" i="3"/>
  <c r="AJ85" i="3" s="1"/>
  <c r="AI83" i="3"/>
  <c r="AJ83" i="3" s="1"/>
  <c r="AI81" i="3"/>
  <c r="AJ81" i="3" s="1"/>
  <c r="AI79" i="3"/>
  <c r="AJ79" i="3" s="1"/>
  <c r="AI77" i="3"/>
  <c r="AJ77" i="3" s="1"/>
  <c r="AI75" i="3"/>
  <c r="AJ75" i="3" s="1"/>
  <c r="AI73" i="3"/>
  <c r="AJ73" i="3" s="1"/>
  <c r="AI71" i="3"/>
  <c r="AJ71" i="3" s="1"/>
  <c r="AI69" i="3"/>
  <c r="AJ69" i="3" s="1"/>
  <c r="AI67" i="3"/>
  <c r="AJ67" i="3" s="1"/>
  <c r="AI65" i="3"/>
  <c r="AJ65" i="3" s="1"/>
  <c r="AI63" i="3"/>
  <c r="AJ63" i="3" s="1"/>
  <c r="AI61" i="3"/>
  <c r="AJ61" i="3" s="1"/>
  <c r="AI59" i="3"/>
  <c r="AJ59" i="3" s="1"/>
  <c r="AI57" i="3"/>
  <c r="AJ57" i="3" s="1"/>
  <c r="AI55" i="3"/>
  <c r="AJ55" i="3" s="1"/>
  <c r="AI53" i="3"/>
  <c r="AJ53" i="3" s="1"/>
  <c r="AI51" i="3"/>
  <c r="AJ51" i="3" s="1"/>
  <c r="AI49" i="3"/>
  <c r="AJ49" i="3" s="1"/>
  <c r="AI47" i="3"/>
  <c r="AJ47" i="3" s="1"/>
  <c r="AI45" i="3"/>
  <c r="AJ45" i="3" s="1"/>
  <c r="AI43" i="3"/>
  <c r="AJ43" i="3" s="1"/>
  <c r="AI41" i="3"/>
  <c r="AJ41" i="3" s="1"/>
  <c r="AI39" i="3"/>
  <c r="AJ39" i="3" s="1"/>
  <c r="AI37" i="3"/>
  <c r="AJ37" i="3" s="1"/>
  <c r="AI35" i="3"/>
  <c r="AJ35" i="3" s="1"/>
  <c r="AI33" i="3"/>
  <c r="AJ33" i="3" s="1"/>
  <c r="AI31" i="3"/>
  <c r="AJ31" i="3" s="1"/>
  <c r="AI29" i="3"/>
  <c r="AJ29" i="3" s="1"/>
  <c r="AI27" i="3"/>
  <c r="AJ27" i="3" s="1"/>
  <c r="AI25" i="3"/>
  <c r="AJ25" i="3" s="1"/>
  <c r="AI23" i="3"/>
  <c r="AJ23" i="3" s="1"/>
  <c r="AI21" i="3"/>
  <c r="AJ21" i="3" s="1"/>
  <c r="AI19" i="3"/>
  <c r="AJ19" i="3" s="1"/>
  <c r="AI17" i="3"/>
  <c r="AJ17" i="3" s="1"/>
  <c r="AB911" i="3"/>
  <c r="AC911" i="3" s="1"/>
  <c r="AB909" i="3"/>
  <c r="AC909" i="3" s="1"/>
  <c r="AB907" i="3"/>
  <c r="AC907" i="3" s="1"/>
  <c r="AB905" i="3"/>
  <c r="AC905" i="3" s="1"/>
  <c r="AB903" i="3"/>
  <c r="AC903" i="3" s="1"/>
  <c r="AB901" i="3"/>
  <c r="AC901" i="3" s="1"/>
  <c r="AB899" i="3"/>
  <c r="AC899" i="3" s="1"/>
  <c r="AB897" i="3"/>
  <c r="AC897" i="3" s="1"/>
  <c r="AB895" i="3"/>
  <c r="AC895" i="3" s="1"/>
  <c r="AB893" i="3"/>
  <c r="AC893" i="3" s="1"/>
  <c r="AB891" i="3"/>
  <c r="AC891" i="3" s="1"/>
  <c r="AB889" i="3"/>
  <c r="AC889" i="3" s="1"/>
  <c r="AB887" i="3"/>
  <c r="AC887" i="3" s="1"/>
  <c r="AB885" i="3"/>
  <c r="AC885" i="3" s="1"/>
  <c r="AB883" i="3"/>
  <c r="AC883" i="3" s="1"/>
  <c r="AB881" i="3"/>
  <c r="AC881" i="3" s="1"/>
  <c r="AB879" i="3"/>
  <c r="AC879" i="3" s="1"/>
  <c r="AB877" i="3"/>
  <c r="AC877" i="3" s="1"/>
  <c r="AB875" i="3"/>
  <c r="AC875" i="3" s="1"/>
  <c r="AB873" i="3"/>
  <c r="AC873" i="3" s="1"/>
  <c r="AB871" i="3"/>
  <c r="AC871" i="3" s="1"/>
  <c r="AB869" i="3"/>
  <c r="AC869" i="3" s="1"/>
  <c r="AB867" i="3"/>
  <c r="AC867" i="3" s="1"/>
  <c r="AB865" i="3"/>
  <c r="AC865" i="3" s="1"/>
  <c r="AB863" i="3"/>
  <c r="AC863" i="3" s="1"/>
  <c r="AB861" i="3"/>
  <c r="AC861" i="3" s="1"/>
  <c r="AB859" i="3"/>
  <c r="AC859" i="3" s="1"/>
  <c r="AB857" i="3"/>
  <c r="AC857" i="3" s="1"/>
  <c r="AB855" i="3"/>
  <c r="AC855" i="3" s="1"/>
  <c r="AB853" i="3"/>
  <c r="AC853" i="3" s="1"/>
  <c r="AB851" i="3"/>
  <c r="AC851" i="3" s="1"/>
  <c r="AB849" i="3"/>
  <c r="AC849" i="3" s="1"/>
  <c r="AB847" i="3"/>
  <c r="AC847" i="3" s="1"/>
  <c r="AB845" i="3"/>
  <c r="AC845" i="3" s="1"/>
  <c r="AB843" i="3"/>
  <c r="AC843" i="3" s="1"/>
  <c r="AB841" i="3"/>
  <c r="AC841" i="3" s="1"/>
  <c r="AB839" i="3"/>
  <c r="AC839" i="3" s="1"/>
  <c r="AB837" i="3"/>
  <c r="AC837" i="3" s="1"/>
  <c r="AB835" i="3"/>
  <c r="AC835" i="3" s="1"/>
  <c r="AB833" i="3"/>
  <c r="AC833" i="3" s="1"/>
  <c r="AB831" i="3"/>
  <c r="AC831" i="3" s="1"/>
  <c r="AB829" i="3"/>
  <c r="AC829" i="3" s="1"/>
  <c r="AB827" i="3"/>
  <c r="AC827" i="3" s="1"/>
  <c r="AB825" i="3"/>
  <c r="AC825" i="3" s="1"/>
  <c r="AB823" i="3"/>
  <c r="AC823" i="3" s="1"/>
  <c r="AB821" i="3"/>
  <c r="AC821" i="3" s="1"/>
  <c r="AB819" i="3"/>
  <c r="AC819" i="3" s="1"/>
  <c r="AB817" i="3"/>
  <c r="AC817" i="3" s="1"/>
  <c r="AB815" i="3"/>
  <c r="AC815" i="3" s="1"/>
  <c r="AB813" i="3"/>
  <c r="AC813" i="3" s="1"/>
  <c r="AB811" i="3"/>
  <c r="AC811" i="3" s="1"/>
  <c r="AB809" i="3"/>
  <c r="AC809" i="3" s="1"/>
  <c r="AB807" i="3"/>
  <c r="AC807" i="3" s="1"/>
  <c r="AB805" i="3"/>
  <c r="AC805" i="3" s="1"/>
  <c r="AB803" i="3"/>
  <c r="AC803" i="3" s="1"/>
  <c r="AB801" i="3"/>
  <c r="AC801" i="3" s="1"/>
  <c r="AB799" i="3"/>
  <c r="AC799" i="3" s="1"/>
  <c r="AB797" i="3"/>
  <c r="AC797" i="3" s="1"/>
  <c r="AB795" i="3"/>
  <c r="AC795" i="3" s="1"/>
  <c r="AB793" i="3"/>
  <c r="AC793" i="3" s="1"/>
  <c r="AB791" i="3"/>
  <c r="AC791" i="3" s="1"/>
  <c r="AB789" i="3"/>
  <c r="AC789" i="3" s="1"/>
  <c r="AB787" i="3"/>
  <c r="AC787" i="3" s="1"/>
  <c r="AB785" i="3"/>
  <c r="AC785" i="3" s="1"/>
  <c r="AB783" i="3"/>
  <c r="AC783" i="3" s="1"/>
  <c r="AB781" i="3"/>
  <c r="AC781" i="3" s="1"/>
  <c r="AB779" i="3"/>
  <c r="AC779" i="3" s="1"/>
  <c r="AB777" i="3"/>
  <c r="AC777" i="3" s="1"/>
  <c r="AB775" i="3"/>
  <c r="AC775" i="3" s="1"/>
  <c r="AB773" i="3"/>
  <c r="AC773" i="3" s="1"/>
  <c r="AB771" i="3"/>
  <c r="AC771" i="3" s="1"/>
  <c r="AB769" i="3"/>
  <c r="AC769" i="3" s="1"/>
  <c r="AB767" i="3"/>
  <c r="AC767" i="3" s="1"/>
  <c r="AB765" i="3"/>
  <c r="AC765" i="3" s="1"/>
  <c r="AB763" i="3"/>
  <c r="AC763" i="3" s="1"/>
  <c r="AB761" i="3"/>
  <c r="AC761" i="3" s="1"/>
  <c r="AB759" i="3"/>
  <c r="AC759" i="3" s="1"/>
  <c r="AB757" i="3"/>
  <c r="AC757" i="3" s="1"/>
  <c r="AB755" i="3"/>
  <c r="AC755" i="3" s="1"/>
  <c r="AB753" i="3"/>
  <c r="AC753" i="3" s="1"/>
  <c r="AB751" i="3"/>
  <c r="AC751" i="3" s="1"/>
  <c r="AB749" i="3"/>
  <c r="AC749" i="3" s="1"/>
  <c r="AB747" i="3"/>
  <c r="AC747" i="3" s="1"/>
  <c r="AB745" i="3"/>
  <c r="AC745" i="3" s="1"/>
  <c r="AB743" i="3"/>
  <c r="AC743" i="3" s="1"/>
  <c r="AB741" i="3"/>
  <c r="AC741" i="3" s="1"/>
  <c r="AB739" i="3"/>
  <c r="AC739" i="3" s="1"/>
  <c r="AB737" i="3"/>
  <c r="AC737" i="3" s="1"/>
  <c r="AB735" i="3"/>
  <c r="AC735" i="3" s="1"/>
  <c r="AB733" i="3"/>
  <c r="AC733" i="3" s="1"/>
  <c r="AB731" i="3"/>
  <c r="AC731" i="3" s="1"/>
  <c r="AB729" i="3"/>
  <c r="AC729" i="3" s="1"/>
  <c r="AB727" i="3"/>
  <c r="AC727" i="3" s="1"/>
  <c r="AB725" i="3"/>
  <c r="AC725" i="3" s="1"/>
  <c r="AB723" i="3"/>
  <c r="AC723" i="3" s="1"/>
  <c r="AB721" i="3"/>
  <c r="AC721" i="3" s="1"/>
  <c r="AB719" i="3"/>
  <c r="AC719" i="3" s="1"/>
  <c r="AB717" i="3"/>
  <c r="AC717" i="3" s="1"/>
  <c r="AB715" i="3"/>
  <c r="AC715" i="3" s="1"/>
  <c r="AB713" i="3"/>
  <c r="AC713" i="3" s="1"/>
  <c r="AB711" i="3"/>
  <c r="AC711" i="3" s="1"/>
  <c r="AB709" i="3"/>
  <c r="AC709" i="3" s="1"/>
  <c r="AB707" i="3"/>
  <c r="AC707" i="3" s="1"/>
  <c r="AB705" i="3"/>
  <c r="AC705" i="3" s="1"/>
  <c r="AB703" i="3"/>
  <c r="AC703" i="3" s="1"/>
  <c r="AB701" i="3"/>
  <c r="AC701" i="3" s="1"/>
  <c r="AB699" i="3"/>
  <c r="AC699" i="3" s="1"/>
  <c r="AB697" i="3"/>
  <c r="AC697" i="3" s="1"/>
  <c r="AB695" i="3"/>
  <c r="AC695" i="3" s="1"/>
  <c r="AB693" i="3"/>
  <c r="AC693" i="3" s="1"/>
  <c r="AB691" i="3"/>
  <c r="AC691" i="3" s="1"/>
  <c r="AB689" i="3"/>
  <c r="AC689" i="3" s="1"/>
  <c r="AB687" i="3"/>
  <c r="AC687" i="3" s="1"/>
  <c r="AB685" i="3"/>
  <c r="AC685" i="3" s="1"/>
  <c r="AB683" i="3"/>
  <c r="AC683" i="3" s="1"/>
  <c r="AB681" i="3"/>
  <c r="AC681" i="3" s="1"/>
  <c r="AB679" i="3"/>
  <c r="AC679" i="3" s="1"/>
  <c r="AB677" i="3"/>
  <c r="AC677" i="3" s="1"/>
  <c r="AB675" i="3"/>
  <c r="AC675" i="3" s="1"/>
  <c r="AB673" i="3"/>
  <c r="AC673" i="3" s="1"/>
  <c r="AB671" i="3"/>
  <c r="AC671" i="3" s="1"/>
  <c r="AB669" i="3"/>
  <c r="AC669" i="3" s="1"/>
  <c r="AB667" i="3"/>
  <c r="AC667" i="3" s="1"/>
  <c r="AB665" i="3"/>
  <c r="AC665" i="3" s="1"/>
  <c r="AB663" i="3"/>
  <c r="AC663" i="3" s="1"/>
  <c r="AB661" i="3"/>
  <c r="AC661" i="3" s="1"/>
  <c r="AB659" i="3"/>
  <c r="AC659" i="3" s="1"/>
  <c r="AB657" i="3"/>
  <c r="AC657" i="3" s="1"/>
  <c r="AB655" i="3"/>
  <c r="AC655" i="3" s="1"/>
  <c r="AB653" i="3"/>
  <c r="AC653" i="3" s="1"/>
  <c r="AB651" i="3"/>
  <c r="AC651" i="3" s="1"/>
  <c r="AB649" i="3"/>
  <c r="AC649" i="3" s="1"/>
  <c r="AB647" i="3"/>
  <c r="AC647" i="3" s="1"/>
  <c r="AB645" i="3"/>
  <c r="AC645" i="3" s="1"/>
  <c r="AB643" i="3"/>
  <c r="AC643" i="3" s="1"/>
  <c r="AB641" i="3"/>
  <c r="AC641" i="3" s="1"/>
  <c r="AB639" i="3"/>
  <c r="AC639" i="3" s="1"/>
  <c r="AB637" i="3"/>
  <c r="AC637" i="3" s="1"/>
  <c r="AB635" i="3"/>
  <c r="AC635" i="3" s="1"/>
  <c r="AB633" i="3"/>
  <c r="AC633" i="3" s="1"/>
  <c r="AB631" i="3"/>
  <c r="AC631" i="3" s="1"/>
  <c r="AB629" i="3"/>
  <c r="AC629" i="3" s="1"/>
  <c r="AB627" i="3"/>
  <c r="AC627" i="3" s="1"/>
  <c r="AB625" i="3"/>
  <c r="AC625" i="3" s="1"/>
  <c r="AB623" i="3"/>
  <c r="AC623" i="3" s="1"/>
  <c r="AB621" i="3"/>
  <c r="AC621" i="3" s="1"/>
  <c r="AB619" i="3"/>
  <c r="AC619" i="3" s="1"/>
  <c r="AB617" i="3"/>
  <c r="AC617" i="3" s="1"/>
  <c r="AB615" i="3"/>
  <c r="AC615" i="3" s="1"/>
  <c r="AB613" i="3"/>
  <c r="AC613" i="3" s="1"/>
  <c r="AB611" i="3"/>
  <c r="AC611" i="3" s="1"/>
  <c r="AB609" i="3"/>
  <c r="AC609" i="3" s="1"/>
  <c r="AB607" i="3"/>
  <c r="AC607" i="3" s="1"/>
  <c r="AB605" i="3"/>
  <c r="AC605" i="3" s="1"/>
  <c r="AB603" i="3"/>
  <c r="AC603" i="3" s="1"/>
  <c r="AB601" i="3"/>
  <c r="AC601" i="3" s="1"/>
  <c r="AB599" i="3"/>
  <c r="AC599" i="3" s="1"/>
  <c r="AB597" i="3"/>
  <c r="AC597" i="3" s="1"/>
  <c r="AB595" i="3"/>
  <c r="AC595" i="3" s="1"/>
  <c r="AB593" i="3"/>
  <c r="AC593" i="3" s="1"/>
  <c r="AB591" i="3"/>
  <c r="AC591" i="3" s="1"/>
  <c r="AB589" i="3"/>
  <c r="AC589" i="3" s="1"/>
  <c r="AB587" i="3"/>
  <c r="AC587" i="3" s="1"/>
  <c r="AB585" i="3"/>
  <c r="AC585" i="3" s="1"/>
  <c r="AB583" i="3"/>
  <c r="AC583" i="3" s="1"/>
  <c r="AB581" i="3"/>
  <c r="AC581" i="3" s="1"/>
  <c r="AB579" i="3"/>
  <c r="AC579" i="3" s="1"/>
  <c r="AB577" i="3"/>
  <c r="AC577" i="3" s="1"/>
  <c r="AB575" i="3"/>
  <c r="AC575" i="3" s="1"/>
  <c r="AB573" i="3"/>
  <c r="AC573" i="3" s="1"/>
  <c r="AB571" i="3"/>
  <c r="AC571" i="3" s="1"/>
  <c r="AB569" i="3"/>
  <c r="AC569" i="3" s="1"/>
  <c r="AB567" i="3"/>
  <c r="AC567" i="3" s="1"/>
  <c r="AB565" i="3"/>
  <c r="AC565" i="3" s="1"/>
  <c r="AB563" i="3"/>
  <c r="AC563" i="3" s="1"/>
  <c r="AB561" i="3"/>
  <c r="AC561" i="3" s="1"/>
  <c r="AB559" i="3"/>
  <c r="AC559" i="3" s="1"/>
  <c r="AB557" i="3"/>
  <c r="AC557" i="3" s="1"/>
  <c r="AB555" i="3"/>
  <c r="AC555" i="3" s="1"/>
  <c r="AB553" i="3"/>
  <c r="AC553" i="3" s="1"/>
  <c r="AB551" i="3"/>
  <c r="AC551" i="3" s="1"/>
  <c r="AB549" i="3"/>
  <c r="AC549" i="3" s="1"/>
  <c r="AB547" i="3"/>
  <c r="AC547" i="3" s="1"/>
  <c r="AB545" i="3"/>
  <c r="AC545" i="3" s="1"/>
  <c r="AB543" i="3"/>
  <c r="AC543" i="3" s="1"/>
  <c r="AB541" i="3"/>
  <c r="AC541" i="3" s="1"/>
  <c r="AB539" i="3"/>
  <c r="AC539" i="3" s="1"/>
  <c r="AB537" i="3"/>
  <c r="AC537" i="3" s="1"/>
  <c r="AB535" i="3"/>
  <c r="AC535" i="3" s="1"/>
  <c r="AB533" i="3"/>
  <c r="AC533" i="3" s="1"/>
  <c r="AB531" i="3"/>
  <c r="AC531" i="3" s="1"/>
  <c r="AB529" i="3"/>
  <c r="AC529" i="3" s="1"/>
  <c r="AB527" i="3"/>
  <c r="AC527" i="3" s="1"/>
  <c r="AB525" i="3"/>
  <c r="AC525" i="3" s="1"/>
  <c r="AB523" i="3"/>
  <c r="AC523" i="3" s="1"/>
  <c r="AB521" i="3"/>
  <c r="AC521" i="3" s="1"/>
  <c r="AB519" i="3"/>
  <c r="AC519" i="3" s="1"/>
  <c r="AB517" i="3"/>
  <c r="AC517" i="3" s="1"/>
  <c r="AB515" i="3"/>
  <c r="AC515" i="3" s="1"/>
  <c r="AB513" i="3"/>
  <c r="AC513" i="3" s="1"/>
  <c r="AB511" i="3"/>
  <c r="AC511" i="3" s="1"/>
  <c r="AB509" i="3"/>
  <c r="AC509" i="3" s="1"/>
  <c r="AB507" i="3"/>
  <c r="AC507" i="3" s="1"/>
  <c r="AB505" i="3"/>
  <c r="AC505" i="3" s="1"/>
  <c r="AB503" i="3"/>
  <c r="AC503" i="3" s="1"/>
  <c r="AB501" i="3"/>
  <c r="AC501" i="3" s="1"/>
  <c r="AB499" i="3"/>
  <c r="AC499" i="3" s="1"/>
  <c r="AB497" i="3"/>
  <c r="AC497" i="3" s="1"/>
  <c r="AB495" i="3"/>
  <c r="AC495" i="3" s="1"/>
  <c r="AB493" i="3"/>
  <c r="AC493" i="3" s="1"/>
  <c r="AB491" i="3"/>
  <c r="AC491" i="3" s="1"/>
  <c r="AB489" i="3"/>
  <c r="AC489" i="3" s="1"/>
  <c r="AB487" i="3"/>
  <c r="AC487" i="3" s="1"/>
  <c r="AB485" i="3"/>
  <c r="AC485" i="3" s="1"/>
  <c r="AB483" i="3"/>
  <c r="AC483" i="3" s="1"/>
  <c r="AB481" i="3"/>
  <c r="AC481" i="3" s="1"/>
  <c r="AB479" i="3"/>
  <c r="AC479" i="3" s="1"/>
  <c r="AB477" i="3"/>
  <c r="AC477" i="3" s="1"/>
  <c r="AB475" i="3"/>
  <c r="AC475" i="3" s="1"/>
  <c r="AB473" i="3"/>
  <c r="AC473" i="3" s="1"/>
  <c r="AB471" i="3"/>
  <c r="AC471" i="3" s="1"/>
  <c r="AB469" i="3"/>
  <c r="AC469" i="3" s="1"/>
  <c r="AB467" i="3"/>
  <c r="AC467" i="3" s="1"/>
  <c r="AB465" i="3"/>
  <c r="AC465" i="3" s="1"/>
  <c r="AB463" i="3"/>
  <c r="AC463" i="3" s="1"/>
  <c r="AB461" i="3"/>
  <c r="AC461" i="3" s="1"/>
  <c r="AB459" i="3"/>
  <c r="AC459" i="3" s="1"/>
  <c r="AB457" i="3"/>
  <c r="AC457" i="3" s="1"/>
  <c r="AB455" i="3"/>
  <c r="AC455" i="3" s="1"/>
  <c r="AB453" i="3"/>
  <c r="AC453" i="3" s="1"/>
  <c r="AB451" i="3"/>
  <c r="AC451" i="3" s="1"/>
  <c r="AB449" i="3"/>
  <c r="AC449" i="3" s="1"/>
  <c r="AB447" i="3"/>
  <c r="AC447" i="3" s="1"/>
  <c r="AB445" i="3"/>
  <c r="AC445" i="3" s="1"/>
  <c r="AB443" i="3"/>
  <c r="AC443" i="3" s="1"/>
  <c r="AB441" i="3"/>
  <c r="AC441" i="3" s="1"/>
  <c r="AB439" i="3"/>
  <c r="AC439" i="3" s="1"/>
  <c r="AB437" i="3"/>
  <c r="AC437" i="3" s="1"/>
  <c r="AB435" i="3"/>
  <c r="AC435" i="3" s="1"/>
  <c r="AB433" i="3"/>
  <c r="AC433" i="3" s="1"/>
  <c r="AB431" i="3"/>
  <c r="AC431" i="3" s="1"/>
  <c r="AB429" i="3"/>
  <c r="AC429" i="3" s="1"/>
  <c r="AB427" i="3"/>
  <c r="AC427" i="3" s="1"/>
  <c r="AB425" i="3"/>
  <c r="AC425" i="3" s="1"/>
  <c r="AB423" i="3"/>
  <c r="AC423" i="3" s="1"/>
  <c r="AB421" i="3"/>
  <c r="AC421" i="3" s="1"/>
  <c r="AB419" i="3"/>
  <c r="AC419" i="3" s="1"/>
  <c r="AB417" i="3"/>
  <c r="AC417" i="3" s="1"/>
  <c r="AB415" i="3"/>
  <c r="AC415" i="3" s="1"/>
  <c r="AB413" i="3"/>
  <c r="AC413" i="3" s="1"/>
  <c r="AB411" i="3"/>
  <c r="AC411" i="3" s="1"/>
  <c r="AB409" i="3"/>
  <c r="AC409" i="3" s="1"/>
  <c r="AB407" i="3"/>
  <c r="AC407" i="3" s="1"/>
  <c r="AB405" i="3"/>
  <c r="AC405" i="3" s="1"/>
  <c r="AB403" i="3"/>
  <c r="AC403" i="3" s="1"/>
  <c r="AB401" i="3"/>
  <c r="AC401" i="3" s="1"/>
  <c r="AB399" i="3"/>
  <c r="AC399" i="3" s="1"/>
  <c r="AB397" i="3"/>
  <c r="AC397" i="3" s="1"/>
  <c r="AB395" i="3"/>
  <c r="AC395" i="3" s="1"/>
  <c r="AB393" i="3"/>
  <c r="AC393" i="3" s="1"/>
  <c r="AB391" i="3"/>
  <c r="AC391" i="3" s="1"/>
  <c r="AB389" i="3"/>
  <c r="AC389" i="3" s="1"/>
  <c r="AB387" i="3"/>
  <c r="AC387" i="3" s="1"/>
  <c r="AB385" i="3"/>
  <c r="AC385" i="3" s="1"/>
  <c r="AB383" i="3"/>
  <c r="AC383" i="3" s="1"/>
  <c r="AB381" i="3"/>
  <c r="AC381" i="3" s="1"/>
  <c r="AB379" i="3"/>
  <c r="AC379" i="3" s="1"/>
  <c r="AB377" i="3"/>
  <c r="AC377" i="3" s="1"/>
  <c r="AB375" i="3"/>
  <c r="AC375" i="3" s="1"/>
  <c r="AB373" i="3"/>
  <c r="AC373" i="3" s="1"/>
  <c r="AB371" i="3"/>
  <c r="AC371" i="3" s="1"/>
  <c r="AB369" i="3"/>
  <c r="AC369" i="3" s="1"/>
  <c r="AB367" i="3"/>
  <c r="AC367" i="3" s="1"/>
  <c r="AB365" i="3"/>
  <c r="AC365" i="3" s="1"/>
  <c r="AB363" i="3"/>
  <c r="AC363" i="3" s="1"/>
  <c r="AB361" i="3"/>
  <c r="AC361" i="3" s="1"/>
  <c r="AB359" i="3"/>
  <c r="AC359" i="3" s="1"/>
  <c r="AB357" i="3"/>
  <c r="AC357" i="3" s="1"/>
  <c r="AB355" i="3"/>
  <c r="AC355" i="3" s="1"/>
  <c r="AB353" i="3"/>
  <c r="AC353" i="3" s="1"/>
  <c r="AB351" i="3"/>
  <c r="AC351" i="3" s="1"/>
  <c r="AB349" i="3"/>
  <c r="AC349" i="3" s="1"/>
  <c r="AB347" i="3"/>
  <c r="AC347" i="3" s="1"/>
  <c r="AB345" i="3"/>
  <c r="AC345" i="3" s="1"/>
  <c r="AB343" i="3"/>
  <c r="AC343" i="3" s="1"/>
  <c r="AB341" i="3"/>
  <c r="AC341" i="3" s="1"/>
  <c r="AB339" i="3"/>
  <c r="AC339" i="3" s="1"/>
  <c r="AB337" i="3"/>
  <c r="AC337" i="3" s="1"/>
  <c r="AB335" i="3"/>
  <c r="AC335" i="3" s="1"/>
  <c r="AB333" i="3"/>
  <c r="AC333" i="3" s="1"/>
  <c r="AB331" i="3"/>
  <c r="AC331" i="3" s="1"/>
  <c r="AB329" i="3"/>
  <c r="AC329" i="3" s="1"/>
  <c r="AB327" i="3"/>
  <c r="AC327" i="3" s="1"/>
  <c r="AB325" i="3"/>
  <c r="AC325" i="3" s="1"/>
  <c r="AB323" i="3"/>
  <c r="AC323" i="3" s="1"/>
  <c r="AB321" i="3"/>
  <c r="AC321" i="3" s="1"/>
  <c r="AB319" i="3"/>
  <c r="AC319" i="3" s="1"/>
  <c r="AB317" i="3"/>
  <c r="AC317" i="3" s="1"/>
  <c r="AB315" i="3"/>
  <c r="AC315" i="3" s="1"/>
  <c r="AB313" i="3"/>
  <c r="AC313" i="3" s="1"/>
  <c r="AB311" i="3"/>
  <c r="AC311" i="3" s="1"/>
  <c r="AB309" i="3"/>
  <c r="AC309" i="3" s="1"/>
  <c r="AB307" i="3"/>
  <c r="AC307" i="3" s="1"/>
  <c r="AB305" i="3"/>
  <c r="AC305" i="3" s="1"/>
  <c r="AB303" i="3"/>
  <c r="AC303" i="3" s="1"/>
  <c r="AB301" i="3"/>
  <c r="AC301" i="3" s="1"/>
  <c r="AB299" i="3"/>
  <c r="AC299" i="3" s="1"/>
  <c r="AB297" i="3"/>
  <c r="AC297" i="3" s="1"/>
  <c r="AB295" i="3"/>
  <c r="AC295" i="3" s="1"/>
  <c r="AB293" i="3"/>
  <c r="AC293" i="3" s="1"/>
  <c r="AB291" i="3"/>
  <c r="AC291" i="3" s="1"/>
  <c r="AB289" i="3"/>
  <c r="AC289" i="3" s="1"/>
  <c r="AB287" i="3"/>
  <c r="AC287" i="3" s="1"/>
  <c r="AB285" i="3"/>
  <c r="AC285" i="3" s="1"/>
  <c r="AB283" i="3"/>
  <c r="AC283" i="3" s="1"/>
  <c r="AB281" i="3"/>
  <c r="AC281" i="3" s="1"/>
  <c r="AB279" i="3"/>
  <c r="AC279" i="3" s="1"/>
  <c r="AB277" i="3"/>
  <c r="AC277" i="3" s="1"/>
  <c r="AB275" i="3"/>
  <c r="AC275" i="3" s="1"/>
  <c r="AB273" i="3"/>
  <c r="AC273" i="3" s="1"/>
  <c r="AB271" i="3"/>
  <c r="AC271" i="3" s="1"/>
  <c r="AB269" i="3"/>
  <c r="AC269" i="3" s="1"/>
  <c r="AB267" i="3"/>
  <c r="AC267" i="3" s="1"/>
  <c r="AB265" i="3"/>
  <c r="AC265" i="3" s="1"/>
  <c r="AB263" i="3"/>
  <c r="AC263" i="3" s="1"/>
  <c r="AB261" i="3"/>
  <c r="AC261" i="3" s="1"/>
  <c r="AB259" i="3"/>
  <c r="AC259" i="3" s="1"/>
  <c r="AB257" i="3"/>
  <c r="AC257" i="3" s="1"/>
  <c r="AB255" i="3"/>
  <c r="AC255" i="3" s="1"/>
  <c r="AB253" i="3"/>
  <c r="AC253" i="3" s="1"/>
  <c r="AB251" i="3"/>
  <c r="AC251" i="3" s="1"/>
  <c r="AB249" i="3"/>
  <c r="AC249" i="3" s="1"/>
  <c r="AB247" i="3"/>
  <c r="AC247" i="3" s="1"/>
  <c r="AB245" i="3"/>
  <c r="AC245" i="3" s="1"/>
  <c r="AB243" i="3"/>
  <c r="AC243" i="3" s="1"/>
  <c r="AB241" i="3"/>
  <c r="AC241" i="3" s="1"/>
  <c r="AB239" i="3"/>
  <c r="AC239" i="3" s="1"/>
  <c r="AB237" i="3"/>
  <c r="AC237" i="3" s="1"/>
  <c r="AB235" i="3"/>
  <c r="AC235" i="3" s="1"/>
  <c r="AB233" i="3"/>
  <c r="AC233" i="3" s="1"/>
  <c r="AB231" i="3"/>
  <c r="AC231" i="3" s="1"/>
  <c r="AB229" i="3"/>
  <c r="AC229" i="3" s="1"/>
  <c r="AB227" i="3"/>
  <c r="AC227" i="3" s="1"/>
  <c r="AB225" i="3"/>
  <c r="AC225" i="3" s="1"/>
  <c r="AB223" i="3"/>
  <c r="AC223" i="3" s="1"/>
  <c r="AB221" i="3"/>
  <c r="AC221" i="3" s="1"/>
  <c r="AB219" i="3"/>
  <c r="AC219" i="3" s="1"/>
  <c r="AB217" i="3"/>
  <c r="AC217" i="3" s="1"/>
  <c r="AB215" i="3"/>
  <c r="AC215" i="3" s="1"/>
  <c r="AB213" i="3"/>
  <c r="AC213" i="3" s="1"/>
  <c r="AB211" i="3"/>
  <c r="AC211" i="3" s="1"/>
  <c r="AB209" i="3"/>
  <c r="AC209" i="3" s="1"/>
  <c r="AB207" i="3"/>
  <c r="AC207" i="3" s="1"/>
  <c r="AB205" i="3"/>
  <c r="AC205" i="3" s="1"/>
  <c r="AB203" i="3"/>
  <c r="AC203" i="3" s="1"/>
  <c r="AB201" i="3"/>
  <c r="AC201" i="3" s="1"/>
  <c r="AB199" i="3"/>
  <c r="AC199" i="3" s="1"/>
  <c r="AB197" i="3"/>
  <c r="AC197" i="3" s="1"/>
  <c r="AB195" i="3"/>
  <c r="AC195" i="3" s="1"/>
  <c r="AB193" i="3"/>
  <c r="AC193" i="3" s="1"/>
  <c r="AB191" i="3"/>
  <c r="AC191" i="3" s="1"/>
  <c r="AB189" i="3"/>
  <c r="AC189" i="3" s="1"/>
  <c r="AB187" i="3"/>
  <c r="AC187" i="3" s="1"/>
  <c r="AB185" i="3"/>
  <c r="AC185" i="3" s="1"/>
  <c r="AB183" i="3"/>
  <c r="AC183" i="3" s="1"/>
  <c r="AB181" i="3"/>
  <c r="AC181" i="3" s="1"/>
  <c r="AB179" i="3"/>
  <c r="AC179" i="3" s="1"/>
  <c r="AB177" i="3"/>
  <c r="AC177" i="3" s="1"/>
  <c r="AB175" i="3"/>
  <c r="AC175" i="3" s="1"/>
  <c r="AB173" i="3"/>
  <c r="AC173" i="3" s="1"/>
  <c r="AB171" i="3"/>
  <c r="AC171" i="3" s="1"/>
  <c r="AB169" i="3"/>
  <c r="AC169" i="3" s="1"/>
  <c r="AB167" i="3"/>
  <c r="AC167" i="3" s="1"/>
  <c r="AB165" i="3"/>
  <c r="AC165" i="3" s="1"/>
  <c r="AB163" i="3"/>
  <c r="AC163" i="3" s="1"/>
  <c r="AB161" i="3"/>
  <c r="AC161" i="3" s="1"/>
  <c r="AB159" i="3"/>
  <c r="AC159" i="3" s="1"/>
  <c r="AB157" i="3"/>
  <c r="AC157" i="3" s="1"/>
  <c r="AB155" i="3"/>
  <c r="AC155" i="3" s="1"/>
  <c r="AB153" i="3"/>
  <c r="AC153" i="3" s="1"/>
  <c r="AB151" i="3"/>
  <c r="AC151" i="3" s="1"/>
  <c r="AB149" i="3"/>
  <c r="AC149" i="3" s="1"/>
  <c r="AB147" i="3"/>
  <c r="AC147" i="3" s="1"/>
  <c r="AB145" i="3"/>
  <c r="AC145" i="3" s="1"/>
  <c r="AB143" i="3"/>
  <c r="AC143" i="3" s="1"/>
  <c r="AB141" i="3"/>
  <c r="AC141" i="3" s="1"/>
  <c r="AB139" i="3"/>
  <c r="AC139" i="3" s="1"/>
  <c r="AB137" i="3"/>
  <c r="AC137" i="3" s="1"/>
  <c r="AB135" i="3"/>
  <c r="AC135" i="3" s="1"/>
  <c r="AB133" i="3"/>
  <c r="AC133" i="3" s="1"/>
  <c r="AB131" i="3"/>
  <c r="AC131" i="3" s="1"/>
  <c r="AB129" i="3"/>
  <c r="AC129" i="3" s="1"/>
  <c r="AB127" i="3"/>
  <c r="AC127" i="3" s="1"/>
  <c r="AB125" i="3"/>
  <c r="AC125" i="3" s="1"/>
  <c r="AB123" i="3"/>
  <c r="AC123" i="3" s="1"/>
  <c r="AB121" i="3"/>
  <c r="AC121" i="3" s="1"/>
  <c r="AB119" i="3"/>
  <c r="AC119" i="3" s="1"/>
  <c r="AB117" i="3"/>
  <c r="AC117" i="3" s="1"/>
  <c r="AB115" i="3"/>
  <c r="AC115" i="3" s="1"/>
  <c r="AB113" i="3"/>
  <c r="AC113" i="3" s="1"/>
  <c r="AB111" i="3"/>
  <c r="AC111" i="3" s="1"/>
  <c r="AB109" i="3"/>
  <c r="AC109" i="3" s="1"/>
  <c r="AB107" i="3"/>
  <c r="AC107" i="3" s="1"/>
  <c r="AB105" i="3"/>
  <c r="AC105" i="3" s="1"/>
  <c r="AB103" i="3"/>
  <c r="AC103" i="3" s="1"/>
  <c r="AB101" i="3"/>
  <c r="AC101" i="3" s="1"/>
  <c r="AB99" i="3"/>
  <c r="AC99" i="3" s="1"/>
  <c r="AB97" i="3"/>
  <c r="AC97" i="3" s="1"/>
  <c r="AB95" i="3"/>
  <c r="AC95" i="3" s="1"/>
  <c r="AB93" i="3"/>
  <c r="AC93" i="3" s="1"/>
  <c r="AB91" i="3"/>
  <c r="AC91" i="3" s="1"/>
  <c r="AB89" i="3"/>
  <c r="AC89" i="3" s="1"/>
  <c r="AB87" i="3"/>
  <c r="AC87" i="3" s="1"/>
  <c r="AB85" i="3"/>
  <c r="AC85" i="3" s="1"/>
  <c r="AB83" i="3"/>
  <c r="AC83" i="3" s="1"/>
  <c r="AB81" i="3"/>
  <c r="AC81" i="3" s="1"/>
  <c r="AB79" i="3"/>
  <c r="AC79" i="3" s="1"/>
  <c r="AB77" i="3"/>
  <c r="AC77" i="3" s="1"/>
  <c r="AB75" i="3"/>
  <c r="AC75" i="3" s="1"/>
  <c r="AB73" i="3"/>
  <c r="AC73" i="3" s="1"/>
  <c r="AB71" i="3"/>
  <c r="AC71" i="3" s="1"/>
  <c r="AB69" i="3"/>
  <c r="AC69" i="3" s="1"/>
  <c r="AB67" i="3"/>
  <c r="AC67" i="3" s="1"/>
  <c r="AB65" i="3"/>
  <c r="AC65" i="3" s="1"/>
  <c r="AB63" i="3"/>
  <c r="AC63" i="3" s="1"/>
  <c r="AB61" i="3"/>
  <c r="AC61" i="3" s="1"/>
  <c r="AB59" i="3"/>
  <c r="AC59" i="3" s="1"/>
  <c r="AB57" i="3"/>
  <c r="AC57" i="3" s="1"/>
  <c r="AB55" i="3"/>
  <c r="AC55" i="3" s="1"/>
  <c r="AB53" i="3"/>
  <c r="AC53" i="3" s="1"/>
  <c r="AB51" i="3"/>
  <c r="AC51" i="3" s="1"/>
  <c r="AB49" i="3"/>
  <c r="AC49" i="3" s="1"/>
  <c r="AB47" i="3"/>
  <c r="AC47" i="3" s="1"/>
  <c r="AB45" i="3"/>
  <c r="AC45" i="3" s="1"/>
  <c r="AB43" i="3"/>
  <c r="AC43" i="3" s="1"/>
  <c r="AB41" i="3"/>
  <c r="AC41" i="3" s="1"/>
  <c r="AB39" i="3"/>
  <c r="AC39" i="3" s="1"/>
  <c r="AB37" i="3"/>
  <c r="AC37" i="3" s="1"/>
  <c r="AB35" i="3"/>
  <c r="AC35" i="3" s="1"/>
  <c r="AB33" i="3"/>
  <c r="AC33" i="3" s="1"/>
  <c r="AB31" i="3"/>
  <c r="AC31" i="3" s="1"/>
  <c r="AB29" i="3"/>
  <c r="AC29" i="3" s="1"/>
  <c r="AB27" i="3"/>
  <c r="AC27" i="3" s="1"/>
  <c r="AB25" i="3"/>
  <c r="AC25" i="3" s="1"/>
  <c r="AB23" i="3"/>
  <c r="AC23" i="3" s="1"/>
  <c r="AB21" i="3"/>
  <c r="AC21" i="3" s="1"/>
  <c r="AB19" i="3"/>
  <c r="AC19" i="3" s="1"/>
  <c r="AB17" i="3"/>
  <c r="AC17" i="3" s="1"/>
  <c r="U911" i="3"/>
  <c r="V911" i="3" s="1"/>
  <c r="U909" i="3"/>
  <c r="V909" i="3" s="1"/>
  <c r="U907" i="3"/>
  <c r="V907" i="3" s="1"/>
  <c r="U905" i="3"/>
  <c r="V905" i="3" s="1"/>
  <c r="U903" i="3"/>
  <c r="V903" i="3" s="1"/>
  <c r="U901" i="3"/>
  <c r="V901" i="3" s="1"/>
  <c r="U899" i="3"/>
  <c r="V899" i="3" s="1"/>
  <c r="U897" i="3"/>
  <c r="V897" i="3" s="1"/>
  <c r="U895" i="3"/>
  <c r="V895" i="3" s="1"/>
  <c r="U893" i="3"/>
  <c r="V893" i="3" s="1"/>
  <c r="U891" i="3"/>
  <c r="V891" i="3" s="1"/>
  <c r="U889" i="3"/>
  <c r="V889" i="3" s="1"/>
  <c r="U887" i="3"/>
  <c r="V887" i="3" s="1"/>
  <c r="U885" i="3"/>
  <c r="V885" i="3" s="1"/>
  <c r="U883" i="3"/>
  <c r="V883" i="3" s="1"/>
  <c r="U881" i="3"/>
  <c r="V881" i="3" s="1"/>
  <c r="U879" i="3"/>
  <c r="V879" i="3" s="1"/>
  <c r="U877" i="3"/>
  <c r="V877" i="3" s="1"/>
  <c r="U875" i="3"/>
  <c r="V875" i="3" s="1"/>
  <c r="U873" i="3"/>
  <c r="V873" i="3" s="1"/>
  <c r="U871" i="3"/>
  <c r="V871" i="3" s="1"/>
  <c r="U869" i="3"/>
  <c r="V869" i="3" s="1"/>
  <c r="U867" i="3"/>
  <c r="V867" i="3" s="1"/>
  <c r="U865" i="3"/>
  <c r="V865" i="3" s="1"/>
  <c r="U863" i="3"/>
  <c r="V863" i="3" s="1"/>
  <c r="U861" i="3"/>
  <c r="V861" i="3" s="1"/>
  <c r="U859" i="3"/>
  <c r="V859" i="3" s="1"/>
  <c r="U857" i="3"/>
  <c r="V857" i="3" s="1"/>
  <c r="U855" i="3"/>
  <c r="V855" i="3" s="1"/>
  <c r="U853" i="3"/>
  <c r="V853" i="3" s="1"/>
  <c r="U851" i="3"/>
  <c r="V851" i="3" s="1"/>
  <c r="U849" i="3"/>
  <c r="V849" i="3" s="1"/>
  <c r="U847" i="3"/>
  <c r="V847" i="3" s="1"/>
  <c r="U845" i="3"/>
  <c r="V845" i="3" s="1"/>
  <c r="U843" i="3"/>
  <c r="V843" i="3" s="1"/>
  <c r="U841" i="3"/>
  <c r="V841" i="3" s="1"/>
  <c r="U839" i="3"/>
  <c r="V839" i="3" s="1"/>
  <c r="U837" i="3"/>
  <c r="V837" i="3" s="1"/>
  <c r="U835" i="3"/>
  <c r="V835" i="3" s="1"/>
  <c r="U833" i="3"/>
  <c r="V833" i="3" s="1"/>
  <c r="U831" i="3"/>
  <c r="V831" i="3" s="1"/>
  <c r="U829" i="3"/>
  <c r="V829" i="3" s="1"/>
  <c r="U827" i="3"/>
  <c r="V827" i="3" s="1"/>
  <c r="U825" i="3"/>
  <c r="V825" i="3" s="1"/>
  <c r="U823" i="3"/>
  <c r="V823" i="3" s="1"/>
  <c r="U821" i="3"/>
  <c r="V821" i="3" s="1"/>
  <c r="U819" i="3"/>
  <c r="V819" i="3" s="1"/>
  <c r="U817" i="3"/>
  <c r="V817" i="3" s="1"/>
  <c r="U815" i="3"/>
  <c r="V815" i="3" s="1"/>
  <c r="U813" i="3"/>
  <c r="V813" i="3" s="1"/>
  <c r="U811" i="3"/>
  <c r="V811" i="3" s="1"/>
  <c r="U809" i="3"/>
  <c r="V809" i="3" s="1"/>
  <c r="U807" i="3"/>
  <c r="V807" i="3" s="1"/>
  <c r="U805" i="3"/>
  <c r="V805" i="3" s="1"/>
  <c r="U803" i="3"/>
  <c r="V803" i="3" s="1"/>
  <c r="U801" i="3"/>
  <c r="V801" i="3" s="1"/>
  <c r="U799" i="3"/>
  <c r="V799" i="3" s="1"/>
  <c r="U797" i="3"/>
  <c r="V797" i="3" s="1"/>
  <c r="U795" i="3"/>
  <c r="V795" i="3" s="1"/>
  <c r="U793" i="3"/>
  <c r="V793" i="3" s="1"/>
  <c r="U791" i="3"/>
  <c r="V791" i="3" s="1"/>
  <c r="U789" i="3"/>
  <c r="V789" i="3" s="1"/>
  <c r="U787" i="3"/>
  <c r="V787" i="3" s="1"/>
  <c r="U785" i="3"/>
  <c r="V785" i="3" s="1"/>
  <c r="U783" i="3"/>
  <c r="V783" i="3" s="1"/>
  <c r="U781" i="3"/>
  <c r="V781" i="3" s="1"/>
  <c r="U779" i="3"/>
  <c r="V779" i="3" s="1"/>
  <c r="U777" i="3"/>
  <c r="V777" i="3" s="1"/>
  <c r="U775" i="3"/>
  <c r="V775" i="3" s="1"/>
  <c r="U773" i="3"/>
  <c r="V773" i="3" s="1"/>
  <c r="U771" i="3"/>
  <c r="V771" i="3" s="1"/>
  <c r="U769" i="3"/>
  <c r="V769" i="3" s="1"/>
  <c r="U767" i="3"/>
  <c r="V767" i="3" s="1"/>
  <c r="U765" i="3"/>
  <c r="V765" i="3" s="1"/>
  <c r="U763" i="3"/>
  <c r="V763" i="3" s="1"/>
  <c r="U761" i="3"/>
  <c r="V761" i="3" s="1"/>
  <c r="U759" i="3"/>
  <c r="V759" i="3" s="1"/>
  <c r="U757" i="3"/>
  <c r="V757" i="3" s="1"/>
  <c r="U755" i="3"/>
  <c r="V755" i="3" s="1"/>
  <c r="U753" i="3"/>
  <c r="V753" i="3" s="1"/>
  <c r="U751" i="3"/>
  <c r="V751" i="3" s="1"/>
  <c r="U749" i="3"/>
  <c r="V749" i="3" s="1"/>
  <c r="U747" i="3"/>
  <c r="V747" i="3" s="1"/>
  <c r="U745" i="3"/>
  <c r="V745" i="3" s="1"/>
  <c r="U743" i="3"/>
  <c r="V743" i="3" s="1"/>
  <c r="U741" i="3"/>
  <c r="V741" i="3" s="1"/>
  <c r="U739" i="3"/>
  <c r="V739" i="3" s="1"/>
  <c r="U737" i="3"/>
  <c r="V737" i="3" s="1"/>
  <c r="U735" i="3"/>
  <c r="V735" i="3" s="1"/>
  <c r="U733" i="3"/>
  <c r="V733" i="3" s="1"/>
  <c r="U731" i="3"/>
  <c r="V731" i="3" s="1"/>
  <c r="U729" i="3"/>
  <c r="V729" i="3" s="1"/>
  <c r="U727" i="3"/>
  <c r="V727" i="3" s="1"/>
  <c r="U725" i="3"/>
  <c r="V725" i="3" s="1"/>
  <c r="U723" i="3"/>
  <c r="V723" i="3" s="1"/>
  <c r="U721" i="3"/>
  <c r="V721" i="3" s="1"/>
  <c r="U719" i="3"/>
  <c r="V719" i="3" s="1"/>
  <c r="U717" i="3"/>
  <c r="V717" i="3" s="1"/>
  <c r="U715" i="3"/>
  <c r="V715" i="3" s="1"/>
  <c r="U713" i="3"/>
  <c r="V713" i="3" s="1"/>
  <c r="U711" i="3"/>
  <c r="V711" i="3" s="1"/>
  <c r="U709" i="3"/>
  <c r="V709" i="3" s="1"/>
  <c r="U707" i="3"/>
  <c r="V707" i="3" s="1"/>
  <c r="U705" i="3"/>
  <c r="V705" i="3" s="1"/>
  <c r="U703" i="3"/>
  <c r="V703" i="3" s="1"/>
  <c r="U701" i="3"/>
  <c r="V701" i="3" s="1"/>
  <c r="U699" i="3"/>
  <c r="V699" i="3" s="1"/>
  <c r="U697" i="3"/>
  <c r="V697" i="3" s="1"/>
  <c r="U695" i="3"/>
  <c r="V695" i="3" s="1"/>
  <c r="U693" i="3"/>
  <c r="V693" i="3" s="1"/>
  <c r="U691" i="3"/>
  <c r="V691" i="3" s="1"/>
  <c r="U689" i="3"/>
  <c r="V689" i="3" s="1"/>
  <c r="U687" i="3"/>
  <c r="V687" i="3" s="1"/>
  <c r="U685" i="3"/>
  <c r="V685" i="3" s="1"/>
  <c r="U683" i="3"/>
  <c r="V683" i="3" s="1"/>
  <c r="U681" i="3"/>
  <c r="V681" i="3" s="1"/>
  <c r="U679" i="3"/>
  <c r="V679" i="3" s="1"/>
  <c r="U677" i="3"/>
  <c r="V677" i="3" s="1"/>
  <c r="U675" i="3"/>
  <c r="V675" i="3" s="1"/>
  <c r="U673" i="3"/>
  <c r="V673" i="3" s="1"/>
  <c r="U671" i="3"/>
  <c r="V671" i="3" s="1"/>
  <c r="U669" i="3"/>
  <c r="V669" i="3" s="1"/>
  <c r="U667" i="3"/>
  <c r="V667" i="3" s="1"/>
  <c r="U665" i="3"/>
  <c r="V665" i="3" s="1"/>
  <c r="U663" i="3"/>
  <c r="V663" i="3" s="1"/>
  <c r="U661" i="3"/>
  <c r="V661" i="3" s="1"/>
  <c r="U659" i="3"/>
  <c r="V659" i="3" s="1"/>
  <c r="U657" i="3"/>
  <c r="V657" i="3" s="1"/>
  <c r="U655" i="3"/>
  <c r="V655" i="3" s="1"/>
  <c r="U653" i="3"/>
  <c r="V653" i="3" s="1"/>
  <c r="U651" i="3"/>
  <c r="V651" i="3" s="1"/>
  <c r="U649" i="3"/>
  <c r="V649" i="3" s="1"/>
  <c r="U647" i="3"/>
  <c r="V647" i="3" s="1"/>
  <c r="U645" i="3"/>
  <c r="V645" i="3" s="1"/>
  <c r="U643" i="3"/>
  <c r="V643" i="3" s="1"/>
  <c r="U641" i="3"/>
  <c r="V641" i="3" s="1"/>
  <c r="U639" i="3"/>
  <c r="V639" i="3" s="1"/>
  <c r="U637" i="3"/>
  <c r="V637" i="3" s="1"/>
  <c r="U635" i="3"/>
  <c r="V635" i="3" s="1"/>
  <c r="U633" i="3"/>
  <c r="V633" i="3" s="1"/>
  <c r="U631" i="3"/>
  <c r="V631" i="3" s="1"/>
  <c r="U629" i="3"/>
  <c r="V629" i="3" s="1"/>
  <c r="U627" i="3"/>
  <c r="V627" i="3" s="1"/>
  <c r="U625" i="3"/>
  <c r="V625" i="3" s="1"/>
  <c r="U623" i="3"/>
  <c r="V623" i="3" s="1"/>
  <c r="U621" i="3"/>
  <c r="V621" i="3" s="1"/>
  <c r="U619" i="3"/>
  <c r="V619" i="3" s="1"/>
  <c r="U617" i="3"/>
  <c r="V617" i="3" s="1"/>
  <c r="U615" i="3"/>
  <c r="V615" i="3" s="1"/>
  <c r="U613" i="3"/>
  <c r="V613" i="3" s="1"/>
  <c r="U611" i="3"/>
  <c r="V611" i="3" s="1"/>
  <c r="U609" i="3"/>
  <c r="V609" i="3" s="1"/>
  <c r="U607" i="3"/>
  <c r="V607" i="3" s="1"/>
  <c r="U605" i="3"/>
  <c r="V605" i="3" s="1"/>
  <c r="U603" i="3"/>
  <c r="V603" i="3" s="1"/>
  <c r="U601" i="3"/>
  <c r="V601" i="3" s="1"/>
  <c r="U599" i="3"/>
  <c r="V599" i="3" s="1"/>
  <c r="U597" i="3"/>
  <c r="V597" i="3" s="1"/>
  <c r="U595" i="3"/>
  <c r="V595" i="3" s="1"/>
  <c r="U593" i="3"/>
  <c r="V593" i="3" s="1"/>
  <c r="U591" i="3"/>
  <c r="V591" i="3" s="1"/>
  <c r="U589" i="3"/>
  <c r="V589" i="3" s="1"/>
  <c r="U587" i="3"/>
  <c r="V587" i="3" s="1"/>
  <c r="U585" i="3"/>
  <c r="V585" i="3" s="1"/>
  <c r="U583" i="3"/>
  <c r="V583" i="3" s="1"/>
  <c r="U581" i="3"/>
  <c r="V581" i="3" s="1"/>
  <c r="U579" i="3"/>
  <c r="V579" i="3" s="1"/>
  <c r="U577" i="3"/>
  <c r="V577" i="3" s="1"/>
  <c r="U575" i="3"/>
  <c r="V575" i="3" s="1"/>
  <c r="U573" i="3"/>
  <c r="V573" i="3" s="1"/>
  <c r="U571" i="3"/>
  <c r="V571" i="3" s="1"/>
  <c r="U569" i="3"/>
  <c r="V569" i="3" s="1"/>
  <c r="U567" i="3"/>
  <c r="V567" i="3" s="1"/>
  <c r="U565" i="3"/>
  <c r="V565" i="3" s="1"/>
  <c r="U563" i="3"/>
  <c r="V563" i="3" s="1"/>
  <c r="U561" i="3"/>
  <c r="V561" i="3" s="1"/>
  <c r="U559" i="3"/>
  <c r="V559" i="3" s="1"/>
  <c r="U557" i="3"/>
  <c r="V557" i="3" s="1"/>
  <c r="U555" i="3"/>
  <c r="V555" i="3" s="1"/>
  <c r="U553" i="3"/>
  <c r="V553" i="3" s="1"/>
  <c r="U551" i="3"/>
  <c r="V551" i="3" s="1"/>
  <c r="U549" i="3"/>
  <c r="V549" i="3" s="1"/>
  <c r="U547" i="3"/>
  <c r="V547" i="3" s="1"/>
  <c r="U545" i="3"/>
  <c r="V545" i="3" s="1"/>
  <c r="U543" i="3"/>
  <c r="V543" i="3" s="1"/>
  <c r="U541" i="3"/>
  <c r="V541" i="3" s="1"/>
  <c r="U539" i="3"/>
  <c r="V539" i="3" s="1"/>
  <c r="U537" i="3"/>
  <c r="V537" i="3" s="1"/>
  <c r="U535" i="3"/>
  <c r="V535" i="3" s="1"/>
  <c r="U533" i="3"/>
  <c r="V533" i="3" s="1"/>
  <c r="U531" i="3"/>
  <c r="V531" i="3" s="1"/>
  <c r="U529" i="3"/>
  <c r="V529" i="3" s="1"/>
  <c r="U527" i="3"/>
  <c r="V527" i="3" s="1"/>
  <c r="U525" i="3"/>
  <c r="V525" i="3" s="1"/>
  <c r="U523" i="3"/>
  <c r="V523" i="3" s="1"/>
  <c r="U521" i="3"/>
  <c r="V521" i="3" s="1"/>
  <c r="U519" i="3"/>
  <c r="V519" i="3" s="1"/>
  <c r="U517" i="3"/>
  <c r="V517" i="3" s="1"/>
  <c r="U515" i="3"/>
  <c r="V515" i="3" s="1"/>
  <c r="U513" i="3"/>
  <c r="V513" i="3" s="1"/>
  <c r="U511" i="3"/>
  <c r="V511" i="3" s="1"/>
  <c r="U509" i="3"/>
  <c r="V509" i="3" s="1"/>
  <c r="U507" i="3"/>
  <c r="V507" i="3" s="1"/>
  <c r="U505" i="3"/>
  <c r="V505" i="3" s="1"/>
  <c r="U503" i="3"/>
  <c r="V503" i="3" s="1"/>
  <c r="U501" i="3"/>
  <c r="V501" i="3" s="1"/>
  <c r="U499" i="3"/>
  <c r="V499" i="3" s="1"/>
  <c r="U497" i="3"/>
  <c r="V497" i="3" s="1"/>
  <c r="U495" i="3"/>
  <c r="V495" i="3" s="1"/>
  <c r="U493" i="3"/>
  <c r="V493" i="3" s="1"/>
  <c r="U491" i="3"/>
  <c r="V491" i="3" s="1"/>
  <c r="U489" i="3"/>
  <c r="V489" i="3" s="1"/>
  <c r="U487" i="3"/>
  <c r="V487" i="3" s="1"/>
  <c r="U485" i="3"/>
  <c r="V485" i="3" s="1"/>
  <c r="U483" i="3"/>
  <c r="V483" i="3" s="1"/>
  <c r="U481" i="3"/>
  <c r="V481" i="3" s="1"/>
  <c r="U479" i="3"/>
  <c r="V479" i="3" s="1"/>
  <c r="U477" i="3"/>
  <c r="V477" i="3" s="1"/>
  <c r="U475" i="3"/>
  <c r="V475" i="3" s="1"/>
  <c r="U473" i="3"/>
  <c r="V473" i="3" s="1"/>
  <c r="U471" i="3"/>
  <c r="V471" i="3" s="1"/>
  <c r="U469" i="3"/>
  <c r="V469" i="3" s="1"/>
  <c r="U467" i="3"/>
  <c r="V467" i="3" s="1"/>
  <c r="U465" i="3"/>
  <c r="V465" i="3" s="1"/>
  <c r="U463" i="3"/>
  <c r="V463" i="3" s="1"/>
  <c r="U461" i="3"/>
  <c r="V461" i="3" s="1"/>
  <c r="U459" i="3"/>
  <c r="V459" i="3" s="1"/>
  <c r="U457" i="3"/>
  <c r="V457" i="3" s="1"/>
  <c r="U455" i="3"/>
  <c r="V455" i="3" s="1"/>
  <c r="U453" i="3"/>
  <c r="V453" i="3" s="1"/>
  <c r="U451" i="3"/>
  <c r="V451" i="3" s="1"/>
  <c r="U449" i="3"/>
  <c r="V449" i="3" s="1"/>
  <c r="U447" i="3"/>
  <c r="V447" i="3" s="1"/>
  <c r="U445" i="3"/>
  <c r="V445" i="3" s="1"/>
  <c r="U443" i="3"/>
  <c r="V443" i="3" s="1"/>
  <c r="U441" i="3"/>
  <c r="V441" i="3" s="1"/>
  <c r="U439" i="3"/>
  <c r="V439" i="3" s="1"/>
  <c r="U437" i="3"/>
  <c r="V437" i="3" s="1"/>
  <c r="U435" i="3"/>
  <c r="V435" i="3" s="1"/>
  <c r="U433" i="3"/>
  <c r="V433" i="3" s="1"/>
  <c r="U431" i="3"/>
  <c r="V431" i="3" s="1"/>
  <c r="U429" i="3"/>
  <c r="V429" i="3" s="1"/>
  <c r="U427" i="3"/>
  <c r="V427" i="3" s="1"/>
  <c r="U425" i="3"/>
  <c r="V425" i="3" s="1"/>
  <c r="U423" i="3"/>
  <c r="V423" i="3" s="1"/>
  <c r="U421" i="3"/>
  <c r="V421" i="3" s="1"/>
  <c r="U419" i="3"/>
  <c r="V419" i="3" s="1"/>
  <c r="U417" i="3"/>
  <c r="V417" i="3" s="1"/>
  <c r="U415" i="3"/>
  <c r="V415" i="3" s="1"/>
  <c r="U413" i="3"/>
  <c r="V413" i="3" s="1"/>
  <c r="U411" i="3"/>
  <c r="V411" i="3" s="1"/>
  <c r="U409" i="3"/>
  <c r="V409" i="3" s="1"/>
  <c r="U407" i="3"/>
  <c r="V407" i="3" s="1"/>
  <c r="U405" i="3"/>
  <c r="V405" i="3" s="1"/>
  <c r="U403" i="3"/>
  <c r="V403" i="3" s="1"/>
  <c r="U401" i="3"/>
  <c r="V401" i="3" s="1"/>
  <c r="U399" i="3"/>
  <c r="V399" i="3" s="1"/>
  <c r="U397" i="3"/>
  <c r="V397" i="3" s="1"/>
  <c r="U395" i="3"/>
  <c r="V395" i="3" s="1"/>
  <c r="U393" i="3"/>
  <c r="V393" i="3" s="1"/>
  <c r="U391" i="3"/>
  <c r="V391" i="3" s="1"/>
  <c r="U389" i="3"/>
  <c r="V389" i="3" s="1"/>
  <c r="U387" i="3"/>
  <c r="V387" i="3" s="1"/>
  <c r="U385" i="3"/>
  <c r="V385" i="3" s="1"/>
  <c r="U383" i="3"/>
  <c r="V383" i="3" s="1"/>
  <c r="U381" i="3"/>
  <c r="V381" i="3" s="1"/>
  <c r="U379" i="3"/>
  <c r="V379" i="3" s="1"/>
  <c r="U377" i="3"/>
  <c r="V377" i="3" s="1"/>
  <c r="U375" i="3"/>
  <c r="V375" i="3" s="1"/>
  <c r="U373" i="3"/>
  <c r="V373" i="3" s="1"/>
  <c r="U371" i="3"/>
  <c r="V371" i="3" s="1"/>
  <c r="U369" i="3"/>
  <c r="V369" i="3" s="1"/>
  <c r="U367" i="3"/>
  <c r="V367" i="3" s="1"/>
  <c r="U365" i="3"/>
  <c r="V365" i="3" s="1"/>
  <c r="U363" i="3"/>
  <c r="V363" i="3" s="1"/>
  <c r="U361" i="3"/>
  <c r="V361" i="3" s="1"/>
  <c r="U359" i="3"/>
  <c r="V359" i="3" s="1"/>
  <c r="U357" i="3"/>
  <c r="V357" i="3" s="1"/>
  <c r="U355" i="3"/>
  <c r="V355" i="3" s="1"/>
  <c r="U353" i="3"/>
  <c r="V353" i="3" s="1"/>
  <c r="U351" i="3"/>
  <c r="V351" i="3" s="1"/>
  <c r="U349" i="3"/>
  <c r="V349" i="3" s="1"/>
  <c r="U347" i="3"/>
  <c r="V347" i="3" s="1"/>
  <c r="U345" i="3"/>
  <c r="V345" i="3" s="1"/>
  <c r="U343" i="3"/>
  <c r="V343" i="3" s="1"/>
  <c r="U341" i="3"/>
  <c r="V341" i="3" s="1"/>
  <c r="U339" i="3"/>
  <c r="V339" i="3" s="1"/>
  <c r="U337" i="3"/>
  <c r="V337" i="3" s="1"/>
  <c r="U335" i="3"/>
  <c r="V335" i="3" s="1"/>
  <c r="U333" i="3"/>
  <c r="V333" i="3" s="1"/>
  <c r="U331" i="3"/>
  <c r="V331" i="3" s="1"/>
  <c r="U329" i="3"/>
  <c r="V329" i="3" s="1"/>
  <c r="U327" i="3"/>
  <c r="V327" i="3" s="1"/>
  <c r="U325" i="3"/>
  <c r="V325" i="3" s="1"/>
  <c r="AP397" i="3"/>
  <c r="AQ397" i="3" s="1"/>
  <c r="AP393" i="3"/>
  <c r="AQ393" i="3" s="1"/>
  <c r="AP389" i="3"/>
  <c r="AQ389" i="3" s="1"/>
  <c r="AP385" i="3"/>
  <c r="AQ385" i="3" s="1"/>
  <c r="AP381" i="3"/>
  <c r="AQ381" i="3" s="1"/>
  <c r="AP377" i="3"/>
  <c r="AQ377" i="3" s="1"/>
  <c r="AP373" i="3"/>
  <c r="AQ373" i="3" s="1"/>
  <c r="AP369" i="3"/>
  <c r="AQ369" i="3" s="1"/>
  <c r="AP365" i="3"/>
  <c r="AQ365" i="3" s="1"/>
  <c r="AP361" i="3"/>
  <c r="AQ361" i="3" s="1"/>
  <c r="AP357" i="3"/>
  <c r="AQ357" i="3" s="1"/>
  <c r="AP353" i="3"/>
  <c r="AQ353" i="3" s="1"/>
  <c r="AP349" i="3"/>
  <c r="AQ349" i="3" s="1"/>
  <c r="AP345" i="3"/>
  <c r="AQ345" i="3" s="1"/>
  <c r="AP341" i="3"/>
  <c r="AQ341" i="3" s="1"/>
  <c r="AP337" i="3"/>
  <c r="AQ337" i="3" s="1"/>
  <c r="AP333" i="3"/>
  <c r="AQ333" i="3" s="1"/>
  <c r="AP330" i="3"/>
  <c r="AQ330" i="3" s="1"/>
  <c r="AP328" i="3"/>
  <c r="AQ328" i="3" s="1"/>
  <c r="AP326" i="3"/>
  <c r="AQ326" i="3" s="1"/>
  <c r="AP324" i="3"/>
  <c r="AQ324" i="3" s="1"/>
  <c r="AP322" i="3"/>
  <c r="AQ322" i="3" s="1"/>
  <c r="AP320" i="3"/>
  <c r="AQ320" i="3" s="1"/>
  <c r="AP318" i="3"/>
  <c r="AQ318" i="3" s="1"/>
  <c r="AP316" i="3"/>
  <c r="AQ316" i="3" s="1"/>
  <c r="AP314" i="3"/>
  <c r="AQ314" i="3" s="1"/>
  <c r="AP312" i="3"/>
  <c r="AQ312" i="3" s="1"/>
  <c r="AP310" i="3"/>
  <c r="AQ310" i="3" s="1"/>
  <c r="AP308" i="3"/>
  <c r="AQ308" i="3" s="1"/>
  <c r="AP306" i="3"/>
  <c r="AQ306" i="3" s="1"/>
  <c r="AP304" i="3"/>
  <c r="AQ304" i="3" s="1"/>
  <c r="AP302" i="3"/>
  <c r="AQ302" i="3" s="1"/>
  <c r="AP300" i="3"/>
  <c r="AQ300" i="3" s="1"/>
  <c r="AP298" i="3"/>
  <c r="AQ298" i="3" s="1"/>
  <c r="AP296" i="3"/>
  <c r="AQ296" i="3" s="1"/>
  <c r="AP294" i="3"/>
  <c r="AQ294" i="3" s="1"/>
  <c r="AP292" i="3"/>
  <c r="AQ292" i="3" s="1"/>
  <c r="AP290" i="3"/>
  <c r="AQ290" i="3" s="1"/>
  <c r="AP288" i="3"/>
  <c r="AQ288" i="3" s="1"/>
  <c r="AP286" i="3"/>
  <c r="AQ286" i="3" s="1"/>
  <c r="AP284" i="3"/>
  <c r="AQ284" i="3" s="1"/>
  <c r="AP282" i="3"/>
  <c r="AQ282" i="3" s="1"/>
  <c r="AP280" i="3"/>
  <c r="AQ280" i="3" s="1"/>
  <c r="AP278" i="3"/>
  <c r="AQ278" i="3" s="1"/>
  <c r="AP276" i="3"/>
  <c r="AQ276" i="3" s="1"/>
  <c r="AP274" i="3"/>
  <c r="AQ274" i="3" s="1"/>
  <c r="AP272" i="3"/>
  <c r="AQ272" i="3" s="1"/>
  <c r="AP270" i="3"/>
  <c r="AQ270" i="3" s="1"/>
  <c r="AP268" i="3"/>
  <c r="AQ268" i="3" s="1"/>
  <c r="AP266" i="3"/>
  <c r="AQ266" i="3" s="1"/>
  <c r="AP264" i="3"/>
  <c r="AQ264" i="3" s="1"/>
  <c r="AP262" i="3"/>
  <c r="AQ262" i="3" s="1"/>
  <c r="AP260" i="3"/>
  <c r="AQ260" i="3" s="1"/>
  <c r="AP258" i="3"/>
  <c r="AQ258" i="3" s="1"/>
  <c r="AP256" i="3"/>
  <c r="AQ256" i="3" s="1"/>
  <c r="AP254" i="3"/>
  <c r="AQ254" i="3" s="1"/>
  <c r="AP252" i="3"/>
  <c r="AQ252" i="3" s="1"/>
  <c r="AP250" i="3"/>
  <c r="AQ250" i="3" s="1"/>
  <c r="AP248" i="3"/>
  <c r="AQ248" i="3" s="1"/>
  <c r="AP246" i="3"/>
  <c r="AQ246" i="3" s="1"/>
  <c r="AP244" i="3"/>
  <c r="AQ244" i="3" s="1"/>
  <c r="AP242" i="3"/>
  <c r="AQ242" i="3" s="1"/>
  <c r="AP240" i="3"/>
  <c r="AQ240" i="3" s="1"/>
  <c r="AP238" i="3"/>
  <c r="AQ238" i="3" s="1"/>
  <c r="AP236" i="3"/>
  <c r="AQ236" i="3" s="1"/>
  <c r="AP234" i="3"/>
  <c r="AQ234" i="3" s="1"/>
  <c r="AP232" i="3"/>
  <c r="AQ232" i="3" s="1"/>
  <c r="AP230" i="3"/>
  <c r="AQ230" i="3" s="1"/>
  <c r="AP228" i="3"/>
  <c r="AQ228" i="3" s="1"/>
  <c r="AP226" i="3"/>
  <c r="AQ226" i="3" s="1"/>
  <c r="AP224" i="3"/>
  <c r="AQ224" i="3" s="1"/>
  <c r="AP222" i="3"/>
  <c r="AQ222" i="3" s="1"/>
  <c r="AP220" i="3"/>
  <c r="AQ220" i="3" s="1"/>
  <c r="AP218" i="3"/>
  <c r="AQ218" i="3" s="1"/>
  <c r="AP216" i="3"/>
  <c r="AQ216" i="3" s="1"/>
  <c r="AP214" i="3"/>
  <c r="AQ214" i="3" s="1"/>
  <c r="AP212" i="3"/>
  <c r="AQ212" i="3" s="1"/>
  <c r="AP210" i="3"/>
  <c r="AQ210" i="3" s="1"/>
  <c r="AP208" i="3"/>
  <c r="AQ208" i="3" s="1"/>
  <c r="AP206" i="3"/>
  <c r="AQ206" i="3" s="1"/>
  <c r="AP204" i="3"/>
  <c r="AQ204" i="3" s="1"/>
  <c r="AP202" i="3"/>
  <c r="AQ202" i="3" s="1"/>
  <c r="AP200" i="3"/>
  <c r="AQ200" i="3" s="1"/>
  <c r="AP198" i="3"/>
  <c r="AQ198" i="3" s="1"/>
  <c r="AP196" i="3"/>
  <c r="AQ196" i="3" s="1"/>
  <c r="AP194" i="3"/>
  <c r="AQ194" i="3" s="1"/>
  <c r="AP192" i="3"/>
  <c r="AQ192" i="3" s="1"/>
  <c r="AP190" i="3"/>
  <c r="AQ190" i="3" s="1"/>
  <c r="AP188" i="3"/>
  <c r="AQ188" i="3" s="1"/>
  <c r="AP186" i="3"/>
  <c r="AQ186" i="3" s="1"/>
  <c r="AP184" i="3"/>
  <c r="AQ184" i="3" s="1"/>
  <c r="AP182" i="3"/>
  <c r="AQ182" i="3" s="1"/>
  <c r="AP180" i="3"/>
  <c r="AQ180" i="3" s="1"/>
  <c r="AP178" i="3"/>
  <c r="AQ178" i="3" s="1"/>
  <c r="AP176" i="3"/>
  <c r="AQ176" i="3" s="1"/>
  <c r="AP174" i="3"/>
  <c r="AQ174" i="3" s="1"/>
  <c r="AP172" i="3"/>
  <c r="AQ172" i="3" s="1"/>
  <c r="AP170" i="3"/>
  <c r="AQ170" i="3" s="1"/>
  <c r="AP168" i="3"/>
  <c r="AQ168" i="3" s="1"/>
  <c r="AP166" i="3"/>
  <c r="AQ166" i="3" s="1"/>
  <c r="AP164" i="3"/>
  <c r="AQ164" i="3" s="1"/>
  <c r="AP162" i="3"/>
  <c r="AQ162" i="3" s="1"/>
  <c r="AP160" i="3"/>
  <c r="AQ160" i="3" s="1"/>
  <c r="AP158" i="3"/>
  <c r="AQ158" i="3" s="1"/>
  <c r="AP156" i="3"/>
  <c r="AQ156" i="3" s="1"/>
  <c r="AP154" i="3"/>
  <c r="AQ154" i="3" s="1"/>
  <c r="AP152" i="3"/>
  <c r="AQ152" i="3" s="1"/>
  <c r="AP150" i="3"/>
  <c r="AQ150" i="3" s="1"/>
  <c r="AP148" i="3"/>
  <c r="AQ148" i="3" s="1"/>
  <c r="AP146" i="3"/>
  <c r="AQ146" i="3" s="1"/>
  <c r="AP144" i="3"/>
  <c r="AQ144" i="3" s="1"/>
  <c r="AP142" i="3"/>
  <c r="AQ142" i="3" s="1"/>
  <c r="AP140" i="3"/>
  <c r="AQ140" i="3" s="1"/>
  <c r="AP138" i="3"/>
  <c r="AQ138" i="3" s="1"/>
  <c r="AP136" i="3"/>
  <c r="AQ136" i="3" s="1"/>
  <c r="AP134" i="3"/>
  <c r="AQ134" i="3" s="1"/>
  <c r="AP132" i="3"/>
  <c r="AQ132" i="3" s="1"/>
  <c r="AP130" i="3"/>
  <c r="AQ130" i="3" s="1"/>
  <c r="AP128" i="3"/>
  <c r="AQ128" i="3" s="1"/>
  <c r="AP126" i="3"/>
  <c r="AQ126" i="3" s="1"/>
  <c r="AP124" i="3"/>
  <c r="AQ124" i="3" s="1"/>
  <c r="AP122" i="3"/>
  <c r="AQ122" i="3" s="1"/>
  <c r="AP120" i="3"/>
  <c r="AQ120" i="3" s="1"/>
  <c r="AP118" i="3"/>
  <c r="AQ118" i="3" s="1"/>
  <c r="AP116" i="3"/>
  <c r="AQ116" i="3" s="1"/>
  <c r="AP114" i="3"/>
  <c r="AQ114" i="3" s="1"/>
  <c r="AP112" i="3"/>
  <c r="AQ112" i="3" s="1"/>
  <c r="AP110" i="3"/>
  <c r="AQ110" i="3" s="1"/>
  <c r="AP108" i="3"/>
  <c r="AQ108" i="3" s="1"/>
  <c r="AP106" i="3"/>
  <c r="AQ106" i="3" s="1"/>
  <c r="AP104" i="3"/>
  <c r="AQ104" i="3" s="1"/>
  <c r="AP102" i="3"/>
  <c r="AQ102" i="3" s="1"/>
  <c r="AP100" i="3"/>
  <c r="AQ100" i="3" s="1"/>
  <c r="AP98" i="3"/>
  <c r="AQ98" i="3" s="1"/>
  <c r="AP96" i="3"/>
  <c r="AQ96" i="3" s="1"/>
  <c r="AP94" i="3"/>
  <c r="AQ94" i="3" s="1"/>
  <c r="AP92" i="3"/>
  <c r="AQ92" i="3" s="1"/>
  <c r="AP90" i="3"/>
  <c r="AQ90" i="3" s="1"/>
  <c r="AP88" i="3"/>
  <c r="AQ88" i="3" s="1"/>
  <c r="AP86" i="3"/>
  <c r="AQ86" i="3" s="1"/>
  <c r="AP84" i="3"/>
  <c r="AQ84" i="3" s="1"/>
  <c r="AP82" i="3"/>
  <c r="AQ82" i="3" s="1"/>
  <c r="AP80" i="3"/>
  <c r="AQ80" i="3" s="1"/>
  <c r="AP78" i="3"/>
  <c r="AQ78" i="3" s="1"/>
  <c r="AP76" i="3"/>
  <c r="AQ76" i="3" s="1"/>
  <c r="AP74" i="3"/>
  <c r="AQ74" i="3" s="1"/>
  <c r="AP72" i="3"/>
  <c r="AQ72" i="3" s="1"/>
  <c r="AP70" i="3"/>
  <c r="AQ70" i="3" s="1"/>
  <c r="AP68" i="3"/>
  <c r="AQ68" i="3" s="1"/>
  <c r="AP66" i="3"/>
  <c r="AQ66" i="3" s="1"/>
  <c r="AP64" i="3"/>
  <c r="AQ64" i="3" s="1"/>
  <c r="AP62" i="3"/>
  <c r="AQ62" i="3" s="1"/>
  <c r="AP60" i="3"/>
  <c r="AQ60" i="3" s="1"/>
  <c r="AP58" i="3"/>
  <c r="AQ58" i="3" s="1"/>
  <c r="AP56" i="3"/>
  <c r="AQ56" i="3" s="1"/>
  <c r="AP54" i="3"/>
  <c r="AQ54" i="3" s="1"/>
  <c r="AP52" i="3"/>
  <c r="AQ52" i="3" s="1"/>
  <c r="AP50" i="3"/>
  <c r="AQ50" i="3" s="1"/>
  <c r="AP48" i="3"/>
  <c r="AQ48" i="3" s="1"/>
  <c r="AP46" i="3"/>
  <c r="AQ46" i="3" s="1"/>
  <c r="AP44" i="3"/>
  <c r="AQ44" i="3" s="1"/>
  <c r="AP42" i="3"/>
  <c r="AQ42" i="3" s="1"/>
  <c r="AP40" i="3"/>
  <c r="AQ40" i="3" s="1"/>
  <c r="AP38" i="3"/>
  <c r="AQ38" i="3" s="1"/>
  <c r="AP36" i="3"/>
  <c r="AQ36" i="3" s="1"/>
  <c r="AP34" i="3"/>
  <c r="AQ34" i="3" s="1"/>
  <c r="AP32" i="3"/>
  <c r="AQ32" i="3" s="1"/>
  <c r="AP30" i="3"/>
  <c r="AQ30" i="3" s="1"/>
  <c r="AP28" i="3"/>
  <c r="AQ28" i="3" s="1"/>
  <c r="AP26" i="3"/>
  <c r="AQ26" i="3" s="1"/>
  <c r="AP24" i="3"/>
  <c r="AQ24" i="3" s="1"/>
  <c r="AP22" i="3"/>
  <c r="AQ22" i="3" s="1"/>
  <c r="AP20" i="3"/>
  <c r="AQ20" i="3" s="1"/>
  <c r="AP18" i="3"/>
  <c r="AQ18" i="3" s="1"/>
  <c r="AP16" i="3"/>
  <c r="AI910" i="3"/>
  <c r="AJ910" i="3" s="1"/>
  <c r="AI908" i="3"/>
  <c r="AJ908" i="3" s="1"/>
  <c r="AI906" i="3"/>
  <c r="AJ906" i="3" s="1"/>
  <c r="AI904" i="3"/>
  <c r="AJ904" i="3" s="1"/>
  <c r="AI902" i="3"/>
  <c r="AJ902" i="3" s="1"/>
  <c r="AI900" i="3"/>
  <c r="AJ900" i="3" s="1"/>
  <c r="AI898" i="3"/>
  <c r="AJ898" i="3" s="1"/>
  <c r="AI896" i="3"/>
  <c r="AJ896" i="3" s="1"/>
  <c r="AI894" i="3"/>
  <c r="AJ894" i="3" s="1"/>
  <c r="AI892" i="3"/>
  <c r="AJ892" i="3" s="1"/>
  <c r="AI890" i="3"/>
  <c r="AJ890" i="3" s="1"/>
  <c r="AI888" i="3"/>
  <c r="AJ888" i="3" s="1"/>
  <c r="AI886" i="3"/>
  <c r="AJ886" i="3" s="1"/>
  <c r="AI884" i="3"/>
  <c r="AJ884" i="3" s="1"/>
  <c r="AI882" i="3"/>
  <c r="AJ882" i="3" s="1"/>
  <c r="AI880" i="3"/>
  <c r="AJ880" i="3" s="1"/>
  <c r="AI878" i="3"/>
  <c r="AJ878" i="3" s="1"/>
  <c r="AI876" i="3"/>
  <c r="AJ876" i="3" s="1"/>
  <c r="AI874" i="3"/>
  <c r="AJ874" i="3" s="1"/>
  <c r="AI872" i="3"/>
  <c r="AJ872" i="3" s="1"/>
  <c r="AI870" i="3"/>
  <c r="AJ870" i="3" s="1"/>
  <c r="AI868" i="3"/>
  <c r="AJ868" i="3" s="1"/>
  <c r="AI866" i="3"/>
  <c r="AJ866" i="3" s="1"/>
  <c r="AI864" i="3"/>
  <c r="AJ864" i="3" s="1"/>
  <c r="AI862" i="3"/>
  <c r="AJ862" i="3" s="1"/>
  <c r="AI860" i="3"/>
  <c r="AJ860" i="3" s="1"/>
  <c r="AI858" i="3"/>
  <c r="AJ858" i="3" s="1"/>
  <c r="AI856" i="3"/>
  <c r="AJ856" i="3" s="1"/>
  <c r="AI854" i="3"/>
  <c r="AJ854" i="3" s="1"/>
  <c r="AI852" i="3"/>
  <c r="AJ852" i="3" s="1"/>
  <c r="AI850" i="3"/>
  <c r="AJ850" i="3" s="1"/>
  <c r="AI848" i="3"/>
  <c r="AJ848" i="3" s="1"/>
  <c r="AI846" i="3"/>
  <c r="AJ846" i="3" s="1"/>
  <c r="AI844" i="3"/>
  <c r="AJ844" i="3" s="1"/>
  <c r="AI842" i="3"/>
  <c r="AJ842" i="3" s="1"/>
  <c r="AI840" i="3"/>
  <c r="AJ840" i="3" s="1"/>
  <c r="AI838" i="3"/>
  <c r="AJ838" i="3" s="1"/>
  <c r="AI836" i="3"/>
  <c r="AJ836" i="3" s="1"/>
  <c r="AI834" i="3"/>
  <c r="AJ834" i="3" s="1"/>
  <c r="AI832" i="3"/>
  <c r="AJ832" i="3" s="1"/>
  <c r="AI830" i="3"/>
  <c r="AJ830" i="3" s="1"/>
  <c r="AI828" i="3"/>
  <c r="AJ828" i="3" s="1"/>
  <c r="AI826" i="3"/>
  <c r="AJ826" i="3" s="1"/>
  <c r="AI824" i="3"/>
  <c r="AJ824" i="3" s="1"/>
  <c r="AI822" i="3"/>
  <c r="AJ822" i="3" s="1"/>
  <c r="AI820" i="3"/>
  <c r="AJ820" i="3" s="1"/>
  <c r="AI818" i="3"/>
  <c r="AJ818" i="3" s="1"/>
  <c r="AI816" i="3"/>
  <c r="AJ816" i="3" s="1"/>
  <c r="AI814" i="3"/>
  <c r="AJ814" i="3" s="1"/>
  <c r="AI812" i="3"/>
  <c r="AJ812" i="3" s="1"/>
  <c r="AI810" i="3"/>
  <c r="AJ810" i="3" s="1"/>
  <c r="AI808" i="3"/>
  <c r="AJ808" i="3" s="1"/>
  <c r="AI806" i="3"/>
  <c r="AJ806" i="3" s="1"/>
  <c r="AI804" i="3"/>
  <c r="AJ804" i="3" s="1"/>
  <c r="AI802" i="3"/>
  <c r="AJ802" i="3" s="1"/>
  <c r="AI800" i="3"/>
  <c r="AJ800" i="3" s="1"/>
  <c r="AI798" i="3"/>
  <c r="AJ798" i="3" s="1"/>
  <c r="AI796" i="3"/>
  <c r="AJ796" i="3" s="1"/>
  <c r="AI794" i="3"/>
  <c r="AJ794" i="3" s="1"/>
  <c r="AI792" i="3"/>
  <c r="AJ792" i="3" s="1"/>
  <c r="AI790" i="3"/>
  <c r="AJ790" i="3" s="1"/>
  <c r="AI788" i="3"/>
  <c r="AJ788" i="3" s="1"/>
  <c r="AI786" i="3"/>
  <c r="AJ786" i="3" s="1"/>
  <c r="AI784" i="3"/>
  <c r="AJ784" i="3" s="1"/>
  <c r="AI782" i="3"/>
  <c r="AJ782" i="3" s="1"/>
  <c r="AI780" i="3"/>
  <c r="AJ780" i="3" s="1"/>
  <c r="AI778" i="3"/>
  <c r="AJ778" i="3" s="1"/>
  <c r="AI776" i="3"/>
  <c r="AJ776" i="3" s="1"/>
  <c r="AI774" i="3"/>
  <c r="AJ774" i="3" s="1"/>
  <c r="AI772" i="3"/>
  <c r="AJ772" i="3" s="1"/>
  <c r="AI770" i="3"/>
  <c r="AJ770" i="3" s="1"/>
  <c r="AI768" i="3"/>
  <c r="AJ768" i="3" s="1"/>
  <c r="AI766" i="3"/>
  <c r="AJ766" i="3" s="1"/>
  <c r="AI764" i="3"/>
  <c r="AJ764" i="3" s="1"/>
  <c r="AI762" i="3"/>
  <c r="AJ762" i="3" s="1"/>
  <c r="AI760" i="3"/>
  <c r="AJ760" i="3" s="1"/>
  <c r="AI758" i="3"/>
  <c r="AJ758" i="3" s="1"/>
  <c r="AI756" i="3"/>
  <c r="AJ756" i="3" s="1"/>
  <c r="AI754" i="3"/>
  <c r="AJ754" i="3" s="1"/>
  <c r="AI752" i="3"/>
  <c r="AJ752" i="3" s="1"/>
  <c r="AI750" i="3"/>
  <c r="AJ750" i="3" s="1"/>
  <c r="AI748" i="3"/>
  <c r="AJ748" i="3" s="1"/>
  <c r="AI746" i="3"/>
  <c r="AJ746" i="3" s="1"/>
  <c r="AI744" i="3"/>
  <c r="AJ744" i="3" s="1"/>
  <c r="AI742" i="3"/>
  <c r="AJ742" i="3" s="1"/>
  <c r="AI740" i="3"/>
  <c r="AJ740" i="3" s="1"/>
  <c r="AI738" i="3"/>
  <c r="AJ738" i="3" s="1"/>
  <c r="AI736" i="3"/>
  <c r="AJ736" i="3" s="1"/>
  <c r="AI734" i="3"/>
  <c r="AJ734" i="3" s="1"/>
  <c r="AI732" i="3"/>
  <c r="AJ732" i="3" s="1"/>
  <c r="AI730" i="3"/>
  <c r="AJ730" i="3" s="1"/>
  <c r="AI728" i="3"/>
  <c r="AJ728" i="3" s="1"/>
  <c r="AI726" i="3"/>
  <c r="AJ726" i="3" s="1"/>
  <c r="AI724" i="3"/>
  <c r="AJ724" i="3" s="1"/>
  <c r="AI722" i="3"/>
  <c r="AJ722" i="3" s="1"/>
  <c r="AI720" i="3"/>
  <c r="AJ720" i="3" s="1"/>
  <c r="AI718" i="3"/>
  <c r="AJ718" i="3" s="1"/>
  <c r="AI716" i="3"/>
  <c r="AJ716" i="3" s="1"/>
  <c r="AI714" i="3"/>
  <c r="AJ714" i="3" s="1"/>
  <c r="AI712" i="3"/>
  <c r="AJ712" i="3" s="1"/>
  <c r="AI710" i="3"/>
  <c r="AJ710" i="3" s="1"/>
  <c r="AI708" i="3"/>
  <c r="AJ708" i="3" s="1"/>
  <c r="AI706" i="3"/>
  <c r="AJ706" i="3" s="1"/>
  <c r="AI704" i="3"/>
  <c r="AJ704" i="3" s="1"/>
  <c r="AI702" i="3"/>
  <c r="AJ702" i="3" s="1"/>
  <c r="AI700" i="3"/>
  <c r="AJ700" i="3" s="1"/>
  <c r="AI698" i="3"/>
  <c r="AJ698" i="3" s="1"/>
  <c r="AI696" i="3"/>
  <c r="AJ696" i="3" s="1"/>
  <c r="AI694" i="3"/>
  <c r="AJ694" i="3" s="1"/>
  <c r="AI692" i="3"/>
  <c r="AJ692" i="3" s="1"/>
  <c r="AI690" i="3"/>
  <c r="AJ690" i="3" s="1"/>
  <c r="AI688" i="3"/>
  <c r="AJ688" i="3" s="1"/>
  <c r="AI686" i="3"/>
  <c r="AJ686" i="3" s="1"/>
  <c r="AI684" i="3"/>
  <c r="AJ684" i="3" s="1"/>
  <c r="AI682" i="3"/>
  <c r="AJ682" i="3" s="1"/>
  <c r="AI680" i="3"/>
  <c r="AJ680" i="3" s="1"/>
  <c r="AI678" i="3"/>
  <c r="AJ678" i="3" s="1"/>
  <c r="AI676" i="3"/>
  <c r="AJ676" i="3" s="1"/>
  <c r="AI674" i="3"/>
  <c r="AJ674" i="3" s="1"/>
  <c r="AI672" i="3"/>
  <c r="AJ672" i="3" s="1"/>
  <c r="AI670" i="3"/>
  <c r="AJ670" i="3" s="1"/>
  <c r="AI668" i="3"/>
  <c r="AJ668" i="3" s="1"/>
  <c r="AI666" i="3"/>
  <c r="AJ666" i="3" s="1"/>
  <c r="AI664" i="3"/>
  <c r="AJ664" i="3" s="1"/>
  <c r="AI662" i="3"/>
  <c r="AJ662" i="3" s="1"/>
  <c r="AI660" i="3"/>
  <c r="AJ660" i="3" s="1"/>
  <c r="AI658" i="3"/>
  <c r="AJ658" i="3" s="1"/>
  <c r="AI656" i="3"/>
  <c r="AJ656" i="3" s="1"/>
  <c r="AI654" i="3"/>
  <c r="AJ654" i="3" s="1"/>
  <c r="AI652" i="3"/>
  <c r="AJ652" i="3" s="1"/>
  <c r="AI650" i="3"/>
  <c r="AJ650" i="3" s="1"/>
  <c r="AI648" i="3"/>
  <c r="AJ648" i="3" s="1"/>
  <c r="AI646" i="3"/>
  <c r="AJ646" i="3" s="1"/>
  <c r="AI644" i="3"/>
  <c r="AJ644" i="3" s="1"/>
  <c r="AI642" i="3"/>
  <c r="AJ642" i="3" s="1"/>
  <c r="AI640" i="3"/>
  <c r="AJ640" i="3" s="1"/>
  <c r="AI638" i="3"/>
  <c r="AJ638" i="3" s="1"/>
  <c r="AI636" i="3"/>
  <c r="AJ636" i="3" s="1"/>
  <c r="AI634" i="3"/>
  <c r="AJ634" i="3" s="1"/>
  <c r="AI632" i="3"/>
  <c r="AJ632" i="3" s="1"/>
  <c r="AI630" i="3"/>
  <c r="AJ630" i="3" s="1"/>
  <c r="AI628" i="3"/>
  <c r="AJ628" i="3" s="1"/>
  <c r="AI626" i="3"/>
  <c r="AJ626" i="3" s="1"/>
  <c r="AI624" i="3"/>
  <c r="AJ624" i="3" s="1"/>
  <c r="AI622" i="3"/>
  <c r="AJ622" i="3" s="1"/>
  <c r="AI620" i="3"/>
  <c r="AJ620" i="3" s="1"/>
  <c r="AI618" i="3"/>
  <c r="AJ618" i="3" s="1"/>
  <c r="AI616" i="3"/>
  <c r="AJ616" i="3" s="1"/>
  <c r="AI614" i="3"/>
  <c r="AJ614" i="3" s="1"/>
  <c r="AI612" i="3"/>
  <c r="AJ612" i="3" s="1"/>
  <c r="AI610" i="3"/>
  <c r="AJ610" i="3" s="1"/>
  <c r="AI608" i="3"/>
  <c r="AJ608" i="3" s="1"/>
  <c r="AI606" i="3"/>
  <c r="AJ606" i="3" s="1"/>
  <c r="AI604" i="3"/>
  <c r="AJ604" i="3" s="1"/>
  <c r="AI602" i="3"/>
  <c r="AJ602" i="3" s="1"/>
  <c r="AI600" i="3"/>
  <c r="AJ600" i="3" s="1"/>
  <c r="AI598" i="3"/>
  <c r="AJ598" i="3" s="1"/>
  <c r="AI596" i="3"/>
  <c r="AJ596" i="3" s="1"/>
  <c r="AI594" i="3"/>
  <c r="AJ594" i="3" s="1"/>
  <c r="AI592" i="3"/>
  <c r="AJ592" i="3" s="1"/>
  <c r="AI590" i="3"/>
  <c r="AJ590" i="3" s="1"/>
  <c r="AI588" i="3"/>
  <c r="AJ588" i="3" s="1"/>
  <c r="AI586" i="3"/>
  <c r="AJ586" i="3" s="1"/>
  <c r="AI584" i="3"/>
  <c r="AJ584" i="3" s="1"/>
  <c r="AI582" i="3"/>
  <c r="AJ582" i="3" s="1"/>
  <c r="AI580" i="3"/>
  <c r="AJ580" i="3" s="1"/>
  <c r="AI578" i="3"/>
  <c r="AJ578" i="3" s="1"/>
  <c r="AI576" i="3"/>
  <c r="AJ576" i="3" s="1"/>
  <c r="AI574" i="3"/>
  <c r="AJ574" i="3" s="1"/>
  <c r="AI572" i="3"/>
  <c r="AJ572" i="3" s="1"/>
  <c r="AI570" i="3"/>
  <c r="AJ570" i="3" s="1"/>
  <c r="AI568" i="3"/>
  <c r="AJ568" i="3" s="1"/>
  <c r="AI566" i="3"/>
  <c r="AJ566" i="3" s="1"/>
  <c r="AI564" i="3"/>
  <c r="AJ564" i="3" s="1"/>
  <c r="AI562" i="3"/>
  <c r="AJ562" i="3" s="1"/>
  <c r="AI560" i="3"/>
  <c r="AJ560" i="3" s="1"/>
  <c r="AI558" i="3"/>
  <c r="AJ558" i="3" s="1"/>
  <c r="AI556" i="3"/>
  <c r="AJ556" i="3" s="1"/>
  <c r="AI554" i="3"/>
  <c r="AJ554" i="3" s="1"/>
  <c r="AI552" i="3"/>
  <c r="AJ552" i="3" s="1"/>
  <c r="AI550" i="3"/>
  <c r="AJ550" i="3" s="1"/>
  <c r="AI548" i="3"/>
  <c r="AJ548" i="3" s="1"/>
  <c r="AI546" i="3"/>
  <c r="AJ546" i="3" s="1"/>
  <c r="AI544" i="3"/>
  <c r="AJ544" i="3" s="1"/>
  <c r="AI542" i="3"/>
  <c r="AJ542" i="3" s="1"/>
  <c r="AI540" i="3"/>
  <c r="AJ540" i="3" s="1"/>
  <c r="AI538" i="3"/>
  <c r="AJ538" i="3" s="1"/>
  <c r="AI536" i="3"/>
  <c r="AJ536" i="3" s="1"/>
  <c r="AI534" i="3"/>
  <c r="AJ534" i="3" s="1"/>
  <c r="AI532" i="3"/>
  <c r="AJ532" i="3" s="1"/>
  <c r="AI530" i="3"/>
  <c r="AJ530" i="3" s="1"/>
  <c r="AI528" i="3"/>
  <c r="AJ528" i="3" s="1"/>
  <c r="AI526" i="3"/>
  <c r="AJ526" i="3" s="1"/>
  <c r="AI524" i="3"/>
  <c r="AJ524" i="3" s="1"/>
  <c r="AI522" i="3"/>
  <c r="AJ522" i="3" s="1"/>
  <c r="AI520" i="3"/>
  <c r="AJ520" i="3" s="1"/>
  <c r="AI518" i="3"/>
  <c r="AJ518" i="3" s="1"/>
  <c r="AI516" i="3"/>
  <c r="AJ516" i="3" s="1"/>
  <c r="AI514" i="3"/>
  <c r="AJ514" i="3" s="1"/>
  <c r="AI512" i="3"/>
  <c r="AJ512" i="3" s="1"/>
  <c r="AI510" i="3"/>
  <c r="AJ510" i="3" s="1"/>
  <c r="AI508" i="3"/>
  <c r="AJ508" i="3" s="1"/>
  <c r="AI506" i="3"/>
  <c r="AJ506" i="3" s="1"/>
  <c r="AI504" i="3"/>
  <c r="AJ504" i="3" s="1"/>
  <c r="AI502" i="3"/>
  <c r="AJ502" i="3" s="1"/>
  <c r="AI500" i="3"/>
  <c r="AJ500" i="3" s="1"/>
  <c r="AI498" i="3"/>
  <c r="AJ498" i="3" s="1"/>
  <c r="AI496" i="3"/>
  <c r="AJ496" i="3" s="1"/>
  <c r="AI494" i="3"/>
  <c r="AJ494" i="3" s="1"/>
  <c r="AI492" i="3"/>
  <c r="AJ492" i="3" s="1"/>
  <c r="AI490" i="3"/>
  <c r="AJ490" i="3" s="1"/>
  <c r="AI488" i="3"/>
  <c r="AJ488" i="3" s="1"/>
  <c r="AI486" i="3"/>
  <c r="AJ486" i="3" s="1"/>
  <c r="AI484" i="3"/>
  <c r="AJ484" i="3" s="1"/>
  <c r="AI482" i="3"/>
  <c r="AJ482" i="3" s="1"/>
  <c r="AI480" i="3"/>
  <c r="AJ480" i="3" s="1"/>
  <c r="AI478" i="3"/>
  <c r="AJ478" i="3" s="1"/>
  <c r="AI476" i="3"/>
  <c r="AJ476" i="3" s="1"/>
  <c r="AI474" i="3"/>
  <c r="AJ474" i="3" s="1"/>
  <c r="AI472" i="3"/>
  <c r="AJ472" i="3" s="1"/>
  <c r="AI470" i="3"/>
  <c r="AJ470" i="3" s="1"/>
  <c r="AI468" i="3"/>
  <c r="AJ468" i="3" s="1"/>
  <c r="AI466" i="3"/>
  <c r="AJ466" i="3" s="1"/>
  <c r="AI464" i="3"/>
  <c r="AJ464" i="3" s="1"/>
  <c r="AI462" i="3"/>
  <c r="AJ462" i="3" s="1"/>
  <c r="AI460" i="3"/>
  <c r="AJ460" i="3" s="1"/>
  <c r="AI458" i="3"/>
  <c r="AJ458" i="3" s="1"/>
  <c r="AI456" i="3"/>
  <c r="AJ456" i="3" s="1"/>
  <c r="AI454" i="3"/>
  <c r="AJ454" i="3" s="1"/>
  <c r="AI452" i="3"/>
  <c r="AJ452" i="3" s="1"/>
  <c r="AI450" i="3"/>
  <c r="AJ450" i="3" s="1"/>
  <c r="AI448" i="3"/>
  <c r="AJ448" i="3" s="1"/>
  <c r="AI446" i="3"/>
  <c r="AJ446" i="3" s="1"/>
  <c r="AI444" i="3"/>
  <c r="AJ444" i="3" s="1"/>
  <c r="AI442" i="3"/>
  <c r="AJ442" i="3" s="1"/>
  <c r="AI440" i="3"/>
  <c r="AJ440" i="3" s="1"/>
  <c r="AI438" i="3"/>
  <c r="AJ438" i="3" s="1"/>
  <c r="AI436" i="3"/>
  <c r="AJ436" i="3" s="1"/>
  <c r="AI434" i="3"/>
  <c r="AJ434" i="3" s="1"/>
  <c r="AI432" i="3"/>
  <c r="AJ432" i="3" s="1"/>
  <c r="AI430" i="3"/>
  <c r="AJ430" i="3" s="1"/>
  <c r="AI428" i="3"/>
  <c r="AJ428" i="3" s="1"/>
  <c r="AI426" i="3"/>
  <c r="AJ426" i="3" s="1"/>
  <c r="AI424" i="3"/>
  <c r="AJ424" i="3" s="1"/>
  <c r="AI422" i="3"/>
  <c r="AJ422" i="3" s="1"/>
  <c r="AI420" i="3"/>
  <c r="AJ420" i="3" s="1"/>
  <c r="AI418" i="3"/>
  <c r="AJ418" i="3" s="1"/>
  <c r="AI416" i="3"/>
  <c r="AJ416" i="3" s="1"/>
  <c r="AI414" i="3"/>
  <c r="AJ414" i="3" s="1"/>
  <c r="AI412" i="3"/>
  <c r="AJ412" i="3" s="1"/>
  <c r="AI410" i="3"/>
  <c r="AJ410" i="3" s="1"/>
  <c r="AI408" i="3"/>
  <c r="AJ408" i="3" s="1"/>
  <c r="AI406" i="3"/>
  <c r="AJ406" i="3" s="1"/>
  <c r="AI404" i="3"/>
  <c r="AJ404" i="3" s="1"/>
  <c r="AI402" i="3"/>
  <c r="AJ402" i="3" s="1"/>
  <c r="AI400" i="3"/>
  <c r="AJ400" i="3" s="1"/>
  <c r="AI398" i="3"/>
  <c r="AJ398" i="3" s="1"/>
  <c r="AI396" i="3"/>
  <c r="AJ396" i="3" s="1"/>
  <c r="AI394" i="3"/>
  <c r="AJ394" i="3" s="1"/>
  <c r="AI392" i="3"/>
  <c r="AJ392" i="3" s="1"/>
  <c r="AI390" i="3"/>
  <c r="AJ390" i="3" s="1"/>
  <c r="AI388" i="3"/>
  <c r="AJ388" i="3" s="1"/>
  <c r="AI386" i="3"/>
  <c r="AJ386" i="3" s="1"/>
  <c r="AI384" i="3"/>
  <c r="AJ384" i="3" s="1"/>
  <c r="AI382" i="3"/>
  <c r="AJ382" i="3" s="1"/>
  <c r="AI380" i="3"/>
  <c r="AJ380" i="3" s="1"/>
  <c r="AI378" i="3"/>
  <c r="AJ378" i="3" s="1"/>
  <c r="AI376" i="3"/>
  <c r="AJ376" i="3" s="1"/>
  <c r="AI374" i="3"/>
  <c r="AJ374" i="3" s="1"/>
  <c r="AI372" i="3"/>
  <c r="AJ372" i="3" s="1"/>
  <c r="AI370" i="3"/>
  <c r="AJ370" i="3" s="1"/>
  <c r="AI368" i="3"/>
  <c r="AJ368" i="3" s="1"/>
  <c r="AI366" i="3"/>
  <c r="AJ366" i="3" s="1"/>
  <c r="AI364" i="3"/>
  <c r="AJ364" i="3" s="1"/>
  <c r="AI362" i="3"/>
  <c r="AJ362" i="3" s="1"/>
  <c r="AI360" i="3"/>
  <c r="AJ360" i="3" s="1"/>
  <c r="AI358" i="3"/>
  <c r="AJ358" i="3" s="1"/>
  <c r="AI356" i="3"/>
  <c r="AJ356" i="3" s="1"/>
  <c r="AI354" i="3"/>
  <c r="AJ354" i="3" s="1"/>
  <c r="AI352" i="3"/>
  <c r="AJ352" i="3" s="1"/>
  <c r="AI350" i="3"/>
  <c r="AJ350" i="3" s="1"/>
  <c r="AI348" i="3"/>
  <c r="AJ348" i="3" s="1"/>
  <c r="AI346" i="3"/>
  <c r="AJ346" i="3" s="1"/>
  <c r="AI344" i="3"/>
  <c r="AJ344" i="3" s="1"/>
  <c r="AI342" i="3"/>
  <c r="AJ342" i="3" s="1"/>
  <c r="AI340" i="3"/>
  <c r="AJ340" i="3" s="1"/>
  <c r="AI338" i="3"/>
  <c r="AJ338" i="3" s="1"/>
  <c r="AI336" i="3"/>
  <c r="AJ336" i="3" s="1"/>
  <c r="AI334" i="3"/>
  <c r="AJ334" i="3" s="1"/>
  <c r="AI332" i="3"/>
  <c r="AJ332" i="3" s="1"/>
  <c r="AI330" i="3"/>
  <c r="AJ330" i="3" s="1"/>
  <c r="AI328" i="3"/>
  <c r="AJ328" i="3" s="1"/>
  <c r="AI326" i="3"/>
  <c r="AJ326" i="3" s="1"/>
  <c r="AI324" i="3"/>
  <c r="AJ324" i="3" s="1"/>
  <c r="AI322" i="3"/>
  <c r="AJ322" i="3" s="1"/>
  <c r="AI320" i="3"/>
  <c r="AJ320" i="3" s="1"/>
  <c r="AI318" i="3"/>
  <c r="AJ318" i="3" s="1"/>
  <c r="AI316" i="3"/>
  <c r="AJ316" i="3" s="1"/>
  <c r="AI314" i="3"/>
  <c r="AJ314" i="3" s="1"/>
  <c r="AI312" i="3"/>
  <c r="AJ312" i="3" s="1"/>
  <c r="AI310" i="3"/>
  <c r="AJ310" i="3" s="1"/>
  <c r="AI308" i="3"/>
  <c r="AJ308" i="3" s="1"/>
  <c r="AI306" i="3"/>
  <c r="AJ306" i="3" s="1"/>
  <c r="AI304" i="3"/>
  <c r="AJ304" i="3" s="1"/>
  <c r="AI302" i="3"/>
  <c r="AJ302" i="3" s="1"/>
  <c r="AI300" i="3"/>
  <c r="AJ300" i="3" s="1"/>
  <c r="AI298" i="3"/>
  <c r="AJ298" i="3" s="1"/>
  <c r="AI296" i="3"/>
  <c r="AJ296" i="3" s="1"/>
  <c r="AI294" i="3"/>
  <c r="AJ294" i="3" s="1"/>
  <c r="AI292" i="3"/>
  <c r="AJ292" i="3" s="1"/>
  <c r="AI290" i="3"/>
  <c r="AJ290" i="3" s="1"/>
  <c r="AI288" i="3"/>
  <c r="AJ288" i="3" s="1"/>
  <c r="AI286" i="3"/>
  <c r="AJ286" i="3" s="1"/>
  <c r="AI284" i="3"/>
  <c r="AJ284" i="3" s="1"/>
  <c r="AI282" i="3"/>
  <c r="AJ282" i="3" s="1"/>
  <c r="AI280" i="3"/>
  <c r="AJ280" i="3" s="1"/>
  <c r="AI278" i="3"/>
  <c r="AJ278" i="3" s="1"/>
  <c r="AI276" i="3"/>
  <c r="AJ276" i="3" s="1"/>
  <c r="AI274" i="3"/>
  <c r="AJ274" i="3" s="1"/>
  <c r="AI272" i="3"/>
  <c r="AJ272" i="3" s="1"/>
  <c r="AI270" i="3"/>
  <c r="AJ270" i="3" s="1"/>
  <c r="AI268" i="3"/>
  <c r="AJ268" i="3" s="1"/>
  <c r="AI266" i="3"/>
  <c r="AJ266" i="3" s="1"/>
  <c r="AI264" i="3"/>
  <c r="AJ264" i="3" s="1"/>
  <c r="AI262" i="3"/>
  <c r="AJ262" i="3" s="1"/>
  <c r="AI260" i="3"/>
  <c r="AJ260" i="3" s="1"/>
  <c r="AI258" i="3"/>
  <c r="AJ258" i="3" s="1"/>
  <c r="AI256" i="3"/>
  <c r="AJ256" i="3" s="1"/>
  <c r="AI254" i="3"/>
  <c r="AJ254" i="3" s="1"/>
  <c r="AI252" i="3"/>
  <c r="AJ252" i="3" s="1"/>
  <c r="AI250" i="3"/>
  <c r="AJ250" i="3" s="1"/>
  <c r="AI248" i="3"/>
  <c r="AJ248" i="3" s="1"/>
  <c r="AI246" i="3"/>
  <c r="AJ246" i="3" s="1"/>
  <c r="AI244" i="3"/>
  <c r="AJ244" i="3" s="1"/>
  <c r="AI242" i="3"/>
  <c r="AJ242" i="3" s="1"/>
  <c r="AI240" i="3"/>
  <c r="AJ240" i="3" s="1"/>
  <c r="AI238" i="3"/>
  <c r="AJ238" i="3" s="1"/>
  <c r="AI236" i="3"/>
  <c r="AJ236" i="3" s="1"/>
  <c r="AI234" i="3"/>
  <c r="AJ234" i="3" s="1"/>
  <c r="AI232" i="3"/>
  <c r="AJ232" i="3" s="1"/>
  <c r="AI230" i="3"/>
  <c r="AJ230" i="3" s="1"/>
  <c r="AI228" i="3"/>
  <c r="AJ228" i="3" s="1"/>
  <c r="AI226" i="3"/>
  <c r="AJ226" i="3" s="1"/>
  <c r="AI224" i="3"/>
  <c r="AJ224" i="3" s="1"/>
  <c r="AI222" i="3"/>
  <c r="AJ222" i="3" s="1"/>
  <c r="AI220" i="3"/>
  <c r="AJ220" i="3" s="1"/>
  <c r="AI218" i="3"/>
  <c r="AJ218" i="3" s="1"/>
  <c r="AI216" i="3"/>
  <c r="AJ216" i="3" s="1"/>
  <c r="AI214" i="3"/>
  <c r="AJ214" i="3" s="1"/>
  <c r="AI212" i="3"/>
  <c r="AJ212" i="3" s="1"/>
  <c r="AI210" i="3"/>
  <c r="AJ210" i="3" s="1"/>
  <c r="AI208" i="3"/>
  <c r="AJ208" i="3" s="1"/>
  <c r="AI206" i="3"/>
  <c r="AJ206" i="3" s="1"/>
  <c r="AI204" i="3"/>
  <c r="AJ204" i="3" s="1"/>
  <c r="AI202" i="3"/>
  <c r="AJ202" i="3" s="1"/>
  <c r="AI200" i="3"/>
  <c r="AJ200" i="3" s="1"/>
  <c r="AI198" i="3"/>
  <c r="AJ198" i="3" s="1"/>
  <c r="AI196" i="3"/>
  <c r="AJ196" i="3" s="1"/>
  <c r="AI194" i="3"/>
  <c r="AJ194" i="3" s="1"/>
  <c r="AI192" i="3"/>
  <c r="AJ192" i="3" s="1"/>
  <c r="AI190" i="3"/>
  <c r="AJ190" i="3" s="1"/>
  <c r="AI188" i="3"/>
  <c r="AJ188" i="3" s="1"/>
  <c r="AI186" i="3"/>
  <c r="AJ186" i="3" s="1"/>
  <c r="AI184" i="3"/>
  <c r="AJ184" i="3" s="1"/>
  <c r="AI182" i="3"/>
  <c r="AJ182" i="3" s="1"/>
  <c r="AI180" i="3"/>
  <c r="AJ180" i="3" s="1"/>
  <c r="AI178" i="3"/>
  <c r="AJ178" i="3" s="1"/>
  <c r="AI176" i="3"/>
  <c r="AJ176" i="3" s="1"/>
  <c r="AI174" i="3"/>
  <c r="AJ174" i="3" s="1"/>
  <c r="AI172" i="3"/>
  <c r="AJ172" i="3" s="1"/>
  <c r="AI170" i="3"/>
  <c r="AJ170" i="3" s="1"/>
  <c r="AI168" i="3"/>
  <c r="AJ168" i="3" s="1"/>
  <c r="AI166" i="3"/>
  <c r="AJ166" i="3" s="1"/>
  <c r="AI164" i="3"/>
  <c r="AJ164" i="3" s="1"/>
  <c r="AI162" i="3"/>
  <c r="AJ162" i="3" s="1"/>
  <c r="AI160" i="3"/>
  <c r="AJ160" i="3" s="1"/>
  <c r="AI158" i="3"/>
  <c r="AJ158" i="3" s="1"/>
  <c r="AI156" i="3"/>
  <c r="AJ156" i="3" s="1"/>
  <c r="AI154" i="3"/>
  <c r="AJ154" i="3" s="1"/>
  <c r="AI152" i="3"/>
  <c r="AJ152" i="3" s="1"/>
  <c r="AI150" i="3"/>
  <c r="AJ150" i="3" s="1"/>
  <c r="AI148" i="3"/>
  <c r="AJ148" i="3" s="1"/>
  <c r="AI146" i="3"/>
  <c r="AJ146" i="3" s="1"/>
  <c r="AI144" i="3"/>
  <c r="AJ144" i="3" s="1"/>
  <c r="AI142" i="3"/>
  <c r="AJ142" i="3" s="1"/>
  <c r="AI140" i="3"/>
  <c r="AJ140" i="3" s="1"/>
  <c r="AI138" i="3"/>
  <c r="AJ138" i="3" s="1"/>
  <c r="AI136" i="3"/>
  <c r="AJ136" i="3" s="1"/>
  <c r="AI134" i="3"/>
  <c r="AJ134" i="3" s="1"/>
  <c r="AI132" i="3"/>
  <c r="AJ132" i="3" s="1"/>
  <c r="AI130" i="3"/>
  <c r="AJ130" i="3" s="1"/>
  <c r="AI128" i="3"/>
  <c r="AJ128" i="3" s="1"/>
  <c r="AI126" i="3"/>
  <c r="AJ126" i="3" s="1"/>
  <c r="AI124" i="3"/>
  <c r="AJ124" i="3" s="1"/>
  <c r="AI122" i="3"/>
  <c r="AJ122" i="3" s="1"/>
  <c r="AI120" i="3"/>
  <c r="AJ120" i="3" s="1"/>
  <c r="AI118" i="3"/>
  <c r="AJ118" i="3" s="1"/>
  <c r="AI116" i="3"/>
  <c r="AJ116" i="3" s="1"/>
  <c r="AI114" i="3"/>
  <c r="AJ114" i="3" s="1"/>
  <c r="AI112" i="3"/>
  <c r="AJ112" i="3" s="1"/>
  <c r="AI110" i="3"/>
  <c r="AJ110" i="3" s="1"/>
  <c r="AI108" i="3"/>
  <c r="AJ108" i="3" s="1"/>
  <c r="AI106" i="3"/>
  <c r="AJ106" i="3" s="1"/>
  <c r="AI104" i="3"/>
  <c r="AJ104" i="3" s="1"/>
  <c r="AI102" i="3"/>
  <c r="AJ102" i="3" s="1"/>
  <c r="AI100" i="3"/>
  <c r="AJ100" i="3" s="1"/>
  <c r="AI98" i="3"/>
  <c r="AJ98" i="3" s="1"/>
  <c r="AI96" i="3"/>
  <c r="AJ96" i="3" s="1"/>
  <c r="AI94" i="3"/>
  <c r="AJ94" i="3" s="1"/>
  <c r="AI92" i="3"/>
  <c r="AJ92" i="3" s="1"/>
  <c r="AI90" i="3"/>
  <c r="AJ90" i="3" s="1"/>
  <c r="AI88" i="3"/>
  <c r="AJ88" i="3" s="1"/>
  <c r="AI86" i="3"/>
  <c r="AJ86" i="3" s="1"/>
  <c r="AI84" i="3"/>
  <c r="AJ84" i="3" s="1"/>
  <c r="AI82" i="3"/>
  <c r="AJ82" i="3" s="1"/>
  <c r="AI80" i="3"/>
  <c r="AJ80" i="3" s="1"/>
  <c r="AI78" i="3"/>
  <c r="AJ78" i="3" s="1"/>
  <c r="AI76" i="3"/>
  <c r="AJ76" i="3" s="1"/>
  <c r="AI74" i="3"/>
  <c r="AJ74" i="3" s="1"/>
  <c r="AI72" i="3"/>
  <c r="AJ72" i="3" s="1"/>
  <c r="AI70" i="3"/>
  <c r="AJ70" i="3" s="1"/>
  <c r="AI68" i="3"/>
  <c r="AJ68" i="3" s="1"/>
  <c r="AI66" i="3"/>
  <c r="AJ66" i="3" s="1"/>
  <c r="AI64" i="3"/>
  <c r="AJ64" i="3" s="1"/>
  <c r="AI62" i="3"/>
  <c r="AJ62" i="3" s="1"/>
  <c r="AI60" i="3"/>
  <c r="AJ60" i="3" s="1"/>
  <c r="AI58" i="3"/>
  <c r="AJ58" i="3" s="1"/>
  <c r="AI56" i="3"/>
  <c r="AJ56" i="3" s="1"/>
  <c r="AI54" i="3"/>
  <c r="AJ54" i="3" s="1"/>
  <c r="AI52" i="3"/>
  <c r="AJ52" i="3" s="1"/>
  <c r="AI50" i="3"/>
  <c r="AJ50" i="3" s="1"/>
  <c r="AI48" i="3"/>
  <c r="AJ48" i="3" s="1"/>
  <c r="AI46" i="3"/>
  <c r="AJ46" i="3" s="1"/>
  <c r="AI44" i="3"/>
  <c r="AJ44" i="3" s="1"/>
  <c r="AI42" i="3"/>
  <c r="AJ42" i="3" s="1"/>
  <c r="AI40" i="3"/>
  <c r="AJ40" i="3" s="1"/>
  <c r="AI38" i="3"/>
  <c r="AJ38" i="3" s="1"/>
  <c r="AI36" i="3"/>
  <c r="AJ36" i="3" s="1"/>
  <c r="AI34" i="3"/>
  <c r="AJ34" i="3" s="1"/>
  <c r="AI32" i="3"/>
  <c r="AJ32" i="3" s="1"/>
  <c r="AI30" i="3"/>
  <c r="AJ30" i="3" s="1"/>
  <c r="AI28" i="3"/>
  <c r="AJ28" i="3" s="1"/>
  <c r="AI26" i="3"/>
  <c r="AJ26" i="3" s="1"/>
  <c r="AI24" i="3"/>
  <c r="AJ24" i="3" s="1"/>
  <c r="AI22" i="3"/>
  <c r="AJ22" i="3" s="1"/>
  <c r="AI20" i="3"/>
  <c r="AJ20" i="3" s="1"/>
  <c r="AI18" i="3"/>
  <c r="AJ18" i="3" s="1"/>
  <c r="AI16" i="3"/>
  <c r="AB910" i="3"/>
  <c r="AC910" i="3" s="1"/>
  <c r="AB908" i="3"/>
  <c r="AC908" i="3" s="1"/>
  <c r="AB906" i="3"/>
  <c r="AC906" i="3" s="1"/>
  <c r="AB904" i="3"/>
  <c r="AC904" i="3" s="1"/>
  <c r="AB902" i="3"/>
  <c r="AC902" i="3" s="1"/>
  <c r="AB900" i="3"/>
  <c r="AC900" i="3" s="1"/>
  <c r="AB898" i="3"/>
  <c r="AC898" i="3" s="1"/>
  <c r="AB896" i="3"/>
  <c r="AC896" i="3" s="1"/>
  <c r="AB894" i="3"/>
  <c r="AC894" i="3" s="1"/>
  <c r="AB892" i="3"/>
  <c r="AC892" i="3" s="1"/>
  <c r="AB890" i="3"/>
  <c r="AC890" i="3" s="1"/>
  <c r="AB888" i="3"/>
  <c r="AC888" i="3" s="1"/>
  <c r="AB886" i="3"/>
  <c r="AC886" i="3" s="1"/>
  <c r="AB884" i="3"/>
  <c r="AC884" i="3" s="1"/>
  <c r="AB882" i="3"/>
  <c r="AC882" i="3" s="1"/>
  <c r="AB880" i="3"/>
  <c r="AC880" i="3" s="1"/>
  <c r="AB878" i="3"/>
  <c r="AC878" i="3" s="1"/>
  <c r="AB876" i="3"/>
  <c r="AC876" i="3" s="1"/>
  <c r="AB874" i="3"/>
  <c r="AC874" i="3" s="1"/>
  <c r="AB872" i="3"/>
  <c r="AC872" i="3" s="1"/>
  <c r="AB870" i="3"/>
  <c r="AC870" i="3" s="1"/>
  <c r="AB868" i="3"/>
  <c r="AC868" i="3" s="1"/>
  <c r="AB866" i="3"/>
  <c r="AC866" i="3" s="1"/>
  <c r="AB864" i="3"/>
  <c r="AC864" i="3" s="1"/>
  <c r="AB862" i="3"/>
  <c r="AC862" i="3" s="1"/>
  <c r="AB860" i="3"/>
  <c r="AC860" i="3" s="1"/>
  <c r="AB858" i="3"/>
  <c r="AC858" i="3" s="1"/>
  <c r="AB856" i="3"/>
  <c r="AC856" i="3" s="1"/>
  <c r="AB854" i="3"/>
  <c r="AC854" i="3" s="1"/>
  <c r="AB852" i="3"/>
  <c r="AC852" i="3" s="1"/>
  <c r="AB850" i="3"/>
  <c r="AC850" i="3" s="1"/>
  <c r="AB848" i="3"/>
  <c r="AC848" i="3" s="1"/>
  <c r="AB846" i="3"/>
  <c r="AC846" i="3" s="1"/>
  <c r="AB844" i="3"/>
  <c r="AC844" i="3" s="1"/>
  <c r="AB842" i="3"/>
  <c r="AC842" i="3" s="1"/>
  <c r="AB840" i="3"/>
  <c r="AC840" i="3" s="1"/>
  <c r="AB838" i="3"/>
  <c r="AC838" i="3" s="1"/>
  <c r="AB836" i="3"/>
  <c r="AC836" i="3" s="1"/>
  <c r="AB834" i="3"/>
  <c r="AC834" i="3" s="1"/>
  <c r="AB832" i="3"/>
  <c r="AC832" i="3" s="1"/>
  <c r="AB830" i="3"/>
  <c r="AC830" i="3" s="1"/>
  <c r="AB828" i="3"/>
  <c r="AC828" i="3" s="1"/>
  <c r="AB826" i="3"/>
  <c r="AC826" i="3" s="1"/>
  <c r="AB824" i="3"/>
  <c r="AC824" i="3" s="1"/>
  <c r="AB822" i="3"/>
  <c r="AC822" i="3" s="1"/>
  <c r="AB820" i="3"/>
  <c r="AC820" i="3" s="1"/>
  <c r="AB818" i="3"/>
  <c r="AC818" i="3" s="1"/>
  <c r="AB816" i="3"/>
  <c r="AC816" i="3" s="1"/>
  <c r="AB814" i="3"/>
  <c r="AC814" i="3" s="1"/>
  <c r="AB812" i="3"/>
  <c r="AC812" i="3" s="1"/>
  <c r="AB810" i="3"/>
  <c r="AC810" i="3" s="1"/>
  <c r="AB808" i="3"/>
  <c r="AC808" i="3" s="1"/>
  <c r="AB806" i="3"/>
  <c r="AC806" i="3" s="1"/>
  <c r="AB804" i="3"/>
  <c r="AC804" i="3" s="1"/>
  <c r="AB802" i="3"/>
  <c r="AC802" i="3" s="1"/>
  <c r="AB800" i="3"/>
  <c r="AC800" i="3" s="1"/>
  <c r="AB798" i="3"/>
  <c r="AC798" i="3" s="1"/>
  <c r="AB796" i="3"/>
  <c r="AC796" i="3" s="1"/>
  <c r="AB794" i="3"/>
  <c r="AC794" i="3" s="1"/>
  <c r="AB792" i="3"/>
  <c r="AC792" i="3" s="1"/>
  <c r="AB790" i="3"/>
  <c r="AC790" i="3" s="1"/>
  <c r="AB788" i="3"/>
  <c r="AC788" i="3" s="1"/>
  <c r="AB786" i="3"/>
  <c r="AC786" i="3" s="1"/>
  <c r="AB784" i="3"/>
  <c r="AC784" i="3" s="1"/>
  <c r="AB782" i="3"/>
  <c r="AC782" i="3" s="1"/>
  <c r="AB780" i="3"/>
  <c r="AC780" i="3" s="1"/>
  <c r="AB778" i="3"/>
  <c r="AC778" i="3" s="1"/>
  <c r="AB776" i="3"/>
  <c r="AC776" i="3" s="1"/>
  <c r="AB774" i="3"/>
  <c r="AC774" i="3" s="1"/>
  <c r="AB772" i="3"/>
  <c r="AC772" i="3" s="1"/>
  <c r="AB770" i="3"/>
  <c r="AC770" i="3" s="1"/>
  <c r="AB768" i="3"/>
  <c r="AC768" i="3" s="1"/>
  <c r="AB766" i="3"/>
  <c r="AC766" i="3" s="1"/>
  <c r="AB764" i="3"/>
  <c r="AC764" i="3" s="1"/>
  <c r="AB762" i="3"/>
  <c r="AC762" i="3" s="1"/>
  <c r="AB760" i="3"/>
  <c r="AC760" i="3" s="1"/>
  <c r="AB758" i="3"/>
  <c r="AC758" i="3" s="1"/>
  <c r="AB756" i="3"/>
  <c r="AC756" i="3" s="1"/>
  <c r="AB754" i="3"/>
  <c r="AC754" i="3" s="1"/>
  <c r="AB752" i="3"/>
  <c r="AC752" i="3" s="1"/>
  <c r="AB750" i="3"/>
  <c r="AC750" i="3" s="1"/>
  <c r="AB748" i="3"/>
  <c r="AC748" i="3" s="1"/>
  <c r="AB746" i="3"/>
  <c r="AC746" i="3" s="1"/>
  <c r="AB744" i="3"/>
  <c r="AC744" i="3" s="1"/>
  <c r="AB742" i="3"/>
  <c r="AC742" i="3" s="1"/>
  <c r="AB740" i="3"/>
  <c r="AC740" i="3" s="1"/>
  <c r="AB738" i="3"/>
  <c r="AC738" i="3" s="1"/>
  <c r="AB736" i="3"/>
  <c r="AC736" i="3" s="1"/>
  <c r="AB734" i="3"/>
  <c r="AC734" i="3" s="1"/>
  <c r="AB732" i="3"/>
  <c r="AC732" i="3" s="1"/>
  <c r="AB730" i="3"/>
  <c r="AC730" i="3" s="1"/>
  <c r="AB728" i="3"/>
  <c r="AC728" i="3" s="1"/>
  <c r="AB726" i="3"/>
  <c r="AC726" i="3" s="1"/>
  <c r="AB724" i="3"/>
  <c r="AC724" i="3" s="1"/>
  <c r="AB722" i="3"/>
  <c r="AC722" i="3" s="1"/>
  <c r="AB720" i="3"/>
  <c r="AC720" i="3" s="1"/>
  <c r="AB718" i="3"/>
  <c r="AC718" i="3" s="1"/>
  <c r="AB716" i="3"/>
  <c r="AC716" i="3" s="1"/>
  <c r="AB714" i="3"/>
  <c r="AC714" i="3" s="1"/>
  <c r="AB712" i="3"/>
  <c r="AC712" i="3" s="1"/>
  <c r="AB710" i="3"/>
  <c r="AC710" i="3" s="1"/>
  <c r="AB708" i="3"/>
  <c r="AC708" i="3" s="1"/>
  <c r="AB706" i="3"/>
  <c r="AC706" i="3" s="1"/>
  <c r="AB704" i="3"/>
  <c r="AC704" i="3" s="1"/>
  <c r="AB702" i="3"/>
  <c r="AC702" i="3" s="1"/>
  <c r="AB700" i="3"/>
  <c r="AC700" i="3" s="1"/>
  <c r="AB698" i="3"/>
  <c r="AC698" i="3" s="1"/>
  <c r="AB696" i="3"/>
  <c r="AC696" i="3" s="1"/>
  <c r="AB694" i="3"/>
  <c r="AC694" i="3" s="1"/>
  <c r="AB692" i="3"/>
  <c r="AC692" i="3" s="1"/>
  <c r="AB690" i="3"/>
  <c r="AC690" i="3" s="1"/>
  <c r="AB688" i="3"/>
  <c r="AC688" i="3" s="1"/>
  <c r="AB686" i="3"/>
  <c r="AC686" i="3" s="1"/>
  <c r="AB684" i="3"/>
  <c r="AC684" i="3" s="1"/>
  <c r="AB682" i="3"/>
  <c r="AC682" i="3" s="1"/>
  <c r="AB680" i="3"/>
  <c r="AC680" i="3" s="1"/>
  <c r="AB678" i="3"/>
  <c r="AC678" i="3" s="1"/>
  <c r="AB676" i="3"/>
  <c r="AC676" i="3" s="1"/>
  <c r="AB674" i="3"/>
  <c r="AC674" i="3" s="1"/>
  <c r="AB672" i="3"/>
  <c r="AC672" i="3" s="1"/>
  <c r="AB670" i="3"/>
  <c r="AC670" i="3" s="1"/>
  <c r="AB668" i="3"/>
  <c r="AC668" i="3" s="1"/>
  <c r="AB666" i="3"/>
  <c r="AC666" i="3" s="1"/>
  <c r="AB664" i="3"/>
  <c r="AC664" i="3" s="1"/>
  <c r="AB662" i="3"/>
  <c r="AC662" i="3" s="1"/>
  <c r="AB660" i="3"/>
  <c r="AC660" i="3" s="1"/>
  <c r="AB658" i="3"/>
  <c r="AC658" i="3" s="1"/>
  <c r="AB656" i="3"/>
  <c r="AC656" i="3" s="1"/>
  <c r="AB654" i="3"/>
  <c r="AC654" i="3" s="1"/>
  <c r="AB652" i="3"/>
  <c r="AC652" i="3" s="1"/>
  <c r="AB650" i="3"/>
  <c r="AC650" i="3" s="1"/>
  <c r="AB648" i="3"/>
  <c r="AC648" i="3" s="1"/>
  <c r="AB646" i="3"/>
  <c r="AC646" i="3" s="1"/>
  <c r="AB644" i="3"/>
  <c r="AC644" i="3" s="1"/>
  <c r="AB642" i="3"/>
  <c r="AC642" i="3" s="1"/>
  <c r="AB640" i="3"/>
  <c r="AC640" i="3" s="1"/>
  <c r="AB638" i="3"/>
  <c r="AC638" i="3" s="1"/>
  <c r="AB636" i="3"/>
  <c r="AC636" i="3" s="1"/>
  <c r="AB634" i="3"/>
  <c r="AC634" i="3" s="1"/>
  <c r="AB632" i="3"/>
  <c r="AC632" i="3" s="1"/>
  <c r="AB630" i="3"/>
  <c r="AC630" i="3" s="1"/>
  <c r="AB628" i="3"/>
  <c r="AC628" i="3" s="1"/>
  <c r="AB626" i="3"/>
  <c r="AC626" i="3" s="1"/>
  <c r="AB624" i="3"/>
  <c r="AC624" i="3" s="1"/>
  <c r="AB622" i="3"/>
  <c r="AC622" i="3" s="1"/>
  <c r="AB620" i="3"/>
  <c r="AC620" i="3" s="1"/>
  <c r="AB618" i="3"/>
  <c r="AC618" i="3" s="1"/>
  <c r="AB616" i="3"/>
  <c r="AC616" i="3" s="1"/>
  <c r="AB614" i="3"/>
  <c r="AC614" i="3" s="1"/>
  <c r="AB612" i="3"/>
  <c r="AC612" i="3" s="1"/>
  <c r="AB610" i="3"/>
  <c r="AC610" i="3" s="1"/>
  <c r="AB608" i="3"/>
  <c r="AC608" i="3" s="1"/>
  <c r="AB606" i="3"/>
  <c r="AC606" i="3" s="1"/>
  <c r="AB604" i="3"/>
  <c r="AC604" i="3" s="1"/>
  <c r="AB602" i="3"/>
  <c r="AC602" i="3" s="1"/>
  <c r="AB600" i="3"/>
  <c r="AC600" i="3" s="1"/>
  <c r="AB598" i="3"/>
  <c r="AC598" i="3" s="1"/>
  <c r="AB596" i="3"/>
  <c r="AC596" i="3" s="1"/>
  <c r="AB594" i="3"/>
  <c r="AC594" i="3" s="1"/>
  <c r="AB592" i="3"/>
  <c r="AC592" i="3" s="1"/>
  <c r="AB590" i="3"/>
  <c r="AC590" i="3" s="1"/>
  <c r="AB588" i="3"/>
  <c r="AC588" i="3" s="1"/>
  <c r="AB586" i="3"/>
  <c r="AC586" i="3" s="1"/>
  <c r="AB584" i="3"/>
  <c r="AC584" i="3" s="1"/>
  <c r="AB582" i="3"/>
  <c r="AC582" i="3" s="1"/>
  <c r="AB580" i="3"/>
  <c r="AC580" i="3" s="1"/>
  <c r="AB578" i="3"/>
  <c r="AC578" i="3" s="1"/>
  <c r="AB576" i="3"/>
  <c r="AC576" i="3" s="1"/>
  <c r="AB574" i="3"/>
  <c r="AC574" i="3" s="1"/>
  <c r="AB572" i="3"/>
  <c r="AC572" i="3" s="1"/>
  <c r="AB570" i="3"/>
  <c r="AC570" i="3" s="1"/>
  <c r="AB568" i="3"/>
  <c r="AC568" i="3" s="1"/>
  <c r="AB566" i="3"/>
  <c r="AC566" i="3" s="1"/>
  <c r="AB564" i="3"/>
  <c r="AC564" i="3" s="1"/>
  <c r="AB562" i="3"/>
  <c r="AC562" i="3" s="1"/>
  <c r="AB560" i="3"/>
  <c r="AC560" i="3" s="1"/>
  <c r="AB558" i="3"/>
  <c r="AC558" i="3" s="1"/>
  <c r="AB556" i="3"/>
  <c r="AC556" i="3" s="1"/>
  <c r="AB554" i="3"/>
  <c r="AC554" i="3" s="1"/>
  <c r="AB552" i="3"/>
  <c r="AC552" i="3" s="1"/>
  <c r="AB550" i="3"/>
  <c r="AC550" i="3" s="1"/>
  <c r="AB548" i="3"/>
  <c r="AC548" i="3" s="1"/>
  <c r="AB546" i="3"/>
  <c r="AC546" i="3" s="1"/>
  <c r="AB544" i="3"/>
  <c r="AC544" i="3" s="1"/>
  <c r="AB542" i="3"/>
  <c r="AC542" i="3" s="1"/>
  <c r="AB540" i="3"/>
  <c r="AC540" i="3" s="1"/>
  <c r="AB538" i="3"/>
  <c r="AC538" i="3" s="1"/>
  <c r="AB536" i="3"/>
  <c r="AC536" i="3" s="1"/>
  <c r="AB534" i="3"/>
  <c r="AC534" i="3" s="1"/>
  <c r="AB532" i="3"/>
  <c r="AC532" i="3" s="1"/>
  <c r="AB530" i="3"/>
  <c r="AC530" i="3" s="1"/>
  <c r="AB528" i="3"/>
  <c r="AC528" i="3" s="1"/>
  <c r="AB526" i="3"/>
  <c r="AC526" i="3" s="1"/>
  <c r="AB524" i="3"/>
  <c r="AC524" i="3" s="1"/>
  <c r="AB522" i="3"/>
  <c r="AC522" i="3" s="1"/>
  <c r="AB520" i="3"/>
  <c r="AC520" i="3" s="1"/>
  <c r="AB518" i="3"/>
  <c r="AC518" i="3" s="1"/>
  <c r="AB516" i="3"/>
  <c r="AC516" i="3" s="1"/>
  <c r="AB514" i="3"/>
  <c r="AC514" i="3" s="1"/>
  <c r="AB512" i="3"/>
  <c r="AC512" i="3" s="1"/>
  <c r="AB510" i="3"/>
  <c r="AC510" i="3" s="1"/>
  <c r="AB508" i="3"/>
  <c r="AC508" i="3" s="1"/>
  <c r="AB506" i="3"/>
  <c r="AC506" i="3" s="1"/>
  <c r="AB504" i="3"/>
  <c r="AC504" i="3" s="1"/>
  <c r="AB502" i="3"/>
  <c r="AC502" i="3" s="1"/>
  <c r="AB500" i="3"/>
  <c r="AC500" i="3" s="1"/>
  <c r="AB498" i="3"/>
  <c r="AC498" i="3" s="1"/>
  <c r="AB496" i="3"/>
  <c r="AC496" i="3" s="1"/>
  <c r="AB494" i="3"/>
  <c r="AC494" i="3" s="1"/>
  <c r="AB492" i="3"/>
  <c r="AC492" i="3" s="1"/>
  <c r="AB490" i="3"/>
  <c r="AC490" i="3" s="1"/>
  <c r="AB488" i="3"/>
  <c r="AC488" i="3" s="1"/>
  <c r="AB486" i="3"/>
  <c r="AC486" i="3" s="1"/>
  <c r="AB484" i="3"/>
  <c r="AC484" i="3" s="1"/>
  <c r="AB482" i="3"/>
  <c r="AC482" i="3" s="1"/>
  <c r="AB480" i="3"/>
  <c r="AC480" i="3" s="1"/>
  <c r="AB478" i="3"/>
  <c r="AC478" i="3" s="1"/>
  <c r="AB476" i="3"/>
  <c r="AC476" i="3" s="1"/>
  <c r="AB474" i="3"/>
  <c r="AC474" i="3" s="1"/>
  <c r="AB472" i="3"/>
  <c r="AC472" i="3" s="1"/>
  <c r="AB470" i="3"/>
  <c r="AC470" i="3" s="1"/>
  <c r="AB468" i="3"/>
  <c r="AC468" i="3" s="1"/>
  <c r="AB466" i="3"/>
  <c r="AC466" i="3" s="1"/>
  <c r="AB464" i="3"/>
  <c r="AC464" i="3" s="1"/>
  <c r="AB462" i="3"/>
  <c r="AC462" i="3" s="1"/>
  <c r="AB460" i="3"/>
  <c r="AC460" i="3" s="1"/>
  <c r="AB458" i="3"/>
  <c r="AC458" i="3" s="1"/>
  <c r="AB456" i="3"/>
  <c r="AC456" i="3" s="1"/>
  <c r="AB454" i="3"/>
  <c r="AC454" i="3" s="1"/>
  <c r="AB452" i="3"/>
  <c r="AC452" i="3" s="1"/>
  <c r="AB450" i="3"/>
  <c r="AC450" i="3" s="1"/>
  <c r="AB448" i="3"/>
  <c r="AC448" i="3" s="1"/>
  <c r="AB446" i="3"/>
  <c r="AC446" i="3" s="1"/>
  <c r="AB444" i="3"/>
  <c r="AC444" i="3" s="1"/>
  <c r="AB442" i="3"/>
  <c r="AC442" i="3" s="1"/>
  <c r="AB440" i="3"/>
  <c r="AC440" i="3" s="1"/>
  <c r="AB438" i="3"/>
  <c r="AC438" i="3" s="1"/>
  <c r="AB436" i="3"/>
  <c r="AC436" i="3" s="1"/>
  <c r="AB434" i="3"/>
  <c r="AC434" i="3" s="1"/>
  <c r="AB432" i="3"/>
  <c r="AC432" i="3" s="1"/>
  <c r="AB430" i="3"/>
  <c r="AC430" i="3" s="1"/>
  <c r="AB428" i="3"/>
  <c r="AC428" i="3" s="1"/>
  <c r="AB426" i="3"/>
  <c r="AC426" i="3" s="1"/>
  <c r="AB424" i="3"/>
  <c r="AC424" i="3" s="1"/>
  <c r="AB422" i="3"/>
  <c r="AC422" i="3" s="1"/>
  <c r="AB420" i="3"/>
  <c r="AC420" i="3" s="1"/>
  <c r="AB418" i="3"/>
  <c r="AC418" i="3" s="1"/>
  <c r="AB416" i="3"/>
  <c r="AC416" i="3" s="1"/>
  <c r="AB414" i="3"/>
  <c r="AC414" i="3" s="1"/>
  <c r="AB412" i="3"/>
  <c r="AC412" i="3" s="1"/>
  <c r="AB410" i="3"/>
  <c r="AC410" i="3" s="1"/>
  <c r="AB408" i="3"/>
  <c r="AC408" i="3" s="1"/>
  <c r="AB406" i="3"/>
  <c r="AC406" i="3" s="1"/>
  <c r="AB404" i="3"/>
  <c r="AC404" i="3" s="1"/>
  <c r="AB402" i="3"/>
  <c r="AC402" i="3" s="1"/>
  <c r="AB400" i="3"/>
  <c r="AC400" i="3" s="1"/>
  <c r="AB398" i="3"/>
  <c r="AC398" i="3" s="1"/>
  <c r="AB396" i="3"/>
  <c r="AC396" i="3" s="1"/>
  <c r="AB394" i="3"/>
  <c r="AC394" i="3" s="1"/>
  <c r="AB392" i="3"/>
  <c r="AC392" i="3" s="1"/>
  <c r="AB390" i="3"/>
  <c r="AC390" i="3" s="1"/>
  <c r="AB388" i="3"/>
  <c r="AC388" i="3" s="1"/>
  <c r="AB386" i="3"/>
  <c r="AC386" i="3" s="1"/>
  <c r="AB384" i="3"/>
  <c r="AC384" i="3" s="1"/>
  <c r="AB382" i="3"/>
  <c r="AC382" i="3" s="1"/>
  <c r="AB380" i="3"/>
  <c r="AC380" i="3" s="1"/>
  <c r="AB378" i="3"/>
  <c r="AC378" i="3" s="1"/>
  <c r="AB376" i="3"/>
  <c r="AC376" i="3" s="1"/>
  <c r="AB374" i="3"/>
  <c r="AC374" i="3" s="1"/>
  <c r="AB372" i="3"/>
  <c r="AC372" i="3" s="1"/>
  <c r="AB370" i="3"/>
  <c r="AC370" i="3" s="1"/>
  <c r="AB368" i="3"/>
  <c r="AC368" i="3" s="1"/>
  <c r="AB366" i="3"/>
  <c r="AC366" i="3" s="1"/>
  <c r="AB364" i="3"/>
  <c r="AC364" i="3" s="1"/>
  <c r="AB362" i="3"/>
  <c r="AC362" i="3" s="1"/>
  <c r="AB360" i="3"/>
  <c r="AC360" i="3" s="1"/>
  <c r="AB358" i="3"/>
  <c r="AC358" i="3" s="1"/>
  <c r="AB356" i="3"/>
  <c r="AC356" i="3" s="1"/>
  <c r="AB354" i="3"/>
  <c r="AC354" i="3" s="1"/>
  <c r="AB352" i="3"/>
  <c r="AC352" i="3" s="1"/>
  <c r="AB350" i="3"/>
  <c r="AC350" i="3" s="1"/>
  <c r="AB348" i="3"/>
  <c r="AC348" i="3" s="1"/>
  <c r="AB346" i="3"/>
  <c r="AC346" i="3" s="1"/>
  <c r="AB344" i="3"/>
  <c r="AC344" i="3" s="1"/>
  <c r="AB342" i="3"/>
  <c r="AC342" i="3" s="1"/>
  <c r="AB340" i="3"/>
  <c r="AC340" i="3" s="1"/>
  <c r="AB338" i="3"/>
  <c r="AC338" i="3" s="1"/>
  <c r="AB336" i="3"/>
  <c r="AC336" i="3" s="1"/>
  <c r="AB334" i="3"/>
  <c r="AC334" i="3" s="1"/>
  <c r="AB332" i="3"/>
  <c r="AC332" i="3" s="1"/>
  <c r="AB330" i="3"/>
  <c r="AC330" i="3" s="1"/>
  <c r="AB328" i="3"/>
  <c r="AC328" i="3" s="1"/>
  <c r="AB326" i="3"/>
  <c r="AC326" i="3" s="1"/>
  <c r="AB324" i="3"/>
  <c r="AC324" i="3" s="1"/>
  <c r="AB322" i="3"/>
  <c r="AC322" i="3" s="1"/>
  <c r="AB320" i="3"/>
  <c r="AC320" i="3" s="1"/>
  <c r="AB318" i="3"/>
  <c r="AC318" i="3" s="1"/>
  <c r="AB316" i="3"/>
  <c r="AC316" i="3" s="1"/>
  <c r="AB314" i="3"/>
  <c r="AC314" i="3" s="1"/>
  <c r="AB312" i="3"/>
  <c r="AC312" i="3" s="1"/>
  <c r="AB310" i="3"/>
  <c r="AC310" i="3" s="1"/>
  <c r="AB308" i="3"/>
  <c r="AC308" i="3" s="1"/>
  <c r="AB306" i="3"/>
  <c r="AC306" i="3" s="1"/>
  <c r="AB304" i="3"/>
  <c r="AC304" i="3" s="1"/>
  <c r="AB302" i="3"/>
  <c r="AC302" i="3" s="1"/>
  <c r="AB300" i="3"/>
  <c r="AC300" i="3" s="1"/>
  <c r="AB298" i="3"/>
  <c r="AC298" i="3" s="1"/>
  <c r="AB296" i="3"/>
  <c r="AC296" i="3" s="1"/>
  <c r="AB294" i="3"/>
  <c r="AC294" i="3" s="1"/>
  <c r="AB292" i="3"/>
  <c r="AC292" i="3" s="1"/>
  <c r="AB290" i="3"/>
  <c r="AC290" i="3" s="1"/>
  <c r="AB288" i="3"/>
  <c r="AC288" i="3" s="1"/>
  <c r="AB286" i="3"/>
  <c r="AC286" i="3" s="1"/>
  <c r="AB284" i="3"/>
  <c r="AC284" i="3" s="1"/>
  <c r="AB282" i="3"/>
  <c r="AC282" i="3" s="1"/>
  <c r="AB280" i="3"/>
  <c r="AC280" i="3" s="1"/>
  <c r="AB278" i="3"/>
  <c r="AC278" i="3" s="1"/>
  <c r="AB276" i="3"/>
  <c r="AC276" i="3" s="1"/>
  <c r="AB274" i="3"/>
  <c r="AC274" i="3" s="1"/>
  <c r="AB272" i="3"/>
  <c r="AC272" i="3" s="1"/>
  <c r="AB270" i="3"/>
  <c r="AC270" i="3" s="1"/>
  <c r="AB268" i="3"/>
  <c r="AC268" i="3" s="1"/>
  <c r="AB266" i="3"/>
  <c r="AC266" i="3" s="1"/>
  <c r="AB264" i="3"/>
  <c r="AC264" i="3" s="1"/>
  <c r="AB262" i="3"/>
  <c r="AC262" i="3" s="1"/>
  <c r="AB260" i="3"/>
  <c r="AC260" i="3" s="1"/>
  <c r="AB258" i="3"/>
  <c r="AC258" i="3" s="1"/>
  <c r="AB256" i="3"/>
  <c r="AC256" i="3" s="1"/>
  <c r="AB254" i="3"/>
  <c r="AC254" i="3" s="1"/>
  <c r="AB252" i="3"/>
  <c r="AC252" i="3" s="1"/>
  <c r="AB250" i="3"/>
  <c r="AC250" i="3" s="1"/>
  <c r="AB248" i="3"/>
  <c r="AC248" i="3" s="1"/>
  <c r="AB246" i="3"/>
  <c r="AC246" i="3" s="1"/>
  <c r="AB244" i="3"/>
  <c r="AC244" i="3" s="1"/>
  <c r="AB242" i="3"/>
  <c r="AC242" i="3" s="1"/>
  <c r="AB240" i="3"/>
  <c r="AC240" i="3" s="1"/>
  <c r="AB238" i="3"/>
  <c r="AC238" i="3" s="1"/>
  <c r="AB236" i="3"/>
  <c r="AC236" i="3" s="1"/>
  <c r="AB234" i="3"/>
  <c r="AC234" i="3" s="1"/>
  <c r="AB232" i="3"/>
  <c r="AC232" i="3" s="1"/>
  <c r="AB230" i="3"/>
  <c r="AC230" i="3" s="1"/>
  <c r="AB228" i="3"/>
  <c r="AC228" i="3" s="1"/>
  <c r="AB226" i="3"/>
  <c r="AC226" i="3" s="1"/>
  <c r="AB224" i="3"/>
  <c r="AC224" i="3" s="1"/>
  <c r="AB222" i="3"/>
  <c r="AC222" i="3" s="1"/>
  <c r="AB220" i="3"/>
  <c r="AC220" i="3" s="1"/>
  <c r="AB218" i="3"/>
  <c r="AC218" i="3" s="1"/>
  <c r="AB216" i="3"/>
  <c r="AC216" i="3" s="1"/>
  <c r="AB214" i="3"/>
  <c r="AC214" i="3" s="1"/>
  <c r="AB212" i="3"/>
  <c r="AC212" i="3" s="1"/>
  <c r="AB210" i="3"/>
  <c r="AC210" i="3" s="1"/>
  <c r="AB208" i="3"/>
  <c r="AC208" i="3" s="1"/>
  <c r="AB206" i="3"/>
  <c r="AC206" i="3" s="1"/>
  <c r="AB204" i="3"/>
  <c r="AC204" i="3" s="1"/>
  <c r="AB202" i="3"/>
  <c r="AC202" i="3" s="1"/>
  <c r="AB200" i="3"/>
  <c r="AC200" i="3" s="1"/>
  <c r="AB198" i="3"/>
  <c r="AC198" i="3" s="1"/>
  <c r="AB196" i="3"/>
  <c r="AC196" i="3" s="1"/>
  <c r="AB194" i="3"/>
  <c r="AC194" i="3" s="1"/>
  <c r="AB192" i="3"/>
  <c r="AC192" i="3" s="1"/>
  <c r="AB190" i="3"/>
  <c r="AC190" i="3" s="1"/>
  <c r="AB188" i="3"/>
  <c r="AC188" i="3" s="1"/>
  <c r="AB186" i="3"/>
  <c r="AC186" i="3" s="1"/>
  <c r="AB184" i="3"/>
  <c r="AC184" i="3" s="1"/>
  <c r="AB182" i="3"/>
  <c r="AC182" i="3" s="1"/>
  <c r="AB180" i="3"/>
  <c r="AC180" i="3" s="1"/>
  <c r="AB178" i="3"/>
  <c r="AC178" i="3" s="1"/>
  <c r="AB176" i="3"/>
  <c r="AC176" i="3" s="1"/>
  <c r="AB174" i="3"/>
  <c r="AC174" i="3" s="1"/>
  <c r="AB172" i="3"/>
  <c r="AC172" i="3" s="1"/>
  <c r="AB170" i="3"/>
  <c r="AC170" i="3" s="1"/>
  <c r="AB168" i="3"/>
  <c r="AC168" i="3" s="1"/>
  <c r="AB166" i="3"/>
  <c r="AC166" i="3" s="1"/>
  <c r="AB164" i="3"/>
  <c r="AC164" i="3" s="1"/>
  <c r="AB162" i="3"/>
  <c r="AC162" i="3" s="1"/>
  <c r="AB160" i="3"/>
  <c r="AC160" i="3" s="1"/>
  <c r="AB158" i="3"/>
  <c r="AC158" i="3" s="1"/>
  <c r="AB156" i="3"/>
  <c r="AC156" i="3" s="1"/>
  <c r="AB154" i="3"/>
  <c r="AC154" i="3" s="1"/>
  <c r="AB152" i="3"/>
  <c r="AC152" i="3" s="1"/>
  <c r="AB150" i="3"/>
  <c r="AC150" i="3" s="1"/>
  <c r="AB148" i="3"/>
  <c r="AC148" i="3" s="1"/>
  <c r="AB146" i="3"/>
  <c r="AC146" i="3" s="1"/>
  <c r="AB144" i="3"/>
  <c r="AC144" i="3" s="1"/>
  <c r="AB142" i="3"/>
  <c r="AC142" i="3" s="1"/>
  <c r="AB140" i="3"/>
  <c r="AC140" i="3" s="1"/>
  <c r="AB138" i="3"/>
  <c r="AC138" i="3" s="1"/>
  <c r="AB136" i="3"/>
  <c r="AC136" i="3" s="1"/>
  <c r="AB134" i="3"/>
  <c r="AC134" i="3" s="1"/>
  <c r="AB132" i="3"/>
  <c r="AC132" i="3" s="1"/>
  <c r="AB130" i="3"/>
  <c r="AC130" i="3" s="1"/>
  <c r="AB128" i="3"/>
  <c r="AC128" i="3" s="1"/>
  <c r="AB126" i="3"/>
  <c r="AC126" i="3" s="1"/>
  <c r="AB124" i="3"/>
  <c r="AC124" i="3" s="1"/>
  <c r="AB122" i="3"/>
  <c r="AC122" i="3" s="1"/>
  <c r="AB120" i="3"/>
  <c r="AC120" i="3" s="1"/>
  <c r="AB118" i="3"/>
  <c r="AC118" i="3" s="1"/>
  <c r="AB116" i="3"/>
  <c r="AC116" i="3" s="1"/>
  <c r="AB114" i="3"/>
  <c r="AC114" i="3" s="1"/>
  <c r="AB112" i="3"/>
  <c r="AC112" i="3" s="1"/>
  <c r="AB110" i="3"/>
  <c r="AC110" i="3" s="1"/>
  <c r="AB108" i="3"/>
  <c r="AC108" i="3" s="1"/>
  <c r="AB106" i="3"/>
  <c r="AC106" i="3" s="1"/>
  <c r="AB104" i="3"/>
  <c r="AC104" i="3" s="1"/>
  <c r="AB102" i="3"/>
  <c r="AC102" i="3" s="1"/>
  <c r="AB100" i="3"/>
  <c r="AC100" i="3" s="1"/>
  <c r="AB98" i="3"/>
  <c r="AC98" i="3" s="1"/>
  <c r="AB96" i="3"/>
  <c r="AC96" i="3" s="1"/>
  <c r="AB94" i="3"/>
  <c r="AC94" i="3" s="1"/>
  <c r="AB92" i="3"/>
  <c r="AC92" i="3" s="1"/>
  <c r="AB90" i="3"/>
  <c r="AC90" i="3" s="1"/>
  <c r="AB88" i="3"/>
  <c r="AC88" i="3" s="1"/>
  <c r="AB86" i="3"/>
  <c r="AC86" i="3" s="1"/>
  <c r="AB84" i="3"/>
  <c r="AC84" i="3" s="1"/>
  <c r="AB82" i="3"/>
  <c r="AC82" i="3" s="1"/>
  <c r="AB80" i="3"/>
  <c r="AC80" i="3" s="1"/>
  <c r="AB78" i="3"/>
  <c r="AC78" i="3" s="1"/>
  <c r="AB76" i="3"/>
  <c r="AC76" i="3" s="1"/>
  <c r="AB74" i="3"/>
  <c r="AC74" i="3" s="1"/>
  <c r="AB72" i="3"/>
  <c r="AC72" i="3" s="1"/>
  <c r="AB70" i="3"/>
  <c r="AC70" i="3" s="1"/>
  <c r="AB68" i="3"/>
  <c r="AC68" i="3" s="1"/>
  <c r="AB66" i="3"/>
  <c r="AC66" i="3" s="1"/>
  <c r="AB64" i="3"/>
  <c r="AC64" i="3" s="1"/>
  <c r="AB62" i="3"/>
  <c r="AC62" i="3" s="1"/>
  <c r="AB60" i="3"/>
  <c r="AC60" i="3" s="1"/>
  <c r="AB58" i="3"/>
  <c r="AC58" i="3" s="1"/>
  <c r="AB56" i="3"/>
  <c r="AC56" i="3" s="1"/>
  <c r="AB54" i="3"/>
  <c r="AC54" i="3" s="1"/>
  <c r="AB52" i="3"/>
  <c r="AC52" i="3" s="1"/>
  <c r="AB50" i="3"/>
  <c r="AC50" i="3" s="1"/>
  <c r="AB48" i="3"/>
  <c r="AC48" i="3" s="1"/>
  <c r="AB46" i="3"/>
  <c r="AC46" i="3" s="1"/>
  <c r="AB44" i="3"/>
  <c r="AC44" i="3" s="1"/>
  <c r="AB42" i="3"/>
  <c r="AC42" i="3" s="1"/>
  <c r="AB40" i="3"/>
  <c r="AC40" i="3" s="1"/>
  <c r="AB38" i="3"/>
  <c r="AC38" i="3" s="1"/>
  <c r="AB36" i="3"/>
  <c r="AC36" i="3" s="1"/>
  <c r="AB34" i="3"/>
  <c r="AC34" i="3" s="1"/>
  <c r="AB32" i="3"/>
  <c r="AC32" i="3" s="1"/>
  <c r="AB30" i="3"/>
  <c r="AC30" i="3" s="1"/>
  <c r="AB28" i="3"/>
  <c r="AC28" i="3" s="1"/>
  <c r="AB26" i="3"/>
  <c r="AC26" i="3" s="1"/>
  <c r="AB24" i="3"/>
  <c r="AC24" i="3" s="1"/>
  <c r="AB22" i="3"/>
  <c r="AC22" i="3" s="1"/>
  <c r="AB20" i="3"/>
  <c r="AC20" i="3" s="1"/>
  <c r="AB18" i="3"/>
  <c r="AC18" i="3" s="1"/>
  <c r="AB16" i="3"/>
  <c r="U910" i="3"/>
  <c r="V910" i="3" s="1"/>
  <c r="U908" i="3"/>
  <c r="V908" i="3" s="1"/>
  <c r="U906" i="3"/>
  <c r="V906" i="3" s="1"/>
  <c r="U904" i="3"/>
  <c r="V904" i="3" s="1"/>
  <c r="U902" i="3"/>
  <c r="V902" i="3" s="1"/>
  <c r="U900" i="3"/>
  <c r="V900" i="3" s="1"/>
  <c r="U898" i="3"/>
  <c r="V898" i="3" s="1"/>
  <c r="U896" i="3"/>
  <c r="V896" i="3" s="1"/>
  <c r="U894" i="3"/>
  <c r="V894" i="3" s="1"/>
  <c r="U892" i="3"/>
  <c r="V892" i="3" s="1"/>
  <c r="U890" i="3"/>
  <c r="V890" i="3" s="1"/>
  <c r="U888" i="3"/>
  <c r="V888" i="3" s="1"/>
  <c r="U886" i="3"/>
  <c r="V886" i="3" s="1"/>
  <c r="U884" i="3"/>
  <c r="V884" i="3" s="1"/>
  <c r="U882" i="3"/>
  <c r="V882" i="3" s="1"/>
  <c r="U880" i="3"/>
  <c r="V880" i="3" s="1"/>
  <c r="U878" i="3"/>
  <c r="V878" i="3" s="1"/>
  <c r="U876" i="3"/>
  <c r="V876" i="3" s="1"/>
  <c r="U874" i="3"/>
  <c r="V874" i="3" s="1"/>
  <c r="U872" i="3"/>
  <c r="V872" i="3" s="1"/>
  <c r="U870" i="3"/>
  <c r="V870" i="3" s="1"/>
  <c r="U868" i="3"/>
  <c r="V868" i="3" s="1"/>
  <c r="U866" i="3"/>
  <c r="V866" i="3" s="1"/>
  <c r="U864" i="3"/>
  <c r="V864" i="3" s="1"/>
  <c r="U862" i="3"/>
  <c r="V862" i="3" s="1"/>
  <c r="U860" i="3"/>
  <c r="V860" i="3" s="1"/>
  <c r="U858" i="3"/>
  <c r="V858" i="3" s="1"/>
  <c r="U856" i="3"/>
  <c r="V856" i="3" s="1"/>
  <c r="U854" i="3"/>
  <c r="V854" i="3" s="1"/>
  <c r="U852" i="3"/>
  <c r="V852" i="3" s="1"/>
  <c r="U850" i="3"/>
  <c r="V850" i="3" s="1"/>
  <c r="U848" i="3"/>
  <c r="V848" i="3" s="1"/>
  <c r="U846" i="3"/>
  <c r="V846" i="3" s="1"/>
  <c r="U844" i="3"/>
  <c r="V844" i="3" s="1"/>
  <c r="U842" i="3"/>
  <c r="V842" i="3" s="1"/>
  <c r="U840" i="3"/>
  <c r="V840" i="3" s="1"/>
  <c r="U838" i="3"/>
  <c r="V838" i="3" s="1"/>
  <c r="U836" i="3"/>
  <c r="V836" i="3" s="1"/>
  <c r="U834" i="3"/>
  <c r="V834" i="3" s="1"/>
  <c r="U832" i="3"/>
  <c r="V832" i="3" s="1"/>
  <c r="U830" i="3"/>
  <c r="V830" i="3" s="1"/>
  <c r="U828" i="3"/>
  <c r="V828" i="3" s="1"/>
  <c r="U826" i="3"/>
  <c r="V826" i="3" s="1"/>
  <c r="U824" i="3"/>
  <c r="V824" i="3" s="1"/>
  <c r="U822" i="3"/>
  <c r="V822" i="3" s="1"/>
  <c r="U820" i="3"/>
  <c r="V820" i="3" s="1"/>
  <c r="U818" i="3"/>
  <c r="V818" i="3" s="1"/>
  <c r="U816" i="3"/>
  <c r="V816" i="3" s="1"/>
  <c r="U814" i="3"/>
  <c r="V814" i="3" s="1"/>
  <c r="U812" i="3"/>
  <c r="V812" i="3" s="1"/>
  <c r="U810" i="3"/>
  <c r="V810" i="3" s="1"/>
  <c r="U808" i="3"/>
  <c r="V808" i="3" s="1"/>
  <c r="U806" i="3"/>
  <c r="V806" i="3" s="1"/>
  <c r="U804" i="3"/>
  <c r="V804" i="3" s="1"/>
  <c r="U802" i="3"/>
  <c r="V802" i="3" s="1"/>
  <c r="U800" i="3"/>
  <c r="V800" i="3" s="1"/>
  <c r="U798" i="3"/>
  <c r="V798" i="3" s="1"/>
  <c r="U796" i="3"/>
  <c r="V796" i="3" s="1"/>
  <c r="U794" i="3"/>
  <c r="V794" i="3" s="1"/>
  <c r="U792" i="3"/>
  <c r="V792" i="3" s="1"/>
  <c r="U790" i="3"/>
  <c r="V790" i="3" s="1"/>
  <c r="U788" i="3"/>
  <c r="V788" i="3" s="1"/>
  <c r="U786" i="3"/>
  <c r="V786" i="3" s="1"/>
  <c r="U784" i="3"/>
  <c r="V784" i="3" s="1"/>
  <c r="U782" i="3"/>
  <c r="V782" i="3" s="1"/>
  <c r="U780" i="3"/>
  <c r="V780" i="3" s="1"/>
  <c r="U778" i="3"/>
  <c r="V778" i="3" s="1"/>
  <c r="U776" i="3"/>
  <c r="V776" i="3" s="1"/>
  <c r="U774" i="3"/>
  <c r="V774" i="3" s="1"/>
  <c r="U772" i="3"/>
  <c r="V772" i="3" s="1"/>
  <c r="U770" i="3"/>
  <c r="V770" i="3" s="1"/>
  <c r="U768" i="3"/>
  <c r="V768" i="3" s="1"/>
  <c r="U766" i="3"/>
  <c r="V766" i="3" s="1"/>
  <c r="U764" i="3"/>
  <c r="V764" i="3" s="1"/>
  <c r="U762" i="3"/>
  <c r="V762" i="3" s="1"/>
  <c r="U760" i="3"/>
  <c r="V760" i="3" s="1"/>
  <c r="U758" i="3"/>
  <c r="V758" i="3" s="1"/>
  <c r="U756" i="3"/>
  <c r="V756" i="3" s="1"/>
  <c r="U754" i="3"/>
  <c r="V754" i="3" s="1"/>
  <c r="U752" i="3"/>
  <c r="V752" i="3" s="1"/>
  <c r="U750" i="3"/>
  <c r="V750" i="3" s="1"/>
  <c r="U748" i="3"/>
  <c r="V748" i="3" s="1"/>
  <c r="U746" i="3"/>
  <c r="V746" i="3" s="1"/>
  <c r="U744" i="3"/>
  <c r="V744" i="3" s="1"/>
  <c r="U742" i="3"/>
  <c r="V742" i="3" s="1"/>
  <c r="U740" i="3"/>
  <c r="V740" i="3" s="1"/>
  <c r="U738" i="3"/>
  <c r="V738" i="3" s="1"/>
  <c r="U736" i="3"/>
  <c r="V736" i="3" s="1"/>
  <c r="U734" i="3"/>
  <c r="V734" i="3" s="1"/>
  <c r="U732" i="3"/>
  <c r="V732" i="3" s="1"/>
  <c r="U730" i="3"/>
  <c r="V730" i="3" s="1"/>
  <c r="U728" i="3"/>
  <c r="V728" i="3" s="1"/>
  <c r="U726" i="3"/>
  <c r="V726" i="3" s="1"/>
  <c r="U724" i="3"/>
  <c r="V724" i="3" s="1"/>
  <c r="U722" i="3"/>
  <c r="V722" i="3" s="1"/>
  <c r="U720" i="3"/>
  <c r="V720" i="3" s="1"/>
  <c r="U718" i="3"/>
  <c r="V718" i="3" s="1"/>
  <c r="U716" i="3"/>
  <c r="V716" i="3" s="1"/>
  <c r="U714" i="3"/>
  <c r="V714" i="3" s="1"/>
  <c r="U712" i="3"/>
  <c r="V712" i="3" s="1"/>
  <c r="U710" i="3"/>
  <c r="V710" i="3" s="1"/>
  <c r="U708" i="3"/>
  <c r="V708" i="3" s="1"/>
  <c r="U706" i="3"/>
  <c r="V706" i="3" s="1"/>
  <c r="U704" i="3"/>
  <c r="V704" i="3" s="1"/>
  <c r="U702" i="3"/>
  <c r="V702" i="3" s="1"/>
  <c r="U700" i="3"/>
  <c r="V700" i="3" s="1"/>
  <c r="U698" i="3"/>
  <c r="V698" i="3" s="1"/>
  <c r="U696" i="3"/>
  <c r="V696" i="3" s="1"/>
  <c r="U694" i="3"/>
  <c r="V694" i="3" s="1"/>
  <c r="U692" i="3"/>
  <c r="V692" i="3" s="1"/>
  <c r="U690" i="3"/>
  <c r="V690" i="3" s="1"/>
  <c r="U688" i="3"/>
  <c r="V688" i="3" s="1"/>
  <c r="U686" i="3"/>
  <c r="V686" i="3" s="1"/>
  <c r="U684" i="3"/>
  <c r="V684" i="3" s="1"/>
  <c r="U682" i="3"/>
  <c r="V682" i="3" s="1"/>
  <c r="U680" i="3"/>
  <c r="V680" i="3" s="1"/>
  <c r="U678" i="3"/>
  <c r="V678" i="3" s="1"/>
  <c r="U676" i="3"/>
  <c r="V676" i="3" s="1"/>
  <c r="U674" i="3"/>
  <c r="V674" i="3" s="1"/>
  <c r="U672" i="3"/>
  <c r="V672" i="3" s="1"/>
  <c r="U670" i="3"/>
  <c r="V670" i="3" s="1"/>
  <c r="U668" i="3"/>
  <c r="V668" i="3" s="1"/>
  <c r="U666" i="3"/>
  <c r="V666" i="3" s="1"/>
  <c r="U664" i="3"/>
  <c r="V664" i="3" s="1"/>
  <c r="U662" i="3"/>
  <c r="V662" i="3" s="1"/>
  <c r="U660" i="3"/>
  <c r="V660" i="3" s="1"/>
  <c r="U658" i="3"/>
  <c r="V658" i="3" s="1"/>
  <c r="U656" i="3"/>
  <c r="V656" i="3" s="1"/>
  <c r="U654" i="3"/>
  <c r="V654" i="3" s="1"/>
  <c r="U652" i="3"/>
  <c r="V652" i="3" s="1"/>
  <c r="U650" i="3"/>
  <c r="V650" i="3" s="1"/>
  <c r="U648" i="3"/>
  <c r="V648" i="3" s="1"/>
  <c r="U646" i="3"/>
  <c r="V646" i="3" s="1"/>
  <c r="U644" i="3"/>
  <c r="V644" i="3" s="1"/>
  <c r="U642" i="3"/>
  <c r="V642" i="3" s="1"/>
  <c r="U640" i="3"/>
  <c r="V640" i="3" s="1"/>
  <c r="U638" i="3"/>
  <c r="V638" i="3" s="1"/>
  <c r="U636" i="3"/>
  <c r="V636" i="3" s="1"/>
  <c r="U634" i="3"/>
  <c r="V634" i="3" s="1"/>
  <c r="U632" i="3"/>
  <c r="V632" i="3" s="1"/>
  <c r="U630" i="3"/>
  <c r="V630" i="3" s="1"/>
  <c r="U628" i="3"/>
  <c r="V628" i="3" s="1"/>
  <c r="U626" i="3"/>
  <c r="V626" i="3" s="1"/>
  <c r="U624" i="3"/>
  <c r="V624" i="3" s="1"/>
  <c r="U622" i="3"/>
  <c r="V622" i="3" s="1"/>
  <c r="U620" i="3"/>
  <c r="V620" i="3" s="1"/>
  <c r="U618" i="3"/>
  <c r="V618" i="3" s="1"/>
  <c r="U616" i="3"/>
  <c r="V616" i="3" s="1"/>
  <c r="U614" i="3"/>
  <c r="V614" i="3" s="1"/>
  <c r="U612" i="3"/>
  <c r="V612" i="3" s="1"/>
  <c r="U610" i="3"/>
  <c r="V610" i="3" s="1"/>
  <c r="U608" i="3"/>
  <c r="V608" i="3" s="1"/>
  <c r="U606" i="3"/>
  <c r="V606" i="3" s="1"/>
  <c r="U604" i="3"/>
  <c r="V604" i="3" s="1"/>
  <c r="U602" i="3"/>
  <c r="V602" i="3" s="1"/>
  <c r="U600" i="3"/>
  <c r="V600" i="3" s="1"/>
  <c r="U598" i="3"/>
  <c r="V598" i="3" s="1"/>
  <c r="U596" i="3"/>
  <c r="V596" i="3" s="1"/>
  <c r="U594" i="3"/>
  <c r="V594" i="3" s="1"/>
  <c r="U592" i="3"/>
  <c r="V592" i="3" s="1"/>
  <c r="U590" i="3"/>
  <c r="V590" i="3" s="1"/>
  <c r="U588" i="3"/>
  <c r="V588" i="3" s="1"/>
  <c r="U586" i="3"/>
  <c r="V586" i="3" s="1"/>
  <c r="U584" i="3"/>
  <c r="V584" i="3" s="1"/>
  <c r="U582" i="3"/>
  <c r="V582" i="3" s="1"/>
  <c r="U580" i="3"/>
  <c r="V580" i="3" s="1"/>
  <c r="U578" i="3"/>
  <c r="V578" i="3" s="1"/>
  <c r="U576" i="3"/>
  <c r="V576" i="3" s="1"/>
  <c r="U574" i="3"/>
  <c r="V574" i="3" s="1"/>
  <c r="U572" i="3"/>
  <c r="V572" i="3" s="1"/>
  <c r="U570" i="3"/>
  <c r="V570" i="3" s="1"/>
  <c r="U568" i="3"/>
  <c r="V568" i="3" s="1"/>
  <c r="U566" i="3"/>
  <c r="V566" i="3" s="1"/>
  <c r="U564" i="3"/>
  <c r="V564" i="3" s="1"/>
  <c r="U562" i="3"/>
  <c r="V562" i="3" s="1"/>
  <c r="U560" i="3"/>
  <c r="V560" i="3" s="1"/>
  <c r="U558" i="3"/>
  <c r="V558" i="3" s="1"/>
  <c r="U556" i="3"/>
  <c r="V556" i="3" s="1"/>
  <c r="U554" i="3"/>
  <c r="V554" i="3" s="1"/>
  <c r="U552" i="3"/>
  <c r="V552" i="3" s="1"/>
  <c r="U550" i="3"/>
  <c r="V550" i="3" s="1"/>
  <c r="U548" i="3"/>
  <c r="V548" i="3" s="1"/>
  <c r="U546" i="3"/>
  <c r="V546" i="3" s="1"/>
  <c r="U544" i="3"/>
  <c r="V544" i="3" s="1"/>
  <c r="U542" i="3"/>
  <c r="V542" i="3" s="1"/>
  <c r="U540" i="3"/>
  <c r="V540" i="3" s="1"/>
  <c r="U538" i="3"/>
  <c r="V538" i="3" s="1"/>
  <c r="U536" i="3"/>
  <c r="V536" i="3" s="1"/>
  <c r="U534" i="3"/>
  <c r="V534" i="3" s="1"/>
  <c r="U532" i="3"/>
  <c r="V532" i="3" s="1"/>
  <c r="U530" i="3"/>
  <c r="V530" i="3" s="1"/>
  <c r="U528" i="3"/>
  <c r="V528" i="3" s="1"/>
  <c r="U526" i="3"/>
  <c r="V526" i="3" s="1"/>
  <c r="U524" i="3"/>
  <c r="V524" i="3" s="1"/>
  <c r="U522" i="3"/>
  <c r="V522" i="3" s="1"/>
  <c r="U520" i="3"/>
  <c r="V520" i="3" s="1"/>
  <c r="U518" i="3"/>
  <c r="V518" i="3" s="1"/>
  <c r="U516" i="3"/>
  <c r="V516" i="3" s="1"/>
  <c r="U514" i="3"/>
  <c r="V514" i="3" s="1"/>
  <c r="U512" i="3"/>
  <c r="V512" i="3" s="1"/>
  <c r="U510" i="3"/>
  <c r="V510" i="3" s="1"/>
  <c r="U508" i="3"/>
  <c r="V508" i="3" s="1"/>
  <c r="U506" i="3"/>
  <c r="V506" i="3" s="1"/>
  <c r="U504" i="3"/>
  <c r="V504" i="3" s="1"/>
  <c r="U502" i="3"/>
  <c r="V502" i="3" s="1"/>
  <c r="U500" i="3"/>
  <c r="V500" i="3" s="1"/>
  <c r="U498" i="3"/>
  <c r="V498" i="3" s="1"/>
  <c r="U494" i="3"/>
  <c r="V494" i="3" s="1"/>
  <c r="U490" i="3"/>
  <c r="V490" i="3" s="1"/>
  <c r="U486" i="3"/>
  <c r="V486" i="3" s="1"/>
  <c r="U482" i="3"/>
  <c r="V482" i="3" s="1"/>
  <c r="U478" i="3"/>
  <c r="V478" i="3" s="1"/>
  <c r="U474" i="3"/>
  <c r="V474" i="3" s="1"/>
  <c r="U470" i="3"/>
  <c r="V470" i="3" s="1"/>
  <c r="U466" i="3"/>
  <c r="V466" i="3" s="1"/>
  <c r="U462" i="3"/>
  <c r="V462" i="3" s="1"/>
  <c r="U458" i="3"/>
  <c r="V458" i="3" s="1"/>
  <c r="U454" i="3"/>
  <c r="V454" i="3" s="1"/>
  <c r="U450" i="3"/>
  <c r="V450" i="3" s="1"/>
  <c r="U446" i="3"/>
  <c r="V446" i="3" s="1"/>
  <c r="U442" i="3"/>
  <c r="V442" i="3" s="1"/>
  <c r="U438" i="3"/>
  <c r="V438" i="3" s="1"/>
  <c r="U434" i="3"/>
  <c r="V434" i="3" s="1"/>
  <c r="U430" i="3"/>
  <c r="V430" i="3" s="1"/>
  <c r="U426" i="3"/>
  <c r="V426" i="3" s="1"/>
  <c r="U422" i="3"/>
  <c r="V422" i="3" s="1"/>
  <c r="U418" i="3"/>
  <c r="V418" i="3" s="1"/>
  <c r="U414" i="3"/>
  <c r="V414" i="3" s="1"/>
  <c r="U410" i="3"/>
  <c r="V410" i="3" s="1"/>
  <c r="U406" i="3"/>
  <c r="V406" i="3" s="1"/>
  <c r="U402" i="3"/>
  <c r="V402" i="3" s="1"/>
  <c r="U398" i="3"/>
  <c r="V398" i="3" s="1"/>
  <c r="U394" i="3"/>
  <c r="V394" i="3" s="1"/>
  <c r="U390" i="3"/>
  <c r="V390" i="3" s="1"/>
  <c r="U386" i="3"/>
  <c r="V386" i="3" s="1"/>
  <c r="U382" i="3"/>
  <c r="V382" i="3" s="1"/>
  <c r="U378" i="3"/>
  <c r="V378" i="3" s="1"/>
  <c r="U374" i="3"/>
  <c r="V374" i="3" s="1"/>
  <c r="U370" i="3"/>
  <c r="V370" i="3" s="1"/>
  <c r="U366" i="3"/>
  <c r="V366" i="3" s="1"/>
  <c r="U362" i="3"/>
  <c r="V362" i="3" s="1"/>
  <c r="U358" i="3"/>
  <c r="V358" i="3" s="1"/>
  <c r="U354" i="3"/>
  <c r="V354" i="3" s="1"/>
  <c r="U350" i="3"/>
  <c r="V350" i="3" s="1"/>
  <c r="U346" i="3"/>
  <c r="V346" i="3" s="1"/>
  <c r="U342" i="3"/>
  <c r="V342" i="3" s="1"/>
  <c r="U338" i="3"/>
  <c r="V338" i="3" s="1"/>
  <c r="U334" i="3"/>
  <c r="V334" i="3" s="1"/>
  <c r="U330" i="3"/>
  <c r="V330" i="3" s="1"/>
  <c r="U326" i="3"/>
  <c r="V326" i="3" s="1"/>
  <c r="U323" i="3"/>
  <c r="V323" i="3" s="1"/>
  <c r="U321" i="3"/>
  <c r="V321" i="3" s="1"/>
  <c r="U319" i="3"/>
  <c r="V319" i="3" s="1"/>
  <c r="U317" i="3"/>
  <c r="V317" i="3" s="1"/>
  <c r="U315" i="3"/>
  <c r="V315" i="3" s="1"/>
  <c r="U313" i="3"/>
  <c r="V313" i="3" s="1"/>
  <c r="U311" i="3"/>
  <c r="V311" i="3" s="1"/>
  <c r="U309" i="3"/>
  <c r="V309" i="3" s="1"/>
  <c r="U307" i="3"/>
  <c r="V307" i="3" s="1"/>
  <c r="U305" i="3"/>
  <c r="V305" i="3" s="1"/>
  <c r="U303" i="3"/>
  <c r="V303" i="3" s="1"/>
  <c r="U301" i="3"/>
  <c r="V301" i="3" s="1"/>
  <c r="U299" i="3"/>
  <c r="V299" i="3" s="1"/>
  <c r="U297" i="3"/>
  <c r="V297" i="3" s="1"/>
  <c r="U295" i="3"/>
  <c r="V295" i="3" s="1"/>
  <c r="U293" i="3"/>
  <c r="V293" i="3" s="1"/>
  <c r="U291" i="3"/>
  <c r="V291" i="3" s="1"/>
  <c r="U289" i="3"/>
  <c r="V289" i="3" s="1"/>
  <c r="U287" i="3"/>
  <c r="V287" i="3" s="1"/>
  <c r="U285" i="3"/>
  <c r="V285" i="3" s="1"/>
  <c r="U283" i="3"/>
  <c r="V283" i="3" s="1"/>
  <c r="U281" i="3"/>
  <c r="V281" i="3" s="1"/>
  <c r="U279" i="3"/>
  <c r="V279" i="3" s="1"/>
  <c r="U277" i="3"/>
  <c r="V277" i="3" s="1"/>
  <c r="U275" i="3"/>
  <c r="V275" i="3" s="1"/>
  <c r="U273" i="3"/>
  <c r="V273" i="3" s="1"/>
  <c r="U271" i="3"/>
  <c r="V271" i="3" s="1"/>
  <c r="U269" i="3"/>
  <c r="V269" i="3" s="1"/>
  <c r="U267" i="3"/>
  <c r="V267" i="3" s="1"/>
  <c r="U265" i="3"/>
  <c r="V265" i="3" s="1"/>
  <c r="U263" i="3"/>
  <c r="V263" i="3" s="1"/>
  <c r="U261" i="3"/>
  <c r="V261" i="3" s="1"/>
  <c r="U259" i="3"/>
  <c r="V259" i="3" s="1"/>
  <c r="U257" i="3"/>
  <c r="V257" i="3" s="1"/>
  <c r="U255" i="3"/>
  <c r="V255" i="3" s="1"/>
  <c r="U253" i="3"/>
  <c r="V253" i="3" s="1"/>
  <c r="U251" i="3"/>
  <c r="V251" i="3" s="1"/>
  <c r="U249" i="3"/>
  <c r="V249" i="3" s="1"/>
  <c r="U247" i="3"/>
  <c r="V247" i="3" s="1"/>
  <c r="U245" i="3"/>
  <c r="V245" i="3" s="1"/>
  <c r="U243" i="3"/>
  <c r="V243" i="3" s="1"/>
  <c r="U241" i="3"/>
  <c r="V241" i="3" s="1"/>
  <c r="U239" i="3"/>
  <c r="V239" i="3" s="1"/>
  <c r="U237" i="3"/>
  <c r="V237" i="3" s="1"/>
  <c r="U235" i="3"/>
  <c r="V235" i="3" s="1"/>
  <c r="U233" i="3"/>
  <c r="V233" i="3" s="1"/>
  <c r="U231" i="3"/>
  <c r="V231" i="3" s="1"/>
  <c r="U229" i="3"/>
  <c r="V229" i="3" s="1"/>
  <c r="U227" i="3"/>
  <c r="V227" i="3" s="1"/>
  <c r="U225" i="3"/>
  <c r="V225" i="3" s="1"/>
  <c r="U223" i="3"/>
  <c r="V223" i="3" s="1"/>
  <c r="U221" i="3"/>
  <c r="V221" i="3" s="1"/>
  <c r="U219" i="3"/>
  <c r="V219" i="3" s="1"/>
  <c r="U217" i="3"/>
  <c r="V217" i="3" s="1"/>
  <c r="U215" i="3"/>
  <c r="V215" i="3" s="1"/>
  <c r="U213" i="3"/>
  <c r="V213" i="3" s="1"/>
  <c r="U211" i="3"/>
  <c r="V211" i="3" s="1"/>
  <c r="U209" i="3"/>
  <c r="V209" i="3" s="1"/>
  <c r="U207" i="3"/>
  <c r="V207" i="3" s="1"/>
  <c r="U205" i="3"/>
  <c r="V205" i="3" s="1"/>
  <c r="U203" i="3"/>
  <c r="V203" i="3" s="1"/>
  <c r="U201" i="3"/>
  <c r="V201" i="3" s="1"/>
  <c r="U199" i="3"/>
  <c r="V199" i="3" s="1"/>
  <c r="U197" i="3"/>
  <c r="V197" i="3" s="1"/>
  <c r="U195" i="3"/>
  <c r="V195" i="3" s="1"/>
  <c r="U193" i="3"/>
  <c r="V193" i="3" s="1"/>
  <c r="U191" i="3"/>
  <c r="V191" i="3" s="1"/>
  <c r="U189" i="3"/>
  <c r="V189" i="3" s="1"/>
  <c r="U187" i="3"/>
  <c r="V187" i="3" s="1"/>
  <c r="U185" i="3"/>
  <c r="V185" i="3" s="1"/>
  <c r="U183" i="3"/>
  <c r="V183" i="3" s="1"/>
  <c r="U181" i="3"/>
  <c r="V181" i="3" s="1"/>
  <c r="U179" i="3"/>
  <c r="V179" i="3" s="1"/>
  <c r="U177" i="3"/>
  <c r="V177" i="3" s="1"/>
  <c r="U175" i="3"/>
  <c r="V175" i="3" s="1"/>
  <c r="U173" i="3"/>
  <c r="V173" i="3" s="1"/>
  <c r="U171" i="3"/>
  <c r="V171" i="3" s="1"/>
  <c r="U169" i="3"/>
  <c r="V169" i="3" s="1"/>
  <c r="U167" i="3"/>
  <c r="V167" i="3" s="1"/>
  <c r="U165" i="3"/>
  <c r="V165" i="3" s="1"/>
  <c r="U163" i="3"/>
  <c r="V163" i="3" s="1"/>
  <c r="U161" i="3"/>
  <c r="V161" i="3" s="1"/>
  <c r="U159" i="3"/>
  <c r="V159" i="3" s="1"/>
  <c r="U157" i="3"/>
  <c r="V157" i="3" s="1"/>
  <c r="U155" i="3"/>
  <c r="V155" i="3" s="1"/>
  <c r="U153" i="3"/>
  <c r="V153" i="3" s="1"/>
  <c r="U151" i="3"/>
  <c r="V151" i="3" s="1"/>
  <c r="U149" i="3"/>
  <c r="V149" i="3" s="1"/>
  <c r="U147" i="3"/>
  <c r="V147" i="3" s="1"/>
  <c r="U145" i="3"/>
  <c r="V145" i="3" s="1"/>
  <c r="U143" i="3"/>
  <c r="V143" i="3" s="1"/>
  <c r="U141" i="3"/>
  <c r="V141" i="3" s="1"/>
  <c r="U139" i="3"/>
  <c r="V139" i="3" s="1"/>
  <c r="U137" i="3"/>
  <c r="V137" i="3" s="1"/>
  <c r="U135" i="3"/>
  <c r="V135" i="3" s="1"/>
  <c r="U133" i="3"/>
  <c r="V133" i="3" s="1"/>
  <c r="U131" i="3"/>
  <c r="V131" i="3" s="1"/>
  <c r="U129" i="3"/>
  <c r="V129" i="3" s="1"/>
  <c r="U127" i="3"/>
  <c r="V127" i="3" s="1"/>
  <c r="U125" i="3"/>
  <c r="V125" i="3" s="1"/>
  <c r="U123" i="3"/>
  <c r="V123" i="3" s="1"/>
  <c r="U121" i="3"/>
  <c r="V121" i="3" s="1"/>
  <c r="U119" i="3"/>
  <c r="V119" i="3" s="1"/>
  <c r="U117" i="3"/>
  <c r="V117" i="3" s="1"/>
  <c r="U115" i="3"/>
  <c r="V115" i="3" s="1"/>
  <c r="U113" i="3"/>
  <c r="V113" i="3" s="1"/>
  <c r="U111" i="3"/>
  <c r="V111" i="3" s="1"/>
  <c r="U109" i="3"/>
  <c r="V109" i="3" s="1"/>
  <c r="U107" i="3"/>
  <c r="V107" i="3" s="1"/>
  <c r="U105" i="3"/>
  <c r="V105" i="3" s="1"/>
  <c r="U103" i="3"/>
  <c r="V103" i="3" s="1"/>
  <c r="U101" i="3"/>
  <c r="V101" i="3" s="1"/>
  <c r="U99" i="3"/>
  <c r="V99" i="3" s="1"/>
  <c r="U97" i="3"/>
  <c r="V97" i="3" s="1"/>
  <c r="U95" i="3"/>
  <c r="V95" i="3" s="1"/>
  <c r="U93" i="3"/>
  <c r="V93" i="3" s="1"/>
  <c r="U91" i="3"/>
  <c r="V91" i="3" s="1"/>
  <c r="U89" i="3"/>
  <c r="V89" i="3" s="1"/>
  <c r="U87" i="3"/>
  <c r="V87" i="3" s="1"/>
  <c r="U85" i="3"/>
  <c r="V85" i="3" s="1"/>
  <c r="U83" i="3"/>
  <c r="V83" i="3" s="1"/>
  <c r="U81" i="3"/>
  <c r="V81" i="3" s="1"/>
  <c r="U79" i="3"/>
  <c r="V79" i="3" s="1"/>
  <c r="U77" i="3"/>
  <c r="V77" i="3" s="1"/>
  <c r="U75" i="3"/>
  <c r="V75" i="3" s="1"/>
  <c r="U73" i="3"/>
  <c r="V73" i="3" s="1"/>
  <c r="U71" i="3"/>
  <c r="V71" i="3" s="1"/>
  <c r="U69" i="3"/>
  <c r="V69" i="3" s="1"/>
  <c r="U67" i="3"/>
  <c r="V67" i="3" s="1"/>
  <c r="U65" i="3"/>
  <c r="V65" i="3" s="1"/>
  <c r="U63" i="3"/>
  <c r="V63" i="3" s="1"/>
  <c r="U61" i="3"/>
  <c r="V61" i="3" s="1"/>
  <c r="U59" i="3"/>
  <c r="V59" i="3" s="1"/>
  <c r="U57" i="3"/>
  <c r="V57" i="3" s="1"/>
  <c r="U55" i="3"/>
  <c r="V55" i="3" s="1"/>
  <c r="U53" i="3"/>
  <c r="V53" i="3" s="1"/>
  <c r="U51" i="3"/>
  <c r="V51" i="3" s="1"/>
  <c r="U49" i="3"/>
  <c r="V49" i="3" s="1"/>
  <c r="U47" i="3"/>
  <c r="V47" i="3" s="1"/>
  <c r="U45" i="3"/>
  <c r="V45" i="3" s="1"/>
  <c r="U43" i="3"/>
  <c r="V43" i="3" s="1"/>
  <c r="U41" i="3"/>
  <c r="V41" i="3" s="1"/>
  <c r="U39" i="3"/>
  <c r="V39" i="3" s="1"/>
  <c r="U37" i="3"/>
  <c r="V37" i="3" s="1"/>
  <c r="U35" i="3"/>
  <c r="V35" i="3" s="1"/>
  <c r="U33" i="3"/>
  <c r="V33" i="3" s="1"/>
  <c r="U31" i="3"/>
  <c r="V31" i="3" s="1"/>
  <c r="U29" i="3"/>
  <c r="V29" i="3" s="1"/>
  <c r="U27" i="3"/>
  <c r="V27" i="3" s="1"/>
  <c r="U25" i="3"/>
  <c r="V25" i="3" s="1"/>
  <c r="U23" i="3"/>
  <c r="V23" i="3" s="1"/>
  <c r="U21" i="3"/>
  <c r="V21" i="3" s="1"/>
  <c r="U19" i="3"/>
  <c r="V19" i="3" s="1"/>
  <c r="U17" i="3"/>
  <c r="V17" i="3" s="1"/>
  <c r="N911" i="3"/>
  <c r="O911" i="3" s="1"/>
  <c r="N909" i="3"/>
  <c r="O909" i="3" s="1"/>
  <c r="N907" i="3"/>
  <c r="O907" i="3" s="1"/>
  <c r="N905" i="3"/>
  <c r="O905" i="3" s="1"/>
  <c r="N903" i="3"/>
  <c r="O903" i="3" s="1"/>
  <c r="N901" i="3"/>
  <c r="N899" i="3"/>
  <c r="O899" i="3" s="1"/>
  <c r="N897" i="3"/>
  <c r="O897" i="3" s="1"/>
  <c r="N895" i="3"/>
  <c r="O895" i="3" s="1"/>
  <c r="N893" i="3"/>
  <c r="O893" i="3" s="1"/>
  <c r="N891" i="3"/>
  <c r="O891" i="3" s="1"/>
  <c r="N889" i="3"/>
  <c r="O889" i="3" s="1"/>
  <c r="N887" i="3"/>
  <c r="O887" i="3" s="1"/>
  <c r="N885" i="3"/>
  <c r="O885" i="3" s="1"/>
  <c r="N883" i="3"/>
  <c r="O883" i="3" s="1"/>
  <c r="N881" i="3"/>
  <c r="O881" i="3" s="1"/>
  <c r="N879" i="3"/>
  <c r="O879" i="3" s="1"/>
  <c r="N877" i="3"/>
  <c r="O877" i="3" s="1"/>
  <c r="N875" i="3"/>
  <c r="O875" i="3" s="1"/>
  <c r="N873" i="3"/>
  <c r="O873" i="3" s="1"/>
  <c r="N871" i="3"/>
  <c r="O871" i="3" s="1"/>
  <c r="N869" i="3"/>
  <c r="O869" i="3" s="1"/>
  <c r="N867" i="3"/>
  <c r="O867" i="3" s="1"/>
  <c r="N865" i="3"/>
  <c r="O865" i="3" s="1"/>
  <c r="N863" i="3"/>
  <c r="O863" i="3" s="1"/>
  <c r="N861" i="3"/>
  <c r="O861" i="3" s="1"/>
  <c r="N859" i="3"/>
  <c r="O859" i="3" s="1"/>
  <c r="N857" i="3"/>
  <c r="O857" i="3" s="1"/>
  <c r="N855" i="3"/>
  <c r="O855" i="3" s="1"/>
  <c r="N853" i="3"/>
  <c r="O853" i="3" s="1"/>
  <c r="N851" i="3"/>
  <c r="O851" i="3" s="1"/>
  <c r="N849" i="3"/>
  <c r="O849" i="3" s="1"/>
  <c r="N847" i="3"/>
  <c r="O847" i="3" s="1"/>
  <c r="N845" i="3"/>
  <c r="O845" i="3" s="1"/>
  <c r="N843" i="3"/>
  <c r="O843" i="3" s="1"/>
  <c r="N841" i="3"/>
  <c r="O841" i="3" s="1"/>
  <c r="N839" i="3"/>
  <c r="O839" i="3" s="1"/>
  <c r="N837" i="3"/>
  <c r="O837" i="3" s="1"/>
  <c r="N835" i="3"/>
  <c r="O835" i="3" s="1"/>
  <c r="N833" i="3"/>
  <c r="O833" i="3" s="1"/>
  <c r="N831" i="3"/>
  <c r="O831" i="3" s="1"/>
  <c r="N829" i="3"/>
  <c r="O829" i="3" s="1"/>
  <c r="N827" i="3"/>
  <c r="O827" i="3" s="1"/>
  <c r="N825" i="3"/>
  <c r="O825" i="3" s="1"/>
  <c r="N823" i="3"/>
  <c r="O823" i="3" s="1"/>
  <c r="N821" i="3"/>
  <c r="O821" i="3" s="1"/>
  <c r="N819" i="3"/>
  <c r="O819" i="3" s="1"/>
  <c r="N817" i="3"/>
  <c r="O817" i="3" s="1"/>
  <c r="N815" i="3"/>
  <c r="O815" i="3" s="1"/>
  <c r="N813" i="3"/>
  <c r="O813" i="3" s="1"/>
  <c r="N811" i="3"/>
  <c r="O811" i="3" s="1"/>
  <c r="N809" i="3"/>
  <c r="O809" i="3" s="1"/>
  <c r="N807" i="3"/>
  <c r="O807" i="3" s="1"/>
  <c r="N805" i="3"/>
  <c r="O805" i="3" s="1"/>
  <c r="N803" i="3"/>
  <c r="O803" i="3" s="1"/>
  <c r="N801" i="3"/>
  <c r="O801" i="3" s="1"/>
  <c r="N799" i="3"/>
  <c r="O799" i="3" s="1"/>
  <c r="N797" i="3"/>
  <c r="O797" i="3" s="1"/>
  <c r="N795" i="3"/>
  <c r="O795" i="3" s="1"/>
  <c r="N793" i="3"/>
  <c r="O793" i="3" s="1"/>
  <c r="N791" i="3"/>
  <c r="O791" i="3" s="1"/>
  <c r="N789" i="3"/>
  <c r="O789" i="3" s="1"/>
  <c r="N787" i="3"/>
  <c r="O787" i="3" s="1"/>
  <c r="N785" i="3"/>
  <c r="O785" i="3" s="1"/>
  <c r="N783" i="3"/>
  <c r="O783" i="3" s="1"/>
  <c r="N781" i="3"/>
  <c r="O781" i="3" s="1"/>
  <c r="N779" i="3"/>
  <c r="O779" i="3" s="1"/>
  <c r="N777" i="3"/>
  <c r="O777" i="3" s="1"/>
  <c r="N775" i="3"/>
  <c r="O775" i="3" s="1"/>
  <c r="N773" i="3"/>
  <c r="O773" i="3" s="1"/>
  <c r="N771" i="3"/>
  <c r="O771" i="3" s="1"/>
  <c r="N769" i="3"/>
  <c r="O769" i="3" s="1"/>
  <c r="N767" i="3"/>
  <c r="O767" i="3" s="1"/>
  <c r="N765" i="3"/>
  <c r="O765" i="3" s="1"/>
  <c r="N763" i="3"/>
  <c r="O763" i="3" s="1"/>
  <c r="N761" i="3"/>
  <c r="O761" i="3" s="1"/>
  <c r="N759" i="3"/>
  <c r="O759" i="3" s="1"/>
  <c r="N757" i="3"/>
  <c r="O757" i="3" s="1"/>
  <c r="N755" i="3"/>
  <c r="O755" i="3" s="1"/>
  <c r="N753" i="3"/>
  <c r="O753" i="3" s="1"/>
  <c r="N751" i="3"/>
  <c r="O751" i="3" s="1"/>
  <c r="N749" i="3"/>
  <c r="O749" i="3" s="1"/>
  <c r="N747" i="3"/>
  <c r="O747" i="3" s="1"/>
  <c r="N745" i="3"/>
  <c r="O745" i="3" s="1"/>
  <c r="N743" i="3"/>
  <c r="O743" i="3" s="1"/>
  <c r="N741" i="3"/>
  <c r="O741" i="3" s="1"/>
  <c r="N739" i="3"/>
  <c r="O739" i="3" s="1"/>
  <c r="N737" i="3"/>
  <c r="O737" i="3" s="1"/>
  <c r="N735" i="3"/>
  <c r="O735" i="3" s="1"/>
  <c r="N733" i="3"/>
  <c r="O733" i="3" s="1"/>
  <c r="N731" i="3"/>
  <c r="O731" i="3" s="1"/>
  <c r="N729" i="3"/>
  <c r="O729" i="3" s="1"/>
  <c r="N727" i="3"/>
  <c r="O727" i="3" s="1"/>
  <c r="N725" i="3"/>
  <c r="O725" i="3" s="1"/>
  <c r="N723" i="3"/>
  <c r="O723" i="3" s="1"/>
  <c r="N721" i="3"/>
  <c r="O721" i="3" s="1"/>
  <c r="N719" i="3"/>
  <c r="O719" i="3" s="1"/>
  <c r="N717" i="3"/>
  <c r="O717" i="3" s="1"/>
  <c r="N715" i="3"/>
  <c r="O715" i="3" s="1"/>
  <c r="N713" i="3"/>
  <c r="O713" i="3" s="1"/>
  <c r="N711" i="3"/>
  <c r="O711" i="3" s="1"/>
  <c r="N709" i="3"/>
  <c r="O709" i="3" s="1"/>
  <c r="N707" i="3"/>
  <c r="O707" i="3" s="1"/>
  <c r="N705" i="3"/>
  <c r="O705" i="3" s="1"/>
  <c r="N703" i="3"/>
  <c r="O703" i="3" s="1"/>
  <c r="N701" i="3"/>
  <c r="O701" i="3" s="1"/>
  <c r="N699" i="3"/>
  <c r="O699" i="3" s="1"/>
  <c r="N697" i="3"/>
  <c r="O697" i="3" s="1"/>
  <c r="N695" i="3"/>
  <c r="O695" i="3" s="1"/>
  <c r="N693" i="3"/>
  <c r="O693" i="3" s="1"/>
  <c r="N691" i="3"/>
  <c r="O691" i="3" s="1"/>
  <c r="N689" i="3"/>
  <c r="O689" i="3" s="1"/>
  <c r="N687" i="3"/>
  <c r="O687" i="3" s="1"/>
  <c r="N685" i="3"/>
  <c r="O685" i="3" s="1"/>
  <c r="N683" i="3"/>
  <c r="O683" i="3" s="1"/>
  <c r="N681" i="3"/>
  <c r="O681" i="3" s="1"/>
  <c r="N679" i="3"/>
  <c r="O679" i="3" s="1"/>
  <c r="N677" i="3"/>
  <c r="O677" i="3" s="1"/>
  <c r="N675" i="3"/>
  <c r="O675" i="3" s="1"/>
  <c r="N673" i="3"/>
  <c r="O673" i="3" s="1"/>
  <c r="N671" i="3"/>
  <c r="O671" i="3" s="1"/>
  <c r="N669" i="3"/>
  <c r="O669" i="3" s="1"/>
  <c r="N667" i="3"/>
  <c r="O667" i="3" s="1"/>
  <c r="N665" i="3"/>
  <c r="O665" i="3" s="1"/>
  <c r="N663" i="3"/>
  <c r="O663" i="3" s="1"/>
  <c r="N661" i="3"/>
  <c r="O661" i="3" s="1"/>
  <c r="N659" i="3"/>
  <c r="O659" i="3" s="1"/>
  <c r="N657" i="3"/>
  <c r="O657" i="3" s="1"/>
  <c r="N655" i="3"/>
  <c r="O655" i="3" s="1"/>
  <c r="N653" i="3"/>
  <c r="O653" i="3" s="1"/>
  <c r="N651" i="3"/>
  <c r="O651" i="3" s="1"/>
  <c r="N649" i="3"/>
  <c r="O649" i="3" s="1"/>
  <c r="N647" i="3"/>
  <c r="O647" i="3" s="1"/>
  <c r="N645" i="3"/>
  <c r="O645" i="3" s="1"/>
  <c r="N643" i="3"/>
  <c r="O643" i="3" s="1"/>
  <c r="N641" i="3"/>
  <c r="O641" i="3" s="1"/>
  <c r="N639" i="3"/>
  <c r="O639" i="3" s="1"/>
  <c r="N637" i="3"/>
  <c r="O637" i="3" s="1"/>
  <c r="N635" i="3"/>
  <c r="O635" i="3" s="1"/>
  <c r="N633" i="3"/>
  <c r="O633" i="3" s="1"/>
  <c r="N631" i="3"/>
  <c r="O631" i="3" s="1"/>
  <c r="N629" i="3"/>
  <c r="O629" i="3" s="1"/>
  <c r="N627" i="3"/>
  <c r="O627" i="3" s="1"/>
  <c r="N625" i="3"/>
  <c r="O625" i="3" s="1"/>
  <c r="N623" i="3"/>
  <c r="O623" i="3" s="1"/>
  <c r="N621" i="3"/>
  <c r="O621" i="3" s="1"/>
  <c r="N619" i="3"/>
  <c r="O619" i="3" s="1"/>
  <c r="N617" i="3"/>
  <c r="O617" i="3" s="1"/>
  <c r="N615" i="3"/>
  <c r="O615" i="3" s="1"/>
  <c r="N613" i="3"/>
  <c r="O613" i="3" s="1"/>
  <c r="N611" i="3"/>
  <c r="O611" i="3" s="1"/>
  <c r="N609" i="3"/>
  <c r="O609" i="3" s="1"/>
  <c r="N607" i="3"/>
  <c r="O607" i="3" s="1"/>
  <c r="N605" i="3"/>
  <c r="O605" i="3" s="1"/>
  <c r="N603" i="3"/>
  <c r="O603" i="3" s="1"/>
  <c r="N601" i="3"/>
  <c r="O601" i="3" s="1"/>
  <c r="N599" i="3"/>
  <c r="O599" i="3" s="1"/>
  <c r="N597" i="3"/>
  <c r="O597" i="3" s="1"/>
  <c r="N595" i="3"/>
  <c r="O595" i="3" s="1"/>
  <c r="N593" i="3"/>
  <c r="O593" i="3" s="1"/>
  <c r="N591" i="3"/>
  <c r="O591" i="3" s="1"/>
  <c r="N589" i="3"/>
  <c r="O589" i="3" s="1"/>
  <c r="N587" i="3"/>
  <c r="O587" i="3" s="1"/>
  <c r="N585" i="3"/>
  <c r="O585" i="3" s="1"/>
  <c r="N583" i="3"/>
  <c r="O583" i="3" s="1"/>
  <c r="N581" i="3"/>
  <c r="O581" i="3" s="1"/>
  <c r="N579" i="3"/>
  <c r="O579" i="3" s="1"/>
  <c r="N577" i="3"/>
  <c r="O577" i="3" s="1"/>
  <c r="N575" i="3"/>
  <c r="O575" i="3" s="1"/>
  <c r="N573" i="3"/>
  <c r="O573" i="3" s="1"/>
  <c r="N571" i="3"/>
  <c r="O571" i="3" s="1"/>
  <c r="N569" i="3"/>
  <c r="O569" i="3" s="1"/>
  <c r="N567" i="3"/>
  <c r="O567" i="3" s="1"/>
  <c r="N565" i="3"/>
  <c r="O565" i="3" s="1"/>
  <c r="N563" i="3"/>
  <c r="O563" i="3" s="1"/>
  <c r="N561" i="3"/>
  <c r="O561" i="3" s="1"/>
  <c r="N559" i="3"/>
  <c r="O559" i="3" s="1"/>
  <c r="N557" i="3"/>
  <c r="O557" i="3" s="1"/>
  <c r="N555" i="3"/>
  <c r="O555" i="3" s="1"/>
  <c r="N553" i="3"/>
  <c r="O553" i="3" s="1"/>
  <c r="N551" i="3"/>
  <c r="O551" i="3" s="1"/>
  <c r="N549" i="3"/>
  <c r="O549" i="3" s="1"/>
  <c r="N547" i="3"/>
  <c r="O547" i="3" s="1"/>
  <c r="N545" i="3"/>
  <c r="O545" i="3" s="1"/>
  <c r="N543" i="3"/>
  <c r="O543" i="3" s="1"/>
  <c r="N541" i="3"/>
  <c r="O541" i="3" s="1"/>
  <c r="N539" i="3"/>
  <c r="O539" i="3" s="1"/>
  <c r="N537" i="3"/>
  <c r="O537" i="3" s="1"/>
  <c r="N535" i="3"/>
  <c r="O535" i="3" s="1"/>
  <c r="N533" i="3"/>
  <c r="O533" i="3" s="1"/>
  <c r="N531" i="3"/>
  <c r="O531" i="3" s="1"/>
  <c r="N529" i="3"/>
  <c r="O529" i="3" s="1"/>
  <c r="N527" i="3"/>
  <c r="O527" i="3" s="1"/>
  <c r="N525" i="3"/>
  <c r="O525" i="3" s="1"/>
  <c r="N523" i="3"/>
  <c r="O523" i="3" s="1"/>
  <c r="N521" i="3"/>
  <c r="O521" i="3" s="1"/>
  <c r="N519" i="3"/>
  <c r="O519" i="3" s="1"/>
  <c r="N517" i="3"/>
  <c r="O517" i="3" s="1"/>
  <c r="N515" i="3"/>
  <c r="O515" i="3" s="1"/>
  <c r="N513" i="3"/>
  <c r="O513" i="3" s="1"/>
  <c r="N511" i="3"/>
  <c r="O511" i="3" s="1"/>
  <c r="N509" i="3"/>
  <c r="O509" i="3" s="1"/>
  <c r="N507" i="3"/>
  <c r="O507" i="3" s="1"/>
  <c r="N505" i="3"/>
  <c r="O505" i="3" s="1"/>
  <c r="N503" i="3"/>
  <c r="O503" i="3" s="1"/>
  <c r="N501" i="3"/>
  <c r="O501" i="3" s="1"/>
  <c r="N499" i="3"/>
  <c r="O499" i="3" s="1"/>
  <c r="N497" i="3"/>
  <c r="O497" i="3" s="1"/>
  <c r="N495" i="3"/>
  <c r="O495" i="3" s="1"/>
  <c r="N493" i="3"/>
  <c r="O493" i="3" s="1"/>
  <c r="N491" i="3"/>
  <c r="O491" i="3" s="1"/>
  <c r="N489" i="3"/>
  <c r="O489" i="3" s="1"/>
  <c r="N487" i="3"/>
  <c r="O487" i="3" s="1"/>
  <c r="N485" i="3"/>
  <c r="O485" i="3" s="1"/>
  <c r="N483" i="3"/>
  <c r="O483" i="3" s="1"/>
  <c r="N481" i="3"/>
  <c r="O481" i="3" s="1"/>
  <c r="N479" i="3"/>
  <c r="O479" i="3" s="1"/>
  <c r="N477" i="3"/>
  <c r="O477" i="3" s="1"/>
  <c r="N475" i="3"/>
  <c r="O475" i="3" s="1"/>
  <c r="N473" i="3"/>
  <c r="O473" i="3" s="1"/>
  <c r="N471" i="3"/>
  <c r="O471" i="3" s="1"/>
  <c r="N469" i="3"/>
  <c r="O469" i="3" s="1"/>
  <c r="N467" i="3"/>
  <c r="O467" i="3" s="1"/>
  <c r="N465" i="3"/>
  <c r="O465" i="3" s="1"/>
  <c r="N463" i="3"/>
  <c r="O463" i="3" s="1"/>
  <c r="N461" i="3"/>
  <c r="O461" i="3" s="1"/>
  <c r="N459" i="3"/>
  <c r="O459" i="3" s="1"/>
  <c r="N457" i="3"/>
  <c r="O457" i="3" s="1"/>
  <c r="N455" i="3"/>
  <c r="O455" i="3" s="1"/>
  <c r="N453" i="3"/>
  <c r="O453" i="3" s="1"/>
  <c r="N451" i="3"/>
  <c r="O451" i="3" s="1"/>
  <c r="N449" i="3"/>
  <c r="O449" i="3" s="1"/>
  <c r="N447" i="3"/>
  <c r="O447" i="3" s="1"/>
  <c r="N445" i="3"/>
  <c r="O445" i="3" s="1"/>
  <c r="N443" i="3"/>
  <c r="O443" i="3" s="1"/>
  <c r="N441" i="3"/>
  <c r="O441" i="3" s="1"/>
  <c r="N439" i="3"/>
  <c r="O439" i="3" s="1"/>
  <c r="N437" i="3"/>
  <c r="O437" i="3" s="1"/>
  <c r="N435" i="3"/>
  <c r="O435" i="3" s="1"/>
  <c r="N433" i="3"/>
  <c r="O433" i="3" s="1"/>
  <c r="N431" i="3"/>
  <c r="O431" i="3" s="1"/>
  <c r="N429" i="3"/>
  <c r="O429" i="3" s="1"/>
  <c r="N427" i="3"/>
  <c r="O427" i="3" s="1"/>
  <c r="N425" i="3"/>
  <c r="O425" i="3" s="1"/>
  <c r="N423" i="3"/>
  <c r="O423" i="3" s="1"/>
  <c r="N421" i="3"/>
  <c r="O421" i="3" s="1"/>
  <c r="N419" i="3"/>
  <c r="O419" i="3" s="1"/>
  <c r="N417" i="3"/>
  <c r="O417" i="3" s="1"/>
  <c r="N415" i="3"/>
  <c r="O415" i="3" s="1"/>
  <c r="N413" i="3"/>
  <c r="O413" i="3" s="1"/>
  <c r="N411" i="3"/>
  <c r="O411" i="3" s="1"/>
  <c r="N409" i="3"/>
  <c r="O409" i="3" s="1"/>
  <c r="N407" i="3"/>
  <c r="O407" i="3" s="1"/>
  <c r="N405" i="3"/>
  <c r="O405" i="3" s="1"/>
  <c r="N403" i="3"/>
  <c r="O403" i="3" s="1"/>
  <c r="N401" i="3"/>
  <c r="O401" i="3" s="1"/>
  <c r="N399" i="3"/>
  <c r="O399" i="3" s="1"/>
  <c r="N397" i="3"/>
  <c r="O397" i="3" s="1"/>
  <c r="N395" i="3"/>
  <c r="O395" i="3" s="1"/>
  <c r="N393" i="3"/>
  <c r="O393" i="3" s="1"/>
  <c r="N391" i="3"/>
  <c r="O391" i="3" s="1"/>
  <c r="N389" i="3"/>
  <c r="O389" i="3" s="1"/>
  <c r="N387" i="3"/>
  <c r="O387" i="3" s="1"/>
  <c r="N385" i="3"/>
  <c r="O385" i="3" s="1"/>
  <c r="N383" i="3"/>
  <c r="O383" i="3" s="1"/>
  <c r="N381" i="3"/>
  <c r="O381" i="3" s="1"/>
  <c r="N379" i="3"/>
  <c r="O379" i="3" s="1"/>
  <c r="N377" i="3"/>
  <c r="O377" i="3" s="1"/>
  <c r="N375" i="3"/>
  <c r="O375" i="3" s="1"/>
  <c r="N373" i="3"/>
  <c r="O373" i="3" s="1"/>
  <c r="N371" i="3"/>
  <c r="O371" i="3" s="1"/>
  <c r="N369" i="3"/>
  <c r="O369" i="3" s="1"/>
  <c r="N367" i="3"/>
  <c r="O367" i="3" s="1"/>
  <c r="N365" i="3"/>
  <c r="O365" i="3" s="1"/>
  <c r="N363" i="3"/>
  <c r="O363" i="3" s="1"/>
  <c r="N361" i="3"/>
  <c r="O361" i="3" s="1"/>
  <c r="N359" i="3"/>
  <c r="O359" i="3" s="1"/>
  <c r="N357" i="3"/>
  <c r="O357" i="3" s="1"/>
  <c r="N355" i="3"/>
  <c r="O355" i="3" s="1"/>
  <c r="N353" i="3"/>
  <c r="O353" i="3" s="1"/>
  <c r="N351" i="3"/>
  <c r="O351" i="3" s="1"/>
  <c r="N349" i="3"/>
  <c r="O349" i="3" s="1"/>
  <c r="N347" i="3"/>
  <c r="O347" i="3" s="1"/>
  <c r="N345" i="3"/>
  <c r="O345" i="3" s="1"/>
  <c r="N343" i="3"/>
  <c r="O343" i="3" s="1"/>
  <c r="N341" i="3"/>
  <c r="O341" i="3" s="1"/>
  <c r="N339" i="3"/>
  <c r="O339" i="3" s="1"/>
  <c r="N337" i="3"/>
  <c r="O337" i="3" s="1"/>
  <c r="N335" i="3"/>
  <c r="O335" i="3" s="1"/>
  <c r="N333" i="3"/>
  <c r="O333" i="3" s="1"/>
  <c r="N331" i="3"/>
  <c r="O331" i="3" s="1"/>
  <c r="N329" i="3"/>
  <c r="O329" i="3" s="1"/>
  <c r="N327" i="3"/>
  <c r="O327" i="3" s="1"/>
  <c r="N325" i="3"/>
  <c r="O325" i="3" s="1"/>
  <c r="N323" i="3"/>
  <c r="O323" i="3" s="1"/>
  <c r="N321" i="3"/>
  <c r="O321" i="3" s="1"/>
  <c r="N319" i="3"/>
  <c r="O319" i="3" s="1"/>
  <c r="N317" i="3"/>
  <c r="O317" i="3" s="1"/>
  <c r="N315" i="3"/>
  <c r="O315" i="3" s="1"/>
  <c r="N313" i="3"/>
  <c r="O313" i="3" s="1"/>
  <c r="N311" i="3"/>
  <c r="O311" i="3" s="1"/>
  <c r="N309" i="3"/>
  <c r="O309" i="3" s="1"/>
  <c r="N307" i="3"/>
  <c r="O307" i="3" s="1"/>
  <c r="N305" i="3"/>
  <c r="O305" i="3" s="1"/>
  <c r="N303" i="3"/>
  <c r="O303" i="3" s="1"/>
  <c r="N301" i="3"/>
  <c r="O301" i="3" s="1"/>
  <c r="N299" i="3"/>
  <c r="O299" i="3" s="1"/>
  <c r="N297" i="3"/>
  <c r="O297" i="3" s="1"/>
  <c r="N295" i="3"/>
  <c r="O295" i="3" s="1"/>
  <c r="N293" i="3"/>
  <c r="O293" i="3" s="1"/>
  <c r="N291" i="3"/>
  <c r="O291" i="3" s="1"/>
  <c r="N289" i="3"/>
  <c r="O289" i="3" s="1"/>
  <c r="N287" i="3"/>
  <c r="O287" i="3" s="1"/>
  <c r="N285" i="3"/>
  <c r="O285" i="3" s="1"/>
  <c r="N283" i="3"/>
  <c r="O283" i="3" s="1"/>
  <c r="N281" i="3"/>
  <c r="O281" i="3" s="1"/>
  <c r="N279" i="3"/>
  <c r="O279" i="3" s="1"/>
  <c r="N277" i="3"/>
  <c r="O277" i="3" s="1"/>
  <c r="N275" i="3"/>
  <c r="O275" i="3" s="1"/>
  <c r="N273" i="3"/>
  <c r="O273" i="3" s="1"/>
  <c r="N271" i="3"/>
  <c r="O271" i="3" s="1"/>
  <c r="N269" i="3"/>
  <c r="O269" i="3" s="1"/>
  <c r="N267" i="3"/>
  <c r="O267" i="3" s="1"/>
  <c r="N265" i="3"/>
  <c r="O265" i="3" s="1"/>
  <c r="N263" i="3"/>
  <c r="O263" i="3" s="1"/>
  <c r="N261" i="3"/>
  <c r="O261" i="3" s="1"/>
  <c r="N259" i="3"/>
  <c r="O259" i="3" s="1"/>
  <c r="N257" i="3"/>
  <c r="O257" i="3" s="1"/>
  <c r="N255" i="3"/>
  <c r="O255" i="3" s="1"/>
  <c r="N253" i="3"/>
  <c r="O253" i="3" s="1"/>
  <c r="N251" i="3"/>
  <c r="O251" i="3" s="1"/>
  <c r="N249" i="3"/>
  <c r="O249" i="3" s="1"/>
  <c r="N247" i="3"/>
  <c r="O247" i="3" s="1"/>
  <c r="N245" i="3"/>
  <c r="O245" i="3" s="1"/>
  <c r="N243" i="3"/>
  <c r="O243" i="3" s="1"/>
  <c r="N241" i="3"/>
  <c r="O241" i="3" s="1"/>
  <c r="N239" i="3"/>
  <c r="O239" i="3" s="1"/>
  <c r="N237" i="3"/>
  <c r="O237" i="3" s="1"/>
  <c r="N235" i="3"/>
  <c r="O235" i="3" s="1"/>
  <c r="N233" i="3"/>
  <c r="O233" i="3" s="1"/>
  <c r="N231" i="3"/>
  <c r="O231" i="3" s="1"/>
  <c r="N229" i="3"/>
  <c r="O229" i="3" s="1"/>
  <c r="N227" i="3"/>
  <c r="O227" i="3" s="1"/>
  <c r="N225" i="3"/>
  <c r="O225" i="3" s="1"/>
  <c r="N223" i="3"/>
  <c r="O223" i="3" s="1"/>
  <c r="N221" i="3"/>
  <c r="O221" i="3" s="1"/>
  <c r="N219" i="3"/>
  <c r="O219" i="3" s="1"/>
  <c r="N217" i="3"/>
  <c r="O217" i="3" s="1"/>
  <c r="N215" i="3"/>
  <c r="O215" i="3" s="1"/>
  <c r="N213" i="3"/>
  <c r="O213" i="3" s="1"/>
  <c r="N211" i="3"/>
  <c r="O211" i="3" s="1"/>
  <c r="N209" i="3"/>
  <c r="O209" i="3" s="1"/>
  <c r="N207" i="3"/>
  <c r="O207" i="3" s="1"/>
  <c r="N205" i="3"/>
  <c r="O205" i="3" s="1"/>
  <c r="N203" i="3"/>
  <c r="O203" i="3" s="1"/>
  <c r="N201" i="3"/>
  <c r="O201" i="3" s="1"/>
  <c r="N199" i="3"/>
  <c r="O199" i="3" s="1"/>
  <c r="N197" i="3"/>
  <c r="O197" i="3" s="1"/>
  <c r="N195" i="3"/>
  <c r="O195" i="3" s="1"/>
  <c r="N193" i="3"/>
  <c r="O193" i="3" s="1"/>
  <c r="N191" i="3"/>
  <c r="O191" i="3" s="1"/>
  <c r="N189" i="3"/>
  <c r="O189" i="3" s="1"/>
  <c r="N187" i="3"/>
  <c r="O187" i="3" s="1"/>
  <c r="N185" i="3"/>
  <c r="O185" i="3" s="1"/>
  <c r="N183" i="3"/>
  <c r="O183" i="3" s="1"/>
  <c r="N181" i="3"/>
  <c r="O181" i="3" s="1"/>
  <c r="N179" i="3"/>
  <c r="O179" i="3" s="1"/>
  <c r="N177" i="3"/>
  <c r="O177" i="3" s="1"/>
  <c r="N175" i="3"/>
  <c r="O175" i="3" s="1"/>
  <c r="N173" i="3"/>
  <c r="O173" i="3" s="1"/>
  <c r="N171" i="3"/>
  <c r="O171" i="3" s="1"/>
  <c r="N169" i="3"/>
  <c r="O169" i="3" s="1"/>
  <c r="N167" i="3"/>
  <c r="O167" i="3" s="1"/>
  <c r="N165" i="3"/>
  <c r="O165" i="3" s="1"/>
  <c r="N163" i="3"/>
  <c r="O163" i="3" s="1"/>
  <c r="N161" i="3"/>
  <c r="O161" i="3" s="1"/>
  <c r="N159" i="3"/>
  <c r="O159" i="3" s="1"/>
  <c r="N157" i="3"/>
  <c r="O157" i="3" s="1"/>
  <c r="N155" i="3"/>
  <c r="O155" i="3" s="1"/>
  <c r="N153" i="3"/>
  <c r="O153" i="3" s="1"/>
  <c r="N151" i="3"/>
  <c r="O151" i="3" s="1"/>
  <c r="N149" i="3"/>
  <c r="O149" i="3" s="1"/>
  <c r="N147" i="3"/>
  <c r="O147" i="3" s="1"/>
  <c r="N145" i="3"/>
  <c r="O145" i="3" s="1"/>
  <c r="N143" i="3"/>
  <c r="O143" i="3" s="1"/>
  <c r="N141" i="3"/>
  <c r="O141" i="3" s="1"/>
  <c r="N139" i="3"/>
  <c r="O139" i="3" s="1"/>
  <c r="N137" i="3"/>
  <c r="O137" i="3" s="1"/>
  <c r="N135" i="3"/>
  <c r="O135" i="3" s="1"/>
  <c r="N133" i="3"/>
  <c r="O133" i="3" s="1"/>
  <c r="N131" i="3"/>
  <c r="O131" i="3" s="1"/>
  <c r="N129" i="3"/>
  <c r="O129" i="3" s="1"/>
  <c r="N127" i="3"/>
  <c r="O127" i="3" s="1"/>
  <c r="N125" i="3"/>
  <c r="O125" i="3" s="1"/>
  <c r="N123" i="3"/>
  <c r="O123" i="3" s="1"/>
  <c r="N121" i="3"/>
  <c r="O121" i="3" s="1"/>
  <c r="N119" i="3"/>
  <c r="O119" i="3" s="1"/>
  <c r="N117" i="3"/>
  <c r="O117" i="3" s="1"/>
  <c r="N115" i="3"/>
  <c r="O115" i="3" s="1"/>
  <c r="N113" i="3"/>
  <c r="O113" i="3" s="1"/>
  <c r="N111" i="3"/>
  <c r="O111" i="3" s="1"/>
  <c r="N109" i="3"/>
  <c r="O109" i="3" s="1"/>
  <c r="N107" i="3"/>
  <c r="O107" i="3" s="1"/>
  <c r="N105" i="3"/>
  <c r="O105" i="3" s="1"/>
  <c r="N103" i="3"/>
  <c r="O103" i="3" s="1"/>
  <c r="N101" i="3"/>
  <c r="O101" i="3" s="1"/>
  <c r="N99" i="3"/>
  <c r="O99" i="3" s="1"/>
  <c r="N97" i="3"/>
  <c r="O97" i="3" s="1"/>
  <c r="N95" i="3"/>
  <c r="O95" i="3" s="1"/>
  <c r="N93" i="3"/>
  <c r="O93" i="3" s="1"/>
  <c r="N91" i="3"/>
  <c r="O91" i="3" s="1"/>
  <c r="N89" i="3"/>
  <c r="O89" i="3" s="1"/>
  <c r="N87" i="3"/>
  <c r="O87" i="3" s="1"/>
  <c r="N85" i="3"/>
  <c r="O85" i="3" s="1"/>
  <c r="N83" i="3"/>
  <c r="O83" i="3" s="1"/>
  <c r="N81" i="3"/>
  <c r="O81" i="3" s="1"/>
  <c r="N79" i="3"/>
  <c r="O79" i="3" s="1"/>
  <c r="N77" i="3"/>
  <c r="O77" i="3" s="1"/>
  <c r="N75" i="3"/>
  <c r="O75" i="3" s="1"/>
  <c r="N73" i="3"/>
  <c r="O73" i="3" s="1"/>
  <c r="N71" i="3"/>
  <c r="O71" i="3" s="1"/>
  <c r="N69" i="3"/>
  <c r="O69" i="3" s="1"/>
  <c r="N67" i="3"/>
  <c r="O67" i="3" s="1"/>
  <c r="N65" i="3"/>
  <c r="O65" i="3" s="1"/>
  <c r="N63" i="3"/>
  <c r="O63" i="3" s="1"/>
  <c r="N61" i="3"/>
  <c r="O61" i="3" s="1"/>
  <c r="N59" i="3"/>
  <c r="O59" i="3" s="1"/>
  <c r="N57" i="3"/>
  <c r="O57" i="3" s="1"/>
  <c r="N55" i="3"/>
  <c r="O55" i="3" s="1"/>
  <c r="N53" i="3"/>
  <c r="O53" i="3" s="1"/>
  <c r="N51" i="3"/>
  <c r="O51" i="3" s="1"/>
  <c r="N49" i="3"/>
  <c r="O49" i="3" s="1"/>
  <c r="N47" i="3"/>
  <c r="O47" i="3" s="1"/>
  <c r="N45" i="3"/>
  <c r="O45" i="3" s="1"/>
  <c r="N43" i="3"/>
  <c r="O43" i="3" s="1"/>
  <c r="N41" i="3"/>
  <c r="O41" i="3" s="1"/>
  <c r="N39" i="3"/>
  <c r="O39" i="3" s="1"/>
  <c r="N37" i="3"/>
  <c r="O37" i="3" s="1"/>
  <c r="N35" i="3"/>
  <c r="O35" i="3" s="1"/>
  <c r="N33" i="3"/>
  <c r="O33" i="3" s="1"/>
  <c r="N31" i="3"/>
  <c r="O31" i="3" s="1"/>
  <c r="N29" i="3"/>
  <c r="O29" i="3" s="1"/>
  <c r="N27" i="3"/>
  <c r="O27" i="3" s="1"/>
  <c r="N25" i="3"/>
  <c r="O25" i="3" s="1"/>
  <c r="N23" i="3"/>
  <c r="O23" i="3" s="1"/>
  <c r="N21" i="3"/>
  <c r="O21" i="3" s="1"/>
  <c r="N19" i="3"/>
  <c r="O19" i="3" s="1"/>
  <c r="N17" i="3"/>
  <c r="O17" i="3" s="1"/>
  <c r="N84" i="3"/>
  <c r="O84" i="3" s="1"/>
  <c r="N78" i="3"/>
  <c r="O78" i="3" s="1"/>
  <c r="N74" i="3"/>
  <c r="O74" i="3" s="1"/>
  <c r="N70" i="3"/>
  <c r="O70" i="3" s="1"/>
  <c r="N66" i="3"/>
  <c r="O66" i="3" s="1"/>
  <c r="N62" i="3"/>
  <c r="O62" i="3" s="1"/>
  <c r="N58" i="3"/>
  <c r="O58" i="3" s="1"/>
  <c r="N56" i="3"/>
  <c r="O56" i="3" s="1"/>
  <c r="N52" i="3"/>
  <c r="O52" i="3" s="1"/>
  <c r="N48" i="3"/>
  <c r="O48" i="3" s="1"/>
  <c r="N44" i="3"/>
  <c r="O44" i="3" s="1"/>
  <c r="N42" i="3"/>
  <c r="O42" i="3" s="1"/>
  <c r="N38" i="3"/>
  <c r="O38" i="3" s="1"/>
  <c r="N34" i="3"/>
  <c r="O34" i="3" s="1"/>
  <c r="N30" i="3"/>
  <c r="O30" i="3" s="1"/>
  <c r="N26" i="3"/>
  <c r="O26" i="3" s="1"/>
  <c r="N24" i="3"/>
  <c r="O24" i="3" s="1"/>
  <c r="N20" i="3"/>
  <c r="O20" i="3" s="1"/>
  <c r="U496" i="3"/>
  <c r="V496" i="3" s="1"/>
  <c r="U492" i="3"/>
  <c r="V492" i="3" s="1"/>
  <c r="U488" i="3"/>
  <c r="V488" i="3" s="1"/>
  <c r="U484" i="3"/>
  <c r="V484" i="3" s="1"/>
  <c r="U480" i="3"/>
  <c r="V480" i="3" s="1"/>
  <c r="U476" i="3"/>
  <c r="V476" i="3" s="1"/>
  <c r="U472" i="3"/>
  <c r="V472" i="3" s="1"/>
  <c r="U468" i="3"/>
  <c r="V468" i="3" s="1"/>
  <c r="U464" i="3"/>
  <c r="V464" i="3" s="1"/>
  <c r="U460" i="3"/>
  <c r="V460" i="3" s="1"/>
  <c r="U456" i="3"/>
  <c r="V456" i="3" s="1"/>
  <c r="U452" i="3"/>
  <c r="V452" i="3" s="1"/>
  <c r="U448" i="3"/>
  <c r="V448" i="3" s="1"/>
  <c r="U444" i="3"/>
  <c r="V444" i="3" s="1"/>
  <c r="U440" i="3"/>
  <c r="V440" i="3" s="1"/>
  <c r="U436" i="3"/>
  <c r="V436" i="3" s="1"/>
  <c r="U432" i="3"/>
  <c r="V432" i="3" s="1"/>
  <c r="U428" i="3"/>
  <c r="V428" i="3" s="1"/>
  <c r="U424" i="3"/>
  <c r="V424" i="3" s="1"/>
  <c r="U420" i="3"/>
  <c r="V420" i="3" s="1"/>
  <c r="U416" i="3"/>
  <c r="V416" i="3" s="1"/>
  <c r="U412" i="3"/>
  <c r="V412" i="3" s="1"/>
  <c r="U408" i="3"/>
  <c r="V408" i="3" s="1"/>
  <c r="U404" i="3"/>
  <c r="V404" i="3" s="1"/>
  <c r="U400" i="3"/>
  <c r="V400" i="3" s="1"/>
  <c r="U396" i="3"/>
  <c r="V396" i="3" s="1"/>
  <c r="U392" i="3"/>
  <c r="V392" i="3" s="1"/>
  <c r="U388" i="3"/>
  <c r="V388" i="3" s="1"/>
  <c r="U384" i="3"/>
  <c r="V384" i="3" s="1"/>
  <c r="U380" i="3"/>
  <c r="V380" i="3" s="1"/>
  <c r="U376" i="3"/>
  <c r="V376" i="3" s="1"/>
  <c r="U372" i="3"/>
  <c r="V372" i="3" s="1"/>
  <c r="U368" i="3"/>
  <c r="V368" i="3" s="1"/>
  <c r="U364" i="3"/>
  <c r="V364" i="3" s="1"/>
  <c r="U360" i="3"/>
  <c r="V360" i="3" s="1"/>
  <c r="U356" i="3"/>
  <c r="V356" i="3" s="1"/>
  <c r="U352" i="3"/>
  <c r="V352" i="3" s="1"/>
  <c r="U348" i="3"/>
  <c r="V348" i="3" s="1"/>
  <c r="U344" i="3"/>
  <c r="V344" i="3" s="1"/>
  <c r="U340" i="3"/>
  <c r="V340" i="3" s="1"/>
  <c r="U336" i="3"/>
  <c r="V336" i="3" s="1"/>
  <c r="U332" i="3"/>
  <c r="V332" i="3" s="1"/>
  <c r="U328" i="3"/>
  <c r="V328" i="3" s="1"/>
  <c r="U324" i="3"/>
  <c r="V324" i="3" s="1"/>
  <c r="U322" i="3"/>
  <c r="V322" i="3" s="1"/>
  <c r="U320" i="3"/>
  <c r="V320" i="3" s="1"/>
  <c r="U318" i="3"/>
  <c r="V318" i="3" s="1"/>
  <c r="U316" i="3"/>
  <c r="V316" i="3" s="1"/>
  <c r="U314" i="3"/>
  <c r="V314" i="3" s="1"/>
  <c r="U312" i="3"/>
  <c r="V312" i="3" s="1"/>
  <c r="U310" i="3"/>
  <c r="V310" i="3" s="1"/>
  <c r="U308" i="3"/>
  <c r="V308" i="3" s="1"/>
  <c r="U306" i="3"/>
  <c r="V306" i="3" s="1"/>
  <c r="U304" i="3"/>
  <c r="V304" i="3" s="1"/>
  <c r="U302" i="3"/>
  <c r="V302" i="3" s="1"/>
  <c r="U300" i="3"/>
  <c r="V300" i="3" s="1"/>
  <c r="U298" i="3"/>
  <c r="V298" i="3" s="1"/>
  <c r="U296" i="3"/>
  <c r="V296" i="3" s="1"/>
  <c r="U294" i="3"/>
  <c r="V294" i="3" s="1"/>
  <c r="U292" i="3"/>
  <c r="V292" i="3" s="1"/>
  <c r="U290" i="3"/>
  <c r="V290" i="3" s="1"/>
  <c r="U288" i="3"/>
  <c r="V288" i="3" s="1"/>
  <c r="U286" i="3"/>
  <c r="V286" i="3" s="1"/>
  <c r="U284" i="3"/>
  <c r="V284" i="3" s="1"/>
  <c r="U282" i="3"/>
  <c r="V282" i="3" s="1"/>
  <c r="U280" i="3"/>
  <c r="V280" i="3" s="1"/>
  <c r="U278" i="3"/>
  <c r="V278" i="3" s="1"/>
  <c r="U276" i="3"/>
  <c r="V276" i="3" s="1"/>
  <c r="U274" i="3"/>
  <c r="V274" i="3" s="1"/>
  <c r="U272" i="3"/>
  <c r="V272" i="3" s="1"/>
  <c r="U270" i="3"/>
  <c r="V270" i="3" s="1"/>
  <c r="U268" i="3"/>
  <c r="V268" i="3" s="1"/>
  <c r="U266" i="3"/>
  <c r="V266" i="3" s="1"/>
  <c r="U264" i="3"/>
  <c r="V264" i="3" s="1"/>
  <c r="U262" i="3"/>
  <c r="V262" i="3" s="1"/>
  <c r="U260" i="3"/>
  <c r="V260" i="3" s="1"/>
  <c r="U258" i="3"/>
  <c r="V258" i="3" s="1"/>
  <c r="U256" i="3"/>
  <c r="V256" i="3" s="1"/>
  <c r="U254" i="3"/>
  <c r="V254" i="3" s="1"/>
  <c r="U252" i="3"/>
  <c r="V252" i="3" s="1"/>
  <c r="U250" i="3"/>
  <c r="V250" i="3" s="1"/>
  <c r="U248" i="3"/>
  <c r="V248" i="3" s="1"/>
  <c r="U246" i="3"/>
  <c r="V246" i="3" s="1"/>
  <c r="U244" i="3"/>
  <c r="V244" i="3" s="1"/>
  <c r="U242" i="3"/>
  <c r="V242" i="3" s="1"/>
  <c r="U240" i="3"/>
  <c r="V240" i="3" s="1"/>
  <c r="U238" i="3"/>
  <c r="V238" i="3" s="1"/>
  <c r="U236" i="3"/>
  <c r="V236" i="3" s="1"/>
  <c r="U234" i="3"/>
  <c r="V234" i="3" s="1"/>
  <c r="U232" i="3"/>
  <c r="V232" i="3" s="1"/>
  <c r="U230" i="3"/>
  <c r="V230" i="3" s="1"/>
  <c r="U228" i="3"/>
  <c r="V228" i="3" s="1"/>
  <c r="U226" i="3"/>
  <c r="V226" i="3" s="1"/>
  <c r="U224" i="3"/>
  <c r="V224" i="3" s="1"/>
  <c r="U222" i="3"/>
  <c r="V222" i="3" s="1"/>
  <c r="U220" i="3"/>
  <c r="V220" i="3" s="1"/>
  <c r="U218" i="3"/>
  <c r="V218" i="3" s="1"/>
  <c r="U216" i="3"/>
  <c r="V216" i="3" s="1"/>
  <c r="U214" i="3"/>
  <c r="V214" i="3" s="1"/>
  <c r="U212" i="3"/>
  <c r="V212" i="3" s="1"/>
  <c r="U210" i="3"/>
  <c r="V210" i="3" s="1"/>
  <c r="U208" i="3"/>
  <c r="V208" i="3" s="1"/>
  <c r="U206" i="3"/>
  <c r="V206" i="3" s="1"/>
  <c r="U204" i="3"/>
  <c r="V204" i="3" s="1"/>
  <c r="U202" i="3"/>
  <c r="V202" i="3" s="1"/>
  <c r="U200" i="3"/>
  <c r="V200" i="3" s="1"/>
  <c r="U198" i="3"/>
  <c r="V198" i="3" s="1"/>
  <c r="U196" i="3"/>
  <c r="V196" i="3" s="1"/>
  <c r="U194" i="3"/>
  <c r="V194" i="3" s="1"/>
  <c r="U192" i="3"/>
  <c r="V192" i="3" s="1"/>
  <c r="U190" i="3"/>
  <c r="V190" i="3" s="1"/>
  <c r="U188" i="3"/>
  <c r="V188" i="3" s="1"/>
  <c r="U186" i="3"/>
  <c r="V186" i="3" s="1"/>
  <c r="U184" i="3"/>
  <c r="V184" i="3" s="1"/>
  <c r="U182" i="3"/>
  <c r="V182" i="3" s="1"/>
  <c r="U180" i="3"/>
  <c r="V180" i="3" s="1"/>
  <c r="U178" i="3"/>
  <c r="V178" i="3" s="1"/>
  <c r="U176" i="3"/>
  <c r="V176" i="3" s="1"/>
  <c r="U174" i="3"/>
  <c r="V174" i="3" s="1"/>
  <c r="U172" i="3"/>
  <c r="V172" i="3" s="1"/>
  <c r="U170" i="3"/>
  <c r="V170" i="3" s="1"/>
  <c r="U168" i="3"/>
  <c r="V168" i="3" s="1"/>
  <c r="U166" i="3"/>
  <c r="V166" i="3" s="1"/>
  <c r="U164" i="3"/>
  <c r="V164" i="3" s="1"/>
  <c r="U162" i="3"/>
  <c r="V162" i="3" s="1"/>
  <c r="U160" i="3"/>
  <c r="V160" i="3" s="1"/>
  <c r="U158" i="3"/>
  <c r="V158" i="3" s="1"/>
  <c r="U156" i="3"/>
  <c r="V156" i="3" s="1"/>
  <c r="U154" i="3"/>
  <c r="V154" i="3" s="1"/>
  <c r="U152" i="3"/>
  <c r="V152" i="3" s="1"/>
  <c r="U150" i="3"/>
  <c r="V150" i="3" s="1"/>
  <c r="U148" i="3"/>
  <c r="V148" i="3" s="1"/>
  <c r="U146" i="3"/>
  <c r="V146" i="3" s="1"/>
  <c r="U144" i="3"/>
  <c r="V144" i="3" s="1"/>
  <c r="U142" i="3"/>
  <c r="V142" i="3" s="1"/>
  <c r="U140" i="3"/>
  <c r="V140" i="3" s="1"/>
  <c r="U138" i="3"/>
  <c r="V138" i="3" s="1"/>
  <c r="U136" i="3"/>
  <c r="V136" i="3" s="1"/>
  <c r="U134" i="3"/>
  <c r="V134" i="3" s="1"/>
  <c r="U132" i="3"/>
  <c r="V132" i="3" s="1"/>
  <c r="U130" i="3"/>
  <c r="V130" i="3" s="1"/>
  <c r="U128" i="3"/>
  <c r="V128" i="3" s="1"/>
  <c r="U126" i="3"/>
  <c r="V126" i="3" s="1"/>
  <c r="U124" i="3"/>
  <c r="V124" i="3" s="1"/>
  <c r="U122" i="3"/>
  <c r="V122" i="3" s="1"/>
  <c r="U120" i="3"/>
  <c r="V120" i="3" s="1"/>
  <c r="U118" i="3"/>
  <c r="V118" i="3" s="1"/>
  <c r="U116" i="3"/>
  <c r="V116" i="3" s="1"/>
  <c r="U114" i="3"/>
  <c r="V114" i="3" s="1"/>
  <c r="U112" i="3"/>
  <c r="V112" i="3" s="1"/>
  <c r="U110" i="3"/>
  <c r="V110" i="3" s="1"/>
  <c r="U108" i="3"/>
  <c r="V108" i="3" s="1"/>
  <c r="U106" i="3"/>
  <c r="V106" i="3" s="1"/>
  <c r="U104" i="3"/>
  <c r="V104" i="3" s="1"/>
  <c r="U102" i="3"/>
  <c r="V102" i="3" s="1"/>
  <c r="U100" i="3"/>
  <c r="V100" i="3" s="1"/>
  <c r="U98" i="3"/>
  <c r="V98" i="3" s="1"/>
  <c r="U96" i="3"/>
  <c r="V96" i="3" s="1"/>
  <c r="U94" i="3"/>
  <c r="V94" i="3" s="1"/>
  <c r="U92" i="3"/>
  <c r="V92" i="3" s="1"/>
  <c r="U90" i="3"/>
  <c r="V90" i="3" s="1"/>
  <c r="U88" i="3"/>
  <c r="V88" i="3" s="1"/>
  <c r="U86" i="3"/>
  <c r="V86" i="3" s="1"/>
  <c r="U84" i="3"/>
  <c r="V84" i="3" s="1"/>
  <c r="U82" i="3"/>
  <c r="V82" i="3" s="1"/>
  <c r="U80" i="3"/>
  <c r="V80" i="3" s="1"/>
  <c r="U78" i="3"/>
  <c r="V78" i="3" s="1"/>
  <c r="U76" i="3"/>
  <c r="V76" i="3" s="1"/>
  <c r="U74" i="3"/>
  <c r="V74" i="3" s="1"/>
  <c r="U72" i="3"/>
  <c r="V72" i="3" s="1"/>
  <c r="U70" i="3"/>
  <c r="V70" i="3" s="1"/>
  <c r="U68" i="3"/>
  <c r="V68" i="3" s="1"/>
  <c r="U66" i="3"/>
  <c r="V66" i="3" s="1"/>
  <c r="U64" i="3"/>
  <c r="V64" i="3" s="1"/>
  <c r="U62" i="3"/>
  <c r="V62" i="3" s="1"/>
  <c r="U60" i="3"/>
  <c r="V60" i="3" s="1"/>
  <c r="U58" i="3"/>
  <c r="V58" i="3" s="1"/>
  <c r="U56" i="3"/>
  <c r="V56" i="3" s="1"/>
  <c r="U54" i="3"/>
  <c r="V54" i="3" s="1"/>
  <c r="U52" i="3"/>
  <c r="V52" i="3" s="1"/>
  <c r="U50" i="3"/>
  <c r="V50" i="3" s="1"/>
  <c r="U48" i="3"/>
  <c r="V48" i="3" s="1"/>
  <c r="U46" i="3"/>
  <c r="V46" i="3" s="1"/>
  <c r="U44" i="3"/>
  <c r="V44" i="3" s="1"/>
  <c r="U42" i="3"/>
  <c r="V42" i="3" s="1"/>
  <c r="U40" i="3"/>
  <c r="V40" i="3" s="1"/>
  <c r="U38" i="3"/>
  <c r="V38" i="3" s="1"/>
  <c r="U36" i="3"/>
  <c r="V36" i="3" s="1"/>
  <c r="U34" i="3"/>
  <c r="V34" i="3" s="1"/>
  <c r="U32" i="3"/>
  <c r="V32" i="3" s="1"/>
  <c r="U30" i="3"/>
  <c r="V30" i="3" s="1"/>
  <c r="U28" i="3"/>
  <c r="V28" i="3" s="1"/>
  <c r="U26" i="3"/>
  <c r="V26" i="3" s="1"/>
  <c r="U24" i="3"/>
  <c r="V24" i="3" s="1"/>
  <c r="U22" i="3"/>
  <c r="V22" i="3" s="1"/>
  <c r="U20" i="3"/>
  <c r="V20" i="3" s="1"/>
  <c r="U18" i="3"/>
  <c r="V18" i="3" s="1"/>
  <c r="N910" i="3"/>
  <c r="O910" i="3" s="1"/>
  <c r="N908" i="3"/>
  <c r="O908" i="3" s="1"/>
  <c r="N906" i="3"/>
  <c r="O906" i="3" s="1"/>
  <c r="N904" i="3"/>
  <c r="O904" i="3" s="1"/>
  <c r="N902" i="3"/>
  <c r="O902" i="3" s="1"/>
  <c r="N900" i="3"/>
  <c r="O900" i="3" s="1"/>
  <c r="N898" i="3"/>
  <c r="O898" i="3" s="1"/>
  <c r="N896" i="3"/>
  <c r="O896" i="3" s="1"/>
  <c r="N894" i="3"/>
  <c r="O894" i="3" s="1"/>
  <c r="N892" i="3"/>
  <c r="O892" i="3" s="1"/>
  <c r="N890" i="3"/>
  <c r="O890" i="3" s="1"/>
  <c r="N888" i="3"/>
  <c r="O888" i="3" s="1"/>
  <c r="N886" i="3"/>
  <c r="O886" i="3" s="1"/>
  <c r="N884" i="3"/>
  <c r="O884" i="3" s="1"/>
  <c r="N882" i="3"/>
  <c r="O882" i="3" s="1"/>
  <c r="N880" i="3"/>
  <c r="O880" i="3" s="1"/>
  <c r="N878" i="3"/>
  <c r="O878" i="3" s="1"/>
  <c r="N876" i="3"/>
  <c r="O876" i="3" s="1"/>
  <c r="N874" i="3"/>
  <c r="O874" i="3" s="1"/>
  <c r="N872" i="3"/>
  <c r="O872" i="3" s="1"/>
  <c r="N870" i="3"/>
  <c r="O870" i="3" s="1"/>
  <c r="N868" i="3"/>
  <c r="O868" i="3" s="1"/>
  <c r="N866" i="3"/>
  <c r="O866" i="3" s="1"/>
  <c r="N864" i="3"/>
  <c r="O864" i="3" s="1"/>
  <c r="N862" i="3"/>
  <c r="O862" i="3" s="1"/>
  <c r="N860" i="3"/>
  <c r="O860" i="3" s="1"/>
  <c r="N858" i="3"/>
  <c r="O858" i="3" s="1"/>
  <c r="N856" i="3"/>
  <c r="O856" i="3" s="1"/>
  <c r="N854" i="3"/>
  <c r="O854" i="3" s="1"/>
  <c r="N852" i="3"/>
  <c r="O852" i="3" s="1"/>
  <c r="N850" i="3"/>
  <c r="O850" i="3" s="1"/>
  <c r="N848" i="3"/>
  <c r="O848" i="3" s="1"/>
  <c r="N846" i="3"/>
  <c r="O846" i="3" s="1"/>
  <c r="N844" i="3"/>
  <c r="O844" i="3" s="1"/>
  <c r="N842" i="3"/>
  <c r="O842" i="3" s="1"/>
  <c r="N840" i="3"/>
  <c r="O840" i="3" s="1"/>
  <c r="N838" i="3"/>
  <c r="O838" i="3" s="1"/>
  <c r="N836" i="3"/>
  <c r="O836" i="3" s="1"/>
  <c r="N834" i="3"/>
  <c r="O834" i="3" s="1"/>
  <c r="N832" i="3"/>
  <c r="O832" i="3" s="1"/>
  <c r="N830" i="3"/>
  <c r="O830" i="3" s="1"/>
  <c r="N828" i="3"/>
  <c r="O828" i="3" s="1"/>
  <c r="N826" i="3"/>
  <c r="O826" i="3" s="1"/>
  <c r="N824" i="3"/>
  <c r="O824" i="3" s="1"/>
  <c r="N822" i="3"/>
  <c r="O822" i="3" s="1"/>
  <c r="N820" i="3"/>
  <c r="O820" i="3" s="1"/>
  <c r="N818" i="3"/>
  <c r="O818" i="3" s="1"/>
  <c r="N816" i="3"/>
  <c r="O816" i="3" s="1"/>
  <c r="N814" i="3"/>
  <c r="O814" i="3" s="1"/>
  <c r="N812" i="3"/>
  <c r="O812" i="3" s="1"/>
  <c r="N810" i="3"/>
  <c r="O810" i="3" s="1"/>
  <c r="N808" i="3"/>
  <c r="O808" i="3" s="1"/>
  <c r="N806" i="3"/>
  <c r="O806" i="3" s="1"/>
  <c r="N804" i="3"/>
  <c r="O804" i="3" s="1"/>
  <c r="N802" i="3"/>
  <c r="O802" i="3" s="1"/>
  <c r="N800" i="3"/>
  <c r="O800" i="3" s="1"/>
  <c r="N798" i="3"/>
  <c r="O798" i="3" s="1"/>
  <c r="N796" i="3"/>
  <c r="O796" i="3" s="1"/>
  <c r="N794" i="3"/>
  <c r="O794" i="3" s="1"/>
  <c r="N792" i="3"/>
  <c r="O792" i="3" s="1"/>
  <c r="N790" i="3"/>
  <c r="O790" i="3" s="1"/>
  <c r="N788" i="3"/>
  <c r="O788" i="3" s="1"/>
  <c r="N786" i="3"/>
  <c r="O786" i="3" s="1"/>
  <c r="N784" i="3"/>
  <c r="O784" i="3" s="1"/>
  <c r="N782" i="3"/>
  <c r="O782" i="3" s="1"/>
  <c r="N780" i="3"/>
  <c r="O780" i="3" s="1"/>
  <c r="N778" i="3"/>
  <c r="O778" i="3" s="1"/>
  <c r="N776" i="3"/>
  <c r="O776" i="3" s="1"/>
  <c r="N774" i="3"/>
  <c r="O774" i="3" s="1"/>
  <c r="N772" i="3"/>
  <c r="O772" i="3" s="1"/>
  <c r="N770" i="3"/>
  <c r="O770" i="3" s="1"/>
  <c r="N768" i="3"/>
  <c r="O768" i="3" s="1"/>
  <c r="N766" i="3"/>
  <c r="O766" i="3" s="1"/>
  <c r="N764" i="3"/>
  <c r="O764" i="3" s="1"/>
  <c r="N762" i="3"/>
  <c r="O762" i="3" s="1"/>
  <c r="N760" i="3"/>
  <c r="O760" i="3" s="1"/>
  <c r="N758" i="3"/>
  <c r="O758" i="3" s="1"/>
  <c r="N756" i="3"/>
  <c r="O756" i="3" s="1"/>
  <c r="N754" i="3"/>
  <c r="O754" i="3" s="1"/>
  <c r="N752" i="3"/>
  <c r="O752" i="3" s="1"/>
  <c r="N750" i="3"/>
  <c r="O750" i="3" s="1"/>
  <c r="N748" i="3"/>
  <c r="O748" i="3" s="1"/>
  <c r="N746" i="3"/>
  <c r="O746" i="3" s="1"/>
  <c r="N744" i="3"/>
  <c r="O744" i="3" s="1"/>
  <c r="N742" i="3"/>
  <c r="O742" i="3" s="1"/>
  <c r="N740" i="3"/>
  <c r="O740" i="3" s="1"/>
  <c r="N738" i="3"/>
  <c r="O738" i="3" s="1"/>
  <c r="N736" i="3"/>
  <c r="O736" i="3" s="1"/>
  <c r="N734" i="3"/>
  <c r="O734" i="3" s="1"/>
  <c r="N732" i="3"/>
  <c r="O732" i="3" s="1"/>
  <c r="N730" i="3"/>
  <c r="O730" i="3" s="1"/>
  <c r="N728" i="3"/>
  <c r="O728" i="3" s="1"/>
  <c r="N726" i="3"/>
  <c r="O726" i="3" s="1"/>
  <c r="N724" i="3"/>
  <c r="O724" i="3" s="1"/>
  <c r="N722" i="3"/>
  <c r="O722" i="3" s="1"/>
  <c r="N720" i="3"/>
  <c r="O720" i="3" s="1"/>
  <c r="N718" i="3"/>
  <c r="O718" i="3" s="1"/>
  <c r="N716" i="3"/>
  <c r="O716" i="3" s="1"/>
  <c r="N714" i="3"/>
  <c r="O714" i="3" s="1"/>
  <c r="N712" i="3"/>
  <c r="O712" i="3" s="1"/>
  <c r="N710" i="3"/>
  <c r="O710" i="3" s="1"/>
  <c r="N708" i="3"/>
  <c r="O708" i="3" s="1"/>
  <c r="N706" i="3"/>
  <c r="O706" i="3" s="1"/>
  <c r="N704" i="3"/>
  <c r="O704" i="3" s="1"/>
  <c r="N702" i="3"/>
  <c r="O702" i="3" s="1"/>
  <c r="N700" i="3"/>
  <c r="O700" i="3" s="1"/>
  <c r="N698" i="3"/>
  <c r="O698" i="3" s="1"/>
  <c r="N696" i="3"/>
  <c r="O696" i="3" s="1"/>
  <c r="N694" i="3"/>
  <c r="O694" i="3" s="1"/>
  <c r="N692" i="3"/>
  <c r="O692" i="3" s="1"/>
  <c r="N690" i="3"/>
  <c r="O690" i="3" s="1"/>
  <c r="N688" i="3"/>
  <c r="O688" i="3" s="1"/>
  <c r="N686" i="3"/>
  <c r="O686" i="3" s="1"/>
  <c r="N684" i="3"/>
  <c r="O684" i="3" s="1"/>
  <c r="N682" i="3"/>
  <c r="O682" i="3" s="1"/>
  <c r="N680" i="3"/>
  <c r="O680" i="3" s="1"/>
  <c r="N678" i="3"/>
  <c r="O678" i="3" s="1"/>
  <c r="N676" i="3"/>
  <c r="O676" i="3" s="1"/>
  <c r="N674" i="3"/>
  <c r="O674" i="3" s="1"/>
  <c r="N672" i="3"/>
  <c r="O672" i="3" s="1"/>
  <c r="N670" i="3"/>
  <c r="O670" i="3" s="1"/>
  <c r="N668" i="3"/>
  <c r="O668" i="3" s="1"/>
  <c r="N666" i="3"/>
  <c r="O666" i="3" s="1"/>
  <c r="N664" i="3"/>
  <c r="O664" i="3" s="1"/>
  <c r="N662" i="3"/>
  <c r="O662" i="3" s="1"/>
  <c r="N660" i="3"/>
  <c r="O660" i="3" s="1"/>
  <c r="N658" i="3"/>
  <c r="O658" i="3" s="1"/>
  <c r="N656" i="3"/>
  <c r="O656" i="3" s="1"/>
  <c r="N654" i="3"/>
  <c r="O654" i="3" s="1"/>
  <c r="N652" i="3"/>
  <c r="O652" i="3" s="1"/>
  <c r="N650" i="3"/>
  <c r="O650" i="3" s="1"/>
  <c r="N648" i="3"/>
  <c r="O648" i="3" s="1"/>
  <c r="N646" i="3"/>
  <c r="O646" i="3" s="1"/>
  <c r="N644" i="3"/>
  <c r="O644" i="3" s="1"/>
  <c r="N642" i="3"/>
  <c r="O642" i="3" s="1"/>
  <c r="N640" i="3"/>
  <c r="O640" i="3" s="1"/>
  <c r="N638" i="3"/>
  <c r="O638" i="3" s="1"/>
  <c r="N636" i="3"/>
  <c r="O636" i="3" s="1"/>
  <c r="N634" i="3"/>
  <c r="O634" i="3" s="1"/>
  <c r="N632" i="3"/>
  <c r="O632" i="3" s="1"/>
  <c r="N630" i="3"/>
  <c r="O630" i="3" s="1"/>
  <c r="N628" i="3"/>
  <c r="O628" i="3" s="1"/>
  <c r="N626" i="3"/>
  <c r="O626" i="3" s="1"/>
  <c r="N624" i="3"/>
  <c r="O624" i="3" s="1"/>
  <c r="N622" i="3"/>
  <c r="O622" i="3" s="1"/>
  <c r="N620" i="3"/>
  <c r="O620" i="3" s="1"/>
  <c r="N618" i="3"/>
  <c r="O618" i="3" s="1"/>
  <c r="N616" i="3"/>
  <c r="O616" i="3" s="1"/>
  <c r="N614" i="3"/>
  <c r="O614" i="3" s="1"/>
  <c r="N612" i="3"/>
  <c r="O612" i="3" s="1"/>
  <c r="N610" i="3"/>
  <c r="O610" i="3" s="1"/>
  <c r="N608" i="3"/>
  <c r="O608" i="3" s="1"/>
  <c r="N606" i="3"/>
  <c r="O606" i="3" s="1"/>
  <c r="N604" i="3"/>
  <c r="O604" i="3" s="1"/>
  <c r="N602" i="3"/>
  <c r="O602" i="3" s="1"/>
  <c r="N600" i="3"/>
  <c r="O600" i="3" s="1"/>
  <c r="N598" i="3"/>
  <c r="O598" i="3" s="1"/>
  <c r="N596" i="3"/>
  <c r="O596" i="3" s="1"/>
  <c r="N594" i="3"/>
  <c r="O594" i="3" s="1"/>
  <c r="N592" i="3"/>
  <c r="O592" i="3" s="1"/>
  <c r="N590" i="3"/>
  <c r="O590" i="3" s="1"/>
  <c r="N588" i="3"/>
  <c r="O588" i="3" s="1"/>
  <c r="N586" i="3"/>
  <c r="O586" i="3" s="1"/>
  <c r="N584" i="3"/>
  <c r="O584" i="3" s="1"/>
  <c r="N582" i="3"/>
  <c r="O582" i="3" s="1"/>
  <c r="N580" i="3"/>
  <c r="O580" i="3" s="1"/>
  <c r="N578" i="3"/>
  <c r="O578" i="3" s="1"/>
  <c r="N576" i="3"/>
  <c r="O576" i="3" s="1"/>
  <c r="N574" i="3"/>
  <c r="O574" i="3" s="1"/>
  <c r="N572" i="3"/>
  <c r="O572" i="3" s="1"/>
  <c r="N570" i="3"/>
  <c r="O570" i="3" s="1"/>
  <c r="N568" i="3"/>
  <c r="O568" i="3" s="1"/>
  <c r="N566" i="3"/>
  <c r="O566" i="3" s="1"/>
  <c r="N564" i="3"/>
  <c r="O564" i="3" s="1"/>
  <c r="N562" i="3"/>
  <c r="O562" i="3" s="1"/>
  <c r="N560" i="3"/>
  <c r="O560" i="3" s="1"/>
  <c r="N558" i="3"/>
  <c r="O558" i="3" s="1"/>
  <c r="N556" i="3"/>
  <c r="O556" i="3" s="1"/>
  <c r="N554" i="3"/>
  <c r="O554" i="3" s="1"/>
  <c r="N552" i="3"/>
  <c r="O552" i="3" s="1"/>
  <c r="N550" i="3"/>
  <c r="O550" i="3" s="1"/>
  <c r="N548" i="3"/>
  <c r="O548" i="3" s="1"/>
  <c r="N546" i="3"/>
  <c r="O546" i="3" s="1"/>
  <c r="N544" i="3"/>
  <c r="O544" i="3" s="1"/>
  <c r="N542" i="3"/>
  <c r="O542" i="3" s="1"/>
  <c r="N540" i="3"/>
  <c r="O540" i="3" s="1"/>
  <c r="N538" i="3"/>
  <c r="O538" i="3" s="1"/>
  <c r="N536" i="3"/>
  <c r="O536" i="3" s="1"/>
  <c r="N534" i="3"/>
  <c r="O534" i="3" s="1"/>
  <c r="N532" i="3"/>
  <c r="O532" i="3" s="1"/>
  <c r="N530" i="3"/>
  <c r="O530" i="3" s="1"/>
  <c r="N528" i="3"/>
  <c r="O528" i="3" s="1"/>
  <c r="N526" i="3"/>
  <c r="O526" i="3" s="1"/>
  <c r="N524" i="3"/>
  <c r="O524" i="3" s="1"/>
  <c r="N522" i="3"/>
  <c r="O522" i="3" s="1"/>
  <c r="N520" i="3"/>
  <c r="O520" i="3" s="1"/>
  <c r="N518" i="3"/>
  <c r="O518" i="3" s="1"/>
  <c r="N516" i="3"/>
  <c r="O516" i="3" s="1"/>
  <c r="N514" i="3"/>
  <c r="O514" i="3" s="1"/>
  <c r="N512" i="3"/>
  <c r="O512" i="3" s="1"/>
  <c r="N510" i="3"/>
  <c r="O510" i="3" s="1"/>
  <c r="N508" i="3"/>
  <c r="O508" i="3" s="1"/>
  <c r="N506" i="3"/>
  <c r="O506" i="3" s="1"/>
  <c r="N504" i="3"/>
  <c r="O504" i="3" s="1"/>
  <c r="N502" i="3"/>
  <c r="O502" i="3" s="1"/>
  <c r="N500" i="3"/>
  <c r="O500" i="3" s="1"/>
  <c r="N498" i="3"/>
  <c r="O498" i="3" s="1"/>
  <c r="N496" i="3"/>
  <c r="O496" i="3" s="1"/>
  <c r="N494" i="3"/>
  <c r="O494" i="3" s="1"/>
  <c r="N492" i="3"/>
  <c r="O492" i="3" s="1"/>
  <c r="N490" i="3"/>
  <c r="O490" i="3" s="1"/>
  <c r="N488" i="3"/>
  <c r="O488" i="3" s="1"/>
  <c r="N486" i="3"/>
  <c r="O486" i="3" s="1"/>
  <c r="N484" i="3"/>
  <c r="O484" i="3" s="1"/>
  <c r="N482" i="3"/>
  <c r="O482" i="3" s="1"/>
  <c r="N480" i="3"/>
  <c r="O480" i="3" s="1"/>
  <c r="N478" i="3"/>
  <c r="O478" i="3" s="1"/>
  <c r="N476" i="3"/>
  <c r="O476" i="3" s="1"/>
  <c r="N474" i="3"/>
  <c r="O474" i="3" s="1"/>
  <c r="N472" i="3"/>
  <c r="O472" i="3" s="1"/>
  <c r="N470" i="3"/>
  <c r="O470" i="3" s="1"/>
  <c r="N468" i="3"/>
  <c r="O468" i="3" s="1"/>
  <c r="N466" i="3"/>
  <c r="O466" i="3" s="1"/>
  <c r="N464" i="3"/>
  <c r="O464" i="3" s="1"/>
  <c r="N462" i="3"/>
  <c r="O462" i="3" s="1"/>
  <c r="N460" i="3"/>
  <c r="O460" i="3" s="1"/>
  <c r="N458" i="3"/>
  <c r="O458" i="3" s="1"/>
  <c r="N456" i="3"/>
  <c r="O456" i="3" s="1"/>
  <c r="N454" i="3"/>
  <c r="O454" i="3" s="1"/>
  <c r="N452" i="3"/>
  <c r="O452" i="3" s="1"/>
  <c r="N450" i="3"/>
  <c r="O450" i="3" s="1"/>
  <c r="N448" i="3"/>
  <c r="O448" i="3" s="1"/>
  <c r="N446" i="3"/>
  <c r="O446" i="3" s="1"/>
  <c r="N444" i="3"/>
  <c r="O444" i="3" s="1"/>
  <c r="N442" i="3"/>
  <c r="O442" i="3" s="1"/>
  <c r="N440" i="3"/>
  <c r="O440" i="3" s="1"/>
  <c r="N438" i="3"/>
  <c r="O438" i="3" s="1"/>
  <c r="N436" i="3"/>
  <c r="O436" i="3" s="1"/>
  <c r="N434" i="3"/>
  <c r="O434" i="3" s="1"/>
  <c r="N432" i="3"/>
  <c r="O432" i="3" s="1"/>
  <c r="N430" i="3"/>
  <c r="O430" i="3" s="1"/>
  <c r="N428" i="3"/>
  <c r="O428" i="3" s="1"/>
  <c r="N426" i="3"/>
  <c r="O426" i="3" s="1"/>
  <c r="N424" i="3"/>
  <c r="O424" i="3" s="1"/>
  <c r="N422" i="3"/>
  <c r="O422" i="3" s="1"/>
  <c r="N420" i="3"/>
  <c r="O420" i="3" s="1"/>
  <c r="N418" i="3"/>
  <c r="O418" i="3" s="1"/>
  <c r="N416" i="3"/>
  <c r="O416" i="3" s="1"/>
  <c r="N414" i="3"/>
  <c r="O414" i="3" s="1"/>
  <c r="N412" i="3"/>
  <c r="O412" i="3" s="1"/>
  <c r="N410" i="3"/>
  <c r="O410" i="3" s="1"/>
  <c r="N408" i="3"/>
  <c r="O408" i="3" s="1"/>
  <c r="N406" i="3"/>
  <c r="O406" i="3" s="1"/>
  <c r="N404" i="3"/>
  <c r="O404" i="3" s="1"/>
  <c r="N402" i="3"/>
  <c r="O402" i="3" s="1"/>
  <c r="N400" i="3"/>
  <c r="O400" i="3" s="1"/>
  <c r="N398" i="3"/>
  <c r="O398" i="3" s="1"/>
  <c r="N396" i="3"/>
  <c r="O396" i="3" s="1"/>
  <c r="N394" i="3"/>
  <c r="O394" i="3" s="1"/>
  <c r="N392" i="3"/>
  <c r="O392" i="3" s="1"/>
  <c r="N390" i="3"/>
  <c r="O390" i="3" s="1"/>
  <c r="N388" i="3"/>
  <c r="O388" i="3" s="1"/>
  <c r="N386" i="3"/>
  <c r="O386" i="3" s="1"/>
  <c r="N384" i="3"/>
  <c r="O384" i="3" s="1"/>
  <c r="N382" i="3"/>
  <c r="O382" i="3" s="1"/>
  <c r="N380" i="3"/>
  <c r="O380" i="3" s="1"/>
  <c r="N378" i="3"/>
  <c r="O378" i="3" s="1"/>
  <c r="N376" i="3"/>
  <c r="O376" i="3" s="1"/>
  <c r="N374" i="3"/>
  <c r="O374" i="3" s="1"/>
  <c r="N372" i="3"/>
  <c r="O372" i="3" s="1"/>
  <c r="N370" i="3"/>
  <c r="O370" i="3" s="1"/>
  <c r="N368" i="3"/>
  <c r="O368" i="3" s="1"/>
  <c r="N366" i="3"/>
  <c r="O366" i="3" s="1"/>
  <c r="N364" i="3"/>
  <c r="O364" i="3" s="1"/>
  <c r="N362" i="3"/>
  <c r="O362" i="3" s="1"/>
  <c r="N360" i="3"/>
  <c r="O360" i="3" s="1"/>
  <c r="N358" i="3"/>
  <c r="O358" i="3" s="1"/>
  <c r="N356" i="3"/>
  <c r="O356" i="3" s="1"/>
  <c r="N354" i="3"/>
  <c r="O354" i="3" s="1"/>
  <c r="N352" i="3"/>
  <c r="O352" i="3" s="1"/>
  <c r="N350" i="3"/>
  <c r="O350" i="3" s="1"/>
  <c r="N348" i="3"/>
  <c r="O348" i="3" s="1"/>
  <c r="N346" i="3"/>
  <c r="O346" i="3" s="1"/>
  <c r="N344" i="3"/>
  <c r="O344" i="3" s="1"/>
  <c r="N342" i="3"/>
  <c r="O342" i="3" s="1"/>
  <c r="N340" i="3"/>
  <c r="O340" i="3" s="1"/>
  <c r="N338" i="3"/>
  <c r="O338" i="3" s="1"/>
  <c r="N336" i="3"/>
  <c r="O336" i="3" s="1"/>
  <c r="N334" i="3"/>
  <c r="O334" i="3" s="1"/>
  <c r="N332" i="3"/>
  <c r="O332" i="3" s="1"/>
  <c r="N330" i="3"/>
  <c r="O330" i="3" s="1"/>
  <c r="N328" i="3"/>
  <c r="O328" i="3" s="1"/>
  <c r="N326" i="3"/>
  <c r="O326" i="3" s="1"/>
  <c r="N324" i="3"/>
  <c r="O324" i="3" s="1"/>
  <c r="N322" i="3"/>
  <c r="O322" i="3" s="1"/>
  <c r="N320" i="3"/>
  <c r="O320" i="3" s="1"/>
  <c r="N318" i="3"/>
  <c r="O318" i="3" s="1"/>
  <c r="N316" i="3"/>
  <c r="O316" i="3" s="1"/>
  <c r="N314" i="3"/>
  <c r="O314" i="3" s="1"/>
  <c r="N312" i="3"/>
  <c r="O312" i="3" s="1"/>
  <c r="N310" i="3"/>
  <c r="O310" i="3" s="1"/>
  <c r="N308" i="3"/>
  <c r="O308" i="3" s="1"/>
  <c r="N306" i="3"/>
  <c r="O306" i="3" s="1"/>
  <c r="N304" i="3"/>
  <c r="O304" i="3" s="1"/>
  <c r="N302" i="3"/>
  <c r="O302" i="3" s="1"/>
  <c r="N300" i="3"/>
  <c r="O300" i="3" s="1"/>
  <c r="N298" i="3"/>
  <c r="O298" i="3" s="1"/>
  <c r="N296" i="3"/>
  <c r="O296" i="3" s="1"/>
  <c r="N294" i="3"/>
  <c r="O294" i="3" s="1"/>
  <c r="N292" i="3"/>
  <c r="O292" i="3" s="1"/>
  <c r="N290" i="3"/>
  <c r="O290" i="3" s="1"/>
  <c r="N288" i="3"/>
  <c r="O288" i="3" s="1"/>
  <c r="N286" i="3"/>
  <c r="O286" i="3" s="1"/>
  <c r="N284" i="3"/>
  <c r="O284" i="3" s="1"/>
  <c r="N282" i="3"/>
  <c r="O282" i="3" s="1"/>
  <c r="N280" i="3"/>
  <c r="O280" i="3" s="1"/>
  <c r="N278" i="3"/>
  <c r="O278" i="3" s="1"/>
  <c r="N276" i="3"/>
  <c r="O276" i="3" s="1"/>
  <c r="N274" i="3"/>
  <c r="O274" i="3" s="1"/>
  <c r="N272" i="3"/>
  <c r="O272" i="3" s="1"/>
  <c r="N270" i="3"/>
  <c r="O270" i="3" s="1"/>
  <c r="N268" i="3"/>
  <c r="O268" i="3" s="1"/>
  <c r="N266" i="3"/>
  <c r="O266" i="3" s="1"/>
  <c r="N264" i="3"/>
  <c r="O264" i="3" s="1"/>
  <c r="N262" i="3"/>
  <c r="O262" i="3" s="1"/>
  <c r="N260" i="3"/>
  <c r="O260" i="3" s="1"/>
  <c r="N258" i="3"/>
  <c r="O258" i="3" s="1"/>
  <c r="N256" i="3"/>
  <c r="O256" i="3" s="1"/>
  <c r="N254" i="3"/>
  <c r="O254" i="3" s="1"/>
  <c r="N252" i="3"/>
  <c r="O252" i="3" s="1"/>
  <c r="N250" i="3"/>
  <c r="O250" i="3" s="1"/>
  <c r="N248" i="3"/>
  <c r="O248" i="3" s="1"/>
  <c r="N246" i="3"/>
  <c r="O246" i="3" s="1"/>
  <c r="N244" i="3"/>
  <c r="O244" i="3" s="1"/>
  <c r="N242" i="3"/>
  <c r="O242" i="3" s="1"/>
  <c r="N240" i="3"/>
  <c r="O240" i="3" s="1"/>
  <c r="N238" i="3"/>
  <c r="O238" i="3" s="1"/>
  <c r="N236" i="3"/>
  <c r="O236" i="3" s="1"/>
  <c r="N234" i="3"/>
  <c r="O234" i="3" s="1"/>
  <c r="N232" i="3"/>
  <c r="O232" i="3" s="1"/>
  <c r="N230" i="3"/>
  <c r="O230" i="3" s="1"/>
  <c r="N228" i="3"/>
  <c r="O228" i="3" s="1"/>
  <c r="N226" i="3"/>
  <c r="O226" i="3" s="1"/>
  <c r="N224" i="3"/>
  <c r="O224" i="3" s="1"/>
  <c r="N222" i="3"/>
  <c r="O222" i="3" s="1"/>
  <c r="N220" i="3"/>
  <c r="O220" i="3" s="1"/>
  <c r="N218" i="3"/>
  <c r="O218" i="3" s="1"/>
  <c r="N216" i="3"/>
  <c r="O216" i="3" s="1"/>
  <c r="N214" i="3"/>
  <c r="O214" i="3" s="1"/>
  <c r="N212" i="3"/>
  <c r="O212" i="3" s="1"/>
  <c r="N210" i="3"/>
  <c r="O210" i="3" s="1"/>
  <c r="N208" i="3"/>
  <c r="O208" i="3" s="1"/>
  <c r="N206" i="3"/>
  <c r="O206" i="3" s="1"/>
  <c r="N204" i="3"/>
  <c r="O204" i="3" s="1"/>
  <c r="N202" i="3"/>
  <c r="O202" i="3" s="1"/>
  <c r="N200" i="3"/>
  <c r="O200" i="3" s="1"/>
  <c r="N198" i="3"/>
  <c r="O198" i="3" s="1"/>
  <c r="N196" i="3"/>
  <c r="O196" i="3" s="1"/>
  <c r="N194" i="3"/>
  <c r="O194" i="3" s="1"/>
  <c r="N192" i="3"/>
  <c r="O192" i="3" s="1"/>
  <c r="N190" i="3"/>
  <c r="O190" i="3" s="1"/>
  <c r="N188" i="3"/>
  <c r="O188" i="3" s="1"/>
  <c r="N186" i="3"/>
  <c r="O186" i="3" s="1"/>
  <c r="N184" i="3"/>
  <c r="O184" i="3" s="1"/>
  <c r="N182" i="3"/>
  <c r="O182" i="3" s="1"/>
  <c r="N180" i="3"/>
  <c r="O180" i="3" s="1"/>
  <c r="N178" i="3"/>
  <c r="O178" i="3" s="1"/>
  <c r="N176" i="3"/>
  <c r="O176" i="3" s="1"/>
  <c r="N174" i="3"/>
  <c r="O174" i="3" s="1"/>
  <c r="N172" i="3"/>
  <c r="O172" i="3" s="1"/>
  <c r="N170" i="3"/>
  <c r="O170" i="3" s="1"/>
  <c r="N168" i="3"/>
  <c r="O168" i="3" s="1"/>
  <c r="N166" i="3"/>
  <c r="O166" i="3" s="1"/>
  <c r="N164" i="3"/>
  <c r="O164" i="3" s="1"/>
  <c r="N162" i="3"/>
  <c r="O162" i="3" s="1"/>
  <c r="N160" i="3"/>
  <c r="O160" i="3" s="1"/>
  <c r="N158" i="3"/>
  <c r="O158" i="3" s="1"/>
  <c r="N156" i="3"/>
  <c r="O156" i="3" s="1"/>
  <c r="N154" i="3"/>
  <c r="O154" i="3" s="1"/>
  <c r="N152" i="3"/>
  <c r="O152" i="3" s="1"/>
  <c r="N150" i="3"/>
  <c r="O150" i="3" s="1"/>
  <c r="N148" i="3"/>
  <c r="O148" i="3" s="1"/>
  <c r="N146" i="3"/>
  <c r="O146" i="3" s="1"/>
  <c r="N144" i="3"/>
  <c r="O144" i="3" s="1"/>
  <c r="N142" i="3"/>
  <c r="O142" i="3" s="1"/>
  <c r="N140" i="3"/>
  <c r="O140" i="3" s="1"/>
  <c r="N138" i="3"/>
  <c r="O138" i="3" s="1"/>
  <c r="N136" i="3"/>
  <c r="O136" i="3" s="1"/>
  <c r="N134" i="3"/>
  <c r="O134" i="3" s="1"/>
  <c r="N132" i="3"/>
  <c r="O132" i="3" s="1"/>
  <c r="N130" i="3"/>
  <c r="O130" i="3" s="1"/>
  <c r="N128" i="3"/>
  <c r="O128" i="3" s="1"/>
  <c r="N126" i="3"/>
  <c r="O126" i="3" s="1"/>
  <c r="N124" i="3"/>
  <c r="O124" i="3" s="1"/>
  <c r="N122" i="3"/>
  <c r="O122" i="3" s="1"/>
  <c r="N120" i="3"/>
  <c r="O120" i="3" s="1"/>
  <c r="N118" i="3"/>
  <c r="O118" i="3" s="1"/>
  <c r="N116" i="3"/>
  <c r="O116" i="3" s="1"/>
  <c r="N114" i="3"/>
  <c r="O114" i="3" s="1"/>
  <c r="N112" i="3"/>
  <c r="O112" i="3" s="1"/>
  <c r="N110" i="3"/>
  <c r="O110" i="3" s="1"/>
  <c r="N108" i="3"/>
  <c r="O108" i="3" s="1"/>
  <c r="N106" i="3"/>
  <c r="O106" i="3" s="1"/>
  <c r="N104" i="3"/>
  <c r="O104" i="3" s="1"/>
  <c r="N102" i="3"/>
  <c r="O102" i="3" s="1"/>
  <c r="N100" i="3"/>
  <c r="O100" i="3" s="1"/>
  <c r="N98" i="3"/>
  <c r="O98" i="3" s="1"/>
  <c r="N96" i="3"/>
  <c r="O96" i="3" s="1"/>
  <c r="N94" i="3"/>
  <c r="O94" i="3" s="1"/>
  <c r="N92" i="3"/>
  <c r="O92" i="3" s="1"/>
  <c r="N90" i="3"/>
  <c r="O90" i="3" s="1"/>
  <c r="N88" i="3"/>
  <c r="O88" i="3" s="1"/>
  <c r="N86" i="3"/>
  <c r="O86" i="3" s="1"/>
  <c r="N82" i="3"/>
  <c r="O82" i="3" s="1"/>
  <c r="N80" i="3"/>
  <c r="O80" i="3" s="1"/>
  <c r="N76" i="3"/>
  <c r="O76" i="3" s="1"/>
  <c r="N72" i="3"/>
  <c r="O72" i="3" s="1"/>
  <c r="N68" i="3"/>
  <c r="O68" i="3" s="1"/>
  <c r="N64" i="3"/>
  <c r="O64" i="3" s="1"/>
  <c r="N60" i="3"/>
  <c r="O60" i="3" s="1"/>
  <c r="N54" i="3"/>
  <c r="O54" i="3" s="1"/>
  <c r="N50" i="3"/>
  <c r="O50" i="3" s="1"/>
  <c r="N46" i="3"/>
  <c r="O46" i="3" s="1"/>
  <c r="N40" i="3"/>
  <c r="O40" i="3" s="1"/>
  <c r="N36" i="3"/>
  <c r="O36" i="3" s="1"/>
  <c r="N32" i="3"/>
  <c r="O32" i="3" s="1"/>
  <c r="N28" i="3"/>
  <c r="O28" i="3" s="1"/>
  <c r="N22" i="3"/>
  <c r="O22" i="3" s="1"/>
  <c r="N18" i="3"/>
  <c r="O18" i="3" s="1"/>
  <c r="O901" i="3"/>
  <c r="F10" i="6"/>
  <c r="D4" i="6" s="1"/>
  <c r="AR248" i="3" l="1"/>
  <c r="BU31" i="3"/>
  <c r="J29" i="6" s="1"/>
  <c r="BU79" i="3"/>
  <c r="J77" i="6" s="1"/>
  <c r="BU127" i="3"/>
  <c r="J125" i="6" s="1"/>
  <c r="BU143" i="3"/>
  <c r="J141" i="6" s="1"/>
  <c r="BU175" i="3"/>
  <c r="J173" i="6" s="1"/>
  <c r="BU191" i="3"/>
  <c r="J189" i="6" s="1"/>
  <c r="BU223" i="3"/>
  <c r="J221" i="6" s="1"/>
  <c r="BU239" i="3"/>
  <c r="J237" i="6" s="1"/>
  <c r="BU271" i="3"/>
  <c r="J269" i="6" s="1"/>
  <c r="BU287" i="3"/>
  <c r="J285" i="6" s="1"/>
  <c r="BU841" i="3"/>
  <c r="J839" i="6" s="1"/>
  <c r="BU889" i="3"/>
  <c r="J887" i="6" s="1"/>
  <c r="AJ16" i="3"/>
  <c r="D15" i="14"/>
  <c r="AQ16" i="3"/>
  <c r="D16" i="14"/>
  <c r="BF16" i="3"/>
  <c r="D20" i="14"/>
  <c r="BM16" i="3"/>
  <c r="D21" i="14"/>
  <c r="H21" i="14" s="1"/>
  <c r="V16" i="3"/>
  <c r="V917" i="3" s="1"/>
  <c r="D13" i="14"/>
  <c r="O16" i="3"/>
  <c r="O917" i="3" s="1"/>
  <c r="D12" i="14"/>
  <c r="AC16" i="3"/>
  <c r="D14" i="14"/>
  <c r="AY16" i="3"/>
  <c r="D19" i="14"/>
  <c r="BT16" i="3"/>
  <c r="D22" i="14"/>
  <c r="BU55" i="3"/>
  <c r="J53" i="6" s="1"/>
  <c r="BU103" i="3"/>
  <c r="J101" i="6" s="1"/>
  <c r="BU167" i="3"/>
  <c r="J165" i="6" s="1"/>
  <c r="BU199" i="3"/>
  <c r="J197" i="6" s="1"/>
  <c r="BU247" i="3"/>
  <c r="J245" i="6" s="1"/>
  <c r="BU295" i="3"/>
  <c r="J293" i="6" s="1"/>
  <c r="BU327" i="3"/>
  <c r="J325" i="6" s="1"/>
  <c r="BU359" i="3"/>
  <c r="J357" i="6" s="1"/>
  <c r="BU864" i="3"/>
  <c r="J862" i="6" s="1"/>
  <c r="BU151" i="3"/>
  <c r="J149" i="6" s="1"/>
  <c r="BU311" i="3"/>
  <c r="J309" i="6" s="1"/>
  <c r="BU375" i="3"/>
  <c r="J373" i="6" s="1"/>
  <c r="BU215" i="3"/>
  <c r="J213" i="6" s="1"/>
  <c r="BU263" i="3"/>
  <c r="J261" i="6" s="1"/>
  <c r="BU343" i="3"/>
  <c r="J341" i="6" s="1"/>
  <c r="BU303" i="3"/>
  <c r="J301" i="6" s="1"/>
  <c r="BU319" i="3"/>
  <c r="J317" i="6" s="1"/>
  <c r="BU335" i="3"/>
  <c r="J333" i="6" s="1"/>
  <c r="BU351" i="3"/>
  <c r="J349" i="6" s="1"/>
  <c r="BU346" i="3"/>
  <c r="J344" i="6" s="1"/>
  <c r="BU394" i="3"/>
  <c r="J392" i="6" s="1"/>
  <c r="BU913" i="3"/>
  <c r="J911" i="6" s="1"/>
  <c r="AR916" i="3"/>
  <c r="I914" i="6" s="1"/>
  <c r="AR914" i="3"/>
  <c r="BU912" i="3"/>
  <c r="J910" i="6" s="1"/>
  <c r="AR912" i="3"/>
  <c r="I910" i="6" s="1"/>
  <c r="AR913" i="3"/>
  <c r="I911" i="6" s="1"/>
  <c r="AR915" i="3"/>
  <c r="I913" i="6" s="1"/>
  <c r="BU916" i="3"/>
  <c r="J914" i="6" s="1"/>
  <c r="BU915" i="3"/>
  <c r="J913" i="6" s="1"/>
  <c r="BU914" i="3"/>
  <c r="J912" i="6" s="1"/>
  <c r="BU39" i="3"/>
  <c r="J37" i="6" s="1"/>
  <c r="BU63" i="3"/>
  <c r="J61" i="6" s="1"/>
  <c r="BU87" i="3"/>
  <c r="J85" i="6" s="1"/>
  <c r="BU111" i="3"/>
  <c r="J109" i="6" s="1"/>
  <c r="BU135" i="3"/>
  <c r="J133" i="6" s="1"/>
  <c r="BU159" i="3"/>
  <c r="J157" i="6" s="1"/>
  <c r="BU183" i="3"/>
  <c r="J181" i="6" s="1"/>
  <c r="BU207" i="3"/>
  <c r="J205" i="6" s="1"/>
  <c r="BU231" i="3"/>
  <c r="J229" i="6" s="1"/>
  <c r="BU255" i="3"/>
  <c r="J253" i="6" s="1"/>
  <c r="BU279" i="3"/>
  <c r="J277" i="6" s="1"/>
  <c r="BU383" i="3"/>
  <c r="J381" i="6" s="1"/>
  <c r="BU368" i="3"/>
  <c r="J366" i="6" s="1"/>
  <c r="BU416" i="3"/>
  <c r="J414" i="6" s="1"/>
  <c r="BU314" i="3"/>
  <c r="J312" i="6" s="1"/>
  <c r="BU362" i="3"/>
  <c r="J360" i="6" s="1"/>
  <c r="BU410" i="3"/>
  <c r="J408" i="6" s="1"/>
  <c r="BU825" i="3"/>
  <c r="J823" i="6" s="1"/>
  <c r="BU873" i="3"/>
  <c r="J871" i="6" s="1"/>
  <c r="BU23" i="3"/>
  <c r="J21" i="6" s="1"/>
  <c r="BU47" i="3"/>
  <c r="J45" i="6" s="1"/>
  <c r="BU71" i="3"/>
  <c r="J69" i="6" s="1"/>
  <c r="BU95" i="3"/>
  <c r="J93" i="6" s="1"/>
  <c r="BU119" i="3"/>
  <c r="J117" i="6" s="1"/>
  <c r="BU367" i="3"/>
  <c r="J365" i="6" s="1"/>
  <c r="BU391" i="3"/>
  <c r="J389" i="6" s="1"/>
  <c r="BU336" i="3"/>
  <c r="J334" i="6" s="1"/>
  <c r="BU360" i="3"/>
  <c r="J358" i="6" s="1"/>
  <c r="BU384" i="3"/>
  <c r="J382" i="6" s="1"/>
  <c r="BU320" i="3"/>
  <c r="J318" i="6" s="1"/>
  <c r="BU344" i="3"/>
  <c r="J342" i="6" s="1"/>
  <c r="BU857" i="3"/>
  <c r="J855" i="6" s="1"/>
  <c r="BU905" i="3"/>
  <c r="J903" i="6" s="1"/>
  <c r="BU304" i="3"/>
  <c r="J302" i="6" s="1"/>
  <c r="BU352" i="3"/>
  <c r="J350" i="6" s="1"/>
  <c r="BU400" i="3"/>
  <c r="J398" i="6" s="1"/>
  <c r="BU330" i="3"/>
  <c r="J328" i="6" s="1"/>
  <c r="BU354" i="3"/>
  <c r="J352" i="6" s="1"/>
  <c r="BU378" i="3"/>
  <c r="J376" i="6" s="1"/>
  <c r="BU399" i="3"/>
  <c r="J397" i="6" s="1"/>
  <c r="BU407" i="3"/>
  <c r="J405" i="6" s="1"/>
  <c r="BU415" i="3"/>
  <c r="J413" i="6" s="1"/>
  <c r="BU423" i="3"/>
  <c r="J421" i="6" s="1"/>
  <c r="BU431" i="3"/>
  <c r="J429" i="6" s="1"/>
  <c r="BU439" i="3"/>
  <c r="J437" i="6" s="1"/>
  <c r="BU447" i="3"/>
  <c r="J445" i="6" s="1"/>
  <c r="BU455" i="3"/>
  <c r="J453" i="6" s="1"/>
  <c r="BU463" i="3"/>
  <c r="J461" i="6" s="1"/>
  <c r="BU471" i="3"/>
  <c r="J469" i="6" s="1"/>
  <c r="BU479" i="3"/>
  <c r="J477" i="6" s="1"/>
  <c r="BU487" i="3"/>
  <c r="J485" i="6" s="1"/>
  <c r="BU495" i="3"/>
  <c r="J493" i="6" s="1"/>
  <c r="BU503" i="3"/>
  <c r="J501" i="6" s="1"/>
  <c r="BU511" i="3"/>
  <c r="J509" i="6" s="1"/>
  <c r="BU519" i="3"/>
  <c r="J517" i="6" s="1"/>
  <c r="BU527" i="3"/>
  <c r="J525" i="6" s="1"/>
  <c r="BU535" i="3"/>
  <c r="J533" i="6" s="1"/>
  <c r="BU543" i="3"/>
  <c r="J541" i="6" s="1"/>
  <c r="BU551" i="3"/>
  <c r="J549" i="6" s="1"/>
  <c r="BU559" i="3"/>
  <c r="J557" i="6" s="1"/>
  <c r="BU567" i="3"/>
  <c r="J565" i="6" s="1"/>
  <c r="BU575" i="3"/>
  <c r="J573" i="6" s="1"/>
  <c r="BU583" i="3"/>
  <c r="J581" i="6" s="1"/>
  <c r="BU591" i="3"/>
  <c r="J589" i="6" s="1"/>
  <c r="BU599" i="3"/>
  <c r="J597" i="6" s="1"/>
  <c r="BU607" i="3"/>
  <c r="J605" i="6" s="1"/>
  <c r="BU615" i="3"/>
  <c r="J613" i="6" s="1"/>
  <c r="BU623" i="3"/>
  <c r="J621" i="6" s="1"/>
  <c r="BU631" i="3"/>
  <c r="J629" i="6" s="1"/>
  <c r="BU639" i="3"/>
  <c r="J637" i="6" s="1"/>
  <c r="BU647" i="3"/>
  <c r="J645" i="6" s="1"/>
  <c r="BU655" i="3"/>
  <c r="J653" i="6" s="1"/>
  <c r="BU663" i="3"/>
  <c r="J661" i="6" s="1"/>
  <c r="BU671" i="3"/>
  <c r="J669" i="6" s="1"/>
  <c r="BU679" i="3"/>
  <c r="J677" i="6" s="1"/>
  <c r="BU687" i="3"/>
  <c r="J685" i="6" s="1"/>
  <c r="BU695" i="3"/>
  <c r="J693" i="6" s="1"/>
  <c r="BU703" i="3"/>
  <c r="J701" i="6" s="1"/>
  <c r="BU711" i="3"/>
  <c r="J709" i="6" s="1"/>
  <c r="BU719" i="3"/>
  <c r="J717" i="6" s="1"/>
  <c r="BU727" i="3"/>
  <c r="J725" i="6" s="1"/>
  <c r="BU735" i="3"/>
  <c r="J733" i="6" s="1"/>
  <c r="BU743" i="3"/>
  <c r="J741" i="6" s="1"/>
  <c r="BU751" i="3"/>
  <c r="J749" i="6" s="1"/>
  <c r="BU759" i="3"/>
  <c r="J757" i="6" s="1"/>
  <c r="BU767" i="3"/>
  <c r="J765" i="6" s="1"/>
  <c r="BU775" i="3"/>
  <c r="J773" i="6" s="1"/>
  <c r="BU783" i="3"/>
  <c r="J781" i="6" s="1"/>
  <c r="BU791" i="3"/>
  <c r="J789" i="6" s="1"/>
  <c r="BU799" i="3"/>
  <c r="J797" i="6" s="1"/>
  <c r="BU807" i="3"/>
  <c r="J805" i="6" s="1"/>
  <c r="BU815" i="3"/>
  <c r="J813" i="6" s="1"/>
  <c r="BU824" i="3"/>
  <c r="J822" i="6" s="1"/>
  <c r="BU840" i="3"/>
  <c r="J838" i="6" s="1"/>
  <c r="BU856" i="3"/>
  <c r="J854" i="6" s="1"/>
  <c r="BU872" i="3"/>
  <c r="J870" i="6" s="1"/>
  <c r="BU888" i="3"/>
  <c r="J886" i="6" s="1"/>
  <c r="BU904" i="3"/>
  <c r="J902" i="6" s="1"/>
  <c r="BU22" i="3"/>
  <c r="J20" i="6" s="1"/>
  <c r="BU30" i="3"/>
  <c r="J28" i="6" s="1"/>
  <c r="BU38" i="3"/>
  <c r="J36" i="6" s="1"/>
  <c r="BU46" i="3"/>
  <c r="J44" i="6" s="1"/>
  <c r="BU54" i="3"/>
  <c r="J52" i="6" s="1"/>
  <c r="BU62" i="3"/>
  <c r="J60" i="6" s="1"/>
  <c r="BU70" i="3"/>
  <c r="J68" i="6" s="1"/>
  <c r="BU78" i="3"/>
  <c r="J76" i="6" s="1"/>
  <c r="BU86" i="3"/>
  <c r="J84" i="6" s="1"/>
  <c r="BU94" i="3"/>
  <c r="J92" i="6" s="1"/>
  <c r="BU102" i="3"/>
  <c r="J100" i="6" s="1"/>
  <c r="BU110" i="3"/>
  <c r="J108" i="6" s="1"/>
  <c r="BU118" i="3"/>
  <c r="J116" i="6" s="1"/>
  <c r="BU126" i="3"/>
  <c r="J124" i="6" s="1"/>
  <c r="BU134" i="3"/>
  <c r="J132" i="6" s="1"/>
  <c r="BU142" i="3"/>
  <c r="J140" i="6" s="1"/>
  <c r="BU150" i="3"/>
  <c r="J148" i="6" s="1"/>
  <c r="BU158" i="3"/>
  <c r="J156" i="6" s="1"/>
  <c r="BU166" i="3"/>
  <c r="J164" i="6" s="1"/>
  <c r="BU174" i="3"/>
  <c r="J172" i="6" s="1"/>
  <c r="BU182" i="3"/>
  <c r="J180" i="6" s="1"/>
  <c r="BU190" i="3"/>
  <c r="J188" i="6" s="1"/>
  <c r="BU198" i="3"/>
  <c r="J196" i="6" s="1"/>
  <c r="BU206" i="3"/>
  <c r="J204" i="6" s="1"/>
  <c r="BU214" i="3"/>
  <c r="J212" i="6" s="1"/>
  <c r="BU222" i="3"/>
  <c r="J220" i="6" s="1"/>
  <c r="BU17" i="3"/>
  <c r="J15" i="6" s="1"/>
  <c r="BU33" i="3"/>
  <c r="J31" i="6" s="1"/>
  <c r="BU49" i="3"/>
  <c r="J47" i="6" s="1"/>
  <c r="BU65" i="3"/>
  <c r="J63" i="6" s="1"/>
  <c r="BU81" i="3"/>
  <c r="J79" i="6" s="1"/>
  <c r="BU97" i="3"/>
  <c r="J95" i="6" s="1"/>
  <c r="BU113" i="3"/>
  <c r="J111" i="6" s="1"/>
  <c r="BU129" i="3"/>
  <c r="J127" i="6" s="1"/>
  <c r="BU145" i="3"/>
  <c r="J143" i="6" s="1"/>
  <c r="BU161" i="3"/>
  <c r="J159" i="6" s="1"/>
  <c r="BU177" i="3"/>
  <c r="J175" i="6" s="1"/>
  <c r="BU193" i="3"/>
  <c r="J191" i="6" s="1"/>
  <c r="BU209" i="3"/>
  <c r="J207" i="6" s="1"/>
  <c r="BU225" i="3"/>
  <c r="J223" i="6" s="1"/>
  <c r="BU241" i="3"/>
  <c r="J239" i="6" s="1"/>
  <c r="BU257" i="3"/>
  <c r="J255" i="6" s="1"/>
  <c r="BU273" i="3"/>
  <c r="J271" i="6" s="1"/>
  <c r="BU281" i="3"/>
  <c r="J279" i="6" s="1"/>
  <c r="BU297" i="3"/>
  <c r="J295" i="6" s="1"/>
  <c r="BU313" i="3"/>
  <c r="J311" i="6" s="1"/>
  <c r="BU329" i="3"/>
  <c r="J327" i="6" s="1"/>
  <c r="BU345" i="3"/>
  <c r="J343" i="6" s="1"/>
  <c r="BU361" i="3"/>
  <c r="J359" i="6" s="1"/>
  <c r="BU377" i="3"/>
  <c r="J375" i="6" s="1"/>
  <c r="BU393" i="3"/>
  <c r="J391" i="6" s="1"/>
  <c r="BU409" i="3"/>
  <c r="J407" i="6" s="1"/>
  <c r="BU425" i="3"/>
  <c r="J423" i="6" s="1"/>
  <c r="BU441" i="3"/>
  <c r="J439" i="6" s="1"/>
  <c r="BU457" i="3"/>
  <c r="J455" i="6" s="1"/>
  <c r="BU473" i="3"/>
  <c r="J471" i="6" s="1"/>
  <c r="BU489" i="3"/>
  <c r="J487" i="6" s="1"/>
  <c r="BU513" i="3"/>
  <c r="J511" i="6" s="1"/>
  <c r="BU529" i="3"/>
  <c r="J527" i="6" s="1"/>
  <c r="BU545" i="3"/>
  <c r="J543" i="6" s="1"/>
  <c r="BU561" i="3"/>
  <c r="J559" i="6" s="1"/>
  <c r="BU577" i="3"/>
  <c r="J575" i="6" s="1"/>
  <c r="BU593" i="3"/>
  <c r="J591" i="6" s="1"/>
  <c r="BU25" i="3"/>
  <c r="J23" i="6" s="1"/>
  <c r="BU41" i="3"/>
  <c r="J39" i="6" s="1"/>
  <c r="BU57" i="3"/>
  <c r="J55" i="6" s="1"/>
  <c r="BU73" i="3"/>
  <c r="J71" i="6" s="1"/>
  <c r="BU89" i="3"/>
  <c r="J87" i="6" s="1"/>
  <c r="BU105" i="3"/>
  <c r="J103" i="6" s="1"/>
  <c r="BU121" i="3"/>
  <c r="J119" i="6" s="1"/>
  <c r="BU137" i="3"/>
  <c r="J135" i="6" s="1"/>
  <c r="BU153" i="3"/>
  <c r="J151" i="6" s="1"/>
  <c r="BU169" i="3"/>
  <c r="J167" i="6" s="1"/>
  <c r="BU185" i="3"/>
  <c r="J183" i="6" s="1"/>
  <c r="BU201" i="3"/>
  <c r="J199" i="6" s="1"/>
  <c r="BU217" i="3"/>
  <c r="J215" i="6" s="1"/>
  <c r="BU233" i="3"/>
  <c r="J231" i="6" s="1"/>
  <c r="BU249" i="3"/>
  <c r="J247" i="6" s="1"/>
  <c r="BU265" i="3"/>
  <c r="J263" i="6" s="1"/>
  <c r="BU289" i="3"/>
  <c r="J287" i="6" s="1"/>
  <c r="BU305" i="3"/>
  <c r="J303" i="6" s="1"/>
  <c r="BU321" i="3"/>
  <c r="J319" i="6" s="1"/>
  <c r="BU337" i="3"/>
  <c r="J335" i="6" s="1"/>
  <c r="BU353" i="3"/>
  <c r="J351" i="6" s="1"/>
  <c r="BU369" i="3"/>
  <c r="J367" i="6" s="1"/>
  <c r="BU385" i="3"/>
  <c r="J383" i="6" s="1"/>
  <c r="BU401" i="3"/>
  <c r="J399" i="6" s="1"/>
  <c r="BU417" i="3"/>
  <c r="J415" i="6" s="1"/>
  <c r="BU433" i="3"/>
  <c r="J431" i="6" s="1"/>
  <c r="BU449" i="3"/>
  <c r="J447" i="6" s="1"/>
  <c r="BU465" i="3"/>
  <c r="J463" i="6" s="1"/>
  <c r="BU481" i="3"/>
  <c r="J479" i="6" s="1"/>
  <c r="BU505" i="3"/>
  <c r="J503" i="6" s="1"/>
  <c r="BU521" i="3"/>
  <c r="J519" i="6" s="1"/>
  <c r="BU537" i="3"/>
  <c r="J535" i="6" s="1"/>
  <c r="BU553" i="3"/>
  <c r="J551" i="6" s="1"/>
  <c r="BU569" i="3"/>
  <c r="J567" i="6" s="1"/>
  <c r="BU585" i="3"/>
  <c r="J583" i="6" s="1"/>
  <c r="BU601" i="3"/>
  <c r="J599" i="6" s="1"/>
  <c r="BU617" i="3"/>
  <c r="J615" i="6" s="1"/>
  <c r="BU633" i="3"/>
  <c r="J631" i="6" s="1"/>
  <c r="BU665" i="3"/>
  <c r="J663" i="6" s="1"/>
  <c r="BU681" i="3"/>
  <c r="J679" i="6" s="1"/>
  <c r="BU697" i="3"/>
  <c r="J695" i="6" s="1"/>
  <c r="BU713" i="3"/>
  <c r="J711" i="6" s="1"/>
  <c r="BU721" i="3"/>
  <c r="J719" i="6" s="1"/>
  <c r="BU737" i="3"/>
  <c r="J735" i="6" s="1"/>
  <c r="BU761" i="3"/>
  <c r="J759" i="6" s="1"/>
  <c r="BU777" i="3"/>
  <c r="J775" i="6" s="1"/>
  <c r="BU793" i="3"/>
  <c r="J791" i="6" s="1"/>
  <c r="BU809" i="3"/>
  <c r="J807" i="6" s="1"/>
  <c r="BU828" i="3"/>
  <c r="J826" i="6" s="1"/>
  <c r="BU860" i="3"/>
  <c r="J858" i="6" s="1"/>
  <c r="BU892" i="3"/>
  <c r="J890" i="6" s="1"/>
  <c r="BU32" i="3"/>
  <c r="J30" i="6" s="1"/>
  <c r="BU48" i="3"/>
  <c r="J46" i="6" s="1"/>
  <c r="BU64" i="3"/>
  <c r="J62" i="6" s="1"/>
  <c r="BU80" i="3"/>
  <c r="J78" i="6" s="1"/>
  <c r="BU96" i="3"/>
  <c r="J94" i="6" s="1"/>
  <c r="BU112" i="3"/>
  <c r="J110" i="6" s="1"/>
  <c r="BU128" i="3"/>
  <c r="J126" i="6" s="1"/>
  <c r="BU144" i="3"/>
  <c r="J142" i="6" s="1"/>
  <c r="BU160" i="3"/>
  <c r="J158" i="6" s="1"/>
  <c r="BU176" i="3"/>
  <c r="J174" i="6" s="1"/>
  <c r="BU192" i="3"/>
  <c r="J190" i="6" s="1"/>
  <c r="BU200" i="3"/>
  <c r="J198" i="6" s="1"/>
  <c r="BU216" i="3"/>
  <c r="J214" i="6" s="1"/>
  <c r="BU232" i="3"/>
  <c r="J230" i="6" s="1"/>
  <c r="BU248" i="3"/>
  <c r="J246" i="6" s="1"/>
  <c r="BU264" i="3"/>
  <c r="J262" i="6" s="1"/>
  <c r="BU280" i="3"/>
  <c r="J278" i="6" s="1"/>
  <c r="BU296" i="3"/>
  <c r="J294" i="6" s="1"/>
  <c r="BU312" i="3"/>
  <c r="J310" i="6" s="1"/>
  <c r="BU328" i="3"/>
  <c r="J326" i="6" s="1"/>
  <c r="BU432" i="3"/>
  <c r="J430" i="6" s="1"/>
  <c r="BU448" i="3"/>
  <c r="J446" i="6" s="1"/>
  <c r="BU464" i="3"/>
  <c r="J462" i="6" s="1"/>
  <c r="BU480" i="3"/>
  <c r="J478" i="6" s="1"/>
  <c r="BU496" i="3"/>
  <c r="J494" i="6" s="1"/>
  <c r="BU512" i="3"/>
  <c r="J510" i="6" s="1"/>
  <c r="BU528" i="3"/>
  <c r="J526" i="6" s="1"/>
  <c r="BU544" i="3"/>
  <c r="J542" i="6" s="1"/>
  <c r="BU560" i="3"/>
  <c r="J558" i="6" s="1"/>
  <c r="BU576" i="3"/>
  <c r="J574" i="6" s="1"/>
  <c r="BU592" i="3"/>
  <c r="J590" i="6" s="1"/>
  <c r="BU608" i="3"/>
  <c r="J606" i="6" s="1"/>
  <c r="BU624" i="3"/>
  <c r="J622" i="6" s="1"/>
  <c r="BU640" i="3"/>
  <c r="J638" i="6" s="1"/>
  <c r="BU656" i="3"/>
  <c r="J654" i="6" s="1"/>
  <c r="BU672" i="3"/>
  <c r="J670" i="6" s="1"/>
  <c r="BU688" i="3"/>
  <c r="J686" i="6" s="1"/>
  <c r="BU704" i="3"/>
  <c r="J702" i="6" s="1"/>
  <c r="BU720" i="3"/>
  <c r="J718" i="6" s="1"/>
  <c r="BU736" i="3"/>
  <c r="J734" i="6" s="1"/>
  <c r="BU752" i="3"/>
  <c r="J750" i="6" s="1"/>
  <c r="BU768" i="3"/>
  <c r="J766" i="6" s="1"/>
  <c r="BU776" i="3"/>
  <c r="J774" i="6" s="1"/>
  <c r="BU792" i="3"/>
  <c r="J790" i="6" s="1"/>
  <c r="BU808" i="3"/>
  <c r="J806" i="6" s="1"/>
  <c r="BU826" i="3"/>
  <c r="J824" i="6" s="1"/>
  <c r="BU858" i="3"/>
  <c r="J856" i="6" s="1"/>
  <c r="BU890" i="3"/>
  <c r="J888" i="6" s="1"/>
  <c r="BU827" i="3"/>
  <c r="J825" i="6" s="1"/>
  <c r="BU843" i="3"/>
  <c r="J841" i="6" s="1"/>
  <c r="BU859" i="3"/>
  <c r="J857" i="6" s="1"/>
  <c r="BU875" i="3"/>
  <c r="J873" i="6" s="1"/>
  <c r="BU891" i="3"/>
  <c r="J889" i="6" s="1"/>
  <c r="BU907" i="3"/>
  <c r="J905" i="6" s="1"/>
  <c r="BU832" i="3"/>
  <c r="J830" i="6" s="1"/>
  <c r="BU848" i="3"/>
  <c r="J846" i="6" s="1"/>
  <c r="BU880" i="3"/>
  <c r="J878" i="6" s="1"/>
  <c r="BU896" i="3"/>
  <c r="J894" i="6" s="1"/>
  <c r="BU306" i="3"/>
  <c r="J304" i="6" s="1"/>
  <c r="BU322" i="3"/>
  <c r="J320" i="6" s="1"/>
  <c r="BU338" i="3"/>
  <c r="J336" i="6" s="1"/>
  <c r="BU609" i="3"/>
  <c r="J607" i="6" s="1"/>
  <c r="BU625" i="3"/>
  <c r="J623" i="6" s="1"/>
  <c r="BU641" i="3"/>
  <c r="J639" i="6" s="1"/>
  <c r="BU657" i="3"/>
  <c r="J655" i="6" s="1"/>
  <c r="BU673" i="3"/>
  <c r="J671" i="6" s="1"/>
  <c r="BU689" i="3"/>
  <c r="J687" i="6" s="1"/>
  <c r="BU705" i="3"/>
  <c r="J703" i="6" s="1"/>
  <c r="BU729" i="3"/>
  <c r="J727" i="6" s="1"/>
  <c r="BU745" i="3"/>
  <c r="J743" i="6" s="1"/>
  <c r="BU753" i="3"/>
  <c r="J751" i="6" s="1"/>
  <c r="BU769" i="3"/>
  <c r="J767" i="6" s="1"/>
  <c r="BU785" i="3"/>
  <c r="J783" i="6" s="1"/>
  <c r="BU801" i="3"/>
  <c r="J799" i="6" s="1"/>
  <c r="BU817" i="3"/>
  <c r="J815" i="6" s="1"/>
  <c r="BU844" i="3"/>
  <c r="J842" i="6" s="1"/>
  <c r="BU876" i="3"/>
  <c r="J874" i="6" s="1"/>
  <c r="BU908" i="3"/>
  <c r="J906" i="6" s="1"/>
  <c r="BU24" i="3"/>
  <c r="J22" i="6" s="1"/>
  <c r="BU40" i="3"/>
  <c r="J38" i="6" s="1"/>
  <c r="BU56" i="3"/>
  <c r="J54" i="6" s="1"/>
  <c r="BU72" i="3"/>
  <c r="J70" i="6" s="1"/>
  <c r="BU88" i="3"/>
  <c r="J86" i="6" s="1"/>
  <c r="BU104" i="3"/>
  <c r="J102" i="6" s="1"/>
  <c r="BU120" i="3"/>
  <c r="J118" i="6" s="1"/>
  <c r="BU136" i="3"/>
  <c r="J134" i="6" s="1"/>
  <c r="BU152" i="3"/>
  <c r="J150" i="6" s="1"/>
  <c r="BU168" i="3"/>
  <c r="J166" i="6" s="1"/>
  <c r="BU184" i="3"/>
  <c r="J182" i="6" s="1"/>
  <c r="BU208" i="3"/>
  <c r="J206" i="6" s="1"/>
  <c r="BU224" i="3"/>
  <c r="J222" i="6" s="1"/>
  <c r="BU240" i="3"/>
  <c r="J238" i="6" s="1"/>
  <c r="BU256" i="3"/>
  <c r="J254" i="6" s="1"/>
  <c r="BU272" i="3"/>
  <c r="J270" i="6" s="1"/>
  <c r="BU288" i="3"/>
  <c r="J286" i="6" s="1"/>
  <c r="BU376" i="3"/>
  <c r="J374" i="6" s="1"/>
  <c r="BU392" i="3"/>
  <c r="J390" i="6" s="1"/>
  <c r="BU408" i="3"/>
  <c r="J406" i="6" s="1"/>
  <c r="BU424" i="3"/>
  <c r="J422" i="6" s="1"/>
  <c r="BU440" i="3"/>
  <c r="J438" i="6" s="1"/>
  <c r="BU456" i="3"/>
  <c r="J454" i="6" s="1"/>
  <c r="BU472" i="3"/>
  <c r="J470" i="6" s="1"/>
  <c r="BU488" i="3"/>
  <c r="J486" i="6" s="1"/>
  <c r="BU504" i="3"/>
  <c r="J502" i="6" s="1"/>
  <c r="BU520" i="3"/>
  <c r="J518" i="6" s="1"/>
  <c r="BU536" i="3"/>
  <c r="J534" i="6" s="1"/>
  <c r="BU552" i="3"/>
  <c r="J550" i="6" s="1"/>
  <c r="BU568" i="3"/>
  <c r="J566" i="6" s="1"/>
  <c r="BU584" i="3"/>
  <c r="J582" i="6" s="1"/>
  <c r="BU600" i="3"/>
  <c r="J598" i="6" s="1"/>
  <c r="BU616" i="3"/>
  <c r="J614" i="6" s="1"/>
  <c r="BU632" i="3"/>
  <c r="J630" i="6" s="1"/>
  <c r="BU648" i="3"/>
  <c r="J646" i="6" s="1"/>
  <c r="BU664" i="3"/>
  <c r="J662" i="6" s="1"/>
  <c r="BU680" i="3"/>
  <c r="J678" i="6" s="1"/>
  <c r="BU696" i="3"/>
  <c r="J694" i="6" s="1"/>
  <c r="BU712" i="3"/>
  <c r="J710" i="6" s="1"/>
  <c r="BU728" i="3"/>
  <c r="J726" i="6" s="1"/>
  <c r="BU744" i="3"/>
  <c r="J742" i="6" s="1"/>
  <c r="BU760" i="3"/>
  <c r="J758" i="6" s="1"/>
  <c r="BU784" i="3"/>
  <c r="J782" i="6" s="1"/>
  <c r="BU800" i="3"/>
  <c r="J798" i="6" s="1"/>
  <c r="BU816" i="3"/>
  <c r="J814" i="6" s="1"/>
  <c r="BU842" i="3"/>
  <c r="J840" i="6" s="1"/>
  <c r="BU874" i="3"/>
  <c r="J872" i="6" s="1"/>
  <c r="BU906" i="3"/>
  <c r="J904" i="6" s="1"/>
  <c r="BU835" i="3"/>
  <c r="J833" i="6" s="1"/>
  <c r="BU851" i="3"/>
  <c r="J849" i="6" s="1"/>
  <c r="BU867" i="3"/>
  <c r="J865" i="6" s="1"/>
  <c r="BU883" i="3"/>
  <c r="J881" i="6" s="1"/>
  <c r="BU899" i="3"/>
  <c r="J897" i="6" s="1"/>
  <c r="BU308" i="3"/>
  <c r="J306" i="6" s="1"/>
  <c r="BU324" i="3"/>
  <c r="J322" i="6" s="1"/>
  <c r="BU340" i="3"/>
  <c r="J338" i="6" s="1"/>
  <c r="BU348" i="3"/>
  <c r="J346" i="6" s="1"/>
  <c r="BU356" i="3"/>
  <c r="J354" i="6" s="1"/>
  <c r="BU372" i="3"/>
  <c r="J370" i="6" s="1"/>
  <c r="BU388" i="3"/>
  <c r="J386" i="6" s="1"/>
  <c r="BU404" i="3"/>
  <c r="J402" i="6" s="1"/>
  <c r="BU420" i="3"/>
  <c r="J418" i="6" s="1"/>
  <c r="BU19" i="3"/>
  <c r="J17" i="6" s="1"/>
  <c r="BU27" i="3"/>
  <c r="J25" i="6" s="1"/>
  <c r="BU35" i="3"/>
  <c r="J33" i="6" s="1"/>
  <c r="BU43" i="3"/>
  <c r="J41" i="6" s="1"/>
  <c r="BU51" i="3"/>
  <c r="J49" i="6" s="1"/>
  <c r="BU59" i="3"/>
  <c r="J57" i="6" s="1"/>
  <c r="BU67" i="3"/>
  <c r="J65" i="6" s="1"/>
  <c r="BU75" i="3"/>
  <c r="J73" i="6" s="1"/>
  <c r="BU83" i="3"/>
  <c r="J81" i="6" s="1"/>
  <c r="BU91" i="3"/>
  <c r="J89" i="6" s="1"/>
  <c r="BU99" i="3"/>
  <c r="J97" i="6" s="1"/>
  <c r="BU107" i="3"/>
  <c r="J105" i="6" s="1"/>
  <c r="BU115" i="3"/>
  <c r="J113" i="6" s="1"/>
  <c r="BU123" i="3"/>
  <c r="J121" i="6" s="1"/>
  <c r="BU131" i="3"/>
  <c r="J129" i="6" s="1"/>
  <c r="BU139" i="3"/>
  <c r="J137" i="6" s="1"/>
  <c r="BU147" i="3"/>
  <c r="J145" i="6" s="1"/>
  <c r="BU155" i="3"/>
  <c r="J153" i="6" s="1"/>
  <c r="BU163" i="3"/>
  <c r="J161" i="6" s="1"/>
  <c r="BU171" i="3"/>
  <c r="J169" i="6" s="1"/>
  <c r="BU179" i="3"/>
  <c r="J177" i="6" s="1"/>
  <c r="BU187" i="3"/>
  <c r="J185" i="6" s="1"/>
  <c r="BU195" i="3"/>
  <c r="J193" i="6" s="1"/>
  <c r="BU203" i="3"/>
  <c r="J201" i="6" s="1"/>
  <c r="BU211" i="3"/>
  <c r="J209" i="6" s="1"/>
  <c r="BU219" i="3"/>
  <c r="J217" i="6" s="1"/>
  <c r="BU227" i="3"/>
  <c r="J225" i="6" s="1"/>
  <c r="BU235" i="3"/>
  <c r="J233" i="6" s="1"/>
  <c r="BU243" i="3"/>
  <c r="J241" i="6" s="1"/>
  <c r="BU251" i="3"/>
  <c r="J249" i="6" s="1"/>
  <c r="BU259" i="3"/>
  <c r="J257" i="6" s="1"/>
  <c r="BU267" i="3"/>
  <c r="J265" i="6" s="1"/>
  <c r="BU275" i="3"/>
  <c r="J273" i="6" s="1"/>
  <c r="BU283" i="3"/>
  <c r="J281" i="6" s="1"/>
  <c r="BU291" i="3"/>
  <c r="J289" i="6" s="1"/>
  <c r="BU299" i="3"/>
  <c r="J297" i="6" s="1"/>
  <c r="BU307" i="3"/>
  <c r="J305" i="6" s="1"/>
  <c r="BU315" i="3"/>
  <c r="J313" i="6" s="1"/>
  <c r="BU323" i="3"/>
  <c r="J321" i="6" s="1"/>
  <c r="BU331" i="3"/>
  <c r="J329" i="6" s="1"/>
  <c r="BU339" i="3"/>
  <c r="J337" i="6" s="1"/>
  <c r="BU347" i="3"/>
  <c r="J345" i="6" s="1"/>
  <c r="BU355" i="3"/>
  <c r="J353" i="6" s="1"/>
  <c r="BU363" i="3"/>
  <c r="J361" i="6" s="1"/>
  <c r="BU371" i="3"/>
  <c r="J369" i="6" s="1"/>
  <c r="BU379" i="3"/>
  <c r="J377" i="6" s="1"/>
  <c r="BU387" i="3"/>
  <c r="J385" i="6" s="1"/>
  <c r="BU395" i="3"/>
  <c r="J393" i="6" s="1"/>
  <c r="BU403" i="3"/>
  <c r="J401" i="6" s="1"/>
  <c r="BU411" i="3"/>
  <c r="J409" i="6" s="1"/>
  <c r="BU419" i="3"/>
  <c r="J417" i="6" s="1"/>
  <c r="BU427" i="3"/>
  <c r="J425" i="6" s="1"/>
  <c r="BU435" i="3"/>
  <c r="J433" i="6" s="1"/>
  <c r="BU443" i="3"/>
  <c r="J441" i="6" s="1"/>
  <c r="BU451" i="3"/>
  <c r="J449" i="6" s="1"/>
  <c r="BU459" i="3"/>
  <c r="J457" i="6" s="1"/>
  <c r="BU467" i="3"/>
  <c r="J465" i="6" s="1"/>
  <c r="BU475" i="3"/>
  <c r="J473" i="6" s="1"/>
  <c r="BU483" i="3"/>
  <c r="J481" i="6" s="1"/>
  <c r="BU491" i="3"/>
  <c r="J489" i="6" s="1"/>
  <c r="BU499" i="3"/>
  <c r="J497" i="6" s="1"/>
  <c r="BU507" i="3"/>
  <c r="J505" i="6" s="1"/>
  <c r="BU515" i="3"/>
  <c r="J513" i="6" s="1"/>
  <c r="BU523" i="3"/>
  <c r="J521" i="6" s="1"/>
  <c r="BU531" i="3"/>
  <c r="J529" i="6" s="1"/>
  <c r="BU539" i="3"/>
  <c r="J537" i="6" s="1"/>
  <c r="BU547" i="3"/>
  <c r="J545" i="6" s="1"/>
  <c r="BU555" i="3"/>
  <c r="J553" i="6" s="1"/>
  <c r="BU563" i="3"/>
  <c r="J561" i="6" s="1"/>
  <c r="BU571" i="3"/>
  <c r="J569" i="6" s="1"/>
  <c r="BU579" i="3"/>
  <c r="J577" i="6" s="1"/>
  <c r="BU587" i="3"/>
  <c r="J585" i="6" s="1"/>
  <c r="BU595" i="3"/>
  <c r="J593" i="6" s="1"/>
  <c r="BU603" i="3"/>
  <c r="J601" i="6" s="1"/>
  <c r="BU611" i="3"/>
  <c r="J609" i="6" s="1"/>
  <c r="BU619" i="3"/>
  <c r="J617" i="6" s="1"/>
  <c r="BU627" i="3"/>
  <c r="J625" i="6" s="1"/>
  <c r="BU635" i="3"/>
  <c r="J633" i="6" s="1"/>
  <c r="BU643" i="3"/>
  <c r="J641" i="6" s="1"/>
  <c r="BU651" i="3"/>
  <c r="J649" i="6" s="1"/>
  <c r="BU659" i="3"/>
  <c r="J657" i="6" s="1"/>
  <c r="BU667" i="3"/>
  <c r="J665" i="6" s="1"/>
  <c r="BU675" i="3"/>
  <c r="J673" i="6" s="1"/>
  <c r="BU683" i="3"/>
  <c r="J681" i="6" s="1"/>
  <c r="BU691" i="3"/>
  <c r="J689" i="6" s="1"/>
  <c r="BU699" i="3"/>
  <c r="J697" i="6" s="1"/>
  <c r="BU707" i="3"/>
  <c r="J705" i="6" s="1"/>
  <c r="BU715" i="3"/>
  <c r="J713" i="6" s="1"/>
  <c r="BU723" i="3"/>
  <c r="J721" i="6" s="1"/>
  <c r="BU731" i="3"/>
  <c r="J729" i="6" s="1"/>
  <c r="BU739" i="3"/>
  <c r="J737" i="6" s="1"/>
  <c r="BU747" i="3"/>
  <c r="J745" i="6" s="1"/>
  <c r="BU755" i="3"/>
  <c r="J753" i="6" s="1"/>
  <c r="BU763" i="3"/>
  <c r="J761" i="6" s="1"/>
  <c r="BU771" i="3"/>
  <c r="J769" i="6" s="1"/>
  <c r="BU779" i="3"/>
  <c r="J777" i="6" s="1"/>
  <c r="BU787" i="3"/>
  <c r="J785" i="6" s="1"/>
  <c r="BU795" i="3"/>
  <c r="J793" i="6" s="1"/>
  <c r="BU803" i="3"/>
  <c r="J801" i="6" s="1"/>
  <c r="BU811" i="3"/>
  <c r="J809" i="6" s="1"/>
  <c r="BU819" i="3"/>
  <c r="J817" i="6" s="1"/>
  <c r="BU18" i="3"/>
  <c r="J16" i="6" s="1"/>
  <c r="BU26" i="3"/>
  <c r="J24" i="6" s="1"/>
  <c r="BU34" i="3"/>
  <c r="J32" i="6" s="1"/>
  <c r="BU42" i="3"/>
  <c r="J40" i="6" s="1"/>
  <c r="BU50" i="3"/>
  <c r="J48" i="6" s="1"/>
  <c r="BU58" i="3"/>
  <c r="J56" i="6" s="1"/>
  <c r="BU66" i="3"/>
  <c r="J64" i="6" s="1"/>
  <c r="BU74" i="3"/>
  <c r="J72" i="6" s="1"/>
  <c r="BU82" i="3"/>
  <c r="J80" i="6" s="1"/>
  <c r="BU90" i="3"/>
  <c r="J88" i="6" s="1"/>
  <c r="BU98" i="3"/>
  <c r="J96" i="6" s="1"/>
  <c r="BU106" i="3"/>
  <c r="J104" i="6" s="1"/>
  <c r="BU114" i="3"/>
  <c r="J112" i="6" s="1"/>
  <c r="BU122" i="3"/>
  <c r="J120" i="6" s="1"/>
  <c r="BU130" i="3"/>
  <c r="J128" i="6" s="1"/>
  <c r="BU138" i="3"/>
  <c r="J136" i="6" s="1"/>
  <c r="BU146" i="3"/>
  <c r="J144" i="6" s="1"/>
  <c r="BU154" i="3"/>
  <c r="J152" i="6" s="1"/>
  <c r="BU162" i="3"/>
  <c r="J160" i="6" s="1"/>
  <c r="BU170" i="3"/>
  <c r="J168" i="6" s="1"/>
  <c r="BU178" i="3"/>
  <c r="J176" i="6" s="1"/>
  <c r="BU186" i="3"/>
  <c r="J184" i="6" s="1"/>
  <c r="BU649" i="3"/>
  <c r="J647" i="6" s="1"/>
  <c r="BU194" i="3"/>
  <c r="J192" i="6" s="1"/>
  <c r="BU202" i="3"/>
  <c r="J200" i="6" s="1"/>
  <c r="BU210" i="3"/>
  <c r="J208" i="6" s="1"/>
  <c r="BU218" i="3"/>
  <c r="J216" i="6" s="1"/>
  <c r="BU226" i="3"/>
  <c r="J224" i="6" s="1"/>
  <c r="BU234" i="3"/>
  <c r="J232" i="6" s="1"/>
  <c r="BU242" i="3"/>
  <c r="J240" i="6" s="1"/>
  <c r="BU250" i="3"/>
  <c r="J248" i="6" s="1"/>
  <c r="BU258" i="3"/>
  <c r="J256" i="6" s="1"/>
  <c r="BU266" i="3"/>
  <c r="J264" i="6" s="1"/>
  <c r="BU274" i="3"/>
  <c r="J272" i="6" s="1"/>
  <c r="BU282" i="3"/>
  <c r="J280" i="6" s="1"/>
  <c r="BU290" i="3"/>
  <c r="J288" i="6" s="1"/>
  <c r="BU298" i="3"/>
  <c r="J296" i="6" s="1"/>
  <c r="BU370" i="3"/>
  <c r="J368" i="6" s="1"/>
  <c r="BU386" i="3"/>
  <c r="J384" i="6" s="1"/>
  <c r="BU402" i="3"/>
  <c r="J400" i="6" s="1"/>
  <c r="BU418" i="3"/>
  <c r="J416" i="6" s="1"/>
  <c r="BU426" i="3"/>
  <c r="J424" i="6" s="1"/>
  <c r="BU434" i="3"/>
  <c r="J432" i="6" s="1"/>
  <c r="BU442" i="3"/>
  <c r="J440" i="6" s="1"/>
  <c r="BU450" i="3"/>
  <c r="J448" i="6" s="1"/>
  <c r="BU458" i="3"/>
  <c r="J456" i="6" s="1"/>
  <c r="BU466" i="3"/>
  <c r="J464" i="6" s="1"/>
  <c r="BU474" i="3"/>
  <c r="J472" i="6" s="1"/>
  <c r="BU482" i="3"/>
  <c r="J480" i="6" s="1"/>
  <c r="BU490" i="3"/>
  <c r="J488" i="6" s="1"/>
  <c r="BU498" i="3"/>
  <c r="J496" i="6" s="1"/>
  <c r="BU506" i="3"/>
  <c r="J504" i="6" s="1"/>
  <c r="BU514" i="3"/>
  <c r="J512" i="6" s="1"/>
  <c r="BU522" i="3"/>
  <c r="J520" i="6" s="1"/>
  <c r="BU530" i="3"/>
  <c r="J528" i="6" s="1"/>
  <c r="BU538" i="3"/>
  <c r="J536" i="6" s="1"/>
  <c r="BU546" i="3"/>
  <c r="J544" i="6" s="1"/>
  <c r="BU554" i="3"/>
  <c r="J552" i="6" s="1"/>
  <c r="BU562" i="3"/>
  <c r="J560" i="6" s="1"/>
  <c r="BU570" i="3"/>
  <c r="J568" i="6" s="1"/>
  <c r="BU578" i="3"/>
  <c r="J576" i="6" s="1"/>
  <c r="BU586" i="3"/>
  <c r="J584" i="6" s="1"/>
  <c r="BU594" i="3"/>
  <c r="J592" i="6" s="1"/>
  <c r="BU602" i="3"/>
  <c r="J600" i="6" s="1"/>
  <c r="BU610" i="3"/>
  <c r="J608" i="6" s="1"/>
  <c r="BU618" i="3"/>
  <c r="J616" i="6" s="1"/>
  <c r="BU626" i="3"/>
  <c r="J624" i="6" s="1"/>
  <c r="BU634" i="3"/>
  <c r="J632" i="6" s="1"/>
  <c r="BU642" i="3"/>
  <c r="J640" i="6" s="1"/>
  <c r="BU650" i="3"/>
  <c r="J648" i="6" s="1"/>
  <c r="BU658" i="3"/>
  <c r="J656" i="6" s="1"/>
  <c r="BU666" i="3"/>
  <c r="J664" i="6" s="1"/>
  <c r="BU674" i="3"/>
  <c r="J672" i="6" s="1"/>
  <c r="BU682" i="3"/>
  <c r="J680" i="6" s="1"/>
  <c r="BU690" i="3"/>
  <c r="J688" i="6" s="1"/>
  <c r="BU698" i="3"/>
  <c r="J696" i="6" s="1"/>
  <c r="BU706" i="3"/>
  <c r="J704" i="6" s="1"/>
  <c r="BU714" i="3"/>
  <c r="J712" i="6" s="1"/>
  <c r="BU722" i="3"/>
  <c r="J720" i="6" s="1"/>
  <c r="BU730" i="3"/>
  <c r="J728" i="6" s="1"/>
  <c r="BU738" i="3"/>
  <c r="J736" i="6" s="1"/>
  <c r="BU746" i="3"/>
  <c r="J744" i="6" s="1"/>
  <c r="BU754" i="3"/>
  <c r="J752" i="6" s="1"/>
  <c r="BU762" i="3"/>
  <c r="J760" i="6" s="1"/>
  <c r="BU770" i="3"/>
  <c r="J768" i="6" s="1"/>
  <c r="BU778" i="3"/>
  <c r="J776" i="6" s="1"/>
  <c r="BU786" i="3"/>
  <c r="J784" i="6" s="1"/>
  <c r="BU794" i="3"/>
  <c r="J792" i="6" s="1"/>
  <c r="BU802" i="3"/>
  <c r="J800" i="6" s="1"/>
  <c r="BU810" i="3"/>
  <c r="J808" i="6" s="1"/>
  <c r="BU818" i="3"/>
  <c r="J816" i="6" s="1"/>
  <c r="BU830" i="3"/>
  <c r="J828" i="6" s="1"/>
  <c r="BU846" i="3"/>
  <c r="J844" i="6" s="1"/>
  <c r="BU862" i="3"/>
  <c r="J860" i="6" s="1"/>
  <c r="BU878" i="3"/>
  <c r="J876" i="6" s="1"/>
  <c r="BU894" i="3"/>
  <c r="J892" i="6" s="1"/>
  <c r="BU910" i="3"/>
  <c r="J908" i="6" s="1"/>
  <c r="BU829" i="3"/>
  <c r="J827" i="6" s="1"/>
  <c r="BU837" i="3"/>
  <c r="J835" i="6" s="1"/>
  <c r="BU845" i="3"/>
  <c r="J843" i="6" s="1"/>
  <c r="BU853" i="3"/>
  <c r="J851" i="6" s="1"/>
  <c r="BU861" i="3"/>
  <c r="J859" i="6" s="1"/>
  <c r="BU869" i="3"/>
  <c r="J867" i="6" s="1"/>
  <c r="BU877" i="3"/>
  <c r="J875" i="6" s="1"/>
  <c r="BU885" i="3"/>
  <c r="J883" i="6" s="1"/>
  <c r="BU893" i="3"/>
  <c r="J891" i="6" s="1"/>
  <c r="BU901" i="3"/>
  <c r="J899" i="6" s="1"/>
  <c r="BU909" i="3"/>
  <c r="J907" i="6" s="1"/>
  <c r="BU21" i="3"/>
  <c r="J19" i="6" s="1"/>
  <c r="BU29" i="3"/>
  <c r="J27" i="6" s="1"/>
  <c r="BU37" i="3"/>
  <c r="J35" i="6" s="1"/>
  <c r="BU45" i="3"/>
  <c r="J43" i="6" s="1"/>
  <c r="BU53" i="3"/>
  <c r="J51" i="6" s="1"/>
  <c r="BU61" i="3"/>
  <c r="J59" i="6" s="1"/>
  <c r="BU69" i="3"/>
  <c r="J67" i="6" s="1"/>
  <c r="BU77" i="3"/>
  <c r="J75" i="6" s="1"/>
  <c r="BU85" i="3"/>
  <c r="J83" i="6" s="1"/>
  <c r="BU93" i="3"/>
  <c r="J91" i="6" s="1"/>
  <c r="BU101" i="3"/>
  <c r="J99" i="6" s="1"/>
  <c r="BU109" i="3"/>
  <c r="J107" i="6" s="1"/>
  <c r="BU117" i="3"/>
  <c r="J115" i="6" s="1"/>
  <c r="BU125" i="3"/>
  <c r="J123" i="6" s="1"/>
  <c r="BU133" i="3"/>
  <c r="J131" i="6" s="1"/>
  <c r="BU141" i="3"/>
  <c r="J139" i="6" s="1"/>
  <c r="BU149" i="3"/>
  <c r="J147" i="6" s="1"/>
  <c r="BU157" i="3"/>
  <c r="J155" i="6" s="1"/>
  <c r="BU165" i="3"/>
  <c r="J163" i="6" s="1"/>
  <c r="BU173" i="3"/>
  <c r="J171" i="6" s="1"/>
  <c r="BU181" i="3"/>
  <c r="J179" i="6" s="1"/>
  <c r="BU189" i="3"/>
  <c r="J187" i="6" s="1"/>
  <c r="BU197" i="3"/>
  <c r="J195" i="6" s="1"/>
  <c r="BU205" i="3"/>
  <c r="J203" i="6" s="1"/>
  <c r="BU213" i="3"/>
  <c r="J211" i="6" s="1"/>
  <c r="BU221" i="3"/>
  <c r="J219" i="6" s="1"/>
  <c r="BU229" i="3"/>
  <c r="J227" i="6" s="1"/>
  <c r="BU237" i="3"/>
  <c r="J235" i="6" s="1"/>
  <c r="BU245" i="3"/>
  <c r="J243" i="6" s="1"/>
  <c r="BU253" i="3"/>
  <c r="J251" i="6" s="1"/>
  <c r="BU261" i="3"/>
  <c r="J259" i="6" s="1"/>
  <c r="BU269" i="3"/>
  <c r="J267" i="6" s="1"/>
  <c r="BU277" i="3"/>
  <c r="J275" i="6" s="1"/>
  <c r="BU285" i="3"/>
  <c r="J283" i="6" s="1"/>
  <c r="BU293" i="3"/>
  <c r="J291" i="6" s="1"/>
  <c r="BU301" i="3"/>
  <c r="J299" i="6" s="1"/>
  <c r="BU309" i="3"/>
  <c r="J307" i="6" s="1"/>
  <c r="BU317" i="3"/>
  <c r="J315" i="6" s="1"/>
  <c r="BU325" i="3"/>
  <c r="J323" i="6" s="1"/>
  <c r="BU333" i="3"/>
  <c r="J331" i="6" s="1"/>
  <c r="BU341" i="3"/>
  <c r="J339" i="6" s="1"/>
  <c r="BU349" i="3"/>
  <c r="J347" i="6" s="1"/>
  <c r="BU357" i="3"/>
  <c r="J355" i="6" s="1"/>
  <c r="BU365" i="3"/>
  <c r="J363" i="6" s="1"/>
  <c r="BU373" i="3"/>
  <c r="J371" i="6" s="1"/>
  <c r="BU381" i="3"/>
  <c r="J379" i="6" s="1"/>
  <c r="BU389" i="3"/>
  <c r="J387" i="6" s="1"/>
  <c r="BU397" i="3"/>
  <c r="J395" i="6" s="1"/>
  <c r="BU405" i="3"/>
  <c r="J403" i="6" s="1"/>
  <c r="BU413" i="3"/>
  <c r="J411" i="6" s="1"/>
  <c r="BU421" i="3"/>
  <c r="J419" i="6" s="1"/>
  <c r="BU429" i="3"/>
  <c r="J427" i="6" s="1"/>
  <c r="BU437" i="3"/>
  <c r="J435" i="6" s="1"/>
  <c r="BU445" i="3"/>
  <c r="J443" i="6" s="1"/>
  <c r="BU453" i="3"/>
  <c r="J451" i="6" s="1"/>
  <c r="BU461" i="3"/>
  <c r="J459" i="6" s="1"/>
  <c r="BU469" i="3"/>
  <c r="J467" i="6" s="1"/>
  <c r="BU477" i="3"/>
  <c r="J475" i="6" s="1"/>
  <c r="BU485" i="3"/>
  <c r="J483" i="6" s="1"/>
  <c r="BU493" i="3"/>
  <c r="J491" i="6" s="1"/>
  <c r="BU501" i="3"/>
  <c r="J499" i="6" s="1"/>
  <c r="BU509" i="3"/>
  <c r="J507" i="6" s="1"/>
  <c r="BU517" i="3"/>
  <c r="J515" i="6" s="1"/>
  <c r="BU525" i="3"/>
  <c r="J523" i="6" s="1"/>
  <c r="BU533" i="3"/>
  <c r="J531" i="6" s="1"/>
  <c r="BU541" i="3"/>
  <c r="J539" i="6" s="1"/>
  <c r="BU549" i="3"/>
  <c r="J547" i="6" s="1"/>
  <c r="BU557" i="3"/>
  <c r="J555" i="6" s="1"/>
  <c r="BU565" i="3"/>
  <c r="J563" i="6" s="1"/>
  <c r="BU573" i="3"/>
  <c r="J571" i="6" s="1"/>
  <c r="BU581" i="3"/>
  <c r="J579" i="6" s="1"/>
  <c r="BU589" i="3"/>
  <c r="J587" i="6" s="1"/>
  <c r="BU597" i="3"/>
  <c r="J595" i="6" s="1"/>
  <c r="BU605" i="3"/>
  <c r="J603" i="6" s="1"/>
  <c r="BU613" i="3"/>
  <c r="J611" i="6" s="1"/>
  <c r="BU621" i="3"/>
  <c r="J619" i="6" s="1"/>
  <c r="BU629" i="3"/>
  <c r="J627" i="6" s="1"/>
  <c r="BU637" i="3"/>
  <c r="J635" i="6" s="1"/>
  <c r="BU645" i="3"/>
  <c r="J643" i="6" s="1"/>
  <c r="BU653" i="3"/>
  <c r="J651" i="6" s="1"/>
  <c r="BU661" i="3"/>
  <c r="J659" i="6" s="1"/>
  <c r="BU669" i="3"/>
  <c r="J667" i="6" s="1"/>
  <c r="BU677" i="3"/>
  <c r="J675" i="6" s="1"/>
  <c r="BU685" i="3"/>
  <c r="J683" i="6" s="1"/>
  <c r="BU693" i="3"/>
  <c r="J691" i="6" s="1"/>
  <c r="BU701" i="3"/>
  <c r="J699" i="6" s="1"/>
  <c r="BU709" i="3"/>
  <c r="J707" i="6" s="1"/>
  <c r="BU717" i="3"/>
  <c r="J715" i="6" s="1"/>
  <c r="BU725" i="3"/>
  <c r="J723" i="6" s="1"/>
  <c r="BU733" i="3"/>
  <c r="J731" i="6" s="1"/>
  <c r="BU741" i="3"/>
  <c r="J739" i="6" s="1"/>
  <c r="BU749" i="3"/>
  <c r="J747" i="6" s="1"/>
  <c r="BU757" i="3"/>
  <c r="J755" i="6" s="1"/>
  <c r="BU765" i="3"/>
  <c r="J763" i="6" s="1"/>
  <c r="BU773" i="3"/>
  <c r="J771" i="6" s="1"/>
  <c r="BU781" i="3"/>
  <c r="J779" i="6" s="1"/>
  <c r="BU789" i="3"/>
  <c r="J787" i="6" s="1"/>
  <c r="BU797" i="3"/>
  <c r="J795" i="6" s="1"/>
  <c r="BU805" i="3"/>
  <c r="J803" i="6" s="1"/>
  <c r="BU813" i="3"/>
  <c r="J811" i="6" s="1"/>
  <c r="BU821" i="3"/>
  <c r="J819" i="6" s="1"/>
  <c r="BU836" i="3"/>
  <c r="J834" i="6" s="1"/>
  <c r="BU852" i="3"/>
  <c r="J850" i="6" s="1"/>
  <c r="BU868" i="3"/>
  <c r="J866" i="6" s="1"/>
  <c r="BU884" i="3"/>
  <c r="J882" i="6" s="1"/>
  <c r="BU900" i="3"/>
  <c r="J898" i="6" s="1"/>
  <c r="BU20" i="3"/>
  <c r="J18" i="6" s="1"/>
  <c r="BU28" i="3"/>
  <c r="J26" i="6" s="1"/>
  <c r="BU36" i="3"/>
  <c r="J34" i="6" s="1"/>
  <c r="BU44" i="3"/>
  <c r="J42" i="6" s="1"/>
  <c r="BU52" i="3"/>
  <c r="J50" i="6" s="1"/>
  <c r="BU60" i="3"/>
  <c r="J58" i="6" s="1"/>
  <c r="BU68" i="3"/>
  <c r="J66" i="6" s="1"/>
  <c r="BU76" i="3"/>
  <c r="J74" i="6" s="1"/>
  <c r="BU84" i="3"/>
  <c r="J82" i="6" s="1"/>
  <c r="BU92" i="3"/>
  <c r="J90" i="6" s="1"/>
  <c r="BU100" i="3"/>
  <c r="J98" i="6" s="1"/>
  <c r="BU108" i="3"/>
  <c r="J106" i="6" s="1"/>
  <c r="BU116" i="3"/>
  <c r="J114" i="6" s="1"/>
  <c r="BU124" i="3"/>
  <c r="J122" i="6" s="1"/>
  <c r="BU132" i="3"/>
  <c r="J130" i="6" s="1"/>
  <c r="BU140" i="3"/>
  <c r="J138" i="6" s="1"/>
  <c r="BU148" i="3"/>
  <c r="J146" i="6" s="1"/>
  <c r="BU156" i="3"/>
  <c r="J154" i="6" s="1"/>
  <c r="BU164" i="3"/>
  <c r="J162" i="6" s="1"/>
  <c r="BU172" i="3"/>
  <c r="J170" i="6" s="1"/>
  <c r="BU180" i="3"/>
  <c r="J178" i="6" s="1"/>
  <c r="BU188" i="3"/>
  <c r="J186" i="6" s="1"/>
  <c r="BU196" i="3"/>
  <c r="J194" i="6" s="1"/>
  <c r="BU204" i="3"/>
  <c r="J202" i="6" s="1"/>
  <c r="BU212" i="3"/>
  <c r="J210" i="6" s="1"/>
  <c r="BU220" i="3"/>
  <c r="J218" i="6" s="1"/>
  <c r="BU228" i="3"/>
  <c r="J226" i="6" s="1"/>
  <c r="BU230" i="3"/>
  <c r="J228" i="6" s="1"/>
  <c r="BU238" i="3"/>
  <c r="J236" i="6" s="1"/>
  <c r="BU246" i="3"/>
  <c r="J244" i="6" s="1"/>
  <c r="BU254" i="3"/>
  <c r="J252" i="6" s="1"/>
  <c r="BU262" i="3"/>
  <c r="J260" i="6" s="1"/>
  <c r="BU270" i="3"/>
  <c r="J268" i="6" s="1"/>
  <c r="BU278" i="3"/>
  <c r="J276" i="6" s="1"/>
  <c r="BU286" i="3"/>
  <c r="J284" i="6" s="1"/>
  <c r="BU294" i="3"/>
  <c r="J292" i="6" s="1"/>
  <c r="BU302" i="3"/>
  <c r="J300" i="6" s="1"/>
  <c r="BU310" i="3"/>
  <c r="J308" i="6" s="1"/>
  <c r="BU318" i="3"/>
  <c r="J316" i="6" s="1"/>
  <c r="BU326" i="3"/>
  <c r="J324" i="6" s="1"/>
  <c r="BU334" i="3"/>
  <c r="J332" i="6" s="1"/>
  <c r="BU342" i="3"/>
  <c r="J340" i="6" s="1"/>
  <c r="BU350" i="3"/>
  <c r="J348" i="6" s="1"/>
  <c r="BU358" i="3"/>
  <c r="J356" i="6" s="1"/>
  <c r="BU366" i="3"/>
  <c r="J364" i="6" s="1"/>
  <c r="BU374" i="3"/>
  <c r="J372" i="6" s="1"/>
  <c r="BU382" i="3"/>
  <c r="J380" i="6" s="1"/>
  <c r="BU390" i="3"/>
  <c r="J388" i="6" s="1"/>
  <c r="BU398" i="3"/>
  <c r="J396" i="6" s="1"/>
  <c r="BU406" i="3"/>
  <c r="J404" i="6" s="1"/>
  <c r="BU414" i="3"/>
  <c r="J412" i="6" s="1"/>
  <c r="BU422" i="3"/>
  <c r="J420" i="6" s="1"/>
  <c r="BU430" i="3"/>
  <c r="J428" i="6" s="1"/>
  <c r="BU438" i="3"/>
  <c r="J436" i="6" s="1"/>
  <c r="BU446" i="3"/>
  <c r="J444" i="6" s="1"/>
  <c r="BU454" i="3"/>
  <c r="J452" i="6" s="1"/>
  <c r="BU462" i="3"/>
  <c r="J460" i="6" s="1"/>
  <c r="BU470" i="3"/>
  <c r="J468" i="6" s="1"/>
  <c r="BU478" i="3"/>
  <c r="J476" i="6" s="1"/>
  <c r="BU486" i="3"/>
  <c r="J484" i="6" s="1"/>
  <c r="BU494" i="3"/>
  <c r="J492" i="6" s="1"/>
  <c r="BU502" i="3"/>
  <c r="J500" i="6" s="1"/>
  <c r="BU510" i="3"/>
  <c r="J508" i="6" s="1"/>
  <c r="BU518" i="3"/>
  <c r="J516" i="6" s="1"/>
  <c r="BU526" i="3"/>
  <c r="J524" i="6" s="1"/>
  <c r="BU534" i="3"/>
  <c r="J532" i="6" s="1"/>
  <c r="BU542" i="3"/>
  <c r="J540" i="6" s="1"/>
  <c r="BU550" i="3"/>
  <c r="J548" i="6" s="1"/>
  <c r="BU558" i="3"/>
  <c r="J556" i="6" s="1"/>
  <c r="BU566" i="3"/>
  <c r="J564" i="6" s="1"/>
  <c r="BU574" i="3"/>
  <c r="J572" i="6" s="1"/>
  <c r="BU582" i="3"/>
  <c r="J580" i="6" s="1"/>
  <c r="BU590" i="3"/>
  <c r="J588" i="6" s="1"/>
  <c r="BU598" i="3"/>
  <c r="J596" i="6" s="1"/>
  <c r="BU606" i="3"/>
  <c r="J604" i="6" s="1"/>
  <c r="BU614" i="3"/>
  <c r="J612" i="6" s="1"/>
  <c r="BU622" i="3"/>
  <c r="J620" i="6" s="1"/>
  <c r="BU630" i="3"/>
  <c r="J628" i="6" s="1"/>
  <c r="BU638" i="3"/>
  <c r="J636" i="6" s="1"/>
  <c r="BU646" i="3"/>
  <c r="J644" i="6" s="1"/>
  <c r="BU654" i="3"/>
  <c r="J652" i="6" s="1"/>
  <c r="BU662" i="3"/>
  <c r="J660" i="6" s="1"/>
  <c r="BU670" i="3"/>
  <c r="J668" i="6" s="1"/>
  <c r="BU678" i="3"/>
  <c r="J676" i="6" s="1"/>
  <c r="BU686" i="3"/>
  <c r="J684" i="6" s="1"/>
  <c r="BU694" i="3"/>
  <c r="J692" i="6" s="1"/>
  <c r="BU702" i="3"/>
  <c r="J700" i="6" s="1"/>
  <c r="BU710" i="3"/>
  <c r="J708" i="6" s="1"/>
  <c r="BU718" i="3"/>
  <c r="J716" i="6" s="1"/>
  <c r="BU726" i="3"/>
  <c r="J724" i="6" s="1"/>
  <c r="BU734" i="3"/>
  <c r="J732" i="6" s="1"/>
  <c r="BU742" i="3"/>
  <c r="J740" i="6" s="1"/>
  <c r="BU750" i="3"/>
  <c r="J748" i="6" s="1"/>
  <c r="BU758" i="3"/>
  <c r="J756" i="6" s="1"/>
  <c r="BU766" i="3"/>
  <c r="J764" i="6" s="1"/>
  <c r="BU774" i="3"/>
  <c r="J772" i="6" s="1"/>
  <c r="BU782" i="3"/>
  <c r="J780" i="6" s="1"/>
  <c r="BU790" i="3"/>
  <c r="J788" i="6" s="1"/>
  <c r="BU798" i="3"/>
  <c r="J796" i="6" s="1"/>
  <c r="BU806" i="3"/>
  <c r="J804" i="6" s="1"/>
  <c r="BU814" i="3"/>
  <c r="J812" i="6" s="1"/>
  <c r="BU822" i="3"/>
  <c r="J820" i="6" s="1"/>
  <c r="BU838" i="3"/>
  <c r="J836" i="6" s="1"/>
  <c r="BU854" i="3"/>
  <c r="J852" i="6" s="1"/>
  <c r="BU870" i="3"/>
  <c r="J868" i="6" s="1"/>
  <c r="BU886" i="3"/>
  <c r="J884" i="6" s="1"/>
  <c r="BU902" i="3"/>
  <c r="J900" i="6" s="1"/>
  <c r="BU833" i="3"/>
  <c r="J831" i="6" s="1"/>
  <c r="BU849" i="3"/>
  <c r="J847" i="6" s="1"/>
  <c r="BU865" i="3"/>
  <c r="J863" i="6" s="1"/>
  <c r="BU881" i="3"/>
  <c r="J879" i="6" s="1"/>
  <c r="BU897" i="3"/>
  <c r="J895" i="6" s="1"/>
  <c r="BU236" i="3"/>
  <c r="J234" i="6" s="1"/>
  <c r="BU244" i="3"/>
  <c r="J242" i="6" s="1"/>
  <c r="BU252" i="3"/>
  <c r="J250" i="6" s="1"/>
  <c r="BU260" i="3"/>
  <c r="J258" i="6" s="1"/>
  <c r="BU268" i="3"/>
  <c r="J266" i="6" s="1"/>
  <c r="BU276" i="3"/>
  <c r="J274" i="6" s="1"/>
  <c r="BU284" i="3"/>
  <c r="J282" i="6" s="1"/>
  <c r="BU292" i="3"/>
  <c r="J290" i="6" s="1"/>
  <c r="BU300" i="3"/>
  <c r="J298" i="6" s="1"/>
  <c r="BU316" i="3"/>
  <c r="J314" i="6" s="1"/>
  <c r="BU332" i="3"/>
  <c r="J330" i="6" s="1"/>
  <c r="BU364" i="3"/>
  <c r="J362" i="6" s="1"/>
  <c r="BU380" i="3"/>
  <c r="J378" i="6" s="1"/>
  <c r="BU396" i="3"/>
  <c r="J394" i="6" s="1"/>
  <c r="BU412" i="3"/>
  <c r="J410" i="6" s="1"/>
  <c r="BU428" i="3"/>
  <c r="J426" i="6" s="1"/>
  <c r="BU436" i="3"/>
  <c r="J434" i="6" s="1"/>
  <c r="BU444" i="3"/>
  <c r="J442" i="6" s="1"/>
  <c r="BU452" i="3"/>
  <c r="J450" i="6" s="1"/>
  <c r="BU460" i="3"/>
  <c r="J458" i="6" s="1"/>
  <c r="BU468" i="3"/>
  <c r="J466" i="6" s="1"/>
  <c r="BU476" i="3"/>
  <c r="J474" i="6" s="1"/>
  <c r="BU484" i="3"/>
  <c r="J482" i="6" s="1"/>
  <c r="BU492" i="3"/>
  <c r="J490" i="6" s="1"/>
  <c r="BU500" i="3"/>
  <c r="J498" i="6" s="1"/>
  <c r="BU508" i="3"/>
  <c r="J506" i="6" s="1"/>
  <c r="BU516" i="3"/>
  <c r="J514" i="6" s="1"/>
  <c r="BU524" i="3"/>
  <c r="J522" i="6" s="1"/>
  <c r="BU532" i="3"/>
  <c r="J530" i="6" s="1"/>
  <c r="BU540" i="3"/>
  <c r="J538" i="6" s="1"/>
  <c r="BU548" i="3"/>
  <c r="J546" i="6" s="1"/>
  <c r="BU556" i="3"/>
  <c r="J554" i="6" s="1"/>
  <c r="BU564" i="3"/>
  <c r="J562" i="6" s="1"/>
  <c r="BU572" i="3"/>
  <c r="J570" i="6" s="1"/>
  <c r="BU580" i="3"/>
  <c r="J578" i="6" s="1"/>
  <c r="BU588" i="3"/>
  <c r="J586" i="6" s="1"/>
  <c r="BU596" i="3"/>
  <c r="J594" i="6" s="1"/>
  <c r="BU604" i="3"/>
  <c r="J602" i="6" s="1"/>
  <c r="BU612" i="3"/>
  <c r="J610" i="6" s="1"/>
  <c r="BU620" i="3"/>
  <c r="J618" i="6" s="1"/>
  <c r="BU628" i="3"/>
  <c r="J626" i="6" s="1"/>
  <c r="BU636" i="3"/>
  <c r="J634" i="6" s="1"/>
  <c r="BU644" i="3"/>
  <c r="J642" i="6" s="1"/>
  <c r="BU652" i="3"/>
  <c r="J650" i="6" s="1"/>
  <c r="BU660" i="3"/>
  <c r="J658" i="6" s="1"/>
  <c r="BU668" i="3"/>
  <c r="J666" i="6" s="1"/>
  <c r="BU676" i="3"/>
  <c r="J674" i="6" s="1"/>
  <c r="BU684" i="3"/>
  <c r="J682" i="6" s="1"/>
  <c r="BU692" i="3"/>
  <c r="J690" i="6" s="1"/>
  <c r="BU700" i="3"/>
  <c r="J698" i="6" s="1"/>
  <c r="BU708" i="3"/>
  <c r="J706" i="6" s="1"/>
  <c r="BU716" i="3"/>
  <c r="J714" i="6" s="1"/>
  <c r="BU724" i="3"/>
  <c r="J722" i="6" s="1"/>
  <c r="BU732" i="3"/>
  <c r="J730" i="6" s="1"/>
  <c r="BU740" i="3"/>
  <c r="J738" i="6" s="1"/>
  <c r="BU748" i="3"/>
  <c r="J746" i="6" s="1"/>
  <c r="BU756" i="3"/>
  <c r="J754" i="6" s="1"/>
  <c r="BU764" i="3"/>
  <c r="J762" i="6" s="1"/>
  <c r="BU772" i="3"/>
  <c r="J770" i="6" s="1"/>
  <c r="BU780" i="3"/>
  <c r="J778" i="6" s="1"/>
  <c r="BU788" i="3"/>
  <c r="J786" i="6" s="1"/>
  <c r="BU796" i="3"/>
  <c r="J794" i="6" s="1"/>
  <c r="BU804" i="3"/>
  <c r="J802" i="6" s="1"/>
  <c r="BU812" i="3"/>
  <c r="J810" i="6" s="1"/>
  <c r="BU820" i="3"/>
  <c r="J818" i="6" s="1"/>
  <c r="BU834" i="3"/>
  <c r="J832" i="6" s="1"/>
  <c r="BU850" i="3"/>
  <c r="J848" i="6" s="1"/>
  <c r="BU866" i="3"/>
  <c r="J864" i="6" s="1"/>
  <c r="BU882" i="3"/>
  <c r="J880" i="6" s="1"/>
  <c r="BU898" i="3"/>
  <c r="J896" i="6" s="1"/>
  <c r="BU823" i="3"/>
  <c r="J821" i="6" s="1"/>
  <c r="BU831" i="3"/>
  <c r="J829" i="6" s="1"/>
  <c r="BU839" i="3"/>
  <c r="J837" i="6" s="1"/>
  <c r="BU847" i="3"/>
  <c r="J845" i="6" s="1"/>
  <c r="BU855" i="3"/>
  <c r="J853" i="6" s="1"/>
  <c r="BU863" i="3"/>
  <c r="J861" i="6" s="1"/>
  <c r="BU871" i="3"/>
  <c r="J869" i="6" s="1"/>
  <c r="BU879" i="3"/>
  <c r="J877" i="6" s="1"/>
  <c r="BU887" i="3"/>
  <c r="J885" i="6" s="1"/>
  <c r="BU895" i="3"/>
  <c r="J893" i="6" s="1"/>
  <c r="BU903" i="3"/>
  <c r="J901" i="6" s="1"/>
  <c r="BU911" i="3"/>
  <c r="J909" i="6" s="1"/>
  <c r="BU497" i="3"/>
  <c r="J495" i="6" s="1"/>
  <c r="AR65" i="3"/>
  <c r="I63" i="6" s="1"/>
  <c r="AR161" i="3"/>
  <c r="I159" i="6" s="1"/>
  <c r="AR257" i="3"/>
  <c r="I255" i="6" s="1"/>
  <c r="AR166" i="3"/>
  <c r="I164" i="6" s="1"/>
  <c r="AR358" i="3"/>
  <c r="I356" i="6" s="1"/>
  <c r="AR289" i="3"/>
  <c r="I287" i="6" s="1"/>
  <c r="AR97" i="3"/>
  <c r="I95" i="6" s="1"/>
  <c r="AR129" i="3"/>
  <c r="I127" i="6" s="1"/>
  <c r="AR225" i="3"/>
  <c r="I223" i="6" s="1"/>
  <c r="AR321" i="3"/>
  <c r="I319" i="6" s="1"/>
  <c r="AR515" i="3"/>
  <c r="I513" i="6" s="1"/>
  <c r="AR579" i="3"/>
  <c r="I577" i="6" s="1"/>
  <c r="AR707" i="3"/>
  <c r="I705" i="6" s="1"/>
  <c r="AR34" i="3"/>
  <c r="I32" i="6" s="1"/>
  <c r="K32" i="6" s="1"/>
  <c r="AR451" i="3"/>
  <c r="I449" i="6" s="1"/>
  <c r="AR193" i="3"/>
  <c r="I191" i="6" s="1"/>
  <c r="AR643" i="3"/>
  <c r="I641" i="6" s="1"/>
  <c r="K641" i="6" s="1"/>
  <c r="AR198" i="3"/>
  <c r="I196" i="6" s="1"/>
  <c r="AR230" i="3"/>
  <c r="I228" i="6" s="1"/>
  <c r="AR70" i="3"/>
  <c r="I68" i="6" s="1"/>
  <c r="AR262" i="3"/>
  <c r="I260" i="6" s="1"/>
  <c r="AR294" i="3"/>
  <c r="I292" i="6" s="1"/>
  <c r="AR102" i="3"/>
  <c r="I100" i="6" s="1"/>
  <c r="AR134" i="3"/>
  <c r="I132" i="6" s="1"/>
  <c r="AR326" i="3"/>
  <c r="I324" i="6" s="1"/>
  <c r="AR86" i="3"/>
  <c r="I84" i="6" s="1"/>
  <c r="AR118" i="3"/>
  <c r="I116" i="6" s="1"/>
  <c r="AR182" i="3"/>
  <c r="I180" i="6" s="1"/>
  <c r="AR214" i="3"/>
  <c r="I212" i="6" s="1"/>
  <c r="K212" i="6" s="1"/>
  <c r="AR246" i="3"/>
  <c r="I244" i="6" s="1"/>
  <c r="AR278" i="3"/>
  <c r="I276" i="6" s="1"/>
  <c r="K276" i="6" s="1"/>
  <c r="AR310" i="3"/>
  <c r="I308" i="6" s="1"/>
  <c r="AR49" i="3"/>
  <c r="I47" i="6" s="1"/>
  <c r="K47" i="6" s="1"/>
  <c r="AR81" i="3"/>
  <c r="I79" i="6" s="1"/>
  <c r="AR113" i="3"/>
  <c r="I111" i="6" s="1"/>
  <c r="AR145" i="3"/>
  <c r="I143" i="6" s="1"/>
  <c r="AR177" i="3"/>
  <c r="I175" i="6" s="1"/>
  <c r="AR209" i="3"/>
  <c r="I207" i="6" s="1"/>
  <c r="AR241" i="3"/>
  <c r="I239" i="6" s="1"/>
  <c r="AR273" i="3"/>
  <c r="I271" i="6" s="1"/>
  <c r="AR305" i="3"/>
  <c r="I303" i="6" s="1"/>
  <c r="AR46" i="3"/>
  <c r="I44" i="6" s="1"/>
  <c r="AR54" i="3"/>
  <c r="I52" i="6" s="1"/>
  <c r="AR90" i="3"/>
  <c r="I88" i="6" s="1"/>
  <c r="AR94" i="3"/>
  <c r="I92" i="6" s="1"/>
  <c r="AR98" i="3"/>
  <c r="I96" i="6" s="1"/>
  <c r="K96" i="6" s="1"/>
  <c r="AR106" i="3"/>
  <c r="I104" i="6" s="1"/>
  <c r="AR110" i="3"/>
  <c r="I108" i="6" s="1"/>
  <c r="K108" i="6" s="1"/>
  <c r="AR122" i="3"/>
  <c r="I120" i="6" s="1"/>
  <c r="AR126" i="3"/>
  <c r="I124" i="6" s="1"/>
  <c r="AR130" i="3"/>
  <c r="I128" i="6" s="1"/>
  <c r="AR138" i="3"/>
  <c r="I136" i="6" s="1"/>
  <c r="AR142" i="3"/>
  <c r="I140" i="6" s="1"/>
  <c r="AR146" i="3"/>
  <c r="I144" i="6" s="1"/>
  <c r="AR154" i="3"/>
  <c r="I152" i="6" s="1"/>
  <c r="AR158" i="3"/>
  <c r="I156" i="6" s="1"/>
  <c r="AR162" i="3"/>
  <c r="I160" i="6" s="1"/>
  <c r="AR170" i="3"/>
  <c r="I168" i="6" s="1"/>
  <c r="AR174" i="3"/>
  <c r="I172" i="6" s="1"/>
  <c r="AR178" i="3"/>
  <c r="I176" i="6" s="1"/>
  <c r="AR190" i="3"/>
  <c r="I188" i="6" s="1"/>
  <c r="AR194" i="3"/>
  <c r="I192" i="6" s="1"/>
  <c r="AR202" i="3"/>
  <c r="I200" i="6" s="1"/>
  <c r="AR206" i="3"/>
  <c r="I204" i="6" s="1"/>
  <c r="AR218" i="3"/>
  <c r="I216" i="6" s="1"/>
  <c r="AR226" i="3"/>
  <c r="I224" i="6" s="1"/>
  <c r="AR238" i="3"/>
  <c r="I236" i="6" s="1"/>
  <c r="AR242" i="3"/>
  <c r="I240" i="6" s="1"/>
  <c r="AR250" i="3"/>
  <c r="I248" i="6" s="1"/>
  <c r="AR254" i="3"/>
  <c r="I252" i="6" s="1"/>
  <c r="AR266" i="3"/>
  <c r="I264" i="6" s="1"/>
  <c r="AR274" i="3"/>
  <c r="I272" i="6" s="1"/>
  <c r="AR282" i="3"/>
  <c r="I280" i="6" s="1"/>
  <c r="AR286" i="3"/>
  <c r="I284" i="6" s="1"/>
  <c r="AR290" i="3"/>
  <c r="I288" i="6" s="1"/>
  <c r="AR298" i="3"/>
  <c r="I296" i="6" s="1"/>
  <c r="K296" i="6" s="1"/>
  <c r="AR302" i="3"/>
  <c r="I300" i="6" s="1"/>
  <c r="AR314" i="3"/>
  <c r="I312" i="6" s="1"/>
  <c r="AR318" i="3"/>
  <c r="I316" i="6" s="1"/>
  <c r="AR322" i="3"/>
  <c r="I320" i="6" s="1"/>
  <c r="AR334" i="3"/>
  <c r="I332" i="6" s="1"/>
  <c r="AR338" i="3"/>
  <c r="I336" i="6" s="1"/>
  <c r="AR346" i="3"/>
  <c r="I344" i="6" s="1"/>
  <c r="AR350" i="3"/>
  <c r="I348" i="6" s="1"/>
  <c r="AR354" i="3"/>
  <c r="I352" i="6" s="1"/>
  <c r="AR362" i="3"/>
  <c r="I360" i="6" s="1"/>
  <c r="K360" i="6" s="1"/>
  <c r="AR370" i="3"/>
  <c r="I368" i="6" s="1"/>
  <c r="AR378" i="3"/>
  <c r="I376" i="6" s="1"/>
  <c r="AR382" i="3"/>
  <c r="I380" i="6" s="1"/>
  <c r="AR394" i="3"/>
  <c r="I392" i="6" s="1"/>
  <c r="AR398" i="3"/>
  <c r="I396" i="6" s="1"/>
  <c r="AR406" i="3"/>
  <c r="I404" i="6" s="1"/>
  <c r="AR430" i="3"/>
  <c r="I428" i="6" s="1"/>
  <c r="AR454" i="3"/>
  <c r="I452" i="6" s="1"/>
  <c r="AR470" i="3"/>
  <c r="I468" i="6" s="1"/>
  <c r="K468" i="6" s="1"/>
  <c r="AR478" i="3"/>
  <c r="I476" i="6" s="1"/>
  <c r="AR486" i="3"/>
  <c r="I484" i="6" s="1"/>
  <c r="AR502" i="3"/>
  <c r="I500" i="6" s="1"/>
  <c r="AR510" i="3"/>
  <c r="I508" i="6" s="1"/>
  <c r="AR526" i="3"/>
  <c r="I524" i="6" s="1"/>
  <c r="AR534" i="3"/>
  <c r="I532" i="6" s="1"/>
  <c r="AR542" i="3"/>
  <c r="I540" i="6" s="1"/>
  <c r="AR550" i="3"/>
  <c r="I548" i="6" s="1"/>
  <c r="AR558" i="3"/>
  <c r="I556" i="6" s="1"/>
  <c r="AR566" i="3"/>
  <c r="I564" i="6" s="1"/>
  <c r="AR574" i="3"/>
  <c r="I572" i="6" s="1"/>
  <c r="AR582" i="3"/>
  <c r="I580" i="6" s="1"/>
  <c r="AR590" i="3"/>
  <c r="I588" i="6" s="1"/>
  <c r="AR598" i="3"/>
  <c r="I596" i="6" s="1"/>
  <c r="AR606" i="3"/>
  <c r="I604" i="6" s="1"/>
  <c r="AR614" i="3"/>
  <c r="I612" i="6" s="1"/>
  <c r="AR622" i="3"/>
  <c r="I620" i="6" s="1"/>
  <c r="AR630" i="3"/>
  <c r="I628" i="6" s="1"/>
  <c r="AR638" i="3"/>
  <c r="I636" i="6" s="1"/>
  <c r="AR646" i="3"/>
  <c r="I644" i="6" s="1"/>
  <c r="AR654" i="3"/>
  <c r="I652" i="6" s="1"/>
  <c r="AR662" i="3"/>
  <c r="I660" i="6" s="1"/>
  <c r="AR670" i="3"/>
  <c r="I668" i="6" s="1"/>
  <c r="AR678" i="3"/>
  <c r="I676" i="6" s="1"/>
  <c r="AR686" i="3"/>
  <c r="I684" i="6" s="1"/>
  <c r="AR694" i="3"/>
  <c r="I692" i="6" s="1"/>
  <c r="AR702" i="3"/>
  <c r="I700" i="6" s="1"/>
  <c r="AR710" i="3"/>
  <c r="I708" i="6" s="1"/>
  <c r="AR718" i="3"/>
  <c r="I716" i="6" s="1"/>
  <c r="AR726" i="3"/>
  <c r="I724" i="6" s="1"/>
  <c r="AR734" i="3"/>
  <c r="I732" i="6" s="1"/>
  <c r="AR53" i="3"/>
  <c r="I51" i="6" s="1"/>
  <c r="AR57" i="3"/>
  <c r="I55" i="6" s="1"/>
  <c r="AR61" i="3"/>
  <c r="I59" i="6" s="1"/>
  <c r="AR69" i="3"/>
  <c r="AR73" i="3"/>
  <c r="I71" i="6" s="1"/>
  <c r="AR77" i="3"/>
  <c r="I75" i="6" s="1"/>
  <c r="AR85" i="3"/>
  <c r="I83" i="6" s="1"/>
  <c r="AR89" i="3"/>
  <c r="I87" i="6" s="1"/>
  <c r="AR93" i="3"/>
  <c r="I91" i="6" s="1"/>
  <c r="AR101" i="3"/>
  <c r="I99" i="6" s="1"/>
  <c r="AR105" i="3"/>
  <c r="I103" i="6" s="1"/>
  <c r="K103" i="6" s="1"/>
  <c r="AR109" i="3"/>
  <c r="I107" i="6" s="1"/>
  <c r="AR117" i="3"/>
  <c r="I115" i="6" s="1"/>
  <c r="AR121" i="3"/>
  <c r="I119" i="6" s="1"/>
  <c r="AR125" i="3"/>
  <c r="I123" i="6" s="1"/>
  <c r="AR133" i="3"/>
  <c r="I131" i="6" s="1"/>
  <c r="AR137" i="3"/>
  <c r="I135" i="6" s="1"/>
  <c r="AR141" i="3"/>
  <c r="I139" i="6" s="1"/>
  <c r="AR149" i="3"/>
  <c r="I147" i="6" s="1"/>
  <c r="AR153" i="3"/>
  <c r="I151" i="6" s="1"/>
  <c r="AR157" i="3"/>
  <c r="I155" i="6" s="1"/>
  <c r="AR165" i="3"/>
  <c r="I163" i="6" s="1"/>
  <c r="AR169" i="3"/>
  <c r="I167" i="6" s="1"/>
  <c r="K167" i="6" s="1"/>
  <c r="AR173" i="3"/>
  <c r="I171" i="6" s="1"/>
  <c r="AR181" i="3"/>
  <c r="I179" i="6" s="1"/>
  <c r="AR185" i="3"/>
  <c r="I183" i="6" s="1"/>
  <c r="AR189" i="3"/>
  <c r="I187" i="6" s="1"/>
  <c r="K187" i="6" s="1"/>
  <c r="AR197" i="3"/>
  <c r="I195" i="6" s="1"/>
  <c r="K195" i="6" s="1"/>
  <c r="AR201" i="3"/>
  <c r="I199" i="6" s="1"/>
  <c r="AR205" i="3"/>
  <c r="I203" i="6" s="1"/>
  <c r="AR213" i="3"/>
  <c r="I211" i="6" s="1"/>
  <c r="AR217" i="3"/>
  <c r="I215" i="6" s="1"/>
  <c r="AR221" i="3"/>
  <c r="I219" i="6" s="1"/>
  <c r="AR229" i="3"/>
  <c r="I227" i="6" s="1"/>
  <c r="AR233" i="3"/>
  <c r="I231" i="6" s="1"/>
  <c r="AR237" i="3"/>
  <c r="I235" i="6" s="1"/>
  <c r="AR245" i="3"/>
  <c r="I243" i="6" s="1"/>
  <c r="AR249" i="3"/>
  <c r="I247" i="6" s="1"/>
  <c r="AR253" i="3"/>
  <c r="I251" i="6" s="1"/>
  <c r="AR261" i="3"/>
  <c r="I259" i="6" s="1"/>
  <c r="AR265" i="3"/>
  <c r="I263" i="6" s="1"/>
  <c r="AR269" i="3"/>
  <c r="I267" i="6" s="1"/>
  <c r="AR277" i="3"/>
  <c r="I275" i="6" s="1"/>
  <c r="AR281" i="3"/>
  <c r="I279" i="6" s="1"/>
  <c r="AR285" i="3"/>
  <c r="I283" i="6" s="1"/>
  <c r="AR293" i="3"/>
  <c r="I291" i="6" s="1"/>
  <c r="AR297" i="3"/>
  <c r="I295" i="6" s="1"/>
  <c r="AR301" i="3"/>
  <c r="I299" i="6" s="1"/>
  <c r="AR309" i="3"/>
  <c r="I307" i="6" s="1"/>
  <c r="AR313" i="3"/>
  <c r="I311" i="6" s="1"/>
  <c r="AR317" i="3"/>
  <c r="I315" i="6" s="1"/>
  <c r="K315" i="6" s="1"/>
  <c r="AR325" i="3"/>
  <c r="I323" i="6" s="1"/>
  <c r="AR333" i="3"/>
  <c r="I331" i="6" s="1"/>
  <c r="K331" i="6" s="1"/>
  <c r="AR341" i="3"/>
  <c r="I339" i="6" s="1"/>
  <c r="K339" i="6" s="1"/>
  <c r="AR349" i="3"/>
  <c r="I347" i="6" s="1"/>
  <c r="AR357" i="3"/>
  <c r="I355" i="6" s="1"/>
  <c r="AR365" i="3"/>
  <c r="I363" i="6" s="1"/>
  <c r="K363" i="6" s="1"/>
  <c r="AR373" i="3"/>
  <c r="I371" i="6" s="1"/>
  <c r="AR381" i="3"/>
  <c r="I379" i="6" s="1"/>
  <c r="AR389" i="3"/>
  <c r="I387" i="6" s="1"/>
  <c r="AR397" i="3"/>
  <c r="I395" i="6" s="1"/>
  <c r="AR26" i="3"/>
  <c r="I24" i="6" s="1"/>
  <c r="AR62" i="3"/>
  <c r="I60" i="6" s="1"/>
  <c r="AR19" i="3"/>
  <c r="I17" i="6" s="1"/>
  <c r="AR23" i="3"/>
  <c r="I21" i="6" s="1"/>
  <c r="AR27" i="3"/>
  <c r="I25" i="6" s="1"/>
  <c r="AR31" i="3"/>
  <c r="I29" i="6" s="1"/>
  <c r="K29" i="6" s="1"/>
  <c r="AR35" i="3"/>
  <c r="I33" i="6" s="1"/>
  <c r="AR39" i="3"/>
  <c r="I37" i="6" s="1"/>
  <c r="K37" i="6" s="1"/>
  <c r="AR43" i="3"/>
  <c r="I41" i="6" s="1"/>
  <c r="AR47" i="3"/>
  <c r="I45" i="6" s="1"/>
  <c r="AR66" i="3"/>
  <c r="I64" i="6" s="1"/>
  <c r="K64" i="6" s="1"/>
  <c r="AR419" i="3"/>
  <c r="I417" i="6" s="1"/>
  <c r="AR483" i="3"/>
  <c r="I481" i="6" s="1"/>
  <c r="AR547" i="3"/>
  <c r="I545" i="6" s="1"/>
  <c r="AR611" i="3"/>
  <c r="I609" i="6" s="1"/>
  <c r="AR675" i="3"/>
  <c r="I673" i="6" s="1"/>
  <c r="AR739" i="3"/>
  <c r="I737" i="6" s="1"/>
  <c r="AR743" i="3"/>
  <c r="I741" i="6" s="1"/>
  <c r="AR747" i="3"/>
  <c r="I745" i="6" s="1"/>
  <c r="K745" i="6" s="1"/>
  <c r="AR751" i="3"/>
  <c r="I749" i="6" s="1"/>
  <c r="AR755" i="3"/>
  <c r="I753" i="6" s="1"/>
  <c r="AR759" i="3"/>
  <c r="I757" i="6" s="1"/>
  <c r="AR763" i="3"/>
  <c r="I761" i="6" s="1"/>
  <c r="AR767" i="3"/>
  <c r="I765" i="6" s="1"/>
  <c r="AR771" i="3"/>
  <c r="I769" i="6" s="1"/>
  <c r="AR775" i="3"/>
  <c r="I773" i="6" s="1"/>
  <c r="AR779" i="3"/>
  <c r="I777" i="6" s="1"/>
  <c r="AR783" i="3"/>
  <c r="I781" i="6" s="1"/>
  <c r="AR787" i="3"/>
  <c r="I785" i="6" s="1"/>
  <c r="AR791" i="3"/>
  <c r="I789" i="6" s="1"/>
  <c r="AR795" i="3"/>
  <c r="I793" i="6" s="1"/>
  <c r="AR799" i="3"/>
  <c r="I797" i="6" s="1"/>
  <c r="AR803" i="3"/>
  <c r="I801" i="6" s="1"/>
  <c r="AR807" i="3"/>
  <c r="I805" i="6" s="1"/>
  <c r="AR811" i="3"/>
  <c r="I809" i="6" s="1"/>
  <c r="AR815" i="3"/>
  <c r="I813" i="6" s="1"/>
  <c r="AR819" i="3"/>
  <c r="I817" i="6" s="1"/>
  <c r="AR823" i="3"/>
  <c r="I821" i="6" s="1"/>
  <c r="AR827" i="3"/>
  <c r="I825" i="6" s="1"/>
  <c r="AR831" i="3"/>
  <c r="I829" i="6" s="1"/>
  <c r="AR835" i="3"/>
  <c r="I833" i="6" s="1"/>
  <c r="AR839" i="3"/>
  <c r="I837" i="6" s="1"/>
  <c r="AR843" i="3"/>
  <c r="I841" i="6" s="1"/>
  <c r="AR847" i="3"/>
  <c r="I845" i="6" s="1"/>
  <c r="K845" i="6" s="1"/>
  <c r="AR851" i="3"/>
  <c r="I849" i="6" s="1"/>
  <c r="AR855" i="3"/>
  <c r="I853" i="6" s="1"/>
  <c r="AR859" i="3"/>
  <c r="I857" i="6" s="1"/>
  <c r="AR863" i="3"/>
  <c r="I861" i="6" s="1"/>
  <c r="AR867" i="3"/>
  <c r="I865" i="6" s="1"/>
  <c r="AR871" i="3"/>
  <c r="I869" i="6" s="1"/>
  <c r="AR875" i="3"/>
  <c r="I873" i="6" s="1"/>
  <c r="AR879" i="3"/>
  <c r="I877" i="6" s="1"/>
  <c r="AR883" i="3"/>
  <c r="I881" i="6" s="1"/>
  <c r="AR887" i="3"/>
  <c r="I885" i="6" s="1"/>
  <c r="AR891" i="3"/>
  <c r="I889" i="6" s="1"/>
  <c r="AR895" i="3"/>
  <c r="I893" i="6" s="1"/>
  <c r="AR899" i="3"/>
  <c r="I897" i="6" s="1"/>
  <c r="AR903" i="3"/>
  <c r="I901" i="6" s="1"/>
  <c r="AR907" i="3"/>
  <c r="I905" i="6" s="1"/>
  <c r="AR911" i="3"/>
  <c r="I909" i="6" s="1"/>
  <c r="AR744" i="3"/>
  <c r="I742" i="6" s="1"/>
  <c r="AR748" i="3"/>
  <c r="I746" i="6" s="1"/>
  <c r="AR752" i="3"/>
  <c r="I750" i="6" s="1"/>
  <c r="AR756" i="3"/>
  <c r="I754" i="6" s="1"/>
  <c r="AR760" i="3"/>
  <c r="I758" i="6" s="1"/>
  <c r="AR764" i="3"/>
  <c r="I762" i="6" s="1"/>
  <c r="AR768" i="3"/>
  <c r="I766" i="6" s="1"/>
  <c r="AR772" i="3"/>
  <c r="I770" i="6" s="1"/>
  <c r="AR776" i="3"/>
  <c r="I774" i="6" s="1"/>
  <c r="AR780" i="3"/>
  <c r="I778" i="6" s="1"/>
  <c r="K778" i="6" s="1"/>
  <c r="AR784" i="3"/>
  <c r="I782" i="6" s="1"/>
  <c r="AR788" i="3"/>
  <c r="I786" i="6" s="1"/>
  <c r="AR792" i="3"/>
  <c r="I790" i="6" s="1"/>
  <c r="AR796" i="3"/>
  <c r="I794" i="6" s="1"/>
  <c r="AR800" i="3"/>
  <c r="I798" i="6" s="1"/>
  <c r="AR804" i="3"/>
  <c r="I802" i="6" s="1"/>
  <c r="AR808" i="3"/>
  <c r="I806" i="6" s="1"/>
  <c r="AR812" i="3"/>
  <c r="I810" i="6" s="1"/>
  <c r="AR816" i="3"/>
  <c r="I814" i="6" s="1"/>
  <c r="AR820" i="3"/>
  <c r="I818" i="6" s="1"/>
  <c r="AR824" i="3"/>
  <c r="I822" i="6" s="1"/>
  <c r="AR828" i="3"/>
  <c r="I826" i="6" s="1"/>
  <c r="AR832" i="3"/>
  <c r="I830" i="6" s="1"/>
  <c r="AR836" i="3"/>
  <c r="I834" i="6" s="1"/>
  <c r="AR840" i="3"/>
  <c r="I838" i="6" s="1"/>
  <c r="K838" i="6" s="1"/>
  <c r="AR844" i="3"/>
  <c r="I842" i="6" s="1"/>
  <c r="AR848" i="3"/>
  <c r="I846" i="6" s="1"/>
  <c r="AR852" i="3"/>
  <c r="I850" i="6" s="1"/>
  <c r="AR856" i="3"/>
  <c r="I854" i="6" s="1"/>
  <c r="AR860" i="3"/>
  <c r="I858" i="6" s="1"/>
  <c r="AR864" i="3"/>
  <c r="I862" i="6" s="1"/>
  <c r="AR868" i="3"/>
  <c r="I866" i="6" s="1"/>
  <c r="AR872" i="3"/>
  <c r="AR876" i="3"/>
  <c r="I874" i="6" s="1"/>
  <c r="AR880" i="3"/>
  <c r="I878" i="6" s="1"/>
  <c r="AR884" i="3"/>
  <c r="I882" i="6" s="1"/>
  <c r="AR888" i="3"/>
  <c r="I886" i="6" s="1"/>
  <c r="AR892" i="3"/>
  <c r="I890" i="6" s="1"/>
  <c r="AR896" i="3"/>
  <c r="I894" i="6" s="1"/>
  <c r="AR900" i="3"/>
  <c r="I898" i="6" s="1"/>
  <c r="AR904" i="3"/>
  <c r="I902" i="6" s="1"/>
  <c r="AR908" i="3"/>
  <c r="I906" i="6" s="1"/>
  <c r="AR22" i="3"/>
  <c r="I20" i="6" s="1"/>
  <c r="AR32" i="3"/>
  <c r="I30" i="6" s="1"/>
  <c r="AR40" i="3"/>
  <c r="I38" i="6" s="1"/>
  <c r="AR50" i="3"/>
  <c r="I48" i="6" s="1"/>
  <c r="AR60" i="3"/>
  <c r="I58" i="6" s="1"/>
  <c r="AR68" i="3"/>
  <c r="I66" i="6" s="1"/>
  <c r="AR76" i="3"/>
  <c r="I74" i="6" s="1"/>
  <c r="AR82" i="3"/>
  <c r="I80" i="6" s="1"/>
  <c r="AR88" i="3"/>
  <c r="I86" i="6" s="1"/>
  <c r="AR92" i="3"/>
  <c r="I90" i="6" s="1"/>
  <c r="AR96" i="3"/>
  <c r="I94" i="6" s="1"/>
  <c r="AR100" i="3"/>
  <c r="I98" i="6" s="1"/>
  <c r="AR104" i="3"/>
  <c r="I102" i="6" s="1"/>
  <c r="AR108" i="3"/>
  <c r="I106" i="6" s="1"/>
  <c r="AR112" i="3"/>
  <c r="I110" i="6" s="1"/>
  <c r="AR116" i="3"/>
  <c r="I114" i="6" s="1"/>
  <c r="AR120" i="3"/>
  <c r="I118" i="6" s="1"/>
  <c r="AR124" i="3"/>
  <c r="I122" i="6" s="1"/>
  <c r="AR128" i="3"/>
  <c r="I126" i="6" s="1"/>
  <c r="AR132" i="3"/>
  <c r="I130" i="6" s="1"/>
  <c r="AR136" i="3"/>
  <c r="I134" i="6" s="1"/>
  <c r="AR140" i="3"/>
  <c r="I138" i="6" s="1"/>
  <c r="AR144" i="3"/>
  <c r="I142" i="6" s="1"/>
  <c r="AR148" i="3"/>
  <c r="I146" i="6" s="1"/>
  <c r="AR152" i="3"/>
  <c r="I150" i="6" s="1"/>
  <c r="AR156" i="3"/>
  <c r="I154" i="6" s="1"/>
  <c r="AR160" i="3"/>
  <c r="I158" i="6" s="1"/>
  <c r="AR164" i="3"/>
  <c r="I162" i="6" s="1"/>
  <c r="AR168" i="3"/>
  <c r="I166" i="6" s="1"/>
  <c r="AR172" i="3"/>
  <c r="I170" i="6" s="1"/>
  <c r="AR176" i="3"/>
  <c r="I174" i="6" s="1"/>
  <c r="K174" i="6" s="1"/>
  <c r="AR180" i="3"/>
  <c r="I178" i="6" s="1"/>
  <c r="AR184" i="3"/>
  <c r="I182" i="6" s="1"/>
  <c r="AR188" i="3"/>
  <c r="I186" i="6" s="1"/>
  <c r="K186" i="6" s="1"/>
  <c r="AR192" i="3"/>
  <c r="I190" i="6" s="1"/>
  <c r="AR200" i="3"/>
  <c r="I198" i="6" s="1"/>
  <c r="AR204" i="3"/>
  <c r="I202" i="6" s="1"/>
  <c r="AR208" i="3"/>
  <c r="I206" i="6" s="1"/>
  <c r="AR212" i="3"/>
  <c r="I210" i="6" s="1"/>
  <c r="AR216" i="3"/>
  <c r="I214" i="6" s="1"/>
  <c r="AR220" i="3"/>
  <c r="I218" i="6" s="1"/>
  <c r="AR224" i="3"/>
  <c r="I222" i="6" s="1"/>
  <c r="AR228" i="3"/>
  <c r="I226" i="6" s="1"/>
  <c r="AR232" i="3"/>
  <c r="I230" i="6" s="1"/>
  <c r="AR236" i="3"/>
  <c r="I234" i="6" s="1"/>
  <c r="AR240" i="3"/>
  <c r="I238" i="6" s="1"/>
  <c r="AR244" i="3"/>
  <c r="I242" i="6" s="1"/>
  <c r="I246" i="6"/>
  <c r="AR252" i="3"/>
  <c r="I250" i="6" s="1"/>
  <c r="AR256" i="3"/>
  <c r="I254" i="6" s="1"/>
  <c r="K254" i="6" s="1"/>
  <c r="AR260" i="3"/>
  <c r="I258" i="6" s="1"/>
  <c r="AR264" i="3"/>
  <c r="I262" i="6" s="1"/>
  <c r="AR268" i="3"/>
  <c r="I266" i="6" s="1"/>
  <c r="AR272" i="3"/>
  <c r="I270" i="6" s="1"/>
  <c r="AR276" i="3"/>
  <c r="I274" i="6" s="1"/>
  <c r="AR280" i="3"/>
  <c r="I278" i="6" s="1"/>
  <c r="AR284" i="3"/>
  <c r="I282" i="6" s="1"/>
  <c r="AR288" i="3"/>
  <c r="I286" i="6" s="1"/>
  <c r="AR292" i="3"/>
  <c r="I290" i="6" s="1"/>
  <c r="AR296" i="3"/>
  <c r="I294" i="6" s="1"/>
  <c r="AR300" i="3"/>
  <c r="I298" i="6" s="1"/>
  <c r="AR304" i="3"/>
  <c r="I302" i="6" s="1"/>
  <c r="AR308" i="3"/>
  <c r="I306" i="6" s="1"/>
  <c r="AR312" i="3"/>
  <c r="I310" i="6" s="1"/>
  <c r="K310" i="6" s="1"/>
  <c r="AR316" i="3"/>
  <c r="I314" i="6" s="1"/>
  <c r="AR320" i="3"/>
  <c r="I318" i="6" s="1"/>
  <c r="AR324" i="3"/>
  <c r="I322" i="6" s="1"/>
  <c r="AR328" i="3"/>
  <c r="I326" i="6" s="1"/>
  <c r="AR332" i="3"/>
  <c r="I330" i="6" s="1"/>
  <c r="AR336" i="3"/>
  <c r="I334" i="6" s="1"/>
  <c r="AR340" i="3"/>
  <c r="I338" i="6" s="1"/>
  <c r="AR344" i="3"/>
  <c r="AR348" i="3"/>
  <c r="I346" i="6" s="1"/>
  <c r="AR352" i="3"/>
  <c r="I350" i="6" s="1"/>
  <c r="AR356" i="3"/>
  <c r="I354" i="6" s="1"/>
  <c r="AR360" i="3"/>
  <c r="I358" i="6" s="1"/>
  <c r="AR364" i="3"/>
  <c r="I362" i="6" s="1"/>
  <c r="AR368" i="3"/>
  <c r="I366" i="6" s="1"/>
  <c r="K366" i="6" s="1"/>
  <c r="AR372" i="3"/>
  <c r="I370" i="6" s="1"/>
  <c r="AR376" i="3"/>
  <c r="I374" i="6" s="1"/>
  <c r="AR380" i="3"/>
  <c r="I378" i="6" s="1"/>
  <c r="AR388" i="3"/>
  <c r="I386" i="6" s="1"/>
  <c r="AR396" i="3"/>
  <c r="I394" i="6" s="1"/>
  <c r="AR404" i="3"/>
  <c r="I402" i="6" s="1"/>
  <c r="AR412" i="3"/>
  <c r="I410" i="6" s="1"/>
  <c r="AR420" i="3"/>
  <c r="I418" i="6" s="1"/>
  <c r="AR428" i="3"/>
  <c r="I426" i="6" s="1"/>
  <c r="AR436" i="3"/>
  <c r="I434" i="6" s="1"/>
  <c r="AR444" i="3"/>
  <c r="I442" i="6" s="1"/>
  <c r="AR452" i="3"/>
  <c r="I450" i="6" s="1"/>
  <c r="AR460" i="3"/>
  <c r="I458" i="6" s="1"/>
  <c r="AR468" i="3"/>
  <c r="I466" i="6" s="1"/>
  <c r="AR476" i="3"/>
  <c r="I474" i="6" s="1"/>
  <c r="AR484" i="3"/>
  <c r="I482" i="6" s="1"/>
  <c r="AR492" i="3"/>
  <c r="I490" i="6" s="1"/>
  <c r="AR500" i="3"/>
  <c r="I498" i="6" s="1"/>
  <c r="AR504" i="3"/>
  <c r="I502" i="6" s="1"/>
  <c r="AR508" i="3"/>
  <c r="I506" i="6" s="1"/>
  <c r="AR512" i="3"/>
  <c r="I510" i="6" s="1"/>
  <c r="AR516" i="3"/>
  <c r="I514" i="6" s="1"/>
  <c r="AR520" i="3"/>
  <c r="I518" i="6" s="1"/>
  <c r="AR524" i="3"/>
  <c r="I522" i="6" s="1"/>
  <c r="AR528" i="3"/>
  <c r="I526" i="6" s="1"/>
  <c r="AR532" i="3"/>
  <c r="I530" i="6" s="1"/>
  <c r="AR536" i="3"/>
  <c r="I534" i="6" s="1"/>
  <c r="AR540" i="3"/>
  <c r="I538" i="6" s="1"/>
  <c r="K538" i="6" s="1"/>
  <c r="AR544" i="3"/>
  <c r="I542" i="6" s="1"/>
  <c r="AR548" i="3"/>
  <c r="I546" i="6" s="1"/>
  <c r="AR552" i="3"/>
  <c r="I550" i="6" s="1"/>
  <c r="AR556" i="3"/>
  <c r="I554" i="6" s="1"/>
  <c r="AR560" i="3"/>
  <c r="I558" i="6" s="1"/>
  <c r="AR564" i="3"/>
  <c r="I562" i="6" s="1"/>
  <c r="AR568" i="3"/>
  <c r="I566" i="6" s="1"/>
  <c r="K566" i="6" s="1"/>
  <c r="AR572" i="3"/>
  <c r="I570" i="6" s="1"/>
  <c r="AR576" i="3"/>
  <c r="AR580" i="3"/>
  <c r="I578" i="6" s="1"/>
  <c r="AR584" i="3"/>
  <c r="I582" i="6" s="1"/>
  <c r="AR588" i="3"/>
  <c r="I586" i="6" s="1"/>
  <c r="AR592" i="3"/>
  <c r="I590" i="6" s="1"/>
  <c r="AR596" i="3"/>
  <c r="I594" i="6" s="1"/>
  <c r="AR600" i="3"/>
  <c r="I598" i="6" s="1"/>
  <c r="AR604" i="3"/>
  <c r="I602" i="6" s="1"/>
  <c r="K602" i="6" s="1"/>
  <c r="AR608" i="3"/>
  <c r="I606" i="6" s="1"/>
  <c r="AR612" i="3"/>
  <c r="I610" i="6" s="1"/>
  <c r="AR616" i="3"/>
  <c r="I614" i="6" s="1"/>
  <c r="AR620" i="3"/>
  <c r="I618" i="6" s="1"/>
  <c r="AR624" i="3"/>
  <c r="I622" i="6" s="1"/>
  <c r="AR628" i="3"/>
  <c r="I626" i="6" s="1"/>
  <c r="AR632" i="3"/>
  <c r="AR636" i="3"/>
  <c r="I634" i="6" s="1"/>
  <c r="AR640" i="3"/>
  <c r="I638" i="6" s="1"/>
  <c r="AR644" i="3"/>
  <c r="I642" i="6" s="1"/>
  <c r="AR648" i="3"/>
  <c r="I646" i="6" s="1"/>
  <c r="AR652" i="3"/>
  <c r="I650" i="6" s="1"/>
  <c r="AR656" i="3"/>
  <c r="I654" i="6" s="1"/>
  <c r="AR660" i="3"/>
  <c r="I658" i="6" s="1"/>
  <c r="AR664" i="3"/>
  <c r="I662" i="6" s="1"/>
  <c r="AR668" i="3"/>
  <c r="I666" i="6" s="1"/>
  <c r="AR672" i="3"/>
  <c r="I670" i="6" s="1"/>
  <c r="AR676" i="3"/>
  <c r="I674" i="6" s="1"/>
  <c r="AR680" i="3"/>
  <c r="I678" i="6" s="1"/>
  <c r="AR684" i="3"/>
  <c r="I682" i="6" s="1"/>
  <c r="AR688" i="3"/>
  <c r="I686" i="6" s="1"/>
  <c r="AR692" i="3"/>
  <c r="AR696" i="3"/>
  <c r="I694" i="6" s="1"/>
  <c r="AR700" i="3"/>
  <c r="I698" i="6" s="1"/>
  <c r="AR704" i="3"/>
  <c r="I702" i="6" s="1"/>
  <c r="K702" i="6" s="1"/>
  <c r="AR708" i="3"/>
  <c r="I706" i="6" s="1"/>
  <c r="AR712" i="3"/>
  <c r="I710" i="6" s="1"/>
  <c r="AR716" i="3"/>
  <c r="I714" i="6" s="1"/>
  <c r="AR720" i="3"/>
  <c r="I718" i="6" s="1"/>
  <c r="AR724" i="3"/>
  <c r="I722" i="6" s="1"/>
  <c r="AR728" i="3"/>
  <c r="I726" i="6" s="1"/>
  <c r="AR732" i="3"/>
  <c r="I730" i="6" s="1"/>
  <c r="AR736" i="3"/>
  <c r="I734" i="6" s="1"/>
  <c r="AR740" i="3"/>
  <c r="I738" i="6" s="1"/>
  <c r="AR38" i="3"/>
  <c r="I36" i="6" s="1"/>
  <c r="AR74" i="3"/>
  <c r="I72" i="6" s="1"/>
  <c r="K72" i="6" s="1"/>
  <c r="AR51" i="3"/>
  <c r="I49" i="6" s="1"/>
  <c r="AR55" i="3"/>
  <c r="I53" i="6" s="1"/>
  <c r="AR59" i="3"/>
  <c r="I57" i="6" s="1"/>
  <c r="AR63" i="3"/>
  <c r="I61" i="6" s="1"/>
  <c r="AR67" i="3"/>
  <c r="I65" i="6" s="1"/>
  <c r="AR71" i="3"/>
  <c r="I69" i="6" s="1"/>
  <c r="AR75" i="3"/>
  <c r="I73" i="6" s="1"/>
  <c r="AR79" i="3"/>
  <c r="I77" i="6" s="1"/>
  <c r="K77" i="6" s="1"/>
  <c r="AR83" i="3"/>
  <c r="I81" i="6" s="1"/>
  <c r="AR87" i="3"/>
  <c r="I85" i="6" s="1"/>
  <c r="AR91" i="3"/>
  <c r="I89" i="6" s="1"/>
  <c r="AR95" i="3"/>
  <c r="I93" i="6" s="1"/>
  <c r="AR99" i="3"/>
  <c r="I97" i="6" s="1"/>
  <c r="AR103" i="3"/>
  <c r="I101" i="6" s="1"/>
  <c r="AR107" i="3"/>
  <c r="I105" i="6" s="1"/>
  <c r="K105" i="6" s="1"/>
  <c r="AR111" i="3"/>
  <c r="I109" i="6" s="1"/>
  <c r="AR115" i="3"/>
  <c r="I113" i="6" s="1"/>
  <c r="AR119" i="3"/>
  <c r="I117" i="6" s="1"/>
  <c r="AR123" i="3"/>
  <c r="I121" i="6" s="1"/>
  <c r="AR127" i="3"/>
  <c r="I125" i="6" s="1"/>
  <c r="K125" i="6" s="1"/>
  <c r="AR131" i="3"/>
  <c r="I129" i="6" s="1"/>
  <c r="AR135" i="3"/>
  <c r="I133" i="6" s="1"/>
  <c r="AR139" i="3"/>
  <c r="I137" i="6" s="1"/>
  <c r="AR143" i="3"/>
  <c r="I141" i="6" s="1"/>
  <c r="K141" i="6" s="1"/>
  <c r="AR147" i="3"/>
  <c r="I145" i="6" s="1"/>
  <c r="AR151" i="3"/>
  <c r="I149" i="6" s="1"/>
  <c r="AR155" i="3"/>
  <c r="I153" i="6" s="1"/>
  <c r="AR159" i="3"/>
  <c r="I157" i="6" s="1"/>
  <c r="AR163" i="3"/>
  <c r="I161" i="6" s="1"/>
  <c r="AR167" i="3"/>
  <c r="I165" i="6" s="1"/>
  <c r="K165" i="6" s="1"/>
  <c r="AR171" i="3"/>
  <c r="I169" i="6" s="1"/>
  <c r="AR175" i="3"/>
  <c r="I173" i="6" s="1"/>
  <c r="K173" i="6" s="1"/>
  <c r="AR179" i="3"/>
  <c r="I177" i="6" s="1"/>
  <c r="AR183" i="3"/>
  <c r="I181" i="6" s="1"/>
  <c r="AR187" i="3"/>
  <c r="I185" i="6" s="1"/>
  <c r="AR191" i="3"/>
  <c r="I189" i="6" s="1"/>
  <c r="K189" i="6" s="1"/>
  <c r="AR195" i="3"/>
  <c r="I193" i="6" s="1"/>
  <c r="AR199" i="3"/>
  <c r="I197" i="6" s="1"/>
  <c r="K197" i="6" s="1"/>
  <c r="AR203" i="3"/>
  <c r="I201" i="6" s="1"/>
  <c r="K201" i="6" s="1"/>
  <c r="AR207" i="3"/>
  <c r="I205" i="6" s="1"/>
  <c r="AR211" i="3"/>
  <c r="I209" i="6" s="1"/>
  <c r="AR215" i="3"/>
  <c r="I213" i="6" s="1"/>
  <c r="AR219" i="3"/>
  <c r="I217" i="6" s="1"/>
  <c r="AR223" i="3"/>
  <c r="I221" i="6" s="1"/>
  <c r="AR227" i="3"/>
  <c r="I225" i="6" s="1"/>
  <c r="AR231" i="3"/>
  <c r="I229" i="6" s="1"/>
  <c r="K229" i="6" s="1"/>
  <c r="AR235" i="3"/>
  <c r="I233" i="6" s="1"/>
  <c r="AR239" i="3"/>
  <c r="I237" i="6" s="1"/>
  <c r="K237" i="6" s="1"/>
  <c r="AR243" i="3"/>
  <c r="I241" i="6" s="1"/>
  <c r="AR247" i="3"/>
  <c r="I245" i="6" s="1"/>
  <c r="AR251" i="3"/>
  <c r="I249" i="6" s="1"/>
  <c r="AR255" i="3"/>
  <c r="I253" i="6" s="1"/>
  <c r="AR259" i="3"/>
  <c r="I257" i="6" s="1"/>
  <c r="AR263" i="3"/>
  <c r="I261" i="6" s="1"/>
  <c r="AR267" i="3"/>
  <c r="I265" i="6" s="1"/>
  <c r="AR271" i="3"/>
  <c r="I269" i="6" s="1"/>
  <c r="K269" i="6" s="1"/>
  <c r="AR275" i="3"/>
  <c r="I273" i="6" s="1"/>
  <c r="AR279" i="3"/>
  <c r="I277" i="6" s="1"/>
  <c r="AR283" i="3"/>
  <c r="I281" i="6" s="1"/>
  <c r="AR287" i="3"/>
  <c r="I285" i="6" s="1"/>
  <c r="K285" i="6" s="1"/>
  <c r="AR291" i="3"/>
  <c r="I289" i="6" s="1"/>
  <c r="AR295" i="3"/>
  <c r="I293" i="6" s="1"/>
  <c r="AR299" i="3"/>
  <c r="I297" i="6" s="1"/>
  <c r="K297" i="6" s="1"/>
  <c r="AR303" i="3"/>
  <c r="I301" i="6" s="1"/>
  <c r="AR307" i="3"/>
  <c r="I305" i="6" s="1"/>
  <c r="AR311" i="3"/>
  <c r="I309" i="6" s="1"/>
  <c r="AR315" i="3"/>
  <c r="I313" i="6" s="1"/>
  <c r="AR319" i="3"/>
  <c r="I317" i="6" s="1"/>
  <c r="AR323" i="3"/>
  <c r="I321" i="6" s="1"/>
  <c r="AR327" i="3"/>
  <c r="I325" i="6" s="1"/>
  <c r="AR331" i="3"/>
  <c r="I329" i="6" s="1"/>
  <c r="AR335" i="3"/>
  <c r="I333" i="6" s="1"/>
  <c r="K333" i="6" s="1"/>
  <c r="AR339" i="3"/>
  <c r="I337" i="6" s="1"/>
  <c r="AR343" i="3"/>
  <c r="I341" i="6" s="1"/>
  <c r="K341" i="6" s="1"/>
  <c r="AR347" i="3"/>
  <c r="I345" i="6" s="1"/>
  <c r="AR351" i="3"/>
  <c r="I349" i="6" s="1"/>
  <c r="K349" i="6" s="1"/>
  <c r="AR355" i="3"/>
  <c r="I353" i="6" s="1"/>
  <c r="AR359" i="3"/>
  <c r="I357" i="6" s="1"/>
  <c r="AR363" i="3"/>
  <c r="I361" i="6" s="1"/>
  <c r="AR367" i="3"/>
  <c r="I365" i="6" s="1"/>
  <c r="K365" i="6" s="1"/>
  <c r="AR371" i="3"/>
  <c r="I369" i="6" s="1"/>
  <c r="AR375" i="3"/>
  <c r="I373" i="6" s="1"/>
  <c r="K373" i="6" s="1"/>
  <c r="AR379" i="3"/>
  <c r="I377" i="6" s="1"/>
  <c r="AR383" i="3"/>
  <c r="I381" i="6" s="1"/>
  <c r="AR387" i="3"/>
  <c r="I385" i="6" s="1"/>
  <c r="AR391" i="3"/>
  <c r="I389" i="6" s="1"/>
  <c r="AR395" i="3"/>
  <c r="I393" i="6" s="1"/>
  <c r="K393" i="6" s="1"/>
  <c r="AR399" i="3"/>
  <c r="I397" i="6" s="1"/>
  <c r="K397" i="6" s="1"/>
  <c r="AR403" i="3"/>
  <c r="I401" i="6" s="1"/>
  <c r="AR407" i="3"/>
  <c r="I405" i="6" s="1"/>
  <c r="K405" i="6" s="1"/>
  <c r="AR411" i="3"/>
  <c r="I409" i="6" s="1"/>
  <c r="AR415" i="3"/>
  <c r="I413" i="6" s="1"/>
  <c r="AR423" i="3"/>
  <c r="I421" i="6" s="1"/>
  <c r="AR427" i="3"/>
  <c r="I425" i="6" s="1"/>
  <c r="AR431" i="3"/>
  <c r="I429" i="6" s="1"/>
  <c r="AR435" i="3"/>
  <c r="I433" i="6" s="1"/>
  <c r="AR439" i="3"/>
  <c r="I437" i="6" s="1"/>
  <c r="AR443" i="3"/>
  <c r="I441" i="6" s="1"/>
  <c r="AR447" i="3"/>
  <c r="I445" i="6" s="1"/>
  <c r="AR455" i="3"/>
  <c r="I453" i="6" s="1"/>
  <c r="AR459" i="3"/>
  <c r="I457" i="6" s="1"/>
  <c r="AR463" i="3"/>
  <c r="I461" i="6" s="1"/>
  <c r="AR467" i="3"/>
  <c r="I465" i="6" s="1"/>
  <c r="AR471" i="3"/>
  <c r="I469" i="6" s="1"/>
  <c r="K469" i="6" s="1"/>
  <c r="AR475" i="3"/>
  <c r="I473" i="6" s="1"/>
  <c r="AR479" i="3"/>
  <c r="I477" i="6" s="1"/>
  <c r="AR487" i="3"/>
  <c r="I485" i="6" s="1"/>
  <c r="AR491" i="3"/>
  <c r="I489" i="6" s="1"/>
  <c r="AR495" i="3"/>
  <c r="I493" i="6" s="1"/>
  <c r="AR499" i="3"/>
  <c r="I497" i="6" s="1"/>
  <c r="AR503" i="3"/>
  <c r="I501" i="6" s="1"/>
  <c r="AR507" i="3"/>
  <c r="I505" i="6" s="1"/>
  <c r="AR511" i="3"/>
  <c r="I509" i="6" s="1"/>
  <c r="K509" i="6" s="1"/>
  <c r="AR519" i="3"/>
  <c r="I517" i="6" s="1"/>
  <c r="K517" i="6" s="1"/>
  <c r="AR523" i="3"/>
  <c r="I521" i="6" s="1"/>
  <c r="K521" i="6" s="1"/>
  <c r="AR527" i="3"/>
  <c r="I525" i="6" s="1"/>
  <c r="K525" i="6" s="1"/>
  <c r="AR531" i="3"/>
  <c r="I529" i="6" s="1"/>
  <c r="AR535" i="3"/>
  <c r="I533" i="6" s="1"/>
  <c r="AR539" i="3"/>
  <c r="I537" i="6" s="1"/>
  <c r="AR543" i="3"/>
  <c r="I541" i="6" s="1"/>
  <c r="AR551" i="3"/>
  <c r="I549" i="6" s="1"/>
  <c r="AR555" i="3"/>
  <c r="I553" i="6" s="1"/>
  <c r="AR559" i="3"/>
  <c r="I557" i="6" s="1"/>
  <c r="AR563" i="3"/>
  <c r="I561" i="6" s="1"/>
  <c r="AR567" i="3"/>
  <c r="I565" i="6" s="1"/>
  <c r="AR571" i="3"/>
  <c r="I569" i="6" s="1"/>
  <c r="AR575" i="3"/>
  <c r="I573" i="6" s="1"/>
  <c r="AR583" i="3"/>
  <c r="I581" i="6" s="1"/>
  <c r="K581" i="6" s="1"/>
  <c r="M581" i="6" s="1"/>
  <c r="AR587" i="3"/>
  <c r="AR591" i="3"/>
  <c r="I589" i="6" s="1"/>
  <c r="K589" i="6" s="1"/>
  <c r="AR595" i="3"/>
  <c r="I593" i="6" s="1"/>
  <c r="AR599" i="3"/>
  <c r="I597" i="6" s="1"/>
  <c r="K597" i="6" s="1"/>
  <c r="AR603" i="3"/>
  <c r="I601" i="6" s="1"/>
  <c r="AR607" i="3"/>
  <c r="I605" i="6" s="1"/>
  <c r="AR615" i="3"/>
  <c r="I613" i="6" s="1"/>
  <c r="AR619" i="3"/>
  <c r="I617" i="6" s="1"/>
  <c r="AR623" i="3"/>
  <c r="I621" i="6" s="1"/>
  <c r="AR627" i="3"/>
  <c r="I625" i="6" s="1"/>
  <c r="AR631" i="3"/>
  <c r="I629" i="6" s="1"/>
  <c r="AR635" i="3"/>
  <c r="I633" i="6" s="1"/>
  <c r="AR639" i="3"/>
  <c r="I637" i="6" s="1"/>
  <c r="AR647" i="3"/>
  <c r="I645" i="6" s="1"/>
  <c r="AR651" i="3"/>
  <c r="I649" i="6" s="1"/>
  <c r="K649" i="6" s="1"/>
  <c r="AR655" i="3"/>
  <c r="I653" i="6" s="1"/>
  <c r="AR659" i="3"/>
  <c r="I657" i="6" s="1"/>
  <c r="AR663" i="3"/>
  <c r="I661" i="6" s="1"/>
  <c r="K661" i="6" s="1"/>
  <c r="AR667" i="3"/>
  <c r="I665" i="6" s="1"/>
  <c r="AR671" i="3"/>
  <c r="I669" i="6" s="1"/>
  <c r="AR679" i="3"/>
  <c r="I677" i="6" s="1"/>
  <c r="AR683" i="3"/>
  <c r="I681" i="6" s="1"/>
  <c r="AR687" i="3"/>
  <c r="I685" i="6" s="1"/>
  <c r="AR691" i="3"/>
  <c r="I689" i="6" s="1"/>
  <c r="K689" i="6" s="1"/>
  <c r="AR695" i="3"/>
  <c r="I693" i="6" s="1"/>
  <c r="AR699" i="3"/>
  <c r="I697" i="6" s="1"/>
  <c r="AR703" i="3"/>
  <c r="I701" i="6" s="1"/>
  <c r="AR711" i="3"/>
  <c r="I709" i="6" s="1"/>
  <c r="AR715" i="3"/>
  <c r="I713" i="6" s="1"/>
  <c r="AR719" i="3"/>
  <c r="I717" i="6" s="1"/>
  <c r="AR723" i="3"/>
  <c r="I721" i="6" s="1"/>
  <c r="AR727" i="3"/>
  <c r="I725" i="6" s="1"/>
  <c r="AR731" i="3"/>
  <c r="I729" i="6" s="1"/>
  <c r="AR735" i="3"/>
  <c r="I733" i="6" s="1"/>
  <c r="AR384" i="3"/>
  <c r="I382" i="6" s="1"/>
  <c r="AR392" i="3"/>
  <c r="I390" i="6" s="1"/>
  <c r="AR400" i="3"/>
  <c r="I398" i="6" s="1"/>
  <c r="AR408" i="3"/>
  <c r="I406" i="6" s="1"/>
  <c r="AR416" i="3"/>
  <c r="I414" i="6" s="1"/>
  <c r="AR424" i="3"/>
  <c r="I422" i="6" s="1"/>
  <c r="AR432" i="3"/>
  <c r="I430" i="6" s="1"/>
  <c r="AR440" i="3"/>
  <c r="I438" i="6" s="1"/>
  <c r="AR448" i="3"/>
  <c r="I446" i="6" s="1"/>
  <c r="AR456" i="3"/>
  <c r="I454" i="6" s="1"/>
  <c r="K454" i="6" s="1"/>
  <c r="AR464" i="3"/>
  <c r="I462" i="6" s="1"/>
  <c r="AR472" i="3"/>
  <c r="I470" i="6" s="1"/>
  <c r="AR480" i="3"/>
  <c r="I478" i="6" s="1"/>
  <c r="K478" i="6" s="1"/>
  <c r="AR488" i="3"/>
  <c r="I486" i="6" s="1"/>
  <c r="AR496" i="3"/>
  <c r="AR58" i="3"/>
  <c r="I56" i="6" s="1"/>
  <c r="AR24" i="3"/>
  <c r="I22" i="6" s="1"/>
  <c r="AR44" i="3"/>
  <c r="I42" i="6" s="1"/>
  <c r="AR84" i="3"/>
  <c r="I82" i="6" s="1"/>
  <c r="AR52" i="3"/>
  <c r="I50" i="6" s="1"/>
  <c r="AR20" i="3"/>
  <c r="I18" i="6" s="1"/>
  <c r="AR28" i="3"/>
  <c r="I26" i="6" s="1"/>
  <c r="AR36" i="3"/>
  <c r="I34" i="6" s="1"/>
  <c r="K34" i="6" s="1"/>
  <c r="AR48" i="3"/>
  <c r="I46" i="6" s="1"/>
  <c r="AR56" i="3"/>
  <c r="I54" i="6" s="1"/>
  <c r="AR17" i="3"/>
  <c r="I15" i="6" s="1"/>
  <c r="AR21" i="3"/>
  <c r="I19" i="6" s="1"/>
  <c r="K19" i="6" s="1"/>
  <c r="AR25" i="3"/>
  <c r="I23" i="6" s="1"/>
  <c r="AR29" i="3"/>
  <c r="I27" i="6" s="1"/>
  <c r="AR33" i="3"/>
  <c r="I31" i="6" s="1"/>
  <c r="AR37" i="3"/>
  <c r="I35" i="6" s="1"/>
  <c r="AR41" i="3"/>
  <c r="I39" i="6" s="1"/>
  <c r="AR45" i="3"/>
  <c r="I43" i="6" s="1"/>
  <c r="AR64" i="3"/>
  <c r="I62" i="6" s="1"/>
  <c r="AR72" i="3"/>
  <c r="I70" i="6" s="1"/>
  <c r="AR80" i="3"/>
  <c r="I78" i="6" s="1"/>
  <c r="AR401" i="3"/>
  <c r="I399" i="6" s="1"/>
  <c r="AR329" i="3"/>
  <c r="I327" i="6" s="1"/>
  <c r="AR337" i="3"/>
  <c r="I335" i="6" s="1"/>
  <c r="AR345" i="3"/>
  <c r="I343" i="6" s="1"/>
  <c r="AR353" i="3"/>
  <c r="I351" i="6" s="1"/>
  <c r="AR361" i="3"/>
  <c r="I359" i="6" s="1"/>
  <c r="AR369" i="3"/>
  <c r="I367" i="6" s="1"/>
  <c r="AR377" i="3"/>
  <c r="I375" i="6" s="1"/>
  <c r="AR385" i="3"/>
  <c r="I383" i="6" s="1"/>
  <c r="K383" i="6" s="1"/>
  <c r="AR393" i="3"/>
  <c r="I391" i="6" s="1"/>
  <c r="K391" i="6" s="1"/>
  <c r="AR405" i="3"/>
  <c r="I403" i="6" s="1"/>
  <c r="AR413" i="3"/>
  <c r="I411" i="6" s="1"/>
  <c r="AR421" i="3"/>
  <c r="I419" i="6" s="1"/>
  <c r="AR429" i="3"/>
  <c r="I427" i="6" s="1"/>
  <c r="AR437" i="3"/>
  <c r="I435" i="6" s="1"/>
  <c r="AR445" i="3"/>
  <c r="I443" i="6" s="1"/>
  <c r="AR453" i="3"/>
  <c r="I451" i="6" s="1"/>
  <c r="AR461" i="3"/>
  <c r="I459" i="6" s="1"/>
  <c r="AR469" i="3"/>
  <c r="I467" i="6" s="1"/>
  <c r="AR477" i="3"/>
  <c r="I475" i="6" s="1"/>
  <c r="AR485" i="3"/>
  <c r="I483" i="6" s="1"/>
  <c r="AR493" i="3"/>
  <c r="I491" i="6" s="1"/>
  <c r="AR501" i="3"/>
  <c r="I499" i="6" s="1"/>
  <c r="AR509" i="3"/>
  <c r="I507" i="6" s="1"/>
  <c r="AR517" i="3"/>
  <c r="I515" i="6" s="1"/>
  <c r="AR525" i="3"/>
  <c r="I523" i="6" s="1"/>
  <c r="AR533" i="3"/>
  <c r="I531" i="6" s="1"/>
  <c r="AR541" i="3"/>
  <c r="I539" i="6" s="1"/>
  <c r="AR549" i="3"/>
  <c r="I547" i="6" s="1"/>
  <c r="AR557" i="3"/>
  <c r="I555" i="6" s="1"/>
  <c r="AR565" i="3"/>
  <c r="I563" i="6" s="1"/>
  <c r="AR573" i="3"/>
  <c r="I571" i="6" s="1"/>
  <c r="AR581" i="3"/>
  <c r="I579" i="6" s="1"/>
  <c r="AR589" i="3"/>
  <c r="I587" i="6" s="1"/>
  <c r="AR597" i="3"/>
  <c r="I595" i="6" s="1"/>
  <c r="AR605" i="3"/>
  <c r="I603" i="6" s="1"/>
  <c r="AR613" i="3"/>
  <c r="I611" i="6" s="1"/>
  <c r="AR621" i="3"/>
  <c r="I619" i="6" s="1"/>
  <c r="AR629" i="3"/>
  <c r="I627" i="6" s="1"/>
  <c r="AR637" i="3"/>
  <c r="I635" i="6" s="1"/>
  <c r="AR645" i="3"/>
  <c r="I643" i="6" s="1"/>
  <c r="AR653" i="3"/>
  <c r="I651" i="6" s="1"/>
  <c r="AR661" i="3"/>
  <c r="I659" i="6" s="1"/>
  <c r="AR669" i="3"/>
  <c r="I667" i="6" s="1"/>
  <c r="AR677" i="3"/>
  <c r="I675" i="6" s="1"/>
  <c r="AR685" i="3"/>
  <c r="I683" i="6" s="1"/>
  <c r="AR693" i="3"/>
  <c r="I691" i="6" s="1"/>
  <c r="AR701" i="3"/>
  <c r="I699" i="6" s="1"/>
  <c r="AR709" i="3"/>
  <c r="I707" i="6" s="1"/>
  <c r="AR717" i="3"/>
  <c r="I715" i="6" s="1"/>
  <c r="AR725" i="3"/>
  <c r="I723" i="6" s="1"/>
  <c r="AR733" i="3"/>
  <c r="I731" i="6" s="1"/>
  <c r="AR741" i="3"/>
  <c r="I739" i="6" s="1"/>
  <c r="AR409" i="3"/>
  <c r="I407" i="6" s="1"/>
  <c r="AR417" i="3"/>
  <c r="I415" i="6" s="1"/>
  <c r="AR425" i="3"/>
  <c r="I423" i="6" s="1"/>
  <c r="AR433" i="3"/>
  <c r="I431" i="6" s="1"/>
  <c r="AR441" i="3"/>
  <c r="I439" i="6" s="1"/>
  <c r="AR449" i="3"/>
  <c r="I447" i="6" s="1"/>
  <c r="AR457" i="3"/>
  <c r="I455" i="6" s="1"/>
  <c r="AR465" i="3"/>
  <c r="I463" i="6" s="1"/>
  <c r="AR473" i="3"/>
  <c r="I471" i="6" s="1"/>
  <c r="AR481" i="3"/>
  <c r="I479" i="6" s="1"/>
  <c r="AR489" i="3"/>
  <c r="I487" i="6" s="1"/>
  <c r="K487" i="6" s="1"/>
  <c r="AR497" i="3"/>
  <c r="I495" i="6" s="1"/>
  <c r="AR505" i="3"/>
  <c r="I503" i="6" s="1"/>
  <c r="AR513" i="3"/>
  <c r="I511" i="6" s="1"/>
  <c r="AR521" i="3"/>
  <c r="I519" i="6" s="1"/>
  <c r="AR529" i="3"/>
  <c r="I527" i="6" s="1"/>
  <c r="AR537" i="3"/>
  <c r="I535" i="6" s="1"/>
  <c r="K535" i="6" s="1"/>
  <c r="AR545" i="3"/>
  <c r="I543" i="6" s="1"/>
  <c r="AR553" i="3"/>
  <c r="I551" i="6" s="1"/>
  <c r="AR561" i="3"/>
  <c r="I559" i="6" s="1"/>
  <c r="AR569" i="3"/>
  <c r="I567" i="6" s="1"/>
  <c r="AR577" i="3"/>
  <c r="I575" i="6" s="1"/>
  <c r="AR585" i="3"/>
  <c r="I583" i="6" s="1"/>
  <c r="AR593" i="3"/>
  <c r="I591" i="6" s="1"/>
  <c r="AR601" i="3"/>
  <c r="I599" i="6" s="1"/>
  <c r="AR609" i="3"/>
  <c r="I607" i="6" s="1"/>
  <c r="K607" i="6" s="1"/>
  <c r="AR617" i="3"/>
  <c r="I615" i="6" s="1"/>
  <c r="AR625" i="3"/>
  <c r="I623" i="6" s="1"/>
  <c r="AR633" i="3"/>
  <c r="I631" i="6" s="1"/>
  <c r="AR641" i="3"/>
  <c r="I639" i="6" s="1"/>
  <c r="AR649" i="3"/>
  <c r="I647" i="6" s="1"/>
  <c r="AR657" i="3"/>
  <c r="I655" i="6" s="1"/>
  <c r="AR665" i="3"/>
  <c r="I663" i="6" s="1"/>
  <c r="K663" i="6" s="1"/>
  <c r="AR673" i="3"/>
  <c r="I671" i="6" s="1"/>
  <c r="AR681" i="3"/>
  <c r="I679" i="6" s="1"/>
  <c r="AR689" i="3"/>
  <c r="I687" i="6" s="1"/>
  <c r="AR697" i="3"/>
  <c r="I695" i="6" s="1"/>
  <c r="AR705" i="3"/>
  <c r="I703" i="6" s="1"/>
  <c r="AR713" i="3"/>
  <c r="I711" i="6" s="1"/>
  <c r="AR721" i="3"/>
  <c r="I719" i="6" s="1"/>
  <c r="AR729" i="3"/>
  <c r="I727" i="6" s="1"/>
  <c r="K727" i="6" s="1"/>
  <c r="AR737" i="3"/>
  <c r="I735" i="6" s="1"/>
  <c r="AR402" i="3"/>
  <c r="I400" i="6" s="1"/>
  <c r="AR418" i="3"/>
  <c r="I416" i="6" s="1"/>
  <c r="AR426" i="3"/>
  <c r="I424" i="6" s="1"/>
  <c r="AR434" i="3"/>
  <c r="I432" i="6" s="1"/>
  <c r="AR442" i="3"/>
  <c r="I440" i="6" s="1"/>
  <c r="AR450" i="3"/>
  <c r="I448" i="6" s="1"/>
  <c r="AR458" i="3"/>
  <c r="I456" i="6" s="1"/>
  <c r="AR466" i="3"/>
  <c r="I464" i="6" s="1"/>
  <c r="AR474" i="3"/>
  <c r="I472" i="6" s="1"/>
  <c r="AR490" i="3"/>
  <c r="I488" i="6" s="1"/>
  <c r="AR498" i="3"/>
  <c r="I496" i="6" s="1"/>
  <c r="AR506" i="3"/>
  <c r="I504" i="6" s="1"/>
  <c r="AR514" i="3"/>
  <c r="I512" i="6" s="1"/>
  <c r="AR522" i="3"/>
  <c r="I520" i="6" s="1"/>
  <c r="AR530" i="3"/>
  <c r="I528" i="6" s="1"/>
  <c r="AR538" i="3"/>
  <c r="I536" i="6" s="1"/>
  <c r="AR546" i="3"/>
  <c r="I544" i="6" s="1"/>
  <c r="AR554" i="3"/>
  <c r="I552" i="6" s="1"/>
  <c r="AR562" i="3"/>
  <c r="I560" i="6" s="1"/>
  <c r="AR570" i="3"/>
  <c r="I568" i="6" s="1"/>
  <c r="AR578" i="3"/>
  <c r="I576" i="6" s="1"/>
  <c r="AR586" i="3"/>
  <c r="I584" i="6" s="1"/>
  <c r="AR594" i="3"/>
  <c r="I592" i="6" s="1"/>
  <c r="AR602" i="3"/>
  <c r="I600" i="6" s="1"/>
  <c r="AR610" i="3"/>
  <c r="I608" i="6" s="1"/>
  <c r="AR618" i="3"/>
  <c r="I616" i="6" s="1"/>
  <c r="AR626" i="3"/>
  <c r="I624" i="6" s="1"/>
  <c r="AR634" i="3"/>
  <c r="I632" i="6" s="1"/>
  <c r="AR642" i="3"/>
  <c r="I640" i="6" s="1"/>
  <c r="AR650" i="3"/>
  <c r="I648" i="6" s="1"/>
  <c r="AR658" i="3"/>
  <c r="I656" i="6" s="1"/>
  <c r="AR666" i="3"/>
  <c r="I664" i="6" s="1"/>
  <c r="AR674" i="3"/>
  <c r="I672" i="6" s="1"/>
  <c r="AR682" i="3"/>
  <c r="I680" i="6" s="1"/>
  <c r="AR690" i="3"/>
  <c r="I688" i="6" s="1"/>
  <c r="AR698" i="3"/>
  <c r="I696" i="6" s="1"/>
  <c r="AR706" i="3"/>
  <c r="I704" i="6" s="1"/>
  <c r="AR714" i="3"/>
  <c r="I712" i="6" s="1"/>
  <c r="AR722" i="3"/>
  <c r="I720" i="6" s="1"/>
  <c r="AR730" i="3"/>
  <c r="I728" i="6" s="1"/>
  <c r="AR738" i="3"/>
  <c r="I736" i="6" s="1"/>
  <c r="AR745" i="3"/>
  <c r="I743" i="6" s="1"/>
  <c r="AR749" i="3"/>
  <c r="I747" i="6" s="1"/>
  <c r="K747" i="6" s="1"/>
  <c r="AR753" i="3"/>
  <c r="I751" i="6" s="1"/>
  <c r="AR757" i="3"/>
  <c r="I755" i="6" s="1"/>
  <c r="AR761" i="3"/>
  <c r="I759" i="6" s="1"/>
  <c r="AR765" i="3"/>
  <c r="I763" i="6" s="1"/>
  <c r="AR769" i="3"/>
  <c r="I767" i="6" s="1"/>
  <c r="AR773" i="3"/>
  <c r="I771" i="6" s="1"/>
  <c r="AR777" i="3"/>
  <c r="I775" i="6" s="1"/>
  <c r="AR781" i="3"/>
  <c r="I779" i="6" s="1"/>
  <c r="AR785" i="3"/>
  <c r="I783" i="6" s="1"/>
  <c r="AR789" i="3"/>
  <c r="I787" i="6" s="1"/>
  <c r="AR793" i="3"/>
  <c r="I791" i="6" s="1"/>
  <c r="AR797" i="3"/>
  <c r="I795" i="6" s="1"/>
  <c r="AR801" i="3"/>
  <c r="I799" i="6" s="1"/>
  <c r="AR805" i="3"/>
  <c r="I803" i="6" s="1"/>
  <c r="AR809" i="3"/>
  <c r="I807" i="6" s="1"/>
  <c r="AR813" i="3"/>
  <c r="I811" i="6" s="1"/>
  <c r="K811" i="6" s="1"/>
  <c r="AR817" i="3"/>
  <c r="I815" i="6" s="1"/>
  <c r="AR821" i="3"/>
  <c r="I819" i="6" s="1"/>
  <c r="AR825" i="3"/>
  <c r="I823" i="6" s="1"/>
  <c r="AR829" i="3"/>
  <c r="I827" i="6" s="1"/>
  <c r="AR833" i="3"/>
  <c r="I831" i="6" s="1"/>
  <c r="AR837" i="3"/>
  <c r="I835" i="6" s="1"/>
  <c r="AR841" i="3"/>
  <c r="I839" i="6" s="1"/>
  <c r="K839" i="6" s="1"/>
  <c r="AR845" i="3"/>
  <c r="I843" i="6" s="1"/>
  <c r="AR849" i="3"/>
  <c r="I847" i="6" s="1"/>
  <c r="AR853" i="3"/>
  <c r="I851" i="6" s="1"/>
  <c r="AR857" i="3"/>
  <c r="I855" i="6" s="1"/>
  <c r="K855" i="6" s="1"/>
  <c r="AR861" i="3"/>
  <c r="I859" i="6" s="1"/>
  <c r="AR865" i="3"/>
  <c r="I863" i="6" s="1"/>
  <c r="AR869" i="3"/>
  <c r="I867" i="6" s="1"/>
  <c r="AR873" i="3"/>
  <c r="I871" i="6" s="1"/>
  <c r="AR877" i="3"/>
  <c r="I875" i="6" s="1"/>
  <c r="K875" i="6" s="1"/>
  <c r="AR881" i="3"/>
  <c r="I879" i="6" s="1"/>
  <c r="AR885" i="3"/>
  <c r="I883" i="6" s="1"/>
  <c r="AR889" i="3"/>
  <c r="I887" i="6" s="1"/>
  <c r="K887" i="6" s="1"/>
  <c r="AR893" i="3"/>
  <c r="I891" i="6" s="1"/>
  <c r="AR897" i="3"/>
  <c r="I895" i="6" s="1"/>
  <c r="AR901" i="3"/>
  <c r="I899" i="6" s="1"/>
  <c r="AR905" i="3"/>
  <c r="AR909" i="3"/>
  <c r="I907" i="6" s="1"/>
  <c r="AR742" i="3"/>
  <c r="I740" i="6" s="1"/>
  <c r="AR746" i="3"/>
  <c r="I744" i="6" s="1"/>
  <c r="K744" i="6" s="1"/>
  <c r="AR750" i="3"/>
  <c r="I748" i="6" s="1"/>
  <c r="AR754" i="3"/>
  <c r="I752" i="6" s="1"/>
  <c r="K752" i="6" s="1"/>
  <c r="AR758" i="3"/>
  <c r="I756" i="6" s="1"/>
  <c r="AR762" i="3"/>
  <c r="I760" i="6" s="1"/>
  <c r="AR766" i="3"/>
  <c r="I764" i="6" s="1"/>
  <c r="AR774" i="3"/>
  <c r="I772" i="6" s="1"/>
  <c r="AR778" i="3"/>
  <c r="I776" i="6" s="1"/>
  <c r="AR786" i="3"/>
  <c r="I784" i="6" s="1"/>
  <c r="AR790" i="3"/>
  <c r="I788" i="6" s="1"/>
  <c r="AR798" i="3"/>
  <c r="I796" i="6" s="1"/>
  <c r="AR802" i="3"/>
  <c r="I800" i="6" s="1"/>
  <c r="AR810" i="3"/>
  <c r="I808" i="6" s="1"/>
  <c r="AR822" i="3"/>
  <c r="I820" i="6" s="1"/>
  <c r="AR826" i="3"/>
  <c r="I824" i="6" s="1"/>
  <c r="AR834" i="3"/>
  <c r="I832" i="6" s="1"/>
  <c r="AR838" i="3"/>
  <c r="I836" i="6" s="1"/>
  <c r="AR846" i="3"/>
  <c r="I844" i="6" s="1"/>
  <c r="AR850" i="3"/>
  <c r="I848" i="6" s="1"/>
  <c r="AR858" i="3"/>
  <c r="I856" i="6" s="1"/>
  <c r="AR862" i="3"/>
  <c r="I860" i="6" s="1"/>
  <c r="AR866" i="3"/>
  <c r="I864" i="6" s="1"/>
  <c r="AR870" i="3"/>
  <c r="I868" i="6" s="1"/>
  <c r="AR874" i="3"/>
  <c r="I872" i="6" s="1"/>
  <c r="AR878" i="3"/>
  <c r="I876" i="6" s="1"/>
  <c r="AR882" i="3"/>
  <c r="I880" i="6" s="1"/>
  <c r="K880" i="6" s="1"/>
  <c r="AR886" i="3"/>
  <c r="I884" i="6" s="1"/>
  <c r="AR890" i="3"/>
  <c r="I888" i="6" s="1"/>
  <c r="AR894" i="3"/>
  <c r="I892" i="6" s="1"/>
  <c r="AR898" i="3"/>
  <c r="I896" i="6" s="1"/>
  <c r="AR902" i="3"/>
  <c r="I900" i="6" s="1"/>
  <c r="AR906" i="3"/>
  <c r="I904" i="6" s="1"/>
  <c r="AR910" i="3"/>
  <c r="I908" i="6" s="1"/>
  <c r="AR18" i="3"/>
  <c r="I16" i="6" s="1"/>
  <c r="AR42" i="3"/>
  <c r="I40" i="6" s="1"/>
  <c r="K40" i="6" s="1"/>
  <c r="AR78" i="3"/>
  <c r="I76" i="6" s="1"/>
  <c r="K76" i="6" s="1"/>
  <c r="AR150" i="3"/>
  <c r="I148" i="6" s="1"/>
  <c r="K148" i="6" s="1"/>
  <c r="AR186" i="3"/>
  <c r="I184" i="6" s="1"/>
  <c r="AR210" i="3"/>
  <c r="I208" i="6" s="1"/>
  <c r="AR222" i="3"/>
  <c r="I220" i="6" s="1"/>
  <c r="AR270" i="3"/>
  <c r="I268" i="6" s="1"/>
  <c r="AR342" i="3"/>
  <c r="I340" i="6" s="1"/>
  <c r="AR366" i="3"/>
  <c r="I364" i="6" s="1"/>
  <c r="AR374" i="3"/>
  <c r="I372" i="6" s="1"/>
  <c r="AR390" i="3"/>
  <c r="I388" i="6" s="1"/>
  <c r="AR794" i="3"/>
  <c r="I792" i="6" s="1"/>
  <c r="AR806" i="3"/>
  <c r="I804" i="6" s="1"/>
  <c r="AR814" i="3"/>
  <c r="I812" i="6" s="1"/>
  <c r="AR818" i="3"/>
  <c r="I816" i="6" s="1"/>
  <c r="AR830" i="3"/>
  <c r="I828" i="6" s="1"/>
  <c r="AR842" i="3"/>
  <c r="I840" i="6" s="1"/>
  <c r="AR854" i="3"/>
  <c r="I852" i="6" s="1"/>
  <c r="AR30" i="3"/>
  <c r="I28" i="6" s="1"/>
  <c r="AR114" i="3"/>
  <c r="I112" i="6" s="1"/>
  <c r="AR234" i="3"/>
  <c r="I232" i="6" s="1"/>
  <c r="AR258" i="3"/>
  <c r="I256" i="6" s="1"/>
  <c r="AR306" i="3"/>
  <c r="I304" i="6" s="1"/>
  <c r="AR330" i="3"/>
  <c r="I328" i="6" s="1"/>
  <c r="AR386" i="3"/>
  <c r="I384" i="6" s="1"/>
  <c r="AR770" i="3"/>
  <c r="I768" i="6" s="1"/>
  <c r="K768" i="6" s="1"/>
  <c r="AR782" i="3"/>
  <c r="I780" i="6" s="1"/>
  <c r="AR196" i="3"/>
  <c r="I194" i="6" s="1"/>
  <c r="AR410" i="3"/>
  <c r="I408" i="6" s="1"/>
  <c r="K408" i="6" s="1"/>
  <c r="AR414" i="3"/>
  <c r="I412" i="6" s="1"/>
  <c r="K412" i="6" s="1"/>
  <c r="AR422" i="3"/>
  <c r="I420" i="6" s="1"/>
  <c r="K420" i="6" s="1"/>
  <c r="AR438" i="3"/>
  <c r="I436" i="6" s="1"/>
  <c r="AR446" i="3"/>
  <c r="I444" i="6" s="1"/>
  <c r="AR462" i="3"/>
  <c r="I460" i="6" s="1"/>
  <c r="AR482" i="3"/>
  <c r="I480" i="6" s="1"/>
  <c r="AR494" i="3"/>
  <c r="I492" i="6" s="1"/>
  <c r="AR518" i="3"/>
  <c r="I516" i="6" s="1"/>
  <c r="K221" i="6" l="1"/>
  <c r="K317" i="6"/>
  <c r="K53" i="6"/>
  <c r="K862" i="6"/>
  <c r="K440" i="6"/>
  <c r="K149" i="6"/>
  <c r="M149" i="6" s="1"/>
  <c r="K874" i="6"/>
  <c r="M874" i="6" s="1"/>
  <c r="K789" i="6"/>
  <c r="M789" i="6" s="1"/>
  <c r="K628" i="6"/>
  <c r="K564" i="6"/>
  <c r="K872" i="6"/>
  <c r="M872" i="6" s="1"/>
  <c r="K696" i="6"/>
  <c r="K632" i="6"/>
  <c r="K504" i="6"/>
  <c r="M504" i="6" s="1"/>
  <c r="K430" i="6"/>
  <c r="M430" i="6" s="1"/>
  <c r="K657" i="6"/>
  <c r="M657" i="6" s="1"/>
  <c r="K401" i="6"/>
  <c r="K273" i="6"/>
  <c r="M273" i="6" s="1"/>
  <c r="K209" i="6"/>
  <c r="M209" i="6" s="1"/>
  <c r="K81" i="6"/>
  <c r="M81" i="6" s="1"/>
  <c r="K558" i="6"/>
  <c r="M558" i="6" s="1"/>
  <c r="K274" i="6"/>
  <c r="M274" i="6" s="1"/>
  <c r="K806" i="6"/>
  <c r="M806" i="6" s="1"/>
  <c r="K785" i="6"/>
  <c r="M785" i="6" s="1"/>
  <c r="K267" i="6"/>
  <c r="K139" i="6"/>
  <c r="K132" i="6"/>
  <c r="M132" i="6" s="1"/>
  <c r="K779" i="6"/>
  <c r="K715" i="6"/>
  <c r="M715" i="6" s="1"/>
  <c r="K523" i="6"/>
  <c r="M523" i="6" s="1"/>
  <c r="K459" i="6"/>
  <c r="M459" i="6" s="1"/>
  <c r="K327" i="6"/>
  <c r="M327" i="6" s="1"/>
  <c r="K866" i="6"/>
  <c r="K263" i="6"/>
  <c r="K135" i="6"/>
  <c r="K104" i="6"/>
  <c r="K843" i="6"/>
  <c r="K651" i="6"/>
  <c r="M651" i="6" s="1"/>
  <c r="K820" i="6"/>
  <c r="M820" i="6" s="1"/>
  <c r="K807" i="6"/>
  <c r="M807" i="6" s="1"/>
  <c r="K399" i="6"/>
  <c r="K465" i="6"/>
  <c r="M465" i="6" s="1"/>
  <c r="K710" i="6"/>
  <c r="K58" i="6"/>
  <c r="K17" i="6"/>
  <c r="K207" i="6"/>
  <c r="M207" i="6" s="1"/>
  <c r="K244" i="6"/>
  <c r="M244" i="6" s="1"/>
  <c r="K101" i="6"/>
  <c r="M101" i="6" s="1"/>
  <c r="AR16" i="3"/>
  <c r="I14" i="6" s="1"/>
  <c r="K293" i="6"/>
  <c r="M293" i="6" s="1"/>
  <c r="K261" i="6"/>
  <c r="K771" i="6"/>
  <c r="M771" i="6" s="1"/>
  <c r="K455" i="6"/>
  <c r="M455" i="6" s="1"/>
  <c r="K474" i="6"/>
  <c r="M474" i="6" s="1"/>
  <c r="K670" i="6"/>
  <c r="M670" i="6" s="1"/>
  <c r="K247" i="6"/>
  <c r="M247" i="6" s="1"/>
  <c r="K308" i="6"/>
  <c r="M308" i="6" s="1"/>
  <c r="K907" i="6"/>
  <c r="K439" i="6"/>
  <c r="K587" i="6"/>
  <c r="M587" i="6" s="1"/>
  <c r="K26" i="6"/>
  <c r="M26" i="6" s="1"/>
  <c r="K205" i="6"/>
  <c r="M205" i="6" s="1"/>
  <c r="K666" i="6"/>
  <c r="M666" i="6" s="1"/>
  <c r="K122" i="6"/>
  <c r="M122" i="6" s="1"/>
  <c r="K395" i="6"/>
  <c r="M395" i="6" s="1"/>
  <c r="K721" i="6"/>
  <c r="K899" i="6"/>
  <c r="M899" i="6" s="1"/>
  <c r="K717" i="6"/>
  <c r="M717" i="6" s="1"/>
  <c r="K214" i="6"/>
  <c r="M214" i="6" s="1"/>
  <c r="K492" i="6"/>
  <c r="M492" i="6" s="1"/>
  <c r="K18" i="6"/>
  <c r="M18" i="6" s="1"/>
  <c r="K847" i="6"/>
  <c r="M847" i="6" s="1"/>
  <c r="K568" i="6"/>
  <c r="K713" i="6"/>
  <c r="K337" i="6"/>
  <c r="K145" i="6"/>
  <c r="K306" i="6"/>
  <c r="M306" i="6" s="1"/>
  <c r="K809" i="6"/>
  <c r="M809" i="6" s="1"/>
  <c r="K560" i="6"/>
  <c r="M560" i="6" s="1"/>
  <c r="K433" i="6"/>
  <c r="M433" i="6" s="1"/>
  <c r="K288" i="6"/>
  <c r="K582" i="6"/>
  <c r="K896" i="6"/>
  <c r="K429" i="6"/>
  <c r="M429" i="6" s="1"/>
  <c r="K329" i="6"/>
  <c r="M329" i="6" s="1"/>
  <c r="K233" i="6"/>
  <c r="M233" i="6" s="1"/>
  <c r="K137" i="6"/>
  <c r="M137" i="6" s="1"/>
  <c r="K298" i="6"/>
  <c r="M298" i="6" s="1"/>
  <c r="K102" i="6"/>
  <c r="M102" i="6" s="1"/>
  <c r="K679" i="6"/>
  <c r="M679" i="6" s="1"/>
  <c r="K533" i="6"/>
  <c r="M533" i="6" s="1"/>
  <c r="K692" i="6"/>
  <c r="M692" i="6" s="1"/>
  <c r="K579" i="6"/>
  <c r="M579" i="6" s="1"/>
  <c r="K686" i="6"/>
  <c r="M686" i="6" s="1"/>
  <c r="G22" i="14"/>
  <c r="K22" i="14" s="1"/>
  <c r="H22" i="14"/>
  <c r="G14" i="14"/>
  <c r="K14" i="14" s="1"/>
  <c r="H14" i="14"/>
  <c r="G19" i="14"/>
  <c r="K19" i="14" s="1"/>
  <c r="H19" i="14"/>
  <c r="G12" i="14"/>
  <c r="H12" i="14"/>
  <c r="G21" i="14"/>
  <c r="K21" i="14" s="1"/>
  <c r="G16" i="14"/>
  <c r="K16" i="14" s="1"/>
  <c r="H16" i="14"/>
  <c r="G13" i="14"/>
  <c r="K13" i="14" s="1"/>
  <c r="H13" i="14"/>
  <c r="G20" i="14"/>
  <c r="K20" i="14" s="1"/>
  <c r="H20" i="14"/>
  <c r="G15" i="14"/>
  <c r="K15" i="14" s="1"/>
  <c r="H15" i="14"/>
  <c r="K198" i="6"/>
  <c r="M198" i="6" s="1"/>
  <c r="K60" i="6"/>
  <c r="M60" i="6" s="1"/>
  <c r="K280" i="6"/>
  <c r="M280" i="6" s="1"/>
  <c r="K63" i="6"/>
  <c r="M63" i="6" s="1"/>
  <c r="K320" i="6"/>
  <c r="M320" i="6" s="1"/>
  <c r="K551" i="6"/>
  <c r="M551" i="6" s="1"/>
  <c r="K470" i="6"/>
  <c r="M470" i="6" s="1"/>
  <c r="K389" i="6"/>
  <c r="M389" i="6" s="1"/>
  <c r="K674" i="6"/>
  <c r="M674" i="6" s="1"/>
  <c r="K610" i="6"/>
  <c r="K230" i="6"/>
  <c r="M230" i="6" s="1"/>
  <c r="K130" i="6"/>
  <c r="M130" i="6" s="1"/>
  <c r="K48" i="6"/>
  <c r="M48" i="6" s="1"/>
  <c r="K211" i="6"/>
  <c r="M211" i="6" s="1"/>
  <c r="BU16" i="3"/>
  <c r="J14" i="6" s="1"/>
  <c r="K617" i="6"/>
  <c r="M617" i="6" s="1"/>
  <c r="K301" i="6"/>
  <c r="M301" i="6" s="1"/>
  <c r="K109" i="6"/>
  <c r="M109" i="6" s="1"/>
  <c r="K21" i="6"/>
  <c r="K344" i="6"/>
  <c r="M344" i="6" s="1"/>
  <c r="K245" i="6"/>
  <c r="M245" i="6" s="1"/>
  <c r="K213" i="6"/>
  <c r="K266" i="6"/>
  <c r="M266" i="6" s="1"/>
  <c r="K605" i="6"/>
  <c r="M605" i="6" s="1"/>
  <c r="K826" i="6"/>
  <c r="M826" i="6" s="1"/>
  <c r="K140" i="6"/>
  <c r="K415" i="6"/>
  <c r="M415" i="6" s="1"/>
  <c r="K601" i="6"/>
  <c r="K371" i="6"/>
  <c r="M371" i="6" s="1"/>
  <c r="K23" i="6"/>
  <c r="M23" i="6" s="1"/>
  <c r="K738" i="6"/>
  <c r="M738" i="6" s="1"/>
  <c r="K546" i="6"/>
  <c r="M546" i="6" s="1"/>
  <c r="K83" i="6"/>
  <c r="M83" i="6" s="1"/>
  <c r="K881" i="6"/>
  <c r="M881" i="6" s="1"/>
  <c r="K476" i="6"/>
  <c r="K176" i="6"/>
  <c r="M176" i="6" s="1"/>
  <c r="K304" i="6"/>
  <c r="M304" i="6" s="1"/>
  <c r="K379" i="6"/>
  <c r="M379" i="6" s="1"/>
  <c r="K388" i="6"/>
  <c r="M388" i="6" s="1"/>
  <c r="K181" i="6"/>
  <c r="M181" i="6" s="1"/>
  <c r="K858" i="6"/>
  <c r="M858" i="6" s="1"/>
  <c r="K484" i="6"/>
  <c r="M484" i="6" s="1"/>
  <c r="K730" i="6"/>
  <c r="M730" i="6" s="1"/>
  <c r="K877" i="6"/>
  <c r="M877" i="6" s="1"/>
  <c r="K860" i="6"/>
  <c r="M860" i="6" s="1"/>
  <c r="K231" i="6"/>
  <c r="M231" i="6" s="1"/>
  <c r="K347" i="6"/>
  <c r="M347" i="6" s="1"/>
  <c r="K432" i="6"/>
  <c r="M432" i="6" s="1"/>
  <c r="K575" i="6"/>
  <c r="M575" i="6" s="1"/>
  <c r="K238" i="6"/>
  <c r="M238" i="6" s="1"/>
  <c r="K850" i="6"/>
  <c r="M850" i="6" s="1"/>
  <c r="K781" i="6"/>
  <c r="M781" i="6" s="1"/>
  <c r="K748" i="6"/>
  <c r="M748" i="6" s="1"/>
  <c r="K685" i="6"/>
  <c r="M685" i="6" s="1"/>
  <c r="K777" i="6"/>
  <c r="M777" i="6" s="1"/>
  <c r="K259" i="6"/>
  <c r="M259" i="6" s="1"/>
  <c r="K816" i="6"/>
  <c r="M816" i="6" s="1"/>
  <c r="K722" i="6"/>
  <c r="M722" i="6" s="1"/>
  <c r="K530" i="6"/>
  <c r="M530" i="6" s="1"/>
  <c r="K326" i="6"/>
  <c r="M326" i="6" s="1"/>
  <c r="K178" i="6"/>
  <c r="M178" i="6" s="1"/>
  <c r="K869" i="6"/>
  <c r="M869" i="6" s="1"/>
  <c r="K59" i="6"/>
  <c r="M59" i="6" s="1"/>
  <c r="K160" i="6"/>
  <c r="M160" i="6" s="1"/>
  <c r="K260" i="6"/>
  <c r="M260" i="6" s="1"/>
  <c r="K624" i="6"/>
  <c r="M624" i="6" s="1"/>
  <c r="K790" i="6"/>
  <c r="M790" i="6" s="1"/>
  <c r="K556" i="6"/>
  <c r="M556" i="6" s="1"/>
  <c r="K868" i="6"/>
  <c r="M868" i="6" s="1"/>
  <c r="K191" i="6"/>
  <c r="M191" i="6" s="1"/>
  <c r="K418" i="6"/>
  <c r="M418" i="6" s="1"/>
  <c r="K703" i="6"/>
  <c r="M703" i="6" s="1"/>
  <c r="K364" i="6"/>
  <c r="K791" i="6"/>
  <c r="M791" i="6" s="1"/>
  <c r="K643" i="6"/>
  <c r="M643" i="6" s="1"/>
  <c r="K451" i="6"/>
  <c r="M451" i="6" s="1"/>
  <c r="K694" i="6"/>
  <c r="K355" i="6"/>
  <c r="M355" i="6" s="1"/>
  <c r="K124" i="6"/>
  <c r="M124" i="6" s="1"/>
  <c r="K653" i="6"/>
  <c r="M653" i="6" s="1"/>
  <c r="K749" i="6"/>
  <c r="M749" i="6" s="1"/>
  <c r="K835" i="6"/>
  <c r="M835" i="6" s="1"/>
  <c r="K594" i="6"/>
  <c r="M594" i="6" s="1"/>
  <c r="K188" i="6"/>
  <c r="M188" i="6" s="1"/>
  <c r="K542" i="6"/>
  <c r="M542" i="6" s="1"/>
  <c r="K684" i="6"/>
  <c r="M684" i="6" s="1"/>
  <c r="K840" i="6"/>
  <c r="M840" i="6" s="1"/>
  <c r="K323" i="6"/>
  <c r="M323" i="6" s="1"/>
  <c r="K131" i="6"/>
  <c r="M131" i="6" s="1"/>
  <c r="K515" i="6"/>
  <c r="M515" i="6" s="1"/>
  <c r="K265" i="6"/>
  <c r="M265" i="6" s="1"/>
  <c r="K873" i="6"/>
  <c r="M873" i="6" s="1"/>
  <c r="K78" i="6"/>
  <c r="M78" i="6" s="1"/>
  <c r="K461" i="6"/>
  <c r="M461" i="6" s="1"/>
  <c r="K309" i="6"/>
  <c r="M309" i="6" s="1"/>
  <c r="K117" i="6"/>
  <c r="M117" i="6" s="1"/>
  <c r="K466" i="6"/>
  <c r="M466" i="6" s="1"/>
  <c r="K842" i="6"/>
  <c r="M842" i="6" s="1"/>
  <c r="K428" i="6"/>
  <c r="M428" i="6" s="1"/>
  <c r="K169" i="6"/>
  <c r="M169" i="6" s="1"/>
  <c r="K812" i="6"/>
  <c r="K457" i="6"/>
  <c r="M457" i="6" s="1"/>
  <c r="K311" i="6"/>
  <c r="M311" i="6" s="1"/>
  <c r="K119" i="6"/>
  <c r="M119" i="6" s="1"/>
  <c r="K73" i="6"/>
  <c r="M73" i="6" s="1"/>
  <c r="K688" i="6"/>
  <c r="M688" i="6" s="1"/>
  <c r="K496" i="6"/>
  <c r="K786" i="6"/>
  <c r="M786" i="6" s="1"/>
  <c r="K236" i="6"/>
  <c r="M236" i="6" s="1"/>
  <c r="K707" i="6"/>
  <c r="M707" i="6" s="1"/>
  <c r="K378" i="6"/>
  <c r="M378" i="6" s="1"/>
  <c r="K166" i="6"/>
  <c r="M166" i="6" s="1"/>
  <c r="K387" i="6"/>
  <c r="M387" i="6" s="1"/>
  <c r="K519" i="6"/>
  <c r="M519" i="6" s="1"/>
  <c r="K50" i="6"/>
  <c r="M50" i="6" s="1"/>
  <c r="K438" i="6"/>
  <c r="M438" i="6" s="1"/>
  <c r="K658" i="6"/>
  <c r="M658" i="6" s="1"/>
  <c r="K114" i="6"/>
  <c r="M114" i="6" s="1"/>
  <c r="K300" i="6"/>
  <c r="M300" i="6" s="1"/>
  <c r="K216" i="6"/>
  <c r="M216" i="6" s="1"/>
  <c r="K234" i="6"/>
  <c r="M234" i="6" s="1"/>
  <c r="K620" i="6"/>
  <c r="M620" i="6" s="1"/>
  <c r="K805" i="6"/>
  <c r="M805" i="6" s="1"/>
  <c r="K100" i="6"/>
  <c r="M100" i="6" s="1"/>
  <c r="K908" i="6"/>
  <c r="M908" i="6" s="1"/>
  <c r="K883" i="6"/>
  <c r="M883" i="6" s="1"/>
  <c r="K819" i="6"/>
  <c r="M819" i="6" s="1"/>
  <c r="K755" i="6"/>
  <c r="M755" i="6" s="1"/>
  <c r="K46" i="6"/>
  <c r="M46" i="6" s="1"/>
  <c r="K697" i="6"/>
  <c r="M697" i="6" s="1"/>
  <c r="K441" i="6"/>
  <c r="K80" i="6"/>
  <c r="M80" i="6" s="1"/>
  <c r="K913" i="6"/>
  <c r="M913" i="6" s="1"/>
  <c r="K208" i="6"/>
  <c r="M208" i="6" s="1"/>
  <c r="K900" i="6"/>
  <c r="M900" i="6" s="1"/>
  <c r="K424" i="6"/>
  <c r="M424" i="6" s="1"/>
  <c r="K631" i="6"/>
  <c r="M631" i="6" s="1"/>
  <c r="K503" i="6"/>
  <c r="M503" i="6" s="1"/>
  <c r="K31" i="6"/>
  <c r="M31" i="6" s="1"/>
  <c r="K422" i="6"/>
  <c r="M422" i="6" s="1"/>
  <c r="K725" i="6"/>
  <c r="M725" i="6" s="1"/>
  <c r="K505" i="6"/>
  <c r="M505" i="6" s="1"/>
  <c r="K206" i="6"/>
  <c r="M206" i="6" s="1"/>
  <c r="K770" i="6"/>
  <c r="M770" i="6" s="1"/>
  <c r="K909" i="6"/>
  <c r="M909" i="6" s="1"/>
  <c r="K813" i="6"/>
  <c r="M813" i="6" s="1"/>
  <c r="K307" i="6"/>
  <c r="M307" i="6" s="1"/>
  <c r="K179" i="6"/>
  <c r="M179" i="6" s="1"/>
  <c r="K51" i="6"/>
  <c r="K264" i="6"/>
  <c r="M264" i="6" s="1"/>
  <c r="K200" i="6"/>
  <c r="M200" i="6" s="1"/>
  <c r="K804" i="6"/>
  <c r="M804" i="6" s="1"/>
  <c r="K416" i="6"/>
  <c r="M416" i="6" s="1"/>
  <c r="K495" i="6"/>
  <c r="M495" i="6" s="1"/>
  <c r="K414" i="6"/>
  <c r="M414" i="6" s="1"/>
  <c r="K573" i="6"/>
  <c r="M573" i="6" s="1"/>
  <c r="K330" i="6"/>
  <c r="M330" i="6" s="1"/>
  <c r="K894" i="6"/>
  <c r="M894" i="6" s="1"/>
  <c r="K798" i="6"/>
  <c r="M798" i="6" s="1"/>
  <c r="K766" i="6"/>
  <c r="M766" i="6" s="1"/>
  <c r="K841" i="6"/>
  <c r="K215" i="6"/>
  <c r="M215" i="6" s="1"/>
  <c r="K87" i="6"/>
  <c r="M87" i="6" s="1"/>
  <c r="K732" i="6"/>
  <c r="M732" i="6" s="1"/>
  <c r="K668" i="6"/>
  <c r="M668" i="6" s="1"/>
  <c r="K604" i="6"/>
  <c r="M604" i="6" s="1"/>
  <c r="K540" i="6"/>
  <c r="M540" i="6" s="1"/>
  <c r="K144" i="6"/>
  <c r="M144" i="6" s="1"/>
  <c r="K480" i="6"/>
  <c r="M480" i="6" s="1"/>
  <c r="K615" i="6"/>
  <c r="M615" i="6" s="1"/>
  <c r="K406" i="6"/>
  <c r="M406" i="6" s="1"/>
  <c r="K69" i="6"/>
  <c r="M69" i="6" s="1"/>
  <c r="K294" i="6"/>
  <c r="M294" i="6" s="1"/>
  <c r="K741" i="6"/>
  <c r="M741" i="6" s="1"/>
  <c r="K352" i="6"/>
  <c r="M352" i="6" s="1"/>
  <c r="K848" i="6"/>
  <c r="M848" i="6" s="1"/>
  <c r="K796" i="6"/>
  <c r="M796" i="6" s="1"/>
  <c r="K407" i="6"/>
  <c r="M407" i="6" s="1"/>
  <c r="K633" i="6"/>
  <c r="M633" i="6" s="1"/>
  <c r="K157" i="6"/>
  <c r="M157" i="6" s="1"/>
  <c r="K450" i="6"/>
  <c r="M450" i="6" s="1"/>
  <c r="K386" i="6"/>
  <c r="M386" i="6" s="1"/>
  <c r="K318" i="6"/>
  <c r="M318" i="6" s="1"/>
  <c r="K765" i="6"/>
  <c r="M765" i="6" s="1"/>
  <c r="K243" i="6"/>
  <c r="M243" i="6" s="1"/>
  <c r="K115" i="6"/>
  <c r="M115" i="6" s="1"/>
  <c r="K172" i="6"/>
  <c r="M172" i="6" s="1"/>
  <c r="K488" i="6"/>
  <c r="M488" i="6" s="1"/>
  <c r="K522" i="6"/>
  <c r="M522" i="6" s="1"/>
  <c r="K106" i="6"/>
  <c r="M106" i="6" s="1"/>
  <c r="K834" i="6"/>
  <c r="M834" i="6" s="1"/>
  <c r="K548" i="6"/>
  <c r="M548" i="6" s="1"/>
  <c r="K864" i="6"/>
  <c r="M864" i="6" s="1"/>
  <c r="K680" i="6"/>
  <c r="M680" i="6" s="1"/>
  <c r="K616" i="6"/>
  <c r="M616" i="6" s="1"/>
  <c r="K552" i="6"/>
  <c r="M552" i="6" s="1"/>
  <c r="K586" i="6"/>
  <c r="M586" i="6" s="1"/>
  <c r="K152" i="6"/>
  <c r="M152" i="6" s="1"/>
  <c r="K449" i="6"/>
  <c r="M449" i="6" s="1"/>
  <c r="K775" i="6"/>
  <c r="M775" i="6" s="1"/>
  <c r="K714" i="6"/>
  <c r="M714" i="6" s="1"/>
  <c r="K612" i="6"/>
  <c r="M612" i="6" s="1"/>
  <c r="K891" i="6"/>
  <c r="M891" i="6" s="1"/>
  <c r="K827" i="6"/>
  <c r="M827" i="6" s="1"/>
  <c r="K763" i="6"/>
  <c r="M763" i="6" s="1"/>
  <c r="K62" i="6"/>
  <c r="M62" i="6" s="1"/>
  <c r="K42" i="6"/>
  <c r="M42" i="6" s="1"/>
  <c r="K650" i="6"/>
  <c r="M650" i="6" s="1"/>
  <c r="K170" i="6"/>
  <c r="M170" i="6" s="1"/>
  <c r="K676" i="6"/>
  <c r="M676" i="6" s="1"/>
  <c r="K709" i="6"/>
  <c r="M709" i="6" s="1"/>
  <c r="K740" i="6"/>
  <c r="M740" i="6" s="1"/>
  <c r="K815" i="6"/>
  <c r="M815" i="6" s="1"/>
  <c r="K911" i="6"/>
  <c r="M911" i="6" s="1"/>
  <c r="K687" i="6"/>
  <c r="M687" i="6" s="1"/>
  <c r="K559" i="6"/>
  <c r="M559" i="6" s="1"/>
  <c r="K361" i="6"/>
  <c r="M361" i="6" s="1"/>
  <c r="K678" i="6"/>
  <c r="M678" i="6" s="1"/>
  <c r="K550" i="6"/>
  <c r="M550" i="6" s="1"/>
  <c r="K362" i="6"/>
  <c r="M362" i="6" s="1"/>
  <c r="K312" i="6"/>
  <c r="K292" i="6"/>
  <c r="M292" i="6" s="1"/>
  <c r="K808" i="6"/>
  <c r="M808" i="6" s="1"/>
  <c r="K760" i="6"/>
  <c r="M760" i="6" s="1"/>
  <c r="K736" i="6"/>
  <c r="M736" i="6" s="1"/>
  <c r="K672" i="6"/>
  <c r="M672" i="6" s="1"/>
  <c r="K608" i="6"/>
  <c r="M608" i="6" s="1"/>
  <c r="K544" i="6"/>
  <c r="M544" i="6" s="1"/>
  <c r="K423" i="6"/>
  <c r="M423" i="6" s="1"/>
  <c r="K699" i="6"/>
  <c r="M699" i="6" s="1"/>
  <c r="K635" i="6"/>
  <c r="M635" i="6" s="1"/>
  <c r="K571" i="6"/>
  <c r="M571" i="6" s="1"/>
  <c r="K507" i="6"/>
  <c r="M507" i="6" s="1"/>
  <c r="K443" i="6"/>
  <c r="M443" i="6" s="1"/>
  <c r="K645" i="6"/>
  <c r="M645" i="6" s="1"/>
  <c r="K569" i="6"/>
  <c r="M569" i="6" s="1"/>
  <c r="K357" i="6"/>
  <c r="M357" i="6" s="1"/>
  <c r="K325" i="6"/>
  <c r="M325" i="6" s="1"/>
  <c r="K706" i="6"/>
  <c r="M706" i="6" s="1"/>
  <c r="K642" i="6"/>
  <c r="M642" i="6" s="1"/>
  <c r="K578" i="6"/>
  <c r="M578" i="6" s="1"/>
  <c r="K514" i="6"/>
  <c r="M514" i="6" s="1"/>
  <c r="K402" i="6"/>
  <c r="M402" i="6" s="1"/>
  <c r="K162" i="6"/>
  <c r="M162" i="6" s="1"/>
  <c r="K98" i="6"/>
  <c r="M98" i="6" s="1"/>
  <c r="K794" i="6"/>
  <c r="M794" i="6" s="1"/>
  <c r="K773" i="6"/>
  <c r="M773" i="6" s="1"/>
  <c r="K295" i="6"/>
  <c r="M295" i="6" s="1"/>
  <c r="K251" i="6"/>
  <c r="M251" i="6" s="1"/>
  <c r="K123" i="6"/>
  <c r="M123" i="6" s="1"/>
  <c r="K175" i="6"/>
  <c r="M175" i="6" s="1"/>
  <c r="K705" i="6"/>
  <c r="M705" i="6" s="1"/>
  <c r="K356" i="6"/>
  <c r="K372" i="6"/>
  <c r="M372" i="6" s="1"/>
  <c r="K800" i="6"/>
  <c r="M800" i="6" s="1"/>
  <c r="K756" i="6"/>
  <c r="M756" i="6" s="1"/>
  <c r="K863" i="6"/>
  <c r="M863" i="6" s="1"/>
  <c r="K831" i="6"/>
  <c r="M831" i="6" s="1"/>
  <c r="K799" i="6"/>
  <c r="M799" i="6" s="1"/>
  <c r="K671" i="6"/>
  <c r="M671" i="6" s="1"/>
  <c r="K543" i="6"/>
  <c r="M543" i="6" s="1"/>
  <c r="K479" i="6"/>
  <c r="M479" i="6" s="1"/>
  <c r="K691" i="6"/>
  <c r="M691" i="6" s="1"/>
  <c r="K627" i="6"/>
  <c r="M627" i="6" s="1"/>
  <c r="K563" i="6"/>
  <c r="M563" i="6" s="1"/>
  <c r="K499" i="6"/>
  <c r="M499" i="6" s="1"/>
  <c r="K435" i="6"/>
  <c r="M435" i="6" s="1"/>
  <c r="K367" i="6"/>
  <c r="K70" i="6"/>
  <c r="M70" i="6" s="1"/>
  <c r="K637" i="6"/>
  <c r="M637" i="6" s="1"/>
  <c r="K529" i="6"/>
  <c r="M529" i="6" s="1"/>
  <c r="K385" i="6"/>
  <c r="M385" i="6" s="1"/>
  <c r="K321" i="6"/>
  <c r="M321" i="6" s="1"/>
  <c r="K257" i="6"/>
  <c r="M257" i="6" s="1"/>
  <c r="K193" i="6"/>
  <c r="M193" i="6" s="1"/>
  <c r="K129" i="6"/>
  <c r="M129" i="6" s="1"/>
  <c r="K65" i="6"/>
  <c r="M65" i="6" s="1"/>
  <c r="K638" i="6"/>
  <c r="M638" i="6" s="1"/>
  <c r="K510" i="6"/>
  <c r="M510" i="6" s="1"/>
  <c r="K458" i="6"/>
  <c r="M458" i="6" s="1"/>
  <c r="K394" i="6"/>
  <c r="M394" i="6" s="1"/>
  <c r="K322" i="6"/>
  <c r="M322" i="6" s="1"/>
  <c r="K258" i="6"/>
  <c r="M258" i="6" s="1"/>
  <c r="K226" i="6"/>
  <c r="M226" i="6" s="1"/>
  <c r="K190" i="6"/>
  <c r="M190" i="6" s="1"/>
  <c r="K94" i="6"/>
  <c r="M94" i="6" s="1"/>
  <c r="K886" i="6"/>
  <c r="M886" i="6" s="1"/>
  <c r="K854" i="6"/>
  <c r="M854" i="6" s="1"/>
  <c r="K897" i="6"/>
  <c r="M897" i="6" s="1"/>
  <c r="K769" i="6"/>
  <c r="M769" i="6" s="1"/>
  <c r="K24" i="6"/>
  <c r="M24" i="6" s="1"/>
  <c r="K203" i="6"/>
  <c r="M203" i="6" s="1"/>
  <c r="K75" i="6"/>
  <c r="M75" i="6" s="1"/>
  <c r="K348" i="6"/>
  <c r="M348" i="6" s="1"/>
  <c r="K88" i="6"/>
  <c r="M88" i="6" s="1"/>
  <c r="K180" i="6"/>
  <c r="M180" i="6" s="1"/>
  <c r="K68" i="6"/>
  <c r="M68" i="6" s="1"/>
  <c r="K577" i="6"/>
  <c r="M577" i="6" s="1"/>
  <c r="K910" i="6"/>
  <c r="M910" i="6" s="1"/>
  <c r="K453" i="6"/>
  <c r="M453" i="6" s="1"/>
  <c r="K93" i="6"/>
  <c r="M93" i="6" s="1"/>
  <c r="K222" i="6"/>
  <c r="M222" i="6" s="1"/>
  <c r="K861" i="6"/>
  <c r="M861" i="6" s="1"/>
  <c r="K52" i="6"/>
  <c r="M52" i="6" s="1"/>
  <c r="K116" i="6"/>
  <c r="K228" i="6"/>
  <c r="M228" i="6" s="1"/>
  <c r="K513" i="6"/>
  <c r="M513" i="6" s="1"/>
  <c r="K436" i="6"/>
  <c r="M436" i="6" s="1"/>
  <c r="K828" i="6"/>
  <c r="M828" i="6" s="1"/>
  <c r="K16" i="6"/>
  <c r="M16" i="6" s="1"/>
  <c r="K759" i="6"/>
  <c r="M759" i="6" s="1"/>
  <c r="K591" i="6"/>
  <c r="M591" i="6" s="1"/>
  <c r="K351" i="6"/>
  <c r="M351" i="6" s="1"/>
  <c r="K701" i="6"/>
  <c r="M701" i="6" s="1"/>
  <c r="K593" i="6"/>
  <c r="M593" i="6" s="1"/>
  <c r="K445" i="6"/>
  <c r="M445" i="6" s="1"/>
  <c r="K377" i="6"/>
  <c r="M377" i="6" s="1"/>
  <c r="K313" i="6"/>
  <c r="M313" i="6" s="1"/>
  <c r="K249" i="6"/>
  <c r="M249" i="6" s="1"/>
  <c r="K185" i="6"/>
  <c r="M185" i="6" s="1"/>
  <c r="K121" i="6"/>
  <c r="M121" i="6" s="1"/>
  <c r="K57" i="6"/>
  <c r="M57" i="6" s="1"/>
  <c r="K662" i="6"/>
  <c r="M662" i="6" s="1"/>
  <c r="K534" i="6"/>
  <c r="M534" i="6" s="1"/>
  <c r="K250" i="6"/>
  <c r="M250" i="6" s="1"/>
  <c r="K118" i="6"/>
  <c r="M118" i="6" s="1"/>
  <c r="K86" i="6"/>
  <c r="M86" i="6" s="1"/>
  <c r="K814" i="6"/>
  <c r="M814" i="6" s="1"/>
  <c r="K889" i="6"/>
  <c r="M889" i="6" s="1"/>
  <c r="K857" i="6"/>
  <c r="M857" i="6" s="1"/>
  <c r="K761" i="6"/>
  <c r="M761" i="6" s="1"/>
  <c r="K279" i="6"/>
  <c r="M279" i="6" s="1"/>
  <c r="K500" i="6"/>
  <c r="M500" i="6" s="1"/>
  <c r="K336" i="6"/>
  <c r="M336" i="6" s="1"/>
  <c r="K224" i="6"/>
  <c r="M224" i="6" s="1"/>
  <c r="K168" i="6"/>
  <c r="M168" i="6" s="1"/>
  <c r="K44" i="6"/>
  <c r="M44" i="6" s="1"/>
  <c r="K79" i="6"/>
  <c r="M79" i="6" s="1"/>
  <c r="K196" i="6"/>
  <c r="M196" i="6" s="1"/>
  <c r="K159" i="6"/>
  <c r="M159" i="6" s="1"/>
  <c r="K654" i="6"/>
  <c r="M654" i="6" s="1"/>
  <c r="K526" i="6"/>
  <c r="M526" i="6" s="1"/>
  <c r="K774" i="6"/>
  <c r="M774" i="6" s="1"/>
  <c r="K376" i="6"/>
  <c r="M376" i="6" s="1"/>
  <c r="K272" i="6"/>
  <c r="M272" i="6" s="1"/>
  <c r="K792" i="6"/>
  <c r="M792" i="6" s="1"/>
  <c r="K501" i="6"/>
  <c r="M501" i="6" s="1"/>
  <c r="K518" i="6"/>
  <c r="M518" i="6" s="1"/>
  <c r="K28" i="6"/>
  <c r="M28" i="6" s="1"/>
  <c r="K867" i="6"/>
  <c r="M867" i="6" s="1"/>
  <c r="K472" i="6"/>
  <c r="M472" i="6" s="1"/>
  <c r="K497" i="6"/>
  <c r="M497" i="6" s="1"/>
  <c r="K262" i="6"/>
  <c r="M262" i="6" s="1"/>
  <c r="K45" i="6"/>
  <c r="M45" i="6" s="1"/>
  <c r="K596" i="6"/>
  <c r="M596" i="6" s="1"/>
  <c r="K460" i="6"/>
  <c r="M460" i="6" s="1"/>
  <c r="K767" i="6"/>
  <c r="M767" i="6" s="1"/>
  <c r="K536" i="6"/>
  <c r="M536" i="6" s="1"/>
  <c r="K398" i="6"/>
  <c r="M398" i="6" s="1"/>
  <c r="K758" i="6"/>
  <c r="M758" i="6" s="1"/>
  <c r="K291" i="6"/>
  <c r="M291" i="6" s="1"/>
  <c r="K163" i="6"/>
  <c r="M163" i="6" s="1"/>
  <c r="K716" i="6"/>
  <c r="M716" i="6" s="1"/>
  <c r="K524" i="6"/>
  <c r="M524" i="6" s="1"/>
  <c r="K136" i="6"/>
  <c r="M136" i="6" s="1"/>
  <c r="K656" i="6"/>
  <c r="M656" i="6" s="1"/>
  <c r="K528" i="6"/>
  <c r="M528" i="6" s="1"/>
  <c r="K599" i="6"/>
  <c r="M599" i="6" s="1"/>
  <c r="K683" i="6"/>
  <c r="M683" i="6" s="1"/>
  <c r="K619" i="6"/>
  <c r="M619" i="6" s="1"/>
  <c r="K555" i="6"/>
  <c r="M555" i="6" s="1"/>
  <c r="K491" i="6"/>
  <c r="M491" i="6" s="1"/>
  <c r="K427" i="6"/>
  <c r="M427" i="6" s="1"/>
  <c r="K15" i="6"/>
  <c r="M15" i="6" s="1"/>
  <c r="K390" i="6"/>
  <c r="M390" i="6" s="1"/>
  <c r="K561" i="6"/>
  <c r="M561" i="6" s="1"/>
  <c r="K489" i="6"/>
  <c r="K381" i="6"/>
  <c r="M381" i="6" s="1"/>
  <c r="K698" i="6"/>
  <c r="M698" i="6" s="1"/>
  <c r="K634" i="6"/>
  <c r="M634" i="6" s="1"/>
  <c r="K570" i="6"/>
  <c r="M570" i="6" s="1"/>
  <c r="K506" i="6"/>
  <c r="M506" i="6" s="1"/>
  <c r="K154" i="6"/>
  <c r="M154" i="6" s="1"/>
  <c r="K90" i="6"/>
  <c r="M90" i="6" s="1"/>
  <c r="K30" i="6"/>
  <c r="M30" i="6" s="1"/>
  <c r="K818" i="6"/>
  <c r="M818" i="6" s="1"/>
  <c r="K754" i="6"/>
  <c r="M754" i="6" s="1"/>
  <c r="K199" i="6"/>
  <c r="M199" i="6" s="1"/>
  <c r="K71" i="6"/>
  <c r="M71" i="6" s="1"/>
  <c r="K396" i="6"/>
  <c r="M396" i="6" s="1"/>
  <c r="K128" i="6"/>
  <c r="M128" i="6" s="1"/>
  <c r="K255" i="6"/>
  <c r="M255" i="6" s="1"/>
  <c r="K192" i="6"/>
  <c r="M192" i="6" s="1"/>
  <c r="K780" i="6"/>
  <c r="M780" i="6" s="1"/>
  <c r="K681" i="6"/>
  <c r="M681" i="6" s="1"/>
  <c r="K133" i="6"/>
  <c r="M133" i="6" s="1"/>
  <c r="K358" i="6"/>
  <c r="M358" i="6" s="1"/>
  <c r="K837" i="6"/>
  <c r="M837" i="6" s="1"/>
  <c r="K532" i="6"/>
  <c r="M532" i="6" s="1"/>
  <c r="K248" i="6"/>
  <c r="M248" i="6" s="1"/>
  <c r="K664" i="6"/>
  <c r="K735" i="6"/>
  <c r="M735" i="6" s="1"/>
  <c r="K565" i="6"/>
  <c r="M565" i="6" s="1"/>
  <c r="K493" i="6"/>
  <c r="M493" i="6" s="1"/>
  <c r="K606" i="6"/>
  <c r="M606" i="6" s="1"/>
  <c r="K41" i="6"/>
  <c r="M41" i="6" s="1"/>
  <c r="K588" i="6"/>
  <c r="M588" i="6" s="1"/>
  <c r="K143" i="6"/>
  <c r="M143" i="6" s="1"/>
  <c r="K164" i="6"/>
  <c r="M164" i="6" s="1"/>
  <c r="K884" i="6"/>
  <c r="M884" i="6" s="1"/>
  <c r="K720" i="6"/>
  <c r="M720" i="6" s="1"/>
  <c r="K592" i="6"/>
  <c r="M592" i="6" s="1"/>
  <c r="K328" i="6"/>
  <c r="M328" i="6" s="1"/>
  <c r="K340" i="6"/>
  <c r="M340" i="6" s="1"/>
  <c r="K788" i="6"/>
  <c r="M788" i="6" s="1"/>
  <c r="K719" i="6"/>
  <c r="M719" i="6" s="1"/>
  <c r="K655" i="6"/>
  <c r="M655" i="6" s="1"/>
  <c r="K527" i="6"/>
  <c r="M527" i="6" s="1"/>
  <c r="K463" i="6"/>
  <c r="M463" i="6" s="1"/>
  <c r="K739" i="6"/>
  <c r="M739" i="6" s="1"/>
  <c r="K675" i="6"/>
  <c r="M675" i="6" s="1"/>
  <c r="K611" i="6"/>
  <c r="M611" i="6" s="1"/>
  <c r="K547" i="6"/>
  <c r="M547" i="6" s="1"/>
  <c r="K483" i="6"/>
  <c r="M483" i="6" s="1"/>
  <c r="K419" i="6"/>
  <c r="M419" i="6" s="1"/>
  <c r="K43" i="6"/>
  <c r="M43" i="6" s="1"/>
  <c r="K54" i="6"/>
  <c r="M54" i="6" s="1"/>
  <c r="K382" i="6"/>
  <c r="M382" i="6" s="1"/>
  <c r="K629" i="6"/>
  <c r="M629" i="6" s="1"/>
  <c r="K557" i="6"/>
  <c r="M557" i="6" s="1"/>
  <c r="K502" i="6"/>
  <c r="M502" i="6" s="1"/>
  <c r="K442" i="6"/>
  <c r="M442" i="6" s="1"/>
  <c r="K314" i="6"/>
  <c r="M314" i="6" s="1"/>
  <c r="K218" i="6"/>
  <c r="M218" i="6" s="1"/>
  <c r="K182" i="6"/>
  <c r="M182" i="6" s="1"/>
  <c r="K878" i="6"/>
  <c r="M878" i="6" s="1"/>
  <c r="K846" i="6"/>
  <c r="M846" i="6" s="1"/>
  <c r="K782" i="6"/>
  <c r="M782" i="6" s="1"/>
  <c r="K750" i="6"/>
  <c r="M750" i="6" s="1"/>
  <c r="K825" i="6"/>
  <c r="M825" i="6" s="1"/>
  <c r="K235" i="6"/>
  <c r="M235" i="6" s="1"/>
  <c r="K107" i="6"/>
  <c r="M107" i="6" s="1"/>
  <c r="K392" i="6"/>
  <c r="M392" i="6" s="1"/>
  <c r="K284" i="6"/>
  <c r="M284" i="6" s="1"/>
  <c r="K319" i="6"/>
  <c r="M319" i="6" s="1"/>
  <c r="K171" i="6"/>
  <c r="M171" i="6" s="1"/>
  <c r="K400" i="6"/>
  <c r="M400" i="6" s="1"/>
  <c r="K375" i="6"/>
  <c r="M375" i="6" s="1"/>
  <c r="K890" i="6"/>
  <c r="M890" i="6" s="1"/>
  <c r="K901" i="6"/>
  <c r="M901" i="6" s="1"/>
  <c r="K660" i="6"/>
  <c r="M660" i="6" s="1"/>
  <c r="K92" i="6"/>
  <c r="M92" i="6" s="1"/>
  <c r="K728" i="6"/>
  <c r="M728" i="6" s="1"/>
  <c r="K464" i="6"/>
  <c r="M464" i="6" s="1"/>
  <c r="K734" i="6"/>
  <c r="M734" i="6" s="1"/>
  <c r="K354" i="6"/>
  <c r="M354" i="6" s="1"/>
  <c r="K158" i="6"/>
  <c r="M158" i="6" s="1"/>
  <c r="K38" i="6"/>
  <c r="M38" i="6" s="1"/>
  <c r="K822" i="6"/>
  <c r="M822" i="6" s="1"/>
  <c r="K865" i="6"/>
  <c r="M865" i="6" s="1"/>
  <c r="K652" i="6"/>
  <c r="M652" i="6" s="1"/>
  <c r="K404" i="6"/>
  <c r="M404" i="6" s="1"/>
  <c r="K384" i="6"/>
  <c r="M384" i="6" s="1"/>
  <c r="K268" i="6"/>
  <c r="M268" i="6" s="1"/>
  <c r="K876" i="6"/>
  <c r="M876" i="6" s="1"/>
  <c r="K784" i="6"/>
  <c r="M784" i="6" s="1"/>
  <c r="K647" i="6"/>
  <c r="M647" i="6" s="1"/>
  <c r="K583" i="6"/>
  <c r="M583" i="6" s="1"/>
  <c r="K625" i="6"/>
  <c r="M625" i="6" s="1"/>
  <c r="K553" i="6"/>
  <c r="M553" i="6" s="1"/>
  <c r="K626" i="6"/>
  <c r="M626" i="6" s="1"/>
  <c r="K562" i="6"/>
  <c r="M562" i="6" s="1"/>
  <c r="K498" i="6"/>
  <c r="M498" i="6" s="1"/>
  <c r="K434" i="6"/>
  <c r="M434" i="6" s="1"/>
  <c r="K374" i="6"/>
  <c r="M374" i="6" s="1"/>
  <c r="K278" i="6"/>
  <c r="M278" i="6" s="1"/>
  <c r="K146" i="6"/>
  <c r="M146" i="6" s="1"/>
  <c r="K853" i="6"/>
  <c r="M853" i="6" s="1"/>
  <c r="K757" i="6"/>
  <c r="M757" i="6" s="1"/>
  <c r="K332" i="6"/>
  <c r="M332" i="6" s="1"/>
  <c r="K36" i="6"/>
  <c r="M36" i="6" s="1"/>
  <c r="K646" i="6"/>
  <c r="M646" i="6" s="1"/>
  <c r="K299" i="6"/>
  <c r="M299" i="6" s="1"/>
  <c r="K892" i="6"/>
  <c r="M892" i="6" s="1"/>
  <c r="K803" i="6"/>
  <c r="M803" i="6" s="1"/>
  <c r="K425" i="6"/>
  <c r="M425" i="6" s="1"/>
  <c r="K762" i="6"/>
  <c r="M762" i="6" s="1"/>
  <c r="K724" i="6"/>
  <c r="M724" i="6" s="1"/>
  <c r="K888" i="6"/>
  <c r="M888" i="6" s="1"/>
  <c r="K600" i="6"/>
  <c r="M600" i="6" s="1"/>
  <c r="K82" i="6"/>
  <c r="M82" i="6" s="1"/>
  <c r="K256" i="6"/>
  <c r="M256" i="6" s="1"/>
  <c r="K220" i="6"/>
  <c r="M220" i="6" s="1"/>
  <c r="K832" i="6"/>
  <c r="M832" i="6" s="1"/>
  <c r="K783" i="6"/>
  <c r="M783" i="6" s="1"/>
  <c r="K639" i="6"/>
  <c r="M639" i="6" s="1"/>
  <c r="K511" i="6"/>
  <c r="M511" i="6" s="1"/>
  <c r="K447" i="6"/>
  <c r="M447" i="6" s="1"/>
  <c r="K335" i="6"/>
  <c r="M335" i="6" s="1"/>
  <c r="K35" i="6"/>
  <c r="M35" i="6" s="1"/>
  <c r="K693" i="6"/>
  <c r="M693" i="6" s="1"/>
  <c r="K621" i="6"/>
  <c r="M621" i="6" s="1"/>
  <c r="K437" i="6"/>
  <c r="M437" i="6" s="1"/>
  <c r="K369" i="6"/>
  <c r="M369" i="6" s="1"/>
  <c r="K305" i="6"/>
  <c r="M305" i="6" s="1"/>
  <c r="K241" i="6"/>
  <c r="M241" i="6" s="1"/>
  <c r="K177" i="6"/>
  <c r="M177" i="6" s="1"/>
  <c r="K113" i="6"/>
  <c r="M113" i="6" s="1"/>
  <c r="K49" i="6"/>
  <c r="M49" i="6" s="1"/>
  <c r="K622" i="6"/>
  <c r="M622" i="6" s="1"/>
  <c r="K370" i="6"/>
  <c r="M370" i="6" s="1"/>
  <c r="K242" i="6"/>
  <c r="M242" i="6" s="1"/>
  <c r="K210" i="6"/>
  <c r="M210" i="6" s="1"/>
  <c r="K142" i="6"/>
  <c r="M142" i="6" s="1"/>
  <c r="K849" i="6"/>
  <c r="M849" i="6" s="1"/>
  <c r="K817" i="6"/>
  <c r="M817" i="6" s="1"/>
  <c r="K753" i="6"/>
  <c r="M753" i="6" s="1"/>
  <c r="K227" i="6"/>
  <c r="M227" i="6" s="1"/>
  <c r="K183" i="6"/>
  <c r="M183" i="6" s="1"/>
  <c r="K99" i="6"/>
  <c r="M99" i="6" s="1"/>
  <c r="K55" i="6"/>
  <c r="M55" i="6" s="1"/>
  <c r="K156" i="6"/>
  <c r="M156" i="6" s="1"/>
  <c r="K271" i="6"/>
  <c r="M271" i="6" s="1"/>
  <c r="K127" i="6"/>
  <c r="M127" i="6" s="1"/>
  <c r="K856" i="6"/>
  <c r="M856" i="6" s="1"/>
  <c r="K421" i="6"/>
  <c r="M421" i="6" s="1"/>
  <c r="K290" i="6"/>
  <c r="M290" i="6" s="1"/>
  <c r="K833" i="6"/>
  <c r="M833" i="6" s="1"/>
  <c r="K444" i="6"/>
  <c r="M444" i="6" s="1"/>
  <c r="K859" i="6"/>
  <c r="M859" i="6" s="1"/>
  <c r="K795" i="6"/>
  <c r="M795" i="6" s="1"/>
  <c r="K456" i="6"/>
  <c r="M456" i="6" s="1"/>
  <c r="K471" i="6"/>
  <c r="M471" i="6" s="1"/>
  <c r="K359" i="6"/>
  <c r="M359" i="6" s="1"/>
  <c r="K669" i="6"/>
  <c r="M669" i="6" s="1"/>
  <c r="K413" i="6"/>
  <c r="M413" i="6" s="1"/>
  <c r="K253" i="6"/>
  <c r="M253" i="6" s="1"/>
  <c r="K61" i="6"/>
  <c r="M61" i="6" s="1"/>
  <c r="K350" i="6"/>
  <c r="M350" i="6" s="1"/>
  <c r="K286" i="6"/>
  <c r="M286" i="6" s="1"/>
  <c r="K882" i="6"/>
  <c r="M882" i="6" s="1"/>
  <c r="K893" i="6"/>
  <c r="M893" i="6" s="1"/>
  <c r="K829" i="6"/>
  <c r="M829" i="6" s="1"/>
  <c r="K797" i="6"/>
  <c r="M797" i="6" s="1"/>
  <c r="K673" i="6"/>
  <c r="M673" i="6" s="1"/>
  <c r="K283" i="6"/>
  <c r="M283" i="6" s="1"/>
  <c r="K155" i="6"/>
  <c r="M155" i="6" s="1"/>
  <c r="K708" i="6"/>
  <c r="M708" i="6" s="1"/>
  <c r="K644" i="6"/>
  <c r="M644" i="6" s="1"/>
  <c r="K580" i="6"/>
  <c r="M580" i="6" s="1"/>
  <c r="K508" i="6"/>
  <c r="M508" i="6" s="1"/>
  <c r="K111" i="6"/>
  <c r="M111" i="6" s="1"/>
  <c r="K289" i="6"/>
  <c r="M289" i="6" s="1"/>
  <c r="K97" i="6"/>
  <c r="M97" i="6" s="1"/>
  <c r="K126" i="6"/>
  <c r="M126" i="6" s="1"/>
  <c r="K737" i="6"/>
  <c r="M737" i="6" s="1"/>
  <c r="K844" i="6"/>
  <c r="M844" i="6" s="1"/>
  <c r="K823" i="6"/>
  <c r="M823" i="6" s="1"/>
  <c r="K712" i="6"/>
  <c r="M712" i="6" s="1"/>
  <c r="K648" i="6"/>
  <c r="M648" i="6" s="1"/>
  <c r="K584" i="6"/>
  <c r="M584" i="6" s="1"/>
  <c r="K520" i="6"/>
  <c r="M520" i="6" s="1"/>
  <c r="K448" i="6"/>
  <c r="M448" i="6" s="1"/>
  <c r="K22" i="6"/>
  <c r="M22" i="6" s="1"/>
  <c r="K446" i="6"/>
  <c r="M446" i="6" s="1"/>
  <c r="K665" i="6"/>
  <c r="M665" i="6" s="1"/>
  <c r="K485" i="6"/>
  <c r="M485" i="6" s="1"/>
  <c r="K409" i="6"/>
  <c r="M409" i="6" s="1"/>
  <c r="K345" i="6"/>
  <c r="M345" i="6" s="1"/>
  <c r="K281" i="6"/>
  <c r="M281" i="6" s="1"/>
  <c r="K217" i="6"/>
  <c r="M217" i="6" s="1"/>
  <c r="K153" i="6"/>
  <c r="M153" i="6" s="1"/>
  <c r="K89" i="6"/>
  <c r="M89" i="6" s="1"/>
  <c r="K726" i="6"/>
  <c r="M726" i="6" s="1"/>
  <c r="K598" i="6"/>
  <c r="M598" i="6" s="1"/>
  <c r="K346" i="6"/>
  <c r="M346" i="6" s="1"/>
  <c r="K282" i="6"/>
  <c r="M282" i="6" s="1"/>
  <c r="K150" i="6"/>
  <c r="M150" i="6" s="1"/>
  <c r="K20" i="6"/>
  <c r="M20" i="6" s="1"/>
  <c r="K793" i="6"/>
  <c r="M793" i="6" s="1"/>
  <c r="K609" i="6"/>
  <c r="M609" i="6" s="1"/>
  <c r="K33" i="6"/>
  <c r="M33" i="6" s="1"/>
  <c r="K151" i="6"/>
  <c r="M151" i="6" s="1"/>
  <c r="K700" i="6"/>
  <c r="M700" i="6" s="1"/>
  <c r="K636" i="6"/>
  <c r="M636" i="6" s="1"/>
  <c r="K572" i="6"/>
  <c r="M572" i="6" s="1"/>
  <c r="K84" i="6"/>
  <c r="M84" i="6" s="1"/>
  <c r="K895" i="6"/>
  <c r="M895" i="6" s="1"/>
  <c r="K462" i="6"/>
  <c r="M462" i="6" s="1"/>
  <c r="K801" i="6"/>
  <c r="M801" i="6" s="1"/>
  <c r="K836" i="6"/>
  <c r="M836" i="6" s="1"/>
  <c r="K851" i="6"/>
  <c r="M851" i="6" s="1"/>
  <c r="K787" i="6"/>
  <c r="M787" i="6" s="1"/>
  <c r="K704" i="6"/>
  <c r="M704" i="6" s="1"/>
  <c r="K640" i="6"/>
  <c r="M640" i="6" s="1"/>
  <c r="K576" i="6"/>
  <c r="M576" i="6" s="1"/>
  <c r="K512" i="6"/>
  <c r="M512" i="6" s="1"/>
  <c r="K711" i="6"/>
  <c r="M711" i="6" s="1"/>
  <c r="K731" i="6"/>
  <c r="M731" i="6" s="1"/>
  <c r="K667" i="6"/>
  <c r="M667" i="6" s="1"/>
  <c r="K603" i="6"/>
  <c r="M603" i="6" s="1"/>
  <c r="K539" i="6"/>
  <c r="M539" i="6" s="1"/>
  <c r="K475" i="6"/>
  <c r="M475" i="6" s="1"/>
  <c r="K411" i="6"/>
  <c r="M411" i="6" s="1"/>
  <c r="K343" i="6"/>
  <c r="M343" i="6" s="1"/>
  <c r="K39" i="6"/>
  <c r="M39" i="6" s="1"/>
  <c r="K56" i="6"/>
  <c r="M56" i="6" s="1"/>
  <c r="K733" i="6"/>
  <c r="M733" i="6" s="1"/>
  <c r="K477" i="6"/>
  <c r="M477" i="6" s="1"/>
  <c r="K277" i="6"/>
  <c r="M277" i="6" s="1"/>
  <c r="K85" i="6"/>
  <c r="M85" i="6" s="1"/>
  <c r="K246" i="6"/>
  <c r="M246" i="6" s="1"/>
  <c r="K906" i="6"/>
  <c r="M906" i="6" s="1"/>
  <c r="K810" i="6"/>
  <c r="M810" i="6" s="1"/>
  <c r="K746" i="6"/>
  <c r="M746" i="6" s="1"/>
  <c r="K885" i="6"/>
  <c r="M885" i="6" s="1"/>
  <c r="K821" i="6"/>
  <c r="M821" i="6" s="1"/>
  <c r="K545" i="6"/>
  <c r="M545" i="6" s="1"/>
  <c r="K275" i="6"/>
  <c r="M275" i="6" s="1"/>
  <c r="K147" i="6"/>
  <c r="M147" i="6" s="1"/>
  <c r="K380" i="6"/>
  <c r="M380" i="6" s="1"/>
  <c r="K120" i="6"/>
  <c r="M120" i="6" s="1"/>
  <c r="K303" i="6"/>
  <c r="M303" i="6" s="1"/>
  <c r="K324" i="6"/>
  <c r="M324" i="6" s="1"/>
  <c r="K223" i="6"/>
  <c r="M223" i="6" s="1"/>
  <c r="K914" i="6"/>
  <c r="M914" i="6" s="1"/>
  <c r="K353" i="6"/>
  <c r="M353" i="6" s="1"/>
  <c r="K161" i="6"/>
  <c r="M161" i="6" s="1"/>
  <c r="K904" i="6"/>
  <c r="M904" i="6" s="1"/>
  <c r="K776" i="6"/>
  <c r="M776" i="6" s="1"/>
  <c r="K879" i="6"/>
  <c r="M879" i="6" s="1"/>
  <c r="K751" i="6"/>
  <c r="M751" i="6" s="1"/>
  <c r="K723" i="6"/>
  <c r="M723" i="6" s="1"/>
  <c r="K659" i="6"/>
  <c r="M659" i="6" s="1"/>
  <c r="K595" i="6"/>
  <c r="M595" i="6" s="1"/>
  <c r="K531" i="6"/>
  <c r="M531" i="6" s="1"/>
  <c r="K467" i="6"/>
  <c r="M467" i="6" s="1"/>
  <c r="K403" i="6"/>
  <c r="M403" i="6" s="1"/>
  <c r="K729" i="6"/>
  <c r="M729" i="6" s="1"/>
  <c r="K549" i="6"/>
  <c r="M549" i="6" s="1"/>
  <c r="K473" i="6"/>
  <c r="M473" i="6" s="1"/>
  <c r="K718" i="6"/>
  <c r="M718" i="6" s="1"/>
  <c r="K590" i="6"/>
  <c r="M590" i="6" s="1"/>
  <c r="K490" i="6"/>
  <c r="M490" i="6" s="1"/>
  <c r="K426" i="6"/>
  <c r="M426" i="6" s="1"/>
  <c r="K338" i="6"/>
  <c r="M338" i="6" s="1"/>
  <c r="K110" i="6"/>
  <c r="M110" i="6" s="1"/>
  <c r="K74" i="6"/>
  <c r="M74" i="6" s="1"/>
  <c r="K902" i="6"/>
  <c r="M902" i="6" s="1"/>
  <c r="K742" i="6"/>
  <c r="M742" i="6" s="1"/>
  <c r="K481" i="6"/>
  <c r="M481" i="6" s="1"/>
  <c r="K25" i="6"/>
  <c r="M25" i="6" s="1"/>
  <c r="K204" i="6"/>
  <c r="M204" i="6" s="1"/>
  <c r="K852" i="6"/>
  <c r="M852" i="6" s="1"/>
  <c r="K232" i="6"/>
  <c r="M232" i="6" s="1"/>
  <c r="K824" i="6"/>
  <c r="M824" i="6" s="1"/>
  <c r="K772" i="6"/>
  <c r="M772" i="6" s="1"/>
  <c r="K695" i="6"/>
  <c r="M695" i="6" s="1"/>
  <c r="K567" i="6"/>
  <c r="M567" i="6" s="1"/>
  <c r="K486" i="6"/>
  <c r="M486" i="6" s="1"/>
  <c r="K541" i="6"/>
  <c r="M541" i="6" s="1"/>
  <c r="K682" i="6"/>
  <c r="M682" i="6" s="1"/>
  <c r="K618" i="6"/>
  <c r="M618" i="6" s="1"/>
  <c r="K554" i="6"/>
  <c r="M554" i="6" s="1"/>
  <c r="K482" i="6"/>
  <c r="M482" i="6" s="1"/>
  <c r="K334" i="6"/>
  <c r="M334" i="6" s="1"/>
  <c r="K302" i="6"/>
  <c r="M302" i="6" s="1"/>
  <c r="K270" i="6"/>
  <c r="M270" i="6" s="1"/>
  <c r="K138" i="6"/>
  <c r="M138" i="6" s="1"/>
  <c r="K66" i="6"/>
  <c r="M66" i="6" s="1"/>
  <c r="K898" i="6"/>
  <c r="M898" i="6" s="1"/>
  <c r="K802" i="6"/>
  <c r="M802" i="6" s="1"/>
  <c r="K417" i="6"/>
  <c r="M417" i="6" s="1"/>
  <c r="K219" i="6"/>
  <c r="K91" i="6"/>
  <c r="M91" i="6" s="1"/>
  <c r="K368" i="6"/>
  <c r="M368" i="6" s="1"/>
  <c r="K316" i="6"/>
  <c r="M316" i="6" s="1"/>
  <c r="K239" i="6"/>
  <c r="M239" i="6" s="1"/>
  <c r="K95" i="6"/>
  <c r="M95" i="6" s="1"/>
  <c r="K677" i="6"/>
  <c r="M677" i="6" s="1"/>
  <c r="K225" i="6"/>
  <c r="M225" i="6" s="1"/>
  <c r="K240" i="6"/>
  <c r="M240" i="6" s="1"/>
  <c r="K516" i="6"/>
  <c r="M516" i="6" s="1"/>
  <c r="K194" i="6"/>
  <c r="M194" i="6" s="1"/>
  <c r="K112" i="6"/>
  <c r="M112" i="6" s="1"/>
  <c r="K184" i="6"/>
  <c r="M184" i="6" s="1"/>
  <c r="K764" i="6"/>
  <c r="M764" i="6" s="1"/>
  <c r="K871" i="6"/>
  <c r="M871" i="6" s="1"/>
  <c r="K743" i="6"/>
  <c r="M743" i="6" s="1"/>
  <c r="K623" i="6"/>
  <c r="M623" i="6" s="1"/>
  <c r="K431" i="6"/>
  <c r="M431" i="6" s="1"/>
  <c r="K27" i="6"/>
  <c r="M27" i="6" s="1"/>
  <c r="K613" i="6"/>
  <c r="M613" i="6" s="1"/>
  <c r="K537" i="6"/>
  <c r="M537" i="6" s="1"/>
  <c r="K614" i="6"/>
  <c r="M614" i="6" s="1"/>
  <c r="K410" i="6"/>
  <c r="M410" i="6" s="1"/>
  <c r="K202" i="6"/>
  <c r="M202" i="6" s="1"/>
  <c r="K134" i="6"/>
  <c r="M134" i="6" s="1"/>
  <c r="K830" i="6"/>
  <c r="M830" i="6" s="1"/>
  <c r="K905" i="6"/>
  <c r="M905" i="6" s="1"/>
  <c r="K452" i="6"/>
  <c r="M452" i="6" s="1"/>
  <c r="K252" i="6"/>
  <c r="M252" i="6" s="1"/>
  <c r="K287" i="6"/>
  <c r="M287" i="6" s="1"/>
  <c r="M839" i="6"/>
  <c r="M841" i="6"/>
  <c r="M745" i="6"/>
  <c r="M360" i="6"/>
  <c r="M32" i="6"/>
  <c r="M29" i="6"/>
  <c r="M649" i="6"/>
  <c r="M694" i="6"/>
  <c r="M862" i="6"/>
  <c r="M420" i="6"/>
  <c r="M440" i="6"/>
  <c r="M487" i="6"/>
  <c r="M589" i="6"/>
  <c r="M373" i="6"/>
  <c r="M229" i="6"/>
  <c r="BV692" i="3"/>
  <c r="BX692" i="3" s="1"/>
  <c r="I690" i="6"/>
  <c r="K690" i="6" s="1"/>
  <c r="BV344" i="3"/>
  <c r="BX344" i="3" s="1"/>
  <c r="I342" i="6"/>
  <c r="K342" i="6" s="1"/>
  <c r="M412" i="6"/>
  <c r="M632" i="6"/>
  <c r="M19" i="6"/>
  <c r="BV496" i="3"/>
  <c r="BX496" i="3" s="1"/>
  <c r="I494" i="6"/>
  <c r="K494" i="6" s="1"/>
  <c r="BV587" i="3"/>
  <c r="BX587" i="3" s="1"/>
  <c r="I585" i="6"/>
  <c r="K585" i="6" s="1"/>
  <c r="M339" i="6"/>
  <c r="M267" i="6"/>
  <c r="M139" i="6"/>
  <c r="M476" i="6"/>
  <c r="M108" i="6"/>
  <c r="M21" i="6"/>
  <c r="M331" i="6"/>
  <c r="M263" i="6"/>
  <c r="M135" i="6"/>
  <c r="M468" i="6"/>
  <c r="M104" i="6"/>
  <c r="M752" i="6"/>
  <c r="M663" i="6"/>
  <c r="M689" i="6"/>
  <c r="M525" i="6"/>
  <c r="M17" i="6"/>
  <c r="M195" i="6"/>
  <c r="BV69" i="3"/>
  <c r="BX69" i="3" s="1"/>
  <c r="I67" i="6"/>
  <c r="K67" i="6" s="1"/>
  <c r="M96" i="6"/>
  <c r="M896" i="6"/>
  <c r="M408" i="6"/>
  <c r="M875" i="6"/>
  <c r="M779" i="6"/>
  <c r="M469" i="6"/>
  <c r="M365" i="6"/>
  <c r="M317" i="6"/>
  <c r="M269" i="6"/>
  <c r="M221" i="6"/>
  <c r="M173" i="6"/>
  <c r="M125" i="6"/>
  <c r="M77" i="6"/>
  <c r="M538" i="6"/>
  <c r="M186" i="6"/>
  <c r="M880" i="6"/>
  <c r="M399" i="6"/>
  <c r="M478" i="6"/>
  <c r="M521" i="6"/>
  <c r="BV632" i="3"/>
  <c r="BX632" i="3" s="1"/>
  <c r="I630" i="6"/>
  <c r="K630" i="6" s="1"/>
  <c r="M582" i="6"/>
  <c r="M148" i="6"/>
  <c r="M744" i="6"/>
  <c r="M517" i="6"/>
  <c r="M405" i="6"/>
  <c r="M261" i="6"/>
  <c r="M213" i="6"/>
  <c r="M165" i="6"/>
  <c r="M315" i="6"/>
  <c r="M187" i="6"/>
  <c r="M564" i="6"/>
  <c r="M47" i="6"/>
  <c r="M887" i="6"/>
  <c r="M34" i="6"/>
  <c r="M76" i="6"/>
  <c r="M907" i="6"/>
  <c r="M727" i="6"/>
  <c r="M535" i="6"/>
  <c r="M391" i="6"/>
  <c r="M397" i="6"/>
  <c r="M349" i="6"/>
  <c r="M366" i="6"/>
  <c r="M51" i="6"/>
  <c r="M276" i="6"/>
  <c r="BV905" i="3"/>
  <c r="BX905" i="3" s="1"/>
  <c r="I903" i="6"/>
  <c r="K903" i="6" s="1"/>
  <c r="M855" i="6"/>
  <c r="M383" i="6"/>
  <c r="M721" i="6"/>
  <c r="M393" i="6"/>
  <c r="M297" i="6"/>
  <c r="M201" i="6"/>
  <c r="M105" i="6"/>
  <c r="M710" i="6"/>
  <c r="M566" i="6"/>
  <c r="M58" i="6"/>
  <c r="M64" i="6"/>
  <c r="M312" i="6"/>
  <c r="M768" i="6"/>
  <c r="M696" i="6"/>
  <c r="M838" i="6"/>
  <c r="M40" i="6"/>
  <c r="M811" i="6"/>
  <c r="M496" i="6"/>
  <c r="M439" i="6"/>
  <c r="M454" i="6"/>
  <c r="M661" i="6"/>
  <c r="M441" i="6"/>
  <c r="M341" i="6"/>
  <c r="M197" i="6"/>
  <c r="M53" i="6"/>
  <c r="M610" i="6"/>
  <c r="M310" i="6"/>
  <c r="M778" i="6"/>
  <c r="M167" i="6"/>
  <c r="M103" i="6"/>
  <c r="M628" i="6"/>
  <c r="M140" i="6"/>
  <c r="M212" i="6"/>
  <c r="M641" i="6"/>
  <c r="M356" i="6"/>
  <c r="BV914" i="3"/>
  <c r="BX914" i="3" s="1"/>
  <c r="I912" i="6"/>
  <c r="K912" i="6" s="1"/>
  <c r="M812" i="6"/>
  <c r="M509" i="6"/>
  <c r="M401" i="6"/>
  <c r="BV576" i="3"/>
  <c r="BX576" i="3" s="1"/>
  <c r="I574" i="6"/>
  <c r="K574" i="6" s="1"/>
  <c r="M174" i="6"/>
  <c r="M664" i="6"/>
  <c r="M568" i="6"/>
  <c r="M607" i="6"/>
  <c r="M367" i="6"/>
  <c r="M713" i="6"/>
  <c r="M601" i="6"/>
  <c r="M337" i="6"/>
  <c r="M145" i="6"/>
  <c r="M702" i="6"/>
  <c r="BV872" i="3"/>
  <c r="BX872" i="3" s="1"/>
  <c r="I870" i="6"/>
  <c r="K870" i="6" s="1"/>
  <c r="M296" i="6"/>
  <c r="M364" i="6"/>
  <c r="M843" i="6"/>
  <c r="M747" i="6"/>
  <c r="M597" i="6"/>
  <c r="M489" i="6"/>
  <c r="M333" i="6"/>
  <c r="M285" i="6"/>
  <c r="M237" i="6"/>
  <c r="M189" i="6"/>
  <c r="M141" i="6"/>
  <c r="M72" i="6"/>
  <c r="M602" i="6"/>
  <c r="M254" i="6"/>
  <c r="M866" i="6"/>
  <c r="M845" i="6"/>
  <c r="M37" i="6"/>
  <c r="M363" i="6"/>
  <c r="M219" i="6"/>
  <c r="M288" i="6"/>
  <c r="M116" i="6"/>
  <c r="BV913" i="3"/>
  <c r="BX913" i="3" s="1"/>
  <c r="BV912" i="3"/>
  <c r="BV915" i="3"/>
  <c r="BX915" i="3" s="1"/>
  <c r="BV916" i="3"/>
  <c r="BX916" i="3" s="1"/>
  <c r="AR917" i="3"/>
  <c r="BV866" i="3"/>
  <c r="BX866" i="3" s="1"/>
  <c r="BV261" i="3"/>
  <c r="BV604" i="3"/>
  <c r="BX604" i="3" s="1"/>
  <c r="BV543" i="3"/>
  <c r="BV668" i="3"/>
  <c r="BX668" i="3" s="1"/>
  <c r="BV592" i="3"/>
  <c r="BV824" i="3"/>
  <c r="BX824" i="3" s="1"/>
  <c r="BV908" i="3"/>
  <c r="BV764" i="3"/>
  <c r="BV515" i="3"/>
  <c r="BV680" i="3"/>
  <c r="BV205" i="3"/>
  <c r="BV500" i="3"/>
  <c r="BV177" i="3"/>
  <c r="BV134" i="3"/>
  <c r="BV480" i="3"/>
  <c r="BV812" i="3"/>
  <c r="BV776" i="3"/>
  <c r="BX776" i="3" s="1"/>
  <c r="BV740" i="3"/>
  <c r="BX740" i="3" s="1"/>
  <c r="BV860" i="3"/>
  <c r="BV605" i="3"/>
  <c r="BV169" i="3"/>
  <c r="BX169" i="3" s="1"/>
  <c r="BV716" i="3"/>
  <c r="BV548" i="3"/>
  <c r="BV451" i="3"/>
  <c r="BX451" i="3" s="1"/>
  <c r="BV643" i="3"/>
  <c r="BX643" i="3" s="1"/>
  <c r="BV596" i="3"/>
  <c r="BV896" i="3"/>
  <c r="BV476" i="3"/>
  <c r="BV590" i="3"/>
  <c r="BV475" i="3"/>
  <c r="BV857" i="3"/>
  <c r="BX857" i="3" s="1"/>
  <c r="BV828" i="3"/>
  <c r="BX828" i="3" s="1"/>
  <c r="BV349" i="3"/>
  <c r="BV101" i="3"/>
  <c r="BV427" i="3"/>
  <c r="BV81" i="3"/>
  <c r="BV229" i="3"/>
  <c r="BX229" i="3" s="1"/>
  <c r="BV644" i="3"/>
  <c r="BV640" i="3"/>
  <c r="BV762" i="3"/>
  <c r="BV675" i="3"/>
  <c r="BV684" i="3"/>
  <c r="BV26" i="3"/>
  <c r="BV677" i="3"/>
  <c r="BX677" i="3" s="1"/>
  <c r="BV385" i="3"/>
  <c r="BX385" i="3" s="1"/>
  <c r="BV483" i="3"/>
  <c r="BX483" i="3" s="1"/>
  <c r="BV491" i="3"/>
  <c r="BX491" i="3" s="1"/>
  <c r="BV413" i="3"/>
  <c r="BX413" i="3" s="1"/>
  <c r="BV444" i="3"/>
  <c r="BV289" i="3"/>
  <c r="BX289" i="3" s="1"/>
  <c r="BV145" i="3"/>
  <c r="BV652" i="3"/>
  <c r="BX652" i="3" s="1"/>
  <c r="BV766" i="3"/>
  <c r="BV853" i="3"/>
  <c r="BX853" i="3" s="1"/>
  <c r="BV733" i="3"/>
  <c r="BV637" i="3"/>
  <c r="BV841" i="3"/>
  <c r="BV549" i="3"/>
  <c r="BV731" i="3"/>
  <c r="BV322" i="3"/>
  <c r="BX322" i="3" s="1"/>
  <c r="BV528" i="3"/>
  <c r="BX528" i="3" s="1"/>
  <c r="BV416" i="3"/>
  <c r="BV778" i="3"/>
  <c r="BX778" i="3" s="1"/>
  <c r="BV774" i="3"/>
  <c r="BX774" i="3" s="1"/>
  <c r="BV683" i="3"/>
  <c r="BV732" i="3"/>
  <c r="BV540" i="3"/>
  <c r="BV161" i="3"/>
  <c r="BV570" i="3"/>
  <c r="BX570" i="3" s="1"/>
  <c r="BV659" i="3"/>
  <c r="BX659" i="3" s="1"/>
  <c r="BV377" i="3"/>
  <c r="BV61" i="3"/>
  <c r="BV899" i="3"/>
  <c r="BX899" i="3" s="1"/>
  <c r="BV100" i="3"/>
  <c r="BV258" i="3"/>
  <c r="BX258" i="3" s="1"/>
  <c r="BV837" i="3"/>
  <c r="BV636" i="3"/>
  <c r="BV721" i="3"/>
  <c r="BV588" i="3"/>
  <c r="BV369" i="3"/>
  <c r="BX369" i="3" s="1"/>
  <c r="BV254" i="3"/>
  <c r="BV287" i="3"/>
  <c r="BX287" i="3" s="1"/>
  <c r="BV438" i="3"/>
  <c r="BV805" i="3"/>
  <c r="BV672" i="3"/>
  <c r="BV428" i="3"/>
  <c r="BX428" i="3" s="1"/>
  <c r="BV185" i="3"/>
  <c r="BX185" i="3" s="1"/>
  <c r="BV890" i="3"/>
  <c r="BV492" i="3"/>
  <c r="BV814" i="3"/>
  <c r="BX814" i="3" s="1"/>
  <c r="BV901" i="3"/>
  <c r="BX901" i="3" s="1"/>
  <c r="BV704" i="3"/>
  <c r="BX704" i="3" s="1"/>
  <c r="BV584" i="3"/>
  <c r="BX584" i="3" s="1"/>
  <c r="BV635" i="3"/>
  <c r="BV137" i="3"/>
  <c r="BV23" i="3"/>
  <c r="BV897" i="3"/>
  <c r="BX897" i="3" s="1"/>
  <c r="BV761" i="3"/>
  <c r="BX761" i="3" s="1"/>
  <c r="BV656" i="3"/>
  <c r="BV484" i="3"/>
  <c r="BV507" i="3"/>
  <c r="BX507" i="3" s="1"/>
  <c r="BV420" i="3"/>
  <c r="BX420" i="3" s="1"/>
  <c r="BV691" i="3"/>
  <c r="BV627" i="3"/>
  <c r="BV509" i="3"/>
  <c r="BV370" i="3"/>
  <c r="BX370" i="3" s="1"/>
  <c r="BV404" i="3"/>
  <c r="BV611" i="3"/>
  <c r="BV221" i="3"/>
  <c r="BX221" i="3" s="1"/>
  <c r="BV504" i="3"/>
  <c r="BV281" i="3"/>
  <c r="BV193" i="3"/>
  <c r="BX193" i="3" s="1"/>
  <c r="BV696" i="3"/>
  <c r="BV89" i="3"/>
  <c r="BV116" i="3"/>
  <c r="BX116" i="3" s="1"/>
  <c r="BV802" i="3"/>
  <c r="BX802" i="3" s="1"/>
  <c r="BV817" i="3"/>
  <c r="BV432" i="3"/>
  <c r="BX432" i="3" s="1"/>
  <c r="BV595" i="3"/>
  <c r="BV209" i="3"/>
  <c r="BV710" i="3"/>
  <c r="BX710" i="3" s="1"/>
  <c r="BV728" i="3"/>
  <c r="BV648" i="3"/>
  <c r="BV403" i="3"/>
  <c r="BV702" i="3"/>
  <c r="BV606" i="3"/>
  <c r="BV188" i="3"/>
  <c r="BV874" i="3"/>
  <c r="BX874" i="3" s="1"/>
  <c r="BV769" i="3"/>
  <c r="BV715" i="3"/>
  <c r="BV870" i="3"/>
  <c r="BX870" i="3" s="1"/>
  <c r="BV600" i="3"/>
  <c r="BV459" i="3"/>
  <c r="BX459" i="3" s="1"/>
  <c r="BV267" i="3"/>
  <c r="BV331" i="3"/>
  <c r="BV700" i="3"/>
  <c r="BX700" i="3" s="1"/>
  <c r="BV532" i="3"/>
  <c r="BV424" i="3"/>
  <c r="BX424" i="3" s="1"/>
  <c r="BV720" i="3"/>
  <c r="BV582" i="3"/>
  <c r="BV239" i="3"/>
  <c r="BX239" i="3" s="1"/>
  <c r="BV906" i="3"/>
  <c r="BV199" i="3"/>
  <c r="BX199" i="3" s="1"/>
  <c r="BV688" i="3"/>
  <c r="BV412" i="3"/>
  <c r="BV153" i="3"/>
  <c r="BV166" i="3"/>
  <c r="BX166" i="3" s="1"/>
  <c r="BV35" i="3"/>
  <c r="BV67" i="3"/>
  <c r="BX67" i="3" s="1"/>
  <c r="BV603" i="3"/>
  <c r="BX603" i="3" s="1"/>
  <c r="BV488" i="3"/>
  <c r="BV757" i="3"/>
  <c r="BX757" i="3" s="1"/>
  <c r="BV560" i="3"/>
  <c r="BX560" i="3" s="1"/>
  <c r="BV435" i="3"/>
  <c r="BX435" i="3" s="1"/>
  <c r="BV97" i="3"/>
  <c r="BX97" i="3" s="1"/>
  <c r="BV115" i="3"/>
  <c r="BX115" i="3" s="1"/>
  <c r="BV78" i="3"/>
  <c r="BX78" i="3" s="1"/>
  <c r="BV539" i="3"/>
  <c r="BV821" i="3"/>
  <c r="BV421" i="3"/>
  <c r="BV51" i="3"/>
  <c r="BX51" i="3" s="1"/>
  <c r="BV699" i="3"/>
  <c r="BV579" i="3"/>
  <c r="BV411" i="3"/>
  <c r="BV460" i="3"/>
  <c r="BV245" i="3"/>
  <c r="BX245" i="3" s="1"/>
  <c r="BV117" i="3"/>
  <c r="BX117" i="3" s="1"/>
  <c r="BV398" i="3"/>
  <c r="BX398" i="3" s="1"/>
  <c r="BV278" i="3"/>
  <c r="BX278" i="3" s="1"/>
  <c r="BV68" i="3"/>
  <c r="BV833" i="3"/>
  <c r="BV309" i="3"/>
  <c r="BV251" i="3"/>
  <c r="BX251" i="3" s="1"/>
  <c r="BV832" i="3"/>
  <c r="BV237" i="3"/>
  <c r="BV70" i="3"/>
  <c r="BV552" i="3"/>
  <c r="BV524" i="3"/>
  <c r="BV848" i="3"/>
  <c r="BX848" i="3" s="1"/>
  <c r="BV903" i="3"/>
  <c r="BX903" i="3" s="1"/>
  <c r="BV297" i="3"/>
  <c r="BX297" i="3" s="1"/>
  <c r="BV382" i="3"/>
  <c r="BX382" i="3" s="1"/>
  <c r="BV305" i="3"/>
  <c r="BX305" i="3" s="1"/>
  <c r="BV620" i="3"/>
  <c r="BX620" i="3" s="1"/>
  <c r="BV563" i="3"/>
  <c r="BV884" i="3"/>
  <c r="BX884" i="3" s="1"/>
  <c r="BV508" i="3"/>
  <c r="BX508" i="3" s="1"/>
  <c r="BV836" i="3"/>
  <c r="BV87" i="3"/>
  <c r="BV736" i="3"/>
  <c r="BV544" i="3"/>
  <c r="BV131" i="3"/>
  <c r="BV794" i="3"/>
  <c r="BX794" i="3" s="1"/>
  <c r="BV788" i="3"/>
  <c r="BV283" i="3"/>
  <c r="BV346" i="3"/>
  <c r="BV849" i="3"/>
  <c r="BX849" i="3" s="1"/>
  <c r="BV572" i="3"/>
  <c r="BV846" i="3"/>
  <c r="BV676" i="3"/>
  <c r="BX676" i="3" s="1"/>
  <c r="BV628" i="3"/>
  <c r="BV580" i="3"/>
  <c r="BX580" i="3" s="1"/>
  <c r="BV739" i="3"/>
  <c r="BV453" i="3"/>
  <c r="BV381" i="3"/>
  <c r="BV556" i="3"/>
  <c r="BX556" i="3" s="1"/>
  <c r="BV809" i="3"/>
  <c r="BX809" i="3" s="1"/>
  <c r="BV531" i="3"/>
  <c r="BV885" i="3"/>
  <c r="BV745" i="3"/>
  <c r="BV472" i="3"/>
  <c r="BV440" i="3"/>
  <c r="BX440" i="3" s="1"/>
  <c r="BV723" i="3"/>
  <c r="BX723" i="3" s="1"/>
  <c r="BV571" i="3"/>
  <c r="BV253" i="3"/>
  <c r="BX253" i="3" s="1"/>
  <c r="BV206" i="3"/>
  <c r="BX206" i="3" s="1"/>
  <c r="BV103" i="3"/>
  <c r="BX103" i="3" s="1"/>
  <c r="BV793" i="3"/>
  <c r="BV520" i="3"/>
  <c r="BX520" i="3" s="1"/>
  <c r="BV645" i="3"/>
  <c r="BV317" i="3"/>
  <c r="BV734" i="3"/>
  <c r="BV561" i="3"/>
  <c r="BV873" i="3"/>
  <c r="BV616" i="3"/>
  <c r="BX616" i="3" s="1"/>
  <c r="BV568" i="3"/>
  <c r="BV468" i="3"/>
  <c r="BV436" i="3"/>
  <c r="BX436" i="3" s="1"/>
  <c r="BV667" i="3"/>
  <c r="BV784" i="3"/>
  <c r="BX784" i="3" s="1"/>
  <c r="BV519" i="3"/>
  <c r="BX519" i="3" s="1"/>
  <c r="BV712" i="3"/>
  <c r="BX712" i="3" s="1"/>
  <c r="BV664" i="3"/>
  <c r="BX664" i="3" s="1"/>
  <c r="BV516" i="3"/>
  <c r="BX516" i="3" s="1"/>
  <c r="BV662" i="3"/>
  <c r="BV746" i="3"/>
  <c r="BX746" i="3" s="1"/>
  <c r="BV865" i="3"/>
  <c r="BV825" i="3"/>
  <c r="BV777" i="3"/>
  <c r="BV612" i="3"/>
  <c r="BX612" i="3" s="1"/>
  <c r="BV564" i="3"/>
  <c r="BX564" i="3" s="1"/>
  <c r="BV464" i="3"/>
  <c r="BV408" i="3"/>
  <c r="BV707" i="3"/>
  <c r="BV555" i="3"/>
  <c r="BX555" i="3" s="1"/>
  <c r="BV499" i="3"/>
  <c r="BX499" i="3" s="1"/>
  <c r="BV741" i="3"/>
  <c r="BV389" i="3"/>
  <c r="BV353" i="3"/>
  <c r="BV109" i="3"/>
  <c r="BX109" i="3" s="1"/>
  <c r="BV497" i="3"/>
  <c r="BV708" i="3"/>
  <c r="BX708" i="3" s="1"/>
  <c r="BV660" i="3"/>
  <c r="BX660" i="3" s="1"/>
  <c r="BV443" i="3"/>
  <c r="BX443" i="3" s="1"/>
  <c r="BV613" i="3"/>
  <c r="BV338" i="3"/>
  <c r="BV534" i="3"/>
  <c r="BX534" i="3" s="1"/>
  <c r="BV673" i="3"/>
  <c r="BV608" i="3"/>
  <c r="BX608" i="3" s="1"/>
  <c r="BV469" i="3"/>
  <c r="BX469" i="3" s="1"/>
  <c r="BV619" i="3"/>
  <c r="BX619" i="3" s="1"/>
  <c r="BV467" i="3"/>
  <c r="BV486" i="3"/>
  <c r="BV204" i="3"/>
  <c r="BV399" i="3"/>
  <c r="BX399" i="3" s="1"/>
  <c r="BV651" i="3"/>
  <c r="BV577" i="3"/>
  <c r="BV842" i="3"/>
  <c r="BV223" i="3"/>
  <c r="BV510" i="3"/>
  <c r="BX510" i="3" s="1"/>
  <c r="BV882" i="3"/>
  <c r="BX882" i="3" s="1"/>
  <c r="BV445" i="3"/>
  <c r="BV869" i="3"/>
  <c r="BX869" i="3" s="1"/>
  <c r="BV452" i="3"/>
  <c r="BX452" i="3" s="1"/>
  <c r="BV624" i="3"/>
  <c r="BX624" i="3" s="1"/>
  <c r="BV18" i="3"/>
  <c r="BX18" i="3" s="1"/>
  <c r="BV854" i="3"/>
  <c r="BV448" i="3"/>
  <c r="BV547" i="3"/>
  <c r="BV290" i="3"/>
  <c r="BX290" i="3" s="1"/>
  <c r="BV456" i="3"/>
  <c r="BX456" i="3" s="1"/>
  <c r="BV419" i="3"/>
  <c r="BX419" i="3" s="1"/>
  <c r="BV773" i="3"/>
  <c r="BV325" i="3"/>
  <c r="BV90" i="3"/>
  <c r="BV780" i="3"/>
  <c r="BX780" i="3" s="1"/>
  <c r="BV629" i="3"/>
  <c r="BV342" i="3"/>
  <c r="BV889" i="3"/>
  <c r="BX889" i="3" s="1"/>
  <c r="BV536" i="3"/>
  <c r="BV512" i="3"/>
  <c r="BV125" i="3"/>
  <c r="BV724" i="3"/>
  <c r="BV523" i="3"/>
  <c r="BV709" i="3"/>
  <c r="BV217" i="3"/>
  <c r="BV638" i="3"/>
  <c r="BX638" i="3" s="1"/>
  <c r="BV53" i="3"/>
  <c r="BV186" i="3"/>
  <c r="BV581" i="3"/>
  <c r="BX581" i="3" s="1"/>
  <c r="BV273" i="3"/>
  <c r="BX273" i="3" s="1"/>
  <c r="BV701" i="3"/>
  <c r="BX701" i="3" s="1"/>
  <c r="BV615" i="3"/>
  <c r="BX615" i="3" s="1"/>
  <c r="BV602" i="3"/>
  <c r="BX602" i="3" s="1"/>
  <c r="BV902" i="3"/>
  <c r="BV895" i="3"/>
  <c r="BX895" i="3" s="1"/>
  <c r="BV554" i="3"/>
  <c r="BV422" i="3"/>
  <c r="BV390" i="3"/>
  <c r="BV187" i="3"/>
  <c r="BV687" i="3"/>
  <c r="BV639" i="3"/>
  <c r="BV400" i="3"/>
  <c r="BV184" i="3"/>
  <c r="BX184" i="3" s="1"/>
  <c r="BV152" i="3"/>
  <c r="BV128" i="3"/>
  <c r="BX128" i="3" s="1"/>
  <c r="BV77" i="3"/>
  <c r="BV695" i="3"/>
  <c r="BV679" i="3"/>
  <c r="BX679" i="3" s="1"/>
  <c r="BV631" i="3"/>
  <c r="BV575" i="3"/>
  <c r="BV379" i="3"/>
  <c r="BV339" i="3"/>
  <c r="BX339" i="3" s="1"/>
  <c r="BV323" i="3"/>
  <c r="BV275" i="3"/>
  <c r="BV259" i="3"/>
  <c r="BX259" i="3" s="1"/>
  <c r="BV195" i="3"/>
  <c r="BX195" i="3" s="1"/>
  <c r="BV396" i="3"/>
  <c r="BV384" i="3"/>
  <c r="BV372" i="3"/>
  <c r="BX372" i="3" s="1"/>
  <c r="BV348" i="3"/>
  <c r="BV316" i="3"/>
  <c r="BV292" i="3"/>
  <c r="BV276" i="3"/>
  <c r="BX276" i="3" s="1"/>
  <c r="BV260" i="3"/>
  <c r="BX260" i="3" s="1"/>
  <c r="BV242" i="3"/>
  <c r="BX242" i="3" s="1"/>
  <c r="BV173" i="3"/>
  <c r="BX173" i="3" s="1"/>
  <c r="BV165" i="3"/>
  <c r="BX165" i="3" s="1"/>
  <c r="BV157" i="3"/>
  <c r="BX157" i="3" s="1"/>
  <c r="BV149" i="3"/>
  <c r="BV141" i="3"/>
  <c r="BV129" i="3"/>
  <c r="BX129" i="3" s="1"/>
  <c r="BV121" i="3"/>
  <c r="BX121" i="3" s="1"/>
  <c r="BV113" i="3"/>
  <c r="BV105" i="3"/>
  <c r="BX105" i="3" s="1"/>
  <c r="BV93" i="3"/>
  <c r="BX93" i="3" s="1"/>
  <c r="BV85" i="3"/>
  <c r="BV321" i="3"/>
  <c r="BV313" i="3"/>
  <c r="BX313" i="3" s="1"/>
  <c r="BV301" i="3"/>
  <c r="BX301" i="3" s="1"/>
  <c r="BV293" i="3"/>
  <c r="BX293" i="3" s="1"/>
  <c r="BV285" i="3"/>
  <c r="BX285" i="3" s="1"/>
  <c r="BV277" i="3"/>
  <c r="BV269" i="3"/>
  <c r="BV257" i="3"/>
  <c r="BX257" i="3" s="1"/>
  <c r="BV249" i="3"/>
  <c r="BV241" i="3"/>
  <c r="BX241" i="3" s="1"/>
  <c r="BV233" i="3"/>
  <c r="BX233" i="3" s="1"/>
  <c r="BV225" i="3"/>
  <c r="BX225" i="3" s="1"/>
  <c r="BV213" i="3"/>
  <c r="BV201" i="3"/>
  <c r="BV189" i="3"/>
  <c r="BV181" i="3"/>
  <c r="BV502" i="3"/>
  <c r="BV406" i="3"/>
  <c r="BX406" i="3" s="1"/>
  <c r="BV394" i="3"/>
  <c r="BX394" i="3" s="1"/>
  <c r="BV358" i="3"/>
  <c r="BV314" i="3"/>
  <c r="BX314" i="3" s="1"/>
  <c r="BV262" i="3"/>
  <c r="BV246" i="3"/>
  <c r="BX246" i="3" s="1"/>
  <c r="BV182" i="3"/>
  <c r="BX182" i="3" s="1"/>
  <c r="BV171" i="3"/>
  <c r="BV163" i="3"/>
  <c r="BX163" i="3" s="1"/>
  <c r="BV123" i="3"/>
  <c r="BV73" i="3"/>
  <c r="BV65" i="3"/>
  <c r="BV49" i="3"/>
  <c r="BV236" i="3"/>
  <c r="BX236" i="3" s="1"/>
  <c r="BV220" i="3"/>
  <c r="BX220" i="3" s="1"/>
  <c r="BV174" i="3"/>
  <c r="BV158" i="3"/>
  <c r="BX158" i="3" s="1"/>
  <c r="BV430" i="3"/>
  <c r="BX430" i="3" s="1"/>
  <c r="BV354" i="3"/>
  <c r="BV178" i="3"/>
  <c r="BV75" i="3"/>
  <c r="BV59" i="3"/>
  <c r="BV363" i="3"/>
  <c r="BV144" i="3"/>
  <c r="BV76" i="3"/>
  <c r="BX76" i="3" s="1"/>
  <c r="BV333" i="3"/>
  <c r="BV265" i="3"/>
  <c r="BV197" i="3"/>
  <c r="BV133" i="3"/>
  <c r="BV57" i="3"/>
  <c r="BV176" i="3"/>
  <c r="BX176" i="3" s="1"/>
  <c r="BV434" i="3"/>
  <c r="BV657" i="3"/>
  <c r="BV641" i="3"/>
  <c r="BX641" i="3" s="1"/>
  <c r="BV625" i="3"/>
  <c r="BX625" i="3" s="1"/>
  <c r="BV609" i="3"/>
  <c r="BX609" i="3" s="1"/>
  <c r="BV529" i="3"/>
  <c r="BX529" i="3" s="1"/>
  <c r="BV465" i="3"/>
  <c r="BV417" i="3"/>
  <c r="BX417" i="3" s="1"/>
  <c r="BV671" i="3"/>
  <c r="BX671" i="3" s="1"/>
  <c r="BV599" i="3"/>
  <c r="BX599" i="3" s="1"/>
  <c r="BV391" i="3"/>
  <c r="BX391" i="3" s="1"/>
  <c r="BV359" i="3"/>
  <c r="BV343" i="3"/>
  <c r="BX343" i="3" s="1"/>
  <c r="BV295" i="3"/>
  <c r="BV231" i="3"/>
  <c r="BV215" i="3"/>
  <c r="BX215" i="3" s="1"/>
  <c r="BV30" i="3"/>
  <c r="BV366" i="3"/>
  <c r="BX366" i="3" s="1"/>
  <c r="BV858" i="3"/>
  <c r="BX858" i="3" s="1"/>
  <c r="BV822" i="3"/>
  <c r="BV818" i="3"/>
  <c r="BV806" i="3"/>
  <c r="BX806" i="3" s="1"/>
  <c r="BV782" i="3"/>
  <c r="BX782" i="3" s="1"/>
  <c r="BV750" i="3"/>
  <c r="BV801" i="3"/>
  <c r="BX801" i="3" s="1"/>
  <c r="BV789" i="3"/>
  <c r="BV693" i="3"/>
  <c r="BV669" i="3"/>
  <c r="BX669" i="3" s="1"/>
  <c r="BV597" i="3"/>
  <c r="BV573" i="3"/>
  <c r="BX573" i="3" s="1"/>
  <c r="BV541" i="3"/>
  <c r="BV517" i="3"/>
  <c r="BV485" i="3"/>
  <c r="BV477" i="3"/>
  <c r="BX477" i="3" s="1"/>
  <c r="BV437" i="3"/>
  <c r="BV357" i="3"/>
  <c r="BV345" i="3"/>
  <c r="BV337" i="3"/>
  <c r="BV194" i="3"/>
  <c r="BV482" i="3"/>
  <c r="BV711" i="3"/>
  <c r="BX711" i="3" s="1"/>
  <c r="BV655" i="3"/>
  <c r="BX655" i="3" s="1"/>
  <c r="BV559" i="3"/>
  <c r="BX559" i="3" s="1"/>
  <c r="BV527" i="3"/>
  <c r="BV511" i="3"/>
  <c r="BX511" i="3" s="1"/>
  <c r="BV503" i="3"/>
  <c r="BX503" i="3" s="1"/>
  <c r="BV495" i="3"/>
  <c r="BX495" i="3" s="1"/>
  <c r="BV487" i="3"/>
  <c r="BV479" i="3"/>
  <c r="BV439" i="3"/>
  <c r="BX439" i="3" s="1"/>
  <c r="BV431" i="3"/>
  <c r="BV423" i="3"/>
  <c r="BV415" i="3"/>
  <c r="BV371" i="3"/>
  <c r="BV351" i="3"/>
  <c r="BV315" i="3"/>
  <c r="BV303" i="3"/>
  <c r="BV401" i="3"/>
  <c r="BV308" i="3"/>
  <c r="BV280" i="3"/>
  <c r="BX280" i="3" s="1"/>
  <c r="BV104" i="3"/>
  <c r="BV37" i="3"/>
  <c r="BV29" i="3"/>
  <c r="BV21" i="3"/>
  <c r="BV56" i="3"/>
  <c r="BV207" i="3"/>
  <c r="BV183" i="3"/>
  <c r="BV143" i="3"/>
  <c r="BX143" i="3" s="1"/>
  <c r="BV95" i="3"/>
  <c r="BX95" i="3" s="1"/>
  <c r="BV79" i="3"/>
  <c r="BV368" i="3"/>
  <c r="BV352" i="3"/>
  <c r="BX352" i="3" s="1"/>
  <c r="BV320" i="3"/>
  <c r="BV288" i="3"/>
  <c r="BV256" i="3"/>
  <c r="BX256" i="3" s="1"/>
  <c r="BV232" i="3"/>
  <c r="BX232" i="3" s="1"/>
  <c r="BV216" i="3"/>
  <c r="BV172" i="3"/>
  <c r="BV132" i="3"/>
  <c r="BV124" i="3"/>
  <c r="BV92" i="3"/>
  <c r="BV32" i="3"/>
  <c r="BX32" i="3" s="1"/>
  <c r="BV800" i="3"/>
  <c r="BV752" i="3"/>
  <c r="BX752" i="3" s="1"/>
  <c r="BV558" i="3"/>
  <c r="BX558" i="3" s="1"/>
  <c r="BV151" i="3"/>
  <c r="BX151" i="3" s="1"/>
  <c r="BV135" i="3"/>
  <c r="BV392" i="3"/>
  <c r="BV360" i="3"/>
  <c r="BV336" i="3"/>
  <c r="BV208" i="3"/>
  <c r="BX208" i="3" s="1"/>
  <c r="BV164" i="3"/>
  <c r="BX164" i="3" s="1"/>
  <c r="BV24" i="3"/>
  <c r="BV494" i="3"/>
  <c r="BX494" i="3" s="1"/>
  <c r="BV330" i="3"/>
  <c r="BX330" i="3" s="1"/>
  <c r="BV830" i="3"/>
  <c r="BV910" i="3"/>
  <c r="BX910" i="3" s="1"/>
  <c r="BV894" i="3"/>
  <c r="BV886" i="3"/>
  <c r="BV838" i="3"/>
  <c r="BV826" i="3"/>
  <c r="BV798" i="3"/>
  <c r="BX798" i="3" s="1"/>
  <c r="BV786" i="3"/>
  <c r="BV729" i="3"/>
  <c r="BV665" i="3"/>
  <c r="BV633" i="3"/>
  <c r="BX633" i="3" s="1"/>
  <c r="BV585" i="3"/>
  <c r="BV537" i="3"/>
  <c r="BX537" i="3" s="1"/>
  <c r="BV409" i="3"/>
  <c r="BX409" i="3" s="1"/>
  <c r="BV16" i="3"/>
  <c r="BV196" i="3"/>
  <c r="BV816" i="3"/>
  <c r="BV744" i="3"/>
  <c r="BX744" i="3" s="1"/>
  <c r="BV771" i="3"/>
  <c r="BV737" i="3"/>
  <c r="BX737" i="3" s="1"/>
  <c r="BV705" i="3"/>
  <c r="BX705" i="3" s="1"/>
  <c r="BV714" i="3"/>
  <c r="BV678" i="3"/>
  <c r="BV591" i="3"/>
  <c r="BV567" i="3"/>
  <c r="BX567" i="3" s="1"/>
  <c r="BV34" i="3"/>
  <c r="BV328" i="3"/>
  <c r="BV304" i="3"/>
  <c r="BX304" i="3" s="1"/>
  <c r="BV911" i="3"/>
  <c r="BV834" i="3"/>
  <c r="BV790" i="3"/>
  <c r="BX790" i="3" s="1"/>
  <c r="BV735" i="3"/>
  <c r="BV719" i="3"/>
  <c r="BX719" i="3" s="1"/>
  <c r="BV663" i="3"/>
  <c r="BX663" i="3" s="1"/>
  <c r="BV647" i="3"/>
  <c r="BV593" i="3"/>
  <c r="BV376" i="3"/>
  <c r="BX376" i="3" s="1"/>
  <c r="BV296" i="3"/>
  <c r="BV272" i="3"/>
  <c r="BV248" i="3"/>
  <c r="BX248" i="3" s="1"/>
  <c r="BV224" i="3"/>
  <c r="BV200" i="3"/>
  <c r="BV160" i="3"/>
  <c r="BX160" i="3" s="1"/>
  <c r="BV136" i="3"/>
  <c r="BV112" i="3"/>
  <c r="BX112" i="3" s="1"/>
  <c r="BV88" i="3"/>
  <c r="BV40" i="3"/>
  <c r="BX40" i="3" s="1"/>
  <c r="BV904" i="3"/>
  <c r="BV888" i="3"/>
  <c r="BX888" i="3" s="1"/>
  <c r="BV856" i="3"/>
  <c r="BV887" i="3"/>
  <c r="BV879" i="3"/>
  <c r="BV767" i="3"/>
  <c r="BX767" i="3" s="1"/>
  <c r="BV727" i="3"/>
  <c r="BV703" i="3"/>
  <c r="BV623" i="3"/>
  <c r="BV607" i="3"/>
  <c r="BV583" i="3"/>
  <c r="BV551" i="3"/>
  <c r="BX551" i="3" s="1"/>
  <c r="BV535" i="3"/>
  <c r="BV471" i="3"/>
  <c r="BV463" i="3"/>
  <c r="BV455" i="3"/>
  <c r="BX455" i="3" s="1"/>
  <c r="BV447" i="3"/>
  <c r="BX447" i="3" s="1"/>
  <c r="BV395" i="3"/>
  <c r="BX395" i="3" s="1"/>
  <c r="BV383" i="3"/>
  <c r="BX383" i="3" s="1"/>
  <c r="BV375" i="3"/>
  <c r="BV367" i="3"/>
  <c r="BV355" i="3"/>
  <c r="BX355" i="3" s="1"/>
  <c r="BV347" i="3"/>
  <c r="BX347" i="3" s="1"/>
  <c r="BV335" i="3"/>
  <c r="BX335" i="3" s="1"/>
  <c r="BV689" i="3"/>
  <c r="BV545" i="3"/>
  <c r="BX545" i="3" s="1"/>
  <c r="BV513" i="3"/>
  <c r="BV481" i="3"/>
  <c r="BV449" i="3"/>
  <c r="BV433" i="3"/>
  <c r="BX433" i="3" s="1"/>
  <c r="BV327" i="3"/>
  <c r="BV319" i="3"/>
  <c r="BV307" i="3"/>
  <c r="BV299" i="3"/>
  <c r="BX299" i="3" s="1"/>
  <c r="BV291" i="3"/>
  <c r="BX291" i="3" s="1"/>
  <c r="BV279" i="3"/>
  <c r="BV271" i="3"/>
  <c r="BV263" i="3"/>
  <c r="BV255" i="3"/>
  <c r="BV247" i="3"/>
  <c r="BX247" i="3" s="1"/>
  <c r="BV235" i="3"/>
  <c r="BV227" i="3"/>
  <c r="BV219" i="3"/>
  <c r="BV211" i="3"/>
  <c r="BX211" i="3" s="1"/>
  <c r="BV203" i="3"/>
  <c r="BX203" i="3" s="1"/>
  <c r="BV191" i="3"/>
  <c r="BX191" i="3" s="1"/>
  <c r="BV179" i="3"/>
  <c r="BV808" i="3"/>
  <c r="BV768" i="3"/>
  <c r="BV748" i="3"/>
  <c r="BX748" i="3" s="1"/>
  <c r="BV388" i="3"/>
  <c r="BV380" i="3"/>
  <c r="BX380" i="3" s="1"/>
  <c r="BV364" i="3"/>
  <c r="BX364" i="3" s="1"/>
  <c r="BV356" i="3"/>
  <c r="BX356" i="3" s="1"/>
  <c r="BV340" i="3"/>
  <c r="BV324" i="3"/>
  <c r="BX324" i="3" s="1"/>
  <c r="BV312" i="3"/>
  <c r="BX312" i="3" s="1"/>
  <c r="BV300" i="3"/>
  <c r="BV284" i="3"/>
  <c r="BV268" i="3"/>
  <c r="BV252" i="3"/>
  <c r="BV234" i="3"/>
  <c r="BX234" i="3" s="1"/>
  <c r="BV218" i="3"/>
  <c r="BX218" i="3" s="1"/>
  <c r="BV202" i="3"/>
  <c r="BX202" i="3" s="1"/>
  <c r="BV730" i="3"/>
  <c r="BV718" i="3"/>
  <c r="BX718" i="3" s="1"/>
  <c r="BV694" i="3"/>
  <c r="BV682" i="3"/>
  <c r="BX682" i="3" s="1"/>
  <c r="BV666" i="3"/>
  <c r="BX666" i="3" s="1"/>
  <c r="BV650" i="3"/>
  <c r="BV634" i="3"/>
  <c r="BV618" i="3"/>
  <c r="BV566" i="3"/>
  <c r="BX566" i="3" s="1"/>
  <c r="BV542" i="3"/>
  <c r="BX542" i="3" s="1"/>
  <c r="BV522" i="3"/>
  <c r="BV506" i="3"/>
  <c r="BV490" i="3"/>
  <c r="BX490" i="3" s="1"/>
  <c r="BV478" i="3"/>
  <c r="BV466" i="3"/>
  <c r="BX466" i="3" s="1"/>
  <c r="BV450" i="3"/>
  <c r="BV418" i="3"/>
  <c r="BV362" i="3"/>
  <c r="BV350" i="3"/>
  <c r="BV334" i="3"/>
  <c r="BX334" i="3" s="1"/>
  <c r="BV326" i="3"/>
  <c r="BV318" i="3"/>
  <c r="BV306" i="3"/>
  <c r="BX306" i="3" s="1"/>
  <c r="BV298" i="3"/>
  <c r="BX298" i="3" s="1"/>
  <c r="BV250" i="3"/>
  <c r="BV238" i="3"/>
  <c r="BX238" i="3" s="1"/>
  <c r="BV214" i="3"/>
  <c r="BX214" i="3" s="1"/>
  <c r="BV190" i="3"/>
  <c r="BV175" i="3"/>
  <c r="BV167" i="3"/>
  <c r="BX167" i="3" s="1"/>
  <c r="BV159" i="3"/>
  <c r="BX159" i="3" s="1"/>
  <c r="BV147" i="3"/>
  <c r="BX147" i="3" s="1"/>
  <c r="BV139" i="3"/>
  <c r="BV127" i="3"/>
  <c r="BV119" i="3"/>
  <c r="BV107" i="3"/>
  <c r="BX107" i="3" s="1"/>
  <c r="BV99" i="3"/>
  <c r="BV91" i="3"/>
  <c r="BV83" i="3"/>
  <c r="BV45" i="3"/>
  <c r="BX45" i="3" s="1"/>
  <c r="BV244" i="3"/>
  <c r="BV228" i="3"/>
  <c r="BV212" i="3"/>
  <c r="BX212" i="3" s="1"/>
  <c r="BV180" i="3"/>
  <c r="BX180" i="3" s="1"/>
  <c r="BV170" i="3"/>
  <c r="BV162" i="3"/>
  <c r="BX162" i="3" s="1"/>
  <c r="BV150" i="3"/>
  <c r="BV142" i="3"/>
  <c r="BX142" i="3" s="1"/>
  <c r="BV126" i="3"/>
  <c r="BV98" i="3"/>
  <c r="BV82" i="3"/>
  <c r="BX82" i="3" s="1"/>
  <c r="BV58" i="3"/>
  <c r="BV50" i="3"/>
  <c r="BV38" i="3"/>
  <c r="BV311" i="3"/>
  <c r="BX311" i="3" s="1"/>
  <c r="BV243" i="3"/>
  <c r="BX243" i="3" s="1"/>
  <c r="BV155" i="3"/>
  <c r="BX155" i="3" s="1"/>
  <c r="BV111" i="3"/>
  <c r="BX111" i="3" s="1"/>
  <c r="BV47" i="3"/>
  <c r="BX47" i="3" s="1"/>
  <c r="BV386" i="3"/>
  <c r="BX386" i="3" s="1"/>
  <c r="BV310" i="3"/>
  <c r="BX310" i="3" s="1"/>
  <c r="BV266" i="3"/>
  <c r="BV198" i="3"/>
  <c r="BV154" i="3"/>
  <c r="BX154" i="3" s="1"/>
  <c r="BV71" i="3"/>
  <c r="BV63" i="3"/>
  <c r="BX63" i="3" s="1"/>
  <c r="BV55" i="3"/>
  <c r="BX55" i="3" s="1"/>
  <c r="BV43" i="3"/>
  <c r="BX43" i="3" s="1"/>
  <c r="BV407" i="3"/>
  <c r="BX407" i="3" s="1"/>
  <c r="BV387" i="3"/>
  <c r="BX387" i="3" s="1"/>
  <c r="BV240" i="3"/>
  <c r="BV192" i="3"/>
  <c r="BV168" i="3"/>
  <c r="BV148" i="3"/>
  <c r="BV140" i="3"/>
  <c r="BV120" i="3"/>
  <c r="BX120" i="3" s="1"/>
  <c r="BV108" i="3"/>
  <c r="BX108" i="3" s="1"/>
  <c r="BV96" i="3"/>
  <c r="BV84" i="3"/>
  <c r="BX84" i="3" s="1"/>
  <c r="BV72" i="3"/>
  <c r="BX72" i="3" s="1"/>
  <c r="BV60" i="3"/>
  <c r="BX60" i="3" s="1"/>
  <c r="BV36" i="3"/>
  <c r="BV20" i="3"/>
  <c r="BX20" i="3" s="1"/>
  <c r="BV332" i="3"/>
  <c r="BV264" i="3"/>
  <c r="BX264" i="3" s="1"/>
  <c r="BV156" i="3"/>
  <c r="BX156" i="3" s="1"/>
  <c r="BV674" i="3"/>
  <c r="BX674" i="3" s="1"/>
  <c r="BV642" i="3"/>
  <c r="BV626" i="3"/>
  <c r="BV610" i="3"/>
  <c r="BV594" i="3"/>
  <c r="BV578" i="3"/>
  <c r="BX578" i="3" s="1"/>
  <c r="BV546" i="3"/>
  <c r="BV514" i="3"/>
  <c r="BV498" i="3"/>
  <c r="BX498" i="3" s="1"/>
  <c r="BV474" i="3"/>
  <c r="BX474" i="3" s="1"/>
  <c r="BV442" i="3"/>
  <c r="BV426" i="3"/>
  <c r="BV402" i="3"/>
  <c r="BV713" i="3"/>
  <c r="BX713" i="3" s="1"/>
  <c r="BV697" i="3"/>
  <c r="BX697" i="3" s="1"/>
  <c r="BV681" i="3"/>
  <c r="BV649" i="3"/>
  <c r="BX649" i="3" s="1"/>
  <c r="BV617" i="3"/>
  <c r="BX617" i="3" s="1"/>
  <c r="BV601" i="3"/>
  <c r="BX601" i="3" s="1"/>
  <c r="BV569" i="3"/>
  <c r="BV553" i="3"/>
  <c r="BV521" i="3"/>
  <c r="BX521" i="3" s="1"/>
  <c r="BV505" i="3"/>
  <c r="BX505" i="3" s="1"/>
  <c r="BV489" i="3"/>
  <c r="BV473" i="3"/>
  <c r="BV457" i="3"/>
  <c r="BV441" i="3"/>
  <c r="BX441" i="3" s="1"/>
  <c r="BV425" i="3"/>
  <c r="BX425" i="3" s="1"/>
  <c r="BV80" i="3"/>
  <c r="BV64" i="3"/>
  <c r="BX64" i="3" s="1"/>
  <c r="BV41" i="3"/>
  <c r="BX41" i="3" s="1"/>
  <c r="BV33" i="3"/>
  <c r="BX33" i="3" s="1"/>
  <c r="BV25" i="3"/>
  <c r="BV17" i="3"/>
  <c r="BV48" i="3"/>
  <c r="BV28" i="3"/>
  <c r="BV44" i="3"/>
  <c r="BX44" i="3" s="1"/>
  <c r="BV898" i="3"/>
  <c r="BV878" i="3"/>
  <c r="BX878" i="3" s="1"/>
  <c r="BV862" i="3"/>
  <c r="BV850" i="3"/>
  <c r="BX850" i="3" s="1"/>
  <c r="BV810" i="3"/>
  <c r="BV770" i="3"/>
  <c r="BV758" i="3"/>
  <c r="BV754" i="3"/>
  <c r="BV742" i="3"/>
  <c r="BX742" i="3" s="1"/>
  <c r="BV909" i="3"/>
  <c r="BV893" i="3"/>
  <c r="BX893" i="3" s="1"/>
  <c r="BV881" i="3"/>
  <c r="BV877" i="3"/>
  <c r="BV861" i="3"/>
  <c r="BX861" i="3" s="1"/>
  <c r="BV845" i="3"/>
  <c r="BX845" i="3" s="1"/>
  <c r="BV829" i="3"/>
  <c r="BV813" i="3"/>
  <c r="BX813" i="3" s="1"/>
  <c r="BV797" i="3"/>
  <c r="BX797" i="3" s="1"/>
  <c r="BV785" i="3"/>
  <c r="BV781" i="3"/>
  <c r="BV765" i="3"/>
  <c r="BX765" i="3" s="1"/>
  <c r="BV753" i="3"/>
  <c r="BV749" i="3"/>
  <c r="BX749" i="3" s="1"/>
  <c r="BV725" i="3"/>
  <c r="BV717" i="3"/>
  <c r="BV685" i="3"/>
  <c r="BX685" i="3" s="1"/>
  <c r="BV661" i="3"/>
  <c r="BX661" i="3" s="1"/>
  <c r="BV653" i="3"/>
  <c r="BX653" i="3" s="1"/>
  <c r="BV621" i="3"/>
  <c r="BV589" i="3"/>
  <c r="BX589" i="3" s="1"/>
  <c r="BV565" i="3"/>
  <c r="BX565" i="3" s="1"/>
  <c r="BV557" i="3"/>
  <c r="BX557" i="3" s="1"/>
  <c r="BV533" i="3"/>
  <c r="BV525" i="3"/>
  <c r="BV501" i="3"/>
  <c r="BX501" i="3" s="1"/>
  <c r="BV493" i="3"/>
  <c r="BX493" i="3" s="1"/>
  <c r="BV461" i="3"/>
  <c r="BX461" i="3" s="1"/>
  <c r="BV429" i="3"/>
  <c r="BV405" i="3"/>
  <c r="BX405" i="3" s="1"/>
  <c r="BV397" i="3"/>
  <c r="BV393" i="3"/>
  <c r="BX393" i="3" s="1"/>
  <c r="BV373" i="3"/>
  <c r="BX373" i="3" s="1"/>
  <c r="BV365" i="3"/>
  <c r="BX365" i="3" s="1"/>
  <c r="BV361" i="3"/>
  <c r="BX361" i="3" s="1"/>
  <c r="BV341" i="3"/>
  <c r="BV329" i="3"/>
  <c r="BV378" i="3"/>
  <c r="BX378" i="3" s="1"/>
  <c r="BV374" i="3"/>
  <c r="BX374" i="3" s="1"/>
  <c r="BV118" i="3"/>
  <c r="BX118" i="3" s="1"/>
  <c r="BV106" i="3"/>
  <c r="BV876" i="3"/>
  <c r="BX876" i="3" s="1"/>
  <c r="BV868" i="3"/>
  <c r="BX868" i="3" s="1"/>
  <c r="BV871" i="3"/>
  <c r="BV859" i="3"/>
  <c r="BX859" i="3" s="1"/>
  <c r="BV855" i="3"/>
  <c r="BX855" i="3" s="1"/>
  <c r="BV851" i="3"/>
  <c r="BX851" i="3" s="1"/>
  <c r="BV839" i="3"/>
  <c r="BV835" i="3"/>
  <c r="BV823" i="3"/>
  <c r="BX823" i="3" s="1"/>
  <c r="BV815" i="3"/>
  <c r="BX815" i="3" s="1"/>
  <c r="BV807" i="3"/>
  <c r="BV803" i="3"/>
  <c r="BX803" i="3" s="1"/>
  <c r="BV799" i="3"/>
  <c r="BX799" i="3" s="1"/>
  <c r="BV787" i="3"/>
  <c r="BV759" i="3"/>
  <c r="BX759" i="3" s="1"/>
  <c r="BV755" i="3"/>
  <c r="BX755" i="3" s="1"/>
  <c r="BV751" i="3"/>
  <c r="BV530" i="3"/>
  <c r="BV458" i="3"/>
  <c r="BX458" i="3" s="1"/>
  <c r="BV302" i="3"/>
  <c r="BX302" i="3" s="1"/>
  <c r="BV294" i="3"/>
  <c r="BV286" i="3"/>
  <c r="BV282" i="3"/>
  <c r="BV274" i="3"/>
  <c r="BV270" i="3"/>
  <c r="BV230" i="3"/>
  <c r="BV226" i="3"/>
  <c r="BV222" i="3"/>
  <c r="BV210" i="3"/>
  <c r="BV146" i="3"/>
  <c r="BX146" i="3" s="1"/>
  <c r="BV138" i="3"/>
  <c r="BX138" i="3" s="1"/>
  <c r="BV130" i="3"/>
  <c r="BX130" i="3" s="1"/>
  <c r="BV122" i="3"/>
  <c r="BV114" i="3"/>
  <c r="BV110" i="3"/>
  <c r="BV102" i="3"/>
  <c r="BV94" i="3"/>
  <c r="BX94" i="3" s="1"/>
  <c r="BV86" i="3"/>
  <c r="BV74" i="3"/>
  <c r="BX74" i="3" s="1"/>
  <c r="BV66" i="3"/>
  <c r="BV62" i="3"/>
  <c r="BX62" i="3" s="1"/>
  <c r="BV54" i="3"/>
  <c r="BX54" i="3" s="1"/>
  <c r="BV39" i="3"/>
  <c r="BX39" i="3" s="1"/>
  <c r="BV31" i="3"/>
  <c r="BV27" i="3"/>
  <c r="BV19" i="3"/>
  <c r="BV52" i="3"/>
  <c r="BX52" i="3" s="1"/>
  <c r="BV46" i="3"/>
  <c r="BX46" i="3" s="1"/>
  <c r="BV42" i="3"/>
  <c r="BX42" i="3" s="1"/>
  <c r="BV22" i="3"/>
  <c r="BV900" i="3"/>
  <c r="BV892" i="3"/>
  <c r="BV880" i="3"/>
  <c r="BV864" i="3"/>
  <c r="BV852" i="3"/>
  <c r="BV844" i="3"/>
  <c r="BX844" i="3" s="1"/>
  <c r="BV840" i="3"/>
  <c r="BX840" i="3" s="1"/>
  <c r="BV820" i="3"/>
  <c r="BX820" i="3" s="1"/>
  <c r="BV804" i="3"/>
  <c r="BV796" i="3"/>
  <c r="BX796" i="3" s="1"/>
  <c r="BV792" i="3"/>
  <c r="BX792" i="3" s="1"/>
  <c r="BV772" i="3"/>
  <c r="BX772" i="3" s="1"/>
  <c r="BV760" i="3"/>
  <c r="BV756" i="3"/>
  <c r="BV907" i="3"/>
  <c r="BV891" i="3"/>
  <c r="BV883" i="3"/>
  <c r="BV875" i="3"/>
  <c r="BV867" i="3"/>
  <c r="BX867" i="3" s="1"/>
  <c r="BV863" i="3"/>
  <c r="BX863" i="3" s="1"/>
  <c r="BV847" i="3"/>
  <c r="BX847" i="3" s="1"/>
  <c r="BV843" i="3"/>
  <c r="BV831" i="3"/>
  <c r="BV827" i="3"/>
  <c r="BV819" i="3"/>
  <c r="BX819" i="3" s="1"/>
  <c r="BV811" i="3"/>
  <c r="BV795" i="3"/>
  <c r="BV791" i="3"/>
  <c r="BV783" i="3"/>
  <c r="BV779" i="3"/>
  <c r="BV775" i="3"/>
  <c r="BX775" i="3" s="1"/>
  <c r="BV763" i="3"/>
  <c r="BV747" i="3"/>
  <c r="BV743" i="3"/>
  <c r="BV738" i="3"/>
  <c r="BV726" i="3"/>
  <c r="BX726" i="3" s="1"/>
  <c r="BV722" i="3"/>
  <c r="BV706" i="3"/>
  <c r="BX706" i="3" s="1"/>
  <c r="BV698" i="3"/>
  <c r="BX698" i="3" s="1"/>
  <c r="BV690" i="3"/>
  <c r="BX690" i="3" s="1"/>
  <c r="BV686" i="3"/>
  <c r="BV670" i="3"/>
  <c r="BV658" i="3"/>
  <c r="BX658" i="3" s="1"/>
  <c r="BV654" i="3"/>
  <c r="BX654" i="3" s="1"/>
  <c r="BV646" i="3"/>
  <c r="BX646" i="3" s="1"/>
  <c r="BV630" i="3"/>
  <c r="BX630" i="3" s="1"/>
  <c r="BV622" i="3"/>
  <c r="BX622" i="3" s="1"/>
  <c r="BV614" i="3"/>
  <c r="BX614" i="3" s="1"/>
  <c r="BV598" i="3"/>
  <c r="BV586" i="3"/>
  <c r="BV574" i="3"/>
  <c r="BV562" i="3"/>
  <c r="BX562" i="3" s="1"/>
  <c r="BV550" i="3"/>
  <c r="BX550" i="3" s="1"/>
  <c r="BV538" i="3"/>
  <c r="BV526" i="3"/>
  <c r="BV518" i="3"/>
  <c r="BX518" i="3" s="1"/>
  <c r="BV470" i="3"/>
  <c r="BV462" i="3"/>
  <c r="BV454" i="3"/>
  <c r="BV446" i="3"/>
  <c r="BX446" i="3" s="1"/>
  <c r="BV414" i="3"/>
  <c r="BV410" i="3"/>
  <c r="K14" i="6" l="1"/>
  <c r="M14" i="6" s="1"/>
  <c r="H17" i="14"/>
  <c r="K12" i="14"/>
  <c r="G17" i="14"/>
  <c r="G23" i="14"/>
  <c r="K23" i="14" s="1"/>
  <c r="H23" i="14"/>
  <c r="BX16" i="3"/>
  <c r="P219" i="6"/>
  <c r="Q708" i="6"/>
  <c r="Q893" i="6"/>
  <c r="Q822" i="6"/>
  <c r="P418" i="6"/>
  <c r="P227" i="6"/>
  <c r="Q851" i="6"/>
  <c r="Q449" i="6"/>
  <c r="Q459" i="6"/>
  <c r="P822" i="6"/>
  <c r="Q799" i="6"/>
  <c r="P505" i="6"/>
  <c r="Q602" i="6"/>
  <c r="P555" i="6"/>
  <c r="P847" i="6"/>
  <c r="Q411" i="6"/>
  <c r="Q219" i="6"/>
  <c r="Q555" i="6"/>
  <c r="Q847" i="6"/>
  <c r="P322" i="6"/>
  <c r="Q610" i="6"/>
  <c r="P571" i="6"/>
  <c r="P454" i="6"/>
  <c r="Q579" i="6"/>
  <c r="P895" i="6"/>
  <c r="Q553" i="6"/>
  <c r="P579" i="6"/>
  <c r="P407" i="6"/>
  <c r="P204" i="6"/>
  <c r="P553" i="6"/>
  <c r="Q74" i="6"/>
  <c r="Q37" i="6"/>
  <c r="P653" i="6"/>
  <c r="Q407" i="6"/>
  <c r="Q204" i="6"/>
  <c r="Q601" i="6"/>
  <c r="P216" i="6"/>
  <c r="P908" i="6"/>
  <c r="P240" i="6"/>
  <c r="P49" i="6"/>
  <c r="P601" i="6"/>
  <c r="P812" i="6"/>
  <c r="Q216" i="6"/>
  <c r="Q908" i="6"/>
  <c r="P320" i="6"/>
  <c r="P527" i="6"/>
  <c r="Q364" i="6"/>
  <c r="P65" i="6"/>
  <c r="P864" i="6"/>
  <c r="Q845" i="6"/>
  <c r="P364" i="6"/>
  <c r="Q849" i="6"/>
  <c r="Q65" i="6"/>
  <c r="P396" i="6"/>
  <c r="P404" i="6"/>
  <c r="P708" i="6"/>
  <c r="P845" i="6"/>
  <c r="Q418" i="6"/>
  <c r="P532" i="6"/>
  <c r="P113" i="6"/>
  <c r="P359" i="6"/>
  <c r="P774" i="6"/>
  <c r="Q532" i="6"/>
  <c r="P901" i="6"/>
  <c r="P434" i="6"/>
  <c r="P249" i="6"/>
  <c r="P449" i="6"/>
  <c r="Q774" i="6"/>
  <c r="Q434" i="6"/>
  <c r="Q341" i="6"/>
  <c r="P796" i="6"/>
  <c r="BX263" i="3"/>
  <c r="Q261" i="6" s="1"/>
  <c r="P261" i="6"/>
  <c r="BX186" i="3"/>
  <c r="Q184" i="6" s="1"/>
  <c r="P184" i="6"/>
  <c r="BX756" i="3"/>
  <c r="P754" i="6"/>
  <c r="BX900" i="3"/>
  <c r="P898" i="6"/>
  <c r="BX810" i="3"/>
  <c r="P808" i="6"/>
  <c r="BX808" i="3"/>
  <c r="Q806" i="6" s="1"/>
  <c r="P806" i="6"/>
  <c r="BX827" i="3"/>
  <c r="P825" i="6"/>
  <c r="BX594" i="3"/>
  <c r="P592" i="6"/>
  <c r="BX738" i="3"/>
  <c r="P736" i="6"/>
  <c r="BX862" i="3"/>
  <c r="Q860" i="6" s="1"/>
  <c r="P860" i="6"/>
  <c r="BX610" i="3"/>
  <c r="P608" i="6"/>
  <c r="BX96" i="3"/>
  <c r="P94" i="6"/>
  <c r="BX38" i="3"/>
  <c r="Q36" i="6" s="1"/>
  <c r="P36" i="6"/>
  <c r="BX362" i="3"/>
  <c r="Q360" i="6" s="1"/>
  <c r="P360" i="6"/>
  <c r="BX300" i="3"/>
  <c r="P298" i="6"/>
  <c r="BX315" i="3"/>
  <c r="P313" i="6"/>
  <c r="BX348" i="3"/>
  <c r="P346" i="6"/>
  <c r="BX743" i="3"/>
  <c r="Q741" i="6" s="1"/>
  <c r="P741" i="6"/>
  <c r="BX843" i="3"/>
  <c r="Q841" i="6" s="1"/>
  <c r="P841" i="6"/>
  <c r="BX102" i="3"/>
  <c r="P100" i="6"/>
  <c r="BX106" i="3"/>
  <c r="P104" i="6"/>
  <c r="BX429" i="3"/>
  <c r="Q427" i="6" s="1"/>
  <c r="P427" i="6"/>
  <c r="BX626" i="3"/>
  <c r="P624" i="6"/>
  <c r="BX71" i="3"/>
  <c r="P69" i="6"/>
  <c r="BX50" i="3"/>
  <c r="P48" i="6"/>
  <c r="BX244" i="3"/>
  <c r="Q242" i="6" s="1"/>
  <c r="P242" i="6"/>
  <c r="BX175" i="3"/>
  <c r="P173" i="6"/>
  <c r="BX307" i="3"/>
  <c r="Q305" i="6" s="1"/>
  <c r="P305" i="6"/>
  <c r="BX623" i="3"/>
  <c r="Q621" i="6" s="1"/>
  <c r="P621" i="6"/>
  <c r="BX136" i="3"/>
  <c r="Q134" i="6" s="1"/>
  <c r="P134" i="6"/>
  <c r="BX735" i="3"/>
  <c r="Q733" i="6" s="1"/>
  <c r="P733" i="6"/>
  <c r="BX786" i="3"/>
  <c r="Q784" i="6" s="1"/>
  <c r="P784" i="6"/>
  <c r="BX132" i="3"/>
  <c r="Q130" i="6" s="1"/>
  <c r="P130" i="6"/>
  <c r="BX183" i="3"/>
  <c r="Q181" i="6" s="1"/>
  <c r="P181" i="6"/>
  <c r="BX541" i="3"/>
  <c r="P539" i="6"/>
  <c r="BX465" i="3"/>
  <c r="P463" i="6"/>
  <c r="BX523" i="3"/>
  <c r="P521" i="6"/>
  <c r="BX470" i="3"/>
  <c r="Q468" i="6" s="1"/>
  <c r="P468" i="6"/>
  <c r="BX747" i="3"/>
  <c r="P745" i="6"/>
  <c r="BX804" i="3"/>
  <c r="P802" i="6"/>
  <c r="BX110" i="3"/>
  <c r="P108" i="6"/>
  <c r="BX282" i="3"/>
  <c r="Q280" i="6" s="1"/>
  <c r="P280" i="6"/>
  <c r="BX807" i="3"/>
  <c r="Q805" i="6" s="1"/>
  <c r="P805" i="6"/>
  <c r="BX717" i="3"/>
  <c r="P715" i="6"/>
  <c r="BX877" i="3"/>
  <c r="P875" i="6"/>
  <c r="BX898" i="3"/>
  <c r="Q896" i="6" s="1"/>
  <c r="P896" i="6"/>
  <c r="BX457" i="3"/>
  <c r="P455" i="6"/>
  <c r="BX642" i="3"/>
  <c r="P640" i="6"/>
  <c r="BX58" i="3"/>
  <c r="Q56" i="6" s="1"/>
  <c r="P56" i="6"/>
  <c r="BX190" i="3"/>
  <c r="Q188" i="6" s="1"/>
  <c r="P188" i="6"/>
  <c r="BX450" i="3"/>
  <c r="P448" i="6"/>
  <c r="BX319" i="3"/>
  <c r="P317" i="6"/>
  <c r="BX375" i="3"/>
  <c r="P373" i="6"/>
  <c r="BX703" i="3"/>
  <c r="Q701" i="6" s="1"/>
  <c r="P701" i="6"/>
  <c r="BX771" i="3"/>
  <c r="Q769" i="6" s="1"/>
  <c r="P769" i="6"/>
  <c r="BX336" i="3"/>
  <c r="P334" i="6"/>
  <c r="BX172" i="3"/>
  <c r="P170" i="6"/>
  <c r="BX207" i="3"/>
  <c r="Q205" i="6" s="1"/>
  <c r="P205" i="6"/>
  <c r="BX371" i="3"/>
  <c r="P369" i="6"/>
  <c r="BX49" i="3"/>
  <c r="P47" i="6"/>
  <c r="BX277" i="3"/>
  <c r="Q275" i="6" s="1"/>
  <c r="P275" i="6"/>
  <c r="BX141" i="3"/>
  <c r="Q139" i="6" s="1"/>
  <c r="P139" i="6"/>
  <c r="BX384" i="3"/>
  <c r="P382" i="6"/>
  <c r="BX77" i="3"/>
  <c r="P75" i="6"/>
  <c r="BX902" i="3"/>
  <c r="P900" i="6"/>
  <c r="BX724" i="3"/>
  <c r="Q722" i="6" s="1"/>
  <c r="P722" i="6"/>
  <c r="BX223" i="3"/>
  <c r="P221" i="6"/>
  <c r="BX317" i="3"/>
  <c r="Q315" i="6" s="1"/>
  <c r="P315" i="6"/>
  <c r="BX885" i="3"/>
  <c r="P883" i="6"/>
  <c r="BX563" i="3"/>
  <c r="Q561" i="6" s="1"/>
  <c r="P561" i="6"/>
  <c r="BX532" i="3"/>
  <c r="P530" i="6"/>
  <c r="BX702" i="3"/>
  <c r="P700" i="6"/>
  <c r="BX696" i="3"/>
  <c r="Q694" i="6" s="1"/>
  <c r="P694" i="6"/>
  <c r="BX492" i="3"/>
  <c r="Q490" i="6" s="1"/>
  <c r="P490" i="6"/>
  <c r="BX636" i="3"/>
  <c r="P634" i="6"/>
  <c r="BX683" i="3"/>
  <c r="P681" i="6"/>
  <c r="BX766" i="3"/>
  <c r="P764" i="6"/>
  <c r="BX675" i="3"/>
  <c r="Q673" i="6" s="1"/>
  <c r="P673" i="6"/>
  <c r="BX590" i="3"/>
  <c r="P588" i="6"/>
  <c r="BX592" i="3"/>
  <c r="P590" i="6"/>
  <c r="P255" i="6"/>
  <c r="P288" i="6"/>
  <c r="P155" i="6"/>
  <c r="P797" i="6"/>
  <c r="Q30" i="6"/>
  <c r="P350" i="6"/>
  <c r="P698" i="6"/>
  <c r="Q285" i="6"/>
  <c r="Q653" i="6"/>
  <c r="P459" i="6"/>
  <c r="P695" i="6"/>
  <c r="P843" i="6"/>
  <c r="Q232" i="6"/>
  <c r="Q136" i="6"/>
  <c r="P753" i="6"/>
  <c r="Q354" i="6"/>
  <c r="Q49" i="6"/>
  <c r="Q337" i="6"/>
  <c r="P657" i="6"/>
  <c r="Q568" i="6"/>
  <c r="Q776" i="6"/>
  <c r="Q886" i="6"/>
  <c r="P209" i="6"/>
  <c r="Q641" i="6"/>
  <c r="Q380" i="6"/>
  <c r="Q231" i="6"/>
  <c r="Q901" i="6"/>
  <c r="P610" i="6"/>
  <c r="Q197" i="6"/>
  <c r="Q497" i="6"/>
  <c r="Q39" i="6"/>
  <c r="P519" i="6"/>
  <c r="Q755" i="6"/>
  <c r="Q304" i="6"/>
  <c r="P696" i="6"/>
  <c r="P144" i="6"/>
  <c r="P107" i="6"/>
  <c r="P857" i="6"/>
  <c r="Q218" i="6"/>
  <c r="P297" i="6"/>
  <c r="P613" i="6"/>
  <c r="P488" i="6"/>
  <c r="Q492" i="6"/>
  <c r="Q450" i="6"/>
  <c r="P157" i="6"/>
  <c r="Q763" i="6"/>
  <c r="P74" i="6"/>
  <c r="Q332" i="6"/>
  <c r="Q794" i="6"/>
  <c r="P278" i="6"/>
  <c r="P780" i="6"/>
  <c r="P234" i="6"/>
  <c r="BX785" i="3"/>
  <c r="P783" i="6"/>
  <c r="BX487" i="3"/>
  <c r="Q485" i="6" s="1"/>
  <c r="P485" i="6"/>
  <c r="BX359" i="3"/>
  <c r="Q357" i="6" s="1"/>
  <c r="P357" i="6"/>
  <c r="BX763" i="3"/>
  <c r="Q761" i="6" s="1"/>
  <c r="P761" i="6"/>
  <c r="BX219" i="3"/>
  <c r="Q217" i="6" s="1"/>
  <c r="P217" i="6"/>
  <c r="BX834" i="3"/>
  <c r="Q832" i="6" s="1"/>
  <c r="P832" i="6"/>
  <c r="BX826" i="3"/>
  <c r="P824" i="6"/>
  <c r="BX360" i="3"/>
  <c r="Q358" i="6" s="1"/>
  <c r="P358" i="6"/>
  <c r="BX216" i="3"/>
  <c r="Q214" i="6" s="1"/>
  <c r="P214" i="6"/>
  <c r="BX56" i="3"/>
  <c r="Q54" i="6" s="1"/>
  <c r="P54" i="6"/>
  <c r="BX415" i="3"/>
  <c r="Q413" i="6" s="1"/>
  <c r="P413" i="6"/>
  <c r="BX597" i="3"/>
  <c r="Q595" i="6" s="1"/>
  <c r="P595" i="6"/>
  <c r="BX30" i="3"/>
  <c r="P28" i="6"/>
  <c r="BX144" i="3"/>
  <c r="Q142" i="6" s="1"/>
  <c r="P142" i="6"/>
  <c r="BX65" i="3"/>
  <c r="Q63" i="6" s="1"/>
  <c r="P63" i="6"/>
  <c r="BX502" i="3"/>
  <c r="Q500" i="6" s="1"/>
  <c r="P500" i="6"/>
  <c r="BX149" i="3"/>
  <c r="P147" i="6"/>
  <c r="BX396" i="3"/>
  <c r="Q394" i="6" s="1"/>
  <c r="P394" i="6"/>
  <c r="BX125" i="3"/>
  <c r="Q123" i="6" s="1"/>
  <c r="P123" i="6"/>
  <c r="BX842" i="3"/>
  <c r="Q840" i="6" s="1"/>
  <c r="P840" i="6"/>
  <c r="BX338" i="3"/>
  <c r="Q336" i="6" s="1"/>
  <c r="P336" i="6"/>
  <c r="BX707" i="3"/>
  <c r="Q705" i="6" s="1"/>
  <c r="P705" i="6"/>
  <c r="BX645" i="3"/>
  <c r="P643" i="6"/>
  <c r="BX531" i="3"/>
  <c r="Q529" i="6" s="1"/>
  <c r="P529" i="6"/>
  <c r="BX346" i="3"/>
  <c r="P344" i="6"/>
  <c r="BX309" i="3"/>
  <c r="Q307" i="6" s="1"/>
  <c r="P307" i="6"/>
  <c r="BX421" i="3"/>
  <c r="Q419" i="6" s="1"/>
  <c r="P419" i="6"/>
  <c r="BX35" i="3"/>
  <c r="Q33" i="6" s="1"/>
  <c r="P33" i="6"/>
  <c r="BX403" i="3"/>
  <c r="Q401" i="6" s="1"/>
  <c r="P401" i="6"/>
  <c r="BX484" i="3"/>
  <c r="Q482" i="6" s="1"/>
  <c r="P482" i="6"/>
  <c r="BX890" i="3"/>
  <c r="Q888" i="6" s="1"/>
  <c r="P888" i="6"/>
  <c r="BX837" i="3"/>
  <c r="Q835" i="6" s="1"/>
  <c r="P835" i="6"/>
  <c r="BX762" i="3"/>
  <c r="Q760" i="6" s="1"/>
  <c r="P760" i="6"/>
  <c r="BX476" i="3"/>
  <c r="Q474" i="6" s="1"/>
  <c r="P474" i="6"/>
  <c r="BX812" i="3"/>
  <c r="Q810" i="6" s="1"/>
  <c r="P810" i="6"/>
  <c r="Q255" i="6"/>
  <c r="Q288" i="6"/>
  <c r="Q155" i="6"/>
  <c r="P106" i="6"/>
  <c r="P72" i="6"/>
  <c r="P333" i="6"/>
  <c r="Q695" i="6"/>
  <c r="Q843" i="6"/>
  <c r="Q444" i="6"/>
  <c r="Q163" i="6"/>
  <c r="Q801" i="6"/>
  <c r="P38" i="6"/>
  <c r="P354" i="6"/>
  <c r="P385" i="6"/>
  <c r="P659" i="6"/>
  <c r="P568" i="6"/>
  <c r="P856" i="6"/>
  <c r="P800" i="6"/>
  <c r="P212" i="6"/>
  <c r="P295" i="6"/>
  <c r="P778" i="6"/>
  <c r="P262" i="6"/>
  <c r="P197" i="6"/>
  <c r="P39" i="6"/>
  <c r="P491" i="6"/>
  <c r="P859" i="6"/>
  <c r="P156" i="6"/>
  <c r="P481" i="6"/>
  <c r="P161" i="6"/>
  <c r="Q144" i="6"/>
  <c r="P710" i="6"/>
  <c r="Q297" i="6"/>
  <c r="Q613" i="6"/>
  <c r="Q488" i="6"/>
  <c r="Q157" i="6"/>
  <c r="P391" i="6"/>
  <c r="P70" i="6"/>
  <c r="P353" i="6"/>
  <c r="P332" i="6"/>
  <c r="P60" i="6"/>
  <c r="P517" i="6"/>
  <c r="BX127" i="3"/>
  <c r="P125" i="6"/>
  <c r="BX830" i="3"/>
  <c r="Q828" i="6" s="1"/>
  <c r="P828" i="6"/>
  <c r="BX85" i="3"/>
  <c r="Q83" i="6" s="1"/>
  <c r="P83" i="6"/>
  <c r="BX66" i="3"/>
  <c r="Q64" i="6" s="1"/>
  <c r="P64" i="6"/>
  <c r="BX598" i="3"/>
  <c r="P596" i="6"/>
  <c r="BX114" i="3"/>
  <c r="Q112" i="6" s="1"/>
  <c r="P112" i="6"/>
  <c r="BX28" i="3"/>
  <c r="Q26" i="6" s="1"/>
  <c r="P26" i="6"/>
  <c r="BX148" i="3"/>
  <c r="Q146" i="6" s="1"/>
  <c r="P146" i="6"/>
  <c r="BX91" i="3"/>
  <c r="P89" i="6"/>
  <c r="BX478" i="3"/>
  <c r="Q476" i="6" s="1"/>
  <c r="P476" i="6"/>
  <c r="BX227" i="3"/>
  <c r="Q225" i="6" s="1"/>
  <c r="P225" i="6"/>
  <c r="BX224" i="3"/>
  <c r="Q222" i="6" s="1"/>
  <c r="P222" i="6"/>
  <c r="BX911" i="3"/>
  <c r="Q909" i="6" s="1"/>
  <c r="P909" i="6"/>
  <c r="BX816" i="3"/>
  <c r="Q814" i="6" s="1"/>
  <c r="P814" i="6"/>
  <c r="BX838" i="3"/>
  <c r="Q836" i="6" s="1"/>
  <c r="P836" i="6"/>
  <c r="BX392" i="3"/>
  <c r="Q390" i="6" s="1"/>
  <c r="P390" i="6"/>
  <c r="BX21" i="3"/>
  <c r="P19" i="6"/>
  <c r="BX423" i="3"/>
  <c r="Q421" i="6" s="1"/>
  <c r="P421" i="6"/>
  <c r="BX482" i="3"/>
  <c r="Q480" i="6" s="1"/>
  <c r="P480" i="6"/>
  <c r="BX363" i="3"/>
  <c r="Q361" i="6" s="1"/>
  <c r="P361" i="6"/>
  <c r="BX73" i="3"/>
  <c r="Q71" i="6" s="1"/>
  <c r="P71" i="6"/>
  <c r="BX181" i="3"/>
  <c r="Q179" i="6" s="1"/>
  <c r="P179" i="6"/>
  <c r="BX152" i="3"/>
  <c r="P150" i="6"/>
  <c r="BX512" i="3"/>
  <c r="Q510" i="6" s="1"/>
  <c r="P510" i="6"/>
  <c r="BX547" i="3"/>
  <c r="Q545" i="6" s="1"/>
  <c r="P545" i="6"/>
  <c r="BX577" i="3"/>
  <c r="Q575" i="6" s="1"/>
  <c r="P575" i="6"/>
  <c r="BX613" i="3"/>
  <c r="Q611" i="6" s="1"/>
  <c r="P611" i="6"/>
  <c r="BX408" i="3"/>
  <c r="Q406" i="6" s="1"/>
  <c r="P406" i="6"/>
  <c r="BX283" i="3"/>
  <c r="P281" i="6"/>
  <c r="BX833" i="3"/>
  <c r="Q831" i="6" s="1"/>
  <c r="P831" i="6"/>
  <c r="BX821" i="3"/>
  <c r="Q819" i="6" s="1"/>
  <c r="P819" i="6"/>
  <c r="BX331" i="3"/>
  <c r="Q329" i="6" s="1"/>
  <c r="P329" i="6"/>
  <c r="BX648" i="3"/>
  <c r="P646" i="6"/>
  <c r="BX281" i="3"/>
  <c r="Q279" i="6" s="1"/>
  <c r="P279" i="6"/>
  <c r="BX656" i="3"/>
  <c r="Q654" i="6" s="1"/>
  <c r="P654" i="6"/>
  <c r="BX145" i="3"/>
  <c r="Q143" i="6" s="1"/>
  <c r="P143" i="6"/>
  <c r="BX640" i="3"/>
  <c r="P638" i="6"/>
  <c r="BX896" i="3"/>
  <c r="Q894" i="6" s="1"/>
  <c r="P894" i="6"/>
  <c r="BX480" i="3"/>
  <c r="Q478" i="6" s="1"/>
  <c r="P478" i="6"/>
  <c r="BX543" i="3"/>
  <c r="Q541" i="6" s="1"/>
  <c r="P541" i="6"/>
  <c r="Q368" i="6"/>
  <c r="Q106" i="6"/>
  <c r="Q72" i="6"/>
  <c r="Q333" i="6"/>
  <c r="P709" i="6"/>
  <c r="P456" i="6"/>
  <c r="P891" i="6"/>
  <c r="P444" i="6"/>
  <c r="P163" i="6"/>
  <c r="P801" i="6"/>
  <c r="Q38" i="6"/>
  <c r="Q426" i="6"/>
  <c r="P430" i="6"/>
  <c r="Q659" i="6"/>
  <c r="P664" i="6"/>
  <c r="Q856" i="6"/>
  <c r="P174" i="6"/>
  <c r="P509" i="6"/>
  <c r="Q800" i="6"/>
  <c r="Q212" i="6"/>
  <c r="Q295" i="6"/>
  <c r="Q262" i="6"/>
  <c r="P658" i="6"/>
  <c r="Q245" i="6"/>
  <c r="P615" i="6"/>
  <c r="P453" i="6"/>
  <c r="P439" i="6"/>
  <c r="P817" i="6"/>
  <c r="P740" i="6"/>
  <c r="Q171" i="6"/>
  <c r="P782" i="6"/>
  <c r="Q710" i="6"/>
  <c r="P788" i="6"/>
  <c r="P95" i="6"/>
  <c r="Q882" i="6"/>
  <c r="Q868" i="6"/>
  <c r="P556" i="6"/>
  <c r="Q70" i="6"/>
  <c r="Q353" i="6"/>
  <c r="P913" i="6"/>
  <c r="P428" i="6"/>
  <c r="P842" i="6"/>
  <c r="P374" i="6"/>
  <c r="P165" i="6"/>
  <c r="Q517" i="6"/>
  <c r="P699" i="6"/>
  <c r="P750" i="6"/>
  <c r="BX751" i="3"/>
  <c r="P749" i="6"/>
  <c r="BX36" i="3"/>
  <c r="Q34" i="6" s="1"/>
  <c r="P34" i="6"/>
  <c r="BX722" i="3"/>
  <c r="Q720" i="6" s="1"/>
  <c r="P720" i="6"/>
  <c r="BX725" i="3"/>
  <c r="Q723" i="6" s="1"/>
  <c r="P723" i="6"/>
  <c r="BX402" i="3"/>
  <c r="Q400" i="6" s="1"/>
  <c r="P400" i="6"/>
  <c r="BX694" i="3"/>
  <c r="Q692" i="6" s="1"/>
  <c r="P692" i="6"/>
  <c r="BX200" i="3"/>
  <c r="Q198" i="6" s="1"/>
  <c r="P198" i="6"/>
  <c r="BX526" i="3"/>
  <c r="Q524" i="6" s="1"/>
  <c r="P524" i="6"/>
  <c r="BX27" i="3"/>
  <c r="Q25" i="6" s="1"/>
  <c r="P25" i="6"/>
  <c r="BX294" i="3"/>
  <c r="Q292" i="6" s="1"/>
  <c r="P292" i="6"/>
  <c r="BX99" i="3"/>
  <c r="Q97" i="6" s="1"/>
  <c r="P97" i="6"/>
  <c r="BX235" i="3"/>
  <c r="Q233" i="6" s="1"/>
  <c r="P233" i="6"/>
  <c r="P246" i="6"/>
  <c r="BX886" i="3"/>
  <c r="Q884" i="6" s="1"/>
  <c r="P884" i="6"/>
  <c r="BX29" i="3"/>
  <c r="Q27" i="6" s="1"/>
  <c r="P27" i="6"/>
  <c r="BX194" i="3"/>
  <c r="Q192" i="6" s="1"/>
  <c r="P192" i="6"/>
  <c r="BX693" i="3"/>
  <c r="Q691" i="6" s="1"/>
  <c r="P691" i="6"/>
  <c r="BX231" i="3"/>
  <c r="P229" i="6"/>
  <c r="BX59" i="3"/>
  <c r="Q57" i="6" s="1"/>
  <c r="P57" i="6"/>
  <c r="BX123" i="3"/>
  <c r="Q121" i="6" s="1"/>
  <c r="P121" i="6"/>
  <c r="BX189" i="3"/>
  <c r="Q187" i="6" s="1"/>
  <c r="P187" i="6"/>
  <c r="BX536" i="3"/>
  <c r="Q534" i="6" s="1"/>
  <c r="P534" i="6"/>
  <c r="BX448" i="3"/>
  <c r="Q446" i="6" s="1"/>
  <c r="P446" i="6"/>
  <c r="BX651" i="3"/>
  <c r="Q649" i="6" s="1"/>
  <c r="P649" i="6"/>
  <c r="BX464" i="3"/>
  <c r="Q462" i="6" s="1"/>
  <c r="P462" i="6"/>
  <c r="BX793" i="3"/>
  <c r="P791" i="6"/>
  <c r="BX788" i="3"/>
  <c r="Q786" i="6" s="1"/>
  <c r="P786" i="6"/>
  <c r="BX68" i="3"/>
  <c r="Q66" i="6" s="1"/>
  <c r="P66" i="6"/>
  <c r="BX539" i="3"/>
  <c r="Q537" i="6" s="1"/>
  <c r="P537" i="6"/>
  <c r="BX153" i="3"/>
  <c r="P151" i="6"/>
  <c r="BX267" i="3"/>
  <c r="Q265" i="6" s="1"/>
  <c r="P265" i="6"/>
  <c r="BX728" i="3"/>
  <c r="Q726" i="6" s="1"/>
  <c r="P726" i="6"/>
  <c r="BX504" i="3"/>
  <c r="Q502" i="6" s="1"/>
  <c r="P502" i="6"/>
  <c r="BX100" i="3"/>
  <c r="Q98" i="6" s="1"/>
  <c r="P98" i="6"/>
  <c r="BX416" i="3"/>
  <c r="Q414" i="6" s="1"/>
  <c r="P414" i="6"/>
  <c r="BX644" i="3"/>
  <c r="Q642" i="6" s="1"/>
  <c r="P642" i="6"/>
  <c r="BX596" i="3"/>
  <c r="Q594" i="6" s="1"/>
  <c r="P594" i="6"/>
  <c r="BX134" i="3"/>
  <c r="P132" i="6"/>
  <c r="P368" i="6"/>
  <c r="P154" i="6"/>
  <c r="P506" i="6"/>
  <c r="P93" i="6"/>
  <c r="P381" i="6"/>
  <c r="Q709" i="6"/>
  <c r="Q456" i="6"/>
  <c r="Q891" i="6"/>
  <c r="P164" i="6"/>
  <c r="Q296" i="6"/>
  <c r="P110" i="6"/>
  <c r="P426" i="6"/>
  <c r="P145" i="6"/>
  <c r="Q437" i="6"/>
  <c r="Q430" i="6"/>
  <c r="Q415" i="6"/>
  <c r="Q664" i="6"/>
  <c r="Q509" i="6"/>
  <c r="P303" i="6"/>
  <c r="P628" i="6"/>
  <c r="P826" i="6"/>
  <c r="Q310" i="6"/>
  <c r="Q658" i="6"/>
  <c r="P245" i="6"/>
  <c r="P475" i="6"/>
  <c r="P711" i="6"/>
  <c r="P851" i="6"/>
  <c r="Q740" i="6"/>
  <c r="P312" i="6"/>
  <c r="P171" i="6"/>
  <c r="P362" i="6"/>
  <c r="P345" i="6"/>
  <c r="P721" i="6"/>
  <c r="P680" i="6"/>
  <c r="P548" i="6"/>
  <c r="P417" i="6"/>
  <c r="P882" i="6"/>
  <c r="P618" i="6"/>
  <c r="P587" i="6"/>
  <c r="P868" i="6"/>
  <c r="Q556" i="6"/>
  <c r="P370" i="6"/>
  <c r="P223" i="6"/>
  <c r="Q165" i="6"/>
  <c r="P867" i="6"/>
  <c r="BX210" i="3"/>
  <c r="Q208" i="6" s="1"/>
  <c r="P208" i="6"/>
  <c r="BX222" i="3"/>
  <c r="Q220" i="6" s="1"/>
  <c r="P220" i="6"/>
  <c r="BX414" i="3"/>
  <c r="Q412" i="6" s="1"/>
  <c r="P412" i="6"/>
  <c r="BX19" i="3"/>
  <c r="P17" i="6"/>
  <c r="BX881" i="3"/>
  <c r="Q879" i="6" s="1"/>
  <c r="P879" i="6"/>
  <c r="BX198" i="3"/>
  <c r="Q196" i="6" s="1"/>
  <c r="P196" i="6"/>
  <c r="BX340" i="3"/>
  <c r="Q338" i="6" s="1"/>
  <c r="P338" i="6"/>
  <c r="BX727" i="3"/>
  <c r="Q725" i="6" s="1"/>
  <c r="P725" i="6"/>
  <c r="BX122" i="3"/>
  <c r="Q120" i="6" s="1"/>
  <c r="P120" i="6"/>
  <c r="BX489" i="3"/>
  <c r="Q487" i="6" s="1"/>
  <c r="P487" i="6"/>
  <c r="BX266" i="3"/>
  <c r="Q264" i="6" s="1"/>
  <c r="P264" i="6"/>
  <c r="BX538" i="3"/>
  <c r="Q536" i="6" s="1"/>
  <c r="P536" i="6"/>
  <c r="BX779" i="3"/>
  <c r="Q777" i="6" s="1"/>
  <c r="P777" i="6"/>
  <c r="BX875" i="3"/>
  <c r="Q873" i="6" s="1"/>
  <c r="P873" i="6"/>
  <c r="BX31" i="3"/>
  <c r="Q29" i="6" s="1"/>
  <c r="P29" i="6"/>
  <c r="BX835" i="3"/>
  <c r="Q833" i="6" s="1"/>
  <c r="P833" i="6"/>
  <c r="BX525" i="3"/>
  <c r="Q523" i="6" s="1"/>
  <c r="P523" i="6"/>
  <c r="BX909" i="3"/>
  <c r="Q907" i="6" s="1"/>
  <c r="P907" i="6"/>
  <c r="BX442" i="3"/>
  <c r="Q440" i="6" s="1"/>
  <c r="P440" i="6"/>
  <c r="BX168" i="3"/>
  <c r="Q166" i="6" s="1"/>
  <c r="P166" i="6"/>
  <c r="BX126" i="3"/>
  <c r="Q124" i="6" s="1"/>
  <c r="P124" i="6"/>
  <c r="BX449" i="3"/>
  <c r="Q447" i="6" s="1"/>
  <c r="P447" i="6"/>
  <c r="BX879" i="3"/>
  <c r="Q877" i="6" s="1"/>
  <c r="P877" i="6"/>
  <c r="BX196" i="3"/>
  <c r="Q194" i="6" s="1"/>
  <c r="P194" i="6"/>
  <c r="BX135" i="3"/>
  <c r="Q133" i="6" s="1"/>
  <c r="P133" i="6"/>
  <c r="BX431" i="3"/>
  <c r="Q429" i="6" s="1"/>
  <c r="P429" i="6"/>
  <c r="BX686" i="3"/>
  <c r="Q684" i="6" s="1"/>
  <c r="P684" i="6"/>
  <c r="BX341" i="3"/>
  <c r="Q339" i="6" s="1"/>
  <c r="P339" i="6"/>
  <c r="BX17" i="3"/>
  <c r="Q15" i="6" s="1"/>
  <c r="P15" i="6"/>
  <c r="BX506" i="3"/>
  <c r="Q504" i="6" s="1"/>
  <c r="P504" i="6"/>
  <c r="BX894" i="3"/>
  <c r="Q892" i="6" s="1"/>
  <c r="P892" i="6"/>
  <c r="BX37" i="3"/>
  <c r="Q35" i="6" s="1"/>
  <c r="P35" i="6"/>
  <c r="BX789" i="3"/>
  <c r="Q787" i="6" s="1"/>
  <c r="P787" i="6"/>
  <c r="BX657" i="3"/>
  <c r="Q655" i="6" s="1"/>
  <c r="P655" i="6"/>
  <c r="BX75" i="3"/>
  <c r="Q73" i="6" s="1"/>
  <c r="P73" i="6"/>
  <c r="BX201" i="3"/>
  <c r="Q199" i="6" s="1"/>
  <c r="P199" i="6"/>
  <c r="BX275" i="3"/>
  <c r="Q273" i="6" s="1"/>
  <c r="P273" i="6"/>
  <c r="BX400" i="3"/>
  <c r="Q398" i="6" s="1"/>
  <c r="P398" i="6"/>
  <c r="BX854" i="3"/>
  <c r="Q852" i="6" s="1"/>
  <c r="P852" i="6"/>
  <c r="BX667" i="3"/>
  <c r="Q665" i="6" s="1"/>
  <c r="P665" i="6"/>
  <c r="BX381" i="3"/>
  <c r="Q379" i="6" s="1"/>
  <c r="P379" i="6"/>
  <c r="BX412" i="3"/>
  <c r="Q410" i="6" s="1"/>
  <c r="P410" i="6"/>
  <c r="BX672" i="3"/>
  <c r="Q670" i="6" s="1"/>
  <c r="P670" i="6"/>
  <c r="BX444" i="3"/>
  <c r="Q442" i="6" s="1"/>
  <c r="P442" i="6"/>
  <c r="BX177" i="3"/>
  <c r="Q175" i="6" s="1"/>
  <c r="P175" i="6"/>
  <c r="BX261" i="3"/>
  <c r="Q259" i="6" s="1"/>
  <c r="P259" i="6"/>
  <c r="Q116" i="6"/>
  <c r="P508" i="6"/>
  <c r="P283" i="6"/>
  <c r="P893" i="6"/>
  <c r="Q154" i="6"/>
  <c r="Q506" i="6"/>
  <c r="Q93" i="6"/>
  <c r="Q381" i="6"/>
  <c r="Q422" i="6"/>
  <c r="P651" i="6"/>
  <c r="Q560" i="6"/>
  <c r="P772" i="6"/>
  <c r="Q164" i="6"/>
  <c r="P296" i="6"/>
  <c r="Q227" i="6"/>
  <c r="P849" i="6"/>
  <c r="Q110" i="6"/>
  <c r="Q145" i="6"/>
  <c r="P437" i="6"/>
  <c r="P82" i="6"/>
  <c r="P415" i="6"/>
  <c r="Q372" i="6"/>
  <c r="Q322" i="6"/>
  <c r="Q677" i="6"/>
  <c r="Q812" i="6"/>
  <c r="P45" i="6"/>
  <c r="Q826" i="6"/>
  <c r="P310" i="6"/>
  <c r="P661" i="6"/>
  <c r="Q475" i="6"/>
  <c r="Q711" i="6"/>
  <c r="P617" i="6"/>
  <c r="P631" i="6"/>
  <c r="P40" i="6"/>
  <c r="P652" i="6"/>
  <c r="P838" i="6"/>
  <c r="P457" i="6"/>
  <c r="Q312" i="6"/>
  <c r="Q362" i="6"/>
  <c r="P105" i="6"/>
  <c r="P393" i="6"/>
  <c r="Q721" i="6"/>
  <c r="P675" i="6"/>
  <c r="P276" i="6"/>
  <c r="P804" i="6"/>
  <c r="Q370" i="6"/>
  <c r="Q564" i="6"/>
  <c r="P80" i="6"/>
  <c r="P213" i="6"/>
  <c r="P378" i="6"/>
  <c r="BX574" i="3"/>
  <c r="Q572" i="6" s="1"/>
  <c r="P572" i="6"/>
  <c r="BX758" i="3"/>
  <c r="Q756" i="6" s="1"/>
  <c r="P756" i="6"/>
  <c r="BX471" i="3"/>
  <c r="Q469" i="6" s="1"/>
  <c r="P469" i="6"/>
  <c r="BX687" i="3"/>
  <c r="Q685" i="6" s="1"/>
  <c r="P685" i="6"/>
  <c r="BX286" i="3"/>
  <c r="Q284" i="6" s="1"/>
  <c r="P284" i="6"/>
  <c r="BX473" i="3"/>
  <c r="Q471" i="6" s="1"/>
  <c r="P471" i="6"/>
  <c r="BX140" i="3"/>
  <c r="Q138" i="6" s="1"/>
  <c r="P138" i="6"/>
  <c r="BX83" i="3"/>
  <c r="Q81" i="6" s="1"/>
  <c r="P81" i="6"/>
  <c r="BX327" i="3"/>
  <c r="Q325" i="6" s="1"/>
  <c r="P325" i="6"/>
  <c r="BX426" i="3"/>
  <c r="Q424" i="6" s="1"/>
  <c r="P424" i="6"/>
  <c r="BX98" i="3"/>
  <c r="P96" i="6"/>
  <c r="BX670" i="3"/>
  <c r="Q668" i="6" s="1"/>
  <c r="P668" i="6"/>
  <c r="BX329" i="3"/>
  <c r="Q327" i="6" s="1"/>
  <c r="P327" i="6"/>
  <c r="BX753" i="3"/>
  <c r="Q751" i="6" s="1"/>
  <c r="P751" i="6"/>
  <c r="BX48" i="3"/>
  <c r="Q46" i="6" s="1"/>
  <c r="P46" i="6"/>
  <c r="BX250" i="3"/>
  <c r="Q248" i="6" s="1"/>
  <c r="P248" i="6"/>
  <c r="BX730" i="3"/>
  <c r="Q728" i="6" s="1"/>
  <c r="P728" i="6"/>
  <c r="BX783" i="3"/>
  <c r="Q781" i="6" s="1"/>
  <c r="P781" i="6"/>
  <c r="BX883" i="3"/>
  <c r="Q881" i="6" s="1"/>
  <c r="P881" i="6"/>
  <c r="BX852" i="3"/>
  <c r="Q850" i="6" s="1"/>
  <c r="P850" i="6"/>
  <c r="BX839" i="3"/>
  <c r="Q837" i="6" s="1"/>
  <c r="P837" i="6"/>
  <c r="BX533" i="3"/>
  <c r="Q531" i="6" s="1"/>
  <c r="P531" i="6"/>
  <c r="BX332" i="3"/>
  <c r="P330" i="6"/>
  <c r="BX192" i="3"/>
  <c r="Q190" i="6" s="1"/>
  <c r="P190" i="6"/>
  <c r="BX481" i="3"/>
  <c r="Q479" i="6" s="1"/>
  <c r="P479" i="6"/>
  <c r="BX887" i="3"/>
  <c r="Q885" i="6" s="1"/>
  <c r="P885" i="6"/>
  <c r="BX272" i="3"/>
  <c r="Q270" i="6" s="1"/>
  <c r="P270" i="6"/>
  <c r="BX328" i="3"/>
  <c r="Q326" i="6" s="1"/>
  <c r="P326" i="6"/>
  <c r="BX288" i="3"/>
  <c r="Q286" i="6" s="1"/>
  <c r="P286" i="6"/>
  <c r="BX337" i="3"/>
  <c r="Q335" i="6" s="1"/>
  <c r="P335" i="6"/>
  <c r="BX295" i="3"/>
  <c r="Q293" i="6" s="1"/>
  <c r="P293" i="6"/>
  <c r="BX791" i="3"/>
  <c r="Q789" i="6" s="1"/>
  <c r="P789" i="6"/>
  <c r="BX891" i="3"/>
  <c r="Q889" i="6" s="1"/>
  <c r="P889" i="6"/>
  <c r="BX864" i="3"/>
  <c r="Q862" i="6" s="1"/>
  <c r="P862" i="6"/>
  <c r="BX530" i="3"/>
  <c r="P528" i="6"/>
  <c r="BX781" i="3"/>
  <c r="Q779" i="6" s="1"/>
  <c r="P779" i="6"/>
  <c r="BX754" i="3"/>
  <c r="Q752" i="6" s="1"/>
  <c r="P752" i="6"/>
  <c r="BX25" i="3"/>
  <c r="Q23" i="6" s="1"/>
  <c r="P23" i="6"/>
  <c r="BX553" i="3"/>
  <c r="Q551" i="6" s="1"/>
  <c r="P551" i="6"/>
  <c r="BX240" i="3"/>
  <c r="Q238" i="6" s="1"/>
  <c r="P238" i="6"/>
  <c r="BX150" i="3"/>
  <c r="Q148" i="6" s="1"/>
  <c r="P148" i="6"/>
  <c r="BX119" i="3"/>
  <c r="Q117" i="6" s="1"/>
  <c r="P117" i="6"/>
  <c r="BX522" i="3"/>
  <c r="Q520" i="6" s="1"/>
  <c r="P520" i="6"/>
  <c r="BX388" i="3"/>
  <c r="Q386" i="6" s="1"/>
  <c r="P386" i="6"/>
  <c r="BX255" i="3"/>
  <c r="Q253" i="6" s="1"/>
  <c r="P253" i="6"/>
  <c r="BX513" i="3"/>
  <c r="Q511" i="6" s="1"/>
  <c r="P511" i="6"/>
  <c r="BX463" i="3"/>
  <c r="Q461" i="6" s="1"/>
  <c r="P461" i="6"/>
  <c r="BX856" i="3"/>
  <c r="Q854" i="6" s="1"/>
  <c r="P854" i="6"/>
  <c r="BX296" i="3"/>
  <c r="Q294" i="6" s="1"/>
  <c r="P294" i="6"/>
  <c r="BX34" i="3"/>
  <c r="Q32" i="6" s="1"/>
  <c r="P32" i="6"/>
  <c r="BX320" i="3"/>
  <c r="Q318" i="6" s="1"/>
  <c r="P318" i="6"/>
  <c r="BX104" i="3"/>
  <c r="Q102" i="6" s="1"/>
  <c r="P102" i="6"/>
  <c r="BX479" i="3"/>
  <c r="Q477" i="6" s="1"/>
  <c r="P477" i="6"/>
  <c r="BX345" i="3"/>
  <c r="Q343" i="6" s="1"/>
  <c r="P343" i="6"/>
  <c r="BX434" i="3"/>
  <c r="Q432" i="6" s="1"/>
  <c r="P432" i="6"/>
  <c r="BX178" i="3"/>
  <c r="Q176" i="6" s="1"/>
  <c r="P176" i="6"/>
  <c r="BX171" i="3"/>
  <c r="Q169" i="6" s="1"/>
  <c r="P169" i="6"/>
  <c r="BX213" i="3"/>
  <c r="Q211" i="6" s="1"/>
  <c r="P211" i="6"/>
  <c r="BX321" i="3"/>
  <c r="Q319" i="6" s="1"/>
  <c r="P319" i="6"/>
  <c r="BX323" i="3"/>
  <c r="Q321" i="6" s="1"/>
  <c r="P321" i="6"/>
  <c r="BX639" i="3"/>
  <c r="Q637" i="6" s="1"/>
  <c r="P637" i="6"/>
  <c r="BX342" i="3"/>
  <c r="Q340" i="6" s="1"/>
  <c r="P340" i="6"/>
  <c r="BX204" i="3"/>
  <c r="Q202" i="6" s="1"/>
  <c r="P202" i="6"/>
  <c r="BX453" i="3"/>
  <c r="Q451" i="6" s="1"/>
  <c r="P451" i="6"/>
  <c r="BX131" i="3"/>
  <c r="Q129" i="6" s="1"/>
  <c r="P129" i="6"/>
  <c r="BX688" i="3"/>
  <c r="Q686" i="6" s="1"/>
  <c r="P686" i="6"/>
  <c r="BX600" i="3"/>
  <c r="Q598" i="6" s="1"/>
  <c r="P598" i="6"/>
  <c r="BX209" i="3"/>
  <c r="Q207" i="6" s="1"/>
  <c r="P207" i="6"/>
  <c r="BX611" i="3"/>
  <c r="Q609" i="6" s="1"/>
  <c r="P609" i="6"/>
  <c r="BX23" i="3"/>
  <c r="Q21" i="6" s="1"/>
  <c r="P21" i="6"/>
  <c r="BX805" i="3"/>
  <c r="Q803" i="6" s="1"/>
  <c r="P803" i="6"/>
  <c r="BX61" i="3"/>
  <c r="Q59" i="6" s="1"/>
  <c r="P59" i="6"/>
  <c r="BX81" i="3"/>
  <c r="Q79" i="6" s="1"/>
  <c r="P79" i="6"/>
  <c r="BX500" i="3"/>
  <c r="Q498" i="6" s="1"/>
  <c r="P498" i="6"/>
  <c r="P116" i="6"/>
  <c r="Q508" i="6"/>
  <c r="Q283" i="6"/>
  <c r="P770" i="6"/>
  <c r="Q206" i="6"/>
  <c r="Q554" i="6"/>
  <c r="P141" i="6"/>
  <c r="P433" i="6"/>
  <c r="P422" i="6"/>
  <c r="Q651" i="6"/>
  <c r="P560" i="6"/>
  <c r="Q772" i="6"/>
  <c r="P191" i="6"/>
  <c r="P376" i="6"/>
  <c r="P291" i="6"/>
  <c r="P897" i="6"/>
  <c r="P158" i="6"/>
  <c r="P558" i="6"/>
  <c r="Q193" i="6"/>
  <c r="P493" i="6"/>
  <c r="Q82" i="6"/>
  <c r="P799" i="6"/>
  <c r="P372" i="6"/>
  <c r="M574" i="6"/>
  <c r="Q574" i="6" s="1"/>
  <c r="P574" i="6"/>
  <c r="P677" i="6"/>
  <c r="P140" i="6"/>
  <c r="Q724" i="6"/>
  <c r="Q45" i="6"/>
  <c r="Q874" i="6"/>
  <c r="P706" i="6"/>
  <c r="P341" i="6"/>
  <c r="Q661" i="6"/>
  <c r="Q571" i="6"/>
  <c r="P472" i="6"/>
  <c r="P899" i="6"/>
  <c r="Q457" i="6"/>
  <c r="P287" i="6"/>
  <c r="P392" i="6"/>
  <c r="P299" i="6"/>
  <c r="Q105" i="6"/>
  <c r="Q393" i="6"/>
  <c r="P431" i="6"/>
  <c r="P759" i="6"/>
  <c r="P16" i="6"/>
  <c r="Q644" i="6"/>
  <c r="P765" i="6"/>
  <c r="P666" i="6"/>
  <c r="P683" i="6"/>
  <c r="P564" i="6"/>
  <c r="P773" i="6"/>
  <c r="Q80" i="6"/>
  <c r="Q530" i="6"/>
  <c r="P744" i="6"/>
  <c r="BX569" i="3"/>
  <c r="P567" i="6"/>
  <c r="BX357" i="3"/>
  <c r="Q355" i="6" s="1"/>
  <c r="P355" i="6"/>
  <c r="BX486" i="3"/>
  <c r="Q484" i="6" s="1"/>
  <c r="P484" i="6"/>
  <c r="BX497" i="3"/>
  <c r="Q495" i="6" s="1"/>
  <c r="P495" i="6"/>
  <c r="BX777" i="3"/>
  <c r="Q775" i="6" s="1"/>
  <c r="P775" i="6"/>
  <c r="BX468" i="3"/>
  <c r="Q466" i="6" s="1"/>
  <c r="P466" i="6"/>
  <c r="BX739" i="3"/>
  <c r="Q737" i="6" s="1"/>
  <c r="P737" i="6"/>
  <c r="BX544" i="3"/>
  <c r="Q542" i="6" s="1"/>
  <c r="P542" i="6"/>
  <c r="BX595" i="3"/>
  <c r="Q593" i="6" s="1"/>
  <c r="P593" i="6"/>
  <c r="BX404" i="3"/>
  <c r="Q402" i="6" s="1"/>
  <c r="P402" i="6"/>
  <c r="BX137" i="3"/>
  <c r="Q135" i="6" s="1"/>
  <c r="P135" i="6"/>
  <c r="BX438" i="3"/>
  <c r="Q436" i="6" s="1"/>
  <c r="P436" i="6"/>
  <c r="BX377" i="3"/>
  <c r="Q375" i="6" s="1"/>
  <c r="P375" i="6"/>
  <c r="BX731" i="3"/>
  <c r="Q729" i="6" s="1"/>
  <c r="P729" i="6"/>
  <c r="BX427" i="3"/>
  <c r="Q425" i="6" s="1"/>
  <c r="P425" i="6"/>
  <c r="BX548" i="3"/>
  <c r="Q546" i="6" s="1"/>
  <c r="P546" i="6"/>
  <c r="BX205" i="3"/>
  <c r="Q203" i="6" s="1"/>
  <c r="P203" i="6"/>
  <c r="Q239" i="6"/>
  <c r="P612" i="6"/>
  <c r="Q363" i="6"/>
  <c r="Q770" i="6"/>
  <c r="P206" i="6"/>
  <c r="P554" i="6"/>
  <c r="Q141" i="6"/>
  <c r="Q433" i="6"/>
  <c r="P42" i="6"/>
  <c r="P656" i="6"/>
  <c r="P848" i="6"/>
  <c r="Q191" i="6"/>
  <c r="Q376" i="6"/>
  <c r="Q558" i="6"/>
  <c r="P193" i="6"/>
  <c r="Q493" i="6"/>
  <c r="P607" i="6"/>
  <c r="Q256" i="6"/>
  <c r="P499" i="6"/>
  <c r="P914" i="6"/>
  <c r="Q140" i="6"/>
  <c r="P724" i="6"/>
  <c r="P757" i="6"/>
  <c r="P874" i="6"/>
  <c r="P53" i="6"/>
  <c r="P717" i="6"/>
  <c r="Q472" i="6"/>
  <c r="P669" i="6"/>
  <c r="P496" i="6"/>
  <c r="P384" i="6"/>
  <c r="P119" i="6"/>
  <c r="P126" i="6"/>
  <c r="Q287" i="6"/>
  <c r="Q299" i="6"/>
  <c r="P58" i="6"/>
  <c r="Q518" i="6"/>
  <c r="P18" i="6"/>
  <c r="P52" i="6"/>
  <c r="P644" i="6"/>
  <c r="Q765" i="6"/>
  <c r="Q170" i="6"/>
  <c r="Q666" i="6"/>
  <c r="P397" i="6"/>
  <c r="Q516" i="6"/>
  <c r="P76" i="6"/>
  <c r="P735" i="6"/>
  <c r="Q47" i="6"/>
  <c r="P578" i="6"/>
  <c r="P647" i="6"/>
  <c r="P846" i="6"/>
  <c r="BX907" i="3"/>
  <c r="Q905" i="6" s="1"/>
  <c r="P905" i="6"/>
  <c r="BX750" i="3"/>
  <c r="Q748" i="6" s="1"/>
  <c r="P748" i="6"/>
  <c r="BX892" i="3"/>
  <c r="Q890" i="6" s="1"/>
  <c r="P890" i="6"/>
  <c r="BX770" i="3"/>
  <c r="Q768" i="6" s="1"/>
  <c r="P768" i="6"/>
  <c r="BX546" i="3"/>
  <c r="Q544" i="6" s="1"/>
  <c r="P544" i="6"/>
  <c r="BX170" i="3"/>
  <c r="Q168" i="6" s="1"/>
  <c r="P168" i="6"/>
  <c r="BX139" i="3"/>
  <c r="Q137" i="6" s="1"/>
  <c r="P137" i="6"/>
  <c r="BX326" i="3"/>
  <c r="Q324" i="6" s="1"/>
  <c r="P324" i="6"/>
  <c r="BX252" i="3"/>
  <c r="Q250" i="6" s="1"/>
  <c r="P250" i="6"/>
  <c r="BX768" i="3"/>
  <c r="Q766" i="6" s="1"/>
  <c r="P766" i="6"/>
  <c r="BX271" i="3"/>
  <c r="Q269" i="6" s="1"/>
  <c r="P269" i="6"/>
  <c r="BX689" i="3"/>
  <c r="Q687" i="6" s="1"/>
  <c r="P687" i="6"/>
  <c r="BX535" i="3"/>
  <c r="Q533" i="6" s="1"/>
  <c r="P533" i="6"/>
  <c r="BX904" i="3"/>
  <c r="Q902" i="6" s="1"/>
  <c r="P902" i="6"/>
  <c r="BX593" i="3"/>
  <c r="Q591" i="6" s="1"/>
  <c r="P591" i="6"/>
  <c r="BX591" i="3"/>
  <c r="Q589" i="6" s="1"/>
  <c r="P589" i="6"/>
  <c r="BX585" i="3"/>
  <c r="Q583" i="6" s="1"/>
  <c r="P583" i="6"/>
  <c r="BX800" i="3"/>
  <c r="Q798" i="6" s="1"/>
  <c r="P798" i="6"/>
  <c r="BX368" i="3"/>
  <c r="Q366" i="6" s="1"/>
  <c r="P366" i="6"/>
  <c r="BX308" i="3"/>
  <c r="Q306" i="6" s="1"/>
  <c r="P306" i="6"/>
  <c r="BX437" i="3"/>
  <c r="Q435" i="6" s="1"/>
  <c r="P435" i="6"/>
  <c r="BX57" i="3"/>
  <c r="Q55" i="6" s="1"/>
  <c r="P55" i="6"/>
  <c r="BX379" i="3"/>
  <c r="Q377" i="6" s="1"/>
  <c r="P377" i="6"/>
  <c r="BX187" i="3"/>
  <c r="Q185" i="6" s="1"/>
  <c r="P185" i="6"/>
  <c r="BX53" i="3"/>
  <c r="Q51" i="6" s="1"/>
  <c r="P51" i="6"/>
  <c r="BX467" i="3"/>
  <c r="Q465" i="6" s="1"/>
  <c r="P465" i="6"/>
  <c r="BX825" i="3"/>
  <c r="Q823" i="6" s="1"/>
  <c r="P823" i="6"/>
  <c r="BX568" i="3"/>
  <c r="Q566" i="6" s="1"/>
  <c r="P566" i="6"/>
  <c r="BX571" i="3"/>
  <c r="Q569" i="6" s="1"/>
  <c r="P569" i="6"/>
  <c r="BX736" i="3"/>
  <c r="Q734" i="6" s="1"/>
  <c r="P734" i="6"/>
  <c r="BX524" i="3"/>
  <c r="Q522" i="6" s="1"/>
  <c r="P522" i="6"/>
  <c r="BX906" i="3"/>
  <c r="Q904" i="6" s="1"/>
  <c r="P904" i="6"/>
  <c r="BX715" i="3"/>
  <c r="Q713" i="6" s="1"/>
  <c r="P713" i="6"/>
  <c r="BX635" i="3"/>
  <c r="Q633" i="6" s="1"/>
  <c r="P633" i="6"/>
  <c r="BX549" i="3"/>
  <c r="Q547" i="6" s="1"/>
  <c r="P547" i="6"/>
  <c r="BX101" i="3"/>
  <c r="Q99" i="6" s="1"/>
  <c r="P99" i="6"/>
  <c r="BX716" i="3"/>
  <c r="Q714" i="6" s="1"/>
  <c r="P714" i="6"/>
  <c r="BX680" i="3"/>
  <c r="Q678" i="6" s="1"/>
  <c r="P678" i="6"/>
  <c r="P239" i="6"/>
  <c r="Q612" i="6"/>
  <c r="P363" i="6"/>
  <c r="P818" i="6"/>
  <c r="P254" i="6"/>
  <c r="P602" i="6"/>
  <c r="P189" i="6"/>
  <c r="Q489" i="6"/>
  <c r="Q42" i="6"/>
  <c r="Q656" i="6"/>
  <c r="Q848" i="6"/>
  <c r="P180" i="6"/>
  <c r="P371" i="6"/>
  <c r="Q210" i="6"/>
  <c r="P606" i="6"/>
  <c r="P367" i="6"/>
  <c r="Q607" i="6"/>
  <c r="P256" i="6"/>
  <c r="P622" i="6"/>
  <c r="Q914" i="6"/>
  <c r="P103" i="6"/>
  <c r="Q757" i="6"/>
  <c r="Q48" i="6"/>
  <c r="Q53" i="6"/>
  <c r="P389" i="6"/>
  <c r="Q717" i="6"/>
  <c r="P667" i="6"/>
  <c r="P576" i="6"/>
  <c r="Q669" i="6"/>
  <c r="Q496" i="6"/>
  <c r="Q384" i="6"/>
  <c r="Q119" i="6"/>
  <c r="Q126" i="6"/>
  <c r="P403" i="6"/>
  <c r="P540" i="6"/>
  <c r="P518" i="6"/>
  <c r="P153" i="6"/>
  <c r="P445" i="6"/>
  <c r="P807" i="6"/>
  <c r="Q792" i="6"/>
  <c r="Q52" i="6"/>
  <c r="P813" i="6"/>
  <c r="P535" i="6"/>
  <c r="P516" i="6"/>
  <c r="Q76" i="6"/>
  <c r="P92" i="6"/>
  <c r="P821" i="6"/>
  <c r="P178" i="6"/>
  <c r="Q578" i="6"/>
  <c r="P309" i="6"/>
  <c r="Q647" i="6"/>
  <c r="BX354" i="3"/>
  <c r="Q352" i="6" s="1"/>
  <c r="P352" i="6"/>
  <c r="BX226" i="3"/>
  <c r="Q224" i="6" s="1"/>
  <c r="P224" i="6"/>
  <c r="BX268" i="3"/>
  <c r="Q266" i="6" s="1"/>
  <c r="P266" i="6"/>
  <c r="BX279" i="3"/>
  <c r="Q277" i="6" s="1"/>
  <c r="P277" i="6"/>
  <c r="BX647" i="3"/>
  <c r="Q645" i="6" s="1"/>
  <c r="P645" i="6"/>
  <c r="BX79" i="3"/>
  <c r="Q77" i="6" s="1"/>
  <c r="P77" i="6"/>
  <c r="BX133" i="3"/>
  <c r="Q131" i="6" s="1"/>
  <c r="P131" i="6"/>
  <c r="BX262" i="3"/>
  <c r="Q260" i="6" s="1"/>
  <c r="P260" i="6"/>
  <c r="BX292" i="3"/>
  <c r="Q290" i="6" s="1"/>
  <c r="P290" i="6"/>
  <c r="BX575" i="3"/>
  <c r="Q573" i="6" s="1"/>
  <c r="P573" i="6"/>
  <c r="BX390" i="3"/>
  <c r="Q388" i="6" s="1"/>
  <c r="P388" i="6"/>
  <c r="BX90" i="3"/>
  <c r="Q88" i="6" s="1"/>
  <c r="P88" i="6"/>
  <c r="BX353" i="3"/>
  <c r="Q351" i="6" s="1"/>
  <c r="P351" i="6"/>
  <c r="BX865" i="3"/>
  <c r="Q863" i="6" s="1"/>
  <c r="P863" i="6"/>
  <c r="BX628" i="3"/>
  <c r="Q626" i="6" s="1"/>
  <c r="P626" i="6"/>
  <c r="BX87" i="3"/>
  <c r="Q85" i="6" s="1"/>
  <c r="P85" i="6"/>
  <c r="BX552" i="3"/>
  <c r="Q550" i="6" s="1"/>
  <c r="P550" i="6"/>
  <c r="BX460" i="3"/>
  <c r="Q458" i="6" s="1"/>
  <c r="P458" i="6"/>
  <c r="BX769" i="3"/>
  <c r="Q767" i="6" s="1"/>
  <c r="P767" i="6"/>
  <c r="BX817" i="3"/>
  <c r="Q815" i="6" s="1"/>
  <c r="P815" i="6"/>
  <c r="BX509" i="3"/>
  <c r="Q507" i="6" s="1"/>
  <c r="P507" i="6"/>
  <c r="BX254" i="3"/>
  <c r="Q252" i="6" s="1"/>
  <c r="P252" i="6"/>
  <c r="BX841" i="3"/>
  <c r="Q839" i="6" s="1"/>
  <c r="P839" i="6"/>
  <c r="BX349" i="3"/>
  <c r="Q347" i="6" s="1"/>
  <c r="P347" i="6"/>
  <c r="BX515" i="3"/>
  <c r="Q513" i="6" s="1"/>
  <c r="P513" i="6"/>
  <c r="P128" i="6"/>
  <c r="Q818" i="6"/>
  <c r="Q254" i="6"/>
  <c r="Q189" i="6"/>
  <c r="P489" i="6"/>
  <c r="P31" i="6"/>
  <c r="P503" i="6"/>
  <c r="P747" i="6"/>
  <c r="Q900" i="6"/>
  <c r="P620" i="6"/>
  <c r="Q371" i="6"/>
  <c r="P210" i="6"/>
  <c r="Q606" i="6"/>
  <c r="P241" i="6"/>
  <c r="P549" i="6"/>
  <c r="Q367" i="6"/>
  <c r="P703" i="6"/>
  <c r="Q543" i="6"/>
  <c r="M912" i="6"/>
  <c r="Q912" i="6" s="1"/>
  <c r="P912" i="6"/>
  <c r="Q103" i="6"/>
  <c r="P114" i="6"/>
  <c r="Q514" i="6"/>
  <c r="Q101" i="6"/>
  <c r="Q389" i="6"/>
  <c r="P438" i="6"/>
  <c r="Q403" i="6"/>
  <c r="P244" i="6"/>
  <c r="Q540" i="6"/>
  <c r="P118" i="6"/>
  <c r="P201" i="6"/>
  <c r="P501" i="6"/>
  <c r="P43" i="6"/>
  <c r="Q807" i="6"/>
  <c r="P792" i="6"/>
  <c r="P115" i="6"/>
  <c r="Q61" i="6"/>
  <c r="Q535" i="6"/>
  <c r="Q742" i="6"/>
  <c r="P257" i="6"/>
  <c r="Q178" i="6"/>
  <c r="Q221" i="6"/>
  <c r="BX880" i="3"/>
  <c r="Q878" i="6" s="1"/>
  <c r="P878" i="6"/>
  <c r="BX318" i="3"/>
  <c r="Q316" i="6" s="1"/>
  <c r="P316" i="6"/>
  <c r="BX629" i="3"/>
  <c r="Q627" i="6" s="1"/>
  <c r="P627" i="6"/>
  <c r="BX678" i="3"/>
  <c r="Q676" i="6" s="1"/>
  <c r="P676" i="6"/>
  <c r="BX787" i="3"/>
  <c r="Q785" i="6" s="1"/>
  <c r="P785" i="6"/>
  <c r="BX350" i="3"/>
  <c r="Q348" i="6" s="1"/>
  <c r="P348" i="6"/>
  <c r="BX284" i="3"/>
  <c r="Q282" i="6" s="1"/>
  <c r="P282" i="6"/>
  <c r="BX179" i="3"/>
  <c r="Q177" i="6" s="1"/>
  <c r="P177" i="6"/>
  <c r="BX583" i="3"/>
  <c r="Q581" i="6" s="1"/>
  <c r="P581" i="6"/>
  <c r="BX88" i="3"/>
  <c r="Q86" i="6" s="1"/>
  <c r="P86" i="6"/>
  <c r="BX714" i="3"/>
  <c r="Q712" i="6" s="1"/>
  <c r="P712" i="6"/>
  <c r="BX665" i="3"/>
  <c r="Q663" i="6" s="1"/>
  <c r="P663" i="6"/>
  <c r="BX24" i="3"/>
  <c r="Q22" i="6" s="1"/>
  <c r="P22" i="6"/>
  <c r="BX92" i="3"/>
  <c r="Q90" i="6" s="1"/>
  <c r="P90" i="6"/>
  <c r="BX303" i="3"/>
  <c r="Q301" i="6" s="1"/>
  <c r="P301" i="6"/>
  <c r="BX485" i="3"/>
  <c r="Q483" i="6" s="1"/>
  <c r="P483" i="6"/>
  <c r="BX818" i="3"/>
  <c r="Q816" i="6" s="1"/>
  <c r="P816" i="6"/>
  <c r="BX197" i="3"/>
  <c r="Q195" i="6" s="1"/>
  <c r="P195" i="6"/>
  <c r="BX174" i="3"/>
  <c r="Q172" i="6" s="1"/>
  <c r="P172" i="6"/>
  <c r="BX249" i="3"/>
  <c r="Q247" i="6" s="1"/>
  <c r="P247" i="6"/>
  <c r="BX113" i="3"/>
  <c r="Q111" i="6" s="1"/>
  <c r="P111" i="6"/>
  <c r="BX316" i="3"/>
  <c r="Q314" i="6" s="1"/>
  <c r="P314" i="6"/>
  <c r="BX631" i="3"/>
  <c r="Q629" i="6" s="1"/>
  <c r="P629" i="6"/>
  <c r="BX422" i="3"/>
  <c r="Q420" i="6" s="1"/>
  <c r="P420" i="6"/>
  <c r="BX217" i="3"/>
  <c r="Q215" i="6" s="1"/>
  <c r="P215" i="6"/>
  <c r="BX325" i="3"/>
  <c r="Q323" i="6" s="1"/>
  <c r="P323" i="6"/>
  <c r="BX445" i="3"/>
  <c r="Q443" i="6" s="1"/>
  <c r="P443" i="6"/>
  <c r="BX389" i="3"/>
  <c r="Q387" i="6" s="1"/>
  <c r="P387" i="6"/>
  <c r="BX873" i="3"/>
  <c r="Q871" i="6" s="1"/>
  <c r="P871" i="6"/>
  <c r="BX836" i="3"/>
  <c r="Q834" i="6" s="1"/>
  <c r="P834" i="6"/>
  <c r="BX70" i="3"/>
  <c r="Q68" i="6" s="1"/>
  <c r="P68" i="6"/>
  <c r="BX411" i="3"/>
  <c r="Q409" i="6" s="1"/>
  <c r="P409" i="6"/>
  <c r="BX582" i="3"/>
  <c r="Q580" i="6" s="1"/>
  <c r="P580" i="6"/>
  <c r="BX627" i="3"/>
  <c r="Q625" i="6" s="1"/>
  <c r="P625" i="6"/>
  <c r="BX161" i="3"/>
  <c r="Q159" i="6" s="1"/>
  <c r="P159" i="6"/>
  <c r="BX637" i="3"/>
  <c r="Q635" i="6" s="1"/>
  <c r="P635" i="6"/>
  <c r="BX605" i="3"/>
  <c r="Q603" i="6" s="1"/>
  <c r="P603" i="6"/>
  <c r="BX764" i="3"/>
  <c r="Q762" i="6" s="1"/>
  <c r="P762" i="6"/>
  <c r="BX912" i="3"/>
  <c r="Q910" i="6" s="1"/>
  <c r="P910" i="6"/>
  <c r="Q128" i="6"/>
  <c r="P37" i="6"/>
  <c r="P866" i="6"/>
  <c r="P302" i="6"/>
  <c r="P650" i="6"/>
  <c r="P237" i="6"/>
  <c r="Q271" i="6"/>
  <c r="Q620" i="6"/>
  <c r="Q41" i="6"/>
  <c r="P258" i="6"/>
  <c r="P289" i="6"/>
  <c r="P467" i="6"/>
  <c r="Q703" i="6"/>
  <c r="P865" i="6"/>
  <c r="P543" i="6"/>
  <c r="P853" i="6"/>
  <c r="Q114" i="6"/>
  <c r="P514" i="6"/>
  <c r="P101" i="6"/>
  <c r="P441" i="6"/>
  <c r="P423" i="6"/>
  <c r="P672" i="6"/>
  <c r="P688" i="6"/>
  <c r="P127" i="6"/>
  <c r="P183" i="6"/>
  <c r="P274" i="6"/>
  <c r="Q118" i="6"/>
  <c r="P614" i="6"/>
  <c r="P623" i="6"/>
  <c r="P152" i="6"/>
  <c r="Q115" i="6"/>
  <c r="P861" i="6"/>
  <c r="P61" i="6"/>
  <c r="P742" i="6"/>
  <c r="Q160" i="6"/>
  <c r="P746" i="6"/>
  <c r="P230" i="6"/>
  <c r="P876" i="6"/>
  <c r="P582" i="6"/>
  <c r="BX514" i="3"/>
  <c r="Q512" i="6" s="1"/>
  <c r="P512" i="6"/>
  <c r="BX410" i="3"/>
  <c r="Q408" i="6" s="1"/>
  <c r="P408" i="6"/>
  <c r="BX621" i="3"/>
  <c r="Q619" i="6" s="1"/>
  <c r="P619" i="6"/>
  <c r="BX618" i="3"/>
  <c r="Q616" i="6" s="1"/>
  <c r="P616" i="6"/>
  <c r="BX401" i="3"/>
  <c r="Q399" i="6" s="1"/>
  <c r="P399" i="6"/>
  <c r="BX86" i="3"/>
  <c r="Q84" i="6" s="1"/>
  <c r="P84" i="6"/>
  <c r="BX80" i="3"/>
  <c r="Q78" i="6" s="1"/>
  <c r="P78" i="6"/>
  <c r="BX634" i="3"/>
  <c r="Q632" i="6" s="1"/>
  <c r="P632" i="6"/>
  <c r="BX228" i="3"/>
  <c r="Q226" i="6" s="1"/>
  <c r="P226" i="6"/>
  <c r="BX124" i="3"/>
  <c r="Q122" i="6" s="1"/>
  <c r="P122" i="6"/>
  <c r="BX527" i="3"/>
  <c r="Q525" i="6" s="1"/>
  <c r="P525" i="6"/>
  <c r="BX517" i="3"/>
  <c r="Q515" i="6" s="1"/>
  <c r="P515" i="6"/>
  <c r="BX822" i="3"/>
  <c r="Q820" i="6" s="1"/>
  <c r="P820" i="6"/>
  <c r="BX265" i="3"/>
  <c r="Q263" i="6" s="1"/>
  <c r="P263" i="6"/>
  <c r="BX358" i="3"/>
  <c r="Q356" i="6" s="1"/>
  <c r="P356" i="6"/>
  <c r="BX554" i="3"/>
  <c r="Q552" i="6" s="1"/>
  <c r="P552" i="6"/>
  <c r="BX709" i="3"/>
  <c r="Q707" i="6" s="1"/>
  <c r="P707" i="6"/>
  <c r="BX773" i="3"/>
  <c r="Q771" i="6" s="1"/>
  <c r="P771" i="6"/>
  <c r="BX741" i="3"/>
  <c r="Q739" i="6" s="1"/>
  <c r="P739" i="6"/>
  <c r="BX662" i="3"/>
  <c r="Q660" i="6" s="1"/>
  <c r="P660" i="6"/>
  <c r="BX561" i="3"/>
  <c r="Q559" i="6" s="1"/>
  <c r="P559" i="6"/>
  <c r="BX472" i="3"/>
  <c r="Q470" i="6" s="1"/>
  <c r="P470" i="6"/>
  <c r="BX846" i="3"/>
  <c r="Q844" i="6" s="1"/>
  <c r="P844" i="6"/>
  <c r="BX237" i="3"/>
  <c r="Q235" i="6" s="1"/>
  <c r="P235" i="6"/>
  <c r="BX579" i="3"/>
  <c r="Q577" i="6" s="1"/>
  <c r="P577" i="6"/>
  <c r="BX488" i="3"/>
  <c r="Q486" i="6" s="1"/>
  <c r="P486" i="6"/>
  <c r="BX720" i="3"/>
  <c r="Q718" i="6" s="1"/>
  <c r="P718" i="6"/>
  <c r="BX188" i="3"/>
  <c r="Q186" i="6" s="1"/>
  <c r="P186" i="6"/>
  <c r="BX691" i="3"/>
  <c r="Q689" i="6" s="1"/>
  <c r="P689" i="6"/>
  <c r="BX588" i="3"/>
  <c r="Q586" i="6" s="1"/>
  <c r="P586" i="6"/>
  <c r="BX540" i="3"/>
  <c r="Q538" i="6" s="1"/>
  <c r="P538" i="6"/>
  <c r="BX733" i="3"/>
  <c r="Q731" i="6" s="1"/>
  <c r="P731" i="6"/>
  <c r="BX26" i="3"/>
  <c r="Q24" i="6" s="1"/>
  <c r="P24" i="6"/>
  <c r="BX860" i="3"/>
  <c r="Q858" i="6" s="1"/>
  <c r="P858" i="6"/>
  <c r="BX908" i="3"/>
  <c r="Q906" i="6" s="1"/>
  <c r="P906" i="6"/>
  <c r="P200" i="6"/>
  <c r="P91" i="6"/>
  <c r="Q749" i="6"/>
  <c r="Q597" i="6"/>
  <c r="P599" i="6"/>
  <c r="P795" i="6"/>
  <c r="P271" i="6"/>
  <c r="Q716" i="6"/>
  <c r="P41" i="6"/>
  <c r="Q258" i="6"/>
  <c r="Q702" i="6"/>
  <c r="Q289" i="6"/>
  <c r="Q467" i="6"/>
  <c r="P464" i="6"/>
  <c r="Q865" i="6"/>
  <c r="P600" i="6"/>
  <c r="P300" i="6"/>
  <c r="P167" i="6"/>
  <c r="Q853" i="6"/>
  <c r="P162" i="6"/>
  <c r="P562" i="6"/>
  <c r="P149" i="6"/>
  <c r="P50" i="6"/>
  <c r="Q423" i="6"/>
  <c r="P62" i="6"/>
  <c r="P811" i="6"/>
  <c r="P308" i="6"/>
  <c r="Q311" i="6"/>
  <c r="P526" i="6"/>
  <c r="P639" i="6"/>
  <c r="P44" i="6"/>
  <c r="P636" i="6"/>
  <c r="P557" i="6"/>
  <c r="Q383" i="6"/>
  <c r="Q623" i="6"/>
  <c r="P855" i="6"/>
  <c r="P328" i="6"/>
  <c r="P236" i="6"/>
  <c r="Q861" i="6"/>
  <c r="P109" i="6"/>
  <c r="Q565" i="6"/>
  <c r="P911" i="6"/>
  <c r="P872" i="6"/>
  <c r="P160" i="6"/>
  <c r="P251" i="6"/>
  <c r="P674" i="6"/>
  <c r="P182" i="6"/>
  <c r="M630" i="6"/>
  <c r="Q630" i="6" s="1"/>
  <c r="P630" i="6"/>
  <c r="BX795" i="3"/>
  <c r="Q793" i="6" s="1"/>
  <c r="P793" i="6"/>
  <c r="BX586" i="3"/>
  <c r="Q584" i="6" s="1"/>
  <c r="P584" i="6"/>
  <c r="BX811" i="3"/>
  <c r="Q809" i="6" s="1"/>
  <c r="P809" i="6"/>
  <c r="BX760" i="3"/>
  <c r="Q758" i="6" s="1"/>
  <c r="P758" i="6"/>
  <c r="BX871" i="3"/>
  <c r="Q869" i="6" s="1"/>
  <c r="P869" i="6"/>
  <c r="BX22" i="3"/>
  <c r="Q20" i="6" s="1"/>
  <c r="P20" i="6"/>
  <c r="BX230" i="3"/>
  <c r="Q228" i="6" s="1"/>
  <c r="P228" i="6"/>
  <c r="BX397" i="3"/>
  <c r="Q395" i="6" s="1"/>
  <c r="P395" i="6"/>
  <c r="BX829" i="3"/>
  <c r="Q827" i="6" s="1"/>
  <c r="P827" i="6"/>
  <c r="BX454" i="3"/>
  <c r="Q452" i="6" s="1"/>
  <c r="P452" i="6"/>
  <c r="BX831" i="3"/>
  <c r="Q829" i="6" s="1"/>
  <c r="P829" i="6"/>
  <c r="BX270" i="3"/>
  <c r="Q268" i="6" s="1"/>
  <c r="P268" i="6"/>
  <c r="BX681" i="3"/>
  <c r="Q679" i="6" s="1"/>
  <c r="P679" i="6"/>
  <c r="BX650" i="3"/>
  <c r="Q648" i="6" s="1"/>
  <c r="P648" i="6"/>
  <c r="BX607" i="3"/>
  <c r="Q605" i="6" s="1"/>
  <c r="P605" i="6"/>
  <c r="BX729" i="3"/>
  <c r="Q727" i="6" s="1"/>
  <c r="P727" i="6"/>
  <c r="BX462" i="3"/>
  <c r="Q460" i="6" s="1"/>
  <c r="P460" i="6"/>
  <c r="BX274" i="3"/>
  <c r="Q272" i="6" s="1"/>
  <c r="P272" i="6"/>
  <c r="BX418" i="3"/>
  <c r="Q416" i="6" s="1"/>
  <c r="P416" i="6"/>
  <c r="BX367" i="3"/>
  <c r="Q365" i="6" s="1"/>
  <c r="P365" i="6"/>
  <c r="BX351" i="3"/>
  <c r="Q349" i="6" s="1"/>
  <c r="P349" i="6"/>
  <c r="BX333" i="3"/>
  <c r="Q331" i="6" s="1"/>
  <c r="P331" i="6"/>
  <c r="BX269" i="3"/>
  <c r="Q267" i="6" s="1"/>
  <c r="P267" i="6"/>
  <c r="BX695" i="3"/>
  <c r="Q693" i="6" s="1"/>
  <c r="P693" i="6"/>
  <c r="BX673" i="3"/>
  <c r="Q671" i="6" s="1"/>
  <c r="P671" i="6"/>
  <c r="BX734" i="3"/>
  <c r="Q732" i="6" s="1"/>
  <c r="P732" i="6"/>
  <c r="BX745" i="3"/>
  <c r="Q743" i="6" s="1"/>
  <c r="P743" i="6"/>
  <c r="BX572" i="3"/>
  <c r="Q570" i="6" s="1"/>
  <c r="P570" i="6"/>
  <c r="BX832" i="3"/>
  <c r="Q830" i="6" s="1"/>
  <c r="P830" i="6"/>
  <c r="BX699" i="3"/>
  <c r="Q697" i="6" s="1"/>
  <c r="P697" i="6"/>
  <c r="BX606" i="3"/>
  <c r="Q604" i="6" s="1"/>
  <c r="P604" i="6"/>
  <c r="BX89" i="3"/>
  <c r="Q87" i="6" s="1"/>
  <c r="P87" i="6"/>
  <c r="BX721" i="3"/>
  <c r="Q719" i="6" s="1"/>
  <c r="P719" i="6"/>
  <c r="BX732" i="3"/>
  <c r="Q730" i="6" s="1"/>
  <c r="P730" i="6"/>
  <c r="BX684" i="3"/>
  <c r="Q682" i="6" s="1"/>
  <c r="P682" i="6"/>
  <c r="BX475" i="3"/>
  <c r="Q473" i="6" s="1"/>
  <c r="P473" i="6"/>
  <c r="Q797" i="6"/>
  <c r="P30" i="6"/>
  <c r="Q350" i="6"/>
  <c r="Q698" i="6"/>
  <c r="P285" i="6"/>
  <c r="P597" i="6"/>
  <c r="Q359" i="6"/>
  <c r="Q599" i="6"/>
  <c r="Q795" i="6"/>
  <c r="P232" i="6"/>
  <c r="P136" i="6"/>
  <c r="P716" i="6"/>
  <c r="P702" i="6"/>
  <c r="P337" i="6"/>
  <c r="Q657" i="6"/>
  <c r="P563" i="6"/>
  <c r="P776" i="6"/>
  <c r="P886" i="6"/>
  <c r="Q209" i="6"/>
  <c r="Q600" i="6"/>
  <c r="P641" i="6"/>
  <c r="P380" i="6"/>
  <c r="P231" i="6"/>
  <c r="Q162" i="6"/>
  <c r="P497" i="6"/>
  <c r="Q50" i="6"/>
  <c r="Q519" i="6"/>
  <c r="P755" i="6"/>
  <c r="P304" i="6"/>
  <c r="Q62" i="6"/>
  <c r="Q811" i="6"/>
  <c r="Q308" i="6"/>
  <c r="P311" i="6"/>
  <c r="Q526" i="6"/>
  <c r="Q857" i="6"/>
  <c r="P218" i="6"/>
  <c r="P662" i="6"/>
  <c r="P383" i="6"/>
  <c r="M903" i="6"/>
  <c r="Q903" i="6" s="1"/>
  <c r="P903" i="6"/>
  <c r="P492" i="6"/>
  <c r="Q236" i="6"/>
  <c r="P243" i="6"/>
  <c r="P450" i="6"/>
  <c r="P763" i="6"/>
  <c r="P790" i="6"/>
  <c r="P565" i="6"/>
  <c r="P887" i="6"/>
  <c r="P794" i="6"/>
  <c r="Q278" i="6"/>
  <c r="P405" i="6"/>
  <c r="P411" i="6"/>
  <c r="P704" i="6"/>
  <c r="Q182" i="6"/>
  <c r="P880" i="6"/>
  <c r="Q200" i="6"/>
  <c r="Q91" i="6"/>
  <c r="Q866" i="6"/>
  <c r="Q302" i="6"/>
  <c r="Q650" i="6"/>
  <c r="Q237" i="6"/>
  <c r="Q31" i="6"/>
  <c r="Q503" i="6"/>
  <c r="Q747" i="6"/>
  <c r="Q180" i="6"/>
  <c r="Q291" i="6"/>
  <c r="Q897" i="6"/>
  <c r="Q158" i="6"/>
  <c r="Q385" i="6"/>
  <c r="Q563" i="6"/>
  <c r="Q464" i="6"/>
  <c r="Q895" i="6"/>
  <c r="Q622" i="6"/>
  <c r="Q499" i="6"/>
  <c r="Q303" i="6"/>
  <c r="Q628" i="6"/>
  <c r="Q778" i="6"/>
  <c r="Q562" i="6"/>
  <c r="Q149" i="6"/>
  <c r="Q441" i="6"/>
  <c r="Q438" i="6"/>
  <c r="Q667" i="6"/>
  <c r="Q576" i="6"/>
  <c r="Q453" i="6"/>
  <c r="Q439" i="6"/>
  <c r="Q796" i="6"/>
  <c r="Q320" i="6"/>
  <c r="Q817" i="6"/>
  <c r="Q161" i="6"/>
  <c r="Q639" i="6"/>
  <c r="Q244" i="6"/>
  <c r="Q636" i="6"/>
  <c r="Q782" i="6"/>
  <c r="Q614" i="6"/>
  <c r="Q201" i="6"/>
  <c r="Q501" i="6"/>
  <c r="Q18" i="6"/>
  <c r="Q431" i="6"/>
  <c r="Q680" i="6"/>
  <c r="Q864" i="6"/>
  <c r="Q396" i="6"/>
  <c r="Q243" i="6"/>
  <c r="Q60" i="6"/>
  <c r="Q842" i="6"/>
  <c r="Q309" i="6"/>
  <c r="Q876" i="6"/>
  <c r="Q846" i="6"/>
  <c r="Q330" i="6"/>
  <c r="P494" i="6"/>
  <c r="M494" i="6"/>
  <c r="Q494" i="6" s="1"/>
  <c r="Q783" i="6"/>
  <c r="Q151" i="6"/>
  <c r="Q715" i="6"/>
  <c r="Q898" i="6"/>
  <c r="Q28" i="6"/>
  <c r="Q672" i="6"/>
  <c r="Q617" i="6"/>
  <c r="Q631" i="6"/>
  <c r="Q40" i="6"/>
  <c r="Q652" i="6"/>
  <c r="Q838" i="6"/>
  <c r="Q696" i="6"/>
  <c r="Q44" i="6"/>
  <c r="Q618" i="6"/>
  <c r="Q592" i="6"/>
  <c r="Q113" i="6"/>
  <c r="Q872" i="6"/>
  <c r="Q92" i="6"/>
  <c r="Q374" i="6"/>
  <c r="Q405" i="6"/>
  <c r="Q699" i="6"/>
  <c r="Q704" i="6"/>
  <c r="Q378" i="6"/>
  <c r="Q567" i="6"/>
  <c r="Q104" i="6"/>
  <c r="Q246" i="6"/>
  <c r="P690" i="6"/>
  <c r="M690" i="6"/>
  <c r="Q690" i="6" s="1"/>
  <c r="Q455" i="6"/>
  <c r="Q373" i="6"/>
  <c r="Q448" i="6"/>
  <c r="Q791" i="6"/>
  <c r="P738" i="6"/>
  <c r="Q753" i="6"/>
  <c r="M870" i="6"/>
  <c r="Q870" i="6" s="1"/>
  <c r="P870" i="6"/>
  <c r="Q241" i="6"/>
  <c r="Q549" i="6"/>
  <c r="Q174" i="6"/>
  <c r="Q300" i="6"/>
  <c r="Q167" i="6"/>
  <c r="Q706" i="6"/>
  <c r="Q615" i="6"/>
  <c r="Q454" i="6"/>
  <c r="Q688" i="6"/>
  <c r="Q127" i="6"/>
  <c r="Q183" i="6"/>
  <c r="Q274" i="6"/>
  <c r="Q58" i="6"/>
  <c r="Q345" i="6"/>
  <c r="Q855" i="6"/>
  <c r="Q328" i="6"/>
  <c r="Q152" i="6"/>
  <c r="Q417" i="6"/>
  <c r="Q391" i="6"/>
  <c r="Q404" i="6"/>
  <c r="Q790" i="6"/>
  <c r="Q257" i="6"/>
  <c r="Q887" i="6"/>
  <c r="Q821" i="6"/>
  <c r="Q173" i="6"/>
  <c r="Q94" i="6"/>
  <c r="M585" i="6"/>
  <c r="Q585" i="6" s="1"/>
  <c r="P585" i="6"/>
  <c r="M342" i="6"/>
  <c r="Q342" i="6" s="1"/>
  <c r="P342" i="6"/>
  <c r="Q738" i="6"/>
  <c r="Q883" i="6"/>
  <c r="Q582" i="6"/>
  <c r="Q624" i="6"/>
  <c r="Q344" i="6"/>
  <c r="Q590" i="6"/>
  <c r="Q108" i="6"/>
  <c r="Q346" i="6"/>
  <c r="Q596" i="6"/>
  <c r="Q899" i="6"/>
  <c r="Q491" i="6"/>
  <c r="Q859" i="6"/>
  <c r="Q156" i="6"/>
  <c r="Q481" i="6"/>
  <c r="Q392" i="6"/>
  <c r="Q153" i="6"/>
  <c r="Q445" i="6"/>
  <c r="Q675" i="6"/>
  <c r="Q788" i="6"/>
  <c r="Q95" i="6"/>
  <c r="Q813" i="6"/>
  <c r="Q505" i="6"/>
  <c r="Q683" i="6"/>
  <c r="Q804" i="6"/>
  <c r="Q223" i="6"/>
  <c r="Q746" i="6"/>
  <c r="Q230" i="6"/>
  <c r="Q213" i="6"/>
  <c r="Q744" i="6"/>
  <c r="Q750" i="6"/>
  <c r="Q234" i="6"/>
  <c r="Q634" i="6"/>
  <c r="Q89" i="6"/>
  <c r="Q313" i="6"/>
  <c r="Q382" i="6"/>
  <c r="Q317" i="6"/>
  <c r="Q802" i="6"/>
  <c r="Q681" i="6"/>
  <c r="Q608" i="6"/>
  <c r="Q808" i="6"/>
  <c r="Q824" i="6"/>
  <c r="Q640" i="6"/>
  <c r="Q913" i="6"/>
  <c r="Q773" i="6"/>
  <c r="Q674" i="6"/>
  <c r="P67" i="6"/>
  <c r="M67" i="6"/>
  <c r="Q67" i="6" s="1"/>
  <c r="Q528" i="6"/>
  <c r="Q643" i="6"/>
  <c r="Q754" i="6"/>
  <c r="Q588" i="6"/>
  <c r="Q147" i="6"/>
  <c r="Q107" i="6"/>
  <c r="Q662" i="6"/>
  <c r="Q249" i="6"/>
  <c r="Q557" i="6"/>
  <c r="Q43" i="6"/>
  <c r="Q527" i="6"/>
  <c r="Q759" i="6"/>
  <c r="Q16" i="6"/>
  <c r="Q276" i="6"/>
  <c r="Q548" i="6"/>
  <c r="Q109" i="6"/>
  <c r="Q397" i="6"/>
  <c r="Q587" i="6"/>
  <c r="Q240" i="6"/>
  <c r="Q911" i="6"/>
  <c r="Q735" i="6"/>
  <c r="Q428" i="6"/>
  <c r="Q251" i="6"/>
  <c r="Q69" i="6"/>
  <c r="Q867" i="6"/>
  <c r="Q780" i="6"/>
  <c r="Q334" i="6"/>
  <c r="Q825" i="6"/>
  <c r="Q75" i="6"/>
  <c r="Q638" i="6"/>
  <c r="Q19" i="6"/>
  <c r="Q229" i="6"/>
  <c r="Q736" i="6"/>
  <c r="Q298" i="6"/>
  <c r="Q646" i="6"/>
  <c r="Q281" i="6"/>
  <c r="Q700" i="6"/>
  <c r="Q745" i="6"/>
  <c r="Q521" i="6"/>
  <c r="Q463" i="6"/>
  <c r="Q880" i="6"/>
  <c r="Q125" i="6"/>
  <c r="Q875" i="6"/>
  <c r="Q96" i="6"/>
  <c r="Q17" i="6"/>
  <c r="Q100" i="6"/>
  <c r="Q132" i="6"/>
  <c r="Q369" i="6"/>
  <c r="Q539" i="6"/>
  <c r="Q150" i="6"/>
  <c r="Q764" i="6"/>
  <c r="P14" i="6"/>
  <c r="Q14" i="6" l="1"/>
  <c r="G24" i="14"/>
  <c r="G26" i="14" s="1"/>
  <c r="K17" i="14"/>
  <c r="H24" i="14"/>
  <c r="K24" i="14" l="1"/>
  <c r="H26" i="14"/>
  <c r="H2" i="17"/>
  <c r="H19" i="17" s="1"/>
  <c r="J19" i="17" s="1"/>
  <c r="H25" i="17" l="1"/>
  <c r="J25" i="17" s="1"/>
  <c r="H33" i="17"/>
  <c r="J33" i="17" s="1"/>
  <c r="H26" i="17"/>
  <c r="J26" i="17" s="1"/>
  <c r="H27" i="17"/>
  <c r="J27" i="17" s="1"/>
  <c r="H20" i="17"/>
  <c r="J20" i="17" s="1"/>
  <c r="H28" i="17"/>
  <c r="J28" i="17" s="1"/>
  <c r="H21" i="17"/>
  <c r="J21" i="17" s="1"/>
  <c r="H29" i="17"/>
  <c r="J29" i="17" s="1"/>
  <c r="H22" i="17"/>
  <c r="J22" i="17" s="1"/>
  <c r="H30" i="17"/>
  <c r="J30" i="17" s="1"/>
  <c r="H23" i="17"/>
  <c r="J23" i="17" s="1"/>
  <c r="H31" i="17"/>
  <c r="J31" i="17" s="1"/>
  <c r="H24" i="17"/>
  <c r="J24" i="17" s="1"/>
  <c r="H32" i="17"/>
  <c r="J32" i="17" s="1"/>
  <c r="H34" i="17" l="1"/>
  <c r="J3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AHU2" authorId="0" shapeId="0" xr:uid="{B5983E8B-84C4-4CC8-9E8B-D570BA751D0E}">
      <text>
        <r>
          <rPr>
            <sz val="14"/>
            <color indexed="81"/>
            <rFont val="TH SarabunPSK"/>
            <family val="2"/>
          </rPr>
          <t>รพ ใหม่ ปี 67</t>
        </r>
      </text>
    </comment>
    <comment ref="C12" authorId="0" shapeId="0" xr:uid="{C5AD9DE5-6539-4852-B2F5-59342400C059}">
      <text>
        <r>
          <rPr>
            <b/>
            <sz val="14"/>
            <color indexed="81"/>
            <rFont val="TH SarabunPSK"/>
            <family val="2"/>
          </rPr>
          <t>ไม่รวม รายได้ covid</t>
        </r>
      </text>
    </comment>
  </commentList>
</comments>
</file>

<file path=xl/sharedStrings.xml><?xml version="1.0" encoding="utf-8"?>
<sst xmlns="http://schemas.openxmlformats.org/spreadsheetml/2006/main" count="29463" uniqueCount="9963">
  <si>
    <t>เชียงใหม่</t>
  </si>
  <si>
    <t>เชียงราย</t>
  </si>
  <si>
    <t>แพร่</t>
  </si>
  <si>
    <t>แม่ฮ่องสอน</t>
  </si>
  <si>
    <t>น่าน</t>
  </si>
  <si>
    <t>พะเยา</t>
  </si>
  <si>
    <t>ลำปาง</t>
  </si>
  <si>
    <t>ลำพูน</t>
  </si>
  <si>
    <t>เพชรบูรณ์</t>
  </si>
  <si>
    <t>ตาก</t>
  </si>
  <si>
    <t>พิษณุโลก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</si>
  <si>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</si>
  <si>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</si>
  <si>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</si>
  <si>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</si>
  <si>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</si>
  <si>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</si>
  <si>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</si>
  <si>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</si>
  <si>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</si>
  <si>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</si>
  <si>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</si>
  <si>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</si>
  <si>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</si>
  <si>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</si>
  <si>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</si>
  <si>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เพชรบุรี</t>
  </si>
  <si>
    <t>กาญจนบุรี</t>
  </si>
  <si>
    <t>นครปฐม</t>
  </si>
  <si>
    <t>ประจวบคีรีขันธ์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</si>
  <si>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</si>
  <si>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</si>
  <si>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</si>
  <si>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</si>
  <si>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</si>
  <si>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</si>
  <si>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</si>
  <si>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</si>
  <si>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</si>
  <si>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</si>
  <si>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</si>
  <si>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</si>
  <si>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</si>
  <si>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</si>
  <si>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</si>
  <si>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</si>
  <si>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เลย</t>
  </si>
  <si>
    <t>นครพนม</t>
  </si>
  <si>
    <t>บึงกาฬ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</si>
  <si>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</si>
  <si>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</si>
  <si>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</si>
  <si>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</si>
  <si>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</si>
  <si>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</si>
  <si>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</si>
  <si>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</si>
  <si>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</si>
  <si>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</si>
  <si>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</si>
  <si>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</si>
  <si>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</si>
  <si>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</si>
  <si>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</si>
  <si>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</si>
  <si>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</si>
  <si>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</si>
  <si>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</si>
  <si>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</si>
  <si>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</si>
  <si>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</si>
  <si>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</si>
  <si>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</si>
  <si>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</si>
  <si>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</si>
  <si>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</si>
  <si>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</si>
  <si>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</si>
  <si>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</si>
  <si>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</si>
  <si>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</si>
  <si>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</si>
  <si>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</si>
  <si>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</si>
  <si>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</si>
  <si>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</si>
  <si>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</si>
  <si>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</si>
  <si>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</si>
  <si>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</si>
  <si>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</si>
  <si>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</si>
  <si>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</si>
  <si>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</si>
  <si>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</si>
  <si>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</si>
  <si>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</si>
  <si>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</si>
  <si>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</si>
  <si>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</si>
  <si>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</si>
  <si>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</si>
  <si>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</si>
  <si>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</si>
  <si>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</si>
  <si>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</si>
  <si>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</si>
  <si>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</si>
  <si>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</si>
  <si>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</si>
  <si>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</si>
  <si>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</si>
  <si>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</si>
  <si>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</si>
  <si>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</si>
  <si>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</si>
  <si>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</si>
  <si>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</si>
  <si>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</si>
  <si>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</si>
  <si>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</si>
  <si>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</si>
  <si>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</si>
  <si>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</si>
  <si>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</si>
  <si>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</si>
  <si>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</si>
  <si>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</si>
  <si>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</si>
  <si>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</si>
  <si>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</si>
  <si>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</si>
  <si>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</si>
  <si>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</si>
  <si>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</si>
  <si>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</si>
  <si>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</si>
  <si>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</si>
  <si>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</si>
  <si>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</si>
  <si>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</si>
  <si>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</si>
  <si>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</si>
  <si>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</si>
  <si>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</si>
  <si>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</si>
  <si>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</si>
  <si>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</si>
  <si>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</si>
  <si>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</si>
  <si>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</si>
  <si>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</si>
  <si>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</si>
  <si>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</si>
  <si>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</si>
  <si>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</si>
  <si>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</si>
  <si>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</si>
  <si>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</si>
  <si>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</si>
  <si>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</si>
  <si>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</si>
  <si>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</si>
  <si>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</si>
  <si>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</si>
  <si>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</si>
  <si>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</si>
  <si>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</si>
  <si>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</si>
  <si>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</si>
  <si>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</si>
  <si>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</si>
  <si>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</si>
  <si>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</si>
  <si>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</si>
  <si>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</si>
  <si>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</si>
  <si>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</si>
  <si>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</si>
  <si>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</si>
  <si>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</si>
  <si>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</si>
  <si>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</si>
  <si>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</si>
  <si>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</si>
  <si>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</si>
  <si>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</si>
  <si>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</si>
  <si>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</si>
  <si>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</si>
  <si>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</si>
  <si>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</si>
  <si>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</si>
  <si>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</si>
  <si>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</si>
  <si>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</si>
  <si>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</si>
  <si>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</si>
  <si>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</si>
  <si>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</si>
  <si>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</si>
  <si>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</si>
  <si>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</si>
  <si>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</si>
  <si>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</si>
  <si>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</si>
  <si>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</si>
  <si>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</si>
  <si>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</si>
  <si>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</si>
  <si>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</si>
  <si>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</si>
  <si>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</si>
  <si>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</si>
  <si>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</si>
  <si>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</si>
  <si>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</si>
  <si>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</si>
  <si>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</si>
  <si>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</si>
  <si>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</si>
  <si>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</si>
  <si>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</si>
  <si>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</si>
  <si>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</si>
  <si>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</si>
  <si>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</si>
  <si>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</si>
  <si>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</si>
  <si>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</si>
  <si>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</si>
  <si>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</si>
  <si>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</si>
  <si>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</si>
  <si>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</si>
  <si>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</si>
  <si>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</si>
  <si>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</si>
  <si>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</si>
  <si>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</si>
  <si>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</si>
  <si>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</si>
  <si>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</si>
  <si>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</si>
  <si>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</si>
  <si>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</si>
  <si>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</si>
  <si>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</si>
  <si>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</si>
  <si>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</si>
  <si>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</si>
  <si>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</si>
  <si>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</si>
  <si>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</si>
  <si>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</si>
  <si>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</si>
  <si>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</si>
  <si>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</si>
  <si>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</si>
  <si>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</si>
  <si>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</si>
  <si>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</si>
  <si>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</si>
  <si>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</si>
  <si>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</si>
  <si>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</si>
  <si>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</si>
  <si>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</si>
  <si>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</si>
  <si>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</si>
  <si>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</si>
  <si>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</si>
  <si>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</si>
  <si>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</si>
  <si>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</si>
  <si>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</si>
  <si>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</si>
  <si>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</si>
  <si>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</si>
  <si>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</si>
  <si>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</si>
  <si>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</si>
  <si>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</si>
  <si>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</si>
  <si>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</si>
  <si>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</si>
  <si>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</si>
  <si>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</si>
  <si>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</si>
  <si>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</si>
  <si>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</si>
  <si>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</si>
  <si>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</si>
  <si>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</si>
  <si>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</si>
  <si>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</si>
  <si>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</si>
  <si>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</si>
  <si>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</si>
  <si>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</si>
  <si>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</si>
  <si>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</si>
  <si>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</si>
  <si>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</si>
  <si>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</si>
  <si>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</si>
  <si>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</si>
  <si>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</si>
  <si>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</si>
  <si>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</si>
  <si>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</si>
  <si>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</si>
  <si>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</si>
  <si>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</si>
  <si>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</si>
  <si>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</si>
  <si>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</si>
  <si>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</si>
  <si>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</si>
  <si>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</si>
  <si>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</si>
  <si>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</si>
  <si>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</si>
  <si>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</si>
  <si>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</si>
  <si>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</si>
  <si>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</si>
  <si>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</si>
  <si>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</si>
  <si>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</si>
  <si>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</si>
  <si>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</si>
  <si>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</si>
  <si>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</si>
  <si>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</si>
  <si>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</si>
  <si>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</si>
  <si>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</si>
  <si>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</si>
  <si>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</si>
  <si>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</si>
  <si>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</si>
  <si>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</si>
  <si>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</si>
  <si>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</si>
  <si>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</si>
  <si>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</si>
  <si>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</si>
  <si>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</si>
  <si>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</si>
  <si>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</si>
  <si>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</si>
  <si>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</si>
  <si>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</si>
  <si>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</si>
  <si>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</si>
  <si>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</si>
  <si>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</si>
  <si>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</si>
  <si>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</si>
  <si>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</si>
  <si>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</si>
  <si>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</si>
  <si>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</si>
  <si>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</si>
  <si>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</si>
  <si>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</si>
  <si>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</si>
  <si>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</si>
  <si>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</si>
  <si>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</si>
  <si>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</si>
  <si>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</si>
  <si>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</si>
  <si>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</si>
  <si>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</si>
  <si>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</si>
  <si>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</si>
  <si>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</si>
  <si>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</si>
  <si>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</si>
  <si>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</si>
  <si>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</si>
  <si>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</si>
  <si>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</si>
  <si>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</si>
  <si>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</si>
  <si>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</si>
  <si>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</si>
  <si>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</si>
  <si>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</si>
  <si>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</si>
  <si>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</si>
  <si>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</si>
  <si>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</si>
  <si>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</si>
  <si>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</si>
  <si>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</si>
  <si>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</si>
  <si>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</si>
  <si>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</si>
  <si>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</si>
  <si>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</si>
  <si>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</si>
  <si>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</si>
  <si>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</si>
  <si>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</si>
  <si>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</si>
  <si>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</si>
  <si>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</si>
  <si>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</si>
  <si>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</si>
  <si>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</si>
  <si>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</si>
  <si>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</si>
  <si>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</si>
  <si>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</si>
  <si>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</si>
  <si>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</si>
  <si>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</si>
  <si>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</si>
  <si>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</si>
  <si>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</si>
  <si>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</si>
  <si>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</si>
  <si>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</si>
  <si>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</si>
  <si>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</si>
  <si>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</si>
  <si>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</si>
  <si>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</si>
  <si>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</si>
  <si>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</si>
  <si>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</si>
  <si>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</si>
  <si>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</si>
  <si>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</si>
  <si>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</si>
  <si>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</si>
  <si>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</si>
  <si>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</si>
  <si>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</si>
  <si>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</si>
  <si>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</si>
  <si>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</si>
  <si>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</si>
  <si>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</si>
  <si>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</si>
  <si>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</si>
  <si>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</si>
  <si>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</si>
  <si>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</si>
  <si>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</si>
  <si>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</si>
  <si>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</si>
  <si>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</si>
  <si>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</si>
  <si>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</si>
  <si>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</si>
  <si>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</si>
  <si>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</si>
  <si>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</si>
  <si>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</si>
  <si>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</si>
  <si>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</si>
  <si>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</si>
  <si>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</si>
  <si>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</si>
  <si>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</si>
  <si>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</si>
  <si>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</si>
  <si>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</si>
  <si>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</si>
  <si>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</si>
  <si>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</si>
  <si>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</si>
  <si>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</si>
  <si>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</si>
  <si>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</si>
  <si>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</si>
  <si>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</si>
  <si>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</si>
  <si>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</si>
  <si>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</si>
  <si>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</si>
  <si>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</si>
  <si>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</si>
  <si>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</si>
  <si>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</si>
  <si>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</si>
  <si>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</si>
  <si>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</si>
  <si>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</si>
  <si>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</si>
  <si>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</si>
  <si>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</si>
  <si>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</si>
  <si>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</si>
  <si>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</si>
  <si>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</si>
  <si>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</si>
  <si>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</si>
  <si>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</si>
  <si>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</si>
  <si>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</si>
  <si>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</si>
  <si>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</si>
  <si>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</si>
  <si>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</si>
  <si>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</si>
  <si>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</si>
  <si>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</si>
  <si>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</si>
  <si>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</si>
  <si>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</si>
  <si>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</si>
  <si>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</si>
  <si>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</si>
  <si>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</si>
  <si>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</si>
  <si>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</si>
  <si>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</si>
  <si>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</si>
  <si>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</si>
  <si>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</si>
  <si>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</si>
  <si>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</si>
  <si>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</si>
  <si>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</si>
  <si>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</si>
  <si>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</si>
  <si>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</si>
  <si>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</si>
  <si>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</si>
  <si>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</si>
  <si>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</si>
  <si>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</si>
  <si>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</si>
  <si>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</si>
  <si>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</si>
  <si>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</si>
  <si>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</si>
  <si>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</si>
  <si>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</si>
  <si>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</si>
  <si>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</si>
  <si>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</si>
  <si>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</si>
  <si>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</si>
  <si>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</si>
  <si>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</si>
  <si>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</si>
  <si>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</si>
  <si>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</si>
  <si>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</si>
  <si>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</si>
  <si>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</si>
  <si>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</si>
  <si>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</si>
  <si>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</si>
  <si>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</si>
  <si>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</si>
  <si>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</si>
  <si>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</si>
  <si>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</si>
  <si>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</si>
  <si>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</si>
  <si>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</si>
  <si>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</si>
  <si>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</si>
  <si>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</si>
  <si>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</si>
  <si>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</si>
  <si>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</si>
  <si>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</si>
  <si>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</si>
  <si>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</si>
  <si>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</si>
  <si>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</si>
  <si>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</si>
  <si>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</si>
  <si>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</si>
  <si>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</si>
  <si>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</si>
  <si>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</si>
  <si>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</si>
  <si>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</si>
  <si>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</si>
  <si>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</si>
  <si>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</si>
  <si>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</si>
  <si>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</si>
  <si>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</si>
  <si>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</si>
  <si>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</si>
  <si>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</si>
  <si>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</si>
  <si>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</si>
  <si>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</si>
  <si>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</si>
  <si>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</si>
  <si>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</si>
  <si>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</si>
  <si>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</si>
  <si>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</si>
  <si>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</si>
  <si>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</si>
  <si>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</si>
  <si>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</si>
  <si>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</si>
  <si>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</si>
  <si>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</si>
  <si>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</si>
  <si>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</si>
  <si>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</si>
  <si>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</si>
  <si>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</si>
  <si>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</si>
  <si>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</si>
  <si>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</si>
  <si>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</si>
  <si>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</si>
  <si>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</si>
  <si>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</si>
  <si>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</si>
  <si>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</si>
  <si>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</si>
  <si>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</si>
  <si>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</si>
  <si>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</si>
  <si>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</si>
  <si>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</si>
  <si>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</si>
  <si>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</si>
  <si>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</si>
  <si>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</si>
  <si>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</si>
  <si>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</si>
  <si>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</si>
  <si>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</si>
  <si>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</si>
  <si>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</si>
  <si>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</si>
  <si>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</si>
  <si>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</si>
  <si>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</si>
  <si>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</si>
  <si>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</si>
  <si>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</si>
  <si>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</si>
  <si>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</si>
  <si>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</si>
  <si>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</si>
  <si>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</si>
  <si>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</si>
  <si>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</si>
  <si>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</si>
  <si>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</si>
  <si>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</si>
  <si>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</si>
  <si>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</si>
  <si>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</si>
  <si>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</si>
  <si>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</si>
  <si>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</si>
  <si>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</si>
  <si>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</si>
  <si>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</si>
  <si>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</si>
  <si>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</si>
  <si>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02548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</si>
  <si>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</si>
  <si>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</si>
  <si>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</si>
  <si>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</si>
  <si>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</si>
  <si>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</si>
  <si>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</si>
  <si>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</si>
  <si>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</si>
  <si>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</si>
  <si>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</si>
  <si>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</si>
  <si>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</si>
  <si>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</si>
  <si>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</si>
  <si>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</si>
  <si>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</si>
  <si>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</si>
  <si>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</si>
  <si>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</si>
  <si>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</si>
  <si>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</si>
  <si>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</si>
  <si>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</si>
  <si>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</si>
  <si>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</si>
  <si>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</si>
  <si>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14697</t>
  </si>
  <si>
    <t>14834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</si>
  <si>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</si>
  <si>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</si>
  <si>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</si>
  <si>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</si>
  <si>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</si>
  <si>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</si>
  <si>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</si>
  <si>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</si>
  <si>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</si>
  <si>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</si>
  <si>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</si>
  <si>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</si>
  <si>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</si>
  <si>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</si>
  <si>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</si>
  <si>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</si>
  <si>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</si>
  <si>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</si>
  <si>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</si>
  <si>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</si>
  <si>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</si>
  <si>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</si>
  <si>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</si>
  <si>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</si>
  <si>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</si>
  <si>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</si>
  <si>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</si>
  <si>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</si>
  <si>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</si>
  <si>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</si>
  <si>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</si>
  <si>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</si>
  <si>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</si>
  <si>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</si>
  <si>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</si>
  <si>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</si>
  <si>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</si>
  <si>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</si>
  <si>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</si>
  <si>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</si>
  <si>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</si>
  <si>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</si>
  <si>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</si>
  <si>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</si>
  <si>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</si>
  <si>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</si>
  <si>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</si>
  <si>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</si>
  <si>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</si>
  <si>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</si>
  <si>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</si>
  <si>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</si>
  <si>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</si>
  <si>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</si>
  <si>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</si>
  <si>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</si>
  <si>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</si>
  <si>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</si>
  <si>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</si>
  <si>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</si>
  <si>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</si>
  <si>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</si>
  <si>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</si>
  <si>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</si>
  <si>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</si>
  <si>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</si>
  <si>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</si>
  <si>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</si>
  <si>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</si>
  <si>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</si>
  <si>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</si>
  <si>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</si>
  <si>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</si>
  <si>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</si>
  <si>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</si>
  <si>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</si>
  <si>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</si>
  <si>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</si>
  <si>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</si>
  <si>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</si>
  <si>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</si>
  <si>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</si>
  <si>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</si>
  <si>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</si>
  <si>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</si>
  <si>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</si>
  <si>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</si>
  <si>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</si>
  <si>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</si>
  <si>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</si>
  <si>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</si>
  <si>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</si>
  <si>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</si>
  <si>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</si>
  <si>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</si>
  <si>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</si>
  <si>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</si>
  <si>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</si>
  <si>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</si>
  <si>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</si>
  <si>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</si>
  <si>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</si>
  <si>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</si>
  <si>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</si>
  <si>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</si>
  <si>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</si>
  <si>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</si>
  <si>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</si>
  <si>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</si>
  <si>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</si>
  <si>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</si>
  <si>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</si>
  <si>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</si>
  <si>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</si>
  <si>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</si>
  <si>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</si>
  <si>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</si>
  <si>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</si>
  <si>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</si>
  <si>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</si>
  <si>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</si>
  <si>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</si>
  <si>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</si>
  <si>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</si>
  <si>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</si>
  <si>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</si>
  <si>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</si>
  <si>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</si>
  <si>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</si>
  <si>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</si>
  <si>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</si>
  <si>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</si>
  <si>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</si>
  <si>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</si>
  <si>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</si>
  <si>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</si>
  <si>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</si>
  <si>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</si>
  <si>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</si>
  <si>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</si>
  <si>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</si>
  <si>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</si>
  <si>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</si>
  <si>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</si>
  <si>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</si>
  <si>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</si>
  <si>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</si>
  <si>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</si>
  <si>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</si>
  <si>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</si>
  <si>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</si>
  <si>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</si>
  <si>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</si>
  <si>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</si>
  <si>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</si>
  <si>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</si>
  <si>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</si>
  <si>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</si>
  <si>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</si>
  <si>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</si>
  <si>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</si>
  <si>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</si>
  <si>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</si>
  <si>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</si>
  <si>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</si>
  <si>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</si>
  <si>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</si>
  <si>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</si>
  <si>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</si>
  <si>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</si>
  <si>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</si>
  <si>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</si>
  <si>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</si>
  <si>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</si>
  <si>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</si>
  <si>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</si>
  <si>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</si>
  <si>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</si>
  <si>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</si>
  <si>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</si>
  <si>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</si>
  <si>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</si>
  <si>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</si>
  <si>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</si>
  <si>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</si>
  <si>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</si>
  <si>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</si>
  <si>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</si>
  <si>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</si>
  <si>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</si>
  <si>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</si>
  <si>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</si>
  <si>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</si>
  <si>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</si>
  <si>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</si>
  <si>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</si>
  <si>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</si>
  <si>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</si>
  <si>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</si>
  <si>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</si>
  <si>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</si>
  <si>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</si>
  <si>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</si>
  <si>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</si>
  <si>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</si>
  <si>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</si>
  <si>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</si>
  <si>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</si>
  <si>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</si>
  <si>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</si>
  <si>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</si>
  <si>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</si>
  <si>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</si>
  <si>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</si>
  <si>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</si>
  <si>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</si>
  <si>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</si>
  <si>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</si>
  <si>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</si>
  <si>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</si>
  <si>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</si>
  <si>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</si>
  <si>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</si>
  <si>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</si>
  <si>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</si>
  <si>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</si>
  <si>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</si>
  <si>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</si>
  <si>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</si>
  <si>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</si>
  <si>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</si>
  <si>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</si>
  <si>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</si>
  <si>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</si>
  <si>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</si>
  <si>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</si>
  <si>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</si>
  <si>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</si>
  <si>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</si>
  <si>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</si>
  <si>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</si>
  <si>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</si>
  <si>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</si>
  <si>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</si>
  <si>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</si>
  <si>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</si>
  <si>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</si>
  <si>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</si>
  <si>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</si>
  <si>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</si>
  <si>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</si>
  <si>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</si>
  <si>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</si>
  <si>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</si>
  <si>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</si>
  <si>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</si>
  <si>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</si>
  <si>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</si>
  <si>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</si>
  <si>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</si>
  <si>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</si>
  <si>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</si>
  <si>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</si>
  <si>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</si>
  <si>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</si>
  <si>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</si>
  <si>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</si>
  <si>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</si>
  <si>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</si>
  <si>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</si>
  <si>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</si>
  <si>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</si>
  <si>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</si>
  <si>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</si>
  <si>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</si>
  <si>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</si>
  <si>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</si>
  <si>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</si>
  <si>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</si>
  <si>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</si>
  <si>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</si>
  <si>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</si>
  <si>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</si>
  <si>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</si>
  <si>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</si>
  <si>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</si>
  <si>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</si>
  <si>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</si>
  <si>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</si>
  <si>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</si>
  <si>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</si>
  <si>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</si>
  <si>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</si>
  <si>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</si>
  <si>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</si>
  <si>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</si>
  <si>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</si>
  <si>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</si>
  <si>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</si>
  <si>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</si>
  <si>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</si>
  <si>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</si>
  <si>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</si>
  <si>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</si>
  <si>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</si>
  <si>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</si>
  <si>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</si>
  <si>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</si>
  <si>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</si>
  <si>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</si>
  <si>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</si>
  <si>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</si>
  <si>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</si>
  <si>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</si>
  <si>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</si>
  <si>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</si>
  <si>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</si>
  <si>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</si>
  <si>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</si>
  <si>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</si>
  <si>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</si>
  <si>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</si>
  <si>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</si>
  <si>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</si>
  <si>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</si>
  <si>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</si>
  <si>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</si>
  <si>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</si>
  <si>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</si>
  <si>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</si>
  <si>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</si>
  <si>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</si>
  <si>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</si>
  <si>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</si>
  <si>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</si>
  <si>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</si>
  <si>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</si>
  <si>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</si>
  <si>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</si>
  <si>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</si>
  <si>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</si>
  <si>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</si>
  <si>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</si>
  <si>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</si>
  <si>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</si>
  <si>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</si>
  <si>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</si>
  <si>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</si>
  <si>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</si>
  <si>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</si>
  <si>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</si>
  <si>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</si>
  <si>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</si>
  <si>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</si>
  <si>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</si>
  <si>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</si>
  <si>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</si>
  <si>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</si>
  <si>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</si>
  <si>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</si>
  <si>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</si>
  <si>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</si>
  <si>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</si>
  <si>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</si>
  <si>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</si>
  <si>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</si>
  <si>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</si>
  <si>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</si>
  <si>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</si>
  <si>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</si>
  <si>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</si>
  <si>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</si>
  <si>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</si>
  <si>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</si>
  <si>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</si>
  <si>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</si>
  <si>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</si>
  <si>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</si>
  <si>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</si>
  <si>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</si>
  <si>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</si>
  <si>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</si>
  <si>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</si>
  <si>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</si>
  <si>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</si>
  <si>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</si>
  <si>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</si>
  <si>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</si>
  <si>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</si>
  <si>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</si>
  <si>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</si>
  <si>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</si>
  <si>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</si>
  <si>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</si>
  <si>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</si>
  <si>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</si>
  <si>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</si>
  <si>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</si>
  <si>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</si>
  <si>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</si>
  <si>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</si>
  <si>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</si>
  <si>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</si>
  <si>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</si>
  <si>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</si>
  <si>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</si>
  <si>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</si>
  <si>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</si>
  <si>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</si>
  <si>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</si>
  <si>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</si>
  <si>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</si>
  <si>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</si>
  <si>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</si>
  <si>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</si>
  <si>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</si>
  <si>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</si>
  <si>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</si>
  <si>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</si>
  <si>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</si>
  <si>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</si>
  <si>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</si>
  <si>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</si>
  <si>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</si>
  <si>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</si>
  <si>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</si>
  <si>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</si>
  <si>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</si>
  <si>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</si>
  <si>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</si>
  <si>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</si>
  <si>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</si>
  <si>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</si>
  <si>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</si>
  <si>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</si>
  <si>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</si>
  <si>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</si>
  <si>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</si>
  <si>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</si>
  <si>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</si>
  <si>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</si>
  <si>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</si>
  <si>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</si>
  <si>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</si>
  <si>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</si>
  <si>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</si>
  <si>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</si>
  <si>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</si>
  <si>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</si>
  <si>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</si>
  <si>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</si>
  <si>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</si>
  <si>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</si>
  <si>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</si>
  <si>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</si>
  <si>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</si>
  <si>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</si>
  <si>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</si>
  <si>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</si>
  <si>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</si>
  <si>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</si>
  <si>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</si>
  <si>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</si>
  <si>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</si>
  <si>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</si>
  <si>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</si>
  <si>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</si>
  <si>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</si>
  <si>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</si>
  <si>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</si>
  <si>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</si>
  <si>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</si>
  <si>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</si>
  <si>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</si>
  <si>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</si>
  <si>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</si>
  <si>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</si>
  <si>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</si>
  <si>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</si>
  <si>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</si>
  <si>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</si>
  <si>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</si>
  <si>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</si>
  <si>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</si>
  <si>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</si>
  <si>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</si>
  <si>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</si>
  <si>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</si>
  <si>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</si>
  <si>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</si>
  <si>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</si>
  <si>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</si>
  <si>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</si>
  <si>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</si>
  <si>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</si>
  <si>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</si>
  <si>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</si>
  <si>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</si>
  <si>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</si>
  <si>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</si>
  <si>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</si>
  <si>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</si>
  <si>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</si>
  <si>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</si>
  <si>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</si>
  <si>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</si>
  <si>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</si>
  <si>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</si>
  <si>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</si>
  <si>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</si>
  <si>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</si>
  <si>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</si>
  <si>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</si>
  <si>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</si>
  <si>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</si>
  <si>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</si>
  <si>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</si>
  <si>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</si>
  <si>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</si>
  <si>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</si>
  <si>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</si>
  <si>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</si>
  <si>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</si>
  <si>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</si>
  <si>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</si>
  <si>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</si>
  <si>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</si>
  <si>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</si>
  <si>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</si>
  <si>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</si>
  <si>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</si>
  <si>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</si>
  <si>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</si>
  <si>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</si>
  <si>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</si>
  <si>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</si>
  <si>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</si>
  <si>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</si>
  <si>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</si>
  <si>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</si>
  <si>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</si>
  <si>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</si>
  <si>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</si>
  <si>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</si>
  <si>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</si>
  <si>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</si>
  <si>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</si>
  <si>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</si>
  <si>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</si>
  <si>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</si>
  <si>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</si>
  <si>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</si>
  <si>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</si>
  <si>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</si>
  <si>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</si>
  <si>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</si>
  <si>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</si>
  <si>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</si>
  <si>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</si>
  <si>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</si>
  <si>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</si>
  <si>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</si>
  <si>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</si>
  <si>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</si>
  <si>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</si>
  <si>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</si>
  <si>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</si>
  <si>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</si>
  <si>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</si>
  <si>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</si>
  <si>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</si>
  <si>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</si>
  <si>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</si>
  <si>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</si>
  <si>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</si>
  <si>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</si>
  <si>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</si>
  <si>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</si>
  <si>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</si>
  <si>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</si>
  <si>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</si>
  <si>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</si>
  <si>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</si>
  <si>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</si>
  <si>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</si>
  <si>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</si>
  <si>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</si>
  <si>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</si>
  <si>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</si>
  <si>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</si>
  <si>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</si>
  <si>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</si>
  <si>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</si>
  <si>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</si>
  <si>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</si>
  <si>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</si>
  <si>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</si>
  <si>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</si>
  <si>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</si>
  <si>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</si>
  <si>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</si>
  <si>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</si>
  <si>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</si>
  <si>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</si>
  <si>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</si>
  <si>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</si>
  <si>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</si>
  <si>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</si>
  <si>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</si>
  <si>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</si>
  <si>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</si>
  <si>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</si>
  <si>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</si>
  <si>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</si>
  <si>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</si>
  <si>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</si>
  <si>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</si>
  <si>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</si>
  <si>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</si>
  <si>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</si>
  <si>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</si>
  <si>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</si>
  <si>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</si>
  <si>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</si>
  <si>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</si>
  <si>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</si>
  <si>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</si>
  <si>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</si>
  <si>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</si>
  <si>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</si>
  <si>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</si>
  <si>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</si>
  <si>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</si>
  <si>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</si>
  <si>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</si>
  <si>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</si>
  <si>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</si>
  <si>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</si>
  <si>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</si>
  <si>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</si>
  <si>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</si>
  <si>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</si>
  <si>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</si>
  <si>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</si>
  <si>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</si>
  <si>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</si>
  <si>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</si>
  <si>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</si>
  <si>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</si>
  <si>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</si>
  <si>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</si>
  <si>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</si>
  <si>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</si>
  <si>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</si>
  <si>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</si>
  <si>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</si>
  <si>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</si>
  <si>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</si>
  <si>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</si>
  <si>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</si>
  <si>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</si>
  <si>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</si>
  <si>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</si>
  <si>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</si>
  <si>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</si>
  <si>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</si>
  <si>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</si>
  <si>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</si>
  <si>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</si>
  <si>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</si>
  <si>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</si>
  <si>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</si>
  <si>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</si>
  <si>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</si>
  <si>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</si>
  <si>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</si>
  <si>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</si>
  <si>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</si>
  <si>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</si>
  <si>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</si>
  <si>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</si>
  <si>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</si>
  <si>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</si>
  <si>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</si>
  <si>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</si>
  <si>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</si>
  <si>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</si>
  <si>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</si>
  <si>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</si>
  <si>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</si>
  <si>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</si>
  <si>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</si>
  <si>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</si>
  <si>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</si>
  <si>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</si>
  <si>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</si>
  <si>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</si>
  <si>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</si>
  <si>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</si>
  <si>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</si>
  <si>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</si>
  <si>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</si>
  <si>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</si>
  <si>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</si>
  <si>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</si>
  <si>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</si>
  <si>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</si>
  <si>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</si>
  <si>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</si>
  <si>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</si>
  <si>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</si>
  <si>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</si>
  <si>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</si>
  <si>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</si>
  <si>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</si>
  <si>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</si>
  <si>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</si>
  <si>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</si>
  <si>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</si>
  <si>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</si>
  <si>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</si>
  <si>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</si>
  <si>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</si>
  <si>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</si>
  <si>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</si>
  <si>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</si>
  <si>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</si>
  <si>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</si>
  <si>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</si>
  <si>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</si>
  <si>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</si>
  <si>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</si>
  <si>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</si>
  <si>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</si>
  <si>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</si>
  <si>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</si>
  <si>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</si>
  <si>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</si>
  <si>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</si>
  <si>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</si>
  <si>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</si>
  <si>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</si>
  <si>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</si>
  <si>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</si>
  <si>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</si>
  <si>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</si>
  <si>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</si>
  <si>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</si>
  <si>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</si>
  <si>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</si>
  <si>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</si>
  <si>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</si>
  <si>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</si>
  <si>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</si>
  <si>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</si>
  <si>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</si>
  <si>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</si>
  <si>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</si>
  <si>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</si>
  <si>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</si>
  <si>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</si>
  <si>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</si>
  <si>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</si>
  <si>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</si>
  <si>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</si>
  <si>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</si>
  <si>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</si>
  <si>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</si>
  <si>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</si>
  <si>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</si>
  <si>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</si>
  <si>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</si>
  <si>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</si>
  <si>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</si>
  <si>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</si>
  <si>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</si>
  <si>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</si>
  <si>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</si>
  <si>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</si>
  <si>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</si>
  <si>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</si>
  <si>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</si>
  <si>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</si>
  <si>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</si>
  <si>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</si>
  <si>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</si>
  <si>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</si>
  <si>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</si>
  <si>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</si>
  <si>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</si>
  <si>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</si>
  <si>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</si>
  <si>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</si>
  <si>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</si>
  <si>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</si>
  <si>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</si>
  <si>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</si>
  <si>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</si>
  <si>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</si>
  <si>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</si>
  <si>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</si>
  <si>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</si>
  <si>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</si>
  <si>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</si>
  <si>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</si>
  <si>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</si>
  <si>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</si>
  <si>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</si>
  <si>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</si>
  <si>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</si>
  <si>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</si>
  <si>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</si>
  <si>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</si>
  <si>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</si>
  <si>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</si>
  <si>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</si>
  <si>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</si>
  <si>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</si>
  <si>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</si>
  <si>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</si>
  <si>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</si>
  <si>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</si>
  <si>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</si>
  <si>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</si>
  <si>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</si>
  <si>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</si>
  <si>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</si>
  <si>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</si>
  <si>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</si>
  <si>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</si>
  <si>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</si>
  <si>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</si>
  <si>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</si>
  <si>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</si>
  <si>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</si>
  <si>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</si>
  <si>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</si>
  <si>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</si>
  <si>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</si>
  <si>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</si>
  <si>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</si>
  <si>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</si>
  <si>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</si>
  <si>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</si>
  <si>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</si>
  <si>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</si>
  <si>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</si>
  <si>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</si>
  <si>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</si>
  <si>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</si>
  <si>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</si>
  <si>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</si>
  <si>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</si>
  <si>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</si>
  <si>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</si>
  <si>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</si>
  <si>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</si>
  <si>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</si>
  <si>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</si>
  <si>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</si>
  <si>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</si>
  <si>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</si>
  <si>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</si>
  <si>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</si>
  <si>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</si>
  <si>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</si>
  <si>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</si>
  <si>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</si>
  <si>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</si>
  <si>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</si>
  <si>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</si>
  <si>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</si>
  <si>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</si>
  <si>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</si>
  <si>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</si>
  <si>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</si>
  <si>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</si>
  <si>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</si>
  <si>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</si>
  <si>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</si>
  <si>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</si>
  <si>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</si>
  <si>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</si>
  <si>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</si>
  <si>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</si>
  <si>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</si>
  <si>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</si>
  <si>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</si>
  <si>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</si>
  <si>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</si>
  <si>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</si>
  <si>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</si>
  <si>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</si>
  <si>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</si>
  <si>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</si>
  <si>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</si>
  <si>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</si>
  <si>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</si>
  <si>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</si>
  <si>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</si>
  <si>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</si>
  <si>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</si>
  <si>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</si>
  <si>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</si>
  <si>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</si>
  <si>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</si>
  <si>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</si>
  <si>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</si>
  <si>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</si>
  <si>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</si>
  <si>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</si>
  <si>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</si>
  <si>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</si>
  <si>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</si>
  <si>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</si>
  <si>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</si>
  <si>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</si>
  <si>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</si>
  <si>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</si>
  <si>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</si>
  <si>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</si>
  <si>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</si>
  <si>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</si>
  <si>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</si>
  <si>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</si>
  <si>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</si>
  <si>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</si>
  <si>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</si>
  <si>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</si>
  <si>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</si>
  <si>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</si>
  <si>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</si>
  <si>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</si>
  <si>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</si>
  <si>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</si>
  <si>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</si>
  <si>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</si>
  <si>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</si>
  <si>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</si>
  <si>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</si>
  <si>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</si>
  <si>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</si>
  <si>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</si>
  <si>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</si>
  <si>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</si>
  <si>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</si>
  <si>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</si>
  <si>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</si>
  <si>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</si>
  <si>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</si>
  <si>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</si>
  <si>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</si>
  <si>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</si>
  <si>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</si>
  <si>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</si>
  <si>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</si>
  <si>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</si>
  <si>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</si>
  <si>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</si>
  <si>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</si>
  <si>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</si>
  <si>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</si>
  <si>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</si>
  <si>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</si>
  <si>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</si>
  <si>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</si>
  <si>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</si>
  <si>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</si>
  <si>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</si>
  <si>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</si>
  <si>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</si>
  <si>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</si>
  <si>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</si>
  <si>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</si>
  <si>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</si>
  <si>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</si>
  <si>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</si>
  <si>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</si>
  <si>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</si>
  <si>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</si>
  <si>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</si>
  <si>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</si>
  <si>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</si>
  <si>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</si>
  <si>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</si>
  <si>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</si>
  <si>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</si>
  <si>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</si>
  <si>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</si>
  <si>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</si>
  <si>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</si>
  <si>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</si>
  <si>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</si>
  <si>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</si>
  <si>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</si>
  <si>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</si>
  <si>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</si>
  <si>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</si>
  <si>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</si>
  <si>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</si>
  <si>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</si>
  <si>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</si>
  <si>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</si>
  <si>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</si>
  <si>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</si>
  <si>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</si>
  <si>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</si>
  <si>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</si>
  <si>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</si>
  <si>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</si>
  <si>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</si>
  <si>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</si>
  <si>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</si>
  <si>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</si>
  <si>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</si>
  <si>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</si>
  <si>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</si>
  <si>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</si>
  <si>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</si>
  <si>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</si>
  <si>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</si>
  <si>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</si>
  <si>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</si>
  <si>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</si>
  <si>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</si>
  <si>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</si>
  <si>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</si>
  <si>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</si>
  <si>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</si>
  <si>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</si>
  <si>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</si>
  <si>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</si>
  <si>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</si>
  <si>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</si>
  <si>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</si>
  <si>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</si>
  <si>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</si>
  <si>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</si>
  <si>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</si>
  <si>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</si>
  <si>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</si>
  <si>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</si>
  <si>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</si>
  <si>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</si>
  <si>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</si>
  <si>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</si>
  <si>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</si>
  <si>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</si>
  <si>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</si>
  <si>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</si>
  <si>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</si>
  <si>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</si>
  <si>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</si>
  <si>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</si>
  <si>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</si>
  <si>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</si>
  <si>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</si>
  <si>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</si>
  <si>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</si>
  <si>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</si>
  <si>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</si>
  <si>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</si>
  <si>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</si>
  <si>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</si>
  <si>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</si>
  <si>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</si>
  <si>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</si>
  <si>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</si>
  <si>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</si>
  <si>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</si>
  <si>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</si>
  <si>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</si>
  <si>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</si>
  <si>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</si>
  <si>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</si>
  <si>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</si>
  <si>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</si>
  <si>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</si>
  <si>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</si>
  <si>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</si>
  <si>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</si>
  <si>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</si>
  <si>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</si>
  <si>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</si>
  <si>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</si>
  <si>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</si>
  <si>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</si>
  <si>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</si>
  <si>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</si>
  <si>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</si>
  <si>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</si>
  <si>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</si>
  <si>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</si>
  <si>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</si>
  <si>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</si>
  <si>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</si>
  <si>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</si>
  <si>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</si>
  <si>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</si>
  <si>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</si>
  <si>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</si>
  <si>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</si>
  <si>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</si>
  <si>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</si>
  <si>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</si>
  <si>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</si>
  <si>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</si>
  <si>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</si>
  <si>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</si>
  <si>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</si>
  <si>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</si>
  <si>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</si>
  <si>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</si>
  <si>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</si>
  <si>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</si>
  <si>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</si>
  <si>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</si>
  <si>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</si>
  <si>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</si>
  <si>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</si>
  <si>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</si>
  <si>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</si>
  <si>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</si>
  <si>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</si>
  <si>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</si>
  <si>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</si>
  <si>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</si>
  <si>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</si>
  <si>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</si>
  <si>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</si>
  <si>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</si>
  <si>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</si>
  <si>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</si>
  <si>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</si>
  <si>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</si>
  <si>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</si>
  <si>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</si>
  <si>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</si>
  <si>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</si>
  <si>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</si>
  <si>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</si>
  <si>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</si>
  <si>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</si>
  <si>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</si>
  <si>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</si>
  <si>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</si>
  <si>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</si>
  <si>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</si>
  <si>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</si>
  <si>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</si>
  <si>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</si>
  <si>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</si>
  <si>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</si>
  <si>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</si>
  <si>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</si>
  <si>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</si>
  <si>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</si>
  <si>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</si>
  <si>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</si>
  <si>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</si>
  <si>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OP-CS</t>
  </si>
  <si>
    <t>OP-Other</t>
  </si>
  <si>
    <t>OP-UC</t>
  </si>
  <si>
    <t>OP-SS</t>
  </si>
  <si>
    <t>IP-Other</t>
  </si>
  <si>
    <t>IP-CS</t>
  </si>
  <si>
    <t>IP-UC</t>
  </si>
  <si>
    <t>IP-SS</t>
  </si>
  <si>
    <t>หมายเหตุ</t>
  </si>
  <si>
    <t>เขต</t>
  </si>
  <si>
    <t>จังหวัด</t>
  </si>
  <si>
    <t>รหัส</t>
  </si>
  <si>
    <t>หน่วยบริการ</t>
  </si>
  <si>
    <t>ID</t>
  </si>
  <si>
    <t>Group</t>
  </si>
  <si>
    <t>รพศ.</t>
  </si>
  <si>
    <t>รพช.</t>
  </si>
  <si>
    <t>รพท.</t>
  </si>
  <si>
    <t>41</t>
  </si>
  <si>
    <t>42</t>
  </si>
  <si>
    <t>43</t>
  </si>
  <si>
    <t>44</t>
  </si>
  <si>
    <t>45</t>
  </si>
  <si>
    <t>OrgID</t>
  </si>
  <si>
    <t>จำนวน SumAdjRW ผู้ป่วย UC/เดือน</t>
  </si>
  <si>
    <t>จำนวน SumAdjRW ผู้ป่วยประกันสังคม/เดือน</t>
  </si>
  <si>
    <t>จำนวน SumAdjRW ผู้ป่วยข้าราชการ/เดือน</t>
  </si>
  <si>
    <t>จำนวน SumAdjRW ทั้งหมด/เดือน</t>
  </si>
  <si>
    <t xml:space="preserve"> </t>
  </si>
  <si>
    <t>% เพิ่ม</t>
  </si>
  <si>
    <t>% LC MC CC ต่อรายจ่ายรวม</t>
  </si>
  <si>
    <t>หน่วยบริการปรับได้</t>
  </si>
  <si>
    <t xml:space="preserve"> % รายได้ UC/ Total budget </t>
  </si>
  <si>
    <t>นำไปปรับค่า UnitCost</t>
  </si>
  <si>
    <t>อัตราการเพิ่มเงินเดือน เงิน งปม. และ ค่าจ้าง พกส.  ค่าตอบแทน เงินบำรุง</t>
  </si>
  <si>
    <t>ละค่าจ้างประจำ</t>
  </si>
  <si>
    <t>ประเภท</t>
  </si>
  <si>
    <t>รวมรายได้ UC</t>
  </si>
  <si>
    <t>รวมรายได้ค่ารักษาพยาบาล/รายได้งบประมาณส่วนบุคลากร/รายได้กองทุน</t>
  </si>
  <si>
    <t>[1]</t>
  </si>
  <si>
    <t>[2]</t>
  </si>
  <si>
    <t>[3] = [1] /[2]</t>
  </si>
  <si>
    <t>[5]</t>
  </si>
  <si>
    <t>[6] = "E4" *[4]+[4]</t>
  </si>
  <si>
    <t>[7] = [5] * [6]</t>
  </si>
  <si>
    <t>[8]</t>
  </si>
  <si>
    <t>[9]</t>
  </si>
  <si>
    <t>[10] = [8]/[9]</t>
  </si>
  <si>
    <t>จำนวนครั้ง OP-UC (ครั้ง)</t>
  </si>
  <si>
    <t>ต้นทุนค่ารักษา OP-UC (บาท)</t>
  </si>
  <si>
    <t>ต้นทุนค่ารักษา OP-UC ต่อครั้ง (Unit Cost Per Visit) : บาท</t>
  </si>
  <si>
    <t>ประมาณการ (estimate )</t>
  </si>
  <si>
    <t>ต้นทุนค่ารักษา OP-CSMBS (บาท)</t>
  </si>
  <si>
    <t>จำนวนครั้ง OP-CSMBS (ครั้ง)</t>
  </si>
  <si>
    <t>ต้นทุนค่ารักษา OP-CSMBS ต่อครั้ง (Unit Cost Per Visit) : บาท</t>
  </si>
  <si>
    <t>[4] = [2]*1.2</t>
  </si>
  <si>
    <t>[11] = [9]*1.2</t>
  </si>
  <si>
    <t>[12]</t>
  </si>
  <si>
    <t>[13] =[10]*"E4"+[10]</t>
  </si>
  <si>
    <t>[14] = [13]*[12]</t>
  </si>
  <si>
    <t>ต้นทุนค่ารักษา OP-SS (บาท)</t>
  </si>
  <si>
    <t>จำนวนครั้ง OP-SS (ครั้ง)</t>
  </si>
  <si>
    <t>ต้นทุนค่ารักษา OP-SS ต่อครั้ง (Unit Cost Per Visit) : บาท</t>
  </si>
  <si>
    <t>[15]</t>
  </si>
  <si>
    <t>[16]</t>
  </si>
  <si>
    <t>[19]</t>
  </si>
  <si>
    <t>[17] = [15]/[16]</t>
  </si>
  <si>
    <t>[18] = [16]*1.2</t>
  </si>
  <si>
    <t>[20] =[17]*"E4"+[17]</t>
  </si>
  <si>
    <t>[21] = [19]*[20]</t>
  </si>
  <si>
    <t>[22]</t>
  </si>
  <si>
    <t>[23]</t>
  </si>
  <si>
    <t>[24] = [15]/[16]</t>
  </si>
  <si>
    <t>[25] = [16]*1.2</t>
  </si>
  <si>
    <t>[26]</t>
  </si>
  <si>
    <t>[27] =[27]*"E4"+[17]</t>
  </si>
  <si>
    <t>[28] = [19]*[20]</t>
  </si>
  <si>
    <t>[29]</t>
  </si>
  <si>
    <t>[30]</t>
  </si>
  <si>
    <t>[33]</t>
  </si>
  <si>
    <t>ต้นทุนค่ารักษา OP-อื่น (บาท)</t>
  </si>
  <si>
    <t>จำนวนครั้ง OP-อื่น (ครั้ง)</t>
  </si>
  <si>
    <t>ต้นทุนค่ารักษา OP-อื่น ต่อครั้ง (Unit Cost Per Visit) : บาท</t>
  </si>
  <si>
    <t>[31] = [29]/[30]</t>
  </si>
  <si>
    <t>[32] = [30]*1.2</t>
  </si>
  <si>
    <t>[34] =[31]*"E4"+[31]</t>
  </si>
  <si>
    <t>[35] = [33]*[34]</t>
  </si>
  <si>
    <t>ต้นทุนค่ารักษา OP อื่น (บาท)</t>
  </si>
  <si>
    <t>[37]</t>
  </si>
  <si>
    <t>[38]</t>
  </si>
  <si>
    <t>[41]</t>
  </si>
  <si>
    <t>[45]</t>
  </si>
  <si>
    <t>[46]</t>
  </si>
  <si>
    <t>[49]</t>
  </si>
  <si>
    <t>[52]</t>
  </si>
  <si>
    <t>[53]</t>
  </si>
  <si>
    <t>[55]</t>
  </si>
  <si>
    <t>[56]</t>
  </si>
  <si>
    <t>[39] = [37] /[38]</t>
  </si>
  <si>
    <t>[40] = [38]*1.2</t>
  </si>
  <si>
    <t>[42] = "E4"*[39]+[39]</t>
  </si>
  <si>
    <t>[43] = [41] * [42]</t>
  </si>
  <si>
    <t>ต้นทุนค่ารักษา IP-CSMBS</t>
  </si>
  <si>
    <t>ต้นทุนค่ารักษา IP-UC (บาท)</t>
  </si>
  <si>
    <t xml:space="preserve">ต้นทุนค่ารักษาต่อ SumAdjRw (Unit Cost) IP -UC </t>
  </si>
  <si>
    <t>จำนวน  Sum Adj RW-UC</t>
  </si>
  <si>
    <t xml:space="preserve">ต้นทุนค่ารักษาต่อ SumAdjRW (Unit Cost)  IP -CSMBS </t>
  </si>
  <si>
    <t>จำนวน Sum Adj RW-CSMBS</t>
  </si>
  <si>
    <t>[47] = [45] /[46]</t>
  </si>
  <si>
    <t>[48]=[46]*1.2</t>
  </si>
  <si>
    <t>ต้นทุนค่ารักษาต่อ SumAdjRw (Unit Cost) IP-UC</t>
  </si>
  <si>
    <t xml:space="preserve">ต้นทุนค่ารักษาต่อ SumAdjRW (Unit Cost) IP -CSMBS </t>
  </si>
  <si>
    <t>[51] = [49] * [50]</t>
  </si>
  <si>
    <t>ต้นทุนค่ารักษา IP-SS</t>
  </si>
  <si>
    <t>จำนวน Sum Adj RW-SS</t>
  </si>
  <si>
    <t xml:space="preserve">ต้นทุนค่ารักษาต่อ SumAdjRW (Unit Cost)  IP -SS </t>
  </si>
  <si>
    <t xml:space="preserve">ต้นทุนค่ารักษาต่อ SumAdjRW (Unit Cost) IP -SS </t>
  </si>
  <si>
    <t>[54]= [52]/[53]</t>
  </si>
  <si>
    <t>[50]="E4"*[47]+[47]</t>
  </si>
  <si>
    <t>[57]"E4"*[54]+[54]</t>
  </si>
  <si>
    <t>[58] = [56]*[57]</t>
  </si>
  <si>
    <t>[59]</t>
  </si>
  <si>
    <t>[60]</t>
  </si>
  <si>
    <t>[63]</t>
  </si>
  <si>
    <t>ต้นทุนค่ารักษา IP-อื่น</t>
  </si>
  <si>
    <t>จำนวน Sum Adj RW-อื่น</t>
  </si>
  <si>
    <t>ต้นทุนค่ารักษาต่อ SumAdjRW (Unit Cost)  IP -อื่น</t>
  </si>
  <si>
    <t>[70] =[70]*[71]</t>
  </si>
  <si>
    <t>[73]</t>
  </si>
  <si>
    <t>[74]</t>
  </si>
  <si>
    <t>[75]</t>
  </si>
  <si>
    <t>สัดส่วนรายได้ UCต่อรายได้จากการดำเนินงาน</t>
  </si>
  <si>
    <t>Charge OP Tatal</t>
  </si>
  <si>
    <t>Charge IP Total</t>
  </si>
  <si>
    <t>Charge Total</t>
  </si>
  <si>
    <t>OP-ต่างด้าว</t>
  </si>
  <si>
    <t>IP-ต่างด้าว</t>
  </si>
  <si>
    <t>โรงพยาบาล</t>
  </si>
  <si>
    <t>Total</t>
  </si>
  <si>
    <t>ข้าราชการรัฐวิสาหกิจ</t>
  </si>
  <si>
    <t>ประกันสังคม</t>
  </si>
  <si>
    <t>UC ทั้งหมด</t>
  </si>
  <si>
    <t>ต่างด้าว</t>
  </si>
  <si>
    <t>other</t>
  </si>
  <si>
    <t>41768</t>
  </si>
  <si>
    <t>41701</t>
  </si>
  <si>
    <t>41436</t>
  </si>
  <si>
    <t>09192</t>
  </si>
  <si>
    <t>ต้นทุนค่ารักษา OP-ต่างด้าว (บาท)</t>
  </si>
  <si>
    <t>จำนวนครั้ง OP-ต่างด้าว (ครั้ง)</t>
  </si>
  <si>
    <t>ต้นทุนค่ารักษา OP-ต่างด้าว ต่อครั้ง (Unit Cost Per Visit) : บาท</t>
  </si>
  <si>
    <t>Org</t>
  </si>
  <si>
    <t>ศูนย์แพทย์ชุมชนศรีษะละเลิง</t>
  </si>
  <si>
    <t>ศูนย์แพทย์ชุมชนมะค่า</t>
  </si>
  <si>
    <t>ศูนย์แพทย์ชุมชนเมือง1หัวทะเล</t>
  </si>
  <si>
    <t>[61]= [66]/[67]</t>
  </si>
  <si>
    <t>[62]=[67]*1.2</t>
  </si>
  <si>
    <t>[64]"E4"*[68]+[68]</t>
  </si>
  <si>
    <t>การคำนวณ Cost Driver ปี  2566</t>
  </si>
  <si>
    <t>สัดส่วน รายได้UC/รายได้รวม</t>
  </si>
  <si>
    <t>รายได้แยกตามสิทธิ ณ กค.66</t>
  </si>
  <si>
    <t>โครงสร้างรายได้ UC ต่อ รายได้รวม  ณ กค.66</t>
  </si>
  <si>
    <t>รายได้แยกตามสิทธิ ณ กค.66  ราคา charge  แยก op  ip  และตามสิทธิ</t>
  </si>
  <si>
    <t>06009</t>
  </si>
  <si>
    <t>แม่ตื่น,รพช.</t>
  </si>
  <si>
    <t>พระนั่งเกล้า,รพศ.</t>
  </si>
  <si>
    <t>ศูนย์บริการการแพทย์นนทบุรี,รพช.</t>
  </si>
  <si>
    <t>หนองปรือ,รพช.</t>
  </si>
  <si>
    <t>บางสะพาน,รพท.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</si>
  <si>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</si>
  <si>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</si>
  <si>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</si>
  <si>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</si>
  <si>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</si>
  <si>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ชัยภูมิ,รพศ.</t>
  </si>
  <si>
    <t>ศรีสะเกษ,รพศ.</t>
  </si>
  <si>
    <t>ฉลอง,รพช.</t>
  </si>
  <si>
    <t>เกาะเต่า,รพช.</t>
  </si>
  <si>
    <t>orgid</t>
  </si>
  <si>
    <t>orgname</t>
  </si>
  <si>
    <t>No</t>
  </si>
  <si>
    <t>Uc total</t>
  </si>
  <si>
    <t>รายได้ค่ารักษาฯ</t>
  </si>
  <si>
    <t>UC Revenue Structure</t>
  </si>
  <si>
    <t>3_UC Revenue Structure</t>
  </si>
  <si>
    <t>06009:โรงพยาบาลแม่ตื่น จ.เชียงใหม่</t>
  </si>
  <si>
    <t>10672:โรงพยาบาลลำปาง จ.ลำปาง</t>
  </si>
  <si>
    <t>10674:โรงพยาบาลเชียงรายประชานุเคราะห์ จ.เชียงราย</t>
  </si>
  <si>
    <t>10713:โรงพยาบาลนครพิงค์ จ.เชียงใหม่</t>
  </si>
  <si>
    <t>10714:โรงพยาบาลลำพูน จ.ลำพูน</t>
  </si>
  <si>
    <t>10715:โรงพยาบาลแพร่ จ.แพร่</t>
  </si>
  <si>
    <t>10716:โรงพยาบาลน่าน จ.น่าน</t>
  </si>
  <si>
    <t>10717:โรงพยาบาลพะเยา จ.พะเยา</t>
  </si>
  <si>
    <t>10718:โรงพยาบาลเชียงคำ จ.พะเยา</t>
  </si>
  <si>
    <t>10719:โรงพยาบาลศรีสังวาลย์ จ.แม่ฮ่องสอน</t>
  </si>
  <si>
    <t>11119:โรงพยาบาลจอมทอง จ.เชียงใหม่</t>
  </si>
  <si>
    <t>11120:โรงพยาบาลเทพรัตนเวชชานุกูล เฉลิมพระเกียรติ ๖๐ พรรษา จ.เชียงใหม่</t>
  </si>
  <si>
    <t>11121:โรงพยาบาลเชียงดาว จ.เชียงใหม่</t>
  </si>
  <si>
    <t>11122:โรงพยาบาลดอยสะเก็ด จ.เชียงใหม่</t>
  </si>
  <si>
    <t>11123:โรงพยาบาลแม่แตง จ.เชียงใหม่</t>
  </si>
  <si>
    <t>11124:โรงพยาบาลสะเมิง จ.เชียงใหม่</t>
  </si>
  <si>
    <t>11125:โรงพยาบาลฝาง จ.เชียงใหม่</t>
  </si>
  <si>
    <t>11126:โรงพยาบาลแม่อาย จ.เชียงใหม่</t>
  </si>
  <si>
    <t>11127:โรงพยาบาลพร้าว จ.เชียงใหม่</t>
  </si>
  <si>
    <t>11128:โรงพยาบาลสันป่าตอง จ.เชียงใหม่</t>
  </si>
  <si>
    <t>11129:โรงพยาบาลสันกำแพง จ.เชียงใหม่</t>
  </si>
  <si>
    <t>11130:โรงพยาบาลสันทราย จ.เชียงใหม่</t>
  </si>
  <si>
    <t>11131:โรงพยาบาลหางดง จ.เชียงใหม่</t>
  </si>
  <si>
    <t>11132:โรงพยาบาลฮอด จ.เชียงใหม่</t>
  </si>
  <si>
    <t>11133:โรงพยาบาลดอยเต่า จ.เชียงใหม่</t>
  </si>
  <si>
    <t>11134:โรงพยาบาลอมก๋อย จ.เชียงใหม่</t>
  </si>
  <si>
    <t>11135:โรงพยาบาลสารภี จ.เชียงใหม่</t>
  </si>
  <si>
    <t>11136:โรงพยาบาลเวียงแหง จ.เชียงใหม่</t>
  </si>
  <si>
    <t>11137:โรงพยาบาลไชยปราการ จ.เชียงใหม่</t>
  </si>
  <si>
    <t>11138:โรงพยาบาลแม่วาง จ.เชียงใหม่</t>
  </si>
  <si>
    <t>11139:โรงพยาบาลแม่ออน จ.เชียงใหม่</t>
  </si>
  <si>
    <t>11140:โรงพยาบาลแม่ทา จ.ลำพูน</t>
  </si>
  <si>
    <t>11141:โรงพยาบาลบ้านโฮ่ง จ.ลำพูน</t>
  </si>
  <si>
    <t>11142:โรงพยาบาลลี้ จ.ลำพูน</t>
  </si>
  <si>
    <t>11143:โรงพยาบาลทุ่งหัวช้าง จ.ลำพูน</t>
  </si>
  <si>
    <t>11144:โรงพยาบาลป่าซาง จ.ลำพูน</t>
  </si>
  <si>
    <t>11145:โรงพยาบาลบ้านธิ จ.ลำพูน</t>
  </si>
  <si>
    <t>11146:โรงพยาบาลแม่เมาะ จ.ลำปาง</t>
  </si>
  <si>
    <t>11147:โรงพยาบาลเกาะคา จ.ลำปาง</t>
  </si>
  <si>
    <t>11148:โรงพยาบาลเสริมงาม จ.ลำปาง</t>
  </si>
  <si>
    <t>11149:โรงพยาบาลงาว จ.ลำปาง</t>
  </si>
  <si>
    <t>11150:โรงพยาบาลแจ้ห่ม จ.ลำปาง</t>
  </si>
  <si>
    <t>11151:โรงพยาบาลวังเหนือ จ.ลำปาง</t>
  </si>
  <si>
    <t>11152:โรงพยาบาลเถิน จ.ลำปาง</t>
  </si>
  <si>
    <t>11153:โรงพยาบาลแม่พริก จ.ลำปาง</t>
  </si>
  <si>
    <t>11154:โรงพยาบาลแม่ทะ จ.ลำปาง</t>
  </si>
  <si>
    <t>11155:โรงพยาบาลสบปราบ จ.ลำปาง</t>
  </si>
  <si>
    <t>11156:โรงพยาบาลห้างฉัตร จ.ลำปาง</t>
  </si>
  <si>
    <t>11157:โรงพยาบาลเมืองปาน จ.ลำปาง</t>
  </si>
  <si>
    <t>11166:โรงพยาบาลร้องกวาง จ.แพร่</t>
  </si>
  <si>
    <t>11167:โรงพยาบาลลอง จ.แพร่</t>
  </si>
  <si>
    <t>11169:โรงพยาบาลสูงเม่น จ.แพร่</t>
  </si>
  <si>
    <t>11170:โรงพยาบาลสอง จ.แพร่</t>
  </si>
  <si>
    <t>11171:โรงพยาบาลวังชิ้น จ.แพร่</t>
  </si>
  <si>
    <t>11172:โรงพยาบาลหนองม่วงไข่ จ.แพร่</t>
  </si>
  <si>
    <t>11173:โรงพยาบาลแม่จริม จ.น่าน</t>
  </si>
  <si>
    <t>11174:โรงพยาบาลบ้านหลวง จ.น่าน</t>
  </si>
  <si>
    <t>11175:โรงพยาบาลนาน้อย จ.น่าน</t>
  </si>
  <si>
    <t>11176:โรงพยาบาลท่าวังผา จ.น่าน</t>
  </si>
  <si>
    <t>11177:โรงพยาบาลเวียงสา จ.น่าน</t>
  </si>
  <si>
    <t>11178:โรงพยาบาลทุ่งช้าง จ.น่าน</t>
  </si>
  <si>
    <t>11179:โรงพยาบาลเชียงกลาง จ.น่าน</t>
  </si>
  <si>
    <t>11180:โรงพยาบาลนาหมื่น จ.น่าน</t>
  </si>
  <si>
    <t>11181:โรงพยาบาลสันติสุข จ.น่าน</t>
  </si>
  <si>
    <t>11182:โรงพยาบาลบ่อเกลือ จ.น่าน</t>
  </si>
  <si>
    <t>11183:โรงพยาบาลสองแคว จ.น่าน</t>
  </si>
  <si>
    <t>11184:โรงพยาบาลจุน จ.พะเยา</t>
  </si>
  <si>
    <t>11185:โรงพยาบาลเชียงม่วน จ.พะเยา</t>
  </si>
  <si>
    <t>11186:โรงพยาบาลดอกคำใต้ จ.พะเยา</t>
  </si>
  <si>
    <t>11187:โรงพยาบาลปง จ.พะเยา</t>
  </si>
  <si>
    <t>11188:โรงพยาบาลแม่ใจ จ.พะเยา</t>
  </si>
  <si>
    <t>11189:โรงพยาบาลเทิง จ.เชียงราย</t>
  </si>
  <si>
    <t>11190:โรงพยาบาลพาน จ.เชียงราย</t>
  </si>
  <si>
    <t>11191:โรงพยาบาลป่าแดด จ.เชียงราย</t>
  </si>
  <si>
    <t>11192:โรงพยาบาลแม่จัน จ.เชียงราย</t>
  </si>
  <si>
    <t>11193:โรงพยาบาลเชียงแสน จ.เชียงราย</t>
  </si>
  <si>
    <t>11194:โรงพยาบาลแม่สาย จ.เชียงราย</t>
  </si>
  <si>
    <t>11195:โรงพยาบาลแม่สรวย จ.เชียงราย</t>
  </si>
  <si>
    <t>11196:โรงพยาบาลเวียงป่าเป้า จ.เชียงราย</t>
  </si>
  <si>
    <t>11197:โรงพยาบาลพญาเม็งราย จ.เชียงราย</t>
  </si>
  <si>
    <t>11198:โรงพยาบาลเวียงแก่น จ.เชียงราย</t>
  </si>
  <si>
    <t>11199:โรงพยาบาลขุนตาล จ.เชียงราย</t>
  </si>
  <si>
    <t>11200:โรงพยาบาลแม่ฟ้าหลวง จ.เชียงราย</t>
  </si>
  <si>
    <t>11201:โรงพยาบาลแม่ลาว จ.เชียงราย</t>
  </si>
  <si>
    <t>11202:โรงพยาบาลเวียงเชียงรุ้ง จ.เชียงราย</t>
  </si>
  <si>
    <t>11203:โรงพยาบาลขุนยวม จ.แม่ฮ่องสอน</t>
  </si>
  <si>
    <t>11204:โรงพยาบาลปาย จ.แม่ฮ่องสอน</t>
  </si>
  <si>
    <t>11205:โรงพยาบาลแม่สะเรียง จ.แม่ฮ่องสอน</t>
  </si>
  <si>
    <t>11206:โรงพยาบาลแม่ลาน้อย จ.แม่ฮ่องสอน</t>
  </si>
  <si>
    <t>11207:โรงพยาบาลสบเมย จ.แม่ฮ่องสอน</t>
  </si>
  <si>
    <t>11208:โรงพยาบาลปางมะผ้า จ.แม่ฮ่องสอน</t>
  </si>
  <si>
    <t>11452:โรงพยาบาลสมเด็จพระยุพราชเด่นชัย จ.แพร่</t>
  </si>
  <si>
    <t>11453:โรงพยาบาลสมเด็จพระยุพราชปัว จ.น่าน</t>
  </si>
  <si>
    <t>11454:โรงพยาบาลสมเด็จพระยุพราชเชียงของ จ.เชียงราย</t>
  </si>
  <si>
    <t>11625:โรงพยาบาลเฉลิมพระเกียรติ จ.น่าน</t>
  </si>
  <si>
    <t>11643:โรงพยาบาลดอยหล่อ จ.เชียงใหม่</t>
  </si>
  <si>
    <t>15012:โรงพยาบาลสมเด็จพระญาณสังวร จ.เชียงราย</t>
  </si>
  <si>
    <t>23736:โรงพยาบาลวัดจันทร์ เฉลิมพระเกียรติ 80 พรรษา จ.เชียงใหม่</t>
  </si>
  <si>
    <t>24956:โรงพยาบาลเวียงหนองล่อง จ.ลำพูน</t>
  </si>
  <si>
    <t>25017:โรงพยาบาลภูเพียง จ.น่าน</t>
  </si>
  <si>
    <t>28823:โรงพยาบาลดอยหลวง จ.เชียงราย</t>
  </si>
  <si>
    <t>40744:โรงพยาบาลภูซาง จ.พะเยา</t>
  </si>
  <si>
    <t>40745:โรงพยาบาลภูกามยาว จ.พะเยา</t>
  </si>
  <si>
    <t>10673:โรงพยาบาลอุตรดิตถ์ จ.อุตรดิตถ์</t>
  </si>
  <si>
    <t>10676:โรงพยาบาลพุทธชินราช จ.พิษณุโลก</t>
  </si>
  <si>
    <t>10722:โรงพยาบาลสมเด็จพระเจ้าตากสินมหาราช จ.ตาก</t>
  </si>
  <si>
    <t>10723:โรงพยาบาลแม่สอด จ.ตาก</t>
  </si>
  <si>
    <t>10724:โรงพยาบาลสุโขทัย จ.สุโขทัย</t>
  </si>
  <si>
    <t>10725:โรงพยาบาลศรีสังวรสุโขทัย จ.สุโขทัย</t>
  </si>
  <si>
    <t>10727:โรงพยาบาลเพชรบูรณ์ จ.เพชรบูรณ์</t>
  </si>
  <si>
    <t>11158:โรงพยาบาลตรอน จ.อุตรดิตถ์</t>
  </si>
  <si>
    <t>11159:โรงพยาบาลท่าปลา จ.อุตรดิตถ์</t>
  </si>
  <si>
    <t>11160:โรงพยาบาลน้ำปาด จ.อุตรดิตถ์</t>
  </si>
  <si>
    <t>11161:โรงพยาบาลฟากท่า จ.อุตรดิตถ์</t>
  </si>
  <si>
    <t>11162:โรงพยาบาลบ้านโคก จ.อุตรดิตถ์</t>
  </si>
  <si>
    <t>11163:โรงพยาบาลพิชัย จ.อุตรดิตถ์</t>
  </si>
  <si>
    <t>11164:โรงพยาบาลลับแล จ.อุตรดิตถ์</t>
  </si>
  <si>
    <t>11165:โรงพยาบาลทองแสนขัน จ.อุตรดิตถ์</t>
  </si>
  <si>
    <t>11238:โรงพยาบาลบ้านตาก จ.ตาก</t>
  </si>
  <si>
    <t>11239:โรงพยาบาลสามเงา จ.ตาก</t>
  </si>
  <si>
    <t>11240:โรงพยาบาลแม่ระมาด จ.ตาก</t>
  </si>
  <si>
    <t>11241:โรงพยาบาลท่าสองยาง จ.ตาก</t>
  </si>
  <si>
    <t>11242:โรงพยาบาลพบพระ จ.ตาก</t>
  </si>
  <si>
    <t>11243:โรงพยาบาลอุ้มผาง จ.ตาก</t>
  </si>
  <si>
    <t>11244:โรงพยาบาลบ้านด่านลานหอย จ.สุโขทัย</t>
  </si>
  <si>
    <t>11245:โรงพยาบาลคีรีมาศ จ.สุโขทัย</t>
  </si>
  <si>
    <t>11246:โรงพยาบาลกงไกรลาศ จ.สุโขทัย</t>
  </si>
  <si>
    <t>11247:โรงพยาบาลศรีสัชนาลัย จ.สุโขทัย</t>
  </si>
  <si>
    <t>11248:โรงพยาบาลสวรรคโลก จ.สุโขทัย</t>
  </si>
  <si>
    <t>11249:โรงพยาบาลศรีนคร จ.สุโขทัย</t>
  </si>
  <si>
    <t>11250:โรงพยาบาลทุ่งเสลี่ยม จ.สุโขทัย</t>
  </si>
  <si>
    <t>11251:โรงพยาบาลชาติตระการ จ.พิษณุโลก</t>
  </si>
  <si>
    <t>11252:โรงพยาบาลบางระกำ จ.พิษณุโลก</t>
  </si>
  <si>
    <t>11253:โรงพยาบาลบางกระทุ่ม จ.พิษณุโลก</t>
  </si>
  <si>
    <t>11254:โรงพยาบาลพรหมพิราม จ.พิษณุโลก</t>
  </si>
  <si>
    <t>11255:โรงพยาบาลวัดโบสถ์ จ.พิษณุโลก</t>
  </si>
  <si>
    <t>11256:โรงพยาบาลวังทอง จ.พิษณุโลก</t>
  </si>
  <si>
    <t>11257:โรงพยาบาลเนินมะปราง จ.พิษณุโลก</t>
  </si>
  <si>
    <t>11264:โรงพยาบาลชนแดน จ.เพชรบูรณ์</t>
  </si>
  <si>
    <t>11265:โรงพยาบาลหล่มสัก จ.เพชรบูรณ์</t>
  </si>
  <si>
    <t>11266:โรงพยาบาลวิเชียรบุรี จ.เพชรบูรณ์</t>
  </si>
  <si>
    <t>11267:โรงพยาบาลศรีเทพ จ.เพชรบูรณ์</t>
  </si>
  <si>
    <t>11268:โรงพยาบาลหนองไผ่ จ.เพชรบูรณ์</t>
  </si>
  <si>
    <t>11269:โรงพยาบาลบึงสามพัน จ.เพชรบูรณ์</t>
  </si>
  <si>
    <t>11270:โรงพยาบาลน้ำหนาว จ.เพชรบูรณ์</t>
  </si>
  <si>
    <t>11271:โรงพยาบาลวังโป่ง จ.เพชรบูรณ์</t>
  </si>
  <si>
    <t>11272:โรงพยาบาลเขาค้อ จ.เพชรบูรณ์</t>
  </si>
  <si>
    <t>11455:โรงพยาบาลสมเด็จพระยุพราชนครไทย จ.พิษณุโลก</t>
  </si>
  <si>
    <t>11457:โรงพยาบาลสมเด็จพระยุพราชหล่มเก่า จ.เพชรบูรณ์</t>
  </si>
  <si>
    <t>27443:โรงพยาบาลวังเจ้า จ.ตาก</t>
  </si>
  <si>
    <t>10675:โรงพยาบาลสวรรค์ประชารักษ์ จ.นครสวรรค์</t>
  </si>
  <si>
    <t>10694:โรงพยาบาลชัยนาทนเรนทร จ.ชัยนาท</t>
  </si>
  <si>
    <t>10720:โรงพยาบาลอุทัยธานี จ.อุทัยธานี</t>
  </si>
  <si>
    <t>10721:โรงพยาบาลกำแพงเพชร จ.กำแพงเพชร</t>
  </si>
  <si>
    <t>10726:โรงพยาบาลพิจิตร จ.พิจิตร</t>
  </si>
  <si>
    <t>10802:โรงพยาบาลมโนรมย์ จ.ชัยนาท</t>
  </si>
  <si>
    <t>10803:โรงพยาบาลวัดสิงห์ จ.ชัยนาท</t>
  </si>
  <si>
    <t>10804:โรงพยาบาลสรรพยา จ.ชัยนาท</t>
  </si>
  <si>
    <t>10805:โรงพยาบาลสรรคบุรี จ.ชัยนาท</t>
  </si>
  <si>
    <t>10806:โรงพยาบาลหันคา จ.ชัยนาท</t>
  </si>
  <si>
    <t>11209:โรงพยาบาลโกรกพระ จ.นครสวรรค์</t>
  </si>
  <si>
    <t>11210:โรงพยาบาลชุมแสง จ.นครสวรรค์</t>
  </si>
  <si>
    <t>11211:โรงพยาบาลหนองบัว จ.นครสวรรค์</t>
  </si>
  <si>
    <t>11212:โรงพยาบาลบรรพตพิสัย จ.นครสวรรค์</t>
  </si>
  <si>
    <t>11213:โรงพยาบาลเก้าเลี้ยว จ.นครสวรรค์</t>
  </si>
  <si>
    <t>11214:โรงพยาบาลตาคลี จ.นครสวรรค์</t>
  </si>
  <si>
    <t>11215:โรงพยาบาลท่าตะโก จ.นครสวรรค์</t>
  </si>
  <si>
    <t>11216:โรงพยาบาลไพศาลี จ.นครสวรรค์</t>
  </si>
  <si>
    <t>11217:โรงพยาบาลพยุหะคีรี จ.นครสวรรค์</t>
  </si>
  <si>
    <t>11218:โรงพยาบาลลาดยาว จ.นครสวรรค์</t>
  </si>
  <si>
    <t>11219:โรงพยาบาลตากฟ้า จ.นครสวรรค์</t>
  </si>
  <si>
    <t>11220:โรงพยาบาลแม่วงก์ จ.นครสวรรค์</t>
  </si>
  <si>
    <t>11221:โรงพยาบาลทัพทัน จ.อุทัยธานี</t>
  </si>
  <si>
    <t>11222:โรงพยาบาลสว่างอารมณ์ จ.อุทัยธานี</t>
  </si>
  <si>
    <t>11223:โรงพยาบาลหนองฉาง จ.อุทัยธานี</t>
  </si>
  <si>
    <t>11224:โรงพยาบาลหนองขาหย่าง จ.อุทัยธานี</t>
  </si>
  <si>
    <t>11225:โรงพยาบาลบ้านไร่ จ.อุทัยธานี</t>
  </si>
  <si>
    <t>11226:โรงพยาบาลลานสัก จ.อุทัยธานี</t>
  </si>
  <si>
    <t>11227:โรงพยาบาลห้วยคต จ.อุทัยธานี</t>
  </si>
  <si>
    <t>11228:โรงพยาบาลทุ่งโพธิ์ทะเล จ.กำแพงเพชร</t>
  </si>
  <si>
    <t>11229:โรงพยาบาลไทรงาม จ.กำแพงเพชร</t>
  </si>
  <si>
    <t>11230:โรงพยาบาลคลองลาน จ.กำแพงเพชร</t>
  </si>
  <si>
    <t>11231:โรงพยาบาลขาณุวรลักษบุรี จ.กำแพงเพชร</t>
  </si>
  <si>
    <t>11232:โรงพยาบาลคลองขลุง จ.กำแพงเพชร</t>
  </si>
  <si>
    <t>11233:โรงพยาบาลพรานกระต่าย จ.กำแพงเพชร</t>
  </si>
  <si>
    <t>11234:โรงพยาบาลลานกระบือ จ.กำแพงเพชร</t>
  </si>
  <si>
    <t>11235:โรงพยาบาลทรายทองวัฒนา จ.กำแพงเพชร</t>
  </si>
  <si>
    <t>11236:โรงพยาบาลปางศิลาทอง จ.กำแพงเพชร</t>
  </si>
  <si>
    <t>11258:โรงพยาบาลวังทรายพูน จ.พิจิตร</t>
  </si>
  <si>
    <t>11259:โรงพยาบาลโพธิ์ประทับช้าง จ.พิจิตร</t>
  </si>
  <si>
    <t>11260:โรงพยาบาลบางมูลนาก จ.พิจิตร</t>
  </si>
  <si>
    <t>11261:โรงพยาบาลโพทะเล จ.พิจิตร</t>
  </si>
  <si>
    <t>11262:โรงพยาบาลสามง่าม จ.พิจิตร</t>
  </si>
  <si>
    <t>11263:โรงพยาบาลทับคล้อ จ.พิจิตร</t>
  </si>
  <si>
    <t>11456:โรงพยาบาลสมเด็จพระยุพราชตะพานหิน จ.พิจิตร</t>
  </si>
  <si>
    <t>11631:โรงพยาบาลวชิรบารมี จ.พิจิตร</t>
  </si>
  <si>
    <t>14135:โรงพยาบาลบึงสามัคคี จ.กำแพงเพชร</t>
  </si>
  <si>
    <t>27974:โรงพยาบาลหนองมะโมง จ.ชัยนาท</t>
  </si>
  <si>
    <t>27975:โรงพยาบาลเนินขาม จ.ชัยนาท</t>
  </si>
  <si>
    <t>27978:โรงพยาบาลสากเหล็ก จ.พิจิตร</t>
  </si>
  <si>
    <t>27979:โรงพยาบาลบึงนาราง จ.พิจิตร</t>
  </si>
  <si>
    <t>27980:โรงพยาบาลดงเจริญ จ.พิจิตร</t>
  </si>
  <si>
    <t>28010:โรงพยาบาลโกสัมพีนคร จ.กำแพงเพชร</t>
  </si>
  <si>
    <t>40749:โรงพยาบาลชุมตาบง จ.นครสวรรค์</t>
  </si>
  <si>
    <t>43735</t>
  </si>
  <si>
    <t>43735:โรงพยาบาลแม่เปิน จ.นครสวรรค์</t>
  </si>
  <si>
    <t>10660:โรงพยาบาลพระนครศรีอยุธยา จ.พระนครศรีอยุธยา</t>
  </si>
  <si>
    <t>10661:โรงพยาบาลสระบุรี จ.สระบุรี</t>
  </si>
  <si>
    <t>10686:โรงพยาบาลพระนั่งเกล้า จ.นนทบุรี</t>
  </si>
  <si>
    <t>10687:โรงพยาบาลปทุมธานี จ.ปทุมธานี</t>
  </si>
  <si>
    <t>10688:โรงพยาบาลเสนา จ.พระนครศรีอยุธยา</t>
  </si>
  <si>
    <t>10689:โรงพยาบาลอ่างทอง จ.อ่างทอง</t>
  </si>
  <si>
    <t>10690:โรงพยาบาลพระนารายณ์มหาราช จ.ลพบุรี</t>
  </si>
  <si>
    <t>10691:โรงพยาบาลบ้านหมี่ จ.ลพบุรี</t>
  </si>
  <si>
    <t>10692:โรงพยาบาลสิงห์บุรี จ.สิงห์บุรี</t>
  </si>
  <si>
    <t>10693:โรงพยาบาลอินทร์บุรี จ.สิงห์บุรี</t>
  </si>
  <si>
    <t>10695:โรงพยาบาลพระพุทธบาท จ.สระบุรี</t>
  </si>
  <si>
    <t>10698:โรงพยาบาลนครนายก จ.นครนายก</t>
  </si>
  <si>
    <t>10756:โรงพยาบาลบางกรวย จ.นนทบุรี</t>
  </si>
  <si>
    <t>10757:โรงพยาบาลบางใหญ่ จ.นนทบุรี</t>
  </si>
  <si>
    <t>10758:โรงพยาบาลบางบัวทอง จ.นนทบุรี</t>
  </si>
  <si>
    <t>10759:โรงพยาบาลไทรน้อย จ.นนทบุรี</t>
  </si>
  <si>
    <t>10760:โรงพยาบาลปากเกร็ด จ.นนทบุรี</t>
  </si>
  <si>
    <t>10761:โรงพยาบาลคลองหลวง จ.ปทุมธานี</t>
  </si>
  <si>
    <t>10762:โรงพยาบาลธัญบุรี จ.ปทุมธานี</t>
  </si>
  <si>
    <t>10763:โรงพยาบาลประชาธิปัตย์ จ.ปทุมธานี</t>
  </si>
  <si>
    <t>10764:โรงพยาบาลหนองเสือ จ.ปทุมธานี</t>
  </si>
  <si>
    <t>10765:โรงพยาบาลลาดหลุมแก้ว จ.ปทุมธานี</t>
  </si>
  <si>
    <t>10766:โรงพยาบาลลำลูกกา จ.ปทุมธานี</t>
  </si>
  <si>
    <t>10767:โรงพยาบาลสามโคก จ.ปทุมธานี</t>
  </si>
  <si>
    <t>10768:โรงพยาบาลท่าเรือ จ.พระนครศรีอยุธยา</t>
  </si>
  <si>
    <t>10769:โรงพยาบาลสมเด็จพระสังฆราชเจ้า กรมหลวงชินวราลงกรณ (วาสนมหาเถร) จ.พระนครศรีอยุธยา</t>
  </si>
  <si>
    <t>10770:โรงพยาบาลบางไทร จ.พระนครศรีอยุธยา</t>
  </si>
  <si>
    <t>10771:โรงพยาบาลบางบาล จ.พระนครศรีอยุธยา</t>
  </si>
  <si>
    <t>10772:โรงพยาบาลบางปะอิน จ.พระนครศรีอยุธยา</t>
  </si>
  <si>
    <t>10773:โรงพยาบาลบางปะหัน จ.พระนครศรีอยุธยา</t>
  </si>
  <si>
    <t>10774:โรงพยาบาลผักไห่ จ.พระนครศรีอยุธยา</t>
  </si>
  <si>
    <t>10775:โรงพยาบาลภาชี จ.พระนครศรีอยุธยา</t>
  </si>
  <si>
    <t>10776:โรงพยาบาลลาดบัวหลวง จ.พระนครศรีอยุธยา</t>
  </si>
  <si>
    <t>10777:โรงพยาบาลวังน้อย จ.พระนครศรีอยุธยา</t>
  </si>
  <si>
    <t>10778:โรงพยาบาลบางซ้าย จ.พระนครศรีอยุธยา</t>
  </si>
  <si>
    <t>10779:โรงพยาบาลอุทัย จ.พระนครศรีอยุธยา</t>
  </si>
  <si>
    <t>10780:โรงพยาบาลมหาราช จ.พระนครศรีอยุธยา</t>
  </si>
  <si>
    <t>10781:โรงพยาบาลบ้านแพรก จ.พระนครศรีอยุธยา</t>
  </si>
  <si>
    <t>10782:โรงพยาบาลไชโย จ.อ่างทอง</t>
  </si>
  <si>
    <t>10784:โรงพยาบาลป่าโมก จ.อ่างทอง</t>
  </si>
  <si>
    <t>10785:โรงพยาบาลโพธิ์ทอง จ.อ่างทอง</t>
  </si>
  <si>
    <t>10786:โรงพยาบาลแสวงหา จ.อ่างทอง</t>
  </si>
  <si>
    <t>10787:โรงพยาบาลวิเศษชัยชาญ จ.อ่างทอง</t>
  </si>
  <si>
    <t>10788:โรงพยาบาลสามโก้ จ.อ่างทอง</t>
  </si>
  <si>
    <t>10789:โรงพยาบาลพัฒนานิคม จ.ลพบุรี</t>
  </si>
  <si>
    <t>10790:โรงพยาบาลโคกสำโรง จ.ลพบุรี</t>
  </si>
  <si>
    <t>10791:โรงพยาบาลชัยบาดาล จ.ลพบุรี</t>
  </si>
  <si>
    <t>10792:โรงพยาบาลท่าวุ้ง จ.ลพบุรี</t>
  </si>
  <si>
    <t>10793:โรงพยาบาลท่าหลวง จ.ลพบุรี</t>
  </si>
  <si>
    <t>10794:โรงพยาบาลสระโบสถ์ จ.ลพบุรี</t>
  </si>
  <si>
    <t>10795:โรงพยาบาลโคกเจริญ จ.ลพบุรี</t>
  </si>
  <si>
    <t>10796:โรงพยาบาลลำสนธิ จ.ลพบุรี</t>
  </si>
  <si>
    <t>10797:โรงพยาบาลหนองม่วง จ.ลพบุรี</t>
  </si>
  <si>
    <t>10798:โรงพยาบาลบางระจัน จ.สิงห์บุรี</t>
  </si>
  <si>
    <t>10799:โรงพยาบาลค่ายบางระจัน จ.สิงห์บุรี</t>
  </si>
  <si>
    <t>10800:โรงพยาบาลพรหมบุรี จ.สิงห์บุรี</t>
  </si>
  <si>
    <t>10801:โรงพยาบาลท่าช้าง จ.สิงห์บุรี</t>
  </si>
  <si>
    <t>10807:โรงพยาบาลแก่งคอย จ.สระบุรี</t>
  </si>
  <si>
    <t>10808:โรงพยาบาลหนองแค จ.สระบุรี</t>
  </si>
  <si>
    <t>10809:โรงพยาบาลวิหารแดง จ.สระบุรี</t>
  </si>
  <si>
    <t>10810:โรงพยาบาลหนองแซง จ.สระบุรี</t>
  </si>
  <si>
    <t>10811:โรงพยาบาลบ้านหมอ จ.สระบุรี</t>
  </si>
  <si>
    <t>10812:โรงพยาบาลดอนพุด จ.สระบุรี</t>
  </si>
  <si>
    <t>10813:โรงพยาบาลหนองโดน จ.สระบุรี</t>
  </si>
  <si>
    <t>10814:โรงพยาบาลเสาไห้เฉลิมพระเกียรติ80พรรษา จ.สระบุรี</t>
  </si>
  <si>
    <t>10815:โรงพยาบาลมวกเหล็ก จ.สระบุรี</t>
  </si>
  <si>
    <t>10816:โรงพยาบาลวังม่วงสัทธรรม จ.สระบุรี</t>
  </si>
  <si>
    <t>10863:โรงพยาบาลปากพลี จ.นครนายก</t>
  </si>
  <si>
    <t>10864:โรงพยาบาลบ้านนา จ.นครนายก</t>
  </si>
  <si>
    <t>10865:โรงพยาบาลองครักษ์ จ.นครนายก</t>
  </si>
  <si>
    <t>28875:โรงพยาบาลบางบัวทอง ๒ จ.นนทบุรี</t>
  </si>
  <si>
    <t>41768:โรงพยาบาลศูนย์บริการการแพทย์นนทบุรี จ.นนทบุรี</t>
  </si>
  <si>
    <t>10677:โรงพยาบาลราชบุรี จ.ราชบุรี</t>
  </si>
  <si>
    <t>10678:โรงพยาบาลเจ้าพระยายมราช จ.สุพรรณบุรี</t>
  </si>
  <si>
    <t>10679:โรงพยาบาลนครปฐม จ.นครปฐม</t>
  </si>
  <si>
    <t>10728:โรงพยาบาลดำเนินสะดวก จ.ราชบุรี</t>
  </si>
  <si>
    <t>10729:โรงพยาบาลบ้านโป่ง จ.ราชบุรี</t>
  </si>
  <si>
    <t>10730:โรงพยาบาลโพธาราม จ.ราชบุรี</t>
  </si>
  <si>
    <t>10731:โรงพยาบาลพหลพลพยุหเสนา จ.กาญจนบุรี</t>
  </si>
  <si>
    <t>10732:โรงพยาบาลมะการักษ์ จ.กาญจนบุรี</t>
  </si>
  <si>
    <t>10733:โรงพยาบาลสมเด็จพระสังฆราชองค์ที่17 จ.สุพรรณบุรี</t>
  </si>
  <si>
    <t>10734:โรงพยาบาลสมุทรสาคร จ.สมุทรสาคร</t>
  </si>
  <si>
    <t>10735:โรงพยาบาลสมเด็จพระพุทธเลิศหล้า จ.สมุทรสงคราม</t>
  </si>
  <si>
    <t>10736:โรงพยาบาลพระจอมเกล้า จ.เพชรบุรี</t>
  </si>
  <si>
    <t>10737:โรงพยาบาลประจวบคีรีขันธ์ จ.ประจวบคีรีขันธ์</t>
  </si>
  <si>
    <t>11273:โรงพยาบาลสวนผึ้ง จ.ราชบุรี</t>
  </si>
  <si>
    <t>11274:โรงพยาบาลบางแพ จ.ราชบุรี</t>
  </si>
  <si>
    <t>11275:โรงพยาบาลเจ็ดเสมียน จ.ราชบุรี</t>
  </si>
  <si>
    <t>11276:โรงพยาบาลปากท่อ จ.ราชบุรี</t>
  </si>
  <si>
    <t>11277:โรงพยาบาลวัดเพลง จ.ราชบุรี</t>
  </si>
  <si>
    <t>11278:โรงพยาบาลไทรโยค จ.กาญจนบุรี</t>
  </si>
  <si>
    <t>11279:โรงพยาบาลสมเด็จพระปิยมหาราชรมณียเขต จ.กาญจนบุรี</t>
  </si>
  <si>
    <t>11280:โรงพยาบาลบ่อพลอย จ.กาญจนบุรี</t>
  </si>
  <si>
    <t>11281:โรงพยาบาลท่ากระดาน จ.กาญจนบุรี</t>
  </si>
  <si>
    <t>11282:โรงพยาบาลสมเด็จพระสังฆราชองค์ที่ 19 จ.กาญจนบุรี</t>
  </si>
  <si>
    <t>11283:โรงพยาบาลทองผาภูมิ จ.กาญจนบุรี</t>
  </si>
  <si>
    <t>11284:โรงพยาบาลสังขละบุรี จ.กาญจนบุรี</t>
  </si>
  <si>
    <t>11285:โรงพยาบาลเจ้าคุณไพบูลย์พนมทวน จ.กาญจนบุรี</t>
  </si>
  <si>
    <t>11286:โรงพยาบาลเลาขวัญ จ.กาญจนบุรี</t>
  </si>
  <si>
    <t>11287:โรงพยาบาลด่านมะขามเตี้ย จ.กาญจนบุรี</t>
  </si>
  <si>
    <t>11288:โรงพยาบาลสถานพระบารมี จ.กาญจนบุรี</t>
  </si>
  <si>
    <t>11289:โรงพยาบาลเดิมบางนางบวช จ.สุพรรณบุรี</t>
  </si>
  <si>
    <t>11290:โรงพยาบาลด่านช้าง จ.สุพรรณบุรี</t>
  </si>
  <si>
    <t>11291:โรงพยาบาลบางปลาม้า จ.สุพรรณบุรี</t>
  </si>
  <si>
    <t>11292:โรงพยาบาลศรีประจันต์ จ.สุพรรณบุรี</t>
  </si>
  <si>
    <t>11293:โรงพยาบาลดอนเจดีย์ จ.สุพรรณบุรี</t>
  </si>
  <si>
    <t>11294:โรงพยาบาลสามชุก จ.สุพรรณบุรี</t>
  </si>
  <si>
    <t>11295:โรงพยาบาลอู่ทอง จ.สุพรรณบุรี</t>
  </si>
  <si>
    <t>11296:โรงพยาบาลหนองหญ้าไซ จ.สุพรรณบุรี</t>
  </si>
  <si>
    <t>11297:โรงพยาบาลกำแพงแสน จ.นครปฐม</t>
  </si>
  <si>
    <t>11298:โรงพยาบาลนครชัยศรี จ.นครปฐม</t>
  </si>
  <si>
    <t>11299:โรงพยาบาลห้วยพลู จ.นครปฐม</t>
  </si>
  <si>
    <t>11300:โรงพยาบาลดอนตูม จ.นครปฐม</t>
  </si>
  <si>
    <t>11301:โรงพยาบาลบางเลน จ.นครปฐม</t>
  </si>
  <si>
    <t>11302:โรงพยาบาลสามพราน จ.นครปฐม</t>
  </si>
  <si>
    <t>11303:โรงพยาบาลพุทธมณฑล จ.นครปฐม</t>
  </si>
  <si>
    <t>11304:โรงพยาบาลกระทุ่มแบน จ.สมุทรสาคร</t>
  </si>
  <si>
    <t>11306:โรงพยาบาลนภาลัย จ.สมุทรสงคราม</t>
  </si>
  <si>
    <t>11307:โรงพยาบาลอัมพวา จ.สมุทรสงคราม</t>
  </si>
  <si>
    <t>11308:โรงพยาบาลเขาย้อย จ.เพชรบุรี</t>
  </si>
  <si>
    <t>11309:โรงพยาบาลหนองหญ้าปล้อง จ.เพชรบุรี</t>
  </si>
  <si>
    <t>11310:โรงพยาบาลชะอำ จ.เพชรบุรี</t>
  </si>
  <si>
    <t>11311:โรงพยาบาลท่ายาง จ.เพชรบุรี</t>
  </si>
  <si>
    <t>11312:โรงพยาบาลบ้านลาด จ.เพชรบุรี</t>
  </si>
  <si>
    <t>11313:โรงพยาบาลบ้านแหลม จ.เพชรบุรี</t>
  </si>
  <si>
    <t>11314:โรงพยาบาลแก่งกระจาน จ.เพชรบุรี</t>
  </si>
  <si>
    <t>11315:โรงพยาบาลกุยบุรี จ.ประจวบคีรีขันธ์</t>
  </si>
  <si>
    <t>11316:โรงพยาบาลทับสะแก จ.ประจวบคีรีขันธ์</t>
  </si>
  <si>
    <t>11317:โรงพยาบาลบางสะพาน จ.ประจวบคีรีขันธ์</t>
  </si>
  <si>
    <t>11318:โรงพยาบาลบางสะพานน้อย จ.ประจวบคีรีขันธ์</t>
  </si>
  <si>
    <t>11319:โรงพยาบาลปราณบุรี จ.ประจวบคีรีขันธ์</t>
  </si>
  <si>
    <t>11320:โรงพยาบาลหัวหิน จ.ประจวบคีรีขันธ์</t>
  </si>
  <si>
    <t>11321:โรงพยาบาลสามร้อยยอด จ.ประจวบคีรีขันธ์</t>
  </si>
  <si>
    <t>11458:โรงพยาบาลสมเด็จพระยุพราชจอมบึง จ.ราชบุรี</t>
  </si>
  <si>
    <t>13819:โรงพยาบาลหลวงพ่อเปิ่น จ.นครปฐม</t>
  </si>
  <si>
    <t>14136:โรงพยาบาลศุกร์ศิริศรีสวัสดิ์ จ.กาญจนบุรี</t>
  </si>
  <si>
    <t>21948:โรงพยาบาลห้วยกระเจา เฉลิมพระเกียรติ 80 พรรษา จ.กาญจนบุรี</t>
  </si>
  <si>
    <t>28858:โรงพยาบาลบ้านคา จ.ราชบุรี</t>
  </si>
  <si>
    <t>41701:โรงพยาบาลหนองปรือ จ.กาญจนบุรี</t>
  </si>
  <si>
    <t>10662:โรงพยาบาลชลบุรี จ.ชลบุรี</t>
  </si>
  <si>
    <t>10663:โรงพยาบาลระยอง จ.ระยอง</t>
  </si>
  <si>
    <t>10664:โรงพยาบาลพระปกเกล้า จ.จันทบุรี</t>
  </si>
  <si>
    <t>10665:โรงพยาบาลเจ้าพระยาอภัยภูเบศร จ.ปราจีนบุรี</t>
  </si>
  <si>
    <t>10685:โรงพยาบาลสมุทรปราการ จ.สมุทรปราการ</t>
  </si>
  <si>
    <t>10696:โรงพยาบาลตราด จ.ตราด</t>
  </si>
  <si>
    <t>10697: โรงพยาบาลพุทธโสธร จ.ฉะเชิงเทรา</t>
  </si>
  <si>
    <t>10699:โรงพยาบาลสมเด็จพระยุพราชสระแก้ว จ.สระแก้ว</t>
  </si>
  <si>
    <t>10752:โรงพยาบาลบางบ่อ จ.สมุทรปราการ</t>
  </si>
  <si>
    <t>10753:โรงพยาบาลบางพลี จ.สมุทรปราการ</t>
  </si>
  <si>
    <t>10754:โรงพยาบาลบางจาก จ.สมุทรปราการ</t>
  </si>
  <si>
    <t>10755:โรงพยาบาลพระสมุทรเจดีย์สวาทยานนท์ จ.สมุทรปราการ</t>
  </si>
  <si>
    <t>10817:โรงพยาบาลบ้านบึง จ.ชลบุรี</t>
  </si>
  <si>
    <t>10818:โรงพยาบาลหนองใหญ่ จ.ชลบุรี</t>
  </si>
  <si>
    <t>10819:โรงพยาบาลบางละมุง จ.ชลบุรี</t>
  </si>
  <si>
    <t>10820:โรงพยาบาลวัดญาณสังวราราม จ.ชลบุรี</t>
  </si>
  <si>
    <t>10821:โรงพยาบาลพานทอง จ.ชลบุรี</t>
  </si>
  <si>
    <t>10822:โรงพยาบาลพนัสนิคม จ.ชลบุรี</t>
  </si>
  <si>
    <t>10823:โรงพยาบาลแหลมฉบัง จ.ชลบุรี</t>
  </si>
  <si>
    <t>10824:โรงพยาบาลเกาะสีชัง จ.ชลบุรี</t>
  </si>
  <si>
    <t>10825:โรงพยาบาลสัตหีบกม10 จ.ชลบุรี</t>
  </si>
  <si>
    <t>10826:โรงพยาบาลบ่อทอง จ.ชลบุรี</t>
  </si>
  <si>
    <t>10827:โรงพยาบาลเฉลิมพระเกียรติสมเด็จพระเทพรัตนราชสุดาฯ สยามบรมราชกุมารี ระยอง จ.ระยอง</t>
  </si>
  <si>
    <t>10828:โรงพยาบาลบ้านฉาง จ.ระยอง</t>
  </si>
  <si>
    <t>10829:โรงพยาบาลแกลง จ.ระยอง</t>
  </si>
  <si>
    <t>10830:โรงพยาบาลวังจันทร์ จ.ระยอง</t>
  </si>
  <si>
    <t>10831:โรงพยาบาลบ้านค่าย จ.ระยอง</t>
  </si>
  <si>
    <t>10832:โรงพยาบาลปลวกแดง จ.ระยอง</t>
  </si>
  <si>
    <t>10833:โรงพยาบาลท่าตะเกียบ จ.ฉะเชิงเทรา</t>
  </si>
  <si>
    <t>10834:โรงพยาบาลขลุง จ.จันทบุรี</t>
  </si>
  <si>
    <t>10835:โรงพยาบาลท่าใหม่ จ.จันทบุรี</t>
  </si>
  <si>
    <t>10836:โรงพยาบาลเขาสุกิม จ.จันทบุรี</t>
  </si>
  <si>
    <t>10837:โรงพยาบาลสองพี่น้อง จ.จันทบุรี</t>
  </si>
  <si>
    <t>10838:โรงพยาบาลโป่งน้ำร้อน จ.จันทบุรี</t>
  </si>
  <si>
    <t>10839:โรงพยาบาลมะขาม จ.จันทบุรี</t>
  </si>
  <si>
    <t>10840:โรงพยาบาลแหลมสิงห์ จ.จันทบุรี</t>
  </si>
  <si>
    <t>10841:โรงพยาบาลสอยดาว จ.จันทบุรี</t>
  </si>
  <si>
    <t>10842:โรงพยาบาลแก่งหางแมว จ.จันทบุรี</t>
  </si>
  <si>
    <t>10843:โรงพยาบาลนายายอาม จ.จันทบุรี</t>
  </si>
  <si>
    <t>10844:โรงพยาบาลเขาคิชฌกูฏ จ.จันทบุรี</t>
  </si>
  <si>
    <t>10845:โรงพยาบาลคลองใหญ่ จ.ตราด</t>
  </si>
  <si>
    <t>10846:โรงพยาบาลเขาสมิง จ.ตราด</t>
  </si>
  <si>
    <t>10847:โรงพยาบาลบ่อไร่ จ.ตราด</t>
  </si>
  <si>
    <t>10848:โรงพยาบาลแหลมงอบ จ.ตราด</t>
  </si>
  <si>
    <t>10849:โรงพยาบาลเกาะกูด จ.ตราด</t>
  </si>
  <si>
    <t>10850:โรงพยาบาลบางคล้า จ.ฉะเชิงเทรา</t>
  </si>
  <si>
    <t>10851:โรงพยาบาลบางน้ำเปรี้ยว จ.ฉะเชิงเทรา</t>
  </si>
  <si>
    <t>10852:โรงพยาบาลบางปะกง จ.ฉะเชิงเทรา</t>
  </si>
  <si>
    <t>10853:โรงพยาบาลบ้านโพธิ์ จ.ฉะเชิงเทรา</t>
  </si>
  <si>
    <t>10854:โรงพยาบาลพนมสารคาม จ.ฉะเชิงเทรา</t>
  </si>
  <si>
    <t>10855:โรงพยาบาลสนามชัยเขต จ.ฉะเชิงเทรา</t>
  </si>
  <si>
    <t>10856:โรงพยาบาลแปลงยาว จ.ฉะเชิงเทรา</t>
  </si>
  <si>
    <t>10857:โรงพยาบาลกบินทร์บุรี จ.ปราจีนบุรี</t>
  </si>
  <si>
    <t>10858:โรงพยาบาลนาดี จ.ปราจีนบุรี</t>
  </si>
  <si>
    <t>10859:โรงพยาบาลบ้านสร้าง จ.ปราจีนบุรี</t>
  </si>
  <si>
    <t>10860:โรงพยาบาลประจันตคาม จ.ปราจีนบุรี</t>
  </si>
  <si>
    <t>10861:โรงพยาบาลศรีมหาโพธิ จ.ปราจีนบุรี</t>
  </si>
  <si>
    <t>10862:โรงพยาบาลศรีมโหสถ จ.ปราจีนบุรี</t>
  </si>
  <si>
    <t>10866:โรงพยาบาลคลองหาด จ.สระแก้ว</t>
  </si>
  <si>
    <t>10867:โรงพยาบาลตาพระยา จ.สระแก้ว</t>
  </si>
  <si>
    <t>10868:โรงพยาบาลวังน้ำเย็น จ.สระแก้ว</t>
  </si>
  <si>
    <t>10869:โรงพยาบาลวัฒนานคร จ.สระแก้ว</t>
  </si>
  <si>
    <t>10870:โรงพยาบาลอรัญประเทศ จ.สระแก้ว</t>
  </si>
  <si>
    <t>13747:โรงพยาบาลราชสาส์น จ.ฉะเชิงเทรา</t>
  </si>
  <si>
    <t>13816:โรงพยาบาลเกาะช้าง จ.ตราด</t>
  </si>
  <si>
    <t>13817:โรงพยาบาลเขาฉกรรจ์ จ.สระแก้ว</t>
  </si>
  <si>
    <t>22734:โรงพยาบาลเขาชะเมา เฉลิมพระเกียรติ 80 พรรษา จ.ระยอง</t>
  </si>
  <si>
    <t>23962:โรงพยาบาลนิคมพัฒนา จ.ระยอง</t>
  </si>
  <si>
    <t>28006:โรงพยาบาลเกาะจันทร์ จ.ชลบุรี</t>
  </si>
  <si>
    <t>28785:โรงพยาบาลบางเสาธง จ.สมุทรปราการ</t>
  </si>
  <si>
    <t>28849:โรงพยาบาลวังสมบูรณ์ จ.สระแก้ว</t>
  </si>
  <si>
    <t>28850:โรงพยาบาลโคกสูง จ.สระแก้ว</t>
  </si>
  <si>
    <t>31327:โรงพยาบาลคลองเขื่อน จ.ฉะเชิงเทรา</t>
  </si>
  <si>
    <t>10670:โรงพยาบาลขอนแก่น จ.ขอนแก่น</t>
  </si>
  <si>
    <t>10707:โรงพยาบาลมหาสารคาม จ.มหาสารคาม</t>
  </si>
  <si>
    <t>10708:โรงพยาบาลร้อยเอ็ด จ.ร้อยเอ็ด</t>
  </si>
  <si>
    <t>10709:โรงพยาบาลกาฬสินธุ์ จ.กาฬสินธุ์</t>
  </si>
  <si>
    <t>10995:โรงพยาบาลบ้านฝาง จ.ขอนแก่น</t>
  </si>
  <si>
    <t>10996:โรงพยาบาลพระยืน จ.ขอนแก่น</t>
  </si>
  <si>
    <t>10997:โรงพยาบาลหนองเรือ จ.ขอนแก่น</t>
  </si>
  <si>
    <t>10998:โรงพยาบาลชุมแพ จ.ขอนแก่น</t>
  </si>
  <si>
    <t>10999:โรงพยาบาลสีชมพู จ.ขอนแก่น</t>
  </si>
  <si>
    <t>11000:โรงพยาบาลน้ำพอง จ.ขอนแก่น</t>
  </si>
  <si>
    <t>11001:โรงพยาบาลอุบลรัตน์ จ.ขอนแก่น</t>
  </si>
  <si>
    <t>11002:โรงพยาบาลบ้านไผ่ จ.ขอนแก่น</t>
  </si>
  <si>
    <t>11003:โรงพยาบาลเปือยน้อย จ.ขอนแก่น</t>
  </si>
  <si>
    <t>11004:โรงพยาบาลพล จ.ขอนแก่น</t>
  </si>
  <si>
    <t>11005:โรงพยาบาลแวงใหญ่ จ.ขอนแก่น</t>
  </si>
  <si>
    <t>11006:โรงพยาบาลแวงน้อย จ.ขอนแก่น</t>
  </si>
  <si>
    <t>11007:โรงพยาบาลหนองสองห้อง จ.ขอนแก่น</t>
  </si>
  <si>
    <t>11008:โรงพยาบาลภูเวียง จ.ขอนแก่น</t>
  </si>
  <si>
    <t>11009:โรงพยาบาลมัญจาคีรี จ.ขอนแก่น</t>
  </si>
  <si>
    <t>11010:โรงพยาบาลชนบท จ.ขอนแก่น</t>
  </si>
  <si>
    <t>11011:โรงพยาบาลเขาสวนกวาง จ.ขอนแก่น</t>
  </si>
  <si>
    <t>11012:โรงพยาบาลภูผาม่าน จ.ขอนแก่น</t>
  </si>
  <si>
    <t>11051:โรงพยาบาลแกดำ จ.มหาสารคาม</t>
  </si>
  <si>
    <t>11052:โรงพยาบาลโกสุมพิสัย จ.มหาสารคาม</t>
  </si>
  <si>
    <t>11053:โรงพยาบาลกันทรวิชัย จ.มหาสารคาม</t>
  </si>
  <si>
    <t>11054:โรงพยาบาลเชียงยืน จ.มหาสารคาม</t>
  </si>
  <si>
    <t>11055:โรงพยาบาลบรบือ จ.มหาสารคาม</t>
  </si>
  <si>
    <t>11056:โรงพยาบาลนาเชือก จ.มหาสารคาม</t>
  </si>
  <si>
    <t>11057:โรงพยาบาลพยัคฆภูมิพิสัย จ.มหาสารคาม</t>
  </si>
  <si>
    <t>11058:โรงพยาบาลวาปีปทุม จ.มหาสารคาม</t>
  </si>
  <si>
    <t>11059:โรงพยาบาลนาดูน จ.มหาสารคาม</t>
  </si>
  <si>
    <t>11060:โรงพยาบาลยางสีสุราช จ.มหาสารคาม</t>
  </si>
  <si>
    <t>11061:โรงพยาบาลเกษตรวิสัย จ.ร้อยเอ็ด</t>
  </si>
  <si>
    <t>11062:โรงพยาบาลปทุมรัตต์ จ.ร้อยเอ็ด</t>
  </si>
  <si>
    <t>11063:โรงพยาบาลจตุรพักตรพิมาน จ.ร้อยเอ็ด</t>
  </si>
  <si>
    <t>11064:โรงพยาบาลธวัชบุรี จ.ร้อยเอ็ด</t>
  </si>
  <si>
    <t>11065:โรงพยาบาลพนมไพร จ.ร้อยเอ็ด</t>
  </si>
  <si>
    <t>11066:โรงพยาบาลโพนทอง จ.ร้อยเอ็ด</t>
  </si>
  <si>
    <t>11067:โรงพยาบาลโพธิ์ชัย จ.ร้อยเอ็ด</t>
  </si>
  <si>
    <t>11068:โรงพยาบาลหนองพอก จ.ร้อยเอ็ด</t>
  </si>
  <si>
    <t>11069:โรงพยาบาลเสลภูมิ จ.ร้อยเอ็ด</t>
  </si>
  <si>
    <t>11070:โรงพยาบาลสุวรรณภูมิ จ.ร้อยเอ็ด</t>
  </si>
  <si>
    <t>11071:โรงพยาบาลเมืองสรวง จ.ร้อยเอ็ด</t>
  </si>
  <si>
    <t>11072:โรงพยาบาลโพนทราย จ.ร้อยเอ็ด</t>
  </si>
  <si>
    <t>11073:โรงพยาบาลอาจสามารถ จ.ร้อยเอ็ด</t>
  </si>
  <si>
    <t>11074:โรงพยาบาลเมยวดี จ.ร้อยเอ็ด</t>
  </si>
  <si>
    <t>11075:โรงพยาบาลศรีสมเด็จ จ.ร้อยเอ็ด</t>
  </si>
  <si>
    <t>11076:โรงพยาบาลจังหาร จ.ร้อยเอ็ด</t>
  </si>
  <si>
    <t>11077:โรงพยาบาลนามน จ.กาฬสินธุ์</t>
  </si>
  <si>
    <t>11078:โรงพยาบาลกมลาไสย จ.กาฬสินธุ์</t>
  </si>
  <si>
    <t>11079:โรงพยาบาลร่องคำ จ.กาฬสินธุ์</t>
  </si>
  <si>
    <t>11080:โรงพยาบาลเขาวง จ.กาฬสินธุ์</t>
  </si>
  <si>
    <t>11081:โรงพยาบาลยางตลาด จ.กาฬสินธุ์</t>
  </si>
  <si>
    <t>11082:โรงพยาบาลห้วยเม็ก จ.กาฬสินธุ์</t>
  </si>
  <si>
    <t>11083:โรงพยาบาลสหัสขันธ์ จ.กาฬสินธุ์</t>
  </si>
  <si>
    <t>11084:โรงพยาบาลคำม่วง จ.กาฬสินธุ์</t>
  </si>
  <si>
    <t>11085:โรงพยาบาลท่าคันโท จ.กาฬสินธุ์</t>
  </si>
  <si>
    <t>11086:โรงพยาบาลหนองกุงศรี จ.กาฬสินธุ์</t>
  </si>
  <si>
    <t>11087:โรงพยาบาลสมเด็จ จ.กาฬสินธุ์</t>
  </si>
  <si>
    <t>11088:โรงพยาบาลห้วยผึ้ง จ.กาฬสินธุ์</t>
  </si>
  <si>
    <t>11445:โรงพยาบาลสมเด็จพระยุพราชกระนวน จ.ขอนแก่น</t>
  </si>
  <si>
    <t>11449:โรงพยาบาลสมเด็จพระยุพราชกุฉินารายณ์ จ.กาฬสินธุ์</t>
  </si>
  <si>
    <t>12275:โรงพยาบาลสิรินธร จังหวัดขอนแก่น จ.ขอนแก่น</t>
  </si>
  <si>
    <t>14132:โรงพยาบาลซำสูง จ.ขอนแก่น</t>
  </si>
  <si>
    <t>24704:โรงพยาบาลกุดรัง จ.มหาสารคาม</t>
  </si>
  <si>
    <t>27988:โรงพยาบาลทุ่งเขาหลวง จ.ร้อยเอ็ด</t>
  </si>
  <si>
    <t>27989:โรงพยาบาลเชียงขวัญ จ.ร้อยเอ็ด</t>
  </si>
  <si>
    <t>27990:โรงพยาบาลหนองฮี จ.ร้อยเอ็ด</t>
  </si>
  <si>
    <t>28017:โรงพยาบาลนาคู จ.กาฬสินธุ์</t>
  </si>
  <si>
    <t>28789:โรงพยาบาลฆ้องชัย จ.กาฬสินธุ์</t>
  </si>
  <si>
    <t>28790:โรงพยาบาลดอนจาน จ.กาฬสินธุ์</t>
  </si>
  <si>
    <t>28791:โรงพยาบาลสามชัย จ.กาฬสินธุ์</t>
  </si>
  <si>
    <t>28843:โรงพยาบาลชื่นชม จ.มหาสารคาม</t>
  </si>
  <si>
    <t>77649:โรงพยาบาลหนองนาคำ จ.ขอนแก่น</t>
  </si>
  <si>
    <t>77650:โรงพยาบาลเวียงเก่า จ.ขอนแก่น</t>
  </si>
  <si>
    <t>77651:โรงพยาบาลโคกโพธิ์ไชย จ.ขอนแก่น</t>
  </si>
  <si>
    <t>77652:โรงพยาบาลโนนศิลา จ.ขอนแก่น</t>
  </si>
  <si>
    <t>10671:โรงพยาบาลอุดรธานี จ.อุดรธานี</t>
  </si>
  <si>
    <t>10704:โรงพยาบาลหนองบัวลำภู จ.หนองบัวลำภู</t>
  </si>
  <si>
    <t>10705:โรงพยาบาลเลย จ.เลย</t>
  </si>
  <si>
    <t>10706:โรงพยาบาลหนองคาย จ.หนองคาย</t>
  </si>
  <si>
    <t>10710:โรงพยาบาลสกลนคร จ.สกลนคร</t>
  </si>
  <si>
    <t>10711:โรงพยาบาลนครพนม จ.นครพนม</t>
  </si>
  <si>
    <t>10991:โรงพยาบาลนากลาง จ.หนองบัวลำภู</t>
  </si>
  <si>
    <t>10992:โรงพยาบาลโนนสัง จ.หนองบัวลำภู</t>
  </si>
  <si>
    <t>10993:โรงพยาบาลศรีบุญเรือง จ.หนองบัวลำภู</t>
  </si>
  <si>
    <t>10994:โรงพยาบาลสุวรรณคูหา จ.หนองบัวลำภู</t>
  </si>
  <si>
    <t>11013:โรงพยาบาลกุดจับ จ.อุดรธานี</t>
  </si>
  <si>
    <t>11014:โรงพยาบาลหนองวัวซอ จ.อุดรธานี</t>
  </si>
  <si>
    <t>11015:โรงพยาบาลกุมภวาปี จ.อุดรธานี</t>
  </si>
  <si>
    <t>11016:โรงพยาบาลห้วยเกิ้ง จ.อุดรธานี</t>
  </si>
  <si>
    <t>11017:โรงพยาบาลโนนสะอาด จ.อุดรธานี</t>
  </si>
  <si>
    <t>11018:โรงพยาบาลหนองหาน จ.อุดรธานี</t>
  </si>
  <si>
    <t>11019:โรงพยาบาลทุ่งฝน จ.อุดรธานี</t>
  </si>
  <si>
    <t>11020:โรงพยาบาลไชยวาน จ.อุดรธานี</t>
  </si>
  <si>
    <t>11021:โรงพยาบาลศรีธาตุ จ.อุดรธานี</t>
  </si>
  <si>
    <t>11022:โรงพยาบาลวังสามหมอ จ.อุดรธานี</t>
  </si>
  <si>
    <t>11023:โรงพยาบาลบ้านผือ จ.อุดรธานี</t>
  </si>
  <si>
    <t>11024:โรงพยาบาลน้ำโสม จ.อุดรธานี</t>
  </si>
  <si>
    <t>11025:โรงพยาบาลเพ็ญ จ.อุดรธานี</t>
  </si>
  <si>
    <t>11026:โรงพยาบาลสร้างคอม จ.อุดรธานี</t>
  </si>
  <si>
    <t>11027:โรงพยาบาลหนองแสง จ.อุดรธานี</t>
  </si>
  <si>
    <t>11028:โรงพยาบาลนายูง จ.อุดรธานี</t>
  </si>
  <si>
    <t>11029:โรงพยาบาลพิบูลย์รักษ์ จ.อุดรธานี</t>
  </si>
  <si>
    <t>11030:โรงพยาบาลนาด้วง จ.เลย</t>
  </si>
  <si>
    <t>11031:โรงพยาบาลเชียงคาน จ.เลย</t>
  </si>
  <si>
    <t>11032:โรงพยาบาลปากชม จ.เลย</t>
  </si>
  <si>
    <t>11033:โรงพยาบาลนาแห้ว จ.เลย</t>
  </si>
  <si>
    <t>11034:โรงพยาบาลภูเรือ จ.เลย</t>
  </si>
  <si>
    <t>11035:โรงพยาบาลท่าลี่ จ.เลย</t>
  </si>
  <si>
    <t>11036:โรงพยาบาลวังสะพุง จ.เลย</t>
  </si>
  <si>
    <t>11037:โรงพยาบาลภูกระดึง จ.เลย</t>
  </si>
  <si>
    <t>11038:โรงพยาบาลภูหลวง จ.เลย</t>
  </si>
  <si>
    <t>11039:โรงพยาบาลผาขาว จ.เลย</t>
  </si>
  <si>
    <t>11040:โรงพยาบาลบึงกาฬ จ.บึงกาฬ</t>
  </si>
  <si>
    <t>11041:โรงพยาบาลพรเจริญ จ.บึงกาฬ</t>
  </si>
  <si>
    <t>11042:โรงพยาบาลโพนพิสัย จ.หนองคาย</t>
  </si>
  <si>
    <t>11043:โรงพยาบาลโซ่พิสัย จ.บึงกาฬ</t>
  </si>
  <si>
    <t>11044:โรงพยาบาลศรีเชียงใหม่ จ.หนองคาย</t>
  </si>
  <si>
    <t>11045:โรงพยาบาลสังคม จ.หนองคาย</t>
  </si>
  <si>
    <t>11046:โรงพยาบาลเซกา จ.บึงกาฬ</t>
  </si>
  <si>
    <t>11047:โรงพยาบาลปากคาด จ.บึงกาฬ</t>
  </si>
  <si>
    <t>11048:โรงพยาบาลบึงโขงหลง จ.บึงกาฬ</t>
  </si>
  <si>
    <t>11049:โรงพยาบาลศรีวิไล จ.บึงกาฬ</t>
  </si>
  <si>
    <t>11050:โรงพยาบาลบุ่งคล้า จ.บึงกาฬ</t>
  </si>
  <si>
    <t>11089:โรงพยาบาลกุสุมาลย์ จ.สกลนคร</t>
  </si>
  <si>
    <t>11090:โรงพยาบาลกุดบาก จ.สกลนคร</t>
  </si>
  <si>
    <t>11091:โรงพยาบาลพระอาจารย์ฝั้นอาจาโร จ.สกลนคร</t>
  </si>
  <si>
    <t>11092:โรงพยาบาลพังโคน จ.สกลนคร</t>
  </si>
  <si>
    <t>11093:โรงพยาบาลวาริชภูมิ จ.สกลนคร</t>
  </si>
  <si>
    <t>11094:โรงพยาบาลนิคมน้ำอูน จ.สกลนคร</t>
  </si>
  <si>
    <t>11095:โรงพยาบาลวานรนิวาส จ.สกลนคร</t>
  </si>
  <si>
    <t>11096:โรงพยาบาลคำตากล้า จ.สกลนคร</t>
  </si>
  <si>
    <t>11097:โรงพยาบาลพระอาจารย์มั่น ภูริทัตโต จ.สกลนคร</t>
  </si>
  <si>
    <t>11098:โรงพยาบาลอากาศอำนวย จ.สกลนคร</t>
  </si>
  <si>
    <t>11099:โรงพยาบาลส่องดาว จ.สกลนคร</t>
  </si>
  <si>
    <t>11100:โรงพยาบาลเต่างอย จ.สกลนคร</t>
  </si>
  <si>
    <t>11101:โรงพยาบาลโคกศรีสุพรรณ จ.สกลนคร</t>
  </si>
  <si>
    <t>11102:โรงพยาบาลเจริญศิลป์ จ.สกลนคร</t>
  </si>
  <si>
    <t>11103:โรงพยาบาลโพนนาแก้ว จ.สกลนคร</t>
  </si>
  <si>
    <t>11104:โรงพยาบาลปลาปาก จ.นครพนม</t>
  </si>
  <si>
    <t>11105:โรงพยาบาลท่าอุเทน จ.นครพนม</t>
  </si>
  <si>
    <t>11106:โรงพยาบาลบ้านแพง จ.นครพนม</t>
  </si>
  <si>
    <t>11107:โรงพยาบาลนาทม จ.นครพนม</t>
  </si>
  <si>
    <t>11108:โรงพยาบาลเรณูนคร จ.นครพนม</t>
  </si>
  <si>
    <t>11109:โรงพยาบาลนาแก จ.นครพนม</t>
  </si>
  <si>
    <t>11110:โรงพยาบาลศรีสงคราม จ.นครพนม</t>
  </si>
  <si>
    <t>11111:โรงพยาบาลนาหว้า จ.นครพนม</t>
  </si>
  <si>
    <t>11112:โรงพยาบาลโพนสวรรค์ จ.นครพนม</t>
  </si>
  <si>
    <t>11446:โรงพยาบาลสมเด็จพระยุพราชบ้านดุง จ.อุดรธานี</t>
  </si>
  <si>
    <t>11447:โรงพยาบาลสมเด็จพระยุพราชด่านซ้าย จ.เลย</t>
  </si>
  <si>
    <t>11448:โรงพยาบาลสมเด็จพระยุพราชท่าบ่อ จ.หนองคาย</t>
  </si>
  <si>
    <t>11450:โรงพยาบาลสมเด็จพระยุพราชสว่างแดนดิน จ.สกลนคร</t>
  </si>
  <si>
    <t>11451:โรงพยาบาลสมเด็จพระยุพราชธาตุพนม จ.นครพนม</t>
  </si>
  <si>
    <t>14133:โรงพยาบาลเอราวัณ จ.เลย</t>
  </si>
  <si>
    <t>21323:โรงพยาบาลพระอาจารย์แบน ธนากโร จ.สกลนคร</t>
  </si>
  <si>
    <t>21356:โรงพยาบาลสระใคร จ.หนองคาย</t>
  </si>
  <si>
    <t>23367:โรงพยาบาลนาวัง เฉลิมพระเกียรติ 80 พรรษา จ.หนองบัวลำภู</t>
  </si>
  <si>
    <t>25058:โรงพยาบาลกู่แก้ว จ.อุดรธานี</t>
  </si>
  <si>
    <t>25059:โรงพยาบาลประจักษ์ศิลปาคม จ.อุดรธานี</t>
  </si>
  <si>
    <t>28778:โรงพยาบาลโพธิ์ตาก จ.หนองคาย</t>
  </si>
  <si>
    <t>28811:โรงพยาบาลเฝ้าไร่ จ.หนองคาย</t>
  </si>
  <si>
    <t>28815:โรงพยาบาลรัตนวาปี จ.หนองคาย</t>
  </si>
  <si>
    <t>28861:โรงพยาบาลหนองหิน จ.เลย</t>
  </si>
  <si>
    <t>40840:โรงพยาบาลวังยาง จ.นครพนม</t>
  </si>
  <si>
    <t>04007:โรงพยาบาลซับใหญ่ จ.ชัยภูมิ</t>
  </si>
  <si>
    <t>10666:โรงพยาบาลมหาราชนครราชสีมา จ.นครราชสีมา</t>
  </si>
  <si>
    <t>10667:โรงพยาบาลบุรีรัมย์ จ.บุรีรัมย์</t>
  </si>
  <si>
    <t>10668:โรงพยาบาลสุรินทร์ จ.สุรินทร์</t>
  </si>
  <si>
    <t>10702:โรงพยาบาลชัยภูมิ จ.ชัยภูมิ</t>
  </si>
  <si>
    <t>10871:โรงพยาบาลครบุรี จ.นครราชสีมา</t>
  </si>
  <si>
    <t>10872:โรงพยาบาลเสิงสาง จ.นครราชสีมา</t>
  </si>
  <si>
    <t>10873:โรงพยาบาลคง จ.นครราชสีมา</t>
  </si>
  <si>
    <t>10874:โรงพยาบาลบ้านเหลื่อม จ.นครราชสีมา</t>
  </si>
  <si>
    <t>10875:โรงพยาบาลจักราช จ.นครราชสีมา</t>
  </si>
  <si>
    <t>10876:โรงพยาบาลโชคชัย จ.นครราชสีมา</t>
  </si>
  <si>
    <t>10877:โรงพยาบาลหลวงพ่อคูณ ปริสุทฺโธ จ.นครราชสีมา</t>
  </si>
  <si>
    <t>10878:โรงพยาบาลโนนไทย จ.นครราชสีมา</t>
  </si>
  <si>
    <t>10879:โรงพยาบาลโนนสูง จ.นครราชสีมา</t>
  </si>
  <si>
    <t>10880:โรงพยาบาลขามสะแกแสง จ.นครราชสีมา</t>
  </si>
  <si>
    <t>10881:โรงพยาบาลบัวใหญ่ จ.นครราชสีมา</t>
  </si>
  <si>
    <t>10882:โรงพยาบาลประทาย จ.นครราชสีมา</t>
  </si>
  <si>
    <t>10883:โรงพยาบาลปักธงชัย จ.นครราชสีมา</t>
  </si>
  <si>
    <t>10884:โรงพยาบาลพิมาย จ.นครราชสีมา</t>
  </si>
  <si>
    <t>10885:โรงพยาบาลห้วยแถลง จ.นครราชสีมา</t>
  </si>
  <si>
    <t>10886:โรงพยาบาลชุมพวง จ.นครราชสีมา</t>
  </si>
  <si>
    <t>10887:โรงพยาบาลสูงเนิน จ.นครราชสีมา</t>
  </si>
  <si>
    <t>10888:โรงพยาบาลขามทะเลสอ จ.นครราชสีมา</t>
  </si>
  <si>
    <t>10889:โรงพยาบาลสีคิ้ว จ.นครราชสีมา</t>
  </si>
  <si>
    <t>10890:โรงพยาบาลปากช่องนานา จ.นครราชสีมา</t>
  </si>
  <si>
    <t>10891:โรงพยาบาลหนองบุญมาก จ.นครราชสีมา</t>
  </si>
  <si>
    <t>10892:โรงพยาบาลแก้งสนามนาง จ.นครราชสีมา</t>
  </si>
  <si>
    <t>10893:โรงพยาบาลโนนแดง จ.นครราชสีมา</t>
  </si>
  <si>
    <t>10894:โรงพยาบาลวังน้ำเขียว จ.นครราชสีมา</t>
  </si>
  <si>
    <t>10895:โรงพยาบาลคูเมือง จ.บุรีรัมย์</t>
  </si>
  <si>
    <t>10896:โรงพยาบาลกระสัง จ.บุรีรัมย์</t>
  </si>
  <si>
    <t>10897:โรงพยาบาลนางรอง จ.บุรีรัมย์</t>
  </si>
  <si>
    <t>10898:โรงพยาบาลหนองกี่ จ.บุรีรัมย์</t>
  </si>
  <si>
    <t>10899:โรงพยาบาลละหานทราย จ.บุรีรัมย์</t>
  </si>
  <si>
    <t>10900:โรงพยาบาลประโคนชัย จ.บุรีรัมย์</t>
  </si>
  <si>
    <t>10901:โรงพยาบาลบ้านกรวด จ.บุรีรัมย์</t>
  </si>
  <si>
    <t>10902:โรงพยาบาลพุทไธสง จ.บุรีรัมย์</t>
  </si>
  <si>
    <t>10904:โรงพยาบาลลำปลายมาศ จ.บุรีรัมย์</t>
  </si>
  <si>
    <t>10905:โรงพยาบาลสตึก จ.บุรีรัมย์</t>
  </si>
  <si>
    <t>10906:โรงพยาบาลปะคำ จ.บุรีรัมย์</t>
  </si>
  <si>
    <t>10907:โรงพยาบาลนาโพธิ์ จ.บุรีรัมย์</t>
  </si>
  <si>
    <t>10908:โรงพยาบาลหนองหงส์ จ.บุรีรัมย์</t>
  </si>
  <si>
    <t>10909:โรงพยาบาลพลับพลาชัย จ.บุรีรัมย์</t>
  </si>
  <si>
    <t>10910:โรงพยาบาลห้วยราช จ.บุรีรัมย์</t>
  </si>
  <si>
    <t>10911:โรงพยาบาลโนนสุวรรณ จ.บุรีรัมย์</t>
  </si>
  <si>
    <t>10912:โรงพยาบาลชำนิ จ.บุรีรัมย์</t>
  </si>
  <si>
    <t>10913:โรงพยาบาลบ้านใหม่ไชยพจน์ จ.บุรีรัมย์</t>
  </si>
  <si>
    <t>10914:โรงพยาบาลโนนดินแดง จ.บุรีรัมย์</t>
  </si>
  <si>
    <t>10915:โรงพยาบาลชุมพลบุรี จ.สุรินทร์</t>
  </si>
  <si>
    <t>10916:โรงพยาบาลท่าตูม จ.สุรินทร์</t>
  </si>
  <si>
    <t>10917:โรงพยาบาลจอมพระ จ.สุรินทร์</t>
  </si>
  <si>
    <t>10918:โรงพยาบาลปราสาท จ.สุรินทร์</t>
  </si>
  <si>
    <t>10919:โรงพยาบาลกาบเชิง จ.สุรินทร์</t>
  </si>
  <si>
    <t>10920:โรงพยาบาลรัตนบุรี จ.สุรินทร์</t>
  </si>
  <si>
    <t>10921:โรงพยาบาลสนม จ.สุรินทร์</t>
  </si>
  <si>
    <t>10922:โรงพยาบาลศีขรภูมิ จ.สุรินทร์</t>
  </si>
  <si>
    <t>10923:โรงพยาบาลสังขะ จ.สุรินทร์</t>
  </si>
  <si>
    <t>10924:โรงพยาบาลลำดวน จ.สุรินทร์</t>
  </si>
  <si>
    <t>10925:โรงพยาบาลสำโรงทาบ จ.สุรินทร์</t>
  </si>
  <si>
    <t>10926:โรงพยาบาลบัวเชด จ.สุรินทร์</t>
  </si>
  <si>
    <t>10970:โรงพยาบาลบ้านเขว้า จ.ชัยภูมิ</t>
  </si>
  <si>
    <t>10971:โรงพยาบาลคอนสวรรค์ จ.ชัยภูมิ</t>
  </si>
  <si>
    <t>10972:โรงพยาบาลเกษตรสมบูรณ์ จ.ชัยภูมิ</t>
  </si>
  <si>
    <t>10973:โรงพยาบาลหนองบัวแดง จ.ชัยภูมิ</t>
  </si>
  <si>
    <t>10974:โรงพยาบาลจัตุรัส จ.ชัยภูมิ</t>
  </si>
  <si>
    <t>10975:โรงพยาบาลบำเหน็จณรงค์ จ.ชัยภูมิ</t>
  </si>
  <si>
    <t>10976:โรงพยาบาลหนองบัวระเหว จ.ชัยภูมิ</t>
  </si>
  <si>
    <t>10977:โรงพยาบาลเทพสถิต จ.ชัยภูมิ</t>
  </si>
  <si>
    <t>10978:โรงพยาบาลภูเขียวเฉลิมพระเกียรติ จ.ชัยภูมิ</t>
  </si>
  <si>
    <t>10979:โรงพยาบาลบ้านแท่น จ.ชัยภูมิ</t>
  </si>
  <si>
    <t>10980:โรงพยาบาลแก้งคร้อ จ.ชัยภูมิ</t>
  </si>
  <si>
    <t>10981:โรงพยาบาลคอนสาร จ.ชัยภูมิ</t>
  </si>
  <si>
    <t>10982:โรงพยาบาลภักดีชุมพล จ.ชัยภูมิ</t>
  </si>
  <si>
    <t>10983:โรงพยาบาลเนินสง่า จ.ชัยภูมิ</t>
  </si>
  <si>
    <t>11602:โรงพยาบาลเฉลิมพระเกียรติสมเด็จย่า 100 ปี จ.นครราชสีมา</t>
  </si>
  <si>
    <t>11608:โรงพยาบาลลำทะเมนชัย จ.นครราชสีมา</t>
  </si>
  <si>
    <t>11619:โรงพยาบาลเฉลิมพระเกียรติ จ.บุรีรัมย์</t>
  </si>
  <si>
    <t>22302:โรงพยาบาลพนมดงรัก เฉลิมพระเกียรติ 80 พรรษา จ.สุรินทร์</t>
  </si>
  <si>
    <t>22456:โรงพยาบาลพระทองคำ เฉลิมพระเกียรติ 80 พรรษา จ.นครราชสีมา</t>
  </si>
  <si>
    <t>23578:โรงพยาบาลแคนดง จ.บุรีรัมย์</t>
  </si>
  <si>
    <t>23839:โรงพยาบาลเทพรัตน์นครราชสีมา จ.นครราชสีมา</t>
  </si>
  <si>
    <t>24692:โรงพยาบาลเฉลิมพระเกียรติ จ.นครราชสีมา</t>
  </si>
  <si>
    <t>27839:โรงพยาบาลบัวลาย จ.นครราชสีมา</t>
  </si>
  <si>
    <t>27840:โรงพยาบาลสีดา จ.นครราชสีมา</t>
  </si>
  <si>
    <t>27841:โรงพยาบาลเทพารักษ์ จ.นครราชสีมา</t>
  </si>
  <si>
    <t>27842:โรงพยาบาลเขวาสินรินทร์ จ.สุรินทร์</t>
  </si>
  <si>
    <t>27843:โรงพยาบาลศรีณรงค์ จ.สุรินทร์</t>
  </si>
  <si>
    <t>27844:โรงพยาบาลโนนนารายณ์ จ.สุรินทร์</t>
  </si>
  <si>
    <t>28020:โรงพยาบาลบ้านด่าน จ.บุรีรัมย์</t>
  </si>
  <si>
    <t>77498</t>
  </si>
  <si>
    <t>77498:โรงพยาบาลมกุฏคีรีวัน จ.นครราชสีมา</t>
  </si>
  <si>
    <t>10669:โรงพยาบาลสรรพสิทธิประสงค์ จ.อุบลราชธานี</t>
  </si>
  <si>
    <t>10700:โรงพยาบาลศรีสะเกษ จ.ศรีสะเกษ</t>
  </si>
  <si>
    <t>10701:โรงพยาบาลยโสธร จ.ยโสธร</t>
  </si>
  <si>
    <t>10703:โรงพยาบาลอำนาจเจริญ จ.อำนาจเจริญ</t>
  </si>
  <si>
    <t>10712:โรงพยาบาลมุกดาหาร จ.มุกดาหาร</t>
  </si>
  <si>
    <t>10927:โรงพยาบาลยางชุมน้อย จ.ศรีสะเกษ</t>
  </si>
  <si>
    <t>10928:โรงพยาบาลกันทรารมย์ จ.ศรีสะเกษ</t>
  </si>
  <si>
    <t>10929:โรงพยาบาลกันทรลักษ์ จ.ศรีสะเกษ</t>
  </si>
  <si>
    <t>10930:โรงพยาบาลขุขันธ์ จ.ศรีสะเกษ</t>
  </si>
  <si>
    <t>10931:โรงพยาบาลไพรบึง จ.ศรีสะเกษ</t>
  </si>
  <si>
    <t>10932:โรงพยาบาลปรางค์กู่ จ.ศรีสะเกษ</t>
  </si>
  <si>
    <t>10933:โรงพยาบาลขุนหาญ จ.ศรีสะเกษ</t>
  </si>
  <si>
    <t>10934:โรงพยาบาลราษีไศล จ.ศรีสะเกษ</t>
  </si>
  <si>
    <t>10935:โรงพยาบาลอุทุมพรพิสัย จ.ศรีสะเกษ</t>
  </si>
  <si>
    <t>10936:โรงพยาบาลบึงบูรพ์ จ.ศรีสะเกษ</t>
  </si>
  <si>
    <t>10937:โรงพยาบาลห้วยทับทัน จ.ศรีสะเกษ</t>
  </si>
  <si>
    <t>10938:โรงพยาบาลโนนคูณ จ.ศรีสะเกษ</t>
  </si>
  <si>
    <t>10939:โรงพยาบาลศรีรัตนะ จ.ศรีสะเกษ</t>
  </si>
  <si>
    <t>10940:โรงพยาบาลวังหิน จ.ศรีสะเกษ</t>
  </si>
  <si>
    <t>10941:โรงพยาบาลน้ำเกลี้ยง จ.ศรีสะเกษ</t>
  </si>
  <si>
    <t>10942:โรงพยาบาลภูสิงห์ จ.ศรีสะเกษ</t>
  </si>
  <si>
    <t>10943:โรงพยาบาลเมืองจันทร์ จ.ศรีสะเกษ</t>
  </si>
  <si>
    <t>10944:โรงพยาบาลศรีเมืองใหม่ จ.อุบลราชธานี</t>
  </si>
  <si>
    <t>10945:โรงพยาบาลโขงเจียม จ.อุบลราชธานี</t>
  </si>
  <si>
    <t>10946:โรงพยาบาลเขื่องใน จ.อุบลราชธานี</t>
  </si>
  <si>
    <t>10947:โรงพยาบาลเขมราฐ จ.อุบลราชธานี</t>
  </si>
  <si>
    <t>10948:โรงพยาบาลนาจะหลวย จ.อุบลราชธานี</t>
  </si>
  <si>
    <t>10949:โรงพยาบาลน้ำยืน จ.อุบลราชธานี</t>
  </si>
  <si>
    <t>10950:โรงพยาบาลบุณฑริก จ.อุบลราชธานี</t>
  </si>
  <si>
    <t>10951:โรงพยาบาลตระการพืชผล จ.อุบลราชธานี</t>
  </si>
  <si>
    <t>10952:โรงพยาบาลกุดข้าวปุ้น จ.อุบลราชธานี</t>
  </si>
  <si>
    <t>10953:โรงพยาบาลม่วงสามสิบ จ.อุบลราชธานี</t>
  </si>
  <si>
    <t>10954:โรงพยาบาลวารินชำราบ จ.อุบลราชธานี</t>
  </si>
  <si>
    <t>10956:โรงพยาบาลพิบูลมังสาหาร จ.อุบลราชธานี</t>
  </si>
  <si>
    <t>10957:โรงพยาบาลตาลสุม จ.อุบลราชธานี</t>
  </si>
  <si>
    <t>10958:โรงพยาบาลโพธิ์ไทร จ.อุบลราชธานี</t>
  </si>
  <si>
    <t>10959:โรงพยาบาลสำโรง จ.อุบลราชธานี</t>
  </si>
  <si>
    <t>10960:โรงพยาบาลดอนมดแดง จ.อุบลราชธานี</t>
  </si>
  <si>
    <t>10961:โรงพยาบาลสิรินธร จ.อุบลราชธานี</t>
  </si>
  <si>
    <t>10962:โรงพยาบาลทุ่งศรีอุดม จ.อุบลราชธานี</t>
  </si>
  <si>
    <t>10963:โรงพยาบาลทรายมูล จ.ยโสธร</t>
  </si>
  <si>
    <t>10964:โรงพยาบาลกุดชุม จ.ยโสธร</t>
  </si>
  <si>
    <t>10965:โรงพยาบาลคำเขื่อนแก้ว จ.ยโสธร</t>
  </si>
  <si>
    <t>10966:โรงพยาบาลป่าติ้ว จ.ยโสธร</t>
  </si>
  <si>
    <t>10967:โรงพยาบาลมหาชนะชัย จ.ยโสธร</t>
  </si>
  <si>
    <t>10968:โรงพยาบาลค้อวัง จ.ยโสธร</t>
  </si>
  <si>
    <t>10969:โรงพยาบาลไทยเจริญ จ.ยโสธร</t>
  </si>
  <si>
    <t>10985:โรงพยาบาลชานุมาน จ.อำนาจเจริญ</t>
  </si>
  <si>
    <t>10986:โรงพยาบาลปทุมราชวงศา จ.อำนาจเจริญ</t>
  </si>
  <si>
    <t>10987:โรงพยาบาลพนา จ.อำนาจเจริญ</t>
  </si>
  <si>
    <t>10988:โรงพยาบาลเสนางคนิคม จ.อำนาจเจริญ</t>
  </si>
  <si>
    <t>10989:โรงพยาบาลหัวตะพาน จ.อำนาจเจริญ</t>
  </si>
  <si>
    <t>10990:โรงพยาบาลลืออำนาจ จ.อำนาจเจริญ</t>
  </si>
  <si>
    <t>11113:โรงพยาบาลนิคมคำสร้อย จ.มุกดาหาร</t>
  </si>
  <si>
    <t>11114:โรงพยาบาลดอนตาล จ.มุกดาหาร</t>
  </si>
  <si>
    <t>11115:โรงพยาบาลดงหลวง จ.มุกดาหาร</t>
  </si>
  <si>
    <t>11116:โรงพยาบาลคำชะอี จ.มุกดาหาร</t>
  </si>
  <si>
    <t>11117:โรงพยาบาลหว้านใหญ่ จ.มุกดาหาร</t>
  </si>
  <si>
    <t>11118:โรงพยาบาลหนองสูง จ.มุกดาหาร</t>
  </si>
  <si>
    <t>11443:โรงพยาบาลสมเด็จพระยุพราชเดชอุดม จ.อุบลราชธานี</t>
  </si>
  <si>
    <t>11444:โรงพยาบาลสมเด็จพระยุพราชเลิงนกทา จ.ยโสธร</t>
  </si>
  <si>
    <t>21984:โรงพยาบาล 50 พรรษา มหาวชิราลงกรณ จ.อุบลราชธานี</t>
  </si>
  <si>
    <t>23125:โรงพยาบาลเบญจลักษ์เฉลิมพระเกียรติ 80 พรรษา จ.ศรีสะเกษ</t>
  </si>
  <si>
    <t>24032:โรงพยาบาลนาตาล จ.อุบลราชธานี</t>
  </si>
  <si>
    <t>24821:โรงพยาบาลนาเยีย จ.อุบลราชธานี</t>
  </si>
  <si>
    <t>27967:โรงพยาบาลสว่างวีระวงศ์ จ.อุบลราชธานี</t>
  </si>
  <si>
    <t>27968:โรงพยาบาลน้ำขุ่น จ.อุบลราชธานี</t>
  </si>
  <si>
    <t>27976:โรงพยาบาลเหล่าเสือโก้ก จ.อุบลราชธานี</t>
  </si>
  <si>
    <t>28014:โรงพยาบาลพยุห์ จ.ศรีสะเกษ</t>
  </si>
  <si>
    <t>28015:โรงพยาบาลโพธิ์ศรีสุวรรณ จ.ศรีสะเกษ</t>
  </si>
  <si>
    <t>28016:โรงพยาบาลศิลาลาด จ.ศรีสะเกษ</t>
  </si>
  <si>
    <t>09192:โรงพยาบาลเกาะเต่า จ.สุราษฎร์ธานี</t>
  </si>
  <si>
    <t>10680:โรงพยาบาลมหาราชนครศรีธรรมราช จ.นครศรีธรรมราช</t>
  </si>
  <si>
    <t>10681:โรงพยาบาลสุราษฎร์ธานี จ.สุราษฎร์ธานี</t>
  </si>
  <si>
    <t>10738:โรงพยาบาลกระบี่ จ.กระบี่</t>
  </si>
  <si>
    <t>10739:โรงพยาบาลพังงา จ.พังงา</t>
  </si>
  <si>
    <t>10740:โรงพยาบาลตะกั่วป่า จ.พังงา</t>
  </si>
  <si>
    <t>10741:โรงพยาบาลวชิระภูเก็ต จ.ภูเก็ต</t>
  </si>
  <si>
    <t>10742:โรงพยาบาลเกาะสมุย จ.สุราษฎร์ธานี</t>
  </si>
  <si>
    <t>10743:โรงพยาบาลระนอง จ.ระนอง</t>
  </si>
  <si>
    <t>10744:โรงพยาบาลชุมพรเขตรอุดมศักดิ์ จ.ชุมพร</t>
  </si>
  <si>
    <t>11322:โรงพยาบาลพรหมคีรี จ.นครศรีธรรมราช</t>
  </si>
  <si>
    <t>11323:โรงพยาบาลละอุ่น จ.ระนอง</t>
  </si>
  <si>
    <t>11324:โรงพยาบาลลานสกา จ.นครศรีธรรมราช</t>
  </si>
  <si>
    <t>11325:โรงพยาบาลสมเด็จพระยุพราชฉวาง จ.นครศรีธรรมราช</t>
  </si>
  <si>
    <t>11326:โรงพยาบาลพิปูน จ.นครศรีธรรมราช</t>
  </si>
  <si>
    <t>11327:โรงพยาบาลเชียรใหญ่ จ.นครศรีธรรมราช</t>
  </si>
  <si>
    <t>11328:โรงพยาบาลชะอวด จ.นครศรีธรรมราช</t>
  </si>
  <si>
    <t>11329:โรงพยาบาลท่าศาลา จ.นครศรีธรรมราช</t>
  </si>
  <si>
    <t>11330:โรงพยาบาลทุ่งสง จ.นครศรีธรรมราช</t>
  </si>
  <si>
    <t>11331:โรงพยาบาลนาบอน จ.นครศรีธรรมราช</t>
  </si>
  <si>
    <t>11332:โรงพยาบาลทุ่งใหญ่ จ.นครศรีธรรมราช</t>
  </si>
  <si>
    <t>11333:โรงพยาบาลปากพนัง จ.นครศรีธรรมราช</t>
  </si>
  <si>
    <t>11334:โรงพยาบาลร่อนพิบูลย์ จ.นครศรีธรรมราช</t>
  </si>
  <si>
    <t>11335:โรงพยาบาลสิชล จ.นครศรีธรรมราช</t>
  </si>
  <si>
    <t>11336:โรงพยาบาลขนอม จ.นครศรีธรรมราช</t>
  </si>
  <si>
    <t>11337:โรงพยาบาลหัวไทร จ.นครศรีธรรมราช</t>
  </si>
  <si>
    <t>11338:โรงพยาบาลบางขัน จ.นครศรีธรรมราช</t>
  </si>
  <si>
    <t>11339:โรงพยาบาลถ้ำพรรณรา จ.นครศรีธรรมราช</t>
  </si>
  <si>
    <t>11340:โรงพยาบาลเขาพนม จ.กระบี่</t>
  </si>
  <si>
    <t>11341:โรงพยาบาลเกาะลันตา จ.กระบี่</t>
  </si>
  <si>
    <t>11342:โรงพยาบาลคลองท่อม จ.กระบี่</t>
  </si>
  <si>
    <t>11343:โรงพยาบาลอ่าวลึก จ.กระบี่</t>
  </si>
  <si>
    <t>11344:โรงพยาบาลปลายพระยา จ.กระบี่</t>
  </si>
  <si>
    <t>11345:โรงพยาบาลลำทับ จ.กระบี่</t>
  </si>
  <si>
    <t>11346:โรงพยาบาลเหนือคลอง จ.กระบี่</t>
  </si>
  <si>
    <t>11347:โรงพยาบาลเกาะยาวชัยพัฒน์ จ.พังงา</t>
  </si>
  <si>
    <t>11348:โรงพยาบาลกะปงชัยพัฒน์ จ.พังงา</t>
  </si>
  <si>
    <t>11349:โรงพยาบาลตะกั่วทุ่ง จ.พังงา</t>
  </si>
  <si>
    <t>11350:โรงพยาบาลบางไทร จ.พังงา</t>
  </si>
  <si>
    <t>11352:โรงพยาบาลคุระบุรีชัยพัฒน์ จ.พังงา</t>
  </si>
  <si>
    <t>11353:โรงพยาบาลทับปุด จ.พังงา</t>
  </si>
  <si>
    <t>11354:โรงพยาบาลท้ายเหมืองชัยพัฒน์ จ.พังงา</t>
  </si>
  <si>
    <t>11355:โรงพยาบาลป่าตอง จ.ภูเก็ต</t>
  </si>
  <si>
    <t>11356:โรงพยาบาลถลาง จ.ภูเก็ต</t>
  </si>
  <si>
    <t>11357:โรงพยาบาลกาญจนดิษฐ์ จ.สุราษฎร์ธานี</t>
  </si>
  <si>
    <t>11358:โรงพยาบาลดอนสัก จ.สุราษฎร์ธานี</t>
  </si>
  <si>
    <t>11359:โรงพยาบาลเกาะพะงัน จ.สุราษฎร์ธานี</t>
  </si>
  <si>
    <t>11360:โรงพยาบาลไชยา จ.สุราษฎร์ธานี</t>
  </si>
  <si>
    <t>11361:โรงพยาบาลท่าชนะ จ.สุราษฎร์ธานี</t>
  </si>
  <si>
    <t>11362:โรงพยาบาลคีรีรัฐนิคม จ.สุราษฎร์ธานี</t>
  </si>
  <si>
    <t>11363:โรงพยาบาลบ้านตาขุน จ.สุราษฎร์ธานี</t>
  </si>
  <si>
    <t>11364:โรงพยาบาลพนม จ.สุราษฎร์ธานี</t>
  </si>
  <si>
    <t>11365:โรงพยาบาลท่าฉาง จ.สุราษฎร์ธานี</t>
  </si>
  <si>
    <t>11366:โรงพยาบาลบ้านนาสาร จ.สุราษฎร์ธานี</t>
  </si>
  <si>
    <t>11367:โรงพยาบาลบ้านนาเดิม จ.สุราษฎร์ธานี</t>
  </si>
  <si>
    <t>11368:โรงพยาบาลเคียนซา จ.สุราษฎร์ธานี</t>
  </si>
  <si>
    <t>11369:โรงพยาบาลพระแสง จ.สุราษฎร์ธานี</t>
  </si>
  <si>
    <t>11370:โรงพยาบาลพุนพิน จ.สุราษฎร์ธานี</t>
  </si>
  <si>
    <t>11371:โรงพยาบาลชัยบุรี จ.สุราษฎร์ธานี</t>
  </si>
  <si>
    <t>11372:โรงพยาบาลกะเปอร์ จ.ระนอง</t>
  </si>
  <si>
    <t>11373:โรงพยาบาลกระบุรี จ.ระนอง</t>
  </si>
  <si>
    <t>11374:โรงพยาบาลสุขสำราญ จ.ระนอง</t>
  </si>
  <si>
    <t>11375:โรงพยาบาลปากน้ำชุมพร จ.ชุมพร</t>
  </si>
  <si>
    <t>11376:โรงพยาบาลท่าแซะ จ.ชุมพร</t>
  </si>
  <si>
    <t>11377:โรงพยาบาลปะทิว จ.ชุมพร</t>
  </si>
  <si>
    <t>11378:โรงพยาบาลมาบอำมฤต จ.ชุมพร</t>
  </si>
  <si>
    <t>11379:โรงพยาบาลหลังสวน จ.ชุมพร</t>
  </si>
  <si>
    <t>11380:โรงพยาบาลปากน้ำหลังสวน จ.ชุมพร</t>
  </si>
  <si>
    <t>11381:โรงพยาบาลละแม จ.ชุมพร</t>
  </si>
  <si>
    <t>11382:โรงพยาบาลพะโต๊ะ จ.ชุมพร</t>
  </si>
  <si>
    <t>11383:โรงพยาบาลสวี จ.ชุมพร</t>
  </si>
  <si>
    <t>11385:โรงพยาบาลทุ่งตะโก จ.ชุมพร</t>
  </si>
  <si>
    <t>11459:โรงพยาบาลสมเด็จพระยุพราชเวียงสระ จ.สุราษฎร์ธานี</t>
  </si>
  <si>
    <t>11654:โรงพยาบาลวิภาวดี จ.สุราษฎร์ธานี</t>
  </si>
  <si>
    <t>11660:โรงพยาบาลจุฬาภรณ์ จ.นครศรีธรรมราช</t>
  </si>
  <si>
    <t>14138:โรงพยาบาลท่าโรงช้าง จ.สุราษฎร์ธานี</t>
  </si>
  <si>
    <t>40491:โรงพยาบาลเฉลิมพระเกียรติ จ.นครศรีธรรมราช</t>
  </si>
  <si>
    <t>40492:โรงพยาบาลพ่อท่านคล้ายวาจาสิทธิ์ จ.นครศรีธรรมราช</t>
  </si>
  <si>
    <t>40742:โรงพยาบาลนบพิตำ จ.นครศรีธรรมราช</t>
  </si>
  <si>
    <t>40743:โรงพยาบาลพระพรหม จ.นครศรีธรรมราช</t>
  </si>
  <si>
    <t>41436:โรงพยาบาลฉลอง จ.ภูเก็ต</t>
  </si>
  <si>
    <t>77753:โรงพยาบาลเกาะพีพี จ.กระบี่</t>
  </si>
  <si>
    <t>10682:โรงพยาบาลหาดใหญ่ จ.สงขลา</t>
  </si>
  <si>
    <t>10683:โรงพยาบาลตรัง จ.ตรัง</t>
  </si>
  <si>
    <t>10684:โรงพยาบาลยะลา จ.ยะลา</t>
  </si>
  <si>
    <t>10745:โรงพยาบาลสงขลา จ.สงขลา</t>
  </si>
  <si>
    <t>10746:โรงพยาบาลสตูล จ.สตูล</t>
  </si>
  <si>
    <t>10747:โรงพยาบาลพัทลุง จ.พัทลุง</t>
  </si>
  <si>
    <t>10748:โรงพยาบาลปัตตานี จ.ปัตตานี</t>
  </si>
  <si>
    <t>10749:โรงพยาบาลเบตง จ.ยะลา</t>
  </si>
  <si>
    <t>10750:โรงพยาบาลนราธิวาสราชนครินทร์ จ.นราธิวาส</t>
  </si>
  <si>
    <t>10751:โรงพยาบาลสุไหงโก-ลก จ.นราธิวาส</t>
  </si>
  <si>
    <t>11386:โรงพยาบาลสทิงพระ จ.สงขลา</t>
  </si>
  <si>
    <t>11387:โรงพยาบาลจะนะ จ.สงขลา</t>
  </si>
  <si>
    <t>11388:โรงพยาบาลสมเด็จพระบรมราชินีนาถ ณ อำเภอนาทวี จ.สงขลา</t>
  </si>
  <si>
    <t>11390:โรงพยาบาลเทพา จ.สงขลา</t>
  </si>
  <si>
    <t>11391:โรงพยาบาลสะบ้าย้อย จ.สงขลา</t>
  </si>
  <si>
    <t>11392:โรงพยาบาลระโนด จ.สงขลา</t>
  </si>
  <si>
    <t>11393:โรงพยาบาลกระแสสินธุ์ จ.สงขลา</t>
  </si>
  <si>
    <t>11394:โรงพยาบาลรัตภูมิ จ.สงขลา</t>
  </si>
  <si>
    <t>11395:โรงพยาบาลสะเดา จ.สงขลา</t>
  </si>
  <si>
    <t>11396:โรงพยาบาลนาหม่อม จ.สงขลา</t>
  </si>
  <si>
    <t>11397:โรงพยาบาลควนเนียง จ.สงขลา</t>
  </si>
  <si>
    <t>11398:โรงพยาบาลปาดังเบซาร์ จ.สงขลา</t>
  </si>
  <si>
    <t>11399:โรงพยาบาลบางกล่ำ จ.สงขลา</t>
  </si>
  <si>
    <t>11400:โรงพยาบาลสิงหนคร จ.สงขลา</t>
  </si>
  <si>
    <t>11401:โรงพยาบาลคลองหอยโข่ง จ.สงขลา</t>
  </si>
  <si>
    <t>11402:โรงพยาบาลควนโดน จ.สตูล</t>
  </si>
  <si>
    <t>11403:โรงพยาบาลควนกาหลง จ.สตูล</t>
  </si>
  <si>
    <t>11404:โรงพยาบาลท่าแพ จ.สตูล</t>
  </si>
  <si>
    <t>11405:โรงพยาบาลละงู จ.สตูล</t>
  </si>
  <si>
    <t>11406:โรงพยาบาลทุ่งหว้า จ.สตูล</t>
  </si>
  <si>
    <t>11407:โรงพยาบาลกันตัง จ.ตรัง</t>
  </si>
  <si>
    <t>11408:โรงพยาบาลย่านตาขาว จ.ตรัง</t>
  </si>
  <si>
    <t>11409:โรงพยาบาลปะเหลียน จ.ตรัง</t>
  </si>
  <si>
    <t>11410:โรงพยาบาลสิเกา จ.ตรัง</t>
  </si>
  <si>
    <t>11411:โรงพยาบาลห้วยยอด จ.ตรัง</t>
  </si>
  <si>
    <t>11412:โรงพยาบาลวังวิเศษ จ.ตรัง</t>
  </si>
  <si>
    <t>11413:โรงพยาบาลนาโยง จ.ตรัง</t>
  </si>
  <si>
    <t>11414:โรงพยาบาลกงหรา จ.พัทลุง</t>
  </si>
  <si>
    <t>11415:โรงพยาบาลเขาชัยสน จ.พัทลุง</t>
  </si>
  <si>
    <t>11416:โรงพยาบาลตะโหมด จ.พัทลุง</t>
  </si>
  <si>
    <t>11417:โรงพยาบาลควนขนุน จ.พัทลุง</t>
  </si>
  <si>
    <t>11418:โรงพยาบาลปากพะยูน จ.พัทลุง</t>
  </si>
  <si>
    <t>11419:โรงพยาบาลศรีบรรพต จ.พัทลุง</t>
  </si>
  <si>
    <t>11420:โรงพยาบาลป่าบอน จ.พัทลุง</t>
  </si>
  <si>
    <t>11421:โรงพยาบาลบางแก้ว จ.พัทลุง</t>
  </si>
  <si>
    <t>11422:โรงพยาบาลป่าพะยอม จ.พัทลุง</t>
  </si>
  <si>
    <t>11423:โรงพยาบาลโคกโพธิ์ จ.ปัตตานี</t>
  </si>
  <si>
    <t>11424:โรงพยาบาลหนองจิก จ.ปัตตานี</t>
  </si>
  <si>
    <t>11425:โรงพยาบาลปะนาเระ จ.ปัตตานี</t>
  </si>
  <si>
    <t>11426:โรงพยาบาลมายอ จ.ปัตตานี</t>
  </si>
  <si>
    <t>11427:โรงพยาบาลทุ่งยางแดง จ.ปัตตานี</t>
  </si>
  <si>
    <t>11428:โรงพยาบาลไม้แก่น จ.ปัตตานี</t>
  </si>
  <si>
    <t>11429:โรงพยาบาลยะหริ่ง จ.ปัตตานี</t>
  </si>
  <si>
    <t>11430:โรงพยาบาลยะรัง จ.ปัตตานี</t>
  </si>
  <si>
    <t>11431:โรงพยาบาลแม่ลาน จ.ปัตตานี</t>
  </si>
  <si>
    <t>11432:โรงพยาบาลบันนังสตา จ.ยะลา</t>
  </si>
  <si>
    <t>11433:โรงพยาบาลธารโต จ.ยะลา</t>
  </si>
  <si>
    <t>11434:โรงพยาบาลรามัน จ.ยะลา</t>
  </si>
  <si>
    <t>11435:โรงพยาบาลตากใบ จ.นราธิวาส</t>
  </si>
  <si>
    <t>11436:โรงพยาบาลบาเจาะ จ.นราธิวาส</t>
  </si>
  <si>
    <t>11437:โรงพยาบาลระแงะ จ.นราธิวาส</t>
  </si>
  <si>
    <t>11438:โรงพยาบาลรือเสาะ จ.นราธิวาส</t>
  </si>
  <si>
    <t>11439:โรงพยาบาลศรีสาคร จ.นราธิวาส</t>
  </si>
  <si>
    <t>11440:โรงพยาบาลแว้ง จ.นราธิวาส</t>
  </si>
  <si>
    <t>11441:โรงพยาบาลสุคิริน จ.นราธิวาส</t>
  </si>
  <si>
    <t>11442:โรงพยาบาลสุไหงปาดี จ.นราธิวาส</t>
  </si>
  <si>
    <t>11460:โรงพยาบาลสมเด็จพระยุพราชสายบุรี จ.ปัตตานี</t>
  </si>
  <si>
    <t>11461:โรงพยาบาลสมเด็จพระยุพราชยะหา จ.ยะลา</t>
  </si>
  <si>
    <t>11464:โรงพยาบาลกะพ้อ จ.ปัตตานี</t>
  </si>
  <si>
    <t>13806:โรงพยาบาลกาบัง จ.ยะลา</t>
  </si>
  <si>
    <t>13818:โรงพยาบาลจะแนะ จ.นราธิวาส</t>
  </si>
  <si>
    <t>14139:โรงพยาบาลรัษฎา จ.ตรัง</t>
  </si>
  <si>
    <t>15010:โรงพยาบาลเจาะไอร้อง จ.นราธิวาส</t>
  </si>
  <si>
    <t>23771:โรงพยาบาลยี่งอเฉลิมพระเกียรติ 80 พรรษา จ.นราธิวาส</t>
  </si>
  <si>
    <t>24673:โรงพยาบาลศรีนครินทร์(ปัญญานันทภิขุ) จ.พัทลุง</t>
  </si>
  <si>
    <t>24689:โรงพยาบาลกรงปินัง จ.ยะลา</t>
  </si>
  <si>
    <t>28786:โรงพยาบาลมะนัง จ.สตูล</t>
  </si>
  <si>
    <t>28817:โรงพยาบาลหาดสำราญเฉลิมพระเกียรติ 80 พรรษา จ.ตรัง</t>
  </si>
  <si>
    <t>จำนวน SumAdjRW ผู้ป่วย อปท/เดือน</t>
  </si>
  <si>
    <t>UC</t>
  </si>
  <si>
    <t>SSS</t>
  </si>
  <si>
    <t>CS</t>
  </si>
  <si>
    <t>oth</t>
  </si>
  <si>
    <t>total AdjRW</t>
  </si>
  <si>
    <t>ข้อมูล  ตค65- กค.66</t>
  </si>
  <si>
    <t>วันที่ประมวลผล :: 5 กันยายน 2566</t>
  </si>
  <si>
    <t>ประมาณการงบประมาณปี 2566  จาก ต้นทุนรายสิทธิและผลงานบริการ</t>
  </si>
  <si>
    <t>เพื่อใช้ประกอบการทำ Planfin 2567</t>
  </si>
  <si>
    <t>ณ 30 ก.ค..66</t>
  </si>
  <si>
    <t>รพศ.A B&gt;700to1000</t>
  </si>
  <si>
    <t>รพช.F1 P50,000-100,000</t>
  </si>
  <si>
    <t>รพช.M2 B&gt;100</t>
  </si>
  <si>
    <t>รพช.F2 P&lt;=30,000</t>
  </si>
  <si>
    <t>รพช.F2 P30,000-60,000</t>
  </si>
  <si>
    <t>รพช.F2 P60,000-90,000</t>
  </si>
  <si>
    <t>รพช.F1 P&lt;=50,000</t>
  </si>
  <si>
    <t>รพช.F3 P&lt;=15,000</t>
  </si>
  <si>
    <t>รพท.M1 B&gt;200</t>
  </si>
  <si>
    <t>รพช.M2 B&lt;=100</t>
  </si>
  <si>
    <t>รพท.S B&gt;400</t>
  </si>
  <si>
    <t>รพช.F3 P15,000-25,000</t>
  </si>
  <si>
    <t>รพท.S B&lt;=400</t>
  </si>
  <si>
    <t>รพช.F3 P&gt;=25,000</t>
  </si>
  <si>
    <t>รพศ.A B&lt;=700</t>
  </si>
  <si>
    <t>รพท.M1 B&lt;=200</t>
  </si>
  <si>
    <t>รพศ.A B&gt;1000</t>
  </si>
  <si>
    <t>ลำดับ</t>
  </si>
  <si>
    <t>total</t>
  </si>
  <si>
    <t>SS</t>
  </si>
  <si>
    <t>FWF</t>
  </si>
  <si>
    <t>OTH</t>
  </si>
  <si>
    <t xml:space="preserve">ต้นทุนค่ารักษา(Unit Cost) IP -UC </t>
  </si>
  <si>
    <t>ip_fwf+oth</t>
  </si>
  <si>
    <t>ต้นทุนค่ารักษาต่อ SumAdjRW (Unit Cost) IP -อื่น</t>
  </si>
  <si>
    <t>นำไปจัดทำ PlanFin67  รวมค่าใช้จ่าย</t>
  </si>
  <si>
    <t>chek_ttbg</t>
  </si>
  <si>
    <t>chek est</t>
  </si>
  <si>
    <t>Cost driver ปี 2567  =</t>
  </si>
  <si>
    <t>Cost driver ปี 2566 =</t>
  </si>
  <si>
    <t>LC  Cost Driver</t>
  </si>
  <si>
    <t>MC  Cost Driver</t>
  </si>
  <si>
    <t>CC  Cost Driver</t>
  </si>
  <si>
    <t>% เพิ่มรวม Cost Driver</t>
  </si>
  <si>
    <t>tt</t>
  </si>
  <si>
    <t>Oth_n</t>
  </si>
  <si>
    <t>หมายเหตุ :: ปี 2566</t>
  </si>
  <si>
    <t>ดัชนีราคาผู้บริโภคพื้นฐาน CPI กระทรวงพาณิชย์ คาดการณ์ ปี 2566 อยู่ในช่วง 1-2%</t>
  </si>
  <si>
    <t>ใช้ตัวเลข 2.0%</t>
  </si>
  <si>
    <t>Est รายได้ UC67</t>
  </si>
  <si>
    <t>% LC MC CC ต่อรายจ่ายรวม_Q3/66</t>
  </si>
  <si>
    <t>OP Budget 2567</t>
  </si>
  <si>
    <t>IP Budget 2567</t>
  </si>
  <si>
    <t>Total budget  2567</t>
  </si>
  <si>
    <t>ประมาณการงบประมาณปี 2567</t>
  </si>
  <si>
    <t>ประมาณการงบประมาณปี 2567 จาก ต้นทุนรายสิทธิและผลงานบริการ</t>
  </si>
  <si>
    <t>(FM Cosing to Budgeting to Planfin67)</t>
  </si>
  <si>
    <t>คาดการณ์ผลงานบริการปี 67</t>
  </si>
  <si>
    <t>ประมาณการรายได้ UC67</t>
  </si>
  <si>
    <t>รพ. สามารถปรับ ผลงานบริการ คาดการณ์ผลงานบริการปี 67</t>
  </si>
  <si>
    <t>ใน sheet CalBudget2567  ในช่อง ผลงานบริการ (ช่องสีเหลือง)</t>
  </si>
  <si>
    <t>เพื่อ คำนวณ เป็น Budgeting OP และ IP</t>
  </si>
  <si>
    <t>นำ Budgeting รวม มา กระจายใน ส่วนค่าใช้จ่าย Planfin โดย วิธี Common size</t>
  </si>
  <si>
    <t>จะได้ค่าใช้จ่าย ตามหมวดต่างๆ แล้ว ให้พิจารณา ปรับ/ลด ตามเหตุผลต่อไป</t>
  </si>
  <si>
    <t>รหัสหน่วยงาน</t>
  </si>
  <si>
    <t>หน่วยบริการ :</t>
  </si>
  <si>
    <t>เขตสุขภาพ</t>
  </si>
  <si>
    <t>รหัสพื้นที่</t>
  </si>
  <si>
    <t>รหัสหน่วยงาน9หลัก</t>
  </si>
  <si>
    <t>ชื่อหน่วยงาน</t>
  </si>
  <si>
    <t>ชื่อเต็มหน่วยงาน</t>
  </si>
  <si>
    <t>ประเภทหน่วยงาน</t>
  </si>
  <si>
    <t>ประเภทService Plan</t>
  </si>
  <si>
    <t>จำนวนเตียงจริง</t>
  </si>
  <si>
    <t>รหัสจังหวัด</t>
  </si>
  <si>
    <t>ชื่อจังหวัด</t>
  </si>
  <si>
    <t>รหัสอำเภอ</t>
  </si>
  <si>
    <t>ชื่ออำเภอ</t>
  </si>
  <si>
    <t>รหัสตำบล</t>
  </si>
  <si>
    <t>ชื่อตำบล</t>
  </si>
  <si>
    <t>หมู่</t>
  </si>
  <si>
    <t>57010100</t>
  </si>
  <si>
    <t>001067400</t>
  </si>
  <si>
    <t>รพ.เชียงรายประชานุเคราะห์</t>
  </si>
  <si>
    <t>โรงพยาบาลเชียงรายประชานุเคราะห์</t>
  </si>
  <si>
    <t>โรงพยาบาลศูนย์</t>
  </si>
  <si>
    <t>A</t>
  </si>
  <si>
    <t>57</t>
  </si>
  <si>
    <t>5701</t>
  </si>
  <si>
    <t>เมืองเชียงราย</t>
  </si>
  <si>
    <t>570101</t>
  </si>
  <si>
    <t>เวียง</t>
  </si>
  <si>
    <t>00</t>
  </si>
  <si>
    <t>57050901</t>
  </si>
  <si>
    <t>001119000</t>
  </si>
  <si>
    <t>รพ.พาน</t>
  </si>
  <si>
    <t>โรงพยาบาลพาน</t>
  </si>
  <si>
    <t>โรงพยาบาลชุมชน</t>
  </si>
  <si>
    <t>M2</t>
  </si>
  <si>
    <t>5705</t>
  </si>
  <si>
    <t>พาน</t>
  </si>
  <si>
    <t>570509</t>
  </si>
  <si>
    <t>ม่วงคำ</t>
  </si>
  <si>
    <t>01</t>
  </si>
  <si>
    <t>57070105</t>
  </si>
  <si>
    <t>001119200</t>
  </si>
  <si>
    <t>รพ.แม่จัน</t>
  </si>
  <si>
    <t>โรงพยาบาลแม่จัน</t>
  </si>
  <si>
    <t>5707</t>
  </si>
  <si>
    <t>แม่จัน</t>
  </si>
  <si>
    <t>570701</t>
  </si>
  <si>
    <t>05</t>
  </si>
  <si>
    <t>57090610</t>
  </si>
  <si>
    <t>001119400</t>
  </si>
  <si>
    <t>รพ.แม่สาย</t>
  </si>
  <si>
    <t>โรงพยาบาลแม่สาย</t>
  </si>
  <si>
    <t>5709</t>
  </si>
  <si>
    <t>แม่สาย</t>
  </si>
  <si>
    <t>570906</t>
  </si>
  <si>
    <t>เวียงพางคำ</t>
  </si>
  <si>
    <t>10</t>
  </si>
  <si>
    <t>57040120</t>
  </si>
  <si>
    <t>001118900</t>
  </si>
  <si>
    <t>รพ.เทิง</t>
  </si>
  <si>
    <t>โรงพยาบาลเทิง</t>
  </si>
  <si>
    <t>F1</t>
  </si>
  <si>
    <t>5704</t>
  </si>
  <si>
    <t>เทิง</t>
  </si>
  <si>
    <t>570401</t>
  </si>
  <si>
    <t>20</t>
  </si>
  <si>
    <t>57110211</t>
  </si>
  <si>
    <t>001119600</t>
  </si>
  <si>
    <t>รพ.เวียงป่าเป้า</t>
  </si>
  <si>
    <t>โรงพยาบาลเวียงป่าเป้า</t>
  </si>
  <si>
    <t>5711</t>
  </si>
  <si>
    <t>เวียงป่าเป้า</t>
  </si>
  <si>
    <t>571102</t>
  </si>
  <si>
    <t>11</t>
  </si>
  <si>
    <t>57030110</t>
  </si>
  <si>
    <t>001145400</t>
  </si>
  <si>
    <t>รพ.สมเด็จพระยุพราชเชียงของ</t>
  </si>
  <si>
    <t>โรงพยาบาลสมเด็จพระยุพราชเชียงของ</t>
  </si>
  <si>
    <t>5703</t>
  </si>
  <si>
    <t>เชียงของ</t>
  </si>
  <si>
    <t>570301</t>
  </si>
  <si>
    <t>57140312</t>
  </si>
  <si>
    <t>001119900</t>
  </si>
  <si>
    <t>รพ.ขุนตาล</t>
  </si>
  <si>
    <t>โรงพยาบาลขุนตาล</t>
  </si>
  <si>
    <t>F2</t>
  </si>
  <si>
    <t>5714</t>
  </si>
  <si>
    <t>ขุนตาล</t>
  </si>
  <si>
    <t>571403</t>
  </si>
  <si>
    <t>ยางฮอม</t>
  </si>
  <si>
    <t>12</t>
  </si>
  <si>
    <t>57080106</t>
  </si>
  <si>
    <t>001119300</t>
  </si>
  <si>
    <t>รพ.เชียงแสน</t>
  </si>
  <si>
    <t>โรงพยาบาลเชียงแสน</t>
  </si>
  <si>
    <t>5708</t>
  </si>
  <si>
    <t>เชียงแสน</t>
  </si>
  <si>
    <t>570801</t>
  </si>
  <si>
    <t>06</t>
  </si>
  <si>
    <t>57060104</t>
  </si>
  <si>
    <t>001119100</t>
  </si>
  <si>
    <t>รพ.ป่าแดด</t>
  </si>
  <si>
    <t>โรงพยาบาลป่าแดด</t>
  </si>
  <si>
    <t>5706</t>
  </si>
  <si>
    <t>ป่าแดด</t>
  </si>
  <si>
    <t>570601</t>
  </si>
  <si>
    <t>04</t>
  </si>
  <si>
    <t>57120110</t>
  </si>
  <si>
    <t>001119700</t>
  </si>
  <si>
    <t>รพ.พญาเม็งราย</t>
  </si>
  <si>
    <t>โรงพยาบาลพญาเม็งราย</t>
  </si>
  <si>
    <t>5712</t>
  </si>
  <si>
    <t>พญาเม็งราย</t>
  </si>
  <si>
    <t>571201</t>
  </si>
  <si>
    <t>แม่เปา</t>
  </si>
  <si>
    <t>57150201</t>
  </si>
  <si>
    <t>001120000</t>
  </si>
  <si>
    <t>รพ.แม่ฟ้าหลวง</t>
  </si>
  <si>
    <t>โรงพยาบาลแม่ฟ้าหลวง</t>
  </si>
  <si>
    <t>5715</t>
  </si>
  <si>
    <t>แม่ฟ้าหลวง</t>
  </si>
  <si>
    <t>571502</t>
  </si>
  <si>
    <t>แม่สลองใน</t>
  </si>
  <si>
    <t>57160203</t>
  </si>
  <si>
    <t>001120100</t>
  </si>
  <si>
    <t>รพ.แม่ลาว</t>
  </si>
  <si>
    <t>โรงพยาบาลแม่ลาว</t>
  </si>
  <si>
    <t>5716</t>
  </si>
  <si>
    <t>แม่ลาว</t>
  </si>
  <si>
    <t>571602</t>
  </si>
  <si>
    <t>จอมหมอกแก้ว</t>
  </si>
  <si>
    <t>03</t>
  </si>
  <si>
    <t>57100313</t>
  </si>
  <si>
    <t>001119500</t>
  </si>
  <si>
    <t>รพ.แม่สรวย</t>
  </si>
  <si>
    <t>โรงพยาบาลแม่สรวย</t>
  </si>
  <si>
    <t>5710</t>
  </si>
  <si>
    <t>แม่สรวย</t>
  </si>
  <si>
    <t>571003</t>
  </si>
  <si>
    <t>แม่พริก</t>
  </si>
  <si>
    <t>13</t>
  </si>
  <si>
    <t>57130106</t>
  </si>
  <si>
    <t>001119800</t>
  </si>
  <si>
    <t>รพ.เวียงแก่น</t>
  </si>
  <si>
    <t>โรงพยาบาลเวียงแก่น</t>
  </si>
  <si>
    <t>5713</t>
  </si>
  <si>
    <t>เวียงแก่น</t>
  </si>
  <si>
    <t>571301</t>
  </si>
  <si>
    <t>ม่วงยาย</t>
  </si>
  <si>
    <t>57170101</t>
  </si>
  <si>
    <t>001120200</t>
  </si>
  <si>
    <t>รพ.เวียงเชียงรุ้ง</t>
  </si>
  <si>
    <t>โรงพยาบาลเวียงเชียงรุ้ง</t>
  </si>
  <si>
    <t>5717</t>
  </si>
  <si>
    <t>เวียงเชียงรุ้ง</t>
  </si>
  <si>
    <t>571701</t>
  </si>
  <si>
    <t>ทุ่งก่อ</t>
  </si>
  <si>
    <t>57020203</t>
  </si>
  <si>
    <t>001501200</t>
  </si>
  <si>
    <t>รพ.สมเด็จพระญาณสังวร</t>
  </si>
  <si>
    <t>โรงพยาบาลสมเด็จพระญาณสังวร</t>
  </si>
  <si>
    <t>5702</t>
  </si>
  <si>
    <t>เวียงชัย</t>
  </si>
  <si>
    <t>570202</t>
  </si>
  <si>
    <t>57180108</t>
  </si>
  <si>
    <t>002882300</t>
  </si>
  <si>
    <t>รพ.ดอยหลวง</t>
  </si>
  <si>
    <t>โรงพยาบาลดอยหลวง</t>
  </si>
  <si>
    <t>F3</t>
  </si>
  <si>
    <t>5718</t>
  </si>
  <si>
    <t>ดอยหลวง</t>
  </si>
  <si>
    <t>571801</t>
  </si>
  <si>
    <t>ปงน้อย</t>
  </si>
  <si>
    <t>08</t>
  </si>
  <si>
    <t>50070110</t>
  </si>
  <si>
    <t>001071300</t>
  </si>
  <si>
    <t>รพ.นครพิงค์</t>
  </si>
  <si>
    <t>โรงพยาบาลนครพิงค์</t>
  </si>
  <si>
    <t>50</t>
  </si>
  <si>
    <t>5007</t>
  </si>
  <si>
    <t>แม่ริม</t>
  </si>
  <si>
    <t>500701</t>
  </si>
  <si>
    <t>ริมใต้</t>
  </si>
  <si>
    <t>50020702</t>
  </si>
  <si>
    <t>001111900</t>
  </si>
  <si>
    <t>รพ.จอมทอง</t>
  </si>
  <si>
    <t>โรงพยาบาลจอมทอง</t>
  </si>
  <si>
    <t>โรงพยาบาลทั่วไป</t>
  </si>
  <si>
    <t>M1</t>
  </si>
  <si>
    <t>5002</t>
  </si>
  <si>
    <t>จอมทอง</t>
  </si>
  <si>
    <t>500207</t>
  </si>
  <si>
    <t>ดอยแก้ว</t>
  </si>
  <si>
    <t>02</t>
  </si>
  <si>
    <t>50090104</t>
  </si>
  <si>
    <t>001112500</t>
  </si>
  <si>
    <t>รพ.ฝาง</t>
  </si>
  <si>
    <t>โรงพยาบาลฝาง</t>
  </si>
  <si>
    <t>5009</t>
  </si>
  <si>
    <t>ฝาง</t>
  </si>
  <si>
    <t>500901</t>
  </si>
  <si>
    <t>50140811</t>
  </si>
  <si>
    <t>001113000</t>
  </si>
  <si>
    <t>รพ.สันทราย</t>
  </si>
  <si>
    <t>โรงพยาบาลสันทราย</t>
  </si>
  <si>
    <t>5014</t>
  </si>
  <si>
    <t>สันทราย</t>
  </si>
  <si>
    <t>501408</t>
  </si>
  <si>
    <t>หนองหาร</t>
  </si>
  <si>
    <t>50120109</t>
  </si>
  <si>
    <t>001112800</t>
  </si>
  <si>
    <t>รพ.สันป่าตอง</t>
  </si>
  <si>
    <t>โรงพยาบาลสันป่าตอง</t>
  </si>
  <si>
    <t>5012</t>
  </si>
  <si>
    <t>สันป่าตอง</t>
  </si>
  <si>
    <t>501201</t>
  </si>
  <si>
    <t>ยุหว่า</t>
  </si>
  <si>
    <t>09</t>
  </si>
  <si>
    <t>50040102</t>
  </si>
  <si>
    <t>001112100</t>
  </si>
  <si>
    <t>รพ.เชียงดาว</t>
  </si>
  <si>
    <t>โรงพยาบาลเชียงดาว</t>
  </si>
  <si>
    <t>5004</t>
  </si>
  <si>
    <t>เชียงดาว</t>
  </si>
  <si>
    <t>500401</t>
  </si>
  <si>
    <t>50150103</t>
  </si>
  <si>
    <t>001113100</t>
  </si>
  <si>
    <t>รพ.หางดง</t>
  </si>
  <si>
    <t>โรงพยาบาลหางดง</t>
  </si>
  <si>
    <t>5015</t>
  </si>
  <si>
    <t>หางดง</t>
  </si>
  <si>
    <t>501501</t>
  </si>
  <si>
    <t>50210203</t>
  </si>
  <si>
    <t>001113700</t>
  </si>
  <si>
    <t>รพ.ไชยปราการ</t>
  </si>
  <si>
    <t>โรงพยาบาลไชยปราการ</t>
  </si>
  <si>
    <t>5021</t>
  </si>
  <si>
    <t>ไชยปราการ</t>
  </si>
  <si>
    <t>502102</t>
  </si>
  <si>
    <t>ศรีดงเย็น</t>
  </si>
  <si>
    <t>50170103</t>
  </si>
  <si>
    <t>001113300</t>
  </si>
  <si>
    <t>รพ.ดอยเต่า</t>
  </si>
  <si>
    <t>โรงพยาบาลดอยเต่า</t>
  </si>
  <si>
    <t>5017</t>
  </si>
  <si>
    <t>ดอยเต่า</t>
  </si>
  <si>
    <t>501701</t>
  </si>
  <si>
    <t>50050108</t>
  </si>
  <si>
    <t>001112200</t>
  </si>
  <si>
    <t>รพ.ดอยสะเก็ด</t>
  </si>
  <si>
    <t>โรงพยาบาลดอยสะเก็ด</t>
  </si>
  <si>
    <t>5005</t>
  </si>
  <si>
    <t>ดอยสะเก็ด</t>
  </si>
  <si>
    <t>500501</t>
  </si>
  <si>
    <t>เชิงดอย</t>
  </si>
  <si>
    <t>50240105</t>
  </si>
  <si>
    <t>001164300</t>
  </si>
  <si>
    <t>รพ.ดอยหล่อ</t>
  </si>
  <si>
    <t>โรงพยาบาลดอยหล่อ</t>
  </si>
  <si>
    <t>5024</t>
  </si>
  <si>
    <t>ดอยหล่อ</t>
  </si>
  <si>
    <t>502401</t>
  </si>
  <si>
    <t>50030104</t>
  </si>
  <si>
    <t>001112000</t>
  </si>
  <si>
    <t>รพ.เทพรัตนเวชชานุกูลเฉลิมพระเกียรติ ๖๐ พรรษา</t>
  </si>
  <si>
    <t>โรงพยาบาลเทพรัตนเวชชานุกูลเฉลิมพระเกียรติ ๖๐ พรรษา</t>
  </si>
  <si>
    <t>5003</t>
  </si>
  <si>
    <t>แม่แจ่ม</t>
  </si>
  <si>
    <t>500301</t>
  </si>
  <si>
    <t>ช่างเคิ่ง</t>
  </si>
  <si>
    <t>50110104</t>
  </si>
  <si>
    <t>001112700</t>
  </si>
  <si>
    <t>รพ.พร้าว</t>
  </si>
  <si>
    <t>โรงพยาบาลพร้าว</t>
  </si>
  <si>
    <t>5011</t>
  </si>
  <si>
    <t>พร้าว</t>
  </si>
  <si>
    <t>501101</t>
  </si>
  <si>
    <t>50060107</t>
  </si>
  <si>
    <t>001112300</t>
  </si>
  <si>
    <t>รพ.แม่แตง</t>
  </si>
  <si>
    <t>โรงพยาบาลแม่แตง</t>
  </si>
  <si>
    <t>5006</t>
  </si>
  <si>
    <t>แม่แตง</t>
  </si>
  <si>
    <t>500601</t>
  </si>
  <si>
    <t>สันมหาพน</t>
  </si>
  <si>
    <t>07</t>
  </si>
  <si>
    <t>50220101</t>
  </si>
  <si>
    <t>001113800</t>
  </si>
  <si>
    <t>รพ.แม่วาง</t>
  </si>
  <si>
    <t>โรงพยาบาลแม่วาง</t>
  </si>
  <si>
    <t>5022</t>
  </si>
  <si>
    <t>แม่วาง</t>
  </si>
  <si>
    <t>502201</t>
  </si>
  <si>
    <t>บ้านกาด</t>
  </si>
  <si>
    <t>50230301</t>
  </si>
  <si>
    <t>001113900</t>
  </si>
  <si>
    <t>รพ.แม่ออน</t>
  </si>
  <si>
    <t>โรงพยาบาลแม่ออน</t>
  </si>
  <si>
    <t>5023</t>
  </si>
  <si>
    <t>แม่ออน</t>
  </si>
  <si>
    <t>502303</t>
  </si>
  <si>
    <t>บ้านสหกรณ์</t>
  </si>
  <si>
    <t>50100108</t>
  </si>
  <si>
    <t>001112600</t>
  </si>
  <si>
    <t>รพ.แม่อาย</t>
  </si>
  <si>
    <t>โรงพยาบาลแม่อาย</t>
  </si>
  <si>
    <t>5010</t>
  </si>
  <si>
    <t>แม่อาย</t>
  </si>
  <si>
    <t>501001</t>
  </si>
  <si>
    <t>50200103</t>
  </si>
  <si>
    <t>001113600</t>
  </si>
  <si>
    <t>รพ.เวียงแหง</t>
  </si>
  <si>
    <t>โรงพยาบาลเวียงแหง</t>
  </si>
  <si>
    <t>5020</t>
  </si>
  <si>
    <t>เวียงแหง</t>
  </si>
  <si>
    <t>502001</t>
  </si>
  <si>
    <t>เมืองแหง</t>
  </si>
  <si>
    <t>50080110</t>
  </si>
  <si>
    <t>001112400</t>
  </si>
  <si>
    <t>รพ.สะเมิง</t>
  </si>
  <si>
    <t>โรงพยาบาลสะเมิง</t>
  </si>
  <si>
    <t>5008</t>
  </si>
  <si>
    <t>สะเมิง</t>
  </si>
  <si>
    <t>500801</t>
  </si>
  <si>
    <t>สะเมิงใต้</t>
  </si>
  <si>
    <t>50130401</t>
  </si>
  <si>
    <t>001112900</t>
  </si>
  <si>
    <t>รพ.สันกำแพง</t>
  </si>
  <si>
    <t>โรงพยาบาลสันกำแพง</t>
  </si>
  <si>
    <t>5013</t>
  </si>
  <si>
    <t>สันกำแพง</t>
  </si>
  <si>
    <t>501304</t>
  </si>
  <si>
    <t>บวกค้าง</t>
  </si>
  <si>
    <t>50190203</t>
  </si>
  <si>
    <t>001113500</t>
  </si>
  <si>
    <t>รพ.สารภี</t>
  </si>
  <si>
    <t>โรงพยาบาลสารภี</t>
  </si>
  <si>
    <t>5019</t>
  </si>
  <si>
    <t>สารภี</t>
  </si>
  <si>
    <t>501902</t>
  </si>
  <si>
    <t>50180101</t>
  </si>
  <si>
    <t>001113400</t>
  </si>
  <si>
    <t>รพ.อมก๋อย</t>
  </si>
  <si>
    <t>โรงพยาบาลอมก๋อย</t>
  </si>
  <si>
    <t>5018</t>
  </si>
  <si>
    <t>อมก๋อย</t>
  </si>
  <si>
    <t>501801</t>
  </si>
  <si>
    <t>50160110</t>
  </si>
  <si>
    <t>001113200</t>
  </si>
  <si>
    <t>รพ.ฮอด</t>
  </si>
  <si>
    <t>โรงพยาบาลฮอด</t>
  </si>
  <si>
    <t>5016</t>
  </si>
  <si>
    <t>ฮอด</t>
  </si>
  <si>
    <t>501601</t>
  </si>
  <si>
    <t>50250104</t>
  </si>
  <si>
    <t>000600900</t>
  </si>
  <si>
    <t>รพ.แม่ตื่น</t>
  </si>
  <si>
    <t>โรงพยาบาลแม่ตื่น</t>
  </si>
  <si>
    <t>501803</t>
  </si>
  <si>
    <t>แม่ตื่น</t>
  </si>
  <si>
    <t>50250103</t>
  </si>
  <si>
    <t>002373600</t>
  </si>
  <si>
    <t>รพ.วัดจันทร์เฉลิมพระเกียรติ ๘๐ พรรษา</t>
  </si>
  <si>
    <t>โรงพยาบาลวัดจันทร์เฉลิมพระเกียรติ ๘๐ พรรษา</t>
  </si>
  <si>
    <t>5025</t>
  </si>
  <si>
    <t>กัลยาณิวัฒนา</t>
  </si>
  <si>
    <t>502501</t>
  </si>
  <si>
    <t>บ้านจันทร์</t>
  </si>
  <si>
    <t>55010100</t>
  </si>
  <si>
    <t>001071600</t>
  </si>
  <si>
    <t>รพ.น่าน</t>
  </si>
  <si>
    <t>โรงพยาบาลน่าน</t>
  </si>
  <si>
    <t>S</t>
  </si>
  <si>
    <t>55</t>
  </si>
  <si>
    <t>5501</t>
  </si>
  <si>
    <t>เมืองน่าน</t>
  </si>
  <si>
    <t>550101</t>
  </si>
  <si>
    <t>ในเวียง</t>
  </si>
  <si>
    <t>55051406</t>
  </si>
  <si>
    <t>001145300</t>
  </si>
  <si>
    <t>รพ.สมเด็จพระยุพราชปัว</t>
  </si>
  <si>
    <t>โรงพยาบาลสมเด็จพระยุพราชปัว</t>
  </si>
  <si>
    <t>5505</t>
  </si>
  <si>
    <t>ปัว</t>
  </si>
  <si>
    <t>550514</t>
  </si>
  <si>
    <t>วรนคร</t>
  </si>
  <si>
    <t>55070111</t>
  </si>
  <si>
    <t>001117700</t>
  </si>
  <si>
    <t>รพ.เวียงสา</t>
  </si>
  <si>
    <t>โรงพยาบาลเวียงสา</t>
  </si>
  <si>
    <t>5507</t>
  </si>
  <si>
    <t>เวียงสา</t>
  </si>
  <si>
    <t>550701</t>
  </si>
  <si>
    <t>กลางเวียง</t>
  </si>
  <si>
    <t>55150201</t>
  </si>
  <si>
    <t>001162500</t>
  </si>
  <si>
    <t>รพ.เฉลิมพระเกียรติ</t>
  </si>
  <si>
    <t>โรงพยาบาลเฉลิมพระเกียรติ</t>
  </si>
  <si>
    <t>5515</t>
  </si>
  <si>
    <t>เฉลิมพระเกียรติ</t>
  </si>
  <si>
    <t>551502</t>
  </si>
  <si>
    <t>ขุนน่าน</t>
  </si>
  <si>
    <t>55090105</t>
  </si>
  <si>
    <t>001117900</t>
  </si>
  <si>
    <t>รพ.เชียงกลาง</t>
  </si>
  <si>
    <t>โรงพยาบาลเชียงกลาง</t>
  </si>
  <si>
    <t>5509</t>
  </si>
  <si>
    <t>เชียงกลาง</t>
  </si>
  <si>
    <t>550901</t>
  </si>
  <si>
    <t>55060906</t>
  </si>
  <si>
    <t>001117600</t>
  </si>
  <si>
    <t>รพ.ท่าวังผา</t>
  </si>
  <si>
    <t>โรงพยาบาลท่าวังผา</t>
  </si>
  <si>
    <t>5506</t>
  </si>
  <si>
    <t>ท่าวังผา</t>
  </si>
  <si>
    <t>550609</t>
  </si>
  <si>
    <t>55080402</t>
  </si>
  <si>
    <t>001117800</t>
  </si>
  <si>
    <t>รพ.ทุ่งช้าง</t>
  </si>
  <si>
    <t>โรงพยาบาลทุ่งช้าง</t>
  </si>
  <si>
    <t>5508</t>
  </si>
  <si>
    <t>ทุ่งช้าง</t>
  </si>
  <si>
    <t>550804</t>
  </si>
  <si>
    <t>55040306</t>
  </si>
  <si>
    <t>001117500</t>
  </si>
  <si>
    <t>รพ.นาน้อย</t>
  </si>
  <si>
    <t>โรงพยาบาลนาน้อย</t>
  </si>
  <si>
    <t>5504</t>
  </si>
  <si>
    <t>นาน้อย</t>
  </si>
  <si>
    <t>550403</t>
  </si>
  <si>
    <t>ศรีษะเกษ</t>
  </si>
  <si>
    <t>55100114</t>
  </si>
  <si>
    <t>001118000</t>
  </si>
  <si>
    <t>รพ.นาหมื่น</t>
  </si>
  <si>
    <t>โรงพยาบาลนาหมื่น</t>
  </si>
  <si>
    <t>5510</t>
  </si>
  <si>
    <t>นาหมื่น</t>
  </si>
  <si>
    <t>551001</t>
  </si>
  <si>
    <t>นาทะนุง</t>
  </si>
  <si>
    <t>14</t>
  </si>
  <si>
    <t>55120203</t>
  </si>
  <si>
    <t>001118200</t>
  </si>
  <si>
    <t>รพ.บ่อเกลือ</t>
  </si>
  <si>
    <t>โรงพยาบาลบ่อเกลือ</t>
  </si>
  <si>
    <t>5512</t>
  </si>
  <si>
    <t>บ่อเกลือ</t>
  </si>
  <si>
    <t>551202</t>
  </si>
  <si>
    <t>บ่อเกลือใต้</t>
  </si>
  <si>
    <t>55030105</t>
  </si>
  <si>
    <t>001117400</t>
  </si>
  <si>
    <t>รพ.บ้านหลวง</t>
  </si>
  <si>
    <t>โรงพยาบาลบ้านหลวง</t>
  </si>
  <si>
    <t>5503</t>
  </si>
  <si>
    <t>บ้านหลวง</t>
  </si>
  <si>
    <t>550301</t>
  </si>
  <si>
    <t>บ้านฟ้า</t>
  </si>
  <si>
    <t>55020204</t>
  </si>
  <si>
    <t>001117300</t>
  </si>
  <si>
    <t>รพ.แม่จริม</t>
  </si>
  <si>
    <t>โรงพยาบาลแม่จริม</t>
  </si>
  <si>
    <t>5502</t>
  </si>
  <si>
    <t>แม่จริม</t>
  </si>
  <si>
    <t>550202</t>
  </si>
  <si>
    <t>หนองแดง</t>
  </si>
  <si>
    <t>55130102</t>
  </si>
  <si>
    <t>001118300</t>
  </si>
  <si>
    <t>รพ.สองแคว</t>
  </si>
  <si>
    <t>โรงพยาบาลสองแคว</t>
  </si>
  <si>
    <t>5513</t>
  </si>
  <si>
    <t>สองแคว</t>
  </si>
  <si>
    <t>551301</t>
  </si>
  <si>
    <t>นาไร่หลวง</t>
  </si>
  <si>
    <t>55110104</t>
  </si>
  <si>
    <t>001118100</t>
  </si>
  <si>
    <t>รพ.สันติสุข</t>
  </si>
  <si>
    <t>โรงพยาบาลสันติสุข</t>
  </si>
  <si>
    <t>5511</t>
  </si>
  <si>
    <t>สันติสุข</t>
  </si>
  <si>
    <t>551101</t>
  </si>
  <si>
    <t>ดู่พงษ์</t>
  </si>
  <si>
    <t>55140100</t>
  </si>
  <si>
    <t>002501700</t>
  </si>
  <si>
    <t>รพ.ภูเพียง</t>
  </si>
  <si>
    <t>โรงพยาบาลภูเพียง</t>
  </si>
  <si>
    <t>5514</t>
  </si>
  <si>
    <t>ภูเพียง</t>
  </si>
  <si>
    <t>551401</t>
  </si>
  <si>
    <t>ม่วงตึ๊ด</t>
  </si>
  <si>
    <t>56010700</t>
  </si>
  <si>
    <t>001071700</t>
  </si>
  <si>
    <t>รพ.พะเยา</t>
  </si>
  <si>
    <t>โรงพยาบาลพะเยา</t>
  </si>
  <si>
    <t>56</t>
  </si>
  <si>
    <t>5601</t>
  </si>
  <si>
    <t>เมืองพะเยา</t>
  </si>
  <si>
    <t>560107</t>
  </si>
  <si>
    <t>บ้านต๋อม</t>
  </si>
  <si>
    <t>56030100</t>
  </si>
  <si>
    <t>001071800</t>
  </si>
  <si>
    <t>รพ.เชียงคำ</t>
  </si>
  <si>
    <t>โรงพยาบาลเชียงคำ</t>
  </si>
  <si>
    <t>5603</t>
  </si>
  <si>
    <t>เชียงคำ</t>
  </si>
  <si>
    <t>560301</t>
  </si>
  <si>
    <t>หย่วน</t>
  </si>
  <si>
    <t>56020107</t>
  </si>
  <si>
    <t>001118400</t>
  </si>
  <si>
    <t>รพ.จุน</t>
  </si>
  <si>
    <t>โรงพยาบาลจุน</t>
  </si>
  <si>
    <t>5602</t>
  </si>
  <si>
    <t>จุน</t>
  </si>
  <si>
    <t>560201</t>
  </si>
  <si>
    <t>ห้วยข้าวก่ำ</t>
  </si>
  <si>
    <t>56040201</t>
  </si>
  <si>
    <t>001118500</t>
  </si>
  <si>
    <t>รพ.เชียงม่วน</t>
  </si>
  <si>
    <t>โรงพยาบาลเชียงม่วน</t>
  </si>
  <si>
    <t>5604</t>
  </si>
  <si>
    <t>เชียงม่วน</t>
  </si>
  <si>
    <t>560402</t>
  </si>
  <si>
    <t>บ้านมาง</t>
  </si>
  <si>
    <t>56050208</t>
  </si>
  <si>
    <t>001118600</t>
  </si>
  <si>
    <t>รพ.ดอกคำใต้</t>
  </si>
  <si>
    <t>โรงพยาบาลดอกคำใต้</t>
  </si>
  <si>
    <t>5605</t>
  </si>
  <si>
    <t>ดอกคำใต้</t>
  </si>
  <si>
    <t>560502</t>
  </si>
  <si>
    <t>ดอนศรีชุม</t>
  </si>
  <si>
    <t>56060601</t>
  </si>
  <si>
    <t>001118700</t>
  </si>
  <si>
    <t>รพ.ปง</t>
  </si>
  <si>
    <t>โรงพยาบาลปง</t>
  </si>
  <si>
    <t>5606</t>
  </si>
  <si>
    <t>ปง</t>
  </si>
  <si>
    <t>560606</t>
  </si>
  <si>
    <t>นาปรัง</t>
  </si>
  <si>
    <t>56070209</t>
  </si>
  <si>
    <t>001118800</t>
  </si>
  <si>
    <t>รพ.แม่ใจ</t>
  </si>
  <si>
    <t>โรงพยาบาลแม่ใจ</t>
  </si>
  <si>
    <t>5607</t>
  </si>
  <si>
    <t>แม่ใจ</t>
  </si>
  <si>
    <t>560702</t>
  </si>
  <si>
    <t>ศรีถ้อย</t>
  </si>
  <si>
    <t>56090100</t>
  </si>
  <si>
    <t>004074500</t>
  </si>
  <si>
    <t>รพ.ภูกามยาว</t>
  </si>
  <si>
    <t>โรงพยาบาลภูกามยาว</t>
  </si>
  <si>
    <t>5609</t>
  </si>
  <si>
    <t>ภูกามยาว</t>
  </si>
  <si>
    <t>560901</t>
  </si>
  <si>
    <t>ห้วยแก้ว</t>
  </si>
  <si>
    <t>56080200</t>
  </si>
  <si>
    <t>004074400</t>
  </si>
  <si>
    <t>รพ.ภูซาง</t>
  </si>
  <si>
    <t>โรงพยาบาลภูซาง</t>
  </si>
  <si>
    <t>5608</t>
  </si>
  <si>
    <t>ภูซาง</t>
  </si>
  <si>
    <t>560802</t>
  </si>
  <si>
    <t>ป่าสัก</t>
  </si>
  <si>
    <t>54010100</t>
  </si>
  <si>
    <t>001071500</t>
  </si>
  <si>
    <t>รพ.แพร่</t>
  </si>
  <si>
    <t>โรงพยาบาลแพร่</t>
  </si>
  <si>
    <t>54</t>
  </si>
  <si>
    <t>5401</t>
  </si>
  <si>
    <t>เมืองแพร่</t>
  </si>
  <si>
    <t>540101</t>
  </si>
  <si>
    <t>54050109</t>
  </si>
  <si>
    <t>001145200</t>
  </si>
  <si>
    <t>รพ.สมเด็จพระยุพราชเด่นชัย</t>
  </si>
  <si>
    <t>โรงพยาบาลสมเด็จพระยุพราชเด่นชัย</t>
  </si>
  <si>
    <t>5405</t>
  </si>
  <si>
    <t>เด่นชัย</t>
  </si>
  <si>
    <t>540501</t>
  </si>
  <si>
    <t>54020406</t>
  </si>
  <si>
    <t>001116600</t>
  </si>
  <si>
    <t>รพ.ร้องกวาง</t>
  </si>
  <si>
    <t>โรงพยาบาลร้องกวาง</t>
  </si>
  <si>
    <t>5402</t>
  </si>
  <si>
    <t>ร้องกวาง</t>
  </si>
  <si>
    <t>540204</t>
  </si>
  <si>
    <t>ร้องเข็ม</t>
  </si>
  <si>
    <t>54030206</t>
  </si>
  <si>
    <t>001116700</t>
  </si>
  <si>
    <t>รพ.ลอง</t>
  </si>
  <si>
    <t>โรงพยาบาลลอง</t>
  </si>
  <si>
    <t>5403</t>
  </si>
  <si>
    <t>ลอง</t>
  </si>
  <si>
    <t>540302</t>
  </si>
  <si>
    <t>บ้านปิน</t>
  </si>
  <si>
    <t>54070108</t>
  </si>
  <si>
    <t>001117100</t>
  </si>
  <si>
    <t>รพ.วังชิ้น</t>
  </si>
  <si>
    <t>โรงพยาบาลวังชิ้น</t>
  </si>
  <si>
    <t>5407</t>
  </si>
  <si>
    <t>วังชิ้น</t>
  </si>
  <si>
    <t>540701</t>
  </si>
  <si>
    <t>54060104</t>
  </si>
  <si>
    <t>001117000</t>
  </si>
  <si>
    <t>รพ.สอง</t>
  </si>
  <si>
    <t>โรงพยาบาลสอง</t>
  </si>
  <si>
    <t>5406</t>
  </si>
  <si>
    <t>สอง</t>
  </si>
  <si>
    <t>540601</t>
  </si>
  <si>
    <t>บ้านหนุน</t>
  </si>
  <si>
    <t>54041203</t>
  </si>
  <si>
    <t>001116900</t>
  </si>
  <si>
    <t>รพ.สูงเม่น</t>
  </si>
  <si>
    <t>โรงพยาบาลสูงเม่น</t>
  </si>
  <si>
    <t>5404</t>
  </si>
  <si>
    <t>สูงเม่น</t>
  </si>
  <si>
    <t>540412</t>
  </si>
  <si>
    <t>พระหลวง</t>
  </si>
  <si>
    <t>54080304</t>
  </si>
  <si>
    <t>001117200</t>
  </si>
  <si>
    <t>รพ.หนองม่วงไข่</t>
  </si>
  <si>
    <t>โรงพยาบาลหนองม่วงไข่</t>
  </si>
  <si>
    <t>5408</t>
  </si>
  <si>
    <t>หนองม่วงไข่</t>
  </si>
  <si>
    <t>540803</t>
  </si>
  <si>
    <t>น้ำรัด</t>
  </si>
  <si>
    <t>58010100</t>
  </si>
  <si>
    <t>001071900</t>
  </si>
  <si>
    <t>รพ.ศรีสังวาลย์</t>
  </si>
  <si>
    <t>โรงพยาบาลศรีสังวาลย์</t>
  </si>
  <si>
    <t>58</t>
  </si>
  <si>
    <t>5801</t>
  </si>
  <si>
    <t>เมืองแม่ฮ่องสอน</t>
  </si>
  <si>
    <t>580101</t>
  </si>
  <si>
    <t>จองคำ</t>
  </si>
  <si>
    <t>58040201</t>
  </si>
  <si>
    <t>001120500</t>
  </si>
  <si>
    <t>รพ.แม่สะเรียง</t>
  </si>
  <si>
    <t>โรงพยาบาลแม่สะเรียง</t>
  </si>
  <si>
    <t>5804</t>
  </si>
  <si>
    <t>แม่สะเรียง</t>
  </si>
  <si>
    <t>580402</t>
  </si>
  <si>
    <t>58030101</t>
  </si>
  <si>
    <t>001120400</t>
  </si>
  <si>
    <t>รพ.ปาย</t>
  </si>
  <si>
    <t>โรงพยาบาลปาย</t>
  </si>
  <si>
    <t>5803</t>
  </si>
  <si>
    <t>ปาย</t>
  </si>
  <si>
    <t>580301</t>
  </si>
  <si>
    <t>เวียงใต้</t>
  </si>
  <si>
    <t>58020101</t>
  </si>
  <si>
    <t>001120300</t>
  </si>
  <si>
    <t>รพ.ขุนยวม</t>
  </si>
  <si>
    <t>โรงพยาบาลขุนยวม</t>
  </si>
  <si>
    <t>5802</t>
  </si>
  <si>
    <t>ขุนยวม</t>
  </si>
  <si>
    <t>580201</t>
  </si>
  <si>
    <t>58070101</t>
  </si>
  <si>
    <t>001120800</t>
  </si>
  <si>
    <t>รพ.ปางมะผ้า</t>
  </si>
  <si>
    <t>โรงพยาบาลปางมะผ้า</t>
  </si>
  <si>
    <t>5807</t>
  </si>
  <si>
    <t>ปางมะผ้า</t>
  </si>
  <si>
    <t>580701</t>
  </si>
  <si>
    <t>สบป่อง</t>
  </si>
  <si>
    <t>58050809</t>
  </si>
  <si>
    <t>001120600</t>
  </si>
  <si>
    <t>รพ.แม่ลาน้อย</t>
  </si>
  <si>
    <t>โรงพยาบาลแม่ลาน้อย</t>
  </si>
  <si>
    <t>5805</t>
  </si>
  <si>
    <t>แม่ลาน้อย</t>
  </si>
  <si>
    <t>580508</t>
  </si>
  <si>
    <t>ขุนแม่ลาน้อย</t>
  </si>
  <si>
    <t>58060401</t>
  </si>
  <si>
    <t>001120700</t>
  </si>
  <si>
    <t>รพ.สบเมย</t>
  </si>
  <si>
    <t>โรงพยาบาลสบเมย</t>
  </si>
  <si>
    <t>5806</t>
  </si>
  <si>
    <t>สบเมย</t>
  </si>
  <si>
    <t>580604</t>
  </si>
  <si>
    <t>แม่สวด</t>
  </si>
  <si>
    <t>52010200</t>
  </si>
  <si>
    <t>001067200</t>
  </si>
  <si>
    <t>รพ.ลำปาง</t>
  </si>
  <si>
    <t>โรงพยาบาลลำปาง</t>
  </si>
  <si>
    <t>52</t>
  </si>
  <si>
    <t>5201</t>
  </si>
  <si>
    <t>เมืองลำปาง</t>
  </si>
  <si>
    <t>520102</t>
  </si>
  <si>
    <t>หัวเวียง</t>
  </si>
  <si>
    <t>52030503</t>
  </si>
  <si>
    <t>001114700</t>
  </si>
  <si>
    <t>รพ.เกาะคา</t>
  </si>
  <si>
    <t>โรงพยาบาลเกาะคา</t>
  </si>
  <si>
    <t>5203</t>
  </si>
  <si>
    <t>เกาะคา</t>
  </si>
  <si>
    <t>520305</t>
  </si>
  <si>
    <t>ศาลา</t>
  </si>
  <si>
    <t>52080107</t>
  </si>
  <si>
    <t>001115200</t>
  </si>
  <si>
    <t>รพ.เถิน</t>
  </si>
  <si>
    <t>โรงพยาบาลเถิน</t>
  </si>
  <si>
    <t>5208</t>
  </si>
  <si>
    <t>เถิน</t>
  </si>
  <si>
    <t>520801</t>
  </si>
  <si>
    <t>ล้อมแรด</t>
  </si>
  <si>
    <t>52050104</t>
  </si>
  <si>
    <t>001114900</t>
  </si>
  <si>
    <t>รพ.งาว</t>
  </si>
  <si>
    <t>โรงพยาบาลงาว</t>
  </si>
  <si>
    <t>5205</t>
  </si>
  <si>
    <t>งาว</t>
  </si>
  <si>
    <t>520501</t>
  </si>
  <si>
    <t>หลวงเหนือ</t>
  </si>
  <si>
    <t>52060703</t>
  </si>
  <si>
    <t>001115000</t>
  </si>
  <si>
    <t>รพ.แจ้ห่ม</t>
  </si>
  <si>
    <t>โรงพยาบาลแจ้ห่ม</t>
  </si>
  <si>
    <t>5206</t>
  </si>
  <si>
    <t>แจ้ห่ม</t>
  </si>
  <si>
    <t>520607</t>
  </si>
  <si>
    <t>วิเชตนคร</t>
  </si>
  <si>
    <t>52130104</t>
  </si>
  <si>
    <t>001115700</t>
  </si>
  <si>
    <t>รพ.เมืองปาน</t>
  </si>
  <si>
    <t>โรงพยาบาลเมืองปาน</t>
  </si>
  <si>
    <t>5213</t>
  </si>
  <si>
    <t>เมืองปาน</t>
  </si>
  <si>
    <t>521301</t>
  </si>
  <si>
    <t>52100202</t>
  </si>
  <si>
    <t>001115400</t>
  </si>
  <si>
    <t>รพ.แม่ทะ</t>
  </si>
  <si>
    <t>โรงพยาบาลแม่ทะ</t>
  </si>
  <si>
    <t>5210</t>
  </si>
  <si>
    <t>แม่ทะ</t>
  </si>
  <si>
    <t>521002</t>
  </si>
  <si>
    <t>นาครัว</t>
  </si>
  <si>
    <t>52090405</t>
  </si>
  <si>
    <t>001115300</t>
  </si>
  <si>
    <t>รพ.แม่พริก</t>
  </si>
  <si>
    <t>โรงพยาบาลแม่พริก</t>
  </si>
  <si>
    <t>5209</t>
  </si>
  <si>
    <t>520904</t>
  </si>
  <si>
    <t>พระบาทวังตวง</t>
  </si>
  <si>
    <t>52020411</t>
  </si>
  <si>
    <t>001114600</t>
  </si>
  <si>
    <t>รพ.แม่เมาะ</t>
  </si>
  <si>
    <t>โรงพยาบาลแม่เมาะ</t>
  </si>
  <si>
    <t>5202</t>
  </si>
  <si>
    <t>แม่เมาะ</t>
  </si>
  <si>
    <t>520204</t>
  </si>
  <si>
    <t>52070204</t>
  </si>
  <si>
    <t>001115100</t>
  </si>
  <si>
    <t>รพ.วังเหนือ</t>
  </si>
  <si>
    <t>โรงพยาบาลวังเหนือ</t>
  </si>
  <si>
    <t>5207</t>
  </si>
  <si>
    <t>วังเหนือ</t>
  </si>
  <si>
    <t>520702</t>
  </si>
  <si>
    <t>52110102</t>
  </si>
  <si>
    <t>001115500</t>
  </si>
  <si>
    <t>รพ.สบปราบ</t>
  </si>
  <si>
    <t>โรงพยาบาลสบปราบ</t>
  </si>
  <si>
    <t>5211</t>
  </si>
  <si>
    <t>สบปราบ</t>
  </si>
  <si>
    <t>521101</t>
  </si>
  <si>
    <t>52040101</t>
  </si>
  <si>
    <t>001114800</t>
  </si>
  <si>
    <t>รพ.เสริมงาม</t>
  </si>
  <si>
    <t>โรงพยาบาลเสริมงาม</t>
  </si>
  <si>
    <t>5204</t>
  </si>
  <si>
    <t>เสริมงาม</t>
  </si>
  <si>
    <t>520401</t>
  </si>
  <si>
    <t>ทุ่งงาม</t>
  </si>
  <si>
    <t>52120105</t>
  </si>
  <si>
    <t>001115600</t>
  </si>
  <si>
    <t>รพ.ห้างฉัตร</t>
  </si>
  <si>
    <t>โรงพยาบาลห้างฉัตร</t>
  </si>
  <si>
    <t>5212</t>
  </si>
  <si>
    <t>ห้างฉัตร</t>
  </si>
  <si>
    <t>521201</t>
  </si>
  <si>
    <t>51010711</t>
  </si>
  <si>
    <t>001071400</t>
  </si>
  <si>
    <t>รพ.ลำพูน</t>
  </si>
  <si>
    <t>โรงพยาบาลลำพูน</t>
  </si>
  <si>
    <t>51</t>
  </si>
  <si>
    <t>5101</t>
  </si>
  <si>
    <t>เมืองลำพูน</t>
  </si>
  <si>
    <t>510107</t>
  </si>
  <si>
    <t>ต้นธง</t>
  </si>
  <si>
    <t>51061107</t>
  </si>
  <si>
    <t>001114400</t>
  </si>
  <si>
    <t>รพ.ป่าซาง</t>
  </si>
  <si>
    <t>โรงพยาบาลป่าซาง</t>
  </si>
  <si>
    <t>5106</t>
  </si>
  <si>
    <t>ป่าซาง</t>
  </si>
  <si>
    <t>510611</t>
  </si>
  <si>
    <t>นครเจดีย์</t>
  </si>
  <si>
    <t>51040107</t>
  </si>
  <si>
    <t>001114200</t>
  </si>
  <si>
    <t>รพ.ลี้</t>
  </si>
  <si>
    <t>โรงพยาบาลลี้</t>
  </si>
  <si>
    <t>5104</t>
  </si>
  <si>
    <t>ลี้</t>
  </si>
  <si>
    <t>510401</t>
  </si>
  <si>
    <t>51050103</t>
  </si>
  <si>
    <t>001114300</t>
  </si>
  <si>
    <t>รพ.ทุ่งหัวช้าง</t>
  </si>
  <si>
    <t>โรงพยาบาลทุ่งหัวช้าง</t>
  </si>
  <si>
    <t>5105</t>
  </si>
  <si>
    <t>ทุ่งหัวช้าง</t>
  </si>
  <si>
    <t>510501</t>
  </si>
  <si>
    <t>51070106</t>
  </si>
  <si>
    <t>001114500</t>
  </si>
  <si>
    <t>รพ.บ้านธิ</t>
  </si>
  <si>
    <t>โรงพยาบาลบ้านธิ</t>
  </si>
  <si>
    <t>5107</t>
  </si>
  <si>
    <t>บ้านธิ</t>
  </si>
  <si>
    <t>510701</t>
  </si>
  <si>
    <t>51030107</t>
  </si>
  <si>
    <t>001114100</t>
  </si>
  <si>
    <t>รพ.บ้านโฮ่ง</t>
  </si>
  <si>
    <t>โรงพยาบาลบ้านโฮ่ง</t>
  </si>
  <si>
    <t>5103</t>
  </si>
  <si>
    <t>บ้านโฮ่ง</t>
  </si>
  <si>
    <t>510301</t>
  </si>
  <si>
    <t>51020208</t>
  </si>
  <si>
    <t>001114000</t>
  </si>
  <si>
    <t>รพ.แม่ทา</t>
  </si>
  <si>
    <t>โรงพยาบาลแม่ทา</t>
  </si>
  <si>
    <t>5102</t>
  </si>
  <si>
    <t>แม่ทา</t>
  </si>
  <si>
    <t>510202</t>
  </si>
  <si>
    <t>ทาสบเส้า</t>
  </si>
  <si>
    <t>51080309</t>
  </si>
  <si>
    <t>002495600</t>
  </si>
  <si>
    <t>รพ.เวียงหนองล่อง</t>
  </si>
  <si>
    <t>โรงพยาบาลเวียงหนองล่อง</t>
  </si>
  <si>
    <t>5108</t>
  </si>
  <si>
    <t>เวียงหนองล่อง</t>
  </si>
  <si>
    <t>510803</t>
  </si>
  <si>
    <t>วังผาง</t>
  </si>
  <si>
    <t>63060100</t>
  </si>
  <si>
    <t>001072300</t>
  </si>
  <si>
    <t>รพ.แม่สอด</t>
  </si>
  <si>
    <t>โรงพยาบาลแม่สอด</t>
  </si>
  <si>
    <t>63</t>
  </si>
  <si>
    <t>6306</t>
  </si>
  <si>
    <t>แม่สอด</t>
  </si>
  <si>
    <t>630601</t>
  </si>
  <si>
    <t>63010100</t>
  </si>
  <si>
    <t>001072200</t>
  </si>
  <si>
    <t>รพ.สมเด็จพระเจ้าตากสินมหาราช</t>
  </si>
  <si>
    <t>โรงพยาบาลสมเด็จพระเจ้าตากสินมหาราช</t>
  </si>
  <si>
    <t>6301</t>
  </si>
  <si>
    <t>เมืองตาก</t>
  </si>
  <si>
    <t>630101</t>
  </si>
  <si>
    <t>ระแหง</t>
  </si>
  <si>
    <t>63050202</t>
  </si>
  <si>
    <t>001124100</t>
  </si>
  <si>
    <t>รพ.ท่าสองยาง</t>
  </si>
  <si>
    <t>โรงพยาบาลท่าสองยาง</t>
  </si>
  <si>
    <t>6305</t>
  </si>
  <si>
    <t>ท่าสองยาง</t>
  </si>
  <si>
    <t>630502</t>
  </si>
  <si>
    <t>แม่ต้าน</t>
  </si>
  <si>
    <t>63040104</t>
  </si>
  <si>
    <t>001124000</t>
  </si>
  <si>
    <t>รพ.แม่ระมาด</t>
  </si>
  <si>
    <t>โรงพยาบาลแม่ระมาด</t>
  </si>
  <si>
    <t>6304</t>
  </si>
  <si>
    <t>แม่ระมาด</t>
  </si>
  <si>
    <t>630401</t>
  </si>
  <si>
    <t>63080101</t>
  </si>
  <si>
    <t>001124300</t>
  </si>
  <si>
    <t>รพ.อุ้มผาง</t>
  </si>
  <si>
    <t>โรงพยาบาลอุ้มผาง</t>
  </si>
  <si>
    <t>6308</t>
  </si>
  <si>
    <t>อุ้มผาง</t>
  </si>
  <si>
    <t>630801</t>
  </si>
  <si>
    <t>63070102</t>
  </si>
  <si>
    <t>001124200</t>
  </si>
  <si>
    <t>รพ.พบพระ</t>
  </si>
  <si>
    <t>โรงพยาบาลพบพระ</t>
  </si>
  <si>
    <t>6307</t>
  </si>
  <si>
    <t>พบพระ</t>
  </si>
  <si>
    <t>630701</t>
  </si>
  <si>
    <t>63020107</t>
  </si>
  <si>
    <t>001123800</t>
  </si>
  <si>
    <t>รพ.บ้านตาก</t>
  </si>
  <si>
    <t>โรงพยาบาลบ้านตาก</t>
  </si>
  <si>
    <t>6302</t>
  </si>
  <si>
    <t>บ้านตาก</t>
  </si>
  <si>
    <t>630201</t>
  </si>
  <si>
    <t>ตากออก</t>
  </si>
  <si>
    <t>63030104</t>
  </si>
  <si>
    <t>001123900</t>
  </si>
  <si>
    <t>รพ.สามเงา</t>
  </si>
  <si>
    <t>โรงพยาบาลสามเงา</t>
  </si>
  <si>
    <t>6303</t>
  </si>
  <si>
    <t>สามเงา</t>
  </si>
  <si>
    <t>630301</t>
  </si>
  <si>
    <t>63090102</t>
  </si>
  <si>
    <t>002744300</t>
  </si>
  <si>
    <t>รพ.วังเจ้า</t>
  </si>
  <si>
    <t>โรงพยาบาลวังเจ้า</t>
  </si>
  <si>
    <t>6309</t>
  </si>
  <si>
    <t>วังเจ้า</t>
  </si>
  <si>
    <t>630901</t>
  </si>
  <si>
    <t>เชียงทอง</t>
  </si>
  <si>
    <t>65010100</t>
  </si>
  <si>
    <t>001067600</t>
  </si>
  <si>
    <t>รพ.พุทธชินราช</t>
  </si>
  <si>
    <t>โรงพยาบาลพุทธชินราช</t>
  </si>
  <si>
    <t>65</t>
  </si>
  <si>
    <t>6501</t>
  </si>
  <si>
    <t>เมืองพิษณุโลก</t>
  </si>
  <si>
    <t>650101</t>
  </si>
  <si>
    <t>ในเมือง</t>
  </si>
  <si>
    <t>65020107</t>
  </si>
  <si>
    <t>001145500</t>
  </si>
  <si>
    <t>รพ.สมเด็จพระยุพราชนครไทย</t>
  </si>
  <si>
    <t>โรงพยาบาลสมเด็จพระยุพราชนครไทย</t>
  </si>
  <si>
    <t>6502</t>
  </si>
  <si>
    <t>นครไทย</t>
  </si>
  <si>
    <t>650201</t>
  </si>
  <si>
    <t>65080105</t>
  </si>
  <si>
    <t>001125600</t>
  </si>
  <si>
    <t>รพ.วังทอง</t>
  </si>
  <si>
    <t>โรงพยาบาลวังทอง</t>
  </si>
  <si>
    <t>6508</t>
  </si>
  <si>
    <t>วังทอง</t>
  </si>
  <si>
    <t>650801</t>
  </si>
  <si>
    <t>65030105</t>
  </si>
  <si>
    <t>001125100</t>
  </si>
  <si>
    <t>รพ.ชาติตระการ</t>
  </si>
  <si>
    <t>โรงพยาบาลชาติตระการ</t>
  </si>
  <si>
    <t>6503</t>
  </si>
  <si>
    <t>ชาติตระการ</t>
  </si>
  <si>
    <t>650301</t>
  </si>
  <si>
    <t>ป่าแดง</t>
  </si>
  <si>
    <t>65090602</t>
  </si>
  <si>
    <t>001125700</t>
  </si>
  <si>
    <t>รพ.เนินมะปราง</t>
  </si>
  <si>
    <t>โรงพยาบาลเนินมะปราง</t>
  </si>
  <si>
    <t>6509</t>
  </si>
  <si>
    <t>เนินมะปราง</t>
  </si>
  <si>
    <t>650906</t>
  </si>
  <si>
    <t>65050611</t>
  </si>
  <si>
    <t>001125300</t>
  </si>
  <si>
    <t>รพ.บางกระทุ่ม</t>
  </si>
  <si>
    <t>โรงพยาบาลบางกระทุ่ม</t>
  </si>
  <si>
    <t>6505</t>
  </si>
  <si>
    <t>บางกระทุ่ม</t>
  </si>
  <si>
    <t>650506</t>
  </si>
  <si>
    <t>ไผ่ล้อม</t>
  </si>
  <si>
    <t>65040107</t>
  </si>
  <si>
    <t>001125200</t>
  </si>
  <si>
    <t>รพ.บางระกำ</t>
  </si>
  <si>
    <t>โรงพยาบาลบางระกำ</t>
  </si>
  <si>
    <t>6504</t>
  </si>
  <si>
    <t>บางระกำ</t>
  </si>
  <si>
    <t>650401</t>
  </si>
  <si>
    <t>65060101</t>
  </si>
  <si>
    <t>001125400</t>
  </si>
  <si>
    <t>รพ.พรหมพิราม</t>
  </si>
  <si>
    <t>โรงพยาบาลพรหมพิราม</t>
  </si>
  <si>
    <t>6506</t>
  </si>
  <si>
    <t>พรหมพิราม</t>
  </si>
  <si>
    <t>650601</t>
  </si>
  <si>
    <t>65070101</t>
  </si>
  <si>
    <t>001125500</t>
  </si>
  <si>
    <t>รพ.วัดโบสถ์</t>
  </si>
  <si>
    <t>โรงพยาบาลวัดโบสถ์</t>
  </si>
  <si>
    <t>6507</t>
  </si>
  <si>
    <t>วัดโบสถ์</t>
  </si>
  <si>
    <t>650701</t>
  </si>
  <si>
    <t>67010100</t>
  </si>
  <si>
    <t>001072700</t>
  </si>
  <si>
    <t>รพ.เพชรบูรณ์</t>
  </si>
  <si>
    <t>โรงพยาบาลเพชรบูรณ์</t>
  </si>
  <si>
    <t>67</t>
  </si>
  <si>
    <t>6701</t>
  </si>
  <si>
    <t>เมืองเพชรบูรณ์</t>
  </si>
  <si>
    <t>670101</t>
  </si>
  <si>
    <t>67050201</t>
  </si>
  <si>
    <t>001126600</t>
  </si>
  <si>
    <t>รพ.วิเชียรบุรี</t>
  </si>
  <si>
    <t>โรงพยาบาลวิเชียรบุรี</t>
  </si>
  <si>
    <t>6705</t>
  </si>
  <si>
    <t>วิเชียรบุรี</t>
  </si>
  <si>
    <t>670502</t>
  </si>
  <si>
    <t>สระประดู่</t>
  </si>
  <si>
    <t>67030100</t>
  </si>
  <si>
    <t>001126500</t>
  </si>
  <si>
    <t>รพ.หล่มสัก</t>
  </si>
  <si>
    <t>โรงพยาบาลหล่มสัก</t>
  </si>
  <si>
    <t>6703</t>
  </si>
  <si>
    <t>หล่มสัก</t>
  </si>
  <si>
    <t>670301</t>
  </si>
  <si>
    <t>67040601</t>
  </si>
  <si>
    <t>001145700</t>
  </si>
  <si>
    <t>รพ.สมเด็จพระยุพราชหล่มเก่า</t>
  </si>
  <si>
    <t>โรงพยาบาลสมเด็จพระยุพราชหล่มเก่า</t>
  </si>
  <si>
    <t>6704</t>
  </si>
  <si>
    <t>หล่มเก่า</t>
  </si>
  <si>
    <t>670406</t>
  </si>
  <si>
    <t>นาแซง</t>
  </si>
  <si>
    <t>67071006</t>
  </si>
  <si>
    <t>001126800</t>
  </si>
  <si>
    <t>รพ.หนองไผ่</t>
  </si>
  <si>
    <t>โรงพยาบาลหนองไผ่</t>
  </si>
  <si>
    <t>6707</t>
  </si>
  <si>
    <t>หนองไผ่</t>
  </si>
  <si>
    <t>670710</t>
  </si>
  <si>
    <t>67110301</t>
  </si>
  <si>
    <t>001127200</t>
  </si>
  <si>
    <t>รพ.เขาค้อ</t>
  </si>
  <si>
    <t>โรงพยาบาลเขาค้อ</t>
  </si>
  <si>
    <t>6711</t>
  </si>
  <si>
    <t>เขาค้อ</t>
  </si>
  <si>
    <t>671103</t>
  </si>
  <si>
    <t>67020107</t>
  </si>
  <si>
    <t>001126400</t>
  </si>
  <si>
    <t>รพ.ชนแดน</t>
  </si>
  <si>
    <t>โรงพยาบาลชนแดน</t>
  </si>
  <si>
    <t>6702</t>
  </si>
  <si>
    <t>ชนแดน</t>
  </si>
  <si>
    <t>670201</t>
  </si>
  <si>
    <t>67080109</t>
  </si>
  <si>
    <t>001126900</t>
  </si>
  <si>
    <t>รพ.บึงสามพัน</t>
  </si>
  <si>
    <t>โรงพยาบาลบึงสามพัน</t>
  </si>
  <si>
    <t>6708</t>
  </si>
  <si>
    <t>บึงสามพัน</t>
  </si>
  <si>
    <t>670801</t>
  </si>
  <si>
    <t>ซับสมอทอด</t>
  </si>
  <si>
    <t>67100101</t>
  </si>
  <si>
    <t>001127100</t>
  </si>
  <si>
    <t>รพ.วังโป่ง</t>
  </si>
  <si>
    <t>โรงพยาบาลวังโป่ง</t>
  </si>
  <si>
    <t>6710</t>
  </si>
  <si>
    <t>วังโป่ง</t>
  </si>
  <si>
    <t>671001</t>
  </si>
  <si>
    <t>67060212</t>
  </si>
  <si>
    <t>001126700</t>
  </si>
  <si>
    <t>รพ.ศรีเทพ</t>
  </si>
  <si>
    <t>โรงพยาบาลศรีเทพ</t>
  </si>
  <si>
    <t>6706</t>
  </si>
  <si>
    <t>ศรีเทพ</t>
  </si>
  <si>
    <t>670602</t>
  </si>
  <si>
    <t>สระกรวด</t>
  </si>
  <si>
    <t>67090105</t>
  </si>
  <si>
    <t>001127000</t>
  </si>
  <si>
    <t>รพ.น้ำหนาว</t>
  </si>
  <si>
    <t>โรงพยาบาลน้ำหนาว</t>
  </si>
  <si>
    <t>6709</t>
  </si>
  <si>
    <t>น้ำหนาว</t>
  </si>
  <si>
    <t>670901</t>
  </si>
  <si>
    <t>64010601</t>
  </si>
  <si>
    <t>001072400</t>
  </si>
  <si>
    <t>รพ.สุโขทัย</t>
  </si>
  <si>
    <t>โรงพยาบาลสุโขทัย</t>
  </si>
  <si>
    <t>64</t>
  </si>
  <si>
    <t>6401</t>
  </si>
  <si>
    <t>เมืองสุโขทัย</t>
  </si>
  <si>
    <t>640106</t>
  </si>
  <si>
    <t>บ้านกล้วย</t>
  </si>
  <si>
    <t>64060108</t>
  </si>
  <si>
    <t>001072500</t>
  </si>
  <si>
    <t>รพ.ศรีสังวรสุโขทัย</t>
  </si>
  <si>
    <t>โรงพยาบาลศรีสังวรสุโขทัย</t>
  </si>
  <si>
    <t>6406</t>
  </si>
  <si>
    <t>ศรีสำโรง</t>
  </si>
  <si>
    <t>640601</t>
  </si>
  <si>
    <t>คลองตาล</t>
  </si>
  <si>
    <t>64070104</t>
  </si>
  <si>
    <t>001124800</t>
  </si>
  <si>
    <t>รพ.สวรรคโลก</t>
  </si>
  <si>
    <t>โรงพยาบาลสวรรคโลก</t>
  </si>
  <si>
    <t>6407</t>
  </si>
  <si>
    <t>สวรรคโลก</t>
  </si>
  <si>
    <t>640701</t>
  </si>
  <si>
    <t>เมืองสวรรคโลก</t>
  </si>
  <si>
    <t>64050103</t>
  </si>
  <si>
    <t>001124700</t>
  </si>
  <si>
    <t>รพ.ศรีสัชนาลัย</t>
  </si>
  <si>
    <t>โรงพยาบาลศรีสัชนาลัย</t>
  </si>
  <si>
    <t>6405</t>
  </si>
  <si>
    <t>ศรีสัชนาลัย</t>
  </si>
  <si>
    <t>640501</t>
  </si>
  <si>
    <t>หาดเสี้ยว</t>
  </si>
  <si>
    <t>64040102</t>
  </si>
  <si>
    <t>001124600</t>
  </si>
  <si>
    <t>รพ.กงไกรลาศ</t>
  </si>
  <si>
    <t>โรงพยาบาลกงไกรลาศ</t>
  </si>
  <si>
    <t>6404</t>
  </si>
  <si>
    <t>กงไกรลาศ</t>
  </si>
  <si>
    <t>640401</t>
  </si>
  <si>
    <t>กง</t>
  </si>
  <si>
    <t>64030107</t>
  </si>
  <si>
    <t>001124500</t>
  </si>
  <si>
    <t>รพ.คีรีมาศ</t>
  </si>
  <si>
    <t>โรงพยาบาลคีรีมาศ</t>
  </si>
  <si>
    <t>6403</t>
  </si>
  <si>
    <t>คีรีมาศ</t>
  </si>
  <si>
    <t>640301</t>
  </si>
  <si>
    <t>โตนด</t>
  </si>
  <si>
    <t>64090308</t>
  </si>
  <si>
    <t>001125000</t>
  </si>
  <si>
    <t>รพ.ทุ่งเสลี่ยม</t>
  </si>
  <si>
    <t>โรงพยาบาลทุ่งเสลี่ยม</t>
  </si>
  <si>
    <t>6409</t>
  </si>
  <si>
    <t>ทุ่งเสลี่ยม</t>
  </si>
  <si>
    <t>640903</t>
  </si>
  <si>
    <t>64020202</t>
  </si>
  <si>
    <t>001124400</t>
  </si>
  <si>
    <t>รพ.บ้านด่านลานหอย</t>
  </si>
  <si>
    <t>โรงพยาบาลบ้านด่านลานหอย</t>
  </si>
  <si>
    <t>6402</t>
  </si>
  <si>
    <t>บ้านด่านลานหอย</t>
  </si>
  <si>
    <t>640202</t>
  </si>
  <si>
    <t>บ้านด่าน</t>
  </si>
  <si>
    <t>64080103</t>
  </si>
  <si>
    <t>001124900</t>
  </si>
  <si>
    <t>รพ.ศรีนคร</t>
  </si>
  <si>
    <t>โรงพยาบาลศรีนคร</t>
  </si>
  <si>
    <t>6408</t>
  </si>
  <si>
    <t>ศรีนคร</t>
  </si>
  <si>
    <t>640801</t>
  </si>
  <si>
    <t>53010100</t>
  </si>
  <si>
    <t>001067300</t>
  </si>
  <si>
    <t>รพ.อุตรดิตถ์</t>
  </si>
  <si>
    <t>โรงพยาบาลอุตรดิตถ์</t>
  </si>
  <si>
    <t>53</t>
  </si>
  <si>
    <t>5301</t>
  </si>
  <si>
    <t>เมืองอุตรดิตถ์</t>
  </si>
  <si>
    <t>530101</t>
  </si>
  <si>
    <t>ท่าอิฐ</t>
  </si>
  <si>
    <t>53040104</t>
  </si>
  <si>
    <t>001116000</t>
  </si>
  <si>
    <t>รพ.น้ำปาด</t>
  </si>
  <si>
    <t>โรงพยาบาลน้ำปาด</t>
  </si>
  <si>
    <t>5304</t>
  </si>
  <si>
    <t>น้ำปาด</t>
  </si>
  <si>
    <t>530401</t>
  </si>
  <si>
    <t>แสนตอ</t>
  </si>
  <si>
    <t>53020202</t>
  </si>
  <si>
    <t>001115800</t>
  </si>
  <si>
    <t>รพ.ตรอน</t>
  </si>
  <si>
    <t>โรงพยาบาลตรอน</t>
  </si>
  <si>
    <t>5302</t>
  </si>
  <si>
    <t>ตรอน</t>
  </si>
  <si>
    <t>530202</t>
  </si>
  <si>
    <t>บ้านแก่ง</t>
  </si>
  <si>
    <t>53090209</t>
  </si>
  <si>
    <t>001116500</t>
  </si>
  <si>
    <t>รพ.ทองแสนขัน</t>
  </si>
  <si>
    <t>โรงพยาบาลทองแสนขัน</t>
  </si>
  <si>
    <t>5309</t>
  </si>
  <si>
    <t>ทองแสนขัน</t>
  </si>
  <si>
    <t>530902</t>
  </si>
  <si>
    <t>บ่อทอง</t>
  </si>
  <si>
    <t>53030101</t>
  </si>
  <si>
    <t>001115900</t>
  </si>
  <si>
    <t>รพ.ท่าปลา</t>
  </si>
  <si>
    <t>โรงพยาบาลท่าปลา</t>
  </si>
  <si>
    <t>5303</t>
  </si>
  <si>
    <t>ท่าปลา</t>
  </si>
  <si>
    <t>530301</t>
  </si>
  <si>
    <t>53060203</t>
  </si>
  <si>
    <t>001116200</t>
  </si>
  <si>
    <t>รพ.บ้านโคก</t>
  </si>
  <si>
    <t>โรงพยาบาลบ้านโคก</t>
  </si>
  <si>
    <t>5306</t>
  </si>
  <si>
    <t>บ้านโคก</t>
  </si>
  <si>
    <t>530602</t>
  </si>
  <si>
    <t>53070101</t>
  </si>
  <si>
    <t>001116300</t>
  </si>
  <si>
    <t>รพ.พิชัย</t>
  </si>
  <si>
    <t>โรงพยาบาลพิชัย</t>
  </si>
  <si>
    <t>5307</t>
  </si>
  <si>
    <t>พิชัย</t>
  </si>
  <si>
    <t>530701</t>
  </si>
  <si>
    <t>53050101</t>
  </si>
  <si>
    <t>001116100</t>
  </si>
  <si>
    <t>รพ.ฟากท่า</t>
  </si>
  <si>
    <t>โรงพยาบาลฟากท่า</t>
  </si>
  <si>
    <t>5305</t>
  </si>
  <si>
    <t>ฟากท่า</t>
  </si>
  <si>
    <t>530501</t>
  </si>
  <si>
    <t>53080501</t>
  </si>
  <si>
    <t>001116400</t>
  </si>
  <si>
    <t>รพ.ลับแล</t>
  </si>
  <si>
    <t>โรงพยาบาลลับแล</t>
  </si>
  <si>
    <t>5308</t>
  </si>
  <si>
    <t>ลับแล</t>
  </si>
  <si>
    <t>530805</t>
  </si>
  <si>
    <t>ชัยจุมพล</t>
  </si>
  <si>
    <t>62010100</t>
  </si>
  <si>
    <t>001072100</t>
  </si>
  <si>
    <t>รพ.กำแพงเพชร</t>
  </si>
  <si>
    <t>โรงพยาบาลกำแพงเพชร</t>
  </si>
  <si>
    <t>62</t>
  </si>
  <si>
    <t>6201</t>
  </si>
  <si>
    <t>เมืองกำแพงเพชร</t>
  </si>
  <si>
    <t>620101</t>
  </si>
  <si>
    <t>62040502</t>
  </si>
  <si>
    <t>001123100</t>
  </si>
  <si>
    <t>รพ.ขาณุวรลักษบุรี</t>
  </si>
  <si>
    <t>โรงพยาบาลขาณุวรลักษบุรี</t>
  </si>
  <si>
    <t>6204</t>
  </si>
  <si>
    <t>ขาณุวรลักษบุรี</t>
  </si>
  <si>
    <t>620405</t>
  </si>
  <si>
    <t>62050110</t>
  </si>
  <si>
    <t>001123200</t>
  </si>
  <si>
    <t>รพ.คลองขลุง</t>
  </si>
  <si>
    <t>โรงพยาบาลคลองขลุง</t>
  </si>
  <si>
    <t>6205</t>
  </si>
  <si>
    <t>คลองขลุง</t>
  </si>
  <si>
    <t>620501</t>
  </si>
  <si>
    <t>62030109</t>
  </si>
  <si>
    <t>001123000</t>
  </si>
  <si>
    <t>รพ.คลองลาน</t>
  </si>
  <si>
    <t>โรงพยาบาลคลองลาน</t>
  </si>
  <si>
    <t>6203</t>
  </si>
  <si>
    <t>คลองลาน</t>
  </si>
  <si>
    <t>620301</t>
  </si>
  <si>
    <t>คลองน้ำไหล</t>
  </si>
  <si>
    <t>62080101</t>
  </si>
  <si>
    <t>001123500</t>
  </si>
  <si>
    <t>รพ.ทรายทองวัฒนา</t>
  </si>
  <si>
    <t>โรงพยาบาลทรายทองวัฒนา</t>
  </si>
  <si>
    <t>6208</t>
  </si>
  <si>
    <t>ทรายทองวัฒนา</t>
  </si>
  <si>
    <t>620801</t>
  </si>
  <si>
    <t>ทุ่งทราย</t>
  </si>
  <si>
    <t>62020104</t>
  </si>
  <si>
    <t>001122900</t>
  </si>
  <si>
    <t>รพ.ไทรงาม</t>
  </si>
  <si>
    <t>โรงพยาบาลไทรงาม</t>
  </si>
  <si>
    <t>6202</t>
  </si>
  <si>
    <t>ไทรงาม</t>
  </si>
  <si>
    <t>620201</t>
  </si>
  <si>
    <t>62100307</t>
  </si>
  <si>
    <t>001413500</t>
  </si>
  <si>
    <t>รพ.บึงสามัคคี</t>
  </si>
  <si>
    <t>โรงพยาบาลบึงสามัคคี</t>
  </si>
  <si>
    <t>6210</t>
  </si>
  <si>
    <t>บึงสามัคคี</t>
  </si>
  <si>
    <t>621003</t>
  </si>
  <si>
    <t>ระหาน</t>
  </si>
  <si>
    <t>62090204</t>
  </si>
  <si>
    <t>001123600</t>
  </si>
  <si>
    <t>รพ.ปางศิลาทอง</t>
  </si>
  <si>
    <t>โรงพยาบาลปางศิลาทอง</t>
  </si>
  <si>
    <t>6209</t>
  </si>
  <si>
    <t>ปางศิลาทอง</t>
  </si>
  <si>
    <t>620902</t>
  </si>
  <si>
    <t>หินดาต</t>
  </si>
  <si>
    <t>62060111</t>
  </si>
  <si>
    <t>001123300</t>
  </si>
  <si>
    <t>รพ.พรานกระต่าย</t>
  </si>
  <si>
    <t>โรงพยาบาลพรานกระต่าย</t>
  </si>
  <si>
    <t>6206</t>
  </si>
  <si>
    <t>พรานกระต่าย</t>
  </si>
  <si>
    <t>620601</t>
  </si>
  <si>
    <t>62070106</t>
  </si>
  <si>
    <t>001123400</t>
  </si>
  <si>
    <t>รพ.ลานกระบือ</t>
  </si>
  <si>
    <t>โรงพยาบาลลานกระบือ</t>
  </si>
  <si>
    <t>6207</t>
  </si>
  <si>
    <t>ลานกระบือ</t>
  </si>
  <si>
    <t>620701</t>
  </si>
  <si>
    <t>62110103</t>
  </si>
  <si>
    <t>002801000</t>
  </si>
  <si>
    <t>รพ.โกสัมพีนคร</t>
  </si>
  <si>
    <t>โรงพยาบาลโกสัมพีนคร</t>
  </si>
  <si>
    <t>6211</t>
  </si>
  <si>
    <t>โกสัมพีนคร</t>
  </si>
  <si>
    <t>621101</t>
  </si>
  <si>
    <t>โกสัมพี</t>
  </si>
  <si>
    <t>62011212</t>
  </si>
  <si>
    <t>001122800</t>
  </si>
  <si>
    <t>รพ.ทุ่งโพธิ์ทะเล</t>
  </si>
  <si>
    <t>โรงพยาบาลทุ่งโพธิ์ทะเล</t>
  </si>
  <si>
    <t>620112</t>
  </si>
  <si>
    <t>นิคมทุ่งโพธิ์ทะเล</t>
  </si>
  <si>
    <t>18010105</t>
  </si>
  <si>
    <t>001069400</t>
  </si>
  <si>
    <t>รพ.ชัยนาทนเรนทร</t>
  </si>
  <si>
    <t>โรงพยาบาลชัยนาทนเรนทร</t>
  </si>
  <si>
    <t>18</t>
  </si>
  <si>
    <t>1801</t>
  </si>
  <si>
    <t>เมืองชัยนาท</t>
  </si>
  <si>
    <t>180101</t>
  </si>
  <si>
    <t>18050108</t>
  </si>
  <si>
    <t>001080500</t>
  </si>
  <si>
    <t>รพ.สรรคบุรี</t>
  </si>
  <si>
    <t>โรงพยาบาลสรรคบุรี</t>
  </si>
  <si>
    <t>1805</t>
  </si>
  <si>
    <t>สรรคบุรี</t>
  </si>
  <si>
    <t>180501</t>
  </si>
  <si>
    <t>แพรกศรีราชา</t>
  </si>
  <si>
    <t>18020504</t>
  </si>
  <si>
    <t>001080200</t>
  </si>
  <si>
    <t>รพ.มโนรมย์</t>
  </si>
  <si>
    <t>โรงพยาบาลมโนรมย์</t>
  </si>
  <si>
    <t>1802</t>
  </si>
  <si>
    <t>มโนรมย์</t>
  </si>
  <si>
    <t>180205</t>
  </si>
  <si>
    <t>หางน้ำสาคร</t>
  </si>
  <si>
    <t>18030100</t>
  </si>
  <si>
    <t>001080300</t>
  </si>
  <si>
    <t>รพ.วัดสิงห์</t>
  </si>
  <si>
    <t>โรงพยาบาลวัดสิงห์</t>
  </si>
  <si>
    <t>1803</t>
  </si>
  <si>
    <t>วัดสิงห์</t>
  </si>
  <si>
    <t>180301</t>
  </si>
  <si>
    <t>18040405</t>
  </si>
  <si>
    <t>001080400</t>
  </si>
  <si>
    <t>รพ.สรรพยา</t>
  </si>
  <si>
    <t>โรงพยาบาลสรรพยา</t>
  </si>
  <si>
    <t>1804</t>
  </si>
  <si>
    <t>สรรพยา</t>
  </si>
  <si>
    <t>180404</t>
  </si>
  <si>
    <t>โพนางดำตก</t>
  </si>
  <si>
    <t>18060901</t>
  </si>
  <si>
    <t>001080600</t>
  </si>
  <si>
    <t>รพ.หันคา</t>
  </si>
  <si>
    <t>โรงพยาบาลหันคา</t>
  </si>
  <si>
    <t>1806</t>
  </si>
  <si>
    <t>หันคา</t>
  </si>
  <si>
    <t>180609</t>
  </si>
  <si>
    <t>เด่นใหญ่</t>
  </si>
  <si>
    <t>18080114</t>
  </si>
  <si>
    <t>002797500</t>
  </si>
  <si>
    <t>รพ.เนินขาม</t>
  </si>
  <si>
    <t>โรงพยาบาลเนินขาม</t>
  </si>
  <si>
    <t>1808</t>
  </si>
  <si>
    <t>เนินขาม</t>
  </si>
  <si>
    <t>180801</t>
  </si>
  <si>
    <t>18070101</t>
  </si>
  <si>
    <t>002797400</t>
  </si>
  <si>
    <t>รพ.หนองมะโมง</t>
  </si>
  <si>
    <t>โรงพยาบาลหนองมะโมง</t>
  </si>
  <si>
    <t>1807</t>
  </si>
  <si>
    <t>หนองมะโมง</t>
  </si>
  <si>
    <t>180701</t>
  </si>
  <si>
    <t>60010100</t>
  </si>
  <si>
    <t>001067500</t>
  </si>
  <si>
    <t>รพ.สวรรค์ประชารักษ์</t>
  </si>
  <si>
    <t>โรงพยาบาลสวรรค์ประชารักษ์</t>
  </si>
  <si>
    <t>60</t>
  </si>
  <si>
    <t>6001</t>
  </si>
  <si>
    <t>เมืองนครสวรรค์</t>
  </si>
  <si>
    <t>600101</t>
  </si>
  <si>
    <t>ปากน้ำโพ</t>
  </si>
  <si>
    <t>60070114</t>
  </si>
  <si>
    <t>001121400</t>
  </si>
  <si>
    <t>รพ.ตาคลี</t>
  </si>
  <si>
    <t>โรงพยาบาลตาคลี</t>
  </si>
  <si>
    <t>6007</t>
  </si>
  <si>
    <t>ตาคลี</t>
  </si>
  <si>
    <t>600701</t>
  </si>
  <si>
    <t>60110108</t>
  </si>
  <si>
    <t>001121800</t>
  </si>
  <si>
    <t>รพ.ลาดยาว</t>
  </si>
  <si>
    <t>โรงพยาบาลลาดยาว</t>
  </si>
  <si>
    <t>6011</t>
  </si>
  <si>
    <t>ลาดยาว</t>
  </si>
  <si>
    <t>601101</t>
  </si>
  <si>
    <t>60030404</t>
  </si>
  <si>
    <t>001121000</t>
  </si>
  <si>
    <t>รพ.ชุมแสง</t>
  </si>
  <si>
    <t>โรงพยาบาลชุมแสง</t>
  </si>
  <si>
    <t>6003</t>
  </si>
  <si>
    <t>ชุมแสง</t>
  </si>
  <si>
    <t>600304</t>
  </si>
  <si>
    <t>เกยไชย</t>
  </si>
  <si>
    <t>60080101</t>
  </si>
  <si>
    <t>001121500</t>
  </si>
  <si>
    <t>รพ.ท่าตะโก</t>
  </si>
  <si>
    <t>โรงพยาบาลท่าตะโก</t>
  </si>
  <si>
    <t>6008</t>
  </si>
  <si>
    <t>ท่าตะโก</t>
  </si>
  <si>
    <t>600801</t>
  </si>
  <si>
    <t>60051302</t>
  </si>
  <si>
    <t>001121200</t>
  </si>
  <si>
    <t>รพ.บรรพตพิสัย</t>
  </si>
  <si>
    <t>โรงพยาบาลบรรพตพิสัย</t>
  </si>
  <si>
    <t>6005</t>
  </si>
  <si>
    <t>บรรพตพิสัย</t>
  </si>
  <si>
    <t>600513</t>
  </si>
  <si>
    <t>เจริญผล</t>
  </si>
  <si>
    <t>60060201</t>
  </si>
  <si>
    <t>001121300</t>
  </si>
  <si>
    <t>รพ.เก้าเลี้ยว</t>
  </si>
  <si>
    <t>โรงพยาบาลเก้าเลี้ยว</t>
  </si>
  <si>
    <t>6006</t>
  </si>
  <si>
    <t>เก้าเลี้ยว</t>
  </si>
  <si>
    <t>600602</t>
  </si>
  <si>
    <t>60020107</t>
  </si>
  <si>
    <t>001120900</t>
  </si>
  <si>
    <t>รพ.โกรกพระ</t>
  </si>
  <si>
    <t>โรงพยาบาลโกรกพระ</t>
  </si>
  <si>
    <t>6002</t>
  </si>
  <si>
    <t>โกรกพระ</t>
  </si>
  <si>
    <t>600201</t>
  </si>
  <si>
    <t>60120101</t>
  </si>
  <si>
    <t>001121900</t>
  </si>
  <si>
    <t>รพ.ตากฟ้า</t>
  </si>
  <si>
    <t>โรงพยาบาลตากฟ้า</t>
  </si>
  <si>
    <t>6012</t>
  </si>
  <si>
    <t>ตากฟ้า</t>
  </si>
  <si>
    <t>601201</t>
  </si>
  <si>
    <t>60100108</t>
  </si>
  <si>
    <t>001121700</t>
  </si>
  <si>
    <t>รพ.พยุหะคีรี</t>
  </si>
  <si>
    <t>โรงพยาบาลพยุหะคีรี</t>
  </si>
  <si>
    <t>6010</t>
  </si>
  <si>
    <t>พยุหะคีรี</t>
  </si>
  <si>
    <t>601001</t>
  </si>
  <si>
    <t>พยุหะ</t>
  </si>
  <si>
    <t>60090808</t>
  </si>
  <si>
    <t>001121600</t>
  </si>
  <si>
    <t>รพ.ไพศาลี</t>
  </si>
  <si>
    <t>โรงพยาบาลไพศาลี</t>
  </si>
  <si>
    <t>6009</t>
  </si>
  <si>
    <t>ไพศาลี</t>
  </si>
  <si>
    <t>600908</t>
  </si>
  <si>
    <t>60130109</t>
  </si>
  <si>
    <t>001122000</t>
  </si>
  <si>
    <t>รพ.แม่วงก์</t>
  </si>
  <si>
    <t>โรงพยาบาลแม่วงก์</t>
  </si>
  <si>
    <t>6013</t>
  </si>
  <si>
    <t>แม่วงก์</t>
  </si>
  <si>
    <t>601301</t>
  </si>
  <si>
    <t>60040103</t>
  </si>
  <si>
    <t>001121100</t>
  </si>
  <si>
    <t>รพ.หนองบัว</t>
  </si>
  <si>
    <t>โรงพยาบาลหนองบัว</t>
  </si>
  <si>
    <t>6004</t>
  </si>
  <si>
    <t>หนองบัว</t>
  </si>
  <si>
    <t>600401</t>
  </si>
  <si>
    <t>60150100</t>
  </si>
  <si>
    <t>004074900</t>
  </si>
  <si>
    <t>รพ.ชุมตาบง</t>
  </si>
  <si>
    <t>โรงพยาบาลชุมตาบง</t>
  </si>
  <si>
    <t>6015</t>
  </si>
  <si>
    <t>ชุมตาบง</t>
  </si>
  <si>
    <t>601501</t>
  </si>
  <si>
    <t>60140105</t>
  </si>
  <si>
    <t>004373500</t>
  </si>
  <si>
    <t>รพ.แม่เปิน</t>
  </si>
  <si>
    <t>โรงพยาบาลแม่เปิน</t>
  </si>
  <si>
    <t>6014</t>
  </si>
  <si>
    <t>แม่เปิน</t>
  </si>
  <si>
    <t>601401</t>
  </si>
  <si>
    <t>66010100</t>
  </si>
  <si>
    <t>001072600</t>
  </si>
  <si>
    <t>รพ.พิจิตร</t>
  </si>
  <si>
    <t>โรงพยาบาลพิจิตร</t>
  </si>
  <si>
    <t>66</t>
  </si>
  <si>
    <t>6601</t>
  </si>
  <si>
    <t>เมืองพิจิตร</t>
  </si>
  <si>
    <t>660101</t>
  </si>
  <si>
    <t>66050109</t>
  </si>
  <si>
    <t>001126000</t>
  </si>
  <si>
    <t>รพ.บางมูลนาก</t>
  </si>
  <si>
    <t>โรงพยาบาลบางมูลนาก</t>
  </si>
  <si>
    <t>6605</t>
  </si>
  <si>
    <t>บางมูลนาก</t>
  </si>
  <si>
    <t>660501</t>
  </si>
  <si>
    <t>66040100</t>
  </si>
  <si>
    <t>001145600</t>
  </si>
  <si>
    <t>รพ.สมเด็จพระยุพราชตะพานหิน</t>
  </si>
  <si>
    <t>โรงพยาบาลสมเด็จพระยุพราชตะพานหิน</t>
  </si>
  <si>
    <t>6604</t>
  </si>
  <si>
    <t>ตะพานหิน</t>
  </si>
  <si>
    <t>660401</t>
  </si>
  <si>
    <t>66080204</t>
  </si>
  <si>
    <t>001126300</t>
  </si>
  <si>
    <t>รพ.ทับคล้อ</t>
  </si>
  <si>
    <t>โรงพยาบาลทับคล้อ</t>
  </si>
  <si>
    <t>6608</t>
  </si>
  <si>
    <t>ทับคล้อ</t>
  </si>
  <si>
    <t>660802</t>
  </si>
  <si>
    <t>เขาทราย</t>
  </si>
  <si>
    <t>66060102</t>
  </si>
  <si>
    <t>001126100</t>
  </si>
  <si>
    <t>รพ.โพทะเล</t>
  </si>
  <si>
    <t>โรงพยาบาลโพทะเล</t>
  </si>
  <si>
    <t>6606</t>
  </si>
  <si>
    <t>โพทะเล</t>
  </si>
  <si>
    <t>660601</t>
  </si>
  <si>
    <t>66030102</t>
  </si>
  <si>
    <t>001125900</t>
  </si>
  <si>
    <t>รพ.โพธิ์ประทับช้าง</t>
  </si>
  <si>
    <t>โรงพยาบาลโพธิ์ประทับช้าง</t>
  </si>
  <si>
    <t>6603</t>
  </si>
  <si>
    <t>โพธิ์ประทับช้าง</t>
  </si>
  <si>
    <t>660301</t>
  </si>
  <si>
    <t>66120113</t>
  </si>
  <si>
    <t>001163100</t>
  </si>
  <si>
    <t>รพ.วชิรบารมี</t>
  </si>
  <si>
    <t>โรงพยาบาลวชิรบารมี</t>
  </si>
  <si>
    <t>6612</t>
  </si>
  <si>
    <t>วชิรบารมี</t>
  </si>
  <si>
    <t>661201</t>
  </si>
  <si>
    <t>บ้านนา</t>
  </si>
  <si>
    <t>66020101</t>
  </si>
  <si>
    <t>001125800</t>
  </si>
  <si>
    <t>รพ.วังทรายพูน</t>
  </si>
  <si>
    <t>โรงพยาบาลวังทรายพูน</t>
  </si>
  <si>
    <t>6602</t>
  </si>
  <si>
    <t>วังทรายพูน</t>
  </si>
  <si>
    <t>660201</t>
  </si>
  <si>
    <t>66070105</t>
  </si>
  <si>
    <t>001126200</t>
  </si>
  <si>
    <t>รพ.สามง่าม</t>
  </si>
  <si>
    <t>โรงพยาบาลสามง่าม</t>
  </si>
  <si>
    <t>6607</t>
  </si>
  <si>
    <t>สามง่าม</t>
  </si>
  <si>
    <t>660701</t>
  </si>
  <si>
    <t>66110502</t>
  </si>
  <si>
    <t>002798000</t>
  </si>
  <si>
    <t>รพ.ดงเจริญ</t>
  </si>
  <si>
    <t>โรงพยาบาลดงเจริญ</t>
  </si>
  <si>
    <t>6611</t>
  </si>
  <si>
    <t>ดงเจริญ</t>
  </si>
  <si>
    <t>661105</t>
  </si>
  <si>
    <t>สำนักขุนเณร</t>
  </si>
  <si>
    <t>66100502</t>
  </si>
  <si>
    <t>002797900</t>
  </si>
  <si>
    <t>รพ.บึงนาราง</t>
  </si>
  <si>
    <t>โรงพยาบาลบึงนาราง</t>
  </si>
  <si>
    <t>6610</t>
  </si>
  <si>
    <t>บึงนาราง</t>
  </si>
  <si>
    <t>661005</t>
  </si>
  <si>
    <t>66090112</t>
  </si>
  <si>
    <t>002797800</t>
  </si>
  <si>
    <t>รพ.สากเหล็ก</t>
  </si>
  <si>
    <t>โรงพยาบาลสากเหล็ก</t>
  </si>
  <si>
    <t>6609</t>
  </si>
  <si>
    <t>สากเหล็ก</t>
  </si>
  <si>
    <t>660901</t>
  </si>
  <si>
    <t>61010100</t>
  </si>
  <si>
    <t>001072000</t>
  </si>
  <si>
    <t>รพ.อุทัยธานี</t>
  </si>
  <si>
    <t>โรงพยาบาลอุทัยธานี</t>
  </si>
  <si>
    <t>61</t>
  </si>
  <si>
    <t>6101</t>
  </si>
  <si>
    <t>เมืองอุทัยธานี</t>
  </si>
  <si>
    <t>610101</t>
  </si>
  <si>
    <t>อุทัยใหม่</t>
  </si>
  <si>
    <t>61040105</t>
  </si>
  <si>
    <t>001122300</t>
  </si>
  <si>
    <t>รพ.หนองฉาง</t>
  </si>
  <si>
    <t>โรงพยาบาลหนองฉาง</t>
  </si>
  <si>
    <t>6104</t>
  </si>
  <si>
    <t>หนองฉาง</t>
  </si>
  <si>
    <t>610401</t>
  </si>
  <si>
    <t>61020101</t>
  </si>
  <si>
    <t>001122100</t>
  </si>
  <si>
    <t>รพ.ทัพทัน</t>
  </si>
  <si>
    <t>โรงพยาบาลทัพทัน</t>
  </si>
  <si>
    <t>6102</t>
  </si>
  <si>
    <t>ทัพทัน</t>
  </si>
  <si>
    <t>610201</t>
  </si>
  <si>
    <t>61060401</t>
  </si>
  <si>
    <t>001122500</t>
  </si>
  <si>
    <t>รพ.บ้านไร่</t>
  </si>
  <si>
    <t>โรงพยาบาลบ้านไร่</t>
  </si>
  <si>
    <t>6106</t>
  </si>
  <si>
    <t>บ้านไร่</t>
  </si>
  <si>
    <t>610604</t>
  </si>
  <si>
    <t>คอกควาย</t>
  </si>
  <si>
    <t>61070102</t>
  </si>
  <si>
    <t>001122600</t>
  </si>
  <si>
    <t>รพ.ลานสัก</t>
  </si>
  <si>
    <t>โรงพยาบาลลานสัก</t>
  </si>
  <si>
    <t>6107</t>
  </si>
  <si>
    <t>ลานสัก</t>
  </si>
  <si>
    <t>610701</t>
  </si>
  <si>
    <t>61030101</t>
  </si>
  <si>
    <t>001122200</t>
  </si>
  <si>
    <t>รพ.สว่างอารมณ์</t>
  </si>
  <si>
    <t>โรงพยาบาลสว่างอารมณ์</t>
  </si>
  <si>
    <t>6103</t>
  </si>
  <si>
    <t>สว่างอารมณ์</t>
  </si>
  <si>
    <t>610301</t>
  </si>
  <si>
    <t>61080105</t>
  </si>
  <si>
    <t>001122700</t>
  </si>
  <si>
    <t>รพ.ห้วยคต</t>
  </si>
  <si>
    <t>โรงพยาบาลห้วยคต</t>
  </si>
  <si>
    <t>6108</t>
  </si>
  <si>
    <t>ห้วยคต</t>
  </si>
  <si>
    <t>610801</t>
  </si>
  <si>
    <t>สุขฤทัย</t>
  </si>
  <si>
    <t>61050105</t>
  </si>
  <si>
    <t>001122400</t>
  </si>
  <si>
    <t>รพ.หนองขาหย่าง</t>
  </si>
  <si>
    <t>โรงพยาบาลหนองขาหย่าง</t>
  </si>
  <si>
    <t>6105</t>
  </si>
  <si>
    <t>หนองขาหย่าง</t>
  </si>
  <si>
    <t>610501</t>
  </si>
  <si>
    <t>26010106</t>
  </si>
  <si>
    <t>001069800</t>
  </si>
  <si>
    <t>รพ.นครนายก</t>
  </si>
  <si>
    <t>โรงพยาบาลนครนายก</t>
  </si>
  <si>
    <t>26</t>
  </si>
  <si>
    <t>2601</t>
  </si>
  <si>
    <t>เมืองนครนายก</t>
  </si>
  <si>
    <t>260101</t>
  </si>
  <si>
    <t>26030704</t>
  </si>
  <si>
    <t>001086400</t>
  </si>
  <si>
    <t>รพ.บ้านนา</t>
  </si>
  <si>
    <t>โรงพยาบาลบ้านนา</t>
  </si>
  <si>
    <t>2603</t>
  </si>
  <si>
    <t>260307</t>
  </si>
  <si>
    <t>พิกุลออก</t>
  </si>
  <si>
    <t>26040904</t>
  </si>
  <si>
    <t>001086500</t>
  </si>
  <si>
    <t>รพ.องครักษ์</t>
  </si>
  <si>
    <t>โรงพยาบาลองครักษ์</t>
  </si>
  <si>
    <t>2604</t>
  </si>
  <si>
    <t>องครักษ์</t>
  </si>
  <si>
    <t>260409</t>
  </si>
  <si>
    <t>26020304</t>
  </si>
  <si>
    <t>001086300</t>
  </si>
  <si>
    <t>รพ.ปากพลี</t>
  </si>
  <si>
    <t>โรงพยาบาลปากพลี</t>
  </si>
  <si>
    <t>2602</t>
  </si>
  <si>
    <t>ปากพลี</t>
  </si>
  <si>
    <t>260203</t>
  </si>
  <si>
    <t>12010400</t>
  </si>
  <si>
    <t>001068600</t>
  </si>
  <si>
    <t>รพ.พระนั่งเกล้า</t>
  </si>
  <si>
    <t>โรงพยาบาลพระนั่งเกล้า</t>
  </si>
  <si>
    <t>1201</t>
  </si>
  <si>
    <t>เมืองนนทบุรี</t>
  </si>
  <si>
    <t>120104</t>
  </si>
  <si>
    <t>บางกระสอ</t>
  </si>
  <si>
    <t>12040103</t>
  </si>
  <si>
    <t>001075800</t>
  </si>
  <si>
    <t>รพ.บางบัวทอง</t>
  </si>
  <si>
    <t>โรงพยาบาลบางบัวทอง</t>
  </si>
  <si>
    <t>1204</t>
  </si>
  <si>
    <t>บางบัวทอง</t>
  </si>
  <si>
    <t>120401</t>
  </si>
  <si>
    <t>โสนลอย</t>
  </si>
  <si>
    <t>12030103</t>
  </si>
  <si>
    <t>001075700</t>
  </si>
  <si>
    <t>รพ.บางใหญ่</t>
  </si>
  <si>
    <t>โรงพยาบาลบางใหญ่</t>
  </si>
  <si>
    <t>1203</t>
  </si>
  <si>
    <t>บางใหญ่</t>
  </si>
  <si>
    <t>120301</t>
  </si>
  <si>
    <t>บางม่วง</t>
  </si>
  <si>
    <t>12020108</t>
  </si>
  <si>
    <t>001075600</t>
  </si>
  <si>
    <t>รพ.บางกรวย</t>
  </si>
  <si>
    <t>โรงพยาบาลบางกรวย</t>
  </si>
  <si>
    <t>1202</t>
  </si>
  <si>
    <t>บางกรวย</t>
  </si>
  <si>
    <t>120201</t>
  </si>
  <si>
    <t>วัดชลอ</t>
  </si>
  <si>
    <t>12060105</t>
  </si>
  <si>
    <t>001076000</t>
  </si>
  <si>
    <t>รพ.ปากเกร็ด</t>
  </si>
  <si>
    <t>โรงพยาบาลปากเกร็ด</t>
  </si>
  <si>
    <t>1206</t>
  </si>
  <si>
    <t>ปากเกร็ด</t>
  </si>
  <si>
    <t>120601</t>
  </si>
  <si>
    <t>12050105</t>
  </si>
  <si>
    <t>001075900</t>
  </si>
  <si>
    <t>รพ.ไทรน้อย</t>
  </si>
  <si>
    <t>โรงพยาบาลไทรน้อย</t>
  </si>
  <si>
    <t>1205</t>
  </si>
  <si>
    <t>ไทรน้อย</t>
  </si>
  <si>
    <t>120501</t>
  </si>
  <si>
    <t>12040708</t>
  </si>
  <si>
    <t>002887500</t>
  </si>
  <si>
    <t>รพ.บางบัวทอง ๒</t>
  </si>
  <si>
    <t>โรงพยาบาลบางบัวทอง ๒</t>
  </si>
  <si>
    <t>120407</t>
  </si>
  <si>
    <t>พิมลราช</t>
  </si>
  <si>
    <t>12020503</t>
  </si>
  <si>
    <t>004176800</t>
  </si>
  <si>
    <t>รพ.ศูนย์บริการการแพทย์นนทบุรี</t>
  </si>
  <si>
    <t>โรงพยาบาลศูนย์บริการการแพทย์นนทบุรี</t>
  </si>
  <si>
    <t>120205</t>
  </si>
  <si>
    <t>บางขุนกอง</t>
  </si>
  <si>
    <t>13010105</t>
  </si>
  <si>
    <t>001068700</t>
  </si>
  <si>
    <t>รพ.ปทุมธานี</t>
  </si>
  <si>
    <t>โรงพยาบาลปทุมธานี</t>
  </si>
  <si>
    <t>1301</t>
  </si>
  <si>
    <t>เมืองปทุมธานี</t>
  </si>
  <si>
    <t>130101</t>
  </si>
  <si>
    <t>บางปรอก</t>
  </si>
  <si>
    <t>13030302</t>
  </si>
  <si>
    <t>001076200</t>
  </si>
  <si>
    <t>รพ.ธัญบุรี</t>
  </si>
  <si>
    <t>โรงพยาบาลธัญบุรี</t>
  </si>
  <si>
    <t>1303</t>
  </si>
  <si>
    <t>ธัญบุรี</t>
  </si>
  <si>
    <t>130303</t>
  </si>
  <si>
    <t>รังสิต</t>
  </si>
  <si>
    <t>13020607</t>
  </si>
  <si>
    <t>001076100</t>
  </si>
  <si>
    <t>รพ.คลองหลวง</t>
  </si>
  <si>
    <t>โรงพยาบาลคลองหลวง</t>
  </si>
  <si>
    <t>1302</t>
  </si>
  <si>
    <t>คลองหลวง</t>
  </si>
  <si>
    <t>130206</t>
  </si>
  <si>
    <t>คลองหก</t>
  </si>
  <si>
    <t>13030102</t>
  </si>
  <si>
    <t>001076300</t>
  </si>
  <si>
    <t>รพ.ประชาธิปัตย์</t>
  </si>
  <si>
    <t>โรงพยาบาลประชาธิปัตย์</t>
  </si>
  <si>
    <t>130301</t>
  </si>
  <si>
    <t>ประชาธิปัตย์</t>
  </si>
  <si>
    <t>13050104</t>
  </si>
  <si>
    <t>001076500</t>
  </si>
  <si>
    <t>รพ.ลาดหลุมแก้ว</t>
  </si>
  <si>
    <t>โรงพยาบาลลาดหลุมแก้ว</t>
  </si>
  <si>
    <t>1305</t>
  </si>
  <si>
    <t>ลาดหลุมแก้ว</t>
  </si>
  <si>
    <t>130501</t>
  </si>
  <si>
    <t>13060606</t>
  </si>
  <si>
    <t>001076600</t>
  </si>
  <si>
    <t>รพ.ลำลูกกา</t>
  </si>
  <si>
    <t>โรงพยาบาลลำลูกกา</t>
  </si>
  <si>
    <t>1306</t>
  </si>
  <si>
    <t>ลำลูกกา</t>
  </si>
  <si>
    <t>130606</t>
  </si>
  <si>
    <t>ลำไทร</t>
  </si>
  <si>
    <t>13070706</t>
  </si>
  <si>
    <t>001076700</t>
  </si>
  <si>
    <t>รพ.สามโคก</t>
  </si>
  <si>
    <t>โรงพยาบาลสามโคก</t>
  </si>
  <si>
    <t>1307</t>
  </si>
  <si>
    <t>สามโคก</t>
  </si>
  <si>
    <t>130707</t>
  </si>
  <si>
    <t>บ้านปทุม</t>
  </si>
  <si>
    <t>13040106</t>
  </si>
  <si>
    <t>001076400</t>
  </si>
  <si>
    <t>รพ.หนองเสือ</t>
  </si>
  <si>
    <t>โรงพยาบาลหนองเสือ</t>
  </si>
  <si>
    <t>1304</t>
  </si>
  <si>
    <t>หนองเสือ</t>
  </si>
  <si>
    <t>130401</t>
  </si>
  <si>
    <t>บึงบา</t>
  </si>
  <si>
    <t>14010104</t>
  </si>
  <si>
    <t>001066000</t>
  </si>
  <si>
    <t>รพ.พระนครศรีอยุธยา</t>
  </si>
  <si>
    <t>โรงพยาบาลพระนครศรีอยุธยา</t>
  </si>
  <si>
    <t>1401</t>
  </si>
  <si>
    <t>140101</t>
  </si>
  <si>
    <t>ประตูชัย</t>
  </si>
  <si>
    <t>14120301</t>
  </si>
  <si>
    <t>001068800</t>
  </si>
  <si>
    <t>รพ.เสนา</t>
  </si>
  <si>
    <t>โรงพยาบาลเสนา</t>
  </si>
  <si>
    <t>1412</t>
  </si>
  <si>
    <t>เสนา</t>
  </si>
  <si>
    <t>141203</t>
  </si>
  <si>
    <t>เจ้าเจ็ด</t>
  </si>
  <si>
    <t>14060111</t>
  </si>
  <si>
    <t>001077200</t>
  </si>
  <si>
    <t>รพ.บางปะอิน</t>
  </si>
  <si>
    <t>โรงพยาบาลบางปะอิน</t>
  </si>
  <si>
    <t>1406</t>
  </si>
  <si>
    <t>บางปะอิน</t>
  </si>
  <si>
    <t>140601</t>
  </si>
  <si>
    <t>บ้านเลน</t>
  </si>
  <si>
    <t>14110405</t>
  </si>
  <si>
    <t>001077700</t>
  </si>
  <si>
    <t>รพ.วังน้อย</t>
  </si>
  <si>
    <t>โรงพยาบาลวังน้อย</t>
  </si>
  <si>
    <t>1411</t>
  </si>
  <si>
    <t>วังน้อย</t>
  </si>
  <si>
    <t>141104</t>
  </si>
  <si>
    <t>14020100</t>
  </si>
  <si>
    <t>001076800</t>
  </si>
  <si>
    <t>รพ.ท่าเรือ</t>
  </si>
  <si>
    <t>โรงพยาบาลท่าเรือ</t>
  </si>
  <si>
    <t>1402</t>
  </si>
  <si>
    <t>ท่าเรือ</t>
  </si>
  <si>
    <t>140201</t>
  </si>
  <si>
    <t>14040102</t>
  </si>
  <si>
    <t>001077000</t>
  </si>
  <si>
    <t>รพ.บางไทร</t>
  </si>
  <si>
    <t>โรงพยาบาลบางไทร</t>
  </si>
  <si>
    <t>1404</t>
  </si>
  <si>
    <t>บางไทร</t>
  </si>
  <si>
    <t>140401</t>
  </si>
  <si>
    <t>14050401</t>
  </si>
  <si>
    <t>001077100</t>
  </si>
  <si>
    <t>รพ.บางบาล</t>
  </si>
  <si>
    <t>โรงพยาบาลบางบาล</t>
  </si>
  <si>
    <t>1405</t>
  </si>
  <si>
    <t>บางบาล</t>
  </si>
  <si>
    <t>140504</t>
  </si>
  <si>
    <t>สะพานไทย</t>
  </si>
  <si>
    <t>14070805</t>
  </si>
  <si>
    <t>001077300</t>
  </si>
  <si>
    <t>รพ.บางปะหัน</t>
  </si>
  <si>
    <t>โรงพยาบาลบางปะหัน</t>
  </si>
  <si>
    <t>1407</t>
  </si>
  <si>
    <t>บางปะหัน</t>
  </si>
  <si>
    <t>140708</t>
  </si>
  <si>
    <t>บางนางร้า</t>
  </si>
  <si>
    <t>14080505</t>
  </si>
  <si>
    <t>001077400</t>
  </si>
  <si>
    <t>รพ.ผักไห่</t>
  </si>
  <si>
    <t>โรงพยาบาลผักไห่</t>
  </si>
  <si>
    <t>1408</t>
  </si>
  <si>
    <t>ผักไห่</t>
  </si>
  <si>
    <t>140805</t>
  </si>
  <si>
    <t>ตาลาน</t>
  </si>
  <si>
    <t>14090102</t>
  </si>
  <si>
    <t>001077500</t>
  </si>
  <si>
    <t>รพ.ภาชี</t>
  </si>
  <si>
    <t>โรงพยาบาลภาชี</t>
  </si>
  <si>
    <t>1409</t>
  </si>
  <si>
    <t>ภาชี</t>
  </si>
  <si>
    <t>140901</t>
  </si>
  <si>
    <t>14100303</t>
  </si>
  <si>
    <t>001077600</t>
  </si>
  <si>
    <t>รพ.ลาดบัวหลวง</t>
  </si>
  <si>
    <t>โรงพยาบาลลาดบัวหลวง</t>
  </si>
  <si>
    <t>1410</t>
  </si>
  <si>
    <t>ลาดบัวหลวง</t>
  </si>
  <si>
    <t>141003</t>
  </si>
  <si>
    <t>สามเมือง</t>
  </si>
  <si>
    <t>14030302</t>
  </si>
  <si>
    <t>001076900</t>
  </si>
  <si>
    <t>รพ.สมเด็จพระสังฆราช(นครหลวง)</t>
  </si>
  <si>
    <t>โรงพยาบาลสมเด็จพระสังฆราช(นครหลวง)</t>
  </si>
  <si>
    <t>1403</t>
  </si>
  <si>
    <t>นครหลวง</t>
  </si>
  <si>
    <t>140303</t>
  </si>
  <si>
    <t>บ่อโพง</t>
  </si>
  <si>
    <t>14140605</t>
  </si>
  <si>
    <t>001077900</t>
  </si>
  <si>
    <t>รพ.อุทัย</t>
  </si>
  <si>
    <t>โรงพยาบาลอุทัย</t>
  </si>
  <si>
    <t>1414</t>
  </si>
  <si>
    <t>อุทัย</t>
  </si>
  <si>
    <t>141406</t>
  </si>
  <si>
    <t>14130101</t>
  </si>
  <si>
    <t>001077800</t>
  </si>
  <si>
    <t>รพ.บางซ้าย</t>
  </si>
  <si>
    <t>โรงพยาบาลบางซ้าย</t>
  </si>
  <si>
    <t>1413</t>
  </si>
  <si>
    <t>บางซ้าย</t>
  </si>
  <si>
    <t>141301</t>
  </si>
  <si>
    <t>14160201</t>
  </si>
  <si>
    <t>001078100</t>
  </si>
  <si>
    <t>รพ.บ้านแพรก</t>
  </si>
  <si>
    <t>โรงพยาบาลบ้านแพรก</t>
  </si>
  <si>
    <t>1416</t>
  </si>
  <si>
    <t>บ้านแพรก</t>
  </si>
  <si>
    <t>141602</t>
  </si>
  <si>
    <t>บ้านใหม่</t>
  </si>
  <si>
    <t>14150106</t>
  </si>
  <si>
    <t>001078000</t>
  </si>
  <si>
    <t>รพ.มหาราช</t>
  </si>
  <si>
    <t>โรงพยาบาลมหาราช</t>
  </si>
  <si>
    <t>1415</t>
  </si>
  <si>
    <t>มหาราช</t>
  </si>
  <si>
    <t>141501</t>
  </si>
  <si>
    <t>หัวไผ่</t>
  </si>
  <si>
    <t>16010601</t>
  </si>
  <si>
    <t>001069000</t>
  </si>
  <si>
    <t>รพ.พระนารายณ์มหาราช</t>
  </si>
  <si>
    <t>โรงพยาบาลพระนารายณ์มหาราช</t>
  </si>
  <si>
    <t>16</t>
  </si>
  <si>
    <t>1601</t>
  </si>
  <si>
    <t>เมืองลพบุรี</t>
  </si>
  <si>
    <t>160106</t>
  </si>
  <si>
    <t>เขาสามยอด</t>
  </si>
  <si>
    <t>16061902</t>
  </si>
  <si>
    <t>001069100</t>
  </si>
  <si>
    <t>รพ.บ้านหมี่</t>
  </si>
  <si>
    <t>โรงพยาบาลบ้านหมี่</t>
  </si>
  <si>
    <t>1606</t>
  </si>
  <si>
    <t>บ้านหมี่</t>
  </si>
  <si>
    <t>160619</t>
  </si>
  <si>
    <t>16030105</t>
  </si>
  <si>
    <t>001079000</t>
  </si>
  <si>
    <t>รพ.โคกสำโรง</t>
  </si>
  <si>
    <t>โรงพยาบาลโคกสำโรง</t>
  </si>
  <si>
    <t>1603</t>
  </si>
  <si>
    <t>โคกสำโรง</t>
  </si>
  <si>
    <t>160301</t>
  </si>
  <si>
    <t>16040111</t>
  </si>
  <si>
    <t>001079100</t>
  </si>
  <si>
    <t>รพ.ชัยบาดาล</t>
  </si>
  <si>
    <t>โรงพยาบาลชัยบาดาล</t>
  </si>
  <si>
    <t>1604</t>
  </si>
  <si>
    <t>ชัยบาดาล</t>
  </si>
  <si>
    <t>160401</t>
  </si>
  <si>
    <t>ลำนารายณ์</t>
  </si>
  <si>
    <t>16020106</t>
  </si>
  <si>
    <t>001078900</t>
  </si>
  <si>
    <t>รพ.พัฒนานิคม</t>
  </si>
  <si>
    <t>โรงพยาบาลพัฒนานิคม</t>
  </si>
  <si>
    <t>1602</t>
  </si>
  <si>
    <t>พัฒนานิคม</t>
  </si>
  <si>
    <t>160201</t>
  </si>
  <si>
    <t>16090102</t>
  </si>
  <si>
    <t>001079500</t>
  </si>
  <si>
    <t>รพ.โคกเจริญ</t>
  </si>
  <si>
    <t>โรงพยาบาลโคกเจริญ</t>
  </si>
  <si>
    <t>1609</t>
  </si>
  <si>
    <t>โคกเจริญ</t>
  </si>
  <si>
    <t>160901</t>
  </si>
  <si>
    <t>16050207</t>
  </si>
  <si>
    <t>001079200</t>
  </si>
  <si>
    <t>รพ.ท่าวุ้ง</t>
  </si>
  <si>
    <t>โรงพยาบาลท่าวุ้ง</t>
  </si>
  <si>
    <t>1605</t>
  </si>
  <si>
    <t>ท่าวุ้ง</t>
  </si>
  <si>
    <t>160502</t>
  </si>
  <si>
    <t>บางคู้</t>
  </si>
  <si>
    <t>16070109</t>
  </si>
  <si>
    <t>001079300</t>
  </si>
  <si>
    <t>รพ.ท่าหลวง</t>
  </si>
  <si>
    <t>โรงพยาบาลท่าหลวง</t>
  </si>
  <si>
    <t>1607</t>
  </si>
  <si>
    <t>ท่าหลวง</t>
  </si>
  <si>
    <t>160701</t>
  </si>
  <si>
    <t>16100311</t>
  </si>
  <si>
    <t>001079600</t>
  </si>
  <si>
    <t>รพ.ลำสนธิ</t>
  </si>
  <si>
    <t>โรงพยาบาลลำสนธิ</t>
  </si>
  <si>
    <t>1610</t>
  </si>
  <si>
    <t>ลำสนธิ</t>
  </si>
  <si>
    <t>161003</t>
  </si>
  <si>
    <t>หนองรี</t>
  </si>
  <si>
    <t>16110107</t>
  </si>
  <si>
    <t>001079700</t>
  </si>
  <si>
    <t>รพ.หนองม่วง</t>
  </si>
  <si>
    <t>โรงพยาบาลหนองม่วง</t>
  </si>
  <si>
    <t>1611</t>
  </si>
  <si>
    <t>หนองม่วง</t>
  </si>
  <si>
    <t>161101</t>
  </si>
  <si>
    <t>16080510</t>
  </si>
  <si>
    <t>001079400</t>
  </si>
  <si>
    <t>รพ.สระโบสถ์</t>
  </si>
  <si>
    <t>โรงพยาบาลสระโบสถ์</t>
  </si>
  <si>
    <t>1608</t>
  </si>
  <si>
    <t>สระโบสถ์</t>
  </si>
  <si>
    <t>160805</t>
  </si>
  <si>
    <t>นิยมชัย</t>
  </si>
  <si>
    <t>19010100</t>
  </si>
  <si>
    <t>001066100</t>
  </si>
  <si>
    <t>รพ.สระบุรี</t>
  </si>
  <si>
    <t>โรงพยาบาลสระบุรี</t>
  </si>
  <si>
    <t>19</t>
  </si>
  <si>
    <t>1901</t>
  </si>
  <si>
    <t>เมืองสระบุรี</t>
  </si>
  <si>
    <t>190101</t>
  </si>
  <si>
    <t>ปากเพรียว</t>
  </si>
  <si>
    <t>19090308</t>
  </si>
  <si>
    <t>001069500</t>
  </si>
  <si>
    <t>รพ.พระพุทธบาท</t>
  </si>
  <si>
    <t>โรงพยาบาลพระพุทธบาท</t>
  </si>
  <si>
    <t>1909</t>
  </si>
  <si>
    <t>พระพุทธบาท</t>
  </si>
  <si>
    <t>190903</t>
  </si>
  <si>
    <t>ธารเกษม</t>
  </si>
  <si>
    <t>19020108</t>
  </si>
  <si>
    <t>001080700</t>
  </si>
  <si>
    <t>รพ.แก่งคอย</t>
  </si>
  <si>
    <t>โรงพยาบาลแก่งคอย</t>
  </si>
  <si>
    <t>1902</t>
  </si>
  <si>
    <t>แก่งคอย</t>
  </si>
  <si>
    <t>190201</t>
  </si>
  <si>
    <t>19060104</t>
  </si>
  <si>
    <t>001081100</t>
  </si>
  <si>
    <t>รพ.บ้านหมอ</t>
  </si>
  <si>
    <t>โรงพยาบาลบ้านหมอ</t>
  </si>
  <si>
    <t>1906</t>
  </si>
  <si>
    <t>บ้านหมอ</t>
  </si>
  <si>
    <t>190601</t>
  </si>
  <si>
    <t>19110209</t>
  </si>
  <si>
    <t>001081500</t>
  </si>
  <si>
    <t>รพ.มวกเหล็ก</t>
  </si>
  <si>
    <t>โรงพยาบาลมวกเหล็ก</t>
  </si>
  <si>
    <t>1911</t>
  </si>
  <si>
    <t>มวกเหล็ก</t>
  </si>
  <si>
    <t>191102</t>
  </si>
  <si>
    <t>มิตรภาพ</t>
  </si>
  <si>
    <t>19120301</t>
  </si>
  <si>
    <t>001081600</t>
  </si>
  <si>
    <t>รพ.วังม่วงสัทธรรม</t>
  </si>
  <si>
    <t>โรงพยาบาลวังม่วงสัทธรรม</t>
  </si>
  <si>
    <t>1912</t>
  </si>
  <si>
    <t>วังม่วง</t>
  </si>
  <si>
    <t>191203</t>
  </si>
  <si>
    <t>19040203</t>
  </si>
  <si>
    <t>001080900</t>
  </si>
  <si>
    <t>รพ.วิหารแดง</t>
  </si>
  <si>
    <t>โรงพยาบาลวิหารแดง</t>
  </si>
  <si>
    <t>1904</t>
  </si>
  <si>
    <t>วิหารแดง</t>
  </si>
  <si>
    <t>190402</t>
  </si>
  <si>
    <t>บ้านลำ</t>
  </si>
  <si>
    <t>19100107</t>
  </si>
  <si>
    <t>001081400</t>
  </si>
  <si>
    <t>รพ.เสาไห้เฉลิมพระเกียรติ ๘๐ พรรษา</t>
  </si>
  <si>
    <t>โรงพยาบาลเสาไห้เฉลิมพระเกียรติ ๘๐ พรรษา</t>
  </si>
  <si>
    <t>1910</t>
  </si>
  <si>
    <t>เสาไห้</t>
  </si>
  <si>
    <t>191001</t>
  </si>
  <si>
    <t>19030100</t>
  </si>
  <si>
    <t>001080800</t>
  </si>
  <si>
    <t>รพ.หนองแค</t>
  </si>
  <si>
    <t>โรงพยาบาลหนองแค</t>
  </si>
  <si>
    <t>1903</t>
  </si>
  <si>
    <t>หนองแค</t>
  </si>
  <si>
    <t>190301</t>
  </si>
  <si>
    <t>19050606</t>
  </si>
  <si>
    <t>001081000</t>
  </si>
  <si>
    <t>รพ.หนองแซง</t>
  </si>
  <si>
    <t>โรงพยาบาลหนองแซง</t>
  </si>
  <si>
    <t>1905</t>
  </si>
  <si>
    <t>หนองแซง</t>
  </si>
  <si>
    <t>190506</t>
  </si>
  <si>
    <t>ไก่เส่า</t>
  </si>
  <si>
    <t>19070102</t>
  </si>
  <si>
    <t>001081200</t>
  </si>
  <si>
    <t>รพ.ดอนพุด</t>
  </si>
  <si>
    <t>โรงพยาบาลดอนพุด</t>
  </si>
  <si>
    <t>1907</t>
  </si>
  <si>
    <t>ดอนพุด</t>
  </si>
  <si>
    <t>190701</t>
  </si>
  <si>
    <t>19080109</t>
  </si>
  <si>
    <t>001081300</t>
  </si>
  <si>
    <t>รพ.หนองโดน</t>
  </si>
  <si>
    <t>โรงพยาบาลหนองโดน</t>
  </si>
  <si>
    <t>1908</t>
  </si>
  <si>
    <t>หนองโดน</t>
  </si>
  <si>
    <t>190801</t>
  </si>
  <si>
    <t>17010100</t>
  </si>
  <si>
    <t>001069200</t>
  </si>
  <si>
    <t>รพ.สิงห์บุรี</t>
  </si>
  <si>
    <t>โรงพยาบาลสิงห์บุรี</t>
  </si>
  <si>
    <t>17</t>
  </si>
  <si>
    <t>1701</t>
  </si>
  <si>
    <t>เมืองสิงห์บุรี</t>
  </si>
  <si>
    <t>170101</t>
  </si>
  <si>
    <t>บางพุทรา</t>
  </si>
  <si>
    <t>17060301</t>
  </si>
  <si>
    <t>001069300</t>
  </si>
  <si>
    <t>รพ.อินทร์บุรี</t>
  </si>
  <si>
    <t>โรงพยาบาลอินทร์บุรี</t>
  </si>
  <si>
    <t>1706</t>
  </si>
  <si>
    <t>อินทร์บุรี</t>
  </si>
  <si>
    <t>170603</t>
  </si>
  <si>
    <t>ทับยา</t>
  </si>
  <si>
    <t>17030211</t>
  </si>
  <si>
    <t>001079900</t>
  </si>
  <si>
    <t>รพ.ค่ายบางระจัน</t>
  </si>
  <si>
    <t>โรงพยาบาลค่ายบางระจัน</t>
  </si>
  <si>
    <t>1703</t>
  </si>
  <si>
    <t>ค่ายบางระจัน</t>
  </si>
  <si>
    <t>170302</t>
  </si>
  <si>
    <t>บางระจัน</t>
  </si>
  <si>
    <t>17050204</t>
  </si>
  <si>
    <t>001080100</t>
  </si>
  <si>
    <t>รพ.ท่าช้าง</t>
  </si>
  <si>
    <t>โรงพยาบาลท่าช้าง</t>
  </si>
  <si>
    <t>1705</t>
  </si>
  <si>
    <t>ท่าช้าง</t>
  </si>
  <si>
    <t>170502</t>
  </si>
  <si>
    <t>โพประจักษ์</t>
  </si>
  <si>
    <t>17020306</t>
  </si>
  <si>
    <t>001079800</t>
  </si>
  <si>
    <t>รพ.บางระจัน</t>
  </si>
  <si>
    <t>โรงพยาบาลบางระจัน</t>
  </si>
  <si>
    <t>1702</t>
  </si>
  <si>
    <t>170203</t>
  </si>
  <si>
    <t>เชิงกลัด</t>
  </si>
  <si>
    <t>17040403</t>
  </si>
  <si>
    <t>001080000</t>
  </si>
  <si>
    <t>รพ.พรหมบุรี</t>
  </si>
  <si>
    <t>โรงพยาบาลพรหมบุรี</t>
  </si>
  <si>
    <t>1704</t>
  </si>
  <si>
    <t>พรหมบุรี</t>
  </si>
  <si>
    <t>170404</t>
  </si>
  <si>
    <t>บ้านหม้อ</t>
  </si>
  <si>
    <t>15010200</t>
  </si>
  <si>
    <t>001068900</t>
  </si>
  <si>
    <t>รพ.อ่างทอง</t>
  </si>
  <si>
    <t>โรงพยาบาลอ่างทอง</t>
  </si>
  <si>
    <t>15</t>
  </si>
  <si>
    <t>1501</t>
  </si>
  <si>
    <t>เมืองอ่างทอง</t>
  </si>
  <si>
    <t>150102</t>
  </si>
  <si>
    <t>บางแก้ว</t>
  </si>
  <si>
    <t>15060204</t>
  </si>
  <si>
    <t>001078700</t>
  </si>
  <si>
    <t>รพ.วิเศษชัยชาญ</t>
  </si>
  <si>
    <t>โรงพยาบาลวิเศษชัยชาญ</t>
  </si>
  <si>
    <t>1506</t>
  </si>
  <si>
    <t>วิเศษชัยชาญ</t>
  </si>
  <si>
    <t>150602</t>
  </si>
  <si>
    <t>ศาลเจ้าโรงทอง</t>
  </si>
  <si>
    <t>15020605</t>
  </si>
  <si>
    <t>001078200</t>
  </si>
  <si>
    <t>รพ.ไชโย</t>
  </si>
  <si>
    <t>โรงพยาบาลไชโย</t>
  </si>
  <si>
    <t>1502</t>
  </si>
  <si>
    <t>ไชโย</t>
  </si>
  <si>
    <t>150206</t>
  </si>
  <si>
    <t>15030200</t>
  </si>
  <si>
    <t>001078400</t>
  </si>
  <si>
    <t>รพ.ป่าโมก</t>
  </si>
  <si>
    <t>โรงพยาบาลป่าโมก</t>
  </si>
  <si>
    <t>1503</t>
  </si>
  <si>
    <t>ป่าโมก</t>
  </si>
  <si>
    <t>150302</t>
  </si>
  <si>
    <t>15040104</t>
  </si>
  <si>
    <t>001078500</t>
  </si>
  <si>
    <t>รพ.โพธิ์ทอง</t>
  </si>
  <si>
    <t>โรงพยาบาลโพธิ์ทอง</t>
  </si>
  <si>
    <t>1504</t>
  </si>
  <si>
    <t>โพธิ์ทอง</t>
  </si>
  <si>
    <t>150401</t>
  </si>
  <si>
    <t>อ่างแก้ว</t>
  </si>
  <si>
    <t>15050101</t>
  </si>
  <si>
    <t>001078600</t>
  </si>
  <si>
    <t>รพ.แสวงหา</t>
  </si>
  <si>
    <t>โรงพยาบาลแสวงหา</t>
  </si>
  <si>
    <t>1505</t>
  </si>
  <si>
    <t>แสวงหา</t>
  </si>
  <si>
    <t>150501</t>
  </si>
  <si>
    <t>15070110</t>
  </si>
  <si>
    <t>001078800</t>
  </si>
  <si>
    <t>รพ.สามโก้</t>
  </si>
  <si>
    <t>โรงพยาบาลสามโก้</t>
  </si>
  <si>
    <t>1507</t>
  </si>
  <si>
    <t>สามโก้</t>
  </si>
  <si>
    <t>150701</t>
  </si>
  <si>
    <t>71010303</t>
  </si>
  <si>
    <t>001073100</t>
  </si>
  <si>
    <t>รพ.พหลพลพยุหเสนา</t>
  </si>
  <si>
    <t>โรงพยาบาลพหลพลพยุหเสนา</t>
  </si>
  <si>
    <t>71</t>
  </si>
  <si>
    <t>7101</t>
  </si>
  <si>
    <t>เมืองกาญจนบุรี</t>
  </si>
  <si>
    <t>710103</t>
  </si>
  <si>
    <t>ปากแพรก</t>
  </si>
  <si>
    <t>71050604</t>
  </si>
  <si>
    <t>001073200</t>
  </si>
  <si>
    <t>รพ.มะการักษ์</t>
  </si>
  <si>
    <t>โรงพยาบาลมะการักษ์</t>
  </si>
  <si>
    <t>7105</t>
  </si>
  <si>
    <t>ท่ามะกา</t>
  </si>
  <si>
    <t>710506</t>
  </si>
  <si>
    <t>71070101</t>
  </si>
  <si>
    <t>001128300</t>
  </si>
  <si>
    <t>รพ.ทองผาภูมิ</t>
  </si>
  <si>
    <t>โรงพยาบาลทองผาภูมิ</t>
  </si>
  <si>
    <t>7107</t>
  </si>
  <si>
    <t>ทองผาภูมิ</t>
  </si>
  <si>
    <t>710701</t>
  </si>
  <si>
    <t>ท่าขนุน</t>
  </si>
  <si>
    <t>71060101</t>
  </si>
  <si>
    <t>001128200</t>
  </si>
  <si>
    <t>รพ.สมเด็จพระสังฆราชองค์ที่๑๙</t>
  </si>
  <si>
    <t>โรงพยาบาลสมเด็จพระสังฆราชองค์ที่๑๙</t>
  </si>
  <si>
    <t>7106</t>
  </si>
  <si>
    <t>ท่าม่วง</t>
  </si>
  <si>
    <t>710601</t>
  </si>
  <si>
    <t>71030101</t>
  </si>
  <si>
    <t>001128000</t>
  </si>
  <si>
    <t>รพ.บ่อพลอย</t>
  </si>
  <si>
    <t>โรงพยาบาลบ่อพลอย</t>
  </si>
  <si>
    <t>7103</t>
  </si>
  <si>
    <t>บ่อพลอย</t>
  </si>
  <si>
    <t>710301</t>
  </si>
  <si>
    <t>71090108</t>
  </si>
  <si>
    <t>001128500</t>
  </si>
  <si>
    <t>รพ.เจ้าคุณไพบูลย์พนมทวน</t>
  </si>
  <si>
    <t>โรงพยาบาลเจ้าคุณไพบูลย์พนมทวน</t>
  </si>
  <si>
    <t>7109</t>
  </si>
  <si>
    <t>พนมทวน</t>
  </si>
  <si>
    <t>710901</t>
  </si>
  <si>
    <t>71110101</t>
  </si>
  <si>
    <t>001128700</t>
  </si>
  <si>
    <t>รพ.ด่านมะขามเตี้ย</t>
  </si>
  <si>
    <t>โรงพยาบาลด่านมะขามเตี้ย</t>
  </si>
  <si>
    <t>7111</t>
  </si>
  <si>
    <t>ด่านมะขามเตี้ย</t>
  </si>
  <si>
    <t>711101</t>
  </si>
  <si>
    <t>71040402</t>
  </si>
  <si>
    <t>001128100</t>
  </si>
  <si>
    <t>รพ.ท่ากระดาน</t>
  </si>
  <si>
    <t>โรงพยาบาลท่ากระดาน</t>
  </si>
  <si>
    <t>7104</t>
  </si>
  <si>
    <t>ศรีสวัสดิ์</t>
  </si>
  <si>
    <t>710404</t>
  </si>
  <si>
    <t>ท่ากระดาน</t>
  </si>
  <si>
    <t>71020101</t>
  </si>
  <si>
    <t>001127800</t>
  </si>
  <si>
    <t>รพ.ไทรโยค</t>
  </si>
  <si>
    <t>โรงพยาบาลไทรโยค</t>
  </si>
  <si>
    <t>7102</t>
  </si>
  <si>
    <t>ไทรโยค</t>
  </si>
  <si>
    <t>710201</t>
  </si>
  <si>
    <t>ลุ่มสุ่ม</t>
  </si>
  <si>
    <t>71100106</t>
  </si>
  <si>
    <t>001128600</t>
  </si>
  <si>
    <t>รพ.เลาขวัญ</t>
  </si>
  <si>
    <t>โรงพยาบาลเลาขวัญ</t>
  </si>
  <si>
    <t>7110</t>
  </si>
  <si>
    <t>เลาขวัญ</t>
  </si>
  <si>
    <t>711001</t>
  </si>
  <si>
    <t>71120301</t>
  </si>
  <si>
    <t>001128800</t>
  </si>
  <si>
    <t>รพ.สถานพระบารมี</t>
  </si>
  <si>
    <t>โรงพยาบาลสถานพระบารมี</t>
  </si>
  <si>
    <t>7112</t>
  </si>
  <si>
    <t>หนองปรือ</t>
  </si>
  <si>
    <t>711203</t>
  </si>
  <si>
    <t>สมเด็จเจริญ</t>
  </si>
  <si>
    <t>71020407</t>
  </si>
  <si>
    <t>001127900</t>
  </si>
  <si>
    <t>รพ.สมเด็จพระปิยมหาราชรมณียเขต</t>
  </si>
  <si>
    <t>โรงพยาบาลสมเด็จพระปิยมหาราชรมณียเขต</t>
  </si>
  <si>
    <t>710204</t>
  </si>
  <si>
    <t>71080103</t>
  </si>
  <si>
    <t>001128400</t>
  </si>
  <si>
    <t>รพ.สังขละบุรี</t>
  </si>
  <si>
    <t>โรงพยาบาลสังขละบุรี</t>
  </si>
  <si>
    <t>7108</t>
  </si>
  <si>
    <t>สังขละบุรี</t>
  </si>
  <si>
    <t>710801</t>
  </si>
  <si>
    <t>หนองลู</t>
  </si>
  <si>
    <t>71130106</t>
  </si>
  <si>
    <t>002194800</t>
  </si>
  <si>
    <t>รพ.ห้วยกระเจาเฉลิมพระเกียรติ ๘๐ พรรษา</t>
  </si>
  <si>
    <t>โรงพยาบาลห้วยกระเจาเฉลิมพระเกียรติ ๘๐ พรรษา</t>
  </si>
  <si>
    <t>7113</t>
  </si>
  <si>
    <t>ห้วยกระเจา</t>
  </si>
  <si>
    <t>711301</t>
  </si>
  <si>
    <t>71040203</t>
  </si>
  <si>
    <t>001413600</t>
  </si>
  <si>
    <t>รพ.ศุกร์ศิริศรีสวัสดิ์</t>
  </si>
  <si>
    <t>โรงพยาบาลศุกร์ศิริศรีสวัสดิ์</t>
  </si>
  <si>
    <t>710402</t>
  </si>
  <si>
    <t>ด่านแม่แฉลบ</t>
  </si>
  <si>
    <t>71120110</t>
  </si>
  <si>
    <t>004170100</t>
  </si>
  <si>
    <t>รพ.หนองปรือ</t>
  </si>
  <si>
    <t>โรงพยาบาลหนองปรือ</t>
  </si>
  <si>
    <t>711201</t>
  </si>
  <si>
    <t>73010100</t>
  </si>
  <si>
    <t>001067900</t>
  </si>
  <si>
    <t>รพ.นครปฐม</t>
  </si>
  <si>
    <t>โรงพยาบาลนครปฐม</t>
  </si>
  <si>
    <t>73</t>
  </si>
  <si>
    <t>7301</t>
  </si>
  <si>
    <t>เมืองนครปฐม</t>
  </si>
  <si>
    <t>730101</t>
  </si>
  <si>
    <t>พระปฐมเจดีย์</t>
  </si>
  <si>
    <t>73020104</t>
  </si>
  <si>
    <t>001129700</t>
  </si>
  <si>
    <t>รพ.กำแพงแสน</t>
  </si>
  <si>
    <t>โรงพยาบาลกำแพงแสน</t>
  </si>
  <si>
    <t>7302</t>
  </si>
  <si>
    <t>กำแพงแสน</t>
  </si>
  <si>
    <t>730201</t>
  </si>
  <si>
    <t>ทุ่งกระพังโหม</t>
  </si>
  <si>
    <t>73060901</t>
  </si>
  <si>
    <t>001130200</t>
  </si>
  <si>
    <t>รพ.สามพราน</t>
  </si>
  <si>
    <t>โรงพยาบาลสามพราน</t>
  </si>
  <si>
    <t>7306</t>
  </si>
  <si>
    <t>สามพราน</t>
  </si>
  <si>
    <t>730609</t>
  </si>
  <si>
    <t>ท่าตลาด</t>
  </si>
  <si>
    <t>73050106</t>
  </si>
  <si>
    <t>001130100</t>
  </si>
  <si>
    <t>รพ.บางเลน</t>
  </si>
  <si>
    <t>โรงพยาบาลบางเลน</t>
  </si>
  <si>
    <t>7305</t>
  </si>
  <si>
    <t>บางเลน</t>
  </si>
  <si>
    <t>730501</t>
  </si>
  <si>
    <t>73040105</t>
  </si>
  <si>
    <t>001130000</t>
  </si>
  <si>
    <t>รพ.ดอนตูม</t>
  </si>
  <si>
    <t>โรงพยาบาลดอนตูม</t>
  </si>
  <si>
    <t>7304</t>
  </si>
  <si>
    <t>ดอนตูม</t>
  </si>
  <si>
    <t>730401</t>
  </si>
  <si>
    <t>73030103</t>
  </si>
  <si>
    <t>001129800</t>
  </si>
  <si>
    <t>รพ.นครชัยศรี</t>
  </si>
  <si>
    <t>โรงพยาบาลนครชัยศรี</t>
  </si>
  <si>
    <t>7303</t>
  </si>
  <si>
    <t>นครชัยศรี</t>
  </si>
  <si>
    <t>730301</t>
  </si>
  <si>
    <t>73070101</t>
  </si>
  <si>
    <t>001130300</t>
  </si>
  <si>
    <t>รพ.พุทธมณฑล</t>
  </si>
  <si>
    <t>โรงพยาบาลพุทธมณฑล</t>
  </si>
  <si>
    <t>7307</t>
  </si>
  <si>
    <t>พุทธมณฑล</t>
  </si>
  <si>
    <t>730701</t>
  </si>
  <si>
    <t>ศาลายา</t>
  </si>
  <si>
    <t>73032102</t>
  </si>
  <si>
    <t>001381900</t>
  </si>
  <si>
    <t>รพ.หลวงพ่อเปิ่น</t>
  </si>
  <si>
    <t>โรงพยาบาลหลวงพ่อเปิ่น</t>
  </si>
  <si>
    <t>730321</t>
  </si>
  <si>
    <t>บางแก้วฟ้า</t>
  </si>
  <si>
    <t>73031801</t>
  </si>
  <si>
    <t>001129900</t>
  </si>
  <si>
    <t>รพ.ห้วยพลู</t>
  </si>
  <si>
    <t>โรงพยาบาลห้วยพลู</t>
  </si>
  <si>
    <t>730318</t>
  </si>
  <si>
    <t>ห้วยพลู</t>
  </si>
  <si>
    <t>77010100</t>
  </si>
  <si>
    <t>001073700</t>
  </si>
  <si>
    <t>รพ.ประจวบคีรีขันธ์</t>
  </si>
  <si>
    <t>โรงพยาบาลประจวบคีรีขันธ์</t>
  </si>
  <si>
    <t>77</t>
  </si>
  <si>
    <t>7701</t>
  </si>
  <si>
    <t>เมืองประจวบคีรีขันธ์</t>
  </si>
  <si>
    <t>770101</t>
  </si>
  <si>
    <t>77070100</t>
  </si>
  <si>
    <t>001132000</t>
  </si>
  <si>
    <t>รพ.หัวหิน</t>
  </si>
  <si>
    <t>โรงพยาบาลหัวหิน</t>
  </si>
  <si>
    <t>7707</t>
  </si>
  <si>
    <t>หัวหิน</t>
  </si>
  <si>
    <t>770701</t>
  </si>
  <si>
    <t>77040105</t>
  </si>
  <si>
    <t>001131700</t>
  </si>
  <si>
    <t>รพ.บางสะพาน</t>
  </si>
  <si>
    <t>โรงพยาบาลบางสะพาน</t>
  </si>
  <si>
    <t>7704</t>
  </si>
  <si>
    <t>บางสะพาน</t>
  </si>
  <si>
    <t>770401</t>
  </si>
  <si>
    <t>กำเนิดนพคุณ</t>
  </si>
  <si>
    <t>77080506</t>
  </si>
  <si>
    <t>001132100</t>
  </si>
  <si>
    <t>รพ.สามร้อยยอด</t>
  </si>
  <si>
    <t>โรงพยาบาลสามร้อยยอด</t>
  </si>
  <si>
    <t>7708</t>
  </si>
  <si>
    <t>สามร้อยยอด</t>
  </si>
  <si>
    <t>770805</t>
  </si>
  <si>
    <t>ไร่ใหม่</t>
  </si>
  <si>
    <t>77020105</t>
  </si>
  <si>
    <t>001131500</t>
  </si>
  <si>
    <t>รพ.กุยบุรี</t>
  </si>
  <si>
    <t>โรงพยาบาลกุยบุรี</t>
  </si>
  <si>
    <t>7702</t>
  </si>
  <si>
    <t>กุยบุรี</t>
  </si>
  <si>
    <t>770201</t>
  </si>
  <si>
    <t>77030306</t>
  </si>
  <si>
    <t>001131600</t>
  </si>
  <si>
    <t>รพ.ทับสะแก</t>
  </si>
  <si>
    <t>โรงพยาบาลทับสะแก</t>
  </si>
  <si>
    <t>7703</t>
  </si>
  <si>
    <t>ทับสะแก</t>
  </si>
  <si>
    <t>770303</t>
  </si>
  <si>
    <t>นาหูกวาง</t>
  </si>
  <si>
    <t>77050104</t>
  </si>
  <si>
    <t>001131800</t>
  </si>
  <si>
    <t>รพ.บางสะพานน้อย</t>
  </si>
  <si>
    <t>โรงพยาบาลบางสะพานน้อย</t>
  </si>
  <si>
    <t>7705</t>
  </si>
  <si>
    <t>บางสะพานน้อย</t>
  </si>
  <si>
    <t>770501</t>
  </si>
  <si>
    <t>77060805</t>
  </si>
  <si>
    <t>001131900</t>
  </si>
  <si>
    <t>รพ.ปราณบุรี</t>
  </si>
  <si>
    <t>โรงพยาบาลปราณบุรี</t>
  </si>
  <si>
    <t>7706</t>
  </si>
  <si>
    <t>ปราณบุรี</t>
  </si>
  <si>
    <t>770608</t>
  </si>
  <si>
    <t>วังก์พง</t>
  </si>
  <si>
    <t>76010200</t>
  </si>
  <si>
    <t>001073600</t>
  </si>
  <si>
    <t>รพ.พระจอมเกล้า</t>
  </si>
  <si>
    <t>โรงพยาบาลพระจอมเกล้า</t>
  </si>
  <si>
    <t>76</t>
  </si>
  <si>
    <t>7601</t>
  </si>
  <si>
    <t>เมืองเพชรบุรี</t>
  </si>
  <si>
    <t>760102</t>
  </si>
  <si>
    <t>คลองกระแชง</t>
  </si>
  <si>
    <t>76040100</t>
  </si>
  <si>
    <t>001131000</t>
  </si>
  <si>
    <t>รพ.ชะอำ</t>
  </si>
  <si>
    <t>โรงพยาบาลชะอำ</t>
  </si>
  <si>
    <t>7604</t>
  </si>
  <si>
    <t>ชะอำ</t>
  </si>
  <si>
    <t>760401</t>
  </si>
  <si>
    <t>76050101</t>
  </si>
  <si>
    <t>001131100</t>
  </si>
  <si>
    <t>รพ.ท่ายาง</t>
  </si>
  <si>
    <t>โรงพยาบาลท่ายาง</t>
  </si>
  <si>
    <t>7605</t>
  </si>
  <si>
    <t>ท่ายาง</t>
  </si>
  <si>
    <t>760501</t>
  </si>
  <si>
    <t>76080305</t>
  </si>
  <si>
    <t>001131400</t>
  </si>
  <si>
    <t>รพ.แก่งกระจาน</t>
  </si>
  <si>
    <t>โรงพยาบาลแก่งกระจาน</t>
  </si>
  <si>
    <t>7608</t>
  </si>
  <si>
    <t>แก่งกระจาน</t>
  </si>
  <si>
    <t>760803</t>
  </si>
  <si>
    <t>วังจันทร์</t>
  </si>
  <si>
    <t>76020105</t>
  </si>
  <si>
    <t>001130800</t>
  </si>
  <si>
    <t>รพ.เขาย้อย</t>
  </si>
  <si>
    <t>โรงพยาบาลเขาย้อย</t>
  </si>
  <si>
    <t>7602</t>
  </si>
  <si>
    <t>เขาย้อย</t>
  </si>
  <si>
    <t>760201</t>
  </si>
  <si>
    <t>76061608</t>
  </si>
  <si>
    <t>001131200</t>
  </si>
  <si>
    <t>รพ.บ้านลาด</t>
  </si>
  <si>
    <t>โรงพยาบาลบ้านลาด</t>
  </si>
  <si>
    <t>7606</t>
  </si>
  <si>
    <t>บ้านลาด</t>
  </si>
  <si>
    <t>760616</t>
  </si>
  <si>
    <t>76070103</t>
  </si>
  <si>
    <t>001131300</t>
  </si>
  <si>
    <t>รพ.บ้านแหลม</t>
  </si>
  <si>
    <t>โรงพยาบาลบ้านแหลม</t>
  </si>
  <si>
    <t>7607</t>
  </si>
  <si>
    <t>บ้านแหลม</t>
  </si>
  <si>
    <t>760701</t>
  </si>
  <si>
    <t>76030111</t>
  </si>
  <si>
    <t>001130900</t>
  </si>
  <si>
    <t>รพ.หนองหญ้าปล้อง</t>
  </si>
  <si>
    <t>โรงพยาบาลหนองหญ้าปล้อง</t>
  </si>
  <si>
    <t>7603</t>
  </si>
  <si>
    <t>หนองหญ้าปล้อง</t>
  </si>
  <si>
    <t>760301</t>
  </si>
  <si>
    <t>70010101</t>
  </si>
  <si>
    <t>001067700</t>
  </si>
  <si>
    <t>รพ.ราชบุรี</t>
  </si>
  <si>
    <t>โรงพยาบาลราชบุรี</t>
  </si>
  <si>
    <t>70</t>
  </si>
  <si>
    <t>7001</t>
  </si>
  <si>
    <t>เมืองราชบุรี</t>
  </si>
  <si>
    <t>700101</t>
  </si>
  <si>
    <t>หน้าเมือง</t>
  </si>
  <si>
    <t>70050101</t>
  </si>
  <si>
    <t>001072900</t>
  </si>
  <si>
    <t>รพ.บ้านโป่ง</t>
  </si>
  <si>
    <t>โรงพยาบาลบ้านโป่ง</t>
  </si>
  <si>
    <t>7005</t>
  </si>
  <si>
    <t>บ้านโป่ง</t>
  </si>
  <si>
    <t>700501</t>
  </si>
  <si>
    <t>70041104</t>
  </si>
  <si>
    <t>001072800</t>
  </si>
  <si>
    <t>รพ.ดำเนินสะดวก</t>
  </si>
  <si>
    <t>โรงพยาบาลดำเนินสะดวก</t>
  </si>
  <si>
    <t>7004</t>
  </si>
  <si>
    <t>ดำเนินสะดวก</t>
  </si>
  <si>
    <t>700411</t>
  </si>
  <si>
    <t>ท่านัด</t>
  </si>
  <si>
    <t>70070100</t>
  </si>
  <si>
    <t>001073000</t>
  </si>
  <si>
    <t>รพ.โพธาราม</t>
  </si>
  <si>
    <t>โรงพยาบาลโพธาราม</t>
  </si>
  <si>
    <t>7007</t>
  </si>
  <si>
    <t>โพธาราม</t>
  </si>
  <si>
    <t>700701</t>
  </si>
  <si>
    <t>70020108</t>
  </si>
  <si>
    <t>001145800</t>
  </si>
  <si>
    <t>รพ.สมเด็จพระยุพราชจอมบึง</t>
  </si>
  <si>
    <t>โรงพยาบาลสมเด็จพระยุพราชจอมบึง</t>
  </si>
  <si>
    <t>7002</t>
  </si>
  <si>
    <t>จอมบึง</t>
  </si>
  <si>
    <t>700201</t>
  </si>
  <si>
    <t>70070902</t>
  </si>
  <si>
    <t>001127500</t>
  </si>
  <si>
    <t>รพ.เจ็ดเสมียน</t>
  </si>
  <si>
    <t>โรงพยาบาลเจ็ดเสมียน</t>
  </si>
  <si>
    <t>700709</t>
  </si>
  <si>
    <t>เจ็ดเสมียน</t>
  </si>
  <si>
    <t>70060205</t>
  </si>
  <si>
    <t>001127400</t>
  </si>
  <si>
    <t>รพ.บางแพ</t>
  </si>
  <si>
    <t>โรงพยาบาลบางแพ</t>
  </si>
  <si>
    <t>7006</t>
  </si>
  <si>
    <t>บางแพ</t>
  </si>
  <si>
    <t>700602</t>
  </si>
  <si>
    <t>วังเย็น</t>
  </si>
  <si>
    <t>70080508</t>
  </si>
  <si>
    <t>001127600</t>
  </si>
  <si>
    <t>รพ.ปากท่อ</t>
  </si>
  <si>
    <t>โรงพยาบาลปากท่อ</t>
  </si>
  <si>
    <t>7008</t>
  </si>
  <si>
    <t>ปากท่อ</t>
  </si>
  <si>
    <t>700805</t>
  </si>
  <si>
    <t>70090305</t>
  </si>
  <si>
    <t>001127700</t>
  </si>
  <si>
    <t>รพ.วัดเพลง</t>
  </si>
  <si>
    <t>โรงพยาบาลวัดเพลง</t>
  </si>
  <si>
    <t>7009</t>
  </si>
  <si>
    <t>วัดเพลง</t>
  </si>
  <si>
    <t>700903</t>
  </si>
  <si>
    <t>70030405</t>
  </si>
  <si>
    <t>001127300</t>
  </si>
  <si>
    <t>รพ.สวนผึ้ง</t>
  </si>
  <si>
    <t>โรงพยาบาลสวนผึ้ง</t>
  </si>
  <si>
    <t>7003</t>
  </si>
  <si>
    <t>สวนผึ้ง</t>
  </si>
  <si>
    <t>700304</t>
  </si>
  <si>
    <t>ท่าเคย</t>
  </si>
  <si>
    <t>70100103</t>
  </si>
  <si>
    <t>002885800</t>
  </si>
  <si>
    <t>รพ.บ้านคา</t>
  </si>
  <si>
    <t>โรงพยาบาลบ้านคา</t>
  </si>
  <si>
    <t>7010</t>
  </si>
  <si>
    <t>บ้านคา</t>
  </si>
  <si>
    <t>701001</t>
  </si>
  <si>
    <t>75010100</t>
  </si>
  <si>
    <t>001073500</t>
  </si>
  <si>
    <t>รพ.สมเด็จพระพุทธเลิศหล้า</t>
  </si>
  <si>
    <t>โรงพยาบาลสมเด็จพระพุทธเลิศหล้า</t>
  </si>
  <si>
    <t>75</t>
  </si>
  <si>
    <t>7501</t>
  </si>
  <si>
    <t>เมืองสมุทรสงคราม</t>
  </si>
  <si>
    <t>750101</t>
  </si>
  <si>
    <t>แม่กลอง</t>
  </si>
  <si>
    <t>75020106</t>
  </si>
  <si>
    <t>001130600</t>
  </si>
  <si>
    <t>รพ.นภาลัย</t>
  </si>
  <si>
    <t>โรงพยาบาลนภาลัย</t>
  </si>
  <si>
    <t>7502</t>
  </si>
  <si>
    <t>บางคนที</t>
  </si>
  <si>
    <t>750201</t>
  </si>
  <si>
    <t>กระดังงา</t>
  </si>
  <si>
    <t>75030707</t>
  </si>
  <si>
    <t>001130700</t>
  </si>
  <si>
    <t>รพ.อัมพวา</t>
  </si>
  <si>
    <t>โรงพยาบาลอัมพวา</t>
  </si>
  <si>
    <t>7503</t>
  </si>
  <si>
    <t>อัมพวา</t>
  </si>
  <si>
    <t>750307</t>
  </si>
  <si>
    <t>แควอ้อม</t>
  </si>
  <si>
    <t>74010100</t>
  </si>
  <si>
    <t>001073400</t>
  </si>
  <si>
    <t>รพ.สมุทรสาคร</t>
  </si>
  <si>
    <t>โรงพยาบาลสมุทรสาคร</t>
  </si>
  <si>
    <t>74</t>
  </si>
  <si>
    <t>7401</t>
  </si>
  <si>
    <t>เมืองสมุทรสาคร</t>
  </si>
  <si>
    <t>740101</t>
  </si>
  <si>
    <t>มหาชัย</t>
  </si>
  <si>
    <t>74020100</t>
  </si>
  <si>
    <t>001130400</t>
  </si>
  <si>
    <t>รพ.กระทุ่มแบน</t>
  </si>
  <si>
    <t>โรงพยาบาลกระทุ่มแบน</t>
  </si>
  <si>
    <t>7402</t>
  </si>
  <si>
    <t>กระทุ่มแบน</t>
  </si>
  <si>
    <t>740201</t>
  </si>
  <si>
    <t>ตลาดกระทุ่มแบน</t>
  </si>
  <si>
    <t>72010100</t>
  </si>
  <si>
    <t>001067800</t>
  </si>
  <si>
    <t>รพ.เจ้าพระยายมราช</t>
  </si>
  <si>
    <t>โรงพยาบาลเจ้าพระยายมราช</t>
  </si>
  <si>
    <t>72</t>
  </si>
  <si>
    <t>7201</t>
  </si>
  <si>
    <t>เมืองสุพรรณบุรี</t>
  </si>
  <si>
    <t>720101</t>
  </si>
  <si>
    <t>ท่าพี่เลี้ยง</t>
  </si>
  <si>
    <t>72070100</t>
  </si>
  <si>
    <t>001073300</t>
  </si>
  <si>
    <t>รพ.สมเด็จพระสังฆราชองค์ที่๑๗</t>
  </si>
  <si>
    <t>โรงพยาบาลสมเด็จพระสังฆราชองค์ที่๑๗</t>
  </si>
  <si>
    <t>7207</t>
  </si>
  <si>
    <t>สองพี่น้อง</t>
  </si>
  <si>
    <t>720701</t>
  </si>
  <si>
    <t>72090315</t>
  </si>
  <si>
    <t>001129500</t>
  </si>
  <si>
    <t>รพ.อู่ทอง</t>
  </si>
  <si>
    <t>โรงพยาบาลอู่ทอง</t>
  </si>
  <si>
    <t>7209</t>
  </si>
  <si>
    <t>อู่ทอง</t>
  </si>
  <si>
    <t>720903</t>
  </si>
  <si>
    <t>จรเข้สามพัน</t>
  </si>
  <si>
    <t>72030201</t>
  </si>
  <si>
    <t>001129000</t>
  </si>
  <si>
    <t>รพ.ด่านช้าง</t>
  </si>
  <si>
    <t>โรงพยาบาลด่านช้าง</t>
  </si>
  <si>
    <t>7203</t>
  </si>
  <si>
    <t>ด่านช้าง</t>
  </si>
  <si>
    <t>720302</t>
  </si>
  <si>
    <t>72020102</t>
  </si>
  <si>
    <t>001128900</t>
  </si>
  <si>
    <t>รพ.เดิมบางนางบวช</t>
  </si>
  <si>
    <t>โรงพยาบาลเดิมบางนางบวช</t>
  </si>
  <si>
    <t>7202</t>
  </si>
  <si>
    <t>เดิมบางนางบวช</t>
  </si>
  <si>
    <t>720201</t>
  </si>
  <si>
    <t>เขาพระ</t>
  </si>
  <si>
    <t>72060105</t>
  </si>
  <si>
    <t>001129300</t>
  </si>
  <si>
    <t>รพ.ดอนเจดีย์</t>
  </si>
  <si>
    <t>โรงพยาบาลดอนเจดีย์</t>
  </si>
  <si>
    <t>7206</t>
  </si>
  <si>
    <t>ดอนเจดีย์</t>
  </si>
  <si>
    <t>720601</t>
  </si>
  <si>
    <t>72040105</t>
  </si>
  <si>
    <t>001129100</t>
  </si>
  <si>
    <t>รพ.บางปลาม้า</t>
  </si>
  <si>
    <t>โรงพยาบาลบางปลาม้า</t>
  </si>
  <si>
    <t>7204</t>
  </si>
  <si>
    <t>บางปลาม้า</t>
  </si>
  <si>
    <t>720401</t>
  </si>
  <si>
    <t>โคกคราม</t>
  </si>
  <si>
    <t>72050801</t>
  </si>
  <si>
    <t>001129200</t>
  </si>
  <si>
    <t>รพ.ศรีประจันต์</t>
  </si>
  <si>
    <t>โรงพยาบาลศรีประจันต์</t>
  </si>
  <si>
    <t>7205</t>
  </si>
  <si>
    <t>ศรีประจันต์</t>
  </si>
  <si>
    <t>720508</t>
  </si>
  <si>
    <t>วังน้ำซับ</t>
  </si>
  <si>
    <t>72080407</t>
  </si>
  <si>
    <t>001129400</t>
  </si>
  <si>
    <t>รพ.สามชุก</t>
  </si>
  <si>
    <t>โรงพยาบาลสามชุก</t>
  </si>
  <si>
    <t>7208</t>
  </si>
  <si>
    <t>สามชุก</t>
  </si>
  <si>
    <t>720804</t>
  </si>
  <si>
    <t>หนองผักนาก</t>
  </si>
  <si>
    <t>72100105</t>
  </si>
  <si>
    <t>001129600</t>
  </si>
  <si>
    <t>รพ.หนองหญ้าไซ</t>
  </si>
  <si>
    <t>โรงพยาบาลหนองหญ้าไซ</t>
  </si>
  <si>
    <t>7210</t>
  </si>
  <si>
    <t>หนองหญ้าไซ</t>
  </si>
  <si>
    <t>721001</t>
  </si>
  <si>
    <t>22010200</t>
  </si>
  <si>
    <t>001066400</t>
  </si>
  <si>
    <t>รพ.พระปกเกล้า</t>
  </si>
  <si>
    <t>โรงพยาบาลพระปกเกล้า</t>
  </si>
  <si>
    <t>22</t>
  </si>
  <si>
    <t>2201</t>
  </si>
  <si>
    <t>เมืองจันทบุรี</t>
  </si>
  <si>
    <t>220102</t>
  </si>
  <si>
    <t>วัดใหม่</t>
  </si>
  <si>
    <t>22020100</t>
  </si>
  <si>
    <t>001083400</t>
  </si>
  <si>
    <t>รพ.ขลุง</t>
  </si>
  <si>
    <t>โรงพยาบาลขลุง</t>
  </si>
  <si>
    <t>2202</t>
  </si>
  <si>
    <t>ขลุง</t>
  </si>
  <si>
    <t>220201</t>
  </si>
  <si>
    <t>22090112</t>
  </si>
  <si>
    <t>001084300</t>
  </si>
  <si>
    <t>รพ.นายายอาม</t>
  </si>
  <si>
    <t>โรงพยาบาลนายายอาม</t>
  </si>
  <si>
    <t>2209</t>
  </si>
  <si>
    <t>นายายอาม</t>
  </si>
  <si>
    <t>220901</t>
  </si>
  <si>
    <t>22050101</t>
  </si>
  <si>
    <t>001083900</t>
  </si>
  <si>
    <t>รพ.มะขาม</t>
  </si>
  <si>
    <t>โรงพยาบาลมะขาม</t>
  </si>
  <si>
    <t>2205</t>
  </si>
  <si>
    <t>มะขาม</t>
  </si>
  <si>
    <t>220501</t>
  </si>
  <si>
    <t>22070101</t>
  </si>
  <si>
    <t>001084100</t>
  </si>
  <si>
    <t>รพ.สอยดาว</t>
  </si>
  <si>
    <t>โรงพยาบาลสอยดาว</t>
  </si>
  <si>
    <t>2207</t>
  </si>
  <si>
    <t>สอยดาว</t>
  </si>
  <si>
    <t>220701</t>
  </si>
  <si>
    <t>ปะตง</t>
  </si>
  <si>
    <t>22080103</t>
  </si>
  <si>
    <t>001084200</t>
  </si>
  <si>
    <t>รพ.แก่งหางแมว</t>
  </si>
  <si>
    <t>โรงพยาบาลแก่งหางแมว</t>
  </si>
  <si>
    <t>2208</t>
  </si>
  <si>
    <t>แก่งหางแมว</t>
  </si>
  <si>
    <t>220801</t>
  </si>
  <si>
    <t>22100110</t>
  </si>
  <si>
    <t>001084400</t>
  </si>
  <si>
    <t>รพ.เขาคิชฌกูฏ</t>
  </si>
  <si>
    <t>โรงพยาบาลเขาคิชฌกูฏ</t>
  </si>
  <si>
    <t>2210</t>
  </si>
  <si>
    <t>เขาคิชฌกูฏ</t>
  </si>
  <si>
    <t>221001</t>
  </si>
  <si>
    <t>ชากไทย</t>
  </si>
  <si>
    <t>22030712</t>
  </si>
  <si>
    <t>001083600</t>
  </si>
  <si>
    <t>รพ.เขาสุกิม</t>
  </si>
  <si>
    <t>โรงพยาบาลเขาสุกิม</t>
  </si>
  <si>
    <t>2203</t>
  </si>
  <si>
    <t>ท่าใหม่</t>
  </si>
  <si>
    <t>220307</t>
  </si>
  <si>
    <t>เขาบายศรี</t>
  </si>
  <si>
    <t>22030100</t>
  </si>
  <si>
    <t>001083500</t>
  </si>
  <si>
    <t>รพ.ท่าใหม่</t>
  </si>
  <si>
    <t>โรงพยาบาลท่าใหม่</t>
  </si>
  <si>
    <t>220301</t>
  </si>
  <si>
    <t>22040101</t>
  </si>
  <si>
    <t>001083800</t>
  </si>
  <si>
    <t>รพ.โป่งน้ำร้อน</t>
  </si>
  <si>
    <t>โรงพยาบาลโป่งน้ำร้อน</t>
  </si>
  <si>
    <t>2204</t>
  </si>
  <si>
    <t>โป่งน้ำร้อน</t>
  </si>
  <si>
    <t>220401</t>
  </si>
  <si>
    <t>ทับไทร</t>
  </si>
  <si>
    <t>22030805</t>
  </si>
  <si>
    <t>001083700</t>
  </si>
  <si>
    <t>รพ.สองพี่น้อง</t>
  </si>
  <si>
    <t>โรงพยาบาลสองพี่น้อง</t>
  </si>
  <si>
    <t>220308</t>
  </si>
  <si>
    <t>22060101</t>
  </si>
  <si>
    <t>001084000</t>
  </si>
  <si>
    <t>รพ.แหลมสิงห์</t>
  </si>
  <si>
    <t>โรงพยาบาลแหลมสิงห์</t>
  </si>
  <si>
    <t>2206</t>
  </si>
  <si>
    <t>แหลมสิงห์</t>
  </si>
  <si>
    <t>220601</t>
  </si>
  <si>
    <t>ปากน้ำแหลมสิงห์</t>
  </si>
  <si>
    <t>24010100</t>
  </si>
  <si>
    <t>001069700</t>
  </si>
  <si>
    <t>รพ.พุทธโสธร</t>
  </si>
  <si>
    <t>โรงพยาบาลพุทธโสธร</t>
  </si>
  <si>
    <t>24</t>
  </si>
  <si>
    <t>2401</t>
  </si>
  <si>
    <t>เมืองฉะเชิงเทรา</t>
  </si>
  <si>
    <t>240101</t>
  </si>
  <si>
    <t>24060604</t>
  </si>
  <si>
    <t>001085400</t>
  </si>
  <si>
    <t>รพ.พนมสารคาม</t>
  </si>
  <si>
    <t>โรงพยาบาลพนมสารคาม</t>
  </si>
  <si>
    <t>2406</t>
  </si>
  <si>
    <t>พนมสารคาม</t>
  </si>
  <si>
    <t>240606</t>
  </si>
  <si>
    <t>ท่าถ่าน</t>
  </si>
  <si>
    <t>24080104</t>
  </si>
  <si>
    <t>001085500</t>
  </si>
  <si>
    <t>รพ.สนามชัยเขต</t>
  </si>
  <si>
    <t>โรงพยาบาลสนามชัยเขต</t>
  </si>
  <si>
    <t>2408</t>
  </si>
  <si>
    <t>สนามชัยเขต</t>
  </si>
  <si>
    <t>240801</t>
  </si>
  <si>
    <t>คู้ยายหมี</t>
  </si>
  <si>
    <t>24030402</t>
  </si>
  <si>
    <t>001085100</t>
  </si>
  <si>
    <t>รพ.บางน้ำเปรี้ยว</t>
  </si>
  <si>
    <t>โรงพยาบาลบางน้ำเปรี้ยว</t>
  </si>
  <si>
    <t>2403</t>
  </si>
  <si>
    <t>บางน้ำเปรี้ยว</t>
  </si>
  <si>
    <t>240304</t>
  </si>
  <si>
    <t>หมอนทอง</t>
  </si>
  <si>
    <t>24040113</t>
  </si>
  <si>
    <t>001085200</t>
  </si>
  <si>
    <t>รพ.บางปะกง</t>
  </si>
  <si>
    <t>โรงพยาบาลบางปะกง</t>
  </si>
  <si>
    <t>2404</t>
  </si>
  <si>
    <t>บางปะกง</t>
  </si>
  <si>
    <t>240401</t>
  </si>
  <si>
    <t>24100113</t>
  </si>
  <si>
    <t>001083300</t>
  </si>
  <si>
    <t>รพ.ท่าตะเกียบ</t>
  </si>
  <si>
    <t>โรงพยาบาลท่าตะเกียบ</t>
  </si>
  <si>
    <t>2410</t>
  </si>
  <si>
    <t>ท่าตะเกียบ</t>
  </si>
  <si>
    <t>241001</t>
  </si>
  <si>
    <t>24020901</t>
  </si>
  <si>
    <t>001085000</t>
  </si>
  <si>
    <t>รพ.บางคล้า</t>
  </si>
  <si>
    <t>โรงพยาบาลบางคล้า</t>
  </si>
  <si>
    <t>2402</t>
  </si>
  <si>
    <t>บางคล้า</t>
  </si>
  <si>
    <t>240209</t>
  </si>
  <si>
    <t>ปากน้ำ</t>
  </si>
  <si>
    <t>24050101</t>
  </si>
  <si>
    <t>001085300</t>
  </si>
  <si>
    <t>รพ.บ้านโพธิ์</t>
  </si>
  <si>
    <t>โรงพยาบาลบ้านโพธิ์</t>
  </si>
  <si>
    <t>2405</t>
  </si>
  <si>
    <t>บ้านโพธิ์</t>
  </si>
  <si>
    <t>240501</t>
  </si>
  <si>
    <t>24090204</t>
  </si>
  <si>
    <t>001085600</t>
  </si>
  <si>
    <t>รพ.แปลงยาว</t>
  </si>
  <si>
    <t>โรงพยาบาลแปลงยาว</t>
  </si>
  <si>
    <t>2409</t>
  </si>
  <si>
    <t>แปลงยาว</t>
  </si>
  <si>
    <t>240902</t>
  </si>
  <si>
    <t>24070301</t>
  </si>
  <si>
    <t>001374700</t>
  </si>
  <si>
    <t>รพ.ราชสาส์น</t>
  </si>
  <si>
    <t>โรงพยาบาลราชสาส์น</t>
  </si>
  <si>
    <t>2407</t>
  </si>
  <si>
    <t>ราชสาส์น</t>
  </si>
  <si>
    <t>240703</t>
  </si>
  <si>
    <t>ดงน้อย</t>
  </si>
  <si>
    <t>24110204</t>
  </si>
  <si>
    <t>003132700</t>
  </si>
  <si>
    <t>รพ.คลองเขื่อน</t>
  </si>
  <si>
    <t>โรงพยาบาลคลองเขื่อน</t>
  </si>
  <si>
    <t>2411</t>
  </si>
  <si>
    <t>คลองเขื่อน</t>
  </si>
  <si>
    <t>241102</t>
  </si>
  <si>
    <t>20010502</t>
  </si>
  <si>
    <t>001066200</t>
  </si>
  <si>
    <t>รพ.ชลบุรี</t>
  </si>
  <si>
    <t>โรงพยาบาลชลบุรี</t>
  </si>
  <si>
    <t>2001</t>
  </si>
  <si>
    <t>เมืองชลบุรี</t>
  </si>
  <si>
    <t>200105</t>
  </si>
  <si>
    <t>บ้านสวน</t>
  </si>
  <si>
    <t>20040805</t>
  </si>
  <si>
    <t>001081900</t>
  </si>
  <si>
    <t>รพ.บางละมุง</t>
  </si>
  <si>
    <t>โรงพยาบาลบางละมุง</t>
  </si>
  <si>
    <t>2004</t>
  </si>
  <si>
    <t>บางละมุง</t>
  </si>
  <si>
    <t>200408</t>
  </si>
  <si>
    <t>นาเกลือ</t>
  </si>
  <si>
    <t>20060901</t>
  </si>
  <si>
    <t>001082200</t>
  </si>
  <si>
    <t>รพ.พนัสนิคม</t>
  </si>
  <si>
    <t>โรงพยาบาลพนัสนิคม</t>
  </si>
  <si>
    <t>2006</t>
  </si>
  <si>
    <t>พนัสนิคม</t>
  </si>
  <si>
    <t>200609</t>
  </si>
  <si>
    <t>กุฎโง้ง</t>
  </si>
  <si>
    <t>20020101</t>
  </si>
  <si>
    <t>001081700</t>
  </si>
  <si>
    <t>รพ.บ้านบึง</t>
  </si>
  <si>
    <t>โรงพยาบาลบ้านบึง</t>
  </si>
  <si>
    <t>2002</t>
  </si>
  <si>
    <t>บ้านบึง</t>
  </si>
  <si>
    <t>200201</t>
  </si>
  <si>
    <t>20070307</t>
  </si>
  <si>
    <t>001082300</t>
  </si>
  <si>
    <t>รพ.แหลมฉบัง</t>
  </si>
  <si>
    <t>โรงพยาบาลแหลมฉบัง</t>
  </si>
  <si>
    <t>2007</t>
  </si>
  <si>
    <t>ศรีราชา</t>
  </si>
  <si>
    <t>200703</t>
  </si>
  <si>
    <t>ทุ่งสุขลา</t>
  </si>
  <si>
    <t>20050108</t>
  </si>
  <si>
    <t>001082100</t>
  </si>
  <si>
    <t>รพ.พานทอง</t>
  </si>
  <si>
    <t>โรงพยาบาลพานทอง</t>
  </si>
  <si>
    <t>2005</t>
  </si>
  <si>
    <t>พานทอง</t>
  </si>
  <si>
    <t>200501</t>
  </si>
  <si>
    <t>20090301</t>
  </si>
  <si>
    <t>001082500</t>
  </si>
  <si>
    <t>รพ.สัตหีบกม.๑๐</t>
  </si>
  <si>
    <t>โรงพยาบาลสัตหีบกม.๑๐</t>
  </si>
  <si>
    <t>2009</t>
  </si>
  <si>
    <t>สัตหีบ</t>
  </si>
  <si>
    <t>200903</t>
  </si>
  <si>
    <t>พลูตาหลวง</t>
  </si>
  <si>
    <t>20110114</t>
  </si>
  <si>
    <t>002800600</t>
  </si>
  <si>
    <t>รพ.เกาะจันทร์</t>
  </si>
  <si>
    <t>โรงพยาบาลเกาะจันทร์</t>
  </si>
  <si>
    <t>2011</t>
  </si>
  <si>
    <t>เกาะจันทร์</t>
  </si>
  <si>
    <t>201101</t>
  </si>
  <si>
    <t>20080101</t>
  </si>
  <si>
    <t>001082400</t>
  </si>
  <si>
    <t>รพ.เกาะสีชัง</t>
  </si>
  <si>
    <t>โรงพยาบาลเกาะสีชัง</t>
  </si>
  <si>
    <t>2008</t>
  </si>
  <si>
    <t>เกาะสีชัง</t>
  </si>
  <si>
    <t>200801</t>
  </si>
  <si>
    <t>ท่าเทววงษ์</t>
  </si>
  <si>
    <t>20100101</t>
  </si>
  <si>
    <t>001082600</t>
  </si>
  <si>
    <t>รพ.บ่อทอง</t>
  </si>
  <si>
    <t>โรงพยาบาลบ่อทอง</t>
  </si>
  <si>
    <t>2010</t>
  </si>
  <si>
    <t>201001</t>
  </si>
  <si>
    <t>20040611</t>
  </si>
  <si>
    <t>001082000</t>
  </si>
  <si>
    <t>รพ.วัดญาณสังวราราม</t>
  </si>
  <si>
    <t>โรงพยาบาลวัดญาณสังวราราม</t>
  </si>
  <si>
    <t>200406</t>
  </si>
  <si>
    <t>ห้วยใหญ่</t>
  </si>
  <si>
    <t>20030101</t>
  </si>
  <si>
    <t>001081800</t>
  </si>
  <si>
    <t>รพ.หนองใหญ่</t>
  </si>
  <si>
    <t>โรงพยาบาลหนองใหญ่</t>
  </si>
  <si>
    <t>2003</t>
  </si>
  <si>
    <t>หนองใหญ่</t>
  </si>
  <si>
    <t>200301</t>
  </si>
  <si>
    <t>23010700</t>
  </si>
  <si>
    <t>001069600</t>
  </si>
  <si>
    <t>รพ.ตราด</t>
  </si>
  <si>
    <t>โรงพยาบาลตราด</t>
  </si>
  <si>
    <t>23</t>
  </si>
  <si>
    <t>2301</t>
  </si>
  <si>
    <t>เมืองตราด</t>
  </si>
  <si>
    <t>230107</t>
  </si>
  <si>
    <t>วังกระแจะ</t>
  </si>
  <si>
    <t>23070102</t>
  </si>
  <si>
    <t>001381600</t>
  </si>
  <si>
    <t>รพ.เกาะช้าง</t>
  </si>
  <si>
    <t>โรงพยาบาลเกาะช้าง</t>
  </si>
  <si>
    <t>2307</t>
  </si>
  <si>
    <t>เกาะช้าง</t>
  </si>
  <si>
    <t>230701</t>
  </si>
  <si>
    <t>23030201</t>
  </si>
  <si>
    <t>001084600</t>
  </si>
  <si>
    <t>รพ.เขาสมิง</t>
  </si>
  <si>
    <t>โรงพยาบาลเขาสมิง</t>
  </si>
  <si>
    <t>2303</t>
  </si>
  <si>
    <t>เขาสมิง</t>
  </si>
  <si>
    <t>230302</t>
  </si>
  <si>
    <t>แสนตุ้ง</t>
  </si>
  <si>
    <t>23020109</t>
  </si>
  <si>
    <t>001084500</t>
  </si>
  <si>
    <t>รพ.คลองใหญ่</t>
  </si>
  <si>
    <t>โรงพยาบาลคลองใหญ่</t>
  </si>
  <si>
    <t>2302</t>
  </si>
  <si>
    <t>คลองใหญ่</t>
  </si>
  <si>
    <t>230201</t>
  </si>
  <si>
    <t>23040104</t>
  </si>
  <si>
    <t>001084700</t>
  </si>
  <si>
    <t>รพ.บ่อไร่</t>
  </si>
  <si>
    <t>โรงพยาบาลบ่อไร่</t>
  </si>
  <si>
    <t>2304</t>
  </si>
  <si>
    <t>บ่อไร่</t>
  </si>
  <si>
    <t>230401</t>
  </si>
  <si>
    <t>23050106</t>
  </si>
  <si>
    <t>001084800</t>
  </si>
  <si>
    <t>รพ.แหลมงอบ</t>
  </si>
  <si>
    <t>โรงพยาบาลแหลมงอบ</t>
  </si>
  <si>
    <t>2305</t>
  </si>
  <si>
    <t>แหลมงอบ</t>
  </si>
  <si>
    <t>230501</t>
  </si>
  <si>
    <t>23060201</t>
  </si>
  <si>
    <t>001084900</t>
  </si>
  <si>
    <t>รพ.เกาะกูด</t>
  </si>
  <si>
    <t>โรงพยาบาลเกาะกูด</t>
  </si>
  <si>
    <t>2306</t>
  </si>
  <si>
    <t>เกาะกูด</t>
  </si>
  <si>
    <t>230602</t>
  </si>
  <si>
    <t>25010512</t>
  </si>
  <si>
    <t>001066500</t>
  </si>
  <si>
    <t>รพ.เจ้าพระยาอภัยภูเบศร</t>
  </si>
  <si>
    <t>โรงพยาบาลเจ้าพระยาอภัยภูเบศร</t>
  </si>
  <si>
    <t>25</t>
  </si>
  <si>
    <t>2501</t>
  </si>
  <si>
    <t>เมืองปราจีนบุรี</t>
  </si>
  <si>
    <t>250105</t>
  </si>
  <si>
    <t>ท่างาม</t>
  </si>
  <si>
    <t>25020105</t>
  </si>
  <si>
    <t>001085700</t>
  </si>
  <si>
    <t>รพ.กบินทร์บุรี</t>
  </si>
  <si>
    <t>โรงพยาบาลกบินทร์บุรี</t>
  </si>
  <si>
    <t>2502</t>
  </si>
  <si>
    <t>กบินทร์บุรี</t>
  </si>
  <si>
    <t>250201</t>
  </si>
  <si>
    <t>กบินทร์</t>
  </si>
  <si>
    <t>25030201</t>
  </si>
  <si>
    <t>001085800</t>
  </si>
  <si>
    <t>รพ.นาดี</t>
  </si>
  <si>
    <t>โรงพยาบาลนาดี</t>
  </si>
  <si>
    <t>2503</t>
  </si>
  <si>
    <t>นาดี</t>
  </si>
  <si>
    <t>250302</t>
  </si>
  <si>
    <t>สำพันตา</t>
  </si>
  <si>
    <t>25060201</t>
  </si>
  <si>
    <t>001085900</t>
  </si>
  <si>
    <t>รพ.บ้านสร้าง</t>
  </si>
  <si>
    <t>โรงพยาบาลบ้านสร้าง</t>
  </si>
  <si>
    <t>2506</t>
  </si>
  <si>
    <t>บ้านสร้าง</t>
  </si>
  <si>
    <t>250602</t>
  </si>
  <si>
    <t>บางกระเบา</t>
  </si>
  <si>
    <t>25070104</t>
  </si>
  <si>
    <t>001086000</t>
  </si>
  <si>
    <t>รพ.ประจันตคาม</t>
  </si>
  <si>
    <t>โรงพยาบาลประจันตคาม</t>
  </si>
  <si>
    <t>2507</t>
  </si>
  <si>
    <t>ประจันตคาม</t>
  </si>
  <si>
    <t>250701</t>
  </si>
  <si>
    <t>25080109</t>
  </si>
  <si>
    <t>001086100</t>
  </si>
  <si>
    <t>รพ.ศรีมหาโพธิ</t>
  </si>
  <si>
    <t>โรงพยาบาลศรีมหาโพธิ</t>
  </si>
  <si>
    <t>2508</t>
  </si>
  <si>
    <t>ศรีมหาโพธิ</t>
  </si>
  <si>
    <t>250801</t>
  </si>
  <si>
    <t>25090104</t>
  </si>
  <si>
    <t>001086200</t>
  </si>
  <si>
    <t>รพ.ศรีมโหสถ</t>
  </si>
  <si>
    <t>โรงพยาบาลศรีมโหสถ</t>
  </si>
  <si>
    <t>2509</t>
  </si>
  <si>
    <t>ศรีมโหสถ</t>
  </si>
  <si>
    <t>250901</t>
  </si>
  <si>
    <t>โคกปีบ</t>
  </si>
  <si>
    <t>21010100</t>
  </si>
  <si>
    <t>001066300</t>
  </si>
  <si>
    <t>รพ.ระยอง</t>
  </si>
  <si>
    <t>โรงพยาบาลระยอง</t>
  </si>
  <si>
    <t>21</t>
  </si>
  <si>
    <t>2101</t>
  </si>
  <si>
    <t>เมืองระยอง</t>
  </si>
  <si>
    <t>210101</t>
  </si>
  <si>
    <t>ท่าประดู่</t>
  </si>
  <si>
    <t>21030100</t>
  </si>
  <si>
    <t>001082900</t>
  </si>
  <si>
    <t>รพ.แกลง</t>
  </si>
  <si>
    <t>โรงพยาบาลแกลง</t>
  </si>
  <si>
    <t>2103</t>
  </si>
  <si>
    <t>แกลง</t>
  </si>
  <si>
    <t>210301</t>
  </si>
  <si>
    <t>ทางเกวียน</t>
  </si>
  <si>
    <t>21011300</t>
  </si>
  <si>
    <t>001082700</t>
  </si>
  <si>
    <t>รพ.เฉลิมพระเกียรติสมเด็จพระเทพรัตนราชสุดาฯ สยามบรมราชกุมารี ระยอง</t>
  </si>
  <si>
    <t>โรงพยาบาลเฉลิมพระเกียรติสมเด็จพระเทพรัตนราชสุดาฯ สยามบรมราชกุมารี ระยอง</t>
  </si>
  <si>
    <t>210113</t>
  </si>
  <si>
    <t>ห้วยโป่ง</t>
  </si>
  <si>
    <t>21020201</t>
  </si>
  <si>
    <t>001082800</t>
  </si>
  <si>
    <t>รพ.บ้านฉาง</t>
  </si>
  <si>
    <t>โรงพยาบาลบ้านฉาง</t>
  </si>
  <si>
    <t>2102</t>
  </si>
  <si>
    <t>บ้านฉาง</t>
  </si>
  <si>
    <t>210202</t>
  </si>
  <si>
    <t>พลา</t>
  </si>
  <si>
    <t>21060101</t>
  </si>
  <si>
    <t>001083200</t>
  </si>
  <si>
    <t>รพ.ปลวกแดง</t>
  </si>
  <si>
    <t>โรงพยาบาลปลวกแดง</t>
  </si>
  <si>
    <t>2106</t>
  </si>
  <si>
    <t>ปลวกแดง</t>
  </si>
  <si>
    <t>210601</t>
  </si>
  <si>
    <t>21070202</t>
  </si>
  <si>
    <t>002273400</t>
  </si>
  <si>
    <t>รพ.เขาชะเมาเฉลิมพระเกียรติ ๘๐ พรรษา</t>
  </si>
  <si>
    <t>โรงพยาบาลเขาชะเมาเฉลิมพระเกียรติ ๘๐ พรรษา</t>
  </si>
  <si>
    <t>2107</t>
  </si>
  <si>
    <t>เขาชะเมา</t>
  </si>
  <si>
    <t>210702</t>
  </si>
  <si>
    <t>ห้วยทับมอญ</t>
  </si>
  <si>
    <t>21080302</t>
  </si>
  <si>
    <t>002396200</t>
  </si>
  <si>
    <t>รพ.นิคมพัฒนา</t>
  </si>
  <si>
    <t>โรงพยาบาลนิคมพัฒนา</t>
  </si>
  <si>
    <t>2108</t>
  </si>
  <si>
    <t>นิคมพัฒนา</t>
  </si>
  <si>
    <t>210803</t>
  </si>
  <si>
    <t>พนานิคม</t>
  </si>
  <si>
    <t>21050204</t>
  </si>
  <si>
    <t>001083100</t>
  </si>
  <si>
    <t>รพ.บ้านค่าย</t>
  </si>
  <si>
    <t>โรงพยาบาลบ้านค่าย</t>
  </si>
  <si>
    <t>2105</t>
  </si>
  <si>
    <t>บ้านค่าย</t>
  </si>
  <si>
    <t>210502</t>
  </si>
  <si>
    <t>หนองละลอก</t>
  </si>
  <si>
    <t>21040203</t>
  </si>
  <si>
    <t>001083000</t>
  </si>
  <si>
    <t>รพ.วังจันทร์</t>
  </si>
  <si>
    <t>โรงพยาบาลวังจันทร์</t>
  </si>
  <si>
    <t>2104</t>
  </si>
  <si>
    <t>210402</t>
  </si>
  <si>
    <t>11010100</t>
  </si>
  <si>
    <t>001068500</t>
  </si>
  <si>
    <t>รพ.สมุทรปราการ</t>
  </si>
  <si>
    <t>โรงพยาบาลสมุทรปราการ</t>
  </si>
  <si>
    <t>1101</t>
  </si>
  <si>
    <t>เมืองสมุทรปราการ</t>
  </si>
  <si>
    <t>110101</t>
  </si>
  <si>
    <t>11030108</t>
  </si>
  <si>
    <t>001075300</t>
  </si>
  <si>
    <t>รพ.บางพลี</t>
  </si>
  <si>
    <t>โรงพยาบาลบางพลี</t>
  </si>
  <si>
    <t>1103</t>
  </si>
  <si>
    <t>บางพลี</t>
  </si>
  <si>
    <t>110301</t>
  </si>
  <si>
    <t>บางพลีใหญ่</t>
  </si>
  <si>
    <t>11020101</t>
  </si>
  <si>
    <t>001075200</t>
  </si>
  <si>
    <t>รพ.บางบ่อ</t>
  </si>
  <si>
    <t>โรงพยาบาลบางบ่อ</t>
  </si>
  <si>
    <t>1102</t>
  </si>
  <si>
    <t>บางบ่อ</t>
  </si>
  <si>
    <t>110201</t>
  </si>
  <si>
    <t>11040108</t>
  </si>
  <si>
    <t>001075400</t>
  </si>
  <si>
    <t>รพ.บางจาก</t>
  </si>
  <si>
    <t>โรงพยาบาลบางจาก</t>
  </si>
  <si>
    <t>1104</t>
  </si>
  <si>
    <t>พระประแดง</t>
  </si>
  <si>
    <t>110401</t>
  </si>
  <si>
    <t>ตลาด</t>
  </si>
  <si>
    <t>11050103</t>
  </si>
  <si>
    <t>001075500</t>
  </si>
  <si>
    <t>รพ.พระสมุทรเจดีย์สวาทยานนท์</t>
  </si>
  <si>
    <t>โรงพยาบาลพระสมุทรเจดีย์สวาทยานนท์</t>
  </si>
  <si>
    <t>1105</t>
  </si>
  <si>
    <t>พระสมุทรเจดีย์</t>
  </si>
  <si>
    <t>110501</t>
  </si>
  <si>
    <t>11060112</t>
  </si>
  <si>
    <t>002878500</t>
  </si>
  <si>
    <t>รพ.บางเสาธง</t>
  </si>
  <si>
    <t>โรงพยาบาลบางเสาธง</t>
  </si>
  <si>
    <t>1106</t>
  </si>
  <si>
    <t>บางเสาธง</t>
  </si>
  <si>
    <t>110601</t>
  </si>
  <si>
    <t>27010102</t>
  </si>
  <si>
    <t>001069900</t>
  </si>
  <si>
    <t>รพ.สมเด็จพระยุพราชสระแก้ว</t>
  </si>
  <si>
    <t>โรงพยาบาลสมเด็จพระยุพราชสระแก้ว</t>
  </si>
  <si>
    <t>27</t>
  </si>
  <si>
    <t>2701</t>
  </si>
  <si>
    <t>เมืองสระแก้ว</t>
  </si>
  <si>
    <t>270101</t>
  </si>
  <si>
    <t>27060101</t>
  </si>
  <si>
    <t>001087000</t>
  </si>
  <si>
    <t>รพ.อรัญประเทศ</t>
  </si>
  <si>
    <t>โรงพยาบาลอรัญประเทศ</t>
  </si>
  <si>
    <t>2706</t>
  </si>
  <si>
    <t>อรัญประเทศ</t>
  </si>
  <si>
    <t>270601</t>
  </si>
  <si>
    <t>27040106</t>
  </si>
  <si>
    <t>001086800</t>
  </si>
  <si>
    <t>รพ.วังน้ำเย็น</t>
  </si>
  <si>
    <t>โรงพยาบาลวังน้ำเย็น</t>
  </si>
  <si>
    <t>2704</t>
  </si>
  <si>
    <t>วังน้ำเย็น</t>
  </si>
  <si>
    <t>270401</t>
  </si>
  <si>
    <t>27070106</t>
  </si>
  <si>
    <t>001381700</t>
  </si>
  <si>
    <t>รพ.เขาฉกรรจ์</t>
  </si>
  <si>
    <t>โรงพยาบาลเขาฉกรรจ์</t>
  </si>
  <si>
    <t>2707</t>
  </si>
  <si>
    <t>เขาฉกรรจ์</t>
  </si>
  <si>
    <t>270701</t>
  </si>
  <si>
    <t>27020101</t>
  </si>
  <si>
    <t>001086600</t>
  </si>
  <si>
    <t>รพ.คลองหาด</t>
  </si>
  <si>
    <t>โรงพยาบาลคลองหาด</t>
  </si>
  <si>
    <t>2702</t>
  </si>
  <si>
    <t>คลองหาด</t>
  </si>
  <si>
    <t>270201</t>
  </si>
  <si>
    <t>27030101</t>
  </si>
  <si>
    <t>001086700</t>
  </si>
  <si>
    <t>รพ.ตาพระยา</t>
  </si>
  <si>
    <t>โรงพยาบาลตาพระยา</t>
  </si>
  <si>
    <t>2703</t>
  </si>
  <si>
    <t>ตาพระยา</t>
  </si>
  <si>
    <t>270301</t>
  </si>
  <si>
    <t>27050111</t>
  </si>
  <si>
    <t>001086900</t>
  </si>
  <si>
    <t>รพ.วัฒนานคร</t>
  </si>
  <si>
    <t>โรงพยาบาลวัฒนานคร</t>
  </si>
  <si>
    <t>2705</t>
  </si>
  <si>
    <t>วัฒนานคร</t>
  </si>
  <si>
    <t>270501</t>
  </si>
  <si>
    <t>27080108</t>
  </si>
  <si>
    <t>002885000</t>
  </si>
  <si>
    <t>รพ.โคกสูง</t>
  </si>
  <si>
    <t>โรงพยาบาลโคกสูง</t>
  </si>
  <si>
    <t>2708</t>
  </si>
  <si>
    <t>โคกสูง</t>
  </si>
  <si>
    <t>270801</t>
  </si>
  <si>
    <t>27090104</t>
  </si>
  <si>
    <t>002884900</t>
  </si>
  <si>
    <t>รพ.วังสมบูรณ์</t>
  </si>
  <si>
    <t>โรงพยาบาลวังสมบูรณ์</t>
  </si>
  <si>
    <t>2709</t>
  </si>
  <si>
    <t>วังสมบูรณ์</t>
  </si>
  <si>
    <t>270901</t>
  </si>
  <si>
    <t>46010100</t>
  </si>
  <si>
    <t>001070900</t>
  </si>
  <si>
    <t>รพ.กาฬสินธุ์</t>
  </si>
  <si>
    <t>โรงพยาบาลกาฬสินธุ์</t>
  </si>
  <si>
    <t>46</t>
  </si>
  <si>
    <t>4601</t>
  </si>
  <si>
    <t>เมืองกาฬสินธุ์</t>
  </si>
  <si>
    <t>460101</t>
  </si>
  <si>
    <t>46070120</t>
  </si>
  <si>
    <t>001108100</t>
  </si>
  <si>
    <t>รพ.ยางตลาด</t>
  </si>
  <si>
    <t>โรงพยาบาลยางตลาด</t>
  </si>
  <si>
    <t>4607</t>
  </si>
  <si>
    <t>ยางตลาด</t>
  </si>
  <si>
    <t>460701</t>
  </si>
  <si>
    <t>46050113</t>
  </si>
  <si>
    <t>001144900</t>
  </si>
  <si>
    <t>รพ.สมเด็จพระยุพราชกุฉินารายณ์</t>
  </si>
  <si>
    <t>โรงพยาบาลสมเด็จพระยุพราชกุฉินารายณ์</t>
  </si>
  <si>
    <t>4605</t>
  </si>
  <si>
    <t>กุฉินารายณ์</t>
  </si>
  <si>
    <t>460501</t>
  </si>
  <si>
    <t>บัวขาว</t>
  </si>
  <si>
    <t>46130102</t>
  </si>
  <si>
    <t>001108700</t>
  </si>
  <si>
    <t>รพ.สมเด็จ</t>
  </si>
  <si>
    <t>โรงพยาบาลสมเด็จ</t>
  </si>
  <si>
    <t>4613</t>
  </si>
  <si>
    <t>สมเด็จ</t>
  </si>
  <si>
    <t>461301</t>
  </si>
  <si>
    <t>46030111</t>
  </si>
  <si>
    <t>001107800</t>
  </si>
  <si>
    <t>รพ.กมลาไสย</t>
  </si>
  <si>
    <t>โรงพยาบาลกมลาไสย</t>
  </si>
  <si>
    <t>4603</t>
  </si>
  <si>
    <t>กมลาไสย</t>
  </si>
  <si>
    <t>460301</t>
  </si>
  <si>
    <t>46060103</t>
  </si>
  <si>
    <t>001108000</t>
  </si>
  <si>
    <t>รพ.เขาวง</t>
  </si>
  <si>
    <t>โรงพยาบาลเขาวง</t>
  </si>
  <si>
    <t>4606</t>
  </si>
  <si>
    <t>เขาวง</t>
  </si>
  <si>
    <t>460601</t>
  </si>
  <si>
    <t>คุ้มเก่า</t>
  </si>
  <si>
    <t>46100110</t>
  </si>
  <si>
    <t>001108400</t>
  </si>
  <si>
    <t>รพ.คำม่วง</t>
  </si>
  <si>
    <t>โรงพยาบาลคำม่วง</t>
  </si>
  <si>
    <t>4610</t>
  </si>
  <si>
    <t>คำม่วง</t>
  </si>
  <si>
    <t>461001</t>
  </si>
  <si>
    <t>ทุ่งคลอง</t>
  </si>
  <si>
    <t>46110501</t>
  </si>
  <si>
    <t>001108500</t>
  </si>
  <si>
    <t>รพ.ท่าคันโท</t>
  </si>
  <si>
    <t>โรงพยาบาลท่าคันโท</t>
  </si>
  <si>
    <t>4611</t>
  </si>
  <si>
    <t>ท่าคันโท</t>
  </si>
  <si>
    <t>461105</t>
  </si>
  <si>
    <t>นาตาล</t>
  </si>
  <si>
    <t>46160109</t>
  </si>
  <si>
    <t>002801700</t>
  </si>
  <si>
    <t>รพ.นาคู</t>
  </si>
  <si>
    <t>โรงพยาบาลนาคู</t>
  </si>
  <si>
    <t>4616</t>
  </si>
  <si>
    <t>นาคู</t>
  </si>
  <si>
    <t>461601</t>
  </si>
  <si>
    <t>46020107</t>
  </si>
  <si>
    <t>001107700</t>
  </si>
  <si>
    <t>รพ.นามน</t>
  </si>
  <si>
    <t>โรงพยาบาลนามน</t>
  </si>
  <si>
    <t>4602</t>
  </si>
  <si>
    <t>นามน</t>
  </si>
  <si>
    <t>460201</t>
  </si>
  <si>
    <t>46040101</t>
  </si>
  <si>
    <t>001107900</t>
  </si>
  <si>
    <t>รพ.ร่องคำ</t>
  </si>
  <si>
    <t>โรงพยาบาลร่องคำ</t>
  </si>
  <si>
    <t>4604</t>
  </si>
  <si>
    <t>ร่องคำ</t>
  </si>
  <si>
    <t>460401</t>
  </si>
  <si>
    <t>46090710</t>
  </si>
  <si>
    <t>001108300</t>
  </si>
  <si>
    <t>รพ.สหัสขันธ์</t>
  </si>
  <si>
    <t>โรงพยาบาลสหัสขันธ์</t>
  </si>
  <si>
    <t>4609</t>
  </si>
  <si>
    <t>สหัสขันธ์</t>
  </si>
  <si>
    <t>460907</t>
  </si>
  <si>
    <t>โนนบุรี</t>
  </si>
  <si>
    <t>46150104</t>
  </si>
  <si>
    <t>002879100</t>
  </si>
  <si>
    <t>รพ.สามชัย</t>
  </si>
  <si>
    <t>โรงพยาบาลสามชัย</t>
  </si>
  <si>
    <t>4615</t>
  </si>
  <si>
    <t>สามชัย</t>
  </si>
  <si>
    <t>461501</t>
  </si>
  <si>
    <t>สำราญ</t>
  </si>
  <si>
    <t>46120102</t>
  </si>
  <si>
    <t>001108600</t>
  </si>
  <si>
    <t>รพ.หนองกุงศรี</t>
  </si>
  <si>
    <t>โรงพยาบาลหนองกุงศรี</t>
  </si>
  <si>
    <t>4612</t>
  </si>
  <si>
    <t>หนองกุงศรี</t>
  </si>
  <si>
    <t>461201</t>
  </si>
  <si>
    <t>46140308</t>
  </si>
  <si>
    <t>001108800</t>
  </si>
  <si>
    <t>รพ.ห้วยผึ้ง</t>
  </si>
  <si>
    <t>โรงพยาบาลห้วยผึ้ง</t>
  </si>
  <si>
    <t>4614</t>
  </si>
  <si>
    <t>ห้วยผึ้ง</t>
  </si>
  <si>
    <t>461403</t>
  </si>
  <si>
    <t>นิคมห้วยผึ้ง</t>
  </si>
  <si>
    <t>46080104</t>
  </si>
  <si>
    <t>001108200</t>
  </si>
  <si>
    <t>รพ.ห้วยเม็ก</t>
  </si>
  <si>
    <t>โรงพยาบาลห้วยเม็ก</t>
  </si>
  <si>
    <t>4608</t>
  </si>
  <si>
    <t>ห้วยเม็ก</t>
  </si>
  <si>
    <t>460801</t>
  </si>
  <si>
    <t>46180111</t>
  </si>
  <si>
    <t>002878900</t>
  </si>
  <si>
    <t>รพ.ฆ้องชัย</t>
  </si>
  <si>
    <t>โรงพยาบาลฆ้องชัย</t>
  </si>
  <si>
    <t>4618</t>
  </si>
  <si>
    <t>ฆ้องชัย</t>
  </si>
  <si>
    <t>461801</t>
  </si>
  <si>
    <t>ฆ้องชัยพัฒนา</t>
  </si>
  <si>
    <t>46170206</t>
  </si>
  <si>
    <t>002879000</t>
  </si>
  <si>
    <t>รพ.ดอนจาน</t>
  </si>
  <si>
    <t>โรงพยาบาลดอนจาน</t>
  </si>
  <si>
    <t>4617</t>
  </si>
  <si>
    <t>ดอนจาน</t>
  </si>
  <si>
    <t>461702</t>
  </si>
  <si>
    <t>สะอาดไชยศรี</t>
  </si>
  <si>
    <t>40010100</t>
  </si>
  <si>
    <t>001067000</t>
  </si>
  <si>
    <t>รพ.ขอนแก่น</t>
  </si>
  <si>
    <t>โรงพยาบาลขอนแก่น</t>
  </si>
  <si>
    <t>40</t>
  </si>
  <si>
    <t>4001</t>
  </si>
  <si>
    <t>เมืองขอนแก่น</t>
  </si>
  <si>
    <t>400101</t>
  </si>
  <si>
    <t>40050108</t>
  </si>
  <si>
    <t>001099800</t>
  </si>
  <si>
    <t>รพ.ชุมแพ</t>
  </si>
  <si>
    <t>โรงพยาบาลชุมแพ</t>
  </si>
  <si>
    <t>4005</t>
  </si>
  <si>
    <t>ชุมแพ</t>
  </si>
  <si>
    <t>400501</t>
  </si>
  <si>
    <t>40240310</t>
  </si>
  <si>
    <t>001227500</t>
  </si>
  <si>
    <t>รพ.สิรินธร จังหวัดขอนแก่น</t>
  </si>
  <si>
    <t>โรงพยาบาลสิรินธร จังหวัดขอนแก่น</t>
  </si>
  <si>
    <t>4024</t>
  </si>
  <si>
    <t>บ้านแฮด</t>
  </si>
  <si>
    <t>402403</t>
  </si>
  <si>
    <t>โนนสมบูรณ์</t>
  </si>
  <si>
    <t>40070102</t>
  </si>
  <si>
    <t>001100000</t>
  </si>
  <si>
    <t>รพ.น้ำพอง</t>
  </si>
  <si>
    <t>โรงพยาบาลน้ำพอง</t>
  </si>
  <si>
    <t>4007</t>
  </si>
  <si>
    <t>น้ำพอง</t>
  </si>
  <si>
    <t>400701</t>
  </si>
  <si>
    <t>40100203</t>
  </si>
  <si>
    <t>001100200</t>
  </si>
  <si>
    <t>รพ.บ้านไผ่</t>
  </si>
  <si>
    <t>โรงพยาบาลบ้านไผ่</t>
  </si>
  <si>
    <t>4010</t>
  </si>
  <si>
    <t>บ้านไผ่</t>
  </si>
  <si>
    <t>401002</t>
  </si>
  <si>
    <t>40120101</t>
  </si>
  <si>
    <t>001100400</t>
  </si>
  <si>
    <t>รพ.พล</t>
  </si>
  <si>
    <t>โรงพยาบาลพล</t>
  </si>
  <si>
    <t>4012</t>
  </si>
  <si>
    <t>พล</t>
  </si>
  <si>
    <t>401201</t>
  </si>
  <si>
    <t>เมืองพล</t>
  </si>
  <si>
    <t>40090111</t>
  </si>
  <si>
    <t>001144500</t>
  </si>
  <si>
    <t>รพ.สมเด็จพระยุพราชกระนวน</t>
  </si>
  <si>
    <t>โรงพยาบาลสมเด็จพระยุพราชกระนวน</t>
  </si>
  <si>
    <t>4009</t>
  </si>
  <si>
    <t>กระนวน</t>
  </si>
  <si>
    <t>400901</t>
  </si>
  <si>
    <t>หนองโก</t>
  </si>
  <si>
    <t>40161703</t>
  </si>
  <si>
    <t>001100800</t>
  </si>
  <si>
    <t>รพ.ภูเวียง</t>
  </si>
  <si>
    <t>โรงพยาบาลภูเวียง</t>
  </si>
  <si>
    <t>4016</t>
  </si>
  <si>
    <t>ภูเวียง</t>
  </si>
  <si>
    <t>401617</t>
  </si>
  <si>
    <t>40170114</t>
  </si>
  <si>
    <t>001100900</t>
  </si>
  <si>
    <t>รพ.มัญจาคีรี</t>
  </si>
  <si>
    <t>โรงพยาบาลมัญจาคีรี</t>
  </si>
  <si>
    <t>4017</t>
  </si>
  <si>
    <t>มัญจาคีรี</t>
  </si>
  <si>
    <t>401701</t>
  </si>
  <si>
    <t>กุดเค้า</t>
  </si>
  <si>
    <t>40040101</t>
  </si>
  <si>
    <t>001099700</t>
  </si>
  <si>
    <t>รพ.หนองเรือ</t>
  </si>
  <si>
    <t>โรงพยาบาลหนองเรือ</t>
  </si>
  <si>
    <t>4004</t>
  </si>
  <si>
    <t>หนองเรือ</t>
  </si>
  <si>
    <t>400401</t>
  </si>
  <si>
    <t>40150116</t>
  </si>
  <si>
    <t>001100700</t>
  </si>
  <si>
    <t>รพ.หนองสองห้อง</t>
  </si>
  <si>
    <t>โรงพยาบาลหนองสองห้อง</t>
  </si>
  <si>
    <t>4015</t>
  </si>
  <si>
    <t>หนองสองห้อง</t>
  </si>
  <si>
    <t>401501</t>
  </si>
  <si>
    <t>40190510</t>
  </si>
  <si>
    <t>001101100</t>
  </si>
  <si>
    <t>รพ.เขาสวนกวาง</t>
  </si>
  <si>
    <t>โรงพยาบาลเขาสวนกวาง</t>
  </si>
  <si>
    <t>4019</t>
  </si>
  <si>
    <t>เขาสวนกวาง</t>
  </si>
  <si>
    <t>401905</t>
  </si>
  <si>
    <t>40180111</t>
  </si>
  <si>
    <t>001101000</t>
  </si>
  <si>
    <t>รพ.ชนบท</t>
  </si>
  <si>
    <t>โรงพยาบาลชนบท</t>
  </si>
  <si>
    <t>4018</t>
  </si>
  <si>
    <t>ชนบท</t>
  </si>
  <si>
    <t>401801</t>
  </si>
  <si>
    <t>40210103</t>
  </si>
  <si>
    <t>001413200</t>
  </si>
  <si>
    <t>รพ.ซำสูง</t>
  </si>
  <si>
    <t>โรงพยาบาลซำสูง</t>
  </si>
  <si>
    <t>4021</t>
  </si>
  <si>
    <t>ซำสูง</t>
  </si>
  <si>
    <t>402101</t>
  </si>
  <si>
    <t>40020609</t>
  </si>
  <si>
    <t>001099500</t>
  </si>
  <si>
    <t>รพ.บ้านฝาง</t>
  </si>
  <si>
    <t>โรงพยาบาลบ้านฝาง</t>
  </si>
  <si>
    <t>4002</t>
  </si>
  <si>
    <t>บ้านฝาง</t>
  </si>
  <si>
    <t>400206</t>
  </si>
  <si>
    <t>40110107</t>
  </si>
  <si>
    <t>001100300</t>
  </si>
  <si>
    <t>รพ.เปือยน้อย</t>
  </si>
  <si>
    <t>โรงพยาบาลเปือยน้อย</t>
  </si>
  <si>
    <t>4011</t>
  </si>
  <si>
    <t>เปือยน้อย</t>
  </si>
  <si>
    <t>401101</t>
  </si>
  <si>
    <t>40030101</t>
  </si>
  <si>
    <t>001099600</t>
  </si>
  <si>
    <t>รพ.พระยืน</t>
  </si>
  <si>
    <t>โรงพยาบาลพระยืน</t>
  </si>
  <si>
    <t>4003</t>
  </si>
  <si>
    <t>พระยืน</t>
  </si>
  <si>
    <t>400301</t>
  </si>
  <si>
    <t>40200301</t>
  </si>
  <si>
    <t>001101200</t>
  </si>
  <si>
    <t>รพ.ภูผาม่าน</t>
  </si>
  <si>
    <t>โรงพยาบาลภูผาม่าน</t>
  </si>
  <si>
    <t>4020</t>
  </si>
  <si>
    <t>ภูผาม่าน</t>
  </si>
  <si>
    <t>402003</t>
  </si>
  <si>
    <t>40140407</t>
  </si>
  <si>
    <t>001100600</t>
  </si>
  <si>
    <t>รพ.แวงน้อย</t>
  </si>
  <si>
    <t>โรงพยาบาลแวงน้อย</t>
  </si>
  <si>
    <t>4014</t>
  </si>
  <si>
    <t>แวงน้อย</t>
  </si>
  <si>
    <t>401404</t>
  </si>
  <si>
    <t>ละหานนา</t>
  </si>
  <si>
    <t>40130109</t>
  </si>
  <si>
    <t>001100500</t>
  </si>
  <si>
    <t>รพ.แวงใหญ่</t>
  </si>
  <si>
    <t>โรงพยาบาลแวงใหญ่</t>
  </si>
  <si>
    <t>4013</t>
  </si>
  <si>
    <t>แวงใหญ่</t>
  </si>
  <si>
    <t>401301</t>
  </si>
  <si>
    <t>คอนฉิม</t>
  </si>
  <si>
    <t>40060410</t>
  </si>
  <si>
    <t>001099900</t>
  </si>
  <si>
    <t>รพ.สีชมพู</t>
  </si>
  <si>
    <t>โรงพยาบาลสีชมพู</t>
  </si>
  <si>
    <t>4006</t>
  </si>
  <si>
    <t>สีชมพู</t>
  </si>
  <si>
    <t>400604</t>
  </si>
  <si>
    <t>วังเพิ่ม</t>
  </si>
  <si>
    <t>40080302</t>
  </si>
  <si>
    <t>001100100</t>
  </si>
  <si>
    <t>รพ.อุบลรัตน์</t>
  </si>
  <si>
    <t>โรงพยาบาลอุบลรัตน์</t>
  </si>
  <si>
    <t>4008</t>
  </si>
  <si>
    <t>อุบลรัตน์</t>
  </si>
  <si>
    <t>400803</t>
  </si>
  <si>
    <t>เขื่อนอุบลรัตน์</t>
  </si>
  <si>
    <t>40220108</t>
  </si>
  <si>
    <t>007765100</t>
  </si>
  <si>
    <t>รพ.โคกโพธิ์ไชย</t>
  </si>
  <si>
    <t>โรงพยาบาลโคกโพธิ์ไชย</t>
  </si>
  <si>
    <t>4022</t>
  </si>
  <si>
    <t>โคกโพธิ์ไชย</t>
  </si>
  <si>
    <t>402201</t>
  </si>
  <si>
    <t>40250103</t>
  </si>
  <si>
    <t>007765200</t>
  </si>
  <si>
    <t>รพ.โนนศิลา</t>
  </si>
  <si>
    <t>โรงพยาบาลโนนศิลา</t>
  </si>
  <si>
    <t>4025</t>
  </si>
  <si>
    <t>โนนศิลา</t>
  </si>
  <si>
    <t>402501</t>
  </si>
  <si>
    <t>40290208</t>
  </si>
  <si>
    <t>007765000</t>
  </si>
  <si>
    <t>รพ.เวียงเก่า</t>
  </si>
  <si>
    <t>โรงพยาบาลเวียงเก่า</t>
  </si>
  <si>
    <t>4029</t>
  </si>
  <si>
    <t>เวียงเก่า</t>
  </si>
  <si>
    <t>402902</t>
  </si>
  <si>
    <t>เมืองเก่าพัฒนา</t>
  </si>
  <si>
    <t>40230201</t>
  </si>
  <si>
    <t>007764900</t>
  </si>
  <si>
    <t>รพ.หนองนาคำ</t>
  </si>
  <si>
    <t>โรงพยาบาลหนองนาคำ</t>
  </si>
  <si>
    <t>4023</t>
  </si>
  <si>
    <t>หนองนาคำ</t>
  </si>
  <si>
    <t>402302</t>
  </si>
  <si>
    <t>44010102</t>
  </si>
  <si>
    <t>001070700</t>
  </si>
  <si>
    <t>รพ.มหาสารคาม</t>
  </si>
  <si>
    <t>โรงพยาบาลมหาสารคาม</t>
  </si>
  <si>
    <t>4401</t>
  </si>
  <si>
    <t>เมืองมหาสารคาม</t>
  </si>
  <si>
    <t>440101</t>
  </si>
  <si>
    <t>44030113</t>
  </si>
  <si>
    <t>001105200</t>
  </si>
  <si>
    <t>รพ.โกสุมพิสัย</t>
  </si>
  <si>
    <t>โรงพยาบาลโกสุมพิสัย</t>
  </si>
  <si>
    <t>4403</t>
  </si>
  <si>
    <t>โกสุมพิสัย</t>
  </si>
  <si>
    <t>440301</t>
  </si>
  <si>
    <t>หัวขวาง</t>
  </si>
  <si>
    <t>44060101</t>
  </si>
  <si>
    <t>001105500</t>
  </si>
  <si>
    <t>รพ.บรบือ</t>
  </si>
  <si>
    <t>โรงพยาบาลบรบือ</t>
  </si>
  <si>
    <t>4406</t>
  </si>
  <si>
    <t>บรบือ</t>
  </si>
  <si>
    <t>440601</t>
  </si>
  <si>
    <t>44080101</t>
  </si>
  <si>
    <t>001105700</t>
  </si>
  <si>
    <t>รพ.พยัคฆภูมิพิสัย</t>
  </si>
  <si>
    <t>โรงพยาบาลพยัคฆภูมิพิสัย</t>
  </si>
  <si>
    <t>4408</t>
  </si>
  <si>
    <t>พยัคฆภูมิพิสัย</t>
  </si>
  <si>
    <t>440801</t>
  </si>
  <si>
    <t>ปะหลาน</t>
  </si>
  <si>
    <t>44090102</t>
  </si>
  <si>
    <t>001105800</t>
  </si>
  <si>
    <t>รพ.วาปีปทุม</t>
  </si>
  <si>
    <t>โรงพยาบาลวาปีปทุม</t>
  </si>
  <si>
    <t>4409</t>
  </si>
  <si>
    <t>วาปีปทุม</t>
  </si>
  <si>
    <t>440901</t>
  </si>
  <si>
    <t>หนองแสง</t>
  </si>
  <si>
    <t>44040102</t>
  </si>
  <si>
    <t>001105300</t>
  </si>
  <si>
    <t>รพ.กันทรวิชัย</t>
  </si>
  <si>
    <t>โรงพยาบาลกันทรวิชัย</t>
  </si>
  <si>
    <t>4404</t>
  </si>
  <si>
    <t>กันทรวิชัย</t>
  </si>
  <si>
    <t>440401</t>
  </si>
  <si>
    <t>โคกพระ</t>
  </si>
  <si>
    <t>44020107</t>
  </si>
  <si>
    <t>001105100</t>
  </si>
  <si>
    <t>รพ.แกดำ</t>
  </si>
  <si>
    <t>โรงพยาบาลแกดำ</t>
  </si>
  <si>
    <t>4402</t>
  </si>
  <si>
    <t>แกดำ</t>
  </si>
  <si>
    <t>440201</t>
  </si>
  <si>
    <t>44050105</t>
  </si>
  <si>
    <t>001105400</t>
  </si>
  <si>
    <t>รพ.เชียงยืน</t>
  </si>
  <si>
    <t>โรงพยาบาลเชียงยืน</t>
  </si>
  <si>
    <t>4405</t>
  </si>
  <si>
    <t>เชียงยืน</t>
  </si>
  <si>
    <t>440501</t>
  </si>
  <si>
    <t>44070102</t>
  </si>
  <si>
    <t>001105600</t>
  </si>
  <si>
    <t>รพ.นาเชือก</t>
  </si>
  <si>
    <t>โรงพยาบาลนาเชือก</t>
  </si>
  <si>
    <t>4407</t>
  </si>
  <si>
    <t>นาเชือก</t>
  </si>
  <si>
    <t>440701</t>
  </si>
  <si>
    <t>44100109</t>
  </si>
  <si>
    <t>001105900</t>
  </si>
  <si>
    <t>รพ.นาดูน</t>
  </si>
  <si>
    <t>โรงพยาบาลนาดูน</t>
  </si>
  <si>
    <t>4410</t>
  </si>
  <si>
    <t>นาดูน</t>
  </si>
  <si>
    <t>441001</t>
  </si>
  <si>
    <t>44110102</t>
  </si>
  <si>
    <t>001106000</t>
  </si>
  <si>
    <t>รพ.ยางสีสุราช</t>
  </si>
  <si>
    <t>โรงพยาบาลยางสีสุราช</t>
  </si>
  <si>
    <t>4411</t>
  </si>
  <si>
    <t>ยางสีสุราช</t>
  </si>
  <si>
    <t>441101</t>
  </si>
  <si>
    <t>44120110</t>
  </si>
  <si>
    <t>002470400</t>
  </si>
  <si>
    <t>รพ.กุดรัง</t>
  </si>
  <si>
    <t>โรงพยาบาลกุดรัง</t>
  </si>
  <si>
    <t>4412</t>
  </si>
  <si>
    <t>กุดรัง</t>
  </si>
  <si>
    <t>441201</t>
  </si>
  <si>
    <t>44130103</t>
  </si>
  <si>
    <t>002884300</t>
  </si>
  <si>
    <t>รพ.ชื่นชม</t>
  </si>
  <si>
    <t>โรงพยาบาลชื่นชม</t>
  </si>
  <si>
    <t>4413</t>
  </si>
  <si>
    <t>ชื่นชม</t>
  </si>
  <si>
    <t>441301</t>
  </si>
  <si>
    <t>45010100</t>
  </si>
  <si>
    <t>001070800</t>
  </si>
  <si>
    <t>รพ.ร้อยเอ็ด</t>
  </si>
  <si>
    <t>โรงพยาบาลร้อยเอ็ด</t>
  </si>
  <si>
    <t>4501</t>
  </si>
  <si>
    <t>เมืองร้อยเอ็ด</t>
  </si>
  <si>
    <t>450101</t>
  </si>
  <si>
    <t>45020110</t>
  </si>
  <si>
    <t>001106100</t>
  </si>
  <si>
    <t>รพ.เกษตรวิสัย</t>
  </si>
  <si>
    <t>โรงพยาบาลเกษตรวิสัย</t>
  </si>
  <si>
    <t>4502</t>
  </si>
  <si>
    <t>เกษตรวิสัย</t>
  </si>
  <si>
    <t>450201</t>
  </si>
  <si>
    <t>45071210</t>
  </si>
  <si>
    <t>001106600</t>
  </si>
  <si>
    <t>รพ.โพนทอง</t>
  </si>
  <si>
    <t>โรงพยาบาลโพนทอง</t>
  </si>
  <si>
    <t>4507</t>
  </si>
  <si>
    <t>โพนทอง</t>
  </si>
  <si>
    <t>450712</t>
  </si>
  <si>
    <t>สระนกแก้ว</t>
  </si>
  <si>
    <t>45110101</t>
  </si>
  <si>
    <t>001107000</t>
  </si>
  <si>
    <t>รพ.สุวรรณภูมิ</t>
  </si>
  <si>
    <t>โรงพยาบาลสุวรรณภูมิ</t>
  </si>
  <si>
    <t>4511</t>
  </si>
  <si>
    <t>สุวรรณภูมิ</t>
  </si>
  <si>
    <t>451101</t>
  </si>
  <si>
    <t>สระคู</t>
  </si>
  <si>
    <t>45101707</t>
  </si>
  <si>
    <t>001106900</t>
  </si>
  <si>
    <t>รพ.เสลภูมิ</t>
  </si>
  <si>
    <t>โรงพยาบาลเสลภูมิ</t>
  </si>
  <si>
    <t>4510</t>
  </si>
  <si>
    <t>เสลภูมิ</t>
  </si>
  <si>
    <t>451017</t>
  </si>
  <si>
    <t>ขวัญเมือง</t>
  </si>
  <si>
    <t>45060103</t>
  </si>
  <si>
    <t>001106500</t>
  </si>
  <si>
    <t>รพ.พนมไพร</t>
  </si>
  <si>
    <t>โรงพยาบาลพนมไพร</t>
  </si>
  <si>
    <t>4506</t>
  </si>
  <si>
    <t>พนมไพร</t>
  </si>
  <si>
    <t>450601</t>
  </si>
  <si>
    <t>45040104</t>
  </si>
  <si>
    <t>001106300</t>
  </si>
  <si>
    <t>รพ.จตุรพักตรพิมาน</t>
  </si>
  <si>
    <t>โรงพยาบาลจตุรพักตรพิมาน</t>
  </si>
  <si>
    <t>4504</t>
  </si>
  <si>
    <t>จตุรพักตรพิมาน</t>
  </si>
  <si>
    <t>450401</t>
  </si>
  <si>
    <t>หัวช้าง</t>
  </si>
  <si>
    <t>45170403</t>
  </si>
  <si>
    <t>001107600</t>
  </si>
  <si>
    <t>รพ.จังหาร</t>
  </si>
  <si>
    <t>โรงพยาบาลจังหาร</t>
  </si>
  <si>
    <t>4517</t>
  </si>
  <si>
    <t>จังหาร</t>
  </si>
  <si>
    <t>451704</t>
  </si>
  <si>
    <t>45050403</t>
  </si>
  <si>
    <t>001106400</t>
  </si>
  <si>
    <t>รพ.ธวัชบุรี</t>
  </si>
  <si>
    <t>โรงพยาบาลธวัชบุรี</t>
  </si>
  <si>
    <t>4505</t>
  </si>
  <si>
    <t>ธวัชบุรี</t>
  </si>
  <si>
    <t>450504</t>
  </si>
  <si>
    <t>45030109</t>
  </si>
  <si>
    <t>001106200</t>
  </si>
  <si>
    <t>รพ.ปทุมรัตต์</t>
  </si>
  <si>
    <t>โรงพยาบาลปทุมรัตต์</t>
  </si>
  <si>
    <t>4503</t>
  </si>
  <si>
    <t>ปทุมรัตต์</t>
  </si>
  <si>
    <t>450301</t>
  </si>
  <si>
    <t>บัวแดง</t>
  </si>
  <si>
    <t>45080102</t>
  </si>
  <si>
    <t>001106700</t>
  </si>
  <si>
    <t>รพ.โพธิ์ชัย</t>
  </si>
  <si>
    <t>โรงพยาบาลโพธิ์ชัย</t>
  </si>
  <si>
    <t>4508</t>
  </si>
  <si>
    <t>โพธิ์ชัย</t>
  </si>
  <si>
    <t>450801</t>
  </si>
  <si>
    <t>ขามเปี้ย</t>
  </si>
  <si>
    <t>45130109</t>
  </si>
  <si>
    <t>001107200</t>
  </si>
  <si>
    <t>รพ.โพนทราย</t>
  </si>
  <si>
    <t>โรงพยาบาลโพนทราย</t>
  </si>
  <si>
    <t>4513</t>
  </si>
  <si>
    <t>โพนทราย</t>
  </si>
  <si>
    <t>451301</t>
  </si>
  <si>
    <t>45150106</t>
  </si>
  <si>
    <t>001107400</t>
  </si>
  <si>
    <t>รพ.เมยวดี</t>
  </si>
  <si>
    <t>โรงพยาบาลเมยวดี</t>
  </si>
  <si>
    <t>4515</t>
  </si>
  <si>
    <t>เมยวดี</t>
  </si>
  <si>
    <t>451501</t>
  </si>
  <si>
    <t>45120104</t>
  </si>
  <si>
    <t>001107100</t>
  </si>
  <si>
    <t>รพ.เมืองสรวง</t>
  </si>
  <si>
    <t>โรงพยาบาลเมืองสรวง</t>
  </si>
  <si>
    <t>4512</t>
  </si>
  <si>
    <t>เมืองสรวง</t>
  </si>
  <si>
    <t>451201</t>
  </si>
  <si>
    <t>หนองผือ</t>
  </si>
  <si>
    <t>45160203</t>
  </si>
  <si>
    <t>001107500</t>
  </si>
  <si>
    <t>รพ.ศรีสมเด็จ</t>
  </si>
  <si>
    <t>โรงพยาบาลศรีสมเด็จ</t>
  </si>
  <si>
    <t>4516</t>
  </si>
  <si>
    <t>ศรีสมเด็จ</t>
  </si>
  <si>
    <t>451602</t>
  </si>
  <si>
    <t>45090101</t>
  </si>
  <si>
    <t>001106800</t>
  </si>
  <si>
    <t>รพ.หนองพอก</t>
  </si>
  <si>
    <t>โรงพยาบาลหนองพอก</t>
  </si>
  <si>
    <t>4509</t>
  </si>
  <si>
    <t>หนองพอก</t>
  </si>
  <si>
    <t>450901</t>
  </si>
  <si>
    <t>45140107</t>
  </si>
  <si>
    <t>001107300</t>
  </si>
  <si>
    <t>รพ.อาจสามารถ</t>
  </si>
  <si>
    <t>โรงพยาบาลอาจสามารถ</t>
  </si>
  <si>
    <t>4514</t>
  </si>
  <si>
    <t>อาจสามารถ</t>
  </si>
  <si>
    <t>451401</t>
  </si>
  <si>
    <t>45180302</t>
  </si>
  <si>
    <t>002798900</t>
  </si>
  <si>
    <t>รพ.เชียงขวัญ</t>
  </si>
  <si>
    <t>โรงพยาบาลเชียงขวัญ</t>
  </si>
  <si>
    <t>4518</t>
  </si>
  <si>
    <t>เชียงขวัญ</t>
  </si>
  <si>
    <t>451803</t>
  </si>
  <si>
    <t>พระธาตุ</t>
  </si>
  <si>
    <t>45200107</t>
  </si>
  <si>
    <t>002798800</t>
  </si>
  <si>
    <t>รพ.ทุ่งเขาหลวง</t>
  </si>
  <si>
    <t>โรงพยาบาลทุ่งเขาหลวง</t>
  </si>
  <si>
    <t>4520</t>
  </si>
  <si>
    <t>ทุ่งเขาหลวง</t>
  </si>
  <si>
    <t>452001</t>
  </si>
  <si>
    <t>45190110</t>
  </si>
  <si>
    <t>002799000</t>
  </si>
  <si>
    <t>รพ.หนองฮี</t>
  </si>
  <si>
    <t>โรงพยาบาลหนองฮี</t>
  </si>
  <si>
    <t>4519</t>
  </si>
  <si>
    <t>หนองฮี</t>
  </si>
  <si>
    <t>451901</t>
  </si>
  <si>
    <t>48010100</t>
  </si>
  <si>
    <t>001071100</t>
  </si>
  <si>
    <t>รพ.นครพนม</t>
  </si>
  <si>
    <t>โรงพยาบาลนครพนม</t>
  </si>
  <si>
    <t>48</t>
  </si>
  <si>
    <t>4801</t>
  </si>
  <si>
    <t>เมืองนครพนม</t>
  </si>
  <si>
    <t>480101</t>
  </si>
  <si>
    <t>48050107</t>
  </si>
  <si>
    <t>001145100</t>
  </si>
  <si>
    <t>รพ.สมเด็จพระยุพราชธาตุพนม</t>
  </si>
  <si>
    <t>โรงพยาบาลสมเด็จพระยุพราชธาตุพนม</t>
  </si>
  <si>
    <t>4805</t>
  </si>
  <si>
    <t>ธาตุพนม</t>
  </si>
  <si>
    <t>480501</t>
  </si>
  <si>
    <t>48080101</t>
  </si>
  <si>
    <t>001111000</t>
  </si>
  <si>
    <t>รพ.ศรีสงคราม</t>
  </si>
  <si>
    <t>โรงพยาบาลศรีสงคราม</t>
  </si>
  <si>
    <t>4808</t>
  </si>
  <si>
    <t>ศรีสงคราม</t>
  </si>
  <si>
    <t>480801</t>
  </si>
  <si>
    <t>48030206</t>
  </si>
  <si>
    <t>001110500</t>
  </si>
  <si>
    <t>รพ.ท่าอุเทน</t>
  </si>
  <si>
    <t>โรงพยาบาลท่าอุเทน</t>
  </si>
  <si>
    <t>4803</t>
  </si>
  <si>
    <t>ท่าอุเทน</t>
  </si>
  <si>
    <t>480302</t>
  </si>
  <si>
    <t>โนนตาล</t>
  </si>
  <si>
    <t>48070107</t>
  </si>
  <si>
    <t>001110900</t>
  </si>
  <si>
    <t>รพ.นาแก</t>
  </si>
  <si>
    <t>โรงพยาบาลนาแก</t>
  </si>
  <si>
    <t>4807</t>
  </si>
  <si>
    <t>นาแก</t>
  </si>
  <si>
    <t>480701</t>
  </si>
  <si>
    <t>48110304</t>
  </si>
  <si>
    <t>001110700</t>
  </si>
  <si>
    <t>รพ.นาทม</t>
  </si>
  <si>
    <t>โรงพยาบาลนาทม</t>
  </si>
  <si>
    <t>4811</t>
  </si>
  <si>
    <t>นาทม</t>
  </si>
  <si>
    <t>481103</t>
  </si>
  <si>
    <t>ดอนเตย</t>
  </si>
  <si>
    <t>48090105</t>
  </si>
  <si>
    <t>001111100</t>
  </si>
  <si>
    <t>รพ.นาหว้า</t>
  </si>
  <si>
    <t>โรงพยาบาลนาหว้า</t>
  </si>
  <si>
    <t>4809</t>
  </si>
  <si>
    <t>นาหว้า</t>
  </si>
  <si>
    <t>480901</t>
  </si>
  <si>
    <t>48040102</t>
  </si>
  <si>
    <t>001110600</t>
  </si>
  <si>
    <t>รพ.บ้านแพง</t>
  </si>
  <si>
    <t>โรงพยาบาลบ้านแพง</t>
  </si>
  <si>
    <t>4804</t>
  </si>
  <si>
    <t>บ้านแพง</t>
  </si>
  <si>
    <t>480401</t>
  </si>
  <si>
    <t>48020102</t>
  </si>
  <si>
    <t>001110400</t>
  </si>
  <si>
    <t>รพ.ปลาปาก</t>
  </si>
  <si>
    <t>โรงพยาบาลปลาปาก</t>
  </si>
  <si>
    <t>4802</t>
  </si>
  <si>
    <t>ปลาปาก</t>
  </si>
  <si>
    <t>480201</t>
  </si>
  <si>
    <t>48100105</t>
  </si>
  <si>
    <t>001111200</t>
  </si>
  <si>
    <t>รพ.โพนสวรรค์</t>
  </si>
  <si>
    <t>โรงพยาบาลโพนสวรรค์</t>
  </si>
  <si>
    <t>4810</t>
  </si>
  <si>
    <t>โพนสวรรค์</t>
  </si>
  <si>
    <t>481001</t>
  </si>
  <si>
    <t>48060209</t>
  </si>
  <si>
    <t>001110800</t>
  </si>
  <si>
    <t>รพ.เรณูนคร</t>
  </si>
  <si>
    <t>โรงพยาบาลเรณูนคร</t>
  </si>
  <si>
    <t>4806</t>
  </si>
  <si>
    <t>เรณูนคร</t>
  </si>
  <si>
    <t>480602</t>
  </si>
  <si>
    <t>48120101</t>
  </si>
  <si>
    <t>004084000</t>
  </si>
  <si>
    <t>รพ.วังยาง</t>
  </si>
  <si>
    <t>โรงพยาบาลวังยาง</t>
  </si>
  <si>
    <t>4812</t>
  </si>
  <si>
    <t>วังยาง</t>
  </si>
  <si>
    <t>481201</t>
  </si>
  <si>
    <t>38010101</t>
  </si>
  <si>
    <t>001104000</t>
  </si>
  <si>
    <t>รพ.บึงกาฬ</t>
  </si>
  <si>
    <t>โรงพยาบาลบึงกาฬ</t>
  </si>
  <si>
    <t>38</t>
  </si>
  <si>
    <t>3801</t>
  </si>
  <si>
    <t>เมืองบึงกาฬ</t>
  </si>
  <si>
    <t>380101</t>
  </si>
  <si>
    <t>38040101</t>
  </si>
  <si>
    <t>001104600</t>
  </si>
  <si>
    <t>รพ.เซกา</t>
  </si>
  <si>
    <t>โรงพยาบาลเซกา</t>
  </si>
  <si>
    <t>3804</t>
  </si>
  <si>
    <t>เซกา</t>
  </si>
  <si>
    <t>380401</t>
  </si>
  <si>
    <t>38030102</t>
  </si>
  <si>
    <t>001104300</t>
  </si>
  <si>
    <t>รพ.โซ่พิสัย</t>
  </si>
  <si>
    <t>โรงพยาบาลโซ่พิสัย</t>
  </si>
  <si>
    <t>3803</t>
  </si>
  <si>
    <t>โซ่พิสัย</t>
  </si>
  <si>
    <t>380301</t>
  </si>
  <si>
    <t>โซ่</t>
  </si>
  <si>
    <t>38060111</t>
  </si>
  <si>
    <t>001104800</t>
  </si>
  <si>
    <t>รพ.บึงโขงหลง</t>
  </si>
  <si>
    <t>โรงพยาบาลบึงโขงหลง</t>
  </si>
  <si>
    <t>3806</t>
  </si>
  <si>
    <t>บึงโขงหลง</t>
  </si>
  <si>
    <t>380601</t>
  </si>
  <si>
    <t>38050404</t>
  </si>
  <si>
    <t>001104700</t>
  </si>
  <si>
    <t>รพ.ปากคาด</t>
  </si>
  <si>
    <t>โรงพยาบาลปากคาด</t>
  </si>
  <si>
    <t>3805</t>
  </si>
  <si>
    <t>ปากคาด</t>
  </si>
  <si>
    <t>380504</t>
  </si>
  <si>
    <t>38020308</t>
  </si>
  <si>
    <t>001104100</t>
  </si>
  <si>
    <t>รพ.พรเจริญ</t>
  </si>
  <si>
    <t>โรงพยาบาลพรเจริญ</t>
  </si>
  <si>
    <t>3802</t>
  </si>
  <si>
    <t>พรเจริญ</t>
  </si>
  <si>
    <t>380203</t>
  </si>
  <si>
    <t>38070111</t>
  </si>
  <si>
    <t>001104900</t>
  </si>
  <si>
    <t>รพ.ศรีวิไล</t>
  </si>
  <si>
    <t>โรงพยาบาลศรีวิไล</t>
  </si>
  <si>
    <t>3807</t>
  </si>
  <si>
    <t>ศรีวิไล</t>
  </si>
  <si>
    <t>380701</t>
  </si>
  <si>
    <t>38080102</t>
  </si>
  <si>
    <t>001105000</t>
  </si>
  <si>
    <t>รพ.บุ่งคล้า</t>
  </si>
  <si>
    <t>โรงพยาบาลบุ่งคล้า</t>
  </si>
  <si>
    <t>3808</t>
  </si>
  <si>
    <t>บุ่งคล้า</t>
  </si>
  <si>
    <t>380801</t>
  </si>
  <si>
    <t>42010101</t>
  </si>
  <si>
    <t>001070500</t>
  </si>
  <si>
    <t>รพ.เลย</t>
  </si>
  <si>
    <t>โรงพยาบาลเลย</t>
  </si>
  <si>
    <t>4201</t>
  </si>
  <si>
    <t>เมืองเลย</t>
  </si>
  <si>
    <t>420101</t>
  </si>
  <si>
    <t>กุดป่อง</t>
  </si>
  <si>
    <t>42090103</t>
  </si>
  <si>
    <t>001103600</t>
  </si>
  <si>
    <t>รพ.วังสะพุง</t>
  </si>
  <si>
    <t>โรงพยาบาลวังสะพุง</t>
  </si>
  <si>
    <t>4209</t>
  </si>
  <si>
    <t>วังสะพุง</t>
  </si>
  <si>
    <t>420901</t>
  </si>
  <si>
    <t>42050103</t>
  </si>
  <si>
    <t>001144700</t>
  </si>
  <si>
    <t>รพ.สมเด็จพระยุพราชด่านซ้าย</t>
  </si>
  <si>
    <t>โรงพยาบาลสมเด็จพระยุพราชด่านซ้าย</t>
  </si>
  <si>
    <t>4205</t>
  </si>
  <si>
    <t>ด่านซ้าย</t>
  </si>
  <si>
    <t>420501</t>
  </si>
  <si>
    <t>42030102</t>
  </si>
  <si>
    <t>001103100</t>
  </si>
  <si>
    <t>รพ.เชียงคาน</t>
  </si>
  <si>
    <t>โรงพยาบาลเชียงคาน</t>
  </si>
  <si>
    <t>4203</t>
  </si>
  <si>
    <t>เชียงคาน</t>
  </si>
  <si>
    <t>420301</t>
  </si>
  <si>
    <t>42080101</t>
  </si>
  <si>
    <t>001103500</t>
  </si>
  <si>
    <t>รพ.ท่าลี่</t>
  </si>
  <si>
    <t>โรงพยาบาลท่าลี่</t>
  </si>
  <si>
    <t>4208</t>
  </si>
  <si>
    <t>ท่าลี่</t>
  </si>
  <si>
    <t>420801</t>
  </si>
  <si>
    <t>42020106</t>
  </si>
  <si>
    <t>001103000</t>
  </si>
  <si>
    <t>รพ.นาด้วง</t>
  </si>
  <si>
    <t>โรงพยาบาลนาด้วง</t>
  </si>
  <si>
    <t>4202</t>
  </si>
  <si>
    <t>นาด้วง</t>
  </si>
  <si>
    <t>420201</t>
  </si>
  <si>
    <t>42040101</t>
  </si>
  <si>
    <t>001103200</t>
  </si>
  <si>
    <t>รพ.ปากชม</t>
  </si>
  <si>
    <t>โรงพยาบาลปากชม</t>
  </si>
  <si>
    <t>4204</t>
  </si>
  <si>
    <t>ปากชม</t>
  </si>
  <si>
    <t>420401</t>
  </si>
  <si>
    <t>42120308</t>
  </si>
  <si>
    <t>001103900</t>
  </si>
  <si>
    <t>รพ.ผาขาว</t>
  </si>
  <si>
    <t>โรงพยาบาลผาขาว</t>
  </si>
  <si>
    <t>4212</t>
  </si>
  <si>
    <t>ผาขาว</t>
  </si>
  <si>
    <t>421203</t>
  </si>
  <si>
    <t>โนนปอแดง</t>
  </si>
  <si>
    <t>42100708</t>
  </si>
  <si>
    <t>001103700</t>
  </si>
  <si>
    <t>รพ.ภูกระดึง</t>
  </si>
  <si>
    <t>โรงพยาบาลภูกระดึง</t>
  </si>
  <si>
    <t>4210</t>
  </si>
  <si>
    <t>ภูกระดึง</t>
  </si>
  <si>
    <t>421007</t>
  </si>
  <si>
    <t>42070106</t>
  </si>
  <si>
    <t>001103400</t>
  </si>
  <si>
    <t>รพ.ภูเรือ</t>
  </si>
  <si>
    <t>โรงพยาบาลภูเรือ</t>
  </si>
  <si>
    <t>4207</t>
  </si>
  <si>
    <t>ภูเรือ</t>
  </si>
  <si>
    <t>420701</t>
  </si>
  <si>
    <t>42110203</t>
  </si>
  <si>
    <t>001103800</t>
  </si>
  <si>
    <t>รพ.ภูหลวง</t>
  </si>
  <si>
    <t>โรงพยาบาลภูหลวง</t>
  </si>
  <si>
    <t>4211</t>
  </si>
  <si>
    <t>ภูหลวง</t>
  </si>
  <si>
    <t>421102</t>
  </si>
  <si>
    <t>หนองคัน</t>
  </si>
  <si>
    <t>42140100</t>
  </si>
  <si>
    <t>002886100</t>
  </si>
  <si>
    <t>รพ.หนองหิน</t>
  </si>
  <si>
    <t>โรงพยาบาลหนองหิน</t>
  </si>
  <si>
    <t>4214</t>
  </si>
  <si>
    <t>หนองหิน</t>
  </si>
  <si>
    <t>421401</t>
  </si>
  <si>
    <t>42130203</t>
  </si>
  <si>
    <t>001413300</t>
  </si>
  <si>
    <t>รพ.เอราวัณ</t>
  </si>
  <si>
    <t>โรงพยาบาลเอราวัณ</t>
  </si>
  <si>
    <t>4213</t>
  </si>
  <si>
    <t>เอราวัณ</t>
  </si>
  <si>
    <t>421302</t>
  </si>
  <si>
    <t>ผาอินทร์แปลง</t>
  </si>
  <si>
    <t>42060105</t>
  </si>
  <si>
    <t>001103300</t>
  </si>
  <si>
    <t>รพ.นาแห้ว</t>
  </si>
  <si>
    <t>โรงพยาบาลนาแห้ว</t>
  </si>
  <si>
    <t>4206</t>
  </si>
  <si>
    <t>นาแห้ว</t>
  </si>
  <si>
    <t>420601</t>
  </si>
  <si>
    <t>47010100</t>
  </si>
  <si>
    <t>001071000</t>
  </si>
  <si>
    <t>รพ.สกลนคร</t>
  </si>
  <si>
    <t>โรงพยาบาลสกลนคร</t>
  </si>
  <si>
    <t>47</t>
  </si>
  <si>
    <t>4701</t>
  </si>
  <si>
    <t>เมืองสกลนคร</t>
  </si>
  <si>
    <t>470101</t>
  </si>
  <si>
    <t>ธาตุเชิงชุม</t>
  </si>
  <si>
    <t>47081209</t>
  </si>
  <si>
    <t>001109500</t>
  </si>
  <si>
    <t>รพ.วานรนิวาส</t>
  </si>
  <si>
    <t>โรงพยาบาลวานรนิวาส</t>
  </si>
  <si>
    <t>4708</t>
  </si>
  <si>
    <t>วานรนิวาส</t>
  </si>
  <si>
    <t>470812</t>
  </si>
  <si>
    <t>คอนสวรรค์</t>
  </si>
  <si>
    <t>47120111</t>
  </si>
  <si>
    <t>001145000</t>
  </si>
  <si>
    <t>รพ.สมเด็จพระยุพราชสว่างแดนดิน</t>
  </si>
  <si>
    <t>โรงพยาบาลสมเด็จพระยุพราชสว่างแดนดิน</t>
  </si>
  <si>
    <t>4712</t>
  </si>
  <si>
    <t>สว่างแดนดิน</t>
  </si>
  <si>
    <t>471201</t>
  </si>
  <si>
    <t>47100102</t>
  </si>
  <si>
    <t>001109700</t>
  </si>
  <si>
    <t>รพ.บ้านม่วง</t>
  </si>
  <si>
    <t>โรงพยาบาลบ้านม่วง</t>
  </si>
  <si>
    <t>4710</t>
  </si>
  <si>
    <t>บ้านม่วง</t>
  </si>
  <si>
    <t>471001</t>
  </si>
  <si>
    <t>ม่วง</t>
  </si>
  <si>
    <t>47050109</t>
  </si>
  <si>
    <t>001109200</t>
  </si>
  <si>
    <t>รพ.พังโคน</t>
  </si>
  <si>
    <t>โรงพยาบาลพังโคน</t>
  </si>
  <si>
    <t>4705</t>
  </si>
  <si>
    <t>พังโคน</t>
  </si>
  <si>
    <t>470501</t>
  </si>
  <si>
    <t>47110103</t>
  </si>
  <si>
    <t>001109800</t>
  </si>
  <si>
    <t>รพ.อากาศอำนวย</t>
  </si>
  <si>
    <t>โรงพยาบาลอากาศอำนวย</t>
  </si>
  <si>
    <t>4711</t>
  </si>
  <si>
    <t>อากาศอำนวย</t>
  </si>
  <si>
    <t>471101</t>
  </si>
  <si>
    <t>อากาศ</t>
  </si>
  <si>
    <t>47030101</t>
  </si>
  <si>
    <t>001109000</t>
  </si>
  <si>
    <t>รพ.กุดบาก</t>
  </si>
  <si>
    <t>โรงพยาบาลกุดบาก</t>
  </si>
  <si>
    <t>4703</t>
  </si>
  <si>
    <t>กุดบาก</t>
  </si>
  <si>
    <t>470301</t>
  </si>
  <si>
    <t>47020211</t>
  </si>
  <si>
    <t>001108900</t>
  </si>
  <si>
    <t>รพ.กุสุมาลย์</t>
  </si>
  <si>
    <t>โรงพยาบาลกุสุมาลย์</t>
  </si>
  <si>
    <t>4702</t>
  </si>
  <si>
    <t>กุสุมาลย์</t>
  </si>
  <si>
    <t>470202</t>
  </si>
  <si>
    <t>นาโพธิ์</t>
  </si>
  <si>
    <t>47090111</t>
  </si>
  <si>
    <t>001109600</t>
  </si>
  <si>
    <t>รพ.คำตากล้า</t>
  </si>
  <si>
    <t>โรงพยาบาลคำตากล้า</t>
  </si>
  <si>
    <t>4709</t>
  </si>
  <si>
    <t>คำตากล้า</t>
  </si>
  <si>
    <t>470901</t>
  </si>
  <si>
    <t>47150108</t>
  </si>
  <si>
    <t>001110100</t>
  </si>
  <si>
    <t>รพ.โคกศรีสุพรรณ</t>
  </si>
  <si>
    <t>โรงพยาบาลโคกศรีสุพรรณ</t>
  </si>
  <si>
    <t>4715</t>
  </si>
  <si>
    <t>โคกศรีสุพรรณ</t>
  </si>
  <si>
    <t>471501</t>
  </si>
  <si>
    <t>ตองโขบ</t>
  </si>
  <si>
    <t>47160202</t>
  </si>
  <si>
    <t>001110200</t>
  </si>
  <si>
    <t>รพ.เจริญศิลป์</t>
  </si>
  <si>
    <t>โรงพยาบาลเจริญศิลป์</t>
  </si>
  <si>
    <t>4716</t>
  </si>
  <si>
    <t>เจริญศิลป์</t>
  </si>
  <si>
    <t>471602</t>
  </si>
  <si>
    <t>47140106</t>
  </si>
  <si>
    <t>001110000</t>
  </si>
  <si>
    <t>รพ.เต่างอย</t>
  </si>
  <si>
    <t>โรงพยาบาลเต่างอย</t>
  </si>
  <si>
    <t>4714</t>
  </si>
  <si>
    <t>เต่างอย</t>
  </si>
  <si>
    <t>471401</t>
  </si>
  <si>
    <t>47180300</t>
  </si>
  <si>
    <t>002132300</t>
  </si>
  <si>
    <t>รพ.พระอาจารย์แบน ธนากโร</t>
  </si>
  <si>
    <t>โรงพยาบาลพระอาจารย์แบน  ธนากโร</t>
  </si>
  <si>
    <t>4718</t>
  </si>
  <si>
    <t>ภูพาน</t>
  </si>
  <si>
    <t>471803</t>
  </si>
  <si>
    <t>โคกภู</t>
  </si>
  <si>
    <t>47040110</t>
  </si>
  <si>
    <t>001109100</t>
  </si>
  <si>
    <t>รพ.พระอาจารย์ฝั้นอาจาโร</t>
  </si>
  <si>
    <t>โรงพยาบาลพระอาจารย์ฝั้นอาจาโร</t>
  </si>
  <si>
    <t>4704</t>
  </si>
  <si>
    <t>พรรณานิคม</t>
  </si>
  <si>
    <t>470401</t>
  </si>
  <si>
    <t>พรรณา</t>
  </si>
  <si>
    <t>47170210</t>
  </si>
  <si>
    <t>001110300</t>
  </si>
  <si>
    <t>รพ.โพนนาแก้ว</t>
  </si>
  <si>
    <t>โรงพยาบาลโพนนาแก้ว</t>
  </si>
  <si>
    <t>4717</t>
  </si>
  <si>
    <t>โพนนาแก้ว</t>
  </si>
  <si>
    <t>471702</t>
  </si>
  <si>
    <t>นาแก้ว</t>
  </si>
  <si>
    <t>47060113</t>
  </si>
  <si>
    <t>001109300</t>
  </si>
  <si>
    <t>รพ.วาริชภูมิ</t>
  </si>
  <si>
    <t>โรงพยาบาลวาริชภูมิ</t>
  </si>
  <si>
    <t>4706</t>
  </si>
  <si>
    <t>วาริชภูมิ</t>
  </si>
  <si>
    <t>470601</t>
  </si>
  <si>
    <t>47130109</t>
  </si>
  <si>
    <t>001109900</t>
  </si>
  <si>
    <t>รพ.ส่องดาว</t>
  </si>
  <si>
    <t>โรงพยาบาลส่องดาว</t>
  </si>
  <si>
    <t>4713</t>
  </si>
  <si>
    <t>ส่องดาว</t>
  </si>
  <si>
    <t>471301</t>
  </si>
  <si>
    <t>47070205</t>
  </si>
  <si>
    <t>001109400</t>
  </si>
  <si>
    <t>รพ.นิคมน้ำอูน</t>
  </si>
  <si>
    <t>โรงพยาบาลนิคมน้ำอูน</t>
  </si>
  <si>
    <t>4707</t>
  </si>
  <si>
    <t>นิคมน้ำอูน</t>
  </si>
  <si>
    <t>470702</t>
  </si>
  <si>
    <t>หนองปลิง</t>
  </si>
  <si>
    <t>43010103</t>
  </si>
  <si>
    <t>001070600</t>
  </si>
  <si>
    <t>รพ.หนองคาย</t>
  </si>
  <si>
    <t>โรงพยาบาลหนองคาย</t>
  </si>
  <si>
    <t>4301</t>
  </si>
  <si>
    <t>เมืองหนองคาย</t>
  </si>
  <si>
    <t>430101</t>
  </si>
  <si>
    <t>43020113</t>
  </si>
  <si>
    <t>001144800</t>
  </si>
  <si>
    <t>รพ.สมเด็จพระยุพราชท่าบ่อ</t>
  </si>
  <si>
    <t>โรงพยาบาลสมเด็จพระยุพราชท่าบ่อ</t>
  </si>
  <si>
    <t>4302</t>
  </si>
  <si>
    <t>ท่าบ่อ</t>
  </si>
  <si>
    <t>430201</t>
  </si>
  <si>
    <t>43050103</t>
  </si>
  <si>
    <t>001104200</t>
  </si>
  <si>
    <t>รพ.โพนพิสัย</t>
  </si>
  <si>
    <t>โรงพยาบาลโพนพิสัย</t>
  </si>
  <si>
    <t>4305</t>
  </si>
  <si>
    <t>โพนพิสัย</t>
  </si>
  <si>
    <t>430501</t>
  </si>
  <si>
    <t>จุมพล</t>
  </si>
  <si>
    <t>43150111</t>
  </si>
  <si>
    <t>002881100</t>
  </si>
  <si>
    <t>รพ.เฝ้าไร่</t>
  </si>
  <si>
    <t>โรงพยาบาลเฝ้าไร่</t>
  </si>
  <si>
    <t>4315</t>
  </si>
  <si>
    <t>เฝ้าไร่</t>
  </si>
  <si>
    <t>431501</t>
  </si>
  <si>
    <t>43070101</t>
  </si>
  <si>
    <t>001104400</t>
  </si>
  <si>
    <t>รพ.ศรีเชียงใหม่</t>
  </si>
  <si>
    <t>โรงพยาบาลศรีเชียงใหม่</t>
  </si>
  <si>
    <t>4307</t>
  </si>
  <si>
    <t>ศรีเชียงใหม่</t>
  </si>
  <si>
    <t>430701</t>
  </si>
  <si>
    <t>พานพร้าว</t>
  </si>
  <si>
    <t>43080203</t>
  </si>
  <si>
    <t>001104500</t>
  </si>
  <si>
    <t>รพ.สังคม</t>
  </si>
  <si>
    <t>โรงพยาบาลสังคม</t>
  </si>
  <si>
    <t>4308</t>
  </si>
  <si>
    <t>สังคม</t>
  </si>
  <si>
    <t>430802</t>
  </si>
  <si>
    <t>ผาตั้ง</t>
  </si>
  <si>
    <t>43170107</t>
  </si>
  <si>
    <t>002877800</t>
  </si>
  <si>
    <t>รพ.โพธิ์ตาก</t>
  </si>
  <si>
    <t>โรงพยาบาลโพธิ์ตาก</t>
  </si>
  <si>
    <t>4317</t>
  </si>
  <si>
    <t>โพธิ์ตาก</t>
  </si>
  <si>
    <t>431701</t>
  </si>
  <si>
    <t>43160111</t>
  </si>
  <si>
    <t>002881500</t>
  </si>
  <si>
    <t>รพ.รัตนวาปี</t>
  </si>
  <si>
    <t>โรงพยาบาลรัตนวาปี</t>
  </si>
  <si>
    <t>4316</t>
  </si>
  <si>
    <t>รัตนวาปี</t>
  </si>
  <si>
    <t>431601</t>
  </si>
  <si>
    <t>43140103</t>
  </si>
  <si>
    <t>002135600</t>
  </si>
  <si>
    <t>รพ.สระใคร</t>
  </si>
  <si>
    <t>โรงพยาบาลสระใคร</t>
  </si>
  <si>
    <t>4314</t>
  </si>
  <si>
    <t>สระใคร</t>
  </si>
  <si>
    <t>431401</t>
  </si>
  <si>
    <t>39010101</t>
  </si>
  <si>
    <t>001070400</t>
  </si>
  <si>
    <t>รพ.หนองบัวลำภู</t>
  </si>
  <si>
    <t>โรงพยาบาลหนองบัวลำภู</t>
  </si>
  <si>
    <t>39</t>
  </si>
  <si>
    <t>3901</t>
  </si>
  <si>
    <t>เมืองหนองบัวลำภู</t>
  </si>
  <si>
    <t>390101</t>
  </si>
  <si>
    <t>39020106</t>
  </si>
  <si>
    <t>001099100</t>
  </si>
  <si>
    <t>รพ.นากลาง</t>
  </si>
  <si>
    <t>โรงพยาบาลนากลาง</t>
  </si>
  <si>
    <t>3902</t>
  </si>
  <si>
    <t>นากลาง</t>
  </si>
  <si>
    <t>390201</t>
  </si>
  <si>
    <t>39040107</t>
  </si>
  <si>
    <t>001099300</t>
  </si>
  <si>
    <t>รพ.ศรีบุญเรือง</t>
  </si>
  <si>
    <t>โรงพยาบาลศรีบุญเรือง</t>
  </si>
  <si>
    <t>3904</t>
  </si>
  <si>
    <t>ศรีบุญเรือง</t>
  </si>
  <si>
    <t>390401</t>
  </si>
  <si>
    <t>เมืองใหม่</t>
  </si>
  <si>
    <t>39060100</t>
  </si>
  <si>
    <t>002336700</t>
  </si>
  <si>
    <t>รพ.นาวังเฉลิมพระเกียรติ ๘๐ พรรษา</t>
  </si>
  <si>
    <t>โรงพยาบาลนาวังเฉลิมพระเกียรติ ๘๐ พรรษา</t>
  </si>
  <si>
    <t>3906</t>
  </si>
  <si>
    <t>นาวัง</t>
  </si>
  <si>
    <t>390601</t>
  </si>
  <si>
    <t>นาเหล่า</t>
  </si>
  <si>
    <t>39030115</t>
  </si>
  <si>
    <t>001099200</t>
  </si>
  <si>
    <t>รพ.โนนสัง</t>
  </si>
  <si>
    <t>โรงพยาบาลโนนสัง</t>
  </si>
  <si>
    <t>3903</t>
  </si>
  <si>
    <t>โนนสัง</t>
  </si>
  <si>
    <t>390301</t>
  </si>
  <si>
    <t>39050606</t>
  </si>
  <si>
    <t>001099400</t>
  </si>
  <si>
    <t>รพ.สุวรรณคูหา</t>
  </si>
  <si>
    <t>โรงพยาบาลสุวรรณคูหา</t>
  </si>
  <si>
    <t>3905</t>
  </si>
  <si>
    <t>สุวรรณคูหา</t>
  </si>
  <si>
    <t>390506</t>
  </si>
  <si>
    <t>41010100</t>
  </si>
  <si>
    <t>001067100</t>
  </si>
  <si>
    <t>รพ.อุดรธานี</t>
  </si>
  <si>
    <t>โรงพยาบาลอุดรธานี</t>
  </si>
  <si>
    <t>4101</t>
  </si>
  <si>
    <t>เมืองอุดรธานี</t>
  </si>
  <si>
    <t>410101</t>
  </si>
  <si>
    <t>หมากแข้ง</t>
  </si>
  <si>
    <t>41041505</t>
  </si>
  <si>
    <t>001101500</t>
  </si>
  <si>
    <t>รพ.กุมภวาปี</t>
  </si>
  <si>
    <t>โรงพยาบาลกุมภวาปี</t>
  </si>
  <si>
    <t>4104</t>
  </si>
  <si>
    <t>กุมภวาปี</t>
  </si>
  <si>
    <t>410415</t>
  </si>
  <si>
    <t>41170102</t>
  </si>
  <si>
    <t>001102300</t>
  </si>
  <si>
    <t>รพ.บ้านผือ</t>
  </si>
  <si>
    <t>โรงพยาบาลบ้านผือ</t>
  </si>
  <si>
    <t>4117</t>
  </si>
  <si>
    <t>บ้านผือ</t>
  </si>
  <si>
    <t>411701</t>
  </si>
  <si>
    <t>41190101</t>
  </si>
  <si>
    <t>001102500</t>
  </si>
  <si>
    <t>รพ.เพ็ญ</t>
  </si>
  <si>
    <t>โรงพยาบาลเพ็ญ</t>
  </si>
  <si>
    <t>4119</t>
  </si>
  <si>
    <t>เพ็ญ</t>
  </si>
  <si>
    <t>411901</t>
  </si>
  <si>
    <t>41110107</t>
  </si>
  <si>
    <t>001144600</t>
  </si>
  <si>
    <t>รพ.สมเด็จพระยุพราชบ้านดุง</t>
  </si>
  <si>
    <t>โรงพยาบาลสมเด็จพระยุพราชบ้านดุง</t>
  </si>
  <si>
    <t>4111</t>
  </si>
  <si>
    <t>บ้านดุง</t>
  </si>
  <si>
    <t>411101</t>
  </si>
  <si>
    <t>ศรีสุทโธ</t>
  </si>
  <si>
    <t>41060106</t>
  </si>
  <si>
    <t>001101800</t>
  </si>
  <si>
    <t>รพ.หนองหาน</t>
  </si>
  <si>
    <t>โรงพยาบาลหนองหาน</t>
  </si>
  <si>
    <t>4106</t>
  </si>
  <si>
    <t>หนองหาน</t>
  </si>
  <si>
    <t>410601</t>
  </si>
  <si>
    <t>41020603</t>
  </si>
  <si>
    <t>001101300</t>
  </si>
  <si>
    <t>รพ.กุดจับ</t>
  </si>
  <si>
    <t>โรงพยาบาลกุดจับ</t>
  </si>
  <si>
    <t>4102</t>
  </si>
  <si>
    <t>กุดจับ</t>
  </si>
  <si>
    <t>410206</t>
  </si>
  <si>
    <t>เมืองเพีย</t>
  </si>
  <si>
    <t>41080105</t>
  </si>
  <si>
    <t>001102000</t>
  </si>
  <si>
    <t>รพ.ไชยวาน</t>
  </si>
  <si>
    <t>โรงพยาบาลไชยวาน</t>
  </si>
  <si>
    <t>4108</t>
  </si>
  <si>
    <t>ไชยวาน</t>
  </si>
  <si>
    <t>410801</t>
  </si>
  <si>
    <t>41070111</t>
  </si>
  <si>
    <t>001101900</t>
  </si>
  <si>
    <t>รพ.ทุ่งฝน</t>
  </si>
  <si>
    <t>โรงพยาบาลทุ่งฝน</t>
  </si>
  <si>
    <t>4107</t>
  </si>
  <si>
    <t>ทุ่งฝน</t>
  </si>
  <si>
    <t>410701</t>
  </si>
  <si>
    <t>41220107</t>
  </si>
  <si>
    <t>001102800</t>
  </si>
  <si>
    <t>รพ.นายูง</t>
  </si>
  <si>
    <t>โรงพยาบาลนายูง</t>
  </si>
  <si>
    <t>4122</t>
  </si>
  <si>
    <t>นายูง</t>
  </si>
  <si>
    <t>412201</t>
  </si>
  <si>
    <t>41181001</t>
  </si>
  <si>
    <t>001102400</t>
  </si>
  <si>
    <t>รพ.น้ำโสม</t>
  </si>
  <si>
    <t>โรงพยาบาลน้ำโสม</t>
  </si>
  <si>
    <t>4118</t>
  </si>
  <si>
    <t>น้ำโสม</t>
  </si>
  <si>
    <t>411810</t>
  </si>
  <si>
    <t>ศรีสำราญ</t>
  </si>
  <si>
    <t>41050102</t>
  </si>
  <si>
    <t>001101700</t>
  </si>
  <si>
    <t>รพ.โนนสะอาด</t>
  </si>
  <si>
    <t>โรงพยาบาลโนนสะอาด</t>
  </si>
  <si>
    <t>4105</t>
  </si>
  <si>
    <t>โนนสะอาด</t>
  </si>
  <si>
    <t>410501</t>
  </si>
  <si>
    <t>41230111</t>
  </si>
  <si>
    <t>001102900</t>
  </si>
  <si>
    <t>รพ.พิบูลย์รักษ์</t>
  </si>
  <si>
    <t>โรงพยาบาลพิบูลย์รักษ์</t>
  </si>
  <si>
    <t>4123</t>
  </si>
  <si>
    <t>พิบูลย์รักษ์</t>
  </si>
  <si>
    <t>412301</t>
  </si>
  <si>
    <t>บ้านแดง</t>
  </si>
  <si>
    <t>41100611</t>
  </si>
  <si>
    <t>001102200</t>
  </si>
  <si>
    <t>รพ.วังสามหมอ</t>
  </si>
  <si>
    <t>โรงพยาบาลวังสามหมอ</t>
  </si>
  <si>
    <t>4110</t>
  </si>
  <si>
    <t>วังสามหมอ</t>
  </si>
  <si>
    <t>411006</t>
  </si>
  <si>
    <t>41090208</t>
  </si>
  <si>
    <t>001102100</t>
  </si>
  <si>
    <t>รพ.ศรีธาตุ</t>
  </si>
  <si>
    <t>โรงพยาบาลศรีธาตุ</t>
  </si>
  <si>
    <t>4109</t>
  </si>
  <si>
    <t>ศรีธาตุ</t>
  </si>
  <si>
    <t>410902</t>
  </si>
  <si>
    <t>จำปี</t>
  </si>
  <si>
    <t>41200104</t>
  </si>
  <si>
    <t>001102600</t>
  </si>
  <si>
    <t>รพ.สร้างคอม</t>
  </si>
  <si>
    <t>โรงพยาบาลสร้างคอม</t>
  </si>
  <si>
    <t>4120</t>
  </si>
  <si>
    <t>สร้างคอม</t>
  </si>
  <si>
    <t>412001</t>
  </si>
  <si>
    <t>41030105</t>
  </si>
  <si>
    <t>001101400</t>
  </si>
  <si>
    <t>รพ.หนองวัวซอ</t>
  </si>
  <si>
    <t>โรงพยาบาลหนองวัวซอ</t>
  </si>
  <si>
    <t>4103</t>
  </si>
  <si>
    <t>หนองวัวซอ</t>
  </si>
  <si>
    <t>410301</t>
  </si>
  <si>
    <t>หมากหญ้า</t>
  </si>
  <si>
    <t>41210407</t>
  </si>
  <si>
    <t>001102700</t>
  </si>
  <si>
    <t>รพ.หนองแสง</t>
  </si>
  <si>
    <t>โรงพยาบาลหนองแสง</t>
  </si>
  <si>
    <t>4121</t>
  </si>
  <si>
    <t>412104</t>
  </si>
  <si>
    <t>ทับกุง</t>
  </si>
  <si>
    <t>41240107</t>
  </si>
  <si>
    <t>002505800</t>
  </si>
  <si>
    <t>รพ.กู่แก้ว</t>
  </si>
  <si>
    <t>โรงพยาบาลกู่แก้ว</t>
  </si>
  <si>
    <t>4124</t>
  </si>
  <si>
    <t>กู่แก้ว</t>
  </si>
  <si>
    <t>412401</t>
  </si>
  <si>
    <t>บ้านจีต</t>
  </si>
  <si>
    <t>41250103</t>
  </si>
  <si>
    <t>002505900</t>
  </si>
  <si>
    <t>รพ.ประจักษ์ศิลปาคม</t>
  </si>
  <si>
    <t>โรงพยาบาลประจักษ์ศิลปาคม</t>
  </si>
  <si>
    <t>4125</t>
  </si>
  <si>
    <t>ประจักษ์ศิลปาคม</t>
  </si>
  <si>
    <t>412501</t>
  </si>
  <si>
    <t>นาม่วง</t>
  </si>
  <si>
    <t>41040704</t>
  </si>
  <si>
    <t>001101600</t>
  </si>
  <si>
    <t>รพ.ห้วยเกิ้ง</t>
  </si>
  <si>
    <t>โรงพยาบาลห้วยเกิ้ง</t>
  </si>
  <si>
    <t>410407</t>
  </si>
  <si>
    <t>ห้วยเกิ้ง</t>
  </si>
  <si>
    <t>36010105</t>
  </si>
  <si>
    <t>001070200</t>
  </si>
  <si>
    <t>รพ.ชัยภูมิ</t>
  </si>
  <si>
    <t>โรงพยาบาลชัยภูมิ</t>
  </si>
  <si>
    <t>36</t>
  </si>
  <si>
    <t>3601</t>
  </si>
  <si>
    <t>เมืองชัยภูมิ</t>
  </si>
  <si>
    <t>360101</t>
  </si>
  <si>
    <t>36100104</t>
  </si>
  <si>
    <t>001097800</t>
  </si>
  <si>
    <t>รพ.ภูเขียวเฉลิมพระเกียรติ</t>
  </si>
  <si>
    <t>โรงพยาบาลภูเขียวเฉลิมพระเกียรติ</t>
  </si>
  <si>
    <t>3610</t>
  </si>
  <si>
    <t>ภูเขียว</t>
  </si>
  <si>
    <t>361001</t>
  </si>
  <si>
    <t>ผักปัง</t>
  </si>
  <si>
    <t>36120101</t>
  </si>
  <si>
    <t>001098000</t>
  </si>
  <si>
    <t>รพ.แก้งคร้อ</t>
  </si>
  <si>
    <t>โรงพยาบาลแก้งคร้อ</t>
  </si>
  <si>
    <t>3612</t>
  </si>
  <si>
    <t>แก้งคร้อ</t>
  </si>
  <si>
    <t>361201</t>
  </si>
  <si>
    <t>ช่องสามหมอ</t>
  </si>
  <si>
    <t>36061001</t>
  </si>
  <si>
    <t>001097400</t>
  </si>
  <si>
    <t>รพ.จัตุรัส</t>
  </si>
  <si>
    <t>โรงพยาบาลจัตุรัส</t>
  </si>
  <si>
    <t>3606</t>
  </si>
  <si>
    <t>จัตุรัส</t>
  </si>
  <si>
    <t>360610</t>
  </si>
  <si>
    <t>หนองบัวใหญ่</t>
  </si>
  <si>
    <t>36050102</t>
  </si>
  <si>
    <t>001097300</t>
  </si>
  <si>
    <t>รพ.หนองบัวแดง</t>
  </si>
  <si>
    <t>โรงพยาบาลหนองบัวแดง</t>
  </si>
  <si>
    <t>3605</t>
  </si>
  <si>
    <t>หนองบัวแดง</t>
  </si>
  <si>
    <t>360501</t>
  </si>
  <si>
    <t>36070201</t>
  </si>
  <si>
    <t>001097500</t>
  </si>
  <si>
    <t>รพ.บำเหน็จณรงค์</t>
  </si>
  <si>
    <t>โรงพยาบาลบำเหน็จณรงค์</t>
  </si>
  <si>
    <t>3607</t>
  </si>
  <si>
    <t>บำเหน็จณรงค์</t>
  </si>
  <si>
    <t>360702</t>
  </si>
  <si>
    <t>บ้านเพชร</t>
  </si>
  <si>
    <t>36040101</t>
  </si>
  <si>
    <t>001097200</t>
  </si>
  <si>
    <t>รพ.เกษตรสมบูรณ์</t>
  </si>
  <si>
    <t>โรงพยาบาลเกษตรสมบูรณ์</t>
  </si>
  <si>
    <t>3604</t>
  </si>
  <si>
    <t>เกษตรสมบูรณ์</t>
  </si>
  <si>
    <t>360401</t>
  </si>
  <si>
    <t>บ้านยาง</t>
  </si>
  <si>
    <t>36030113</t>
  </si>
  <si>
    <t>001097100</t>
  </si>
  <si>
    <t>รพ.คอนสวรรค์</t>
  </si>
  <si>
    <t>โรงพยาบาลคอนสวรรค์</t>
  </si>
  <si>
    <t>3603</t>
  </si>
  <si>
    <t>360301</t>
  </si>
  <si>
    <t>36130705</t>
  </si>
  <si>
    <t>001098100</t>
  </si>
  <si>
    <t>รพ.คอนสาร</t>
  </si>
  <si>
    <t>โรงพยาบาลคอนสาร</t>
  </si>
  <si>
    <t>3613</t>
  </si>
  <si>
    <t>คอนสาร</t>
  </si>
  <si>
    <t>361307</t>
  </si>
  <si>
    <t>ทุ่งนาเลา</t>
  </si>
  <si>
    <t>36090101</t>
  </si>
  <si>
    <t>001097700</t>
  </si>
  <si>
    <t>รพ.เทพสถิต</t>
  </si>
  <si>
    <t>โรงพยาบาลเทพสถิต</t>
  </si>
  <si>
    <t>3609</t>
  </si>
  <si>
    <t>เทพสถิต</t>
  </si>
  <si>
    <t>360901</t>
  </si>
  <si>
    <t>วะตะแบก</t>
  </si>
  <si>
    <t>36150105</t>
  </si>
  <si>
    <t>001098300</t>
  </si>
  <si>
    <t>รพ.เนินสง่า</t>
  </si>
  <si>
    <t>โรงพยาบาลเนินสง่า</t>
  </si>
  <si>
    <t>3615</t>
  </si>
  <si>
    <t>เนินสง่า</t>
  </si>
  <si>
    <t>361501</t>
  </si>
  <si>
    <t>หนองฉิม</t>
  </si>
  <si>
    <t>36020101</t>
  </si>
  <si>
    <t>001097000</t>
  </si>
  <si>
    <t>รพ.บ้านเขว้า</t>
  </si>
  <si>
    <t>โรงพยาบาลบ้านเขว้า</t>
  </si>
  <si>
    <t>3602</t>
  </si>
  <si>
    <t>บ้านเขว้า</t>
  </si>
  <si>
    <t>360201</t>
  </si>
  <si>
    <t>36110103</t>
  </si>
  <si>
    <t>001097900</t>
  </si>
  <si>
    <t>รพ.บ้านแท่น</t>
  </si>
  <si>
    <t>โรงพยาบาลบ้านแท่น</t>
  </si>
  <si>
    <t>3611</t>
  </si>
  <si>
    <t>บ้านแท่น</t>
  </si>
  <si>
    <t>361101</t>
  </si>
  <si>
    <t>36140203</t>
  </si>
  <si>
    <t>001098200</t>
  </si>
  <si>
    <t>รพ.ภักดีชุมพล</t>
  </si>
  <si>
    <t>โรงพยาบาลภักดีชุมพล</t>
  </si>
  <si>
    <t>3614</t>
  </si>
  <si>
    <t>ภักดีชุมพล</t>
  </si>
  <si>
    <t>361402</t>
  </si>
  <si>
    <t>เจาทอง</t>
  </si>
  <si>
    <t>36080101</t>
  </si>
  <si>
    <t>001097600</t>
  </si>
  <si>
    <t>รพ.หนองบัวระเหว</t>
  </si>
  <si>
    <t>โรงพยาบาลหนองบัวระเหว</t>
  </si>
  <si>
    <t>3608</t>
  </si>
  <si>
    <t>หนองบัวระเหว</t>
  </si>
  <si>
    <t>360801</t>
  </si>
  <si>
    <t>36160101</t>
  </si>
  <si>
    <t>000400700</t>
  </si>
  <si>
    <t>รพ.ซับใหญ่</t>
  </si>
  <si>
    <t>โรงพยาบาลซับใหญ่</t>
  </si>
  <si>
    <t>3616</t>
  </si>
  <si>
    <t>ซับใหญ่</t>
  </si>
  <si>
    <t>361601</t>
  </si>
  <si>
    <t>30010100</t>
  </si>
  <si>
    <t>001066600</t>
  </si>
  <si>
    <t>รพ.มหาราชนครราชสีมา</t>
  </si>
  <si>
    <t>โรงพยาบาลมหาราชนครราชสีมา</t>
  </si>
  <si>
    <t>30</t>
  </si>
  <si>
    <t>3001</t>
  </si>
  <si>
    <t>เมืองนครราชสีมา</t>
  </si>
  <si>
    <t>300101</t>
  </si>
  <si>
    <t>30210100</t>
  </si>
  <si>
    <t>001089000</t>
  </si>
  <si>
    <t>รพ.ปากช่องนานา</t>
  </si>
  <si>
    <t>โรงพยาบาลปากช่องนานา</t>
  </si>
  <si>
    <t>3021</t>
  </si>
  <si>
    <t>ปากช่อง</t>
  </si>
  <si>
    <t>302101</t>
  </si>
  <si>
    <t>30011706</t>
  </si>
  <si>
    <t>002383900</t>
  </si>
  <si>
    <t>รพ.เทพรัตน์นครราชสีมา</t>
  </si>
  <si>
    <t>โรงพยาบาลเทพรัตน์นครราชสีมา</t>
  </si>
  <si>
    <t>300117</t>
  </si>
  <si>
    <t>โคกกรวด</t>
  </si>
  <si>
    <t>30150101</t>
  </si>
  <si>
    <t>001088400</t>
  </si>
  <si>
    <t>รพ.พิมาย</t>
  </si>
  <si>
    <t>โรงพยาบาลพิมาย</t>
  </si>
  <si>
    <t>3015</t>
  </si>
  <si>
    <t>พิมาย</t>
  </si>
  <si>
    <t>301501</t>
  </si>
  <si>
    <t>30020104</t>
  </si>
  <si>
    <t>001087100</t>
  </si>
  <si>
    <t>รพ.ครบุรี</t>
  </si>
  <si>
    <t>โรงพยาบาลครบุรี</t>
  </si>
  <si>
    <t>3002</t>
  </si>
  <si>
    <t>ครบุรี</t>
  </si>
  <si>
    <t>300201</t>
  </si>
  <si>
    <t>แชะ</t>
  </si>
  <si>
    <t>30070813</t>
  </si>
  <si>
    <t>001087600</t>
  </si>
  <si>
    <t>รพ.โชคชัย</t>
  </si>
  <si>
    <t>โรงพยาบาลโชคชัย</t>
  </si>
  <si>
    <t>3007</t>
  </si>
  <si>
    <t>โชคชัย</t>
  </si>
  <si>
    <t>300708</t>
  </si>
  <si>
    <t>30080202</t>
  </si>
  <si>
    <t>001087700</t>
  </si>
  <si>
    <t>รพ.ด่านขุนทด</t>
  </si>
  <si>
    <t>3008</t>
  </si>
  <si>
    <t>ด่านขุนทด</t>
  </si>
  <si>
    <t>300802</t>
  </si>
  <si>
    <t>30120100</t>
  </si>
  <si>
    <t>001088100</t>
  </si>
  <si>
    <t>รพ.บัวใหญ่</t>
  </si>
  <si>
    <t>โรงพยาบาลบัวใหญ่</t>
  </si>
  <si>
    <t>3012</t>
  </si>
  <si>
    <t>บัวใหญ่</t>
  </si>
  <si>
    <t>301201</t>
  </si>
  <si>
    <t>30060104</t>
  </si>
  <si>
    <t>001087500</t>
  </si>
  <si>
    <t>รพ.จักราช</t>
  </si>
  <si>
    <t>โรงพยาบาลจักราช</t>
  </si>
  <si>
    <t>3006</t>
  </si>
  <si>
    <t>จักราช</t>
  </si>
  <si>
    <t>300601</t>
  </si>
  <si>
    <t>30170101</t>
  </si>
  <si>
    <t>001088600</t>
  </si>
  <si>
    <t>รพ.ชุมพวง</t>
  </si>
  <si>
    <t>โรงพยาบาลชุมพวง</t>
  </si>
  <si>
    <t>3017</t>
  </si>
  <si>
    <t>ชุมพวง</t>
  </si>
  <si>
    <t>301701</t>
  </si>
  <si>
    <t>30090101</t>
  </si>
  <si>
    <t>001087800</t>
  </si>
  <si>
    <t>รพ.โนนไทย</t>
  </si>
  <si>
    <t>โรงพยาบาลโนนไทย</t>
  </si>
  <si>
    <t>3009</t>
  </si>
  <si>
    <t>โนนไทย</t>
  </si>
  <si>
    <t>300901</t>
  </si>
  <si>
    <t>30100106</t>
  </si>
  <si>
    <t>001087900</t>
  </si>
  <si>
    <t>รพ.โนนสูง</t>
  </si>
  <si>
    <t>โรงพยาบาลโนนสูง</t>
  </si>
  <si>
    <t>3010</t>
  </si>
  <si>
    <t>โนนสูง</t>
  </si>
  <si>
    <t>301001</t>
  </si>
  <si>
    <t>30130113</t>
  </si>
  <si>
    <t>001088200</t>
  </si>
  <si>
    <t>รพ.ประทาย</t>
  </si>
  <si>
    <t>โรงพยาบาลประทาย</t>
  </si>
  <si>
    <t>3013</t>
  </si>
  <si>
    <t>ประทาย</t>
  </si>
  <si>
    <t>301301</t>
  </si>
  <si>
    <t>30141701</t>
  </si>
  <si>
    <t>001088300</t>
  </si>
  <si>
    <t>รพ.ปักธงชัย</t>
  </si>
  <si>
    <t>โรงพยาบาลปักธงชัย</t>
  </si>
  <si>
    <t>3014</t>
  </si>
  <si>
    <t>ปักธงชัย</t>
  </si>
  <si>
    <t>301417</t>
  </si>
  <si>
    <t>ธงชัยเหนือ</t>
  </si>
  <si>
    <t>30200902</t>
  </si>
  <si>
    <t>001088900</t>
  </si>
  <si>
    <t>รพ.สีคิ้ว</t>
  </si>
  <si>
    <t>โรงพยาบาลสีคิ้ว</t>
  </si>
  <si>
    <t>3020</t>
  </si>
  <si>
    <t>สีคิ้ว</t>
  </si>
  <si>
    <t>302009</t>
  </si>
  <si>
    <t>30180101</t>
  </si>
  <si>
    <t>001088700</t>
  </si>
  <si>
    <t>รพ.สูงเนิน</t>
  </si>
  <si>
    <t>โรงพยาบาลสูงเนิน</t>
  </si>
  <si>
    <t>3018</t>
  </si>
  <si>
    <t>สูงเนิน</t>
  </si>
  <si>
    <t>301801</t>
  </si>
  <si>
    <t>30230101</t>
  </si>
  <si>
    <t>001089200</t>
  </si>
  <si>
    <t>รพ.แก้งสนามนาง</t>
  </si>
  <si>
    <t>โรงพยาบาลแก้งสนามนาง</t>
  </si>
  <si>
    <t>3023</t>
  </si>
  <si>
    <t>แก้งสนามนาง</t>
  </si>
  <si>
    <t>302301</t>
  </si>
  <si>
    <t>30190107</t>
  </si>
  <si>
    <t>001088800</t>
  </si>
  <si>
    <t>รพ.ขามทะเลสอ</t>
  </si>
  <si>
    <t>โรงพยาบาลขามทะเลสอ</t>
  </si>
  <si>
    <t>3019</t>
  </si>
  <si>
    <t>ขามทะเลสอ</t>
  </si>
  <si>
    <t>301901</t>
  </si>
  <si>
    <t>30110113</t>
  </si>
  <si>
    <t>001088000</t>
  </si>
  <si>
    <t>รพ.ขามสะแกแสง</t>
  </si>
  <si>
    <t>โรงพยาบาลขามสะแกแสง</t>
  </si>
  <si>
    <t>3011</t>
  </si>
  <si>
    <t>ขามสะแกแสง</t>
  </si>
  <si>
    <t>301101</t>
  </si>
  <si>
    <t>30040111</t>
  </si>
  <si>
    <t>001087300</t>
  </si>
  <si>
    <t>รพ.คง</t>
  </si>
  <si>
    <t>โรงพยาบาลคง</t>
  </si>
  <si>
    <t>3004</t>
  </si>
  <si>
    <t>คง</t>
  </si>
  <si>
    <t>300401</t>
  </si>
  <si>
    <t>เมืองคง</t>
  </si>
  <si>
    <t>30320215</t>
  </si>
  <si>
    <t>002469200</t>
  </si>
  <si>
    <t>3032</t>
  </si>
  <si>
    <t>303202</t>
  </si>
  <si>
    <t>30270101</t>
  </si>
  <si>
    <t>001160200</t>
  </si>
  <si>
    <t>รพ.เฉลิมพระเกียรติสมเด็จย่า ๑๐๐ ปี</t>
  </si>
  <si>
    <t>โรงพยาบาลเฉลิมพระเกียรติสมเด็จย่า ๑๐๐ ปี</t>
  </si>
  <si>
    <t>3027</t>
  </si>
  <si>
    <t>เมืองยาง</t>
  </si>
  <si>
    <t>302701</t>
  </si>
  <si>
    <t>30240109</t>
  </si>
  <si>
    <t>001089300</t>
  </si>
  <si>
    <t>รพ.โนนแดง</t>
  </si>
  <si>
    <t>โรงพยาบาลโนนแดง</t>
  </si>
  <si>
    <t>3024</t>
  </si>
  <si>
    <t>โนนแดง</t>
  </si>
  <si>
    <t>302401</t>
  </si>
  <si>
    <t>30050116</t>
  </si>
  <si>
    <t>001087400</t>
  </si>
  <si>
    <t>รพ.บ้านเหลื่อม</t>
  </si>
  <si>
    <t>โรงพยาบาลบ้านเหลื่อม</t>
  </si>
  <si>
    <t>3005</t>
  </si>
  <si>
    <t>บ้านเหลื่อม</t>
  </si>
  <si>
    <t>300501</t>
  </si>
  <si>
    <t>30280305</t>
  </si>
  <si>
    <t>002245600</t>
  </si>
  <si>
    <t>รพ.พระทองคำเฉลิมพระเกียรติ ๘๐ พรรษา</t>
  </si>
  <si>
    <t>โรงพยาบาลพระทองคำเฉลิมพระเกียรติ ๘๐ พรรษา</t>
  </si>
  <si>
    <t>3028</t>
  </si>
  <si>
    <t>พระทองคำ</t>
  </si>
  <si>
    <t>302803</t>
  </si>
  <si>
    <t>พังเทียม</t>
  </si>
  <si>
    <t>30290101</t>
  </si>
  <si>
    <t>001160800</t>
  </si>
  <si>
    <t>รพ.ลำทะเมนชัย</t>
  </si>
  <si>
    <t>โรงพยาบาลลำทะเมนชัย</t>
  </si>
  <si>
    <t>3029</t>
  </si>
  <si>
    <t>ลำทะเมนชัย</t>
  </si>
  <si>
    <t>302901</t>
  </si>
  <si>
    <t>ขุย</t>
  </si>
  <si>
    <t>30250503</t>
  </si>
  <si>
    <t>001089400</t>
  </si>
  <si>
    <t>รพ.วังน้ำเขียว</t>
  </si>
  <si>
    <t>โรงพยาบาลวังน้ำเขียว</t>
  </si>
  <si>
    <t>3025</t>
  </si>
  <si>
    <t>วังน้ำเขียว</t>
  </si>
  <si>
    <t>302505</t>
  </si>
  <si>
    <t>ไทยสามัคคี</t>
  </si>
  <si>
    <t>30030108</t>
  </si>
  <si>
    <t>001087200</t>
  </si>
  <si>
    <t>รพ.เสิงสาง</t>
  </si>
  <si>
    <t>โรงพยาบาลเสิงสาง</t>
  </si>
  <si>
    <t>3003</t>
  </si>
  <si>
    <t>เสิงสาง</t>
  </si>
  <si>
    <t>300301</t>
  </si>
  <si>
    <t>30220404</t>
  </si>
  <si>
    <t>001089100</t>
  </si>
  <si>
    <t>รพ.หนองบุญมาก</t>
  </si>
  <si>
    <t>โรงพยาบาลหนองบุญมาก</t>
  </si>
  <si>
    <t>3022</t>
  </si>
  <si>
    <t>หนองบุญมาก</t>
  </si>
  <si>
    <t>302204</t>
  </si>
  <si>
    <t>หนองหัวแรต</t>
  </si>
  <si>
    <t>30160101</t>
  </si>
  <si>
    <t>001088500</t>
  </si>
  <si>
    <t>รพ.ห้วยแถลง</t>
  </si>
  <si>
    <t>โรงพยาบาลห้วยแถลง</t>
  </si>
  <si>
    <t>3016</t>
  </si>
  <si>
    <t>ห้วยแถลง</t>
  </si>
  <si>
    <t>301601</t>
  </si>
  <si>
    <t>30260106</t>
  </si>
  <si>
    <t>002784100</t>
  </si>
  <si>
    <t>รพ.เทพารักษ์</t>
  </si>
  <si>
    <t>โรงพยาบาลเทพารักษ์</t>
  </si>
  <si>
    <t>3026</t>
  </si>
  <si>
    <t>เทพารักษ์</t>
  </si>
  <si>
    <t>302601</t>
  </si>
  <si>
    <t>สำนักตะคร้อ</t>
  </si>
  <si>
    <t>30300105</t>
  </si>
  <si>
    <t>002783900</t>
  </si>
  <si>
    <t>รพ.บัวลาย</t>
  </si>
  <si>
    <t>โรงพยาบาลบัวลาย</t>
  </si>
  <si>
    <t>3030</t>
  </si>
  <si>
    <t>บัวลาย</t>
  </si>
  <si>
    <t>303001</t>
  </si>
  <si>
    <t>เมืองพะไล</t>
  </si>
  <si>
    <t>30310101</t>
  </si>
  <si>
    <t>002784000</t>
  </si>
  <si>
    <t>รพ.สีดา</t>
  </si>
  <si>
    <t>โรงพยาบาลสีดา</t>
  </si>
  <si>
    <t>3031</t>
  </si>
  <si>
    <t>สีดา</t>
  </si>
  <si>
    <t>303101</t>
  </si>
  <si>
    <t>30210804</t>
  </si>
  <si>
    <t>007749800</t>
  </si>
  <si>
    <t>รพ.มกุฏคีรีวัน</t>
  </si>
  <si>
    <t>โรงพยาบาลมกุฏคีรีวัน</t>
  </si>
  <si>
    <t>302108</t>
  </si>
  <si>
    <t>โป่งตาลอง</t>
  </si>
  <si>
    <t>31010105</t>
  </si>
  <si>
    <t>001066700</t>
  </si>
  <si>
    <t>รพ.บุรีรัมย์</t>
  </si>
  <si>
    <t>โรงพยาบาลบุรีรัมย์</t>
  </si>
  <si>
    <t>31</t>
  </si>
  <si>
    <t>3101</t>
  </si>
  <si>
    <t>เมืองบุรีรัมย์</t>
  </si>
  <si>
    <t>310101</t>
  </si>
  <si>
    <t>31040125</t>
  </si>
  <si>
    <t>001089700</t>
  </si>
  <si>
    <t>รพ.นางรอง</t>
  </si>
  <si>
    <t>โรงพยาบาลนางรอง</t>
  </si>
  <si>
    <t>3104</t>
  </si>
  <si>
    <t>นางรอง</t>
  </si>
  <si>
    <t>310401</t>
  </si>
  <si>
    <t>31070103</t>
  </si>
  <si>
    <t>001090000</t>
  </si>
  <si>
    <t>รพ.ประโคนชัย</t>
  </si>
  <si>
    <t>โรงพยาบาลประโคนชัย</t>
  </si>
  <si>
    <t>3107</t>
  </si>
  <si>
    <t>ประโคนชัย</t>
  </si>
  <si>
    <t>310701</t>
  </si>
  <si>
    <t>31100107</t>
  </si>
  <si>
    <t>001090400</t>
  </si>
  <si>
    <t>รพ.ลำปลายมาศ</t>
  </si>
  <si>
    <t>โรงพยาบาลลำปลายมาศ</t>
  </si>
  <si>
    <t>3110</t>
  </si>
  <si>
    <t>ลำปลายมาศ</t>
  </si>
  <si>
    <t>311001</t>
  </si>
  <si>
    <t>31110207</t>
  </si>
  <si>
    <t>001090500</t>
  </si>
  <si>
    <t>รพ.สตึก</t>
  </si>
  <si>
    <t>โรงพยาบาลสตึก</t>
  </si>
  <si>
    <t>3111</t>
  </si>
  <si>
    <t>สตึก</t>
  </si>
  <si>
    <t>311102</t>
  </si>
  <si>
    <t>นิคม</t>
  </si>
  <si>
    <t>31030109</t>
  </si>
  <si>
    <t>001089600</t>
  </si>
  <si>
    <t>รพ.กระสัง</t>
  </si>
  <si>
    <t>โรงพยาบาลกระสัง</t>
  </si>
  <si>
    <t>3103</t>
  </si>
  <si>
    <t>กระสัง</t>
  </si>
  <si>
    <t>310301</t>
  </si>
  <si>
    <t>31020106</t>
  </si>
  <si>
    <t>001089500</t>
  </si>
  <si>
    <t>รพ.คูเมือง</t>
  </si>
  <si>
    <t>โรงพยาบาลคูเมือง</t>
  </si>
  <si>
    <t>3102</t>
  </si>
  <si>
    <t>คูเมือง</t>
  </si>
  <si>
    <t>310201</t>
  </si>
  <si>
    <t>31080103</t>
  </si>
  <si>
    <t>001090100</t>
  </si>
  <si>
    <t>รพ.บ้านกรวด</t>
  </si>
  <si>
    <t>โรงพยาบาลบ้านกรวด</t>
  </si>
  <si>
    <t>3108</t>
  </si>
  <si>
    <t>บ้านกรวด</t>
  </si>
  <si>
    <t>310801</t>
  </si>
  <si>
    <t>31090203</t>
  </si>
  <si>
    <t>001090200</t>
  </si>
  <si>
    <t>รพ.พุทไธสง</t>
  </si>
  <si>
    <t>โรงพยาบาลพุทไธสง</t>
  </si>
  <si>
    <t>3109</t>
  </si>
  <si>
    <t>พุทไธสง</t>
  </si>
  <si>
    <t>310902</t>
  </si>
  <si>
    <t>มะเฟือง</t>
  </si>
  <si>
    <t>31060108</t>
  </si>
  <si>
    <t>001089900</t>
  </si>
  <si>
    <t>รพ.ละหานทราย</t>
  </si>
  <si>
    <t>โรงพยาบาลละหานทราย</t>
  </si>
  <si>
    <t>3106</t>
  </si>
  <si>
    <t>ละหานทราย</t>
  </si>
  <si>
    <t>310601</t>
  </si>
  <si>
    <t>31230202</t>
  </si>
  <si>
    <t>001161900</t>
  </si>
  <si>
    <t>3123</t>
  </si>
  <si>
    <t>312302</t>
  </si>
  <si>
    <t>ตาเป๊ก</t>
  </si>
  <si>
    <t>31180108</t>
  </si>
  <si>
    <t>001091200</t>
  </si>
  <si>
    <t>รพ.ชำนิ</t>
  </si>
  <si>
    <t>โรงพยาบาลชำนิ</t>
  </si>
  <si>
    <t>3118</t>
  </si>
  <si>
    <t>ชำนิ</t>
  </si>
  <si>
    <t>311801</t>
  </si>
  <si>
    <t>31130508</t>
  </si>
  <si>
    <t>001090700</t>
  </si>
  <si>
    <t>รพ.นาโพธิ์</t>
  </si>
  <si>
    <t>โรงพยาบาลนาโพธิ์</t>
  </si>
  <si>
    <t>3113</t>
  </si>
  <si>
    <t>311305</t>
  </si>
  <si>
    <t>ศรีสว่าง</t>
  </si>
  <si>
    <t>31200107</t>
  </si>
  <si>
    <t>001091400</t>
  </si>
  <si>
    <t>รพ.โนนดินแดง</t>
  </si>
  <si>
    <t>โรงพยาบาลโนนดินแดง</t>
  </si>
  <si>
    <t>3120</t>
  </si>
  <si>
    <t>โนนดินแดง</t>
  </si>
  <si>
    <t>312001</t>
  </si>
  <si>
    <t>31170110</t>
  </si>
  <si>
    <t>001091100</t>
  </si>
  <si>
    <t>รพ.โนนสุวรรณ</t>
  </si>
  <si>
    <t>โรงพยาบาลโนนสุวรรณ</t>
  </si>
  <si>
    <t>3117</t>
  </si>
  <si>
    <t>โนนสุวรรณ</t>
  </si>
  <si>
    <t>311701</t>
  </si>
  <si>
    <t>31210109</t>
  </si>
  <si>
    <t>002802000</t>
  </si>
  <si>
    <t>รพ.บ้านด่าน</t>
  </si>
  <si>
    <t>โรงพยาบาลบ้านด่าน</t>
  </si>
  <si>
    <t>3121</t>
  </si>
  <si>
    <t>312101</t>
  </si>
  <si>
    <t>31190101</t>
  </si>
  <si>
    <t>001091300</t>
  </si>
  <si>
    <t>รพ.บ้านใหม่ไชยพจน์</t>
  </si>
  <si>
    <t>โรงพยาบาลบ้านใหม่ไชยพจน์</t>
  </si>
  <si>
    <t>3119</t>
  </si>
  <si>
    <t>บ้านใหม่ไชยพจน์</t>
  </si>
  <si>
    <t>311901</t>
  </si>
  <si>
    <t>หนองแวง</t>
  </si>
  <si>
    <t>31120103</t>
  </si>
  <si>
    <t>001090600</t>
  </si>
  <si>
    <t>รพ.ปะคำ</t>
  </si>
  <si>
    <t>โรงพยาบาลปะคำ</t>
  </si>
  <si>
    <t>3112</t>
  </si>
  <si>
    <t>ปะคำ</t>
  </si>
  <si>
    <t>311201</t>
  </si>
  <si>
    <t>31150401</t>
  </si>
  <si>
    <t>001090900</t>
  </si>
  <si>
    <t>รพ.พลับพลาชัย</t>
  </si>
  <si>
    <t>โรงพยาบาลพลับพลาชัย</t>
  </si>
  <si>
    <t>3115</t>
  </si>
  <si>
    <t>พลับพลาชัย</t>
  </si>
  <si>
    <t>311504</t>
  </si>
  <si>
    <t>สะเดา</t>
  </si>
  <si>
    <t>31050601</t>
  </si>
  <si>
    <t>001089800</t>
  </si>
  <si>
    <t>รพ.หนองกี่</t>
  </si>
  <si>
    <t>โรงพยาบาลหนองกี่</t>
  </si>
  <si>
    <t>3105</t>
  </si>
  <si>
    <t>หนองกี่</t>
  </si>
  <si>
    <t>310506</t>
  </si>
  <si>
    <t>ทุ่งกระตาดพัฒนา</t>
  </si>
  <si>
    <t>31140102</t>
  </si>
  <si>
    <t>001090800</t>
  </si>
  <si>
    <t>รพ.หนองหงส์</t>
  </si>
  <si>
    <t>โรงพยาบาลหนองหงส์</t>
  </si>
  <si>
    <t>3114</t>
  </si>
  <si>
    <t>หนองหงส์</t>
  </si>
  <si>
    <t>311401</t>
  </si>
  <si>
    <t>31160808</t>
  </si>
  <si>
    <t>001091000</t>
  </si>
  <si>
    <t>รพ.ห้วยราช</t>
  </si>
  <si>
    <t>โรงพยาบาลห้วยราช</t>
  </si>
  <si>
    <t>3116</t>
  </si>
  <si>
    <t>ห้วยราช</t>
  </si>
  <si>
    <t>311608</t>
  </si>
  <si>
    <t>ห้วยราชา</t>
  </si>
  <si>
    <t>31220106</t>
  </si>
  <si>
    <t>002357800</t>
  </si>
  <si>
    <t>รพ.แคนดง</t>
  </si>
  <si>
    <t>โรงพยาบาลแคนดง</t>
  </si>
  <si>
    <t>3122</t>
  </si>
  <si>
    <t>แคนดง</t>
  </si>
  <si>
    <t>312201</t>
  </si>
  <si>
    <t>32010100</t>
  </si>
  <si>
    <t>001066800</t>
  </si>
  <si>
    <t>รพ.สุรินทร์</t>
  </si>
  <si>
    <t>โรงพยาบาลสุรินทร์</t>
  </si>
  <si>
    <t>32</t>
  </si>
  <si>
    <t>3201</t>
  </si>
  <si>
    <t>เมืองสุรินทร์</t>
  </si>
  <si>
    <t>320101</t>
  </si>
  <si>
    <t>32050102</t>
  </si>
  <si>
    <t>001091800</t>
  </si>
  <si>
    <t>รพ.ปราสาท</t>
  </si>
  <si>
    <t>โรงพยาบาลปราสาท</t>
  </si>
  <si>
    <t>3205</t>
  </si>
  <si>
    <t>ปราสาท</t>
  </si>
  <si>
    <t>320501</t>
  </si>
  <si>
    <t>กังแอน</t>
  </si>
  <si>
    <t>32090101</t>
  </si>
  <si>
    <t>001092200</t>
  </si>
  <si>
    <t>รพ.ศีขรภูมิ</t>
  </si>
  <si>
    <t>โรงพยาบาลศีขรภูมิ</t>
  </si>
  <si>
    <t>3209</t>
  </si>
  <si>
    <t>ศีขรภูมิ</t>
  </si>
  <si>
    <t>320901</t>
  </si>
  <si>
    <t>ระแงง</t>
  </si>
  <si>
    <t>32030107</t>
  </si>
  <si>
    <t>001091600</t>
  </si>
  <si>
    <t>รพ.ท่าตูม</t>
  </si>
  <si>
    <t>โรงพยาบาลท่าตูม</t>
  </si>
  <si>
    <t>3203</t>
  </si>
  <si>
    <t>ท่าตูม</t>
  </si>
  <si>
    <t>320301</t>
  </si>
  <si>
    <t>32070108</t>
  </si>
  <si>
    <t>001092000</t>
  </si>
  <si>
    <t>รพ.รัตนบุรี</t>
  </si>
  <si>
    <t>โรงพยาบาลรัตนบุรี</t>
  </si>
  <si>
    <t>3207</t>
  </si>
  <si>
    <t>รัตนบุรี</t>
  </si>
  <si>
    <t>320701</t>
  </si>
  <si>
    <t>32100101</t>
  </si>
  <si>
    <t>001092300</t>
  </si>
  <si>
    <t>รพ.สังขะ</t>
  </si>
  <si>
    <t>โรงพยาบาลสังขะ</t>
  </si>
  <si>
    <t>3210</t>
  </si>
  <si>
    <t>สังขะ</t>
  </si>
  <si>
    <t>321001</t>
  </si>
  <si>
    <t>32060101</t>
  </si>
  <si>
    <t>001091900</t>
  </si>
  <si>
    <t>รพ.กาบเชิง</t>
  </si>
  <si>
    <t>โรงพยาบาลกาบเชิง</t>
  </si>
  <si>
    <t>3206</t>
  </si>
  <si>
    <t>กาบเชิง</t>
  </si>
  <si>
    <t>320601</t>
  </si>
  <si>
    <t>32040106</t>
  </si>
  <si>
    <t>001091700</t>
  </si>
  <si>
    <t>รพ.จอมพระ</t>
  </si>
  <si>
    <t>โรงพยาบาลจอมพระ</t>
  </si>
  <si>
    <t>3204</t>
  </si>
  <si>
    <t>จอมพระ</t>
  </si>
  <si>
    <t>320401</t>
  </si>
  <si>
    <t>32020101</t>
  </si>
  <si>
    <t>001091500</t>
  </si>
  <si>
    <t>รพ.ชุมพลบุรี</t>
  </si>
  <si>
    <t>โรงพยาบาลชุมพลบุรี</t>
  </si>
  <si>
    <t>3202</t>
  </si>
  <si>
    <t>ชุมพลบุรี</t>
  </si>
  <si>
    <t>320201</t>
  </si>
  <si>
    <t>32130101</t>
  </si>
  <si>
    <t>001092600</t>
  </si>
  <si>
    <t>รพ.บัวเชด</t>
  </si>
  <si>
    <t>โรงพยาบาลบัวเชด</t>
  </si>
  <si>
    <t>3213</t>
  </si>
  <si>
    <t>บัวเชด</t>
  </si>
  <si>
    <t>321301</t>
  </si>
  <si>
    <t>32140118</t>
  </si>
  <si>
    <t>002230200</t>
  </si>
  <si>
    <t>รพ.พนมดงรักเฉลิมพระเกียรติ ๘๐ พรรษา</t>
  </si>
  <si>
    <t>โรงพยาบาลพนมดงรักเฉลิมพระเกียรติ ๘๐ พรรษา</t>
  </si>
  <si>
    <t>3214</t>
  </si>
  <si>
    <t>พนมดงรัก</t>
  </si>
  <si>
    <t>321401</t>
  </si>
  <si>
    <t>บักได</t>
  </si>
  <si>
    <t>32110103</t>
  </si>
  <si>
    <t>001092400</t>
  </si>
  <si>
    <t>รพ.ลำดวน</t>
  </si>
  <si>
    <t>โรงพยาบาลลำดวน</t>
  </si>
  <si>
    <t>3211</t>
  </si>
  <si>
    <t>ลำดวน</t>
  </si>
  <si>
    <t>321101</t>
  </si>
  <si>
    <t>32150102</t>
  </si>
  <si>
    <t>002784300</t>
  </si>
  <si>
    <t>รพ.ศรีณรงค์</t>
  </si>
  <si>
    <t>โรงพยาบาลศรีณรงค์</t>
  </si>
  <si>
    <t>3215</t>
  </si>
  <si>
    <t>ศรีณรงค์</t>
  </si>
  <si>
    <t>321501</t>
  </si>
  <si>
    <t>ณรงค์</t>
  </si>
  <si>
    <t>32080103</t>
  </si>
  <si>
    <t>001092100</t>
  </si>
  <si>
    <t>รพ.สนม</t>
  </si>
  <si>
    <t>โรงพยาบาลสนม</t>
  </si>
  <si>
    <t>3208</t>
  </si>
  <si>
    <t>สนม</t>
  </si>
  <si>
    <t>320801</t>
  </si>
  <si>
    <t>32120201</t>
  </si>
  <si>
    <t>001092500</t>
  </si>
  <si>
    <t>รพ.สำโรงทาบ</t>
  </si>
  <si>
    <t>โรงพยาบาลสำโรงทาบ</t>
  </si>
  <si>
    <t>3212</t>
  </si>
  <si>
    <t>สำโรงทาบ</t>
  </si>
  <si>
    <t>321202</t>
  </si>
  <si>
    <t>หนองไผ่ล้อม</t>
  </si>
  <si>
    <t>32160106</t>
  </si>
  <si>
    <t>002784200</t>
  </si>
  <si>
    <t>รพ.เขวาสินรินทร์</t>
  </si>
  <si>
    <t>โรงพยาบาลเขวาสินรินทร์</t>
  </si>
  <si>
    <t>3216</t>
  </si>
  <si>
    <t>เขวาสินรินทร์</t>
  </si>
  <si>
    <t>321601</t>
  </si>
  <si>
    <t>32170106</t>
  </si>
  <si>
    <t>002784400</t>
  </si>
  <si>
    <t>รพ.โนนนารายณ์</t>
  </si>
  <si>
    <t>โรงพยาบาลโนนนารายณ์</t>
  </si>
  <si>
    <t>3217</t>
  </si>
  <si>
    <t>โนนนารายณ์</t>
  </si>
  <si>
    <t>321701</t>
  </si>
  <si>
    <t>หนองหลวง</t>
  </si>
  <si>
    <t>49011300</t>
  </si>
  <si>
    <t>001071200</t>
  </si>
  <si>
    <t>รพ.มุกดาหาร</t>
  </si>
  <si>
    <t>โรงพยาบาลมุกดาหาร</t>
  </si>
  <si>
    <t>49</t>
  </si>
  <si>
    <t>4901</t>
  </si>
  <si>
    <t>เมืองมุกดาหาร</t>
  </si>
  <si>
    <t>490113</t>
  </si>
  <si>
    <t>กุดแข้</t>
  </si>
  <si>
    <t>49050302</t>
  </si>
  <si>
    <t>001111600</t>
  </si>
  <si>
    <t>รพ.คำชะอี</t>
  </si>
  <si>
    <t>โรงพยาบาลคำชะอี</t>
  </si>
  <si>
    <t>4905</t>
  </si>
  <si>
    <t>คำชะอี</t>
  </si>
  <si>
    <t>490503</t>
  </si>
  <si>
    <t>บ้านซ่ง</t>
  </si>
  <si>
    <t>49040103</t>
  </si>
  <si>
    <t>001111500</t>
  </si>
  <si>
    <t>รพ.ดงหลวง</t>
  </si>
  <si>
    <t>โรงพยาบาลดงหลวง</t>
  </si>
  <si>
    <t>4904</t>
  </si>
  <si>
    <t>ดงหลวง</t>
  </si>
  <si>
    <t>490401</t>
  </si>
  <si>
    <t>49030107</t>
  </si>
  <si>
    <t>001111400</t>
  </si>
  <si>
    <t>รพ.ดอนตาล</t>
  </si>
  <si>
    <t>โรงพยาบาลดอนตาล</t>
  </si>
  <si>
    <t>4903</t>
  </si>
  <si>
    <t>ดอนตาล</t>
  </si>
  <si>
    <t>490301</t>
  </si>
  <si>
    <t>49020111</t>
  </si>
  <si>
    <t>001111300</t>
  </si>
  <si>
    <t>รพ.นิคมคำสร้อย</t>
  </si>
  <si>
    <t>โรงพยาบาลนิคมคำสร้อย</t>
  </si>
  <si>
    <t>4902</t>
  </si>
  <si>
    <t>นิคมคำสร้อย</t>
  </si>
  <si>
    <t>490201</t>
  </si>
  <si>
    <t>49070604</t>
  </si>
  <si>
    <t>001111800</t>
  </si>
  <si>
    <t>รพ.หนองสูง</t>
  </si>
  <si>
    <t>โรงพยาบาลหนองสูง</t>
  </si>
  <si>
    <t>4907</t>
  </si>
  <si>
    <t>หนองสูง</t>
  </si>
  <si>
    <t>490706</t>
  </si>
  <si>
    <t>หนองสูงเหนือ</t>
  </si>
  <si>
    <t>49060109</t>
  </si>
  <si>
    <t>001111700</t>
  </si>
  <si>
    <t>รพ.หว้านใหญ่</t>
  </si>
  <si>
    <t>โรงพยาบาลหว้านใหญ่</t>
  </si>
  <si>
    <t>4906</t>
  </si>
  <si>
    <t>หว้านใหญ่</t>
  </si>
  <si>
    <t>490601</t>
  </si>
  <si>
    <t>35010308</t>
  </si>
  <si>
    <t>001070100</t>
  </si>
  <si>
    <t>รพ.ยโสธร</t>
  </si>
  <si>
    <t>โรงพยาบาลยโสธร</t>
  </si>
  <si>
    <t>35</t>
  </si>
  <si>
    <t>3501</t>
  </si>
  <si>
    <t>เมืองยโสธร</t>
  </si>
  <si>
    <t>350103</t>
  </si>
  <si>
    <t>ตาดทอง</t>
  </si>
  <si>
    <t>35080301</t>
  </si>
  <si>
    <t>001144400</t>
  </si>
  <si>
    <t>รพ.สมเด็จพระยุพราชเลิงนกทา</t>
  </si>
  <si>
    <t>โรงพยาบาลสมเด็จพระยุพราชเลิงนกทา</t>
  </si>
  <si>
    <t>3508</t>
  </si>
  <si>
    <t>เลิงนกทา</t>
  </si>
  <si>
    <t>350803</t>
  </si>
  <si>
    <t>สวาท</t>
  </si>
  <si>
    <t>35030114</t>
  </si>
  <si>
    <t>001096400</t>
  </si>
  <si>
    <t>รพ.กุดชุม</t>
  </si>
  <si>
    <t>โรงพยาบาลกุดชุม</t>
  </si>
  <si>
    <t>3503</t>
  </si>
  <si>
    <t>กุดชุม</t>
  </si>
  <si>
    <t>350301</t>
  </si>
  <si>
    <t>35070401</t>
  </si>
  <si>
    <t>001096800</t>
  </si>
  <si>
    <t>รพ.ค้อวัง</t>
  </si>
  <si>
    <t>โรงพยาบาลค้อวัง</t>
  </si>
  <si>
    <t>3507</t>
  </si>
  <si>
    <t>ค้อวัง</t>
  </si>
  <si>
    <t>350704</t>
  </si>
  <si>
    <t>35040102</t>
  </si>
  <si>
    <t>001096500</t>
  </si>
  <si>
    <t>รพ.คำเขื่อนแก้ว</t>
  </si>
  <si>
    <t>โรงพยาบาลคำเขื่อนแก้ว</t>
  </si>
  <si>
    <t>3504</t>
  </si>
  <si>
    <t>คำเขื่อนแก้ว</t>
  </si>
  <si>
    <t>350401</t>
  </si>
  <si>
    <t>ลุมพุก</t>
  </si>
  <si>
    <t>35020100</t>
  </si>
  <si>
    <t>001096300</t>
  </si>
  <si>
    <t>รพ.ทรายมูล</t>
  </si>
  <si>
    <t>โรงพยาบาลทรายมูล</t>
  </si>
  <si>
    <t>3502</t>
  </si>
  <si>
    <t>ทรายมูล</t>
  </si>
  <si>
    <t>350201</t>
  </si>
  <si>
    <t>35090101</t>
  </si>
  <si>
    <t>001096900</t>
  </si>
  <si>
    <t>รพ.ไทยเจริญ</t>
  </si>
  <si>
    <t>โรงพยาบาลไทยเจริญ</t>
  </si>
  <si>
    <t>3509</t>
  </si>
  <si>
    <t>ไทยเจริญ</t>
  </si>
  <si>
    <t>350901</t>
  </si>
  <si>
    <t>35050104</t>
  </si>
  <si>
    <t>001096600</t>
  </si>
  <si>
    <t>รพ.ป่าติ้ว</t>
  </si>
  <si>
    <t>โรงพยาบาลป่าติ้ว</t>
  </si>
  <si>
    <t>3505</t>
  </si>
  <si>
    <t>ป่าติ้ว</t>
  </si>
  <si>
    <t>350501</t>
  </si>
  <si>
    <t>โพธิ์ไทร</t>
  </si>
  <si>
    <t>35060104</t>
  </si>
  <si>
    <t>001096700</t>
  </si>
  <si>
    <t>รพ.มหาชนะชัย</t>
  </si>
  <si>
    <t>โรงพยาบาลมหาชนะชัย</t>
  </si>
  <si>
    <t>3506</t>
  </si>
  <si>
    <t>มหาชนะชัย</t>
  </si>
  <si>
    <t>350601</t>
  </si>
  <si>
    <t>ฟ้าหยาด</t>
  </si>
  <si>
    <t>33010200</t>
  </si>
  <si>
    <t>001070000</t>
  </si>
  <si>
    <t>รพ.ศรีสะเกษ</t>
  </si>
  <si>
    <t>โรงพยาบาลศรีสะเกษ</t>
  </si>
  <si>
    <t>33</t>
  </si>
  <si>
    <t>3301</t>
  </si>
  <si>
    <t>เมืองศรีสะเกษ</t>
  </si>
  <si>
    <t>330102</t>
  </si>
  <si>
    <t>เมืองใต้</t>
  </si>
  <si>
    <t>33040605</t>
  </si>
  <si>
    <t>001092900</t>
  </si>
  <si>
    <t>รพ.กันทรลักษ์</t>
  </si>
  <si>
    <t>โรงพยาบาลกันทรลักษ์</t>
  </si>
  <si>
    <t>3304</t>
  </si>
  <si>
    <t>กันทรลักษ์</t>
  </si>
  <si>
    <t>330406</t>
  </si>
  <si>
    <t>น้ำอ้อม</t>
  </si>
  <si>
    <t>33050906</t>
  </si>
  <si>
    <t>001093000</t>
  </si>
  <si>
    <t>รพ.ขุขันธ์</t>
  </si>
  <si>
    <t>โรงพยาบาลขุขันธ์</t>
  </si>
  <si>
    <t>3305</t>
  </si>
  <si>
    <t>ขุขันธ์</t>
  </si>
  <si>
    <t>330509</t>
  </si>
  <si>
    <t>ห้วยเหนือ</t>
  </si>
  <si>
    <t>33090102</t>
  </si>
  <si>
    <t>001093400</t>
  </si>
  <si>
    <t>รพ.ราษีไศล</t>
  </si>
  <si>
    <t>โรงพยาบาลราษีไศล</t>
  </si>
  <si>
    <t>3309</t>
  </si>
  <si>
    <t>ราษีไศล</t>
  </si>
  <si>
    <t>330901</t>
  </si>
  <si>
    <t>33100107</t>
  </si>
  <si>
    <t>001093500</t>
  </si>
  <si>
    <t>รพ.อุทุมพรพิสัย</t>
  </si>
  <si>
    <t>โรงพยาบาลอุทุมพรพิสัย</t>
  </si>
  <si>
    <t>3310</t>
  </si>
  <si>
    <t>อุทุมพรพิสัย</t>
  </si>
  <si>
    <t>331001</t>
  </si>
  <si>
    <t>กำแพง</t>
  </si>
  <si>
    <t>33030105</t>
  </si>
  <si>
    <t>001092800</t>
  </si>
  <si>
    <t>รพ.กันทรารมย์</t>
  </si>
  <si>
    <t>โรงพยาบาลกันทรารมย์</t>
  </si>
  <si>
    <t>3303</t>
  </si>
  <si>
    <t>กันทรารมย์</t>
  </si>
  <si>
    <t>330301</t>
  </si>
  <si>
    <t>ดูน</t>
  </si>
  <si>
    <t>33080106</t>
  </si>
  <si>
    <t>001093300</t>
  </si>
  <si>
    <t>รพ.ขุนหาญ</t>
  </si>
  <si>
    <t>โรงพยาบาลขุนหาญ</t>
  </si>
  <si>
    <t>3308</t>
  </si>
  <si>
    <t>ขุนหาญ</t>
  </si>
  <si>
    <t>330801</t>
  </si>
  <si>
    <t>สิ</t>
  </si>
  <si>
    <t>33150105</t>
  </si>
  <si>
    <t>001094100</t>
  </si>
  <si>
    <t>รพ.น้ำเกลี้ยง</t>
  </si>
  <si>
    <t>โรงพยาบาลน้ำเกลี้ยง</t>
  </si>
  <si>
    <t>3315</t>
  </si>
  <si>
    <t>น้ำเกลี้ยง</t>
  </si>
  <si>
    <t>331501</t>
  </si>
  <si>
    <t>33130104</t>
  </si>
  <si>
    <t>001093800</t>
  </si>
  <si>
    <t>รพ.โนนคูณ</t>
  </si>
  <si>
    <t>โรงพยาบาลโนนคูณ</t>
  </si>
  <si>
    <t>3313</t>
  </si>
  <si>
    <t>โนนคูณ</t>
  </si>
  <si>
    <t>331301</t>
  </si>
  <si>
    <t>โนนค้อ</t>
  </si>
  <si>
    <t>33110202</t>
  </si>
  <si>
    <t>001093600</t>
  </si>
  <si>
    <t>รพ.บึงบูรพ์</t>
  </si>
  <si>
    <t>โรงพยาบาลบึงบูรพ์</t>
  </si>
  <si>
    <t>3311</t>
  </si>
  <si>
    <t>บึงบูรพ์</t>
  </si>
  <si>
    <t>331102</t>
  </si>
  <si>
    <t>33190107</t>
  </si>
  <si>
    <t>002312500</t>
  </si>
  <si>
    <t>รพ.เบญจลักษ์เฉลิมพระเกียรติ ๘๐ พรรษา</t>
  </si>
  <si>
    <t>โรงพยาบาลเบญจลักษ์เฉลิมพระเกียรติ ๘๐ พรรษา</t>
  </si>
  <si>
    <t>3319</t>
  </si>
  <si>
    <t>เบญจลักษ์</t>
  </si>
  <si>
    <t>331901</t>
  </si>
  <si>
    <t>เสียว</t>
  </si>
  <si>
    <t>33070101</t>
  </si>
  <si>
    <t>001093200</t>
  </si>
  <si>
    <t>รพ.ปรางค์กู่</t>
  </si>
  <si>
    <t>โรงพยาบาลปรางค์กู่</t>
  </si>
  <si>
    <t>3307</t>
  </si>
  <si>
    <t>ปรางค์กู่</t>
  </si>
  <si>
    <t>330701</t>
  </si>
  <si>
    <t>33200106</t>
  </si>
  <si>
    <t>002801400</t>
  </si>
  <si>
    <t>รพ.พยุห์</t>
  </si>
  <si>
    <t>โรงพยาบาลพยุห์</t>
  </si>
  <si>
    <t>3320</t>
  </si>
  <si>
    <t>พยุห์</t>
  </si>
  <si>
    <t>332001</t>
  </si>
  <si>
    <t>33210205</t>
  </si>
  <si>
    <t>002801500</t>
  </si>
  <si>
    <t>รพ.โพธิ์ศรีสุวรรณ</t>
  </si>
  <si>
    <t>โรงพยาบาลโพธิ์ศรีสุวรรณ</t>
  </si>
  <si>
    <t>3321</t>
  </si>
  <si>
    <t>โพธิ์ศรีสุวรรณ</t>
  </si>
  <si>
    <t>332102</t>
  </si>
  <si>
    <t>33060120</t>
  </si>
  <si>
    <t>001093100</t>
  </si>
  <si>
    <t>รพ.ไพรบึง</t>
  </si>
  <si>
    <t>โรงพยาบาลไพรบึง</t>
  </si>
  <si>
    <t>3306</t>
  </si>
  <si>
    <t>ไพรบึง</t>
  </si>
  <si>
    <t>330601</t>
  </si>
  <si>
    <t>33170311</t>
  </si>
  <si>
    <t>001094200</t>
  </si>
  <si>
    <t>รพ.ภูสิงห์</t>
  </si>
  <si>
    <t>โรงพยาบาลภูสิงห์</t>
  </si>
  <si>
    <t>3317</t>
  </si>
  <si>
    <t>ภูสิงห์</t>
  </si>
  <si>
    <t>331703</t>
  </si>
  <si>
    <t>ห้วยตึ๊กชู</t>
  </si>
  <si>
    <t>33180304</t>
  </si>
  <si>
    <t>001094300</t>
  </si>
  <si>
    <t>รพ.เมืองจันทร์</t>
  </si>
  <si>
    <t>โรงพยาบาลเมืองจันทร์</t>
  </si>
  <si>
    <t>3318</t>
  </si>
  <si>
    <t>เมืองจันทร์</t>
  </si>
  <si>
    <t>331803</t>
  </si>
  <si>
    <t>33020107</t>
  </si>
  <si>
    <t>001092700</t>
  </si>
  <si>
    <t>รพ.ยางชุมน้อย</t>
  </si>
  <si>
    <t>โรงพยาบาลยางชุมน้อย</t>
  </si>
  <si>
    <t>3302</t>
  </si>
  <si>
    <t>ยางชุมน้อย</t>
  </si>
  <si>
    <t>330201</t>
  </si>
  <si>
    <t>33160104</t>
  </si>
  <si>
    <t>001094000</t>
  </si>
  <si>
    <t>รพ.วังหิน</t>
  </si>
  <si>
    <t>โรงพยาบาลวังหิน</t>
  </si>
  <si>
    <t>3316</t>
  </si>
  <si>
    <t>วังหิน</t>
  </si>
  <si>
    <t>331601</t>
  </si>
  <si>
    <t>บุสูง</t>
  </si>
  <si>
    <t>33140104</t>
  </si>
  <si>
    <t>001093900</t>
  </si>
  <si>
    <t>รพ.ศรีรัตนะ</t>
  </si>
  <si>
    <t>โรงพยาบาลศรีรัตนะ</t>
  </si>
  <si>
    <t>3314</t>
  </si>
  <si>
    <t>ศรีรัตนะ</t>
  </si>
  <si>
    <t>331401</t>
  </si>
  <si>
    <t>ศรีแก้ว</t>
  </si>
  <si>
    <t>33120111</t>
  </si>
  <si>
    <t>001093700</t>
  </si>
  <si>
    <t>รพ.ห้วยทับทัน</t>
  </si>
  <si>
    <t>โรงพยาบาลห้วยทับทัน</t>
  </si>
  <si>
    <t>3312</t>
  </si>
  <si>
    <t>ห้วยทับทัน</t>
  </si>
  <si>
    <t>331201</t>
  </si>
  <si>
    <t>33220105</t>
  </si>
  <si>
    <t>002801600</t>
  </si>
  <si>
    <t>รพ.ศิลาลาด</t>
  </si>
  <si>
    <t>โรงพยาบาลศิลาลาด</t>
  </si>
  <si>
    <t>3322</t>
  </si>
  <si>
    <t>ศิลาลาด</t>
  </si>
  <si>
    <t>332201</t>
  </si>
  <si>
    <t>กุง</t>
  </si>
  <si>
    <t>37010100</t>
  </si>
  <si>
    <t>001070300</t>
  </si>
  <si>
    <t>รพ.อำนาจเจริญ</t>
  </si>
  <si>
    <t>โรงพยาบาลอำนาจเจริญ</t>
  </si>
  <si>
    <t>37</t>
  </si>
  <si>
    <t>3701</t>
  </si>
  <si>
    <t>เมืองอำนาจเจริญ</t>
  </si>
  <si>
    <t>370101</t>
  </si>
  <si>
    <t>บุ่ง</t>
  </si>
  <si>
    <t>37020108</t>
  </si>
  <si>
    <t>001098500</t>
  </si>
  <si>
    <t>รพ.ชานุมาน</t>
  </si>
  <si>
    <t>โรงพยาบาลชานุมาน</t>
  </si>
  <si>
    <t>3702</t>
  </si>
  <si>
    <t>ชานุมาน</t>
  </si>
  <si>
    <t>370201</t>
  </si>
  <si>
    <t>37030308</t>
  </si>
  <si>
    <t>001098600</t>
  </si>
  <si>
    <t>รพ.ปทุมราชวงศา</t>
  </si>
  <si>
    <t>โรงพยาบาลปทุมราชวงศา</t>
  </si>
  <si>
    <t>3703</t>
  </si>
  <si>
    <t>ปทุมราชวงศา</t>
  </si>
  <si>
    <t>370303</t>
  </si>
  <si>
    <t>37040410</t>
  </si>
  <si>
    <t>001098700</t>
  </si>
  <si>
    <t>รพ.พนา</t>
  </si>
  <si>
    <t>โรงพยาบาลพนา</t>
  </si>
  <si>
    <t>3704</t>
  </si>
  <si>
    <t>พนา</t>
  </si>
  <si>
    <t>370404</t>
  </si>
  <si>
    <t>พระเหลา</t>
  </si>
  <si>
    <t>37070101</t>
  </si>
  <si>
    <t>001099000</t>
  </si>
  <si>
    <t>รพ.ลืออำนาจ</t>
  </si>
  <si>
    <t>โรงพยาบาลลืออำนาจ</t>
  </si>
  <si>
    <t>3707</t>
  </si>
  <si>
    <t>ลืออำนาจ</t>
  </si>
  <si>
    <t>370701</t>
  </si>
  <si>
    <t>อำนาจ</t>
  </si>
  <si>
    <t>37050101</t>
  </si>
  <si>
    <t>001098800</t>
  </si>
  <si>
    <t>รพ.เสนางคนิคม</t>
  </si>
  <si>
    <t>โรงพยาบาลเสนางคนิคม</t>
  </si>
  <si>
    <t>3705</t>
  </si>
  <si>
    <t>เสนางคนิคม</t>
  </si>
  <si>
    <t>370501</t>
  </si>
  <si>
    <t>37060807</t>
  </si>
  <si>
    <t>001098900</t>
  </si>
  <si>
    <t>รพ.หัวตะพาน</t>
  </si>
  <si>
    <t>โรงพยาบาลหัวตะพาน</t>
  </si>
  <si>
    <t>3706</t>
  </si>
  <si>
    <t>หัวตะพาน</t>
  </si>
  <si>
    <t>370608</t>
  </si>
  <si>
    <t>รัตนวารี</t>
  </si>
  <si>
    <t>34010110</t>
  </si>
  <si>
    <t>001066900</t>
  </si>
  <si>
    <t>รพ.สรรพสิทธิประสงค์</t>
  </si>
  <si>
    <t>โรงพยาบาลสรรพสิทธิประสงค์</t>
  </si>
  <si>
    <t>34</t>
  </si>
  <si>
    <t>3401</t>
  </si>
  <si>
    <t>เมืองอุบลราชธานี</t>
  </si>
  <si>
    <t>340101</t>
  </si>
  <si>
    <t>34070119</t>
  </si>
  <si>
    <t>001144300</t>
  </si>
  <si>
    <t>รพ.สมเด็จพระยุพราชเดชอุดม</t>
  </si>
  <si>
    <t>โรงพยาบาลสมเด็จพระยุพราชเดชอุดม</t>
  </si>
  <si>
    <t>3407</t>
  </si>
  <si>
    <t>เดชอุดม</t>
  </si>
  <si>
    <t>340701</t>
  </si>
  <si>
    <t>เมืองเดช</t>
  </si>
  <si>
    <t>34011200</t>
  </si>
  <si>
    <t>002198400</t>
  </si>
  <si>
    <t>รพ.๕๐ พรรษา มหาวชิราลงกรณ</t>
  </si>
  <si>
    <t>โรงพยาบาล๕๐ พรรษา มหาวชิราลงกรณ</t>
  </si>
  <si>
    <t>340112</t>
  </si>
  <si>
    <t>ไร่น้อย</t>
  </si>
  <si>
    <t>34151003</t>
  </si>
  <si>
    <t>001095400</t>
  </si>
  <si>
    <t>รพ.วารินชำราบ</t>
  </si>
  <si>
    <t>โรงพยาบาลวารินชำราบ</t>
  </si>
  <si>
    <t>3415</t>
  </si>
  <si>
    <t>วารินชำราบ</t>
  </si>
  <si>
    <t>341510</t>
  </si>
  <si>
    <t>คำน้ำแซบ</t>
  </si>
  <si>
    <t>34110108</t>
  </si>
  <si>
    <t>001095100</t>
  </si>
  <si>
    <t>รพ.ตระการพืชผล</t>
  </si>
  <si>
    <t>โรงพยาบาลตระการพืชผล</t>
  </si>
  <si>
    <t>3411</t>
  </si>
  <si>
    <t>ตระการพืชผล</t>
  </si>
  <si>
    <t>341101</t>
  </si>
  <si>
    <t>ขุหลุ</t>
  </si>
  <si>
    <t>34190100</t>
  </si>
  <si>
    <t>001095600</t>
  </si>
  <si>
    <t>รพ.พิบูลมังสาหาร</t>
  </si>
  <si>
    <t>โรงพยาบาลพิบูลมังสาหาร</t>
  </si>
  <si>
    <t>3419</t>
  </si>
  <si>
    <t>พิบูลมังสาหาร</t>
  </si>
  <si>
    <t>341901</t>
  </si>
  <si>
    <t>พิบูล</t>
  </si>
  <si>
    <t>34040106</t>
  </si>
  <si>
    <t>001094600</t>
  </si>
  <si>
    <t>รพ.เขื่องใน</t>
  </si>
  <si>
    <t>โรงพยาบาลเขื่องใน</t>
  </si>
  <si>
    <t>3404</t>
  </si>
  <si>
    <t>เขื่องใน</t>
  </si>
  <si>
    <t>340401</t>
  </si>
  <si>
    <t>34120114</t>
  </si>
  <si>
    <t>001095200</t>
  </si>
  <si>
    <t>รพ.กุดข้าวปุ้น</t>
  </si>
  <si>
    <t>โรงพยาบาลกุดข้าวปุ้น</t>
  </si>
  <si>
    <t>3412</t>
  </si>
  <si>
    <t>กุดข้าวปุ้น</t>
  </si>
  <si>
    <t>341201</t>
  </si>
  <si>
    <t>ข้าวปุ้น</t>
  </si>
  <si>
    <t>34050107</t>
  </si>
  <si>
    <t>001094700</t>
  </si>
  <si>
    <t>รพ.เขมราฐ</t>
  </si>
  <si>
    <t>โรงพยาบาลเขมราฐ</t>
  </si>
  <si>
    <t>3405</t>
  </si>
  <si>
    <t>เขมราฐ</t>
  </si>
  <si>
    <t>340501</t>
  </si>
  <si>
    <t>34030102</t>
  </si>
  <si>
    <t>001094500</t>
  </si>
  <si>
    <t>รพ.โขงเจียม</t>
  </si>
  <si>
    <t>โรงพยาบาลโขงเจียม</t>
  </si>
  <si>
    <t>3403</t>
  </si>
  <si>
    <t>โขงเจียม</t>
  </si>
  <si>
    <t>340301</t>
  </si>
  <si>
    <t>34240212</t>
  </si>
  <si>
    <t>001096000</t>
  </si>
  <si>
    <t>รพ.ดอนมดแดง</t>
  </si>
  <si>
    <t>โรงพยาบาลดอนมดแดง</t>
  </si>
  <si>
    <t>3424</t>
  </si>
  <si>
    <t>ดอนมดแดง</t>
  </si>
  <si>
    <t>342402</t>
  </si>
  <si>
    <t>เหล่าแดง</t>
  </si>
  <si>
    <t>34200102</t>
  </si>
  <si>
    <t>001095700</t>
  </si>
  <si>
    <t>รพ.ตาลสุม</t>
  </si>
  <si>
    <t>โรงพยาบาลตาลสุม</t>
  </si>
  <si>
    <t>3420</t>
  </si>
  <si>
    <t>ตาลสุม</t>
  </si>
  <si>
    <t>342001</t>
  </si>
  <si>
    <t>34260303</t>
  </si>
  <si>
    <t>001096200</t>
  </si>
  <si>
    <t>รพ.ทุ่งศรีอุดม</t>
  </si>
  <si>
    <t>โรงพยาบาลทุ่งศรีอุดม</t>
  </si>
  <si>
    <t>3426</t>
  </si>
  <si>
    <t>ทุ่งศรีอุดม</t>
  </si>
  <si>
    <t>342603</t>
  </si>
  <si>
    <t>นาเกษม</t>
  </si>
  <si>
    <t>34080111</t>
  </si>
  <si>
    <t>001094800</t>
  </si>
  <si>
    <t>รพ.นาจะหลวย</t>
  </si>
  <si>
    <t>โรงพยาบาลนาจะหลวย</t>
  </si>
  <si>
    <t>3408</t>
  </si>
  <si>
    <t>นาจะหลวย</t>
  </si>
  <si>
    <t>340801</t>
  </si>
  <si>
    <t>34300105</t>
  </si>
  <si>
    <t>002403200</t>
  </si>
  <si>
    <t>รพ.นาตาล</t>
  </si>
  <si>
    <t>โรงพยาบาลนาตาล</t>
  </si>
  <si>
    <t>3430</t>
  </si>
  <si>
    <t>343001</t>
  </si>
  <si>
    <t>34090712</t>
  </si>
  <si>
    <t>001094900</t>
  </si>
  <si>
    <t>รพ.น้ำยืน</t>
  </si>
  <si>
    <t>โรงพยาบาลน้ำยืน</t>
  </si>
  <si>
    <t>3409</t>
  </si>
  <si>
    <t>น้ำยืน</t>
  </si>
  <si>
    <t>340907</t>
  </si>
  <si>
    <t>สีวิเชียร</t>
  </si>
  <si>
    <t>34100101</t>
  </si>
  <si>
    <t>001095000</t>
  </si>
  <si>
    <t>รพ.บุณฑริก</t>
  </si>
  <si>
    <t>โรงพยาบาลบุณฑริก</t>
  </si>
  <si>
    <t>3410</t>
  </si>
  <si>
    <t>บุณฑริก</t>
  </si>
  <si>
    <t>341001</t>
  </si>
  <si>
    <t>โพนงาม</t>
  </si>
  <si>
    <t>34210111</t>
  </si>
  <si>
    <t>001095800</t>
  </si>
  <si>
    <t>รพ.โพธิ์ไทร</t>
  </si>
  <si>
    <t>โรงพยาบาลโพธิ์ไทร</t>
  </si>
  <si>
    <t>3421</t>
  </si>
  <si>
    <t>342101</t>
  </si>
  <si>
    <t>34140110</t>
  </si>
  <si>
    <t>001095300</t>
  </si>
  <si>
    <t>รพ.ม่วงสามสิบ</t>
  </si>
  <si>
    <t>โรงพยาบาลม่วงสามสิบ</t>
  </si>
  <si>
    <t>3414</t>
  </si>
  <si>
    <t>ม่วงสามสิบ</t>
  </si>
  <si>
    <t>341401</t>
  </si>
  <si>
    <t>34020115</t>
  </si>
  <si>
    <t>001094400</t>
  </si>
  <si>
    <t>รพ.ศรีเมืองใหม่</t>
  </si>
  <si>
    <t>โรงพยาบาลศรีเมืองใหม่</t>
  </si>
  <si>
    <t>3402</t>
  </si>
  <si>
    <t>ศรีเมืองใหม่</t>
  </si>
  <si>
    <t>340201</t>
  </si>
  <si>
    <t>นาคำ</t>
  </si>
  <si>
    <t>34220108</t>
  </si>
  <si>
    <t>001095900</t>
  </si>
  <si>
    <t>รพ.สำโรง</t>
  </si>
  <si>
    <t>โรงพยาบาลสำโรง</t>
  </si>
  <si>
    <t>3422</t>
  </si>
  <si>
    <t>สำโรง</t>
  </si>
  <si>
    <t>342201</t>
  </si>
  <si>
    <t>34250410</t>
  </si>
  <si>
    <t>001096100</t>
  </si>
  <si>
    <t>รพ.สิรินธร</t>
  </si>
  <si>
    <t>โรงพยาบาลสิรินธร</t>
  </si>
  <si>
    <t>3425</t>
  </si>
  <si>
    <t>สิรินธร</t>
  </si>
  <si>
    <t>342504</t>
  </si>
  <si>
    <t>นิคมสร้างตนเองลำโดมน้อย</t>
  </si>
  <si>
    <t>34290100</t>
  </si>
  <si>
    <t>002482100</t>
  </si>
  <si>
    <t>รพ.นาเยีย</t>
  </si>
  <si>
    <t>โรงพยาบาลนาเยีย</t>
  </si>
  <si>
    <t>3429</t>
  </si>
  <si>
    <t>นาเยีย</t>
  </si>
  <si>
    <t>342901</t>
  </si>
  <si>
    <t>34330305</t>
  </si>
  <si>
    <t>002796800</t>
  </si>
  <si>
    <t>รพ.น้ำขุ่น</t>
  </si>
  <si>
    <t>โรงพยาบาลน้ำขุ่น</t>
  </si>
  <si>
    <t>3433</t>
  </si>
  <si>
    <t>น้ำขุ่น</t>
  </si>
  <si>
    <t>343303</t>
  </si>
  <si>
    <t>ขี้เหล็ก</t>
  </si>
  <si>
    <t>34320412</t>
  </si>
  <si>
    <t>002796700</t>
  </si>
  <si>
    <t>รพ.สว่างวีระวงศ์</t>
  </si>
  <si>
    <t>โรงพยาบาลสว่างวีระวงศ์</t>
  </si>
  <si>
    <t>3432</t>
  </si>
  <si>
    <t>สว่างวีระวงศ์</t>
  </si>
  <si>
    <t>343204</t>
  </si>
  <si>
    <t>สว่าง</t>
  </si>
  <si>
    <t>34310106</t>
  </si>
  <si>
    <t>002797600</t>
  </si>
  <si>
    <t>รพ.เหล่าเสือโก้ก</t>
  </si>
  <si>
    <t>โรงพยาบาลเหล่าเสือโก้ก</t>
  </si>
  <si>
    <t>3431</t>
  </si>
  <si>
    <t>เหล่าเสือโก้ก</t>
  </si>
  <si>
    <t>343101</t>
  </si>
  <si>
    <t>81010100</t>
  </si>
  <si>
    <t>001073800</t>
  </si>
  <si>
    <t>รพ.กระบี่</t>
  </si>
  <si>
    <t>โรงพยาบาลกระบี่</t>
  </si>
  <si>
    <t>81</t>
  </si>
  <si>
    <t>8101</t>
  </si>
  <si>
    <t>เมืองกระบี่</t>
  </si>
  <si>
    <t>810101</t>
  </si>
  <si>
    <t>81030101</t>
  </si>
  <si>
    <t>001134100</t>
  </si>
  <si>
    <t>รพ.เกาะลันตา</t>
  </si>
  <si>
    <t>โรงพยาบาลเกาะลันตา</t>
  </si>
  <si>
    <t>8103</t>
  </si>
  <si>
    <t>เกาะลันตา</t>
  </si>
  <si>
    <t>810301</t>
  </si>
  <si>
    <t>เกาะลันตาใหญ่</t>
  </si>
  <si>
    <t>81020109</t>
  </si>
  <si>
    <t>001134000</t>
  </si>
  <si>
    <t>รพ.เขาพนม</t>
  </si>
  <si>
    <t>โรงพยาบาลเขาพนม</t>
  </si>
  <si>
    <t>8102</t>
  </si>
  <si>
    <t>เขาพนม</t>
  </si>
  <si>
    <t>810201</t>
  </si>
  <si>
    <t>81040109</t>
  </si>
  <si>
    <t>001134200</t>
  </si>
  <si>
    <t>รพ.คลองท่อม</t>
  </si>
  <si>
    <t>โรงพยาบาลคลองท่อม</t>
  </si>
  <si>
    <t>8104</t>
  </si>
  <si>
    <t>คลองท่อม</t>
  </si>
  <si>
    <t>810401</t>
  </si>
  <si>
    <t>คลองท่อมใต้</t>
  </si>
  <si>
    <t>81060105</t>
  </si>
  <si>
    <t>001134400</t>
  </si>
  <si>
    <t>รพ.ปลายพระยา</t>
  </si>
  <si>
    <t>โรงพยาบาลปลายพระยา</t>
  </si>
  <si>
    <t>8106</t>
  </si>
  <si>
    <t>ปลายพระยา</t>
  </si>
  <si>
    <t>810601</t>
  </si>
  <si>
    <t>81070105</t>
  </si>
  <si>
    <t>001134500</t>
  </si>
  <si>
    <t>รพ.ลำทับ</t>
  </si>
  <si>
    <t>โรงพยาบาลลำทับ</t>
  </si>
  <si>
    <t>8107</t>
  </si>
  <si>
    <t>ลำทับ</t>
  </si>
  <si>
    <t>810701</t>
  </si>
  <si>
    <t>81080101</t>
  </si>
  <si>
    <t>001134600</t>
  </si>
  <si>
    <t>รพ.เหนือคลอง</t>
  </si>
  <si>
    <t>โรงพยาบาลเหนือคลอง</t>
  </si>
  <si>
    <t>8108</t>
  </si>
  <si>
    <t>เหนือคลอง</t>
  </si>
  <si>
    <t>810801</t>
  </si>
  <si>
    <t>81050107</t>
  </si>
  <si>
    <t>001134300</t>
  </si>
  <si>
    <t>รพ.อ่าวลึก</t>
  </si>
  <si>
    <t>โรงพยาบาลอ่าวลึก</t>
  </si>
  <si>
    <t>8105</t>
  </si>
  <si>
    <t>อ่าวลึก</t>
  </si>
  <si>
    <t>810501</t>
  </si>
  <si>
    <t>อ่าวลึกใต้</t>
  </si>
  <si>
    <t>81011607</t>
  </si>
  <si>
    <t>007775300</t>
  </si>
  <si>
    <t>รพ.เกาะพีพี</t>
  </si>
  <si>
    <t>โรงพยาบาลเกาะพีพี</t>
  </si>
  <si>
    <t>810116</t>
  </si>
  <si>
    <t>อ่าวนาง</t>
  </si>
  <si>
    <t>86010100</t>
  </si>
  <si>
    <t>001074400</t>
  </si>
  <si>
    <t>รพ.ชุมพรเขตรอุดมศักดิ์</t>
  </si>
  <si>
    <t>โรงพยาบาลชุมพรเขตรอุดมศักดิ์</t>
  </si>
  <si>
    <t>86</t>
  </si>
  <si>
    <t>8601</t>
  </si>
  <si>
    <t>เมืองชุมพร</t>
  </si>
  <si>
    <t>860101</t>
  </si>
  <si>
    <t>ท่าตะเภา</t>
  </si>
  <si>
    <t>86041205</t>
  </si>
  <si>
    <t>001137900</t>
  </si>
  <si>
    <t>รพ.หลังสวน</t>
  </si>
  <si>
    <t>โรงพยาบาลหลังสวน</t>
  </si>
  <si>
    <t>8604</t>
  </si>
  <si>
    <t>หลังสวน</t>
  </si>
  <si>
    <t>860412</t>
  </si>
  <si>
    <t>วังตะกอ</t>
  </si>
  <si>
    <t>86020902</t>
  </si>
  <si>
    <t>001137600</t>
  </si>
  <si>
    <t>รพ.ท่าแซะ</t>
  </si>
  <si>
    <t>โรงพยาบาลท่าแซะ</t>
  </si>
  <si>
    <t>8602</t>
  </si>
  <si>
    <t>ท่าแซะ</t>
  </si>
  <si>
    <t>860209</t>
  </si>
  <si>
    <t>ทรัพย์อนันต์</t>
  </si>
  <si>
    <t>86070107</t>
  </si>
  <si>
    <t>001138300</t>
  </si>
  <si>
    <t>รพ.สวี</t>
  </si>
  <si>
    <t>โรงพยาบาลสวี</t>
  </si>
  <si>
    <t>8607</t>
  </si>
  <si>
    <t>สวี</t>
  </si>
  <si>
    <t>860701</t>
  </si>
  <si>
    <t>86080201</t>
  </si>
  <si>
    <t>001138500</t>
  </si>
  <si>
    <t>รพ.ทุ่งตะโก</t>
  </si>
  <si>
    <t>โรงพยาบาลทุ่งตะโก</t>
  </si>
  <si>
    <t>8608</t>
  </si>
  <si>
    <t>ทุ่งตะโก</t>
  </si>
  <si>
    <t>860802</t>
  </si>
  <si>
    <t>ทุ่งตะไคร</t>
  </si>
  <si>
    <t>86030107</t>
  </si>
  <si>
    <t>001137700</t>
  </si>
  <si>
    <t>รพ.ปะทิว</t>
  </si>
  <si>
    <t>โรงพยาบาลปะทิว</t>
  </si>
  <si>
    <t>8603</t>
  </si>
  <si>
    <t>ปะทิว</t>
  </si>
  <si>
    <t>860301</t>
  </si>
  <si>
    <t>บางสน</t>
  </si>
  <si>
    <t>86060108</t>
  </si>
  <si>
    <t>001138200</t>
  </si>
  <si>
    <t>รพ.พะโต๊ะ</t>
  </si>
  <si>
    <t>โรงพยาบาลพะโต๊ะ</t>
  </si>
  <si>
    <t>8606</t>
  </si>
  <si>
    <t>พะโต๊ะ</t>
  </si>
  <si>
    <t>860601</t>
  </si>
  <si>
    <t>86030512</t>
  </si>
  <si>
    <t>001137800</t>
  </si>
  <si>
    <t>รพ.มาบอำมฤต</t>
  </si>
  <si>
    <t>โรงพยาบาลมาบอำมฤต</t>
  </si>
  <si>
    <t>860305</t>
  </si>
  <si>
    <t>ดอนยาง</t>
  </si>
  <si>
    <t>86050107</t>
  </si>
  <si>
    <t>001138100</t>
  </si>
  <si>
    <t>รพ.ละแม</t>
  </si>
  <si>
    <t>โรงพยาบาลละแม</t>
  </si>
  <si>
    <t>8605</t>
  </si>
  <si>
    <t>ละแม</t>
  </si>
  <si>
    <t>860501</t>
  </si>
  <si>
    <t>86010203</t>
  </si>
  <si>
    <t>001137500</t>
  </si>
  <si>
    <t>รพ.ปากน้ำชุมพร</t>
  </si>
  <si>
    <t>โรงพยาบาลปากน้ำชุมพร</t>
  </si>
  <si>
    <t>860102</t>
  </si>
  <si>
    <t>86040904</t>
  </si>
  <si>
    <t>001138000</t>
  </si>
  <si>
    <t>รพ.ปากน้ำหลังสวน</t>
  </si>
  <si>
    <t>โรงพยาบาลปากน้ำหลังสวน</t>
  </si>
  <si>
    <t>860409</t>
  </si>
  <si>
    <t>80010100</t>
  </si>
  <si>
    <t>001068000</t>
  </si>
  <si>
    <t>รพ.มหาราชนครศรีธรรมราช</t>
  </si>
  <si>
    <t>โรงพยาบาลมหาราชนครศรีธรรมราช</t>
  </si>
  <si>
    <t>80</t>
  </si>
  <si>
    <t>8001</t>
  </si>
  <si>
    <t>เมืองนครศรีธรรมราช</t>
  </si>
  <si>
    <t>800101</t>
  </si>
  <si>
    <t>80090100</t>
  </si>
  <si>
    <t>001133000</t>
  </si>
  <si>
    <t>รพ.ทุ่งสง</t>
  </si>
  <si>
    <t>โรงพยาบาลทุ่งสง</t>
  </si>
  <si>
    <t>8009</t>
  </si>
  <si>
    <t>ทุ่งสง</t>
  </si>
  <si>
    <t>800901</t>
  </si>
  <si>
    <t>80080103</t>
  </si>
  <si>
    <t>001132900</t>
  </si>
  <si>
    <t>รพ.ท่าศาลา</t>
  </si>
  <si>
    <t>โรงพยาบาลท่าศาลา</t>
  </si>
  <si>
    <t>8008</t>
  </si>
  <si>
    <t>ท่าศาลา</t>
  </si>
  <si>
    <t>800801</t>
  </si>
  <si>
    <t>80140105</t>
  </si>
  <si>
    <t>001133500</t>
  </si>
  <si>
    <t>รพ.สิชล</t>
  </si>
  <si>
    <t>โรงพยาบาลสิชล</t>
  </si>
  <si>
    <t>8014</t>
  </si>
  <si>
    <t>สิชล</t>
  </si>
  <si>
    <t>801401</t>
  </si>
  <si>
    <t>80121400</t>
  </si>
  <si>
    <t>001133300</t>
  </si>
  <si>
    <t>รพ.ปากพนัง</t>
  </si>
  <si>
    <t>โรงพยาบาลปากพนัง</t>
  </si>
  <si>
    <t>8012</t>
  </si>
  <si>
    <t>ปากพนัง</t>
  </si>
  <si>
    <t>801214</t>
  </si>
  <si>
    <t>ปากพนังฝั่งตะวันออก</t>
  </si>
  <si>
    <t>80041008</t>
  </si>
  <si>
    <t>001132500</t>
  </si>
  <si>
    <t>รพ.สมเด็จพระยุพราชฉวาง</t>
  </si>
  <si>
    <t>โรงพยาบาลสมเด็จพระยุพราชฉวาง</t>
  </si>
  <si>
    <t>8004</t>
  </si>
  <si>
    <t>ฉวาง</t>
  </si>
  <si>
    <t>800410</t>
  </si>
  <si>
    <t>ไสหร้า</t>
  </si>
  <si>
    <t>80070108</t>
  </si>
  <si>
    <t>001132800</t>
  </si>
  <si>
    <t>รพ.ชะอวด</t>
  </si>
  <si>
    <t>โรงพยาบาลชะอวด</t>
  </si>
  <si>
    <t>8007</t>
  </si>
  <si>
    <t>ชะอวด</t>
  </si>
  <si>
    <t>800701</t>
  </si>
  <si>
    <t>80060701</t>
  </si>
  <si>
    <t>001132700</t>
  </si>
  <si>
    <t>รพ.เชียรใหญ่</t>
  </si>
  <si>
    <t>โรงพยาบาลเชียรใหญ่</t>
  </si>
  <si>
    <t>8006</t>
  </si>
  <si>
    <t>เชียรใหญ่</t>
  </si>
  <si>
    <t>800607</t>
  </si>
  <si>
    <t>ท้องลำเจียก</t>
  </si>
  <si>
    <t>80110102</t>
  </si>
  <si>
    <t>001133200</t>
  </si>
  <si>
    <t>รพ.ทุ่งใหญ่</t>
  </si>
  <si>
    <t>โรงพยาบาลทุ่งใหญ่</t>
  </si>
  <si>
    <t>8011</t>
  </si>
  <si>
    <t>ทุ่งใหญ่</t>
  </si>
  <si>
    <t>801101</t>
  </si>
  <si>
    <t>80130113</t>
  </si>
  <si>
    <t>001133400</t>
  </si>
  <si>
    <t>รพ.ร่อนพิบูลย์</t>
  </si>
  <si>
    <t>โรงพยาบาลร่อนพิบูลย์</t>
  </si>
  <si>
    <t>8013</t>
  </si>
  <si>
    <t>ร่อนพิบูลย์</t>
  </si>
  <si>
    <t>801301</t>
  </si>
  <si>
    <t>80150103</t>
  </si>
  <si>
    <t>001133600</t>
  </si>
  <si>
    <t>รพ.ขนอม</t>
  </si>
  <si>
    <t>โรงพยาบาลขนอม</t>
  </si>
  <si>
    <t>8015</t>
  </si>
  <si>
    <t>ขนอม</t>
  </si>
  <si>
    <t>801501</t>
  </si>
  <si>
    <t>80190604</t>
  </si>
  <si>
    <t>001166000</t>
  </si>
  <si>
    <t>รพ.จุฬาภรณ์</t>
  </si>
  <si>
    <t>โรงพยาบาลจุฬาภรณ์</t>
  </si>
  <si>
    <t>8019</t>
  </si>
  <si>
    <t>จุฬาภรณ์</t>
  </si>
  <si>
    <t>801906</t>
  </si>
  <si>
    <t>สามตำบล</t>
  </si>
  <si>
    <t>80230301</t>
  </si>
  <si>
    <t>004049100</t>
  </si>
  <si>
    <t>8023</t>
  </si>
  <si>
    <t>802303</t>
  </si>
  <si>
    <t>สวนหลวง</t>
  </si>
  <si>
    <t>80100102</t>
  </si>
  <si>
    <t>001133100</t>
  </si>
  <si>
    <t>รพ.นาบอน</t>
  </si>
  <si>
    <t>โรงพยาบาลนาบอน</t>
  </si>
  <si>
    <t>8010</t>
  </si>
  <si>
    <t>นาบอน</t>
  </si>
  <si>
    <t>801001</t>
  </si>
  <si>
    <t>80170201</t>
  </si>
  <si>
    <t>001133800</t>
  </si>
  <si>
    <t>รพ.บางขัน</t>
  </si>
  <si>
    <t>โรงพยาบาลบางขัน</t>
  </si>
  <si>
    <t>8017</t>
  </si>
  <si>
    <t>บางขัน</t>
  </si>
  <si>
    <t>801702</t>
  </si>
  <si>
    <t>บ้านลำนาว</t>
  </si>
  <si>
    <t>80020109</t>
  </si>
  <si>
    <t>001132200</t>
  </si>
  <si>
    <t>รพ.พรหมคีรี</t>
  </si>
  <si>
    <t>โรงพยาบาลพรหมคีรี</t>
  </si>
  <si>
    <t>8002</t>
  </si>
  <si>
    <t>พรหมคีรี</t>
  </si>
  <si>
    <t>800201</t>
  </si>
  <si>
    <t>พรหมโลก</t>
  </si>
  <si>
    <t>80200301</t>
  </si>
  <si>
    <t>004074300</t>
  </si>
  <si>
    <t>รพ.พระพรหม</t>
  </si>
  <si>
    <t>โรงพยาบาลพระพรหม</t>
  </si>
  <si>
    <t>8020</t>
  </si>
  <si>
    <t>พระพรหม</t>
  </si>
  <si>
    <t>802003</t>
  </si>
  <si>
    <t>ท้ายสำเภา</t>
  </si>
  <si>
    <t>80220210</t>
  </si>
  <si>
    <t>004049200</t>
  </si>
  <si>
    <t>รพ.พ่อท่านคล้ายวาจาสิทธิ์</t>
  </si>
  <si>
    <t>โรงพยาบาลพ่อท่านคล้ายวาจาสิทธิ์</t>
  </si>
  <si>
    <t>8022</t>
  </si>
  <si>
    <t>ช้างกลาง</t>
  </si>
  <si>
    <t>802202</t>
  </si>
  <si>
    <t>หลักช้าง</t>
  </si>
  <si>
    <t>80050405</t>
  </si>
  <si>
    <t>001132600</t>
  </si>
  <si>
    <t>รพ.พิปูน</t>
  </si>
  <si>
    <t>โรงพยาบาลพิปูน</t>
  </si>
  <si>
    <t>8005</t>
  </si>
  <si>
    <t>พิปูน</t>
  </si>
  <si>
    <t>800504</t>
  </si>
  <si>
    <t>ยางค้อม</t>
  </si>
  <si>
    <t>80030101</t>
  </si>
  <si>
    <t>001132400</t>
  </si>
  <si>
    <t>รพ.ลานสกา</t>
  </si>
  <si>
    <t>โรงพยาบาลลานสกา</t>
  </si>
  <si>
    <t>8003</t>
  </si>
  <si>
    <t>ลานสกา</t>
  </si>
  <si>
    <t>800301</t>
  </si>
  <si>
    <t>เขาแก้ว</t>
  </si>
  <si>
    <t>80160104</t>
  </si>
  <si>
    <t>001133700</t>
  </si>
  <si>
    <t>รพ.หัวไทร</t>
  </si>
  <si>
    <t>โรงพยาบาลหัวไทร</t>
  </si>
  <si>
    <t>8016</t>
  </si>
  <si>
    <t>หัวไทร</t>
  </si>
  <si>
    <t>801601</t>
  </si>
  <si>
    <t>80180102</t>
  </si>
  <si>
    <t>001133900</t>
  </si>
  <si>
    <t>รพ.ถ้ำพรรณรา</t>
  </si>
  <si>
    <t>โรงพยาบาลถ้ำพรรณรา</t>
  </si>
  <si>
    <t>8018</t>
  </si>
  <si>
    <t>ถ้ำพรรณรา</t>
  </si>
  <si>
    <t>801801</t>
  </si>
  <si>
    <t>80210101</t>
  </si>
  <si>
    <t>004074200</t>
  </si>
  <si>
    <t>รพ.นบพิตำ</t>
  </si>
  <si>
    <t>โรงพยาบาลนบพิตำ</t>
  </si>
  <si>
    <t>8021</t>
  </si>
  <si>
    <t>นบพิตำ</t>
  </si>
  <si>
    <t>802101</t>
  </si>
  <si>
    <t>82010100</t>
  </si>
  <si>
    <t>001073900</t>
  </si>
  <si>
    <t>รพ.พังงา</t>
  </si>
  <si>
    <t>โรงพยาบาลพังงา</t>
  </si>
  <si>
    <t>82</t>
  </si>
  <si>
    <t>8201</t>
  </si>
  <si>
    <t>เมืองพังงา</t>
  </si>
  <si>
    <t>820101</t>
  </si>
  <si>
    <t>ท้ายช้าง</t>
  </si>
  <si>
    <t>82050200</t>
  </si>
  <si>
    <t>001074000</t>
  </si>
  <si>
    <t>รพ.ตะกั่วป่า</t>
  </si>
  <si>
    <t>โรงพยาบาลตะกั่วป่า</t>
  </si>
  <si>
    <t>8205</t>
  </si>
  <si>
    <t>ตะกั่วป่า</t>
  </si>
  <si>
    <t>820502</t>
  </si>
  <si>
    <t>บางนายสี</t>
  </si>
  <si>
    <t>82030201</t>
  </si>
  <si>
    <t>001134800</t>
  </si>
  <si>
    <t>รพ.กะปงชัยพัฒน์</t>
  </si>
  <si>
    <t>โรงพยาบาลกะปงชัยพัฒน์</t>
  </si>
  <si>
    <t>8203</t>
  </si>
  <si>
    <t>กะปง</t>
  </si>
  <si>
    <t>820302</t>
  </si>
  <si>
    <t>ท่านา</t>
  </si>
  <si>
    <t>82020102</t>
  </si>
  <si>
    <t>001134700</t>
  </si>
  <si>
    <t>รพ.เกาะยาวชัยพัฒน์</t>
  </si>
  <si>
    <t>โรงพยาบาลเกาะยาวชัยพัฒน์</t>
  </si>
  <si>
    <t>8202</t>
  </si>
  <si>
    <t>เกาะยาว</t>
  </si>
  <si>
    <t>820201</t>
  </si>
  <si>
    <t>เกาะยาวน้อย</t>
  </si>
  <si>
    <t>82060101</t>
  </si>
  <si>
    <t>001135200</t>
  </si>
  <si>
    <t>รพ.คุระบุรีชัยพัฒน์</t>
  </si>
  <si>
    <t>โรงพยาบาลคุระบุรีชัยพัฒน์</t>
  </si>
  <si>
    <t>8206</t>
  </si>
  <si>
    <t>คุระบุรี</t>
  </si>
  <si>
    <t>820601</t>
  </si>
  <si>
    <t>คุระ</t>
  </si>
  <si>
    <t>82040602</t>
  </si>
  <si>
    <t>001134900</t>
  </si>
  <si>
    <t>รพ.ตะกั่วทุ่ง</t>
  </si>
  <si>
    <t>โรงพยาบาลตะกั่วทุ่ง</t>
  </si>
  <si>
    <t>8204</t>
  </si>
  <si>
    <t>ตะกั่วทุ่ง</t>
  </si>
  <si>
    <t>820406</t>
  </si>
  <si>
    <t>โคกกลอย</t>
  </si>
  <si>
    <t>82070101</t>
  </si>
  <si>
    <t>001135300</t>
  </si>
  <si>
    <t>รพ.ทับปุด</t>
  </si>
  <si>
    <t>โรงพยาบาลทับปุด</t>
  </si>
  <si>
    <t>8207</t>
  </si>
  <si>
    <t>ทับปุด</t>
  </si>
  <si>
    <t>820701</t>
  </si>
  <si>
    <t>82080109</t>
  </si>
  <si>
    <t>001135400</t>
  </si>
  <si>
    <t>รพ.ท้ายเหมืองชัยพัฒน์</t>
  </si>
  <si>
    <t>โรงพยาบาลท้ายเหมืองชัยพัฒน์</t>
  </si>
  <si>
    <t>8208</t>
  </si>
  <si>
    <t>ท้ายเหมือง</t>
  </si>
  <si>
    <t>820801</t>
  </si>
  <si>
    <t>82050304</t>
  </si>
  <si>
    <t>001135000</t>
  </si>
  <si>
    <t>820503</t>
  </si>
  <si>
    <t>83010100</t>
  </si>
  <si>
    <t>001074100</t>
  </si>
  <si>
    <t>รพ.วชิระภูเก็ต</t>
  </si>
  <si>
    <t>โรงพยาบาลวชิระภูเก็ต</t>
  </si>
  <si>
    <t>83</t>
  </si>
  <si>
    <t>8301</t>
  </si>
  <si>
    <t>เมืองภูเก็ต</t>
  </si>
  <si>
    <t>830101</t>
  </si>
  <si>
    <t>ตลาดใหญ่</t>
  </si>
  <si>
    <t>83020203</t>
  </si>
  <si>
    <t>001135500</t>
  </si>
  <si>
    <t>รพ.ป่าตอง</t>
  </si>
  <si>
    <t>โรงพยาบาลป่าตอง</t>
  </si>
  <si>
    <t>8302</t>
  </si>
  <si>
    <t>กะทู้</t>
  </si>
  <si>
    <t>830202</t>
  </si>
  <si>
    <t>ป่าตอง</t>
  </si>
  <si>
    <t>83030101</t>
  </si>
  <si>
    <t>001135600</t>
  </si>
  <si>
    <t>รพ.ถลาง</t>
  </si>
  <si>
    <t>โรงพยาบาลถลาง</t>
  </si>
  <si>
    <t>8303</t>
  </si>
  <si>
    <t>ถลาง</t>
  </si>
  <si>
    <t>830301</t>
  </si>
  <si>
    <t>เทพกระษัตรี</t>
  </si>
  <si>
    <t>83010608</t>
  </si>
  <si>
    <t>004143600</t>
  </si>
  <si>
    <t>รพ.ฉลอง</t>
  </si>
  <si>
    <t>โรงพยาบาลฉลอง</t>
  </si>
  <si>
    <t>830106</t>
  </si>
  <si>
    <t>ฉลอง</t>
  </si>
  <si>
    <t>85010100</t>
  </si>
  <si>
    <t>001074300</t>
  </si>
  <si>
    <t>รพ.ระนอง</t>
  </si>
  <si>
    <t>โรงพยาบาลระนอง</t>
  </si>
  <si>
    <t>85</t>
  </si>
  <si>
    <t>8501</t>
  </si>
  <si>
    <t>เมืองระนอง</t>
  </si>
  <si>
    <t>850101</t>
  </si>
  <si>
    <t>เขานิเวศน์</t>
  </si>
  <si>
    <t>85040103</t>
  </si>
  <si>
    <t>001137300</t>
  </si>
  <si>
    <t>รพ.กระบุรี</t>
  </si>
  <si>
    <t>โรงพยาบาลกระบุรี</t>
  </si>
  <si>
    <t>8504</t>
  </si>
  <si>
    <t>กระบุรี</t>
  </si>
  <si>
    <t>850401</t>
  </si>
  <si>
    <t>น้ำจืด</t>
  </si>
  <si>
    <t>85030201</t>
  </si>
  <si>
    <t>001137200</t>
  </si>
  <si>
    <t>รพ.กะเปอร์</t>
  </si>
  <si>
    <t>โรงพยาบาลกะเปอร์</t>
  </si>
  <si>
    <t>8503</t>
  </si>
  <si>
    <t>กะเปอร์</t>
  </si>
  <si>
    <t>850302</t>
  </si>
  <si>
    <t>85020303</t>
  </si>
  <si>
    <t>001132300</t>
  </si>
  <si>
    <t>รพ.ละอุ่น</t>
  </si>
  <si>
    <t>โรงพยาบาลละอุ่น</t>
  </si>
  <si>
    <t>8502</t>
  </si>
  <si>
    <t>ละอุ่น</t>
  </si>
  <si>
    <t>850203</t>
  </si>
  <si>
    <t>บางพระใต้</t>
  </si>
  <si>
    <t>85050205</t>
  </si>
  <si>
    <t>001137400</t>
  </si>
  <si>
    <t>รพ.สุขสำราญ</t>
  </si>
  <si>
    <t>โรงพยาบาลสุขสำราญ</t>
  </si>
  <si>
    <t>8505</t>
  </si>
  <si>
    <t>สุขสำราญ</t>
  </si>
  <si>
    <t>850502</t>
  </si>
  <si>
    <t>กำพวน</t>
  </si>
  <si>
    <t>84010202</t>
  </si>
  <si>
    <t>001068100</t>
  </si>
  <si>
    <t>รพ.สุราษฎร์ธานี</t>
  </si>
  <si>
    <t>โรงพยาบาลสุราษฎร์ธานี</t>
  </si>
  <si>
    <t>84</t>
  </si>
  <si>
    <t>8401</t>
  </si>
  <si>
    <t>เมืองสุราษฎร์ธานี</t>
  </si>
  <si>
    <t>840102</t>
  </si>
  <si>
    <t>มะขามเตี้ย</t>
  </si>
  <si>
    <t>84040101</t>
  </si>
  <si>
    <t>001074200</t>
  </si>
  <si>
    <t>รพ.เกาะสมุย</t>
  </si>
  <si>
    <t>โรงพยาบาลเกาะสมุย</t>
  </si>
  <si>
    <t>8404</t>
  </si>
  <si>
    <t>เกาะสมุย</t>
  </si>
  <si>
    <t>840401</t>
  </si>
  <si>
    <t>84020709</t>
  </si>
  <si>
    <t>001135700</t>
  </si>
  <si>
    <t>รพ.กาญจนดิษฐ์</t>
  </si>
  <si>
    <t>โรงพยาบาลกาญจนดิษฐ์</t>
  </si>
  <si>
    <t>8402</t>
  </si>
  <si>
    <t>กาญจนดิษฐ์</t>
  </si>
  <si>
    <t>840207</t>
  </si>
  <si>
    <t>พลายวาส</t>
  </si>
  <si>
    <t>84060101</t>
  </si>
  <si>
    <t>001136000</t>
  </si>
  <si>
    <t>รพ.ไชยา</t>
  </si>
  <si>
    <t>โรงพยาบาลไชยา</t>
  </si>
  <si>
    <t>8406</t>
  </si>
  <si>
    <t>ไชยา</t>
  </si>
  <si>
    <t>840601</t>
  </si>
  <si>
    <t>ตลาดไชยา</t>
  </si>
  <si>
    <t>84170603</t>
  </si>
  <si>
    <t>001413800</t>
  </si>
  <si>
    <t>รพ.ท่าโรงช้าง</t>
  </si>
  <si>
    <t>โรงพยาบาลท่าโรงช้าง</t>
  </si>
  <si>
    <t>8417</t>
  </si>
  <si>
    <t>พุนพิน</t>
  </si>
  <si>
    <t>841706</t>
  </si>
  <si>
    <t>ท่าโรงช้าง</t>
  </si>
  <si>
    <t>84120100</t>
  </si>
  <si>
    <t>001136600</t>
  </si>
  <si>
    <t>รพ.บ้านนาสาร</t>
  </si>
  <si>
    <t>โรงพยาบาลบ้านนาสาร</t>
  </si>
  <si>
    <t>8412</t>
  </si>
  <si>
    <t>บ้านนาสาร</t>
  </si>
  <si>
    <t>841201</t>
  </si>
  <si>
    <t>นาสาร</t>
  </si>
  <si>
    <t>84150110</t>
  </si>
  <si>
    <t>001145900</t>
  </si>
  <si>
    <t>รพ.สมเด็จพระยุพราชเวียงสระ</t>
  </si>
  <si>
    <t>โรงพยาบาลสมเด็จพระยุพราชเวียงสระ</t>
  </si>
  <si>
    <t>8415</t>
  </si>
  <si>
    <t>เวียงสระ</t>
  </si>
  <si>
    <t>841501</t>
  </si>
  <si>
    <t>84050104</t>
  </si>
  <si>
    <t>001135900</t>
  </si>
  <si>
    <t>รพ.เกาะพงัน</t>
  </si>
  <si>
    <t>โรงพยาบาลเกาะพงัน</t>
  </si>
  <si>
    <t>8405</t>
  </si>
  <si>
    <t>เกาะพะงัน</t>
  </si>
  <si>
    <t>840501</t>
  </si>
  <si>
    <t>84080807</t>
  </si>
  <si>
    <t>001136200</t>
  </si>
  <si>
    <t>รพ.คีรีรัฐนิคม</t>
  </si>
  <si>
    <t>โรงพยาบาลคีรีรัฐนิคม</t>
  </si>
  <si>
    <t>8408</t>
  </si>
  <si>
    <t>คีรีรัฐนิคม</t>
  </si>
  <si>
    <t>840808</t>
  </si>
  <si>
    <t>ย่านยาว</t>
  </si>
  <si>
    <t>84140102</t>
  </si>
  <si>
    <t>001136800</t>
  </si>
  <si>
    <t>รพ.เคียนซา</t>
  </si>
  <si>
    <t>โรงพยาบาลเคียนซา</t>
  </si>
  <si>
    <t>8414</t>
  </si>
  <si>
    <t>เคียนซา</t>
  </si>
  <si>
    <t>841401</t>
  </si>
  <si>
    <t>84180103</t>
  </si>
  <si>
    <t>001137100</t>
  </si>
  <si>
    <t>รพ.ชัยบุรี</t>
  </si>
  <si>
    <t>โรงพยาบาลชัยบุรี</t>
  </si>
  <si>
    <t>8418</t>
  </si>
  <si>
    <t>ชัยบุรี</t>
  </si>
  <si>
    <t>841801</t>
  </si>
  <si>
    <t>สองแพรก</t>
  </si>
  <si>
    <t>84030105</t>
  </si>
  <si>
    <t>001135800</t>
  </si>
  <si>
    <t>รพ.ดอนสัก</t>
  </si>
  <si>
    <t>โรงพยาบาลดอนสัก</t>
  </si>
  <si>
    <t>8403</t>
  </si>
  <si>
    <t>ดอนสัก</t>
  </si>
  <si>
    <t>840301</t>
  </si>
  <si>
    <t>84110101</t>
  </si>
  <si>
    <t>001136500</t>
  </si>
  <si>
    <t>รพ.ท่าฉาง</t>
  </si>
  <si>
    <t>โรงพยาบาลท่าฉาง</t>
  </si>
  <si>
    <t>8411</t>
  </si>
  <si>
    <t>ท่าฉาง</t>
  </si>
  <si>
    <t>841101</t>
  </si>
  <si>
    <t>84070110</t>
  </si>
  <si>
    <t>001136100</t>
  </si>
  <si>
    <t>รพ.ท่าชนะ</t>
  </si>
  <si>
    <t>โรงพยาบาลท่าชนะ</t>
  </si>
  <si>
    <t>8407</t>
  </si>
  <si>
    <t>ท่าชนะ</t>
  </si>
  <si>
    <t>840701</t>
  </si>
  <si>
    <t>84090103</t>
  </si>
  <si>
    <t>001136300</t>
  </si>
  <si>
    <t>รพ.บ้านตาขุน</t>
  </si>
  <si>
    <t>โรงพยาบาลบ้านตาขุน</t>
  </si>
  <si>
    <t>8409</t>
  </si>
  <si>
    <t>บ้านตาขุน</t>
  </si>
  <si>
    <t>840901</t>
  </si>
  <si>
    <t>84130102</t>
  </si>
  <si>
    <t>001136700</t>
  </si>
  <si>
    <t>รพ.บ้านนาเดิม</t>
  </si>
  <si>
    <t>โรงพยาบาลบ้านนาเดิม</t>
  </si>
  <si>
    <t>8413</t>
  </si>
  <si>
    <t>บ้านนาเดิม</t>
  </si>
  <si>
    <t>841301</t>
  </si>
  <si>
    <t>84100503</t>
  </si>
  <si>
    <t>001136400</t>
  </si>
  <si>
    <t>รพ.พนม</t>
  </si>
  <si>
    <t>โรงพยาบาลพนม</t>
  </si>
  <si>
    <t>8410</t>
  </si>
  <si>
    <t>พนม</t>
  </si>
  <si>
    <t>841005</t>
  </si>
  <si>
    <t>พังกาญจน์</t>
  </si>
  <si>
    <t>84160101</t>
  </si>
  <si>
    <t>001136900</t>
  </si>
  <si>
    <t>รพ.พระแสง</t>
  </si>
  <si>
    <t>โรงพยาบาลพระแสง</t>
  </si>
  <si>
    <t>8416</t>
  </si>
  <si>
    <t>พระแสง</t>
  </si>
  <si>
    <t>841601</t>
  </si>
  <si>
    <t>อิปัน</t>
  </si>
  <si>
    <t>84170103</t>
  </si>
  <si>
    <t>001137000</t>
  </si>
  <si>
    <t>รพ.พุนพิน</t>
  </si>
  <si>
    <t>โรงพยาบาลพุนพิน</t>
  </si>
  <si>
    <t>841701</t>
  </si>
  <si>
    <t>ท่าข้าม</t>
  </si>
  <si>
    <t>84190204</t>
  </si>
  <si>
    <t>001165400</t>
  </si>
  <si>
    <t>รพ.วิภาวดี</t>
  </si>
  <si>
    <t>โรงพยาบาลวิภาวดี</t>
  </si>
  <si>
    <t>8419</t>
  </si>
  <si>
    <t>วิภาวดี</t>
  </si>
  <si>
    <t>841902</t>
  </si>
  <si>
    <t>ตะกุกเหนือ</t>
  </si>
  <si>
    <t>84050302</t>
  </si>
  <si>
    <t>000919200</t>
  </si>
  <si>
    <t>รพ.เกาะเต่า</t>
  </si>
  <si>
    <t>โรงพยาบาลเกาะเต่า</t>
  </si>
  <si>
    <t>840503</t>
  </si>
  <si>
    <t>เกาะเต่า</t>
  </si>
  <si>
    <t>92010100</t>
  </si>
  <si>
    <t>001068300</t>
  </si>
  <si>
    <t>รพ.ตรัง</t>
  </si>
  <si>
    <t>โรงพยาบาลตรัง</t>
  </si>
  <si>
    <t>92</t>
  </si>
  <si>
    <t>9201</t>
  </si>
  <si>
    <t>เมืองตรัง</t>
  </si>
  <si>
    <t>920101</t>
  </si>
  <si>
    <t>ทับเที่ยง</t>
  </si>
  <si>
    <t>92060802</t>
  </si>
  <si>
    <t>001141100</t>
  </si>
  <si>
    <t>รพ.ห้วยยอด</t>
  </si>
  <si>
    <t>โรงพยาบาลห้วยยอด</t>
  </si>
  <si>
    <t>9206</t>
  </si>
  <si>
    <t>ห้วยยอด</t>
  </si>
  <si>
    <t>920608</t>
  </si>
  <si>
    <t>เขาขาว</t>
  </si>
  <si>
    <t>92020402</t>
  </si>
  <si>
    <t>001140700</t>
  </si>
  <si>
    <t>รพ.กันตัง</t>
  </si>
  <si>
    <t>โรงพยาบาลกันตัง</t>
  </si>
  <si>
    <t>9202</t>
  </si>
  <si>
    <t>กันตัง</t>
  </si>
  <si>
    <t>920204</t>
  </si>
  <si>
    <t>บางเป้า</t>
  </si>
  <si>
    <t>92030106</t>
  </si>
  <si>
    <t>001140800</t>
  </si>
  <si>
    <t>รพ.ย่านตาขาว</t>
  </si>
  <si>
    <t>โรงพยาบาลย่านตาขาว</t>
  </si>
  <si>
    <t>9203</t>
  </si>
  <si>
    <t>ย่านตาขาว</t>
  </si>
  <si>
    <t>920301</t>
  </si>
  <si>
    <t>92080102</t>
  </si>
  <si>
    <t>001141300</t>
  </si>
  <si>
    <t>รพ.นาโยง</t>
  </si>
  <si>
    <t>โรงพยาบาลนาโยง</t>
  </si>
  <si>
    <t>9208</t>
  </si>
  <si>
    <t>นาโยง</t>
  </si>
  <si>
    <t>920801</t>
  </si>
  <si>
    <t>นาโยงเหนือ</t>
  </si>
  <si>
    <t>92040101</t>
  </si>
  <si>
    <t>001140900</t>
  </si>
  <si>
    <t>รพ.ปะเหลียน</t>
  </si>
  <si>
    <t>โรงพยาบาลปะเหลียน</t>
  </si>
  <si>
    <t>9204</t>
  </si>
  <si>
    <t>ปะเหลียน</t>
  </si>
  <si>
    <t>920401</t>
  </si>
  <si>
    <t>92090100</t>
  </si>
  <si>
    <t>001413900</t>
  </si>
  <si>
    <t>รพ.รัษฎา</t>
  </si>
  <si>
    <t>โรงพยาบาลรัษฎา</t>
  </si>
  <si>
    <t>9209</t>
  </si>
  <si>
    <t>รัษฎา</t>
  </si>
  <si>
    <t>920901</t>
  </si>
  <si>
    <t>ควนเมา</t>
  </si>
  <si>
    <t>92070507</t>
  </si>
  <si>
    <t>001141200</t>
  </si>
  <si>
    <t>รพ.วังวิเศษ</t>
  </si>
  <si>
    <t>โรงพยาบาลวังวิเศษ</t>
  </si>
  <si>
    <t>9207</t>
  </si>
  <si>
    <t>วังวิเศษ</t>
  </si>
  <si>
    <t>920705</t>
  </si>
  <si>
    <t>วังมะปรางเหนือ</t>
  </si>
  <si>
    <t>92050106</t>
  </si>
  <si>
    <t>001141000</t>
  </si>
  <si>
    <t>รพ.สิเกา</t>
  </si>
  <si>
    <t>โรงพยาบาลสิเกา</t>
  </si>
  <si>
    <t>9205</t>
  </si>
  <si>
    <t>สิเกา</t>
  </si>
  <si>
    <t>920501</t>
  </si>
  <si>
    <t>บ่อหิน</t>
  </si>
  <si>
    <t>92100109</t>
  </si>
  <si>
    <t>002881700</t>
  </si>
  <si>
    <t>รพ.หาดสำราญเฉลิมพระเกียรติ ๘๐ พรรษา</t>
  </si>
  <si>
    <t>โรงพยาบาลหาดสำราญเฉลิมพระเกียรติ ๘๐ พรรษา</t>
  </si>
  <si>
    <t>9210</t>
  </si>
  <si>
    <t>หาดสำราญ</t>
  </si>
  <si>
    <t>921001</t>
  </si>
  <si>
    <t>96010100</t>
  </si>
  <si>
    <t>001075000</t>
  </si>
  <si>
    <t>รพ.นราธิวาสราชนครินทร์</t>
  </si>
  <si>
    <t>โรงพยาบาลนราธิวาสราชนครินทร์</t>
  </si>
  <si>
    <t>96</t>
  </si>
  <si>
    <t>9601</t>
  </si>
  <si>
    <t>เมืองนราธิวาส</t>
  </si>
  <si>
    <t>960101</t>
  </si>
  <si>
    <t>บางนาค</t>
  </si>
  <si>
    <t>96100100</t>
  </si>
  <si>
    <t>001075100</t>
  </si>
  <si>
    <t>รพ.สุไหงโก-ลก</t>
  </si>
  <si>
    <t>โรงพยาบาลสุไหงโก-ลก</t>
  </si>
  <si>
    <t>9610</t>
  </si>
  <si>
    <t>สุไหงโก-ลก</t>
  </si>
  <si>
    <t>961001</t>
  </si>
  <si>
    <t>96020104</t>
  </si>
  <si>
    <t>001143500</t>
  </si>
  <si>
    <t>รพ.ตากใบ</t>
  </si>
  <si>
    <t>โรงพยาบาลตากใบ</t>
  </si>
  <si>
    <t>9602</t>
  </si>
  <si>
    <t>ตากใบ</t>
  </si>
  <si>
    <t>960201</t>
  </si>
  <si>
    <t>เจ๊ะเห</t>
  </si>
  <si>
    <t>96050101</t>
  </si>
  <si>
    <t>001143700</t>
  </si>
  <si>
    <t>รพ.ระแงะ</t>
  </si>
  <si>
    <t>โรงพยาบาลระแงะ</t>
  </si>
  <si>
    <t>9605</t>
  </si>
  <si>
    <t>ระแงะ</t>
  </si>
  <si>
    <t>960501</t>
  </si>
  <si>
    <t>ตันหยงมัส</t>
  </si>
  <si>
    <t>96120102</t>
  </si>
  <si>
    <t>001381800</t>
  </si>
  <si>
    <t>รพ.จะแนะ</t>
  </si>
  <si>
    <t>โรงพยาบาลจะแนะ</t>
  </si>
  <si>
    <t>9612</t>
  </si>
  <si>
    <t>จะแนะ</t>
  </si>
  <si>
    <t>961201</t>
  </si>
  <si>
    <t>96130101</t>
  </si>
  <si>
    <t>001501000</t>
  </si>
  <si>
    <t>รพ.เจาะไอร้อง</t>
  </si>
  <si>
    <t>โรงพยาบาลเจาะไอร้อง</t>
  </si>
  <si>
    <t>9613</t>
  </si>
  <si>
    <t>เจาะไอร้อง</t>
  </si>
  <si>
    <t>961301</t>
  </si>
  <si>
    <t>จวบ</t>
  </si>
  <si>
    <t>96030101</t>
  </si>
  <si>
    <t>001143600</t>
  </si>
  <si>
    <t>รพ.บาเจาะ</t>
  </si>
  <si>
    <t>โรงพยาบาลบาเจาะ</t>
  </si>
  <si>
    <t>9603</t>
  </si>
  <si>
    <t>บาเจาะ</t>
  </si>
  <si>
    <t>960301</t>
  </si>
  <si>
    <t>96040104</t>
  </si>
  <si>
    <t>002377100</t>
  </si>
  <si>
    <t>รพ.ยี่งอเฉลิมพระเกียรติ ๘๐ พรรษา</t>
  </si>
  <si>
    <t>โรงพยาบาลยี่งอเฉลิมพระเกียรติ ๘๐ พรรษา</t>
  </si>
  <si>
    <t>9604</t>
  </si>
  <si>
    <t>ยี่งอ</t>
  </si>
  <si>
    <t>960401</t>
  </si>
  <si>
    <t>96060102</t>
  </si>
  <si>
    <t>001143800</t>
  </si>
  <si>
    <t>รพ.รือเสาะ</t>
  </si>
  <si>
    <t>โรงพยาบาลรือเสาะ</t>
  </si>
  <si>
    <t>9606</t>
  </si>
  <si>
    <t>รือเสาะ</t>
  </si>
  <si>
    <t>960601</t>
  </si>
  <si>
    <t>96080107</t>
  </si>
  <si>
    <t>001144000</t>
  </si>
  <si>
    <t>รพ.แว้ง</t>
  </si>
  <si>
    <t>โรงพยาบาลแว้ง</t>
  </si>
  <si>
    <t>9608</t>
  </si>
  <si>
    <t>แว้ง</t>
  </si>
  <si>
    <t>960801</t>
  </si>
  <si>
    <t>96070102</t>
  </si>
  <si>
    <t>001143900</t>
  </si>
  <si>
    <t>รพ.ศรีสาคร</t>
  </si>
  <si>
    <t>โรงพยาบาลศรีสาคร</t>
  </si>
  <si>
    <t>9607</t>
  </si>
  <si>
    <t>ศรีสาคร</t>
  </si>
  <si>
    <t>960701</t>
  </si>
  <si>
    <t>ซากอ</t>
  </si>
  <si>
    <t>96090106</t>
  </si>
  <si>
    <t>001144100</t>
  </si>
  <si>
    <t>รพ.สุคิริน</t>
  </si>
  <si>
    <t>โรงพยาบาลสุคิริน</t>
  </si>
  <si>
    <t>9609</t>
  </si>
  <si>
    <t>สุคิริน</t>
  </si>
  <si>
    <t>960901</t>
  </si>
  <si>
    <t>มาโมง</t>
  </si>
  <si>
    <t>96110101</t>
  </si>
  <si>
    <t>001144200</t>
  </si>
  <si>
    <t>รพ.สุไหงปาดี</t>
  </si>
  <si>
    <t>โรงพยาบาลสุไหงปาดี</t>
  </si>
  <si>
    <t>9611</t>
  </si>
  <si>
    <t>สุไหงปาดี</t>
  </si>
  <si>
    <t>961101</t>
  </si>
  <si>
    <t>ปะลุรู</t>
  </si>
  <si>
    <t>94010100</t>
  </si>
  <si>
    <t>001074800</t>
  </si>
  <si>
    <t>รพ.ปัตตานี</t>
  </si>
  <si>
    <t>โรงพยาบาลปัตตานี</t>
  </si>
  <si>
    <t>94</t>
  </si>
  <si>
    <t>9401</t>
  </si>
  <si>
    <t>เมืองปัตตานี</t>
  </si>
  <si>
    <t>940101</t>
  </si>
  <si>
    <t>สะบารัง</t>
  </si>
  <si>
    <t>94070100</t>
  </si>
  <si>
    <t>001146000</t>
  </si>
  <si>
    <t>รพ.สมเด็จพระยุพราชสายบุรี</t>
  </si>
  <si>
    <t>โรงพยาบาลสมเด็จพระยุพราชสายบุรี</t>
  </si>
  <si>
    <t>9407</t>
  </si>
  <si>
    <t>สายบุรี</t>
  </si>
  <si>
    <t>940701</t>
  </si>
  <si>
    <t>ตะลุบัน</t>
  </si>
  <si>
    <t>94020203</t>
  </si>
  <si>
    <t>001142300</t>
  </si>
  <si>
    <t>รพ.โคกโพธิ์</t>
  </si>
  <si>
    <t>โรงพยาบาลโคกโพธิ์</t>
  </si>
  <si>
    <t>9402</t>
  </si>
  <si>
    <t>โคกโพธิ์</t>
  </si>
  <si>
    <t>940202</t>
  </si>
  <si>
    <t>มะกรูด</t>
  </si>
  <si>
    <t>94110101</t>
  </si>
  <si>
    <t>001146400</t>
  </si>
  <si>
    <t>รพ.กะพ้อ</t>
  </si>
  <si>
    <t>โรงพยาบาลกะพ้อ</t>
  </si>
  <si>
    <t>9411</t>
  </si>
  <si>
    <t>กะพ้อ</t>
  </si>
  <si>
    <t>941101</t>
  </si>
  <si>
    <t>กะรุบี</t>
  </si>
  <si>
    <t>94060101</t>
  </si>
  <si>
    <t>001142700</t>
  </si>
  <si>
    <t>รพ.ทุ่งยางแดง</t>
  </si>
  <si>
    <t>โรงพยาบาลทุ่งยางแดง</t>
  </si>
  <si>
    <t>9406</t>
  </si>
  <si>
    <t>ทุ่งยางแดง</t>
  </si>
  <si>
    <t>940601</t>
  </si>
  <si>
    <t>ตะโละแมะนา</t>
  </si>
  <si>
    <t>94040201</t>
  </si>
  <si>
    <t>001142500</t>
  </si>
  <si>
    <t>รพ.ปะนาเระ</t>
  </si>
  <si>
    <t>โรงพยาบาลปะนาเระ</t>
  </si>
  <si>
    <t>9404</t>
  </si>
  <si>
    <t>ปะนาเระ</t>
  </si>
  <si>
    <t>940402</t>
  </si>
  <si>
    <t>94050101</t>
  </si>
  <si>
    <t>001142600</t>
  </si>
  <si>
    <t>รพ.มายอ</t>
  </si>
  <si>
    <t>โรงพยาบาลมายอ</t>
  </si>
  <si>
    <t>9405</t>
  </si>
  <si>
    <t>มายอ</t>
  </si>
  <si>
    <t>940501</t>
  </si>
  <si>
    <t>94120106</t>
  </si>
  <si>
    <t>001143100</t>
  </si>
  <si>
    <t>รพ.แม่ลาน</t>
  </si>
  <si>
    <t>โรงพยาบาลแม่ลาน</t>
  </si>
  <si>
    <t>9412</t>
  </si>
  <si>
    <t>แม่ลาน</t>
  </si>
  <si>
    <t>941201</t>
  </si>
  <si>
    <t>94080104</t>
  </si>
  <si>
    <t>001142800</t>
  </si>
  <si>
    <t>รพ.ไม้แก่น</t>
  </si>
  <si>
    <t>โรงพยาบาลไม้แก่น</t>
  </si>
  <si>
    <t>9408</t>
  </si>
  <si>
    <t>ไม้แก่น</t>
  </si>
  <si>
    <t>940801</t>
  </si>
  <si>
    <t>ไทรทอง</t>
  </si>
  <si>
    <t>94100601</t>
  </si>
  <si>
    <t>001143000</t>
  </si>
  <si>
    <t>รพ.ยะรัง</t>
  </si>
  <si>
    <t>โรงพยาบาลยะรัง</t>
  </si>
  <si>
    <t>9410</t>
  </si>
  <si>
    <t>ยะรัง</t>
  </si>
  <si>
    <t>941006</t>
  </si>
  <si>
    <t>ปิตูมุดี</t>
  </si>
  <si>
    <t>94090802</t>
  </si>
  <si>
    <t>001142900</t>
  </si>
  <si>
    <t>รพ.ยะหริ่ง</t>
  </si>
  <si>
    <t>โรงพยาบาลยะหริ่ง</t>
  </si>
  <si>
    <t>9409</t>
  </si>
  <si>
    <t>ยะหริ่ง</t>
  </si>
  <si>
    <t>940908</t>
  </si>
  <si>
    <t>ยามู</t>
  </si>
  <si>
    <t>94030502</t>
  </si>
  <si>
    <t>001142400</t>
  </si>
  <si>
    <t>รพ.หนองจิก</t>
  </si>
  <si>
    <t>โรงพยาบาลหนองจิก</t>
  </si>
  <si>
    <t>9403</t>
  </si>
  <si>
    <t>หนองจิก</t>
  </si>
  <si>
    <t>940305</t>
  </si>
  <si>
    <t>ตุยง</t>
  </si>
  <si>
    <t>93010100</t>
  </si>
  <si>
    <t>001074700</t>
  </si>
  <si>
    <t>รพ.พัทลุง</t>
  </si>
  <si>
    <t>โรงพยาบาลพัทลุง</t>
  </si>
  <si>
    <t>93</t>
  </si>
  <si>
    <t>9301</t>
  </si>
  <si>
    <t>เมืองพัทลุง</t>
  </si>
  <si>
    <t>930101</t>
  </si>
  <si>
    <t>คูหาสวรรค์</t>
  </si>
  <si>
    <t>93050109</t>
  </si>
  <si>
    <t>001141700</t>
  </si>
  <si>
    <t>รพ.ควนขนุน</t>
  </si>
  <si>
    <t>โรงพยาบาลควนขนุน</t>
  </si>
  <si>
    <t>9305</t>
  </si>
  <si>
    <t>ควนขนุน</t>
  </si>
  <si>
    <t>930501</t>
  </si>
  <si>
    <t>93040101</t>
  </si>
  <si>
    <t>001141600</t>
  </si>
  <si>
    <t>รพ.ตะโหมด</t>
  </si>
  <si>
    <t>โรงพยาบาลตะโหมด</t>
  </si>
  <si>
    <t>9304</t>
  </si>
  <si>
    <t>ตะโหมด</t>
  </si>
  <si>
    <t>930401</t>
  </si>
  <si>
    <t>แม่ขรี</t>
  </si>
  <si>
    <t>93020401</t>
  </si>
  <si>
    <t>001141400</t>
  </si>
  <si>
    <t>รพ.กงหรา</t>
  </si>
  <si>
    <t>โรงพยาบาลกงหรา</t>
  </si>
  <si>
    <t>9302</t>
  </si>
  <si>
    <t>กงหรา</t>
  </si>
  <si>
    <t>930204</t>
  </si>
  <si>
    <t>คลองทรายขาว</t>
  </si>
  <si>
    <t>93030103</t>
  </si>
  <si>
    <t>001141500</t>
  </si>
  <si>
    <t>รพ.เขาชัยสน</t>
  </si>
  <si>
    <t>โรงพยาบาลเขาชัยสน</t>
  </si>
  <si>
    <t>9303</t>
  </si>
  <si>
    <t>เขาชัยสน</t>
  </si>
  <si>
    <t>930301</t>
  </si>
  <si>
    <t>93090101</t>
  </si>
  <si>
    <t>001142100</t>
  </si>
  <si>
    <t>รพ.บางแก้ว</t>
  </si>
  <si>
    <t>โรงพยาบาลบางแก้ว</t>
  </si>
  <si>
    <t>9309</t>
  </si>
  <si>
    <t>930901</t>
  </si>
  <si>
    <t>ท่ามะเดื่อ</t>
  </si>
  <si>
    <t>93060101</t>
  </si>
  <si>
    <t>001141800</t>
  </si>
  <si>
    <t>รพ.ปากพะยูน</t>
  </si>
  <si>
    <t>โรงพยาบาลปากพะยูน</t>
  </si>
  <si>
    <t>9306</t>
  </si>
  <si>
    <t>ปากพะยูน</t>
  </si>
  <si>
    <t>930601</t>
  </si>
  <si>
    <t>93080608</t>
  </si>
  <si>
    <t>001142000</t>
  </si>
  <si>
    <t>รพ.ป่าบอน</t>
  </si>
  <si>
    <t>โรงพยาบาลป่าบอน</t>
  </si>
  <si>
    <t>9308</t>
  </si>
  <si>
    <t>ป่าบอน</t>
  </si>
  <si>
    <t>930806</t>
  </si>
  <si>
    <t>วังใหม่</t>
  </si>
  <si>
    <t>93100101</t>
  </si>
  <si>
    <t>001142200</t>
  </si>
  <si>
    <t>รพ.ป่าพะยอม</t>
  </si>
  <si>
    <t>โรงพยาบาลป่าพะยอม</t>
  </si>
  <si>
    <t>9310</t>
  </si>
  <si>
    <t>ป่าพะยอม</t>
  </si>
  <si>
    <t>931001</t>
  </si>
  <si>
    <t>93070109</t>
  </si>
  <si>
    <t>001141900</t>
  </si>
  <si>
    <t>รพ.ศรีบรรพต</t>
  </si>
  <si>
    <t>โรงพยาบาลศรีบรรพต</t>
  </si>
  <si>
    <t>9307</t>
  </si>
  <si>
    <t>ศรีบรรพต</t>
  </si>
  <si>
    <t>930701</t>
  </si>
  <si>
    <t>เขาย่า</t>
  </si>
  <si>
    <t>93110203</t>
  </si>
  <si>
    <t>002467300</t>
  </si>
  <si>
    <t>รพ.ศรีนครินทร์(ปัญญานันทภิกขุ)</t>
  </si>
  <si>
    <t>โรงพยาบาลศรีนครินทร์(ปัญญานันทภิกขุ)</t>
  </si>
  <si>
    <t>9311</t>
  </si>
  <si>
    <t>ศรีนครินทร์</t>
  </si>
  <si>
    <t>931102</t>
  </si>
  <si>
    <t>95010100</t>
  </si>
  <si>
    <t>001068400</t>
  </si>
  <si>
    <t>รพ.ยะลา</t>
  </si>
  <si>
    <t>โรงพยาบาลยะลา</t>
  </si>
  <si>
    <t>95</t>
  </si>
  <si>
    <t>9501</t>
  </si>
  <si>
    <t>เมืองยะลา</t>
  </si>
  <si>
    <t>950101</t>
  </si>
  <si>
    <t>สะเตง</t>
  </si>
  <si>
    <t>95020100</t>
  </si>
  <si>
    <t>001074900</t>
  </si>
  <si>
    <t>รพ.เบตง</t>
  </si>
  <si>
    <t>โรงพยาบาลเบตง</t>
  </si>
  <si>
    <t>9502</t>
  </si>
  <si>
    <t>เบตง</t>
  </si>
  <si>
    <t>950201</t>
  </si>
  <si>
    <t>95060101</t>
  </si>
  <si>
    <t>001143400</t>
  </si>
  <si>
    <t>รพ.รามัน</t>
  </si>
  <si>
    <t>โรงพยาบาลรามัน</t>
  </si>
  <si>
    <t>9506</t>
  </si>
  <si>
    <t>รามัน</t>
  </si>
  <si>
    <t>950601</t>
  </si>
  <si>
    <t>กายูบอเกาะ</t>
  </si>
  <si>
    <t>95050106</t>
  </si>
  <si>
    <t>001146100</t>
  </si>
  <si>
    <t>รพ.สมเด็จพระยุพราชยะหา</t>
  </si>
  <si>
    <t>โรงพยาบาลสมเด็จพระยุพราชยะหา</t>
  </si>
  <si>
    <t>9505</t>
  </si>
  <si>
    <t>ยะหา</t>
  </si>
  <si>
    <t>950501</t>
  </si>
  <si>
    <t>95080203</t>
  </si>
  <si>
    <t>002468900</t>
  </si>
  <si>
    <t>รพ.กรงปินัง</t>
  </si>
  <si>
    <t>โรงพยาบาลกรงปินัง</t>
  </si>
  <si>
    <t>9508</t>
  </si>
  <si>
    <t>กรงปินัง</t>
  </si>
  <si>
    <t>950802</t>
  </si>
  <si>
    <t>สะเอะ</t>
  </si>
  <si>
    <t>95070105</t>
  </si>
  <si>
    <t>001380600</t>
  </si>
  <si>
    <t>รพ.กาบัง</t>
  </si>
  <si>
    <t>โรงพยาบาลกาบัง</t>
  </si>
  <si>
    <t>9507</t>
  </si>
  <si>
    <t>กาบัง</t>
  </si>
  <si>
    <t>950701</t>
  </si>
  <si>
    <t>95040101</t>
  </si>
  <si>
    <t>001143300</t>
  </si>
  <si>
    <t>รพ.ธารโต</t>
  </si>
  <si>
    <t>โรงพยาบาลธารโต</t>
  </si>
  <si>
    <t>9504</t>
  </si>
  <si>
    <t>ธารโต</t>
  </si>
  <si>
    <t>950401</t>
  </si>
  <si>
    <t>95030107</t>
  </si>
  <si>
    <t>001143200</t>
  </si>
  <si>
    <t>รพ.บันนังสตา</t>
  </si>
  <si>
    <t>โรงพยาบาลบันนังสตา</t>
  </si>
  <si>
    <t>9503</t>
  </si>
  <si>
    <t>บันนังสตา</t>
  </si>
  <si>
    <t>950301</t>
  </si>
  <si>
    <t>90110100</t>
  </si>
  <si>
    <t>001068200</t>
  </si>
  <si>
    <t>รพ.หาดใหญ่</t>
  </si>
  <si>
    <t>โรงพยาบาลหาดใหญ่</t>
  </si>
  <si>
    <t>90</t>
  </si>
  <si>
    <t>9011</t>
  </si>
  <si>
    <t>หาดใหญ่</t>
  </si>
  <si>
    <t>901101</t>
  </si>
  <si>
    <t>90010400</t>
  </si>
  <si>
    <t>001074500</t>
  </si>
  <si>
    <t>รพ.สงขลา</t>
  </si>
  <si>
    <t>โรงพยาบาลสงขลา</t>
  </si>
  <si>
    <t>9001</t>
  </si>
  <si>
    <t>เมืองสงขลา</t>
  </si>
  <si>
    <t>900104</t>
  </si>
  <si>
    <t>พะวง</t>
  </si>
  <si>
    <t>90040100</t>
  </si>
  <si>
    <t>001138800</t>
  </si>
  <si>
    <t>รพ.สมเด็จพระบรมราชินีนาถ ณ อำเภอนาทวี</t>
  </si>
  <si>
    <t>โรงพยาบาลสมเด็จพระบรมราชินีนาถ ณ อำเภอนาทวี</t>
  </si>
  <si>
    <t>9004</t>
  </si>
  <si>
    <t>นาทวี</t>
  </si>
  <si>
    <t>900401</t>
  </si>
  <si>
    <t>90070105</t>
  </si>
  <si>
    <t>001139200</t>
  </si>
  <si>
    <t>รพ.ระโนด</t>
  </si>
  <si>
    <t>โรงพยาบาลระโนด</t>
  </si>
  <si>
    <t>9007</t>
  </si>
  <si>
    <t>ระโนด</t>
  </si>
  <si>
    <t>900701</t>
  </si>
  <si>
    <t>90080303</t>
  </si>
  <si>
    <t>001139300</t>
  </si>
  <si>
    <t>รพ.กระแสสินธุ์</t>
  </si>
  <si>
    <t>โรงพยาบาลกระแสสินธุ์</t>
  </si>
  <si>
    <t>9008</t>
  </si>
  <si>
    <t>กระแสสินธุ์</t>
  </si>
  <si>
    <t>900803</t>
  </si>
  <si>
    <t>เชิงแส</t>
  </si>
  <si>
    <t>90160101</t>
  </si>
  <si>
    <t>001140100</t>
  </si>
  <si>
    <t>รพ.คลองหอยโข่ง</t>
  </si>
  <si>
    <t>โรงพยาบาลคลองหอยโข่ง</t>
  </si>
  <si>
    <t>9016</t>
  </si>
  <si>
    <t>คลองหอยโข่ง</t>
  </si>
  <si>
    <t>901601</t>
  </si>
  <si>
    <t>90130110</t>
  </si>
  <si>
    <t>001139700</t>
  </si>
  <si>
    <t>รพ.ควนเนียง</t>
  </si>
  <si>
    <t>โรงพยาบาลควนเนียง</t>
  </si>
  <si>
    <t>9013</t>
  </si>
  <si>
    <t>ควนเนียง</t>
  </si>
  <si>
    <t>901301</t>
  </si>
  <si>
    <t>รัตภูมิ</t>
  </si>
  <si>
    <t>90030102</t>
  </si>
  <si>
    <t>001138700</t>
  </si>
  <si>
    <t>รพ.จะนะ</t>
  </si>
  <si>
    <t>โรงพยาบาลจะนะ</t>
  </si>
  <si>
    <t>9003</t>
  </si>
  <si>
    <t>จะนะ</t>
  </si>
  <si>
    <t>900301</t>
  </si>
  <si>
    <t>90050105</t>
  </si>
  <si>
    <t>001139000</t>
  </si>
  <si>
    <t>รพ.เทพา</t>
  </si>
  <si>
    <t>โรงพยาบาลเทพา</t>
  </si>
  <si>
    <t>9005</t>
  </si>
  <si>
    <t>เทพา</t>
  </si>
  <si>
    <t>900501</t>
  </si>
  <si>
    <t>90120203</t>
  </si>
  <si>
    <t>001139600</t>
  </si>
  <si>
    <t>รพ.นาหม่อม</t>
  </si>
  <si>
    <t>โรงพยาบาลนาหม่อม</t>
  </si>
  <si>
    <t>9012</t>
  </si>
  <si>
    <t>นาหม่อม</t>
  </si>
  <si>
    <t>901202</t>
  </si>
  <si>
    <t>90140101</t>
  </si>
  <si>
    <t>001139900</t>
  </si>
  <si>
    <t>รพ.บางกล่ำ</t>
  </si>
  <si>
    <t>โรงพยาบาลบางกล่ำ</t>
  </si>
  <si>
    <t>9014</t>
  </si>
  <si>
    <t>บางกล่ำ</t>
  </si>
  <si>
    <t>901401</t>
  </si>
  <si>
    <t>90100709</t>
  </si>
  <si>
    <t>001139800</t>
  </si>
  <si>
    <t>รพ.ปาดังเบซาร์</t>
  </si>
  <si>
    <t>โรงพยาบาลปาดังเบซาร์</t>
  </si>
  <si>
    <t>9010</t>
  </si>
  <si>
    <t>901007</t>
  </si>
  <si>
    <t>ปาดังเบซาร์</t>
  </si>
  <si>
    <t>90090101</t>
  </si>
  <si>
    <t>001139400</t>
  </si>
  <si>
    <t>รพ.รัตภูมิ</t>
  </si>
  <si>
    <t>โรงพยาบาลรัตภูมิ</t>
  </si>
  <si>
    <t>9009</t>
  </si>
  <si>
    <t>900901</t>
  </si>
  <si>
    <t>90020101</t>
  </si>
  <si>
    <t>001138600</t>
  </si>
  <si>
    <t>รพ.สทิงพระ</t>
  </si>
  <si>
    <t>โรงพยาบาลสทิงพระ</t>
  </si>
  <si>
    <t>9002</t>
  </si>
  <si>
    <t>สทิงพระ</t>
  </si>
  <si>
    <t>900201</t>
  </si>
  <si>
    <t>จะทิ้งพระ</t>
  </si>
  <si>
    <t>90100100</t>
  </si>
  <si>
    <t>001139500</t>
  </si>
  <si>
    <t>รพ.สะเดา</t>
  </si>
  <si>
    <t>โรงพยาบาลสะเดา</t>
  </si>
  <si>
    <t>901001</t>
  </si>
  <si>
    <t>90060101</t>
  </si>
  <si>
    <t>001139100</t>
  </si>
  <si>
    <t>รพ.สะบ้าย้อย</t>
  </si>
  <si>
    <t>โรงพยาบาลสะบ้าย้อย</t>
  </si>
  <si>
    <t>9006</t>
  </si>
  <si>
    <t>สะบ้าย้อย</t>
  </si>
  <si>
    <t>900601</t>
  </si>
  <si>
    <t>90150205</t>
  </si>
  <si>
    <t>001140000</t>
  </si>
  <si>
    <t>รพ.สิงหนคร</t>
  </si>
  <si>
    <t>โรงพยาบาลสิงหนคร</t>
  </si>
  <si>
    <t>9015</t>
  </si>
  <si>
    <t>สิงหนคร</t>
  </si>
  <si>
    <t>901502</t>
  </si>
  <si>
    <t>สทิงหม้อ</t>
  </si>
  <si>
    <t>91010100</t>
  </si>
  <si>
    <t>001074600</t>
  </si>
  <si>
    <t>รพ.สตูล</t>
  </si>
  <si>
    <t>โรงพยาบาลสตูล</t>
  </si>
  <si>
    <t>91</t>
  </si>
  <si>
    <t>9101</t>
  </si>
  <si>
    <t>เมืองสตูล</t>
  </si>
  <si>
    <t>910101</t>
  </si>
  <si>
    <t>พิมาน</t>
  </si>
  <si>
    <t>91050106</t>
  </si>
  <si>
    <t>001140500</t>
  </si>
  <si>
    <t>รพ.ละงู</t>
  </si>
  <si>
    <t>โรงพยาบาลละงู</t>
  </si>
  <si>
    <t>9105</t>
  </si>
  <si>
    <t>ละงู</t>
  </si>
  <si>
    <t>910501</t>
  </si>
  <si>
    <t>91030207</t>
  </si>
  <si>
    <t>001140300</t>
  </si>
  <si>
    <t>รพ.ควนกาหลง</t>
  </si>
  <si>
    <t>โรงพยาบาลควนกาหลง</t>
  </si>
  <si>
    <t>9103</t>
  </si>
  <si>
    <t>ควนกาหลง</t>
  </si>
  <si>
    <t>910302</t>
  </si>
  <si>
    <t>91020206</t>
  </si>
  <si>
    <t>001140200</t>
  </si>
  <si>
    <t>รพ.ควนโดน</t>
  </si>
  <si>
    <t>โรงพยาบาลควนโดน</t>
  </si>
  <si>
    <t>9102</t>
  </si>
  <si>
    <t>ควนโดน</t>
  </si>
  <si>
    <t>910202</t>
  </si>
  <si>
    <t>ควนสตอ</t>
  </si>
  <si>
    <t>91040102</t>
  </si>
  <si>
    <t>001140400</t>
  </si>
  <si>
    <t>รพ.ท่าแพ</t>
  </si>
  <si>
    <t>โรงพยาบาลท่าแพ</t>
  </si>
  <si>
    <t>9104</t>
  </si>
  <si>
    <t>ท่าแพ</t>
  </si>
  <si>
    <t>910401</t>
  </si>
  <si>
    <t>91060108</t>
  </si>
  <si>
    <t>001140600</t>
  </si>
  <si>
    <t>รพ.ทุ่งหว้า</t>
  </si>
  <si>
    <t>โรงพยาบาลทุ่งหว้า</t>
  </si>
  <si>
    <t>9106</t>
  </si>
  <si>
    <t>ทุ่งหว้า</t>
  </si>
  <si>
    <t>910601</t>
  </si>
  <si>
    <t>91070101</t>
  </si>
  <si>
    <t>002878600</t>
  </si>
  <si>
    <t>รพ.มะนัง</t>
  </si>
  <si>
    <t>โรงพยาบาลมะนัง</t>
  </si>
  <si>
    <t>9107</t>
  </si>
  <si>
    <t>มะนัง</t>
  </si>
  <si>
    <t>910701</t>
  </si>
  <si>
    <t>ปาล์มพัฒนา</t>
  </si>
  <si>
    <t>No.</t>
  </si>
  <si>
    <t>OPD</t>
  </si>
  <si>
    <t>rechek</t>
  </si>
  <si>
    <t>IPD</t>
  </si>
  <si>
    <t>Total IP</t>
  </si>
  <si>
    <t>Estimate</t>
  </si>
  <si>
    <t>CSMBS</t>
  </si>
  <si>
    <t>ปกส.</t>
  </si>
  <si>
    <t>อื่น ๆ</t>
  </si>
  <si>
    <t>Total OP</t>
  </si>
  <si>
    <t>Unit Cost</t>
  </si>
  <si>
    <t>% UC / รายได้ดำเนินงาน</t>
  </si>
  <si>
    <t>Estimate UC &gt;&gt;&gt;</t>
  </si>
  <si>
    <t>[3]=[1]*[2]</t>
  </si>
  <si>
    <t>B</t>
  </si>
  <si>
    <t>C = A+B</t>
  </si>
  <si>
    <t>อัตราการเพิ่มเงินเดือน เงิน งปม. และ ค่าจ้าง พกส.  ค่าตอบแทน เงินบำรุง  คอลัมภ์ D7 หน่วยบริการปรับได้</t>
  </si>
  <si>
    <t>กรอกรหัสหน่วยบริการ</t>
  </si>
  <si>
    <t>Service (Visit)</t>
  </si>
  <si>
    <t>Service (Sum AdjRW)</t>
  </si>
  <si>
    <t>Total Budget to PlanFin67</t>
  </si>
  <si>
    <t>Budget67</t>
  </si>
  <si>
    <t>รพ. สามารถ</t>
  </si>
  <si>
    <t>ปรับตัวเลขได้</t>
  </si>
  <si>
    <t>Planfin</t>
  </si>
  <si>
    <t>[2] = [1]*1.2</t>
  </si>
  <si>
    <t>[3]</t>
  </si>
  <si>
    <t>[4]</t>
  </si>
  <si>
    <t>[6]</t>
  </si>
  <si>
    <t>ค่าใช้จ่าย</t>
  </si>
  <si>
    <t>ผลงาน</t>
  </si>
  <si>
    <t>คาดการณ์</t>
  </si>
  <si>
    <t>%</t>
  </si>
  <si>
    <t>ประมาณการ</t>
  </si>
  <si>
    <t>10 เดือน</t>
  </si>
  <si>
    <t>12 เดือน</t>
  </si>
  <si>
    <t>สัดส่วน</t>
  </si>
  <si>
    <t>รพ. ปรับเพิ่ม/ลด</t>
  </si>
  <si>
    <t>ปี2567 หลังปรับเพิ่ม/ลด</t>
  </si>
  <si>
    <t>GroupID</t>
  </si>
  <si>
    <t>PlanName</t>
  </si>
  <si>
    <t>ปี 2566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</si>
  <si>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</si>
  <si>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</si>
  <si>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</si>
  <si>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</si>
  <si>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</si>
  <si>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</si>
  <si>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</si>
  <si>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</si>
  <si>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</si>
  <si>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</si>
  <si>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</si>
  <si>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</si>
  <si>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</si>
  <si>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</si>
  <si>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</si>
  <si>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</si>
  <si>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</si>
  <si>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</si>
  <si>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</si>
  <si>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</si>
  <si>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</si>
  <si>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</si>
  <si>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</si>
  <si>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</si>
  <si>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</si>
  <si>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</si>
  <si>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</si>
  <si>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</si>
  <si>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</si>
  <si>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</si>
  <si>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รวมค่าใช้จ่าย</t>
  </si>
  <si>
    <t>โดยวิธี  Financial Management  Costing to Planfin (FM Costing)</t>
  </si>
  <si>
    <t>แนวทางการจัดทำแผนการเงินการคลัง Planfin67</t>
  </si>
  <si>
    <t>Forecast Service67 (Visit)</t>
  </si>
  <si>
    <t>Forecast Service67  (Sum AdjRW)</t>
  </si>
  <si>
    <t>[5]=[1]*[4]</t>
  </si>
  <si>
    <t>Forecast Budget67</t>
  </si>
  <si>
    <t>ระบบคำนวณให้</t>
  </si>
  <si>
    <t>ผลรวมทั้งหมด</t>
  </si>
  <si>
    <t>plan_ordering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</si>
  <si>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</si>
  <si>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</si>
  <si>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</si>
  <si>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</si>
  <si>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</si>
  <si>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</si>
  <si>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</si>
  <si>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</si>
  <si>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</si>
  <si>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</si>
  <si>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</si>
  <si>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</si>
  <si>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</si>
  <si>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</si>
  <si>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</si>
  <si>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</si>
  <si>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</si>
  <si>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</si>
  <si>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</si>
  <si>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</si>
  <si>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</si>
  <si>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</si>
  <si>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</si>
  <si>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</si>
  <si>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</si>
  <si>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</si>
  <si>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P26S</t>
  </si>
  <si>
    <t>P27S</t>
  </si>
  <si>
    <t>ส่วนต่างรายได้หักค่าใช้จ่าย(NI)</t>
  </si>
  <si>
    <t>P40</t>
  </si>
  <si>
    <t>ทุนสำรองสุทธิ (Net working Capital)</t>
  </si>
  <si>
    <t>P50</t>
  </si>
  <si>
    <t>เงินบำรุงคงเหลือ</t>
  </si>
  <si>
    <t>P60</t>
  </si>
  <si>
    <t>หนี้สินและภาระผูกพัน</t>
  </si>
  <si>
    <t>P70</t>
  </si>
  <si>
    <t>เงินบำรุงคงเหลือสุทธิ</t>
  </si>
  <si>
    <t>รายได้ค่ารักษาและบริการอื่น ๆ (ยอด covid)</t>
  </si>
  <si>
    <t>รายได้ค่ารักษาและบริการอื่น ๆ  หักยอด covid</t>
  </si>
  <si>
    <t>ภาระ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</si>
  <si>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</si>
  <si>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</si>
  <si>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</si>
  <si>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</si>
  <si>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</si>
  <si>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</si>
  <si>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จาก sheet กศภ2566งบ10เดือน</t>
  </si>
  <si>
    <t>Total Forecast Budget67</t>
  </si>
  <si>
    <r>
      <t xml:space="preserve">จะแสดง ประมาณการ Total Forecast Budget67 ---&gt; นำไปกระจายลงใน Planfin ค่าใช้จ่าย </t>
    </r>
    <r>
      <rPr>
        <b/>
        <sz val="16"/>
        <color rgb="FFFF0000"/>
        <rFont val="TH SarabunPSK"/>
        <family val="2"/>
      </rPr>
      <t>sheet  Budget to Planfin2567</t>
    </r>
  </si>
  <si>
    <t>ตามมติ CFO</t>
  </si>
  <si>
    <t>รพ. ใช้ช่องนี้</t>
  </si>
  <si>
    <t>ในการนำไป</t>
  </si>
  <si>
    <t>ทำ Planfin ค่าใช้จ่าย</t>
  </si>
  <si>
    <t>การคำนวณ Cost Driver ปี  2567</t>
  </si>
  <si>
    <t>Planfin ค่าใช้จ่ายปี 2567</t>
  </si>
  <si>
    <t>ใช้ % สัดส่วน [3]*Forecast Budget67 H2 ----&gt; ประมาณการPlanfin ค่าใช้จ่ายปี 2567 [4]</t>
  </si>
  <si>
    <t>รพ. นำผลในช่อง [6] หลังปรับเพิ่ม/ลด ค่าใช้จ่ายช่อง [5] ----&gt; ทำ Planfin ค่าใช้จ่าย</t>
  </si>
  <si>
    <t>จาก sheet กศภ2566งบ10เดือน นำค่าใช้จ่าย ---&gt; มาใส่ช่อง [1] เพื่อคำนวณ เป็น 12 เดือน [2] แล้วคำนวณ %สัดส่วน [3]</t>
  </si>
  <si>
    <t>รพ. ได้ประมาณการPlanfin ค่าใช้จ่ายปี 2567  ในช่อง [4] สามารถ ปรับเพิ่ม/ลด ค่าใช้จ่าย จากที่คำนวณได้ ในช่อง [5]</t>
  </si>
  <si>
    <t>จาก Cost Driver</t>
  </si>
  <si>
    <t>จากผลงานปี 66</t>
  </si>
  <si>
    <t>ตามประมาณการเอง</t>
  </si>
  <si>
    <t>วงเงิน Planfin67</t>
  </si>
  <si>
    <t>ตามระบบคำนวณให้</t>
  </si>
  <si>
    <t>หลังจาก กรอกรหัส รพ. ใน Sheet FMCosting -----&gt; จะมาแสดงผล = Forecast Budget67 ช่อง H2</t>
  </si>
  <si>
    <r>
      <t xml:space="preserve">นำ </t>
    </r>
    <r>
      <rPr>
        <sz val="14"/>
        <color rgb="FFFF0000"/>
        <rFont val="TH SarabunPSK"/>
        <family val="2"/>
      </rPr>
      <t xml:space="preserve">Forecast Budget67 </t>
    </r>
    <r>
      <rPr>
        <sz val="14"/>
        <color theme="1"/>
        <rFont val="TH SarabunPSK"/>
        <family val="2"/>
      </rPr>
      <t>มา*[3]</t>
    </r>
  </si>
  <si>
    <t>ร.พ.ปรับผลงานบริการได้ (ปี67)</t>
  </si>
  <si>
    <t>โรงพยาบาลหลวงพ่อคูณ ปริสุทฺโธ</t>
  </si>
  <si>
    <t xml:space="preserve"> แสดงในช่องนี้เพื่อคำนวณ %สัดส่วน</t>
  </si>
  <si>
    <t>ระบบจะดีงค่าใช้จ่าย</t>
  </si>
  <si>
    <t>ปี 2566
วันที่ประมวลผล :: 5 กันยายน 2566  
HDC</t>
  </si>
  <si>
    <t>ข้อมูล ต.ค.65-ก.ค. 66    ณ  29/8/2566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</si>
</sst>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87" formatCode="_-* #,##0.00_-;\-* #,##0.00_-;_-* &quot;-&quot;??_-;_-@_-"/>
    <numFmt numFmtId="188" formatCode="#,##0.0000"/>
    <numFmt numFmtId="189" formatCode="_-* #,##0_-;\-* #,##0_-;_-* &quot;-&quot;??_-;_-@_-"/>
    <numFmt numFmtId="190" formatCode="#,##0.000_);[Red]\(#,##0.000\)"/>
    <numFmt numFmtId="191" formatCode="#,##0.000"/>
    <numFmt numFmtId="192" formatCode="#,##0.0000_);[Red]\(#,##0.0000\)"/>
    <numFmt numFmtId="193" formatCode="#,##0.00_ ;[Red]\-#,##0.00\ "/>
    <numFmt numFmtId="194" formatCode="#,##0_ ;[Red]\-#,##0\ "/>
    <numFmt numFmtId="195" formatCode="0.0%"/>
    <numFmt numFmtId="196" formatCode="_(* #,##0_);_(* \(#,##0\);_(* &quot;-&quot;??_);_(@_)"/>
  </numFmts>
  <fonts count="53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8"/>
      <name val="TH SarabunPSK"/>
      <family val="2"/>
    </font>
    <font>
      <b/>
      <sz val="18"/>
      <color rgb="FF000000"/>
      <name val="TH SarabunPSK"/>
      <family val="2"/>
    </font>
    <font>
      <b/>
      <sz val="18"/>
      <color rgb="FFFF0000"/>
      <name val="TH SarabunPSK"/>
      <family val="2"/>
    </font>
    <font>
      <sz val="18"/>
      <color theme="1"/>
      <name val="TH SarabunPSK"/>
      <family val="2"/>
    </font>
    <font>
      <b/>
      <sz val="16"/>
      <name val="TH SarabunPSK"/>
      <family val="2"/>
    </font>
    <font>
      <sz val="18"/>
      <color rgb="FF000000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</font>
    <font>
      <b/>
      <sz val="20"/>
      <color theme="1"/>
      <name val="TH SarabunPSK"/>
      <family val="2"/>
    </font>
    <font>
      <sz val="12"/>
      <name val="Tahoma"/>
      <family val="2"/>
    </font>
    <font>
      <sz val="12"/>
      <color rgb="FF000000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2"/>
      <color theme="1"/>
      <name val="TH SarabunPSK"/>
      <family val="2"/>
    </font>
    <font>
      <b/>
      <sz val="11"/>
      <color theme="1"/>
      <name val="TH SarabunPSK"/>
      <family val="2"/>
    </font>
    <font>
      <sz val="16"/>
      <color theme="2" tint="-9.9978637043366805E-2"/>
      <name val="TH SarabunPSK"/>
      <family val="2"/>
    </font>
    <font>
      <sz val="16"/>
      <name val="TH SarabunPSK"/>
      <family val="2"/>
    </font>
    <font>
      <sz val="18"/>
      <color theme="0" tint="-4.9989318521683403E-2"/>
      <name val="TH SarabunPSK"/>
      <family val="2"/>
    </font>
    <font>
      <b/>
      <sz val="18"/>
      <color theme="0" tint="-4.9989318521683403E-2"/>
      <name val="TH SarabunPSK"/>
      <family val="2"/>
    </font>
    <font>
      <sz val="11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1"/>
      <name val="Tahoma"/>
      <family val="2"/>
      <scheme val="minor"/>
    </font>
    <font>
      <sz val="14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6"/>
      <color theme="0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14"/>
      <color theme="3" tint="0.79998168889431442"/>
      <name val="TH SarabunPSK"/>
      <family val="2"/>
    </font>
    <font>
      <sz val="14"/>
      <color theme="0"/>
      <name val="TH SarabunPSK"/>
      <family val="2"/>
    </font>
    <font>
      <b/>
      <sz val="18"/>
      <color theme="0"/>
      <name val="TH SarabunPSK"/>
      <family val="2"/>
    </font>
    <font>
      <b/>
      <sz val="16"/>
      <color theme="0" tint="-4.9989318521683403E-2"/>
      <name val="TH SarabunPSK"/>
      <family val="2"/>
    </font>
    <font>
      <b/>
      <u/>
      <sz val="18"/>
      <color theme="1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theme="0" tint="-4.9989318521683403E-2"/>
      <name val="TH SarabunPSK"/>
      <family val="2"/>
    </font>
    <font>
      <sz val="14"/>
      <color indexed="81"/>
      <name val="TH SarabunPSK"/>
      <family val="2"/>
    </font>
    <font>
      <b/>
      <sz val="14"/>
      <color indexed="81"/>
      <name val="TH SarabunPSK"/>
      <family val="2"/>
    </font>
    <font>
      <sz val="11"/>
      <color rgb="FFFF0000"/>
      <name val="TH SarabunPSK"/>
      <family val="2"/>
    </font>
    <font>
      <sz val="16"/>
      <color theme="3" tint="0.79998168889431442"/>
      <name val="TH SarabunPSK"/>
      <family val="2"/>
    </font>
    <font>
      <sz val="16"/>
      <color theme="0"/>
      <name val="TH SarabunPSK"/>
      <family val="2"/>
    </font>
    <font>
      <i/>
      <u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66FF66"/>
        <bgColor theme="4" tint="0.79998168889431442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7" tint="0.39994506668294322"/>
      </bottom>
      <diagonal/>
    </border>
    <border>
      <left/>
      <right/>
      <top/>
      <bottom style="medium">
        <color theme="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346">
    <xf numFmtId="0" fontId="0" fillId="0" borderId="0" xfId="0"/>
    <xf numFmtId="0" fontId="6" fillId="0" borderId="0" xfId="0" applyFont="1" applyAlignment="1">
      <alignment horizontal="center"/>
    </xf>
    <xf numFmtId="4" fontId="6" fillId="0" borderId="0" xfId="0" applyNumberFormat="1" applyFont="1"/>
    <xf numFmtId="0" fontId="6" fillId="0" borderId="0" xfId="0" applyFont="1"/>
    <xf numFmtId="4" fontId="6" fillId="0" borderId="0" xfId="0" applyNumberFormat="1" applyFont="1" applyAlignment="1">
      <alignment horizontal="center"/>
    </xf>
    <xf numFmtId="0" fontId="3" fillId="0" borderId="0" xfId="0" applyFont="1"/>
    <xf numFmtId="3" fontId="3" fillId="0" borderId="0" xfId="0" applyNumberFormat="1" applyFont="1"/>
    <xf numFmtId="188" fontId="3" fillId="0" borderId="0" xfId="0" applyNumberFormat="1" applyFont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5" borderId="0" xfId="0" applyFont="1" applyFill="1"/>
    <xf numFmtId="10" fontId="8" fillId="5" borderId="0" xfId="0" applyNumberFormat="1" applyFont="1" applyFill="1" applyAlignment="1">
      <alignment horizontal="center"/>
    </xf>
    <xf numFmtId="0" fontId="10" fillId="4" borderId="0" xfId="0" applyFont="1" applyFill="1"/>
    <xf numFmtId="9" fontId="7" fillId="0" borderId="0" xfId="0" applyNumberFormat="1" applyFont="1"/>
    <xf numFmtId="43" fontId="7" fillId="0" borderId="0" xfId="1" applyFont="1" applyBorder="1"/>
    <xf numFmtId="0" fontId="12" fillId="0" borderId="0" xfId="0" applyFont="1" applyAlignment="1">
      <alignment horizontal="center"/>
    </xf>
    <xf numFmtId="0" fontId="12" fillId="0" borderId="0" xfId="0" applyFont="1"/>
    <xf numFmtId="9" fontId="7" fillId="6" borderId="0" xfId="0" applyNumberFormat="1" applyFont="1" applyFill="1"/>
    <xf numFmtId="0" fontId="13" fillId="6" borderId="0" xfId="0" applyFont="1" applyFill="1"/>
    <xf numFmtId="0" fontId="4" fillId="0" borderId="0" xfId="0" applyFont="1" applyAlignment="1">
      <alignment horizontal="center"/>
    </xf>
    <xf numFmtId="9" fontId="3" fillId="0" borderId="0" xfId="2" applyFont="1" applyBorder="1"/>
    <xf numFmtId="0" fontId="10" fillId="0" borderId="0" xfId="0" applyFont="1"/>
    <xf numFmtId="9" fontId="10" fillId="0" borderId="0" xfId="2" applyFont="1" applyBorder="1"/>
    <xf numFmtId="9" fontId="7" fillId="0" borderId="0" xfId="2" applyFont="1" applyBorder="1"/>
    <xf numFmtId="0" fontId="13" fillId="0" borderId="0" xfId="0" applyFont="1"/>
    <xf numFmtId="0" fontId="9" fillId="0" borderId="0" xfId="0" applyFont="1" applyAlignment="1">
      <alignment horizontal="center"/>
    </xf>
    <xf numFmtId="9" fontId="7" fillId="8" borderId="0" xfId="0" applyNumberFormat="1" applyFont="1" applyFill="1"/>
    <xf numFmtId="0" fontId="13" fillId="8" borderId="0" xfId="0" applyFont="1" applyFill="1"/>
    <xf numFmtId="10" fontId="13" fillId="6" borderId="0" xfId="2" applyNumberFormat="1" applyFont="1" applyFill="1" applyBorder="1"/>
    <xf numFmtId="0" fontId="7" fillId="0" borderId="3" xfId="0" applyFont="1" applyBorder="1" applyAlignment="1">
      <alignment horizontal="center"/>
    </xf>
    <xf numFmtId="0" fontId="7" fillId="4" borderId="4" xfId="0" applyFont="1" applyFill="1" applyBorder="1"/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/>
    <xf numFmtId="0" fontId="7" fillId="0" borderId="6" xfId="0" applyFont="1" applyBorder="1" applyAlignment="1">
      <alignment horizontal="center"/>
    </xf>
    <xf numFmtId="0" fontId="7" fillId="4" borderId="7" xfId="0" applyFont="1" applyFill="1" applyBorder="1"/>
    <xf numFmtId="0" fontId="7" fillId="0" borderId="7" xfId="0" applyFont="1" applyBorder="1"/>
    <xf numFmtId="0" fontId="12" fillId="0" borderId="6" xfId="0" applyFont="1" applyBorder="1" applyAlignment="1">
      <alignment horizontal="center"/>
    </xf>
    <xf numFmtId="0" fontId="12" fillId="0" borderId="7" xfId="0" applyFont="1" applyBorder="1"/>
    <xf numFmtId="0" fontId="12" fillId="0" borderId="8" xfId="0" applyFont="1" applyBorder="1" applyAlignment="1">
      <alignment horizontal="center"/>
    </xf>
    <xf numFmtId="9" fontId="7" fillId="6" borderId="9" xfId="0" applyNumberFormat="1" applyFont="1" applyFill="1" applyBorder="1"/>
    <xf numFmtId="0" fontId="13" fillId="6" borderId="9" xfId="0" applyFont="1" applyFill="1" applyBorder="1"/>
    <xf numFmtId="0" fontId="12" fillId="0" borderId="9" xfId="0" applyFont="1" applyBorder="1" applyAlignment="1">
      <alignment horizontal="center"/>
    </xf>
    <xf numFmtId="0" fontId="12" fillId="0" borderId="10" xfId="0" applyFont="1" applyBorder="1"/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9" fontId="7" fillId="8" borderId="9" xfId="0" applyNumberFormat="1" applyFont="1" applyFill="1" applyBorder="1"/>
    <xf numFmtId="0" fontId="13" fillId="8" borderId="9" xfId="0" applyFont="1" applyFill="1" applyBorder="1"/>
    <xf numFmtId="10" fontId="7" fillId="8" borderId="9" xfId="2" applyNumberFormat="1" applyFont="1" applyFill="1" applyBorder="1"/>
    <xf numFmtId="0" fontId="3" fillId="0" borderId="0" xfId="0" applyFont="1" applyAlignment="1">
      <alignment horizontal="center"/>
    </xf>
    <xf numFmtId="0" fontId="3" fillId="0" borderId="7" xfId="0" applyFont="1" applyBorder="1"/>
    <xf numFmtId="0" fontId="10" fillId="4" borderId="0" xfId="0" applyFont="1" applyFill="1" applyAlignment="1">
      <alignment horizontal="center"/>
    </xf>
    <xf numFmtId="43" fontId="7" fillId="5" borderId="0" xfId="1" applyFont="1" applyFill="1" applyBorder="1" applyAlignment="1">
      <alignment horizontal="center"/>
    </xf>
    <xf numFmtId="43" fontId="7" fillId="0" borderId="0" xfId="1" applyFont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13" fillId="8" borderId="0" xfId="0" applyFont="1" applyFill="1" applyAlignment="1">
      <alignment horizontal="center"/>
    </xf>
    <xf numFmtId="10" fontId="7" fillId="0" borderId="0" xfId="1" applyNumberFormat="1" applyFont="1" applyBorder="1" applyAlignment="1">
      <alignment horizontal="center"/>
    </xf>
    <xf numFmtId="10" fontId="7" fillId="6" borderId="9" xfId="2" applyNumberFormat="1" applyFont="1" applyFill="1" applyBorder="1" applyAlignment="1">
      <alignment horizontal="center"/>
    </xf>
    <xf numFmtId="10" fontId="7" fillId="8" borderId="0" xfId="2" applyNumberFormat="1" applyFont="1" applyFill="1" applyBorder="1" applyAlignment="1">
      <alignment horizontal="center"/>
    </xf>
    <xf numFmtId="40" fontId="4" fillId="3" borderId="0" xfId="0" applyNumberFormat="1" applyFont="1" applyFill="1" applyAlignment="1">
      <alignment horizontal="center" vertical="center" wrapText="1"/>
    </xf>
    <xf numFmtId="189" fontId="4" fillId="7" borderId="0" xfId="1" applyNumberFormat="1" applyFont="1" applyFill="1" applyBorder="1" applyAlignment="1">
      <alignment horizontal="center" vertical="center" wrapText="1"/>
    </xf>
    <xf numFmtId="40" fontId="4" fillId="7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horizontal="center" vertical="center" wrapText="1"/>
    </xf>
    <xf numFmtId="0" fontId="3" fillId="13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9" fontId="17" fillId="0" borderId="0" xfId="2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89" fontId="19" fillId="0" borderId="0" xfId="1" applyNumberFormat="1" applyFont="1" applyFill="1" applyBorder="1" applyAlignment="1">
      <alignment horizontal="center" vertical="center"/>
    </xf>
    <xf numFmtId="189" fontId="19" fillId="0" borderId="0" xfId="1" applyNumberFormat="1" applyFont="1" applyBorder="1" applyAlignment="1">
      <alignment horizontal="center" vertical="center"/>
    </xf>
    <xf numFmtId="9" fontId="19" fillId="0" borderId="0" xfId="2" applyFont="1" applyBorder="1" applyAlignment="1">
      <alignment horizontal="center" vertical="center"/>
    </xf>
    <xf numFmtId="190" fontId="3" fillId="0" borderId="0" xfId="0" applyNumberFormat="1" applyFont="1"/>
    <xf numFmtId="190" fontId="19" fillId="0" borderId="0" xfId="0" applyNumberFormat="1" applyFont="1" applyAlignment="1">
      <alignment horizontal="center" vertical="center"/>
    </xf>
    <xf numFmtId="190" fontId="4" fillId="7" borderId="0" xfId="1" applyNumberFormat="1" applyFont="1" applyFill="1" applyBorder="1" applyAlignment="1">
      <alignment horizontal="center" vertical="center" wrapText="1"/>
    </xf>
    <xf numFmtId="191" fontId="3" fillId="0" borderId="0" xfId="0" applyNumberFormat="1" applyFont="1"/>
    <xf numFmtId="191" fontId="19" fillId="0" borderId="0" xfId="0" applyNumberFormat="1" applyFont="1" applyAlignment="1">
      <alignment horizontal="center" vertical="center"/>
    </xf>
    <xf numFmtId="192" fontId="3" fillId="0" borderId="0" xfId="0" applyNumberFormat="1" applyFont="1"/>
    <xf numFmtId="192" fontId="19" fillId="0" borderId="0" xfId="0" applyNumberFormat="1" applyFont="1" applyAlignment="1">
      <alignment horizontal="center" vertical="center"/>
    </xf>
    <xf numFmtId="192" fontId="4" fillId="7" borderId="0" xfId="1" applyNumberFormat="1" applyFont="1" applyFill="1" applyBorder="1" applyAlignment="1">
      <alignment horizontal="center" vertical="center" wrapText="1"/>
    </xf>
    <xf numFmtId="188" fontId="19" fillId="0" borderId="0" xfId="0" applyNumberFormat="1" applyFont="1" applyAlignment="1">
      <alignment horizontal="center" vertical="center"/>
    </xf>
    <xf numFmtId="188" fontId="4" fillId="7" borderId="0" xfId="1" applyNumberFormat="1" applyFont="1" applyFill="1" applyBorder="1" applyAlignment="1">
      <alignment horizontal="center" vertical="center" wrapText="1"/>
    </xf>
    <xf numFmtId="192" fontId="19" fillId="0" borderId="0" xfId="1" applyNumberFormat="1" applyFont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3" fontId="3" fillId="0" borderId="0" xfId="1" applyNumberFormat="1" applyFont="1" applyFill="1"/>
    <xf numFmtId="38" fontId="3" fillId="0" borderId="0" xfId="0" applyNumberFormat="1" applyFont="1" applyAlignment="1">
      <alignment horizontal="right" vertical="center" wrapText="1"/>
    </xf>
    <xf numFmtId="38" fontId="3" fillId="0" borderId="0" xfId="0" applyNumberFormat="1" applyFont="1" applyAlignment="1">
      <alignment horizontal="right"/>
    </xf>
    <xf numFmtId="38" fontId="3" fillId="0" borderId="0" xfId="1" applyNumberFormat="1" applyFont="1" applyFill="1" applyAlignment="1">
      <alignment horizontal="right"/>
    </xf>
    <xf numFmtId="38" fontId="3" fillId="0" borderId="0" xfId="0" applyNumberFormat="1" applyFont="1" applyAlignment="1">
      <alignment horizontal="center" vertical="center" wrapText="1"/>
    </xf>
    <xf numFmtId="0" fontId="3" fillId="7" borderId="0" xfId="0" applyFont="1" applyFill="1" applyAlignment="1">
      <alignment horizontal="center"/>
    </xf>
    <xf numFmtId="0" fontId="22" fillId="0" borderId="0" xfId="0" applyFont="1"/>
    <xf numFmtId="0" fontId="22" fillId="5" borderId="0" xfId="0" applyFont="1" applyFill="1"/>
    <xf numFmtId="40" fontId="22" fillId="5" borderId="0" xfId="0" applyNumberFormat="1" applyFont="1" applyFill="1"/>
    <xf numFmtId="40" fontId="22" fillId="0" borderId="0" xfId="0" applyNumberFormat="1" applyFont="1"/>
    <xf numFmtId="0" fontId="22" fillId="0" borderId="0" xfId="0" applyFont="1" applyAlignment="1">
      <alignment horizontal="center"/>
    </xf>
    <xf numFmtId="187" fontId="22" fillId="0" borderId="0" xfId="0" applyNumberFormat="1" applyFont="1" applyAlignment="1">
      <alignment horizontal="center"/>
    </xf>
    <xf numFmtId="40" fontId="22" fillId="5" borderId="0" xfId="1" applyNumberFormat="1" applyFont="1" applyFill="1" applyAlignment="1">
      <alignment horizontal="center"/>
    </xf>
    <xf numFmtId="40" fontId="22" fillId="16" borderId="0" xfId="1" applyNumberFormat="1" applyFont="1" applyFill="1" applyAlignment="1">
      <alignment horizontal="center"/>
    </xf>
    <xf numFmtId="49" fontId="22" fillId="0" borderId="0" xfId="0" applyNumberFormat="1" applyFont="1"/>
    <xf numFmtId="0" fontId="22" fillId="0" borderId="0" xfId="0" applyFont="1" applyAlignment="1">
      <alignment horizontal="center" vertical="center"/>
    </xf>
    <xf numFmtId="193" fontId="22" fillId="0" borderId="0" xfId="0" applyNumberFormat="1" applyFont="1"/>
    <xf numFmtId="193" fontId="22" fillId="0" borderId="0" xfId="1" applyNumberFormat="1" applyFont="1" applyFill="1"/>
    <xf numFmtId="193" fontId="21" fillId="0" borderId="0" xfId="0" applyNumberFormat="1" applyFont="1"/>
    <xf numFmtId="193" fontId="21" fillId="18" borderId="0" xfId="0" applyNumberFormat="1" applyFont="1" applyFill="1"/>
    <xf numFmtId="43" fontId="22" fillId="19" borderId="0" xfId="1" applyFont="1" applyFill="1"/>
    <xf numFmtId="0" fontId="22" fillId="19" borderId="0" xfId="0" applyFont="1" applyFill="1"/>
    <xf numFmtId="0" fontId="22" fillId="0" borderId="0" xfId="0" applyFont="1" applyAlignment="1">
      <alignment horizontal="centerContinuous"/>
    </xf>
    <xf numFmtId="0" fontId="22" fillId="20" borderId="0" xfId="0" applyFont="1" applyFill="1" applyAlignment="1">
      <alignment horizontal="centerContinuous"/>
    </xf>
    <xf numFmtId="0" fontId="22" fillId="20" borderId="0" xfId="0" applyFont="1" applyFill="1"/>
    <xf numFmtId="0" fontId="16" fillId="21" borderId="11" xfId="0" applyFont="1" applyFill="1" applyBorder="1"/>
    <xf numFmtId="0" fontId="16" fillId="22" borderId="11" xfId="0" applyFont="1" applyFill="1" applyBorder="1"/>
    <xf numFmtId="0" fontId="21" fillId="20" borderId="0" xfId="0" applyFont="1" applyFill="1" applyAlignment="1">
      <alignment vertical="center" wrapText="1"/>
    </xf>
    <xf numFmtId="0" fontId="23" fillId="20" borderId="0" xfId="0" applyFont="1" applyFill="1" applyAlignment="1">
      <alignment horizontal="center" vertical="center" wrapText="1"/>
    </xf>
    <xf numFmtId="0" fontId="22" fillId="20" borderId="0" xfId="0" applyFont="1" applyFill="1" applyAlignment="1">
      <alignment horizontal="center" vertical="center" wrapText="1"/>
    </xf>
    <xf numFmtId="194" fontId="3" fillId="0" borderId="0" xfId="0" applyNumberFormat="1" applyFont="1"/>
    <xf numFmtId="194" fontId="3" fillId="0" borderId="0" xfId="1" applyNumberFormat="1" applyFont="1" applyFill="1"/>
    <xf numFmtId="0" fontId="3" fillId="5" borderId="0" xfId="0" applyFont="1" applyFill="1" applyAlignment="1">
      <alignment horizontal="center"/>
    </xf>
    <xf numFmtId="0" fontId="16" fillId="23" borderId="0" xfId="0" applyFont="1" applyFill="1"/>
    <xf numFmtId="0" fontId="16" fillId="23" borderId="0" xfId="0" applyFont="1" applyFill="1" applyAlignment="1">
      <alignment wrapText="1"/>
    </xf>
    <xf numFmtId="0" fontId="21" fillId="0" borderId="0" xfId="0" applyFont="1"/>
    <xf numFmtId="0" fontId="16" fillId="23" borderId="11" xfId="0" applyFont="1" applyFill="1" applyBorder="1" applyAlignment="1">
      <alignment wrapText="1"/>
    </xf>
    <xf numFmtId="193" fontId="21" fillId="5" borderId="0" xfId="0" applyNumberFormat="1" applyFont="1" applyFill="1"/>
    <xf numFmtId="0" fontId="21" fillId="5" borderId="0" xfId="0" applyFont="1" applyFill="1"/>
    <xf numFmtId="0" fontId="16" fillId="23" borderId="12" xfId="0" applyFont="1" applyFill="1" applyBorder="1"/>
    <xf numFmtId="193" fontId="16" fillId="23" borderId="12" xfId="0" applyNumberFormat="1" applyFont="1" applyFill="1" applyBorder="1"/>
    <xf numFmtId="0" fontId="24" fillId="23" borderId="11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193" fontId="3" fillId="0" borderId="0" xfId="1" applyNumberFormat="1" applyFont="1" applyFill="1" applyBorder="1"/>
    <xf numFmtId="193" fontId="3" fillId="0" borderId="0" xfId="0" applyNumberFormat="1" applyFont="1"/>
    <xf numFmtId="193" fontId="4" fillId="0" borderId="0" xfId="1" applyNumberFormat="1" applyFont="1" applyBorder="1"/>
    <xf numFmtId="193" fontId="4" fillId="12" borderId="0" xfId="1" applyNumberFormat="1" applyFont="1" applyFill="1" applyBorder="1"/>
    <xf numFmtId="193" fontId="4" fillId="0" borderId="0" xfId="0" applyNumberFormat="1" applyFont="1"/>
    <xf numFmtId="193" fontId="4" fillId="13" borderId="0" xfId="0" applyNumberFormat="1" applyFont="1" applyFill="1"/>
    <xf numFmtId="193" fontId="3" fillId="0" borderId="0" xfId="1" applyNumberFormat="1" applyFont="1" applyBorder="1"/>
    <xf numFmtId="193" fontId="4" fillId="4" borderId="0" xfId="0" applyNumberFormat="1" applyFont="1" applyFill="1"/>
    <xf numFmtId="193" fontId="4" fillId="14" borderId="0" xfId="0" applyNumberFormat="1" applyFont="1" applyFill="1"/>
    <xf numFmtId="193" fontId="4" fillId="0" borderId="0" xfId="2" applyNumberFormat="1" applyFont="1" applyBorder="1"/>
    <xf numFmtId="0" fontId="4" fillId="20" borderId="0" xfId="0" applyFont="1" applyFill="1" applyAlignment="1">
      <alignment horizontal="center" vertical="center"/>
    </xf>
    <xf numFmtId="38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horizontal="center"/>
    </xf>
    <xf numFmtId="0" fontId="5" fillId="16" borderId="0" xfId="0" applyFont="1" applyFill="1"/>
    <xf numFmtId="0" fontId="5" fillId="0" borderId="0" xfId="0" applyFont="1"/>
    <xf numFmtId="0" fontId="1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top"/>
    </xf>
    <xf numFmtId="4" fontId="6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4" fontId="6" fillId="0" borderId="0" xfId="0" applyNumberFormat="1" applyFont="1" applyAlignment="1">
      <alignment horizontal="center" vertical="top"/>
    </xf>
    <xf numFmtId="0" fontId="21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2" fillId="0" borderId="0" xfId="0" applyFont="1" applyAlignment="1">
      <alignment horizontal="center" vertical="center" wrapText="1"/>
    </xf>
    <xf numFmtId="193" fontId="3" fillId="4" borderId="0" xfId="0" applyNumberFormat="1" applyFont="1" applyFill="1" applyAlignment="1">
      <alignment vertical="top"/>
    </xf>
    <xf numFmtId="193" fontId="4" fillId="8" borderId="0" xfId="0" applyNumberFormat="1" applyFont="1" applyFill="1" applyAlignment="1">
      <alignment vertical="top"/>
    </xf>
    <xf numFmtId="193" fontId="4" fillId="15" borderId="0" xfId="0" applyNumberFormat="1" applyFont="1" applyFill="1" applyAlignment="1">
      <alignment vertical="top"/>
    </xf>
    <xf numFmtId="0" fontId="11" fillId="11" borderId="0" xfId="2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left"/>
    </xf>
    <xf numFmtId="0" fontId="9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/>
    </xf>
    <xf numFmtId="0" fontId="7" fillId="0" borderId="7" xfId="0" applyFont="1" applyBorder="1" applyAlignment="1">
      <alignment horizontal="left" vertical="center"/>
    </xf>
    <xf numFmtId="0" fontId="25" fillId="0" borderId="0" xfId="0" applyFont="1"/>
    <xf numFmtId="0" fontId="26" fillId="0" borderId="0" xfId="0" applyFont="1"/>
    <xf numFmtId="0" fontId="3" fillId="25" borderId="0" xfId="0" applyFont="1" applyFill="1" applyAlignment="1">
      <alignment horizontal="center"/>
    </xf>
    <xf numFmtId="0" fontId="3" fillId="25" borderId="0" xfId="0" applyFont="1" applyFill="1" applyAlignment="1">
      <alignment horizontal="left" vertical="center" wrapText="1"/>
    </xf>
    <xf numFmtId="4" fontId="3" fillId="0" borderId="0" xfId="0" applyNumberFormat="1" applyFont="1" applyAlignment="1">
      <alignment vertical="center" wrapText="1"/>
    </xf>
    <xf numFmtId="4" fontId="3" fillId="0" borderId="0" xfId="0" applyNumberFormat="1" applyFont="1"/>
    <xf numFmtId="193" fontId="7" fillId="5" borderId="0" xfId="1" applyNumberFormat="1" applyFont="1" applyFill="1" applyBorder="1"/>
    <xf numFmtId="193" fontId="7" fillId="0" borderId="0" xfId="1" applyNumberFormat="1" applyFont="1" applyBorder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/>
    <xf numFmtId="0" fontId="8" fillId="3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5" fillId="24" borderId="0" xfId="0" applyFont="1" applyFill="1" applyAlignment="1">
      <alignment horizontal="center" vertical="center" wrapText="1"/>
    </xf>
    <xf numFmtId="40" fontId="4" fillId="9" borderId="0" xfId="0" applyNumberFormat="1" applyFont="1" applyFill="1" applyAlignment="1">
      <alignment horizontal="center" vertical="center" wrapText="1"/>
    </xf>
    <xf numFmtId="193" fontId="4" fillId="14" borderId="2" xfId="0" applyNumberFormat="1" applyFont="1" applyFill="1" applyBorder="1" applyAlignment="1">
      <alignment vertical="top"/>
    </xf>
    <xf numFmtId="0" fontId="24" fillId="0" borderId="0" xfId="0" applyFont="1"/>
    <xf numFmtId="0" fontId="7" fillId="14" borderId="4" xfId="0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5" xfId="0" applyFont="1" applyFill="1" applyBorder="1"/>
    <xf numFmtId="0" fontId="7" fillId="14" borderId="0" xfId="0" applyFont="1" applyFill="1"/>
    <xf numFmtId="0" fontId="7" fillId="14" borderId="0" xfId="0" applyFont="1" applyFill="1" applyAlignment="1">
      <alignment horizontal="center"/>
    </xf>
    <xf numFmtId="0" fontId="7" fillId="14" borderId="7" xfId="0" applyFont="1" applyFill="1" applyBorder="1"/>
    <xf numFmtId="0" fontId="9" fillId="14" borderId="0" xfId="0" applyFont="1" applyFill="1"/>
    <xf numFmtId="0" fontId="31" fillId="26" borderId="0" xfId="0" applyFont="1" applyFill="1" applyAlignment="1">
      <alignment horizontal="center"/>
    </xf>
    <xf numFmtId="0" fontId="32" fillId="0" borderId="0" xfId="0" applyFont="1"/>
    <xf numFmtId="0" fontId="14" fillId="17" borderId="0" xfId="0" applyFont="1" applyFill="1" applyAlignment="1">
      <alignment horizontal="center"/>
    </xf>
    <xf numFmtId="189" fontId="14" fillId="17" borderId="0" xfId="1" applyNumberFormat="1" applyFont="1" applyFill="1" applyBorder="1" applyAlignment="1">
      <alignment horizontal="center"/>
    </xf>
    <xf numFmtId="0" fontId="33" fillId="0" borderId="0" xfId="0" applyFont="1"/>
    <xf numFmtId="0" fontId="35" fillId="0" borderId="0" xfId="3" applyFont="1" applyAlignment="1">
      <alignment horizontal="center" vertical="center"/>
    </xf>
    <xf numFmtId="0" fontId="35" fillId="25" borderId="0" xfId="3" applyFont="1" applyFill="1" applyAlignment="1">
      <alignment horizontal="center" vertical="center"/>
    </xf>
    <xf numFmtId="0" fontId="22" fillId="0" borderId="0" xfId="3" applyFont="1" applyAlignment="1">
      <alignment vertical="center"/>
    </xf>
    <xf numFmtId="0" fontId="36" fillId="0" borderId="0" xfId="3" applyFont="1" applyAlignment="1">
      <alignment horizontal="center" vertical="center"/>
    </xf>
    <xf numFmtId="0" fontId="36" fillId="0" borderId="0" xfId="3" applyFont="1" applyAlignment="1">
      <alignment vertical="center"/>
    </xf>
    <xf numFmtId="0" fontId="36" fillId="0" borderId="0" xfId="4" applyFont="1" applyAlignment="1">
      <alignment vertical="center"/>
    </xf>
    <xf numFmtId="3" fontId="36" fillId="0" borderId="0" xfId="3" applyNumberFormat="1" applyFont="1" applyAlignment="1">
      <alignment horizontal="right" vertical="center"/>
    </xf>
    <xf numFmtId="0" fontId="36" fillId="0" borderId="0" xfId="3" applyFont="1" applyAlignment="1" applyProtection="1">
      <alignment vertical="center"/>
      <protection locked="0"/>
    </xf>
    <xf numFmtId="49" fontId="36" fillId="0" borderId="0" xfId="3" applyNumberFormat="1" applyFont="1" applyAlignment="1">
      <alignment vertical="center"/>
    </xf>
    <xf numFmtId="49" fontId="36" fillId="0" borderId="0" xfId="3" applyNumberFormat="1" applyFont="1" applyAlignment="1">
      <alignment horizontal="center" vertical="center"/>
    </xf>
    <xf numFmtId="0" fontId="36" fillId="0" borderId="0" xfId="3" applyFont="1" applyAlignment="1">
      <alignment horizontal="right" vertical="center"/>
    </xf>
    <xf numFmtId="0" fontId="22" fillId="0" borderId="0" xfId="3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8" fillId="3" borderId="0" xfId="0" applyFont="1" applyFill="1" applyAlignment="1">
      <alignment horizontal="centerContinuous" vertical="center"/>
    </xf>
    <xf numFmtId="0" fontId="18" fillId="7" borderId="0" xfId="0" applyFont="1" applyFill="1" applyAlignment="1">
      <alignment horizontal="centerContinuous" vertical="center"/>
    </xf>
    <xf numFmtId="0" fontId="37" fillId="0" borderId="0" xfId="0" applyFont="1"/>
    <xf numFmtId="2" fontId="37" fillId="0" borderId="0" xfId="0" applyNumberFormat="1" applyFont="1"/>
    <xf numFmtId="193" fontId="37" fillId="0" borderId="0" xfId="0" applyNumberFormat="1" applyFont="1"/>
    <xf numFmtId="193" fontId="22" fillId="3" borderId="0" xfId="0" applyNumberFormat="1" applyFont="1" applyFill="1"/>
    <xf numFmtId="193" fontId="22" fillId="17" borderId="0" xfId="0" applyNumberFormat="1" applyFont="1" applyFill="1"/>
    <xf numFmtId="40" fontId="4" fillId="0" borderId="0" xfId="1" quotePrefix="1" applyNumberFormat="1" applyFont="1" applyFill="1" applyAlignment="1">
      <alignment horizontal="left"/>
    </xf>
    <xf numFmtId="0" fontId="38" fillId="0" borderId="0" xfId="0" applyFont="1"/>
    <xf numFmtId="0" fontId="13" fillId="0" borderId="0" xfId="0" applyFont="1" applyAlignment="1">
      <alignment horizontal="center" vertical="center"/>
    </xf>
    <xf numFmtId="0" fontId="39" fillId="9" borderId="0" xfId="0" applyFont="1" applyFill="1" applyAlignment="1">
      <alignment horizontal="center" vertical="center"/>
    </xf>
    <xf numFmtId="0" fontId="38" fillId="0" borderId="14" xfId="0" applyFont="1" applyBorder="1" applyAlignment="1">
      <alignment horizontal="left"/>
    </xf>
    <xf numFmtId="0" fontId="4" fillId="0" borderId="14" xfId="0" applyFont="1" applyBorder="1"/>
    <xf numFmtId="193" fontId="22" fillId="0" borderId="14" xfId="0" applyNumberFormat="1" applyFont="1" applyBorder="1"/>
    <xf numFmtId="0" fontId="38" fillId="0" borderId="15" xfId="0" applyFont="1" applyBorder="1" applyAlignment="1">
      <alignment horizontal="left"/>
    </xf>
    <xf numFmtId="0" fontId="4" fillId="0" borderId="15" xfId="0" applyFont="1" applyBorder="1"/>
    <xf numFmtId="193" fontId="22" fillId="0" borderId="15" xfId="0" applyNumberFormat="1" applyFont="1" applyBorder="1"/>
    <xf numFmtId="0" fontId="41" fillId="0" borderId="0" xfId="0" applyFont="1" applyAlignment="1">
      <alignment horizontal="left" vertical="center"/>
    </xf>
    <xf numFmtId="0" fontId="22" fillId="3" borderId="0" xfId="0" applyFont="1" applyFill="1"/>
    <xf numFmtId="0" fontId="13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42" fillId="0" borderId="0" xfId="0" applyFont="1"/>
    <xf numFmtId="49" fontId="4" fillId="5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22" fillId="8" borderId="0" xfId="0" applyFont="1" applyFill="1"/>
    <xf numFmtId="0" fontId="22" fillId="26" borderId="0" xfId="0" applyFont="1" applyFill="1"/>
    <xf numFmtId="0" fontId="4" fillId="7" borderId="0" xfId="0" applyFont="1" applyFill="1"/>
    <xf numFmtId="193" fontId="4" fillId="7" borderId="0" xfId="0" applyNumberFormat="1" applyFont="1" applyFill="1"/>
    <xf numFmtId="0" fontId="9" fillId="0" borderId="0" xfId="0" applyFont="1"/>
    <xf numFmtId="193" fontId="4" fillId="0" borderId="0" xfId="0" applyNumberFormat="1" applyFont="1" applyAlignment="1">
      <alignment horizontal="center"/>
    </xf>
    <xf numFmtId="0" fontId="16" fillId="23" borderId="11" xfId="0" applyFont="1" applyFill="1" applyBorder="1"/>
    <xf numFmtId="0" fontId="16" fillId="0" borderId="0" xfId="0" applyFont="1"/>
    <xf numFmtId="0" fontId="4" fillId="16" borderId="0" xfId="0" applyFont="1" applyFill="1"/>
    <xf numFmtId="189" fontId="4" fillId="16" borderId="0" xfId="1" applyNumberFormat="1" applyFont="1" applyFill="1"/>
    <xf numFmtId="194" fontId="22" fillId="3" borderId="0" xfId="0" applyNumberFormat="1" applyFont="1" applyFill="1"/>
    <xf numFmtId="194" fontId="4" fillId="28" borderId="14" xfId="0" applyNumberFormat="1" applyFont="1" applyFill="1" applyBorder="1"/>
    <xf numFmtId="194" fontId="4" fillId="28" borderId="15" xfId="0" applyNumberFormat="1" applyFont="1" applyFill="1" applyBorder="1"/>
    <xf numFmtId="194" fontId="40" fillId="29" borderId="13" xfId="0" applyNumberFormat="1" applyFont="1" applyFill="1" applyBorder="1"/>
    <xf numFmtId="194" fontId="11" fillId="5" borderId="0" xfId="0" applyNumberFormat="1" applyFont="1" applyFill="1"/>
    <xf numFmtId="0" fontId="14" fillId="0" borderId="0" xfId="0" applyFont="1" applyAlignment="1">
      <alignment horizontal="center"/>
    </xf>
    <xf numFmtId="0" fontId="18" fillId="26" borderId="0" xfId="0" applyFont="1" applyFill="1"/>
    <xf numFmtId="0" fontId="13" fillId="11" borderId="0" xfId="0" applyFont="1" applyFill="1" applyAlignment="1">
      <alignment horizontal="center" vertical="center"/>
    </xf>
    <xf numFmtId="193" fontId="22" fillId="14" borderId="0" xfId="0" applyNumberFormat="1" applyFont="1" applyFill="1"/>
    <xf numFmtId="0" fontId="39" fillId="11" borderId="0" xfId="0" applyFont="1" applyFill="1" applyAlignment="1">
      <alignment horizontal="center" vertical="center"/>
    </xf>
    <xf numFmtId="194" fontId="22" fillId="14" borderId="0" xfId="0" applyNumberFormat="1" applyFont="1" applyFill="1"/>
    <xf numFmtId="0" fontId="43" fillId="3" borderId="0" xfId="0" applyFont="1" applyFill="1"/>
    <xf numFmtId="0" fontId="43" fillId="0" borderId="0" xfId="0" applyFont="1"/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94" fontId="40" fillId="9" borderId="13" xfId="0" applyNumberFormat="1" applyFont="1" applyFill="1" applyBorder="1"/>
    <xf numFmtId="0" fontId="14" fillId="0" borderId="0" xfId="0" applyFont="1"/>
    <xf numFmtId="0" fontId="4" fillId="8" borderId="0" xfId="0" applyFont="1" applyFill="1"/>
    <xf numFmtId="193" fontId="4" fillId="8" borderId="0" xfId="0" applyNumberFormat="1" applyFont="1" applyFill="1"/>
    <xf numFmtId="193" fontId="14" fillId="8" borderId="17" xfId="0" applyNumberFormat="1" applyFont="1" applyFill="1" applyBorder="1" applyAlignment="1">
      <alignment horizontal="center"/>
    </xf>
    <xf numFmtId="0" fontId="45" fillId="0" borderId="0" xfId="0" applyFont="1"/>
    <xf numFmtId="0" fontId="16" fillId="30" borderId="0" xfId="0" applyFont="1" applyFill="1"/>
    <xf numFmtId="0" fontId="16" fillId="30" borderId="11" xfId="0" applyFont="1" applyFill="1" applyBorder="1"/>
    <xf numFmtId="0" fontId="16" fillId="0" borderId="11" xfId="0" applyFont="1" applyBorder="1"/>
    <xf numFmtId="0" fontId="4" fillId="0" borderId="11" xfId="0" applyFont="1" applyBorder="1"/>
    <xf numFmtId="0" fontId="40" fillId="0" borderId="0" xfId="0" applyFont="1"/>
    <xf numFmtId="0" fontId="16" fillId="9" borderId="0" xfId="0" applyFont="1" applyFill="1"/>
    <xf numFmtId="0" fontId="22" fillId="9" borderId="0" xfId="0" applyFont="1" applyFill="1"/>
    <xf numFmtId="0" fontId="16" fillId="31" borderId="0" xfId="0" applyFont="1" applyFill="1"/>
    <xf numFmtId="0" fontId="22" fillId="31" borderId="0" xfId="0" applyFont="1" applyFill="1"/>
    <xf numFmtId="0" fontId="44" fillId="32" borderId="0" xfId="0" applyFont="1" applyFill="1"/>
    <xf numFmtId="0" fontId="43" fillId="32" borderId="0" xfId="0" applyFont="1" applyFill="1"/>
    <xf numFmtId="0" fontId="44" fillId="0" borderId="0" xfId="0" applyFont="1"/>
    <xf numFmtId="0" fontId="22" fillId="33" borderId="0" xfId="0" applyFont="1" applyFill="1"/>
    <xf numFmtId="0" fontId="30" fillId="0" borderId="0" xfId="6" applyFont="1"/>
    <xf numFmtId="0" fontId="44" fillId="0" borderId="11" xfId="0" applyFont="1" applyBorder="1"/>
    <xf numFmtId="0" fontId="14" fillId="0" borderId="11" xfId="0" applyFont="1" applyBorder="1"/>
    <xf numFmtId="193" fontId="14" fillId="8" borderId="16" xfId="0" applyNumberFormat="1" applyFont="1" applyFill="1" applyBorder="1" applyAlignment="1">
      <alignment horizontal="center"/>
    </xf>
    <xf numFmtId="0" fontId="14" fillId="5" borderId="0" xfId="0" applyFont="1" applyFill="1"/>
    <xf numFmtId="193" fontId="4" fillId="0" borderId="14" xfId="0" applyNumberFormat="1" applyFont="1" applyBorder="1"/>
    <xf numFmtId="193" fontId="4" fillId="0" borderId="15" xfId="0" applyNumberFormat="1" applyFont="1" applyBorder="1"/>
    <xf numFmtId="0" fontId="14" fillId="34" borderId="0" xfId="0" applyFont="1" applyFill="1" applyAlignment="1">
      <alignment horizontal="center"/>
    </xf>
    <xf numFmtId="195" fontId="21" fillId="0" borderId="0" xfId="2" applyNumberFormat="1" applyFont="1"/>
    <xf numFmtId="0" fontId="21" fillId="7" borderId="0" xfId="0" applyFont="1" applyFill="1"/>
    <xf numFmtId="0" fontId="21" fillId="8" borderId="0" xfId="0" applyFont="1" applyFill="1"/>
    <xf numFmtId="195" fontId="48" fillId="0" borderId="0" xfId="2" applyNumberFormat="1" applyFont="1" applyAlignment="1">
      <alignment horizontal="center"/>
    </xf>
    <xf numFmtId="0" fontId="3" fillId="10" borderId="0" xfId="0" applyFont="1" applyFill="1"/>
    <xf numFmtId="0" fontId="4" fillId="10" borderId="0" xfId="0" applyFont="1" applyFill="1"/>
    <xf numFmtId="194" fontId="4" fillId="10" borderId="0" xfId="0" applyNumberFormat="1" applyFont="1" applyFill="1"/>
    <xf numFmtId="195" fontId="3" fillId="0" borderId="0" xfId="2" applyNumberFormat="1" applyFont="1"/>
    <xf numFmtId="0" fontId="3" fillId="7" borderId="0" xfId="0" applyFont="1" applyFill="1"/>
    <xf numFmtId="193" fontId="3" fillId="7" borderId="0" xfId="0" applyNumberFormat="1" applyFont="1" applyFill="1"/>
    <xf numFmtId="0" fontId="4" fillId="23" borderId="0" xfId="0" applyFont="1" applyFill="1"/>
    <xf numFmtId="0" fontId="14" fillId="23" borderId="0" xfId="0" applyFont="1" applyFill="1" applyAlignment="1">
      <alignment horizontal="center"/>
    </xf>
    <xf numFmtId="0" fontId="3" fillId="17" borderId="0" xfId="0" applyFont="1" applyFill="1" applyAlignment="1">
      <alignment horizontal="center"/>
    </xf>
    <xf numFmtId="0" fontId="3" fillId="17" borderId="0" xfId="0" applyFont="1" applyFill="1"/>
    <xf numFmtId="195" fontId="3" fillId="5" borderId="0" xfId="2" applyNumberFormat="1" applyFont="1" applyFill="1"/>
    <xf numFmtId="0" fontId="3" fillId="9" borderId="0" xfId="0" applyFont="1" applyFill="1"/>
    <xf numFmtId="0" fontId="4" fillId="23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195" fontId="3" fillId="5" borderId="0" xfId="2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4" fillId="23" borderId="11" xfId="0" applyFont="1" applyFill="1" applyBorder="1"/>
    <xf numFmtId="0" fontId="4" fillId="23" borderId="11" xfId="0" applyFont="1" applyFill="1" applyBorder="1" applyAlignment="1">
      <alignment horizontal="center"/>
    </xf>
    <xf numFmtId="195" fontId="3" fillId="9" borderId="0" xfId="2" applyNumberFormat="1" applyFont="1" applyFill="1" applyAlignment="1">
      <alignment horizontal="center"/>
    </xf>
    <xf numFmtId="189" fontId="4" fillId="0" borderId="0" xfId="1" applyNumberFormat="1" applyFont="1"/>
    <xf numFmtId="189" fontId="3" fillId="0" borderId="0" xfId="1" applyNumberFormat="1" applyFont="1"/>
    <xf numFmtId="10" fontId="3" fillId="5" borderId="0" xfId="2" applyNumberFormat="1" applyFont="1" applyFill="1"/>
    <xf numFmtId="196" fontId="3" fillId="0" borderId="0" xfId="1" applyNumberFormat="1" applyFont="1"/>
    <xf numFmtId="9" fontId="4" fillId="0" borderId="0" xfId="0" applyNumberFormat="1" applyFont="1"/>
    <xf numFmtId="189" fontId="4" fillId="25" borderId="0" xfId="1" applyNumberFormat="1" applyFont="1" applyFill="1"/>
    <xf numFmtId="196" fontId="4" fillId="9" borderId="0" xfId="1" applyNumberFormat="1" applyFont="1" applyFill="1"/>
    <xf numFmtId="195" fontId="42" fillId="0" borderId="16" xfId="2" applyNumberFormat="1" applyFont="1" applyBorder="1" applyAlignment="1">
      <alignment horizontal="center"/>
    </xf>
    <xf numFmtId="195" fontId="42" fillId="0" borderId="2" xfId="2" applyNumberFormat="1" applyFont="1" applyBorder="1" applyAlignment="1">
      <alignment horizontal="center"/>
    </xf>
    <xf numFmtId="195" fontId="42" fillId="0" borderId="17" xfId="2" applyNumberFormat="1" applyFont="1" applyBorder="1" applyAlignment="1">
      <alignment horizontal="center"/>
    </xf>
    <xf numFmtId="0" fontId="4" fillId="11" borderId="0" xfId="0" applyFont="1" applyFill="1" applyAlignment="1">
      <alignment horizontal="center" vertical="center" wrapText="1"/>
    </xf>
    <xf numFmtId="0" fontId="3" fillId="3" borderId="0" xfId="0" applyFont="1" applyFill="1"/>
    <xf numFmtId="0" fontId="3" fillId="34" borderId="0" xfId="0" applyFont="1" applyFill="1"/>
    <xf numFmtId="0" fontId="4" fillId="34" borderId="0" xfId="0" applyFont="1" applyFill="1" applyAlignment="1">
      <alignment horizontal="center"/>
    </xf>
    <xf numFmtId="0" fontId="11" fillId="34" borderId="0" xfId="0" applyFont="1" applyFill="1" applyAlignment="1">
      <alignment horizontal="center"/>
    </xf>
    <xf numFmtId="0" fontId="49" fillId="0" borderId="0" xfId="0" applyFont="1"/>
    <xf numFmtId="0" fontId="44" fillId="34" borderId="0" xfId="0" applyFont="1" applyFill="1" applyAlignment="1">
      <alignment horizontal="center" wrapText="1"/>
    </xf>
    <xf numFmtId="0" fontId="50" fillId="0" borderId="0" xfId="0" applyFont="1"/>
    <xf numFmtId="0" fontId="34" fillId="27" borderId="0" xfId="0" applyFont="1" applyFill="1" applyAlignment="1">
      <alignment horizontal="center" vertical="center"/>
    </xf>
    <xf numFmtId="193" fontId="14" fillId="8" borderId="2" xfId="0" applyNumberFormat="1" applyFont="1" applyFill="1" applyBorder="1" applyAlignment="1">
      <alignment horizontal="center"/>
    </xf>
    <xf numFmtId="193" fontId="22" fillId="5" borderId="0" xfId="0" applyNumberFormat="1" applyFont="1" applyFill="1"/>
    <xf numFmtId="0" fontId="51" fillId="0" borderId="0" xfId="0" applyFont="1"/>
    <xf numFmtId="0" fontId="22" fillId="20" borderId="0" xfId="0" applyFont="1" applyFill="1" applyAlignment="1">
      <alignment horizontal="left" vertical="top"/>
    </xf>
    <xf numFmtId="0" fontId="52" fillId="23" borderId="0" xfId="0" applyFont="1" applyFill="1"/>
    <xf numFmtId="0" fontId="11" fillId="4" borderId="0" xfId="0" applyFont="1" applyFill="1" applyAlignment="1">
      <alignment horizontal="center"/>
    </xf>
  </cellXfs>
  <cellStyles count="7">
    <cellStyle name="Normal 2 2" xfId="6" xr:uid="{A4451926-997A-4DBF-9E0C-1D9850B6D0F8}"/>
    <cellStyle name="Normal 4" xfId="4" xr:uid="{225F3F8B-717C-4E64-B236-AB6E101516F0}"/>
    <cellStyle name="เปอร์เซ็นต์" xfId="2" builtinId="5"/>
    <cellStyle name="จุลภาค" xfId="1" builtinId="3"/>
    <cellStyle name="ปกติ" xfId="0" builtinId="0"/>
    <cellStyle name="ปกติ 2 2" xfId="5" xr:uid="{779C60DE-6D15-4B91-8790-624C199000FA}"/>
    <cellStyle name="ปกติ 4" xfId="3" xr:uid="{9A986163-566E-42AA-BA57-82DC3333D96F}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654050</xdr:colOff>
      <xdr:row>24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98799-8741-AF3A-BC8A-EEB56A212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355600"/>
          <a:ext cx="7258050" cy="401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3642</xdr:colOff>
      <xdr:row>26</xdr:row>
      <xdr:rowOff>101600</xdr:rowOff>
    </xdr:from>
    <xdr:to>
      <xdr:col>10</xdr:col>
      <xdr:colOff>222249</xdr:colOff>
      <xdr:row>46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AF854-2F32-E4C7-8973-689706F80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42" y="4724400"/>
          <a:ext cx="5501807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47</xdr:row>
      <xdr:rowOff>44450</xdr:rowOff>
    </xdr:from>
    <xdr:to>
      <xdr:col>12</xdr:col>
      <xdr:colOff>82550</xdr:colOff>
      <xdr:row>74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F69CA1-F566-001F-5793-D034AB94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8401050"/>
          <a:ext cx="6800850" cy="488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292100</xdr:colOff>
      <xdr:row>76</xdr:row>
      <xdr:rowOff>31750</xdr:rowOff>
    </xdr:from>
    <xdr:to>
      <xdr:col>12</xdr:col>
      <xdr:colOff>83859</xdr:colOff>
      <xdr:row>99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A1B3F4-A875-3FD7-D11B-81C1DE7A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544550"/>
          <a:ext cx="7056159" cy="412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115</xdr:row>
      <xdr:rowOff>6350</xdr:rowOff>
    </xdr:from>
    <xdr:to>
      <xdr:col>12</xdr:col>
      <xdr:colOff>25400</xdr:colOff>
      <xdr:row>142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B5B5E2-BDFD-2214-14F7-C56D831D4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675600"/>
          <a:ext cx="6851650" cy="494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530678</xdr:colOff>
      <xdr:row>3</xdr:row>
      <xdr:rowOff>20377</xdr:rowOff>
    </xdr:from>
    <xdr:to>
      <xdr:col>10</xdr:col>
      <xdr:colOff>413279</xdr:colOff>
      <xdr:row>6</xdr:row>
      <xdr:rowOff>30093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D6B66-67A0-4C48-949A-3D5BE356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678" y="551056"/>
          <a:ext cx="6504744" cy="5403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3DA89-F6F6-478C-B1FE-FD861F4BBE70}">
  <sheetPr filterMode="1"/>
  <dimension ref="A1:S904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908" sqref="G908"/>
    </sheetView>
  </sheetViews>
  <sheetFormatPr defaultColWidth="8.796875" defaultRowHeight="21" x14ac:dyDescent="0.6"/>
  <cols>
    <col min="1" max="1" width="3.296875" style="99" bestFit="1" customWidth="1"/>
    <col min="2" max="2" width="8.796875" style="99" bestFit="1" customWidth="1"/>
    <col min="3" max="3" width="7.796875" style="99" hidden="1" customWidth="1"/>
    <col min="4" max="4" width="14.59765625" style="99" hidden="1" customWidth="1"/>
    <col min="5" max="5" width="10.59765625" style="99" bestFit="1" customWidth="1"/>
    <col min="6" max="6" width="52.296875" style="99" hidden="1" customWidth="1"/>
    <col min="7" max="7" width="58.19921875" style="99" bestFit="1" customWidth="1"/>
    <col min="8" max="8" width="13.19921875" style="99" hidden="1" customWidth="1"/>
    <col min="9" max="9" width="6.296875" style="99" bestFit="1" customWidth="1"/>
    <col min="10" max="10" width="16.296875" style="99" bestFit="1" customWidth="1"/>
    <col min="11" max="11" width="11.796875" style="99" bestFit="1" customWidth="1"/>
    <col min="12" max="12" width="8.59765625" style="99" hidden="1" customWidth="1"/>
    <col min="13" max="13" width="13" style="99" bestFit="1" customWidth="1"/>
    <col min="14" max="14" width="8.296875" style="99" hidden="1" customWidth="1"/>
    <col min="15" max="15" width="14.796875" style="99" hidden="1" customWidth="1"/>
    <col min="16" max="16" width="7.796875" style="99" hidden="1" customWidth="1"/>
    <col min="17" max="17" width="19.296875" style="99" hidden="1" customWidth="1"/>
    <col min="18" max="18" width="3.09765625" style="99" hidden="1" customWidth="1"/>
    <col min="19" max="19" width="24.19921875" style="99" customWidth="1"/>
    <col min="20" max="16384" width="8.796875" style="99"/>
  </cols>
  <sheetData>
    <row r="1" spans="1:19" x14ac:dyDescent="0.6">
      <c r="A1" s="99" t="s">
        <v>9809</v>
      </c>
      <c r="B1" s="208" t="s">
        <v>3017</v>
      </c>
      <c r="C1" s="208" t="s">
        <v>3018</v>
      </c>
      <c r="D1" s="208" t="s">
        <v>3019</v>
      </c>
      <c r="E1" s="209" t="s">
        <v>3015</v>
      </c>
      <c r="F1" s="208" t="s">
        <v>3020</v>
      </c>
      <c r="G1" s="209" t="s">
        <v>3021</v>
      </c>
      <c r="H1" s="208" t="s">
        <v>3022</v>
      </c>
      <c r="I1" s="209" t="s">
        <v>1896</v>
      </c>
      <c r="J1" s="209" t="s">
        <v>3023</v>
      </c>
      <c r="K1" s="209" t="s">
        <v>3024</v>
      </c>
      <c r="L1" s="208" t="s">
        <v>3025</v>
      </c>
      <c r="M1" s="209" t="s">
        <v>3026</v>
      </c>
      <c r="N1" s="208" t="s">
        <v>3027</v>
      </c>
      <c r="O1" s="208" t="s">
        <v>3028</v>
      </c>
      <c r="P1" s="208" t="s">
        <v>3029</v>
      </c>
      <c r="Q1" s="208" t="s">
        <v>3030</v>
      </c>
      <c r="R1" s="208" t="s">
        <v>3031</v>
      </c>
      <c r="S1" s="210"/>
    </row>
    <row r="2" spans="1:19" hidden="1" x14ac:dyDescent="0.6">
      <c r="A2" s="99">
        <f>COUNTA($E$2:E2)</f>
        <v>1</v>
      </c>
      <c r="B2" s="211">
        <v>1</v>
      </c>
      <c r="C2" s="212" t="s">
        <v>3032</v>
      </c>
      <c r="D2" s="212" t="s">
        <v>3033</v>
      </c>
      <c r="E2" s="212" t="s">
        <v>100</v>
      </c>
      <c r="F2" s="212" t="s">
        <v>3034</v>
      </c>
      <c r="G2" s="212" t="s">
        <v>3035</v>
      </c>
      <c r="H2" s="212" t="s">
        <v>3036</v>
      </c>
      <c r="I2" s="213" t="str">
        <f>IF(H2="โรงพยาบาลศูนย์","รพศ.",IF(H2="โรงพยาบาลชุมชน","รพช.","รพท."))</f>
        <v>รพศ.</v>
      </c>
      <c r="J2" s="211" t="s">
        <v>3037</v>
      </c>
      <c r="K2" s="214">
        <v>773</v>
      </c>
      <c r="L2" s="212" t="s">
        <v>3038</v>
      </c>
      <c r="M2" s="212" t="s">
        <v>1</v>
      </c>
      <c r="N2" s="212" t="s">
        <v>3039</v>
      </c>
      <c r="O2" s="212" t="s">
        <v>3040</v>
      </c>
      <c r="P2" s="212" t="s">
        <v>3041</v>
      </c>
      <c r="Q2" s="212" t="s">
        <v>3042</v>
      </c>
      <c r="R2" s="212" t="s">
        <v>3043</v>
      </c>
      <c r="S2" s="210" t="str">
        <f>CONCATENATE(B2," / ",M2," "," / ",I2," / ",J2)</f>
        <v>1 / เชียงราย  / รพศ. / A</v>
      </c>
    </row>
    <row r="3" spans="1:19" hidden="1" x14ac:dyDescent="0.6">
      <c r="A3" s="99">
        <f>COUNTA($E$2:E3)</f>
        <v>2</v>
      </c>
      <c r="B3" s="211">
        <v>1</v>
      </c>
      <c r="C3" s="212" t="s">
        <v>3044</v>
      </c>
      <c r="D3" s="212" t="s">
        <v>3045</v>
      </c>
      <c r="E3" s="212" t="s">
        <v>102</v>
      </c>
      <c r="F3" s="212" t="s">
        <v>3046</v>
      </c>
      <c r="G3" s="212" t="s">
        <v>3047</v>
      </c>
      <c r="H3" s="212" t="s">
        <v>3048</v>
      </c>
      <c r="I3" s="213" t="str">
        <f t="shared" ref="I3:I66" si="0">IF(H3="โรงพยาบาลศูนย์","รพศ.",IF(H3="โรงพยาบาลชุมชน","รพช.","รพท."))</f>
        <v>รพช.</v>
      </c>
      <c r="J3" s="211" t="s">
        <v>3049</v>
      </c>
      <c r="K3" s="214">
        <v>125</v>
      </c>
      <c r="L3" s="212" t="s">
        <v>3038</v>
      </c>
      <c r="M3" s="212" t="s">
        <v>1</v>
      </c>
      <c r="N3" s="212" t="s">
        <v>3050</v>
      </c>
      <c r="O3" s="212" t="s">
        <v>3051</v>
      </c>
      <c r="P3" s="212" t="s">
        <v>3052</v>
      </c>
      <c r="Q3" s="212" t="s">
        <v>3053</v>
      </c>
      <c r="R3" s="212" t="s">
        <v>3054</v>
      </c>
      <c r="S3" s="210" t="str">
        <f t="shared" ref="S3:S66" si="1">CONCATENATE(B3," / ",M3," "," / ",I3," / ",J3)</f>
        <v>1 / เชียงราย  / รพช. / M2</v>
      </c>
    </row>
    <row r="4" spans="1:19" hidden="1" x14ac:dyDescent="0.6">
      <c r="A4" s="99">
        <f>COUNTA($E$2:E4)</f>
        <v>3</v>
      </c>
      <c r="B4" s="211">
        <v>1</v>
      </c>
      <c r="C4" s="212" t="s">
        <v>3055</v>
      </c>
      <c r="D4" s="212" t="s">
        <v>3056</v>
      </c>
      <c r="E4" s="212" t="s">
        <v>104</v>
      </c>
      <c r="F4" s="212" t="s">
        <v>3057</v>
      </c>
      <c r="G4" s="212" t="s">
        <v>3058</v>
      </c>
      <c r="H4" s="212" t="s">
        <v>3048</v>
      </c>
      <c r="I4" s="213" t="str">
        <f t="shared" si="0"/>
        <v>รพช.</v>
      </c>
      <c r="J4" s="211" t="s">
        <v>3049</v>
      </c>
      <c r="K4" s="214">
        <v>152</v>
      </c>
      <c r="L4" s="212" t="s">
        <v>3038</v>
      </c>
      <c r="M4" s="212" t="s">
        <v>1</v>
      </c>
      <c r="N4" s="212" t="s">
        <v>3059</v>
      </c>
      <c r="O4" s="212" t="s">
        <v>3060</v>
      </c>
      <c r="P4" s="212" t="s">
        <v>3061</v>
      </c>
      <c r="Q4" s="212" t="s">
        <v>3060</v>
      </c>
      <c r="R4" s="212" t="s">
        <v>3062</v>
      </c>
      <c r="S4" s="210" t="str">
        <f t="shared" si="1"/>
        <v>1 / เชียงราย  / รพช. / M2</v>
      </c>
    </row>
    <row r="5" spans="1:19" hidden="1" x14ac:dyDescent="0.6">
      <c r="A5" s="99">
        <f>COUNTA($E$2:E5)</f>
        <v>4</v>
      </c>
      <c r="B5" s="211">
        <v>1</v>
      </c>
      <c r="C5" s="212" t="s">
        <v>3063</v>
      </c>
      <c r="D5" s="212" t="s">
        <v>3064</v>
      </c>
      <c r="E5" s="212" t="s">
        <v>106</v>
      </c>
      <c r="F5" s="212" t="s">
        <v>3065</v>
      </c>
      <c r="G5" s="212" t="s">
        <v>3066</v>
      </c>
      <c r="H5" s="212" t="s">
        <v>3048</v>
      </c>
      <c r="I5" s="213" t="str">
        <f t="shared" si="0"/>
        <v>รพช.</v>
      </c>
      <c r="J5" s="211" t="s">
        <v>3049</v>
      </c>
      <c r="K5" s="214">
        <v>118</v>
      </c>
      <c r="L5" s="212" t="s">
        <v>3038</v>
      </c>
      <c r="M5" s="212" t="s">
        <v>1</v>
      </c>
      <c r="N5" s="212" t="s">
        <v>3067</v>
      </c>
      <c r="O5" s="212" t="s">
        <v>3068</v>
      </c>
      <c r="P5" s="212" t="s">
        <v>3069</v>
      </c>
      <c r="Q5" s="212" t="s">
        <v>3070</v>
      </c>
      <c r="R5" s="212" t="s">
        <v>3071</v>
      </c>
      <c r="S5" s="210" t="str">
        <f t="shared" si="1"/>
        <v>1 / เชียงราย  / รพช. / M2</v>
      </c>
    </row>
    <row r="6" spans="1:19" hidden="1" x14ac:dyDescent="0.6">
      <c r="A6" s="99">
        <f>COUNTA($E$2:E6)</f>
        <v>5</v>
      </c>
      <c r="B6" s="211">
        <v>1</v>
      </c>
      <c r="C6" s="212" t="s">
        <v>3072</v>
      </c>
      <c r="D6" s="212" t="s">
        <v>3073</v>
      </c>
      <c r="E6" s="212" t="s">
        <v>101</v>
      </c>
      <c r="F6" s="212" t="s">
        <v>3074</v>
      </c>
      <c r="G6" s="212" t="s">
        <v>3075</v>
      </c>
      <c r="H6" s="212" t="s">
        <v>3048</v>
      </c>
      <c r="I6" s="213" t="str">
        <f t="shared" si="0"/>
        <v>รพช.</v>
      </c>
      <c r="J6" s="211" t="s">
        <v>3076</v>
      </c>
      <c r="K6" s="214">
        <v>86</v>
      </c>
      <c r="L6" s="212" t="s">
        <v>3038</v>
      </c>
      <c r="M6" s="212" t="s">
        <v>1</v>
      </c>
      <c r="N6" s="212" t="s">
        <v>3077</v>
      </c>
      <c r="O6" s="212" t="s">
        <v>3078</v>
      </c>
      <c r="P6" s="212" t="s">
        <v>3079</v>
      </c>
      <c r="Q6" s="212" t="s">
        <v>3042</v>
      </c>
      <c r="R6" s="212" t="s">
        <v>3080</v>
      </c>
      <c r="S6" s="210" t="str">
        <f t="shared" si="1"/>
        <v>1 / เชียงราย  / รพช. / F1</v>
      </c>
    </row>
    <row r="7" spans="1:19" hidden="1" x14ac:dyDescent="0.6">
      <c r="A7" s="99">
        <f>COUNTA($E$2:E7)</f>
        <v>6</v>
      </c>
      <c r="B7" s="211">
        <v>1</v>
      </c>
      <c r="C7" s="212" t="s">
        <v>3081</v>
      </c>
      <c r="D7" s="215" t="s">
        <v>3082</v>
      </c>
      <c r="E7" s="212" t="s">
        <v>108</v>
      </c>
      <c r="F7" s="212" t="s">
        <v>3083</v>
      </c>
      <c r="G7" s="212" t="s">
        <v>3084</v>
      </c>
      <c r="H7" s="212" t="s">
        <v>3048</v>
      </c>
      <c r="I7" s="213" t="str">
        <f t="shared" si="0"/>
        <v>รพช.</v>
      </c>
      <c r="J7" s="211" t="s">
        <v>3076</v>
      </c>
      <c r="K7" s="214">
        <v>89</v>
      </c>
      <c r="L7" s="212" t="s">
        <v>3038</v>
      </c>
      <c r="M7" s="212" t="s">
        <v>1</v>
      </c>
      <c r="N7" s="212" t="s">
        <v>3085</v>
      </c>
      <c r="O7" s="212" t="s">
        <v>3086</v>
      </c>
      <c r="P7" s="212" t="s">
        <v>3087</v>
      </c>
      <c r="Q7" s="212" t="s">
        <v>3042</v>
      </c>
      <c r="R7" s="212" t="s">
        <v>3088</v>
      </c>
      <c r="S7" s="210" t="str">
        <f t="shared" si="1"/>
        <v>1 / เชียงราย  / รพช. / F1</v>
      </c>
    </row>
    <row r="8" spans="1:19" hidden="1" x14ac:dyDescent="0.6">
      <c r="A8" s="99">
        <f>COUNTA($E$2:E8)</f>
        <v>7</v>
      </c>
      <c r="B8" s="211">
        <v>1</v>
      </c>
      <c r="C8" s="212" t="s">
        <v>3089</v>
      </c>
      <c r="D8" s="212" t="s">
        <v>3090</v>
      </c>
      <c r="E8" s="212" t="s">
        <v>115</v>
      </c>
      <c r="F8" s="212" t="s">
        <v>3091</v>
      </c>
      <c r="G8" s="212" t="s">
        <v>3092</v>
      </c>
      <c r="H8" s="212" t="s">
        <v>3048</v>
      </c>
      <c r="I8" s="213" t="str">
        <f t="shared" si="0"/>
        <v>รพช.</v>
      </c>
      <c r="J8" s="211" t="s">
        <v>3076</v>
      </c>
      <c r="K8" s="214">
        <v>73</v>
      </c>
      <c r="L8" s="212" t="s">
        <v>3038</v>
      </c>
      <c r="M8" s="212" t="s">
        <v>1</v>
      </c>
      <c r="N8" s="212" t="s">
        <v>3093</v>
      </c>
      <c r="O8" s="212" t="s">
        <v>3094</v>
      </c>
      <c r="P8" s="212" t="s">
        <v>3095</v>
      </c>
      <c r="Q8" s="212" t="s">
        <v>3042</v>
      </c>
      <c r="R8" s="212" t="s">
        <v>3071</v>
      </c>
      <c r="S8" s="210" t="str">
        <f t="shared" si="1"/>
        <v>1 / เชียงราย  / รพช. / F1</v>
      </c>
    </row>
    <row r="9" spans="1:19" hidden="1" x14ac:dyDescent="0.6">
      <c r="A9" s="99">
        <f>COUNTA($E$2:E9)</f>
        <v>8</v>
      </c>
      <c r="B9" s="211">
        <v>1</v>
      </c>
      <c r="C9" s="212" t="s">
        <v>3096</v>
      </c>
      <c r="D9" s="212" t="s">
        <v>3097</v>
      </c>
      <c r="E9" s="212" t="s">
        <v>111</v>
      </c>
      <c r="F9" s="212" t="s">
        <v>3098</v>
      </c>
      <c r="G9" s="212" t="s">
        <v>3099</v>
      </c>
      <c r="H9" s="212" t="s">
        <v>3048</v>
      </c>
      <c r="I9" s="213" t="str">
        <f t="shared" si="0"/>
        <v>รพช.</v>
      </c>
      <c r="J9" s="211" t="s">
        <v>3100</v>
      </c>
      <c r="K9" s="214">
        <v>30</v>
      </c>
      <c r="L9" s="212" t="s">
        <v>3038</v>
      </c>
      <c r="M9" s="212" t="s">
        <v>1</v>
      </c>
      <c r="N9" s="212" t="s">
        <v>3101</v>
      </c>
      <c r="O9" s="212" t="s">
        <v>3102</v>
      </c>
      <c r="P9" s="212" t="s">
        <v>3103</v>
      </c>
      <c r="Q9" s="212" t="s">
        <v>3104</v>
      </c>
      <c r="R9" s="212" t="s">
        <v>3105</v>
      </c>
      <c r="S9" s="210" t="str">
        <f t="shared" si="1"/>
        <v>1 / เชียงราย  / รพช. / F2</v>
      </c>
    </row>
    <row r="10" spans="1:19" hidden="1" x14ac:dyDescent="0.6">
      <c r="A10" s="99">
        <f>COUNTA($E$2:E10)</f>
        <v>9</v>
      </c>
      <c r="B10" s="211">
        <v>1</v>
      </c>
      <c r="C10" s="212" t="s">
        <v>3106</v>
      </c>
      <c r="D10" s="212" t="s">
        <v>3107</v>
      </c>
      <c r="E10" s="212" t="s">
        <v>105</v>
      </c>
      <c r="F10" s="212" t="s">
        <v>3108</v>
      </c>
      <c r="G10" s="212" t="s">
        <v>3109</v>
      </c>
      <c r="H10" s="212" t="s">
        <v>3048</v>
      </c>
      <c r="I10" s="213" t="str">
        <f t="shared" si="0"/>
        <v>รพช.</v>
      </c>
      <c r="J10" s="211" t="s">
        <v>3100</v>
      </c>
      <c r="K10" s="214">
        <v>58</v>
      </c>
      <c r="L10" s="212" t="s">
        <v>3038</v>
      </c>
      <c r="M10" s="212" t="s">
        <v>1</v>
      </c>
      <c r="N10" s="212" t="s">
        <v>3110</v>
      </c>
      <c r="O10" s="212" t="s">
        <v>3111</v>
      </c>
      <c r="P10" s="212" t="s">
        <v>3112</v>
      </c>
      <c r="Q10" s="212" t="s">
        <v>3042</v>
      </c>
      <c r="R10" s="212" t="s">
        <v>3113</v>
      </c>
      <c r="S10" s="210" t="str">
        <f t="shared" si="1"/>
        <v>1 / เชียงราย  / รพช. / F2</v>
      </c>
    </row>
    <row r="11" spans="1:19" hidden="1" x14ac:dyDescent="0.6">
      <c r="A11" s="99">
        <f>COUNTA($E$2:E11)</f>
        <v>10</v>
      </c>
      <c r="B11" s="211">
        <v>1</v>
      </c>
      <c r="C11" s="212" t="s">
        <v>3114</v>
      </c>
      <c r="D11" s="212" t="s">
        <v>3115</v>
      </c>
      <c r="E11" s="212" t="s">
        <v>103</v>
      </c>
      <c r="F11" s="212" t="s">
        <v>3116</v>
      </c>
      <c r="G11" s="212" t="s">
        <v>3117</v>
      </c>
      <c r="H11" s="212" t="s">
        <v>3048</v>
      </c>
      <c r="I11" s="213" t="str">
        <f t="shared" si="0"/>
        <v>รพช.</v>
      </c>
      <c r="J11" s="211" t="s">
        <v>3100</v>
      </c>
      <c r="K11" s="214">
        <v>33</v>
      </c>
      <c r="L11" s="212" t="s">
        <v>3038</v>
      </c>
      <c r="M11" s="212" t="s">
        <v>1</v>
      </c>
      <c r="N11" s="212" t="s">
        <v>3118</v>
      </c>
      <c r="O11" s="212" t="s">
        <v>3119</v>
      </c>
      <c r="P11" s="212" t="s">
        <v>3120</v>
      </c>
      <c r="Q11" s="212" t="s">
        <v>3119</v>
      </c>
      <c r="R11" s="212" t="s">
        <v>3121</v>
      </c>
      <c r="S11" s="210" t="str">
        <f t="shared" si="1"/>
        <v>1 / เชียงราย  / รพช. / F2</v>
      </c>
    </row>
    <row r="12" spans="1:19" hidden="1" x14ac:dyDescent="0.6">
      <c r="A12" s="99">
        <f>COUNTA($E$2:E12)</f>
        <v>11</v>
      </c>
      <c r="B12" s="211">
        <v>1</v>
      </c>
      <c r="C12" s="212" t="s">
        <v>3122</v>
      </c>
      <c r="D12" s="212" t="s">
        <v>3123</v>
      </c>
      <c r="E12" s="212" t="s">
        <v>109</v>
      </c>
      <c r="F12" s="212" t="s">
        <v>3124</v>
      </c>
      <c r="G12" s="212" t="s">
        <v>3125</v>
      </c>
      <c r="H12" s="212" t="s">
        <v>3048</v>
      </c>
      <c r="I12" s="213" t="str">
        <f t="shared" si="0"/>
        <v>รพช.</v>
      </c>
      <c r="J12" s="211" t="s">
        <v>3100</v>
      </c>
      <c r="K12" s="214">
        <v>60</v>
      </c>
      <c r="L12" s="212" t="s">
        <v>3038</v>
      </c>
      <c r="M12" s="212" t="s">
        <v>1</v>
      </c>
      <c r="N12" s="212" t="s">
        <v>3126</v>
      </c>
      <c r="O12" s="212" t="s">
        <v>3127</v>
      </c>
      <c r="P12" s="212" t="s">
        <v>3128</v>
      </c>
      <c r="Q12" s="212" t="s">
        <v>3129</v>
      </c>
      <c r="R12" s="212" t="s">
        <v>3071</v>
      </c>
      <c r="S12" s="210" t="str">
        <f t="shared" si="1"/>
        <v>1 / เชียงราย  / รพช. / F2</v>
      </c>
    </row>
    <row r="13" spans="1:19" hidden="1" x14ac:dyDescent="0.6">
      <c r="A13" s="99">
        <f>COUNTA($E$2:E13)</f>
        <v>12</v>
      </c>
      <c r="B13" s="211">
        <v>1</v>
      </c>
      <c r="C13" s="212" t="s">
        <v>3130</v>
      </c>
      <c r="D13" s="212" t="s">
        <v>3131</v>
      </c>
      <c r="E13" s="212" t="s">
        <v>112</v>
      </c>
      <c r="F13" s="212" t="s">
        <v>3132</v>
      </c>
      <c r="G13" s="212" t="s">
        <v>3133</v>
      </c>
      <c r="H13" s="212" t="s">
        <v>3048</v>
      </c>
      <c r="I13" s="213" t="str">
        <f t="shared" si="0"/>
        <v>รพช.</v>
      </c>
      <c r="J13" s="211" t="s">
        <v>3100</v>
      </c>
      <c r="K13" s="214">
        <v>30</v>
      </c>
      <c r="L13" s="212" t="s">
        <v>3038</v>
      </c>
      <c r="M13" s="212" t="s">
        <v>1</v>
      </c>
      <c r="N13" s="212" t="s">
        <v>3134</v>
      </c>
      <c r="O13" s="212" t="s">
        <v>3135</v>
      </c>
      <c r="P13" s="212" t="s">
        <v>3136</v>
      </c>
      <c r="Q13" s="212" t="s">
        <v>3137</v>
      </c>
      <c r="R13" s="212" t="s">
        <v>3054</v>
      </c>
      <c r="S13" s="210" t="str">
        <f t="shared" si="1"/>
        <v>1 / เชียงราย  / รพช. / F2</v>
      </c>
    </row>
    <row r="14" spans="1:19" hidden="1" x14ac:dyDescent="0.6">
      <c r="A14" s="99">
        <f>COUNTA($E$2:E14)</f>
        <v>13</v>
      </c>
      <c r="B14" s="211">
        <v>1</v>
      </c>
      <c r="C14" s="212" t="s">
        <v>3138</v>
      </c>
      <c r="D14" s="212" t="s">
        <v>3139</v>
      </c>
      <c r="E14" s="212" t="s">
        <v>113</v>
      </c>
      <c r="F14" s="212" t="s">
        <v>3140</v>
      </c>
      <c r="G14" s="212" t="s">
        <v>3141</v>
      </c>
      <c r="H14" s="212" t="s">
        <v>3048</v>
      </c>
      <c r="I14" s="213" t="str">
        <f t="shared" si="0"/>
        <v>รพช.</v>
      </c>
      <c r="J14" s="211" t="s">
        <v>3100</v>
      </c>
      <c r="K14" s="214">
        <v>30</v>
      </c>
      <c r="L14" s="212" t="s">
        <v>3038</v>
      </c>
      <c r="M14" s="212" t="s">
        <v>1</v>
      </c>
      <c r="N14" s="212" t="s">
        <v>3142</v>
      </c>
      <c r="O14" s="212" t="s">
        <v>3143</v>
      </c>
      <c r="P14" s="212" t="s">
        <v>3144</v>
      </c>
      <c r="Q14" s="212" t="s">
        <v>3145</v>
      </c>
      <c r="R14" s="212" t="s">
        <v>3146</v>
      </c>
      <c r="S14" s="210" t="str">
        <f t="shared" si="1"/>
        <v>1 / เชียงราย  / รพช. / F2</v>
      </c>
    </row>
    <row r="15" spans="1:19" hidden="1" x14ac:dyDescent="0.6">
      <c r="A15" s="99">
        <f>COUNTA($E$2:E15)</f>
        <v>14</v>
      </c>
      <c r="B15" s="211">
        <v>1</v>
      </c>
      <c r="C15" s="212" t="s">
        <v>3147</v>
      </c>
      <c r="D15" s="212" t="s">
        <v>3148</v>
      </c>
      <c r="E15" s="212" t="s">
        <v>107</v>
      </c>
      <c r="F15" s="212" t="s">
        <v>3149</v>
      </c>
      <c r="G15" s="212" t="s">
        <v>3150</v>
      </c>
      <c r="H15" s="212" t="s">
        <v>3048</v>
      </c>
      <c r="I15" s="213" t="str">
        <f t="shared" si="0"/>
        <v>รพช.</v>
      </c>
      <c r="J15" s="211" t="s">
        <v>3100</v>
      </c>
      <c r="K15" s="214">
        <v>60</v>
      </c>
      <c r="L15" s="212" t="s">
        <v>3038</v>
      </c>
      <c r="M15" s="212" t="s">
        <v>1</v>
      </c>
      <c r="N15" s="212" t="s">
        <v>3151</v>
      </c>
      <c r="O15" s="212" t="s">
        <v>3152</v>
      </c>
      <c r="P15" s="212" t="s">
        <v>3153</v>
      </c>
      <c r="Q15" s="212" t="s">
        <v>3154</v>
      </c>
      <c r="R15" s="212" t="s">
        <v>3155</v>
      </c>
      <c r="S15" s="210" t="str">
        <f t="shared" si="1"/>
        <v>1 / เชียงราย  / รพช. / F2</v>
      </c>
    </row>
    <row r="16" spans="1:19" hidden="1" x14ac:dyDescent="0.6">
      <c r="A16" s="99">
        <f>COUNTA($E$2:E16)</f>
        <v>15</v>
      </c>
      <c r="B16" s="211">
        <v>1</v>
      </c>
      <c r="C16" s="212" t="s">
        <v>3156</v>
      </c>
      <c r="D16" s="212" t="s">
        <v>3157</v>
      </c>
      <c r="E16" s="212" t="s">
        <v>110</v>
      </c>
      <c r="F16" s="212" t="s">
        <v>3158</v>
      </c>
      <c r="G16" s="212" t="s">
        <v>3159</v>
      </c>
      <c r="H16" s="212" t="s">
        <v>3048</v>
      </c>
      <c r="I16" s="213" t="str">
        <f t="shared" si="0"/>
        <v>รพช.</v>
      </c>
      <c r="J16" s="211" t="s">
        <v>3100</v>
      </c>
      <c r="K16" s="214">
        <v>40</v>
      </c>
      <c r="L16" s="212" t="s">
        <v>3038</v>
      </c>
      <c r="M16" s="212" t="s">
        <v>1</v>
      </c>
      <c r="N16" s="212" t="s">
        <v>3160</v>
      </c>
      <c r="O16" s="212" t="s">
        <v>3161</v>
      </c>
      <c r="P16" s="212" t="s">
        <v>3162</v>
      </c>
      <c r="Q16" s="212" t="s">
        <v>3163</v>
      </c>
      <c r="R16" s="212" t="s">
        <v>3113</v>
      </c>
      <c r="S16" s="210" t="str">
        <f t="shared" si="1"/>
        <v>1 / เชียงราย  / รพช. / F2</v>
      </c>
    </row>
    <row r="17" spans="1:19" hidden="1" x14ac:dyDescent="0.6">
      <c r="A17" s="99">
        <f>COUNTA($E$2:E17)</f>
        <v>16</v>
      </c>
      <c r="B17" s="211">
        <v>1</v>
      </c>
      <c r="C17" s="212" t="s">
        <v>3164</v>
      </c>
      <c r="D17" s="212" t="s">
        <v>3165</v>
      </c>
      <c r="E17" s="212" t="s">
        <v>114</v>
      </c>
      <c r="F17" s="212" t="s">
        <v>3166</v>
      </c>
      <c r="G17" s="212" t="s">
        <v>3167</v>
      </c>
      <c r="H17" s="212" t="s">
        <v>3048</v>
      </c>
      <c r="I17" s="213" t="str">
        <f t="shared" si="0"/>
        <v>รพช.</v>
      </c>
      <c r="J17" s="211" t="s">
        <v>3100</v>
      </c>
      <c r="K17" s="214">
        <v>30</v>
      </c>
      <c r="L17" s="212" t="s">
        <v>3038</v>
      </c>
      <c r="M17" s="212" t="s">
        <v>1</v>
      </c>
      <c r="N17" s="212" t="s">
        <v>3168</v>
      </c>
      <c r="O17" s="212" t="s">
        <v>3169</v>
      </c>
      <c r="P17" s="212" t="s">
        <v>3170</v>
      </c>
      <c r="Q17" s="212" t="s">
        <v>3171</v>
      </c>
      <c r="R17" s="212" t="s">
        <v>3054</v>
      </c>
      <c r="S17" s="210" t="str">
        <f t="shared" si="1"/>
        <v>1 / เชียงราย  / รพช. / F2</v>
      </c>
    </row>
    <row r="18" spans="1:19" hidden="1" x14ac:dyDescent="0.6">
      <c r="A18" s="99">
        <f>COUNTA($E$2:E18)</f>
        <v>17</v>
      </c>
      <c r="B18" s="211">
        <v>1</v>
      </c>
      <c r="C18" s="212" t="s">
        <v>3172</v>
      </c>
      <c r="D18" s="212" t="s">
        <v>3173</v>
      </c>
      <c r="E18" s="212" t="s">
        <v>116</v>
      </c>
      <c r="F18" s="212" t="s">
        <v>3174</v>
      </c>
      <c r="G18" s="212" t="s">
        <v>3175</v>
      </c>
      <c r="H18" s="212" t="s">
        <v>3048</v>
      </c>
      <c r="I18" s="213" t="str">
        <f t="shared" si="0"/>
        <v>รพช.</v>
      </c>
      <c r="J18" s="211" t="s">
        <v>3100</v>
      </c>
      <c r="K18" s="214">
        <v>30</v>
      </c>
      <c r="L18" s="212" t="s">
        <v>3038</v>
      </c>
      <c r="M18" s="212" t="s">
        <v>1</v>
      </c>
      <c r="N18" s="212" t="s">
        <v>3176</v>
      </c>
      <c r="O18" s="212" t="s">
        <v>3177</v>
      </c>
      <c r="P18" s="212" t="s">
        <v>3178</v>
      </c>
      <c r="Q18" s="212" t="s">
        <v>3177</v>
      </c>
      <c r="R18" s="212" t="s">
        <v>3146</v>
      </c>
      <c r="S18" s="210" t="str">
        <f t="shared" si="1"/>
        <v>1 / เชียงราย  / รพช. / F2</v>
      </c>
    </row>
    <row r="19" spans="1:19" hidden="1" x14ac:dyDescent="0.6">
      <c r="A19" s="99">
        <f>COUNTA($E$2:E19)</f>
        <v>18</v>
      </c>
      <c r="B19" s="211">
        <v>1</v>
      </c>
      <c r="C19" s="212" t="s">
        <v>3179</v>
      </c>
      <c r="D19" s="212" t="s">
        <v>3180</v>
      </c>
      <c r="E19" s="212" t="s">
        <v>117</v>
      </c>
      <c r="F19" s="212" t="s">
        <v>3181</v>
      </c>
      <c r="G19" s="212" t="s">
        <v>3182</v>
      </c>
      <c r="H19" s="212" t="s">
        <v>3048</v>
      </c>
      <c r="I19" s="213" t="str">
        <f t="shared" si="0"/>
        <v>รพช.</v>
      </c>
      <c r="J19" s="211" t="s">
        <v>3183</v>
      </c>
      <c r="K19" s="214">
        <v>0</v>
      </c>
      <c r="L19" s="212" t="s">
        <v>3038</v>
      </c>
      <c r="M19" s="212" t="s">
        <v>1</v>
      </c>
      <c r="N19" s="212" t="s">
        <v>3184</v>
      </c>
      <c r="O19" s="212" t="s">
        <v>3185</v>
      </c>
      <c r="P19" s="212" t="s">
        <v>3186</v>
      </c>
      <c r="Q19" s="212" t="s">
        <v>3187</v>
      </c>
      <c r="R19" s="212" t="s">
        <v>3188</v>
      </c>
      <c r="S19" s="210" t="str">
        <f t="shared" si="1"/>
        <v>1 / เชียงราย  / รพช. / F3</v>
      </c>
    </row>
    <row r="20" spans="1:19" hidden="1" x14ac:dyDescent="0.6">
      <c r="A20" s="99">
        <f>COUNTA($E$2:E20)</f>
        <v>19</v>
      </c>
      <c r="B20" s="211">
        <v>1</v>
      </c>
      <c r="C20" s="212" t="s">
        <v>3189</v>
      </c>
      <c r="D20" s="212" t="s">
        <v>3190</v>
      </c>
      <c r="E20" s="212" t="s">
        <v>76</v>
      </c>
      <c r="F20" s="212" t="s">
        <v>3191</v>
      </c>
      <c r="G20" s="212" t="s">
        <v>3192</v>
      </c>
      <c r="H20" s="212" t="s">
        <v>3036</v>
      </c>
      <c r="I20" s="213" t="str">
        <f t="shared" si="0"/>
        <v>รพศ.</v>
      </c>
      <c r="J20" s="211" t="s">
        <v>3037</v>
      </c>
      <c r="K20" s="214">
        <v>740</v>
      </c>
      <c r="L20" s="212" t="s">
        <v>3193</v>
      </c>
      <c r="M20" s="212" t="s">
        <v>0</v>
      </c>
      <c r="N20" s="212" t="s">
        <v>3194</v>
      </c>
      <c r="O20" s="212" t="s">
        <v>3195</v>
      </c>
      <c r="P20" s="212" t="s">
        <v>3196</v>
      </c>
      <c r="Q20" s="212" t="s">
        <v>3197</v>
      </c>
      <c r="R20" s="212" t="s">
        <v>3071</v>
      </c>
      <c r="S20" s="210" t="str">
        <f t="shared" si="1"/>
        <v>1 / เชียงใหม่  / รพศ. / A</v>
      </c>
    </row>
    <row r="21" spans="1:19" hidden="1" x14ac:dyDescent="0.6">
      <c r="A21" s="99">
        <f>COUNTA($E$2:E21)</f>
        <v>20</v>
      </c>
      <c r="B21" s="211">
        <v>1</v>
      </c>
      <c r="C21" s="212" t="s">
        <v>3198</v>
      </c>
      <c r="D21" s="212" t="s">
        <v>3199</v>
      </c>
      <c r="E21" s="212" t="s">
        <v>77</v>
      </c>
      <c r="F21" s="212" t="s">
        <v>3200</v>
      </c>
      <c r="G21" s="212" t="s">
        <v>3201</v>
      </c>
      <c r="H21" s="212" t="s">
        <v>3202</v>
      </c>
      <c r="I21" s="213" t="str">
        <f t="shared" si="0"/>
        <v>รพท.</v>
      </c>
      <c r="J21" s="211" t="s">
        <v>3203</v>
      </c>
      <c r="K21" s="214">
        <v>258</v>
      </c>
      <c r="L21" s="212" t="s">
        <v>3193</v>
      </c>
      <c r="M21" s="212" t="s">
        <v>0</v>
      </c>
      <c r="N21" s="212" t="s">
        <v>3204</v>
      </c>
      <c r="O21" s="212" t="s">
        <v>3205</v>
      </c>
      <c r="P21" s="212" t="s">
        <v>3206</v>
      </c>
      <c r="Q21" s="212" t="s">
        <v>3207</v>
      </c>
      <c r="R21" s="212" t="s">
        <v>3208</v>
      </c>
      <c r="S21" s="210" t="str">
        <f t="shared" si="1"/>
        <v>1 / เชียงใหม่  / รพท. / M1</v>
      </c>
    </row>
    <row r="22" spans="1:19" hidden="1" x14ac:dyDescent="0.6">
      <c r="A22" s="99">
        <f>COUNTA($E$2:E22)</f>
        <v>21</v>
      </c>
      <c r="B22" s="211">
        <v>1</v>
      </c>
      <c r="C22" s="212" t="s">
        <v>3209</v>
      </c>
      <c r="D22" s="212" t="s">
        <v>3210</v>
      </c>
      <c r="E22" s="212" t="s">
        <v>83</v>
      </c>
      <c r="F22" s="212" t="s">
        <v>3211</v>
      </c>
      <c r="G22" s="212" t="s">
        <v>3212</v>
      </c>
      <c r="H22" s="212" t="s">
        <v>3202</v>
      </c>
      <c r="I22" s="213" t="str">
        <f t="shared" si="0"/>
        <v>รพท.</v>
      </c>
      <c r="J22" s="211" t="s">
        <v>3203</v>
      </c>
      <c r="K22" s="214">
        <v>232</v>
      </c>
      <c r="L22" s="212" t="s">
        <v>3193</v>
      </c>
      <c r="M22" s="212" t="s">
        <v>0</v>
      </c>
      <c r="N22" s="212" t="s">
        <v>3213</v>
      </c>
      <c r="O22" s="212" t="s">
        <v>3214</v>
      </c>
      <c r="P22" s="212" t="s">
        <v>3215</v>
      </c>
      <c r="Q22" s="212" t="s">
        <v>3042</v>
      </c>
      <c r="R22" s="212" t="s">
        <v>3121</v>
      </c>
      <c r="S22" s="210" t="str">
        <f t="shared" si="1"/>
        <v>1 / เชียงใหม่  / รพท. / M1</v>
      </c>
    </row>
    <row r="23" spans="1:19" hidden="1" x14ac:dyDescent="0.6">
      <c r="A23" s="99">
        <f>COUNTA($E$2:E23)</f>
        <v>22</v>
      </c>
      <c r="B23" s="211">
        <v>1</v>
      </c>
      <c r="C23" s="212" t="s">
        <v>3216</v>
      </c>
      <c r="D23" s="212" t="s">
        <v>3217</v>
      </c>
      <c r="E23" s="212" t="s">
        <v>88</v>
      </c>
      <c r="F23" s="212" t="s">
        <v>3218</v>
      </c>
      <c r="G23" s="212" t="s">
        <v>3219</v>
      </c>
      <c r="H23" s="212" t="s">
        <v>3202</v>
      </c>
      <c r="I23" s="213" t="str">
        <f t="shared" si="0"/>
        <v>รพท.</v>
      </c>
      <c r="J23" s="211" t="s">
        <v>3203</v>
      </c>
      <c r="K23" s="214">
        <v>232</v>
      </c>
      <c r="L23" s="212" t="s">
        <v>3193</v>
      </c>
      <c r="M23" s="212" t="s">
        <v>0</v>
      </c>
      <c r="N23" s="212" t="s">
        <v>3220</v>
      </c>
      <c r="O23" s="212" t="s">
        <v>3221</v>
      </c>
      <c r="P23" s="212" t="s">
        <v>3222</v>
      </c>
      <c r="Q23" s="212" t="s">
        <v>3223</v>
      </c>
      <c r="R23" s="212" t="s">
        <v>3088</v>
      </c>
      <c r="S23" s="210" t="str">
        <f t="shared" si="1"/>
        <v>1 / เชียงใหม่  / รพท. / M1</v>
      </c>
    </row>
    <row r="24" spans="1:19" hidden="1" x14ac:dyDescent="0.6">
      <c r="A24" s="99">
        <f>COUNTA($E$2:E24)</f>
        <v>23</v>
      </c>
      <c r="B24" s="211">
        <v>1</v>
      </c>
      <c r="C24" s="212" t="s">
        <v>3224</v>
      </c>
      <c r="D24" s="212" t="s">
        <v>3225</v>
      </c>
      <c r="E24" s="212" t="s">
        <v>86</v>
      </c>
      <c r="F24" s="212" t="s">
        <v>3226</v>
      </c>
      <c r="G24" s="212" t="s">
        <v>3227</v>
      </c>
      <c r="H24" s="212" t="s">
        <v>3048</v>
      </c>
      <c r="I24" s="213" t="str">
        <f t="shared" si="0"/>
        <v>รพช.</v>
      </c>
      <c r="J24" s="211" t="s">
        <v>3049</v>
      </c>
      <c r="K24" s="214">
        <v>173</v>
      </c>
      <c r="L24" s="212" t="s">
        <v>3193</v>
      </c>
      <c r="M24" s="212" t="s">
        <v>0</v>
      </c>
      <c r="N24" s="212" t="s">
        <v>3228</v>
      </c>
      <c r="O24" s="212" t="s">
        <v>3229</v>
      </c>
      <c r="P24" s="212" t="s">
        <v>3230</v>
      </c>
      <c r="Q24" s="212" t="s">
        <v>3231</v>
      </c>
      <c r="R24" s="212" t="s">
        <v>3232</v>
      </c>
      <c r="S24" s="210" t="str">
        <f t="shared" si="1"/>
        <v>1 / เชียงใหม่  / รพช. / M2</v>
      </c>
    </row>
    <row r="25" spans="1:19" hidden="1" x14ac:dyDescent="0.6">
      <c r="A25" s="99">
        <f>COUNTA($E$2:E25)</f>
        <v>24</v>
      </c>
      <c r="B25" s="211">
        <v>1</v>
      </c>
      <c r="C25" s="212" t="s">
        <v>3233</v>
      </c>
      <c r="D25" s="212" t="s">
        <v>3234</v>
      </c>
      <c r="E25" s="212" t="s">
        <v>79</v>
      </c>
      <c r="F25" s="212" t="s">
        <v>3235</v>
      </c>
      <c r="G25" s="212" t="s">
        <v>3236</v>
      </c>
      <c r="H25" s="212" t="s">
        <v>3048</v>
      </c>
      <c r="I25" s="213" t="str">
        <f t="shared" si="0"/>
        <v>รพช.</v>
      </c>
      <c r="J25" s="211" t="s">
        <v>3076</v>
      </c>
      <c r="K25" s="214">
        <v>90</v>
      </c>
      <c r="L25" s="212" t="s">
        <v>3193</v>
      </c>
      <c r="M25" s="212" t="s">
        <v>0</v>
      </c>
      <c r="N25" s="212" t="s">
        <v>3237</v>
      </c>
      <c r="O25" s="212" t="s">
        <v>3238</v>
      </c>
      <c r="P25" s="212" t="s">
        <v>3239</v>
      </c>
      <c r="Q25" s="212" t="s">
        <v>3238</v>
      </c>
      <c r="R25" s="212" t="s">
        <v>3208</v>
      </c>
      <c r="S25" s="210" t="str">
        <f t="shared" si="1"/>
        <v>1 / เชียงใหม่  / รพช. / F1</v>
      </c>
    </row>
    <row r="26" spans="1:19" hidden="1" x14ac:dyDescent="0.6">
      <c r="A26" s="99">
        <f>COUNTA($E$2:E26)</f>
        <v>25</v>
      </c>
      <c r="B26" s="211">
        <v>1</v>
      </c>
      <c r="C26" s="212" t="s">
        <v>3240</v>
      </c>
      <c r="D26" s="212" t="s">
        <v>3241</v>
      </c>
      <c r="E26" s="212" t="s">
        <v>89</v>
      </c>
      <c r="F26" s="212" t="s">
        <v>3242</v>
      </c>
      <c r="G26" s="212" t="s">
        <v>3243</v>
      </c>
      <c r="H26" s="212" t="s">
        <v>3048</v>
      </c>
      <c r="I26" s="213" t="str">
        <f t="shared" si="0"/>
        <v>รพช.</v>
      </c>
      <c r="J26" s="211" t="s">
        <v>3049</v>
      </c>
      <c r="K26" s="214">
        <v>95</v>
      </c>
      <c r="L26" s="212" t="s">
        <v>3193</v>
      </c>
      <c r="M26" s="212" t="s">
        <v>0</v>
      </c>
      <c r="N26" s="212" t="s">
        <v>3244</v>
      </c>
      <c r="O26" s="212" t="s">
        <v>3245</v>
      </c>
      <c r="P26" s="212" t="s">
        <v>3246</v>
      </c>
      <c r="Q26" s="212" t="s">
        <v>3245</v>
      </c>
      <c r="R26" s="212" t="s">
        <v>3146</v>
      </c>
      <c r="S26" s="210" t="str">
        <f t="shared" si="1"/>
        <v>1 / เชียงใหม่  / รพช. / M2</v>
      </c>
    </row>
    <row r="27" spans="1:19" hidden="1" x14ac:dyDescent="0.6">
      <c r="A27" s="99">
        <f>COUNTA($E$2:E27)</f>
        <v>26</v>
      </c>
      <c r="B27" s="211">
        <v>1</v>
      </c>
      <c r="C27" s="212" t="s">
        <v>3247</v>
      </c>
      <c r="D27" s="212" t="s">
        <v>3248</v>
      </c>
      <c r="E27" s="212" t="s">
        <v>95</v>
      </c>
      <c r="F27" s="212" t="s">
        <v>3249</v>
      </c>
      <c r="G27" s="212" t="s">
        <v>3250</v>
      </c>
      <c r="H27" s="212" t="s">
        <v>3048</v>
      </c>
      <c r="I27" s="213" t="str">
        <f t="shared" si="0"/>
        <v>รพช.</v>
      </c>
      <c r="J27" s="211" t="s">
        <v>3100</v>
      </c>
      <c r="K27" s="214">
        <v>45</v>
      </c>
      <c r="L27" s="212" t="s">
        <v>3193</v>
      </c>
      <c r="M27" s="212" t="s">
        <v>0</v>
      </c>
      <c r="N27" s="212" t="s">
        <v>3251</v>
      </c>
      <c r="O27" s="212" t="s">
        <v>3252</v>
      </c>
      <c r="P27" s="212" t="s">
        <v>3253</v>
      </c>
      <c r="Q27" s="212" t="s">
        <v>3254</v>
      </c>
      <c r="R27" s="212" t="s">
        <v>3146</v>
      </c>
      <c r="S27" s="210" t="str">
        <f t="shared" si="1"/>
        <v>1 / เชียงใหม่  / รพช. / F2</v>
      </c>
    </row>
    <row r="28" spans="1:19" hidden="1" x14ac:dyDescent="0.6">
      <c r="A28" s="99">
        <f>COUNTA($E$2:E28)</f>
        <v>27</v>
      </c>
      <c r="B28" s="211">
        <v>1</v>
      </c>
      <c r="C28" s="212" t="s">
        <v>3255</v>
      </c>
      <c r="D28" s="212" t="s">
        <v>3256</v>
      </c>
      <c r="E28" s="212" t="s">
        <v>91</v>
      </c>
      <c r="F28" s="212" t="s">
        <v>3257</v>
      </c>
      <c r="G28" s="212" t="s">
        <v>3258</v>
      </c>
      <c r="H28" s="212" t="s">
        <v>3048</v>
      </c>
      <c r="I28" s="213" t="str">
        <f t="shared" si="0"/>
        <v>รพช.</v>
      </c>
      <c r="J28" s="211" t="s">
        <v>3100</v>
      </c>
      <c r="K28" s="214">
        <v>37</v>
      </c>
      <c r="L28" s="212" t="s">
        <v>3193</v>
      </c>
      <c r="M28" s="212" t="s">
        <v>0</v>
      </c>
      <c r="N28" s="212" t="s">
        <v>3259</v>
      </c>
      <c r="O28" s="212" t="s">
        <v>3260</v>
      </c>
      <c r="P28" s="212" t="s">
        <v>3261</v>
      </c>
      <c r="Q28" s="212" t="s">
        <v>3260</v>
      </c>
      <c r="R28" s="212" t="s">
        <v>3146</v>
      </c>
      <c r="S28" s="210" t="str">
        <f t="shared" si="1"/>
        <v>1 / เชียงใหม่  / รพช. / F2</v>
      </c>
    </row>
    <row r="29" spans="1:19" hidden="1" x14ac:dyDescent="0.6">
      <c r="A29" s="99">
        <f>COUNTA($E$2:E29)</f>
        <v>28</v>
      </c>
      <c r="B29" s="211">
        <v>1</v>
      </c>
      <c r="C29" s="212" t="s">
        <v>3262</v>
      </c>
      <c r="D29" s="212" t="s">
        <v>3263</v>
      </c>
      <c r="E29" s="212" t="s">
        <v>80</v>
      </c>
      <c r="F29" s="212" t="s">
        <v>3264</v>
      </c>
      <c r="G29" s="212" t="s">
        <v>3265</v>
      </c>
      <c r="H29" s="212" t="s">
        <v>3048</v>
      </c>
      <c r="I29" s="213" t="str">
        <f t="shared" si="0"/>
        <v>รพช.</v>
      </c>
      <c r="J29" s="211" t="s">
        <v>3100</v>
      </c>
      <c r="K29" s="214">
        <v>60</v>
      </c>
      <c r="L29" s="212" t="s">
        <v>3193</v>
      </c>
      <c r="M29" s="212" t="s">
        <v>0</v>
      </c>
      <c r="N29" s="212" t="s">
        <v>3266</v>
      </c>
      <c r="O29" s="212" t="s">
        <v>3267</v>
      </c>
      <c r="P29" s="212" t="s">
        <v>3268</v>
      </c>
      <c r="Q29" s="212" t="s">
        <v>3269</v>
      </c>
      <c r="R29" s="212" t="s">
        <v>3188</v>
      </c>
      <c r="S29" s="210" t="str">
        <f t="shared" si="1"/>
        <v>1 / เชียงใหม่  / รพช. / F2</v>
      </c>
    </row>
    <row r="30" spans="1:19" hidden="1" x14ac:dyDescent="0.6">
      <c r="A30" s="99">
        <f>COUNTA($E$2:E30)</f>
        <v>29</v>
      </c>
      <c r="B30" s="211">
        <v>1</v>
      </c>
      <c r="C30" s="212" t="s">
        <v>3270</v>
      </c>
      <c r="D30" s="212" t="s">
        <v>3271</v>
      </c>
      <c r="E30" s="212" t="s">
        <v>98</v>
      </c>
      <c r="F30" s="212" t="s">
        <v>3272</v>
      </c>
      <c r="G30" s="212" t="s">
        <v>3273</v>
      </c>
      <c r="H30" s="212" t="s">
        <v>3048</v>
      </c>
      <c r="I30" s="213" t="str">
        <f t="shared" si="0"/>
        <v>รพช.</v>
      </c>
      <c r="J30" s="211" t="s">
        <v>3100</v>
      </c>
      <c r="K30" s="214">
        <v>40</v>
      </c>
      <c r="L30" s="212" t="s">
        <v>3193</v>
      </c>
      <c r="M30" s="212" t="s">
        <v>0</v>
      </c>
      <c r="N30" s="212" t="s">
        <v>3274</v>
      </c>
      <c r="O30" s="212" t="s">
        <v>3275</v>
      </c>
      <c r="P30" s="212" t="s">
        <v>3276</v>
      </c>
      <c r="Q30" s="212" t="s">
        <v>3275</v>
      </c>
      <c r="R30" s="212" t="s">
        <v>3062</v>
      </c>
      <c r="S30" s="210" t="str">
        <f t="shared" si="1"/>
        <v>1 / เชียงใหม่  / รพช. / F2</v>
      </c>
    </row>
    <row r="31" spans="1:19" hidden="1" x14ac:dyDescent="0.6">
      <c r="A31" s="99">
        <f>COUNTA($E$2:E31)</f>
        <v>30</v>
      </c>
      <c r="B31" s="211">
        <v>1</v>
      </c>
      <c r="C31" s="212" t="s">
        <v>3277</v>
      </c>
      <c r="D31" s="212" t="s">
        <v>3278</v>
      </c>
      <c r="E31" s="212" t="s">
        <v>78</v>
      </c>
      <c r="F31" s="212" t="s">
        <v>3279</v>
      </c>
      <c r="G31" s="212" t="s">
        <v>3280</v>
      </c>
      <c r="H31" s="212" t="s">
        <v>3048</v>
      </c>
      <c r="I31" s="213" t="str">
        <f t="shared" si="0"/>
        <v>รพช.</v>
      </c>
      <c r="J31" s="211" t="s">
        <v>3100</v>
      </c>
      <c r="K31" s="214">
        <v>60</v>
      </c>
      <c r="L31" s="212" t="s">
        <v>3193</v>
      </c>
      <c r="M31" s="212" t="s">
        <v>0</v>
      </c>
      <c r="N31" s="212" t="s">
        <v>3281</v>
      </c>
      <c r="O31" s="212" t="s">
        <v>3282</v>
      </c>
      <c r="P31" s="212" t="s">
        <v>3283</v>
      </c>
      <c r="Q31" s="212" t="s">
        <v>3284</v>
      </c>
      <c r="R31" s="212" t="s">
        <v>3121</v>
      </c>
      <c r="S31" s="210" t="str">
        <f t="shared" si="1"/>
        <v>1 / เชียงใหม่  / รพช. / F2</v>
      </c>
    </row>
    <row r="32" spans="1:19" hidden="1" x14ac:dyDescent="0.6">
      <c r="A32" s="99">
        <f>COUNTA($E$2:E32)</f>
        <v>31</v>
      </c>
      <c r="B32" s="211">
        <v>1</v>
      </c>
      <c r="C32" s="212" t="s">
        <v>3285</v>
      </c>
      <c r="D32" s="212" t="s">
        <v>3286</v>
      </c>
      <c r="E32" s="212" t="s">
        <v>85</v>
      </c>
      <c r="F32" s="212" t="s">
        <v>3287</v>
      </c>
      <c r="G32" s="212" t="s">
        <v>3288</v>
      </c>
      <c r="H32" s="212" t="s">
        <v>3048</v>
      </c>
      <c r="I32" s="213" t="str">
        <f t="shared" si="0"/>
        <v>รพช.</v>
      </c>
      <c r="J32" s="211" t="s">
        <v>3100</v>
      </c>
      <c r="K32" s="214">
        <v>65</v>
      </c>
      <c r="L32" s="212" t="s">
        <v>3193</v>
      </c>
      <c r="M32" s="212" t="s">
        <v>0</v>
      </c>
      <c r="N32" s="212" t="s">
        <v>3289</v>
      </c>
      <c r="O32" s="212" t="s">
        <v>3290</v>
      </c>
      <c r="P32" s="212" t="s">
        <v>3291</v>
      </c>
      <c r="Q32" s="212" t="s">
        <v>3042</v>
      </c>
      <c r="R32" s="212" t="s">
        <v>3121</v>
      </c>
      <c r="S32" s="210" t="str">
        <f t="shared" si="1"/>
        <v>1 / เชียงใหม่  / รพช. / F2</v>
      </c>
    </row>
    <row r="33" spans="1:19" hidden="1" x14ac:dyDescent="0.6">
      <c r="A33" s="99">
        <f>COUNTA($E$2:E33)</f>
        <v>32</v>
      </c>
      <c r="B33" s="211">
        <v>1</v>
      </c>
      <c r="C33" s="212" t="s">
        <v>3292</v>
      </c>
      <c r="D33" s="212" t="s">
        <v>3293</v>
      </c>
      <c r="E33" s="212" t="s">
        <v>81</v>
      </c>
      <c r="F33" s="212" t="s">
        <v>3294</v>
      </c>
      <c r="G33" s="212" t="s">
        <v>3295</v>
      </c>
      <c r="H33" s="212" t="s">
        <v>3048</v>
      </c>
      <c r="I33" s="213" t="str">
        <f t="shared" si="0"/>
        <v>รพช.</v>
      </c>
      <c r="J33" s="211" t="s">
        <v>3100</v>
      </c>
      <c r="K33" s="214">
        <v>68</v>
      </c>
      <c r="L33" s="212" t="s">
        <v>3193</v>
      </c>
      <c r="M33" s="212" t="s">
        <v>0</v>
      </c>
      <c r="N33" s="212" t="s">
        <v>3296</v>
      </c>
      <c r="O33" s="212" t="s">
        <v>3297</v>
      </c>
      <c r="P33" s="212" t="s">
        <v>3298</v>
      </c>
      <c r="Q33" s="212" t="s">
        <v>3299</v>
      </c>
      <c r="R33" s="212" t="s">
        <v>3300</v>
      </c>
      <c r="S33" s="210" t="str">
        <f t="shared" si="1"/>
        <v>1 / เชียงใหม่  / รพช. / F2</v>
      </c>
    </row>
    <row r="34" spans="1:19" hidden="1" x14ac:dyDescent="0.6">
      <c r="A34" s="99">
        <f>COUNTA($E$2:E34)</f>
        <v>33</v>
      </c>
      <c r="B34" s="211">
        <v>1</v>
      </c>
      <c r="C34" s="212" t="s">
        <v>3301</v>
      </c>
      <c r="D34" s="212" t="s">
        <v>3302</v>
      </c>
      <c r="E34" s="212" t="s">
        <v>96</v>
      </c>
      <c r="F34" s="212" t="s">
        <v>3303</v>
      </c>
      <c r="G34" s="212" t="s">
        <v>3304</v>
      </c>
      <c r="H34" s="212" t="s">
        <v>3048</v>
      </c>
      <c r="I34" s="213" t="str">
        <f t="shared" si="0"/>
        <v>รพช.</v>
      </c>
      <c r="J34" s="211" t="s">
        <v>3100</v>
      </c>
      <c r="K34" s="214">
        <v>40</v>
      </c>
      <c r="L34" s="212" t="s">
        <v>3193</v>
      </c>
      <c r="M34" s="212" t="s">
        <v>0</v>
      </c>
      <c r="N34" s="212" t="s">
        <v>3305</v>
      </c>
      <c r="O34" s="212" t="s">
        <v>3306</v>
      </c>
      <c r="P34" s="212" t="s">
        <v>3307</v>
      </c>
      <c r="Q34" s="212" t="s">
        <v>3308</v>
      </c>
      <c r="R34" s="212" t="s">
        <v>3054</v>
      </c>
      <c r="S34" s="210" t="str">
        <f t="shared" si="1"/>
        <v>1 / เชียงใหม่  / รพช. / F2</v>
      </c>
    </row>
    <row r="35" spans="1:19" hidden="1" x14ac:dyDescent="0.6">
      <c r="A35" s="99">
        <f>COUNTA($E$2:E35)</f>
        <v>34</v>
      </c>
      <c r="B35" s="211">
        <v>1</v>
      </c>
      <c r="C35" s="212" t="s">
        <v>3309</v>
      </c>
      <c r="D35" s="212" t="s">
        <v>3310</v>
      </c>
      <c r="E35" s="212" t="s">
        <v>97</v>
      </c>
      <c r="F35" s="212" t="s">
        <v>3311</v>
      </c>
      <c r="G35" s="212" t="s">
        <v>3312</v>
      </c>
      <c r="H35" s="212" t="s">
        <v>3048</v>
      </c>
      <c r="I35" s="213" t="str">
        <f t="shared" si="0"/>
        <v>รพช.</v>
      </c>
      <c r="J35" s="211" t="s">
        <v>3100</v>
      </c>
      <c r="K35" s="214">
        <v>31</v>
      </c>
      <c r="L35" s="212" t="s">
        <v>3193</v>
      </c>
      <c r="M35" s="212" t="s">
        <v>0</v>
      </c>
      <c r="N35" s="212" t="s">
        <v>3313</v>
      </c>
      <c r="O35" s="212" t="s">
        <v>3314</v>
      </c>
      <c r="P35" s="212" t="s">
        <v>3315</v>
      </c>
      <c r="Q35" s="212" t="s">
        <v>3316</v>
      </c>
      <c r="R35" s="212" t="s">
        <v>3054</v>
      </c>
      <c r="S35" s="210" t="str">
        <f t="shared" si="1"/>
        <v>1 / เชียงใหม่  / รพช. / F2</v>
      </c>
    </row>
    <row r="36" spans="1:19" hidden="1" x14ac:dyDescent="0.6">
      <c r="A36" s="99">
        <f>COUNTA($E$2:E36)</f>
        <v>35</v>
      </c>
      <c r="B36" s="211">
        <v>1</v>
      </c>
      <c r="C36" s="212" t="s">
        <v>3317</v>
      </c>
      <c r="D36" s="212" t="s">
        <v>3318</v>
      </c>
      <c r="E36" s="212" t="s">
        <v>84</v>
      </c>
      <c r="F36" s="212" t="s">
        <v>3319</v>
      </c>
      <c r="G36" s="212" t="s">
        <v>3320</v>
      </c>
      <c r="H36" s="212" t="s">
        <v>3048</v>
      </c>
      <c r="I36" s="213" t="str">
        <f t="shared" si="0"/>
        <v>รพช.</v>
      </c>
      <c r="J36" s="211" t="s">
        <v>3100</v>
      </c>
      <c r="K36" s="214">
        <v>84</v>
      </c>
      <c r="L36" s="212" t="s">
        <v>3193</v>
      </c>
      <c r="M36" s="212" t="s">
        <v>0</v>
      </c>
      <c r="N36" s="212" t="s">
        <v>3321</v>
      </c>
      <c r="O36" s="212" t="s">
        <v>3322</v>
      </c>
      <c r="P36" s="212" t="s">
        <v>3323</v>
      </c>
      <c r="Q36" s="212" t="s">
        <v>3322</v>
      </c>
      <c r="R36" s="212" t="s">
        <v>3188</v>
      </c>
      <c r="S36" s="210" t="str">
        <f t="shared" si="1"/>
        <v>1 / เชียงใหม่  / รพช. / F2</v>
      </c>
    </row>
    <row r="37" spans="1:19" hidden="1" x14ac:dyDescent="0.6">
      <c r="A37" s="99">
        <f>COUNTA($E$2:E37)</f>
        <v>36</v>
      </c>
      <c r="B37" s="211">
        <v>1</v>
      </c>
      <c r="C37" s="212" t="s">
        <v>3324</v>
      </c>
      <c r="D37" s="212" t="s">
        <v>3325</v>
      </c>
      <c r="E37" s="212" t="s">
        <v>94</v>
      </c>
      <c r="F37" s="212" t="s">
        <v>3326</v>
      </c>
      <c r="G37" s="212" t="s">
        <v>3327</v>
      </c>
      <c r="H37" s="212" t="s">
        <v>3048</v>
      </c>
      <c r="I37" s="213" t="str">
        <f t="shared" si="0"/>
        <v>รพช.</v>
      </c>
      <c r="J37" s="211" t="s">
        <v>3100</v>
      </c>
      <c r="K37" s="214">
        <v>36</v>
      </c>
      <c r="L37" s="212" t="s">
        <v>3193</v>
      </c>
      <c r="M37" s="212" t="s">
        <v>0</v>
      </c>
      <c r="N37" s="212" t="s">
        <v>3328</v>
      </c>
      <c r="O37" s="212" t="s">
        <v>3329</v>
      </c>
      <c r="P37" s="212" t="s">
        <v>3330</v>
      </c>
      <c r="Q37" s="212" t="s">
        <v>3331</v>
      </c>
      <c r="R37" s="212" t="s">
        <v>3146</v>
      </c>
      <c r="S37" s="210" t="str">
        <f t="shared" si="1"/>
        <v>1 / เชียงใหม่  / รพช. / F2</v>
      </c>
    </row>
    <row r="38" spans="1:19" hidden="1" x14ac:dyDescent="0.6">
      <c r="A38" s="99">
        <f>COUNTA($E$2:E38)</f>
        <v>37</v>
      </c>
      <c r="B38" s="211">
        <v>1</v>
      </c>
      <c r="C38" s="212" t="s">
        <v>3332</v>
      </c>
      <c r="D38" s="212" t="s">
        <v>3333</v>
      </c>
      <c r="E38" s="212" t="s">
        <v>82</v>
      </c>
      <c r="F38" s="212" t="s">
        <v>3334</v>
      </c>
      <c r="G38" s="212" t="s">
        <v>3335</v>
      </c>
      <c r="H38" s="212" t="s">
        <v>3048</v>
      </c>
      <c r="I38" s="213" t="str">
        <f t="shared" si="0"/>
        <v>รพช.</v>
      </c>
      <c r="J38" s="211" t="s">
        <v>3100</v>
      </c>
      <c r="K38" s="214">
        <v>37</v>
      </c>
      <c r="L38" s="212" t="s">
        <v>3193</v>
      </c>
      <c r="M38" s="212" t="s">
        <v>0</v>
      </c>
      <c r="N38" s="212" t="s">
        <v>3336</v>
      </c>
      <c r="O38" s="212" t="s">
        <v>3337</v>
      </c>
      <c r="P38" s="212" t="s">
        <v>3338</v>
      </c>
      <c r="Q38" s="212" t="s">
        <v>3339</v>
      </c>
      <c r="R38" s="212" t="s">
        <v>3071</v>
      </c>
      <c r="S38" s="210" t="str">
        <f t="shared" si="1"/>
        <v>1 / เชียงใหม่  / รพช. / F2</v>
      </c>
    </row>
    <row r="39" spans="1:19" hidden="1" x14ac:dyDescent="0.6">
      <c r="A39" s="99">
        <f>COUNTA($E$2:E39)</f>
        <v>38</v>
      </c>
      <c r="B39" s="211">
        <v>1</v>
      </c>
      <c r="C39" s="212" t="s">
        <v>3340</v>
      </c>
      <c r="D39" s="212" t="s">
        <v>3341</v>
      </c>
      <c r="E39" s="212" t="s">
        <v>87</v>
      </c>
      <c r="F39" s="212" t="s">
        <v>3342</v>
      </c>
      <c r="G39" s="212" t="s">
        <v>3343</v>
      </c>
      <c r="H39" s="212" t="s">
        <v>3048</v>
      </c>
      <c r="I39" s="213" t="str">
        <f t="shared" si="0"/>
        <v>รพช.</v>
      </c>
      <c r="J39" s="211" t="s">
        <v>3100</v>
      </c>
      <c r="K39" s="214">
        <v>52</v>
      </c>
      <c r="L39" s="212" t="s">
        <v>3193</v>
      </c>
      <c r="M39" s="212" t="s">
        <v>0</v>
      </c>
      <c r="N39" s="212" t="s">
        <v>3344</v>
      </c>
      <c r="O39" s="212" t="s">
        <v>3345</v>
      </c>
      <c r="P39" s="212" t="s">
        <v>3346</v>
      </c>
      <c r="Q39" s="212" t="s">
        <v>3347</v>
      </c>
      <c r="R39" s="212" t="s">
        <v>3054</v>
      </c>
      <c r="S39" s="210" t="str">
        <f t="shared" si="1"/>
        <v>1 / เชียงใหม่  / รพช. / F2</v>
      </c>
    </row>
    <row r="40" spans="1:19" hidden="1" x14ac:dyDescent="0.6">
      <c r="A40" s="99">
        <f>COUNTA($E$2:E40)</f>
        <v>39</v>
      </c>
      <c r="B40" s="211">
        <v>1</v>
      </c>
      <c r="C40" s="212" t="s">
        <v>3348</v>
      </c>
      <c r="D40" s="212" t="s">
        <v>3349</v>
      </c>
      <c r="E40" s="212" t="s">
        <v>93</v>
      </c>
      <c r="F40" s="212" t="s">
        <v>3350</v>
      </c>
      <c r="G40" s="212" t="s">
        <v>3351</v>
      </c>
      <c r="H40" s="212" t="s">
        <v>3048</v>
      </c>
      <c r="I40" s="213" t="str">
        <f t="shared" si="0"/>
        <v>รพช.</v>
      </c>
      <c r="J40" s="211" t="s">
        <v>3100</v>
      </c>
      <c r="K40" s="214">
        <v>60</v>
      </c>
      <c r="L40" s="212" t="s">
        <v>3193</v>
      </c>
      <c r="M40" s="212" t="s">
        <v>0</v>
      </c>
      <c r="N40" s="212" t="s">
        <v>3352</v>
      </c>
      <c r="O40" s="212" t="s">
        <v>3353</v>
      </c>
      <c r="P40" s="212" t="s">
        <v>3354</v>
      </c>
      <c r="Q40" s="212" t="s">
        <v>3353</v>
      </c>
      <c r="R40" s="212" t="s">
        <v>3146</v>
      </c>
      <c r="S40" s="210" t="str">
        <f t="shared" si="1"/>
        <v>1 / เชียงใหม่  / รพช. / F2</v>
      </c>
    </row>
    <row r="41" spans="1:19" hidden="1" x14ac:dyDescent="0.6">
      <c r="A41" s="99">
        <f>COUNTA($E$2:E41)</f>
        <v>40</v>
      </c>
      <c r="B41" s="211">
        <v>1</v>
      </c>
      <c r="C41" s="212" t="s">
        <v>3355</v>
      </c>
      <c r="D41" s="212" t="s">
        <v>3356</v>
      </c>
      <c r="E41" s="212" t="s">
        <v>92</v>
      </c>
      <c r="F41" s="212" t="s">
        <v>3357</v>
      </c>
      <c r="G41" s="212" t="s">
        <v>3358</v>
      </c>
      <c r="H41" s="212" t="s">
        <v>3048</v>
      </c>
      <c r="I41" s="213" t="str">
        <f t="shared" si="0"/>
        <v>รพช.</v>
      </c>
      <c r="J41" s="211" t="s">
        <v>3100</v>
      </c>
      <c r="K41" s="214">
        <v>64</v>
      </c>
      <c r="L41" s="212" t="s">
        <v>3193</v>
      </c>
      <c r="M41" s="212" t="s">
        <v>0</v>
      </c>
      <c r="N41" s="212" t="s">
        <v>3359</v>
      </c>
      <c r="O41" s="212" t="s">
        <v>3360</v>
      </c>
      <c r="P41" s="212" t="s">
        <v>3361</v>
      </c>
      <c r="Q41" s="212" t="s">
        <v>3360</v>
      </c>
      <c r="R41" s="212" t="s">
        <v>3054</v>
      </c>
      <c r="S41" s="210" t="str">
        <f t="shared" si="1"/>
        <v>1 / เชียงใหม่  / รพช. / F2</v>
      </c>
    </row>
    <row r="42" spans="1:19" hidden="1" x14ac:dyDescent="0.6">
      <c r="A42" s="99">
        <f>COUNTA($E$2:E42)</f>
        <v>41</v>
      </c>
      <c r="B42" s="211">
        <v>1</v>
      </c>
      <c r="C42" s="212" t="s">
        <v>3362</v>
      </c>
      <c r="D42" s="212" t="s">
        <v>3363</v>
      </c>
      <c r="E42" s="212" t="s">
        <v>90</v>
      </c>
      <c r="F42" s="212" t="s">
        <v>3364</v>
      </c>
      <c r="G42" s="212" t="s">
        <v>3365</v>
      </c>
      <c r="H42" s="212" t="s">
        <v>3048</v>
      </c>
      <c r="I42" s="213" t="str">
        <f t="shared" si="0"/>
        <v>รพช.</v>
      </c>
      <c r="J42" s="211" t="s">
        <v>3100</v>
      </c>
      <c r="K42" s="214">
        <v>76</v>
      </c>
      <c r="L42" s="212" t="s">
        <v>3193</v>
      </c>
      <c r="M42" s="212" t="s">
        <v>0</v>
      </c>
      <c r="N42" s="212" t="s">
        <v>3366</v>
      </c>
      <c r="O42" s="212" t="s">
        <v>3367</v>
      </c>
      <c r="P42" s="212" t="s">
        <v>3368</v>
      </c>
      <c r="Q42" s="212" t="s">
        <v>3245</v>
      </c>
      <c r="R42" s="212" t="s">
        <v>3071</v>
      </c>
      <c r="S42" s="210" t="str">
        <f t="shared" si="1"/>
        <v>1 / เชียงใหม่  / รพช. / F2</v>
      </c>
    </row>
    <row r="43" spans="1:19" hidden="1" x14ac:dyDescent="0.6">
      <c r="A43" s="99">
        <f>COUNTA($E$2:E43)</f>
        <v>42</v>
      </c>
      <c r="B43" s="211">
        <v>1</v>
      </c>
      <c r="C43" s="212" t="s">
        <v>3369</v>
      </c>
      <c r="D43" s="212" t="s">
        <v>3370</v>
      </c>
      <c r="E43" s="212" t="s">
        <v>2023</v>
      </c>
      <c r="F43" s="212" t="s">
        <v>3371</v>
      </c>
      <c r="G43" s="212" t="s">
        <v>3372</v>
      </c>
      <c r="H43" s="212" t="s">
        <v>3048</v>
      </c>
      <c r="I43" s="213" t="str">
        <f t="shared" si="0"/>
        <v>รพช.</v>
      </c>
      <c r="J43" s="211" t="s">
        <v>3183</v>
      </c>
      <c r="K43" s="214">
        <v>10</v>
      </c>
      <c r="L43" s="212" t="s">
        <v>3193</v>
      </c>
      <c r="M43" s="212" t="s">
        <v>0</v>
      </c>
      <c r="N43" s="212" t="s">
        <v>3359</v>
      </c>
      <c r="O43" s="212" t="s">
        <v>3360</v>
      </c>
      <c r="P43" s="212" t="s">
        <v>3373</v>
      </c>
      <c r="Q43" s="212" t="s">
        <v>3374</v>
      </c>
      <c r="R43" s="212" t="s">
        <v>3208</v>
      </c>
      <c r="S43" s="210" t="str">
        <f t="shared" si="1"/>
        <v>1 / เชียงใหม่  / รพช. / F3</v>
      </c>
    </row>
    <row r="44" spans="1:19" hidden="1" x14ac:dyDescent="0.6">
      <c r="A44" s="99">
        <f>COUNTA($E$2:E44)</f>
        <v>43</v>
      </c>
      <c r="B44" s="211">
        <v>1</v>
      </c>
      <c r="C44" s="212" t="s">
        <v>3375</v>
      </c>
      <c r="D44" s="212" t="s">
        <v>3376</v>
      </c>
      <c r="E44" s="212" t="s">
        <v>99</v>
      </c>
      <c r="F44" s="212" t="s">
        <v>3377</v>
      </c>
      <c r="G44" s="212" t="s">
        <v>3378</v>
      </c>
      <c r="H44" s="212" t="s">
        <v>3048</v>
      </c>
      <c r="I44" s="213" t="str">
        <f t="shared" si="0"/>
        <v>รพช.</v>
      </c>
      <c r="J44" s="211" t="s">
        <v>3183</v>
      </c>
      <c r="K44" s="214">
        <v>25</v>
      </c>
      <c r="L44" s="212" t="s">
        <v>3193</v>
      </c>
      <c r="M44" s="212" t="s">
        <v>0</v>
      </c>
      <c r="N44" s="212" t="s">
        <v>3379</v>
      </c>
      <c r="O44" s="212" t="s">
        <v>3380</v>
      </c>
      <c r="P44" s="212" t="s">
        <v>3381</v>
      </c>
      <c r="Q44" s="212" t="s">
        <v>3382</v>
      </c>
      <c r="R44" s="212" t="s">
        <v>3146</v>
      </c>
      <c r="S44" s="210" t="str">
        <f t="shared" si="1"/>
        <v>1 / เชียงใหม่  / รพช. / F3</v>
      </c>
    </row>
    <row r="45" spans="1:19" hidden="1" x14ac:dyDescent="0.6">
      <c r="A45" s="99">
        <f>COUNTA($E$2:E45)</f>
        <v>44</v>
      </c>
      <c r="B45" s="211">
        <v>1</v>
      </c>
      <c r="C45" s="212" t="s">
        <v>3383</v>
      </c>
      <c r="D45" s="212" t="s">
        <v>3384</v>
      </c>
      <c r="E45" s="212" t="s">
        <v>133</v>
      </c>
      <c r="F45" s="212" t="s">
        <v>3385</v>
      </c>
      <c r="G45" s="212" t="s">
        <v>3386</v>
      </c>
      <c r="H45" s="212" t="s">
        <v>3202</v>
      </c>
      <c r="I45" s="213" t="str">
        <f t="shared" si="0"/>
        <v>รพท.</v>
      </c>
      <c r="J45" s="211" t="s">
        <v>3387</v>
      </c>
      <c r="K45" s="214">
        <v>502</v>
      </c>
      <c r="L45" s="212" t="s">
        <v>3388</v>
      </c>
      <c r="M45" s="212" t="s">
        <v>4</v>
      </c>
      <c r="N45" s="212" t="s">
        <v>3389</v>
      </c>
      <c r="O45" s="212" t="s">
        <v>3390</v>
      </c>
      <c r="P45" s="212" t="s">
        <v>3391</v>
      </c>
      <c r="Q45" s="212" t="s">
        <v>3392</v>
      </c>
      <c r="R45" s="212" t="s">
        <v>3043</v>
      </c>
      <c r="S45" s="210" t="str">
        <f t="shared" si="1"/>
        <v>1 / น่าน  / รพท. / S</v>
      </c>
    </row>
    <row r="46" spans="1:19" hidden="1" x14ac:dyDescent="0.6">
      <c r="A46" s="99">
        <f>COUNTA($E$2:E46)</f>
        <v>45</v>
      </c>
      <c r="B46" s="211">
        <v>1</v>
      </c>
      <c r="C46" s="212" t="s">
        <v>3393</v>
      </c>
      <c r="D46" s="212" t="s">
        <v>3394</v>
      </c>
      <c r="E46" s="212" t="s">
        <v>145</v>
      </c>
      <c r="F46" s="212" t="s">
        <v>3395</v>
      </c>
      <c r="G46" s="212" t="s">
        <v>3396</v>
      </c>
      <c r="H46" s="212" t="s">
        <v>3048</v>
      </c>
      <c r="I46" s="213" t="str">
        <f t="shared" si="0"/>
        <v>รพช.</v>
      </c>
      <c r="J46" s="211" t="s">
        <v>3049</v>
      </c>
      <c r="K46" s="214">
        <v>120</v>
      </c>
      <c r="L46" s="212" t="s">
        <v>3388</v>
      </c>
      <c r="M46" s="212" t="s">
        <v>4</v>
      </c>
      <c r="N46" s="212" t="s">
        <v>3397</v>
      </c>
      <c r="O46" s="212" t="s">
        <v>3398</v>
      </c>
      <c r="P46" s="212" t="s">
        <v>3399</v>
      </c>
      <c r="Q46" s="212" t="s">
        <v>3400</v>
      </c>
      <c r="R46" s="212" t="s">
        <v>3113</v>
      </c>
      <c r="S46" s="210" t="str">
        <f t="shared" si="1"/>
        <v>1 / น่าน  / รพช. / M2</v>
      </c>
    </row>
    <row r="47" spans="1:19" hidden="1" x14ac:dyDescent="0.6">
      <c r="A47" s="99">
        <f>COUNTA($E$2:E47)</f>
        <v>46</v>
      </c>
      <c r="B47" s="211">
        <v>1</v>
      </c>
      <c r="C47" s="212" t="s">
        <v>3401</v>
      </c>
      <c r="D47" s="212" t="s">
        <v>3402</v>
      </c>
      <c r="E47" s="212" t="s">
        <v>138</v>
      </c>
      <c r="F47" s="212" t="s">
        <v>3403</v>
      </c>
      <c r="G47" s="212" t="s">
        <v>3404</v>
      </c>
      <c r="H47" s="212" t="s">
        <v>3048</v>
      </c>
      <c r="I47" s="213" t="str">
        <f t="shared" si="0"/>
        <v>รพช.</v>
      </c>
      <c r="J47" s="211" t="s">
        <v>3076</v>
      </c>
      <c r="K47" s="214">
        <v>92</v>
      </c>
      <c r="L47" s="212" t="s">
        <v>3388</v>
      </c>
      <c r="M47" s="212" t="s">
        <v>4</v>
      </c>
      <c r="N47" s="212" t="s">
        <v>3405</v>
      </c>
      <c r="O47" s="212" t="s">
        <v>3406</v>
      </c>
      <c r="P47" s="212" t="s">
        <v>3407</v>
      </c>
      <c r="Q47" s="212" t="s">
        <v>3408</v>
      </c>
      <c r="R47" s="212" t="s">
        <v>3088</v>
      </c>
      <c r="S47" s="210" t="str">
        <f t="shared" si="1"/>
        <v>1 / น่าน  / รพช. / F1</v>
      </c>
    </row>
    <row r="48" spans="1:19" hidden="1" x14ac:dyDescent="0.6">
      <c r="A48" s="99">
        <f>COUNTA($E$2:E48)</f>
        <v>47</v>
      </c>
      <c r="B48" s="211">
        <v>1</v>
      </c>
      <c r="C48" s="212" t="s">
        <v>3409</v>
      </c>
      <c r="D48" s="212" t="s">
        <v>3410</v>
      </c>
      <c r="E48" s="212" t="s">
        <v>146</v>
      </c>
      <c r="F48" s="212" t="s">
        <v>3411</v>
      </c>
      <c r="G48" s="212" t="s">
        <v>3412</v>
      </c>
      <c r="H48" s="212" t="s">
        <v>3048</v>
      </c>
      <c r="I48" s="213" t="str">
        <f t="shared" si="0"/>
        <v>รพช.</v>
      </c>
      <c r="J48" s="211" t="s">
        <v>3100</v>
      </c>
      <c r="K48" s="214">
        <v>33</v>
      </c>
      <c r="L48" s="212" t="s">
        <v>3388</v>
      </c>
      <c r="M48" s="212" t="s">
        <v>4</v>
      </c>
      <c r="N48" s="212" t="s">
        <v>3413</v>
      </c>
      <c r="O48" s="212" t="s">
        <v>3414</v>
      </c>
      <c r="P48" s="212" t="s">
        <v>3415</v>
      </c>
      <c r="Q48" s="212" t="s">
        <v>3416</v>
      </c>
      <c r="R48" s="212" t="s">
        <v>3054</v>
      </c>
      <c r="S48" s="210" t="str">
        <f t="shared" si="1"/>
        <v>1 / น่าน  / รพช. / F2</v>
      </c>
    </row>
    <row r="49" spans="1:19" hidden="1" x14ac:dyDescent="0.6">
      <c r="A49" s="99">
        <f>COUNTA($E$2:E49)</f>
        <v>48</v>
      </c>
      <c r="B49" s="211">
        <v>1</v>
      </c>
      <c r="C49" s="212" t="s">
        <v>3417</v>
      </c>
      <c r="D49" s="212" t="s">
        <v>3418</v>
      </c>
      <c r="E49" s="212" t="s">
        <v>140</v>
      </c>
      <c r="F49" s="212" t="s">
        <v>3419</v>
      </c>
      <c r="G49" s="212" t="s">
        <v>3420</v>
      </c>
      <c r="H49" s="212" t="s">
        <v>3048</v>
      </c>
      <c r="I49" s="213" t="str">
        <f t="shared" si="0"/>
        <v>รพช.</v>
      </c>
      <c r="J49" s="211" t="s">
        <v>3100</v>
      </c>
      <c r="K49" s="214">
        <v>30</v>
      </c>
      <c r="L49" s="212" t="s">
        <v>3388</v>
      </c>
      <c r="M49" s="212" t="s">
        <v>4</v>
      </c>
      <c r="N49" s="212" t="s">
        <v>3421</v>
      </c>
      <c r="O49" s="212" t="s">
        <v>3422</v>
      </c>
      <c r="P49" s="212" t="s">
        <v>3423</v>
      </c>
      <c r="Q49" s="212" t="s">
        <v>3422</v>
      </c>
      <c r="R49" s="212" t="s">
        <v>3062</v>
      </c>
      <c r="S49" s="210" t="str">
        <f t="shared" si="1"/>
        <v>1 / น่าน  / รพช. / F2</v>
      </c>
    </row>
    <row r="50" spans="1:19" hidden="1" x14ac:dyDescent="0.6">
      <c r="A50" s="99">
        <f>COUNTA($E$2:E50)</f>
        <v>49</v>
      </c>
      <c r="B50" s="211">
        <v>1</v>
      </c>
      <c r="C50" s="212" t="s">
        <v>3424</v>
      </c>
      <c r="D50" s="212" t="s">
        <v>3425</v>
      </c>
      <c r="E50" s="212" t="s">
        <v>137</v>
      </c>
      <c r="F50" s="212" t="s">
        <v>3426</v>
      </c>
      <c r="G50" s="212" t="s">
        <v>3427</v>
      </c>
      <c r="H50" s="212" t="s">
        <v>3048</v>
      </c>
      <c r="I50" s="213" t="str">
        <f t="shared" si="0"/>
        <v>รพช.</v>
      </c>
      <c r="J50" s="211" t="s">
        <v>3100</v>
      </c>
      <c r="K50" s="214">
        <v>45</v>
      </c>
      <c r="L50" s="212" t="s">
        <v>3388</v>
      </c>
      <c r="M50" s="212" t="s">
        <v>4</v>
      </c>
      <c r="N50" s="212" t="s">
        <v>3428</v>
      </c>
      <c r="O50" s="212" t="s">
        <v>3429</v>
      </c>
      <c r="P50" s="212" t="s">
        <v>3430</v>
      </c>
      <c r="Q50" s="212" t="s">
        <v>3429</v>
      </c>
      <c r="R50" s="212" t="s">
        <v>3113</v>
      </c>
      <c r="S50" s="210" t="str">
        <f t="shared" si="1"/>
        <v>1 / น่าน  / รพช. / F2</v>
      </c>
    </row>
    <row r="51" spans="1:19" hidden="1" x14ac:dyDescent="0.6">
      <c r="A51" s="99">
        <f>COUNTA($E$2:E51)</f>
        <v>50</v>
      </c>
      <c r="B51" s="211">
        <v>1</v>
      </c>
      <c r="C51" s="212" t="s">
        <v>3431</v>
      </c>
      <c r="D51" s="212" t="s">
        <v>3432</v>
      </c>
      <c r="E51" s="212" t="s">
        <v>139</v>
      </c>
      <c r="F51" s="212" t="s">
        <v>3433</v>
      </c>
      <c r="G51" s="212" t="s">
        <v>3434</v>
      </c>
      <c r="H51" s="212" t="s">
        <v>3048</v>
      </c>
      <c r="I51" s="213" t="str">
        <f t="shared" si="0"/>
        <v>รพช.</v>
      </c>
      <c r="J51" s="211" t="s">
        <v>3100</v>
      </c>
      <c r="K51" s="214">
        <v>30</v>
      </c>
      <c r="L51" s="212" t="s">
        <v>3388</v>
      </c>
      <c r="M51" s="212" t="s">
        <v>4</v>
      </c>
      <c r="N51" s="212" t="s">
        <v>3435</v>
      </c>
      <c r="O51" s="212" t="s">
        <v>3436</v>
      </c>
      <c r="P51" s="212" t="s">
        <v>3437</v>
      </c>
      <c r="Q51" s="212" t="s">
        <v>3436</v>
      </c>
      <c r="R51" s="212" t="s">
        <v>3208</v>
      </c>
      <c r="S51" s="210" t="str">
        <f t="shared" si="1"/>
        <v>1 / น่าน  / รพช. / F2</v>
      </c>
    </row>
    <row r="52" spans="1:19" hidden="1" x14ac:dyDescent="0.6">
      <c r="A52" s="99">
        <f>COUNTA($E$2:E52)</f>
        <v>51</v>
      </c>
      <c r="B52" s="211">
        <v>1</v>
      </c>
      <c r="C52" s="212" t="s">
        <v>3438</v>
      </c>
      <c r="D52" s="212" t="s">
        <v>3439</v>
      </c>
      <c r="E52" s="212" t="s">
        <v>136</v>
      </c>
      <c r="F52" s="212" t="s">
        <v>3440</v>
      </c>
      <c r="G52" s="212" t="s">
        <v>3441</v>
      </c>
      <c r="H52" s="212" t="s">
        <v>3048</v>
      </c>
      <c r="I52" s="213" t="str">
        <f t="shared" si="0"/>
        <v>รพช.</v>
      </c>
      <c r="J52" s="211" t="s">
        <v>3100</v>
      </c>
      <c r="K52" s="214">
        <v>49</v>
      </c>
      <c r="L52" s="212" t="s">
        <v>3388</v>
      </c>
      <c r="M52" s="212" t="s">
        <v>4</v>
      </c>
      <c r="N52" s="212" t="s">
        <v>3442</v>
      </c>
      <c r="O52" s="212" t="s">
        <v>3443</v>
      </c>
      <c r="P52" s="212" t="s">
        <v>3444</v>
      </c>
      <c r="Q52" s="212" t="s">
        <v>3445</v>
      </c>
      <c r="R52" s="212" t="s">
        <v>3113</v>
      </c>
      <c r="S52" s="210" t="str">
        <f t="shared" si="1"/>
        <v>1 / น่าน  / รพช. / F2</v>
      </c>
    </row>
    <row r="53" spans="1:19" hidden="1" x14ac:dyDescent="0.6">
      <c r="A53" s="99">
        <f>COUNTA($E$2:E53)</f>
        <v>52</v>
      </c>
      <c r="B53" s="211">
        <v>1</v>
      </c>
      <c r="C53" s="212" t="s">
        <v>3446</v>
      </c>
      <c r="D53" s="212" t="s">
        <v>3447</v>
      </c>
      <c r="E53" s="212" t="s">
        <v>141</v>
      </c>
      <c r="F53" s="212" t="s">
        <v>3448</v>
      </c>
      <c r="G53" s="212" t="s">
        <v>3449</v>
      </c>
      <c r="H53" s="212" t="s">
        <v>3048</v>
      </c>
      <c r="I53" s="213" t="str">
        <f t="shared" si="0"/>
        <v>รพช.</v>
      </c>
      <c r="J53" s="211" t="s">
        <v>3100</v>
      </c>
      <c r="K53" s="214">
        <v>30</v>
      </c>
      <c r="L53" s="212" t="s">
        <v>3388</v>
      </c>
      <c r="M53" s="212" t="s">
        <v>4</v>
      </c>
      <c r="N53" s="212" t="s">
        <v>3450</v>
      </c>
      <c r="O53" s="212" t="s">
        <v>3451</v>
      </c>
      <c r="P53" s="212" t="s">
        <v>3452</v>
      </c>
      <c r="Q53" s="212" t="s">
        <v>3453</v>
      </c>
      <c r="R53" s="212" t="s">
        <v>3454</v>
      </c>
      <c r="S53" s="210" t="str">
        <f t="shared" si="1"/>
        <v>1 / น่าน  / รพช. / F2</v>
      </c>
    </row>
    <row r="54" spans="1:19" hidden="1" x14ac:dyDescent="0.6">
      <c r="A54" s="99">
        <f>COUNTA($E$2:E54)</f>
        <v>53</v>
      </c>
      <c r="B54" s="211">
        <v>1</v>
      </c>
      <c r="C54" s="212" t="s">
        <v>3455</v>
      </c>
      <c r="D54" s="212" t="s">
        <v>3456</v>
      </c>
      <c r="E54" s="212" t="s">
        <v>143</v>
      </c>
      <c r="F54" s="212" t="s">
        <v>3457</v>
      </c>
      <c r="G54" s="212" t="s">
        <v>3458</v>
      </c>
      <c r="H54" s="212" t="s">
        <v>3048</v>
      </c>
      <c r="I54" s="213" t="str">
        <f t="shared" si="0"/>
        <v>รพช.</v>
      </c>
      <c r="J54" s="211" t="s">
        <v>3100</v>
      </c>
      <c r="K54" s="214">
        <v>20</v>
      </c>
      <c r="L54" s="212" t="s">
        <v>3388</v>
      </c>
      <c r="M54" s="212" t="s">
        <v>4</v>
      </c>
      <c r="N54" s="212" t="s">
        <v>3459</v>
      </c>
      <c r="O54" s="212" t="s">
        <v>3460</v>
      </c>
      <c r="P54" s="212" t="s">
        <v>3461</v>
      </c>
      <c r="Q54" s="212" t="s">
        <v>3462</v>
      </c>
      <c r="R54" s="212" t="s">
        <v>3146</v>
      </c>
      <c r="S54" s="210" t="str">
        <f t="shared" si="1"/>
        <v>1 / น่าน  / รพช. / F2</v>
      </c>
    </row>
    <row r="55" spans="1:19" hidden="1" x14ac:dyDescent="0.6">
      <c r="A55" s="99">
        <f>COUNTA($E$2:E55)</f>
        <v>54</v>
      </c>
      <c r="B55" s="211">
        <v>1</v>
      </c>
      <c r="C55" s="212" t="s">
        <v>3463</v>
      </c>
      <c r="D55" s="212" t="s">
        <v>3464</v>
      </c>
      <c r="E55" s="212" t="s">
        <v>135</v>
      </c>
      <c r="F55" s="212" t="s">
        <v>3465</v>
      </c>
      <c r="G55" s="212" t="s">
        <v>3466</v>
      </c>
      <c r="H55" s="212" t="s">
        <v>3048</v>
      </c>
      <c r="I55" s="213" t="str">
        <f t="shared" si="0"/>
        <v>รพช.</v>
      </c>
      <c r="J55" s="211" t="s">
        <v>3100</v>
      </c>
      <c r="K55" s="214">
        <v>20</v>
      </c>
      <c r="L55" s="212" t="s">
        <v>3388</v>
      </c>
      <c r="M55" s="212" t="s">
        <v>4</v>
      </c>
      <c r="N55" s="212" t="s">
        <v>3467</v>
      </c>
      <c r="O55" s="212" t="s">
        <v>3468</v>
      </c>
      <c r="P55" s="212" t="s">
        <v>3469</v>
      </c>
      <c r="Q55" s="212" t="s">
        <v>3470</v>
      </c>
      <c r="R55" s="212" t="s">
        <v>3062</v>
      </c>
      <c r="S55" s="210" t="str">
        <f t="shared" si="1"/>
        <v>1 / น่าน  / รพช. / F2</v>
      </c>
    </row>
    <row r="56" spans="1:19" hidden="1" x14ac:dyDescent="0.6">
      <c r="A56" s="99">
        <f>COUNTA($E$2:E56)</f>
        <v>55</v>
      </c>
      <c r="B56" s="211">
        <v>1</v>
      </c>
      <c r="C56" s="212" t="s">
        <v>3471</v>
      </c>
      <c r="D56" s="212" t="s">
        <v>3472</v>
      </c>
      <c r="E56" s="212" t="s">
        <v>134</v>
      </c>
      <c r="F56" s="212" t="s">
        <v>3473</v>
      </c>
      <c r="G56" s="212" t="s">
        <v>3474</v>
      </c>
      <c r="H56" s="212" t="s">
        <v>3048</v>
      </c>
      <c r="I56" s="213" t="str">
        <f t="shared" si="0"/>
        <v>รพช.</v>
      </c>
      <c r="J56" s="211" t="s">
        <v>3100</v>
      </c>
      <c r="K56" s="214">
        <v>24</v>
      </c>
      <c r="L56" s="212" t="s">
        <v>3388</v>
      </c>
      <c r="M56" s="212" t="s">
        <v>4</v>
      </c>
      <c r="N56" s="212" t="s">
        <v>3475</v>
      </c>
      <c r="O56" s="212" t="s">
        <v>3476</v>
      </c>
      <c r="P56" s="212" t="s">
        <v>3477</v>
      </c>
      <c r="Q56" s="212" t="s">
        <v>3478</v>
      </c>
      <c r="R56" s="212" t="s">
        <v>3121</v>
      </c>
      <c r="S56" s="210" t="str">
        <f t="shared" si="1"/>
        <v>1 / น่าน  / รพช. / F2</v>
      </c>
    </row>
    <row r="57" spans="1:19" hidden="1" x14ac:dyDescent="0.6">
      <c r="A57" s="99">
        <f>COUNTA($E$2:E57)</f>
        <v>56</v>
      </c>
      <c r="B57" s="211">
        <v>1</v>
      </c>
      <c r="C57" s="212" t="s">
        <v>3479</v>
      </c>
      <c r="D57" s="212" t="s">
        <v>3480</v>
      </c>
      <c r="E57" s="212" t="s">
        <v>144</v>
      </c>
      <c r="F57" s="212" t="s">
        <v>3481</v>
      </c>
      <c r="G57" s="212" t="s">
        <v>3482</v>
      </c>
      <c r="H57" s="212" t="s">
        <v>3048</v>
      </c>
      <c r="I57" s="213" t="str">
        <f t="shared" si="0"/>
        <v>รพช.</v>
      </c>
      <c r="J57" s="211" t="s">
        <v>3100</v>
      </c>
      <c r="K57" s="214">
        <v>15</v>
      </c>
      <c r="L57" s="212" t="s">
        <v>3388</v>
      </c>
      <c r="M57" s="212" t="s">
        <v>4</v>
      </c>
      <c r="N57" s="212" t="s">
        <v>3483</v>
      </c>
      <c r="O57" s="212" t="s">
        <v>3484</v>
      </c>
      <c r="P57" s="212" t="s">
        <v>3485</v>
      </c>
      <c r="Q57" s="212" t="s">
        <v>3486</v>
      </c>
      <c r="R57" s="212" t="s">
        <v>3208</v>
      </c>
      <c r="S57" s="210" t="str">
        <f t="shared" si="1"/>
        <v>1 / น่าน  / รพช. / F2</v>
      </c>
    </row>
    <row r="58" spans="1:19" hidden="1" x14ac:dyDescent="0.6">
      <c r="A58" s="99">
        <f>COUNTA($E$2:E58)</f>
        <v>57</v>
      </c>
      <c r="B58" s="211">
        <v>1</v>
      </c>
      <c r="C58" s="212" t="s">
        <v>3487</v>
      </c>
      <c r="D58" s="212" t="s">
        <v>3488</v>
      </c>
      <c r="E58" s="212" t="s">
        <v>142</v>
      </c>
      <c r="F58" s="212" t="s">
        <v>3489</v>
      </c>
      <c r="G58" s="212" t="s">
        <v>3490</v>
      </c>
      <c r="H58" s="212" t="s">
        <v>3048</v>
      </c>
      <c r="I58" s="213" t="str">
        <f t="shared" si="0"/>
        <v>รพช.</v>
      </c>
      <c r="J58" s="211" t="s">
        <v>3100</v>
      </c>
      <c r="K58" s="214">
        <v>20</v>
      </c>
      <c r="L58" s="212" t="s">
        <v>3388</v>
      </c>
      <c r="M58" s="212" t="s">
        <v>4</v>
      </c>
      <c r="N58" s="212" t="s">
        <v>3491</v>
      </c>
      <c r="O58" s="212" t="s">
        <v>3492</v>
      </c>
      <c r="P58" s="212" t="s">
        <v>3493</v>
      </c>
      <c r="Q58" s="212" t="s">
        <v>3494</v>
      </c>
      <c r="R58" s="212" t="s">
        <v>3121</v>
      </c>
      <c r="S58" s="210" t="str">
        <f t="shared" si="1"/>
        <v>1 / น่าน  / รพช. / F2</v>
      </c>
    </row>
    <row r="59" spans="1:19" hidden="1" x14ac:dyDescent="0.6">
      <c r="A59" s="99">
        <f>COUNTA($E$2:E59)</f>
        <v>58</v>
      </c>
      <c r="B59" s="211">
        <v>1</v>
      </c>
      <c r="C59" s="212" t="s">
        <v>3495</v>
      </c>
      <c r="D59" s="212" t="s">
        <v>3496</v>
      </c>
      <c r="E59" s="212" t="s">
        <v>147</v>
      </c>
      <c r="F59" s="212" t="s">
        <v>3497</v>
      </c>
      <c r="G59" s="212" t="s">
        <v>3498</v>
      </c>
      <c r="H59" s="212" t="s">
        <v>3048</v>
      </c>
      <c r="I59" s="213" t="str">
        <f t="shared" si="0"/>
        <v>รพช.</v>
      </c>
      <c r="J59" s="211" t="s">
        <v>3183</v>
      </c>
      <c r="K59" s="214">
        <v>0</v>
      </c>
      <c r="L59" s="212" t="s">
        <v>3388</v>
      </c>
      <c r="M59" s="212" t="s">
        <v>4</v>
      </c>
      <c r="N59" s="212" t="s">
        <v>3499</v>
      </c>
      <c r="O59" s="212" t="s">
        <v>3500</v>
      </c>
      <c r="P59" s="212" t="s">
        <v>3501</v>
      </c>
      <c r="Q59" s="212" t="s">
        <v>3502</v>
      </c>
      <c r="R59" s="212" t="s">
        <v>3043</v>
      </c>
      <c r="S59" s="210" t="str">
        <f t="shared" si="1"/>
        <v>1 / น่าน  / รพช. / F3</v>
      </c>
    </row>
    <row r="60" spans="1:19" hidden="1" x14ac:dyDescent="0.6">
      <c r="A60" s="99">
        <f>COUNTA($E$2:E60)</f>
        <v>59</v>
      </c>
      <c r="B60" s="211">
        <v>1</v>
      </c>
      <c r="C60" s="212" t="s">
        <v>3503</v>
      </c>
      <c r="D60" s="212" t="s">
        <v>3504</v>
      </c>
      <c r="E60" s="212" t="s">
        <v>148</v>
      </c>
      <c r="F60" s="212" t="s">
        <v>3505</v>
      </c>
      <c r="G60" s="212" t="s">
        <v>3506</v>
      </c>
      <c r="H60" s="212" t="s">
        <v>3202</v>
      </c>
      <c r="I60" s="213" t="str">
        <f t="shared" si="0"/>
        <v>รพท.</v>
      </c>
      <c r="J60" s="211" t="s">
        <v>3387</v>
      </c>
      <c r="K60" s="214">
        <v>400</v>
      </c>
      <c r="L60" s="212" t="s">
        <v>3507</v>
      </c>
      <c r="M60" s="212" t="s">
        <v>5</v>
      </c>
      <c r="N60" s="212" t="s">
        <v>3508</v>
      </c>
      <c r="O60" s="212" t="s">
        <v>3509</v>
      </c>
      <c r="P60" s="212" t="s">
        <v>3510</v>
      </c>
      <c r="Q60" s="212" t="s">
        <v>3511</v>
      </c>
      <c r="R60" s="212" t="s">
        <v>3043</v>
      </c>
      <c r="S60" s="210" t="str">
        <f t="shared" si="1"/>
        <v>1 / พะเยา  / รพท. / S</v>
      </c>
    </row>
    <row r="61" spans="1:19" hidden="1" x14ac:dyDescent="0.6">
      <c r="A61" s="99">
        <f>COUNTA($E$2:E61)</f>
        <v>60</v>
      </c>
      <c r="B61" s="211">
        <v>1</v>
      </c>
      <c r="C61" s="212" t="s">
        <v>3512</v>
      </c>
      <c r="D61" s="212" t="s">
        <v>3513</v>
      </c>
      <c r="E61" s="212" t="s">
        <v>149</v>
      </c>
      <c r="F61" s="212" t="s">
        <v>3514</v>
      </c>
      <c r="G61" s="212" t="s">
        <v>3515</v>
      </c>
      <c r="H61" s="212" t="s">
        <v>3202</v>
      </c>
      <c r="I61" s="213" t="str">
        <f t="shared" si="0"/>
        <v>รพท.</v>
      </c>
      <c r="J61" s="211" t="s">
        <v>3203</v>
      </c>
      <c r="K61" s="214">
        <v>231</v>
      </c>
      <c r="L61" s="212" t="s">
        <v>3507</v>
      </c>
      <c r="M61" s="212" t="s">
        <v>5</v>
      </c>
      <c r="N61" s="212" t="s">
        <v>3516</v>
      </c>
      <c r="O61" s="212" t="s">
        <v>3517</v>
      </c>
      <c r="P61" s="212" t="s">
        <v>3518</v>
      </c>
      <c r="Q61" s="212" t="s">
        <v>3519</v>
      </c>
      <c r="R61" s="212" t="s">
        <v>3043</v>
      </c>
      <c r="S61" s="210" t="str">
        <f t="shared" si="1"/>
        <v>1 / พะเยา  / รพท. / M1</v>
      </c>
    </row>
    <row r="62" spans="1:19" hidden="1" x14ac:dyDescent="0.6">
      <c r="A62" s="99">
        <f>COUNTA($E$2:E62)</f>
        <v>61</v>
      </c>
      <c r="B62" s="211">
        <v>1</v>
      </c>
      <c r="C62" s="212" t="s">
        <v>3520</v>
      </c>
      <c r="D62" s="212" t="s">
        <v>3521</v>
      </c>
      <c r="E62" s="212" t="s">
        <v>150</v>
      </c>
      <c r="F62" s="212" t="s">
        <v>3522</v>
      </c>
      <c r="G62" s="212" t="s">
        <v>3523</v>
      </c>
      <c r="H62" s="212" t="s">
        <v>3048</v>
      </c>
      <c r="I62" s="213" t="str">
        <f t="shared" si="0"/>
        <v>รพช.</v>
      </c>
      <c r="J62" s="211" t="s">
        <v>3100</v>
      </c>
      <c r="K62" s="214">
        <v>52</v>
      </c>
      <c r="L62" s="212" t="s">
        <v>3507</v>
      </c>
      <c r="M62" s="212" t="s">
        <v>5</v>
      </c>
      <c r="N62" s="212" t="s">
        <v>3524</v>
      </c>
      <c r="O62" s="212" t="s">
        <v>3525</v>
      </c>
      <c r="P62" s="212" t="s">
        <v>3526</v>
      </c>
      <c r="Q62" s="212" t="s">
        <v>3527</v>
      </c>
      <c r="R62" s="212" t="s">
        <v>3300</v>
      </c>
      <c r="S62" s="210" t="str">
        <f t="shared" si="1"/>
        <v>1 / พะเยา  / รพช. / F2</v>
      </c>
    </row>
    <row r="63" spans="1:19" hidden="1" x14ac:dyDescent="0.6">
      <c r="A63" s="99">
        <f>COUNTA($E$2:E63)</f>
        <v>62</v>
      </c>
      <c r="B63" s="211">
        <v>1</v>
      </c>
      <c r="C63" s="212" t="s">
        <v>3528</v>
      </c>
      <c r="D63" s="212" t="s">
        <v>3529</v>
      </c>
      <c r="E63" s="212" t="s">
        <v>151</v>
      </c>
      <c r="F63" s="212" t="s">
        <v>3530</v>
      </c>
      <c r="G63" s="212" t="s">
        <v>3531</v>
      </c>
      <c r="H63" s="212" t="s">
        <v>3048</v>
      </c>
      <c r="I63" s="213" t="str">
        <f t="shared" si="0"/>
        <v>รพช.</v>
      </c>
      <c r="J63" s="211" t="s">
        <v>3100</v>
      </c>
      <c r="K63" s="214">
        <v>30</v>
      </c>
      <c r="L63" s="212" t="s">
        <v>3507</v>
      </c>
      <c r="M63" s="212" t="s">
        <v>5</v>
      </c>
      <c r="N63" s="212" t="s">
        <v>3532</v>
      </c>
      <c r="O63" s="212" t="s">
        <v>3533</v>
      </c>
      <c r="P63" s="212" t="s">
        <v>3534</v>
      </c>
      <c r="Q63" s="212" t="s">
        <v>3535</v>
      </c>
      <c r="R63" s="212" t="s">
        <v>3054</v>
      </c>
      <c r="S63" s="210" t="str">
        <f t="shared" si="1"/>
        <v>1 / พะเยา  / รพช. / F2</v>
      </c>
    </row>
    <row r="64" spans="1:19" hidden="1" x14ac:dyDescent="0.6">
      <c r="A64" s="99">
        <f>COUNTA($E$2:E64)</f>
        <v>63</v>
      </c>
      <c r="B64" s="211">
        <v>1</v>
      </c>
      <c r="C64" s="212" t="s">
        <v>3536</v>
      </c>
      <c r="D64" s="212" t="s">
        <v>3537</v>
      </c>
      <c r="E64" s="212" t="s">
        <v>152</v>
      </c>
      <c r="F64" s="212" t="s">
        <v>3538</v>
      </c>
      <c r="G64" s="212" t="s">
        <v>3539</v>
      </c>
      <c r="H64" s="212" t="s">
        <v>3048</v>
      </c>
      <c r="I64" s="213" t="str">
        <f t="shared" si="0"/>
        <v>รพช.</v>
      </c>
      <c r="J64" s="211" t="s">
        <v>3100</v>
      </c>
      <c r="K64" s="214">
        <v>76</v>
      </c>
      <c r="L64" s="212" t="s">
        <v>3507</v>
      </c>
      <c r="M64" s="212" t="s">
        <v>5</v>
      </c>
      <c r="N64" s="212" t="s">
        <v>3540</v>
      </c>
      <c r="O64" s="212" t="s">
        <v>3541</v>
      </c>
      <c r="P64" s="212" t="s">
        <v>3542</v>
      </c>
      <c r="Q64" s="212" t="s">
        <v>3543</v>
      </c>
      <c r="R64" s="212" t="s">
        <v>3188</v>
      </c>
      <c r="S64" s="210" t="str">
        <f t="shared" si="1"/>
        <v>1 / พะเยา  / รพช. / F2</v>
      </c>
    </row>
    <row r="65" spans="1:19" hidden="1" x14ac:dyDescent="0.6">
      <c r="A65" s="99">
        <f>COUNTA($E$2:E65)</f>
        <v>64</v>
      </c>
      <c r="B65" s="211">
        <v>1</v>
      </c>
      <c r="C65" s="212" t="s">
        <v>3544</v>
      </c>
      <c r="D65" s="212" t="s">
        <v>3545</v>
      </c>
      <c r="E65" s="212" t="s">
        <v>153</v>
      </c>
      <c r="F65" s="212" t="s">
        <v>3546</v>
      </c>
      <c r="G65" s="212" t="s">
        <v>3547</v>
      </c>
      <c r="H65" s="212" t="s">
        <v>3048</v>
      </c>
      <c r="I65" s="213" t="str">
        <f t="shared" si="0"/>
        <v>รพช.</v>
      </c>
      <c r="J65" s="211" t="s">
        <v>3100</v>
      </c>
      <c r="K65" s="214">
        <v>33</v>
      </c>
      <c r="L65" s="212" t="s">
        <v>3507</v>
      </c>
      <c r="M65" s="212" t="s">
        <v>5</v>
      </c>
      <c r="N65" s="212" t="s">
        <v>3548</v>
      </c>
      <c r="O65" s="212" t="s">
        <v>3549</v>
      </c>
      <c r="P65" s="212" t="s">
        <v>3550</v>
      </c>
      <c r="Q65" s="212" t="s">
        <v>3551</v>
      </c>
      <c r="R65" s="212" t="s">
        <v>3054</v>
      </c>
      <c r="S65" s="210" t="str">
        <f t="shared" si="1"/>
        <v>1 / พะเยา  / รพช. / F2</v>
      </c>
    </row>
    <row r="66" spans="1:19" hidden="1" x14ac:dyDescent="0.6">
      <c r="A66" s="99">
        <f>COUNTA($E$2:E66)</f>
        <v>65</v>
      </c>
      <c r="B66" s="211">
        <v>1</v>
      </c>
      <c r="C66" s="212" t="s">
        <v>3552</v>
      </c>
      <c r="D66" s="212" t="s">
        <v>3553</v>
      </c>
      <c r="E66" s="212" t="s">
        <v>154</v>
      </c>
      <c r="F66" s="212" t="s">
        <v>3554</v>
      </c>
      <c r="G66" s="212" t="s">
        <v>3555</v>
      </c>
      <c r="H66" s="212" t="s">
        <v>3048</v>
      </c>
      <c r="I66" s="213" t="str">
        <f t="shared" si="0"/>
        <v>รพช.</v>
      </c>
      <c r="J66" s="211" t="s">
        <v>3100</v>
      </c>
      <c r="K66" s="214">
        <v>30</v>
      </c>
      <c r="L66" s="212" t="s">
        <v>3507</v>
      </c>
      <c r="M66" s="212" t="s">
        <v>5</v>
      </c>
      <c r="N66" s="212" t="s">
        <v>3556</v>
      </c>
      <c r="O66" s="212" t="s">
        <v>3557</v>
      </c>
      <c r="P66" s="212" t="s">
        <v>3558</v>
      </c>
      <c r="Q66" s="212" t="s">
        <v>3559</v>
      </c>
      <c r="R66" s="212" t="s">
        <v>3232</v>
      </c>
      <c r="S66" s="210" t="str">
        <f t="shared" si="1"/>
        <v>1 / พะเยา  / รพช. / F2</v>
      </c>
    </row>
    <row r="67" spans="1:19" hidden="1" x14ac:dyDescent="0.6">
      <c r="A67" s="99">
        <f>COUNTA($E$2:E67)</f>
        <v>66</v>
      </c>
      <c r="B67" s="211">
        <v>1</v>
      </c>
      <c r="C67" s="212" t="s">
        <v>3560</v>
      </c>
      <c r="D67" s="212" t="s">
        <v>3561</v>
      </c>
      <c r="E67" s="212" t="s">
        <v>156</v>
      </c>
      <c r="F67" s="212" t="s">
        <v>3562</v>
      </c>
      <c r="G67" s="212" t="s">
        <v>3563</v>
      </c>
      <c r="H67" s="212" t="s">
        <v>3048</v>
      </c>
      <c r="I67" s="213" t="str">
        <f t="shared" ref="I67:I130" si="2">IF(H67="โรงพยาบาลศูนย์","รพศ.",IF(H67="โรงพยาบาลชุมชน","รพช.","รพท."))</f>
        <v>รพช.</v>
      </c>
      <c r="J67" s="211" t="s">
        <v>3183</v>
      </c>
      <c r="K67" s="214">
        <v>0</v>
      </c>
      <c r="L67" s="212" t="s">
        <v>3507</v>
      </c>
      <c r="M67" s="212" t="s">
        <v>5</v>
      </c>
      <c r="N67" s="212" t="s">
        <v>3564</v>
      </c>
      <c r="O67" s="212" t="s">
        <v>3565</v>
      </c>
      <c r="P67" s="212" t="s">
        <v>3566</v>
      </c>
      <c r="Q67" s="212" t="s">
        <v>3567</v>
      </c>
      <c r="R67" s="212" t="s">
        <v>3043</v>
      </c>
      <c r="S67" s="210" t="str">
        <f t="shared" ref="S67:S130" si="3">CONCATENATE(B67," / ",M67," "," / ",I67," / ",J67)</f>
        <v>1 / พะเยา  / รพช. / F3</v>
      </c>
    </row>
    <row r="68" spans="1:19" hidden="1" x14ac:dyDescent="0.6">
      <c r="A68" s="99">
        <f>COUNTA($E$2:E68)</f>
        <v>67</v>
      </c>
      <c r="B68" s="211">
        <v>1</v>
      </c>
      <c r="C68" s="212" t="s">
        <v>3568</v>
      </c>
      <c r="D68" s="212" t="s">
        <v>3569</v>
      </c>
      <c r="E68" s="212" t="s">
        <v>155</v>
      </c>
      <c r="F68" s="212" t="s">
        <v>3570</v>
      </c>
      <c r="G68" s="212" t="s">
        <v>3571</v>
      </c>
      <c r="H68" s="212" t="s">
        <v>3048</v>
      </c>
      <c r="I68" s="213" t="str">
        <f t="shared" si="2"/>
        <v>รพช.</v>
      </c>
      <c r="J68" s="211" t="s">
        <v>3183</v>
      </c>
      <c r="K68" s="214">
        <v>5</v>
      </c>
      <c r="L68" s="212" t="s">
        <v>3507</v>
      </c>
      <c r="M68" s="212" t="s">
        <v>5</v>
      </c>
      <c r="N68" s="212" t="s">
        <v>3572</v>
      </c>
      <c r="O68" s="212" t="s">
        <v>3573</v>
      </c>
      <c r="P68" s="212" t="s">
        <v>3574</v>
      </c>
      <c r="Q68" s="212" t="s">
        <v>3575</v>
      </c>
      <c r="R68" s="212" t="s">
        <v>3043</v>
      </c>
      <c r="S68" s="210" t="str">
        <f t="shared" si="3"/>
        <v>1 / พะเยา  / รพช. / F3</v>
      </c>
    </row>
    <row r="69" spans="1:19" hidden="1" x14ac:dyDescent="0.6">
      <c r="A69" s="99">
        <f>COUNTA($E$2:E69)</f>
        <v>68</v>
      </c>
      <c r="B69" s="211">
        <v>1</v>
      </c>
      <c r="C69" s="212" t="s">
        <v>3576</v>
      </c>
      <c r="D69" s="212" t="s">
        <v>3577</v>
      </c>
      <c r="E69" s="212" t="s">
        <v>118</v>
      </c>
      <c r="F69" s="212" t="s">
        <v>3578</v>
      </c>
      <c r="G69" s="212" t="s">
        <v>3579</v>
      </c>
      <c r="H69" s="212" t="s">
        <v>3202</v>
      </c>
      <c r="I69" s="213" t="str">
        <f t="shared" si="2"/>
        <v>รพท.</v>
      </c>
      <c r="J69" s="211" t="s">
        <v>3387</v>
      </c>
      <c r="K69" s="214">
        <v>502</v>
      </c>
      <c r="L69" s="212" t="s">
        <v>3580</v>
      </c>
      <c r="M69" s="212" t="s">
        <v>2</v>
      </c>
      <c r="N69" s="212" t="s">
        <v>3581</v>
      </c>
      <c r="O69" s="212" t="s">
        <v>3582</v>
      </c>
      <c r="P69" s="212" t="s">
        <v>3583</v>
      </c>
      <c r="Q69" s="212" t="s">
        <v>3392</v>
      </c>
      <c r="R69" s="212" t="s">
        <v>3043</v>
      </c>
      <c r="S69" s="210" t="str">
        <f t="shared" si="3"/>
        <v>1 / แพร่  / รพท. / S</v>
      </c>
    </row>
    <row r="70" spans="1:19" hidden="1" x14ac:dyDescent="0.6">
      <c r="A70" s="99">
        <f>COUNTA($E$2:E70)</f>
        <v>69</v>
      </c>
      <c r="B70" s="211">
        <v>1</v>
      </c>
      <c r="C70" s="212" t="s">
        <v>3584</v>
      </c>
      <c r="D70" s="212" t="s">
        <v>3585</v>
      </c>
      <c r="E70" s="212" t="s">
        <v>125</v>
      </c>
      <c r="F70" s="212" t="s">
        <v>3586</v>
      </c>
      <c r="G70" s="212" t="s">
        <v>3587</v>
      </c>
      <c r="H70" s="212" t="s">
        <v>3048</v>
      </c>
      <c r="I70" s="213" t="str">
        <f t="shared" si="2"/>
        <v>รพช.</v>
      </c>
      <c r="J70" s="211" t="s">
        <v>3076</v>
      </c>
      <c r="K70" s="214">
        <v>40</v>
      </c>
      <c r="L70" s="212" t="s">
        <v>3580</v>
      </c>
      <c r="M70" s="212" t="s">
        <v>2</v>
      </c>
      <c r="N70" s="212" t="s">
        <v>3588</v>
      </c>
      <c r="O70" s="212" t="s">
        <v>3589</v>
      </c>
      <c r="P70" s="212" t="s">
        <v>3590</v>
      </c>
      <c r="Q70" s="212" t="s">
        <v>3589</v>
      </c>
      <c r="R70" s="212" t="s">
        <v>3232</v>
      </c>
      <c r="S70" s="210" t="str">
        <f t="shared" si="3"/>
        <v>1 / แพร่  / รพช. / F1</v>
      </c>
    </row>
    <row r="71" spans="1:19" hidden="1" x14ac:dyDescent="0.6">
      <c r="A71" s="99">
        <f>COUNTA($E$2:E71)</f>
        <v>70</v>
      </c>
      <c r="B71" s="211">
        <v>1</v>
      </c>
      <c r="C71" s="212" t="s">
        <v>3591</v>
      </c>
      <c r="D71" s="212" t="s">
        <v>3592</v>
      </c>
      <c r="E71" s="212" t="s">
        <v>119</v>
      </c>
      <c r="F71" s="212" t="s">
        <v>3593</v>
      </c>
      <c r="G71" s="212" t="s">
        <v>3594</v>
      </c>
      <c r="H71" s="212" t="s">
        <v>3048</v>
      </c>
      <c r="I71" s="213" t="str">
        <f t="shared" si="2"/>
        <v>รพช.</v>
      </c>
      <c r="J71" s="211" t="s">
        <v>3100</v>
      </c>
      <c r="K71" s="214">
        <v>39</v>
      </c>
      <c r="L71" s="212" t="s">
        <v>3580</v>
      </c>
      <c r="M71" s="212" t="s">
        <v>2</v>
      </c>
      <c r="N71" s="212" t="s">
        <v>3595</v>
      </c>
      <c r="O71" s="212" t="s">
        <v>3596</v>
      </c>
      <c r="P71" s="212" t="s">
        <v>3597</v>
      </c>
      <c r="Q71" s="212" t="s">
        <v>3598</v>
      </c>
      <c r="R71" s="212" t="s">
        <v>3113</v>
      </c>
      <c r="S71" s="210" t="str">
        <f t="shared" si="3"/>
        <v>1 / แพร่  / รพช. / F2</v>
      </c>
    </row>
    <row r="72" spans="1:19" hidden="1" x14ac:dyDescent="0.6">
      <c r="A72" s="99">
        <f>COUNTA($E$2:E72)</f>
        <v>71</v>
      </c>
      <c r="B72" s="211">
        <v>1</v>
      </c>
      <c r="C72" s="212" t="s">
        <v>3599</v>
      </c>
      <c r="D72" s="212" t="s">
        <v>3600</v>
      </c>
      <c r="E72" s="212" t="s">
        <v>120</v>
      </c>
      <c r="F72" s="212" t="s">
        <v>3601</v>
      </c>
      <c r="G72" s="212" t="s">
        <v>3602</v>
      </c>
      <c r="H72" s="212" t="s">
        <v>3048</v>
      </c>
      <c r="I72" s="213" t="str">
        <f t="shared" si="2"/>
        <v>รพช.</v>
      </c>
      <c r="J72" s="211" t="s">
        <v>3100</v>
      </c>
      <c r="K72" s="214">
        <v>60</v>
      </c>
      <c r="L72" s="212" t="s">
        <v>3580</v>
      </c>
      <c r="M72" s="212" t="s">
        <v>2</v>
      </c>
      <c r="N72" s="212" t="s">
        <v>3603</v>
      </c>
      <c r="O72" s="212" t="s">
        <v>3604</v>
      </c>
      <c r="P72" s="212" t="s">
        <v>3605</v>
      </c>
      <c r="Q72" s="212" t="s">
        <v>3606</v>
      </c>
      <c r="R72" s="212" t="s">
        <v>3113</v>
      </c>
      <c r="S72" s="210" t="str">
        <f t="shared" si="3"/>
        <v>1 / แพร่  / รพช. / F2</v>
      </c>
    </row>
    <row r="73" spans="1:19" hidden="1" x14ac:dyDescent="0.6">
      <c r="A73" s="99">
        <f>COUNTA($E$2:E73)</f>
        <v>72</v>
      </c>
      <c r="B73" s="211">
        <v>1</v>
      </c>
      <c r="C73" s="212" t="s">
        <v>3607</v>
      </c>
      <c r="D73" s="212" t="s">
        <v>3608</v>
      </c>
      <c r="E73" s="212" t="s">
        <v>123</v>
      </c>
      <c r="F73" s="212" t="s">
        <v>3609</v>
      </c>
      <c r="G73" s="212" t="s">
        <v>3610</v>
      </c>
      <c r="H73" s="212" t="s">
        <v>3048</v>
      </c>
      <c r="I73" s="213" t="str">
        <f t="shared" si="2"/>
        <v>รพช.</v>
      </c>
      <c r="J73" s="211" t="s">
        <v>3100</v>
      </c>
      <c r="K73" s="214">
        <v>36</v>
      </c>
      <c r="L73" s="212" t="s">
        <v>3580</v>
      </c>
      <c r="M73" s="212" t="s">
        <v>2</v>
      </c>
      <c r="N73" s="212" t="s">
        <v>3611</v>
      </c>
      <c r="O73" s="212" t="s">
        <v>3612</v>
      </c>
      <c r="P73" s="212" t="s">
        <v>3613</v>
      </c>
      <c r="Q73" s="212" t="s">
        <v>3612</v>
      </c>
      <c r="R73" s="212" t="s">
        <v>3188</v>
      </c>
      <c r="S73" s="210" t="str">
        <f t="shared" si="3"/>
        <v>1 / แพร่  / รพช. / F2</v>
      </c>
    </row>
    <row r="74" spans="1:19" hidden="1" x14ac:dyDescent="0.6">
      <c r="A74" s="99">
        <f>COUNTA($E$2:E74)</f>
        <v>73</v>
      </c>
      <c r="B74" s="211">
        <v>1</v>
      </c>
      <c r="C74" s="212" t="s">
        <v>3614</v>
      </c>
      <c r="D74" s="212" t="s">
        <v>3615</v>
      </c>
      <c r="E74" s="212" t="s">
        <v>122</v>
      </c>
      <c r="F74" s="212" t="s">
        <v>3616</v>
      </c>
      <c r="G74" s="212" t="s">
        <v>3617</v>
      </c>
      <c r="H74" s="212" t="s">
        <v>3048</v>
      </c>
      <c r="I74" s="213" t="str">
        <f t="shared" si="2"/>
        <v>รพช.</v>
      </c>
      <c r="J74" s="211" t="s">
        <v>3100</v>
      </c>
      <c r="K74" s="214">
        <v>55</v>
      </c>
      <c r="L74" s="212" t="s">
        <v>3580</v>
      </c>
      <c r="M74" s="212" t="s">
        <v>2</v>
      </c>
      <c r="N74" s="212" t="s">
        <v>3618</v>
      </c>
      <c r="O74" s="212" t="s">
        <v>3619</v>
      </c>
      <c r="P74" s="212" t="s">
        <v>3620</v>
      </c>
      <c r="Q74" s="212" t="s">
        <v>3621</v>
      </c>
      <c r="R74" s="212" t="s">
        <v>3121</v>
      </c>
      <c r="S74" s="210" t="str">
        <f t="shared" si="3"/>
        <v>1 / แพร่  / รพช. / F2</v>
      </c>
    </row>
    <row r="75" spans="1:19" hidden="1" x14ac:dyDescent="0.6">
      <c r="A75" s="99">
        <f>COUNTA($E$2:E75)</f>
        <v>74</v>
      </c>
      <c r="B75" s="211">
        <v>1</v>
      </c>
      <c r="C75" s="216" t="s">
        <v>3622</v>
      </c>
      <c r="D75" s="212" t="s">
        <v>3623</v>
      </c>
      <c r="E75" s="212" t="s">
        <v>121</v>
      </c>
      <c r="F75" s="212" t="s">
        <v>3624</v>
      </c>
      <c r="G75" s="212" t="s">
        <v>3625</v>
      </c>
      <c r="H75" s="212" t="s">
        <v>3048</v>
      </c>
      <c r="I75" s="213" t="str">
        <f t="shared" si="2"/>
        <v>รพช.</v>
      </c>
      <c r="J75" s="211" t="s">
        <v>3100</v>
      </c>
      <c r="K75" s="214">
        <v>64</v>
      </c>
      <c r="L75" s="212" t="s">
        <v>3580</v>
      </c>
      <c r="M75" s="212" t="s">
        <v>2</v>
      </c>
      <c r="N75" s="212" t="s">
        <v>3626</v>
      </c>
      <c r="O75" s="212" t="s">
        <v>3627</v>
      </c>
      <c r="P75" s="216" t="s">
        <v>3628</v>
      </c>
      <c r="Q75" s="212" t="s">
        <v>3629</v>
      </c>
      <c r="R75" s="216" t="s">
        <v>3146</v>
      </c>
      <c r="S75" s="210" t="str">
        <f t="shared" si="3"/>
        <v>1 / แพร่  / รพช. / F2</v>
      </c>
    </row>
    <row r="76" spans="1:19" hidden="1" x14ac:dyDescent="0.6">
      <c r="A76" s="99">
        <f>COUNTA($E$2:E76)</f>
        <v>75</v>
      </c>
      <c r="B76" s="211">
        <v>1</v>
      </c>
      <c r="C76" s="212" t="s">
        <v>3630</v>
      </c>
      <c r="D76" s="212" t="s">
        <v>3631</v>
      </c>
      <c r="E76" s="212" t="s">
        <v>124</v>
      </c>
      <c r="F76" s="212" t="s">
        <v>3632</v>
      </c>
      <c r="G76" s="212" t="s">
        <v>3633</v>
      </c>
      <c r="H76" s="212" t="s">
        <v>3048</v>
      </c>
      <c r="I76" s="213" t="str">
        <f t="shared" si="2"/>
        <v>รพช.</v>
      </c>
      <c r="J76" s="211" t="s">
        <v>3100</v>
      </c>
      <c r="K76" s="214">
        <v>32</v>
      </c>
      <c r="L76" s="212" t="s">
        <v>3580</v>
      </c>
      <c r="M76" s="212" t="s">
        <v>2</v>
      </c>
      <c r="N76" s="212" t="s">
        <v>3634</v>
      </c>
      <c r="O76" s="212" t="s">
        <v>3635</v>
      </c>
      <c r="P76" s="212" t="s">
        <v>3636</v>
      </c>
      <c r="Q76" s="212" t="s">
        <v>3637</v>
      </c>
      <c r="R76" s="212" t="s">
        <v>3121</v>
      </c>
      <c r="S76" s="210" t="str">
        <f t="shared" si="3"/>
        <v>1 / แพร่  / รพช. / F2</v>
      </c>
    </row>
    <row r="77" spans="1:19" hidden="1" x14ac:dyDescent="0.6">
      <c r="A77" s="99">
        <f>COUNTA($E$2:E77)</f>
        <v>76</v>
      </c>
      <c r="B77" s="211">
        <v>1</v>
      </c>
      <c r="C77" s="212" t="s">
        <v>3638</v>
      </c>
      <c r="D77" s="212" t="s">
        <v>3639</v>
      </c>
      <c r="E77" s="212" t="s">
        <v>126</v>
      </c>
      <c r="F77" s="212" t="s">
        <v>3640</v>
      </c>
      <c r="G77" s="212" t="s">
        <v>3641</v>
      </c>
      <c r="H77" s="212" t="s">
        <v>3202</v>
      </c>
      <c r="I77" s="213" t="str">
        <f t="shared" si="2"/>
        <v>รพท.</v>
      </c>
      <c r="J77" s="211" t="s">
        <v>3387</v>
      </c>
      <c r="K77" s="214">
        <v>154</v>
      </c>
      <c r="L77" s="212" t="s">
        <v>3642</v>
      </c>
      <c r="M77" s="212" t="s">
        <v>3</v>
      </c>
      <c r="N77" s="212" t="s">
        <v>3643</v>
      </c>
      <c r="O77" s="212" t="s">
        <v>3644</v>
      </c>
      <c r="P77" s="212" t="s">
        <v>3645</v>
      </c>
      <c r="Q77" s="212" t="s">
        <v>3646</v>
      </c>
      <c r="R77" s="212" t="s">
        <v>3043</v>
      </c>
      <c r="S77" s="210" t="str">
        <f t="shared" si="3"/>
        <v>1 / แม่ฮ่องสอน  / รพท. / S</v>
      </c>
    </row>
    <row r="78" spans="1:19" hidden="1" x14ac:dyDescent="0.6">
      <c r="A78" s="99">
        <f>COUNTA($E$2:E78)</f>
        <v>77</v>
      </c>
      <c r="B78" s="211">
        <v>1</v>
      </c>
      <c r="C78" s="212" t="s">
        <v>3647</v>
      </c>
      <c r="D78" s="212" t="s">
        <v>3648</v>
      </c>
      <c r="E78" s="212" t="s">
        <v>129</v>
      </c>
      <c r="F78" s="212" t="s">
        <v>3649</v>
      </c>
      <c r="G78" s="212" t="s">
        <v>3650</v>
      </c>
      <c r="H78" s="212" t="s">
        <v>3048</v>
      </c>
      <c r="I78" s="213" t="str">
        <f t="shared" si="2"/>
        <v>รพช.</v>
      </c>
      <c r="J78" s="211" t="s">
        <v>3049</v>
      </c>
      <c r="K78" s="214">
        <v>107</v>
      </c>
      <c r="L78" s="212" t="s">
        <v>3642</v>
      </c>
      <c r="M78" s="212" t="s">
        <v>3</v>
      </c>
      <c r="N78" s="212" t="s">
        <v>3651</v>
      </c>
      <c r="O78" s="212" t="s">
        <v>3652</v>
      </c>
      <c r="P78" s="212" t="s">
        <v>3653</v>
      </c>
      <c r="Q78" s="212" t="s">
        <v>3652</v>
      </c>
      <c r="R78" s="212" t="s">
        <v>3054</v>
      </c>
      <c r="S78" s="210" t="str">
        <f t="shared" si="3"/>
        <v>1 / แม่ฮ่องสอน  / รพช. / M2</v>
      </c>
    </row>
    <row r="79" spans="1:19" hidden="1" x14ac:dyDescent="0.6">
      <c r="A79" s="99">
        <f>COUNTA($E$2:E79)</f>
        <v>78</v>
      </c>
      <c r="B79" s="211">
        <v>1</v>
      </c>
      <c r="C79" s="212" t="s">
        <v>3654</v>
      </c>
      <c r="D79" s="212" t="s">
        <v>3655</v>
      </c>
      <c r="E79" s="212" t="s">
        <v>128</v>
      </c>
      <c r="F79" s="212" t="s">
        <v>3656</v>
      </c>
      <c r="G79" s="212" t="s">
        <v>3657</v>
      </c>
      <c r="H79" s="212" t="s">
        <v>3048</v>
      </c>
      <c r="I79" s="213" t="str">
        <f t="shared" si="2"/>
        <v>รพช.</v>
      </c>
      <c r="J79" s="211" t="s">
        <v>3076</v>
      </c>
      <c r="K79" s="214">
        <v>58</v>
      </c>
      <c r="L79" s="212" t="s">
        <v>3642</v>
      </c>
      <c r="M79" s="212" t="s">
        <v>3</v>
      </c>
      <c r="N79" s="212" t="s">
        <v>3658</v>
      </c>
      <c r="O79" s="212" t="s">
        <v>3659</v>
      </c>
      <c r="P79" s="212" t="s">
        <v>3660</v>
      </c>
      <c r="Q79" s="212" t="s">
        <v>3661</v>
      </c>
      <c r="R79" s="212" t="s">
        <v>3054</v>
      </c>
      <c r="S79" s="210" t="str">
        <f t="shared" si="3"/>
        <v>1 / แม่ฮ่องสอน  / รพช. / F1</v>
      </c>
    </row>
    <row r="80" spans="1:19" hidden="1" x14ac:dyDescent="0.6">
      <c r="A80" s="99">
        <f>COUNTA($E$2:E80)</f>
        <v>79</v>
      </c>
      <c r="B80" s="211">
        <v>1</v>
      </c>
      <c r="C80" s="212" t="s">
        <v>3662</v>
      </c>
      <c r="D80" s="212" t="s">
        <v>3663</v>
      </c>
      <c r="E80" s="212" t="s">
        <v>127</v>
      </c>
      <c r="F80" s="212" t="s">
        <v>3664</v>
      </c>
      <c r="G80" s="212" t="s">
        <v>3665</v>
      </c>
      <c r="H80" s="212" t="s">
        <v>3048</v>
      </c>
      <c r="I80" s="213" t="str">
        <f t="shared" si="2"/>
        <v>รพช.</v>
      </c>
      <c r="J80" s="211" t="s">
        <v>3100</v>
      </c>
      <c r="K80" s="214">
        <v>35</v>
      </c>
      <c r="L80" s="212" t="s">
        <v>3642</v>
      </c>
      <c r="M80" s="212" t="s">
        <v>3</v>
      </c>
      <c r="N80" s="212" t="s">
        <v>3666</v>
      </c>
      <c r="O80" s="212" t="s">
        <v>3667</v>
      </c>
      <c r="P80" s="212" t="s">
        <v>3668</v>
      </c>
      <c r="Q80" s="212" t="s">
        <v>3667</v>
      </c>
      <c r="R80" s="212" t="s">
        <v>3054</v>
      </c>
      <c r="S80" s="210" t="str">
        <f t="shared" si="3"/>
        <v>1 / แม่ฮ่องสอน  / รพช. / F2</v>
      </c>
    </row>
    <row r="81" spans="1:19" hidden="1" x14ac:dyDescent="0.6">
      <c r="A81" s="99">
        <f>COUNTA($E$2:E81)</f>
        <v>80</v>
      </c>
      <c r="B81" s="211">
        <v>1</v>
      </c>
      <c r="C81" s="212" t="s">
        <v>3669</v>
      </c>
      <c r="D81" s="212" t="s">
        <v>3670</v>
      </c>
      <c r="E81" s="212" t="s">
        <v>132</v>
      </c>
      <c r="F81" s="212" t="s">
        <v>3671</v>
      </c>
      <c r="G81" s="212" t="s">
        <v>3672</v>
      </c>
      <c r="H81" s="212" t="s">
        <v>3048</v>
      </c>
      <c r="I81" s="213" t="str">
        <f t="shared" si="2"/>
        <v>รพช.</v>
      </c>
      <c r="J81" s="211" t="s">
        <v>3100</v>
      </c>
      <c r="K81" s="214">
        <v>29</v>
      </c>
      <c r="L81" s="212" t="s">
        <v>3642</v>
      </c>
      <c r="M81" s="212" t="s">
        <v>3</v>
      </c>
      <c r="N81" s="212" t="s">
        <v>3673</v>
      </c>
      <c r="O81" s="212" t="s">
        <v>3674</v>
      </c>
      <c r="P81" s="212" t="s">
        <v>3675</v>
      </c>
      <c r="Q81" s="212" t="s">
        <v>3676</v>
      </c>
      <c r="R81" s="212" t="s">
        <v>3054</v>
      </c>
      <c r="S81" s="210" t="str">
        <f t="shared" si="3"/>
        <v>1 / แม่ฮ่องสอน  / รพช. / F2</v>
      </c>
    </row>
    <row r="82" spans="1:19" hidden="1" x14ac:dyDescent="0.6">
      <c r="A82" s="99">
        <f>COUNTA($E$2:E82)</f>
        <v>81</v>
      </c>
      <c r="B82" s="211">
        <v>1</v>
      </c>
      <c r="C82" s="212" t="s">
        <v>3677</v>
      </c>
      <c r="D82" s="212" t="s">
        <v>3678</v>
      </c>
      <c r="E82" s="212" t="s">
        <v>130</v>
      </c>
      <c r="F82" s="212" t="s">
        <v>3679</v>
      </c>
      <c r="G82" s="212" t="s">
        <v>3680</v>
      </c>
      <c r="H82" s="212" t="s">
        <v>3048</v>
      </c>
      <c r="I82" s="213" t="str">
        <f t="shared" si="2"/>
        <v>รพช.</v>
      </c>
      <c r="J82" s="211" t="s">
        <v>3100</v>
      </c>
      <c r="K82" s="214">
        <v>33</v>
      </c>
      <c r="L82" s="212" t="s">
        <v>3642</v>
      </c>
      <c r="M82" s="212" t="s">
        <v>3</v>
      </c>
      <c r="N82" s="212" t="s">
        <v>3681</v>
      </c>
      <c r="O82" s="212" t="s">
        <v>3682</v>
      </c>
      <c r="P82" s="212" t="s">
        <v>3683</v>
      </c>
      <c r="Q82" s="212" t="s">
        <v>3684</v>
      </c>
      <c r="R82" s="212" t="s">
        <v>3232</v>
      </c>
      <c r="S82" s="210" t="str">
        <f t="shared" si="3"/>
        <v>1 / แม่ฮ่องสอน  / รพช. / F2</v>
      </c>
    </row>
    <row r="83" spans="1:19" hidden="1" x14ac:dyDescent="0.6">
      <c r="A83" s="99">
        <f>COUNTA($E$2:E83)</f>
        <v>82</v>
      </c>
      <c r="B83" s="211">
        <v>1</v>
      </c>
      <c r="C83" s="212" t="s">
        <v>3685</v>
      </c>
      <c r="D83" s="212" t="s">
        <v>3686</v>
      </c>
      <c r="E83" s="212" t="s">
        <v>131</v>
      </c>
      <c r="F83" s="212" t="s">
        <v>3687</v>
      </c>
      <c r="G83" s="212" t="s">
        <v>3688</v>
      </c>
      <c r="H83" s="212" t="s">
        <v>3048</v>
      </c>
      <c r="I83" s="213" t="str">
        <f t="shared" si="2"/>
        <v>รพช.</v>
      </c>
      <c r="J83" s="211" t="s">
        <v>3100</v>
      </c>
      <c r="K83" s="214">
        <v>36</v>
      </c>
      <c r="L83" s="212" t="s">
        <v>3642</v>
      </c>
      <c r="M83" s="212" t="s">
        <v>3</v>
      </c>
      <c r="N83" s="212" t="s">
        <v>3689</v>
      </c>
      <c r="O83" s="212" t="s">
        <v>3690</v>
      </c>
      <c r="P83" s="212" t="s">
        <v>3691</v>
      </c>
      <c r="Q83" s="212" t="s">
        <v>3692</v>
      </c>
      <c r="R83" s="212" t="s">
        <v>3054</v>
      </c>
      <c r="S83" s="210" t="str">
        <f t="shared" si="3"/>
        <v>1 / แม่ฮ่องสอน  / รพช. / F2</v>
      </c>
    </row>
    <row r="84" spans="1:19" hidden="1" x14ac:dyDescent="0.6">
      <c r="A84" s="99">
        <f>COUNTA($E$2:E84)</f>
        <v>83</v>
      </c>
      <c r="B84" s="211">
        <v>1</v>
      </c>
      <c r="C84" s="212" t="s">
        <v>3693</v>
      </c>
      <c r="D84" s="212" t="s">
        <v>3694</v>
      </c>
      <c r="E84" s="212" t="s">
        <v>157</v>
      </c>
      <c r="F84" s="212" t="s">
        <v>3695</v>
      </c>
      <c r="G84" s="212" t="s">
        <v>3696</v>
      </c>
      <c r="H84" s="212" t="s">
        <v>3036</v>
      </c>
      <c r="I84" s="213" t="str">
        <f t="shared" si="2"/>
        <v>รพศ.</v>
      </c>
      <c r="J84" s="211" t="s">
        <v>3037</v>
      </c>
      <c r="K84" s="214">
        <v>743</v>
      </c>
      <c r="L84" s="212" t="s">
        <v>3697</v>
      </c>
      <c r="M84" s="212" t="s">
        <v>6</v>
      </c>
      <c r="N84" s="212" t="s">
        <v>3698</v>
      </c>
      <c r="O84" s="212" t="s">
        <v>3699</v>
      </c>
      <c r="P84" s="212" t="s">
        <v>3700</v>
      </c>
      <c r="Q84" s="212" t="s">
        <v>3701</v>
      </c>
      <c r="R84" s="212" t="s">
        <v>3043</v>
      </c>
      <c r="S84" s="210" t="str">
        <f t="shared" si="3"/>
        <v>1 / ลำปาง  / รพศ. / A</v>
      </c>
    </row>
    <row r="85" spans="1:19" hidden="1" x14ac:dyDescent="0.6">
      <c r="A85" s="99">
        <f>COUNTA($E$2:E85)</f>
        <v>84</v>
      </c>
      <c r="B85" s="211">
        <v>1</v>
      </c>
      <c r="C85" s="212" t="s">
        <v>3702</v>
      </c>
      <c r="D85" s="212" t="s">
        <v>3703</v>
      </c>
      <c r="E85" s="212" t="s">
        <v>159</v>
      </c>
      <c r="F85" s="212" t="s">
        <v>3704</v>
      </c>
      <c r="G85" s="212" t="s">
        <v>3705</v>
      </c>
      <c r="H85" s="212" t="s">
        <v>3048</v>
      </c>
      <c r="I85" s="213" t="str">
        <f t="shared" si="2"/>
        <v>รพช.</v>
      </c>
      <c r="J85" s="211" t="s">
        <v>3049</v>
      </c>
      <c r="K85" s="214">
        <v>147</v>
      </c>
      <c r="L85" s="212" t="s">
        <v>3697</v>
      </c>
      <c r="M85" s="212" t="s">
        <v>6</v>
      </c>
      <c r="N85" s="212" t="s">
        <v>3706</v>
      </c>
      <c r="O85" s="212" t="s">
        <v>3707</v>
      </c>
      <c r="P85" s="212" t="s">
        <v>3708</v>
      </c>
      <c r="Q85" s="212" t="s">
        <v>3709</v>
      </c>
      <c r="R85" s="212" t="s">
        <v>3146</v>
      </c>
      <c r="S85" s="210" t="str">
        <f t="shared" si="3"/>
        <v>1 / ลำปาง  / รพช. / M2</v>
      </c>
    </row>
    <row r="86" spans="1:19" hidden="1" x14ac:dyDescent="0.6">
      <c r="A86" s="99">
        <f>COUNTA($E$2:E86)</f>
        <v>85</v>
      </c>
      <c r="B86" s="211">
        <v>1</v>
      </c>
      <c r="C86" s="212" t="s">
        <v>3710</v>
      </c>
      <c r="D86" s="212" t="s">
        <v>3711</v>
      </c>
      <c r="E86" s="212" t="s">
        <v>164</v>
      </c>
      <c r="F86" s="212" t="s">
        <v>3712</v>
      </c>
      <c r="G86" s="212" t="s">
        <v>3713</v>
      </c>
      <c r="H86" s="212" t="s">
        <v>3048</v>
      </c>
      <c r="I86" s="213" t="str">
        <f t="shared" si="2"/>
        <v>รพช.</v>
      </c>
      <c r="J86" s="211" t="s">
        <v>3049</v>
      </c>
      <c r="K86" s="214">
        <v>87</v>
      </c>
      <c r="L86" s="212" t="s">
        <v>3697</v>
      </c>
      <c r="M86" s="212" t="s">
        <v>6</v>
      </c>
      <c r="N86" s="212" t="s">
        <v>3714</v>
      </c>
      <c r="O86" s="212" t="s">
        <v>3715</v>
      </c>
      <c r="P86" s="212" t="s">
        <v>3716</v>
      </c>
      <c r="Q86" s="212" t="s">
        <v>3717</v>
      </c>
      <c r="R86" s="212" t="s">
        <v>3300</v>
      </c>
      <c r="S86" s="210" t="str">
        <f t="shared" si="3"/>
        <v>1 / ลำปาง  / รพช. / M2</v>
      </c>
    </row>
    <row r="87" spans="1:19" hidden="1" x14ac:dyDescent="0.6">
      <c r="A87" s="99">
        <f>COUNTA($E$2:E87)</f>
        <v>86</v>
      </c>
      <c r="B87" s="211">
        <v>1</v>
      </c>
      <c r="C87" s="212" t="s">
        <v>3718</v>
      </c>
      <c r="D87" s="212" t="s">
        <v>3719</v>
      </c>
      <c r="E87" s="212" t="s">
        <v>161</v>
      </c>
      <c r="F87" s="212" t="s">
        <v>3720</v>
      </c>
      <c r="G87" s="212" t="s">
        <v>3721</v>
      </c>
      <c r="H87" s="212" t="s">
        <v>3048</v>
      </c>
      <c r="I87" s="213" t="str">
        <f t="shared" si="2"/>
        <v>รพช.</v>
      </c>
      <c r="J87" s="211" t="s">
        <v>3100</v>
      </c>
      <c r="K87" s="214">
        <v>40</v>
      </c>
      <c r="L87" s="212" t="s">
        <v>3697</v>
      </c>
      <c r="M87" s="212" t="s">
        <v>6</v>
      </c>
      <c r="N87" s="212" t="s">
        <v>3722</v>
      </c>
      <c r="O87" s="212" t="s">
        <v>3723</v>
      </c>
      <c r="P87" s="212" t="s">
        <v>3724</v>
      </c>
      <c r="Q87" s="212" t="s">
        <v>3725</v>
      </c>
      <c r="R87" s="212" t="s">
        <v>3121</v>
      </c>
      <c r="S87" s="210" t="str">
        <f t="shared" si="3"/>
        <v>1 / ลำปาง  / รพช. / F2</v>
      </c>
    </row>
    <row r="88" spans="1:19" hidden="1" x14ac:dyDescent="0.6">
      <c r="A88" s="99">
        <f>COUNTA($E$2:E88)</f>
        <v>87</v>
      </c>
      <c r="B88" s="211">
        <v>1</v>
      </c>
      <c r="C88" s="212" t="s">
        <v>3726</v>
      </c>
      <c r="D88" s="212" t="s">
        <v>3727</v>
      </c>
      <c r="E88" s="212" t="s">
        <v>162</v>
      </c>
      <c r="F88" s="212" t="s">
        <v>3728</v>
      </c>
      <c r="G88" s="212" t="s">
        <v>3729</v>
      </c>
      <c r="H88" s="212" t="s">
        <v>3048</v>
      </c>
      <c r="I88" s="213" t="str">
        <f t="shared" si="2"/>
        <v>รพช.</v>
      </c>
      <c r="J88" s="211" t="s">
        <v>3100</v>
      </c>
      <c r="K88" s="214">
        <v>32</v>
      </c>
      <c r="L88" s="212" t="s">
        <v>3697</v>
      </c>
      <c r="M88" s="212" t="s">
        <v>6</v>
      </c>
      <c r="N88" s="212" t="s">
        <v>3730</v>
      </c>
      <c r="O88" s="212" t="s">
        <v>3731</v>
      </c>
      <c r="P88" s="212" t="s">
        <v>3732</v>
      </c>
      <c r="Q88" s="212" t="s">
        <v>3733</v>
      </c>
      <c r="R88" s="212" t="s">
        <v>3146</v>
      </c>
      <c r="S88" s="210" t="str">
        <f t="shared" si="3"/>
        <v>1 / ลำปาง  / รพช. / F2</v>
      </c>
    </row>
    <row r="89" spans="1:19" hidden="1" x14ac:dyDescent="0.6">
      <c r="A89" s="99">
        <f>COUNTA($E$2:E89)</f>
        <v>88</v>
      </c>
      <c r="B89" s="211">
        <v>1</v>
      </c>
      <c r="C89" s="212" t="s">
        <v>3734</v>
      </c>
      <c r="D89" s="212" t="s">
        <v>3735</v>
      </c>
      <c r="E89" s="212" t="s">
        <v>169</v>
      </c>
      <c r="F89" s="212" t="s">
        <v>3736</v>
      </c>
      <c r="G89" s="212" t="s">
        <v>3737</v>
      </c>
      <c r="H89" s="212" t="s">
        <v>3048</v>
      </c>
      <c r="I89" s="213" t="str">
        <f t="shared" si="2"/>
        <v>รพช.</v>
      </c>
      <c r="J89" s="211" t="s">
        <v>3100</v>
      </c>
      <c r="K89" s="214">
        <v>30</v>
      </c>
      <c r="L89" s="212" t="s">
        <v>3697</v>
      </c>
      <c r="M89" s="212" t="s">
        <v>6</v>
      </c>
      <c r="N89" s="212" t="s">
        <v>3738</v>
      </c>
      <c r="O89" s="212" t="s">
        <v>3739</v>
      </c>
      <c r="P89" s="212" t="s">
        <v>3740</v>
      </c>
      <c r="Q89" s="212" t="s">
        <v>3739</v>
      </c>
      <c r="R89" s="212" t="s">
        <v>3121</v>
      </c>
      <c r="S89" s="210" t="str">
        <f t="shared" si="3"/>
        <v>1 / ลำปาง  / รพช. / F2</v>
      </c>
    </row>
    <row r="90" spans="1:19" hidden="1" x14ac:dyDescent="0.6">
      <c r="A90" s="99">
        <f>COUNTA($E$2:E90)</f>
        <v>89</v>
      </c>
      <c r="B90" s="211">
        <v>1</v>
      </c>
      <c r="C90" s="212" t="s">
        <v>3741</v>
      </c>
      <c r="D90" s="212" t="s">
        <v>3742</v>
      </c>
      <c r="E90" s="212" t="s">
        <v>166</v>
      </c>
      <c r="F90" s="212" t="s">
        <v>3743</v>
      </c>
      <c r="G90" s="212" t="s">
        <v>3744</v>
      </c>
      <c r="H90" s="212" t="s">
        <v>3048</v>
      </c>
      <c r="I90" s="213" t="str">
        <f t="shared" si="2"/>
        <v>รพช.</v>
      </c>
      <c r="J90" s="211" t="s">
        <v>3100</v>
      </c>
      <c r="K90" s="214">
        <v>30</v>
      </c>
      <c r="L90" s="212" t="s">
        <v>3697</v>
      </c>
      <c r="M90" s="212" t="s">
        <v>6</v>
      </c>
      <c r="N90" s="212" t="s">
        <v>3745</v>
      </c>
      <c r="O90" s="212" t="s">
        <v>3746</v>
      </c>
      <c r="P90" s="212" t="s">
        <v>3747</v>
      </c>
      <c r="Q90" s="212" t="s">
        <v>3748</v>
      </c>
      <c r="R90" s="212" t="s">
        <v>3208</v>
      </c>
      <c r="S90" s="210" t="str">
        <f t="shared" si="3"/>
        <v>1 / ลำปาง  / รพช. / F2</v>
      </c>
    </row>
    <row r="91" spans="1:19" hidden="1" x14ac:dyDescent="0.6">
      <c r="A91" s="99">
        <f>COUNTA($E$2:E91)</f>
        <v>90</v>
      </c>
      <c r="B91" s="211">
        <v>1</v>
      </c>
      <c r="C91" s="212" t="s">
        <v>3749</v>
      </c>
      <c r="D91" s="212" t="s">
        <v>3750</v>
      </c>
      <c r="E91" s="212" t="s">
        <v>165</v>
      </c>
      <c r="F91" s="212" t="s">
        <v>3751</v>
      </c>
      <c r="G91" s="212" t="s">
        <v>3752</v>
      </c>
      <c r="H91" s="212" t="s">
        <v>3048</v>
      </c>
      <c r="I91" s="213" t="str">
        <f t="shared" si="2"/>
        <v>รพช.</v>
      </c>
      <c r="J91" s="211" t="s">
        <v>3100</v>
      </c>
      <c r="K91" s="214">
        <v>16</v>
      </c>
      <c r="L91" s="212" t="s">
        <v>3697</v>
      </c>
      <c r="M91" s="212" t="s">
        <v>6</v>
      </c>
      <c r="N91" s="212" t="s">
        <v>3753</v>
      </c>
      <c r="O91" s="212" t="s">
        <v>3154</v>
      </c>
      <c r="P91" s="212" t="s">
        <v>3754</v>
      </c>
      <c r="Q91" s="212" t="s">
        <v>3755</v>
      </c>
      <c r="R91" s="212" t="s">
        <v>3062</v>
      </c>
      <c r="S91" s="210" t="str">
        <f t="shared" si="3"/>
        <v>1 / ลำปาง  / รพช. / F2</v>
      </c>
    </row>
    <row r="92" spans="1:19" hidden="1" x14ac:dyDescent="0.6">
      <c r="A92" s="99">
        <f>COUNTA($E$2:E92)</f>
        <v>91</v>
      </c>
      <c r="B92" s="211">
        <v>1</v>
      </c>
      <c r="C92" s="212" t="s">
        <v>3756</v>
      </c>
      <c r="D92" s="212" t="s">
        <v>3757</v>
      </c>
      <c r="E92" s="212" t="s">
        <v>158</v>
      </c>
      <c r="F92" s="212" t="s">
        <v>3758</v>
      </c>
      <c r="G92" s="212" t="s">
        <v>3759</v>
      </c>
      <c r="H92" s="212" t="s">
        <v>3048</v>
      </c>
      <c r="I92" s="213" t="str">
        <f t="shared" si="2"/>
        <v>รพช.</v>
      </c>
      <c r="J92" s="211" t="s">
        <v>3100</v>
      </c>
      <c r="K92" s="214">
        <v>30</v>
      </c>
      <c r="L92" s="212" t="s">
        <v>3697</v>
      </c>
      <c r="M92" s="212" t="s">
        <v>6</v>
      </c>
      <c r="N92" s="212" t="s">
        <v>3760</v>
      </c>
      <c r="O92" s="212" t="s">
        <v>3761</v>
      </c>
      <c r="P92" s="212" t="s">
        <v>3762</v>
      </c>
      <c r="Q92" s="212" t="s">
        <v>3761</v>
      </c>
      <c r="R92" s="212" t="s">
        <v>3088</v>
      </c>
      <c r="S92" s="210" t="str">
        <f t="shared" si="3"/>
        <v>1 / ลำปาง  / รพช. / F2</v>
      </c>
    </row>
    <row r="93" spans="1:19" hidden="1" x14ac:dyDescent="0.6">
      <c r="A93" s="99">
        <f>COUNTA($E$2:E93)</f>
        <v>92</v>
      </c>
      <c r="B93" s="211">
        <v>1</v>
      </c>
      <c r="C93" s="212" t="s">
        <v>3763</v>
      </c>
      <c r="D93" s="212" t="s">
        <v>3764</v>
      </c>
      <c r="E93" s="212" t="s">
        <v>163</v>
      </c>
      <c r="F93" s="212" t="s">
        <v>3765</v>
      </c>
      <c r="G93" s="212" t="s">
        <v>3766</v>
      </c>
      <c r="H93" s="212" t="s">
        <v>3048</v>
      </c>
      <c r="I93" s="213" t="str">
        <f t="shared" si="2"/>
        <v>รพช.</v>
      </c>
      <c r="J93" s="211" t="s">
        <v>3100</v>
      </c>
      <c r="K93" s="214">
        <v>30</v>
      </c>
      <c r="L93" s="212" t="s">
        <v>3697</v>
      </c>
      <c r="M93" s="212" t="s">
        <v>6</v>
      </c>
      <c r="N93" s="212" t="s">
        <v>3767</v>
      </c>
      <c r="O93" s="212" t="s">
        <v>3768</v>
      </c>
      <c r="P93" s="212" t="s">
        <v>3769</v>
      </c>
      <c r="Q93" s="212" t="s">
        <v>3768</v>
      </c>
      <c r="R93" s="212" t="s">
        <v>3121</v>
      </c>
      <c r="S93" s="210" t="str">
        <f t="shared" si="3"/>
        <v>1 / ลำปาง  / รพช. / F2</v>
      </c>
    </row>
    <row r="94" spans="1:19" hidden="1" x14ac:dyDescent="0.6">
      <c r="A94" s="99">
        <f>COUNTA($E$2:E94)</f>
        <v>93</v>
      </c>
      <c r="B94" s="211">
        <v>1</v>
      </c>
      <c r="C94" s="212" t="s">
        <v>3770</v>
      </c>
      <c r="D94" s="212" t="s">
        <v>3771</v>
      </c>
      <c r="E94" s="212" t="s">
        <v>167</v>
      </c>
      <c r="F94" s="212" t="s">
        <v>3772</v>
      </c>
      <c r="G94" s="212" t="s">
        <v>3773</v>
      </c>
      <c r="H94" s="212" t="s">
        <v>3048</v>
      </c>
      <c r="I94" s="213" t="str">
        <f t="shared" si="2"/>
        <v>รพช.</v>
      </c>
      <c r="J94" s="211" t="s">
        <v>3100</v>
      </c>
      <c r="K94" s="214">
        <v>30</v>
      </c>
      <c r="L94" s="212" t="s">
        <v>3697</v>
      </c>
      <c r="M94" s="212" t="s">
        <v>6</v>
      </c>
      <c r="N94" s="212" t="s">
        <v>3774</v>
      </c>
      <c r="O94" s="212" t="s">
        <v>3775</v>
      </c>
      <c r="P94" s="212" t="s">
        <v>3776</v>
      </c>
      <c r="Q94" s="212" t="s">
        <v>3775</v>
      </c>
      <c r="R94" s="212" t="s">
        <v>3208</v>
      </c>
      <c r="S94" s="210" t="str">
        <f t="shared" si="3"/>
        <v>1 / ลำปาง  / รพช. / F2</v>
      </c>
    </row>
    <row r="95" spans="1:19" hidden="1" x14ac:dyDescent="0.6">
      <c r="A95" s="99">
        <f>COUNTA($E$2:E95)</f>
        <v>94</v>
      </c>
      <c r="B95" s="211">
        <v>1</v>
      </c>
      <c r="C95" s="212" t="s">
        <v>3777</v>
      </c>
      <c r="D95" s="212" t="s">
        <v>3778</v>
      </c>
      <c r="E95" s="212" t="s">
        <v>160</v>
      </c>
      <c r="F95" s="212" t="s">
        <v>3779</v>
      </c>
      <c r="G95" s="212" t="s">
        <v>3780</v>
      </c>
      <c r="H95" s="212" t="s">
        <v>3048</v>
      </c>
      <c r="I95" s="213" t="str">
        <f t="shared" si="2"/>
        <v>รพช.</v>
      </c>
      <c r="J95" s="211" t="s">
        <v>3100</v>
      </c>
      <c r="K95" s="214">
        <v>30</v>
      </c>
      <c r="L95" s="212" t="s">
        <v>3697</v>
      </c>
      <c r="M95" s="212" t="s">
        <v>6</v>
      </c>
      <c r="N95" s="212" t="s">
        <v>3781</v>
      </c>
      <c r="O95" s="212" t="s">
        <v>3782</v>
      </c>
      <c r="P95" s="212" t="s">
        <v>3783</v>
      </c>
      <c r="Q95" s="212" t="s">
        <v>3784</v>
      </c>
      <c r="R95" s="212" t="s">
        <v>3054</v>
      </c>
      <c r="S95" s="210" t="str">
        <f t="shared" si="3"/>
        <v>1 / ลำปาง  / รพช. / F2</v>
      </c>
    </row>
    <row r="96" spans="1:19" hidden="1" x14ac:dyDescent="0.6">
      <c r="A96" s="99">
        <f>COUNTA($E$2:E96)</f>
        <v>95</v>
      </c>
      <c r="B96" s="211">
        <v>1</v>
      </c>
      <c r="C96" s="212" t="s">
        <v>3785</v>
      </c>
      <c r="D96" s="212" t="s">
        <v>3786</v>
      </c>
      <c r="E96" s="212" t="s">
        <v>168</v>
      </c>
      <c r="F96" s="212" t="s">
        <v>3787</v>
      </c>
      <c r="G96" s="212" t="s">
        <v>3788</v>
      </c>
      <c r="H96" s="212" t="s">
        <v>3048</v>
      </c>
      <c r="I96" s="213" t="str">
        <f t="shared" si="2"/>
        <v>รพช.</v>
      </c>
      <c r="J96" s="211" t="s">
        <v>3100</v>
      </c>
      <c r="K96" s="214">
        <v>30</v>
      </c>
      <c r="L96" s="212" t="s">
        <v>3697</v>
      </c>
      <c r="M96" s="212" t="s">
        <v>6</v>
      </c>
      <c r="N96" s="212" t="s">
        <v>3789</v>
      </c>
      <c r="O96" s="212" t="s">
        <v>3790</v>
      </c>
      <c r="P96" s="212" t="s">
        <v>3791</v>
      </c>
      <c r="Q96" s="212" t="s">
        <v>3790</v>
      </c>
      <c r="R96" s="212" t="s">
        <v>3062</v>
      </c>
      <c r="S96" s="210" t="str">
        <f t="shared" si="3"/>
        <v>1 / ลำปาง  / รพช. / F2</v>
      </c>
    </row>
    <row r="97" spans="1:19" hidden="1" x14ac:dyDescent="0.6">
      <c r="A97" s="99">
        <f>COUNTA($E$2:E97)</f>
        <v>96</v>
      </c>
      <c r="B97" s="211">
        <v>1</v>
      </c>
      <c r="C97" s="212" t="s">
        <v>3792</v>
      </c>
      <c r="D97" s="212" t="s">
        <v>3793</v>
      </c>
      <c r="E97" s="212" t="s">
        <v>170</v>
      </c>
      <c r="F97" s="212" t="s">
        <v>3794</v>
      </c>
      <c r="G97" s="212" t="s">
        <v>3795</v>
      </c>
      <c r="H97" s="212" t="s">
        <v>3202</v>
      </c>
      <c r="I97" s="213" t="str">
        <f t="shared" si="2"/>
        <v>รพท.</v>
      </c>
      <c r="J97" s="211" t="s">
        <v>3387</v>
      </c>
      <c r="K97" s="214">
        <v>411</v>
      </c>
      <c r="L97" s="212" t="s">
        <v>3796</v>
      </c>
      <c r="M97" s="212" t="s">
        <v>7</v>
      </c>
      <c r="N97" s="212" t="s">
        <v>3797</v>
      </c>
      <c r="O97" s="212" t="s">
        <v>3798</v>
      </c>
      <c r="P97" s="212" t="s">
        <v>3799</v>
      </c>
      <c r="Q97" s="212" t="s">
        <v>3800</v>
      </c>
      <c r="R97" s="212" t="s">
        <v>3088</v>
      </c>
      <c r="S97" s="210" t="str">
        <f t="shared" si="3"/>
        <v>1 / ลำพูน  / รพท. / S</v>
      </c>
    </row>
    <row r="98" spans="1:19" hidden="1" x14ac:dyDescent="0.6">
      <c r="A98" s="99">
        <f>COUNTA($E$2:E98)</f>
        <v>97</v>
      </c>
      <c r="B98" s="211">
        <v>1</v>
      </c>
      <c r="C98" s="212" t="s">
        <v>3801</v>
      </c>
      <c r="D98" s="212" t="s">
        <v>3802</v>
      </c>
      <c r="E98" s="212" t="s">
        <v>175</v>
      </c>
      <c r="F98" s="212" t="s">
        <v>3803</v>
      </c>
      <c r="G98" s="212" t="s">
        <v>3804</v>
      </c>
      <c r="H98" s="212" t="s">
        <v>3048</v>
      </c>
      <c r="I98" s="213" t="str">
        <f t="shared" si="2"/>
        <v>รพช.</v>
      </c>
      <c r="J98" s="211" t="s">
        <v>3076</v>
      </c>
      <c r="K98" s="214">
        <v>75</v>
      </c>
      <c r="L98" s="212" t="s">
        <v>3796</v>
      </c>
      <c r="M98" s="212" t="s">
        <v>7</v>
      </c>
      <c r="N98" s="212" t="s">
        <v>3805</v>
      </c>
      <c r="O98" s="212" t="s">
        <v>3806</v>
      </c>
      <c r="P98" s="212" t="s">
        <v>3807</v>
      </c>
      <c r="Q98" s="212" t="s">
        <v>3808</v>
      </c>
      <c r="R98" s="212" t="s">
        <v>3300</v>
      </c>
      <c r="S98" s="210" t="str">
        <f t="shared" si="3"/>
        <v>1 / ลำพูน  / รพช. / F1</v>
      </c>
    </row>
    <row r="99" spans="1:19" hidden="1" x14ac:dyDescent="0.6">
      <c r="A99" s="99">
        <f>COUNTA($E$2:E99)</f>
        <v>98</v>
      </c>
      <c r="B99" s="211">
        <v>1</v>
      </c>
      <c r="C99" s="212" t="s">
        <v>3809</v>
      </c>
      <c r="D99" s="212" t="s">
        <v>3810</v>
      </c>
      <c r="E99" s="212" t="s">
        <v>173</v>
      </c>
      <c r="F99" s="212" t="s">
        <v>3811</v>
      </c>
      <c r="G99" s="212" t="s">
        <v>3812</v>
      </c>
      <c r="H99" s="212" t="s">
        <v>3048</v>
      </c>
      <c r="I99" s="213" t="str">
        <f t="shared" si="2"/>
        <v>รพช.</v>
      </c>
      <c r="J99" s="211" t="s">
        <v>3076</v>
      </c>
      <c r="K99" s="214">
        <v>67</v>
      </c>
      <c r="L99" s="212" t="s">
        <v>3796</v>
      </c>
      <c r="M99" s="212" t="s">
        <v>7</v>
      </c>
      <c r="N99" s="212" t="s">
        <v>3813</v>
      </c>
      <c r="O99" s="212" t="s">
        <v>3814</v>
      </c>
      <c r="P99" s="212" t="s">
        <v>3815</v>
      </c>
      <c r="Q99" s="212" t="s">
        <v>3814</v>
      </c>
      <c r="R99" s="212" t="s">
        <v>3300</v>
      </c>
      <c r="S99" s="210" t="str">
        <f t="shared" si="3"/>
        <v>1 / ลำพูน  / รพช. / F1</v>
      </c>
    </row>
    <row r="100" spans="1:19" hidden="1" x14ac:dyDescent="0.6">
      <c r="A100" s="99">
        <f>COUNTA($E$2:E100)</f>
        <v>99</v>
      </c>
      <c r="B100" s="211">
        <v>1</v>
      </c>
      <c r="C100" s="212" t="s">
        <v>3816</v>
      </c>
      <c r="D100" s="212" t="s">
        <v>3817</v>
      </c>
      <c r="E100" s="212" t="s">
        <v>174</v>
      </c>
      <c r="F100" s="212" t="s">
        <v>3818</v>
      </c>
      <c r="G100" s="212" t="s">
        <v>3819</v>
      </c>
      <c r="H100" s="212" t="s">
        <v>3048</v>
      </c>
      <c r="I100" s="213" t="str">
        <f t="shared" si="2"/>
        <v>รพช.</v>
      </c>
      <c r="J100" s="211" t="s">
        <v>3100</v>
      </c>
      <c r="K100" s="214">
        <v>30</v>
      </c>
      <c r="L100" s="212" t="s">
        <v>3796</v>
      </c>
      <c r="M100" s="212" t="s">
        <v>7</v>
      </c>
      <c r="N100" s="212" t="s">
        <v>3820</v>
      </c>
      <c r="O100" s="212" t="s">
        <v>3821</v>
      </c>
      <c r="P100" s="212" t="s">
        <v>3822</v>
      </c>
      <c r="Q100" s="212" t="s">
        <v>3821</v>
      </c>
      <c r="R100" s="212" t="s">
        <v>3146</v>
      </c>
      <c r="S100" s="210" t="str">
        <f t="shared" si="3"/>
        <v>1 / ลำพูน  / รพช. / F2</v>
      </c>
    </row>
    <row r="101" spans="1:19" hidden="1" x14ac:dyDescent="0.6">
      <c r="A101" s="99">
        <f>COUNTA($E$2:E101)</f>
        <v>100</v>
      </c>
      <c r="B101" s="211">
        <v>1</v>
      </c>
      <c r="C101" s="212" t="s">
        <v>3823</v>
      </c>
      <c r="D101" s="212" t="s">
        <v>3824</v>
      </c>
      <c r="E101" s="212" t="s">
        <v>176</v>
      </c>
      <c r="F101" s="212" t="s">
        <v>3825</v>
      </c>
      <c r="G101" s="212" t="s">
        <v>3826</v>
      </c>
      <c r="H101" s="212" t="s">
        <v>3048</v>
      </c>
      <c r="I101" s="213" t="str">
        <f t="shared" si="2"/>
        <v>รพช.</v>
      </c>
      <c r="J101" s="211" t="s">
        <v>3100</v>
      </c>
      <c r="K101" s="214">
        <v>30</v>
      </c>
      <c r="L101" s="212" t="s">
        <v>3796</v>
      </c>
      <c r="M101" s="212" t="s">
        <v>7</v>
      </c>
      <c r="N101" s="212" t="s">
        <v>3827</v>
      </c>
      <c r="O101" s="212" t="s">
        <v>3828</v>
      </c>
      <c r="P101" s="212" t="s">
        <v>3829</v>
      </c>
      <c r="Q101" s="212" t="s">
        <v>3828</v>
      </c>
      <c r="R101" s="212" t="s">
        <v>3113</v>
      </c>
      <c r="S101" s="210" t="str">
        <f t="shared" si="3"/>
        <v>1 / ลำพูน  / รพช. / F2</v>
      </c>
    </row>
    <row r="102" spans="1:19" hidden="1" x14ac:dyDescent="0.6">
      <c r="A102" s="99">
        <f>COUNTA($E$2:E102)</f>
        <v>101</v>
      </c>
      <c r="B102" s="211">
        <v>1</v>
      </c>
      <c r="C102" s="212" t="s">
        <v>3830</v>
      </c>
      <c r="D102" s="212" t="s">
        <v>3831</v>
      </c>
      <c r="E102" s="212" t="s">
        <v>172</v>
      </c>
      <c r="F102" s="212" t="s">
        <v>3832</v>
      </c>
      <c r="G102" s="212" t="s">
        <v>3833</v>
      </c>
      <c r="H102" s="212" t="s">
        <v>3048</v>
      </c>
      <c r="I102" s="213" t="str">
        <f t="shared" si="2"/>
        <v>รพช.</v>
      </c>
      <c r="J102" s="211" t="s">
        <v>3100</v>
      </c>
      <c r="K102" s="214">
        <v>30</v>
      </c>
      <c r="L102" s="212" t="s">
        <v>3796</v>
      </c>
      <c r="M102" s="212" t="s">
        <v>7</v>
      </c>
      <c r="N102" s="212" t="s">
        <v>3834</v>
      </c>
      <c r="O102" s="212" t="s">
        <v>3835</v>
      </c>
      <c r="P102" s="212" t="s">
        <v>3836</v>
      </c>
      <c r="Q102" s="212" t="s">
        <v>3835</v>
      </c>
      <c r="R102" s="212" t="s">
        <v>3300</v>
      </c>
      <c r="S102" s="210" t="str">
        <f t="shared" si="3"/>
        <v>1 / ลำพูน  / รพช. / F2</v>
      </c>
    </row>
    <row r="103" spans="1:19" hidden="1" x14ac:dyDescent="0.6">
      <c r="A103" s="99">
        <f>COUNTA($E$2:E103)</f>
        <v>102</v>
      </c>
      <c r="B103" s="211">
        <v>1</v>
      </c>
      <c r="C103" s="212" t="s">
        <v>3837</v>
      </c>
      <c r="D103" s="212" t="s">
        <v>3838</v>
      </c>
      <c r="E103" s="212" t="s">
        <v>171</v>
      </c>
      <c r="F103" s="212" t="s">
        <v>3839</v>
      </c>
      <c r="G103" s="212" t="s">
        <v>3840</v>
      </c>
      <c r="H103" s="212" t="s">
        <v>3048</v>
      </c>
      <c r="I103" s="213" t="str">
        <f t="shared" si="2"/>
        <v>รพช.</v>
      </c>
      <c r="J103" s="211" t="s">
        <v>3100</v>
      </c>
      <c r="K103" s="214">
        <v>31</v>
      </c>
      <c r="L103" s="212" t="s">
        <v>3796</v>
      </c>
      <c r="M103" s="212" t="s">
        <v>7</v>
      </c>
      <c r="N103" s="212" t="s">
        <v>3841</v>
      </c>
      <c r="O103" s="212" t="s">
        <v>3842</v>
      </c>
      <c r="P103" s="212" t="s">
        <v>3843</v>
      </c>
      <c r="Q103" s="212" t="s">
        <v>3844</v>
      </c>
      <c r="R103" s="212" t="s">
        <v>3188</v>
      </c>
      <c r="S103" s="210" t="str">
        <f t="shared" si="3"/>
        <v>1 / ลำพูน  / รพช. / F2</v>
      </c>
    </row>
    <row r="104" spans="1:19" hidden="1" x14ac:dyDescent="0.6">
      <c r="A104" s="99">
        <f>COUNTA($E$2:E104)</f>
        <v>103</v>
      </c>
      <c r="B104" s="211">
        <v>1</v>
      </c>
      <c r="C104" s="212" t="s">
        <v>3845</v>
      </c>
      <c r="D104" s="212" t="s">
        <v>3846</v>
      </c>
      <c r="E104" s="212" t="s">
        <v>177</v>
      </c>
      <c r="F104" s="212" t="s">
        <v>3847</v>
      </c>
      <c r="G104" s="212" t="s">
        <v>3848</v>
      </c>
      <c r="H104" s="212" t="s">
        <v>3048</v>
      </c>
      <c r="I104" s="213" t="str">
        <f t="shared" si="2"/>
        <v>รพช.</v>
      </c>
      <c r="J104" s="211" t="s">
        <v>3183</v>
      </c>
      <c r="K104" s="214">
        <v>16</v>
      </c>
      <c r="L104" s="212" t="s">
        <v>3796</v>
      </c>
      <c r="M104" s="212" t="s">
        <v>7</v>
      </c>
      <c r="N104" s="212" t="s">
        <v>3849</v>
      </c>
      <c r="O104" s="212" t="s">
        <v>3850</v>
      </c>
      <c r="P104" s="212" t="s">
        <v>3851</v>
      </c>
      <c r="Q104" s="212" t="s">
        <v>3852</v>
      </c>
      <c r="R104" s="212" t="s">
        <v>3232</v>
      </c>
      <c r="S104" s="210" t="str">
        <f t="shared" si="3"/>
        <v>1 / ลำพูน  / รพช. / F3</v>
      </c>
    </row>
    <row r="105" spans="1:19" hidden="1" x14ac:dyDescent="0.6">
      <c r="A105" s="99">
        <f>COUNTA($E$2:E105)</f>
        <v>104</v>
      </c>
      <c r="B105" s="211">
        <v>2</v>
      </c>
      <c r="C105" s="212" t="s">
        <v>3853</v>
      </c>
      <c r="D105" s="212" t="s">
        <v>3854</v>
      </c>
      <c r="E105" s="212" t="s">
        <v>190</v>
      </c>
      <c r="F105" s="212" t="s">
        <v>3855</v>
      </c>
      <c r="G105" s="212" t="s">
        <v>3856</v>
      </c>
      <c r="H105" s="212" t="s">
        <v>3202</v>
      </c>
      <c r="I105" s="213" t="str">
        <f t="shared" si="2"/>
        <v>รพท.</v>
      </c>
      <c r="J105" s="211" t="s">
        <v>3387</v>
      </c>
      <c r="K105" s="214">
        <v>420</v>
      </c>
      <c r="L105" s="212" t="s">
        <v>3857</v>
      </c>
      <c r="M105" s="212" t="s">
        <v>9</v>
      </c>
      <c r="N105" s="212" t="s">
        <v>3858</v>
      </c>
      <c r="O105" s="212" t="s">
        <v>3859</v>
      </c>
      <c r="P105" s="212" t="s">
        <v>3860</v>
      </c>
      <c r="Q105" s="212" t="s">
        <v>3859</v>
      </c>
      <c r="R105" s="212" t="s">
        <v>3043</v>
      </c>
      <c r="S105" s="210" t="str">
        <f t="shared" si="3"/>
        <v>2 / ตาก  / รพท. / S</v>
      </c>
    </row>
    <row r="106" spans="1:19" hidden="1" x14ac:dyDescent="0.6">
      <c r="A106" s="99">
        <f>COUNTA($E$2:E106)</f>
        <v>105</v>
      </c>
      <c r="B106" s="211">
        <v>2</v>
      </c>
      <c r="C106" s="212" t="s">
        <v>3861</v>
      </c>
      <c r="D106" s="212" t="s">
        <v>3862</v>
      </c>
      <c r="E106" s="212" t="s">
        <v>189</v>
      </c>
      <c r="F106" s="212" t="s">
        <v>3863</v>
      </c>
      <c r="G106" s="212" t="s">
        <v>3864</v>
      </c>
      <c r="H106" s="212" t="s">
        <v>3202</v>
      </c>
      <c r="I106" s="213" t="str">
        <f t="shared" si="2"/>
        <v>รพท.</v>
      </c>
      <c r="J106" s="211" t="s">
        <v>3387</v>
      </c>
      <c r="K106" s="214">
        <v>319</v>
      </c>
      <c r="L106" s="212" t="s">
        <v>3857</v>
      </c>
      <c r="M106" s="212" t="s">
        <v>9</v>
      </c>
      <c r="N106" s="212" t="s">
        <v>3865</v>
      </c>
      <c r="O106" s="212" t="s">
        <v>3866</v>
      </c>
      <c r="P106" s="212" t="s">
        <v>3867</v>
      </c>
      <c r="Q106" s="212" t="s">
        <v>3868</v>
      </c>
      <c r="R106" s="212" t="s">
        <v>3043</v>
      </c>
      <c r="S106" s="210" t="str">
        <f t="shared" si="3"/>
        <v>2 / ตาก  / รพท. / S</v>
      </c>
    </row>
    <row r="107" spans="1:19" hidden="1" x14ac:dyDescent="0.6">
      <c r="A107" s="99">
        <f>COUNTA($E$2:E107)</f>
        <v>106</v>
      </c>
      <c r="B107" s="211">
        <v>2</v>
      </c>
      <c r="C107" s="212" t="s">
        <v>3869</v>
      </c>
      <c r="D107" s="212" t="s">
        <v>3870</v>
      </c>
      <c r="E107" s="212" t="s">
        <v>194</v>
      </c>
      <c r="F107" s="212" t="s">
        <v>3871</v>
      </c>
      <c r="G107" s="212" t="s">
        <v>3872</v>
      </c>
      <c r="H107" s="212" t="s">
        <v>3048</v>
      </c>
      <c r="I107" s="213" t="str">
        <f t="shared" si="2"/>
        <v>รพช.</v>
      </c>
      <c r="J107" s="211" t="s">
        <v>3049</v>
      </c>
      <c r="K107" s="214">
        <v>76</v>
      </c>
      <c r="L107" s="212" t="s">
        <v>3857</v>
      </c>
      <c r="M107" s="212" t="s">
        <v>9</v>
      </c>
      <c r="N107" s="212" t="s">
        <v>3873</v>
      </c>
      <c r="O107" s="212" t="s">
        <v>3874</v>
      </c>
      <c r="P107" s="212" t="s">
        <v>3875</v>
      </c>
      <c r="Q107" s="212" t="s">
        <v>3876</v>
      </c>
      <c r="R107" s="212" t="s">
        <v>3208</v>
      </c>
      <c r="S107" s="210" t="str">
        <f t="shared" si="3"/>
        <v>2 / ตาก  / รพช. / M2</v>
      </c>
    </row>
    <row r="108" spans="1:19" hidden="1" x14ac:dyDescent="0.6">
      <c r="A108" s="99">
        <f>COUNTA($E$2:E108)</f>
        <v>107</v>
      </c>
      <c r="B108" s="211">
        <v>2</v>
      </c>
      <c r="C108" s="212" t="s">
        <v>3877</v>
      </c>
      <c r="D108" s="212" t="s">
        <v>3878</v>
      </c>
      <c r="E108" s="212" t="s">
        <v>193</v>
      </c>
      <c r="F108" s="212" t="s">
        <v>3879</v>
      </c>
      <c r="G108" s="212" t="s">
        <v>3880</v>
      </c>
      <c r="H108" s="212" t="s">
        <v>3048</v>
      </c>
      <c r="I108" s="213" t="str">
        <f t="shared" si="2"/>
        <v>รพช.</v>
      </c>
      <c r="J108" s="211" t="s">
        <v>3049</v>
      </c>
      <c r="K108" s="214">
        <v>120</v>
      </c>
      <c r="L108" s="212" t="s">
        <v>3857</v>
      </c>
      <c r="M108" s="212" t="s">
        <v>9</v>
      </c>
      <c r="N108" s="212" t="s">
        <v>3881</v>
      </c>
      <c r="O108" s="212" t="s">
        <v>3882</v>
      </c>
      <c r="P108" s="212" t="s">
        <v>3883</v>
      </c>
      <c r="Q108" s="212" t="s">
        <v>3882</v>
      </c>
      <c r="R108" s="212" t="s">
        <v>3121</v>
      </c>
      <c r="S108" s="210" t="str">
        <f t="shared" si="3"/>
        <v>2 / ตาก  / รพช. / M2</v>
      </c>
    </row>
    <row r="109" spans="1:19" hidden="1" x14ac:dyDescent="0.6">
      <c r="A109" s="99">
        <f>COUNTA($E$2:E109)</f>
        <v>108</v>
      </c>
      <c r="B109" s="211">
        <v>2</v>
      </c>
      <c r="C109" s="212" t="s">
        <v>3884</v>
      </c>
      <c r="D109" s="212" t="s">
        <v>3885</v>
      </c>
      <c r="E109" s="212" t="s">
        <v>196</v>
      </c>
      <c r="F109" s="212" t="s">
        <v>3886</v>
      </c>
      <c r="G109" s="212" t="s">
        <v>3887</v>
      </c>
      <c r="H109" s="212" t="s">
        <v>3048</v>
      </c>
      <c r="I109" s="213" t="str">
        <f t="shared" si="2"/>
        <v>รพช.</v>
      </c>
      <c r="J109" s="211" t="s">
        <v>3049</v>
      </c>
      <c r="K109" s="214">
        <v>75</v>
      </c>
      <c r="L109" s="212" t="s">
        <v>3857</v>
      </c>
      <c r="M109" s="212" t="s">
        <v>9</v>
      </c>
      <c r="N109" s="212" t="s">
        <v>3888</v>
      </c>
      <c r="O109" s="212" t="s">
        <v>3889</v>
      </c>
      <c r="P109" s="212" t="s">
        <v>3890</v>
      </c>
      <c r="Q109" s="212" t="s">
        <v>3889</v>
      </c>
      <c r="R109" s="212" t="s">
        <v>3054</v>
      </c>
      <c r="S109" s="210" t="str">
        <f t="shared" si="3"/>
        <v>2 / ตาก  / รพช. / M2</v>
      </c>
    </row>
    <row r="110" spans="1:19" hidden="1" x14ac:dyDescent="0.6">
      <c r="A110" s="99">
        <f>COUNTA($E$2:E110)</f>
        <v>109</v>
      </c>
      <c r="B110" s="211">
        <v>2</v>
      </c>
      <c r="C110" s="212" t="s">
        <v>3891</v>
      </c>
      <c r="D110" s="212" t="s">
        <v>3892</v>
      </c>
      <c r="E110" s="212" t="s">
        <v>195</v>
      </c>
      <c r="F110" s="212" t="s">
        <v>3893</v>
      </c>
      <c r="G110" s="212" t="s">
        <v>3894</v>
      </c>
      <c r="H110" s="212" t="s">
        <v>3048</v>
      </c>
      <c r="I110" s="213" t="str">
        <f t="shared" si="2"/>
        <v>รพช.</v>
      </c>
      <c r="J110" s="211" t="s">
        <v>3076</v>
      </c>
      <c r="K110" s="214">
        <v>85</v>
      </c>
      <c r="L110" s="212" t="s">
        <v>3857</v>
      </c>
      <c r="M110" s="212" t="s">
        <v>9</v>
      </c>
      <c r="N110" s="212" t="s">
        <v>3895</v>
      </c>
      <c r="O110" s="212" t="s">
        <v>3896</v>
      </c>
      <c r="P110" s="212" t="s">
        <v>3897</v>
      </c>
      <c r="Q110" s="212" t="s">
        <v>3896</v>
      </c>
      <c r="R110" s="212" t="s">
        <v>3208</v>
      </c>
      <c r="S110" s="210" t="str">
        <f t="shared" si="3"/>
        <v>2 / ตาก  / รพช. / F1</v>
      </c>
    </row>
    <row r="111" spans="1:19" hidden="1" x14ac:dyDescent="0.6">
      <c r="A111" s="99">
        <f>COUNTA($E$2:E111)</f>
        <v>110</v>
      </c>
      <c r="B111" s="211">
        <v>2</v>
      </c>
      <c r="C111" s="212" t="s">
        <v>3898</v>
      </c>
      <c r="D111" s="212" t="s">
        <v>3899</v>
      </c>
      <c r="E111" s="212" t="s">
        <v>191</v>
      </c>
      <c r="F111" s="212" t="s">
        <v>3900</v>
      </c>
      <c r="G111" s="212" t="s">
        <v>3901</v>
      </c>
      <c r="H111" s="212" t="s">
        <v>3048</v>
      </c>
      <c r="I111" s="213" t="str">
        <f t="shared" si="2"/>
        <v>รพช.</v>
      </c>
      <c r="J111" s="211" t="s">
        <v>3100</v>
      </c>
      <c r="K111" s="214">
        <v>60</v>
      </c>
      <c r="L111" s="212" t="s">
        <v>3857</v>
      </c>
      <c r="M111" s="212" t="s">
        <v>9</v>
      </c>
      <c r="N111" s="212" t="s">
        <v>3902</v>
      </c>
      <c r="O111" s="212" t="s">
        <v>3903</v>
      </c>
      <c r="P111" s="212" t="s">
        <v>3904</v>
      </c>
      <c r="Q111" s="212" t="s">
        <v>3905</v>
      </c>
      <c r="R111" s="212" t="s">
        <v>3300</v>
      </c>
      <c r="S111" s="210" t="str">
        <f t="shared" si="3"/>
        <v>2 / ตาก  / รพช. / F2</v>
      </c>
    </row>
    <row r="112" spans="1:19" hidden="1" x14ac:dyDescent="0.6">
      <c r="A112" s="99">
        <f>COUNTA($E$2:E112)</f>
        <v>111</v>
      </c>
      <c r="B112" s="211">
        <v>2</v>
      </c>
      <c r="C112" s="212" t="s">
        <v>3906</v>
      </c>
      <c r="D112" s="212" t="s">
        <v>3907</v>
      </c>
      <c r="E112" s="212" t="s">
        <v>192</v>
      </c>
      <c r="F112" s="212" t="s">
        <v>3908</v>
      </c>
      <c r="G112" s="212" t="s">
        <v>3909</v>
      </c>
      <c r="H112" s="212" t="s">
        <v>3048</v>
      </c>
      <c r="I112" s="213" t="str">
        <f t="shared" si="2"/>
        <v>รพช.</v>
      </c>
      <c r="J112" s="211" t="s">
        <v>3100</v>
      </c>
      <c r="K112" s="214">
        <v>36</v>
      </c>
      <c r="L112" s="212" t="s">
        <v>3857</v>
      </c>
      <c r="M112" s="212" t="s">
        <v>9</v>
      </c>
      <c r="N112" s="212" t="s">
        <v>3910</v>
      </c>
      <c r="O112" s="212" t="s">
        <v>3911</v>
      </c>
      <c r="P112" s="212" t="s">
        <v>3912</v>
      </c>
      <c r="Q112" s="212" t="s">
        <v>3911</v>
      </c>
      <c r="R112" s="212" t="s">
        <v>3121</v>
      </c>
      <c r="S112" s="210" t="str">
        <f t="shared" si="3"/>
        <v>2 / ตาก  / รพช. / F2</v>
      </c>
    </row>
    <row r="113" spans="1:19" hidden="1" x14ac:dyDescent="0.6">
      <c r="A113" s="99">
        <f>COUNTA($E$2:E113)</f>
        <v>112</v>
      </c>
      <c r="B113" s="211">
        <v>2</v>
      </c>
      <c r="C113" s="212" t="s">
        <v>3913</v>
      </c>
      <c r="D113" s="212" t="s">
        <v>3914</v>
      </c>
      <c r="E113" s="212" t="s">
        <v>197</v>
      </c>
      <c r="F113" s="212" t="s">
        <v>3915</v>
      </c>
      <c r="G113" s="212" t="s">
        <v>3916</v>
      </c>
      <c r="H113" s="212" t="s">
        <v>3048</v>
      </c>
      <c r="I113" s="213" t="str">
        <f t="shared" si="2"/>
        <v>รพช.</v>
      </c>
      <c r="J113" s="211" t="s">
        <v>3183</v>
      </c>
      <c r="K113" s="214">
        <v>16</v>
      </c>
      <c r="L113" s="212" t="s">
        <v>3857</v>
      </c>
      <c r="M113" s="212" t="s">
        <v>9</v>
      </c>
      <c r="N113" s="212" t="s">
        <v>3917</v>
      </c>
      <c r="O113" s="212" t="s">
        <v>3918</v>
      </c>
      <c r="P113" s="212" t="s">
        <v>3919</v>
      </c>
      <c r="Q113" s="212" t="s">
        <v>3920</v>
      </c>
      <c r="R113" s="212" t="s">
        <v>3208</v>
      </c>
      <c r="S113" s="210" t="str">
        <f t="shared" si="3"/>
        <v>2 / ตาก  / รพช. / F3</v>
      </c>
    </row>
    <row r="114" spans="1:19" hidden="1" x14ac:dyDescent="0.6">
      <c r="A114" s="99">
        <f>COUNTA($E$2:E114)</f>
        <v>113</v>
      </c>
      <c r="B114" s="211">
        <v>2</v>
      </c>
      <c r="C114" s="212" t="s">
        <v>3921</v>
      </c>
      <c r="D114" s="212" t="s">
        <v>3922</v>
      </c>
      <c r="E114" s="212" t="s">
        <v>198</v>
      </c>
      <c r="F114" s="212" t="s">
        <v>3923</v>
      </c>
      <c r="G114" s="212" t="s">
        <v>3924</v>
      </c>
      <c r="H114" s="212" t="s">
        <v>3036</v>
      </c>
      <c r="I114" s="213" t="str">
        <f t="shared" si="2"/>
        <v>รพศ.</v>
      </c>
      <c r="J114" s="211" t="s">
        <v>3037</v>
      </c>
      <c r="K114" s="214">
        <v>940</v>
      </c>
      <c r="L114" s="212" t="s">
        <v>3925</v>
      </c>
      <c r="M114" s="212" t="s">
        <v>10</v>
      </c>
      <c r="N114" s="212" t="s">
        <v>3926</v>
      </c>
      <c r="O114" s="212" t="s">
        <v>3927</v>
      </c>
      <c r="P114" s="212" t="s">
        <v>3928</v>
      </c>
      <c r="Q114" s="212" t="s">
        <v>3929</v>
      </c>
      <c r="R114" s="212" t="s">
        <v>3043</v>
      </c>
      <c r="S114" s="210" t="str">
        <f t="shared" si="3"/>
        <v>2 / พิษณุโลก  / รพศ. / A</v>
      </c>
    </row>
    <row r="115" spans="1:19" hidden="1" x14ac:dyDescent="0.6">
      <c r="A115" s="99">
        <f>COUNTA($E$2:E115)</f>
        <v>114</v>
      </c>
      <c r="B115" s="211">
        <v>2</v>
      </c>
      <c r="C115" s="212" t="s">
        <v>3930</v>
      </c>
      <c r="D115" s="212" t="s">
        <v>3931</v>
      </c>
      <c r="E115" s="212" t="s">
        <v>206</v>
      </c>
      <c r="F115" s="212" t="s">
        <v>3932</v>
      </c>
      <c r="G115" s="212" t="s">
        <v>3933</v>
      </c>
      <c r="H115" s="212" t="s">
        <v>3048</v>
      </c>
      <c r="I115" s="213" t="str">
        <f t="shared" si="2"/>
        <v>รพช.</v>
      </c>
      <c r="J115" s="211" t="s">
        <v>3049</v>
      </c>
      <c r="K115" s="214">
        <v>88</v>
      </c>
      <c r="L115" s="212" t="s">
        <v>3925</v>
      </c>
      <c r="M115" s="212" t="s">
        <v>10</v>
      </c>
      <c r="N115" s="212" t="s">
        <v>3934</v>
      </c>
      <c r="O115" s="212" t="s">
        <v>3935</v>
      </c>
      <c r="P115" s="212" t="s">
        <v>3936</v>
      </c>
      <c r="Q115" s="212" t="s">
        <v>3935</v>
      </c>
      <c r="R115" s="212" t="s">
        <v>3300</v>
      </c>
      <c r="S115" s="210" t="str">
        <f t="shared" si="3"/>
        <v>2 / พิษณุโลก  / รพช. / M2</v>
      </c>
    </row>
    <row r="116" spans="1:19" hidden="1" x14ac:dyDescent="0.6">
      <c r="A116" s="99">
        <f>COUNTA($E$2:E116)</f>
        <v>115</v>
      </c>
      <c r="B116" s="211">
        <v>2</v>
      </c>
      <c r="C116" s="212" t="s">
        <v>3937</v>
      </c>
      <c r="D116" s="212" t="s">
        <v>3938</v>
      </c>
      <c r="E116" s="212" t="s">
        <v>204</v>
      </c>
      <c r="F116" s="212" t="s">
        <v>3939</v>
      </c>
      <c r="G116" s="212" t="s">
        <v>3940</v>
      </c>
      <c r="H116" s="212" t="s">
        <v>3048</v>
      </c>
      <c r="I116" s="213" t="str">
        <f t="shared" si="2"/>
        <v>รพช.</v>
      </c>
      <c r="J116" s="211" t="s">
        <v>3076</v>
      </c>
      <c r="K116" s="214">
        <v>68</v>
      </c>
      <c r="L116" s="212" t="s">
        <v>3925</v>
      </c>
      <c r="M116" s="212" t="s">
        <v>10</v>
      </c>
      <c r="N116" s="212" t="s">
        <v>3941</v>
      </c>
      <c r="O116" s="212" t="s">
        <v>3942</v>
      </c>
      <c r="P116" s="212" t="s">
        <v>3943</v>
      </c>
      <c r="Q116" s="212" t="s">
        <v>3942</v>
      </c>
      <c r="R116" s="212" t="s">
        <v>3062</v>
      </c>
      <c r="S116" s="210" t="str">
        <f t="shared" si="3"/>
        <v>2 / พิษณุโลก  / รพช. / F1</v>
      </c>
    </row>
    <row r="117" spans="1:19" hidden="1" x14ac:dyDescent="0.6">
      <c r="A117" s="99">
        <f>COUNTA($E$2:E117)</f>
        <v>116</v>
      </c>
      <c r="B117" s="211">
        <v>2</v>
      </c>
      <c r="C117" s="212" t="s">
        <v>3944</v>
      </c>
      <c r="D117" s="212" t="s">
        <v>3945</v>
      </c>
      <c r="E117" s="212" t="s">
        <v>199</v>
      </c>
      <c r="F117" s="212" t="s">
        <v>3946</v>
      </c>
      <c r="G117" s="212" t="s">
        <v>3947</v>
      </c>
      <c r="H117" s="212" t="s">
        <v>3048</v>
      </c>
      <c r="I117" s="213" t="str">
        <f t="shared" si="2"/>
        <v>รพช.</v>
      </c>
      <c r="J117" s="211" t="s">
        <v>3100</v>
      </c>
      <c r="K117" s="214">
        <v>30</v>
      </c>
      <c r="L117" s="212" t="s">
        <v>3925</v>
      </c>
      <c r="M117" s="212" t="s">
        <v>10</v>
      </c>
      <c r="N117" s="212" t="s">
        <v>3948</v>
      </c>
      <c r="O117" s="212" t="s">
        <v>3949</v>
      </c>
      <c r="P117" s="212" t="s">
        <v>3950</v>
      </c>
      <c r="Q117" s="212" t="s">
        <v>3951</v>
      </c>
      <c r="R117" s="212" t="s">
        <v>3062</v>
      </c>
      <c r="S117" s="210" t="str">
        <f t="shared" si="3"/>
        <v>2 / พิษณุโลก  / รพช. / F2</v>
      </c>
    </row>
    <row r="118" spans="1:19" hidden="1" x14ac:dyDescent="0.6">
      <c r="A118" s="99">
        <f>COUNTA($E$2:E118)</f>
        <v>117</v>
      </c>
      <c r="B118" s="211">
        <v>2</v>
      </c>
      <c r="C118" s="212" t="s">
        <v>3952</v>
      </c>
      <c r="D118" s="212" t="s">
        <v>3953</v>
      </c>
      <c r="E118" s="212" t="s">
        <v>205</v>
      </c>
      <c r="F118" s="212" t="s">
        <v>3954</v>
      </c>
      <c r="G118" s="212" t="s">
        <v>3955</v>
      </c>
      <c r="H118" s="212" t="s">
        <v>3048</v>
      </c>
      <c r="I118" s="213" t="str">
        <f t="shared" si="2"/>
        <v>รพช.</v>
      </c>
      <c r="J118" s="211" t="s">
        <v>3100</v>
      </c>
      <c r="K118" s="214">
        <v>39</v>
      </c>
      <c r="L118" s="212" t="s">
        <v>3925</v>
      </c>
      <c r="M118" s="212" t="s">
        <v>10</v>
      </c>
      <c r="N118" s="212" t="s">
        <v>3956</v>
      </c>
      <c r="O118" s="212" t="s">
        <v>3957</v>
      </c>
      <c r="P118" s="212" t="s">
        <v>3958</v>
      </c>
      <c r="Q118" s="212" t="s">
        <v>3957</v>
      </c>
      <c r="R118" s="212" t="s">
        <v>3208</v>
      </c>
      <c r="S118" s="210" t="str">
        <f t="shared" si="3"/>
        <v>2 / พิษณุโลก  / รพช. / F2</v>
      </c>
    </row>
    <row r="119" spans="1:19" hidden="1" x14ac:dyDescent="0.6">
      <c r="A119" s="99">
        <f>COUNTA($E$2:E119)</f>
        <v>118</v>
      </c>
      <c r="B119" s="211">
        <v>2</v>
      </c>
      <c r="C119" s="212" t="s">
        <v>3959</v>
      </c>
      <c r="D119" s="212" t="s">
        <v>3960</v>
      </c>
      <c r="E119" s="212" t="s">
        <v>201</v>
      </c>
      <c r="F119" s="212" t="s">
        <v>3961</v>
      </c>
      <c r="G119" s="212" t="s">
        <v>3962</v>
      </c>
      <c r="H119" s="212" t="s">
        <v>3048</v>
      </c>
      <c r="I119" s="213" t="str">
        <f t="shared" si="2"/>
        <v>รพช.</v>
      </c>
      <c r="J119" s="211" t="s">
        <v>3100</v>
      </c>
      <c r="K119" s="214">
        <v>30</v>
      </c>
      <c r="L119" s="212" t="s">
        <v>3925</v>
      </c>
      <c r="M119" s="212" t="s">
        <v>10</v>
      </c>
      <c r="N119" s="212" t="s">
        <v>3963</v>
      </c>
      <c r="O119" s="212" t="s">
        <v>3964</v>
      </c>
      <c r="P119" s="212" t="s">
        <v>3965</v>
      </c>
      <c r="Q119" s="212" t="s">
        <v>3966</v>
      </c>
      <c r="R119" s="212" t="s">
        <v>3088</v>
      </c>
      <c r="S119" s="210" t="str">
        <f t="shared" si="3"/>
        <v>2 / พิษณุโลก  / รพช. / F2</v>
      </c>
    </row>
    <row r="120" spans="1:19" hidden="1" x14ac:dyDescent="0.6">
      <c r="A120" s="99">
        <f>COUNTA($E$2:E120)</f>
        <v>119</v>
      </c>
      <c r="B120" s="211">
        <v>2</v>
      </c>
      <c r="C120" s="212" t="s">
        <v>3967</v>
      </c>
      <c r="D120" s="212" t="s">
        <v>3968</v>
      </c>
      <c r="E120" s="212" t="s">
        <v>200</v>
      </c>
      <c r="F120" s="212" t="s">
        <v>3969</v>
      </c>
      <c r="G120" s="212" t="s">
        <v>3970</v>
      </c>
      <c r="H120" s="212" t="s">
        <v>3048</v>
      </c>
      <c r="I120" s="213" t="str">
        <f t="shared" si="2"/>
        <v>รพช.</v>
      </c>
      <c r="J120" s="211" t="s">
        <v>3100</v>
      </c>
      <c r="K120" s="214">
        <v>56</v>
      </c>
      <c r="L120" s="212" t="s">
        <v>3925</v>
      </c>
      <c r="M120" s="212" t="s">
        <v>10</v>
      </c>
      <c r="N120" s="212" t="s">
        <v>3971</v>
      </c>
      <c r="O120" s="212" t="s">
        <v>3972</v>
      </c>
      <c r="P120" s="212" t="s">
        <v>3973</v>
      </c>
      <c r="Q120" s="212" t="s">
        <v>3972</v>
      </c>
      <c r="R120" s="212" t="s">
        <v>3300</v>
      </c>
      <c r="S120" s="210" t="str">
        <f t="shared" si="3"/>
        <v>2 / พิษณุโลก  / รพช. / F2</v>
      </c>
    </row>
    <row r="121" spans="1:19" hidden="1" x14ac:dyDescent="0.6">
      <c r="A121" s="99">
        <f>COUNTA($E$2:E121)</f>
        <v>120</v>
      </c>
      <c r="B121" s="211">
        <v>2</v>
      </c>
      <c r="C121" s="212" t="s">
        <v>3974</v>
      </c>
      <c r="D121" s="212" t="s">
        <v>3975</v>
      </c>
      <c r="E121" s="212" t="s">
        <v>202</v>
      </c>
      <c r="F121" s="212" t="s">
        <v>3976</v>
      </c>
      <c r="G121" s="212" t="s">
        <v>3977</v>
      </c>
      <c r="H121" s="212" t="s">
        <v>3048</v>
      </c>
      <c r="I121" s="213" t="str">
        <f t="shared" si="2"/>
        <v>รพช.</v>
      </c>
      <c r="J121" s="211" t="s">
        <v>3100</v>
      </c>
      <c r="K121" s="214">
        <v>66</v>
      </c>
      <c r="L121" s="212" t="s">
        <v>3925</v>
      </c>
      <c r="M121" s="212" t="s">
        <v>10</v>
      </c>
      <c r="N121" s="212" t="s">
        <v>3978</v>
      </c>
      <c r="O121" s="212" t="s">
        <v>3979</v>
      </c>
      <c r="P121" s="212" t="s">
        <v>3980</v>
      </c>
      <c r="Q121" s="212" t="s">
        <v>3979</v>
      </c>
      <c r="R121" s="212" t="s">
        <v>3054</v>
      </c>
      <c r="S121" s="210" t="str">
        <f t="shared" si="3"/>
        <v>2 / พิษณุโลก  / รพช. / F2</v>
      </c>
    </row>
    <row r="122" spans="1:19" hidden="1" x14ac:dyDescent="0.6">
      <c r="A122" s="99">
        <f>COUNTA($E$2:E122)</f>
        <v>121</v>
      </c>
      <c r="B122" s="211">
        <v>2</v>
      </c>
      <c r="C122" s="212" t="s">
        <v>3981</v>
      </c>
      <c r="D122" s="212" t="s">
        <v>3982</v>
      </c>
      <c r="E122" s="212" t="s">
        <v>203</v>
      </c>
      <c r="F122" s="212" t="s">
        <v>3983</v>
      </c>
      <c r="G122" s="212" t="s">
        <v>3984</v>
      </c>
      <c r="H122" s="212" t="s">
        <v>3048</v>
      </c>
      <c r="I122" s="213" t="str">
        <f t="shared" si="2"/>
        <v>รพช.</v>
      </c>
      <c r="J122" s="211" t="s">
        <v>3100</v>
      </c>
      <c r="K122" s="214">
        <v>30</v>
      </c>
      <c r="L122" s="212" t="s">
        <v>3925</v>
      </c>
      <c r="M122" s="212" t="s">
        <v>10</v>
      </c>
      <c r="N122" s="212" t="s">
        <v>3985</v>
      </c>
      <c r="O122" s="212" t="s">
        <v>3986</v>
      </c>
      <c r="P122" s="212" t="s">
        <v>3987</v>
      </c>
      <c r="Q122" s="212" t="s">
        <v>3986</v>
      </c>
      <c r="R122" s="212" t="s">
        <v>3054</v>
      </c>
      <c r="S122" s="210" t="str">
        <f t="shared" si="3"/>
        <v>2 / พิษณุโลก  / รพช. / F2</v>
      </c>
    </row>
    <row r="123" spans="1:19" hidden="1" x14ac:dyDescent="0.6">
      <c r="A123" s="99">
        <f>COUNTA($E$2:E123)</f>
        <v>122</v>
      </c>
      <c r="B123" s="211">
        <v>2</v>
      </c>
      <c r="C123" s="212" t="s">
        <v>3988</v>
      </c>
      <c r="D123" s="212" t="s">
        <v>3989</v>
      </c>
      <c r="E123" s="212" t="s">
        <v>178</v>
      </c>
      <c r="F123" s="212" t="s">
        <v>3990</v>
      </c>
      <c r="G123" s="212" t="s">
        <v>3991</v>
      </c>
      <c r="H123" s="212" t="s">
        <v>3202</v>
      </c>
      <c r="I123" s="213" t="str">
        <f t="shared" si="2"/>
        <v>รพท.</v>
      </c>
      <c r="J123" s="211" t="s">
        <v>3387</v>
      </c>
      <c r="K123" s="214">
        <v>510</v>
      </c>
      <c r="L123" s="212" t="s">
        <v>3992</v>
      </c>
      <c r="M123" s="212" t="s">
        <v>8</v>
      </c>
      <c r="N123" s="212" t="s">
        <v>3993</v>
      </c>
      <c r="O123" s="212" t="s">
        <v>3994</v>
      </c>
      <c r="P123" s="212" t="s">
        <v>3995</v>
      </c>
      <c r="Q123" s="212" t="s">
        <v>3929</v>
      </c>
      <c r="R123" s="212" t="s">
        <v>3043</v>
      </c>
      <c r="S123" s="210" t="str">
        <f t="shared" si="3"/>
        <v>2 / เพชรบูรณ์  / รพท. / S</v>
      </c>
    </row>
    <row r="124" spans="1:19" hidden="1" x14ac:dyDescent="0.6">
      <c r="A124" s="99">
        <f>COUNTA($E$2:E124)</f>
        <v>123</v>
      </c>
      <c r="B124" s="211">
        <v>2</v>
      </c>
      <c r="C124" s="212" t="s">
        <v>3996</v>
      </c>
      <c r="D124" s="212" t="s">
        <v>3997</v>
      </c>
      <c r="E124" s="212" t="s">
        <v>181</v>
      </c>
      <c r="F124" s="212" t="s">
        <v>3998</v>
      </c>
      <c r="G124" s="212" t="s">
        <v>3999</v>
      </c>
      <c r="H124" s="212" t="s">
        <v>3202</v>
      </c>
      <c r="I124" s="213" t="str">
        <f t="shared" si="2"/>
        <v>รพท.</v>
      </c>
      <c r="J124" s="211" t="s">
        <v>3203</v>
      </c>
      <c r="K124" s="214">
        <v>234</v>
      </c>
      <c r="L124" s="212" t="s">
        <v>3992</v>
      </c>
      <c r="M124" s="212" t="s">
        <v>8</v>
      </c>
      <c r="N124" s="212" t="s">
        <v>4000</v>
      </c>
      <c r="O124" s="212" t="s">
        <v>4001</v>
      </c>
      <c r="P124" s="212" t="s">
        <v>4002</v>
      </c>
      <c r="Q124" s="212" t="s">
        <v>4003</v>
      </c>
      <c r="R124" s="212" t="s">
        <v>3054</v>
      </c>
      <c r="S124" s="210" t="str">
        <f t="shared" si="3"/>
        <v>2 / เพชรบูรณ์  / รพท. / M1</v>
      </c>
    </row>
    <row r="125" spans="1:19" hidden="1" x14ac:dyDescent="0.6">
      <c r="A125" s="99">
        <f>COUNTA($E$2:E125)</f>
        <v>124</v>
      </c>
      <c r="B125" s="211">
        <v>2</v>
      </c>
      <c r="C125" s="212" t="s">
        <v>4004</v>
      </c>
      <c r="D125" s="212" t="s">
        <v>4005</v>
      </c>
      <c r="E125" s="212" t="s">
        <v>180</v>
      </c>
      <c r="F125" s="212" t="s">
        <v>4006</v>
      </c>
      <c r="G125" s="212" t="s">
        <v>4007</v>
      </c>
      <c r="H125" s="212" t="s">
        <v>3048</v>
      </c>
      <c r="I125" s="213" t="str">
        <f t="shared" si="2"/>
        <v>รพช.</v>
      </c>
      <c r="J125" s="211" t="s">
        <v>3049</v>
      </c>
      <c r="K125" s="214">
        <v>235</v>
      </c>
      <c r="L125" s="212" t="s">
        <v>3992</v>
      </c>
      <c r="M125" s="212" t="s">
        <v>8</v>
      </c>
      <c r="N125" s="212" t="s">
        <v>4008</v>
      </c>
      <c r="O125" s="212" t="s">
        <v>4009</v>
      </c>
      <c r="P125" s="212" t="s">
        <v>4010</v>
      </c>
      <c r="Q125" s="212" t="s">
        <v>4009</v>
      </c>
      <c r="R125" s="212" t="s">
        <v>3043</v>
      </c>
      <c r="S125" s="210" t="str">
        <f t="shared" si="3"/>
        <v>2 / เพชรบูรณ์  / รพช. / M2</v>
      </c>
    </row>
    <row r="126" spans="1:19" hidden="1" x14ac:dyDescent="0.6">
      <c r="A126" s="99">
        <f>COUNTA($E$2:E126)</f>
        <v>125</v>
      </c>
      <c r="B126" s="211">
        <v>2</v>
      </c>
      <c r="C126" s="212" t="s">
        <v>4011</v>
      </c>
      <c r="D126" s="212" t="s">
        <v>4012</v>
      </c>
      <c r="E126" s="212" t="s">
        <v>188</v>
      </c>
      <c r="F126" s="212" t="s">
        <v>4013</v>
      </c>
      <c r="G126" s="212" t="s">
        <v>4014</v>
      </c>
      <c r="H126" s="212" t="s">
        <v>3048</v>
      </c>
      <c r="I126" s="213" t="str">
        <f t="shared" si="2"/>
        <v>รพช.</v>
      </c>
      <c r="J126" s="211" t="s">
        <v>3076</v>
      </c>
      <c r="K126" s="214">
        <v>100</v>
      </c>
      <c r="L126" s="212" t="s">
        <v>3992</v>
      </c>
      <c r="M126" s="212" t="s">
        <v>8</v>
      </c>
      <c r="N126" s="212" t="s">
        <v>4015</v>
      </c>
      <c r="O126" s="212" t="s">
        <v>4016</v>
      </c>
      <c r="P126" s="212" t="s">
        <v>4017</v>
      </c>
      <c r="Q126" s="212" t="s">
        <v>4018</v>
      </c>
      <c r="R126" s="212" t="s">
        <v>3054</v>
      </c>
      <c r="S126" s="210" t="str">
        <f t="shared" si="3"/>
        <v>2 / เพชรบูรณ์  / รพช. / F1</v>
      </c>
    </row>
    <row r="127" spans="1:19" hidden="1" x14ac:dyDescent="0.6">
      <c r="A127" s="99">
        <f>COUNTA($E$2:E127)</f>
        <v>126</v>
      </c>
      <c r="B127" s="211">
        <v>2</v>
      </c>
      <c r="C127" s="212" t="s">
        <v>4019</v>
      </c>
      <c r="D127" s="212" t="s">
        <v>4020</v>
      </c>
      <c r="E127" s="212" t="s">
        <v>183</v>
      </c>
      <c r="F127" s="212" t="s">
        <v>4021</v>
      </c>
      <c r="G127" s="212" t="s">
        <v>4022</v>
      </c>
      <c r="H127" s="212" t="s">
        <v>3048</v>
      </c>
      <c r="I127" s="213" t="str">
        <f t="shared" si="2"/>
        <v>รพช.</v>
      </c>
      <c r="J127" s="211" t="s">
        <v>3076</v>
      </c>
      <c r="K127" s="214">
        <v>142</v>
      </c>
      <c r="L127" s="212" t="s">
        <v>3992</v>
      </c>
      <c r="M127" s="212" t="s">
        <v>8</v>
      </c>
      <c r="N127" s="212" t="s">
        <v>4023</v>
      </c>
      <c r="O127" s="212" t="s">
        <v>4024</v>
      </c>
      <c r="P127" s="212" t="s">
        <v>4025</v>
      </c>
      <c r="Q127" s="212" t="s">
        <v>4024</v>
      </c>
      <c r="R127" s="212" t="s">
        <v>3113</v>
      </c>
      <c r="S127" s="210" t="str">
        <f t="shared" si="3"/>
        <v>2 / เพชรบูรณ์  / รพช. / F1</v>
      </c>
    </row>
    <row r="128" spans="1:19" hidden="1" x14ac:dyDescent="0.6">
      <c r="A128" s="99">
        <f>COUNTA($E$2:E128)</f>
        <v>127</v>
      </c>
      <c r="B128" s="211">
        <v>2</v>
      </c>
      <c r="C128" s="212" t="s">
        <v>4026</v>
      </c>
      <c r="D128" s="212" t="s">
        <v>4027</v>
      </c>
      <c r="E128" s="212" t="s">
        <v>187</v>
      </c>
      <c r="F128" s="212" t="s">
        <v>4028</v>
      </c>
      <c r="G128" s="212" t="s">
        <v>4029</v>
      </c>
      <c r="H128" s="212" t="s">
        <v>3048</v>
      </c>
      <c r="I128" s="213" t="str">
        <f t="shared" si="2"/>
        <v>รพช.</v>
      </c>
      <c r="J128" s="211" t="s">
        <v>3100</v>
      </c>
      <c r="K128" s="214">
        <v>43</v>
      </c>
      <c r="L128" s="212" t="s">
        <v>3992</v>
      </c>
      <c r="M128" s="212" t="s">
        <v>8</v>
      </c>
      <c r="N128" s="212" t="s">
        <v>4030</v>
      </c>
      <c r="O128" s="212" t="s">
        <v>4031</v>
      </c>
      <c r="P128" s="212" t="s">
        <v>4032</v>
      </c>
      <c r="Q128" s="212" t="s">
        <v>4031</v>
      </c>
      <c r="R128" s="212" t="s">
        <v>3054</v>
      </c>
      <c r="S128" s="210" t="str">
        <f t="shared" si="3"/>
        <v>2 / เพชรบูรณ์  / รพช. / F2</v>
      </c>
    </row>
    <row r="129" spans="1:19" hidden="1" x14ac:dyDescent="0.6">
      <c r="A129" s="99">
        <f>COUNTA($E$2:E129)</f>
        <v>128</v>
      </c>
      <c r="B129" s="211">
        <v>2</v>
      </c>
      <c r="C129" s="212" t="s">
        <v>4033</v>
      </c>
      <c r="D129" s="212" t="s">
        <v>4034</v>
      </c>
      <c r="E129" s="212" t="s">
        <v>179</v>
      </c>
      <c r="F129" s="212" t="s">
        <v>4035</v>
      </c>
      <c r="G129" s="212" t="s">
        <v>4036</v>
      </c>
      <c r="H129" s="212" t="s">
        <v>3048</v>
      </c>
      <c r="I129" s="213" t="str">
        <f t="shared" si="2"/>
        <v>รพช.</v>
      </c>
      <c r="J129" s="211" t="s">
        <v>3100</v>
      </c>
      <c r="K129" s="214">
        <v>60</v>
      </c>
      <c r="L129" s="212" t="s">
        <v>3992</v>
      </c>
      <c r="M129" s="212" t="s">
        <v>8</v>
      </c>
      <c r="N129" s="212" t="s">
        <v>4037</v>
      </c>
      <c r="O129" s="212" t="s">
        <v>4038</v>
      </c>
      <c r="P129" s="212" t="s">
        <v>4039</v>
      </c>
      <c r="Q129" s="212" t="s">
        <v>4038</v>
      </c>
      <c r="R129" s="212" t="s">
        <v>3300</v>
      </c>
      <c r="S129" s="210" t="str">
        <f t="shared" si="3"/>
        <v>2 / เพชรบูรณ์  / รพช. / F2</v>
      </c>
    </row>
    <row r="130" spans="1:19" hidden="1" x14ac:dyDescent="0.6">
      <c r="A130" s="99">
        <f>COUNTA($E$2:E130)</f>
        <v>129</v>
      </c>
      <c r="B130" s="211">
        <v>2</v>
      </c>
      <c r="C130" s="212" t="s">
        <v>4040</v>
      </c>
      <c r="D130" s="212" t="s">
        <v>4041</v>
      </c>
      <c r="E130" s="212" t="s">
        <v>184</v>
      </c>
      <c r="F130" s="212" t="s">
        <v>4042</v>
      </c>
      <c r="G130" s="212" t="s">
        <v>4043</v>
      </c>
      <c r="H130" s="212" t="s">
        <v>3048</v>
      </c>
      <c r="I130" s="213" t="str">
        <f t="shared" si="2"/>
        <v>รพช.</v>
      </c>
      <c r="J130" s="211" t="s">
        <v>3100</v>
      </c>
      <c r="K130" s="214">
        <v>120</v>
      </c>
      <c r="L130" s="212" t="s">
        <v>3992</v>
      </c>
      <c r="M130" s="212" t="s">
        <v>8</v>
      </c>
      <c r="N130" s="212" t="s">
        <v>4044</v>
      </c>
      <c r="O130" s="212" t="s">
        <v>4045</v>
      </c>
      <c r="P130" s="212" t="s">
        <v>4046</v>
      </c>
      <c r="Q130" s="212" t="s">
        <v>4047</v>
      </c>
      <c r="R130" s="212" t="s">
        <v>3232</v>
      </c>
      <c r="S130" s="210" t="str">
        <f t="shared" si="3"/>
        <v>2 / เพชรบูรณ์  / รพช. / F2</v>
      </c>
    </row>
    <row r="131" spans="1:19" hidden="1" x14ac:dyDescent="0.6">
      <c r="A131" s="99">
        <f>COUNTA($E$2:E131)</f>
        <v>130</v>
      </c>
      <c r="B131" s="211">
        <v>2</v>
      </c>
      <c r="C131" s="212" t="s">
        <v>4048</v>
      </c>
      <c r="D131" s="212" t="s">
        <v>4049</v>
      </c>
      <c r="E131" s="212" t="s">
        <v>186</v>
      </c>
      <c r="F131" s="212" t="s">
        <v>4050</v>
      </c>
      <c r="G131" s="212" t="s">
        <v>4051</v>
      </c>
      <c r="H131" s="212" t="s">
        <v>3048</v>
      </c>
      <c r="I131" s="213" t="str">
        <f t="shared" ref="I131:I194" si="4">IF(H131="โรงพยาบาลศูนย์","รพศ.",IF(H131="โรงพยาบาลชุมชน","รพช.","รพท."))</f>
        <v>รพช.</v>
      </c>
      <c r="J131" s="211" t="s">
        <v>3100</v>
      </c>
      <c r="K131" s="214">
        <v>30</v>
      </c>
      <c r="L131" s="212" t="s">
        <v>3992</v>
      </c>
      <c r="M131" s="212" t="s">
        <v>8</v>
      </c>
      <c r="N131" s="212" t="s">
        <v>4052</v>
      </c>
      <c r="O131" s="212" t="s">
        <v>4053</v>
      </c>
      <c r="P131" s="212" t="s">
        <v>4054</v>
      </c>
      <c r="Q131" s="212" t="s">
        <v>4053</v>
      </c>
      <c r="R131" s="212" t="s">
        <v>3054</v>
      </c>
      <c r="S131" s="210" t="str">
        <f t="shared" ref="S131:S194" si="5">CONCATENATE(B131," / ",M131," "," / ",I131," / ",J131)</f>
        <v>2 / เพชรบูรณ์  / รพช. / F2</v>
      </c>
    </row>
    <row r="132" spans="1:19" hidden="1" x14ac:dyDescent="0.6">
      <c r="A132" s="99">
        <f>COUNTA($E$2:E132)</f>
        <v>131</v>
      </c>
      <c r="B132" s="211">
        <v>2</v>
      </c>
      <c r="C132" s="212" t="s">
        <v>4055</v>
      </c>
      <c r="D132" s="212" t="s">
        <v>4056</v>
      </c>
      <c r="E132" s="212" t="s">
        <v>182</v>
      </c>
      <c r="F132" s="212" t="s">
        <v>4057</v>
      </c>
      <c r="G132" s="212" t="s">
        <v>4058</v>
      </c>
      <c r="H132" s="212" t="s">
        <v>3048</v>
      </c>
      <c r="I132" s="213" t="str">
        <f t="shared" si="4"/>
        <v>รพช.</v>
      </c>
      <c r="J132" s="211" t="s">
        <v>3100</v>
      </c>
      <c r="K132" s="214">
        <v>58</v>
      </c>
      <c r="L132" s="212" t="s">
        <v>3992</v>
      </c>
      <c r="M132" s="212" t="s">
        <v>8</v>
      </c>
      <c r="N132" s="212" t="s">
        <v>4059</v>
      </c>
      <c r="O132" s="212" t="s">
        <v>4060</v>
      </c>
      <c r="P132" s="212" t="s">
        <v>4061</v>
      </c>
      <c r="Q132" s="212" t="s">
        <v>4062</v>
      </c>
      <c r="R132" s="212" t="s">
        <v>3105</v>
      </c>
      <c r="S132" s="210" t="str">
        <f t="shared" si="5"/>
        <v>2 / เพชรบูรณ์  / รพช. / F2</v>
      </c>
    </row>
    <row r="133" spans="1:19" hidden="1" x14ac:dyDescent="0.6">
      <c r="A133" s="99">
        <f>COUNTA($E$2:E133)</f>
        <v>132</v>
      </c>
      <c r="B133" s="211">
        <v>2</v>
      </c>
      <c r="C133" s="212" t="s">
        <v>4063</v>
      </c>
      <c r="D133" s="212" t="s">
        <v>4064</v>
      </c>
      <c r="E133" s="212" t="s">
        <v>185</v>
      </c>
      <c r="F133" s="212" t="s">
        <v>4065</v>
      </c>
      <c r="G133" s="212" t="s">
        <v>4066</v>
      </c>
      <c r="H133" s="212" t="s">
        <v>3048</v>
      </c>
      <c r="I133" s="213" t="str">
        <f t="shared" si="4"/>
        <v>รพช.</v>
      </c>
      <c r="J133" s="211" t="s">
        <v>3183</v>
      </c>
      <c r="K133" s="214">
        <v>10</v>
      </c>
      <c r="L133" s="212" t="s">
        <v>3992</v>
      </c>
      <c r="M133" s="212" t="s">
        <v>8</v>
      </c>
      <c r="N133" s="212" t="s">
        <v>4067</v>
      </c>
      <c r="O133" s="212" t="s">
        <v>4068</v>
      </c>
      <c r="P133" s="212" t="s">
        <v>4069</v>
      </c>
      <c r="Q133" s="212" t="s">
        <v>4068</v>
      </c>
      <c r="R133" s="212" t="s">
        <v>3062</v>
      </c>
      <c r="S133" s="210" t="str">
        <f t="shared" si="5"/>
        <v>2 / เพชรบูรณ์  / รพช. / F3</v>
      </c>
    </row>
    <row r="134" spans="1:19" hidden="1" x14ac:dyDescent="0.6">
      <c r="A134" s="99">
        <f>COUNTA($E$2:E134)</f>
        <v>133</v>
      </c>
      <c r="B134" s="211">
        <v>2</v>
      </c>
      <c r="C134" s="212" t="s">
        <v>4070</v>
      </c>
      <c r="D134" s="212" t="s">
        <v>4071</v>
      </c>
      <c r="E134" s="212" t="s">
        <v>207</v>
      </c>
      <c r="F134" s="212" t="s">
        <v>4072</v>
      </c>
      <c r="G134" s="212" t="s">
        <v>4073</v>
      </c>
      <c r="H134" s="212" t="s">
        <v>3202</v>
      </c>
      <c r="I134" s="213" t="str">
        <f t="shared" si="4"/>
        <v>รพท.</v>
      </c>
      <c r="J134" s="211" t="s">
        <v>3387</v>
      </c>
      <c r="K134" s="214">
        <v>320</v>
      </c>
      <c r="L134" s="212" t="s">
        <v>4074</v>
      </c>
      <c r="M134" s="212" t="s">
        <v>11</v>
      </c>
      <c r="N134" s="212" t="s">
        <v>4075</v>
      </c>
      <c r="O134" s="212" t="s">
        <v>4076</v>
      </c>
      <c r="P134" s="212" t="s">
        <v>4077</v>
      </c>
      <c r="Q134" s="212" t="s">
        <v>4078</v>
      </c>
      <c r="R134" s="212" t="s">
        <v>3054</v>
      </c>
      <c r="S134" s="210" t="str">
        <f t="shared" si="5"/>
        <v>2 / สุโขทัย  / รพท. / S</v>
      </c>
    </row>
    <row r="135" spans="1:19" hidden="1" x14ac:dyDescent="0.6">
      <c r="A135" s="99">
        <f>COUNTA($E$2:E135)</f>
        <v>134</v>
      </c>
      <c r="B135" s="211">
        <v>2</v>
      </c>
      <c r="C135" s="212" t="s">
        <v>4079</v>
      </c>
      <c r="D135" s="212" t="s">
        <v>4080</v>
      </c>
      <c r="E135" s="212" t="s">
        <v>208</v>
      </c>
      <c r="F135" s="212" t="s">
        <v>4081</v>
      </c>
      <c r="G135" s="212" t="s">
        <v>4082</v>
      </c>
      <c r="H135" s="212" t="s">
        <v>3202</v>
      </c>
      <c r="I135" s="213" t="str">
        <f t="shared" si="4"/>
        <v>รพท.</v>
      </c>
      <c r="J135" s="211" t="s">
        <v>3203</v>
      </c>
      <c r="K135" s="214">
        <v>307</v>
      </c>
      <c r="L135" s="212" t="s">
        <v>4074</v>
      </c>
      <c r="M135" s="212" t="s">
        <v>11</v>
      </c>
      <c r="N135" s="212" t="s">
        <v>4083</v>
      </c>
      <c r="O135" s="212" t="s">
        <v>4084</v>
      </c>
      <c r="P135" s="212" t="s">
        <v>4085</v>
      </c>
      <c r="Q135" s="212" t="s">
        <v>4086</v>
      </c>
      <c r="R135" s="212" t="s">
        <v>3188</v>
      </c>
      <c r="S135" s="210" t="str">
        <f t="shared" si="5"/>
        <v>2 / สุโขทัย  / รพท. / M1</v>
      </c>
    </row>
    <row r="136" spans="1:19" hidden="1" x14ac:dyDescent="0.6">
      <c r="A136" s="99">
        <f>COUNTA($E$2:E136)</f>
        <v>135</v>
      </c>
      <c r="B136" s="211">
        <v>2</v>
      </c>
      <c r="C136" s="212" t="s">
        <v>4087</v>
      </c>
      <c r="D136" s="212" t="s">
        <v>4088</v>
      </c>
      <c r="E136" s="212" t="s">
        <v>213</v>
      </c>
      <c r="F136" s="212" t="s">
        <v>4089</v>
      </c>
      <c r="G136" s="212" t="s">
        <v>4090</v>
      </c>
      <c r="H136" s="212" t="s">
        <v>3048</v>
      </c>
      <c r="I136" s="213" t="str">
        <f t="shared" si="4"/>
        <v>รพช.</v>
      </c>
      <c r="J136" s="211" t="s">
        <v>3049</v>
      </c>
      <c r="K136" s="214">
        <v>111</v>
      </c>
      <c r="L136" s="212" t="s">
        <v>4074</v>
      </c>
      <c r="M136" s="212" t="s">
        <v>11</v>
      </c>
      <c r="N136" s="212" t="s">
        <v>4091</v>
      </c>
      <c r="O136" s="212" t="s">
        <v>4092</v>
      </c>
      <c r="P136" s="212" t="s">
        <v>4093</v>
      </c>
      <c r="Q136" s="212" t="s">
        <v>4094</v>
      </c>
      <c r="R136" s="212" t="s">
        <v>3121</v>
      </c>
      <c r="S136" s="210" t="str">
        <f t="shared" si="5"/>
        <v>2 / สุโขทัย  / รพช. / M2</v>
      </c>
    </row>
    <row r="137" spans="1:19" hidden="1" x14ac:dyDescent="0.6">
      <c r="A137" s="99">
        <f>COUNTA($E$2:E137)</f>
        <v>136</v>
      </c>
      <c r="B137" s="211">
        <v>2</v>
      </c>
      <c r="C137" s="212" t="s">
        <v>4095</v>
      </c>
      <c r="D137" s="212" t="s">
        <v>4096</v>
      </c>
      <c r="E137" s="212" t="s">
        <v>212</v>
      </c>
      <c r="F137" s="212" t="s">
        <v>4097</v>
      </c>
      <c r="G137" s="212" t="s">
        <v>4098</v>
      </c>
      <c r="H137" s="212" t="s">
        <v>3048</v>
      </c>
      <c r="I137" s="213" t="str">
        <f t="shared" si="4"/>
        <v>รพช.</v>
      </c>
      <c r="J137" s="211" t="s">
        <v>3076</v>
      </c>
      <c r="K137" s="214">
        <v>77</v>
      </c>
      <c r="L137" s="212" t="s">
        <v>4074</v>
      </c>
      <c r="M137" s="212" t="s">
        <v>11</v>
      </c>
      <c r="N137" s="212" t="s">
        <v>4099</v>
      </c>
      <c r="O137" s="212" t="s">
        <v>4100</v>
      </c>
      <c r="P137" s="212" t="s">
        <v>4101</v>
      </c>
      <c r="Q137" s="212" t="s">
        <v>4102</v>
      </c>
      <c r="R137" s="212" t="s">
        <v>3146</v>
      </c>
      <c r="S137" s="210" t="str">
        <f t="shared" si="5"/>
        <v>2 / สุโขทัย  / รพช. / F1</v>
      </c>
    </row>
    <row r="138" spans="1:19" hidden="1" x14ac:dyDescent="0.6">
      <c r="A138" s="99">
        <f>COUNTA($E$2:E138)</f>
        <v>137</v>
      </c>
      <c r="B138" s="211">
        <v>2</v>
      </c>
      <c r="C138" s="212" t="s">
        <v>4103</v>
      </c>
      <c r="D138" s="212" t="s">
        <v>4104</v>
      </c>
      <c r="E138" s="212" t="s">
        <v>211</v>
      </c>
      <c r="F138" s="212" t="s">
        <v>4105</v>
      </c>
      <c r="G138" s="212" t="s">
        <v>4106</v>
      </c>
      <c r="H138" s="212" t="s">
        <v>3048</v>
      </c>
      <c r="I138" s="213" t="str">
        <f t="shared" si="4"/>
        <v>รพช.</v>
      </c>
      <c r="J138" s="211" t="s">
        <v>3100</v>
      </c>
      <c r="K138" s="214">
        <v>41</v>
      </c>
      <c r="L138" s="212" t="s">
        <v>4074</v>
      </c>
      <c r="M138" s="212" t="s">
        <v>11</v>
      </c>
      <c r="N138" s="212" t="s">
        <v>4107</v>
      </c>
      <c r="O138" s="212" t="s">
        <v>4108</v>
      </c>
      <c r="P138" s="212" t="s">
        <v>4109</v>
      </c>
      <c r="Q138" s="212" t="s">
        <v>4110</v>
      </c>
      <c r="R138" s="212" t="s">
        <v>3208</v>
      </c>
      <c r="S138" s="210" t="str">
        <f t="shared" si="5"/>
        <v>2 / สุโขทัย  / รพช. / F2</v>
      </c>
    </row>
    <row r="139" spans="1:19" hidden="1" x14ac:dyDescent="0.6">
      <c r="A139" s="99">
        <f>COUNTA($E$2:E139)</f>
        <v>138</v>
      </c>
      <c r="B139" s="211">
        <v>2</v>
      </c>
      <c r="C139" s="212" t="s">
        <v>4111</v>
      </c>
      <c r="D139" s="212" t="s">
        <v>4112</v>
      </c>
      <c r="E139" s="212" t="s">
        <v>210</v>
      </c>
      <c r="F139" s="212" t="s">
        <v>4113</v>
      </c>
      <c r="G139" s="212" t="s">
        <v>4114</v>
      </c>
      <c r="H139" s="212" t="s">
        <v>3048</v>
      </c>
      <c r="I139" s="213" t="str">
        <f t="shared" si="4"/>
        <v>รพช.</v>
      </c>
      <c r="J139" s="211" t="s">
        <v>3100</v>
      </c>
      <c r="K139" s="214">
        <v>50</v>
      </c>
      <c r="L139" s="212" t="s">
        <v>4074</v>
      </c>
      <c r="M139" s="212" t="s">
        <v>11</v>
      </c>
      <c r="N139" s="212" t="s">
        <v>4115</v>
      </c>
      <c r="O139" s="212" t="s">
        <v>4116</v>
      </c>
      <c r="P139" s="212" t="s">
        <v>4117</v>
      </c>
      <c r="Q139" s="212" t="s">
        <v>4118</v>
      </c>
      <c r="R139" s="212" t="s">
        <v>3300</v>
      </c>
      <c r="S139" s="210" t="str">
        <f t="shared" si="5"/>
        <v>2 / สุโขทัย  / รพช. / F2</v>
      </c>
    </row>
    <row r="140" spans="1:19" hidden="1" x14ac:dyDescent="0.6">
      <c r="A140" s="99">
        <f>COUNTA($E$2:E140)</f>
        <v>139</v>
      </c>
      <c r="B140" s="211">
        <v>2</v>
      </c>
      <c r="C140" s="212" t="s">
        <v>4119</v>
      </c>
      <c r="D140" s="212" t="s">
        <v>4120</v>
      </c>
      <c r="E140" s="212" t="s">
        <v>215</v>
      </c>
      <c r="F140" s="212" t="s">
        <v>4121</v>
      </c>
      <c r="G140" s="212" t="s">
        <v>4122</v>
      </c>
      <c r="H140" s="212" t="s">
        <v>3048</v>
      </c>
      <c r="I140" s="213" t="str">
        <f t="shared" si="4"/>
        <v>รพช.</v>
      </c>
      <c r="J140" s="211" t="s">
        <v>3100</v>
      </c>
      <c r="K140" s="214">
        <v>38</v>
      </c>
      <c r="L140" s="212" t="s">
        <v>4074</v>
      </c>
      <c r="M140" s="212" t="s">
        <v>11</v>
      </c>
      <c r="N140" s="212" t="s">
        <v>4123</v>
      </c>
      <c r="O140" s="212" t="s">
        <v>4124</v>
      </c>
      <c r="P140" s="212" t="s">
        <v>4125</v>
      </c>
      <c r="Q140" s="212" t="s">
        <v>4124</v>
      </c>
      <c r="R140" s="212" t="s">
        <v>3188</v>
      </c>
      <c r="S140" s="210" t="str">
        <f t="shared" si="5"/>
        <v>2 / สุโขทัย  / รพช. / F2</v>
      </c>
    </row>
    <row r="141" spans="1:19" hidden="1" x14ac:dyDescent="0.6">
      <c r="A141" s="99">
        <f>COUNTA($E$2:E141)</f>
        <v>140</v>
      </c>
      <c r="B141" s="211">
        <v>2</v>
      </c>
      <c r="C141" s="212" t="s">
        <v>4126</v>
      </c>
      <c r="D141" s="212" t="s">
        <v>4127</v>
      </c>
      <c r="E141" s="212" t="s">
        <v>209</v>
      </c>
      <c r="F141" s="212" t="s">
        <v>4128</v>
      </c>
      <c r="G141" s="212" t="s">
        <v>4129</v>
      </c>
      <c r="H141" s="212" t="s">
        <v>3048</v>
      </c>
      <c r="I141" s="213" t="str">
        <f t="shared" si="4"/>
        <v>รพช.</v>
      </c>
      <c r="J141" s="211" t="s">
        <v>3100</v>
      </c>
      <c r="K141" s="214">
        <v>35</v>
      </c>
      <c r="L141" s="212" t="s">
        <v>4074</v>
      </c>
      <c r="M141" s="212" t="s">
        <v>11</v>
      </c>
      <c r="N141" s="212" t="s">
        <v>4130</v>
      </c>
      <c r="O141" s="212" t="s">
        <v>4131</v>
      </c>
      <c r="P141" s="212" t="s">
        <v>4132</v>
      </c>
      <c r="Q141" s="212" t="s">
        <v>4133</v>
      </c>
      <c r="R141" s="212" t="s">
        <v>3208</v>
      </c>
      <c r="S141" s="210" t="str">
        <f t="shared" si="5"/>
        <v>2 / สุโขทัย  / รพช. / F2</v>
      </c>
    </row>
    <row r="142" spans="1:19" hidden="1" x14ac:dyDescent="0.6">
      <c r="A142" s="99">
        <f>COUNTA($E$2:E142)</f>
        <v>141</v>
      </c>
      <c r="B142" s="211">
        <v>2</v>
      </c>
      <c r="C142" s="212" t="s">
        <v>4134</v>
      </c>
      <c r="D142" s="212" t="s">
        <v>4135</v>
      </c>
      <c r="E142" s="212" t="s">
        <v>214</v>
      </c>
      <c r="F142" s="212" t="s">
        <v>4136</v>
      </c>
      <c r="G142" s="212" t="s">
        <v>4137</v>
      </c>
      <c r="H142" s="212" t="s">
        <v>3048</v>
      </c>
      <c r="I142" s="213" t="str">
        <f t="shared" si="4"/>
        <v>รพช.</v>
      </c>
      <c r="J142" s="211" t="s">
        <v>3100</v>
      </c>
      <c r="K142" s="214">
        <v>30</v>
      </c>
      <c r="L142" s="212" t="s">
        <v>4074</v>
      </c>
      <c r="M142" s="212" t="s">
        <v>11</v>
      </c>
      <c r="N142" s="212" t="s">
        <v>4138</v>
      </c>
      <c r="O142" s="212" t="s">
        <v>4139</v>
      </c>
      <c r="P142" s="212" t="s">
        <v>4140</v>
      </c>
      <c r="Q142" s="212" t="s">
        <v>4139</v>
      </c>
      <c r="R142" s="212" t="s">
        <v>3146</v>
      </c>
      <c r="S142" s="210" t="str">
        <f t="shared" si="5"/>
        <v>2 / สุโขทัย  / รพช. / F2</v>
      </c>
    </row>
    <row r="143" spans="1:19" hidden="1" x14ac:dyDescent="0.6">
      <c r="A143" s="99">
        <f>COUNTA($E$2:E143)</f>
        <v>142</v>
      </c>
      <c r="B143" s="211">
        <v>2</v>
      </c>
      <c r="C143" s="212" t="s">
        <v>4141</v>
      </c>
      <c r="D143" s="212" t="s">
        <v>4142</v>
      </c>
      <c r="E143" s="212" t="s">
        <v>216</v>
      </c>
      <c r="F143" s="212" t="s">
        <v>4143</v>
      </c>
      <c r="G143" s="212" t="s">
        <v>4144</v>
      </c>
      <c r="H143" s="212" t="s">
        <v>3036</v>
      </c>
      <c r="I143" s="213" t="str">
        <f t="shared" si="4"/>
        <v>รพศ.</v>
      </c>
      <c r="J143" s="211" t="s">
        <v>3037</v>
      </c>
      <c r="K143" s="214">
        <v>655</v>
      </c>
      <c r="L143" s="212" t="s">
        <v>4145</v>
      </c>
      <c r="M143" s="212" t="s">
        <v>12</v>
      </c>
      <c r="N143" s="212" t="s">
        <v>4146</v>
      </c>
      <c r="O143" s="212" t="s">
        <v>4147</v>
      </c>
      <c r="P143" s="212" t="s">
        <v>4148</v>
      </c>
      <c r="Q143" s="212" t="s">
        <v>4149</v>
      </c>
      <c r="R143" s="212" t="s">
        <v>3043</v>
      </c>
      <c r="S143" s="210" t="str">
        <f t="shared" si="5"/>
        <v>2 / อุตรดิตถ์  / รพศ. / A</v>
      </c>
    </row>
    <row r="144" spans="1:19" hidden="1" x14ac:dyDescent="0.6">
      <c r="A144" s="99">
        <f>COUNTA($E$2:E144)</f>
        <v>143</v>
      </c>
      <c r="B144" s="211">
        <v>2</v>
      </c>
      <c r="C144" s="212" t="s">
        <v>4150</v>
      </c>
      <c r="D144" s="212" t="s">
        <v>4151</v>
      </c>
      <c r="E144" s="212" t="s">
        <v>219</v>
      </c>
      <c r="F144" s="212" t="s">
        <v>4152</v>
      </c>
      <c r="G144" s="212" t="s">
        <v>4153</v>
      </c>
      <c r="H144" s="212" t="s">
        <v>3048</v>
      </c>
      <c r="I144" s="213" t="str">
        <f t="shared" si="4"/>
        <v>รพช.</v>
      </c>
      <c r="J144" s="211" t="s">
        <v>3076</v>
      </c>
      <c r="K144" s="214">
        <v>39</v>
      </c>
      <c r="L144" s="212" t="s">
        <v>4145</v>
      </c>
      <c r="M144" s="212" t="s">
        <v>12</v>
      </c>
      <c r="N144" s="212" t="s">
        <v>4154</v>
      </c>
      <c r="O144" s="212" t="s">
        <v>4155</v>
      </c>
      <c r="P144" s="212" t="s">
        <v>4156</v>
      </c>
      <c r="Q144" s="212" t="s">
        <v>4157</v>
      </c>
      <c r="R144" s="212" t="s">
        <v>3121</v>
      </c>
      <c r="S144" s="210" t="str">
        <f t="shared" si="5"/>
        <v>2 / อุตรดิตถ์  / รพช. / F1</v>
      </c>
    </row>
    <row r="145" spans="1:19" hidden="1" x14ac:dyDescent="0.6">
      <c r="A145" s="99">
        <f>COUNTA($E$2:E145)</f>
        <v>144</v>
      </c>
      <c r="B145" s="211">
        <v>2</v>
      </c>
      <c r="C145" s="212" t="s">
        <v>4158</v>
      </c>
      <c r="D145" s="212" t="s">
        <v>4159</v>
      </c>
      <c r="E145" s="212" t="s">
        <v>217</v>
      </c>
      <c r="F145" s="212" t="s">
        <v>4160</v>
      </c>
      <c r="G145" s="212" t="s">
        <v>4161</v>
      </c>
      <c r="H145" s="212" t="s">
        <v>3048</v>
      </c>
      <c r="I145" s="213" t="str">
        <f t="shared" si="4"/>
        <v>รพช.</v>
      </c>
      <c r="J145" s="211" t="s">
        <v>3100</v>
      </c>
      <c r="K145" s="214">
        <v>35</v>
      </c>
      <c r="L145" s="212" t="s">
        <v>4145</v>
      </c>
      <c r="M145" s="212" t="s">
        <v>12</v>
      </c>
      <c r="N145" s="212" t="s">
        <v>4162</v>
      </c>
      <c r="O145" s="212" t="s">
        <v>4163</v>
      </c>
      <c r="P145" s="212" t="s">
        <v>4164</v>
      </c>
      <c r="Q145" s="212" t="s">
        <v>4165</v>
      </c>
      <c r="R145" s="212" t="s">
        <v>3208</v>
      </c>
      <c r="S145" s="210" t="str">
        <f t="shared" si="5"/>
        <v>2 / อุตรดิตถ์  / รพช. / F2</v>
      </c>
    </row>
    <row r="146" spans="1:19" hidden="1" x14ac:dyDescent="0.6">
      <c r="A146" s="99">
        <f>COUNTA($E$2:E146)</f>
        <v>145</v>
      </c>
      <c r="B146" s="211">
        <v>2</v>
      </c>
      <c r="C146" s="212" t="s">
        <v>4166</v>
      </c>
      <c r="D146" s="212" t="s">
        <v>4167</v>
      </c>
      <c r="E146" s="212" t="s">
        <v>224</v>
      </c>
      <c r="F146" s="212" t="s">
        <v>4168</v>
      </c>
      <c r="G146" s="212" t="s">
        <v>4169</v>
      </c>
      <c r="H146" s="212" t="s">
        <v>3048</v>
      </c>
      <c r="I146" s="213" t="str">
        <f t="shared" si="4"/>
        <v>รพช.</v>
      </c>
      <c r="J146" s="211" t="s">
        <v>3100</v>
      </c>
      <c r="K146" s="214">
        <v>36</v>
      </c>
      <c r="L146" s="212" t="s">
        <v>4145</v>
      </c>
      <c r="M146" s="212" t="s">
        <v>12</v>
      </c>
      <c r="N146" s="212" t="s">
        <v>4170</v>
      </c>
      <c r="O146" s="212" t="s">
        <v>4171</v>
      </c>
      <c r="P146" s="212" t="s">
        <v>4172</v>
      </c>
      <c r="Q146" s="212" t="s">
        <v>4173</v>
      </c>
      <c r="R146" s="212" t="s">
        <v>3232</v>
      </c>
      <c r="S146" s="210" t="str">
        <f t="shared" si="5"/>
        <v>2 / อุตรดิตถ์  / รพช. / F2</v>
      </c>
    </row>
    <row r="147" spans="1:19" hidden="1" x14ac:dyDescent="0.6">
      <c r="A147" s="99">
        <f>COUNTA($E$2:E147)</f>
        <v>146</v>
      </c>
      <c r="B147" s="211">
        <v>2</v>
      </c>
      <c r="C147" s="212" t="s">
        <v>4174</v>
      </c>
      <c r="D147" s="212" t="s">
        <v>4175</v>
      </c>
      <c r="E147" s="212" t="s">
        <v>218</v>
      </c>
      <c r="F147" s="212" t="s">
        <v>4176</v>
      </c>
      <c r="G147" s="212" t="s">
        <v>4177</v>
      </c>
      <c r="H147" s="212" t="s">
        <v>3048</v>
      </c>
      <c r="I147" s="213" t="str">
        <f t="shared" si="4"/>
        <v>รพช.</v>
      </c>
      <c r="J147" s="211" t="s">
        <v>3100</v>
      </c>
      <c r="K147" s="214">
        <v>37</v>
      </c>
      <c r="L147" s="212" t="s">
        <v>4145</v>
      </c>
      <c r="M147" s="212" t="s">
        <v>12</v>
      </c>
      <c r="N147" s="212" t="s">
        <v>4178</v>
      </c>
      <c r="O147" s="212" t="s">
        <v>4179</v>
      </c>
      <c r="P147" s="212" t="s">
        <v>4180</v>
      </c>
      <c r="Q147" s="212" t="s">
        <v>4179</v>
      </c>
      <c r="R147" s="212" t="s">
        <v>3054</v>
      </c>
      <c r="S147" s="210" t="str">
        <f t="shared" si="5"/>
        <v>2 / อุตรดิตถ์  / รพช. / F2</v>
      </c>
    </row>
    <row r="148" spans="1:19" hidden="1" x14ac:dyDescent="0.6">
      <c r="A148" s="99">
        <f>COUNTA($E$2:E148)</f>
        <v>147</v>
      </c>
      <c r="B148" s="211">
        <v>2</v>
      </c>
      <c r="C148" s="212" t="s">
        <v>4181</v>
      </c>
      <c r="D148" s="212" t="s">
        <v>4182</v>
      </c>
      <c r="E148" s="212" t="s">
        <v>221</v>
      </c>
      <c r="F148" s="212" t="s">
        <v>4183</v>
      </c>
      <c r="G148" s="212" t="s">
        <v>4184</v>
      </c>
      <c r="H148" s="212" t="s">
        <v>3048</v>
      </c>
      <c r="I148" s="213" t="str">
        <f t="shared" si="4"/>
        <v>รพช.</v>
      </c>
      <c r="J148" s="211" t="s">
        <v>3100</v>
      </c>
      <c r="K148" s="214">
        <v>30</v>
      </c>
      <c r="L148" s="212" t="s">
        <v>4145</v>
      </c>
      <c r="M148" s="212" t="s">
        <v>12</v>
      </c>
      <c r="N148" s="212" t="s">
        <v>4185</v>
      </c>
      <c r="O148" s="212" t="s">
        <v>4186</v>
      </c>
      <c r="P148" s="212" t="s">
        <v>4187</v>
      </c>
      <c r="Q148" s="212" t="s">
        <v>4186</v>
      </c>
      <c r="R148" s="212" t="s">
        <v>3146</v>
      </c>
      <c r="S148" s="210" t="str">
        <f t="shared" si="5"/>
        <v>2 / อุตรดิตถ์  / รพช. / F2</v>
      </c>
    </row>
    <row r="149" spans="1:19" hidden="1" x14ac:dyDescent="0.6">
      <c r="A149" s="99">
        <f>COUNTA($E$2:E149)</f>
        <v>148</v>
      </c>
      <c r="B149" s="211">
        <v>2</v>
      </c>
      <c r="C149" s="212" t="s">
        <v>4188</v>
      </c>
      <c r="D149" s="212" t="s">
        <v>4189</v>
      </c>
      <c r="E149" s="212" t="s">
        <v>222</v>
      </c>
      <c r="F149" s="212" t="s">
        <v>4190</v>
      </c>
      <c r="G149" s="212" t="s">
        <v>4191</v>
      </c>
      <c r="H149" s="212" t="s">
        <v>3048</v>
      </c>
      <c r="I149" s="213" t="str">
        <f t="shared" si="4"/>
        <v>รพช.</v>
      </c>
      <c r="J149" s="211" t="s">
        <v>3100</v>
      </c>
      <c r="K149" s="214">
        <v>60</v>
      </c>
      <c r="L149" s="212" t="s">
        <v>4145</v>
      </c>
      <c r="M149" s="212" t="s">
        <v>12</v>
      </c>
      <c r="N149" s="212" t="s">
        <v>4192</v>
      </c>
      <c r="O149" s="212" t="s">
        <v>4193</v>
      </c>
      <c r="P149" s="212" t="s">
        <v>4194</v>
      </c>
      <c r="Q149" s="212" t="s">
        <v>3929</v>
      </c>
      <c r="R149" s="212" t="s">
        <v>3054</v>
      </c>
      <c r="S149" s="210" t="str">
        <f t="shared" si="5"/>
        <v>2 / อุตรดิตถ์  / รพช. / F2</v>
      </c>
    </row>
    <row r="150" spans="1:19" hidden="1" x14ac:dyDescent="0.6">
      <c r="A150" s="99">
        <f>COUNTA($E$2:E150)</f>
        <v>149</v>
      </c>
      <c r="B150" s="211">
        <v>2</v>
      </c>
      <c r="C150" s="212" t="s">
        <v>4195</v>
      </c>
      <c r="D150" s="212" t="s">
        <v>4196</v>
      </c>
      <c r="E150" s="212" t="s">
        <v>220</v>
      </c>
      <c r="F150" s="212" t="s">
        <v>4197</v>
      </c>
      <c r="G150" s="212" t="s">
        <v>4198</v>
      </c>
      <c r="H150" s="212" t="s">
        <v>3048</v>
      </c>
      <c r="I150" s="213" t="str">
        <f t="shared" si="4"/>
        <v>รพช.</v>
      </c>
      <c r="J150" s="211" t="s">
        <v>3100</v>
      </c>
      <c r="K150" s="214">
        <v>35</v>
      </c>
      <c r="L150" s="212" t="s">
        <v>4145</v>
      </c>
      <c r="M150" s="212" t="s">
        <v>12</v>
      </c>
      <c r="N150" s="212" t="s">
        <v>4199</v>
      </c>
      <c r="O150" s="212" t="s">
        <v>4200</v>
      </c>
      <c r="P150" s="212" t="s">
        <v>4201</v>
      </c>
      <c r="Q150" s="212" t="s">
        <v>4200</v>
      </c>
      <c r="R150" s="212" t="s">
        <v>3054</v>
      </c>
      <c r="S150" s="210" t="str">
        <f t="shared" si="5"/>
        <v>2 / อุตรดิตถ์  / รพช. / F2</v>
      </c>
    </row>
    <row r="151" spans="1:19" hidden="1" x14ac:dyDescent="0.6">
      <c r="A151" s="99">
        <f>COUNTA($E$2:E151)</f>
        <v>150</v>
      </c>
      <c r="B151" s="211">
        <v>2</v>
      </c>
      <c r="C151" s="212" t="s">
        <v>4202</v>
      </c>
      <c r="D151" s="212" t="s">
        <v>4203</v>
      </c>
      <c r="E151" s="212" t="s">
        <v>223</v>
      </c>
      <c r="F151" s="212" t="s">
        <v>4204</v>
      </c>
      <c r="G151" s="212" t="s">
        <v>4205</v>
      </c>
      <c r="H151" s="212" t="s">
        <v>3048</v>
      </c>
      <c r="I151" s="213" t="str">
        <f t="shared" si="4"/>
        <v>รพช.</v>
      </c>
      <c r="J151" s="211" t="s">
        <v>3100</v>
      </c>
      <c r="K151" s="214">
        <v>30</v>
      </c>
      <c r="L151" s="212" t="s">
        <v>4145</v>
      </c>
      <c r="M151" s="212" t="s">
        <v>12</v>
      </c>
      <c r="N151" s="212" t="s">
        <v>4206</v>
      </c>
      <c r="O151" s="212" t="s">
        <v>4207</v>
      </c>
      <c r="P151" s="212" t="s">
        <v>4208</v>
      </c>
      <c r="Q151" s="212" t="s">
        <v>4209</v>
      </c>
      <c r="R151" s="212" t="s">
        <v>3054</v>
      </c>
      <c r="S151" s="210" t="str">
        <f t="shared" si="5"/>
        <v>2 / อุตรดิตถ์  / รพช. / F2</v>
      </c>
    </row>
    <row r="152" spans="1:19" hidden="1" x14ac:dyDescent="0.6">
      <c r="A152" s="99">
        <f>COUNTA($E$2:E152)</f>
        <v>151</v>
      </c>
      <c r="B152" s="211">
        <v>3</v>
      </c>
      <c r="C152" s="212" t="s">
        <v>4210</v>
      </c>
      <c r="D152" s="212" t="s">
        <v>4211</v>
      </c>
      <c r="E152" s="212" t="s">
        <v>225</v>
      </c>
      <c r="F152" s="212" t="s">
        <v>4212</v>
      </c>
      <c r="G152" s="212" t="s">
        <v>4213</v>
      </c>
      <c r="H152" s="212" t="s">
        <v>3202</v>
      </c>
      <c r="I152" s="213" t="str">
        <f t="shared" si="4"/>
        <v>รพท.</v>
      </c>
      <c r="J152" s="211" t="s">
        <v>3387</v>
      </c>
      <c r="K152" s="214">
        <v>511</v>
      </c>
      <c r="L152" s="212" t="s">
        <v>4214</v>
      </c>
      <c r="M152" s="212" t="s">
        <v>13</v>
      </c>
      <c r="N152" s="212" t="s">
        <v>4215</v>
      </c>
      <c r="O152" s="212" t="s">
        <v>4216</v>
      </c>
      <c r="P152" s="212" t="s">
        <v>4217</v>
      </c>
      <c r="Q152" s="212" t="s">
        <v>3929</v>
      </c>
      <c r="R152" s="212" t="s">
        <v>3043</v>
      </c>
      <c r="S152" s="210" t="str">
        <f t="shared" si="5"/>
        <v>3 / กำแพงเพชร  / รพท. / S</v>
      </c>
    </row>
    <row r="153" spans="1:19" hidden="1" x14ac:dyDescent="0.6">
      <c r="A153" s="99">
        <f>COUNTA($E$2:E153)</f>
        <v>152</v>
      </c>
      <c r="B153" s="211">
        <v>3</v>
      </c>
      <c r="C153" s="212" t="s">
        <v>4218</v>
      </c>
      <c r="D153" s="212" t="s">
        <v>4219</v>
      </c>
      <c r="E153" s="212" t="s">
        <v>229</v>
      </c>
      <c r="F153" s="212" t="s">
        <v>4220</v>
      </c>
      <c r="G153" s="212" t="s">
        <v>4221</v>
      </c>
      <c r="H153" s="212" t="s">
        <v>3048</v>
      </c>
      <c r="I153" s="213" t="str">
        <f t="shared" si="4"/>
        <v>รพช.</v>
      </c>
      <c r="J153" s="211" t="s">
        <v>3049</v>
      </c>
      <c r="K153" s="214">
        <v>90</v>
      </c>
      <c r="L153" s="212" t="s">
        <v>4214</v>
      </c>
      <c r="M153" s="212" t="s">
        <v>13</v>
      </c>
      <c r="N153" s="212" t="s">
        <v>4222</v>
      </c>
      <c r="O153" s="212" t="s">
        <v>4223</v>
      </c>
      <c r="P153" s="212" t="s">
        <v>4224</v>
      </c>
      <c r="Q153" s="212" t="s">
        <v>4157</v>
      </c>
      <c r="R153" s="212" t="s">
        <v>3208</v>
      </c>
      <c r="S153" s="210" t="str">
        <f t="shared" si="5"/>
        <v>3 / กำแพงเพชร  / รพช. / M2</v>
      </c>
    </row>
    <row r="154" spans="1:19" hidden="1" x14ac:dyDescent="0.6">
      <c r="A154" s="99">
        <f>COUNTA($E$2:E154)</f>
        <v>153</v>
      </c>
      <c r="B154" s="211">
        <v>3</v>
      </c>
      <c r="C154" s="212" t="s">
        <v>4225</v>
      </c>
      <c r="D154" s="212" t="s">
        <v>4226</v>
      </c>
      <c r="E154" s="212" t="s">
        <v>230</v>
      </c>
      <c r="F154" s="212" t="s">
        <v>4227</v>
      </c>
      <c r="G154" s="212" t="s">
        <v>4228</v>
      </c>
      <c r="H154" s="212" t="s">
        <v>3048</v>
      </c>
      <c r="I154" s="213" t="str">
        <f t="shared" si="4"/>
        <v>รพช.</v>
      </c>
      <c r="J154" s="211" t="s">
        <v>3076</v>
      </c>
      <c r="K154" s="214">
        <v>90</v>
      </c>
      <c r="L154" s="212" t="s">
        <v>4214</v>
      </c>
      <c r="M154" s="212" t="s">
        <v>13</v>
      </c>
      <c r="N154" s="212" t="s">
        <v>4229</v>
      </c>
      <c r="O154" s="212" t="s">
        <v>4230</v>
      </c>
      <c r="P154" s="212" t="s">
        <v>4231</v>
      </c>
      <c r="Q154" s="212" t="s">
        <v>4230</v>
      </c>
      <c r="R154" s="212" t="s">
        <v>3071</v>
      </c>
      <c r="S154" s="210" t="str">
        <f t="shared" si="5"/>
        <v>3 / กำแพงเพชร  / รพช. / F1</v>
      </c>
    </row>
    <row r="155" spans="1:19" hidden="1" x14ac:dyDescent="0.6">
      <c r="A155" s="99">
        <f>COUNTA($E$2:E155)</f>
        <v>154</v>
      </c>
      <c r="B155" s="211">
        <v>3</v>
      </c>
      <c r="C155" s="212" t="s">
        <v>4232</v>
      </c>
      <c r="D155" s="212" t="s">
        <v>4233</v>
      </c>
      <c r="E155" s="212" t="s">
        <v>228</v>
      </c>
      <c r="F155" s="212" t="s">
        <v>4234</v>
      </c>
      <c r="G155" s="212" t="s">
        <v>4235</v>
      </c>
      <c r="H155" s="212" t="s">
        <v>3048</v>
      </c>
      <c r="I155" s="213" t="str">
        <f t="shared" si="4"/>
        <v>รพช.</v>
      </c>
      <c r="J155" s="211" t="s">
        <v>3100</v>
      </c>
      <c r="K155" s="214">
        <v>60</v>
      </c>
      <c r="L155" s="212" t="s">
        <v>4214</v>
      </c>
      <c r="M155" s="212" t="s">
        <v>13</v>
      </c>
      <c r="N155" s="212" t="s">
        <v>4236</v>
      </c>
      <c r="O155" s="212" t="s">
        <v>4237</v>
      </c>
      <c r="P155" s="212" t="s">
        <v>4238</v>
      </c>
      <c r="Q155" s="212" t="s">
        <v>4239</v>
      </c>
      <c r="R155" s="212" t="s">
        <v>3232</v>
      </c>
      <c r="S155" s="210" t="str">
        <f t="shared" si="5"/>
        <v>3 / กำแพงเพชร  / รพช. / F2</v>
      </c>
    </row>
    <row r="156" spans="1:19" hidden="1" x14ac:dyDescent="0.6">
      <c r="A156" s="99">
        <f>COUNTA($E$2:E156)</f>
        <v>155</v>
      </c>
      <c r="B156" s="211">
        <v>3</v>
      </c>
      <c r="C156" s="212" t="s">
        <v>4240</v>
      </c>
      <c r="D156" s="212" t="s">
        <v>4241</v>
      </c>
      <c r="E156" s="212" t="s">
        <v>233</v>
      </c>
      <c r="F156" s="212" t="s">
        <v>4242</v>
      </c>
      <c r="G156" s="212" t="s">
        <v>4243</v>
      </c>
      <c r="H156" s="212" t="s">
        <v>3048</v>
      </c>
      <c r="I156" s="213" t="str">
        <f t="shared" si="4"/>
        <v>รพช.</v>
      </c>
      <c r="J156" s="211" t="s">
        <v>3100</v>
      </c>
      <c r="K156" s="214">
        <v>30</v>
      </c>
      <c r="L156" s="212" t="s">
        <v>4214</v>
      </c>
      <c r="M156" s="212" t="s">
        <v>13</v>
      </c>
      <c r="N156" s="212" t="s">
        <v>4244</v>
      </c>
      <c r="O156" s="212" t="s">
        <v>4245</v>
      </c>
      <c r="P156" s="212" t="s">
        <v>4246</v>
      </c>
      <c r="Q156" s="212" t="s">
        <v>4247</v>
      </c>
      <c r="R156" s="212" t="s">
        <v>3054</v>
      </c>
      <c r="S156" s="210" t="str">
        <f t="shared" si="5"/>
        <v>3 / กำแพงเพชร  / รพช. / F2</v>
      </c>
    </row>
    <row r="157" spans="1:19" hidden="1" x14ac:dyDescent="0.6">
      <c r="A157" s="99">
        <f>COUNTA($E$2:E157)</f>
        <v>156</v>
      </c>
      <c r="B157" s="211">
        <v>3</v>
      </c>
      <c r="C157" s="212" t="s">
        <v>4248</v>
      </c>
      <c r="D157" s="212" t="s">
        <v>4249</v>
      </c>
      <c r="E157" s="212" t="s">
        <v>227</v>
      </c>
      <c r="F157" s="212" t="s">
        <v>4250</v>
      </c>
      <c r="G157" s="212" t="s">
        <v>4251</v>
      </c>
      <c r="H157" s="212" t="s">
        <v>3048</v>
      </c>
      <c r="I157" s="213" t="str">
        <f t="shared" si="4"/>
        <v>รพช.</v>
      </c>
      <c r="J157" s="211" t="s">
        <v>3100</v>
      </c>
      <c r="K157" s="214">
        <v>30</v>
      </c>
      <c r="L157" s="212" t="s">
        <v>4214</v>
      </c>
      <c r="M157" s="212" t="s">
        <v>13</v>
      </c>
      <c r="N157" s="212" t="s">
        <v>4252</v>
      </c>
      <c r="O157" s="212" t="s">
        <v>4253</v>
      </c>
      <c r="P157" s="212" t="s">
        <v>4254</v>
      </c>
      <c r="Q157" s="212" t="s">
        <v>4253</v>
      </c>
      <c r="R157" s="212" t="s">
        <v>3121</v>
      </c>
      <c r="S157" s="210" t="str">
        <f t="shared" si="5"/>
        <v>3 / กำแพงเพชร  / รพช. / F2</v>
      </c>
    </row>
    <row r="158" spans="1:19" hidden="1" x14ac:dyDescent="0.6">
      <c r="A158" s="99">
        <f>COUNTA($E$2:E158)</f>
        <v>157</v>
      </c>
      <c r="B158" s="211">
        <v>3</v>
      </c>
      <c r="C158" s="212" t="s">
        <v>4255</v>
      </c>
      <c r="D158" s="212" t="s">
        <v>4256</v>
      </c>
      <c r="E158" s="212" t="s">
        <v>235</v>
      </c>
      <c r="F158" s="212" t="s">
        <v>4257</v>
      </c>
      <c r="G158" s="212" t="s">
        <v>4258</v>
      </c>
      <c r="H158" s="212" t="s">
        <v>3048</v>
      </c>
      <c r="I158" s="213" t="str">
        <f t="shared" si="4"/>
        <v>รพช.</v>
      </c>
      <c r="J158" s="211" t="s">
        <v>3100</v>
      </c>
      <c r="K158" s="214">
        <v>30</v>
      </c>
      <c r="L158" s="212" t="s">
        <v>4214</v>
      </c>
      <c r="M158" s="212" t="s">
        <v>13</v>
      </c>
      <c r="N158" s="212" t="s">
        <v>4259</v>
      </c>
      <c r="O158" s="212" t="s">
        <v>4260</v>
      </c>
      <c r="P158" s="212" t="s">
        <v>4261</v>
      </c>
      <c r="Q158" s="212" t="s">
        <v>4262</v>
      </c>
      <c r="R158" s="212" t="s">
        <v>3300</v>
      </c>
      <c r="S158" s="210" t="str">
        <f t="shared" si="5"/>
        <v>3 / กำแพงเพชร  / รพช. / F2</v>
      </c>
    </row>
    <row r="159" spans="1:19" hidden="1" x14ac:dyDescent="0.6">
      <c r="A159" s="99">
        <f>COUNTA($E$2:E159)</f>
        <v>158</v>
      </c>
      <c r="B159" s="211">
        <v>3</v>
      </c>
      <c r="C159" s="212" t="s">
        <v>4263</v>
      </c>
      <c r="D159" s="212" t="s">
        <v>4264</v>
      </c>
      <c r="E159" s="212" t="s">
        <v>234</v>
      </c>
      <c r="F159" s="212" t="s">
        <v>4265</v>
      </c>
      <c r="G159" s="212" t="s">
        <v>4266</v>
      </c>
      <c r="H159" s="212" t="s">
        <v>3048</v>
      </c>
      <c r="I159" s="213" t="str">
        <f t="shared" si="4"/>
        <v>รพช.</v>
      </c>
      <c r="J159" s="211" t="s">
        <v>3100</v>
      </c>
      <c r="K159" s="214">
        <v>30</v>
      </c>
      <c r="L159" s="212" t="s">
        <v>4214</v>
      </c>
      <c r="M159" s="212" t="s">
        <v>13</v>
      </c>
      <c r="N159" s="212" t="s">
        <v>4267</v>
      </c>
      <c r="O159" s="212" t="s">
        <v>4268</v>
      </c>
      <c r="P159" s="212" t="s">
        <v>4269</v>
      </c>
      <c r="Q159" s="212" t="s">
        <v>4270</v>
      </c>
      <c r="R159" s="212" t="s">
        <v>3121</v>
      </c>
      <c r="S159" s="210" t="str">
        <f t="shared" si="5"/>
        <v>3 / กำแพงเพชร  / รพช. / F2</v>
      </c>
    </row>
    <row r="160" spans="1:19" hidden="1" x14ac:dyDescent="0.6">
      <c r="A160" s="99">
        <f>COUNTA($E$2:E160)</f>
        <v>159</v>
      </c>
      <c r="B160" s="211">
        <v>3</v>
      </c>
      <c r="C160" s="212" t="s">
        <v>4271</v>
      </c>
      <c r="D160" s="212" t="s">
        <v>4272</v>
      </c>
      <c r="E160" s="212" t="s">
        <v>231</v>
      </c>
      <c r="F160" s="212" t="s">
        <v>4273</v>
      </c>
      <c r="G160" s="212" t="s">
        <v>4274</v>
      </c>
      <c r="H160" s="212" t="s">
        <v>3048</v>
      </c>
      <c r="I160" s="213" t="str">
        <f t="shared" si="4"/>
        <v>รพช.</v>
      </c>
      <c r="J160" s="211" t="s">
        <v>3100</v>
      </c>
      <c r="K160" s="214">
        <v>60</v>
      </c>
      <c r="L160" s="212" t="s">
        <v>4214</v>
      </c>
      <c r="M160" s="212" t="s">
        <v>13</v>
      </c>
      <c r="N160" s="212" t="s">
        <v>4275</v>
      </c>
      <c r="O160" s="212" t="s">
        <v>4276</v>
      </c>
      <c r="P160" s="212" t="s">
        <v>4277</v>
      </c>
      <c r="Q160" s="212" t="s">
        <v>4276</v>
      </c>
      <c r="R160" s="212" t="s">
        <v>3088</v>
      </c>
      <c r="S160" s="210" t="str">
        <f t="shared" si="5"/>
        <v>3 / กำแพงเพชร  / รพช. / F2</v>
      </c>
    </row>
    <row r="161" spans="1:19" hidden="1" x14ac:dyDescent="0.6">
      <c r="A161" s="99">
        <f>COUNTA($E$2:E161)</f>
        <v>160</v>
      </c>
      <c r="B161" s="211">
        <v>3</v>
      </c>
      <c r="C161" s="212" t="s">
        <v>4278</v>
      </c>
      <c r="D161" s="212" t="s">
        <v>4279</v>
      </c>
      <c r="E161" s="212" t="s">
        <v>232</v>
      </c>
      <c r="F161" s="212" t="s">
        <v>4280</v>
      </c>
      <c r="G161" s="212" t="s">
        <v>4281</v>
      </c>
      <c r="H161" s="212" t="s">
        <v>3048</v>
      </c>
      <c r="I161" s="213" t="str">
        <f t="shared" si="4"/>
        <v>รพช.</v>
      </c>
      <c r="J161" s="211" t="s">
        <v>3100</v>
      </c>
      <c r="K161" s="214">
        <v>30</v>
      </c>
      <c r="L161" s="212" t="s">
        <v>4214</v>
      </c>
      <c r="M161" s="212" t="s">
        <v>13</v>
      </c>
      <c r="N161" s="212" t="s">
        <v>4282</v>
      </c>
      <c r="O161" s="212" t="s">
        <v>4283</v>
      </c>
      <c r="P161" s="212" t="s">
        <v>4284</v>
      </c>
      <c r="Q161" s="212" t="s">
        <v>4283</v>
      </c>
      <c r="R161" s="212" t="s">
        <v>3113</v>
      </c>
      <c r="S161" s="210" t="str">
        <f t="shared" si="5"/>
        <v>3 / กำแพงเพชร  / รพช. / F2</v>
      </c>
    </row>
    <row r="162" spans="1:19" hidden="1" x14ac:dyDescent="0.6">
      <c r="A162" s="99">
        <f>COUNTA($E$2:E162)</f>
        <v>161</v>
      </c>
      <c r="B162" s="211">
        <v>3</v>
      </c>
      <c r="C162" s="212" t="s">
        <v>4285</v>
      </c>
      <c r="D162" s="212" t="s">
        <v>4286</v>
      </c>
      <c r="E162" s="212" t="s">
        <v>236</v>
      </c>
      <c r="F162" s="212" t="s">
        <v>4287</v>
      </c>
      <c r="G162" s="212" t="s">
        <v>4288</v>
      </c>
      <c r="H162" s="212" t="s">
        <v>3048</v>
      </c>
      <c r="I162" s="213" t="str">
        <f t="shared" si="4"/>
        <v>รพช.</v>
      </c>
      <c r="J162" s="211" t="s">
        <v>3183</v>
      </c>
      <c r="K162" s="214">
        <v>30</v>
      </c>
      <c r="L162" s="212" t="s">
        <v>4214</v>
      </c>
      <c r="M162" s="212" t="s">
        <v>13</v>
      </c>
      <c r="N162" s="212" t="s">
        <v>4289</v>
      </c>
      <c r="O162" s="212" t="s">
        <v>4290</v>
      </c>
      <c r="P162" s="212" t="s">
        <v>4291</v>
      </c>
      <c r="Q162" s="212" t="s">
        <v>4292</v>
      </c>
      <c r="R162" s="212" t="s">
        <v>3146</v>
      </c>
      <c r="S162" s="210" t="str">
        <f t="shared" si="5"/>
        <v>3 / กำแพงเพชร  / รพช. / F3</v>
      </c>
    </row>
    <row r="163" spans="1:19" hidden="1" x14ac:dyDescent="0.6">
      <c r="A163" s="99">
        <f>COUNTA($E$2:E163)</f>
        <v>162</v>
      </c>
      <c r="B163" s="211">
        <v>3</v>
      </c>
      <c r="C163" s="212" t="s">
        <v>4293</v>
      </c>
      <c r="D163" s="212" t="s">
        <v>4294</v>
      </c>
      <c r="E163" s="212" t="s">
        <v>226</v>
      </c>
      <c r="F163" s="212" t="s">
        <v>4295</v>
      </c>
      <c r="G163" s="212" t="s">
        <v>4296</v>
      </c>
      <c r="H163" s="212" t="s">
        <v>3048</v>
      </c>
      <c r="I163" s="213" t="str">
        <f t="shared" si="4"/>
        <v>รพช.</v>
      </c>
      <c r="J163" s="211" t="s">
        <v>3183</v>
      </c>
      <c r="K163" s="214">
        <v>10</v>
      </c>
      <c r="L163" s="212" t="s">
        <v>4214</v>
      </c>
      <c r="M163" s="212" t="s">
        <v>13</v>
      </c>
      <c r="N163" s="212" t="s">
        <v>4215</v>
      </c>
      <c r="O163" s="212" t="s">
        <v>4216</v>
      </c>
      <c r="P163" s="212" t="s">
        <v>4297</v>
      </c>
      <c r="Q163" s="212" t="s">
        <v>4298</v>
      </c>
      <c r="R163" s="212" t="s">
        <v>3105</v>
      </c>
      <c r="S163" s="210" t="str">
        <f t="shared" si="5"/>
        <v>3 / กำแพงเพชร  / รพช. / F3</v>
      </c>
    </row>
    <row r="164" spans="1:19" hidden="1" x14ac:dyDescent="0.6">
      <c r="A164" s="99">
        <f>COUNTA($E$2:E164)</f>
        <v>163</v>
      </c>
      <c r="B164" s="211">
        <v>3</v>
      </c>
      <c r="C164" s="212" t="s">
        <v>4299</v>
      </c>
      <c r="D164" s="212" t="s">
        <v>4300</v>
      </c>
      <c r="E164" s="212" t="s">
        <v>237</v>
      </c>
      <c r="F164" s="212" t="s">
        <v>4301</v>
      </c>
      <c r="G164" s="212" t="s">
        <v>4302</v>
      </c>
      <c r="H164" s="212" t="s">
        <v>3202</v>
      </c>
      <c r="I164" s="213" t="str">
        <f t="shared" si="4"/>
        <v>รพท.</v>
      </c>
      <c r="J164" s="211" t="s">
        <v>3387</v>
      </c>
      <c r="K164" s="214">
        <v>367</v>
      </c>
      <c r="L164" s="212" t="s">
        <v>4303</v>
      </c>
      <c r="M164" s="212" t="s">
        <v>14</v>
      </c>
      <c r="N164" s="212" t="s">
        <v>4304</v>
      </c>
      <c r="O164" s="212" t="s">
        <v>4305</v>
      </c>
      <c r="P164" s="212" t="s">
        <v>4306</v>
      </c>
      <c r="Q164" s="212" t="s">
        <v>3929</v>
      </c>
      <c r="R164" s="212" t="s">
        <v>3062</v>
      </c>
      <c r="S164" s="210" t="str">
        <f t="shared" si="5"/>
        <v>3 / ชัยนาท  / รพท. / S</v>
      </c>
    </row>
    <row r="165" spans="1:19" hidden="1" x14ac:dyDescent="0.6">
      <c r="A165" s="99">
        <f>COUNTA($E$2:E165)</f>
        <v>164</v>
      </c>
      <c r="B165" s="211">
        <v>3</v>
      </c>
      <c r="C165" s="212" t="s">
        <v>4307</v>
      </c>
      <c r="D165" s="212" t="s">
        <v>4308</v>
      </c>
      <c r="E165" s="212" t="s">
        <v>241</v>
      </c>
      <c r="F165" s="212" t="s">
        <v>4309</v>
      </c>
      <c r="G165" s="212" t="s">
        <v>4310</v>
      </c>
      <c r="H165" s="212" t="s">
        <v>3048</v>
      </c>
      <c r="I165" s="213" t="str">
        <f t="shared" si="4"/>
        <v>รพช.</v>
      </c>
      <c r="J165" s="211" t="s">
        <v>3076</v>
      </c>
      <c r="K165" s="214">
        <v>60</v>
      </c>
      <c r="L165" s="212" t="s">
        <v>4303</v>
      </c>
      <c r="M165" s="212" t="s">
        <v>14</v>
      </c>
      <c r="N165" s="212" t="s">
        <v>4311</v>
      </c>
      <c r="O165" s="212" t="s">
        <v>4312</v>
      </c>
      <c r="P165" s="212" t="s">
        <v>4313</v>
      </c>
      <c r="Q165" s="212" t="s">
        <v>4314</v>
      </c>
      <c r="R165" s="212" t="s">
        <v>3188</v>
      </c>
      <c r="S165" s="210" t="str">
        <f t="shared" si="5"/>
        <v>3 / ชัยนาท  / รพช. / F1</v>
      </c>
    </row>
    <row r="166" spans="1:19" hidden="1" x14ac:dyDescent="0.6">
      <c r="A166" s="99">
        <f>COUNTA($E$2:E166)</f>
        <v>165</v>
      </c>
      <c r="B166" s="211">
        <v>3</v>
      </c>
      <c r="C166" s="212" t="s">
        <v>4315</v>
      </c>
      <c r="D166" s="212" t="s">
        <v>4316</v>
      </c>
      <c r="E166" s="212" t="s">
        <v>238</v>
      </c>
      <c r="F166" s="212" t="s">
        <v>4317</v>
      </c>
      <c r="G166" s="212" t="s">
        <v>4318</v>
      </c>
      <c r="H166" s="212" t="s">
        <v>3048</v>
      </c>
      <c r="I166" s="213" t="str">
        <f t="shared" si="4"/>
        <v>รพช.</v>
      </c>
      <c r="J166" s="211" t="s">
        <v>3100</v>
      </c>
      <c r="K166" s="214">
        <v>30</v>
      </c>
      <c r="L166" s="212" t="s">
        <v>4303</v>
      </c>
      <c r="M166" s="212" t="s">
        <v>14</v>
      </c>
      <c r="N166" s="212" t="s">
        <v>4319</v>
      </c>
      <c r="O166" s="212" t="s">
        <v>4320</v>
      </c>
      <c r="P166" s="212" t="s">
        <v>4321</v>
      </c>
      <c r="Q166" s="212" t="s">
        <v>4322</v>
      </c>
      <c r="R166" s="212" t="s">
        <v>3121</v>
      </c>
      <c r="S166" s="210" t="str">
        <f t="shared" si="5"/>
        <v>3 / ชัยนาท  / รพช. / F2</v>
      </c>
    </row>
    <row r="167" spans="1:19" hidden="1" x14ac:dyDescent="0.6">
      <c r="A167" s="99">
        <f>COUNTA($E$2:E167)</f>
        <v>166</v>
      </c>
      <c r="B167" s="211">
        <v>3</v>
      </c>
      <c r="C167" s="212" t="s">
        <v>4323</v>
      </c>
      <c r="D167" s="212" t="s">
        <v>4324</v>
      </c>
      <c r="E167" s="212" t="s">
        <v>239</v>
      </c>
      <c r="F167" s="212" t="s">
        <v>4325</v>
      </c>
      <c r="G167" s="212" t="s">
        <v>4326</v>
      </c>
      <c r="H167" s="212" t="s">
        <v>3048</v>
      </c>
      <c r="I167" s="213" t="str">
        <f t="shared" si="4"/>
        <v>รพช.</v>
      </c>
      <c r="J167" s="211" t="s">
        <v>3100</v>
      </c>
      <c r="K167" s="214">
        <v>30</v>
      </c>
      <c r="L167" s="212" t="s">
        <v>4303</v>
      </c>
      <c r="M167" s="212" t="s">
        <v>14</v>
      </c>
      <c r="N167" s="212" t="s">
        <v>4327</v>
      </c>
      <c r="O167" s="212" t="s">
        <v>4328</v>
      </c>
      <c r="P167" s="212" t="s">
        <v>4329</v>
      </c>
      <c r="Q167" s="212" t="s">
        <v>4328</v>
      </c>
      <c r="R167" s="212" t="s">
        <v>3043</v>
      </c>
      <c r="S167" s="210" t="str">
        <f t="shared" si="5"/>
        <v>3 / ชัยนาท  / รพช. / F2</v>
      </c>
    </row>
    <row r="168" spans="1:19" hidden="1" x14ac:dyDescent="0.6">
      <c r="A168" s="99">
        <f>COUNTA($E$2:E168)</f>
        <v>167</v>
      </c>
      <c r="B168" s="211">
        <v>3</v>
      </c>
      <c r="C168" s="212" t="s">
        <v>4330</v>
      </c>
      <c r="D168" s="212" t="s">
        <v>4331</v>
      </c>
      <c r="E168" s="212" t="s">
        <v>240</v>
      </c>
      <c r="F168" s="212" t="s">
        <v>4332</v>
      </c>
      <c r="G168" s="212" t="s">
        <v>4333</v>
      </c>
      <c r="H168" s="212" t="s">
        <v>3048</v>
      </c>
      <c r="I168" s="213" t="str">
        <f t="shared" si="4"/>
        <v>รพช.</v>
      </c>
      <c r="J168" s="211" t="s">
        <v>3100</v>
      </c>
      <c r="K168" s="214">
        <v>30</v>
      </c>
      <c r="L168" s="212" t="s">
        <v>4303</v>
      </c>
      <c r="M168" s="212" t="s">
        <v>14</v>
      </c>
      <c r="N168" s="212" t="s">
        <v>4334</v>
      </c>
      <c r="O168" s="212" t="s">
        <v>4335</v>
      </c>
      <c r="P168" s="212" t="s">
        <v>4336</v>
      </c>
      <c r="Q168" s="212" t="s">
        <v>4337</v>
      </c>
      <c r="R168" s="212" t="s">
        <v>3062</v>
      </c>
      <c r="S168" s="210" t="str">
        <f t="shared" si="5"/>
        <v>3 / ชัยนาท  / รพช. / F2</v>
      </c>
    </row>
    <row r="169" spans="1:19" hidden="1" x14ac:dyDescent="0.6">
      <c r="A169" s="99">
        <f>COUNTA($E$2:E169)</f>
        <v>168</v>
      </c>
      <c r="B169" s="211">
        <v>3</v>
      </c>
      <c r="C169" s="212" t="s">
        <v>4338</v>
      </c>
      <c r="D169" s="212" t="s">
        <v>4339</v>
      </c>
      <c r="E169" s="212" t="s">
        <v>242</v>
      </c>
      <c r="F169" s="212" t="s">
        <v>4340</v>
      </c>
      <c r="G169" s="212" t="s">
        <v>4341</v>
      </c>
      <c r="H169" s="212" t="s">
        <v>3048</v>
      </c>
      <c r="I169" s="213" t="str">
        <f t="shared" si="4"/>
        <v>รพช.</v>
      </c>
      <c r="J169" s="211" t="s">
        <v>3100</v>
      </c>
      <c r="K169" s="214">
        <v>30</v>
      </c>
      <c r="L169" s="212" t="s">
        <v>4303</v>
      </c>
      <c r="M169" s="212" t="s">
        <v>14</v>
      </c>
      <c r="N169" s="212" t="s">
        <v>4342</v>
      </c>
      <c r="O169" s="212" t="s">
        <v>4343</v>
      </c>
      <c r="P169" s="212" t="s">
        <v>4344</v>
      </c>
      <c r="Q169" s="212" t="s">
        <v>4345</v>
      </c>
      <c r="R169" s="212" t="s">
        <v>3054</v>
      </c>
      <c r="S169" s="210" t="str">
        <f t="shared" si="5"/>
        <v>3 / ชัยนาท  / รพช. / F2</v>
      </c>
    </row>
    <row r="170" spans="1:19" hidden="1" x14ac:dyDescent="0.6">
      <c r="A170" s="99">
        <f>COUNTA($E$2:E170)</f>
        <v>169</v>
      </c>
      <c r="B170" s="211">
        <v>3</v>
      </c>
      <c r="C170" s="212" t="s">
        <v>4346</v>
      </c>
      <c r="D170" s="212" t="s">
        <v>4347</v>
      </c>
      <c r="E170" s="212" t="s">
        <v>244</v>
      </c>
      <c r="F170" s="212" t="s">
        <v>4348</v>
      </c>
      <c r="G170" s="212" t="s">
        <v>4349</v>
      </c>
      <c r="H170" s="212" t="s">
        <v>3048</v>
      </c>
      <c r="I170" s="213" t="str">
        <f t="shared" si="4"/>
        <v>รพช.</v>
      </c>
      <c r="J170" s="211" t="s">
        <v>3183</v>
      </c>
      <c r="K170" s="214">
        <v>0</v>
      </c>
      <c r="L170" s="212" t="s">
        <v>4303</v>
      </c>
      <c r="M170" s="212" t="s">
        <v>14</v>
      </c>
      <c r="N170" s="212" t="s">
        <v>4350</v>
      </c>
      <c r="O170" s="212" t="s">
        <v>4351</v>
      </c>
      <c r="P170" s="212" t="s">
        <v>4352</v>
      </c>
      <c r="Q170" s="212" t="s">
        <v>4351</v>
      </c>
      <c r="R170" s="212" t="s">
        <v>3454</v>
      </c>
      <c r="S170" s="210" t="str">
        <f t="shared" si="5"/>
        <v>3 / ชัยนาท  / รพช. / F3</v>
      </c>
    </row>
    <row r="171" spans="1:19" hidden="1" x14ac:dyDescent="0.6">
      <c r="A171" s="99">
        <f>COUNTA($E$2:E171)</f>
        <v>170</v>
      </c>
      <c r="B171" s="211">
        <v>3</v>
      </c>
      <c r="C171" s="212" t="s">
        <v>4353</v>
      </c>
      <c r="D171" s="212" t="s">
        <v>4354</v>
      </c>
      <c r="E171" s="212" t="s">
        <v>243</v>
      </c>
      <c r="F171" s="212" t="s">
        <v>4355</v>
      </c>
      <c r="G171" s="212" t="s">
        <v>4356</v>
      </c>
      <c r="H171" s="212" t="s">
        <v>3048</v>
      </c>
      <c r="I171" s="213" t="str">
        <f t="shared" si="4"/>
        <v>รพช.</v>
      </c>
      <c r="J171" s="211" t="s">
        <v>3183</v>
      </c>
      <c r="K171" s="214">
        <v>10</v>
      </c>
      <c r="L171" s="212" t="s">
        <v>4303</v>
      </c>
      <c r="M171" s="212" t="s">
        <v>14</v>
      </c>
      <c r="N171" s="212" t="s">
        <v>4357</v>
      </c>
      <c r="O171" s="212" t="s">
        <v>4358</v>
      </c>
      <c r="P171" s="212" t="s">
        <v>4359</v>
      </c>
      <c r="Q171" s="212" t="s">
        <v>4358</v>
      </c>
      <c r="R171" s="212" t="s">
        <v>3054</v>
      </c>
      <c r="S171" s="210" t="str">
        <f t="shared" si="5"/>
        <v>3 / ชัยนาท  / รพช. / F3</v>
      </c>
    </row>
    <row r="172" spans="1:19" hidden="1" x14ac:dyDescent="0.6">
      <c r="A172" s="99">
        <f>COUNTA($E$2:E172)</f>
        <v>171</v>
      </c>
      <c r="B172" s="211">
        <v>3</v>
      </c>
      <c r="C172" s="212" t="s">
        <v>4360</v>
      </c>
      <c r="D172" s="212" t="s">
        <v>4361</v>
      </c>
      <c r="E172" s="212" t="s">
        <v>245</v>
      </c>
      <c r="F172" s="212" t="s">
        <v>4362</v>
      </c>
      <c r="G172" s="212" t="s">
        <v>4363</v>
      </c>
      <c r="H172" s="212" t="s">
        <v>3036</v>
      </c>
      <c r="I172" s="213" t="str">
        <f t="shared" si="4"/>
        <v>รพศ.</v>
      </c>
      <c r="J172" s="211" t="s">
        <v>3037</v>
      </c>
      <c r="K172" s="214">
        <v>858</v>
      </c>
      <c r="L172" s="212" t="s">
        <v>4364</v>
      </c>
      <c r="M172" s="212" t="s">
        <v>15</v>
      </c>
      <c r="N172" s="212" t="s">
        <v>4365</v>
      </c>
      <c r="O172" s="212" t="s">
        <v>4366</v>
      </c>
      <c r="P172" s="212" t="s">
        <v>4367</v>
      </c>
      <c r="Q172" s="212" t="s">
        <v>4368</v>
      </c>
      <c r="R172" s="212" t="s">
        <v>3043</v>
      </c>
      <c r="S172" s="210" t="str">
        <f t="shared" si="5"/>
        <v>3 / นครสวรรค์  / รพศ. / A</v>
      </c>
    </row>
    <row r="173" spans="1:19" hidden="1" x14ac:dyDescent="0.6">
      <c r="A173" s="99">
        <f>COUNTA($E$2:E173)</f>
        <v>172</v>
      </c>
      <c r="B173" s="211">
        <v>3</v>
      </c>
      <c r="C173" s="212" t="s">
        <v>4369</v>
      </c>
      <c r="D173" s="212" t="s">
        <v>4370</v>
      </c>
      <c r="E173" s="212" t="s">
        <v>251</v>
      </c>
      <c r="F173" s="212" t="s">
        <v>4371</v>
      </c>
      <c r="G173" s="212" t="s">
        <v>4372</v>
      </c>
      <c r="H173" s="212" t="s">
        <v>3048</v>
      </c>
      <c r="I173" s="213" t="str">
        <f t="shared" si="4"/>
        <v>รพช.</v>
      </c>
      <c r="J173" s="211" t="s">
        <v>3049</v>
      </c>
      <c r="K173" s="214">
        <v>90</v>
      </c>
      <c r="L173" s="212" t="s">
        <v>4364</v>
      </c>
      <c r="M173" s="212" t="s">
        <v>15</v>
      </c>
      <c r="N173" s="212" t="s">
        <v>4373</v>
      </c>
      <c r="O173" s="212" t="s">
        <v>4374</v>
      </c>
      <c r="P173" s="212" t="s">
        <v>4375</v>
      </c>
      <c r="Q173" s="212" t="s">
        <v>4374</v>
      </c>
      <c r="R173" s="212" t="s">
        <v>3454</v>
      </c>
      <c r="S173" s="210" t="str">
        <f t="shared" si="5"/>
        <v>3 / นครสวรรค์  / รพช. / M2</v>
      </c>
    </row>
    <row r="174" spans="1:19" hidden="1" x14ac:dyDescent="0.6">
      <c r="A174" s="99">
        <f>COUNTA($E$2:E174)</f>
        <v>173</v>
      </c>
      <c r="B174" s="211">
        <v>3</v>
      </c>
      <c r="C174" s="212" t="s">
        <v>4376</v>
      </c>
      <c r="D174" s="212" t="s">
        <v>4377</v>
      </c>
      <c r="E174" s="212" t="s">
        <v>255</v>
      </c>
      <c r="F174" s="212" t="s">
        <v>4378</v>
      </c>
      <c r="G174" s="212" t="s">
        <v>4379</v>
      </c>
      <c r="H174" s="212" t="s">
        <v>3048</v>
      </c>
      <c r="I174" s="213" t="str">
        <f t="shared" si="4"/>
        <v>รพช.</v>
      </c>
      <c r="J174" s="211" t="s">
        <v>3049</v>
      </c>
      <c r="K174" s="214">
        <v>90</v>
      </c>
      <c r="L174" s="212" t="s">
        <v>4364</v>
      </c>
      <c r="M174" s="212" t="s">
        <v>15</v>
      </c>
      <c r="N174" s="212" t="s">
        <v>4380</v>
      </c>
      <c r="O174" s="212" t="s">
        <v>4381</v>
      </c>
      <c r="P174" s="212" t="s">
        <v>4382</v>
      </c>
      <c r="Q174" s="212" t="s">
        <v>4381</v>
      </c>
      <c r="R174" s="212" t="s">
        <v>3188</v>
      </c>
      <c r="S174" s="210" t="str">
        <f t="shared" si="5"/>
        <v>3 / นครสวรรค์  / รพช. / M2</v>
      </c>
    </row>
    <row r="175" spans="1:19" hidden="1" x14ac:dyDescent="0.6">
      <c r="A175" s="99">
        <f>COUNTA($E$2:E175)</f>
        <v>174</v>
      </c>
      <c r="B175" s="211">
        <v>3</v>
      </c>
      <c r="C175" s="212" t="s">
        <v>4383</v>
      </c>
      <c r="D175" s="212" t="s">
        <v>4384</v>
      </c>
      <c r="E175" s="212" t="s">
        <v>247</v>
      </c>
      <c r="F175" s="212" t="s">
        <v>4385</v>
      </c>
      <c r="G175" s="212" t="s">
        <v>4386</v>
      </c>
      <c r="H175" s="212" t="s">
        <v>3048</v>
      </c>
      <c r="I175" s="213" t="str">
        <f t="shared" si="4"/>
        <v>รพช.</v>
      </c>
      <c r="J175" s="211" t="s">
        <v>3076</v>
      </c>
      <c r="K175" s="214">
        <v>60</v>
      </c>
      <c r="L175" s="212" t="s">
        <v>4364</v>
      </c>
      <c r="M175" s="212" t="s">
        <v>15</v>
      </c>
      <c r="N175" s="212" t="s">
        <v>4387</v>
      </c>
      <c r="O175" s="212" t="s">
        <v>4388</v>
      </c>
      <c r="P175" s="212" t="s">
        <v>4389</v>
      </c>
      <c r="Q175" s="212" t="s">
        <v>4390</v>
      </c>
      <c r="R175" s="212" t="s">
        <v>3121</v>
      </c>
      <c r="S175" s="210" t="str">
        <f t="shared" si="5"/>
        <v>3 / นครสวรรค์  / รพช. / F1</v>
      </c>
    </row>
    <row r="176" spans="1:19" hidden="1" x14ac:dyDescent="0.6">
      <c r="A176" s="99">
        <f>COUNTA($E$2:E176)</f>
        <v>175</v>
      </c>
      <c r="B176" s="211">
        <v>3</v>
      </c>
      <c r="C176" s="212" t="s">
        <v>4391</v>
      </c>
      <c r="D176" s="212" t="s">
        <v>4392</v>
      </c>
      <c r="E176" s="212" t="s">
        <v>252</v>
      </c>
      <c r="F176" s="212" t="s">
        <v>4393</v>
      </c>
      <c r="G176" s="212" t="s">
        <v>4394</v>
      </c>
      <c r="H176" s="212" t="s">
        <v>3048</v>
      </c>
      <c r="I176" s="213" t="str">
        <f t="shared" si="4"/>
        <v>รพช.</v>
      </c>
      <c r="J176" s="211" t="s">
        <v>3076</v>
      </c>
      <c r="K176" s="214">
        <v>79</v>
      </c>
      <c r="L176" s="212" t="s">
        <v>4364</v>
      </c>
      <c r="M176" s="212" t="s">
        <v>15</v>
      </c>
      <c r="N176" s="212" t="s">
        <v>4395</v>
      </c>
      <c r="O176" s="212" t="s">
        <v>4396</v>
      </c>
      <c r="P176" s="212" t="s">
        <v>4397</v>
      </c>
      <c r="Q176" s="212" t="s">
        <v>4396</v>
      </c>
      <c r="R176" s="212" t="s">
        <v>3054</v>
      </c>
      <c r="S176" s="210" t="str">
        <f t="shared" si="5"/>
        <v>3 / นครสวรรค์  / รพช. / F1</v>
      </c>
    </row>
    <row r="177" spans="1:19" hidden="1" x14ac:dyDescent="0.6">
      <c r="A177" s="99">
        <f>COUNTA($E$2:E177)</f>
        <v>176</v>
      </c>
      <c r="B177" s="211">
        <v>3</v>
      </c>
      <c r="C177" s="212" t="s">
        <v>4398</v>
      </c>
      <c r="D177" s="212" t="s">
        <v>4399</v>
      </c>
      <c r="E177" s="212" t="s">
        <v>249</v>
      </c>
      <c r="F177" s="212" t="s">
        <v>4400</v>
      </c>
      <c r="G177" s="212" t="s">
        <v>4401</v>
      </c>
      <c r="H177" s="212" t="s">
        <v>3048</v>
      </c>
      <c r="I177" s="213" t="str">
        <f t="shared" si="4"/>
        <v>รพช.</v>
      </c>
      <c r="J177" s="211" t="s">
        <v>3076</v>
      </c>
      <c r="K177" s="214">
        <v>90</v>
      </c>
      <c r="L177" s="212" t="s">
        <v>4364</v>
      </c>
      <c r="M177" s="212" t="s">
        <v>15</v>
      </c>
      <c r="N177" s="212" t="s">
        <v>4402</v>
      </c>
      <c r="O177" s="212" t="s">
        <v>4403</v>
      </c>
      <c r="P177" s="212" t="s">
        <v>4404</v>
      </c>
      <c r="Q177" s="212" t="s">
        <v>4405</v>
      </c>
      <c r="R177" s="212" t="s">
        <v>3208</v>
      </c>
      <c r="S177" s="210" t="str">
        <f t="shared" si="5"/>
        <v>3 / นครสวรรค์  / รพช. / F1</v>
      </c>
    </row>
    <row r="178" spans="1:19" hidden="1" x14ac:dyDescent="0.6">
      <c r="A178" s="99">
        <f>COUNTA($E$2:E178)</f>
        <v>177</v>
      </c>
      <c r="B178" s="211">
        <v>3</v>
      </c>
      <c r="C178" s="212" t="s">
        <v>4406</v>
      </c>
      <c r="D178" s="212" t="s">
        <v>4407</v>
      </c>
      <c r="E178" s="212" t="s">
        <v>250</v>
      </c>
      <c r="F178" s="212" t="s">
        <v>4408</v>
      </c>
      <c r="G178" s="212" t="s">
        <v>4409</v>
      </c>
      <c r="H178" s="212" t="s">
        <v>3048</v>
      </c>
      <c r="I178" s="213" t="str">
        <f t="shared" si="4"/>
        <v>รพช.</v>
      </c>
      <c r="J178" s="211" t="s">
        <v>3100</v>
      </c>
      <c r="K178" s="214">
        <v>34</v>
      </c>
      <c r="L178" s="212" t="s">
        <v>4364</v>
      </c>
      <c r="M178" s="212" t="s">
        <v>15</v>
      </c>
      <c r="N178" s="212" t="s">
        <v>4410</v>
      </c>
      <c r="O178" s="212" t="s">
        <v>4411</v>
      </c>
      <c r="P178" s="212" t="s">
        <v>4412</v>
      </c>
      <c r="Q178" s="212" t="s">
        <v>4411</v>
      </c>
      <c r="R178" s="212" t="s">
        <v>3054</v>
      </c>
      <c r="S178" s="210" t="str">
        <f t="shared" si="5"/>
        <v>3 / นครสวรรค์  / รพช. / F2</v>
      </c>
    </row>
    <row r="179" spans="1:19" hidden="1" x14ac:dyDescent="0.6">
      <c r="A179" s="99">
        <f>COUNTA($E$2:E179)</f>
        <v>178</v>
      </c>
      <c r="B179" s="211">
        <v>3</v>
      </c>
      <c r="C179" s="212" t="s">
        <v>4413</v>
      </c>
      <c r="D179" s="212" t="s">
        <v>4414</v>
      </c>
      <c r="E179" s="212" t="s">
        <v>246</v>
      </c>
      <c r="F179" s="212" t="s">
        <v>4415</v>
      </c>
      <c r="G179" s="212" t="s">
        <v>4416</v>
      </c>
      <c r="H179" s="212" t="s">
        <v>3048</v>
      </c>
      <c r="I179" s="213" t="str">
        <f t="shared" si="4"/>
        <v>รพช.</v>
      </c>
      <c r="J179" s="211" t="s">
        <v>3100</v>
      </c>
      <c r="K179" s="214">
        <v>30</v>
      </c>
      <c r="L179" s="212" t="s">
        <v>4364</v>
      </c>
      <c r="M179" s="212" t="s">
        <v>15</v>
      </c>
      <c r="N179" s="212" t="s">
        <v>4417</v>
      </c>
      <c r="O179" s="212" t="s">
        <v>4418</v>
      </c>
      <c r="P179" s="212" t="s">
        <v>4419</v>
      </c>
      <c r="Q179" s="212" t="s">
        <v>4418</v>
      </c>
      <c r="R179" s="212" t="s">
        <v>3300</v>
      </c>
      <c r="S179" s="210" t="str">
        <f t="shared" si="5"/>
        <v>3 / นครสวรรค์  / รพช. / F2</v>
      </c>
    </row>
    <row r="180" spans="1:19" hidden="1" x14ac:dyDescent="0.6">
      <c r="A180" s="99">
        <f>COUNTA($E$2:E180)</f>
        <v>179</v>
      </c>
      <c r="B180" s="211">
        <v>3</v>
      </c>
      <c r="C180" s="212" t="s">
        <v>4420</v>
      </c>
      <c r="D180" s="212" t="s">
        <v>4421</v>
      </c>
      <c r="E180" s="212" t="s">
        <v>256</v>
      </c>
      <c r="F180" s="212" t="s">
        <v>4422</v>
      </c>
      <c r="G180" s="212" t="s">
        <v>4423</v>
      </c>
      <c r="H180" s="212" t="s">
        <v>3048</v>
      </c>
      <c r="I180" s="213" t="str">
        <f t="shared" si="4"/>
        <v>รพช.</v>
      </c>
      <c r="J180" s="211" t="s">
        <v>3100</v>
      </c>
      <c r="K180" s="214">
        <v>39</v>
      </c>
      <c r="L180" s="212" t="s">
        <v>4364</v>
      </c>
      <c r="M180" s="212" t="s">
        <v>15</v>
      </c>
      <c r="N180" s="212" t="s">
        <v>4424</v>
      </c>
      <c r="O180" s="212" t="s">
        <v>4425</v>
      </c>
      <c r="P180" s="212" t="s">
        <v>4426</v>
      </c>
      <c r="Q180" s="212" t="s">
        <v>4425</v>
      </c>
      <c r="R180" s="212" t="s">
        <v>3054</v>
      </c>
      <c r="S180" s="210" t="str">
        <f t="shared" si="5"/>
        <v>3 / นครสวรรค์  / รพช. / F2</v>
      </c>
    </row>
    <row r="181" spans="1:19" hidden="1" x14ac:dyDescent="0.6">
      <c r="A181" s="99">
        <f>COUNTA($E$2:E181)</f>
        <v>180</v>
      </c>
      <c r="B181" s="211">
        <v>3</v>
      </c>
      <c r="C181" s="212" t="s">
        <v>4427</v>
      </c>
      <c r="D181" s="212" t="s">
        <v>4428</v>
      </c>
      <c r="E181" s="212" t="s">
        <v>254</v>
      </c>
      <c r="F181" s="212" t="s">
        <v>4429</v>
      </c>
      <c r="G181" s="212" t="s">
        <v>4430</v>
      </c>
      <c r="H181" s="212" t="s">
        <v>3048</v>
      </c>
      <c r="I181" s="213" t="str">
        <f t="shared" si="4"/>
        <v>รพช.</v>
      </c>
      <c r="J181" s="211" t="s">
        <v>3100</v>
      </c>
      <c r="K181" s="214">
        <v>30</v>
      </c>
      <c r="L181" s="212" t="s">
        <v>4364</v>
      </c>
      <c r="M181" s="212" t="s">
        <v>15</v>
      </c>
      <c r="N181" s="212" t="s">
        <v>4431</v>
      </c>
      <c r="O181" s="212" t="s">
        <v>4432</v>
      </c>
      <c r="P181" s="212" t="s">
        <v>4433</v>
      </c>
      <c r="Q181" s="212" t="s">
        <v>4434</v>
      </c>
      <c r="R181" s="212" t="s">
        <v>3188</v>
      </c>
      <c r="S181" s="210" t="str">
        <f t="shared" si="5"/>
        <v>3 / นครสวรรค์  / รพช. / F2</v>
      </c>
    </row>
    <row r="182" spans="1:19" hidden="1" x14ac:dyDescent="0.6">
      <c r="A182" s="99">
        <f>COUNTA($E$2:E182)</f>
        <v>181</v>
      </c>
      <c r="B182" s="211">
        <v>3</v>
      </c>
      <c r="C182" s="212" t="s">
        <v>4435</v>
      </c>
      <c r="D182" s="212" t="s">
        <v>4436</v>
      </c>
      <c r="E182" s="212" t="s">
        <v>253</v>
      </c>
      <c r="F182" s="212" t="s">
        <v>4437</v>
      </c>
      <c r="G182" s="212" t="s">
        <v>4438</v>
      </c>
      <c r="H182" s="212" t="s">
        <v>3048</v>
      </c>
      <c r="I182" s="213" t="str">
        <f t="shared" si="4"/>
        <v>รพช.</v>
      </c>
      <c r="J182" s="211" t="s">
        <v>3100</v>
      </c>
      <c r="K182" s="214">
        <v>60</v>
      </c>
      <c r="L182" s="212" t="s">
        <v>4364</v>
      </c>
      <c r="M182" s="212" t="s">
        <v>15</v>
      </c>
      <c r="N182" s="212" t="s">
        <v>4439</v>
      </c>
      <c r="O182" s="212" t="s">
        <v>4440</v>
      </c>
      <c r="P182" s="212" t="s">
        <v>4441</v>
      </c>
      <c r="Q182" s="212" t="s">
        <v>4440</v>
      </c>
      <c r="R182" s="212" t="s">
        <v>3188</v>
      </c>
      <c r="S182" s="210" t="str">
        <f t="shared" si="5"/>
        <v>3 / นครสวรรค์  / รพช. / F2</v>
      </c>
    </row>
    <row r="183" spans="1:19" hidden="1" x14ac:dyDescent="0.6">
      <c r="A183" s="99">
        <f>COUNTA($E$2:E183)</f>
        <v>182</v>
      </c>
      <c r="B183" s="211">
        <v>3</v>
      </c>
      <c r="C183" s="212" t="s">
        <v>4442</v>
      </c>
      <c r="D183" s="212" t="s">
        <v>4443</v>
      </c>
      <c r="E183" s="212" t="s">
        <v>257</v>
      </c>
      <c r="F183" s="212" t="s">
        <v>4444</v>
      </c>
      <c r="G183" s="212" t="s">
        <v>4445</v>
      </c>
      <c r="H183" s="212" t="s">
        <v>3048</v>
      </c>
      <c r="I183" s="213" t="str">
        <f t="shared" si="4"/>
        <v>รพช.</v>
      </c>
      <c r="J183" s="211" t="s">
        <v>3100</v>
      </c>
      <c r="K183" s="214">
        <v>30</v>
      </c>
      <c r="L183" s="212" t="s">
        <v>4364</v>
      </c>
      <c r="M183" s="212" t="s">
        <v>15</v>
      </c>
      <c r="N183" s="212" t="s">
        <v>4446</v>
      </c>
      <c r="O183" s="212" t="s">
        <v>4447</v>
      </c>
      <c r="P183" s="212" t="s">
        <v>4448</v>
      </c>
      <c r="Q183" s="212" t="s">
        <v>4447</v>
      </c>
      <c r="R183" s="212" t="s">
        <v>3232</v>
      </c>
      <c r="S183" s="210" t="str">
        <f t="shared" si="5"/>
        <v>3 / นครสวรรค์  / รพช. / F2</v>
      </c>
    </row>
    <row r="184" spans="1:19" hidden="1" x14ac:dyDescent="0.6">
      <c r="A184" s="99">
        <f>COUNTA($E$2:E184)</f>
        <v>183</v>
      </c>
      <c r="B184" s="211">
        <v>3</v>
      </c>
      <c r="C184" s="212" t="s">
        <v>4449</v>
      </c>
      <c r="D184" s="212" t="s">
        <v>4450</v>
      </c>
      <c r="E184" s="212" t="s">
        <v>248</v>
      </c>
      <c r="F184" s="212" t="s">
        <v>4451</v>
      </c>
      <c r="G184" s="212" t="s">
        <v>4452</v>
      </c>
      <c r="H184" s="212" t="s">
        <v>3048</v>
      </c>
      <c r="I184" s="213" t="str">
        <f t="shared" si="4"/>
        <v>รพช.</v>
      </c>
      <c r="J184" s="211" t="s">
        <v>3100</v>
      </c>
      <c r="K184" s="214">
        <v>60</v>
      </c>
      <c r="L184" s="212" t="s">
        <v>4364</v>
      </c>
      <c r="M184" s="212" t="s">
        <v>15</v>
      </c>
      <c r="N184" s="212" t="s">
        <v>4453</v>
      </c>
      <c r="O184" s="212" t="s">
        <v>4454</v>
      </c>
      <c r="P184" s="212" t="s">
        <v>4455</v>
      </c>
      <c r="Q184" s="212" t="s">
        <v>4454</v>
      </c>
      <c r="R184" s="212" t="s">
        <v>3146</v>
      </c>
      <c r="S184" s="210" t="str">
        <f t="shared" si="5"/>
        <v>3 / นครสวรรค์  / รพช. / F2</v>
      </c>
    </row>
    <row r="185" spans="1:19" hidden="1" x14ac:dyDescent="0.6">
      <c r="A185" s="99">
        <f>COUNTA($E$2:E185)</f>
        <v>184</v>
      </c>
      <c r="B185" s="211">
        <v>3</v>
      </c>
      <c r="C185" s="212" t="s">
        <v>4456</v>
      </c>
      <c r="D185" s="212" t="s">
        <v>4457</v>
      </c>
      <c r="E185" s="212" t="s">
        <v>258</v>
      </c>
      <c r="F185" s="212" t="s">
        <v>4458</v>
      </c>
      <c r="G185" s="212" t="s">
        <v>4459</v>
      </c>
      <c r="H185" s="212" t="s">
        <v>3048</v>
      </c>
      <c r="I185" s="213" t="str">
        <f t="shared" si="4"/>
        <v>รพช.</v>
      </c>
      <c r="J185" s="211" t="s">
        <v>3183</v>
      </c>
      <c r="K185" s="214">
        <v>5</v>
      </c>
      <c r="L185" s="212" t="s">
        <v>4364</v>
      </c>
      <c r="M185" s="212" t="s">
        <v>15</v>
      </c>
      <c r="N185" s="212" t="s">
        <v>4460</v>
      </c>
      <c r="O185" s="212" t="s">
        <v>4461</v>
      </c>
      <c r="P185" s="212" t="s">
        <v>4462</v>
      </c>
      <c r="Q185" s="212" t="s">
        <v>4461</v>
      </c>
      <c r="R185" s="212" t="s">
        <v>3043</v>
      </c>
      <c r="S185" s="210" t="str">
        <f t="shared" si="5"/>
        <v>3 / นครสวรรค์  / รพช. / F3</v>
      </c>
    </row>
    <row r="186" spans="1:19" hidden="1" x14ac:dyDescent="0.6">
      <c r="A186" s="99">
        <f>COUNTA($E$2:E186)</f>
        <v>185</v>
      </c>
      <c r="B186" s="211">
        <v>3</v>
      </c>
      <c r="C186" s="216" t="s">
        <v>4463</v>
      </c>
      <c r="D186" s="216" t="s">
        <v>4464</v>
      </c>
      <c r="E186" s="216" t="s">
        <v>2249</v>
      </c>
      <c r="F186" s="212" t="s">
        <v>4465</v>
      </c>
      <c r="G186" s="212" t="s">
        <v>4466</v>
      </c>
      <c r="H186" s="212" t="s">
        <v>3048</v>
      </c>
      <c r="I186" s="213" t="str">
        <f t="shared" si="4"/>
        <v>รพช.</v>
      </c>
      <c r="J186" s="211" t="s">
        <v>3183</v>
      </c>
      <c r="K186" s="214">
        <v>0</v>
      </c>
      <c r="L186" s="212" t="s">
        <v>4364</v>
      </c>
      <c r="M186" s="212" t="s">
        <v>15</v>
      </c>
      <c r="N186" s="216" t="s">
        <v>4467</v>
      </c>
      <c r="O186" s="212" t="s">
        <v>4468</v>
      </c>
      <c r="P186" s="216" t="s">
        <v>4469</v>
      </c>
      <c r="Q186" s="212" t="s">
        <v>4468</v>
      </c>
      <c r="R186" s="216" t="s">
        <v>3062</v>
      </c>
      <c r="S186" s="210" t="str">
        <f t="shared" si="5"/>
        <v>3 / นครสวรรค์  / รพช. / F3</v>
      </c>
    </row>
    <row r="187" spans="1:19" hidden="1" x14ac:dyDescent="0.6">
      <c r="A187" s="99">
        <f>COUNTA($E$2:E187)</f>
        <v>186</v>
      </c>
      <c r="B187" s="211">
        <v>3</v>
      </c>
      <c r="C187" s="212" t="s">
        <v>4470</v>
      </c>
      <c r="D187" s="212" t="s">
        <v>4471</v>
      </c>
      <c r="E187" s="212" t="s">
        <v>259</v>
      </c>
      <c r="F187" s="212" t="s">
        <v>4472</v>
      </c>
      <c r="G187" s="212" t="s">
        <v>4473</v>
      </c>
      <c r="H187" s="212" t="s">
        <v>3202</v>
      </c>
      <c r="I187" s="213" t="str">
        <f t="shared" si="4"/>
        <v>รพท.</v>
      </c>
      <c r="J187" s="211" t="s">
        <v>3387</v>
      </c>
      <c r="K187" s="214">
        <v>400</v>
      </c>
      <c r="L187" s="212" t="s">
        <v>4474</v>
      </c>
      <c r="M187" s="212" t="s">
        <v>16</v>
      </c>
      <c r="N187" s="212" t="s">
        <v>4475</v>
      </c>
      <c r="O187" s="212" t="s">
        <v>4476</v>
      </c>
      <c r="P187" s="212" t="s">
        <v>4477</v>
      </c>
      <c r="Q187" s="212" t="s">
        <v>3929</v>
      </c>
      <c r="R187" s="212" t="s">
        <v>3043</v>
      </c>
      <c r="S187" s="210" t="str">
        <f t="shared" si="5"/>
        <v>3 / พิจิตร  / รพท. / S</v>
      </c>
    </row>
    <row r="188" spans="1:19" hidden="1" x14ac:dyDescent="0.6">
      <c r="A188" s="99">
        <f>COUNTA($E$2:E188)</f>
        <v>187</v>
      </c>
      <c r="B188" s="211">
        <v>3</v>
      </c>
      <c r="C188" s="212" t="s">
        <v>4478</v>
      </c>
      <c r="D188" s="212" t="s">
        <v>4479</v>
      </c>
      <c r="E188" s="212" t="s">
        <v>262</v>
      </c>
      <c r="F188" s="212" t="s">
        <v>4480</v>
      </c>
      <c r="G188" s="212" t="s">
        <v>4481</v>
      </c>
      <c r="H188" s="212" t="s">
        <v>3048</v>
      </c>
      <c r="I188" s="213" t="str">
        <f t="shared" si="4"/>
        <v>รพช.</v>
      </c>
      <c r="J188" s="211" t="s">
        <v>3049</v>
      </c>
      <c r="K188" s="214">
        <v>90</v>
      </c>
      <c r="L188" s="212" t="s">
        <v>4474</v>
      </c>
      <c r="M188" s="212" t="s">
        <v>16</v>
      </c>
      <c r="N188" s="212" t="s">
        <v>4482</v>
      </c>
      <c r="O188" s="212" t="s">
        <v>4483</v>
      </c>
      <c r="P188" s="212" t="s">
        <v>4484</v>
      </c>
      <c r="Q188" s="212" t="s">
        <v>4483</v>
      </c>
      <c r="R188" s="212" t="s">
        <v>3232</v>
      </c>
      <c r="S188" s="210" t="str">
        <f t="shared" si="5"/>
        <v>3 / พิจิตร  / รพช. / M2</v>
      </c>
    </row>
    <row r="189" spans="1:19" hidden="1" x14ac:dyDescent="0.6">
      <c r="A189" s="99">
        <f>COUNTA($E$2:E189)</f>
        <v>188</v>
      </c>
      <c r="B189" s="211">
        <v>3</v>
      </c>
      <c r="C189" s="212" t="s">
        <v>4485</v>
      </c>
      <c r="D189" s="212" t="s">
        <v>4486</v>
      </c>
      <c r="E189" s="212" t="s">
        <v>266</v>
      </c>
      <c r="F189" s="212" t="s">
        <v>4487</v>
      </c>
      <c r="G189" s="212" t="s">
        <v>4488</v>
      </c>
      <c r="H189" s="212" t="s">
        <v>3048</v>
      </c>
      <c r="I189" s="213" t="str">
        <f t="shared" si="4"/>
        <v>รพช.</v>
      </c>
      <c r="J189" s="211" t="s">
        <v>3049</v>
      </c>
      <c r="K189" s="214">
        <v>90</v>
      </c>
      <c r="L189" s="212" t="s">
        <v>4474</v>
      </c>
      <c r="M189" s="212" t="s">
        <v>16</v>
      </c>
      <c r="N189" s="212" t="s">
        <v>4489</v>
      </c>
      <c r="O189" s="212" t="s">
        <v>4490</v>
      </c>
      <c r="P189" s="212" t="s">
        <v>4491</v>
      </c>
      <c r="Q189" s="212" t="s">
        <v>4490</v>
      </c>
      <c r="R189" s="212" t="s">
        <v>3043</v>
      </c>
      <c r="S189" s="210" t="str">
        <f t="shared" si="5"/>
        <v>3 / พิจิตร  / รพช. / M2</v>
      </c>
    </row>
    <row r="190" spans="1:19" hidden="1" x14ac:dyDescent="0.6">
      <c r="A190" s="99">
        <f>COUNTA($E$2:E190)</f>
        <v>189</v>
      </c>
      <c r="B190" s="211">
        <v>3</v>
      </c>
      <c r="C190" s="212" t="s">
        <v>4492</v>
      </c>
      <c r="D190" s="212" t="s">
        <v>4493</v>
      </c>
      <c r="E190" s="212" t="s">
        <v>265</v>
      </c>
      <c r="F190" s="212" t="s">
        <v>4494</v>
      </c>
      <c r="G190" s="212" t="s">
        <v>4495</v>
      </c>
      <c r="H190" s="212" t="s">
        <v>3048</v>
      </c>
      <c r="I190" s="213" t="str">
        <f t="shared" si="4"/>
        <v>รพช.</v>
      </c>
      <c r="J190" s="211" t="s">
        <v>3100</v>
      </c>
      <c r="K190" s="214">
        <v>30</v>
      </c>
      <c r="L190" s="212" t="s">
        <v>4474</v>
      </c>
      <c r="M190" s="212" t="s">
        <v>16</v>
      </c>
      <c r="N190" s="212" t="s">
        <v>4496</v>
      </c>
      <c r="O190" s="212" t="s">
        <v>4497</v>
      </c>
      <c r="P190" s="212" t="s">
        <v>4498</v>
      </c>
      <c r="Q190" s="212" t="s">
        <v>4499</v>
      </c>
      <c r="R190" s="212" t="s">
        <v>3121</v>
      </c>
      <c r="S190" s="210" t="str">
        <f t="shared" si="5"/>
        <v>3 / พิจิตร  / รพช. / F2</v>
      </c>
    </row>
    <row r="191" spans="1:19" hidden="1" x14ac:dyDescent="0.6">
      <c r="A191" s="99">
        <f>COUNTA($E$2:E191)</f>
        <v>190</v>
      </c>
      <c r="B191" s="211">
        <v>3</v>
      </c>
      <c r="C191" s="212" t="s">
        <v>4500</v>
      </c>
      <c r="D191" s="212" t="s">
        <v>4501</v>
      </c>
      <c r="E191" s="212" t="s">
        <v>263</v>
      </c>
      <c r="F191" s="212" t="s">
        <v>4502</v>
      </c>
      <c r="G191" s="212" t="s">
        <v>4503</v>
      </c>
      <c r="H191" s="212" t="s">
        <v>3048</v>
      </c>
      <c r="I191" s="213" t="str">
        <f t="shared" si="4"/>
        <v>รพช.</v>
      </c>
      <c r="J191" s="211" t="s">
        <v>3100</v>
      </c>
      <c r="K191" s="214">
        <v>45</v>
      </c>
      <c r="L191" s="212" t="s">
        <v>4474</v>
      </c>
      <c r="M191" s="212" t="s">
        <v>16</v>
      </c>
      <c r="N191" s="212" t="s">
        <v>4504</v>
      </c>
      <c r="O191" s="212" t="s">
        <v>4505</v>
      </c>
      <c r="P191" s="212" t="s">
        <v>4506</v>
      </c>
      <c r="Q191" s="212" t="s">
        <v>4505</v>
      </c>
      <c r="R191" s="212" t="s">
        <v>3208</v>
      </c>
      <c r="S191" s="210" t="str">
        <f t="shared" si="5"/>
        <v>3 / พิจิตร  / รพช. / F2</v>
      </c>
    </row>
    <row r="192" spans="1:19" hidden="1" x14ac:dyDescent="0.6">
      <c r="A192" s="99">
        <f>COUNTA($E$2:E192)</f>
        <v>191</v>
      </c>
      <c r="B192" s="211">
        <v>3</v>
      </c>
      <c r="C192" s="212" t="s">
        <v>4507</v>
      </c>
      <c r="D192" s="212" t="s">
        <v>4508</v>
      </c>
      <c r="E192" s="212" t="s">
        <v>261</v>
      </c>
      <c r="F192" s="212" t="s">
        <v>4509</v>
      </c>
      <c r="G192" s="212" t="s">
        <v>4510</v>
      </c>
      <c r="H192" s="212" t="s">
        <v>3048</v>
      </c>
      <c r="I192" s="213" t="str">
        <f t="shared" si="4"/>
        <v>รพช.</v>
      </c>
      <c r="J192" s="211" t="s">
        <v>3100</v>
      </c>
      <c r="K192" s="214">
        <v>30</v>
      </c>
      <c r="L192" s="212" t="s">
        <v>4474</v>
      </c>
      <c r="M192" s="212" t="s">
        <v>16</v>
      </c>
      <c r="N192" s="212" t="s">
        <v>4511</v>
      </c>
      <c r="O192" s="212" t="s">
        <v>4512</v>
      </c>
      <c r="P192" s="212" t="s">
        <v>4513</v>
      </c>
      <c r="Q192" s="212" t="s">
        <v>4512</v>
      </c>
      <c r="R192" s="212" t="s">
        <v>3208</v>
      </c>
      <c r="S192" s="210" t="str">
        <f t="shared" si="5"/>
        <v>3 / พิจิตร  / รพช. / F2</v>
      </c>
    </row>
    <row r="193" spans="1:19" hidden="1" x14ac:dyDescent="0.6">
      <c r="A193" s="99">
        <f>COUNTA($E$2:E193)</f>
        <v>192</v>
      </c>
      <c r="B193" s="211">
        <v>3</v>
      </c>
      <c r="C193" s="212" t="s">
        <v>4514</v>
      </c>
      <c r="D193" s="212" t="s">
        <v>4515</v>
      </c>
      <c r="E193" s="212" t="s">
        <v>267</v>
      </c>
      <c r="F193" s="212" t="s">
        <v>4516</v>
      </c>
      <c r="G193" s="212" t="s">
        <v>4517</v>
      </c>
      <c r="H193" s="212" t="s">
        <v>3048</v>
      </c>
      <c r="I193" s="213" t="str">
        <f t="shared" si="4"/>
        <v>รพช.</v>
      </c>
      <c r="J193" s="211" t="s">
        <v>3100</v>
      </c>
      <c r="K193" s="214">
        <v>30</v>
      </c>
      <c r="L193" s="212" t="s">
        <v>4474</v>
      </c>
      <c r="M193" s="212" t="s">
        <v>16</v>
      </c>
      <c r="N193" s="212" t="s">
        <v>4518</v>
      </c>
      <c r="O193" s="212" t="s">
        <v>4519</v>
      </c>
      <c r="P193" s="212" t="s">
        <v>4520</v>
      </c>
      <c r="Q193" s="212" t="s">
        <v>4521</v>
      </c>
      <c r="R193" s="212" t="s">
        <v>3155</v>
      </c>
      <c r="S193" s="210" t="str">
        <f t="shared" si="5"/>
        <v>3 / พิจิตร  / รพช. / F2</v>
      </c>
    </row>
    <row r="194" spans="1:19" hidden="1" x14ac:dyDescent="0.6">
      <c r="A194" s="99">
        <f>COUNTA($E$2:E194)</f>
        <v>193</v>
      </c>
      <c r="B194" s="211">
        <v>3</v>
      </c>
      <c r="C194" s="212" t="s">
        <v>4522</v>
      </c>
      <c r="D194" s="212" t="s">
        <v>4523</v>
      </c>
      <c r="E194" s="212" t="s">
        <v>260</v>
      </c>
      <c r="F194" s="212" t="s">
        <v>4524</v>
      </c>
      <c r="G194" s="212" t="s">
        <v>4525</v>
      </c>
      <c r="H194" s="212" t="s">
        <v>3048</v>
      </c>
      <c r="I194" s="213" t="str">
        <f t="shared" si="4"/>
        <v>รพช.</v>
      </c>
      <c r="J194" s="211" t="s">
        <v>3100</v>
      </c>
      <c r="K194" s="214">
        <v>30</v>
      </c>
      <c r="L194" s="212" t="s">
        <v>4474</v>
      </c>
      <c r="M194" s="212" t="s">
        <v>16</v>
      </c>
      <c r="N194" s="212" t="s">
        <v>4526</v>
      </c>
      <c r="O194" s="212" t="s">
        <v>4527</v>
      </c>
      <c r="P194" s="212" t="s">
        <v>4528</v>
      </c>
      <c r="Q194" s="212" t="s">
        <v>4527</v>
      </c>
      <c r="R194" s="212" t="s">
        <v>3054</v>
      </c>
      <c r="S194" s="210" t="str">
        <f t="shared" si="5"/>
        <v>3 / พิจิตร  / รพช. / F2</v>
      </c>
    </row>
    <row r="195" spans="1:19" hidden="1" x14ac:dyDescent="0.6">
      <c r="A195" s="99">
        <f>COUNTA($E$2:E195)</f>
        <v>194</v>
      </c>
      <c r="B195" s="211">
        <v>3</v>
      </c>
      <c r="C195" s="212" t="s">
        <v>4529</v>
      </c>
      <c r="D195" s="212" t="s">
        <v>4530</v>
      </c>
      <c r="E195" s="212" t="s">
        <v>264</v>
      </c>
      <c r="F195" s="212" t="s">
        <v>4531</v>
      </c>
      <c r="G195" s="212" t="s">
        <v>4532</v>
      </c>
      <c r="H195" s="212" t="s">
        <v>3048</v>
      </c>
      <c r="I195" s="213" t="str">
        <f t="shared" ref="I195:I258" si="6">IF(H195="โรงพยาบาลศูนย์","รพศ.",IF(H195="โรงพยาบาลชุมชน","รพช.","รพท."))</f>
        <v>รพช.</v>
      </c>
      <c r="J195" s="211" t="s">
        <v>3100</v>
      </c>
      <c r="K195" s="214">
        <v>30</v>
      </c>
      <c r="L195" s="212" t="s">
        <v>4474</v>
      </c>
      <c r="M195" s="212" t="s">
        <v>16</v>
      </c>
      <c r="N195" s="212" t="s">
        <v>4533</v>
      </c>
      <c r="O195" s="212" t="s">
        <v>4534</v>
      </c>
      <c r="P195" s="212" t="s">
        <v>4535</v>
      </c>
      <c r="Q195" s="212" t="s">
        <v>4534</v>
      </c>
      <c r="R195" s="212" t="s">
        <v>3062</v>
      </c>
      <c r="S195" s="210" t="str">
        <f t="shared" ref="S195:S258" si="7">CONCATENATE(B195," / ",M195," "," / ",I195," / ",J195)</f>
        <v>3 / พิจิตร  / รพช. / F2</v>
      </c>
    </row>
    <row r="196" spans="1:19" hidden="1" x14ac:dyDescent="0.6">
      <c r="A196" s="99">
        <f>COUNTA($E$2:E196)</f>
        <v>195</v>
      </c>
      <c r="B196" s="211">
        <v>3</v>
      </c>
      <c r="C196" s="212" t="s">
        <v>4536</v>
      </c>
      <c r="D196" s="212" t="s">
        <v>4537</v>
      </c>
      <c r="E196" s="212" t="s">
        <v>270</v>
      </c>
      <c r="F196" s="212" t="s">
        <v>4538</v>
      </c>
      <c r="G196" s="212" t="s">
        <v>4539</v>
      </c>
      <c r="H196" s="212" t="s">
        <v>3048</v>
      </c>
      <c r="I196" s="213" t="str">
        <f t="shared" si="6"/>
        <v>รพช.</v>
      </c>
      <c r="J196" s="211" t="s">
        <v>3183</v>
      </c>
      <c r="K196" s="214">
        <v>10</v>
      </c>
      <c r="L196" s="212" t="s">
        <v>4474</v>
      </c>
      <c r="M196" s="212" t="s">
        <v>16</v>
      </c>
      <c r="N196" s="212" t="s">
        <v>4540</v>
      </c>
      <c r="O196" s="212" t="s">
        <v>4541</v>
      </c>
      <c r="P196" s="212" t="s">
        <v>4542</v>
      </c>
      <c r="Q196" s="212" t="s">
        <v>4543</v>
      </c>
      <c r="R196" s="212" t="s">
        <v>3208</v>
      </c>
      <c r="S196" s="210" t="str">
        <f t="shared" si="7"/>
        <v>3 / พิจิตร  / รพช. / F3</v>
      </c>
    </row>
    <row r="197" spans="1:19" hidden="1" x14ac:dyDescent="0.6">
      <c r="A197" s="99">
        <f>COUNTA($E$2:E197)</f>
        <v>196</v>
      </c>
      <c r="B197" s="211">
        <v>3</v>
      </c>
      <c r="C197" s="212" t="s">
        <v>4544</v>
      </c>
      <c r="D197" s="212" t="s">
        <v>4545</v>
      </c>
      <c r="E197" s="212" t="s">
        <v>269</v>
      </c>
      <c r="F197" s="212" t="s">
        <v>4546</v>
      </c>
      <c r="G197" s="212" t="s">
        <v>4547</v>
      </c>
      <c r="H197" s="212" t="s">
        <v>3048</v>
      </c>
      <c r="I197" s="213" t="str">
        <f t="shared" si="6"/>
        <v>รพช.</v>
      </c>
      <c r="J197" s="211" t="s">
        <v>3183</v>
      </c>
      <c r="K197" s="214">
        <v>10</v>
      </c>
      <c r="L197" s="212" t="s">
        <v>4474</v>
      </c>
      <c r="M197" s="212" t="s">
        <v>16</v>
      </c>
      <c r="N197" s="212" t="s">
        <v>4548</v>
      </c>
      <c r="O197" s="212" t="s">
        <v>4549</v>
      </c>
      <c r="P197" s="212" t="s">
        <v>4550</v>
      </c>
      <c r="Q197" s="212" t="s">
        <v>4549</v>
      </c>
      <c r="R197" s="212" t="s">
        <v>3208</v>
      </c>
      <c r="S197" s="210" t="str">
        <f t="shared" si="7"/>
        <v>3 / พิจิตร  / รพช. / F3</v>
      </c>
    </row>
    <row r="198" spans="1:19" hidden="1" x14ac:dyDescent="0.6">
      <c r="A198" s="99">
        <f>COUNTA($E$2:E198)</f>
        <v>197</v>
      </c>
      <c r="B198" s="211">
        <v>3</v>
      </c>
      <c r="C198" s="212" t="s">
        <v>4551</v>
      </c>
      <c r="D198" s="212" t="s">
        <v>4552</v>
      </c>
      <c r="E198" s="212" t="s">
        <v>268</v>
      </c>
      <c r="F198" s="212" t="s">
        <v>4553</v>
      </c>
      <c r="G198" s="212" t="s">
        <v>4554</v>
      </c>
      <c r="H198" s="212" t="s">
        <v>3048</v>
      </c>
      <c r="I198" s="213" t="str">
        <f t="shared" si="6"/>
        <v>รพช.</v>
      </c>
      <c r="J198" s="211" t="s">
        <v>3183</v>
      </c>
      <c r="K198" s="214">
        <v>10</v>
      </c>
      <c r="L198" s="212" t="s">
        <v>4474</v>
      </c>
      <c r="M198" s="212" t="s">
        <v>16</v>
      </c>
      <c r="N198" s="212" t="s">
        <v>4555</v>
      </c>
      <c r="O198" s="212" t="s">
        <v>4556</v>
      </c>
      <c r="P198" s="212" t="s">
        <v>4557</v>
      </c>
      <c r="Q198" s="212" t="s">
        <v>4556</v>
      </c>
      <c r="R198" s="212" t="s">
        <v>3105</v>
      </c>
      <c r="S198" s="210" t="str">
        <f t="shared" si="7"/>
        <v>3 / พิจิตร  / รพช. / F3</v>
      </c>
    </row>
    <row r="199" spans="1:19" hidden="1" x14ac:dyDescent="0.6">
      <c r="A199" s="99">
        <f>COUNTA($E$2:E199)</f>
        <v>198</v>
      </c>
      <c r="B199" s="211">
        <v>3</v>
      </c>
      <c r="C199" s="212" t="s">
        <v>4558</v>
      </c>
      <c r="D199" s="212" t="s">
        <v>4559</v>
      </c>
      <c r="E199" s="212" t="s">
        <v>271</v>
      </c>
      <c r="F199" s="212" t="s">
        <v>4560</v>
      </c>
      <c r="G199" s="212" t="s">
        <v>4561</v>
      </c>
      <c r="H199" s="212" t="s">
        <v>3202</v>
      </c>
      <c r="I199" s="213" t="str">
        <f t="shared" si="6"/>
        <v>รพท.</v>
      </c>
      <c r="J199" s="211" t="s">
        <v>3387</v>
      </c>
      <c r="K199" s="214">
        <v>344</v>
      </c>
      <c r="L199" s="212" t="s">
        <v>4562</v>
      </c>
      <c r="M199" s="212" t="s">
        <v>17</v>
      </c>
      <c r="N199" s="212" t="s">
        <v>4563</v>
      </c>
      <c r="O199" s="212" t="s">
        <v>4564</v>
      </c>
      <c r="P199" s="212" t="s">
        <v>4565</v>
      </c>
      <c r="Q199" s="212" t="s">
        <v>4566</v>
      </c>
      <c r="R199" s="212" t="s">
        <v>3043</v>
      </c>
      <c r="S199" s="210" t="str">
        <f t="shared" si="7"/>
        <v>3 / อุทัยธานี  / รพท. / S</v>
      </c>
    </row>
    <row r="200" spans="1:19" hidden="1" x14ac:dyDescent="0.6">
      <c r="A200" s="99">
        <f>COUNTA($E$2:E200)</f>
        <v>199</v>
      </c>
      <c r="B200" s="211">
        <v>3</v>
      </c>
      <c r="C200" s="212" t="s">
        <v>4567</v>
      </c>
      <c r="D200" s="212" t="s">
        <v>4568</v>
      </c>
      <c r="E200" s="212" t="s">
        <v>274</v>
      </c>
      <c r="F200" s="212" t="s">
        <v>4569</v>
      </c>
      <c r="G200" s="212" t="s">
        <v>4570</v>
      </c>
      <c r="H200" s="212" t="s">
        <v>3048</v>
      </c>
      <c r="I200" s="213" t="str">
        <f t="shared" si="6"/>
        <v>รพช.</v>
      </c>
      <c r="J200" s="211" t="s">
        <v>3076</v>
      </c>
      <c r="K200" s="214">
        <v>90</v>
      </c>
      <c r="L200" s="212" t="s">
        <v>4562</v>
      </c>
      <c r="M200" s="212" t="s">
        <v>17</v>
      </c>
      <c r="N200" s="212" t="s">
        <v>4571</v>
      </c>
      <c r="O200" s="212" t="s">
        <v>4572</v>
      </c>
      <c r="P200" s="212" t="s">
        <v>4573</v>
      </c>
      <c r="Q200" s="212" t="s">
        <v>4572</v>
      </c>
      <c r="R200" s="212" t="s">
        <v>3062</v>
      </c>
      <c r="S200" s="210" t="str">
        <f t="shared" si="7"/>
        <v>3 / อุทัยธานี  / รพช. / F1</v>
      </c>
    </row>
    <row r="201" spans="1:19" hidden="1" x14ac:dyDescent="0.6">
      <c r="A201" s="99">
        <f>COUNTA($E$2:E201)</f>
        <v>200</v>
      </c>
      <c r="B201" s="211">
        <v>3</v>
      </c>
      <c r="C201" s="212" t="s">
        <v>4574</v>
      </c>
      <c r="D201" s="212" t="s">
        <v>4575</v>
      </c>
      <c r="E201" s="212" t="s">
        <v>272</v>
      </c>
      <c r="F201" s="212" t="s">
        <v>4576</v>
      </c>
      <c r="G201" s="212" t="s">
        <v>4577</v>
      </c>
      <c r="H201" s="212" t="s">
        <v>3048</v>
      </c>
      <c r="I201" s="213" t="str">
        <f t="shared" si="6"/>
        <v>รพช.</v>
      </c>
      <c r="J201" s="211" t="s">
        <v>3100</v>
      </c>
      <c r="K201" s="214">
        <v>90</v>
      </c>
      <c r="L201" s="212" t="s">
        <v>4562</v>
      </c>
      <c r="M201" s="212" t="s">
        <v>17</v>
      </c>
      <c r="N201" s="212" t="s">
        <v>4578</v>
      </c>
      <c r="O201" s="212" t="s">
        <v>4579</v>
      </c>
      <c r="P201" s="212" t="s">
        <v>4580</v>
      </c>
      <c r="Q201" s="212" t="s">
        <v>4579</v>
      </c>
      <c r="R201" s="212" t="s">
        <v>3054</v>
      </c>
      <c r="S201" s="210" t="str">
        <f t="shared" si="7"/>
        <v>3 / อุทัยธานี  / รพช. / F2</v>
      </c>
    </row>
    <row r="202" spans="1:19" hidden="1" x14ac:dyDescent="0.6">
      <c r="A202" s="99">
        <f>COUNTA($E$2:E202)</f>
        <v>201</v>
      </c>
      <c r="B202" s="211">
        <v>3</v>
      </c>
      <c r="C202" s="212" t="s">
        <v>4581</v>
      </c>
      <c r="D202" s="212" t="s">
        <v>4582</v>
      </c>
      <c r="E202" s="212" t="s">
        <v>276</v>
      </c>
      <c r="F202" s="212" t="s">
        <v>4583</v>
      </c>
      <c r="G202" s="212" t="s">
        <v>4584</v>
      </c>
      <c r="H202" s="212" t="s">
        <v>3048</v>
      </c>
      <c r="I202" s="213" t="str">
        <f t="shared" si="6"/>
        <v>รพช.</v>
      </c>
      <c r="J202" s="211" t="s">
        <v>3100</v>
      </c>
      <c r="K202" s="214">
        <v>60</v>
      </c>
      <c r="L202" s="212" t="s">
        <v>4562</v>
      </c>
      <c r="M202" s="212" t="s">
        <v>17</v>
      </c>
      <c r="N202" s="212" t="s">
        <v>4585</v>
      </c>
      <c r="O202" s="212" t="s">
        <v>4586</v>
      </c>
      <c r="P202" s="212" t="s">
        <v>4587</v>
      </c>
      <c r="Q202" s="212" t="s">
        <v>4588</v>
      </c>
      <c r="R202" s="212" t="s">
        <v>3054</v>
      </c>
      <c r="S202" s="210" t="str">
        <f t="shared" si="7"/>
        <v>3 / อุทัยธานี  / รพช. / F2</v>
      </c>
    </row>
    <row r="203" spans="1:19" hidden="1" x14ac:dyDescent="0.6">
      <c r="A203" s="99">
        <f>COUNTA($E$2:E203)</f>
        <v>202</v>
      </c>
      <c r="B203" s="211">
        <v>3</v>
      </c>
      <c r="C203" s="212" t="s">
        <v>4589</v>
      </c>
      <c r="D203" s="212" t="s">
        <v>4590</v>
      </c>
      <c r="E203" s="212" t="s">
        <v>277</v>
      </c>
      <c r="F203" s="212" t="s">
        <v>4591</v>
      </c>
      <c r="G203" s="212" t="s">
        <v>4592</v>
      </c>
      <c r="H203" s="212" t="s">
        <v>3048</v>
      </c>
      <c r="I203" s="213" t="str">
        <f t="shared" si="6"/>
        <v>รพช.</v>
      </c>
      <c r="J203" s="211" t="s">
        <v>3100</v>
      </c>
      <c r="K203" s="214">
        <v>60</v>
      </c>
      <c r="L203" s="212" t="s">
        <v>4562</v>
      </c>
      <c r="M203" s="212" t="s">
        <v>17</v>
      </c>
      <c r="N203" s="212" t="s">
        <v>4593</v>
      </c>
      <c r="O203" s="212" t="s">
        <v>4594</v>
      </c>
      <c r="P203" s="212" t="s">
        <v>4595</v>
      </c>
      <c r="Q203" s="212" t="s">
        <v>4594</v>
      </c>
      <c r="R203" s="212" t="s">
        <v>3208</v>
      </c>
      <c r="S203" s="210" t="str">
        <f t="shared" si="7"/>
        <v>3 / อุทัยธานี  / รพช. / F2</v>
      </c>
    </row>
    <row r="204" spans="1:19" hidden="1" x14ac:dyDescent="0.6">
      <c r="A204" s="99">
        <f>COUNTA($E$2:E204)</f>
        <v>203</v>
      </c>
      <c r="B204" s="211">
        <v>3</v>
      </c>
      <c r="C204" s="212" t="s">
        <v>4596</v>
      </c>
      <c r="D204" s="212" t="s">
        <v>4597</v>
      </c>
      <c r="E204" s="212" t="s">
        <v>273</v>
      </c>
      <c r="F204" s="212" t="s">
        <v>4598</v>
      </c>
      <c r="G204" s="212" t="s">
        <v>4599</v>
      </c>
      <c r="H204" s="212" t="s">
        <v>3048</v>
      </c>
      <c r="I204" s="213" t="str">
        <f t="shared" si="6"/>
        <v>รพช.</v>
      </c>
      <c r="J204" s="211" t="s">
        <v>3100</v>
      </c>
      <c r="K204" s="214">
        <v>35</v>
      </c>
      <c r="L204" s="212" t="s">
        <v>4562</v>
      </c>
      <c r="M204" s="212" t="s">
        <v>17</v>
      </c>
      <c r="N204" s="212" t="s">
        <v>4600</v>
      </c>
      <c r="O204" s="212" t="s">
        <v>4601</v>
      </c>
      <c r="P204" s="212" t="s">
        <v>4602</v>
      </c>
      <c r="Q204" s="212" t="s">
        <v>4601</v>
      </c>
      <c r="R204" s="212" t="s">
        <v>3054</v>
      </c>
      <c r="S204" s="210" t="str">
        <f t="shared" si="7"/>
        <v>3 / อุทัยธานี  / รพช. / F2</v>
      </c>
    </row>
    <row r="205" spans="1:19" hidden="1" x14ac:dyDescent="0.6">
      <c r="A205" s="99">
        <f>COUNTA($E$2:E205)</f>
        <v>204</v>
      </c>
      <c r="B205" s="211">
        <v>3</v>
      </c>
      <c r="C205" s="212" t="s">
        <v>4603</v>
      </c>
      <c r="D205" s="212" t="s">
        <v>4604</v>
      </c>
      <c r="E205" s="212" t="s">
        <v>278</v>
      </c>
      <c r="F205" s="212" t="s">
        <v>4605</v>
      </c>
      <c r="G205" s="212" t="s">
        <v>4606</v>
      </c>
      <c r="H205" s="212" t="s">
        <v>3048</v>
      </c>
      <c r="I205" s="213" t="str">
        <f t="shared" si="6"/>
        <v>รพช.</v>
      </c>
      <c r="J205" s="211" t="s">
        <v>3100</v>
      </c>
      <c r="K205" s="214">
        <v>30</v>
      </c>
      <c r="L205" s="212" t="s">
        <v>4562</v>
      </c>
      <c r="M205" s="212" t="s">
        <v>17</v>
      </c>
      <c r="N205" s="212" t="s">
        <v>4607</v>
      </c>
      <c r="O205" s="212" t="s">
        <v>4608</v>
      </c>
      <c r="P205" s="212" t="s">
        <v>4609</v>
      </c>
      <c r="Q205" s="212" t="s">
        <v>4610</v>
      </c>
      <c r="R205" s="212" t="s">
        <v>3062</v>
      </c>
      <c r="S205" s="210" t="str">
        <f t="shared" si="7"/>
        <v>3 / อุทัยธานี  / รพช. / F2</v>
      </c>
    </row>
    <row r="206" spans="1:19" hidden="1" x14ac:dyDescent="0.6">
      <c r="A206" s="99">
        <f>COUNTA($E$2:E206)</f>
        <v>205</v>
      </c>
      <c r="B206" s="211">
        <v>3</v>
      </c>
      <c r="C206" s="212" t="s">
        <v>4611</v>
      </c>
      <c r="D206" s="212" t="s">
        <v>4612</v>
      </c>
      <c r="E206" s="212" t="s">
        <v>275</v>
      </c>
      <c r="F206" s="212" t="s">
        <v>4613</v>
      </c>
      <c r="G206" s="212" t="s">
        <v>4614</v>
      </c>
      <c r="H206" s="212" t="s">
        <v>3048</v>
      </c>
      <c r="I206" s="213" t="str">
        <f t="shared" si="6"/>
        <v>รพช.</v>
      </c>
      <c r="J206" s="211" t="s">
        <v>3183</v>
      </c>
      <c r="K206" s="214">
        <v>13</v>
      </c>
      <c r="L206" s="212" t="s">
        <v>4562</v>
      </c>
      <c r="M206" s="212" t="s">
        <v>17</v>
      </c>
      <c r="N206" s="212" t="s">
        <v>4615</v>
      </c>
      <c r="O206" s="212" t="s">
        <v>4616</v>
      </c>
      <c r="P206" s="212" t="s">
        <v>4617</v>
      </c>
      <c r="Q206" s="212" t="s">
        <v>4616</v>
      </c>
      <c r="R206" s="212" t="s">
        <v>3062</v>
      </c>
      <c r="S206" s="210" t="str">
        <f t="shared" si="7"/>
        <v>3 / อุทัยธานี  / รพช. / F3</v>
      </c>
    </row>
    <row r="207" spans="1:19" hidden="1" x14ac:dyDescent="0.6">
      <c r="A207" s="99">
        <f>COUNTA($E$2:E207)</f>
        <v>206</v>
      </c>
      <c r="B207" s="211">
        <v>4</v>
      </c>
      <c r="C207" s="212" t="s">
        <v>4618</v>
      </c>
      <c r="D207" s="212" t="s">
        <v>4619</v>
      </c>
      <c r="E207" s="212" t="s">
        <v>279</v>
      </c>
      <c r="F207" s="212" t="s">
        <v>4620</v>
      </c>
      <c r="G207" s="212" t="s">
        <v>4621</v>
      </c>
      <c r="H207" s="212" t="s">
        <v>3202</v>
      </c>
      <c r="I207" s="213" t="str">
        <f t="shared" si="6"/>
        <v>รพท.</v>
      </c>
      <c r="J207" s="211" t="s">
        <v>3387</v>
      </c>
      <c r="K207" s="214">
        <v>314</v>
      </c>
      <c r="L207" s="212" t="s">
        <v>4622</v>
      </c>
      <c r="M207" s="212" t="s">
        <v>18</v>
      </c>
      <c r="N207" s="212" t="s">
        <v>4623</v>
      </c>
      <c r="O207" s="212" t="s">
        <v>4624</v>
      </c>
      <c r="P207" s="212" t="s">
        <v>4625</v>
      </c>
      <c r="Q207" s="212" t="s">
        <v>18</v>
      </c>
      <c r="R207" s="212" t="s">
        <v>3113</v>
      </c>
      <c r="S207" s="210" t="str">
        <f t="shared" si="7"/>
        <v>4 / นครนายก  / รพท. / S</v>
      </c>
    </row>
    <row r="208" spans="1:19" hidden="1" x14ac:dyDescent="0.6">
      <c r="A208" s="99">
        <f>COUNTA($E$2:E208)</f>
        <v>207</v>
      </c>
      <c r="B208" s="211">
        <v>4</v>
      </c>
      <c r="C208" s="212" t="s">
        <v>4626</v>
      </c>
      <c r="D208" s="212" t="s">
        <v>4627</v>
      </c>
      <c r="E208" s="212" t="s">
        <v>281</v>
      </c>
      <c r="F208" s="212" t="s">
        <v>4628</v>
      </c>
      <c r="G208" s="212" t="s">
        <v>4629</v>
      </c>
      <c r="H208" s="212" t="s">
        <v>3048</v>
      </c>
      <c r="I208" s="213" t="str">
        <f t="shared" si="6"/>
        <v>รพช.</v>
      </c>
      <c r="J208" s="211" t="s">
        <v>3100</v>
      </c>
      <c r="K208" s="214">
        <v>70</v>
      </c>
      <c r="L208" s="212" t="s">
        <v>4622</v>
      </c>
      <c r="M208" s="212" t="s">
        <v>18</v>
      </c>
      <c r="N208" s="212" t="s">
        <v>4630</v>
      </c>
      <c r="O208" s="212" t="s">
        <v>4521</v>
      </c>
      <c r="P208" s="212" t="s">
        <v>4631</v>
      </c>
      <c r="Q208" s="212" t="s">
        <v>4632</v>
      </c>
      <c r="R208" s="212" t="s">
        <v>3121</v>
      </c>
      <c r="S208" s="210" t="str">
        <f t="shared" si="7"/>
        <v>4 / นครนายก  / รพช. / F2</v>
      </c>
    </row>
    <row r="209" spans="1:19" hidden="1" x14ac:dyDescent="0.6">
      <c r="A209" s="99">
        <f>COUNTA($E$2:E209)</f>
        <v>208</v>
      </c>
      <c r="B209" s="211">
        <v>4</v>
      </c>
      <c r="C209" s="212" t="s">
        <v>4633</v>
      </c>
      <c r="D209" s="212" t="s">
        <v>4634</v>
      </c>
      <c r="E209" s="212" t="s">
        <v>282</v>
      </c>
      <c r="F209" s="212" t="s">
        <v>4635</v>
      </c>
      <c r="G209" s="212" t="s">
        <v>4636</v>
      </c>
      <c r="H209" s="212" t="s">
        <v>3048</v>
      </c>
      <c r="I209" s="213" t="str">
        <f t="shared" si="6"/>
        <v>รพช.</v>
      </c>
      <c r="J209" s="211" t="s">
        <v>3100</v>
      </c>
      <c r="K209" s="214">
        <v>31</v>
      </c>
      <c r="L209" s="212" t="s">
        <v>4622</v>
      </c>
      <c r="M209" s="212" t="s">
        <v>18</v>
      </c>
      <c r="N209" s="212" t="s">
        <v>4637</v>
      </c>
      <c r="O209" s="212" t="s">
        <v>4638</v>
      </c>
      <c r="P209" s="212" t="s">
        <v>4639</v>
      </c>
      <c r="Q209" s="212" t="s">
        <v>4638</v>
      </c>
      <c r="R209" s="212" t="s">
        <v>3121</v>
      </c>
      <c r="S209" s="210" t="str">
        <f t="shared" si="7"/>
        <v>4 / นครนายก  / รพช. / F2</v>
      </c>
    </row>
    <row r="210" spans="1:19" hidden="1" x14ac:dyDescent="0.6">
      <c r="A210" s="99">
        <f>COUNTA($E$2:E210)</f>
        <v>209</v>
      </c>
      <c r="B210" s="211">
        <v>4</v>
      </c>
      <c r="C210" s="212" t="s">
        <v>4640</v>
      </c>
      <c r="D210" s="212" t="s">
        <v>4641</v>
      </c>
      <c r="E210" s="212" t="s">
        <v>280</v>
      </c>
      <c r="F210" s="212" t="s">
        <v>4642</v>
      </c>
      <c r="G210" s="212" t="s">
        <v>4643</v>
      </c>
      <c r="H210" s="212" t="s">
        <v>3048</v>
      </c>
      <c r="I210" s="213" t="str">
        <f t="shared" si="6"/>
        <v>รพช.</v>
      </c>
      <c r="J210" s="211" t="s">
        <v>3183</v>
      </c>
      <c r="K210" s="214">
        <v>10</v>
      </c>
      <c r="L210" s="212" t="s">
        <v>4622</v>
      </c>
      <c r="M210" s="212" t="s">
        <v>18</v>
      </c>
      <c r="N210" s="212" t="s">
        <v>4644</v>
      </c>
      <c r="O210" s="212" t="s">
        <v>4645</v>
      </c>
      <c r="P210" s="212" t="s">
        <v>4646</v>
      </c>
      <c r="Q210" s="212" t="s">
        <v>4645</v>
      </c>
      <c r="R210" s="212" t="s">
        <v>3121</v>
      </c>
      <c r="S210" s="210" t="str">
        <f t="shared" si="7"/>
        <v>4 / นครนายก  / รพช. / F3</v>
      </c>
    </row>
    <row r="211" spans="1:19" hidden="1" x14ac:dyDescent="0.6">
      <c r="A211" s="99">
        <f>COUNTA($E$2:E211)</f>
        <v>210</v>
      </c>
      <c r="B211" s="211">
        <v>4</v>
      </c>
      <c r="C211" s="212" t="s">
        <v>4647</v>
      </c>
      <c r="D211" s="212" t="s">
        <v>4648</v>
      </c>
      <c r="E211" s="212" t="s">
        <v>283</v>
      </c>
      <c r="F211" s="212" t="s">
        <v>4649</v>
      </c>
      <c r="G211" s="212" t="s">
        <v>4650</v>
      </c>
      <c r="H211" s="212" t="s">
        <v>3036</v>
      </c>
      <c r="I211" s="213" t="str">
        <f t="shared" si="6"/>
        <v>รพศ.</v>
      </c>
      <c r="J211" s="211" t="s">
        <v>3037</v>
      </c>
      <c r="K211" s="214">
        <v>631</v>
      </c>
      <c r="L211" s="212" t="s">
        <v>3105</v>
      </c>
      <c r="M211" s="212" t="s">
        <v>19</v>
      </c>
      <c r="N211" s="212" t="s">
        <v>4651</v>
      </c>
      <c r="O211" s="212" t="s">
        <v>4652</v>
      </c>
      <c r="P211" s="212" t="s">
        <v>4653</v>
      </c>
      <c r="Q211" s="212" t="s">
        <v>4654</v>
      </c>
      <c r="R211" s="212" t="s">
        <v>3043</v>
      </c>
      <c r="S211" s="210" t="str">
        <f t="shared" si="7"/>
        <v>4 / นนทบุรี  / รพศ. / A</v>
      </c>
    </row>
    <row r="212" spans="1:19" hidden="1" x14ac:dyDescent="0.6">
      <c r="A212" s="99">
        <f>COUNTA($E$2:E212)</f>
        <v>211</v>
      </c>
      <c r="B212" s="211">
        <v>4</v>
      </c>
      <c r="C212" s="212" t="s">
        <v>4655</v>
      </c>
      <c r="D212" s="212" t="s">
        <v>4656</v>
      </c>
      <c r="E212" s="212" t="s">
        <v>286</v>
      </c>
      <c r="F212" s="212" t="s">
        <v>4657</v>
      </c>
      <c r="G212" s="212" t="s">
        <v>4658</v>
      </c>
      <c r="H212" s="212" t="s">
        <v>3048</v>
      </c>
      <c r="I212" s="213" t="str">
        <f t="shared" si="6"/>
        <v>รพช.</v>
      </c>
      <c r="J212" s="211" t="s">
        <v>3049</v>
      </c>
      <c r="K212" s="214">
        <v>102</v>
      </c>
      <c r="L212" s="212" t="s">
        <v>3105</v>
      </c>
      <c r="M212" s="212" t="s">
        <v>19</v>
      </c>
      <c r="N212" s="212" t="s">
        <v>4659</v>
      </c>
      <c r="O212" s="212" t="s">
        <v>4660</v>
      </c>
      <c r="P212" s="212" t="s">
        <v>4661</v>
      </c>
      <c r="Q212" s="212" t="s">
        <v>4662</v>
      </c>
      <c r="R212" s="212" t="s">
        <v>3146</v>
      </c>
      <c r="S212" s="210" t="str">
        <f t="shared" si="7"/>
        <v>4 / นนทบุรี  / รพช. / M2</v>
      </c>
    </row>
    <row r="213" spans="1:19" hidden="1" x14ac:dyDescent="0.6">
      <c r="A213" s="99">
        <f>COUNTA($E$2:E213)</f>
        <v>212</v>
      </c>
      <c r="B213" s="211">
        <v>4</v>
      </c>
      <c r="C213" s="212" t="s">
        <v>4663</v>
      </c>
      <c r="D213" s="212" t="s">
        <v>4664</v>
      </c>
      <c r="E213" s="212" t="s">
        <v>285</v>
      </c>
      <c r="F213" s="212" t="s">
        <v>4665</v>
      </c>
      <c r="G213" s="212" t="s">
        <v>4666</v>
      </c>
      <c r="H213" s="212" t="s">
        <v>3048</v>
      </c>
      <c r="I213" s="213" t="str">
        <f t="shared" si="6"/>
        <v>รพช.</v>
      </c>
      <c r="J213" s="211" t="s">
        <v>3049</v>
      </c>
      <c r="K213" s="214">
        <v>104</v>
      </c>
      <c r="L213" s="212" t="s">
        <v>3105</v>
      </c>
      <c r="M213" s="212" t="s">
        <v>19</v>
      </c>
      <c r="N213" s="212" t="s">
        <v>4667</v>
      </c>
      <c r="O213" s="212" t="s">
        <v>4668</v>
      </c>
      <c r="P213" s="212" t="s">
        <v>4669</v>
      </c>
      <c r="Q213" s="212" t="s">
        <v>4670</v>
      </c>
      <c r="R213" s="212" t="s">
        <v>3146</v>
      </c>
      <c r="S213" s="210" t="str">
        <f t="shared" si="7"/>
        <v>4 / นนทบุรี  / รพช. / M2</v>
      </c>
    </row>
    <row r="214" spans="1:19" hidden="1" x14ac:dyDescent="0.6">
      <c r="A214" s="99">
        <f>COUNTA($E$2:E214)</f>
        <v>213</v>
      </c>
      <c r="B214" s="211">
        <v>4</v>
      </c>
      <c r="C214" s="212" t="s">
        <v>4671</v>
      </c>
      <c r="D214" s="212" t="s">
        <v>4672</v>
      </c>
      <c r="E214" s="212" t="s">
        <v>284</v>
      </c>
      <c r="F214" s="212" t="s">
        <v>4673</v>
      </c>
      <c r="G214" s="212" t="s">
        <v>4674</v>
      </c>
      <c r="H214" s="212" t="s">
        <v>3048</v>
      </c>
      <c r="I214" s="213" t="str">
        <f t="shared" si="6"/>
        <v>รพช.</v>
      </c>
      <c r="J214" s="211" t="s">
        <v>3076</v>
      </c>
      <c r="K214" s="214">
        <v>60</v>
      </c>
      <c r="L214" s="212" t="s">
        <v>3105</v>
      </c>
      <c r="M214" s="212" t="s">
        <v>19</v>
      </c>
      <c r="N214" s="212" t="s">
        <v>4675</v>
      </c>
      <c r="O214" s="212" t="s">
        <v>4676</v>
      </c>
      <c r="P214" s="212" t="s">
        <v>4677</v>
      </c>
      <c r="Q214" s="212" t="s">
        <v>4678</v>
      </c>
      <c r="R214" s="212" t="s">
        <v>3188</v>
      </c>
      <c r="S214" s="210" t="str">
        <f t="shared" si="7"/>
        <v>4 / นนทบุรี  / รพช. / F1</v>
      </c>
    </row>
    <row r="215" spans="1:19" hidden="1" x14ac:dyDescent="0.6">
      <c r="A215" s="99">
        <f>COUNTA($E$2:E215)</f>
        <v>214</v>
      </c>
      <c r="B215" s="211">
        <v>4</v>
      </c>
      <c r="C215" s="212" t="s">
        <v>4679</v>
      </c>
      <c r="D215" s="212" t="s">
        <v>4680</v>
      </c>
      <c r="E215" s="212" t="s">
        <v>288</v>
      </c>
      <c r="F215" s="212" t="s">
        <v>4681</v>
      </c>
      <c r="G215" s="212" t="s">
        <v>4682</v>
      </c>
      <c r="H215" s="212" t="s">
        <v>3048</v>
      </c>
      <c r="I215" s="213" t="str">
        <f t="shared" si="6"/>
        <v>รพช.</v>
      </c>
      <c r="J215" s="211" t="s">
        <v>3076</v>
      </c>
      <c r="K215" s="214">
        <v>76</v>
      </c>
      <c r="L215" s="212" t="s">
        <v>3105</v>
      </c>
      <c r="M215" s="212" t="s">
        <v>19</v>
      </c>
      <c r="N215" s="212" t="s">
        <v>4683</v>
      </c>
      <c r="O215" s="212" t="s">
        <v>4684</v>
      </c>
      <c r="P215" s="212" t="s">
        <v>4685</v>
      </c>
      <c r="Q215" s="212" t="s">
        <v>4684</v>
      </c>
      <c r="R215" s="212" t="s">
        <v>3062</v>
      </c>
      <c r="S215" s="210" t="str">
        <f t="shared" si="7"/>
        <v>4 / นนทบุรี  / รพช. / F1</v>
      </c>
    </row>
    <row r="216" spans="1:19" hidden="1" x14ac:dyDescent="0.6">
      <c r="A216" s="99">
        <f>COUNTA($E$2:E216)</f>
        <v>215</v>
      </c>
      <c r="B216" s="211">
        <v>4</v>
      </c>
      <c r="C216" s="212" t="s">
        <v>4686</v>
      </c>
      <c r="D216" s="212" t="s">
        <v>4687</v>
      </c>
      <c r="E216" s="212" t="s">
        <v>287</v>
      </c>
      <c r="F216" s="212" t="s">
        <v>4688</v>
      </c>
      <c r="G216" s="212" t="s">
        <v>4689</v>
      </c>
      <c r="H216" s="212" t="s">
        <v>3048</v>
      </c>
      <c r="I216" s="213" t="str">
        <f t="shared" si="6"/>
        <v>รพช.</v>
      </c>
      <c r="J216" s="211" t="s">
        <v>3076</v>
      </c>
      <c r="K216" s="214">
        <v>60</v>
      </c>
      <c r="L216" s="212" t="s">
        <v>3105</v>
      </c>
      <c r="M216" s="212" t="s">
        <v>19</v>
      </c>
      <c r="N216" s="212" t="s">
        <v>4690</v>
      </c>
      <c r="O216" s="212" t="s">
        <v>4691</v>
      </c>
      <c r="P216" s="212" t="s">
        <v>4692</v>
      </c>
      <c r="Q216" s="212" t="s">
        <v>4691</v>
      </c>
      <c r="R216" s="212" t="s">
        <v>3062</v>
      </c>
      <c r="S216" s="210" t="str">
        <f t="shared" si="7"/>
        <v>4 / นนทบุรี  / รพช. / F1</v>
      </c>
    </row>
    <row r="217" spans="1:19" hidden="1" x14ac:dyDescent="0.6">
      <c r="A217" s="99">
        <f>COUNTA($E$2:E217)</f>
        <v>216</v>
      </c>
      <c r="B217" s="217">
        <v>4</v>
      </c>
      <c r="C217" s="216" t="s">
        <v>4693</v>
      </c>
      <c r="D217" s="216" t="s">
        <v>4694</v>
      </c>
      <c r="E217" s="216" t="s">
        <v>289</v>
      </c>
      <c r="F217" s="216" t="s">
        <v>4695</v>
      </c>
      <c r="G217" s="216" t="s">
        <v>4696</v>
      </c>
      <c r="H217" s="216" t="s">
        <v>3048</v>
      </c>
      <c r="I217" s="213" t="str">
        <f t="shared" si="6"/>
        <v>รพช.</v>
      </c>
      <c r="J217" s="211" t="s">
        <v>3100</v>
      </c>
      <c r="K217" s="218">
        <v>33</v>
      </c>
      <c r="L217" s="212" t="s">
        <v>3105</v>
      </c>
      <c r="M217" s="212" t="s">
        <v>19</v>
      </c>
      <c r="N217" s="212" t="s">
        <v>4659</v>
      </c>
      <c r="O217" s="212" t="s">
        <v>4660</v>
      </c>
      <c r="P217" s="216" t="s">
        <v>4697</v>
      </c>
      <c r="Q217" s="216" t="s">
        <v>4698</v>
      </c>
      <c r="R217" s="212" t="s">
        <v>3188</v>
      </c>
      <c r="S217" s="210" t="str">
        <f t="shared" si="7"/>
        <v>4 / นนทบุรี  / รพช. / F2</v>
      </c>
    </row>
    <row r="218" spans="1:19" hidden="1" x14ac:dyDescent="0.6">
      <c r="A218" s="99">
        <f>COUNTA($E$2:E218)</f>
        <v>217</v>
      </c>
      <c r="B218" s="211">
        <v>4</v>
      </c>
      <c r="C218" s="212" t="s">
        <v>4699</v>
      </c>
      <c r="D218" s="212" t="s">
        <v>4700</v>
      </c>
      <c r="E218" s="212" t="s">
        <v>2004</v>
      </c>
      <c r="F218" s="212" t="s">
        <v>4701</v>
      </c>
      <c r="G218" s="212" t="s">
        <v>4702</v>
      </c>
      <c r="H218" s="212" t="s">
        <v>3048</v>
      </c>
      <c r="I218" s="213" t="str">
        <f t="shared" si="6"/>
        <v>รพช.</v>
      </c>
      <c r="J218" s="211" t="s">
        <v>3183</v>
      </c>
      <c r="K218" s="214">
        <v>30</v>
      </c>
      <c r="L218" s="212" t="s">
        <v>3105</v>
      </c>
      <c r="M218" s="212" t="s">
        <v>19</v>
      </c>
      <c r="N218" s="212" t="s">
        <v>4675</v>
      </c>
      <c r="O218" s="212" t="s">
        <v>4676</v>
      </c>
      <c r="P218" s="212" t="s">
        <v>4703</v>
      </c>
      <c r="Q218" s="212" t="s">
        <v>4704</v>
      </c>
      <c r="R218" s="212" t="s">
        <v>3146</v>
      </c>
      <c r="S218" s="210" t="str">
        <f t="shared" si="7"/>
        <v>4 / นนทบุรี  / รพช. / F3</v>
      </c>
    </row>
    <row r="219" spans="1:19" hidden="1" x14ac:dyDescent="0.6">
      <c r="A219" s="99">
        <f>COUNTA($E$2:E219)</f>
        <v>218</v>
      </c>
      <c r="B219" s="211">
        <v>4</v>
      </c>
      <c r="C219" s="212" t="s">
        <v>4705</v>
      </c>
      <c r="D219" s="212" t="s">
        <v>4706</v>
      </c>
      <c r="E219" s="212" t="s">
        <v>290</v>
      </c>
      <c r="F219" s="212" t="s">
        <v>4707</v>
      </c>
      <c r="G219" s="212" t="s">
        <v>4708</v>
      </c>
      <c r="H219" s="212" t="s">
        <v>3202</v>
      </c>
      <c r="I219" s="213" t="str">
        <f t="shared" si="6"/>
        <v>รพท.</v>
      </c>
      <c r="J219" s="211" t="s">
        <v>3387</v>
      </c>
      <c r="K219" s="214">
        <v>408</v>
      </c>
      <c r="L219" s="212" t="s">
        <v>3155</v>
      </c>
      <c r="M219" s="212" t="s">
        <v>20</v>
      </c>
      <c r="N219" s="212" t="s">
        <v>4709</v>
      </c>
      <c r="O219" s="212" t="s">
        <v>4710</v>
      </c>
      <c r="P219" s="212" t="s">
        <v>4711</v>
      </c>
      <c r="Q219" s="212" t="s">
        <v>4712</v>
      </c>
      <c r="R219" s="212" t="s">
        <v>3062</v>
      </c>
      <c r="S219" s="210" t="str">
        <f t="shared" si="7"/>
        <v>4 / ปทุมธานี  / รพท. / S</v>
      </c>
    </row>
    <row r="220" spans="1:19" hidden="1" x14ac:dyDescent="0.6">
      <c r="A220" s="99">
        <f>COUNTA($E$2:E220)</f>
        <v>219</v>
      </c>
      <c r="B220" s="211">
        <v>4</v>
      </c>
      <c r="C220" s="212" t="s">
        <v>4713</v>
      </c>
      <c r="D220" s="212" t="s">
        <v>4714</v>
      </c>
      <c r="E220" s="212" t="s">
        <v>292</v>
      </c>
      <c r="F220" s="212" t="s">
        <v>4715</v>
      </c>
      <c r="G220" s="212" t="s">
        <v>4716</v>
      </c>
      <c r="H220" s="212" t="s">
        <v>3048</v>
      </c>
      <c r="I220" s="213" t="str">
        <f t="shared" si="6"/>
        <v>รพช.</v>
      </c>
      <c r="J220" s="211" t="s">
        <v>3049</v>
      </c>
      <c r="K220" s="214">
        <v>90</v>
      </c>
      <c r="L220" s="212" t="s">
        <v>3155</v>
      </c>
      <c r="M220" s="212" t="s">
        <v>20</v>
      </c>
      <c r="N220" s="212" t="s">
        <v>4717</v>
      </c>
      <c r="O220" s="212" t="s">
        <v>4718</v>
      </c>
      <c r="P220" s="212" t="s">
        <v>4719</v>
      </c>
      <c r="Q220" s="212" t="s">
        <v>4720</v>
      </c>
      <c r="R220" s="212" t="s">
        <v>3208</v>
      </c>
      <c r="S220" s="210" t="str">
        <f t="shared" si="7"/>
        <v>4 / ปทุมธานี  / รพช. / M2</v>
      </c>
    </row>
    <row r="221" spans="1:19" hidden="1" x14ac:dyDescent="0.6">
      <c r="A221" s="99">
        <f>COUNTA($E$2:E221)</f>
        <v>220</v>
      </c>
      <c r="B221" s="211">
        <v>4</v>
      </c>
      <c r="C221" s="212" t="s">
        <v>4721</v>
      </c>
      <c r="D221" s="212" t="s">
        <v>4722</v>
      </c>
      <c r="E221" s="212" t="s">
        <v>291</v>
      </c>
      <c r="F221" s="212" t="s">
        <v>4723</v>
      </c>
      <c r="G221" s="212" t="s">
        <v>4724</v>
      </c>
      <c r="H221" s="212" t="s">
        <v>3048</v>
      </c>
      <c r="I221" s="213" t="str">
        <f t="shared" si="6"/>
        <v>รพช.</v>
      </c>
      <c r="J221" s="211" t="s">
        <v>3076</v>
      </c>
      <c r="K221" s="214">
        <v>94</v>
      </c>
      <c r="L221" s="212" t="s">
        <v>3155</v>
      </c>
      <c r="M221" s="212" t="s">
        <v>20</v>
      </c>
      <c r="N221" s="212" t="s">
        <v>4725</v>
      </c>
      <c r="O221" s="212" t="s">
        <v>4726</v>
      </c>
      <c r="P221" s="212" t="s">
        <v>4727</v>
      </c>
      <c r="Q221" s="212" t="s">
        <v>4728</v>
      </c>
      <c r="R221" s="212" t="s">
        <v>3300</v>
      </c>
      <c r="S221" s="210" t="str">
        <f t="shared" si="7"/>
        <v>4 / ปทุมธานี  / รพช. / F1</v>
      </c>
    </row>
    <row r="222" spans="1:19" hidden="1" x14ac:dyDescent="0.6">
      <c r="A222" s="99">
        <f>COUNTA($E$2:E222)</f>
        <v>221</v>
      </c>
      <c r="B222" s="211">
        <v>4</v>
      </c>
      <c r="C222" s="212" t="s">
        <v>4729</v>
      </c>
      <c r="D222" s="212" t="s">
        <v>4730</v>
      </c>
      <c r="E222" s="212" t="s">
        <v>293</v>
      </c>
      <c r="F222" s="212" t="s">
        <v>4731</v>
      </c>
      <c r="G222" s="212" t="s">
        <v>4732</v>
      </c>
      <c r="H222" s="212" t="s">
        <v>3048</v>
      </c>
      <c r="I222" s="213" t="str">
        <f t="shared" si="6"/>
        <v>รพช.</v>
      </c>
      <c r="J222" s="211" t="s">
        <v>3100</v>
      </c>
      <c r="K222" s="214">
        <v>34</v>
      </c>
      <c r="L222" s="212" t="s">
        <v>3155</v>
      </c>
      <c r="M222" s="212" t="s">
        <v>20</v>
      </c>
      <c r="N222" s="212" t="s">
        <v>4717</v>
      </c>
      <c r="O222" s="212" t="s">
        <v>4718</v>
      </c>
      <c r="P222" s="212" t="s">
        <v>4733</v>
      </c>
      <c r="Q222" s="212" t="s">
        <v>4734</v>
      </c>
      <c r="R222" s="212" t="s">
        <v>3208</v>
      </c>
      <c r="S222" s="210" t="str">
        <f t="shared" si="7"/>
        <v>4 / ปทุมธานี  / รพช. / F2</v>
      </c>
    </row>
    <row r="223" spans="1:19" hidden="1" x14ac:dyDescent="0.6">
      <c r="A223" s="99">
        <f>COUNTA($E$2:E223)</f>
        <v>222</v>
      </c>
      <c r="B223" s="211">
        <v>4</v>
      </c>
      <c r="C223" s="212" t="s">
        <v>4735</v>
      </c>
      <c r="D223" s="212" t="s">
        <v>4736</v>
      </c>
      <c r="E223" s="212" t="s">
        <v>295</v>
      </c>
      <c r="F223" s="212" t="s">
        <v>4737</v>
      </c>
      <c r="G223" s="212" t="s">
        <v>4738</v>
      </c>
      <c r="H223" s="212" t="s">
        <v>3048</v>
      </c>
      <c r="I223" s="213" t="str">
        <f t="shared" si="6"/>
        <v>รพช.</v>
      </c>
      <c r="J223" s="211" t="s">
        <v>3100</v>
      </c>
      <c r="K223" s="214">
        <v>34</v>
      </c>
      <c r="L223" s="212" t="s">
        <v>3155</v>
      </c>
      <c r="M223" s="212" t="s">
        <v>20</v>
      </c>
      <c r="N223" s="212" t="s">
        <v>4739</v>
      </c>
      <c r="O223" s="212" t="s">
        <v>4740</v>
      </c>
      <c r="P223" s="212" t="s">
        <v>4741</v>
      </c>
      <c r="Q223" s="212" t="s">
        <v>3868</v>
      </c>
      <c r="R223" s="212" t="s">
        <v>3121</v>
      </c>
      <c r="S223" s="210" t="str">
        <f t="shared" si="7"/>
        <v>4 / ปทุมธานี  / รพช. / F2</v>
      </c>
    </row>
    <row r="224" spans="1:19" hidden="1" x14ac:dyDescent="0.6">
      <c r="A224" s="99">
        <f>COUNTA($E$2:E224)</f>
        <v>223</v>
      </c>
      <c r="B224" s="211">
        <v>4</v>
      </c>
      <c r="C224" s="212" t="s">
        <v>4742</v>
      </c>
      <c r="D224" s="212" t="s">
        <v>4743</v>
      </c>
      <c r="E224" s="212" t="s">
        <v>296</v>
      </c>
      <c r="F224" s="212" t="s">
        <v>4744</v>
      </c>
      <c r="G224" s="212" t="s">
        <v>4745</v>
      </c>
      <c r="H224" s="212" t="s">
        <v>3048</v>
      </c>
      <c r="I224" s="213" t="str">
        <f t="shared" si="6"/>
        <v>รพช.</v>
      </c>
      <c r="J224" s="211" t="s">
        <v>3100</v>
      </c>
      <c r="K224" s="214">
        <v>54</v>
      </c>
      <c r="L224" s="212" t="s">
        <v>3155</v>
      </c>
      <c r="M224" s="212" t="s">
        <v>20</v>
      </c>
      <c r="N224" s="212" t="s">
        <v>4746</v>
      </c>
      <c r="O224" s="212" t="s">
        <v>4747</v>
      </c>
      <c r="P224" s="212" t="s">
        <v>4748</v>
      </c>
      <c r="Q224" s="212" t="s">
        <v>4749</v>
      </c>
      <c r="R224" s="212" t="s">
        <v>3113</v>
      </c>
      <c r="S224" s="210" t="str">
        <f t="shared" si="7"/>
        <v>4 / ปทุมธานี  / รพช. / F2</v>
      </c>
    </row>
    <row r="225" spans="1:19" hidden="1" x14ac:dyDescent="0.6">
      <c r="A225" s="99">
        <f>COUNTA($E$2:E225)</f>
        <v>224</v>
      </c>
      <c r="B225" s="211">
        <v>4</v>
      </c>
      <c r="C225" s="212" t="s">
        <v>4750</v>
      </c>
      <c r="D225" s="212" t="s">
        <v>4751</v>
      </c>
      <c r="E225" s="212" t="s">
        <v>297</v>
      </c>
      <c r="F225" s="212" t="s">
        <v>4752</v>
      </c>
      <c r="G225" s="212" t="s">
        <v>4753</v>
      </c>
      <c r="H225" s="212" t="s">
        <v>3048</v>
      </c>
      <c r="I225" s="213" t="str">
        <f t="shared" si="6"/>
        <v>รพช.</v>
      </c>
      <c r="J225" s="211" t="s">
        <v>3100</v>
      </c>
      <c r="K225" s="214">
        <v>30</v>
      </c>
      <c r="L225" s="212" t="s">
        <v>3155</v>
      </c>
      <c r="M225" s="212" t="s">
        <v>20</v>
      </c>
      <c r="N225" s="212" t="s">
        <v>4754</v>
      </c>
      <c r="O225" s="212" t="s">
        <v>4755</v>
      </c>
      <c r="P225" s="212" t="s">
        <v>4756</v>
      </c>
      <c r="Q225" s="212" t="s">
        <v>4757</v>
      </c>
      <c r="R225" s="212" t="s">
        <v>3113</v>
      </c>
      <c r="S225" s="210" t="str">
        <f t="shared" si="7"/>
        <v>4 / ปทุมธานี  / รพช. / F2</v>
      </c>
    </row>
    <row r="226" spans="1:19" hidden="1" x14ac:dyDescent="0.6">
      <c r="A226" s="99">
        <f>COUNTA($E$2:E226)</f>
        <v>225</v>
      </c>
      <c r="B226" s="211">
        <v>4</v>
      </c>
      <c r="C226" s="212" t="s">
        <v>4758</v>
      </c>
      <c r="D226" s="212" t="s">
        <v>4759</v>
      </c>
      <c r="E226" s="212" t="s">
        <v>294</v>
      </c>
      <c r="F226" s="212" t="s">
        <v>4760</v>
      </c>
      <c r="G226" s="212" t="s">
        <v>4761</v>
      </c>
      <c r="H226" s="212" t="s">
        <v>3048</v>
      </c>
      <c r="I226" s="213" t="str">
        <f t="shared" si="6"/>
        <v>รพช.</v>
      </c>
      <c r="J226" s="211" t="s">
        <v>3100</v>
      </c>
      <c r="K226" s="214">
        <v>37</v>
      </c>
      <c r="L226" s="212" t="s">
        <v>3155</v>
      </c>
      <c r="M226" s="212" t="s">
        <v>20</v>
      </c>
      <c r="N226" s="212" t="s">
        <v>4762</v>
      </c>
      <c r="O226" s="212" t="s">
        <v>4763</v>
      </c>
      <c r="P226" s="212" t="s">
        <v>4764</v>
      </c>
      <c r="Q226" s="212" t="s">
        <v>4765</v>
      </c>
      <c r="R226" s="212" t="s">
        <v>3113</v>
      </c>
      <c r="S226" s="210" t="str">
        <f t="shared" si="7"/>
        <v>4 / ปทุมธานี  / รพช. / F2</v>
      </c>
    </row>
    <row r="227" spans="1:19" hidden="1" x14ac:dyDescent="0.6">
      <c r="A227" s="99">
        <f>COUNTA($E$2:E227)</f>
        <v>226</v>
      </c>
      <c r="B227" s="211">
        <v>4</v>
      </c>
      <c r="C227" s="212" t="s">
        <v>4766</v>
      </c>
      <c r="D227" s="212" t="s">
        <v>4767</v>
      </c>
      <c r="E227" s="212" t="s">
        <v>298</v>
      </c>
      <c r="F227" s="212" t="s">
        <v>4768</v>
      </c>
      <c r="G227" s="212" t="s">
        <v>4769</v>
      </c>
      <c r="H227" s="212" t="s">
        <v>3036</v>
      </c>
      <c r="I227" s="213" t="str">
        <f t="shared" si="6"/>
        <v>รพศ.</v>
      </c>
      <c r="J227" s="211" t="s">
        <v>3037</v>
      </c>
      <c r="K227" s="214">
        <v>597</v>
      </c>
      <c r="L227" s="212" t="s">
        <v>3454</v>
      </c>
      <c r="M227" s="212" t="s">
        <v>21</v>
      </c>
      <c r="N227" s="212" t="s">
        <v>4770</v>
      </c>
      <c r="O227" s="212" t="s">
        <v>21</v>
      </c>
      <c r="P227" s="212" t="s">
        <v>4771</v>
      </c>
      <c r="Q227" s="212" t="s">
        <v>4772</v>
      </c>
      <c r="R227" s="212" t="s">
        <v>3121</v>
      </c>
      <c r="S227" s="210" t="str">
        <f t="shared" si="7"/>
        <v>4 / พระนครศรีอยุธยา  / รพศ. / A</v>
      </c>
    </row>
    <row r="228" spans="1:19" hidden="1" x14ac:dyDescent="0.6">
      <c r="A228" s="99">
        <f>COUNTA($E$2:E228)</f>
        <v>227</v>
      </c>
      <c r="B228" s="211">
        <v>4</v>
      </c>
      <c r="C228" s="212" t="s">
        <v>4773</v>
      </c>
      <c r="D228" s="212" t="s">
        <v>4774</v>
      </c>
      <c r="E228" s="212" t="s">
        <v>299</v>
      </c>
      <c r="F228" s="212" t="s">
        <v>4775</v>
      </c>
      <c r="G228" s="212" t="s">
        <v>4776</v>
      </c>
      <c r="H228" s="212" t="s">
        <v>3202</v>
      </c>
      <c r="I228" s="213" t="str">
        <f t="shared" si="6"/>
        <v>รพท.</v>
      </c>
      <c r="J228" s="211" t="s">
        <v>3203</v>
      </c>
      <c r="K228" s="214">
        <v>208</v>
      </c>
      <c r="L228" s="212" t="s">
        <v>3454</v>
      </c>
      <c r="M228" s="212" t="s">
        <v>21</v>
      </c>
      <c r="N228" s="212" t="s">
        <v>4777</v>
      </c>
      <c r="O228" s="212" t="s">
        <v>4778</v>
      </c>
      <c r="P228" s="212" t="s">
        <v>4779</v>
      </c>
      <c r="Q228" s="212" t="s">
        <v>4780</v>
      </c>
      <c r="R228" s="212" t="s">
        <v>3054</v>
      </c>
      <c r="S228" s="210" t="str">
        <f t="shared" si="7"/>
        <v>4 / พระนครศรีอยุธยา  / รพท. / M1</v>
      </c>
    </row>
    <row r="229" spans="1:19" hidden="1" x14ac:dyDescent="0.6">
      <c r="A229" s="99">
        <f>COUNTA($E$2:E229)</f>
        <v>228</v>
      </c>
      <c r="B229" s="211">
        <v>4</v>
      </c>
      <c r="C229" s="212" t="s">
        <v>4781</v>
      </c>
      <c r="D229" s="212" t="s">
        <v>4782</v>
      </c>
      <c r="E229" s="212" t="s">
        <v>304</v>
      </c>
      <c r="F229" s="212" t="s">
        <v>4783</v>
      </c>
      <c r="G229" s="212" t="s">
        <v>4784</v>
      </c>
      <c r="H229" s="212" t="s">
        <v>3048</v>
      </c>
      <c r="I229" s="213" t="str">
        <f t="shared" si="6"/>
        <v>รพช.</v>
      </c>
      <c r="J229" s="211" t="s">
        <v>3049</v>
      </c>
      <c r="K229" s="214">
        <v>92</v>
      </c>
      <c r="L229" s="212" t="s">
        <v>3454</v>
      </c>
      <c r="M229" s="212" t="s">
        <v>21</v>
      </c>
      <c r="N229" s="212" t="s">
        <v>4785</v>
      </c>
      <c r="O229" s="212" t="s">
        <v>4786</v>
      </c>
      <c r="P229" s="212" t="s">
        <v>4787</v>
      </c>
      <c r="Q229" s="212" t="s">
        <v>4788</v>
      </c>
      <c r="R229" s="212" t="s">
        <v>3088</v>
      </c>
      <c r="S229" s="210" t="str">
        <f t="shared" si="7"/>
        <v>4 / พระนครศรีอยุธยา  / รพช. / M2</v>
      </c>
    </row>
    <row r="230" spans="1:19" hidden="1" x14ac:dyDescent="0.6">
      <c r="A230" s="99">
        <f>COUNTA($E$2:E230)</f>
        <v>229</v>
      </c>
      <c r="B230" s="211">
        <v>4</v>
      </c>
      <c r="C230" s="212" t="s">
        <v>4789</v>
      </c>
      <c r="D230" s="212" t="s">
        <v>4790</v>
      </c>
      <c r="E230" s="212" t="s">
        <v>309</v>
      </c>
      <c r="F230" s="212" t="s">
        <v>4791</v>
      </c>
      <c r="G230" s="212" t="s">
        <v>4792</v>
      </c>
      <c r="H230" s="212" t="s">
        <v>3048</v>
      </c>
      <c r="I230" s="213" t="str">
        <f t="shared" si="6"/>
        <v>รพช.</v>
      </c>
      <c r="J230" s="211" t="s">
        <v>3076</v>
      </c>
      <c r="K230" s="214">
        <v>64</v>
      </c>
      <c r="L230" s="212" t="s">
        <v>3454</v>
      </c>
      <c r="M230" s="212" t="s">
        <v>21</v>
      </c>
      <c r="N230" s="212" t="s">
        <v>4793</v>
      </c>
      <c r="O230" s="212" t="s">
        <v>4794</v>
      </c>
      <c r="P230" s="212" t="s">
        <v>4795</v>
      </c>
      <c r="Q230" s="212" t="s">
        <v>4749</v>
      </c>
      <c r="R230" s="212" t="s">
        <v>3062</v>
      </c>
      <c r="S230" s="210" t="str">
        <f t="shared" si="7"/>
        <v>4 / พระนครศรีอยุธยา  / รพช. / F1</v>
      </c>
    </row>
    <row r="231" spans="1:19" hidden="1" x14ac:dyDescent="0.6">
      <c r="A231" s="99">
        <f>COUNTA($E$2:E231)</f>
        <v>230</v>
      </c>
      <c r="B231" s="211">
        <v>4</v>
      </c>
      <c r="C231" s="212" t="s">
        <v>4796</v>
      </c>
      <c r="D231" s="212" t="s">
        <v>4797</v>
      </c>
      <c r="E231" s="212" t="s">
        <v>300</v>
      </c>
      <c r="F231" s="212" t="s">
        <v>4798</v>
      </c>
      <c r="G231" s="212" t="s">
        <v>4799</v>
      </c>
      <c r="H231" s="212" t="s">
        <v>3048</v>
      </c>
      <c r="I231" s="213" t="str">
        <f t="shared" si="6"/>
        <v>รพช.</v>
      </c>
      <c r="J231" s="211" t="s">
        <v>3100</v>
      </c>
      <c r="K231" s="214">
        <v>32</v>
      </c>
      <c r="L231" s="212" t="s">
        <v>3454</v>
      </c>
      <c r="M231" s="212" t="s">
        <v>21</v>
      </c>
      <c r="N231" s="212" t="s">
        <v>4800</v>
      </c>
      <c r="O231" s="212" t="s">
        <v>4801</v>
      </c>
      <c r="P231" s="212" t="s">
        <v>4802</v>
      </c>
      <c r="Q231" s="212" t="s">
        <v>4801</v>
      </c>
      <c r="R231" s="212" t="s">
        <v>3043</v>
      </c>
      <c r="S231" s="210" t="str">
        <f t="shared" si="7"/>
        <v>4 / พระนครศรีอยุธยา  / รพช. / F2</v>
      </c>
    </row>
    <row r="232" spans="1:19" hidden="1" x14ac:dyDescent="0.6">
      <c r="A232" s="99">
        <f>COUNTA($E$2:E232)</f>
        <v>231</v>
      </c>
      <c r="B232" s="211">
        <v>4</v>
      </c>
      <c r="C232" s="212" t="s">
        <v>4803</v>
      </c>
      <c r="D232" s="212" t="s">
        <v>4804</v>
      </c>
      <c r="E232" s="212" t="s">
        <v>302</v>
      </c>
      <c r="F232" s="212" t="s">
        <v>4805</v>
      </c>
      <c r="G232" s="212" t="s">
        <v>4806</v>
      </c>
      <c r="H232" s="212" t="s">
        <v>3048</v>
      </c>
      <c r="I232" s="213" t="str">
        <f t="shared" si="6"/>
        <v>รพช.</v>
      </c>
      <c r="J232" s="211" t="s">
        <v>3100</v>
      </c>
      <c r="K232" s="214">
        <v>30</v>
      </c>
      <c r="L232" s="212" t="s">
        <v>3454</v>
      </c>
      <c r="M232" s="212" t="s">
        <v>21</v>
      </c>
      <c r="N232" s="212" t="s">
        <v>4807</v>
      </c>
      <c r="O232" s="212" t="s">
        <v>4808</v>
      </c>
      <c r="P232" s="212" t="s">
        <v>4809</v>
      </c>
      <c r="Q232" s="212" t="s">
        <v>4808</v>
      </c>
      <c r="R232" s="212" t="s">
        <v>3208</v>
      </c>
      <c r="S232" s="210" t="str">
        <f t="shared" si="7"/>
        <v>4 / พระนครศรีอยุธยา  / รพช. / F2</v>
      </c>
    </row>
    <row r="233" spans="1:19" hidden="1" x14ac:dyDescent="0.6">
      <c r="A233" s="99">
        <f>COUNTA($E$2:E233)</f>
        <v>232</v>
      </c>
      <c r="B233" s="211">
        <v>4</v>
      </c>
      <c r="C233" s="212" t="s">
        <v>4810</v>
      </c>
      <c r="D233" s="212" t="s">
        <v>4811</v>
      </c>
      <c r="E233" s="212" t="s">
        <v>303</v>
      </c>
      <c r="F233" s="212" t="s">
        <v>4812</v>
      </c>
      <c r="G233" s="212" t="s">
        <v>4813</v>
      </c>
      <c r="H233" s="212" t="s">
        <v>3048</v>
      </c>
      <c r="I233" s="213" t="str">
        <f t="shared" si="6"/>
        <v>รพช.</v>
      </c>
      <c r="J233" s="211" t="s">
        <v>3100</v>
      </c>
      <c r="K233" s="214">
        <v>26</v>
      </c>
      <c r="L233" s="212" t="s">
        <v>3454</v>
      </c>
      <c r="M233" s="212" t="s">
        <v>21</v>
      </c>
      <c r="N233" s="212" t="s">
        <v>4814</v>
      </c>
      <c r="O233" s="212" t="s">
        <v>4815</v>
      </c>
      <c r="P233" s="212" t="s">
        <v>4816</v>
      </c>
      <c r="Q233" s="212" t="s">
        <v>4817</v>
      </c>
      <c r="R233" s="212" t="s">
        <v>3054</v>
      </c>
      <c r="S233" s="210" t="str">
        <f t="shared" si="7"/>
        <v>4 / พระนครศรีอยุธยา  / รพช. / F2</v>
      </c>
    </row>
    <row r="234" spans="1:19" hidden="1" x14ac:dyDescent="0.6">
      <c r="A234" s="99">
        <f>COUNTA($E$2:E234)</f>
        <v>233</v>
      </c>
      <c r="B234" s="211">
        <v>4</v>
      </c>
      <c r="C234" s="212" t="s">
        <v>4818</v>
      </c>
      <c r="D234" s="212" t="s">
        <v>4819</v>
      </c>
      <c r="E234" s="212" t="s">
        <v>305</v>
      </c>
      <c r="F234" s="212" t="s">
        <v>4820</v>
      </c>
      <c r="G234" s="212" t="s">
        <v>4821</v>
      </c>
      <c r="H234" s="212" t="s">
        <v>3048</v>
      </c>
      <c r="I234" s="213" t="str">
        <f t="shared" si="6"/>
        <v>รพช.</v>
      </c>
      <c r="J234" s="211" t="s">
        <v>3100</v>
      </c>
      <c r="K234" s="214">
        <v>37</v>
      </c>
      <c r="L234" s="212" t="s">
        <v>3454</v>
      </c>
      <c r="M234" s="212" t="s">
        <v>21</v>
      </c>
      <c r="N234" s="212" t="s">
        <v>4822</v>
      </c>
      <c r="O234" s="212" t="s">
        <v>4823</v>
      </c>
      <c r="P234" s="212" t="s">
        <v>4824</v>
      </c>
      <c r="Q234" s="212" t="s">
        <v>4825</v>
      </c>
      <c r="R234" s="212" t="s">
        <v>3062</v>
      </c>
      <c r="S234" s="210" t="str">
        <f t="shared" si="7"/>
        <v>4 / พระนครศรีอยุธยา  / รพช. / F2</v>
      </c>
    </row>
    <row r="235" spans="1:19" hidden="1" x14ac:dyDescent="0.6">
      <c r="A235" s="99">
        <f>COUNTA($E$2:E235)</f>
        <v>234</v>
      </c>
      <c r="B235" s="211">
        <v>4</v>
      </c>
      <c r="C235" s="212" t="s">
        <v>4826</v>
      </c>
      <c r="D235" s="212" t="s">
        <v>4827</v>
      </c>
      <c r="E235" s="212" t="s">
        <v>306</v>
      </c>
      <c r="F235" s="212" t="s">
        <v>4828</v>
      </c>
      <c r="G235" s="212" t="s">
        <v>4829</v>
      </c>
      <c r="H235" s="212" t="s">
        <v>3048</v>
      </c>
      <c r="I235" s="213" t="str">
        <f t="shared" si="6"/>
        <v>รพช.</v>
      </c>
      <c r="J235" s="211" t="s">
        <v>3100</v>
      </c>
      <c r="K235" s="214">
        <v>31</v>
      </c>
      <c r="L235" s="212" t="s">
        <v>3454</v>
      </c>
      <c r="M235" s="212" t="s">
        <v>21</v>
      </c>
      <c r="N235" s="212" t="s">
        <v>4830</v>
      </c>
      <c r="O235" s="212" t="s">
        <v>4831</v>
      </c>
      <c r="P235" s="212" t="s">
        <v>4832</v>
      </c>
      <c r="Q235" s="212" t="s">
        <v>4833</v>
      </c>
      <c r="R235" s="212" t="s">
        <v>3062</v>
      </c>
      <c r="S235" s="210" t="str">
        <f t="shared" si="7"/>
        <v>4 / พระนครศรีอยุธยา  / รพช. / F2</v>
      </c>
    </row>
    <row r="236" spans="1:19" hidden="1" x14ac:dyDescent="0.6">
      <c r="A236" s="99">
        <f>COUNTA($E$2:E236)</f>
        <v>235</v>
      </c>
      <c r="B236" s="211">
        <v>4</v>
      </c>
      <c r="C236" s="212" t="s">
        <v>4834</v>
      </c>
      <c r="D236" s="212" t="s">
        <v>4835</v>
      </c>
      <c r="E236" s="212" t="s">
        <v>307</v>
      </c>
      <c r="F236" s="212" t="s">
        <v>4836</v>
      </c>
      <c r="G236" s="212" t="s">
        <v>4837</v>
      </c>
      <c r="H236" s="212" t="s">
        <v>3048</v>
      </c>
      <c r="I236" s="213" t="str">
        <f t="shared" si="6"/>
        <v>รพช.</v>
      </c>
      <c r="J236" s="211" t="s">
        <v>3100</v>
      </c>
      <c r="K236" s="214">
        <v>46</v>
      </c>
      <c r="L236" s="212" t="s">
        <v>3454</v>
      </c>
      <c r="M236" s="212" t="s">
        <v>21</v>
      </c>
      <c r="N236" s="212" t="s">
        <v>4838</v>
      </c>
      <c r="O236" s="212" t="s">
        <v>4839</v>
      </c>
      <c r="P236" s="212" t="s">
        <v>4840</v>
      </c>
      <c r="Q236" s="212" t="s">
        <v>4839</v>
      </c>
      <c r="R236" s="212" t="s">
        <v>3208</v>
      </c>
      <c r="S236" s="210" t="str">
        <f t="shared" si="7"/>
        <v>4 / พระนครศรีอยุธยา  / รพช. / F2</v>
      </c>
    </row>
    <row r="237" spans="1:19" hidden="1" x14ac:dyDescent="0.6">
      <c r="A237" s="99">
        <f>COUNTA($E$2:E237)</f>
        <v>236</v>
      </c>
      <c r="B237" s="211">
        <v>4</v>
      </c>
      <c r="C237" s="212" t="s">
        <v>4841</v>
      </c>
      <c r="D237" s="212" t="s">
        <v>4842</v>
      </c>
      <c r="E237" s="212" t="s">
        <v>308</v>
      </c>
      <c r="F237" s="212" t="s">
        <v>4843</v>
      </c>
      <c r="G237" s="212" t="s">
        <v>4844</v>
      </c>
      <c r="H237" s="212" t="s">
        <v>3048</v>
      </c>
      <c r="I237" s="213" t="str">
        <f t="shared" si="6"/>
        <v>รพช.</v>
      </c>
      <c r="J237" s="211" t="s">
        <v>3100</v>
      </c>
      <c r="K237" s="214">
        <v>34</v>
      </c>
      <c r="L237" s="212" t="s">
        <v>3454</v>
      </c>
      <c r="M237" s="212" t="s">
        <v>21</v>
      </c>
      <c r="N237" s="212" t="s">
        <v>4845</v>
      </c>
      <c r="O237" s="212" t="s">
        <v>4846</v>
      </c>
      <c r="P237" s="212" t="s">
        <v>4847</v>
      </c>
      <c r="Q237" s="212" t="s">
        <v>4848</v>
      </c>
      <c r="R237" s="212" t="s">
        <v>3146</v>
      </c>
      <c r="S237" s="210" t="str">
        <f t="shared" si="7"/>
        <v>4 / พระนครศรีอยุธยา  / รพช. / F2</v>
      </c>
    </row>
    <row r="238" spans="1:19" hidden="1" x14ac:dyDescent="0.6">
      <c r="A238" s="99">
        <f>COUNTA($E$2:E238)</f>
        <v>237</v>
      </c>
      <c r="B238" s="211">
        <v>4</v>
      </c>
      <c r="C238" s="212" t="s">
        <v>4849</v>
      </c>
      <c r="D238" s="212" t="s">
        <v>4850</v>
      </c>
      <c r="E238" s="212" t="s">
        <v>301</v>
      </c>
      <c r="F238" s="212" t="s">
        <v>4851</v>
      </c>
      <c r="G238" s="212" t="s">
        <v>4852</v>
      </c>
      <c r="H238" s="212" t="s">
        <v>3048</v>
      </c>
      <c r="I238" s="213" t="str">
        <f t="shared" si="6"/>
        <v>รพช.</v>
      </c>
      <c r="J238" s="211" t="s">
        <v>3100</v>
      </c>
      <c r="K238" s="214">
        <v>60</v>
      </c>
      <c r="L238" s="212" t="s">
        <v>3454</v>
      </c>
      <c r="M238" s="212" t="s">
        <v>21</v>
      </c>
      <c r="N238" s="212" t="s">
        <v>4853</v>
      </c>
      <c r="O238" s="212" t="s">
        <v>4854</v>
      </c>
      <c r="P238" s="212" t="s">
        <v>4855</v>
      </c>
      <c r="Q238" s="212" t="s">
        <v>4856</v>
      </c>
      <c r="R238" s="212" t="s">
        <v>3208</v>
      </c>
      <c r="S238" s="210" t="str">
        <f t="shared" si="7"/>
        <v>4 / พระนครศรีอยุธยา  / รพช. / F2</v>
      </c>
    </row>
    <row r="239" spans="1:19" hidden="1" x14ac:dyDescent="0.6">
      <c r="A239" s="99">
        <f>COUNTA($E$2:E239)</f>
        <v>238</v>
      </c>
      <c r="B239" s="211">
        <v>4</v>
      </c>
      <c r="C239" s="212" t="s">
        <v>4857</v>
      </c>
      <c r="D239" s="212" t="s">
        <v>4858</v>
      </c>
      <c r="E239" s="212" t="s">
        <v>311</v>
      </c>
      <c r="F239" s="212" t="s">
        <v>4859</v>
      </c>
      <c r="G239" s="212" t="s">
        <v>4860</v>
      </c>
      <c r="H239" s="212" t="s">
        <v>3048</v>
      </c>
      <c r="I239" s="213" t="str">
        <f t="shared" si="6"/>
        <v>รพช.</v>
      </c>
      <c r="J239" s="211" t="s">
        <v>3100</v>
      </c>
      <c r="K239" s="214">
        <v>37</v>
      </c>
      <c r="L239" s="212" t="s">
        <v>3454</v>
      </c>
      <c r="M239" s="212" t="s">
        <v>21</v>
      </c>
      <c r="N239" s="212" t="s">
        <v>4861</v>
      </c>
      <c r="O239" s="212" t="s">
        <v>4862</v>
      </c>
      <c r="P239" s="212" t="s">
        <v>4863</v>
      </c>
      <c r="Q239" s="212" t="s">
        <v>4862</v>
      </c>
      <c r="R239" s="212" t="s">
        <v>3062</v>
      </c>
      <c r="S239" s="210" t="str">
        <f t="shared" si="7"/>
        <v>4 / พระนครศรีอยุธยา  / รพช. / F2</v>
      </c>
    </row>
    <row r="240" spans="1:19" hidden="1" x14ac:dyDescent="0.6">
      <c r="A240" s="99">
        <f>COUNTA($E$2:E240)</f>
        <v>239</v>
      </c>
      <c r="B240" s="211">
        <v>4</v>
      </c>
      <c r="C240" s="212" t="s">
        <v>4864</v>
      </c>
      <c r="D240" s="212" t="s">
        <v>4865</v>
      </c>
      <c r="E240" s="212" t="s">
        <v>310</v>
      </c>
      <c r="F240" s="212" t="s">
        <v>4866</v>
      </c>
      <c r="G240" s="212" t="s">
        <v>4867</v>
      </c>
      <c r="H240" s="212" t="s">
        <v>3048</v>
      </c>
      <c r="I240" s="213" t="str">
        <f t="shared" si="6"/>
        <v>รพช.</v>
      </c>
      <c r="J240" s="211" t="s">
        <v>3183</v>
      </c>
      <c r="K240" s="214">
        <v>10</v>
      </c>
      <c r="L240" s="212" t="s">
        <v>3454</v>
      </c>
      <c r="M240" s="212" t="s">
        <v>21</v>
      </c>
      <c r="N240" s="212" t="s">
        <v>4868</v>
      </c>
      <c r="O240" s="212" t="s">
        <v>4869</v>
      </c>
      <c r="P240" s="212" t="s">
        <v>4870</v>
      </c>
      <c r="Q240" s="212" t="s">
        <v>4869</v>
      </c>
      <c r="R240" s="212" t="s">
        <v>3054</v>
      </c>
      <c r="S240" s="210" t="str">
        <f t="shared" si="7"/>
        <v>4 / พระนครศรีอยุธยา  / รพช. / F3</v>
      </c>
    </row>
    <row r="241" spans="1:19" hidden="1" x14ac:dyDescent="0.6">
      <c r="A241" s="99">
        <f>COUNTA($E$2:E241)</f>
        <v>240</v>
      </c>
      <c r="B241" s="211">
        <v>4</v>
      </c>
      <c r="C241" s="212" t="s">
        <v>4871</v>
      </c>
      <c r="D241" s="212" t="s">
        <v>4872</v>
      </c>
      <c r="E241" s="212" t="s">
        <v>313</v>
      </c>
      <c r="F241" s="212" t="s">
        <v>4873</v>
      </c>
      <c r="G241" s="212" t="s">
        <v>4874</v>
      </c>
      <c r="H241" s="212" t="s">
        <v>3048</v>
      </c>
      <c r="I241" s="213" t="str">
        <f t="shared" si="6"/>
        <v>รพช.</v>
      </c>
      <c r="J241" s="211" t="s">
        <v>3183</v>
      </c>
      <c r="K241" s="214">
        <v>22</v>
      </c>
      <c r="L241" s="212" t="s">
        <v>3454</v>
      </c>
      <c r="M241" s="212" t="s">
        <v>21</v>
      </c>
      <c r="N241" s="212" t="s">
        <v>4875</v>
      </c>
      <c r="O241" s="212" t="s">
        <v>4876</v>
      </c>
      <c r="P241" s="212" t="s">
        <v>4877</v>
      </c>
      <c r="Q241" s="212" t="s">
        <v>4878</v>
      </c>
      <c r="R241" s="212" t="s">
        <v>3054</v>
      </c>
      <c r="S241" s="210" t="str">
        <f t="shared" si="7"/>
        <v>4 / พระนครศรีอยุธยา  / รพช. / F3</v>
      </c>
    </row>
    <row r="242" spans="1:19" hidden="1" x14ac:dyDescent="0.6">
      <c r="A242" s="99">
        <f>COUNTA($E$2:E242)</f>
        <v>241</v>
      </c>
      <c r="B242" s="211">
        <v>4</v>
      </c>
      <c r="C242" s="212" t="s">
        <v>4879</v>
      </c>
      <c r="D242" s="212" t="s">
        <v>4880</v>
      </c>
      <c r="E242" s="212" t="s">
        <v>312</v>
      </c>
      <c r="F242" s="212" t="s">
        <v>4881</v>
      </c>
      <c r="G242" s="212" t="s">
        <v>4882</v>
      </c>
      <c r="H242" s="212" t="s">
        <v>3048</v>
      </c>
      <c r="I242" s="213" t="str">
        <f t="shared" si="6"/>
        <v>รพช.</v>
      </c>
      <c r="J242" s="211" t="s">
        <v>3183</v>
      </c>
      <c r="K242" s="214">
        <v>24</v>
      </c>
      <c r="L242" s="212" t="s">
        <v>3454</v>
      </c>
      <c r="M242" s="212" t="s">
        <v>21</v>
      </c>
      <c r="N242" s="212" t="s">
        <v>4883</v>
      </c>
      <c r="O242" s="212" t="s">
        <v>4884</v>
      </c>
      <c r="P242" s="212" t="s">
        <v>4885</v>
      </c>
      <c r="Q242" s="212" t="s">
        <v>4886</v>
      </c>
      <c r="R242" s="212" t="s">
        <v>3113</v>
      </c>
      <c r="S242" s="210" t="str">
        <f t="shared" si="7"/>
        <v>4 / พระนครศรีอยุธยา  / รพช. / F3</v>
      </c>
    </row>
    <row r="243" spans="1:19" hidden="1" x14ac:dyDescent="0.6">
      <c r="A243" s="99">
        <f>COUNTA($E$2:E243)</f>
        <v>242</v>
      </c>
      <c r="B243" s="211">
        <v>4</v>
      </c>
      <c r="C243" s="212" t="s">
        <v>4887</v>
      </c>
      <c r="D243" s="212" t="s">
        <v>4888</v>
      </c>
      <c r="E243" s="212" t="s">
        <v>314</v>
      </c>
      <c r="F243" s="212" t="s">
        <v>4889</v>
      </c>
      <c r="G243" s="212" t="s">
        <v>4890</v>
      </c>
      <c r="H243" s="212" t="s">
        <v>3202</v>
      </c>
      <c r="I243" s="213" t="str">
        <f t="shared" si="6"/>
        <v>รพท.</v>
      </c>
      <c r="J243" s="211" t="s">
        <v>3387</v>
      </c>
      <c r="K243" s="214">
        <v>518</v>
      </c>
      <c r="L243" s="212" t="s">
        <v>4891</v>
      </c>
      <c r="M243" s="212" t="s">
        <v>22</v>
      </c>
      <c r="N243" s="212" t="s">
        <v>4892</v>
      </c>
      <c r="O243" s="212" t="s">
        <v>4893</v>
      </c>
      <c r="P243" s="212" t="s">
        <v>4894</v>
      </c>
      <c r="Q243" s="212" t="s">
        <v>4895</v>
      </c>
      <c r="R243" s="212" t="s">
        <v>3054</v>
      </c>
      <c r="S243" s="210" t="str">
        <f t="shared" si="7"/>
        <v>4 / ลพบุรี  / รพท. / S</v>
      </c>
    </row>
    <row r="244" spans="1:19" hidden="1" x14ac:dyDescent="0.6">
      <c r="A244" s="99">
        <f>COUNTA($E$2:E244)</f>
        <v>243</v>
      </c>
      <c r="B244" s="211">
        <v>4</v>
      </c>
      <c r="C244" s="212" t="s">
        <v>4896</v>
      </c>
      <c r="D244" s="212" t="s">
        <v>4897</v>
      </c>
      <c r="E244" s="212" t="s">
        <v>315</v>
      </c>
      <c r="F244" s="212" t="s">
        <v>4898</v>
      </c>
      <c r="G244" s="212" t="s">
        <v>4899</v>
      </c>
      <c r="H244" s="212" t="s">
        <v>3202</v>
      </c>
      <c r="I244" s="213" t="str">
        <f t="shared" si="6"/>
        <v>รพท.</v>
      </c>
      <c r="J244" s="211" t="s">
        <v>3203</v>
      </c>
      <c r="K244" s="214">
        <v>258</v>
      </c>
      <c r="L244" s="212" t="s">
        <v>4891</v>
      </c>
      <c r="M244" s="212" t="s">
        <v>22</v>
      </c>
      <c r="N244" s="212" t="s">
        <v>4900</v>
      </c>
      <c r="O244" s="212" t="s">
        <v>4901</v>
      </c>
      <c r="P244" s="212" t="s">
        <v>4902</v>
      </c>
      <c r="Q244" s="212" t="s">
        <v>4901</v>
      </c>
      <c r="R244" s="212" t="s">
        <v>3208</v>
      </c>
      <c r="S244" s="210" t="str">
        <f t="shared" si="7"/>
        <v>4 / ลพบุรี  / รพท. / M1</v>
      </c>
    </row>
    <row r="245" spans="1:19" hidden="1" x14ac:dyDescent="0.6">
      <c r="A245" s="99">
        <f>COUNTA($E$2:E245)</f>
        <v>244</v>
      </c>
      <c r="B245" s="211">
        <v>4</v>
      </c>
      <c r="C245" s="212" t="s">
        <v>4903</v>
      </c>
      <c r="D245" s="212" t="s">
        <v>4904</v>
      </c>
      <c r="E245" s="212" t="s">
        <v>317</v>
      </c>
      <c r="F245" s="212" t="s">
        <v>4905</v>
      </c>
      <c r="G245" s="212" t="s">
        <v>4906</v>
      </c>
      <c r="H245" s="212" t="s">
        <v>3048</v>
      </c>
      <c r="I245" s="213" t="str">
        <f t="shared" si="6"/>
        <v>รพช.</v>
      </c>
      <c r="J245" s="211" t="s">
        <v>3049</v>
      </c>
      <c r="K245" s="214">
        <v>128</v>
      </c>
      <c r="L245" s="212" t="s">
        <v>4891</v>
      </c>
      <c r="M245" s="212" t="s">
        <v>22</v>
      </c>
      <c r="N245" s="212" t="s">
        <v>4907</v>
      </c>
      <c r="O245" s="212" t="s">
        <v>4908</v>
      </c>
      <c r="P245" s="212" t="s">
        <v>4909</v>
      </c>
      <c r="Q245" s="212" t="s">
        <v>4908</v>
      </c>
      <c r="R245" s="212" t="s">
        <v>3062</v>
      </c>
      <c r="S245" s="210" t="str">
        <f t="shared" si="7"/>
        <v>4 / ลพบุรี  / รพช. / M2</v>
      </c>
    </row>
    <row r="246" spans="1:19" hidden="1" x14ac:dyDescent="0.6">
      <c r="A246" s="99">
        <f>COUNTA($E$2:E246)</f>
        <v>245</v>
      </c>
      <c r="B246" s="211">
        <v>4</v>
      </c>
      <c r="C246" s="212" t="s">
        <v>4910</v>
      </c>
      <c r="D246" s="212" t="s">
        <v>4911</v>
      </c>
      <c r="E246" s="212" t="s">
        <v>318</v>
      </c>
      <c r="F246" s="212" t="s">
        <v>4912</v>
      </c>
      <c r="G246" s="212" t="s">
        <v>4913</v>
      </c>
      <c r="H246" s="212" t="s">
        <v>3048</v>
      </c>
      <c r="I246" s="213" t="str">
        <f t="shared" si="6"/>
        <v>รพช.</v>
      </c>
      <c r="J246" s="211" t="s">
        <v>3049</v>
      </c>
      <c r="K246" s="214">
        <v>140</v>
      </c>
      <c r="L246" s="212" t="s">
        <v>4891</v>
      </c>
      <c r="M246" s="212" t="s">
        <v>22</v>
      </c>
      <c r="N246" s="212" t="s">
        <v>4914</v>
      </c>
      <c r="O246" s="212" t="s">
        <v>4915</v>
      </c>
      <c r="P246" s="212" t="s">
        <v>4916</v>
      </c>
      <c r="Q246" s="212" t="s">
        <v>4917</v>
      </c>
      <c r="R246" s="212" t="s">
        <v>3088</v>
      </c>
      <c r="S246" s="210" t="str">
        <f t="shared" si="7"/>
        <v>4 / ลพบุรี  / รพช. / M2</v>
      </c>
    </row>
    <row r="247" spans="1:19" hidden="1" x14ac:dyDescent="0.6">
      <c r="A247" s="99">
        <f>COUNTA($E$2:E247)</f>
        <v>246</v>
      </c>
      <c r="B247" s="211">
        <v>4</v>
      </c>
      <c r="C247" s="212" t="s">
        <v>4918</v>
      </c>
      <c r="D247" s="212" t="s">
        <v>4919</v>
      </c>
      <c r="E247" s="212" t="s">
        <v>316</v>
      </c>
      <c r="F247" s="212" t="s">
        <v>4920</v>
      </c>
      <c r="G247" s="212" t="s">
        <v>4921</v>
      </c>
      <c r="H247" s="212" t="s">
        <v>3048</v>
      </c>
      <c r="I247" s="213" t="str">
        <f t="shared" si="6"/>
        <v>รพช.</v>
      </c>
      <c r="J247" s="211" t="s">
        <v>3076</v>
      </c>
      <c r="K247" s="214">
        <v>87</v>
      </c>
      <c r="L247" s="212" t="s">
        <v>4891</v>
      </c>
      <c r="M247" s="212" t="s">
        <v>22</v>
      </c>
      <c r="N247" s="212" t="s">
        <v>4922</v>
      </c>
      <c r="O247" s="212" t="s">
        <v>4923</v>
      </c>
      <c r="P247" s="212" t="s">
        <v>4924</v>
      </c>
      <c r="Q247" s="212" t="s">
        <v>4923</v>
      </c>
      <c r="R247" s="212" t="s">
        <v>3113</v>
      </c>
      <c r="S247" s="210" t="str">
        <f t="shared" si="7"/>
        <v>4 / ลพบุรี  / รพช. / F1</v>
      </c>
    </row>
    <row r="248" spans="1:19" hidden="1" x14ac:dyDescent="0.6">
      <c r="A248" s="99">
        <f>COUNTA($E$2:E248)</f>
        <v>247</v>
      </c>
      <c r="B248" s="211">
        <v>4</v>
      </c>
      <c r="C248" s="212" t="s">
        <v>4925</v>
      </c>
      <c r="D248" s="212" t="s">
        <v>4926</v>
      </c>
      <c r="E248" s="212" t="s">
        <v>322</v>
      </c>
      <c r="F248" s="212" t="s">
        <v>4927</v>
      </c>
      <c r="G248" s="212" t="s">
        <v>4928</v>
      </c>
      <c r="H248" s="212" t="s">
        <v>3048</v>
      </c>
      <c r="I248" s="213" t="str">
        <f t="shared" si="6"/>
        <v>รพช.</v>
      </c>
      <c r="J248" s="211" t="s">
        <v>3100</v>
      </c>
      <c r="K248" s="214">
        <v>30</v>
      </c>
      <c r="L248" s="212" t="s">
        <v>4891</v>
      </c>
      <c r="M248" s="212" t="s">
        <v>22</v>
      </c>
      <c r="N248" s="212" t="s">
        <v>4929</v>
      </c>
      <c r="O248" s="212" t="s">
        <v>4930</v>
      </c>
      <c r="P248" s="212" t="s">
        <v>4931</v>
      </c>
      <c r="Q248" s="212" t="s">
        <v>4930</v>
      </c>
      <c r="R248" s="212" t="s">
        <v>3208</v>
      </c>
      <c r="S248" s="210" t="str">
        <f t="shared" si="7"/>
        <v>4 / ลพบุรี  / รพช. / F2</v>
      </c>
    </row>
    <row r="249" spans="1:19" hidden="1" x14ac:dyDescent="0.6">
      <c r="A249" s="99">
        <f>COUNTA($E$2:E249)</f>
        <v>248</v>
      </c>
      <c r="B249" s="211">
        <v>4</v>
      </c>
      <c r="C249" s="212" t="s">
        <v>4932</v>
      </c>
      <c r="D249" s="212" t="s">
        <v>4933</v>
      </c>
      <c r="E249" s="212" t="s">
        <v>319</v>
      </c>
      <c r="F249" s="212" t="s">
        <v>4934</v>
      </c>
      <c r="G249" s="212" t="s">
        <v>4935</v>
      </c>
      <c r="H249" s="212" t="s">
        <v>3048</v>
      </c>
      <c r="I249" s="213" t="str">
        <f t="shared" si="6"/>
        <v>รพช.</v>
      </c>
      <c r="J249" s="211" t="s">
        <v>3100</v>
      </c>
      <c r="K249" s="214">
        <v>48</v>
      </c>
      <c r="L249" s="212" t="s">
        <v>4891</v>
      </c>
      <c r="M249" s="212" t="s">
        <v>22</v>
      </c>
      <c r="N249" s="212" t="s">
        <v>4936</v>
      </c>
      <c r="O249" s="212" t="s">
        <v>4937</v>
      </c>
      <c r="P249" s="212" t="s">
        <v>4938</v>
      </c>
      <c r="Q249" s="212" t="s">
        <v>4939</v>
      </c>
      <c r="R249" s="212" t="s">
        <v>3300</v>
      </c>
      <c r="S249" s="210" t="str">
        <f t="shared" si="7"/>
        <v>4 / ลพบุรี  / รพช. / F2</v>
      </c>
    </row>
    <row r="250" spans="1:19" hidden="1" x14ac:dyDescent="0.6">
      <c r="A250" s="99">
        <f>COUNTA($E$2:E250)</f>
        <v>249</v>
      </c>
      <c r="B250" s="211">
        <v>4</v>
      </c>
      <c r="C250" s="212" t="s">
        <v>4940</v>
      </c>
      <c r="D250" s="212" t="s">
        <v>4941</v>
      </c>
      <c r="E250" s="212" t="s">
        <v>320</v>
      </c>
      <c r="F250" s="212" t="s">
        <v>4942</v>
      </c>
      <c r="G250" s="212" t="s">
        <v>4943</v>
      </c>
      <c r="H250" s="212" t="s">
        <v>3048</v>
      </c>
      <c r="I250" s="213" t="str">
        <f t="shared" si="6"/>
        <v>รพช.</v>
      </c>
      <c r="J250" s="211" t="s">
        <v>3100</v>
      </c>
      <c r="K250" s="214">
        <v>35</v>
      </c>
      <c r="L250" s="212" t="s">
        <v>4891</v>
      </c>
      <c r="M250" s="212" t="s">
        <v>22</v>
      </c>
      <c r="N250" s="212" t="s">
        <v>4944</v>
      </c>
      <c r="O250" s="212" t="s">
        <v>4945</v>
      </c>
      <c r="P250" s="212" t="s">
        <v>4946</v>
      </c>
      <c r="Q250" s="212" t="s">
        <v>4945</v>
      </c>
      <c r="R250" s="212" t="s">
        <v>3232</v>
      </c>
      <c r="S250" s="210" t="str">
        <f t="shared" si="7"/>
        <v>4 / ลพบุรี  / รพช. / F2</v>
      </c>
    </row>
    <row r="251" spans="1:19" hidden="1" x14ac:dyDescent="0.6">
      <c r="A251" s="99">
        <f>COUNTA($E$2:E251)</f>
        <v>250</v>
      </c>
      <c r="B251" s="211">
        <v>4</v>
      </c>
      <c r="C251" s="212" t="s">
        <v>4947</v>
      </c>
      <c r="D251" s="212" t="s">
        <v>4948</v>
      </c>
      <c r="E251" s="212" t="s">
        <v>323</v>
      </c>
      <c r="F251" s="212" t="s">
        <v>4949</v>
      </c>
      <c r="G251" s="212" t="s">
        <v>4950</v>
      </c>
      <c r="H251" s="212" t="s">
        <v>3048</v>
      </c>
      <c r="I251" s="213" t="str">
        <f t="shared" si="6"/>
        <v>รพช.</v>
      </c>
      <c r="J251" s="211" t="s">
        <v>3100</v>
      </c>
      <c r="K251" s="214">
        <v>30</v>
      </c>
      <c r="L251" s="212" t="s">
        <v>4891</v>
      </c>
      <c r="M251" s="212" t="s">
        <v>22</v>
      </c>
      <c r="N251" s="212" t="s">
        <v>4951</v>
      </c>
      <c r="O251" s="212" t="s">
        <v>4952</v>
      </c>
      <c r="P251" s="212" t="s">
        <v>4953</v>
      </c>
      <c r="Q251" s="212" t="s">
        <v>4954</v>
      </c>
      <c r="R251" s="212" t="s">
        <v>3088</v>
      </c>
      <c r="S251" s="210" t="str">
        <f t="shared" si="7"/>
        <v>4 / ลพบุรี  / รพช. / F2</v>
      </c>
    </row>
    <row r="252" spans="1:19" hidden="1" x14ac:dyDescent="0.6">
      <c r="A252" s="99">
        <f>COUNTA($E$2:E252)</f>
        <v>251</v>
      </c>
      <c r="B252" s="211">
        <v>4</v>
      </c>
      <c r="C252" s="212" t="s">
        <v>4955</v>
      </c>
      <c r="D252" s="212" t="s">
        <v>4956</v>
      </c>
      <c r="E252" s="212" t="s">
        <v>324</v>
      </c>
      <c r="F252" s="212" t="s">
        <v>4957</v>
      </c>
      <c r="G252" s="212" t="s">
        <v>4958</v>
      </c>
      <c r="H252" s="212" t="s">
        <v>3048</v>
      </c>
      <c r="I252" s="213" t="str">
        <f t="shared" si="6"/>
        <v>รพช.</v>
      </c>
      <c r="J252" s="211" t="s">
        <v>3100</v>
      </c>
      <c r="K252" s="214">
        <v>36</v>
      </c>
      <c r="L252" s="212" t="s">
        <v>4891</v>
      </c>
      <c r="M252" s="212" t="s">
        <v>22</v>
      </c>
      <c r="N252" s="212" t="s">
        <v>4959</v>
      </c>
      <c r="O252" s="212" t="s">
        <v>4960</v>
      </c>
      <c r="P252" s="212" t="s">
        <v>4961</v>
      </c>
      <c r="Q252" s="212" t="s">
        <v>4960</v>
      </c>
      <c r="R252" s="212" t="s">
        <v>3300</v>
      </c>
      <c r="S252" s="210" t="str">
        <f t="shared" si="7"/>
        <v>4 / ลพบุรี  / รพช. / F2</v>
      </c>
    </row>
    <row r="253" spans="1:19" hidden="1" x14ac:dyDescent="0.6">
      <c r="A253" s="99">
        <f>COUNTA($E$2:E253)</f>
        <v>252</v>
      </c>
      <c r="B253" s="211">
        <v>4</v>
      </c>
      <c r="C253" s="212" t="s">
        <v>4962</v>
      </c>
      <c r="D253" s="212" t="s">
        <v>4963</v>
      </c>
      <c r="E253" s="212" t="s">
        <v>321</v>
      </c>
      <c r="F253" s="212" t="s">
        <v>4964</v>
      </c>
      <c r="G253" s="212" t="s">
        <v>4965</v>
      </c>
      <c r="H253" s="212" t="s">
        <v>3048</v>
      </c>
      <c r="I253" s="213" t="str">
        <f t="shared" si="6"/>
        <v>รพช.</v>
      </c>
      <c r="J253" s="211" t="s">
        <v>3183</v>
      </c>
      <c r="K253" s="214">
        <v>30</v>
      </c>
      <c r="L253" s="212" t="s">
        <v>4891</v>
      </c>
      <c r="M253" s="212" t="s">
        <v>22</v>
      </c>
      <c r="N253" s="212" t="s">
        <v>4966</v>
      </c>
      <c r="O253" s="212" t="s">
        <v>4967</v>
      </c>
      <c r="P253" s="212" t="s">
        <v>4968</v>
      </c>
      <c r="Q253" s="212" t="s">
        <v>4969</v>
      </c>
      <c r="R253" s="212" t="s">
        <v>3071</v>
      </c>
      <c r="S253" s="210" t="str">
        <f t="shared" si="7"/>
        <v>4 / ลพบุรี  / รพช. / F3</v>
      </c>
    </row>
    <row r="254" spans="1:19" hidden="1" x14ac:dyDescent="0.6">
      <c r="A254" s="99">
        <f>COUNTA($E$2:E254)</f>
        <v>253</v>
      </c>
      <c r="B254" s="211">
        <v>4</v>
      </c>
      <c r="C254" s="212" t="s">
        <v>4970</v>
      </c>
      <c r="D254" s="212" t="s">
        <v>4971</v>
      </c>
      <c r="E254" s="212" t="s">
        <v>325</v>
      </c>
      <c r="F254" s="212" t="s">
        <v>4972</v>
      </c>
      <c r="G254" s="212" t="s">
        <v>4973</v>
      </c>
      <c r="H254" s="212" t="s">
        <v>3036</v>
      </c>
      <c r="I254" s="213" t="str">
        <f t="shared" si="6"/>
        <v>รพศ.</v>
      </c>
      <c r="J254" s="211" t="s">
        <v>3037</v>
      </c>
      <c r="K254" s="214">
        <v>700</v>
      </c>
      <c r="L254" s="212" t="s">
        <v>4974</v>
      </c>
      <c r="M254" s="212" t="s">
        <v>23</v>
      </c>
      <c r="N254" s="212" t="s">
        <v>4975</v>
      </c>
      <c r="O254" s="212" t="s">
        <v>4976</v>
      </c>
      <c r="P254" s="212" t="s">
        <v>4977</v>
      </c>
      <c r="Q254" s="212" t="s">
        <v>4978</v>
      </c>
      <c r="R254" s="212" t="s">
        <v>3043</v>
      </c>
      <c r="S254" s="210" t="str">
        <f t="shared" si="7"/>
        <v>4 / สระบุรี  / รพศ. / A</v>
      </c>
    </row>
    <row r="255" spans="1:19" hidden="1" x14ac:dyDescent="0.6">
      <c r="A255" s="99">
        <f>COUNTA($E$2:E255)</f>
        <v>254</v>
      </c>
      <c r="B255" s="211">
        <v>4</v>
      </c>
      <c r="C255" s="212" t="s">
        <v>4979</v>
      </c>
      <c r="D255" s="212" t="s">
        <v>4980</v>
      </c>
      <c r="E255" s="212" t="s">
        <v>326</v>
      </c>
      <c r="F255" s="212" t="s">
        <v>4981</v>
      </c>
      <c r="G255" s="212" t="s">
        <v>4982</v>
      </c>
      <c r="H255" s="212" t="s">
        <v>3202</v>
      </c>
      <c r="I255" s="213" t="str">
        <f t="shared" si="6"/>
        <v>รพท.</v>
      </c>
      <c r="J255" s="211" t="s">
        <v>3203</v>
      </c>
      <c r="K255" s="214">
        <v>315</v>
      </c>
      <c r="L255" s="212" t="s">
        <v>4974</v>
      </c>
      <c r="M255" s="212" t="s">
        <v>23</v>
      </c>
      <c r="N255" s="212" t="s">
        <v>4983</v>
      </c>
      <c r="O255" s="212" t="s">
        <v>4984</v>
      </c>
      <c r="P255" s="212" t="s">
        <v>4985</v>
      </c>
      <c r="Q255" s="212" t="s">
        <v>4986</v>
      </c>
      <c r="R255" s="212" t="s">
        <v>3188</v>
      </c>
      <c r="S255" s="210" t="str">
        <f t="shared" si="7"/>
        <v>4 / สระบุรี  / รพท. / M1</v>
      </c>
    </row>
    <row r="256" spans="1:19" hidden="1" x14ac:dyDescent="0.6">
      <c r="A256" s="99">
        <f>COUNTA($E$2:E256)</f>
        <v>255</v>
      </c>
      <c r="B256" s="211">
        <v>4</v>
      </c>
      <c r="C256" s="212" t="s">
        <v>4987</v>
      </c>
      <c r="D256" s="212" t="s">
        <v>4988</v>
      </c>
      <c r="E256" s="212" t="s">
        <v>327</v>
      </c>
      <c r="F256" s="212" t="s">
        <v>4989</v>
      </c>
      <c r="G256" s="212" t="s">
        <v>4990</v>
      </c>
      <c r="H256" s="212" t="s">
        <v>3048</v>
      </c>
      <c r="I256" s="213" t="str">
        <f t="shared" si="6"/>
        <v>รพช.</v>
      </c>
      <c r="J256" s="211" t="s">
        <v>3076</v>
      </c>
      <c r="K256" s="214">
        <v>76</v>
      </c>
      <c r="L256" s="212" t="s">
        <v>4974</v>
      </c>
      <c r="M256" s="212" t="s">
        <v>23</v>
      </c>
      <c r="N256" s="212" t="s">
        <v>4991</v>
      </c>
      <c r="O256" s="212" t="s">
        <v>4992</v>
      </c>
      <c r="P256" s="212" t="s">
        <v>4993</v>
      </c>
      <c r="Q256" s="212" t="s">
        <v>4992</v>
      </c>
      <c r="R256" s="212" t="s">
        <v>3188</v>
      </c>
      <c r="S256" s="210" t="str">
        <f t="shared" si="7"/>
        <v>4 / สระบุรี  / รพช. / F1</v>
      </c>
    </row>
    <row r="257" spans="1:19" hidden="1" x14ac:dyDescent="0.6">
      <c r="A257" s="99">
        <f>COUNTA($E$2:E257)</f>
        <v>256</v>
      </c>
      <c r="B257" s="211">
        <v>4</v>
      </c>
      <c r="C257" s="212" t="s">
        <v>4994</v>
      </c>
      <c r="D257" s="212" t="s">
        <v>4995</v>
      </c>
      <c r="E257" s="212" t="s">
        <v>331</v>
      </c>
      <c r="F257" s="212" t="s">
        <v>4996</v>
      </c>
      <c r="G257" s="212" t="s">
        <v>4997</v>
      </c>
      <c r="H257" s="212" t="s">
        <v>3048</v>
      </c>
      <c r="I257" s="213" t="str">
        <f t="shared" si="6"/>
        <v>รพช.</v>
      </c>
      <c r="J257" s="211" t="s">
        <v>3100</v>
      </c>
      <c r="K257" s="214">
        <v>30</v>
      </c>
      <c r="L257" s="212" t="s">
        <v>4974</v>
      </c>
      <c r="M257" s="212" t="s">
        <v>23</v>
      </c>
      <c r="N257" s="212" t="s">
        <v>4998</v>
      </c>
      <c r="O257" s="212" t="s">
        <v>4999</v>
      </c>
      <c r="P257" s="212" t="s">
        <v>5000</v>
      </c>
      <c r="Q257" s="212" t="s">
        <v>4999</v>
      </c>
      <c r="R257" s="212" t="s">
        <v>3121</v>
      </c>
      <c r="S257" s="210" t="str">
        <f t="shared" si="7"/>
        <v>4 / สระบุรี  / รพช. / F2</v>
      </c>
    </row>
    <row r="258" spans="1:19" hidden="1" x14ac:dyDescent="0.6">
      <c r="A258" s="99">
        <f>COUNTA($E$2:E258)</f>
        <v>257</v>
      </c>
      <c r="B258" s="211">
        <v>4</v>
      </c>
      <c r="C258" s="212" t="s">
        <v>5001</v>
      </c>
      <c r="D258" s="212" t="s">
        <v>5002</v>
      </c>
      <c r="E258" s="212" t="s">
        <v>335</v>
      </c>
      <c r="F258" s="212" t="s">
        <v>5003</v>
      </c>
      <c r="G258" s="212" t="s">
        <v>5004</v>
      </c>
      <c r="H258" s="212" t="s">
        <v>3048</v>
      </c>
      <c r="I258" s="213" t="str">
        <f t="shared" si="6"/>
        <v>รพช.</v>
      </c>
      <c r="J258" s="211" t="s">
        <v>3100</v>
      </c>
      <c r="K258" s="214">
        <v>35</v>
      </c>
      <c r="L258" s="212" t="s">
        <v>4974</v>
      </c>
      <c r="M258" s="212" t="s">
        <v>23</v>
      </c>
      <c r="N258" s="212" t="s">
        <v>5005</v>
      </c>
      <c r="O258" s="212" t="s">
        <v>5006</v>
      </c>
      <c r="P258" s="212" t="s">
        <v>5007</v>
      </c>
      <c r="Q258" s="212" t="s">
        <v>5008</v>
      </c>
      <c r="R258" s="212" t="s">
        <v>3232</v>
      </c>
      <c r="S258" s="210" t="str">
        <f t="shared" si="7"/>
        <v>4 / สระบุรี  / รพช. / F2</v>
      </c>
    </row>
    <row r="259" spans="1:19" hidden="1" x14ac:dyDescent="0.6">
      <c r="A259" s="99">
        <f>COUNTA($E$2:E259)</f>
        <v>258</v>
      </c>
      <c r="B259" s="211">
        <v>4</v>
      </c>
      <c r="C259" s="212" t="s">
        <v>5009</v>
      </c>
      <c r="D259" s="212" t="s">
        <v>5010</v>
      </c>
      <c r="E259" s="212" t="s">
        <v>336</v>
      </c>
      <c r="F259" s="212" t="s">
        <v>5011</v>
      </c>
      <c r="G259" s="212" t="s">
        <v>5012</v>
      </c>
      <c r="H259" s="212" t="s">
        <v>3048</v>
      </c>
      <c r="I259" s="213" t="str">
        <f t="shared" ref="I259:I322" si="8">IF(H259="โรงพยาบาลศูนย์","รพศ.",IF(H259="โรงพยาบาลชุมชน","รพช.","รพท."))</f>
        <v>รพช.</v>
      </c>
      <c r="J259" s="211" t="s">
        <v>3100</v>
      </c>
      <c r="K259" s="214">
        <v>36</v>
      </c>
      <c r="L259" s="212" t="s">
        <v>4974</v>
      </c>
      <c r="M259" s="212" t="s">
        <v>23</v>
      </c>
      <c r="N259" s="212" t="s">
        <v>5013</v>
      </c>
      <c r="O259" s="212" t="s">
        <v>5014</v>
      </c>
      <c r="P259" s="212" t="s">
        <v>5015</v>
      </c>
      <c r="Q259" s="212" t="s">
        <v>5014</v>
      </c>
      <c r="R259" s="212" t="s">
        <v>3054</v>
      </c>
      <c r="S259" s="210" t="str">
        <f t="shared" ref="S259:S322" si="9">CONCATENATE(B259," / ",M259," "," / ",I259," / ",J259)</f>
        <v>4 / สระบุรี  / รพช. / F2</v>
      </c>
    </row>
    <row r="260" spans="1:19" hidden="1" x14ac:dyDescent="0.6">
      <c r="A260" s="99">
        <f>COUNTA($E$2:E260)</f>
        <v>259</v>
      </c>
      <c r="B260" s="211">
        <v>4</v>
      </c>
      <c r="C260" s="212" t="s">
        <v>5016</v>
      </c>
      <c r="D260" s="212" t="s">
        <v>5017</v>
      </c>
      <c r="E260" s="212" t="s">
        <v>329</v>
      </c>
      <c r="F260" s="212" t="s">
        <v>5018</v>
      </c>
      <c r="G260" s="212" t="s">
        <v>5019</v>
      </c>
      <c r="H260" s="212" t="s">
        <v>3048</v>
      </c>
      <c r="I260" s="213" t="str">
        <f t="shared" si="8"/>
        <v>รพช.</v>
      </c>
      <c r="J260" s="211" t="s">
        <v>3100</v>
      </c>
      <c r="K260" s="214">
        <v>48</v>
      </c>
      <c r="L260" s="212" t="s">
        <v>4974</v>
      </c>
      <c r="M260" s="212" t="s">
        <v>23</v>
      </c>
      <c r="N260" s="212" t="s">
        <v>5020</v>
      </c>
      <c r="O260" s="212" t="s">
        <v>5021</v>
      </c>
      <c r="P260" s="212" t="s">
        <v>5022</v>
      </c>
      <c r="Q260" s="212" t="s">
        <v>5023</v>
      </c>
      <c r="R260" s="212" t="s">
        <v>3146</v>
      </c>
      <c r="S260" s="210" t="str">
        <f t="shared" si="9"/>
        <v>4 / สระบุรี  / รพช. / F2</v>
      </c>
    </row>
    <row r="261" spans="1:19" hidden="1" x14ac:dyDescent="0.6">
      <c r="A261" s="99">
        <f>COUNTA($E$2:E261)</f>
        <v>260</v>
      </c>
      <c r="B261" s="211">
        <v>4</v>
      </c>
      <c r="C261" s="212" t="s">
        <v>5024</v>
      </c>
      <c r="D261" s="212" t="s">
        <v>5025</v>
      </c>
      <c r="E261" s="212" t="s">
        <v>334</v>
      </c>
      <c r="F261" s="212" t="s">
        <v>5026</v>
      </c>
      <c r="G261" s="212" t="s">
        <v>5027</v>
      </c>
      <c r="H261" s="212" t="s">
        <v>3048</v>
      </c>
      <c r="I261" s="213" t="str">
        <f t="shared" si="8"/>
        <v>รพช.</v>
      </c>
      <c r="J261" s="211" t="s">
        <v>3100</v>
      </c>
      <c r="K261" s="214">
        <v>30</v>
      </c>
      <c r="L261" s="212" t="s">
        <v>4974</v>
      </c>
      <c r="M261" s="212" t="s">
        <v>23</v>
      </c>
      <c r="N261" s="212" t="s">
        <v>5028</v>
      </c>
      <c r="O261" s="212" t="s">
        <v>5029</v>
      </c>
      <c r="P261" s="212" t="s">
        <v>5030</v>
      </c>
      <c r="Q261" s="212" t="s">
        <v>5029</v>
      </c>
      <c r="R261" s="212" t="s">
        <v>3300</v>
      </c>
      <c r="S261" s="210" t="str">
        <f t="shared" si="9"/>
        <v>4 / สระบุรี  / รพช. / F2</v>
      </c>
    </row>
    <row r="262" spans="1:19" hidden="1" x14ac:dyDescent="0.6">
      <c r="A262" s="99">
        <f>COUNTA($E$2:E262)</f>
        <v>261</v>
      </c>
      <c r="B262" s="211">
        <v>4</v>
      </c>
      <c r="C262" s="212" t="s">
        <v>5031</v>
      </c>
      <c r="D262" s="212" t="s">
        <v>5032</v>
      </c>
      <c r="E262" s="212" t="s">
        <v>328</v>
      </c>
      <c r="F262" s="212" t="s">
        <v>5033</v>
      </c>
      <c r="G262" s="212" t="s">
        <v>5034</v>
      </c>
      <c r="H262" s="212" t="s">
        <v>3048</v>
      </c>
      <c r="I262" s="213" t="str">
        <f t="shared" si="8"/>
        <v>รพช.</v>
      </c>
      <c r="J262" s="211" t="s">
        <v>3100</v>
      </c>
      <c r="K262" s="214">
        <v>65</v>
      </c>
      <c r="L262" s="212" t="s">
        <v>4974</v>
      </c>
      <c r="M262" s="212" t="s">
        <v>23</v>
      </c>
      <c r="N262" s="212" t="s">
        <v>5035</v>
      </c>
      <c r="O262" s="212" t="s">
        <v>5036</v>
      </c>
      <c r="P262" s="212" t="s">
        <v>5037</v>
      </c>
      <c r="Q262" s="212" t="s">
        <v>5036</v>
      </c>
      <c r="R262" s="212" t="s">
        <v>3043</v>
      </c>
      <c r="S262" s="210" t="str">
        <f t="shared" si="9"/>
        <v>4 / สระบุรี  / รพช. / F2</v>
      </c>
    </row>
    <row r="263" spans="1:19" hidden="1" x14ac:dyDescent="0.6">
      <c r="A263" s="99">
        <f>COUNTA($E$2:E263)</f>
        <v>262</v>
      </c>
      <c r="B263" s="211">
        <v>4</v>
      </c>
      <c r="C263" s="212" t="s">
        <v>5038</v>
      </c>
      <c r="D263" s="212" t="s">
        <v>5039</v>
      </c>
      <c r="E263" s="212" t="s">
        <v>330</v>
      </c>
      <c r="F263" s="212" t="s">
        <v>5040</v>
      </c>
      <c r="G263" s="212" t="s">
        <v>5041</v>
      </c>
      <c r="H263" s="212" t="s">
        <v>3048</v>
      </c>
      <c r="I263" s="213" t="str">
        <f t="shared" si="8"/>
        <v>รพช.</v>
      </c>
      <c r="J263" s="211" t="s">
        <v>3100</v>
      </c>
      <c r="K263" s="214">
        <v>17</v>
      </c>
      <c r="L263" s="212" t="s">
        <v>4974</v>
      </c>
      <c r="M263" s="212" t="s">
        <v>23</v>
      </c>
      <c r="N263" s="212" t="s">
        <v>5042</v>
      </c>
      <c r="O263" s="212" t="s">
        <v>5043</v>
      </c>
      <c r="P263" s="212" t="s">
        <v>5044</v>
      </c>
      <c r="Q263" s="212" t="s">
        <v>5045</v>
      </c>
      <c r="R263" s="212" t="s">
        <v>3113</v>
      </c>
      <c r="S263" s="210" t="str">
        <f t="shared" si="9"/>
        <v>4 / สระบุรี  / รพช. / F2</v>
      </c>
    </row>
    <row r="264" spans="1:19" hidden="1" x14ac:dyDescent="0.6">
      <c r="A264" s="99">
        <f>COUNTA($E$2:E264)</f>
        <v>263</v>
      </c>
      <c r="B264" s="211">
        <v>4</v>
      </c>
      <c r="C264" s="212" t="s">
        <v>5046</v>
      </c>
      <c r="D264" s="212" t="s">
        <v>5047</v>
      </c>
      <c r="E264" s="212" t="s">
        <v>332</v>
      </c>
      <c r="F264" s="212" t="s">
        <v>5048</v>
      </c>
      <c r="G264" s="212" t="s">
        <v>5049</v>
      </c>
      <c r="H264" s="212" t="s">
        <v>3048</v>
      </c>
      <c r="I264" s="213" t="str">
        <f t="shared" si="8"/>
        <v>รพช.</v>
      </c>
      <c r="J264" s="211" t="s">
        <v>3183</v>
      </c>
      <c r="K264" s="214">
        <v>15</v>
      </c>
      <c r="L264" s="212" t="s">
        <v>4974</v>
      </c>
      <c r="M264" s="212" t="s">
        <v>23</v>
      </c>
      <c r="N264" s="212" t="s">
        <v>5050</v>
      </c>
      <c r="O264" s="212" t="s">
        <v>5051</v>
      </c>
      <c r="P264" s="212" t="s">
        <v>5052</v>
      </c>
      <c r="Q264" s="212" t="s">
        <v>5051</v>
      </c>
      <c r="R264" s="212" t="s">
        <v>3208</v>
      </c>
      <c r="S264" s="210" t="str">
        <f t="shared" si="9"/>
        <v>4 / สระบุรี  / รพช. / F3</v>
      </c>
    </row>
    <row r="265" spans="1:19" hidden="1" x14ac:dyDescent="0.6">
      <c r="A265" s="99">
        <f>COUNTA($E$2:E265)</f>
        <v>264</v>
      </c>
      <c r="B265" s="211">
        <v>4</v>
      </c>
      <c r="C265" s="212" t="s">
        <v>5053</v>
      </c>
      <c r="D265" s="212" t="s">
        <v>5054</v>
      </c>
      <c r="E265" s="212" t="s">
        <v>333</v>
      </c>
      <c r="F265" s="212" t="s">
        <v>5055</v>
      </c>
      <c r="G265" s="212" t="s">
        <v>5056</v>
      </c>
      <c r="H265" s="212" t="s">
        <v>3048</v>
      </c>
      <c r="I265" s="213" t="str">
        <f t="shared" si="8"/>
        <v>รพช.</v>
      </c>
      <c r="J265" s="211" t="s">
        <v>3183</v>
      </c>
      <c r="K265" s="214">
        <v>20</v>
      </c>
      <c r="L265" s="212" t="s">
        <v>4974</v>
      </c>
      <c r="M265" s="212" t="s">
        <v>23</v>
      </c>
      <c r="N265" s="212" t="s">
        <v>5057</v>
      </c>
      <c r="O265" s="212" t="s">
        <v>5058</v>
      </c>
      <c r="P265" s="212" t="s">
        <v>5059</v>
      </c>
      <c r="Q265" s="212" t="s">
        <v>5058</v>
      </c>
      <c r="R265" s="212" t="s">
        <v>3232</v>
      </c>
      <c r="S265" s="210" t="str">
        <f t="shared" si="9"/>
        <v>4 / สระบุรี  / รพช. / F3</v>
      </c>
    </row>
    <row r="266" spans="1:19" hidden="1" x14ac:dyDescent="0.6">
      <c r="A266" s="99">
        <f>COUNTA($E$2:E266)</f>
        <v>265</v>
      </c>
      <c r="B266" s="211">
        <v>4</v>
      </c>
      <c r="C266" s="212" t="s">
        <v>5060</v>
      </c>
      <c r="D266" s="212" t="s">
        <v>5061</v>
      </c>
      <c r="E266" s="212" t="s">
        <v>337</v>
      </c>
      <c r="F266" s="212" t="s">
        <v>5062</v>
      </c>
      <c r="G266" s="212" t="s">
        <v>5063</v>
      </c>
      <c r="H266" s="212" t="s">
        <v>3202</v>
      </c>
      <c r="I266" s="213" t="str">
        <f t="shared" si="8"/>
        <v>รพท.</v>
      </c>
      <c r="J266" s="211" t="s">
        <v>3387</v>
      </c>
      <c r="K266" s="214">
        <v>282</v>
      </c>
      <c r="L266" s="212" t="s">
        <v>5064</v>
      </c>
      <c r="M266" s="212" t="s">
        <v>24</v>
      </c>
      <c r="N266" s="212" t="s">
        <v>5065</v>
      </c>
      <c r="O266" s="212" t="s">
        <v>5066</v>
      </c>
      <c r="P266" s="212" t="s">
        <v>5067</v>
      </c>
      <c r="Q266" s="212" t="s">
        <v>5068</v>
      </c>
      <c r="R266" s="212" t="s">
        <v>3043</v>
      </c>
      <c r="S266" s="210" t="str">
        <f t="shared" si="9"/>
        <v>4 / สิงห์บุรี  / รพท. / S</v>
      </c>
    </row>
    <row r="267" spans="1:19" hidden="1" x14ac:dyDescent="0.6">
      <c r="A267" s="99">
        <f>COUNTA($E$2:E267)</f>
        <v>266</v>
      </c>
      <c r="B267" s="211">
        <v>4</v>
      </c>
      <c r="C267" s="212" t="s">
        <v>5069</v>
      </c>
      <c r="D267" s="212" t="s">
        <v>5070</v>
      </c>
      <c r="E267" s="212" t="s">
        <v>338</v>
      </c>
      <c r="F267" s="212" t="s">
        <v>5071</v>
      </c>
      <c r="G267" s="212" t="s">
        <v>5072</v>
      </c>
      <c r="H267" s="212" t="s">
        <v>3202</v>
      </c>
      <c r="I267" s="213" t="str">
        <f t="shared" si="8"/>
        <v>รพท.</v>
      </c>
      <c r="J267" s="211" t="s">
        <v>3203</v>
      </c>
      <c r="K267" s="214">
        <v>150</v>
      </c>
      <c r="L267" s="212" t="s">
        <v>5064</v>
      </c>
      <c r="M267" s="212" t="s">
        <v>24</v>
      </c>
      <c r="N267" s="212" t="s">
        <v>5073</v>
      </c>
      <c r="O267" s="212" t="s">
        <v>5074</v>
      </c>
      <c r="P267" s="212" t="s">
        <v>5075</v>
      </c>
      <c r="Q267" s="212" t="s">
        <v>5076</v>
      </c>
      <c r="R267" s="212" t="s">
        <v>3054</v>
      </c>
      <c r="S267" s="210" t="str">
        <f t="shared" si="9"/>
        <v>4 / สิงห์บุรี  / รพท. / M1</v>
      </c>
    </row>
    <row r="268" spans="1:19" hidden="1" x14ac:dyDescent="0.6">
      <c r="A268" s="99">
        <f>COUNTA($E$2:E268)</f>
        <v>267</v>
      </c>
      <c r="B268" s="211">
        <v>4</v>
      </c>
      <c r="C268" s="212" t="s">
        <v>5077</v>
      </c>
      <c r="D268" s="212" t="s">
        <v>5078</v>
      </c>
      <c r="E268" s="212" t="s">
        <v>340</v>
      </c>
      <c r="F268" s="212" t="s">
        <v>5079</v>
      </c>
      <c r="G268" s="212" t="s">
        <v>5080</v>
      </c>
      <c r="H268" s="212" t="s">
        <v>3048</v>
      </c>
      <c r="I268" s="213" t="str">
        <f t="shared" si="8"/>
        <v>รพช.</v>
      </c>
      <c r="J268" s="211" t="s">
        <v>3100</v>
      </c>
      <c r="K268" s="214">
        <v>30</v>
      </c>
      <c r="L268" s="212" t="s">
        <v>5064</v>
      </c>
      <c r="M268" s="212" t="s">
        <v>24</v>
      </c>
      <c r="N268" s="212" t="s">
        <v>5081</v>
      </c>
      <c r="O268" s="212" t="s">
        <v>5082</v>
      </c>
      <c r="P268" s="212" t="s">
        <v>5083</v>
      </c>
      <c r="Q268" s="212" t="s">
        <v>5084</v>
      </c>
      <c r="R268" s="212" t="s">
        <v>3088</v>
      </c>
      <c r="S268" s="210" t="str">
        <f t="shared" si="9"/>
        <v>4 / สิงห์บุรี  / รพช. / F2</v>
      </c>
    </row>
    <row r="269" spans="1:19" hidden="1" x14ac:dyDescent="0.6">
      <c r="A269" s="99">
        <f>COUNTA($E$2:E269)</f>
        <v>268</v>
      </c>
      <c r="B269" s="211">
        <v>4</v>
      </c>
      <c r="C269" s="212" t="s">
        <v>5085</v>
      </c>
      <c r="D269" s="212" t="s">
        <v>5086</v>
      </c>
      <c r="E269" s="212" t="s">
        <v>342</v>
      </c>
      <c r="F269" s="212" t="s">
        <v>5087</v>
      </c>
      <c r="G269" s="212" t="s">
        <v>5088</v>
      </c>
      <c r="H269" s="212" t="s">
        <v>3048</v>
      </c>
      <c r="I269" s="213" t="str">
        <f t="shared" si="8"/>
        <v>รพช.</v>
      </c>
      <c r="J269" s="211" t="s">
        <v>3100</v>
      </c>
      <c r="K269" s="214">
        <v>36</v>
      </c>
      <c r="L269" s="212" t="s">
        <v>5064</v>
      </c>
      <c r="M269" s="212" t="s">
        <v>24</v>
      </c>
      <c r="N269" s="212" t="s">
        <v>5089</v>
      </c>
      <c r="O269" s="212" t="s">
        <v>5090</v>
      </c>
      <c r="P269" s="212" t="s">
        <v>5091</v>
      </c>
      <c r="Q269" s="212" t="s">
        <v>5092</v>
      </c>
      <c r="R269" s="212" t="s">
        <v>3121</v>
      </c>
      <c r="S269" s="210" t="str">
        <f t="shared" si="9"/>
        <v>4 / สิงห์บุรี  / รพช. / F2</v>
      </c>
    </row>
    <row r="270" spans="1:19" hidden="1" x14ac:dyDescent="0.6">
      <c r="A270" s="99">
        <f>COUNTA($E$2:E270)</f>
        <v>269</v>
      </c>
      <c r="B270" s="211">
        <v>4</v>
      </c>
      <c r="C270" s="212" t="s">
        <v>5093</v>
      </c>
      <c r="D270" s="212" t="s">
        <v>5094</v>
      </c>
      <c r="E270" s="212" t="s">
        <v>339</v>
      </c>
      <c r="F270" s="212" t="s">
        <v>5095</v>
      </c>
      <c r="G270" s="212" t="s">
        <v>5096</v>
      </c>
      <c r="H270" s="212" t="s">
        <v>3048</v>
      </c>
      <c r="I270" s="213" t="str">
        <f t="shared" si="8"/>
        <v>รพช.</v>
      </c>
      <c r="J270" s="211" t="s">
        <v>3100</v>
      </c>
      <c r="K270" s="214">
        <v>30</v>
      </c>
      <c r="L270" s="212" t="s">
        <v>5064</v>
      </c>
      <c r="M270" s="212" t="s">
        <v>24</v>
      </c>
      <c r="N270" s="212" t="s">
        <v>5097</v>
      </c>
      <c r="O270" s="212" t="s">
        <v>5084</v>
      </c>
      <c r="P270" s="212" t="s">
        <v>5098</v>
      </c>
      <c r="Q270" s="212" t="s">
        <v>5099</v>
      </c>
      <c r="R270" s="212" t="s">
        <v>3113</v>
      </c>
      <c r="S270" s="210" t="str">
        <f t="shared" si="9"/>
        <v>4 / สิงห์บุรี  / รพช. / F2</v>
      </c>
    </row>
    <row r="271" spans="1:19" hidden="1" x14ac:dyDescent="0.6">
      <c r="A271" s="99">
        <f>COUNTA($E$2:E271)</f>
        <v>270</v>
      </c>
      <c r="B271" s="211">
        <v>4</v>
      </c>
      <c r="C271" s="212" t="s">
        <v>5100</v>
      </c>
      <c r="D271" s="212" t="s">
        <v>5101</v>
      </c>
      <c r="E271" s="212" t="s">
        <v>341</v>
      </c>
      <c r="F271" s="212" t="s">
        <v>5102</v>
      </c>
      <c r="G271" s="212" t="s">
        <v>5103</v>
      </c>
      <c r="H271" s="212" t="s">
        <v>3048</v>
      </c>
      <c r="I271" s="213" t="str">
        <f t="shared" si="8"/>
        <v>รพช.</v>
      </c>
      <c r="J271" s="211" t="s">
        <v>3183</v>
      </c>
      <c r="K271" s="214">
        <v>28</v>
      </c>
      <c r="L271" s="212" t="s">
        <v>5064</v>
      </c>
      <c r="M271" s="212" t="s">
        <v>24</v>
      </c>
      <c r="N271" s="212" t="s">
        <v>5104</v>
      </c>
      <c r="O271" s="212" t="s">
        <v>5105</v>
      </c>
      <c r="P271" s="212" t="s">
        <v>5106</v>
      </c>
      <c r="Q271" s="212" t="s">
        <v>5107</v>
      </c>
      <c r="R271" s="212" t="s">
        <v>3146</v>
      </c>
      <c r="S271" s="210" t="str">
        <f t="shared" si="9"/>
        <v>4 / สิงห์บุรี  / รพช. / F3</v>
      </c>
    </row>
    <row r="272" spans="1:19" hidden="1" x14ac:dyDescent="0.6">
      <c r="A272" s="99">
        <f>COUNTA($E$2:E272)</f>
        <v>271</v>
      </c>
      <c r="B272" s="211">
        <v>4</v>
      </c>
      <c r="C272" s="212" t="s">
        <v>5108</v>
      </c>
      <c r="D272" s="212" t="s">
        <v>5109</v>
      </c>
      <c r="E272" s="212" t="s">
        <v>343</v>
      </c>
      <c r="F272" s="212" t="s">
        <v>5110</v>
      </c>
      <c r="G272" s="212" t="s">
        <v>5111</v>
      </c>
      <c r="H272" s="212" t="s">
        <v>3202</v>
      </c>
      <c r="I272" s="213" t="str">
        <f t="shared" si="8"/>
        <v>รพท.</v>
      </c>
      <c r="J272" s="211" t="s">
        <v>3387</v>
      </c>
      <c r="K272" s="214">
        <v>324</v>
      </c>
      <c r="L272" s="212" t="s">
        <v>5112</v>
      </c>
      <c r="M272" s="212" t="s">
        <v>25</v>
      </c>
      <c r="N272" s="212" t="s">
        <v>5113</v>
      </c>
      <c r="O272" s="212" t="s">
        <v>5114</v>
      </c>
      <c r="P272" s="212" t="s">
        <v>5115</v>
      </c>
      <c r="Q272" s="212" t="s">
        <v>5116</v>
      </c>
      <c r="R272" s="212" t="s">
        <v>3043</v>
      </c>
      <c r="S272" s="210" t="str">
        <f t="shared" si="9"/>
        <v>4 / อ่างทอง  / รพท. / S</v>
      </c>
    </row>
    <row r="273" spans="1:19" hidden="1" x14ac:dyDescent="0.6">
      <c r="A273" s="99">
        <f>COUNTA($E$2:E273)</f>
        <v>272</v>
      </c>
      <c r="B273" s="211">
        <v>4</v>
      </c>
      <c r="C273" s="212" t="s">
        <v>5117</v>
      </c>
      <c r="D273" s="212" t="s">
        <v>5118</v>
      </c>
      <c r="E273" s="212" t="s">
        <v>348</v>
      </c>
      <c r="F273" s="212" t="s">
        <v>5119</v>
      </c>
      <c r="G273" s="212" t="s">
        <v>5120</v>
      </c>
      <c r="H273" s="212" t="s">
        <v>3048</v>
      </c>
      <c r="I273" s="213" t="str">
        <f t="shared" si="8"/>
        <v>รพช.</v>
      </c>
      <c r="J273" s="211" t="s">
        <v>3076</v>
      </c>
      <c r="K273" s="214">
        <v>97</v>
      </c>
      <c r="L273" s="212" t="s">
        <v>5112</v>
      </c>
      <c r="M273" s="212" t="s">
        <v>25</v>
      </c>
      <c r="N273" s="212" t="s">
        <v>5121</v>
      </c>
      <c r="O273" s="212" t="s">
        <v>5122</v>
      </c>
      <c r="P273" s="212" t="s">
        <v>5123</v>
      </c>
      <c r="Q273" s="212" t="s">
        <v>5124</v>
      </c>
      <c r="R273" s="212" t="s">
        <v>3121</v>
      </c>
      <c r="S273" s="210" t="str">
        <f t="shared" si="9"/>
        <v>4 / อ่างทอง  / รพช. / F1</v>
      </c>
    </row>
    <row r="274" spans="1:19" hidden="1" x14ac:dyDescent="0.6">
      <c r="A274" s="99">
        <f>COUNTA($E$2:E274)</f>
        <v>273</v>
      </c>
      <c r="B274" s="211">
        <v>4</v>
      </c>
      <c r="C274" s="212" t="s">
        <v>5125</v>
      </c>
      <c r="D274" s="212" t="s">
        <v>5126</v>
      </c>
      <c r="E274" s="212" t="s">
        <v>344</v>
      </c>
      <c r="F274" s="212" t="s">
        <v>5127</v>
      </c>
      <c r="G274" s="212" t="s">
        <v>5128</v>
      </c>
      <c r="H274" s="212" t="s">
        <v>3048</v>
      </c>
      <c r="I274" s="213" t="str">
        <f t="shared" si="8"/>
        <v>รพช.</v>
      </c>
      <c r="J274" s="211" t="s">
        <v>3100</v>
      </c>
      <c r="K274" s="214">
        <v>36</v>
      </c>
      <c r="L274" s="212" t="s">
        <v>5112</v>
      </c>
      <c r="M274" s="212" t="s">
        <v>25</v>
      </c>
      <c r="N274" s="212" t="s">
        <v>5129</v>
      </c>
      <c r="O274" s="212" t="s">
        <v>5130</v>
      </c>
      <c r="P274" s="212" t="s">
        <v>5131</v>
      </c>
      <c r="Q274" s="212" t="s">
        <v>5130</v>
      </c>
      <c r="R274" s="212" t="s">
        <v>3062</v>
      </c>
      <c r="S274" s="210" t="str">
        <f t="shared" si="9"/>
        <v>4 / อ่างทอง  / รพช. / F2</v>
      </c>
    </row>
    <row r="275" spans="1:19" hidden="1" x14ac:dyDescent="0.6">
      <c r="A275" s="99">
        <f>COUNTA($E$2:E275)</f>
        <v>274</v>
      </c>
      <c r="B275" s="211">
        <v>4</v>
      </c>
      <c r="C275" s="212" t="s">
        <v>5132</v>
      </c>
      <c r="D275" s="212" t="s">
        <v>5133</v>
      </c>
      <c r="E275" s="212" t="s">
        <v>345</v>
      </c>
      <c r="F275" s="212" t="s">
        <v>5134</v>
      </c>
      <c r="G275" s="212" t="s">
        <v>5135</v>
      </c>
      <c r="H275" s="212" t="s">
        <v>3048</v>
      </c>
      <c r="I275" s="213" t="str">
        <f t="shared" si="8"/>
        <v>รพช.</v>
      </c>
      <c r="J275" s="211" t="s">
        <v>3100</v>
      </c>
      <c r="K275" s="214">
        <v>54</v>
      </c>
      <c r="L275" s="212" t="s">
        <v>5112</v>
      </c>
      <c r="M275" s="212" t="s">
        <v>25</v>
      </c>
      <c r="N275" s="212" t="s">
        <v>5136</v>
      </c>
      <c r="O275" s="212" t="s">
        <v>5137</v>
      </c>
      <c r="P275" s="212" t="s">
        <v>5138</v>
      </c>
      <c r="Q275" s="212" t="s">
        <v>5137</v>
      </c>
      <c r="R275" s="212" t="s">
        <v>3043</v>
      </c>
      <c r="S275" s="210" t="str">
        <f t="shared" si="9"/>
        <v>4 / อ่างทอง  / รพช. / F2</v>
      </c>
    </row>
    <row r="276" spans="1:19" hidden="1" x14ac:dyDescent="0.6">
      <c r="A276" s="99">
        <f>COUNTA($E$2:E276)</f>
        <v>275</v>
      </c>
      <c r="B276" s="211">
        <v>4</v>
      </c>
      <c r="C276" s="212" t="s">
        <v>5139</v>
      </c>
      <c r="D276" s="212" t="s">
        <v>5140</v>
      </c>
      <c r="E276" s="212" t="s">
        <v>346</v>
      </c>
      <c r="F276" s="212" t="s">
        <v>5141</v>
      </c>
      <c r="G276" s="212" t="s">
        <v>5142</v>
      </c>
      <c r="H276" s="212" t="s">
        <v>3048</v>
      </c>
      <c r="I276" s="213" t="str">
        <f t="shared" si="8"/>
        <v>รพช.</v>
      </c>
      <c r="J276" s="211" t="s">
        <v>3100</v>
      </c>
      <c r="K276" s="214">
        <v>60</v>
      </c>
      <c r="L276" s="212" t="s">
        <v>5112</v>
      </c>
      <c r="M276" s="212" t="s">
        <v>25</v>
      </c>
      <c r="N276" s="212" t="s">
        <v>5143</v>
      </c>
      <c r="O276" s="212" t="s">
        <v>5144</v>
      </c>
      <c r="P276" s="212" t="s">
        <v>5145</v>
      </c>
      <c r="Q276" s="212" t="s">
        <v>5146</v>
      </c>
      <c r="R276" s="212" t="s">
        <v>3121</v>
      </c>
      <c r="S276" s="210" t="str">
        <f t="shared" si="9"/>
        <v>4 / อ่างทอง  / รพช. / F2</v>
      </c>
    </row>
    <row r="277" spans="1:19" hidden="1" x14ac:dyDescent="0.6">
      <c r="A277" s="99">
        <f>COUNTA($E$2:E277)</f>
        <v>276</v>
      </c>
      <c r="B277" s="211">
        <v>4</v>
      </c>
      <c r="C277" s="212" t="s">
        <v>5147</v>
      </c>
      <c r="D277" s="212" t="s">
        <v>5148</v>
      </c>
      <c r="E277" s="212" t="s">
        <v>347</v>
      </c>
      <c r="F277" s="212" t="s">
        <v>5149</v>
      </c>
      <c r="G277" s="212" t="s">
        <v>5150</v>
      </c>
      <c r="H277" s="212" t="s">
        <v>3048</v>
      </c>
      <c r="I277" s="213" t="str">
        <f t="shared" si="8"/>
        <v>รพช.</v>
      </c>
      <c r="J277" s="211" t="s">
        <v>3100</v>
      </c>
      <c r="K277" s="214">
        <v>48</v>
      </c>
      <c r="L277" s="212" t="s">
        <v>5112</v>
      </c>
      <c r="M277" s="212" t="s">
        <v>25</v>
      </c>
      <c r="N277" s="212" t="s">
        <v>5151</v>
      </c>
      <c r="O277" s="212" t="s">
        <v>5152</v>
      </c>
      <c r="P277" s="212" t="s">
        <v>5153</v>
      </c>
      <c r="Q277" s="212" t="s">
        <v>5152</v>
      </c>
      <c r="R277" s="212" t="s">
        <v>3054</v>
      </c>
      <c r="S277" s="210" t="str">
        <f t="shared" si="9"/>
        <v>4 / อ่างทอง  / รพช. / F2</v>
      </c>
    </row>
    <row r="278" spans="1:19" hidden="1" x14ac:dyDescent="0.6">
      <c r="A278" s="99">
        <f>COUNTA($E$2:E278)</f>
        <v>277</v>
      </c>
      <c r="B278" s="211">
        <v>4</v>
      </c>
      <c r="C278" s="212" t="s">
        <v>5154</v>
      </c>
      <c r="D278" s="212" t="s">
        <v>5155</v>
      </c>
      <c r="E278" s="212" t="s">
        <v>349</v>
      </c>
      <c r="F278" s="212" t="s">
        <v>5156</v>
      </c>
      <c r="G278" s="212" t="s">
        <v>5157</v>
      </c>
      <c r="H278" s="212" t="s">
        <v>3048</v>
      </c>
      <c r="I278" s="213" t="str">
        <f t="shared" si="8"/>
        <v>รพช.</v>
      </c>
      <c r="J278" s="211" t="s">
        <v>3183</v>
      </c>
      <c r="K278" s="214">
        <v>39</v>
      </c>
      <c r="L278" s="212" t="s">
        <v>5112</v>
      </c>
      <c r="M278" s="212" t="s">
        <v>25</v>
      </c>
      <c r="N278" s="212" t="s">
        <v>5158</v>
      </c>
      <c r="O278" s="212" t="s">
        <v>5159</v>
      </c>
      <c r="P278" s="212" t="s">
        <v>5160</v>
      </c>
      <c r="Q278" s="212" t="s">
        <v>5159</v>
      </c>
      <c r="R278" s="212" t="s">
        <v>3071</v>
      </c>
      <c r="S278" s="210" t="str">
        <f t="shared" si="9"/>
        <v>4 / อ่างทอง  / รพช. / F3</v>
      </c>
    </row>
    <row r="279" spans="1:19" hidden="1" x14ac:dyDescent="0.6">
      <c r="A279" s="99">
        <f>COUNTA($E$2:E279)</f>
        <v>278</v>
      </c>
      <c r="B279" s="211">
        <v>5</v>
      </c>
      <c r="C279" s="212" t="s">
        <v>5161</v>
      </c>
      <c r="D279" s="212" t="s">
        <v>5162</v>
      </c>
      <c r="E279" s="212" t="s">
        <v>358</v>
      </c>
      <c r="F279" s="212" t="s">
        <v>5163</v>
      </c>
      <c r="G279" s="212" t="s">
        <v>5164</v>
      </c>
      <c r="H279" s="212" t="s">
        <v>3202</v>
      </c>
      <c r="I279" s="213" t="str">
        <f t="shared" si="8"/>
        <v>รพท.</v>
      </c>
      <c r="J279" s="211" t="s">
        <v>3387</v>
      </c>
      <c r="K279" s="214">
        <v>568</v>
      </c>
      <c r="L279" s="212" t="s">
        <v>5165</v>
      </c>
      <c r="M279" s="212" t="s">
        <v>27</v>
      </c>
      <c r="N279" s="212" t="s">
        <v>5166</v>
      </c>
      <c r="O279" s="212" t="s">
        <v>5167</v>
      </c>
      <c r="P279" s="212" t="s">
        <v>5168</v>
      </c>
      <c r="Q279" s="212" t="s">
        <v>5169</v>
      </c>
      <c r="R279" s="212" t="s">
        <v>3146</v>
      </c>
      <c r="S279" s="210" t="str">
        <f t="shared" si="9"/>
        <v>5 / กาญจนบุรี  / รพท. / S</v>
      </c>
    </row>
    <row r="280" spans="1:19" hidden="1" x14ac:dyDescent="0.6">
      <c r="A280" s="99">
        <f>COUNTA($E$2:E280)</f>
        <v>279</v>
      </c>
      <c r="B280" s="211">
        <v>5</v>
      </c>
      <c r="C280" s="212" t="s">
        <v>5170</v>
      </c>
      <c r="D280" s="212" t="s">
        <v>5171</v>
      </c>
      <c r="E280" s="212" t="s">
        <v>359</v>
      </c>
      <c r="F280" s="212" t="s">
        <v>5172</v>
      </c>
      <c r="G280" s="212" t="s">
        <v>5173</v>
      </c>
      <c r="H280" s="212" t="s">
        <v>3202</v>
      </c>
      <c r="I280" s="213" t="str">
        <f t="shared" si="8"/>
        <v>รพท.</v>
      </c>
      <c r="J280" s="211" t="s">
        <v>3203</v>
      </c>
      <c r="K280" s="214">
        <v>350</v>
      </c>
      <c r="L280" s="212" t="s">
        <v>5165</v>
      </c>
      <c r="M280" s="212" t="s">
        <v>27</v>
      </c>
      <c r="N280" s="212" t="s">
        <v>5174</v>
      </c>
      <c r="O280" s="212" t="s">
        <v>5175</v>
      </c>
      <c r="P280" s="212" t="s">
        <v>5176</v>
      </c>
      <c r="Q280" s="212" t="s">
        <v>5175</v>
      </c>
      <c r="R280" s="212" t="s">
        <v>3121</v>
      </c>
      <c r="S280" s="210" t="str">
        <f t="shared" si="9"/>
        <v>5 / กาญจนบุรี  / รพท. / M1</v>
      </c>
    </row>
    <row r="281" spans="1:19" hidden="1" x14ac:dyDescent="0.6">
      <c r="A281" s="99">
        <f>COUNTA($E$2:E281)</f>
        <v>280</v>
      </c>
      <c r="B281" s="211">
        <v>5</v>
      </c>
      <c r="C281" s="212" t="s">
        <v>5177</v>
      </c>
      <c r="D281" s="212" t="s">
        <v>5178</v>
      </c>
      <c r="E281" s="212" t="s">
        <v>365</v>
      </c>
      <c r="F281" s="212" t="s">
        <v>5179</v>
      </c>
      <c r="G281" s="212" t="s">
        <v>5180</v>
      </c>
      <c r="H281" s="212" t="s">
        <v>3048</v>
      </c>
      <c r="I281" s="213" t="str">
        <f t="shared" si="8"/>
        <v>รพช.</v>
      </c>
      <c r="J281" s="211" t="s">
        <v>3049</v>
      </c>
      <c r="K281" s="214">
        <v>92</v>
      </c>
      <c r="L281" s="212" t="s">
        <v>5165</v>
      </c>
      <c r="M281" s="212" t="s">
        <v>27</v>
      </c>
      <c r="N281" s="212" t="s">
        <v>5181</v>
      </c>
      <c r="O281" s="212" t="s">
        <v>5182</v>
      </c>
      <c r="P281" s="212" t="s">
        <v>5183</v>
      </c>
      <c r="Q281" s="212" t="s">
        <v>5184</v>
      </c>
      <c r="R281" s="212" t="s">
        <v>3054</v>
      </c>
      <c r="S281" s="210" t="str">
        <f t="shared" si="9"/>
        <v>5 / กาญจนบุรี  / รพช. / M2</v>
      </c>
    </row>
    <row r="282" spans="1:19" hidden="1" x14ac:dyDescent="0.6">
      <c r="A282" s="99">
        <f>COUNTA($E$2:E282)</f>
        <v>281</v>
      </c>
      <c r="B282" s="211">
        <v>5</v>
      </c>
      <c r="C282" s="212" t="s">
        <v>5185</v>
      </c>
      <c r="D282" s="212" t="s">
        <v>5186</v>
      </c>
      <c r="E282" s="212" t="s">
        <v>364</v>
      </c>
      <c r="F282" s="212" t="s">
        <v>5187</v>
      </c>
      <c r="G282" s="212" t="s">
        <v>5188</v>
      </c>
      <c r="H282" s="212" t="s">
        <v>3048</v>
      </c>
      <c r="I282" s="213" t="str">
        <f t="shared" si="8"/>
        <v>รพช.</v>
      </c>
      <c r="J282" s="211" t="s">
        <v>3049</v>
      </c>
      <c r="K282" s="214">
        <v>141</v>
      </c>
      <c r="L282" s="212" t="s">
        <v>5165</v>
      </c>
      <c r="M282" s="212" t="s">
        <v>27</v>
      </c>
      <c r="N282" s="212" t="s">
        <v>5189</v>
      </c>
      <c r="O282" s="212" t="s">
        <v>5190</v>
      </c>
      <c r="P282" s="212" t="s">
        <v>5191</v>
      </c>
      <c r="Q282" s="212" t="s">
        <v>5190</v>
      </c>
      <c r="R282" s="212" t="s">
        <v>3054</v>
      </c>
      <c r="S282" s="210" t="str">
        <f t="shared" si="9"/>
        <v>5 / กาญจนบุรี  / รพช. / M2</v>
      </c>
    </row>
    <row r="283" spans="1:19" hidden="1" x14ac:dyDescent="0.6">
      <c r="A283" s="99">
        <f>COUNTA($E$2:E283)</f>
        <v>282</v>
      </c>
      <c r="B283" s="211">
        <v>5</v>
      </c>
      <c r="C283" s="212" t="s">
        <v>5192</v>
      </c>
      <c r="D283" s="212" t="s">
        <v>5193</v>
      </c>
      <c r="E283" s="212" t="s">
        <v>362</v>
      </c>
      <c r="F283" s="212" t="s">
        <v>5194</v>
      </c>
      <c r="G283" s="212" t="s">
        <v>5195</v>
      </c>
      <c r="H283" s="212" t="s">
        <v>3048</v>
      </c>
      <c r="I283" s="213" t="str">
        <f t="shared" si="8"/>
        <v>รพช.</v>
      </c>
      <c r="J283" s="211" t="s">
        <v>3076</v>
      </c>
      <c r="K283" s="214">
        <v>65</v>
      </c>
      <c r="L283" s="212" t="s">
        <v>5165</v>
      </c>
      <c r="M283" s="212" t="s">
        <v>27</v>
      </c>
      <c r="N283" s="212" t="s">
        <v>5196</v>
      </c>
      <c r="O283" s="212" t="s">
        <v>5197</v>
      </c>
      <c r="P283" s="212" t="s">
        <v>5198</v>
      </c>
      <c r="Q283" s="212" t="s">
        <v>5197</v>
      </c>
      <c r="R283" s="212" t="s">
        <v>3054</v>
      </c>
      <c r="S283" s="210" t="str">
        <f t="shared" si="9"/>
        <v>5 / กาญจนบุรี  / รพช. / F1</v>
      </c>
    </row>
    <row r="284" spans="1:19" hidden="1" x14ac:dyDescent="0.6">
      <c r="A284" s="99">
        <f>COUNTA($E$2:E284)</f>
        <v>283</v>
      </c>
      <c r="B284" s="211">
        <v>5</v>
      </c>
      <c r="C284" s="212" t="s">
        <v>5199</v>
      </c>
      <c r="D284" s="212" t="s">
        <v>5200</v>
      </c>
      <c r="E284" s="212" t="s">
        <v>367</v>
      </c>
      <c r="F284" s="212" t="s">
        <v>5201</v>
      </c>
      <c r="G284" s="212" t="s">
        <v>5202</v>
      </c>
      <c r="H284" s="212" t="s">
        <v>3048</v>
      </c>
      <c r="I284" s="213" t="str">
        <f t="shared" si="8"/>
        <v>รพช.</v>
      </c>
      <c r="J284" s="211" t="s">
        <v>3100</v>
      </c>
      <c r="K284" s="214">
        <v>59</v>
      </c>
      <c r="L284" s="212" t="s">
        <v>5165</v>
      </c>
      <c r="M284" s="212" t="s">
        <v>27</v>
      </c>
      <c r="N284" s="212" t="s">
        <v>5203</v>
      </c>
      <c r="O284" s="212" t="s">
        <v>5204</v>
      </c>
      <c r="P284" s="212" t="s">
        <v>5205</v>
      </c>
      <c r="Q284" s="212" t="s">
        <v>5204</v>
      </c>
      <c r="R284" s="212" t="s">
        <v>3188</v>
      </c>
      <c r="S284" s="210" t="str">
        <f t="shared" si="9"/>
        <v>5 / กาญจนบุรี  / รพช. / F2</v>
      </c>
    </row>
    <row r="285" spans="1:19" hidden="1" x14ac:dyDescent="0.6">
      <c r="A285" s="99">
        <f>COUNTA($E$2:E285)</f>
        <v>284</v>
      </c>
      <c r="B285" s="211">
        <v>5</v>
      </c>
      <c r="C285" s="212" t="s">
        <v>5206</v>
      </c>
      <c r="D285" s="212" t="s">
        <v>5207</v>
      </c>
      <c r="E285" s="212" t="s">
        <v>369</v>
      </c>
      <c r="F285" s="212" t="s">
        <v>5208</v>
      </c>
      <c r="G285" s="212" t="s">
        <v>5209</v>
      </c>
      <c r="H285" s="212" t="s">
        <v>3048</v>
      </c>
      <c r="I285" s="213" t="str">
        <f t="shared" si="8"/>
        <v>รพช.</v>
      </c>
      <c r="J285" s="211" t="s">
        <v>3100</v>
      </c>
      <c r="K285" s="214">
        <v>56</v>
      </c>
      <c r="L285" s="212" t="s">
        <v>5165</v>
      </c>
      <c r="M285" s="212" t="s">
        <v>27</v>
      </c>
      <c r="N285" s="212" t="s">
        <v>5210</v>
      </c>
      <c r="O285" s="212" t="s">
        <v>5211</v>
      </c>
      <c r="P285" s="212" t="s">
        <v>5212</v>
      </c>
      <c r="Q285" s="212" t="s">
        <v>5211</v>
      </c>
      <c r="R285" s="212" t="s">
        <v>3054</v>
      </c>
      <c r="S285" s="210" t="str">
        <f t="shared" si="9"/>
        <v>5 / กาญจนบุรี  / รพช. / F2</v>
      </c>
    </row>
    <row r="286" spans="1:19" hidden="1" x14ac:dyDescent="0.6">
      <c r="A286" s="99">
        <f>COUNTA($E$2:E286)</f>
        <v>285</v>
      </c>
      <c r="B286" s="211">
        <v>5</v>
      </c>
      <c r="C286" s="212" t="s">
        <v>5213</v>
      </c>
      <c r="D286" s="212" t="s">
        <v>5214</v>
      </c>
      <c r="E286" s="212" t="s">
        <v>363</v>
      </c>
      <c r="F286" s="212" t="s">
        <v>5215</v>
      </c>
      <c r="G286" s="212" t="s">
        <v>5216</v>
      </c>
      <c r="H286" s="212" t="s">
        <v>3048</v>
      </c>
      <c r="I286" s="213" t="str">
        <f t="shared" si="8"/>
        <v>รพช.</v>
      </c>
      <c r="J286" s="211" t="s">
        <v>3100</v>
      </c>
      <c r="K286" s="214">
        <v>30</v>
      </c>
      <c r="L286" s="212" t="s">
        <v>5165</v>
      </c>
      <c r="M286" s="212" t="s">
        <v>27</v>
      </c>
      <c r="N286" s="212" t="s">
        <v>5217</v>
      </c>
      <c r="O286" s="212" t="s">
        <v>5218</v>
      </c>
      <c r="P286" s="212" t="s">
        <v>5219</v>
      </c>
      <c r="Q286" s="212" t="s">
        <v>5220</v>
      </c>
      <c r="R286" s="212" t="s">
        <v>3208</v>
      </c>
      <c r="S286" s="210" t="str">
        <f t="shared" si="9"/>
        <v>5 / กาญจนบุรี  / รพช. / F2</v>
      </c>
    </row>
    <row r="287" spans="1:19" hidden="1" x14ac:dyDescent="0.6">
      <c r="A287" s="99">
        <f>COUNTA($E$2:E287)</f>
        <v>286</v>
      </c>
      <c r="B287" s="211">
        <v>5</v>
      </c>
      <c r="C287" s="212" t="s">
        <v>5221</v>
      </c>
      <c r="D287" s="212" t="s">
        <v>5222</v>
      </c>
      <c r="E287" s="212" t="s">
        <v>360</v>
      </c>
      <c r="F287" s="212" t="s">
        <v>5223</v>
      </c>
      <c r="G287" s="212" t="s">
        <v>5224</v>
      </c>
      <c r="H287" s="212" t="s">
        <v>3048</v>
      </c>
      <c r="I287" s="213" t="str">
        <f t="shared" si="8"/>
        <v>รพช.</v>
      </c>
      <c r="J287" s="211" t="s">
        <v>3100</v>
      </c>
      <c r="K287" s="214">
        <v>58</v>
      </c>
      <c r="L287" s="212" t="s">
        <v>5165</v>
      </c>
      <c r="M287" s="212" t="s">
        <v>27</v>
      </c>
      <c r="N287" s="212" t="s">
        <v>5225</v>
      </c>
      <c r="O287" s="212" t="s">
        <v>5226</v>
      </c>
      <c r="P287" s="212" t="s">
        <v>5227</v>
      </c>
      <c r="Q287" s="212" t="s">
        <v>5228</v>
      </c>
      <c r="R287" s="212" t="s">
        <v>3054</v>
      </c>
      <c r="S287" s="210" t="str">
        <f t="shared" si="9"/>
        <v>5 / กาญจนบุรี  / รพช. / F2</v>
      </c>
    </row>
    <row r="288" spans="1:19" hidden="1" x14ac:dyDescent="0.6">
      <c r="A288" s="99">
        <f>COUNTA($E$2:E288)</f>
        <v>287</v>
      </c>
      <c r="B288" s="211">
        <v>5</v>
      </c>
      <c r="C288" s="212" t="s">
        <v>5229</v>
      </c>
      <c r="D288" s="212" t="s">
        <v>5230</v>
      </c>
      <c r="E288" s="212" t="s">
        <v>368</v>
      </c>
      <c r="F288" s="212" t="s">
        <v>5231</v>
      </c>
      <c r="G288" s="212" t="s">
        <v>5232</v>
      </c>
      <c r="H288" s="212" t="s">
        <v>3048</v>
      </c>
      <c r="I288" s="213" t="str">
        <f t="shared" si="8"/>
        <v>รพช.</v>
      </c>
      <c r="J288" s="211" t="s">
        <v>3100</v>
      </c>
      <c r="K288" s="214">
        <v>53</v>
      </c>
      <c r="L288" s="212" t="s">
        <v>5165</v>
      </c>
      <c r="M288" s="212" t="s">
        <v>27</v>
      </c>
      <c r="N288" s="212" t="s">
        <v>5233</v>
      </c>
      <c r="O288" s="212" t="s">
        <v>5234</v>
      </c>
      <c r="P288" s="212" t="s">
        <v>5235</v>
      </c>
      <c r="Q288" s="212" t="s">
        <v>5234</v>
      </c>
      <c r="R288" s="212" t="s">
        <v>3113</v>
      </c>
      <c r="S288" s="210" t="str">
        <f t="shared" si="9"/>
        <v>5 / กาญจนบุรี  / รพช. / F2</v>
      </c>
    </row>
    <row r="289" spans="1:19" hidden="1" x14ac:dyDescent="0.6">
      <c r="A289" s="99">
        <f>COUNTA($E$2:E289)</f>
        <v>288</v>
      </c>
      <c r="B289" s="211">
        <v>5</v>
      </c>
      <c r="C289" s="212" t="s">
        <v>5236</v>
      </c>
      <c r="D289" s="212" t="s">
        <v>5237</v>
      </c>
      <c r="E289" s="212" t="s">
        <v>370</v>
      </c>
      <c r="F289" s="212" t="s">
        <v>5238</v>
      </c>
      <c r="G289" s="212" t="s">
        <v>5239</v>
      </c>
      <c r="H289" s="212" t="s">
        <v>3048</v>
      </c>
      <c r="I289" s="213" t="str">
        <f t="shared" si="8"/>
        <v>รพช.</v>
      </c>
      <c r="J289" s="211" t="s">
        <v>3100</v>
      </c>
      <c r="K289" s="214">
        <v>33</v>
      </c>
      <c r="L289" s="212" t="s">
        <v>5165</v>
      </c>
      <c r="M289" s="212" t="s">
        <v>27</v>
      </c>
      <c r="N289" s="212" t="s">
        <v>5240</v>
      </c>
      <c r="O289" s="212" t="s">
        <v>5241</v>
      </c>
      <c r="P289" s="212" t="s">
        <v>5242</v>
      </c>
      <c r="Q289" s="212" t="s">
        <v>5243</v>
      </c>
      <c r="R289" s="212" t="s">
        <v>3054</v>
      </c>
      <c r="S289" s="210" t="str">
        <f t="shared" si="9"/>
        <v>5 / กาญจนบุรี  / รพช. / F2</v>
      </c>
    </row>
    <row r="290" spans="1:19" hidden="1" x14ac:dyDescent="0.6">
      <c r="A290" s="99">
        <f>COUNTA($E$2:E290)</f>
        <v>289</v>
      </c>
      <c r="B290" s="211">
        <v>5</v>
      </c>
      <c r="C290" s="212" t="s">
        <v>5244</v>
      </c>
      <c r="D290" s="212" t="s">
        <v>5245</v>
      </c>
      <c r="E290" s="212" t="s">
        <v>361</v>
      </c>
      <c r="F290" s="212" t="s">
        <v>5246</v>
      </c>
      <c r="G290" s="212" t="s">
        <v>5247</v>
      </c>
      <c r="H290" s="212" t="s">
        <v>3048</v>
      </c>
      <c r="I290" s="213" t="str">
        <f t="shared" si="8"/>
        <v>รพช.</v>
      </c>
      <c r="J290" s="211" t="s">
        <v>3100</v>
      </c>
      <c r="K290" s="214">
        <v>35</v>
      </c>
      <c r="L290" s="212" t="s">
        <v>5165</v>
      </c>
      <c r="M290" s="212" t="s">
        <v>27</v>
      </c>
      <c r="N290" s="212" t="s">
        <v>5225</v>
      </c>
      <c r="O290" s="212" t="s">
        <v>5226</v>
      </c>
      <c r="P290" s="212" t="s">
        <v>5248</v>
      </c>
      <c r="Q290" s="212" t="s">
        <v>5226</v>
      </c>
      <c r="R290" s="212" t="s">
        <v>3300</v>
      </c>
      <c r="S290" s="210" t="str">
        <f t="shared" si="9"/>
        <v>5 / กาญจนบุรี  / รพช. / F2</v>
      </c>
    </row>
    <row r="291" spans="1:19" hidden="1" x14ac:dyDescent="0.6">
      <c r="A291" s="99">
        <f>COUNTA($E$2:E291)</f>
        <v>290</v>
      </c>
      <c r="B291" s="211">
        <v>5</v>
      </c>
      <c r="C291" s="212" t="s">
        <v>5249</v>
      </c>
      <c r="D291" s="212" t="s">
        <v>5250</v>
      </c>
      <c r="E291" s="212" t="s">
        <v>366</v>
      </c>
      <c r="F291" s="212" t="s">
        <v>5251</v>
      </c>
      <c r="G291" s="212" t="s">
        <v>5252</v>
      </c>
      <c r="H291" s="212" t="s">
        <v>3048</v>
      </c>
      <c r="I291" s="213" t="str">
        <f t="shared" si="8"/>
        <v>รพช.</v>
      </c>
      <c r="J291" s="211" t="s">
        <v>3100</v>
      </c>
      <c r="K291" s="214">
        <v>58</v>
      </c>
      <c r="L291" s="212" t="s">
        <v>5165</v>
      </c>
      <c r="M291" s="212" t="s">
        <v>27</v>
      </c>
      <c r="N291" s="212" t="s">
        <v>5253</v>
      </c>
      <c r="O291" s="212" t="s">
        <v>5254</v>
      </c>
      <c r="P291" s="212" t="s">
        <v>5255</v>
      </c>
      <c r="Q291" s="212" t="s">
        <v>5256</v>
      </c>
      <c r="R291" s="212" t="s">
        <v>3146</v>
      </c>
      <c r="S291" s="210" t="str">
        <f t="shared" si="9"/>
        <v>5 / กาญจนบุรี  / รพช. / F2</v>
      </c>
    </row>
    <row r="292" spans="1:19" hidden="1" x14ac:dyDescent="0.6">
      <c r="A292" s="99">
        <f>COUNTA($E$2:E292)</f>
        <v>291</v>
      </c>
      <c r="B292" s="211">
        <v>5</v>
      </c>
      <c r="C292" s="212" t="s">
        <v>5257</v>
      </c>
      <c r="D292" s="212" t="s">
        <v>5258</v>
      </c>
      <c r="E292" s="212" t="s">
        <v>372</v>
      </c>
      <c r="F292" s="212" t="s">
        <v>5259</v>
      </c>
      <c r="G292" s="212" t="s">
        <v>5260</v>
      </c>
      <c r="H292" s="212" t="s">
        <v>3048</v>
      </c>
      <c r="I292" s="213" t="str">
        <f t="shared" si="8"/>
        <v>รพช.</v>
      </c>
      <c r="J292" s="211" t="s">
        <v>3100</v>
      </c>
      <c r="K292" s="214">
        <v>53</v>
      </c>
      <c r="L292" s="212" t="s">
        <v>5165</v>
      </c>
      <c r="M292" s="212" t="s">
        <v>27</v>
      </c>
      <c r="N292" s="212" t="s">
        <v>5261</v>
      </c>
      <c r="O292" s="212" t="s">
        <v>5262</v>
      </c>
      <c r="P292" s="212" t="s">
        <v>5263</v>
      </c>
      <c r="Q292" s="212" t="s">
        <v>5262</v>
      </c>
      <c r="R292" s="212" t="s">
        <v>3113</v>
      </c>
      <c r="S292" s="210" t="str">
        <f t="shared" si="9"/>
        <v>5 / กาญจนบุรี  / รพช. / F2</v>
      </c>
    </row>
    <row r="293" spans="1:19" hidden="1" x14ac:dyDescent="0.6">
      <c r="A293" s="99">
        <f>COUNTA($E$2:E293)</f>
        <v>292</v>
      </c>
      <c r="B293" s="211">
        <v>5</v>
      </c>
      <c r="C293" s="212" t="s">
        <v>5264</v>
      </c>
      <c r="D293" s="216" t="s">
        <v>5265</v>
      </c>
      <c r="E293" s="212" t="s">
        <v>371</v>
      </c>
      <c r="F293" s="212" t="s">
        <v>5266</v>
      </c>
      <c r="G293" s="212" t="s">
        <v>5267</v>
      </c>
      <c r="H293" s="212" t="s">
        <v>3048</v>
      </c>
      <c r="I293" s="213" t="str">
        <f t="shared" si="8"/>
        <v>รพช.</v>
      </c>
      <c r="J293" s="211" t="s">
        <v>3183</v>
      </c>
      <c r="K293" s="214">
        <v>10</v>
      </c>
      <c r="L293" s="212" t="s">
        <v>5165</v>
      </c>
      <c r="M293" s="212" t="s">
        <v>27</v>
      </c>
      <c r="N293" s="212" t="s">
        <v>5217</v>
      </c>
      <c r="O293" s="212" t="s">
        <v>5218</v>
      </c>
      <c r="P293" s="212" t="s">
        <v>5268</v>
      </c>
      <c r="Q293" s="212" t="s">
        <v>5269</v>
      </c>
      <c r="R293" s="212" t="s">
        <v>3146</v>
      </c>
      <c r="S293" s="210" t="str">
        <f t="shared" si="9"/>
        <v>5 / กาญจนบุรี  / รพช. / F3</v>
      </c>
    </row>
    <row r="294" spans="1:19" hidden="1" x14ac:dyDescent="0.6">
      <c r="A294" s="99">
        <f>COUNTA($E$2:E294)</f>
        <v>293</v>
      </c>
      <c r="B294" s="211">
        <v>5</v>
      </c>
      <c r="C294" s="212" t="s">
        <v>5270</v>
      </c>
      <c r="D294" s="212" t="s">
        <v>5271</v>
      </c>
      <c r="E294" s="212" t="s">
        <v>2005</v>
      </c>
      <c r="F294" s="212" t="s">
        <v>5272</v>
      </c>
      <c r="G294" s="212" t="s">
        <v>5273</v>
      </c>
      <c r="H294" s="212" t="s">
        <v>3048</v>
      </c>
      <c r="I294" s="213" t="str">
        <f t="shared" si="8"/>
        <v>รพช.</v>
      </c>
      <c r="J294" s="211" t="s">
        <v>3183</v>
      </c>
      <c r="K294" s="214">
        <v>30</v>
      </c>
      <c r="L294" s="212" t="s">
        <v>5165</v>
      </c>
      <c r="M294" s="212" t="s">
        <v>27</v>
      </c>
      <c r="N294" s="212" t="s">
        <v>5240</v>
      </c>
      <c r="O294" s="212" t="s">
        <v>5241</v>
      </c>
      <c r="P294" s="212" t="s">
        <v>5274</v>
      </c>
      <c r="Q294" s="212" t="s">
        <v>5241</v>
      </c>
      <c r="R294" s="212" t="s">
        <v>3071</v>
      </c>
      <c r="S294" s="210" t="str">
        <f t="shared" si="9"/>
        <v>5 / กาญจนบุรี  / รพช. / F3</v>
      </c>
    </row>
    <row r="295" spans="1:19" hidden="1" x14ac:dyDescent="0.6">
      <c r="A295" s="99">
        <f>COUNTA($E$2:E295)</f>
        <v>294</v>
      </c>
      <c r="B295" s="211">
        <v>5</v>
      </c>
      <c r="C295" s="212" t="s">
        <v>5275</v>
      </c>
      <c r="D295" s="212" t="s">
        <v>5276</v>
      </c>
      <c r="E295" s="212" t="s">
        <v>373</v>
      </c>
      <c r="F295" s="212" t="s">
        <v>5277</v>
      </c>
      <c r="G295" s="212" t="s">
        <v>5278</v>
      </c>
      <c r="H295" s="212" t="s">
        <v>3036</v>
      </c>
      <c r="I295" s="213" t="str">
        <f t="shared" si="8"/>
        <v>รพศ.</v>
      </c>
      <c r="J295" s="211" t="s">
        <v>3037</v>
      </c>
      <c r="K295" s="214">
        <v>860</v>
      </c>
      <c r="L295" s="212" t="s">
        <v>5279</v>
      </c>
      <c r="M295" s="212" t="s">
        <v>28</v>
      </c>
      <c r="N295" s="212" t="s">
        <v>5280</v>
      </c>
      <c r="O295" s="212" t="s">
        <v>5281</v>
      </c>
      <c r="P295" s="212" t="s">
        <v>5282</v>
      </c>
      <c r="Q295" s="212" t="s">
        <v>5283</v>
      </c>
      <c r="R295" s="212" t="s">
        <v>3043</v>
      </c>
      <c r="S295" s="210" t="str">
        <f t="shared" si="9"/>
        <v>5 / นครปฐม  / รพศ. / A</v>
      </c>
    </row>
    <row r="296" spans="1:19" hidden="1" x14ac:dyDescent="0.6">
      <c r="A296" s="99">
        <f>COUNTA($E$2:E296)</f>
        <v>295</v>
      </c>
      <c r="B296" s="211">
        <v>5</v>
      </c>
      <c r="C296" s="212" t="s">
        <v>5284</v>
      </c>
      <c r="D296" s="212" t="s">
        <v>5285</v>
      </c>
      <c r="E296" s="212" t="s">
        <v>374</v>
      </c>
      <c r="F296" s="212" t="s">
        <v>5286</v>
      </c>
      <c r="G296" s="212" t="s">
        <v>5287</v>
      </c>
      <c r="H296" s="212" t="s">
        <v>3048</v>
      </c>
      <c r="I296" s="213" t="str">
        <f t="shared" si="8"/>
        <v>รพช.</v>
      </c>
      <c r="J296" s="211" t="s">
        <v>3049</v>
      </c>
      <c r="K296" s="214">
        <v>90</v>
      </c>
      <c r="L296" s="212" t="s">
        <v>5279</v>
      </c>
      <c r="M296" s="212" t="s">
        <v>28</v>
      </c>
      <c r="N296" s="212" t="s">
        <v>5288</v>
      </c>
      <c r="O296" s="212" t="s">
        <v>5289</v>
      </c>
      <c r="P296" s="212" t="s">
        <v>5290</v>
      </c>
      <c r="Q296" s="212" t="s">
        <v>5291</v>
      </c>
      <c r="R296" s="212" t="s">
        <v>3121</v>
      </c>
      <c r="S296" s="210" t="str">
        <f t="shared" si="9"/>
        <v>5 / นครปฐม  / รพช. / M2</v>
      </c>
    </row>
    <row r="297" spans="1:19" hidden="1" x14ac:dyDescent="0.6">
      <c r="A297" s="99">
        <f>COUNTA($E$2:E297)</f>
        <v>296</v>
      </c>
      <c r="B297" s="211">
        <v>5</v>
      </c>
      <c r="C297" s="212" t="s">
        <v>5292</v>
      </c>
      <c r="D297" s="212" t="s">
        <v>5293</v>
      </c>
      <c r="E297" s="212" t="s">
        <v>379</v>
      </c>
      <c r="F297" s="212" t="s">
        <v>5294</v>
      </c>
      <c r="G297" s="212" t="s">
        <v>5295</v>
      </c>
      <c r="H297" s="212" t="s">
        <v>3048</v>
      </c>
      <c r="I297" s="213" t="str">
        <f t="shared" si="8"/>
        <v>รพช.</v>
      </c>
      <c r="J297" s="211" t="s">
        <v>3049</v>
      </c>
      <c r="K297" s="214">
        <v>136</v>
      </c>
      <c r="L297" s="212" t="s">
        <v>5279</v>
      </c>
      <c r="M297" s="212" t="s">
        <v>28</v>
      </c>
      <c r="N297" s="212" t="s">
        <v>5296</v>
      </c>
      <c r="O297" s="212" t="s">
        <v>5297</v>
      </c>
      <c r="P297" s="212" t="s">
        <v>5298</v>
      </c>
      <c r="Q297" s="212" t="s">
        <v>5299</v>
      </c>
      <c r="R297" s="212" t="s">
        <v>3054</v>
      </c>
      <c r="S297" s="210" t="str">
        <f t="shared" si="9"/>
        <v>5 / นครปฐม  / รพช. / M2</v>
      </c>
    </row>
    <row r="298" spans="1:19" hidden="1" x14ac:dyDescent="0.6">
      <c r="A298" s="99">
        <f>COUNTA($E$2:E298)</f>
        <v>297</v>
      </c>
      <c r="B298" s="211">
        <v>5</v>
      </c>
      <c r="C298" s="212" t="s">
        <v>5300</v>
      </c>
      <c r="D298" s="212" t="s">
        <v>5301</v>
      </c>
      <c r="E298" s="212" t="s">
        <v>378</v>
      </c>
      <c r="F298" s="212" t="s">
        <v>5302</v>
      </c>
      <c r="G298" s="212" t="s">
        <v>5303</v>
      </c>
      <c r="H298" s="212" t="s">
        <v>3048</v>
      </c>
      <c r="I298" s="213" t="str">
        <f t="shared" si="8"/>
        <v>รพช.</v>
      </c>
      <c r="J298" s="211" t="s">
        <v>3076</v>
      </c>
      <c r="K298" s="214">
        <v>79</v>
      </c>
      <c r="L298" s="212" t="s">
        <v>5279</v>
      </c>
      <c r="M298" s="212" t="s">
        <v>28</v>
      </c>
      <c r="N298" s="212" t="s">
        <v>5304</v>
      </c>
      <c r="O298" s="212" t="s">
        <v>5305</v>
      </c>
      <c r="P298" s="212" t="s">
        <v>5306</v>
      </c>
      <c r="Q298" s="212" t="s">
        <v>5305</v>
      </c>
      <c r="R298" s="212" t="s">
        <v>3113</v>
      </c>
      <c r="S298" s="210" t="str">
        <f t="shared" si="9"/>
        <v>5 / นครปฐม  / รพช. / F1</v>
      </c>
    </row>
    <row r="299" spans="1:19" hidden="1" x14ac:dyDescent="0.6">
      <c r="A299" s="99">
        <f>COUNTA($E$2:E299)</f>
        <v>298</v>
      </c>
      <c r="B299" s="211">
        <v>5</v>
      </c>
      <c r="C299" s="212" t="s">
        <v>5307</v>
      </c>
      <c r="D299" s="212" t="s">
        <v>5308</v>
      </c>
      <c r="E299" s="212" t="s">
        <v>377</v>
      </c>
      <c r="F299" s="212" t="s">
        <v>5309</v>
      </c>
      <c r="G299" s="212" t="s">
        <v>5310</v>
      </c>
      <c r="H299" s="212" t="s">
        <v>3048</v>
      </c>
      <c r="I299" s="213" t="str">
        <f t="shared" si="8"/>
        <v>รพช.</v>
      </c>
      <c r="J299" s="211" t="s">
        <v>3100</v>
      </c>
      <c r="K299" s="214">
        <v>38</v>
      </c>
      <c r="L299" s="212" t="s">
        <v>5279</v>
      </c>
      <c r="M299" s="212" t="s">
        <v>28</v>
      </c>
      <c r="N299" s="212" t="s">
        <v>5311</v>
      </c>
      <c r="O299" s="212" t="s">
        <v>5312</v>
      </c>
      <c r="P299" s="212" t="s">
        <v>5313</v>
      </c>
      <c r="Q299" s="212" t="s">
        <v>4534</v>
      </c>
      <c r="R299" s="212" t="s">
        <v>3062</v>
      </c>
      <c r="S299" s="210" t="str">
        <f t="shared" si="9"/>
        <v>5 / นครปฐม  / รพช. / F2</v>
      </c>
    </row>
    <row r="300" spans="1:19" hidden="1" x14ac:dyDescent="0.6">
      <c r="A300" s="99">
        <f>COUNTA($E$2:E300)</f>
        <v>299</v>
      </c>
      <c r="B300" s="211">
        <v>5</v>
      </c>
      <c r="C300" s="212" t="s">
        <v>5314</v>
      </c>
      <c r="D300" s="212" t="s">
        <v>5315</v>
      </c>
      <c r="E300" s="212" t="s">
        <v>375</v>
      </c>
      <c r="F300" s="212" t="s">
        <v>5316</v>
      </c>
      <c r="G300" s="212" t="s">
        <v>5317</v>
      </c>
      <c r="H300" s="212" t="s">
        <v>3048</v>
      </c>
      <c r="I300" s="213" t="str">
        <f t="shared" si="8"/>
        <v>รพช.</v>
      </c>
      <c r="J300" s="211" t="s">
        <v>3100</v>
      </c>
      <c r="K300" s="214">
        <v>60</v>
      </c>
      <c r="L300" s="212" t="s">
        <v>5279</v>
      </c>
      <c r="M300" s="212" t="s">
        <v>28</v>
      </c>
      <c r="N300" s="212" t="s">
        <v>5318</v>
      </c>
      <c r="O300" s="212" t="s">
        <v>5319</v>
      </c>
      <c r="P300" s="212" t="s">
        <v>5320</v>
      </c>
      <c r="Q300" s="212" t="s">
        <v>5319</v>
      </c>
      <c r="R300" s="212" t="s">
        <v>3146</v>
      </c>
      <c r="S300" s="210" t="str">
        <f t="shared" si="9"/>
        <v>5 / นครปฐม  / รพช. / F2</v>
      </c>
    </row>
    <row r="301" spans="1:19" hidden="1" x14ac:dyDescent="0.6">
      <c r="A301" s="99">
        <f>COUNTA($E$2:E301)</f>
        <v>300</v>
      </c>
      <c r="B301" s="211">
        <v>5</v>
      </c>
      <c r="C301" s="212" t="s">
        <v>5321</v>
      </c>
      <c r="D301" s="212" t="s">
        <v>5322</v>
      </c>
      <c r="E301" s="212" t="s">
        <v>380</v>
      </c>
      <c r="F301" s="212" t="s">
        <v>5323</v>
      </c>
      <c r="G301" s="212" t="s">
        <v>5324</v>
      </c>
      <c r="H301" s="212" t="s">
        <v>3048</v>
      </c>
      <c r="I301" s="213" t="str">
        <f t="shared" si="8"/>
        <v>รพช.</v>
      </c>
      <c r="J301" s="211" t="s">
        <v>3100</v>
      </c>
      <c r="K301" s="214">
        <v>34</v>
      </c>
      <c r="L301" s="212" t="s">
        <v>5279</v>
      </c>
      <c r="M301" s="212" t="s">
        <v>28</v>
      </c>
      <c r="N301" s="212" t="s">
        <v>5325</v>
      </c>
      <c r="O301" s="212" t="s">
        <v>5326</v>
      </c>
      <c r="P301" s="212" t="s">
        <v>5327</v>
      </c>
      <c r="Q301" s="212" t="s">
        <v>5328</v>
      </c>
      <c r="R301" s="212" t="s">
        <v>3054</v>
      </c>
      <c r="S301" s="210" t="str">
        <f t="shared" si="9"/>
        <v>5 / นครปฐม  / รพช. / F2</v>
      </c>
    </row>
    <row r="302" spans="1:19" hidden="1" x14ac:dyDescent="0.6">
      <c r="A302" s="99">
        <f>COUNTA($E$2:E302)</f>
        <v>301</v>
      </c>
      <c r="B302" s="211">
        <v>5</v>
      </c>
      <c r="C302" s="212" t="s">
        <v>5329</v>
      </c>
      <c r="D302" s="212" t="s">
        <v>5330</v>
      </c>
      <c r="E302" s="212" t="s">
        <v>381</v>
      </c>
      <c r="F302" s="212" t="s">
        <v>5331</v>
      </c>
      <c r="G302" s="212" t="s">
        <v>5332</v>
      </c>
      <c r="H302" s="212" t="s">
        <v>3048</v>
      </c>
      <c r="I302" s="213" t="str">
        <f t="shared" si="8"/>
        <v>รพช.</v>
      </c>
      <c r="J302" s="211" t="s">
        <v>3100</v>
      </c>
      <c r="K302" s="214">
        <v>30</v>
      </c>
      <c r="L302" s="212" t="s">
        <v>5279</v>
      </c>
      <c r="M302" s="212" t="s">
        <v>28</v>
      </c>
      <c r="N302" s="212" t="s">
        <v>5318</v>
      </c>
      <c r="O302" s="212" t="s">
        <v>5319</v>
      </c>
      <c r="P302" s="212" t="s">
        <v>5333</v>
      </c>
      <c r="Q302" s="212" t="s">
        <v>5334</v>
      </c>
      <c r="R302" s="212" t="s">
        <v>3208</v>
      </c>
      <c r="S302" s="210" t="str">
        <f t="shared" si="9"/>
        <v>5 / นครปฐม  / รพช. / F2</v>
      </c>
    </row>
    <row r="303" spans="1:19" hidden="1" x14ac:dyDescent="0.6">
      <c r="A303" s="99">
        <f>COUNTA($E$2:E303)</f>
        <v>302</v>
      </c>
      <c r="B303" s="211">
        <v>5</v>
      </c>
      <c r="C303" s="212" t="s">
        <v>5335</v>
      </c>
      <c r="D303" s="212" t="s">
        <v>5336</v>
      </c>
      <c r="E303" s="212" t="s">
        <v>376</v>
      </c>
      <c r="F303" s="212" t="s">
        <v>5337</v>
      </c>
      <c r="G303" s="212" t="s">
        <v>5338</v>
      </c>
      <c r="H303" s="212" t="s">
        <v>3048</v>
      </c>
      <c r="I303" s="213" t="str">
        <f t="shared" si="8"/>
        <v>รพช.</v>
      </c>
      <c r="J303" s="211" t="s">
        <v>3100</v>
      </c>
      <c r="K303" s="214">
        <v>58</v>
      </c>
      <c r="L303" s="212" t="s">
        <v>5279</v>
      </c>
      <c r="M303" s="212" t="s">
        <v>28</v>
      </c>
      <c r="N303" s="212" t="s">
        <v>5318</v>
      </c>
      <c r="O303" s="212" t="s">
        <v>5319</v>
      </c>
      <c r="P303" s="212" t="s">
        <v>5339</v>
      </c>
      <c r="Q303" s="212" t="s">
        <v>5340</v>
      </c>
      <c r="R303" s="212" t="s">
        <v>3054</v>
      </c>
      <c r="S303" s="210" t="str">
        <f t="shared" si="9"/>
        <v>5 / นครปฐม  / รพช. / F2</v>
      </c>
    </row>
    <row r="304" spans="1:19" hidden="1" x14ac:dyDescent="0.6">
      <c r="A304" s="99">
        <f>COUNTA($E$2:E304)</f>
        <v>303</v>
      </c>
      <c r="B304" s="211">
        <v>5</v>
      </c>
      <c r="C304" s="212" t="s">
        <v>5341</v>
      </c>
      <c r="D304" s="212" t="s">
        <v>5342</v>
      </c>
      <c r="E304" s="212" t="s">
        <v>382</v>
      </c>
      <c r="F304" s="212" t="s">
        <v>5343</v>
      </c>
      <c r="G304" s="212" t="s">
        <v>5344</v>
      </c>
      <c r="H304" s="212" t="s">
        <v>3202</v>
      </c>
      <c r="I304" s="213" t="str">
        <f t="shared" si="8"/>
        <v>รพท.</v>
      </c>
      <c r="J304" s="211" t="s">
        <v>3387</v>
      </c>
      <c r="K304" s="214">
        <v>278</v>
      </c>
      <c r="L304" s="212" t="s">
        <v>5345</v>
      </c>
      <c r="M304" s="212" t="s">
        <v>29</v>
      </c>
      <c r="N304" s="212" t="s">
        <v>5346</v>
      </c>
      <c r="O304" s="212" t="s">
        <v>5347</v>
      </c>
      <c r="P304" s="212" t="s">
        <v>5348</v>
      </c>
      <c r="Q304" s="212" t="s">
        <v>29</v>
      </c>
      <c r="R304" s="212" t="s">
        <v>3043</v>
      </c>
      <c r="S304" s="210" t="str">
        <f t="shared" si="9"/>
        <v>5 / ประจวบคีรีขันธ์  / รพท. / S</v>
      </c>
    </row>
    <row r="305" spans="1:19" hidden="1" x14ac:dyDescent="0.6">
      <c r="A305" s="99">
        <f>COUNTA($E$2:E305)</f>
        <v>304</v>
      </c>
      <c r="B305" s="211">
        <v>5</v>
      </c>
      <c r="C305" s="212" t="s">
        <v>5349</v>
      </c>
      <c r="D305" s="212" t="s">
        <v>5350</v>
      </c>
      <c r="E305" s="212" t="s">
        <v>388</v>
      </c>
      <c r="F305" s="212" t="s">
        <v>5351</v>
      </c>
      <c r="G305" s="212" t="s">
        <v>5352</v>
      </c>
      <c r="H305" s="212" t="s">
        <v>3202</v>
      </c>
      <c r="I305" s="213" t="str">
        <f t="shared" si="8"/>
        <v>รพท.</v>
      </c>
      <c r="J305" s="211" t="s">
        <v>3387</v>
      </c>
      <c r="K305" s="214">
        <v>395</v>
      </c>
      <c r="L305" s="212" t="s">
        <v>5345</v>
      </c>
      <c r="M305" s="212" t="s">
        <v>29</v>
      </c>
      <c r="N305" s="212" t="s">
        <v>5353</v>
      </c>
      <c r="O305" s="212" t="s">
        <v>5354</v>
      </c>
      <c r="P305" s="212" t="s">
        <v>5355</v>
      </c>
      <c r="Q305" s="212" t="s">
        <v>5354</v>
      </c>
      <c r="R305" s="212" t="s">
        <v>3043</v>
      </c>
      <c r="S305" s="210" t="str">
        <f t="shared" si="9"/>
        <v>5 / ประจวบคีรีขันธ์  / รพท. / S</v>
      </c>
    </row>
    <row r="306" spans="1:19" hidden="1" x14ac:dyDescent="0.6">
      <c r="A306" s="99">
        <f>COUNTA($E$2:E306)</f>
        <v>305</v>
      </c>
      <c r="B306" s="211">
        <v>5</v>
      </c>
      <c r="C306" s="212" t="s">
        <v>5356</v>
      </c>
      <c r="D306" s="212" t="s">
        <v>5357</v>
      </c>
      <c r="E306" s="212" t="s">
        <v>385</v>
      </c>
      <c r="F306" s="212" t="s">
        <v>5358</v>
      </c>
      <c r="G306" s="212" t="s">
        <v>5359</v>
      </c>
      <c r="H306" s="212" t="s">
        <v>3202</v>
      </c>
      <c r="I306" s="213" t="str">
        <f t="shared" si="8"/>
        <v>รพท.</v>
      </c>
      <c r="J306" s="211" t="s">
        <v>3203</v>
      </c>
      <c r="K306" s="214">
        <v>156</v>
      </c>
      <c r="L306" s="212" t="s">
        <v>5345</v>
      </c>
      <c r="M306" s="212" t="s">
        <v>29</v>
      </c>
      <c r="N306" s="212" t="s">
        <v>5360</v>
      </c>
      <c r="O306" s="212" t="s">
        <v>5361</v>
      </c>
      <c r="P306" s="212" t="s">
        <v>5362</v>
      </c>
      <c r="Q306" s="212" t="s">
        <v>5363</v>
      </c>
      <c r="R306" s="212" t="s">
        <v>3062</v>
      </c>
      <c r="S306" s="210" t="str">
        <f t="shared" si="9"/>
        <v>5 / ประจวบคีรีขันธ์  / รพท. / M1</v>
      </c>
    </row>
    <row r="307" spans="1:19" hidden="1" x14ac:dyDescent="0.6">
      <c r="A307" s="99">
        <f>COUNTA($E$2:E307)</f>
        <v>306</v>
      </c>
      <c r="B307" s="211">
        <v>5</v>
      </c>
      <c r="C307" s="212" t="s">
        <v>5364</v>
      </c>
      <c r="D307" s="212" t="s">
        <v>5365</v>
      </c>
      <c r="E307" s="212" t="s">
        <v>389</v>
      </c>
      <c r="F307" s="212" t="s">
        <v>5366</v>
      </c>
      <c r="G307" s="212" t="s">
        <v>5367</v>
      </c>
      <c r="H307" s="212" t="s">
        <v>3048</v>
      </c>
      <c r="I307" s="213" t="str">
        <f t="shared" si="8"/>
        <v>รพช.</v>
      </c>
      <c r="J307" s="211" t="s">
        <v>3076</v>
      </c>
      <c r="K307" s="214">
        <v>75</v>
      </c>
      <c r="L307" s="212" t="s">
        <v>5345</v>
      </c>
      <c r="M307" s="212" t="s">
        <v>29</v>
      </c>
      <c r="N307" s="212" t="s">
        <v>5368</v>
      </c>
      <c r="O307" s="212" t="s">
        <v>5369</v>
      </c>
      <c r="P307" s="212" t="s">
        <v>5370</v>
      </c>
      <c r="Q307" s="212" t="s">
        <v>5371</v>
      </c>
      <c r="R307" s="212" t="s">
        <v>3113</v>
      </c>
      <c r="S307" s="210" t="str">
        <f t="shared" si="9"/>
        <v>5 / ประจวบคีรีขันธ์  / รพช. / F1</v>
      </c>
    </row>
    <row r="308" spans="1:19" hidden="1" x14ac:dyDescent="0.6">
      <c r="A308" s="99">
        <f>COUNTA($E$2:E308)</f>
        <v>307</v>
      </c>
      <c r="B308" s="211">
        <v>5</v>
      </c>
      <c r="C308" s="212" t="s">
        <v>5372</v>
      </c>
      <c r="D308" s="212" t="s">
        <v>5373</v>
      </c>
      <c r="E308" s="212" t="s">
        <v>383</v>
      </c>
      <c r="F308" s="212" t="s">
        <v>5374</v>
      </c>
      <c r="G308" s="212" t="s">
        <v>5375</v>
      </c>
      <c r="H308" s="212" t="s">
        <v>3048</v>
      </c>
      <c r="I308" s="213" t="str">
        <f t="shared" si="8"/>
        <v>รพช.</v>
      </c>
      <c r="J308" s="211" t="s">
        <v>3100</v>
      </c>
      <c r="K308" s="214">
        <v>30</v>
      </c>
      <c r="L308" s="212" t="s">
        <v>5345</v>
      </c>
      <c r="M308" s="212" t="s">
        <v>29</v>
      </c>
      <c r="N308" s="212" t="s">
        <v>5376</v>
      </c>
      <c r="O308" s="212" t="s">
        <v>5377</v>
      </c>
      <c r="P308" s="212" t="s">
        <v>5378</v>
      </c>
      <c r="Q308" s="212" t="s">
        <v>5377</v>
      </c>
      <c r="R308" s="212" t="s">
        <v>3062</v>
      </c>
      <c r="S308" s="210" t="str">
        <f t="shared" si="9"/>
        <v>5 / ประจวบคีรีขันธ์  / รพช. / F2</v>
      </c>
    </row>
    <row r="309" spans="1:19" hidden="1" x14ac:dyDescent="0.6">
      <c r="A309" s="99">
        <f>COUNTA($E$2:E309)</f>
        <v>308</v>
      </c>
      <c r="B309" s="211">
        <v>5</v>
      </c>
      <c r="C309" s="212" t="s">
        <v>5379</v>
      </c>
      <c r="D309" s="212" t="s">
        <v>5380</v>
      </c>
      <c r="E309" s="212" t="s">
        <v>384</v>
      </c>
      <c r="F309" s="212" t="s">
        <v>5381</v>
      </c>
      <c r="G309" s="212" t="s">
        <v>5382</v>
      </c>
      <c r="H309" s="212" t="s">
        <v>3048</v>
      </c>
      <c r="I309" s="213" t="str">
        <f t="shared" si="8"/>
        <v>รพช.</v>
      </c>
      <c r="J309" s="211" t="s">
        <v>3100</v>
      </c>
      <c r="K309" s="214">
        <v>60</v>
      </c>
      <c r="L309" s="212" t="s">
        <v>5345</v>
      </c>
      <c r="M309" s="212" t="s">
        <v>29</v>
      </c>
      <c r="N309" s="212" t="s">
        <v>5383</v>
      </c>
      <c r="O309" s="212" t="s">
        <v>5384</v>
      </c>
      <c r="P309" s="212" t="s">
        <v>5385</v>
      </c>
      <c r="Q309" s="212" t="s">
        <v>5386</v>
      </c>
      <c r="R309" s="212" t="s">
        <v>3113</v>
      </c>
      <c r="S309" s="210" t="str">
        <f t="shared" si="9"/>
        <v>5 / ประจวบคีรีขันธ์  / รพช. / F2</v>
      </c>
    </row>
    <row r="310" spans="1:19" hidden="1" x14ac:dyDescent="0.6">
      <c r="A310" s="99">
        <f>COUNTA($E$2:E310)</f>
        <v>309</v>
      </c>
      <c r="B310" s="211">
        <v>5</v>
      </c>
      <c r="C310" s="212" t="s">
        <v>5387</v>
      </c>
      <c r="D310" s="212" t="s">
        <v>5388</v>
      </c>
      <c r="E310" s="212" t="s">
        <v>386</v>
      </c>
      <c r="F310" s="212" t="s">
        <v>5389</v>
      </c>
      <c r="G310" s="212" t="s">
        <v>5390</v>
      </c>
      <c r="H310" s="212" t="s">
        <v>3048</v>
      </c>
      <c r="I310" s="213" t="str">
        <f t="shared" si="8"/>
        <v>รพช.</v>
      </c>
      <c r="J310" s="211" t="s">
        <v>3100</v>
      </c>
      <c r="K310" s="214">
        <v>30</v>
      </c>
      <c r="L310" s="212" t="s">
        <v>5345</v>
      </c>
      <c r="M310" s="212" t="s">
        <v>29</v>
      </c>
      <c r="N310" s="212" t="s">
        <v>5391</v>
      </c>
      <c r="O310" s="212" t="s">
        <v>5392</v>
      </c>
      <c r="P310" s="212" t="s">
        <v>5393</v>
      </c>
      <c r="Q310" s="212" t="s">
        <v>5169</v>
      </c>
      <c r="R310" s="212" t="s">
        <v>3121</v>
      </c>
      <c r="S310" s="210" t="str">
        <f t="shared" si="9"/>
        <v>5 / ประจวบคีรีขันธ์  / รพช. / F2</v>
      </c>
    </row>
    <row r="311" spans="1:19" hidden="1" x14ac:dyDescent="0.6">
      <c r="A311" s="99">
        <f>COUNTA($E$2:E311)</f>
        <v>310</v>
      </c>
      <c r="B311" s="211">
        <v>5</v>
      </c>
      <c r="C311" s="212" t="s">
        <v>5394</v>
      </c>
      <c r="D311" s="212" t="s">
        <v>5395</v>
      </c>
      <c r="E311" s="212" t="s">
        <v>387</v>
      </c>
      <c r="F311" s="212" t="s">
        <v>5396</v>
      </c>
      <c r="G311" s="212" t="s">
        <v>5397</v>
      </c>
      <c r="H311" s="212" t="s">
        <v>3048</v>
      </c>
      <c r="I311" s="213" t="str">
        <f t="shared" si="8"/>
        <v>รพช.</v>
      </c>
      <c r="J311" s="211" t="s">
        <v>3100</v>
      </c>
      <c r="K311" s="214">
        <v>60</v>
      </c>
      <c r="L311" s="212" t="s">
        <v>5345</v>
      </c>
      <c r="M311" s="212" t="s">
        <v>29</v>
      </c>
      <c r="N311" s="212" t="s">
        <v>5398</v>
      </c>
      <c r="O311" s="212" t="s">
        <v>5399</v>
      </c>
      <c r="P311" s="212" t="s">
        <v>5400</v>
      </c>
      <c r="Q311" s="212" t="s">
        <v>5401</v>
      </c>
      <c r="R311" s="212" t="s">
        <v>3062</v>
      </c>
      <c r="S311" s="210" t="str">
        <f t="shared" si="9"/>
        <v>5 / ประจวบคีรีขันธ์  / รพช. / F2</v>
      </c>
    </row>
    <row r="312" spans="1:19" hidden="1" x14ac:dyDescent="0.6">
      <c r="A312" s="99">
        <f>COUNTA($E$2:E312)</f>
        <v>311</v>
      </c>
      <c r="B312" s="211">
        <v>5</v>
      </c>
      <c r="C312" s="212" t="s">
        <v>5402</v>
      </c>
      <c r="D312" s="212" t="s">
        <v>5403</v>
      </c>
      <c r="E312" s="212" t="s">
        <v>350</v>
      </c>
      <c r="F312" s="212" t="s">
        <v>5404</v>
      </c>
      <c r="G312" s="212" t="s">
        <v>5405</v>
      </c>
      <c r="H312" s="212" t="s">
        <v>3202</v>
      </c>
      <c r="I312" s="213" t="str">
        <f t="shared" si="8"/>
        <v>รพท.</v>
      </c>
      <c r="J312" s="211" t="s">
        <v>3387</v>
      </c>
      <c r="K312" s="214">
        <v>442</v>
      </c>
      <c r="L312" s="212" t="s">
        <v>5406</v>
      </c>
      <c r="M312" s="212" t="s">
        <v>26</v>
      </c>
      <c r="N312" s="212" t="s">
        <v>5407</v>
      </c>
      <c r="O312" s="212" t="s">
        <v>5408</v>
      </c>
      <c r="P312" s="212" t="s">
        <v>5409</v>
      </c>
      <c r="Q312" s="212" t="s">
        <v>5410</v>
      </c>
      <c r="R312" s="212" t="s">
        <v>3043</v>
      </c>
      <c r="S312" s="210" t="str">
        <f t="shared" si="9"/>
        <v>5 / เพชรบุรี  / รพท. / S</v>
      </c>
    </row>
    <row r="313" spans="1:19" hidden="1" x14ac:dyDescent="0.6">
      <c r="A313" s="99">
        <f>COUNTA($E$2:E313)</f>
        <v>312</v>
      </c>
      <c r="B313" s="211">
        <v>5</v>
      </c>
      <c r="C313" s="212" t="s">
        <v>5411</v>
      </c>
      <c r="D313" s="212" t="s">
        <v>5412</v>
      </c>
      <c r="E313" s="212" t="s">
        <v>353</v>
      </c>
      <c r="F313" s="212" t="s">
        <v>5413</v>
      </c>
      <c r="G313" s="212" t="s">
        <v>5414</v>
      </c>
      <c r="H313" s="212" t="s">
        <v>3048</v>
      </c>
      <c r="I313" s="213" t="str">
        <f t="shared" si="8"/>
        <v>รพช.</v>
      </c>
      <c r="J313" s="211" t="s">
        <v>3049</v>
      </c>
      <c r="K313" s="214">
        <v>114</v>
      </c>
      <c r="L313" s="212" t="s">
        <v>5406</v>
      </c>
      <c r="M313" s="212" t="s">
        <v>26</v>
      </c>
      <c r="N313" s="212" t="s">
        <v>5415</v>
      </c>
      <c r="O313" s="212" t="s">
        <v>5416</v>
      </c>
      <c r="P313" s="212" t="s">
        <v>5417</v>
      </c>
      <c r="Q313" s="212" t="s">
        <v>5416</v>
      </c>
      <c r="R313" s="212" t="s">
        <v>3043</v>
      </c>
      <c r="S313" s="210" t="str">
        <f t="shared" si="9"/>
        <v>5 / เพชรบุรี  / รพช. / M2</v>
      </c>
    </row>
    <row r="314" spans="1:19" hidden="1" x14ac:dyDescent="0.6">
      <c r="A314" s="99">
        <f>COUNTA($E$2:E314)</f>
        <v>313</v>
      </c>
      <c r="B314" s="211">
        <v>5</v>
      </c>
      <c r="C314" s="212" t="s">
        <v>5418</v>
      </c>
      <c r="D314" s="212" t="s">
        <v>5419</v>
      </c>
      <c r="E314" s="212" t="s">
        <v>354</v>
      </c>
      <c r="F314" s="212" t="s">
        <v>5420</v>
      </c>
      <c r="G314" s="212" t="s">
        <v>5421</v>
      </c>
      <c r="H314" s="212" t="s">
        <v>3048</v>
      </c>
      <c r="I314" s="213" t="str">
        <f t="shared" si="8"/>
        <v>รพช.</v>
      </c>
      <c r="J314" s="211" t="s">
        <v>3076</v>
      </c>
      <c r="K314" s="214">
        <v>90</v>
      </c>
      <c r="L314" s="212" t="s">
        <v>5406</v>
      </c>
      <c r="M314" s="212" t="s">
        <v>26</v>
      </c>
      <c r="N314" s="212" t="s">
        <v>5422</v>
      </c>
      <c r="O314" s="212" t="s">
        <v>5423</v>
      </c>
      <c r="P314" s="212" t="s">
        <v>5424</v>
      </c>
      <c r="Q314" s="212" t="s">
        <v>5423</v>
      </c>
      <c r="R314" s="212" t="s">
        <v>3054</v>
      </c>
      <c r="S314" s="210" t="str">
        <f t="shared" si="9"/>
        <v>5 / เพชรบุรี  / รพช. / F1</v>
      </c>
    </row>
    <row r="315" spans="1:19" hidden="1" x14ac:dyDescent="0.6">
      <c r="A315" s="99">
        <f>COUNTA($E$2:E315)</f>
        <v>314</v>
      </c>
      <c r="B315" s="211">
        <v>5</v>
      </c>
      <c r="C315" s="212" t="s">
        <v>5425</v>
      </c>
      <c r="D315" s="212" t="s">
        <v>5426</v>
      </c>
      <c r="E315" s="212" t="s">
        <v>357</v>
      </c>
      <c r="F315" s="212" t="s">
        <v>5427</v>
      </c>
      <c r="G315" s="212" t="s">
        <v>5428</v>
      </c>
      <c r="H315" s="212" t="s">
        <v>3048</v>
      </c>
      <c r="I315" s="213" t="str">
        <f t="shared" si="8"/>
        <v>รพช.</v>
      </c>
      <c r="J315" s="211" t="s">
        <v>3100</v>
      </c>
      <c r="K315" s="214">
        <v>30</v>
      </c>
      <c r="L315" s="212" t="s">
        <v>5406</v>
      </c>
      <c r="M315" s="212" t="s">
        <v>26</v>
      </c>
      <c r="N315" s="212" t="s">
        <v>5429</v>
      </c>
      <c r="O315" s="212" t="s">
        <v>5430</v>
      </c>
      <c r="P315" s="212" t="s">
        <v>5431</v>
      </c>
      <c r="Q315" s="212" t="s">
        <v>5432</v>
      </c>
      <c r="R315" s="212" t="s">
        <v>3062</v>
      </c>
      <c r="S315" s="210" t="str">
        <f t="shared" si="9"/>
        <v>5 / เพชรบุรี  / รพช. / F2</v>
      </c>
    </row>
    <row r="316" spans="1:19" hidden="1" x14ac:dyDescent="0.6">
      <c r="A316" s="99">
        <f>COUNTA($E$2:E316)</f>
        <v>315</v>
      </c>
      <c r="B316" s="211">
        <v>5</v>
      </c>
      <c r="C316" s="212" t="s">
        <v>5433</v>
      </c>
      <c r="D316" s="212" t="s">
        <v>5434</v>
      </c>
      <c r="E316" s="212" t="s">
        <v>351</v>
      </c>
      <c r="F316" s="212" t="s">
        <v>5435</v>
      </c>
      <c r="G316" s="212" t="s">
        <v>5436</v>
      </c>
      <c r="H316" s="212" t="s">
        <v>3048</v>
      </c>
      <c r="I316" s="213" t="str">
        <f t="shared" si="8"/>
        <v>รพช.</v>
      </c>
      <c r="J316" s="211" t="s">
        <v>3100</v>
      </c>
      <c r="K316" s="214">
        <v>33</v>
      </c>
      <c r="L316" s="212" t="s">
        <v>5406</v>
      </c>
      <c r="M316" s="212" t="s">
        <v>26</v>
      </c>
      <c r="N316" s="212" t="s">
        <v>5437</v>
      </c>
      <c r="O316" s="212" t="s">
        <v>5438</v>
      </c>
      <c r="P316" s="212" t="s">
        <v>5439</v>
      </c>
      <c r="Q316" s="212" t="s">
        <v>5438</v>
      </c>
      <c r="R316" s="212" t="s">
        <v>3062</v>
      </c>
      <c r="S316" s="210" t="str">
        <f t="shared" si="9"/>
        <v>5 / เพชรบุรี  / รพช. / F2</v>
      </c>
    </row>
    <row r="317" spans="1:19" hidden="1" x14ac:dyDescent="0.6">
      <c r="A317" s="99">
        <f>COUNTA($E$2:E317)</f>
        <v>316</v>
      </c>
      <c r="B317" s="211">
        <v>5</v>
      </c>
      <c r="C317" s="212" t="s">
        <v>5440</v>
      </c>
      <c r="D317" s="212" t="s">
        <v>5441</v>
      </c>
      <c r="E317" s="212" t="s">
        <v>355</v>
      </c>
      <c r="F317" s="212" t="s">
        <v>5442</v>
      </c>
      <c r="G317" s="212" t="s">
        <v>5443</v>
      </c>
      <c r="H317" s="212" t="s">
        <v>3048</v>
      </c>
      <c r="I317" s="213" t="str">
        <f t="shared" si="8"/>
        <v>รพช.</v>
      </c>
      <c r="J317" s="211" t="s">
        <v>3100</v>
      </c>
      <c r="K317" s="214">
        <v>30</v>
      </c>
      <c r="L317" s="212" t="s">
        <v>5406</v>
      </c>
      <c r="M317" s="212" t="s">
        <v>26</v>
      </c>
      <c r="N317" s="212" t="s">
        <v>5444</v>
      </c>
      <c r="O317" s="212" t="s">
        <v>5445</v>
      </c>
      <c r="P317" s="212" t="s">
        <v>5446</v>
      </c>
      <c r="Q317" s="212" t="s">
        <v>5090</v>
      </c>
      <c r="R317" s="212" t="s">
        <v>3188</v>
      </c>
      <c r="S317" s="210" t="str">
        <f t="shared" si="9"/>
        <v>5 / เพชรบุรี  / รพช. / F2</v>
      </c>
    </row>
    <row r="318" spans="1:19" hidden="1" x14ac:dyDescent="0.6">
      <c r="A318" s="99">
        <f>COUNTA($E$2:E318)</f>
        <v>317</v>
      </c>
      <c r="B318" s="211">
        <v>5</v>
      </c>
      <c r="C318" s="212" t="s">
        <v>5447</v>
      </c>
      <c r="D318" s="212" t="s">
        <v>5448</v>
      </c>
      <c r="E318" s="212" t="s">
        <v>356</v>
      </c>
      <c r="F318" s="212" t="s">
        <v>5449</v>
      </c>
      <c r="G318" s="212" t="s">
        <v>5450</v>
      </c>
      <c r="H318" s="212" t="s">
        <v>3048</v>
      </c>
      <c r="I318" s="213" t="str">
        <f t="shared" si="8"/>
        <v>รพช.</v>
      </c>
      <c r="J318" s="211" t="s">
        <v>3100</v>
      </c>
      <c r="K318" s="214">
        <v>30</v>
      </c>
      <c r="L318" s="212" t="s">
        <v>5406</v>
      </c>
      <c r="M318" s="212" t="s">
        <v>26</v>
      </c>
      <c r="N318" s="212" t="s">
        <v>5451</v>
      </c>
      <c r="O318" s="212" t="s">
        <v>5452</v>
      </c>
      <c r="P318" s="212" t="s">
        <v>5453</v>
      </c>
      <c r="Q318" s="212" t="s">
        <v>5452</v>
      </c>
      <c r="R318" s="212" t="s">
        <v>3146</v>
      </c>
      <c r="S318" s="210" t="str">
        <f t="shared" si="9"/>
        <v>5 / เพชรบุรี  / รพช. / F2</v>
      </c>
    </row>
    <row r="319" spans="1:19" hidden="1" x14ac:dyDescent="0.6">
      <c r="A319" s="99">
        <f>COUNTA($E$2:E319)</f>
        <v>318</v>
      </c>
      <c r="B319" s="211">
        <v>5</v>
      </c>
      <c r="C319" s="212" t="s">
        <v>5454</v>
      </c>
      <c r="D319" s="212" t="s">
        <v>5455</v>
      </c>
      <c r="E319" s="212" t="s">
        <v>352</v>
      </c>
      <c r="F319" s="212" t="s">
        <v>5456</v>
      </c>
      <c r="G319" s="212" t="s">
        <v>5457</v>
      </c>
      <c r="H319" s="212" t="s">
        <v>3048</v>
      </c>
      <c r="I319" s="213" t="str">
        <f t="shared" si="8"/>
        <v>รพช.</v>
      </c>
      <c r="J319" s="211" t="s">
        <v>3100</v>
      </c>
      <c r="K319" s="214">
        <v>30</v>
      </c>
      <c r="L319" s="212" t="s">
        <v>5406</v>
      </c>
      <c r="M319" s="212" t="s">
        <v>26</v>
      </c>
      <c r="N319" s="212" t="s">
        <v>5458</v>
      </c>
      <c r="O319" s="212" t="s">
        <v>5459</v>
      </c>
      <c r="P319" s="212" t="s">
        <v>5460</v>
      </c>
      <c r="Q319" s="212" t="s">
        <v>5459</v>
      </c>
      <c r="R319" s="212" t="s">
        <v>3088</v>
      </c>
      <c r="S319" s="210" t="str">
        <f t="shared" si="9"/>
        <v>5 / เพชรบุรี  / รพช. / F2</v>
      </c>
    </row>
    <row r="320" spans="1:19" hidden="1" x14ac:dyDescent="0.6">
      <c r="A320" s="99">
        <f>COUNTA($E$2:E320)</f>
        <v>319</v>
      </c>
      <c r="B320" s="211">
        <v>5</v>
      </c>
      <c r="C320" s="212" t="s">
        <v>5461</v>
      </c>
      <c r="D320" s="212" t="s">
        <v>5462</v>
      </c>
      <c r="E320" s="212" t="s">
        <v>390</v>
      </c>
      <c r="F320" s="212" t="s">
        <v>5463</v>
      </c>
      <c r="G320" s="212" t="s">
        <v>5464</v>
      </c>
      <c r="H320" s="212" t="s">
        <v>3036</v>
      </c>
      <c r="I320" s="213" t="str">
        <f t="shared" si="8"/>
        <v>รพศ.</v>
      </c>
      <c r="J320" s="211" t="s">
        <v>3037</v>
      </c>
      <c r="K320" s="214">
        <v>864</v>
      </c>
      <c r="L320" s="212" t="s">
        <v>5465</v>
      </c>
      <c r="M320" s="212" t="s">
        <v>30</v>
      </c>
      <c r="N320" s="212" t="s">
        <v>5466</v>
      </c>
      <c r="O320" s="212" t="s">
        <v>5467</v>
      </c>
      <c r="P320" s="212" t="s">
        <v>5468</v>
      </c>
      <c r="Q320" s="212" t="s">
        <v>5469</v>
      </c>
      <c r="R320" s="212" t="s">
        <v>3054</v>
      </c>
      <c r="S320" s="210" t="str">
        <f t="shared" si="9"/>
        <v>5 / ราชบุรี  / รพศ. / A</v>
      </c>
    </row>
    <row r="321" spans="1:19" hidden="1" x14ac:dyDescent="0.6">
      <c r="A321" s="99">
        <f>COUNTA($E$2:E321)</f>
        <v>320</v>
      </c>
      <c r="B321" s="211">
        <v>5</v>
      </c>
      <c r="C321" s="212" t="s">
        <v>5470</v>
      </c>
      <c r="D321" s="212" t="s">
        <v>5471</v>
      </c>
      <c r="E321" s="212" t="s">
        <v>392</v>
      </c>
      <c r="F321" s="212" t="s">
        <v>5472</v>
      </c>
      <c r="G321" s="212" t="s">
        <v>5473</v>
      </c>
      <c r="H321" s="212" t="s">
        <v>3202</v>
      </c>
      <c r="I321" s="213" t="str">
        <f t="shared" si="8"/>
        <v>รพท.</v>
      </c>
      <c r="J321" s="211" t="s">
        <v>3387</v>
      </c>
      <c r="K321" s="214">
        <v>340</v>
      </c>
      <c r="L321" s="212" t="s">
        <v>5465</v>
      </c>
      <c r="M321" s="212" t="s">
        <v>30</v>
      </c>
      <c r="N321" s="212" t="s">
        <v>5474</v>
      </c>
      <c r="O321" s="212" t="s">
        <v>5475</v>
      </c>
      <c r="P321" s="212" t="s">
        <v>5476</v>
      </c>
      <c r="Q321" s="212" t="s">
        <v>5475</v>
      </c>
      <c r="R321" s="212" t="s">
        <v>3054</v>
      </c>
      <c r="S321" s="210" t="str">
        <f t="shared" si="9"/>
        <v>5 / ราชบุรี  / รพท. / S</v>
      </c>
    </row>
    <row r="322" spans="1:19" hidden="1" x14ac:dyDescent="0.6">
      <c r="A322" s="99">
        <f>COUNTA($E$2:E322)</f>
        <v>321</v>
      </c>
      <c r="B322" s="211">
        <v>5</v>
      </c>
      <c r="C322" s="212" t="s">
        <v>5477</v>
      </c>
      <c r="D322" s="212" t="s">
        <v>5478</v>
      </c>
      <c r="E322" s="212" t="s">
        <v>391</v>
      </c>
      <c r="F322" s="212" t="s">
        <v>5479</v>
      </c>
      <c r="G322" s="212" t="s">
        <v>5480</v>
      </c>
      <c r="H322" s="212" t="s">
        <v>3202</v>
      </c>
      <c r="I322" s="213" t="str">
        <f t="shared" si="8"/>
        <v>รพท.</v>
      </c>
      <c r="J322" s="211" t="s">
        <v>3203</v>
      </c>
      <c r="K322" s="214">
        <v>272</v>
      </c>
      <c r="L322" s="212" t="s">
        <v>5465</v>
      </c>
      <c r="M322" s="212" t="s">
        <v>30</v>
      </c>
      <c r="N322" s="212" t="s">
        <v>5481</v>
      </c>
      <c r="O322" s="212" t="s">
        <v>5482</v>
      </c>
      <c r="P322" s="212" t="s">
        <v>5483</v>
      </c>
      <c r="Q322" s="212" t="s">
        <v>5484</v>
      </c>
      <c r="R322" s="212" t="s">
        <v>3121</v>
      </c>
      <c r="S322" s="210" t="str">
        <f t="shared" si="9"/>
        <v>5 / ราชบุรี  / รพท. / M1</v>
      </c>
    </row>
    <row r="323" spans="1:19" hidden="1" x14ac:dyDescent="0.6">
      <c r="A323" s="99">
        <f>COUNTA($E$2:E323)</f>
        <v>322</v>
      </c>
      <c r="B323" s="211">
        <v>5</v>
      </c>
      <c r="C323" s="212" t="s">
        <v>5485</v>
      </c>
      <c r="D323" s="212" t="s">
        <v>5486</v>
      </c>
      <c r="E323" s="212" t="s">
        <v>393</v>
      </c>
      <c r="F323" s="212" t="s">
        <v>5487</v>
      </c>
      <c r="G323" s="212" t="s">
        <v>5488</v>
      </c>
      <c r="H323" s="212" t="s">
        <v>3202</v>
      </c>
      <c r="I323" s="213" t="str">
        <f t="shared" ref="I323:I386" si="10">IF(H323="โรงพยาบาลศูนย์","รพศ.",IF(H323="โรงพยาบาลชุมชน","รพช.","รพท."))</f>
        <v>รพท.</v>
      </c>
      <c r="J323" s="211" t="s">
        <v>3203</v>
      </c>
      <c r="K323" s="214">
        <v>340</v>
      </c>
      <c r="L323" s="212" t="s">
        <v>5465</v>
      </c>
      <c r="M323" s="212" t="s">
        <v>30</v>
      </c>
      <c r="N323" s="212" t="s">
        <v>5489</v>
      </c>
      <c r="O323" s="212" t="s">
        <v>5490</v>
      </c>
      <c r="P323" s="212" t="s">
        <v>5491</v>
      </c>
      <c r="Q323" s="212" t="s">
        <v>5490</v>
      </c>
      <c r="R323" s="212" t="s">
        <v>3043</v>
      </c>
      <c r="S323" s="210" t="str">
        <f t="shared" ref="S323:S386" si="11">CONCATENATE(B323," / ",M323," "," / ",I323," / ",J323)</f>
        <v>5 / ราชบุรี  / รพท. / M1</v>
      </c>
    </row>
    <row r="324" spans="1:19" hidden="1" x14ac:dyDescent="0.6">
      <c r="A324" s="99">
        <f>COUNTA($E$2:E324)</f>
        <v>323</v>
      </c>
      <c r="B324" s="211">
        <v>5</v>
      </c>
      <c r="C324" s="212" t="s">
        <v>5492</v>
      </c>
      <c r="D324" s="212" t="s">
        <v>5493</v>
      </c>
      <c r="E324" s="212" t="s">
        <v>399</v>
      </c>
      <c r="F324" s="212" t="s">
        <v>5494</v>
      </c>
      <c r="G324" s="212" t="s">
        <v>5495</v>
      </c>
      <c r="H324" s="212" t="s">
        <v>3048</v>
      </c>
      <c r="I324" s="213" t="str">
        <f t="shared" si="10"/>
        <v>รพช.</v>
      </c>
      <c r="J324" s="211" t="s">
        <v>3076</v>
      </c>
      <c r="K324" s="214">
        <v>60</v>
      </c>
      <c r="L324" s="212" t="s">
        <v>5465</v>
      </c>
      <c r="M324" s="212" t="s">
        <v>30</v>
      </c>
      <c r="N324" s="212" t="s">
        <v>5496</v>
      </c>
      <c r="O324" s="212" t="s">
        <v>5497</v>
      </c>
      <c r="P324" s="212" t="s">
        <v>5498</v>
      </c>
      <c r="Q324" s="212" t="s">
        <v>5497</v>
      </c>
      <c r="R324" s="212" t="s">
        <v>3188</v>
      </c>
      <c r="S324" s="210" t="str">
        <f t="shared" si="11"/>
        <v>5 / ราชบุรี  / รพช. / F1</v>
      </c>
    </row>
    <row r="325" spans="1:19" hidden="1" x14ac:dyDescent="0.6">
      <c r="A325" s="99">
        <f>COUNTA($E$2:E325)</f>
        <v>324</v>
      </c>
      <c r="B325" s="211">
        <v>5</v>
      </c>
      <c r="C325" s="212" t="s">
        <v>5499</v>
      </c>
      <c r="D325" s="212" t="s">
        <v>5500</v>
      </c>
      <c r="E325" s="212" t="s">
        <v>396</v>
      </c>
      <c r="F325" s="212" t="s">
        <v>5501</v>
      </c>
      <c r="G325" s="212" t="s">
        <v>5502</v>
      </c>
      <c r="H325" s="212" t="s">
        <v>3048</v>
      </c>
      <c r="I325" s="213" t="str">
        <f t="shared" si="10"/>
        <v>รพช.</v>
      </c>
      <c r="J325" s="211" t="s">
        <v>3100</v>
      </c>
      <c r="K325" s="214">
        <v>35</v>
      </c>
      <c r="L325" s="212" t="s">
        <v>5465</v>
      </c>
      <c r="M325" s="212" t="s">
        <v>30</v>
      </c>
      <c r="N325" s="212" t="s">
        <v>5489</v>
      </c>
      <c r="O325" s="212" t="s">
        <v>5490</v>
      </c>
      <c r="P325" s="212" t="s">
        <v>5503</v>
      </c>
      <c r="Q325" s="212" t="s">
        <v>5504</v>
      </c>
      <c r="R325" s="212" t="s">
        <v>3208</v>
      </c>
      <c r="S325" s="210" t="str">
        <f t="shared" si="11"/>
        <v>5 / ราชบุรี  / รพช. / F2</v>
      </c>
    </row>
    <row r="326" spans="1:19" hidden="1" x14ac:dyDescent="0.6">
      <c r="A326" s="99">
        <f>COUNTA($E$2:E326)</f>
        <v>325</v>
      </c>
      <c r="B326" s="211">
        <v>5</v>
      </c>
      <c r="C326" s="212" t="s">
        <v>5505</v>
      </c>
      <c r="D326" s="212" t="s">
        <v>5506</v>
      </c>
      <c r="E326" s="212" t="s">
        <v>395</v>
      </c>
      <c r="F326" s="212" t="s">
        <v>5507</v>
      </c>
      <c r="G326" s="212" t="s">
        <v>5508</v>
      </c>
      <c r="H326" s="212" t="s">
        <v>3048</v>
      </c>
      <c r="I326" s="213" t="str">
        <f t="shared" si="10"/>
        <v>รพช.</v>
      </c>
      <c r="J326" s="211" t="s">
        <v>3100</v>
      </c>
      <c r="K326" s="214">
        <v>48</v>
      </c>
      <c r="L326" s="212" t="s">
        <v>5465</v>
      </c>
      <c r="M326" s="212" t="s">
        <v>30</v>
      </c>
      <c r="N326" s="212" t="s">
        <v>5509</v>
      </c>
      <c r="O326" s="212" t="s">
        <v>5510</v>
      </c>
      <c r="P326" s="212" t="s">
        <v>5511</v>
      </c>
      <c r="Q326" s="212" t="s">
        <v>5512</v>
      </c>
      <c r="R326" s="212" t="s">
        <v>3062</v>
      </c>
      <c r="S326" s="210" t="str">
        <f t="shared" si="11"/>
        <v>5 / ราชบุรี  / รพช. / F2</v>
      </c>
    </row>
    <row r="327" spans="1:19" hidden="1" x14ac:dyDescent="0.6">
      <c r="A327" s="99">
        <f>COUNTA($E$2:E327)</f>
        <v>326</v>
      </c>
      <c r="B327" s="211">
        <v>5</v>
      </c>
      <c r="C327" s="212" t="s">
        <v>5513</v>
      </c>
      <c r="D327" s="212" t="s">
        <v>5514</v>
      </c>
      <c r="E327" s="212" t="s">
        <v>397</v>
      </c>
      <c r="F327" s="212" t="s">
        <v>5515</v>
      </c>
      <c r="G327" s="212" t="s">
        <v>5516</v>
      </c>
      <c r="H327" s="212" t="s">
        <v>3048</v>
      </c>
      <c r="I327" s="213" t="str">
        <f t="shared" si="10"/>
        <v>รพช.</v>
      </c>
      <c r="J327" s="211" t="s">
        <v>3100</v>
      </c>
      <c r="K327" s="214">
        <v>60</v>
      </c>
      <c r="L327" s="212" t="s">
        <v>5465</v>
      </c>
      <c r="M327" s="212" t="s">
        <v>30</v>
      </c>
      <c r="N327" s="212" t="s">
        <v>5517</v>
      </c>
      <c r="O327" s="212" t="s">
        <v>5518</v>
      </c>
      <c r="P327" s="212" t="s">
        <v>5519</v>
      </c>
      <c r="Q327" s="212" t="s">
        <v>5518</v>
      </c>
      <c r="R327" s="212" t="s">
        <v>3188</v>
      </c>
      <c r="S327" s="210" t="str">
        <f t="shared" si="11"/>
        <v>5 / ราชบุรี  / รพช. / F2</v>
      </c>
    </row>
    <row r="328" spans="1:19" hidden="1" x14ac:dyDescent="0.6">
      <c r="A328" s="99">
        <f>COUNTA($E$2:E328)</f>
        <v>327</v>
      </c>
      <c r="B328" s="211">
        <v>5</v>
      </c>
      <c r="C328" s="212" t="s">
        <v>5520</v>
      </c>
      <c r="D328" s="212" t="s">
        <v>5521</v>
      </c>
      <c r="E328" s="212" t="s">
        <v>398</v>
      </c>
      <c r="F328" s="212" t="s">
        <v>5522</v>
      </c>
      <c r="G328" s="212" t="s">
        <v>5523</v>
      </c>
      <c r="H328" s="212" t="s">
        <v>3048</v>
      </c>
      <c r="I328" s="213" t="str">
        <f t="shared" si="10"/>
        <v>รพช.</v>
      </c>
      <c r="J328" s="211" t="s">
        <v>3100</v>
      </c>
      <c r="K328" s="214">
        <v>38</v>
      </c>
      <c r="L328" s="212" t="s">
        <v>5465</v>
      </c>
      <c r="M328" s="212" t="s">
        <v>30</v>
      </c>
      <c r="N328" s="212" t="s">
        <v>5524</v>
      </c>
      <c r="O328" s="212" t="s">
        <v>5525</v>
      </c>
      <c r="P328" s="212" t="s">
        <v>5526</v>
      </c>
      <c r="Q328" s="212" t="s">
        <v>5525</v>
      </c>
      <c r="R328" s="212" t="s">
        <v>3062</v>
      </c>
      <c r="S328" s="210" t="str">
        <f t="shared" si="11"/>
        <v>5 / ราชบุรี  / รพช. / F2</v>
      </c>
    </row>
    <row r="329" spans="1:19" hidden="1" x14ac:dyDescent="0.6">
      <c r="A329" s="99">
        <f>COUNTA($E$2:E329)</f>
        <v>328</v>
      </c>
      <c r="B329" s="211">
        <v>5</v>
      </c>
      <c r="C329" s="212" t="s">
        <v>5527</v>
      </c>
      <c r="D329" s="212" t="s">
        <v>5528</v>
      </c>
      <c r="E329" s="212" t="s">
        <v>394</v>
      </c>
      <c r="F329" s="212" t="s">
        <v>5529</v>
      </c>
      <c r="G329" s="212" t="s">
        <v>5530</v>
      </c>
      <c r="H329" s="212" t="s">
        <v>3048</v>
      </c>
      <c r="I329" s="213" t="str">
        <f t="shared" si="10"/>
        <v>รพช.</v>
      </c>
      <c r="J329" s="211" t="s">
        <v>3100</v>
      </c>
      <c r="K329" s="214">
        <v>60</v>
      </c>
      <c r="L329" s="212" t="s">
        <v>5465</v>
      </c>
      <c r="M329" s="212" t="s">
        <v>30</v>
      </c>
      <c r="N329" s="212" t="s">
        <v>5531</v>
      </c>
      <c r="O329" s="212" t="s">
        <v>5532</v>
      </c>
      <c r="P329" s="212" t="s">
        <v>5533</v>
      </c>
      <c r="Q329" s="212" t="s">
        <v>5534</v>
      </c>
      <c r="R329" s="212" t="s">
        <v>3062</v>
      </c>
      <c r="S329" s="210" t="str">
        <f t="shared" si="11"/>
        <v>5 / ราชบุรี  / รพช. / F2</v>
      </c>
    </row>
    <row r="330" spans="1:19" hidden="1" x14ac:dyDescent="0.6">
      <c r="A330" s="99">
        <f>COUNTA($E$2:E330)</f>
        <v>329</v>
      </c>
      <c r="B330" s="211">
        <v>5</v>
      </c>
      <c r="C330" s="212" t="s">
        <v>5535</v>
      </c>
      <c r="D330" s="212" t="s">
        <v>5536</v>
      </c>
      <c r="E330" s="212" t="s">
        <v>400</v>
      </c>
      <c r="F330" s="212" t="s">
        <v>5537</v>
      </c>
      <c r="G330" s="212" t="s">
        <v>5538</v>
      </c>
      <c r="H330" s="212" t="s">
        <v>3048</v>
      </c>
      <c r="I330" s="213" t="str">
        <f t="shared" si="10"/>
        <v>รพช.</v>
      </c>
      <c r="J330" s="211" t="s">
        <v>3183</v>
      </c>
      <c r="K330" s="214">
        <v>30</v>
      </c>
      <c r="L330" s="212" t="s">
        <v>5465</v>
      </c>
      <c r="M330" s="212" t="s">
        <v>30</v>
      </c>
      <c r="N330" s="212" t="s">
        <v>5539</v>
      </c>
      <c r="O330" s="212" t="s">
        <v>5540</v>
      </c>
      <c r="P330" s="212" t="s">
        <v>5541</v>
      </c>
      <c r="Q330" s="212" t="s">
        <v>5540</v>
      </c>
      <c r="R330" s="212" t="s">
        <v>3146</v>
      </c>
      <c r="S330" s="210" t="str">
        <f t="shared" si="11"/>
        <v>5 / ราชบุรี  / รพช. / F3</v>
      </c>
    </row>
    <row r="331" spans="1:19" hidden="1" x14ac:dyDescent="0.6">
      <c r="A331" s="99">
        <f>COUNTA($E$2:E331)</f>
        <v>330</v>
      </c>
      <c r="B331" s="211">
        <v>5</v>
      </c>
      <c r="C331" s="212" t="s">
        <v>5542</v>
      </c>
      <c r="D331" s="212" t="s">
        <v>5543</v>
      </c>
      <c r="E331" s="212" t="s">
        <v>401</v>
      </c>
      <c r="F331" s="212" t="s">
        <v>5544</v>
      </c>
      <c r="G331" s="212" t="s">
        <v>5545</v>
      </c>
      <c r="H331" s="212" t="s">
        <v>3202</v>
      </c>
      <c r="I331" s="213" t="str">
        <f t="shared" si="10"/>
        <v>รพท.</v>
      </c>
      <c r="J331" s="211" t="s">
        <v>3387</v>
      </c>
      <c r="K331" s="214">
        <v>282</v>
      </c>
      <c r="L331" s="212" t="s">
        <v>5546</v>
      </c>
      <c r="M331" s="212" t="s">
        <v>31</v>
      </c>
      <c r="N331" s="212" t="s">
        <v>5547</v>
      </c>
      <c r="O331" s="212" t="s">
        <v>5548</v>
      </c>
      <c r="P331" s="212" t="s">
        <v>5549</v>
      </c>
      <c r="Q331" s="212" t="s">
        <v>5550</v>
      </c>
      <c r="R331" s="212" t="s">
        <v>3043</v>
      </c>
      <c r="S331" s="210" t="str">
        <f t="shared" si="11"/>
        <v>5 / สมุทรสงคราม  / รพท. / S</v>
      </c>
    </row>
    <row r="332" spans="1:19" hidden="1" x14ac:dyDescent="0.6">
      <c r="A332" s="99">
        <f>COUNTA($E$2:E332)</f>
        <v>331</v>
      </c>
      <c r="B332" s="211">
        <v>5</v>
      </c>
      <c r="C332" s="212" t="s">
        <v>5551</v>
      </c>
      <c r="D332" s="212" t="s">
        <v>5552</v>
      </c>
      <c r="E332" s="212" t="s">
        <v>402</v>
      </c>
      <c r="F332" s="212" t="s">
        <v>5553</v>
      </c>
      <c r="G332" s="212" t="s">
        <v>5554</v>
      </c>
      <c r="H332" s="212" t="s">
        <v>3048</v>
      </c>
      <c r="I332" s="213" t="str">
        <f t="shared" si="10"/>
        <v>รพช.</v>
      </c>
      <c r="J332" s="211" t="s">
        <v>3076</v>
      </c>
      <c r="K332" s="214">
        <v>90</v>
      </c>
      <c r="L332" s="212" t="s">
        <v>5546</v>
      </c>
      <c r="M332" s="212" t="s">
        <v>31</v>
      </c>
      <c r="N332" s="212" t="s">
        <v>5555</v>
      </c>
      <c r="O332" s="212" t="s">
        <v>5556</v>
      </c>
      <c r="P332" s="212" t="s">
        <v>5557</v>
      </c>
      <c r="Q332" s="212" t="s">
        <v>5558</v>
      </c>
      <c r="R332" s="212" t="s">
        <v>3113</v>
      </c>
      <c r="S332" s="210" t="str">
        <f t="shared" si="11"/>
        <v>5 / สมุทรสงคราม  / รพช. / F1</v>
      </c>
    </row>
    <row r="333" spans="1:19" hidden="1" x14ac:dyDescent="0.6">
      <c r="A333" s="99">
        <f>COUNTA($E$2:E333)</f>
        <v>332</v>
      </c>
      <c r="B333" s="211">
        <v>5</v>
      </c>
      <c r="C333" s="212" t="s">
        <v>5559</v>
      </c>
      <c r="D333" s="212" t="s">
        <v>5560</v>
      </c>
      <c r="E333" s="212" t="s">
        <v>403</v>
      </c>
      <c r="F333" s="212" t="s">
        <v>5561</v>
      </c>
      <c r="G333" s="212" t="s">
        <v>5562</v>
      </c>
      <c r="H333" s="212" t="s">
        <v>3048</v>
      </c>
      <c r="I333" s="213" t="str">
        <f t="shared" si="10"/>
        <v>รพช.</v>
      </c>
      <c r="J333" s="211" t="s">
        <v>3100</v>
      </c>
      <c r="K333" s="214">
        <v>33</v>
      </c>
      <c r="L333" s="212" t="s">
        <v>5546</v>
      </c>
      <c r="M333" s="212" t="s">
        <v>31</v>
      </c>
      <c r="N333" s="212" t="s">
        <v>5563</v>
      </c>
      <c r="O333" s="212" t="s">
        <v>5564</v>
      </c>
      <c r="P333" s="212" t="s">
        <v>5565</v>
      </c>
      <c r="Q333" s="212" t="s">
        <v>5566</v>
      </c>
      <c r="R333" s="212" t="s">
        <v>3300</v>
      </c>
      <c r="S333" s="210" t="str">
        <f t="shared" si="11"/>
        <v>5 / สมุทรสงคราม  / รพช. / F2</v>
      </c>
    </row>
    <row r="334" spans="1:19" hidden="1" x14ac:dyDescent="0.6">
      <c r="A334" s="99">
        <f>COUNTA($E$2:E334)</f>
        <v>333</v>
      </c>
      <c r="B334" s="211">
        <v>5</v>
      </c>
      <c r="C334" s="212" t="s">
        <v>5567</v>
      </c>
      <c r="D334" s="212" t="s">
        <v>5568</v>
      </c>
      <c r="E334" s="212" t="s">
        <v>404</v>
      </c>
      <c r="F334" s="212" t="s">
        <v>5569</v>
      </c>
      <c r="G334" s="212" t="s">
        <v>5570</v>
      </c>
      <c r="H334" s="212" t="s">
        <v>3036</v>
      </c>
      <c r="I334" s="213" t="str">
        <f t="shared" si="10"/>
        <v>รพศ.</v>
      </c>
      <c r="J334" s="211" t="s">
        <v>3037</v>
      </c>
      <c r="K334" s="214">
        <v>696</v>
      </c>
      <c r="L334" s="212" t="s">
        <v>5571</v>
      </c>
      <c r="M334" s="212" t="s">
        <v>32</v>
      </c>
      <c r="N334" s="212" t="s">
        <v>5572</v>
      </c>
      <c r="O334" s="212" t="s">
        <v>5573</v>
      </c>
      <c r="P334" s="212" t="s">
        <v>5574</v>
      </c>
      <c r="Q334" s="212" t="s">
        <v>5575</v>
      </c>
      <c r="R334" s="212" t="s">
        <v>3043</v>
      </c>
      <c r="S334" s="210" t="str">
        <f t="shared" si="11"/>
        <v>5 / สมุทรสาคร  / รพศ. / A</v>
      </c>
    </row>
    <row r="335" spans="1:19" hidden="1" x14ac:dyDescent="0.6">
      <c r="A335" s="99">
        <f>COUNTA($E$2:E335)</f>
        <v>334</v>
      </c>
      <c r="B335" s="211">
        <v>5</v>
      </c>
      <c r="C335" s="212" t="s">
        <v>5576</v>
      </c>
      <c r="D335" s="212" t="s">
        <v>5577</v>
      </c>
      <c r="E335" s="212" t="s">
        <v>405</v>
      </c>
      <c r="F335" s="212" t="s">
        <v>5578</v>
      </c>
      <c r="G335" s="212" t="s">
        <v>5579</v>
      </c>
      <c r="H335" s="212" t="s">
        <v>3202</v>
      </c>
      <c r="I335" s="213" t="str">
        <f t="shared" si="10"/>
        <v>รพท.</v>
      </c>
      <c r="J335" s="211" t="s">
        <v>3387</v>
      </c>
      <c r="K335" s="214">
        <v>300</v>
      </c>
      <c r="L335" s="212" t="s">
        <v>5571</v>
      </c>
      <c r="M335" s="212" t="s">
        <v>32</v>
      </c>
      <c r="N335" s="212" t="s">
        <v>5580</v>
      </c>
      <c r="O335" s="212" t="s">
        <v>5581</v>
      </c>
      <c r="P335" s="212" t="s">
        <v>5582</v>
      </c>
      <c r="Q335" s="212" t="s">
        <v>5583</v>
      </c>
      <c r="R335" s="212" t="s">
        <v>3043</v>
      </c>
      <c r="S335" s="210" t="str">
        <f t="shared" si="11"/>
        <v>5 / สมุทรสาคร  / รพท. / S</v>
      </c>
    </row>
    <row r="336" spans="1:19" hidden="1" x14ac:dyDescent="0.6">
      <c r="A336" s="99">
        <f>COUNTA($E$2:E336)</f>
        <v>335</v>
      </c>
      <c r="B336" s="211">
        <v>5</v>
      </c>
      <c r="C336" s="212" t="s">
        <v>5584</v>
      </c>
      <c r="D336" s="212" t="s">
        <v>5585</v>
      </c>
      <c r="E336" s="212" t="s">
        <v>406</v>
      </c>
      <c r="F336" s="212" t="s">
        <v>5586</v>
      </c>
      <c r="G336" s="212" t="s">
        <v>5587</v>
      </c>
      <c r="H336" s="212" t="s">
        <v>3036</v>
      </c>
      <c r="I336" s="213" t="str">
        <f t="shared" si="10"/>
        <v>รพศ.</v>
      </c>
      <c r="J336" s="211" t="s">
        <v>3037</v>
      </c>
      <c r="K336" s="214">
        <v>710</v>
      </c>
      <c r="L336" s="212" t="s">
        <v>5588</v>
      </c>
      <c r="M336" s="212" t="s">
        <v>33</v>
      </c>
      <c r="N336" s="212" t="s">
        <v>5589</v>
      </c>
      <c r="O336" s="212" t="s">
        <v>5590</v>
      </c>
      <c r="P336" s="212" t="s">
        <v>5591</v>
      </c>
      <c r="Q336" s="212" t="s">
        <v>5592</v>
      </c>
      <c r="R336" s="212" t="s">
        <v>3043</v>
      </c>
      <c r="S336" s="210" t="str">
        <f t="shared" si="11"/>
        <v>5 / สุพรรณบุรี  / รพศ. / A</v>
      </c>
    </row>
    <row r="337" spans="1:19" hidden="1" x14ac:dyDescent="0.6">
      <c r="A337" s="99">
        <f>COUNTA($E$2:E337)</f>
        <v>336</v>
      </c>
      <c r="B337" s="211">
        <v>5</v>
      </c>
      <c r="C337" s="212" t="s">
        <v>5593</v>
      </c>
      <c r="D337" s="212" t="s">
        <v>5594</v>
      </c>
      <c r="E337" s="212" t="s">
        <v>407</v>
      </c>
      <c r="F337" s="212" t="s">
        <v>5595</v>
      </c>
      <c r="G337" s="212" t="s">
        <v>5596</v>
      </c>
      <c r="H337" s="212" t="s">
        <v>3202</v>
      </c>
      <c r="I337" s="213" t="str">
        <f t="shared" si="10"/>
        <v>รพท.</v>
      </c>
      <c r="J337" s="211" t="s">
        <v>3203</v>
      </c>
      <c r="K337" s="214">
        <v>262</v>
      </c>
      <c r="L337" s="212" t="s">
        <v>5588</v>
      </c>
      <c r="M337" s="212" t="s">
        <v>33</v>
      </c>
      <c r="N337" s="212" t="s">
        <v>5597</v>
      </c>
      <c r="O337" s="212" t="s">
        <v>5598</v>
      </c>
      <c r="P337" s="212" t="s">
        <v>5599</v>
      </c>
      <c r="Q337" s="212" t="s">
        <v>5598</v>
      </c>
      <c r="R337" s="212" t="s">
        <v>3043</v>
      </c>
      <c r="S337" s="210" t="str">
        <f t="shared" si="11"/>
        <v>5 / สุพรรณบุรี  / รพท. / M1</v>
      </c>
    </row>
    <row r="338" spans="1:19" hidden="1" x14ac:dyDescent="0.6">
      <c r="A338" s="99">
        <f>COUNTA($E$2:E338)</f>
        <v>337</v>
      </c>
      <c r="B338" s="211">
        <v>5</v>
      </c>
      <c r="C338" s="212" t="s">
        <v>5600</v>
      </c>
      <c r="D338" s="212" t="s">
        <v>5601</v>
      </c>
      <c r="E338" s="212" t="s">
        <v>414</v>
      </c>
      <c r="F338" s="212" t="s">
        <v>5602</v>
      </c>
      <c r="G338" s="212" t="s">
        <v>5603</v>
      </c>
      <c r="H338" s="212" t="s">
        <v>3048</v>
      </c>
      <c r="I338" s="213" t="str">
        <f t="shared" si="10"/>
        <v>รพช.</v>
      </c>
      <c r="J338" s="211" t="s">
        <v>3049</v>
      </c>
      <c r="K338" s="214">
        <v>133</v>
      </c>
      <c r="L338" s="212" t="s">
        <v>5588</v>
      </c>
      <c r="M338" s="212" t="s">
        <v>33</v>
      </c>
      <c r="N338" s="212" t="s">
        <v>5604</v>
      </c>
      <c r="O338" s="212" t="s">
        <v>5605</v>
      </c>
      <c r="P338" s="212" t="s">
        <v>5606</v>
      </c>
      <c r="Q338" s="212" t="s">
        <v>5607</v>
      </c>
      <c r="R338" s="212" t="s">
        <v>5112</v>
      </c>
      <c r="S338" s="210" t="str">
        <f t="shared" si="11"/>
        <v>5 / สุพรรณบุรี  / รพช. / M2</v>
      </c>
    </row>
    <row r="339" spans="1:19" hidden="1" x14ac:dyDescent="0.6">
      <c r="A339" s="99">
        <f>COUNTA($E$2:E339)</f>
        <v>338</v>
      </c>
      <c r="B339" s="211">
        <v>5</v>
      </c>
      <c r="C339" s="212" t="s">
        <v>5608</v>
      </c>
      <c r="D339" s="212" t="s">
        <v>5609</v>
      </c>
      <c r="E339" s="212" t="s">
        <v>409</v>
      </c>
      <c r="F339" s="212" t="s">
        <v>5610</v>
      </c>
      <c r="G339" s="212" t="s">
        <v>5611</v>
      </c>
      <c r="H339" s="212" t="s">
        <v>3048</v>
      </c>
      <c r="I339" s="213" t="str">
        <f t="shared" si="10"/>
        <v>รพช.</v>
      </c>
      <c r="J339" s="211" t="s">
        <v>3076</v>
      </c>
      <c r="K339" s="214">
        <v>111</v>
      </c>
      <c r="L339" s="212" t="s">
        <v>5588</v>
      </c>
      <c r="M339" s="212" t="s">
        <v>33</v>
      </c>
      <c r="N339" s="212" t="s">
        <v>5612</v>
      </c>
      <c r="O339" s="212" t="s">
        <v>5613</v>
      </c>
      <c r="P339" s="212" t="s">
        <v>5614</v>
      </c>
      <c r="Q339" s="212" t="s">
        <v>5613</v>
      </c>
      <c r="R339" s="212" t="s">
        <v>3054</v>
      </c>
      <c r="S339" s="210" t="str">
        <f t="shared" si="11"/>
        <v>5 / สุพรรณบุรี  / รพช. / F1</v>
      </c>
    </row>
    <row r="340" spans="1:19" hidden="1" x14ac:dyDescent="0.6">
      <c r="A340" s="99">
        <f>COUNTA($E$2:E340)</f>
        <v>339</v>
      </c>
      <c r="B340" s="211">
        <v>5</v>
      </c>
      <c r="C340" s="212" t="s">
        <v>5615</v>
      </c>
      <c r="D340" s="212" t="s">
        <v>5616</v>
      </c>
      <c r="E340" s="212" t="s">
        <v>408</v>
      </c>
      <c r="F340" s="212" t="s">
        <v>5617</v>
      </c>
      <c r="G340" s="212" t="s">
        <v>5618</v>
      </c>
      <c r="H340" s="212" t="s">
        <v>3048</v>
      </c>
      <c r="I340" s="213" t="str">
        <f t="shared" si="10"/>
        <v>รพช.</v>
      </c>
      <c r="J340" s="211" t="s">
        <v>3076</v>
      </c>
      <c r="K340" s="214">
        <v>109</v>
      </c>
      <c r="L340" s="212" t="s">
        <v>5588</v>
      </c>
      <c r="M340" s="212" t="s">
        <v>33</v>
      </c>
      <c r="N340" s="212" t="s">
        <v>5619</v>
      </c>
      <c r="O340" s="212" t="s">
        <v>5620</v>
      </c>
      <c r="P340" s="212" t="s">
        <v>5621</v>
      </c>
      <c r="Q340" s="212" t="s">
        <v>5622</v>
      </c>
      <c r="R340" s="212" t="s">
        <v>3208</v>
      </c>
      <c r="S340" s="210" t="str">
        <f t="shared" si="11"/>
        <v>5 / สุพรรณบุรี  / รพช. / F1</v>
      </c>
    </row>
    <row r="341" spans="1:19" hidden="1" x14ac:dyDescent="0.6">
      <c r="A341" s="99">
        <f>COUNTA($E$2:E341)</f>
        <v>340</v>
      </c>
      <c r="B341" s="211">
        <v>5</v>
      </c>
      <c r="C341" s="212" t="s">
        <v>5623</v>
      </c>
      <c r="D341" s="212" t="s">
        <v>5624</v>
      </c>
      <c r="E341" s="212" t="s">
        <v>412</v>
      </c>
      <c r="F341" s="212" t="s">
        <v>5625</v>
      </c>
      <c r="G341" s="212" t="s">
        <v>5626</v>
      </c>
      <c r="H341" s="212" t="s">
        <v>3048</v>
      </c>
      <c r="I341" s="213" t="str">
        <f t="shared" si="10"/>
        <v>รพช.</v>
      </c>
      <c r="J341" s="211" t="s">
        <v>3100</v>
      </c>
      <c r="K341" s="214">
        <v>60</v>
      </c>
      <c r="L341" s="212" t="s">
        <v>5588</v>
      </c>
      <c r="M341" s="212" t="s">
        <v>33</v>
      </c>
      <c r="N341" s="212" t="s">
        <v>5627</v>
      </c>
      <c r="O341" s="212" t="s">
        <v>5628</v>
      </c>
      <c r="P341" s="212" t="s">
        <v>5629</v>
      </c>
      <c r="Q341" s="212" t="s">
        <v>5628</v>
      </c>
      <c r="R341" s="212" t="s">
        <v>3062</v>
      </c>
      <c r="S341" s="210" t="str">
        <f t="shared" si="11"/>
        <v>5 / สุพรรณบุรี  / รพช. / F2</v>
      </c>
    </row>
    <row r="342" spans="1:19" hidden="1" x14ac:dyDescent="0.6">
      <c r="A342" s="99">
        <f>COUNTA($E$2:E342)</f>
        <v>341</v>
      </c>
      <c r="B342" s="211">
        <v>5</v>
      </c>
      <c r="C342" s="212" t="s">
        <v>5630</v>
      </c>
      <c r="D342" s="212" t="s">
        <v>5631</v>
      </c>
      <c r="E342" s="212" t="s">
        <v>410</v>
      </c>
      <c r="F342" s="212" t="s">
        <v>5632</v>
      </c>
      <c r="G342" s="212" t="s">
        <v>5633</v>
      </c>
      <c r="H342" s="212" t="s">
        <v>3048</v>
      </c>
      <c r="I342" s="213" t="str">
        <f t="shared" si="10"/>
        <v>รพช.</v>
      </c>
      <c r="J342" s="211" t="s">
        <v>3100</v>
      </c>
      <c r="K342" s="214">
        <v>60</v>
      </c>
      <c r="L342" s="212" t="s">
        <v>5588</v>
      </c>
      <c r="M342" s="212" t="s">
        <v>33</v>
      </c>
      <c r="N342" s="212" t="s">
        <v>5634</v>
      </c>
      <c r="O342" s="212" t="s">
        <v>5635</v>
      </c>
      <c r="P342" s="212" t="s">
        <v>5636</v>
      </c>
      <c r="Q342" s="212" t="s">
        <v>5637</v>
      </c>
      <c r="R342" s="212" t="s">
        <v>3062</v>
      </c>
      <c r="S342" s="210" t="str">
        <f t="shared" si="11"/>
        <v>5 / สุพรรณบุรี  / รพช. / F2</v>
      </c>
    </row>
    <row r="343" spans="1:19" hidden="1" x14ac:dyDescent="0.6">
      <c r="A343" s="99">
        <f>COUNTA($E$2:E343)</f>
        <v>342</v>
      </c>
      <c r="B343" s="211">
        <v>5</v>
      </c>
      <c r="C343" s="212" t="s">
        <v>5638</v>
      </c>
      <c r="D343" s="212" t="s">
        <v>5639</v>
      </c>
      <c r="E343" s="212" t="s">
        <v>411</v>
      </c>
      <c r="F343" s="212" t="s">
        <v>5640</v>
      </c>
      <c r="G343" s="212" t="s">
        <v>5641</v>
      </c>
      <c r="H343" s="212" t="s">
        <v>3048</v>
      </c>
      <c r="I343" s="213" t="str">
        <f t="shared" si="10"/>
        <v>รพช.</v>
      </c>
      <c r="J343" s="211" t="s">
        <v>3100</v>
      </c>
      <c r="K343" s="214">
        <v>72</v>
      </c>
      <c r="L343" s="212" t="s">
        <v>5588</v>
      </c>
      <c r="M343" s="212" t="s">
        <v>33</v>
      </c>
      <c r="N343" s="212" t="s">
        <v>5642</v>
      </c>
      <c r="O343" s="212" t="s">
        <v>5643</v>
      </c>
      <c r="P343" s="212" t="s">
        <v>5644</v>
      </c>
      <c r="Q343" s="212" t="s">
        <v>5645</v>
      </c>
      <c r="R343" s="212" t="s">
        <v>3054</v>
      </c>
      <c r="S343" s="210" t="str">
        <f t="shared" si="11"/>
        <v>5 / สุพรรณบุรี  / รพช. / F2</v>
      </c>
    </row>
    <row r="344" spans="1:19" hidden="1" x14ac:dyDescent="0.6">
      <c r="A344" s="99">
        <f>COUNTA($E$2:E344)</f>
        <v>343</v>
      </c>
      <c r="B344" s="211">
        <v>5</v>
      </c>
      <c r="C344" s="212" t="s">
        <v>5646</v>
      </c>
      <c r="D344" s="212" t="s">
        <v>5647</v>
      </c>
      <c r="E344" s="212" t="s">
        <v>413</v>
      </c>
      <c r="F344" s="212" t="s">
        <v>5648</v>
      </c>
      <c r="G344" s="212" t="s">
        <v>5649</v>
      </c>
      <c r="H344" s="212" t="s">
        <v>3048</v>
      </c>
      <c r="I344" s="213" t="str">
        <f t="shared" si="10"/>
        <v>รพช.</v>
      </c>
      <c r="J344" s="211" t="s">
        <v>3100</v>
      </c>
      <c r="K344" s="214">
        <v>60</v>
      </c>
      <c r="L344" s="212" t="s">
        <v>5588</v>
      </c>
      <c r="M344" s="212" t="s">
        <v>33</v>
      </c>
      <c r="N344" s="212" t="s">
        <v>5650</v>
      </c>
      <c r="O344" s="212" t="s">
        <v>5651</v>
      </c>
      <c r="P344" s="212" t="s">
        <v>5652</v>
      </c>
      <c r="Q344" s="212" t="s">
        <v>5653</v>
      </c>
      <c r="R344" s="212" t="s">
        <v>3300</v>
      </c>
      <c r="S344" s="210" t="str">
        <f t="shared" si="11"/>
        <v>5 / สุพรรณบุรี  / รพช. / F2</v>
      </c>
    </row>
    <row r="345" spans="1:19" hidden="1" x14ac:dyDescent="0.6">
      <c r="A345" s="99">
        <f>COUNTA($E$2:E345)</f>
        <v>344</v>
      </c>
      <c r="B345" s="211">
        <v>5</v>
      </c>
      <c r="C345" s="212" t="s">
        <v>5654</v>
      </c>
      <c r="D345" s="212" t="s">
        <v>5655</v>
      </c>
      <c r="E345" s="212" t="s">
        <v>415</v>
      </c>
      <c r="F345" s="212" t="s">
        <v>5656</v>
      </c>
      <c r="G345" s="212" t="s">
        <v>5657</v>
      </c>
      <c r="H345" s="212" t="s">
        <v>3048</v>
      </c>
      <c r="I345" s="213" t="str">
        <f t="shared" si="10"/>
        <v>รพช.</v>
      </c>
      <c r="J345" s="211" t="s">
        <v>3100</v>
      </c>
      <c r="K345" s="214">
        <v>60</v>
      </c>
      <c r="L345" s="212" t="s">
        <v>5588</v>
      </c>
      <c r="M345" s="212" t="s">
        <v>33</v>
      </c>
      <c r="N345" s="212" t="s">
        <v>5658</v>
      </c>
      <c r="O345" s="212" t="s">
        <v>5659</v>
      </c>
      <c r="P345" s="212" t="s">
        <v>5660</v>
      </c>
      <c r="Q345" s="212" t="s">
        <v>5659</v>
      </c>
      <c r="R345" s="212" t="s">
        <v>3062</v>
      </c>
      <c r="S345" s="210" t="str">
        <f t="shared" si="11"/>
        <v>5 / สุพรรณบุรี  / รพช. / F2</v>
      </c>
    </row>
    <row r="346" spans="1:19" hidden="1" x14ac:dyDescent="0.6">
      <c r="A346" s="99">
        <f>COUNTA($E$2:E346)</f>
        <v>345</v>
      </c>
      <c r="B346" s="211">
        <v>6</v>
      </c>
      <c r="C346" s="212" t="s">
        <v>5661</v>
      </c>
      <c r="D346" s="212" t="s">
        <v>5662</v>
      </c>
      <c r="E346" s="212" t="s">
        <v>416</v>
      </c>
      <c r="F346" s="212" t="s">
        <v>5663</v>
      </c>
      <c r="G346" s="212" t="s">
        <v>5664</v>
      </c>
      <c r="H346" s="212" t="s">
        <v>3036</v>
      </c>
      <c r="I346" s="213" t="str">
        <f t="shared" si="10"/>
        <v>รพศ.</v>
      </c>
      <c r="J346" s="211" t="s">
        <v>3037</v>
      </c>
      <c r="K346" s="214">
        <v>886</v>
      </c>
      <c r="L346" s="212" t="s">
        <v>5665</v>
      </c>
      <c r="M346" s="212" t="s">
        <v>34</v>
      </c>
      <c r="N346" s="212" t="s">
        <v>5666</v>
      </c>
      <c r="O346" s="212" t="s">
        <v>5667</v>
      </c>
      <c r="P346" s="212" t="s">
        <v>5668</v>
      </c>
      <c r="Q346" s="212" t="s">
        <v>5669</v>
      </c>
      <c r="R346" s="212" t="s">
        <v>3043</v>
      </c>
      <c r="S346" s="210" t="str">
        <f t="shared" si="11"/>
        <v>6 / จันทบุรี  / รพศ. / A</v>
      </c>
    </row>
    <row r="347" spans="1:19" hidden="1" x14ac:dyDescent="0.6">
      <c r="A347" s="99">
        <f>COUNTA($E$2:E347)</f>
        <v>346</v>
      </c>
      <c r="B347" s="211">
        <v>6</v>
      </c>
      <c r="C347" s="212" t="s">
        <v>5670</v>
      </c>
      <c r="D347" s="212" t="s">
        <v>5671</v>
      </c>
      <c r="E347" s="212" t="s">
        <v>417</v>
      </c>
      <c r="F347" s="212" t="s">
        <v>5672</v>
      </c>
      <c r="G347" s="212" t="s">
        <v>5673</v>
      </c>
      <c r="H347" s="212" t="s">
        <v>3048</v>
      </c>
      <c r="I347" s="213" t="str">
        <f t="shared" si="10"/>
        <v>รพช.</v>
      </c>
      <c r="J347" s="211" t="s">
        <v>3076</v>
      </c>
      <c r="K347" s="214">
        <v>38</v>
      </c>
      <c r="L347" s="212" t="s">
        <v>5665</v>
      </c>
      <c r="M347" s="212" t="s">
        <v>34</v>
      </c>
      <c r="N347" s="212" t="s">
        <v>5674</v>
      </c>
      <c r="O347" s="212" t="s">
        <v>5675</v>
      </c>
      <c r="P347" s="212" t="s">
        <v>5676</v>
      </c>
      <c r="Q347" s="212" t="s">
        <v>5675</v>
      </c>
      <c r="R347" s="212" t="s">
        <v>3043</v>
      </c>
      <c r="S347" s="210" t="str">
        <f t="shared" si="11"/>
        <v>6 / จันทบุรี  / รพช. / F1</v>
      </c>
    </row>
    <row r="348" spans="1:19" hidden="1" x14ac:dyDescent="0.6">
      <c r="A348" s="99">
        <f>COUNTA($E$2:E348)</f>
        <v>347</v>
      </c>
      <c r="B348" s="211">
        <v>6</v>
      </c>
      <c r="C348" s="212" t="s">
        <v>5677</v>
      </c>
      <c r="D348" s="212" t="s">
        <v>5678</v>
      </c>
      <c r="E348" s="212" t="s">
        <v>426</v>
      </c>
      <c r="F348" s="212" t="s">
        <v>5679</v>
      </c>
      <c r="G348" s="212" t="s">
        <v>5680</v>
      </c>
      <c r="H348" s="212" t="s">
        <v>3048</v>
      </c>
      <c r="I348" s="213" t="str">
        <f t="shared" si="10"/>
        <v>รพช.</v>
      </c>
      <c r="J348" s="211" t="s">
        <v>3076</v>
      </c>
      <c r="K348" s="214">
        <v>37</v>
      </c>
      <c r="L348" s="212" t="s">
        <v>5665</v>
      </c>
      <c r="M348" s="212" t="s">
        <v>34</v>
      </c>
      <c r="N348" s="212" t="s">
        <v>5681</v>
      </c>
      <c r="O348" s="212" t="s">
        <v>5682</v>
      </c>
      <c r="P348" s="212" t="s">
        <v>5683</v>
      </c>
      <c r="Q348" s="212" t="s">
        <v>5682</v>
      </c>
      <c r="R348" s="212" t="s">
        <v>3105</v>
      </c>
      <c r="S348" s="210" t="str">
        <f t="shared" si="11"/>
        <v>6 / จันทบุรี  / รพช. / F1</v>
      </c>
    </row>
    <row r="349" spans="1:19" hidden="1" x14ac:dyDescent="0.6">
      <c r="A349" s="99">
        <f>COUNTA($E$2:E349)</f>
        <v>348</v>
      </c>
      <c r="B349" s="211">
        <v>6</v>
      </c>
      <c r="C349" s="212" t="s">
        <v>5684</v>
      </c>
      <c r="D349" s="212" t="s">
        <v>5685</v>
      </c>
      <c r="E349" s="212" t="s">
        <v>422</v>
      </c>
      <c r="F349" s="212" t="s">
        <v>5686</v>
      </c>
      <c r="G349" s="212" t="s">
        <v>5687</v>
      </c>
      <c r="H349" s="212" t="s">
        <v>3048</v>
      </c>
      <c r="I349" s="213" t="str">
        <f t="shared" si="10"/>
        <v>รพช.</v>
      </c>
      <c r="J349" s="211" t="s">
        <v>3076</v>
      </c>
      <c r="K349" s="214">
        <v>42</v>
      </c>
      <c r="L349" s="212" t="s">
        <v>5665</v>
      </c>
      <c r="M349" s="212" t="s">
        <v>34</v>
      </c>
      <c r="N349" s="212" t="s">
        <v>5688</v>
      </c>
      <c r="O349" s="212" t="s">
        <v>5689</v>
      </c>
      <c r="P349" s="212" t="s">
        <v>5690</v>
      </c>
      <c r="Q349" s="212" t="s">
        <v>5689</v>
      </c>
      <c r="R349" s="212" t="s">
        <v>3054</v>
      </c>
      <c r="S349" s="210" t="str">
        <f t="shared" si="11"/>
        <v>6 / จันทบุรี  / รพช. / F1</v>
      </c>
    </row>
    <row r="350" spans="1:19" hidden="1" x14ac:dyDescent="0.6">
      <c r="A350" s="99">
        <f>COUNTA($E$2:E350)</f>
        <v>349</v>
      </c>
      <c r="B350" s="211">
        <v>6</v>
      </c>
      <c r="C350" s="212" t="s">
        <v>5691</v>
      </c>
      <c r="D350" s="212" t="s">
        <v>5692</v>
      </c>
      <c r="E350" s="212" t="s">
        <v>424</v>
      </c>
      <c r="F350" s="212" t="s">
        <v>5693</v>
      </c>
      <c r="G350" s="212" t="s">
        <v>5694</v>
      </c>
      <c r="H350" s="212" t="s">
        <v>3048</v>
      </c>
      <c r="I350" s="213" t="str">
        <f t="shared" si="10"/>
        <v>รพช.</v>
      </c>
      <c r="J350" s="211" t="s">
        <v>3076</v>
      </c>
      <c r="K350" s="214">
        <v>62</v>
      </c>
      <c r="L350" s="212" t="s">
        <v>5665</v>
      </c>
      <c r="M350" s="212" t="s">
        <v>34</v>
      </c>
      <c r="N350" s="212" t="s">
        <v>5695</v>
      </c>
      <c r="O350" s="212" t="s">
        <v>5696</v>
      </c>
      <c r="P350" s="212" t="s">
        <v>5697</v>
      </c>
      <c r="Q350" s="212" t="s">
        <v>5698</v>
      </c>
      <c r="R350" s="212" t="s">
        <v>3054</v>
      </c>
      <c r="S350" s="210" t="str">
        <f t="shared" si="11"/>
        <v>6 / จันทบุรี  / รพช. / F1</v>
      </c>
    </row>
    <row r="351" spans="1:19" hidden="1" x14ac:dyDescent="0.6">
      <c r="A351" s="99">
        <f>COUNTA($E$2:E351)</f>
        <v>350</v>
      </c>
      <c r="B351" s="211">
        <v>6</v>
      </c>
      <c r="C351" s="212" t="s">
        <v>5699</v>
      </c>
      <c r="D351" s="212" t="s">
        <v>5700</v>
      </c>
      <c r="E351" s="212" t="s">
        <v>425</v>
      </c>
      <c r="F351" s="212" t="s">
        <v>5701</v>
      </c>
      <c r="G351" s="212" t="s">
        <v>5702</v>
      </c>
      <c r="H351" s="212" t="s">
        <v>3048</v>
      </c>
      <c r="I351" s="213" t="str">
        <f t="shared" si="10"/>
        <v>รพช.</v>
      </c>
      <c r="J351" s="211" t="s">
        <v>3100</v>
      </c>
      <c r="K351" s="214">
        <v>34</v>
      </c>
      <c r="L351" s="212" t="s">
        <v>5665</v>
      </c>
      <c r="M351" s="212" t="s">
        <v>34</v>
      </c>
      <c r="N351" s="212" t="s">
        <v>5703</v>
      </c>
      <c r="O351" s="212" t="s">
        <v>5704</v>
      </c>
      <c r="P351" s="212" t="s">
        <v>5705</v>
      </c>
      <c r="Q351" s="212" t="s">
        <v>5704</v>
      </c>
      <c r="R351" s="212" t="s">
        <v>3146</v>
      </c>
      <c r="S351" s="210" t="str">
        <f t="shared" si="11"/>
        <v>6 / จันทบุรี  / รพช. / F2</v>
      </c>
    </row>
    <row r="352" spans="1:19" hidden="1" x14ac:dyDescent="0.6">
      <c r="A352" s="99">
        <f>COUNTA($E$2:E352)</f>
        <v>351</v>
      </c>
      <c r="B352" s="211">
        <v>6</v>
      </c>
      <c r="C352" s="212" t="s">
        <v>5706</v>
      </c>
      <c r="D352" s="212" t="s">
        <v>5707</v>
      </c>
      <c r="E352" s="212" t="s">
        <v>427</v>
      </c>
      <c r="F352" s="212" t="s">
        <v>5708</v>
      </c>
      <c r="G352" s="212" t="s">
        <v>5709</v>
      </c>
      <c r="H352" s="212" t="s">
        <v>3048</v>
      </c>
      <c r="I352" s="213" t="str">
        <f t="shared" si="10"/>
        <v>รพช.</v>
      </c>
      <c r="J352" s="211" t="s">
        <v>3100</v>
      </c>
      <c r="K352" s="214">
        <v>34</v>
      </c>
      <c r="L352" s="212" t="s">
        <v>5665</v>
      </c>
      <c r="M352" s="212" t="s">
        <v>34</v>
      </c>
      <c r="N352" s="212" t="s">
        <v>5710</v>
      </c>
      <c r="O352" s="212" t="s">
        <v>5711</v>
      </c>
      <c r="P352" s="212" t="s">
        <v>5712</v>
      </c>
      <c r="Q352" s="212" t="s">
        <v>5713</v>
      </c>
      <c r="R352" s="212" t="s">
        <v>3071</v>
      </c>
      <c r="S352" s="210" t="str">
        <f t="shared" si="11"/>
        <v>6 / จันทบุรี  / รพช. / F2</v>
      </c>
    </row>
    <row r="353" spans="1:19" hidden="1" x14ac:dyDescent="0.6">
      <c r="A353" s="99">
        <f>COUNTA($E$2:E353)</f>
        <v>352</v>
      </c>
      <c r="B353" s="211">
        <v>6</v>
      </c>
      <c r="C353" s="212" t="s">
        <v>5714</v>
      </c>
      <c r="D353" s="212" t="s">
        <v>5715</v>
      </c>
      <c r="E353" s="212" t="s">
        <v>419</v>
      </c>
      <c r="F353" s="212" t="s">
        <v>5716</v>
      </c>
      <c r="G353" s="212" t="s">
        <v>5717</v>
      </c>
      <c r="H353" s="212" t="s">
        <v>3048</v>
      </c>
      <c r="I353" s="213" t="str">
        <f t="shared" si="10"/>
        <v>รพช.</v>
      </c>
      <c r="J353" s="211" t="s">
        <v>3100</v>
      </c>
      <c r="K353" s="214">
        <v>37</v>
      </c>
      <c r="L353" s="212" t="s">
        <v>5665</v>
      </c>
      <c r="M353" s="212" t="s">
        <v>34</v>
      </c>
      <c r="N353" s="212" t="s">
        <v>5718</v>
      </c>
      <c r="O353" s="212" t="s">
        <v>5719</v>
      </c>
      <c r="P353" s="212" t="s">
        <v>5720</v>
      </c>
      <c r="Q353" s="212" t="s">
        <v>5721</v>
      </c>
      <c r="R353" s="212" t="s">
        <v>3105</v>
      </c>
      <c r="S353" s="210" t="str">
        <f t="shared" si="11"/>
        <v>6 / จันทบุรี  / รพช. / F2</v>
      </c>
    </row>
    <row r="354" spans="1:19" hidden="1" x14ac:dyDescent="0.6">
      <c r="A354" s="99">
        <f>COUNTA($E$2:E354)</f>
        <v>353</v>
      </c>
      <c r="B354" s="211">
        <v>6</v>
      </c>
      <c r="C354" s="212" t="s">
        <v>5722</v>
      </c>
      <c r="D354" s="212" t="s">
        <v>5723</v>
      </c>
      <c r="E354" s="212" t="s">
        <v>418</v>
      </c>
      <c r="F354" s="212" t="s">
        <v>5724</v>
      </c>
      <c r="G354" s="212" t="s">
        <v>5725</v>
      </c>
      <c r="H354" s="212" t="s">
        <v>3048</v>
      </c>
      <c r="I354" s="213" t="str">
        <f t="shared" si="10"/>
        <v>รพช.</v>
      </c>
      <c r="J354" s="211" t="s">
        <v>3100</v>
      </c>
      <c r="K354" s="214">
        <v>33</v>
      </c>
      <c r="L354" s="212" t="s">
        <v>5665</v>
      </c>
      <c r="M354" s="212" t="s">
        <v>34</v>
      </c>
      <c r="N354" s="212" t="s">
        <v>5718</v>
      </c>
      <c r="O354" s="212" t="s">
        <v>5719</v>
      </c>
      <c r="P354" s="212" t="s">
        <v>5726</v>
      </c>
      <c r="Q354" s="212" t="s">
        <v>5719</v>
      </c>
      <c r="R354" s="212" t="s">
        <v>3043</v>
      </c>
      <c r="S354" s="210" t="str">
        <f t="shared" si="11"/>
        <v>6 / จันทบุรี  / รพช. / F2</v>
      </c>
    </row>
    <row r="355" spans="1:19" hidden="1" x14ac:dyDescent="0.6">
      <c r="A355" s="99">
        <f>COUNTA($E$2:E355)</f>
        <v>354</v>
      </c>
      <c r="B355" s="211">
        <v>6</v>
      </c>
      <c r="C355" s="212" t="s">
        <v>5727</v>
      </c>
      <c r="D355" s="212" t="s">
        <v>5728</v>
      </c>
      <c r="E355" s="212" t="s">
        <v>421</v>
      </c>
      <c r="F355" s="212" t="s">
        <v>5729</v>
      </c>
      <c r="G355" s="212" t="s">
        <v>5730</v>
      </c>
      <c r="H355" s="212" t="s">
        <v>3048</v>
      </c>
      <c r="I355" s="213" t="str">
        <f t="shared" si="10"/>
        <v>รพช.</v>
      </c>
      <c r="J355" s="211" t="s">
        <v>3100</v>
      </c>
      <c r="K355" s="214">
        <v>69</v>
      </c>
      <c r="L355" s="212" t="s">
        <v>5665</v>
      </c>
      <c r="M355" s="212" t="s">
        <v>34</v>
      </c>
      <c r="N355" s="212" t="s">
        <v>5731</v>
      </c>
      <c r="O355" s="212" t="s">
        <v>5732</v>
      </c>
      <c r="P355" s="212" t="s">
        <v>5733</v>
      </c>
      <c r="Q355" s="212" t="s">
        <v>5734</v>
      </c>
      <c r="R355" s="212" t="s">
        <v>3054</v>
      </c>
      <c r="S355" s="210" t="str">
        <f t="shared" si="11"/>
        <v>6 / จันทบุรี  / รพช. / F2</v>
      </c>
    </row>
    <row r="356" spans="1:19" hidden="1" x14ac:dyDescent="0.6">
      <c r="A356" s="99">
        <f>COUNTA($E$2:E356)</f>
        <v>355</v>
      </c>
      <c r="B356" s="211">
        <v>6</v>
      </c>
      <c r="C356" s="212" t="s">
        <v>5735</v>
      </c>
      <c r="D356" s="212" t="s">
        <v>5736</v>
      </c>
      <c r="E356" s="212" t="s">
        <v>420</v>
      </c>
      <c r="F356" s="212" t="s">
        <v>5737</v>
      </c>
      <c r="G356" s="212" t="s">
        <v>5738</v>
      </c>
      <c r="H356" s="212" t="s">
        <v>3048</v>
      </c>
      <c r="I356" s="213" t="str">
        <f t="shared" si="10"/>
        <v>รพช.</v>
      </c>
      <c r="J356" s="211" t="s">
        <v>3100</v>
      </c>
      <c r="K356" s="214">
        <v>32</v>
      </c>
      <c r="L356" s="212" t="s">
        <v>5665</v>
      </c>
      <c r="M356" s="212" t="s">
        <v>34</v>
      </c>
      <c r="N356" s="212" t="s">
        <v>5718</v>
      </c>
      <c r="O356" s="212" t="s">
        <v>5719</v>
      </c>
      <c r="P356" s="212" t="s">
        <v>5739</v>
      </c>
      <c r="Q356" s="212" t="s">
        <v>5598</v>
      </c>
      <c r="R356" s="212" t="s">
        <v>3062</v>
      </c>
      <c r="S356" s="210" t="str">
        <f t="shared" si="11"/>
        <v>6 / จันทบุรี  / รพช. / F2</v>
      </c>
    </row>
    <row r="357" spans="1:19" hidden="1" x14ac:dyDescent="0.6">
      <c r="A357" s="99">
        <f>COUNTA($E$2:E357)</f>
        <v>356</v>
      </c>
      <c r="B357" s="211">
        <v>6</v>
      </c>
      <c r="C357" s="212" t="s">
        <v>5740</v>
      </c>
      <c r="D357" s="212" t="s">
        <v>5741</v>
      </c>
      <c r="E357" s="212" t="s">
        <v>423</v>
      </c>
      <c r="F357" s="212" t="s">
        <v>5742</v>
      </c>
      <c r="G357" s="212" t="s">
        <v>5743</v>
      </c>
      <c r="H357" s="212" t="s">
        <v>3048</v>
      </c>
      <c r="I357" s="213" t="str">
        <f t="shared" si="10"/>
        <v>รพช.</v>
      </c>
      <c r="J357" s="211" t="s">
        <v>3100</v>
      </c>
      <c r="K357" s="214">
        <v>35</v>
      </c>
      <c r="L357" s="212" t="s">
        <v>5665</v>
      </c>
      <c r="M357" s="212" t="s">
        <v>34</v>
      </c>
      <c r="N357" s="212" t="s">
        <v>5744</v>
      </c>
      <c r="O357" s="212" t="s">
        <v>5745</v>
      </c>
      <c r="P357" s="212" t="s">
        <v>5746</v>
      </c>
      <c r="Q357" s="212" t="s">
        <v>5747</v>
      </c>
      <c r="R357" s="212" t="s">
        <v>3054</v>
      </c>
      <c r="S357" s="210" t="str">
        <f t="shared" si="11"/>
        <v>6 / จันทบุรี  / รพช. / F2</v>
      </c>
    </row>
    <row r="358" spans="1:19" hidden="1" x14ac:dyDescent="0.6">
      <c r="A358" s="99">
        <f>COUNTA($E$2:E358)</f>
        <v>357</v>
      </c>
      <c r="B358" s="211">
        <v>6</v>
      </c>
      <c r="C358" s="212" t="s">
        <v>5748</v>
      </c>
      <c r="D358" s="212" t="s">
        <v>5749</v>
      </c>
      <c r="E358" s="212" t="s">
        <v>428</v>
      </c>
      <c r="F358" s="212" t="s">
        <v>5750</v>
      </c>
      <c r="G358" s="212" t="s">
        <v>5751</v>
      </c>
      <c r="H358" s="212" t="s">
        <v>3036</v>
      </c>
      <c r="I358" s="213" t="str">
        <f t="shared" si="10"/>
        <v>รพศ.</v>
      </c>
      <c r="J358" s="211" t="s">
        <v>3037</v>
      </c>
      <c r="K358" s="214">
        <v>650</v>
      </c>
      <c r="L358" s="212" t="s">
        <v>5752</v>
      </c>
      <c r="M358" s="212" t="s">
        <v>35</v>
      </c>
      <c r="N358" s="212" t="s">
        <v>5753</v>
      </c>
      <c r="O358" s="212" t="s">
        <v>5754</v>
      </c>
      <c r="P358" s="212" t="s">
        <v>5755</v>
      </c>
      <c r="Q358" s="212" t="s">
        <v>5469</v>
      </c>
      <c r="R358" s="212" t="s">
        <v>3043</v>
      </c>
      <c r="S358" s="210" t="str">
        <f t="shared" si="11"/>
        <v>6 / ฉะเชิงเทรา  / รพศ. / A</v>
      </c>
    </row>
    <row r="359" spans="1:19" hidden="1" x14ac:dyDescent="0.6">
      <c r="A359" s="99">
        <f>COUNTA($E$2:E359)</f>
        <v>358</v>
      </c>
      <c r="B359" s="211">
        <v>6</v>
      </c>
      <c r="C359" s="212" t="s">
        <v>5756</v>
      </c>
      <c r="D359" s="212" t="s">
        <v>5757</v>
      </c>
      <c r="E359" s="212" t="s">
        <v>434</v>
      </c>
      <c r="F359" s="212" t="s">
        <v>5758</v>
      </c>
      <c r="G359" s="212" t="s">
        <v>5759</v>
      </c>
      <c r="H359" s="212" t="s">
        <v>3048</v>
      </c>
      <c r="I359" s="213" t="str">
        <f t="shared" si="10"/>
        <v>รพช.</v>
      </c>
      <c r="J359" s="211" t="s">
        <v>3049</v>
      </c>
      <c r="K359" s="214">
        <v>163</v>
      </c>
      <c r="L359" s="212" t="s">
        <v>5752</v>
      </c>
      <c r="M359" s="212" t="s">
        <v>35</v>
      </c>
      <c r="N359" s="212" t="s">
        <v>5760</v>
      </c>
      <c r="O359" s="212" t="s">
        <v>5761</v>
      </c>
      <c r="P359" s="212" t="s">
        <v>5762</v>
      </c>
      <c r="Q359" s="212" t="s">
        <v>5763</v>
      </c>
      <c r="R359" s="212" t="s">
        <v>3121</v>
      </c>
      <c r="S359" s="210" t="str">
        <f t="shared" si="11"/>
        <v>6 / ฉะเชิงเทรา  / รพช. / M2</v>
      </c>
    </row>
    <row r="360" spans="1:19" hidden="1" x14ac:dyDescent="0.6">
      <c r="A360" s="99">
        <f>COUNTA($E$2:E360)</f>
        <v>359</v>
      </c>
      <c r="B360" s="211">
        <v>6</v>
      </c>
      <c r="C360" s="212" t="s">
        <v>5764</v>
      </c>
      <c r="D360" s="212" t="s">
        <v>5765</v>
      </c>
      <c r="E360" s="212" t="s">
        <v>435</v>
      </c>
      <c r="F360" s="212" t="s">
        <v>5766</v>
      </c>
      <c r="G360" s="212" t="s">
        <v>5767</v>
      </c>
      <c r="H360" s="212" t="s">
        <v>3048</v>
      </c>
      <c r="I360" s="213" t="str">
        <f t="shared" si="10"/>
        <v>รพช.</v>
      </c>
      <c r="J360" s="211" t="s">
        <v>3049</v>
      </c>
      <c r="K360" s="214">
        <v>150</v>
      </c>
      <c r="L360" s="212" t="s">
        <v>5752</v>
      </c>
      <c r="M360" s="212" t="s">
        <v>35</v>
      </c>
      <c r="N360" s="212" t="s">
        <v>5768</v>
      </c>
      <c r="O360" s="212" t="s">
        <v>5769</v>
      </c>
      <c r="P360" s="212" t="s">
        <v>5770</v>
      </c>
      <c r="Q360" s="212" t="s">
        <v>5771</v>
      </c>
      <c r="R360" s="212" t="s">
        <v>3121</v>
      </c>
      <c r="S360" s="210" t="str">
        <f t="shared" si="11"/>
        <v>6 / ฉะเชิงเทรา  / รพช. / M2</v>
      </c>
    </row>
    <row r="361" spans="1:19" hidden="1" x14ac:dyDescent="0.6">
      <c r="A361" s="99">
        <f>COUNTA($E$2:E361)</f>
        <v>360</v>
      </c>
      <c r="B361" s="211">
        <v>6</v>
      </c>
      <c r="C361" s="212" t="s">
        <v>5772</v>
      </c>
      <c r="D361" s="212" t="s">
        <v>5773</v>
      </c>
      <c r="E361" s="212" t="s">
        <v>431</v>
      </c>
      <c r="F361" s="212" t="s">
        <v>5774</v>
      </c>
      <c r="G361" s="212" t="s">
        <v>5775</v>
      </c>
      <c r="H361" s="212" t="s">
        <v>3048</v>
      </c>
      <c r="I361" s="213" t="str">
        <f t="shared" si="10"/>
        <v>รพช.</v>
      </c>
      <c r="J361" s="211" t="s">
        <v>3076</v>
      </c>
      <c r="K361" s="214">
        <v>64</v>
      </c>
      <c r="L361" s="212" t="s">
        <v>5752</v>
      </c>
      <c r="M361" s="212" t="s">
        <v>35</v>
      </c>
      <c r="N361" s="212" t="s">
        <v>5776</v>
      </c>
      <c r="O361" s="212" t="s">
        <v>5777</v>
      </c>
      <c r="P361" s="212" t="s">
        <v>5778</v>
      </c>
      <c r="Q361" s="212" t="s">
        <v>5779</v>
      </c>
      <c r="R361" s="212" t="s">
        <v>3208</v>
      </c>
      <c r="S361" s="210" t="str">
        <f t="shared" si="11"/>
        <v>6 / ฉะเชิงเทรา  / รพช. / F1</v>
      </c>
    </row>
    <row r="362" spans="1:19" hidden="1" x14ac:dyDescent="0.6">
      <c r="A362" s="99">
        <f>COUNTA($E$2:E362)</f>
        <v>361</v>
      </c>
      <c r="B362" s="211">
        <v>6</v>
      </c>
      <c r="C362" s="212" t="s">
        <v>5780</v>
      </c>
      <c r="D362" s="212" t="s">
        <v>5781</v>
      </c>
      <c r="E362" s="212" t="s">
        <v>432</v>
      </c>
      <c r="F362" s="212" t="s">
        <v>5782</v>
      </c>
      <c r="G362" s="212" t="s">
        <v>5783</v>
      </c>
      <c r="H362" s="212" t="s">
        <v>3048</v>
      </c>
      <c r="I362" s="213" t="str">
        <f t="shared" si="10"/>
        <v>รพช.</v>
      </c>
      <c r="J362" s="211" t="s">
        <v>3076</v>
      </c>
      <c r="K362" s="214">
        <v>90</v>
      </c>
      <c r="L362" s="212" t="s">
        <v>5752</v>
      </c>
      <c r="M362" s="212" t="s">
        <v>35</v>
      </c>
      <c r="N362" s="212" t="s">
        <v>5784</v>
      </c>
      <c r="O362" s="212" t="s">
        <v>5785</v>
      </c>
      <c r="P362" s="212" t="s">
        <v>5786</v>
      </c>
      <c r="Q362" s="212" t="s">
        <v>5785</v>
      </c>
      <c r="R362" s="212" t="s">
        <v>3155</v>
      </c>
      <c r="S362" s="210" t="str">
        <f t="shared" si="11"/>
        <v>6 / ฉะเชิงเทรา  / รพช. / F1</v>
      </c>
    </row>
    <row r="363" spans="1:19" hidden="1" x14ac:dyDescent="0.6">
      <c r="A363" s="99">
        <f>COUNTA($E$2:E363)</f>
        <v>362</v>
      </c>
      <c r="B363" s="211">
        <v>6</v>
      </c>
      <c r="C363" s="212" t="s">
        <v>5787</v>
      </c>
      <c r="D363" s="212" t="s">
        <v>5788</v>
      </c>
      <c r="E363" s="212" t="s">
        <v>429</v>
      </c>
      <c r="F363" s="212" t="s">
        <v>5789</v>
      </c>
      <c r="G363" s="212" t="s">
        <v>5790</v>
      </c>
      <c r="H363" s="212" t="s">
        <v>3048</v>
      </c>
      <c r="I363" s="213" t="str">
        <f t="shared" si="10"/>
        <v>รพช.</v>
      </c>
      <c r="J363" s="211" t="s">
        <v>3100</v>
      </c>
      <c r="K363" s="214">
        <v>40</v>
      </c>
      <c r="L363" s="212" t="s">
        <v>5752</v>
      </c>
      <c r="M363" s="212" t="s">
        <v>35</v>
      </c>
      <c r="N363" s="212" t="s">
        <v>5791</v>
      </c>
      <c r="O363" s="212" t="s">
        <v>5792</v>
      </c>
      <c r="P363" s="212" t="s">
        <v>5793</v>
      </c>
      <c r="Q363" s="212" t="s">
        <v>5792</v>
      </c>
      <c r="R363" s="212" t="s">
        <v>3155</v>
      </c>
      <c r="S363" s="210" t="str">
        <f t="shared" si="11"/>
        <v>6 / ฉะเชิงเทรา  / รพช. / F2</v>
      </c>
    </row>
    <row r="364" spans="1:19" hidden="1" x14ac:dyDescent="0.6">
      <c r="A364" s="99">
        <f>COUNTA($E$2:E364)</f>
        <v>363</v>
      </c>
      <c r="B364" s="211">
        <v>6</v>
      </c>
      <c r="C364" s="212" t="s">
        <v>5794</v>
      </c>
      <c r="D364" s="212" t="s">
        <v>5795</v>
      </c>
      <c r="E364" s="212" t="s">
        <v>430</v>
      </c>
      <c r="F364" s="212" t="s">
        <v>5796</v>
      </c>
      <c r="G364" s="212" t="s">
        <v>5797</v>
      </c>
      <c r="H364" s="212" t="s">
        <v>3048</v>
      </c>
      <c r="I364" s="213" t="str">
        <f t="shared" si="10"/>
        <v>รพช.</v>
      </c>
      <c r="J364" s="211" t="s">
        <v>3100</v>
      </c>
      <c r="K364" s="214">
        <v>52</v>
      </c>
      <c r="L364" s="212" t="s">
        <v>5752</v>
      </c>
      <c r="M364" s="212" t="s">
        <v>35</v>
      </c>
      <c r="N364" s="212" t="s">
        <v>5798</v>
      </c>
      <c r="O364" s="212" t="s">
        <v>5799</v>
      </c>
      <c r="P364" s="212" t="s">
        <v>5800</v>
      </c>
      <c r="Q364" s="212" t="s">
        <v>5801</v>
      </c>
      <c r="R364" s="212" t="s">
        <v>3054</v>
      </c>
      <c r="S364" s="210" t="str">
        <f t="shared" si="11"/>
        <v>6 / ฉะเชิงเทรา  / รพช. / F2</v>
      </c>
    </row>
    <row r="365" spans="1:19" hidden="1" x14ac:dyDescent="0.6">
      <c r="A365" s="99">
        <f>COUNTA($E$2:E365)</f>
        <v>364</v>
      </c>
      <c r="B365" s="211">
        <v>6</v>
      </c>
      <c r="C365" s="212" t="s">
        <v>5802</v>
      </c>
      <c r="D365" s="212" t="s">
        <v>5803</v>
      </c>
      <c r="E365" s="212" t="s">
        <v>433</v>
      </c>
      <c r="F365" s="212" t="s">
        <v>5804</v>
      </c>
      <c r="G365" s="212" t="s">
        <v>5805</v>
      </c>
      <c r="H365" s="212" t="s">
        <v>3048</v>
      </c>
      <c r="I365" s="213" t="str">
        <f t="shared" si="10"/>
        <v>รพช.</v>
      </c>
      <c r="J365" s="211" t="s">
        <v>3100</v>
      </c>
      <c r="K365" s="214">
        <v>52</v>
      </c>
      <c r="L365" s="212" t="s">
        <v>5752</v>
      </c>
      <c r="M365" s="212" t="s">
        <v>35</v>
      </c>
      <c r="N365" s="212" t="s">
        <v>5806</v>
      </c>
      <c r="O365" s="212" t="s">
        <v>5807</v>
      </c>
      <c r="P365" s="212" t="s">
        <v>5808</v>
      </c>
      <c r="Q365" s="212" t="s">
        <v>5807</v>
      </c>
      <c r="R365" s="212" t="s">
        <v>3054</v>
      </c>
      <c r="S365" s="210" t="str">
        <f t="shared" si="11"/>
        <v>6 / ฉะเชิงเทรา  / รพช. / F2</v>
      </c>
    </row>
    <row r="366" spans="1:19" hidden="1" x14ac:dyDescent="0.6">
      <c r="A366" s="99">
        <f>COUNTA($E$2:E366)</f>
        <v>365</v>
      </c>
      <c r="B366" s="211">
        <v>6</v>
      </c>
      <c r="C366" s="212" t="s">
        <v>5809</v>
      </c>
      <c r="D366" s="212" t="s">
        <v>5810</v>
      </c>
      <c r="E366" s="212" t="s">
        <v>436</v>
      </c>
      <c r="F366" s="212" t="s">
        <v>5811</v>
      </c>
      <c r="G366" s="212" t="s">
        <v>5812</v>
      </c>
      <c r="H366" s="212" t="s">
        <v>3048</v>
      </c>
      <c r="I366" s="213" t="str">
        <f t="shared" si="10"/>
        <v>รพช.</v>
      </c>
      <c r="J366" s="211" t="s">
        <v>3100</v>
      </c>
      <c r="K366" s="214">
        <v>73</v>
      </c>
      <c r="L366" s="212" t="s">
        <v>5752</v>
      </c>
      <c r="M366" s="212" t="s">
        <v>35</v>
      </c>
      <c r="N366" s="212" t="s">
        <v>5813</v>
      </c>
      <c r="O366" s="212" t="s">
        <v>5814</v>
      </c>
      <c r="P366" s="212" t="s">
        <v>5815</v>
      </c>
      <c r="Q366" s="212" t="s">
        <v>5512</v>
      </c>
      <c r="R366" s="212" t="s">
        <v>3121</v>
      </c>
      <c r="S366" s="210" t="str">
        <f t="shared" si="11"/>
        <v>6 / ฉะเชิงเทรา  / รพช. / F2</v>
      </c>
    </row>
    <row r="367" spans="1:19" hidden="1" x14ac:dyDescent="0.6">
      <c r="A367" s="99">
        <f>COUNTA($E$2:E367)</f>
        <v>366</v>
      </c>
      <c r="B367" s="211">
        <v>6</v>
      </c>
      <c r="C367" s="212" t="s">
        <v>5816</v>
      </c>
      <c r="D367" s="212" t="s">
        <v>5817</v>
      </c>
      <c r="E367" s="212" t="s">
        <v>437</v>
      </c>
      <c r="F367" s="212" t="s">
        <v>5818</v>
      </c>
      <c r="G367" s="212" t="s">
        <v>5819</v>
      </c>
      <c r="H367" s="212" t="s">
        <v>3048</v>
      </c>
      <c r="I367" s="213" t="str">
        <f t="shared" si="10"/>
        <v>รพช.</v>
      </c>
      <c r="J367" s="211" t="s">
        <v>3100</v>
      </c>
      <c r="K367" s="214">
        <v>13</v>
      </c>
      <c r="L367" s="212" t="s">
        <v>5752</v>
      </c>
      <c r="M367" s="212" t="s">
        <v>35</v>
      </c>
      <c r="N367" s="212" t="s">
        <v>5820</v>
      </c>
      <c r="O367" s="212" t="s">
        <v>5821</v>
      </c>
      <c r="P367" s="212" t="s">
        <v>5822</v>
      </c>
      <c r="Q367" s="212" t="s">
        <v>5823</v>
      </c>
      <c r="R367" s="212" t="s">
        <v>3054</v>
      </c>
      <c r="S367" s="210" t="str">
        <f t="shared" si="11"/>
        <v>6 / ฉะเชิงเทรา  / รพช. / F2</v>
      </c>
    </row>
    <row r="368" spans="1:19" hidden="1" x14ac:dyDescent="0.6">
      <c r="A368" s="99">
        <f>COUNTA($E$2:E368)</f>
        <v>367</v>
      </c>
      <c r="B368" s="211">
        <v>6</v>
      </c>
      <c r="C368" s="212" t="s">
        <v>5824</v>
      </c>
      <c r="D368" s="212" t="s">
        <v>5825</v>
      </c>
      <c r="E368" s="212" t="s">
        <v>438</v>
      </c>
      <c r="F368" s="212" t="s">
        <v>5826</v>
      </c>
      <c r="G368" s="212" t="s">
        <v>5827</v>
      </c>
      <c r="H368" s="212" t="s">
        <v>3048</v>
      </c>
      <c r="I368" s="213" t="str">
        <f t="shared" si="10"/>
        <v>รพช.</v>
      </c>
      <c r="J368" s="211" t="s">
        <v>3183</v>
      </c>
      <c r="K368" s="214">
        <v>10</v>
      </c>
      <c r="L368" s="212" t="s">
        <v>5752</v>
      </c>
      <c r="M368" s="212" t="s">
        <v>35</v>
      </c>
      <c r="N368" s="212" t="s">
        <v>5828</v>
      </c>
      <c r="O368" s="212" t="s">
        <v>5829</v>
      </c>
      <c r="P368" s="212" t="s">
        <v>5830</v>
      </c>
      <c r="Q368" s="212" t="s">
        <v>5829</v>
      </c>
      <c r="R368" s="212" t="s">
        <v>3121</v>
      </c>
      <c r="S368" s="210" t="str">
        <f t="shared" si="11"/>
        <v>6 / ฉะเชิงเทรา  / รพช. / F3</v>
      </c>
    </row>
    <row r="369" spans="1:19" hidden="1" x14ac:dyDescent="0.6">
      <c r="A369" s="99">
        <f>COUNTA($E$2:E369)</f>
        <v>368</v>
      </c>
      <c r="B369" s="211">
        <v>6</v>
      </c>
      <c r="C369" s="212" t="s">
        <v>5831</v>
      </c>
      <c r="D369" s="212" t="s">
        <v>5832</v>
      </c>
      <c r="E369" s="212" t="s">
        <v>439</v>
      </c>
      <c r="F369" s="212" t="s">
        <v>5833</v>
      </c>
      <c r="G369" s="212" t="s">
        <v>5834</v>
      </c>
      <c r="H369" s="212" t="s">
        <v>3036</v>
      </c>
      <c r="I369" s="213" t="str">
        <f t="shared" si="10"/>
        <v>รพศ.</v>
      </c>
      <c r="J369" s="211" t="s">
        <v>3037</v>
      </c>
      <c r="K369" s="214">
        <v>825</v>
      </c>
      <c r="L369" s="212" t="s">
        <v>3080</v>
      </c>
      <c r="M369" s="212" t="s">
        <v>36</v>
      </c>
      <c r="N369" s="212" t="s">
        <v>5835</v>
      </c>
      <c r="O369" s="212" t="s">
        <v>5836</v>
      </c>
      <c r="P369" s="212" t="s">
        <v>5837</v>
      </c>
      <c r="Q369" s="212" t="s">
        <v>5838</v>
      </c>
      <c r="R369" s="212" t="s">
        <v>3208</v>
      </c>
      <c r="S369" s="210" t="str">
        <f t="shared" si="11"/>
        <v>6 / ชลบุรี  / รพศ. / A</v>
      </c>
    </row>
    <row r="370" spans="1:19" hidden="1" x14ac:dyDescent="0.6">
      <c r="A370" s="99">
        <f>COUNTA($E$2:E370)</f>
        <v>369</v>
      </c>
      <c r="B370" s="211">
        <v>6</v>
      </c>
      <c r="C370" s="212" t="s">
        <v>5839</v>
      </c>
      <c r="D370" s="212" t="s">
        <v>5840</v>
      </c>
      <c r="E370" s="212" t="s">
        <v>442</v>
      </c>
      <c r="F370" s="212" t="s">
        <v>5841</v>
      </c>
      <c r="G370" s="212" t="s">
        <v>5842</v>
      </c>
      <c r="H370" s="212" t="s">
        <v>3202</v>
      </c>
      <c r="I370" s="213" t="str">
        <f t="shared" si="10"/>
        <v>รพท.</v>
      </c>
      <c r="J370" s="211" t="s">
        <v>3387</v>
      </c>
      <c r="K370" s="214">
        <v>324</v>
      </c>
      <c r="L370" s="212" t="s">
        <v>3080</v>
      </c>
      <c r="M370" s="212" t="s">
        <v>36</v>
      </c>
      <c r="N370" s="212" t="s">
        <v>5843</v>
      </c>
      <c r="O370" s="212" t="s">
        <v>5844</v>
      </c>
      <c r="P370" s="212" t="s">
        <v>5845</v>
      </c>
      <c r="Q370" s="212" t="s">
        <v>5846</v>
      </c>
      <c r="R370" s="212" t="s">
        <v>3062</v>
      </c>
      <c r="S370" s="210" t="str">
        <f t="shared" si="11"/>
        <v>6 / ชลบุรี  / รพท. / S</v>
      </c>
    </row>
    <row r="371" spans="1:19" hidden="1" x14ac:dyDescent="0.6">
      <c r="A371" s="99">
        <f>COUNTA($E$2:E371)</f>
        <v>370</v>
      </c>
      <c r="B371" s="211">
        <v>6</v>
      </c>
      <c r="C371" s="212" t="s">
        <v>5847</v>
      </c>
      <c r="D371" s="212" t="s">
        <v>5848</v>
      </c>
      <c r="E371" s="212" t="s">
        <v>445</v>
      </c>
      <c r="F371" s="212" t="s">
        <v>5849</v>
      </c>
      <c r="G371" s="212" t="s">
        <v>5850</v>
      </c>
      <c r="H371" s="212" t="s">
        <v>3202</v>
      </c>
      <c r="I371" s="213" t="str">
        <f t="shared" si="10"/>
        <v>รพท.</v>
      </c>
      <c r="J371" s="211" t="s">
        <v>3203</v>
      </c>
      <c r="K371" s="214">
        <v>220</v>
      </c>
      <c r="L371" s="212" t="s">
        <v>3080</v>
      </c>
      <c r="M371" s="212" t="s">
        <v>36</v>
      </c>
      <c r="N371" s="212" t="s">
        <v>5851</v>
      </c>
      <c r="O371" s="212" t="s">
        <v>5852</v>
      </c>
      <c r="P371" s="212" t="s">
        <v>5853</v>
      </c>
      <c r="Q371" s="212" t="s">
        <v>5854</v>
      </c>
      <c r="R371" s="212" t="s">
        <v>3054</v>
      </c>
      <c r="S371" s="210" t="str">
        <f t="shared" si="11"/>
        <v>6 / ชลบุรี  / รพท. / M1</v>
      </c>
    </row>
    <row r="372" spans="1:19" hidden="1" x14ac:dyDescent="0.6">
      <c r="A372" s="99">
        <f>COUNTA($E$2:E372)</f>
        <v>371</v>
      </c>
      <c r="B372" s="211">
        <v>6</v>
      </c>
      <c r="C372" s="212" t="s">
        <v>5855</v>
      </c>
      <c r="D372" s="212" t="s">
        <v>5856</v>
      </c>
      <c r="E372" s="212" t="s">
        <v>440</v>
      </c>
      <c r="F372" s="212" t="s">
        <v>5857</v>
      </c>
      <c r="G372" s="212" t="s">
        <v>5858</v>
      </c>
      <c r="H372" s="212" t="s">
        <v>3048</v>
      </c>
      <c r="I372" s="213" t="str">
        <f t="shared" si="10"/>
        <v>รพช.</v>
      </c>
      <c r="J372" s="211" t="s">
        <v>3049</v>
      </c>
      <c r="K372" s="214">
        <v>140</v>
      </c>
      <c r="L372" s="212" t="s">
        <v>3080</v>
      </c>
      <c r="M372" s="212" t="s">
        <v>36</v>
      </c>
      <c r="N372" s="212" t="s">
        <v>5859</v>
      </c>
      <c r="O372" s="212" t="s">
        <v>5860</v>
      </c>
      <c r="P372" s="212" t="s">
        <v>5861</v>
      </c>
      <c r="Q372" s="212" t="s">
        <v>5860</v>
      </c>
      <c r="R372" s="212" t="s">
        <v>3054</v>
      </c>
      <c r="S372" s="210" t="str">
        <f t="shared" si="11"/>
        <v>6 / ชลบุรี  / รพช. / M2</v>
      </c>
    </row>
    <row r="373" spans="1:19" hidden="1" x14ac:dyDescent="0.6">
      <c r="A373" s="99">
        <f>COUNTA($E$2:E373)</f>
        <v>372</v>
      </c>
      <c r="B373" s="211">
        <v>6</v>
      </c>
      <c r="C373" s="212" t="s">
        <v>5862</v>
      </c>
      <c r="D373" s="212" t="s">
        <v>5863</v>
      </c>
      <c r="E373" s="212" t="s">
        <v>446</v>
      </c>
      <c r="F373" s="212" t="s">
        <v>5864</v>
      </c>
      <c r="G373" s="212" t="s">
        <v>5865</v>
      </c>
      <c r="H373" s="212" t="s">
        <v>3048</v>
      </c>
      <c r="I373" s="213" t="str">
        <f t="shared" si="10"/>
        <v>รพช.</v>
      </c>
      <c r="J373" s="211" t="s">
        <v>3049</v>
      </c>
      <c r="K373" s="214">
        <v>191</v>
      </c>
      <c r="L373" s="212" t="s">
        <v>3080</v>
      </c>
      <c r="M373" s="212" t="s">
        <v>36</v>
      </c>
      <c r="N373" s="212" t="s">
        <v>5866</v>
      </c>
      <c r="O373" s="212" t="s">
        <v>5867</v>
      </c>
      <c r="P373" s="212" t="s">
        <v>5868</v>
      </c>
      <c r="Q373" s="212" t="s">
        <v>5869</v>
      </c>
      <c r="R373" s="212" t="s">
        <v>3300</v>
      </c>
      <c r="S373" s="210" t="str">
        <f t="shared" si="11"/>
        <v>6 / ชลบุรี  / รพช. / M2</v>
      </c>
    </row>
    <row r="374" spans="1:19" hidden="1" x14ac:dyDescent="0.6">
      <c r="A374" s="99">
        <f>COUNTA($E$2:E374)</f>
        <v>373</v>
      </c>
      <c r="B374" s="211">
        <v>6</v>
      </c>
      <c r="C374" s="212" t="s">
        <v>5870</v>
      </c>
      <c r="D374" s="212" t="s">
        <v>5871</v>
      </c>
      <c r="E374" s="212" t="s">
        <v>444</v>
      </c>
      <c r="F374" s="212" t="s">
        <v>5872</v>
      </c>
      <c r="G374" s="212" t="s">
        <v>5873</v>
      </c>
      <c r="H374" s="212" t="s">
        <v>3048</v>
      </c>
      <c r="I374" s="213" t="str">
        <f t="shared" si="10"/>
        <v>รพช.</v>
      </c>
      <c r="J374" s="211" t="s">
        <v>3076</v>
      </c>
      <c r="K374" s="214">
        <v>90</v>
      </c>
      <c r="L374" s="212" t="s">
        <v>3080</v>
      </c>
      <c r="M374" s="212" t="s">
        <v>36</v>
      </c>
      <c r="N374" s="212" t="s">
        <v>5874</v>
      </c>
      <c r="O374" s="212" t="s">
        <v>5875</v>
      </c>
      <c r="P374" s="212" t="s">
        <v>5876</v>
      </c>
      <c r="Q374" s="212" t="s">
        <v>5875</v>
      </c>
      <c r="R374" s="212" t="s">
        <v>3188</v>
      </c>
      <c r="S374" s="210" t="str">
        <f t="shared" si="11"/>
        <v>6 / ชลบุรี  / รพช. / F1</v>
      </c>
    </row>
    <row r="375" spans="1:19" hidden="1" x14ac:dyDescent="0.6">
      <c r="A375" s="99">
        <f>COUNTA($E$2:E375)</f>
        <v>374</v>
      </c>
      <c r="B375" s="211">
        <v>6</v>
      </c>
      <c r="C375" s="212" t="s">
        <v>5877</v>
      </c>
      <c r="D375" s="212" t="s">
        <v>5878</v>
      </c>
      <c r="E375" s="212" t="s">
        <v>448</v>
      </c>
      <c r="F375" s="212" t="s">
        <v>5879</v>
      </c>
      <c r="G375" s="212" t="s">
        <v>5880</v>
      </c>
      <c r="H375" s="212" t="s">
        <v>3048</v>
      </c>
      <c r="I375" s="213" t="str">
        <f t="shared" si="10"/>
        <v>รพช.</v>
      </c>
      <c r="J375" s="211" t="s">
        <v>3076</v>
      </c>
      <c r="K375" s="214">
        <v>66</v>
      </c>
      <c r="L375" s="212" t="s">
        <v>3080</v>
      </c>
      <c r="M375" s="212" t="s">
        <v>36</v>
      </c>
      <c r="N375" s="212" t="s">
        <v>5881</v>
      </c>
      <c r="O375" s="212" t="s">
        <v>5882</v>
      </c>
      <c r="P375" s="212" t="s">
        <v>5883</v>
      </c>
      <c r="Q375" s="212" t="s">
        <v>5884</v>
      </c>
      <c r="R375" s="212" t="s">
        <v>3054</v>
      </c>
      <c r="S375" s="210" t="str">
        <f t="shared" si="11"/>
        <v>6 / ชลบุรี  / รพช. / F1</v>
      </c>
    </row>
    <row r="376" spans="1:19" hidden="1" x14ac:dyDescent="0.6">
      <c r="A376" s="99">
        <f>COUNTA($E$2:E376)</f>
        <v>375</v>
      </c>
      <c r="B376" s="211">
        <v>6</v>
      </c>
      <c r="C376" s="212" t="s">
        <v>5885</v>
      </c>
      <c r="D376" s="212" t="s">
        <v>5886</v>
      </c>
      <c r="E376" s="212" t="s">
        <v>450</v>
      </c>
      <c r="F376" s="212" t="s">
        <v>5887</v>
      </c>
      <c r="G376" s="212" t="s">
        <v>5888</v>
      </c>
      <c r="H376" s="212" t="s">
        <v>3048</v>
      </c>
      <c r="I376" s="213" t="str">
        <f t="shared" si="10"/>
        <v>รพช.</v>
      </c>
      <c r="J376" s="211" t="s">
        <v>3100</v>
      </c>
      <c r="K376" s="214">
        <v>30</v>
      </c>
      <c r="L376" s="212" t="s">
        <v>3080</v>
      </c>
      <c r="M376" s="212" t="s">
        <v>36</v>
      </c>
      <c r="N376" s="212" t="s">
        <v>5889</v>
      </c>
      <c r="O376" s="212" t="s">
        <v>5890</v>
      </c>
      <c r="P376" s="212" t="s">
        <v>5891</v>
      </c>
      <c r="Q376" s="212" t="s">
        <v>5890</v>
      </c>
      <c r="R376" s="212" t="s">
        <v>3454</v>
      </c>
      <c r="S376" s="210" t="str">
        <f t="shared" si="11"/>
        <v>6 / ชลบุรี  / รพช. / F2</v>
      </c>
    </row>
    <row r="377" spans="1:19" hidden="1" x14ac:dyDescent="0.6">
      <c r="A377" s="99">
        <f>COUNTA($E$2:E377)</f>
        <v>376</v>
      </c>
      <c r="B377" s="211">
        <v>6</v>
      </c>
      <c r="C377" s="212" t="s">
        <v>5892</v>
      </c>
      <c r="D377" s="212" t="s">
        <v>5893</v>
      </c>
      <c r="E377" s="212" t="s">
        <v>447</v>
      </c>
      <c r="F377" s="212" t="s">
        <v>5894</v>
      </c>
      <c r="G377" s="212" t="s">
        <v>5895</v>
      </c>
      <c r="H377" s="212" t="s">
        <v>3048</v>
      </c>
      <c r="I377" s="213" t="str">
        <f t="shared" si="10"/>
        <v>รพช.</v>
      </c>
      <c r="J377" s="211" t="s">
        <v>3100</v>
      </c>
      <c r="K377" s="214">
        <v>30</v>
      </c>
      <c r="L377" s="212" t="s">
        <v>3080</v>
      </c>
      <c r="M377" s="212" t="s">
        <v>36</v>
      </c>
      <c r="N377" s="212" t="s">
        <v>5896</v>
      </c>
      <c r="O377" s="212" t="s">
        <v>5897</v>
      </c>
      <c r="P377" s="212" t="s">
        <v>5898</v>
      </c>
      <c r="Q377" s="212" t="s">
        <v>5899</v>
      </c>
      <c r="R377" s="212" t="s">
        <v>3054</v>
      </c>
      <c r="S377" s="210" t="str">
        <f t="shared" si="11"/>
        <v>6 / ชลบุรี  / รพช. / F2</v>
      </c>
    </row>
    <row r="378" spans="1:19" hidden="1" x14ac:dyDescent="0.6">
      <c r="A378" s="99">
        <f>COUNTA($E$2:E378)</f>
        <v>377</v>
      </c>
      <c r="B378" s="211">
        <v>6</v>
      </c>
      <c r="C378" s="212" t="s">
        <v>5900</v>
      </c>
      <c r="D378" s="212" t="s">
        <v>5901</v>
      </c>
      <c r="E378" s="212" t="s">
        <v>449</v>
      </c>
      <c r="F378" s="212" t="s">
        <v>5902</v>
      </c>
      <c r="G378" s="212" t="s">
        <v>5903</v>
      </c>
      <c r="H378" s="212" t="s">
        <v>3048</v>
      </c>
      <c r="I378" s="213" t="str">
        <f t="shared" si="10"/>
        <v>รพช.</v>
      </c>
      <c r="J378" s="211" t="s">
        <v>3100</v>
      </c>
      <c r="K378" s="214">
        <v>70</v>
      </c>
      <c r="L378" s="212" t="s">
        <v>3080</v>
      </c>
      <c r="M378" s="212" t="s">
        <v>36</v>
      </c>
      <c r="N378" s="212" t="s">
        <v>5904</v>
      </c>
      <c r="O378" s="212" t="s">
        <v>4173</v>
      </c>
      <c r="P378" s="212" t="s">
        <v>5905</v>
      </c>
      <c r="Q378" s="212" t="s">
        <v>4173</v>
      </c>
      <c r="R378" s="212" t="s">
        <v>3054</v>
      </c>
      <c r="S378" s="210" t="str">
        <f t="shared" si="11"/>
        <v>6 / ชลบุรี  / รพช. / F2</v>
      </c>
    </row>
    <row r="379" spans="1:19" hidden="1" x14ac:dyDescent="0.6">
      <c r="A379" s="99">
        <f>COUNTA($E$2:E379)</f>
        <v>378</v>
      </c>
      <c r="B379" s="211">
        <v>6</v>
      </c>
      <c r="C379" s="212" t="s">
        <v>5906</v>
      </c>
      <c r="D379" s="212" t="s">
        <v>5907</v>
      </c>
      <c r="E379" s="212" t="s">
        <v>443</v>
      </c>
      <c r="F379" s="212" t="s">
        <v>5908</v>
      </c>
      <c r="G379" s="212" t="s">
        <v>5909</v>
      </c>
      <c r="H379" s="212" t="s">
        <v>3048</v>
      </c>
      <c r="I379" s="213" t="str">
        <f t="shared" si="10"/>
        <v>รพช.</v>
      </c>
      <c r="J379" s="211" t="s">
        <v>3100</v>
      </c>
      <c r="K379" s="214">
        <v>31</v>
      </c>
      <c r="L379" s="212" t="s">
        <v>3080</v>
      </c>
      <c r="M379" s="212" t="s">
        <v>36</v>
      </c>
      <c r="N379" s="212" t="s">
        <v>5843</v>
      </c>
      <c r="O379" s="212" t="s">
        <v>5844</v>
      </c>
      <c r="P379" s="212" t="s">
        <v>5910</v>
      </c>
      <c r="Q379" s="212" t="s">
        <v>5911</v>
      </c>
      <c r="R379" s="212" t="s">
        <v>3088</v>
      </c>
      <c r="S379" s="210" t="str">
        <f t="shared" si="11"/>
        <v>6 / ชลบุรี  / รพช. / F2</v>
      </c>
    </row>
    <row r="380" spans="1:19" hidden="1" x14ac:dyDescent="0.6">
      <c r="A380" s="99">
        <f>COUNTA($E$2:E380)</f>
        <v>379</v>
      </c>
      <c r="B380" s="211">
        <v>6</v>
      </c>
      <c r="C380" s="212" t="s">
        <v>5912</v>
      </c>
      <c r="D380" s="212" t="s">
        <v>5913</v>
      </c>
      <c r="E380" s="212" t="s">
        <v>441</v>
      </c>
      <c r="F380" s="212" t="s">
        <v>5914</v>
      </c>
      <c r="G380" s="212" t="s">
        <v>5915</v>
      </c>
      <c r="H380" s="212" t="s">
        <v>3048</v>
      </c>
      <c r="I380" s="213" t="str">
        <f t="shared" si="10"/>
        <v>รพช.</v>
      </c>
      <c r="J380" s="211" t="s">
        <v>3100</v>
      </c>
      <c r="K380" s="214">
        <v>35</v>
      </c>
      <c r="L380" s="212" t="s">
        <v>3080</v>
      </c>
      <c r="M380" s="212" t="s">
        <v>36</v>
      </c>
      <c r="N380" s="212" t="s">
        <v>5916</v>
      </c>
      <c r="O380" s="212" t="s">
        <v>5917</v>
      </c>
      <c r="P380" s="212" t="s">
        <v>5918</v>
      </c>
      <c r="Q380" s="212" t="s">
        <v>5917</v>
      </c>
      <c r="R380" s="212" t="s">
        <v>3054</v>
      </c>
      <c r="S380" s="210" t="str">
        <f t="shared" si="11"/>
        <v>6 / ชลบุรี  / รพช. / F2</v>
      </c>
    </row>
    <row r="381" spans="1:19" hidden="1" x14ac:dyDescent="0.6">
      <c r="A381" s="99">
        <f>COUNTA($E$2:E381)</f>
        <v>380</v>
      </c>
      <c r="B381" s="211">
        <v>6</v>
      </c>
      <c r="C381" s="212" t="s">
        <v>5919</v>
      </c>
      <c r="D381" s="212" t="s">
        <v>5920</v>
      </c>
      <c r="E381" s="212" t="s">
        <v>451</v>
      </c>
      <c r="F381" s="212" t="s">
        <v>5921</v>
      </c>
      <c r="G381" s="212" t="s">
        <v>5922</v>
      </c>
      <c r="H381" s="212" t="s">
        <v>3202</v>
      </c>
      <c r="I381" s="213" t="str">
        <f t="shared" si="10"/>
        <v>รพท.</v>
      </c>
      <c r="J381" s="211" t="s">
        <v>3387</v>
      </c>
      <c r="K381" s="214">
        <v>470</v>
      </c>
      <c r="L381" s="212" t="s">
        <v>5923</v>
      </c>
      <c r="M381" s="212" t="s">
        <v>37</v>
      </c>
      <c r="N381" s="212" t="s">
        <v>5924</v>
      </c>
      <c r="O381" s="212" t="s">
        <v>5925</v>
      </c>
      <c r="P381" s="212" t="s">
        <v>5926</v>
      </c>
      <c r="Q381" s="212" t="s">
        <v>5927</v>
      </c>
      <c r="R381" s="212" t="s">
        <v>3043</v>
      </c>
      <c r="S381" s="210" t="str">
        <f t="shared" si="11"/>
        <v>6 / ตราด  / รพท. / S</v>
      </c>
    </row>
    <row r="382" spans="1:19" hidden="1" x14ac:dyDescent="0.6">
      <c r="A382" s="99">
        <f>COUNTA($E$2:E382)</f>
        <v>381</v>
      </c>
      <c r="B382" s="211">
        <v>6</v>
      </c>
      <c r="C382" s="212" t="s">
        <v>5928</v>
      </c>
      <c r="D382" s="212" t="s">
        <v>5929</v>
      </c>
      <c r="E382" s="212" t="s">
        <v>457</v>
      </c>
      <c r="F382" s="212" t="s">
        <v>5930</v>
      </c>
      <c r="G382" s="212" t="s">
        <v>5931</v>
      </c>
      <c r="H382" s="212" t="s">
        <v>3048</v>
      </c>
      <c r="I382" s="213" t="str">
        <f t="shared" si="10"/>
        <v>รพช.</v>
      </c>
      <c r="J382" s="211" t="s">
        <v>3100</v>
      </c>
      <c r="K382" s="214">
        <v>26</v>
      </c>
      <c r="L382" s="212" t="s">
        <v>5923</v>
      </c>
      <c r="M382" s="212" t="s">
        <v>37</v>
      </c>
      <c r="N382" s="212" t="s">
        <v>5932</v>
      </c>
      <c r="O382" s="212" t="s">
        <v>5933</v>
      </c>
      <c r="P382" s="212" t="s">
        <v>5934</v>
      </c>
      <c r="Q382" s="212" t="s">
        <v>5933</v>
      </c>
      <c r="R382" s="212" t="s">
        <v>3208</v>
      </c>
      <c r="S382" s="210" t="str">
        <f t="shared" si="11"/>
        <v>6 / ตราด  / รพช. / F2</v>
      </c>
    </row>
    <row r="383" spans="1:19" hidden="1" x14ac:dyDescent="0.6">
      <c r="A383" s="99">
        <f>COUNTA($E$2:E383)</f>
        <v>382</v>
      </c>
      <c r="B383" s="211">
        <v>6</v>
      </c>
      <c r="C383" s="212" t="s">
        <v>5935</v>
      </c>
      <c r="D383" s="212" t="s">
        <v>5936</v>
      </c>
      <c r="E383" s="212" t="s">
        <v>453</v>
      </c>
      <c r="F383" s="212" t="s">
        <v>5937</v>
      </c>
      <c r="G383" s="212" t="s">
        <v>5938</v>
      </c>
      <c r="H383" s="212" t="s">
        <v>3048</v>
      </c>
      <c r="I383" s="213" t="str">
        <f t="shared" si="10"/>
        <v>รพช.</v>
      </c>
      <c r="J383" s="211" t="s">
        <v>3100</v>
      </c>
      <c r="K383" s="214">
        <v>36</v>
      </c>
      <c r="L383" s="212" t="s">
        <v>5923</v>
      </c>
      <c r="M383" s="212" t="s">
        <v>37</v>
      </c>
      <c r="N383" s="212" t="s">
        <v>5939</v>
      </c>
      <c r="O383" s="212" t="s">
        <v>5940</v>
      </c>
      <c r="P383" s="212" t="s">
        <v>5941</v>
      </c>
      <c r="Q383" s="212" t="s">
        <v>5942</v>
      </c>
      <c r="R383" s="212" t="s">
        <v>3054</v>
      </c>
      <c r="S383" s="210" t="str">
        <f t="shared" si="11"/>
        <v>6 / ตราด  / รพช. / F2</v>
      </c>
    </row>
    <row r="384" spans="1:19" hidden="1" x14ac:dyDescent="0.6">
      <c r="A384" s="99">
        <f>COUNTA($E$2:E384)</f>
        <v>383</v>
      </c>
      <c r="B384" s="211">
        <v>6</v>
      </c>
      <c r="C384" s="212" t="s">
        <v>5943</v>
      </c>
      <c r="D384" s="212" t="s">
        <v>5944</v>
      </c>
      <c r="E384" s="212" t="s">
        <v>452</v>
      </c>
      <c r="F384" s="212" t="s">
        <v>5945</v>
      </c>
      <c r="G384" s="212" t="s">
        <v>5946</v>
      </c>
      <c r="H384" s="212" t="s">
        <v>3048</v>
      </c>
      <c r="I384" s="213" t="str">
        <f t="shared" si="10"/>
        <v>รพช.</v>
      </c>
      <c r="J384" s="211" t="s">
        <v>3100</v>
      </c>
      <c r="K384" s="214">
        <v>37</v>
      </c>
      <c r="L384" s="212" t="s">
        <v>5923</v>
      </c>
      <c r="M384" s="212" t="s">
        <v>37</v>
      </c>
      <c r="N384" s="212" t="s">
        <v>5947</v>
      </c>
      <c r="O384" s="212" t="s">
        <v>5948</v>
      </c>
      <c r="P384" s="212" t="s">
        <v>5949</v>
      </c>
      <c r="Q384" s="212" t="s">
        <v>5948</v>
      </c>
      <c r="R384" s="212" t="s">
        <v>3232</v>
      </c>
      <c r="S384" s="210" t="str">
        <f t="shared" si="11"/>
        <v>6 / ตราด  / รพช. / F2</v>
      </c>
    </row>
    <row r="385" spans="1:19" hidden="1" x14ac:dyDescent="0.6">
      <c r="A385" s="99">
        <f>COUNTA($E$2:E385)</f>
        <v>384</v>
      </c>
      <c r="B385" s="211">
        <v>6</v>
      </c>
      <c r="C385" s="212" t="s">
        <v>5950</v>
      </c>
      <c r="D385" s="212" t="s">
        <v>5951</v>
      </c>
      <c r="E385" s="212" t="s">
        <v>454</v>
      </c>
      <c r="F385" s="212" t="s">
        <v>5952</v>
      </c>
      <c r="G385" s="212" t="s">
        <v>5953</v>
      </c>
      <c r="H385" s="212" t="s">
        <v>3048</v>
      </c>
      <c r="I385" s="213" t="str">
        <f t="shared" si="10"/>
        <v>รพช.</v>
      </c>
      <c r="J385" s="211" t="s">
        <v>3100</v>
      </c>
      <c r="K385" s="214">
        <v>38</v>
      </c>
      <c r="L385" s="212" t="s">
        <v>5923</v>
      </c>
      <c r="M385" s="212" t="s">
        <v>37</v>
      </c>
      <c r="N385" s="212" t="s">
        <v>5954</v>
      </c>
      <c r="O385" s="212" t="s">
        <v>5955</v>
      </c>
      <c r="P385" s="212" t="s">
        <v>5956</v>
      </c>
      <c r="Q385" s="212" t="s">
        <v>5197</v>
      </c>
      <c r="R385" s="212" t="s">
        <v>3121</v>
      </c>
      <c r="S385" s="210" t="str">
        <f t="shared" si="11"/>
        <v>6 / ตราด  / รพช. / F2</v>
      </c>
    </row>
    <row r="386" spans="1:19" hidden="1" x14ac:dyDescent="0.6">
      <c r="A386" s="99">
        <f>COUNTA($E$2:E386)</f>
        <v>385</v>
      </c>
      <c r="B386" s="211">
        <v>6</v>
      </c>
      <c r="C386" s="212" t="s">
        <v>5957</v>
      </c>
      <c r="D386" s="212" t="s">
        <v>5958</v>
      </c>
      <c r="E386" s="212" t="s">
        <v>455</v>
      </c>
      <c r="F386" s="212" t="s">
        <v>5959</v>
      </c>
      <c r="G386" s="212" t="s">
        <v>5960</v>
      </c>
      <c r="H386" s="212" t="s">
        <v>3048</v>
      </c>
      <c r="I386" s="213" t="str">
        <f t="shared" si="10"/>
        <v>รพช.</v>
      </c>
      <c r="J386" s="211" t="s">
        <v>3100</v>
      </c>
      <c r="K386" s="214">
        <v>30</v>
      </c>
      <c r="L386" s="212" t="s">
        <v>5923</v>
      </c>
      <c r="M386" s="212" t="s">
        <v>37</v>
      </c>
      <c r="N386" s="212" t="s">
        <v>5961</v>
      </c>
      <c r="O386" s="212" t="s">
        <v>5962</v>
      </c>
      <c r="P386" s="212" t="s">
        <v>5963</v>
      </c>
      <c r="Q386" s="212" t="s">
        <v>5962</v>
      </c>
      <c r="R386" s="212" t="s">
        <v>3113</v>
      </c>
      <c r="S386" s="210" t="str">
        <f t="shared" si="11"/>
        <v>6 / ตราด  / รพช. / F2</v>
      </c>
    </row>
    <row r="387" spans="1:19" hidden="1" x14ac:dyDescent="0.6">
      <c r="A387" s="99">
        <f>COUNTA($E$2:E387)</f>
        <v>386</v>
      </c>
      <c r="B387" s="211">
        <v>6</v>
      </c>
      <c r="C387" s="212" t="s">
        <v>5964</v>
      </c>
      <c r="D387" s="212" t="s">
        <v>5965</v>
      </c>
      <c r="E387" s="212" t="s">
        <v>456</v>
      </c>
      <c r="F387" s="212" t="s">
        <v>5966</v>
      </c>
      <c r="G387" s="212" t="s">
        <v>5967</v>
      </c>
      <c r="H387" s="212" t="s">
        <v>3048</v>
      </c>
      <c r="I387" s="213" t="str">
        <f t="shared" ref="I387:I450" si="12">IF(H387="โรงพยาบาลศูนย์","รพศ.",IF(H387="โรงพยาบาลชุมชน","รพช.","รพท."))</f>
        <v>รพช.</v>
      </c>
      <c r="J387" s="211" t="s">
        <v>3183</v>
      </c>
      <c r="K387" s="214">
        <v>7</v>
      </c>
      <c r="L387" s="212" t="s">
        <v>5923</v>
      </c>
      <c r="M387" s="212" t="s">
        <v>37</v>
      </c>
      <c r="N387" s="212" t="s">
        <v>5968</v>
      </c>
      <c r="O387" s="212" t="s">
        <v>5969</v>
      </c>
      <c r="P387" s="212" t="s">
        <v>5970</v>
      </c>
      <c r="Q387" s="212" t="s">
        <v>5969</v>
      </c>
      <c r="R387" s="212" t="s">
        <v>3054</v>
      </c>
      <c r="S387" s="210" t="str">
        <f t="shared" ref="S387:S450" si="13">CONCATENATE(B387," / ",M387," "," / ",I387," / ",J387)</f>
        <v>6 / ตราด  / รพช. / F3</v>
      </c>
    </row>
    <row r="388" spans="1:19" hidden="1" x14ac:dyDescent="0.6">
      <c r="A388" s="99">
        <f>COUNTA($E$2:E388)</f>
        <v>387</v>
      </c>
      <c r="B388" s="211">
        <v>6</v>
      </c>
      <c r="C388" s="212" t="s">
        <v>5971</v>
      </c>
      <c r="D388" s="212" t="s">
        <v>5972</v>
      </c>
      <c r="E388" s="212" t="s">
        <v>458</v>
      </c>
      <c r="F388" s="212" t="s">
        <v>5973</v>
      </c>
      <c r="G388" s="212" t="s">
        <v>5974</v>
      </c>
      <c r="H388" s="212" t="s">
        <v>3036</v>
      </c>
      <c r="I388" s="213" t="str">
        <f t="shared" si="12"/>
        <v>รพศ.</v>
      </c>
      <c r="J388" s="211" t="s">
        <v>3037</v>
      </c>
      <c r="K388" s="214">
        <v>527</v>
      </c>
      <c r="L388" s="212" t="s">
        <v>5975</v>
      </c>
      <c r="M388" s="212" t="s">
        <v>38</v>
      </c>
      <c r="N388" s="212" t="s">
        <v>5976</v>
      </c>
      <c r="O388" s="212" t="s">
        <v>5977</v>
      </c>
      <c r="P388" s="212" t="s">
        <v>5978</v>
      </c>
      <c r="Q388" s="212" t="s">
        <v>5979</v>
      </c>
      <c r="R388" s="212" t="s">
        <v>3105</v>
      </c>
      <c r="S388" s="210" t="str">
        <f t="shared" si="13"/>
        <v>6 / ปราจีนบุรี  / รพศ. / A</v>
      </c>
    </row>
    <row r="389" spans="1:19" hidden="1" x14ac:dyDescent="0.6">
      <c r="A389" s="99">
        <f>COUNTA($E$2:E389)</f>
        <v>388</v>
      </c>
      <c r="B389" s="211">
        <v>6</v>
      </c>
      <c r="C389" s="212" t="s">
        <v>5980</v>
      </c>
      <c r="D389" s="212" t="s">
        <v>5981</v>
      </c>
      <c r="E389" s="212" t="s">
        <v>459</v>
      </c>
      <c r="F389" s="212" t="s">
        <v>5982</v>
      </c>
      <c r="G389" s="212" t="s">
        <v>5983</v>
      </c>
      <c r="H389" s="212" t="s">
        <v>3202</v>
      </c>
      <c r="I389" s="213" t="str">
        <f t="shared" si="12"/>
        <v>รพท.</v>
      </c>
      <c r="J389" s="211" t="s">
        <v>3203</v>
      </c>
      <c r="K389" s="214">
        <v>248</v>
      </c>
      <c r="L389" s="212" t="s">
        <v>5975</v>
      </c>
      <c r="M389" s="212" t="s">
        <v>38</v>
      </c>
      <c r="N389" s="212" t="s">
        <v>5984</v>
      </c>
      <c r="O389" s="212" t="s">
        <v>5985</v>
      </c>
      <c r="P389" s="212" t="s">
        <v>5986</v>
      </c>
      <c r="Q389" s="212" t="s">
        <v>5987</v>
      </c>
      <c r="R389" s="212" t="s">
        <v>3062</v>
      </c>
      <c r="S389" s="210" t="str">
        <f t="shared" si="13"/>
        <v>6 / ปราจีนบุรี  / รพท. / M1</v>
      </c>
    </row>
    <row r="390" spans="1:19" hidden="1" x14ac:dyDescent="0.6">
      <c r="A390" s="99">
        <f>COUNTA($E$2:E390)</f>
        <v>389</v>
      </c>
      <c r="B390" s="211">
        <v>6</v>
      </c>
      <c r="C390" s="212" t="s">
        <v>5988</v>
      </c>
      <c r="D390" s="212" t="s">
        <v>5989</v>
      </c>
      <c r="E390" s="212" t="s">
        <v>460</v>
      </c>
      <c r="F390" s="212" t="s">
        <v>5990</v>
      </c>
      <c r="G390" s="212" t="s">
        <v>5991</v>
      </c>
      <c r="H390" s="212" t="s">
        <v>3048</v>
      </c>
      <c r="I390" s="213" t="str">
        <f t="shared" si="12"/>
        <v>รพช.</v>
      </c>
      <c r="J390" s="211" t="s">
        <v>3100</v>
      </c>
      <c r="K390" s="214">
        <v>60</v>
      </c>
      <c r="L390" s="212" t="s">
        <v>5975</v>
      </c>
      <c r="M390" s="212" t="s">
        <v>38</v>
      </c>
      <c r="N390" s="212" t="s">
        <v>5992</v>
      </c>
      <c r="O390" s="212" t="s">
        <v>5993</v>
      </c>
      <c r="P390" s="212" t="s">
        <v>5994</v>
      </c>
      <c r="Q390" s="212" t="s">
        <v>5995</v>
      </c>
      <c r="R390" s="212" t="s">
        <v>3054</v>
      </c>
      <c r="S390" s="210" t="str">
        <f t="shared" si="13"/>
        <v>6 / ปราจีนบุรี  / รพช. / F2</v>
      </c>
    </row>
    <row r="391" spans="1:19" hidden="1" x14ac:dyDescent="0.6">
      <c r="A391" s="99">
        <f>COUNTA($E$2:E391)</f>
        <v>390</v>
      </c>
      <c r="B391" s="211">
        <v>6</v>
      </c>
      <c r="C391" s="212" t="s">
        <v>5996</v>
      </c>
      <c r="D391" s="212" t="s">
        <v>5997</v>
      </c>
      <c r="E391" s="212" t="s">
        <v>461</v>
      </c>
      <c r="F391" s="212" t="s">
        <v>5998</v>
      </c>
      <c r="G391" s="212" t="s">
        <v>5999</v>
      </c>
      <c r="H391" s="212" t="s">
        <v>3048</v>
      </c>
      <c r="I391" s="213" t="str">
        <f t="shared" si="12"/>
        <v>รพช.</v>
      </c>
      <c r="J391" s="211" t="s">
        <v>3100</v>
      </c>
      <c r="K391" s="214">
        <v>30</v>
      </c>
      <c r="L391" s="212" t="s">
        <v>5975</v>
      </c>
      <c r="M391" s="212" t="s">
        <v>38</v>
      </c>
      <c r="N391" s="212" t="s">
        <v>6000</v>
      </c>
      <c r="O391" s="212" t="s">
        <v>6001</v>
      </c>
      <c r="P391" s="212" t="s">
        <v>6002</v>
      </c>
      <c r="Q391" s="212" t="s">
        <v>6003</v>
      </c>
      <c r="R391" s="212" t="s">
        <v>3054</v>
      </c>
      <c r="S391" s="210" t="str">
        <f t="shared" si="13"/>
        <v>6 / ปราจีนบุรี  / รพช. / F2</v>
      </c>
    </row>
    <row r="392" spans="1:19" hidden="1" x14ac:dyDescent="0.6">
      <c r="A392" s="99">
        <f>COUNTA($E$2:E392)</f>
        <v>391</v>
      </c>
      <c r="B392" s="211">
        <v>6</v>
      </c>
      <c r="C392" s="212" t="s">
        <v>6004</v>
      </c>
      <c r="D392" s="212" t="s">
        <v>6005</v>
      </c>
      <c r="E392" s="212" t="s">
        <v>462</v>
      </c>
      <c r="F392" s="212" t="s">
        <v>6006</v>
      </c>
      <c r="G392" s="212" t="s">
        <v>6007</v>
      </c>
      <c r="H392" s="212" t="s">
        <v>3048</v>
      </c>
      <c r="I392" s="213" t="str">
        <f t="shared" si="12"/>
        <v>รพช.</v>
      </c>
      <c r="J392" s="211" t="s">
        <v>3100</v>
      </c>
      <c r="K392" s="214">
        <v>33</v>
      </c>
      <c r="L392" s="212" t="s">
        <v>5975</v>
      </c>
      <c r="M392" s="212" t="s">
        <v>38</v>
      </c>
      <c r="N392" s="212" t="s">
        <v>6008</v>
      </c>
      <c r="O392" s="212" t="s">
        <v>6009</v>
      </c>
      <c r="P392" s="212" t="s">
        <v>6010</v>
      </c>
      <c r="Q392" s="212" t="s">
        <v>6009</v>
      </c>
      <c r="R392" s="212" t="s">
        <v>3121</v>
      </c>
      <c r="S392" s="210" t="str">
        <f t="shared" si="13"/>
        <v>6 / ปราจีนบุรี  / รพช. / F2</v>
      </c>
    </row>
    <row r="393" spans="1:19" hidden="1" x14ac:dyDescent="0.6">
      <c r="A393" s="99">
        <f>COUNTA($E$2:E393)</f>
        <v>392</v>
      </c>
      <c r="B393" s="211">
        <v>6</v>
      </c>
      <c r="C393" s="212" t="s">
        <v>6011</v>
      </c>
      <c r="D393" s="212" t="s">
        <v>6012</v>
      </c>
      <c r="E393" s="212" t="s">
        <v>463</v>
      </c>
      <c r="F393" s="212" t="s">
        <v>6013</v>
      </c>
      <c r="G393" s="212" t="s">
        <v>6014</v>
      </c>
      <c r="H393" s="212" t="s">
        <v>3048</v>
      </c>
      <c r="I393" s="213" t="str">
        <f t="shared" si="12"/>
        <v>รพช.</v>
      </c>
      <c r="J393" s="211" t="s">
        <v>3100</v>
      </c>
      <c r="K393" s="214">
        <v>60</v>
      </c>
      <c r="L393" s="212" t="s">
        <v>5975</v>
      </c>
      <c r="M393" s="212" t="s">
        <v>38</v>
      </c>
      <c r="N393" s="212" t="s">
        <v>6015</v>
      </c>
      <c r="O393" s="212" t="s">
        <v>6016</v>
      </c>
      <c r="P393" s="212" t="s">
        <v>6017</v>
      </c>
      <c r="Q393" s="212" t="s">
        <v>6016</v>
      </c>
      <c r="R393" s="212" t="s">
        <v>3232</v>
      </c>
      <c r="S393" s="210" t="str">
        <f t="shared" si="13"/>
        <v>6 / ปราจีนบุรี  / รพช. / F2</v>
      </c>
    </row>
    <row r="394" spans="1:19" hidden="1" x14ac:dyDescent="0.6">
      <c r="A394" s="99">
        <f>COUNTA($E$2:E394)</f>
        <v>393</v>
      </c>
      <c r="B394" s="211">
        <v>6</v>
      </c>
      <c r="C394" s="212" t="s">
        <v>6018</v>
      </c>
      <c r="D394" s="212" t="s">
        <v>6019</v>
      </c>
      <c r="E394" s="212" t="s">
        <v>464</v>
      </c>
      <c r="F394" s="212" t="s">
        <v>6020</v>
      </c>
      <c r="G394" s="212" t="s">
        <v>6021</v>
      </c>
      <c r="H394" s="212" t="s">
        <v>3048</v>
      </c>
      <c r="I394" s="213" t="str">
        <f t="shared" si="12"/>
        <v>รพช.</v>
      </c>
      <c r="J394" s="211" t="s">
        <v>3100</v>
      </c>
      <c r="K394" s="214">
        <v>30</v>
      </c>
      <c r="L394" s="212" t="s">
        <v>5975</v>
      </c>
      <c r="M394" s="212" t="s">
        <v>38</v>
      </c>
      <c r="N394" s="212" t="s">
        <v>6022</v>
      </c>
      <c r="O394" s="212" t="s">
        <v>6023</v>
      </c>
      <c r="P394" s="212" t="s">
        <v>6024</v>
      </c>
      <c r="Q394" s="212" t="s">
        <v>6025</v>
      </c>
      <c r="R394" s="212" t="s">
        <v>3121</v>
      </c>
      <c r="S394" s="210" t="str">
        <f t="shared" si="13"/>
        <v>6 / ปราจีนบุรี  / รพช. / F2</v>
      </c>
    </row>
    <row r="395" spans="1:19" hidden="1" x14ac:dyDescent="0.6">
      <c r="A395" s="99">
        <f>COUNTA($E$2:E395)</f>
        <v>394</v>
      </c>
      <c r="B395" s="211">
        <v>6</v>
      </c>
      <c r="C395" s="212" t="s">
        <v>6026</v>
      </c>
      <c r="D395" s="212" t="s">
        <v>6027</v>
      </c>
      <c r="E395" s="212" t="s">
        <v>465</v>
      </c>
      <c r="F395" s="212" t="s">
        <v>6028</v>
      </c>
      <c r="G395" s="212" t="s">
        <v>6029</v>
      </c>
      <c r="H395" s="212" t="s">
        <v>3036</v>
      </c>
      <c r="I395" s="213" t="str">
        <f t="shared" si="12"/>
        <v>รพศ.</v>
      </c>
      <c r="J395" s="211" t="s">
        <v>3037</v>
      </c>
      <c r="K395" s="214">
        <v>665</v>
      </c>
      <c r="L395" s="212" t="s">
        <v>6030</v>
      </c>
      <c r="M395" s="212" t="s">
        <v>39</v>
      </c>
      <c r="N395" s="212" t="s">
        <v>6031</v>
      </c>
      <c r="O395" s="212" t="s">
        <v>6032</v>
      </c>
      <c r="P395" s="212" t="s">
        <v>6033</v>
      </c>
      <c r="Q395" s="212" t="s">
        <v>6034</v>
      </c>
      <c r="R395" s="212" t="s">
        <v>3043</v>
      </c>
      <c r="S395" s="210" t="str">
        <f t="shared" si="13"/>
        <v>6 / ระยอง  / รพศ. / A</v>
      </c>
    </row>
    <row r="396" spans="1:19" hidden="1" x14ac:dyDescent="0.6">
      <c r="A396" s="99">
        <f>COUNTA($E$2:E396)</f>
        <v>395</v>
      </c>
      <c r="B396" s="211">
        <v>6</v>
      </c>
      <c r="C396" s="212" t="s">
        <v>6035</v>
      </c>
      <c r="D396" s="212" t="s">
        <v>6036</v>
      </c>
      <c r="E396" s="212" t="s">
        <v>468</v>
      </c>
      <c r="F396" s="212" t="s">
        <v>6037</v>
      </c>
      <c r="G396" s="212" t="s">
        <v>6038</v>
      </c>
      <c r="H396" s="212" t="s">
        <v>3202</v>
      </c>
      <c r="I396" s="213" t="str">
        <f t="shared" si="12"/>
        <v>รพท.</v>
      </c>
      <c r="J396" s="211" t="s">
        <v>3203</v>
      </c>
      <c r="K396" s="214">
        <v>219</v>
      </c>
      <c r="L396" s="212" t="s">
        <v>6030</v>
      </c>
      <c r="M396" s="212" t="s">
        <v>39</v>
      </c>
      <c r="N396" s="212" t="s">
        <v>6039</v>
      </c>
      <c r="O396" s="212" t="s">
        <v>6040</v>
      </c>
      <c r="P396" s="212" t="s">
        <v>6041</v>
      </c>
      <c r="Q396" s="212" t="s">
        <v>6042</v>
      </c>
      <c r="R396" s="212" t="s">
        <v>3043</v>
      </c>
      <c r="S396" s="210" t="str">
        <f t="shared" si="13"/>
        <v>6 / ระยอง  / รพท. / M1</v>
      </c>
    </row>
    <row r="397" spans="1:19" hidden="1" x14ac:dyDescent="0.6">
      <c r="A397" s="99">
        <f>COUNTA($E$2:E397)</f>
        <v>396</v>
      </c>
      <c r="B397" s="211">
        <v>6</v>
      </c>
      <c r="C397" s="212" t="s">
        <v>6043</v>
      </c>
      <c r="D397" s="212" t="s">
        <v>6044</v>
      </c>
      <c r="E397" s="212" t="s">
        <v>466</v>
      </c>
      <c r="F397" s="212" t="s">
        <v>6045</v>
      </c>
      <c r="G397" s="212" t="s">
        <v>6046</v>
      </c>
      <c r="H397" s="212" t="s">
        <v>3202</v>
      </c>
      <c r="I397" s="213" t="str">
        <f t="shared" si="12"/>
        <v>รพท.</v>
      </c>
      <c r="J397" s="211" t="s">
        <v>3203</v>
      </c>
      <c r="K397" s="214">
        <v>172</v>
      </c>
      <c r="L397" s="212" t="s">
        <v>6030</v>
      </c>
      <c r="M397" s="212" t="s">
        <v>39</v>
      </c>
      <c r="N397" s="212" t="s">
        <v>6031</v>
      </c>
      <c r="O397" s="212" t="s">
        <v>6032</v>
      </c>
      <c r="P397" s="212" t="s">
        <v>6047</v>
      </c>
      <c r="Q397" s="212" t="s">
        <v>6048</v>
      </c>
      <c r="R397" s="212" t="s">
        <v>3043</v>
      </c>
      <c r="S397" s="210" t="str">
        <f t="shared" si="13"/>
        <v>6 / ระยอง  / รพท. / M1</v>
      </c>
    </row>
    <row r="398" spans="1:19" hidden="1" x14ac:dyDescent="0.6">
      <c r="A398" s="99">
        <f>COUNTA($E$2:E398)</f>
        <v>397</v>
      </c>
      <c r="B398" s="211">
        <v>6</v>
      </c>
      <c r="C398" s="212" t="s">
        <v>6049</v>
      </c>
      <c r="D398" s="212" t="s">
        <v>6050</v>
      </c>
      <c r="E398" s="212" t="s">
        <v>467</v>
      </c>
      <c r="F398" s="212" t="s">
        <v>6051</v>
      </c>
      <c r="G398" s="212" t="s">
        <v>6052</v>
      </c>
      <c r="H398" s="212" t="s">
        <v>3048</v>
      </c>
      <c r="I398" s="213" t="str">
        <f t="shared" si="12"/>
        <v>รพช.</v>
      </c>
      <c r="J398" s="211" t="s">
        <v>3076</v>
      </c>
      <c r="K398" s="214">
        <v>70</v>
      </c>
      <c r="L398" s="212" t="s">
        <v>6030</v>
      </c>
      <c r="M398" s="212" t="s">
        <v>39</v>
      </c>
      <c r="N398" s="212" t="s">
        <v>6053</v>
      </c>
      <c r="O398" s="212" t="s">
        <v>6054</v>
      </c>
      <c r="P398" s="212" t="s">
        <v>6055</v>
      </c>
      <c r="Q398" s="212" t="s">
        <v>6056</v>
      </c>
      <c r="R398" s="212" t="s">
        <v>3054</v>
      </c>
      <c r="S398" s="210" t="str">
        <f t="shared" si="13"/>
        <v>6 / ระยอง  / รพช. / F1</v>
      </c>
    </row>
    <row r="399" spans="1:19" hidden="1" x14ac:dyDescent="0.6">
      <c r="A399" s="99">
        <f>COUNTA($E$2:E399)</f>
        <v>398</v>
      </c>
      <c r="B399" s="211">
        <v>6</v>
      </c>
      <c r="C399" s="212" t="s">
        <v>6057</v>
      </c>
      <c r="D399" s="212" t="s">
        <v>6058</v>
      </c>
      <c r="E399" s="212" t="s">
        <v>471</v>
      </c>
      <c r="F399" s="212" t="s">
        <v>6059</v>
      </c>
      <c r="G399" s="212" t="s">
        <v>6060</v>
      </c>
      <c r="H399" s="212" t="s">
        <v>3048</v>
      </c>
      <c r="I399" s="213" t="str">
        <f t="shared" si="12"/>
        <v>รพช.</v>
      </c>
      <c r="J399" s="211" t="s">
        <v>3076</v>
      </c>
      <c r="K399" s="214">
        <v>120</v>
      </c>
      <c r="L399" s="212" t="s">
        <v>6030</v>
      </c>
      <c r="M399" s="212" t="s">
        <v>39</v>
      </c>
      <c r="N399" s="212" t="s">
        <v>6061</v>
      </c>
      <c r="O399" s="212" t="s">
        <v>6062</v>
      </c>
      <c r="P399" s="212" t="s">
        <v>6063</v>
      </c>
      <c r="Q399" s="212" t="s">
        <v>6062</v>
      </c>
      <c r="R399" s="212" t="s">
        <v>3054</v>
      </c>
      <c r="S399" s="210" t="str">
        <f t="shared" si="13"/>
        <v>6 / ระยอง  / รพช. / F1</v>
      </c>
    </row>
    <row r="400" spans="1:19" hidden="1" x14ac:dyDescent="0.6">
      <c r="A400" s="99">
        <f>COUNTA($E$2:E400)</f>
        <v>399</v>
      </c>
      <c r="B400" s="211">
        <v>6</v>
      </c>
      <c r="C400" s="212" t="s">
        <v>6064</v>
      </c>
      <c r="D400" s="212" t="s">
        <v>6065</v>
      </c>
      <c r="E400" s="212" t="s">
        <v>472</v>
      </c>
      <c r="F400" s="212" t="s">
        <v>6066</v>
      </c>
      <c r="G400" s="212" t="s">
        <v>6067</v>
      </c>
      <c r="H400" s="212" t="s">
        <v>3048</v>
      </c>
      <c r="I400" s="213" t="str">
        <f t="shared" si="12"/>
        <v>รพช.</v>
      </c>
      <c r="J400" s="211" t="s">
        <v>3100</v>
      </c>
      <c r="K400" s="214">
        <v>30</v>
      </c>
      <c r="L400" s="212" t="s">
        <v>6030</v>
      </c>
      <c r="M400" s="212" t="s">
        <v>39</v>
      </c>
      <c r="N400" s="212" t="s">
        <v>6068</v>
      </c>
      <c r="O400" s="212" t="s">
        <v>6069</v>
      </c>
      <c r="P400" s="212" t="s">
        <v>6070</v>
      </c>
      <c r="Q400" s="212" t="s">
        <v>6071</v>
      </c>
      <c r="R400" s="212" t="s">
        <v>3208</v>
      </c>
      <c r="S400" s="210" t="str">
        <f t="shared" si="13"/>
        <v>6 / ระยอง  / รพช. / F2</v>
      </c>
    </row>
    <row r="401" spans="1:19" hidden="1" x14ac:dyDescent="0.6">
      <c r="A401" s="99">
        <f>COUNTA($E$2:E401)</f>
        <v>400</v>
      </c>
      <c r="B401" s="211">
        <v>6</v>
      </c>
      <c r="C401" s="212" t="s">
        <v>6072</v>
      </c>
      <c r="D401" s="212" t="s">
        <v>6073</v>
      </c>
      <c r="E401" s="212" t="s">
        <v>473</v>
      </c>
      <c r="F401" s="212" t="s">
        <v>6074</v>
      </c>
      <c r="G401" s="212" t="s">
        <v>6075</v>
      </c>
      <c r="H401" s="212" t="s">
        <v>3048</v>
      </c>
      <c r="I401" s="213" t="str">
        <f t="shared" si="12"/>
        <v>รพช.</v>
      </c>
      <c r="J401" s="211" t="s">
        <v>3100</v>
      </c>
      <c r="K401" s="214">
        <v>30</v>
      </c>
      <c r="L401" s="212" t="s">
        <v>6030</v>
      </c>
      <c r="M401" s="212" t="s">
        <v>39</v>
      </c>
      <c r="N401" s="212" t="s">
        <v>6076</v>
      </c>
      <c r="O401" s="212" t="s">
        <v>6077</v>
      </c>
      <c r="P401" s="212" t="s">
        <v>6078</v>
      </c>
      <c r="Q401" s="212" t="s">
        <v>6079</v>
      </c>
      <c r="R401" s="212" t="s">
        <v>3208</v>
      </c>
      <c r="S401" s="210" t="str">
        <f t="shared" si="13"/>
        <v>6 / ระยอง  / รพช. / F2</v>
      </c>
    </row>
    <row r="402" spans="1:19" hidden="1" x14ac:dyDescent="0.6">
      <c r="A402" s="99">
        <f>COUNTA($E$2:E402)</f>
        <v>401</v>
      </c>
      <c r="B402" s="211">
        <v>6</v>
      </c>
      <c r="C402" s="212" t="s">
        <v>6080</v>
      </c>
      <c r="D402" s="212" t="s">
        <v>6081</v>
      </c>
      <c r="E402" s="212" t="s">
        <v>470</v>
      </c>
      <c r="F402" s="212" t="s">
        <v>6082</v>
      </c>
      <c r="G402" s="212" t="s">
        <v>6083</v>
      </c>
      <c r="H402" s="212" t="s">
        <v>3048</v>
      </c>
      <c r="I402" s="213" t="str">
        <f t="shared" si="12"/>
        <v>รพช.</v>
      </c>
      <c r="J402" s="211" t="s">
        <v>3100</v>
      </c>
      <c r="K402" s="214">
        <v>48</v>
      </c>
      <c r="L402" s="212" t="s">
        <v>6030</v>
      </c>
      <c r="M402" s="212" t="s">
        <v>39</v>
      </c>
      <c r="N402" s="212" t="s">
        <v>6084</v>
      </c>
      <c r="O402" s="212" t="s">
        <v>6085</v>
      </c>
      <c r="P402" s="212" t="s">
        <v>6086</v>
      </c>
      <c r="Q402" s="212" t="s">
        <v>6087</v>
      </c>
      <c r="R402" s="212" t="s">
        <v>3121</v>
      </c>
      <c r="S402" s="210" t="str">
        <f t="shared" si="13"/>
        <v>6 / ระยอง  / รพช. / F2</v>
      </c>
    </row>
    <row r="403" spans="1:19" hidden="1" x14ac:dyDescent="0.6">
      <c r="A403" s="99">
        <f>COUNTA($E$2:E403)</f>
        <v>402</v>
      </c>
      <c r="B403" s="211">
        <v>6</v>
      </c>
      <c r="C403" s="212" t="s">
        <v>6088</v>
      </c>
      <c r="D403" s="212" t="s">
        <v>6089</v>
      </c>
      <c r="E403" s="212" t="s">
        <v>469</v>
      </c>
      <c r="F403" s="212" t="s">
        <v>6090</v>
      </c>
      <c r="G403" s="212" t="s">
        <v>6091</v>
      </c>
      <c r="H403" s="212" t="s">
        <v>3048</v>
      </c>
      <c r="I403" s="213" t="str">
        <f t="shared" si="12"/>
        <v>รพช.</v>
      </c>
      <c r="J403" s="211" t="s">
        <v>3100</v>
      </c>
      <c r="K403" s="214">
        <v>44</v>
      </c>
      <c r="L403" s="212" t="s">
        <v>6030</v>
      </c>
      <c r="M403" s="212" t="s">
        <v>39</v>
      </c>
      <c r="N403" s="212" t="s">
        <v>6092</v>
      </c>
      <c r="O403" s="212" t="s">
        <v>5432</v>
      </c>
      <c r="P403" s="212" t="s">
        <v>6093</v>
      </c>
      <c r="Q403" s="212" t="s">
        <v>4388</v>
      </c>
      <c r="R403" s="212" t="s">
        <v>3146</v>
      </c>
      <c r="S403" s="210" t="str">
        <f t="shared" si="13"/>
        <v>6 / ระยอง  / รพช. / F2</v>
      </c>
    </row>
    <row r="404" spans="1:19" hidden="1" x14ac:dyDescent="0.6">
      <c r="A404" s="99">
        <f>COUNTA($E$2:E404)</f>
        <v>403</v>
      </c>
      <c r="B404" s="211">
        <v>6</v>
      </c>
      <c r="C404" s="212" t="s">
        <v>6094</v>
      </c>
      <c r="D404" s="212" t="s">
        <v>6095</v>
      </c>
      <c r="E404" s="212" t="s">
        <v>474</v>
      </c>
      <c r="F404" s="212" t="s">
        <v>6096</v>
      </c>
      <c r="G404" s="212" t="s">
        <v>6097</v>
      </c>
      <c r="H404" s="212" t="s">
        <v>3036</v>
      </c>
      <c r="I404" s="213" t="str">
        <f t="shared" si="12"/>
        <v>รพศ.</v>
      </c>
      <c r="J404" s="211" t="s">
        <v>3037</v>
      </c>
      <c r="K404" s="214">
        <v>621</v>
      </c>
      <c r="L404" s="212" t="s">
        <v>3088</v>
      </c>
      <c r="M404" s="212" t="s">
        <v>40</v>
      </c>
      <c r="N404" s="212" t="s">
        <v>6098</v>
      </c>
      <c r="O404" s="212" t="s">
        <v>6099</v>
      </c>
      <c r="P404" s="212" t="s">
        <v>6100</v>
      </c>
      <c r="Q404" s="212" t="s">
        <v>5801</v>
      </c>
      <c r="R404" s="212" t="s">
        <v>3043</v>
      </c>
      <c r="S404" s="210" t="str">
        <f t="shared" si="13"/>
        <v>6 / สมุทรปราการ  / รพศ. / A</v>
      </c>
    </row>
    <row r="405" spans="1:19" hidden="1" x14ac:dyDescent="0.6">
      <c r="A405" s="99">
        <f>COUNTA($E$2:E405)</f>
        <v>404</v>
      </c>
      <c r="B405" s="211">
        <v>6</v>
      </c>
      <c r="C405" s="212" t="s">
        <v>6101</v>
      </c>
      <c r="D405" s="212" t="s">
        <v>6102</v>
      </c>
      <c r="E405" s="212" t="s">
        <v>476</v>
      </c>
      <c r="F405" s="212" t="s">
        <v>6103</v>
      </c>
      <c r="G405" s="212" t="s">
        <v>6104</v>
      </c>
      <c r="H405" s="212" t="s">
        <v>3202</v>
      </c>
      <c r="I405" s="213" t="str">
        <f t="shared" si="12"/>
        <v>รพท.</v>
      </c>
      <c r="J405" s="211" t="s">
        <v>3203</v>
      </c>
      <c r="K405" s="214">
        <v>271</v>
      </c>
      <c r="L405" s="212" t="s">
        <v>3088</v>
      </c>
      <c r="M405" s="212" t="s">
        <v>40</v>
      </c>
      <c r="N405" s="212" t="s">
        <v>6105</v>
      </c>
      <c r="O405" s="212" t="s">
        <v>6106</v>
      </c>
      <c r="P405" s="212" t="s">
        <v>6107</v>
      </c>
      <c r="Q405" s="212" t="s">
        <v>6108</v>
      </c>
      <c r="R405" s="212" t="s">
        <v>3188</v>
      </c>
      <c r="S405" s="210" t="str">
        <f t="shared" si="13"/>
        <v>6 / สมุทรปราการ  / รพท. / M1</v>
      </c>
    </row>
    <row r="406" spans="1:19" hidden="1" x14ac:dyDescent="0.6">
      <c r="A406" s="99">
        <f>COUNTA($E$2:E406)</f>
        <v>405</v>
      </c>
      <c r="B406" s="211">
        <v>6</v>
      </c>
      <c r="C406" s="212" t="s">
        <v>6109</v>
      </c>
      <c r="D406" s="212" t="s">
        <v>6110</v>
      </c>
      <c r="E406" s="212" t="s">
        <v>475</v>
      </c>
      <c r="F406" s="212" t="s">
        <v>6111</v>
      </c>
      <c r="G406" s="212" t="s">
        <v>6112</v>
      </c>
      <c r="H406" s="212" t="s">
        <v>3048</v>
      </c>
      <c r="I406" s="213" t="str">
        <f t="shared" si="12"/>
        <v>รพช.</v>
      </c>
      <c r="J406" s="211" t="s">
        <v>3049</v>
      </c>
      <c r="K406" s="214">
        <v>178</v>
      </c>
      <c r="L406" s="212" t="s">
        <v>3088</v>
      </c>
      <c r="M406" s="212" t="s">
        <v>40</v>
      </c>
      <c r="N406" s="212" t="s">
        <v>6113</v>
      </c>
      <c r="O406" s="212" t="s">
        <v>6114</v>
      </c>
      <c r="P406" s="212" t="s">
        <v>6115</v>
      </c>
      <c r="Q406" s="212" t="s">
        <v>6114</v>
      </c>
      <c r="R406" s="212" t="s">
        <v>3054</v>
      </c>
      <c r="S406" s="210" t="str">
        <f t="shared" si="13"/>
        <v>6 / สมุทรปราการ  / รพช. / M2</v>
      </c>
    </row>
    <row r="407" spans="1:19" hidden="1" x14ac:dyDescent="0.6">
      <c r="A407" s="99">
        <f>COUNTA($E$2:E407)</f>
        <v>406</v>
      </c>
      <c r="B407" s="211">
        <v>6</v>
      </c>
      <c r="C407" s="212" t="s">
        <v>6116</v>
      </c>
      <c r="D407" s="212" t="s">
        <v>6117</v>
      </c>
      <c r="E407" s="212" t="s">
        <v>477</v>
      </c>
      <c r="F407" s="212" t="s">
        <v>6118</v>
      </c>
      <c r="G407" s="212" t="s">
        <v>6119</v>
      </c>
      <c r="H407" s="212" t="s">
        <v>3048</v>
      </c>
      <c r="I407" s="213" t="str">
        <f t="shared" si="12"/>
        <v>รพช.</v>
      </c>
      <c r="J407" s="211" t="s">
        <v>3076</v>
      </c>
      <c r="K407" s="214">
        <v>142</v>
      </c>
      <c r="L407" s="212" t="s">
        <v>3088</v>
      </c>
      <c r="M407" s="212" t="s">
        <v>40</v>
      </c>
      <c r="N407" s="212" t="s">
        <v>6120</v>
      </c>
      <c r="O407" s="212" t="s">
        <v>6121</v>
      </c>
      <c r="P407" s="212" t="s">
        <v>6122</v>
      </c>
      <c r="Q407" s="212" t="s">
        <v>6123</v>
      </c>
      <c r="R407" s="212" t="s">
        <v>3188</v>
      </c>
      <c r="S407" s="210" t="str">
        <f t="shared" si="13"/>
        <v>6 / สมุทรปราการ  / รพช. / F1</v>
      </c>
    </row>
    <row r="408" spans="1:19" hidden="1" x14ac:dyDescent="0.6">
      <c r="A408" s="99">
        <f>COUNTA($E$2:E408)</f>
        <v>407</v>
      </c>
      <c r="B408" s="211">
        <v>6</v>
      </c>
      <c r="C408" s="212" t="s">
        <v>6124</v>
      </c>
      <c r="D408" s="212" t="s">
        <v>6125</v>
      </c>
      <c r="E408" s="212" t="s">
        <v>478</v>
      </c>
      <c r="F408" s="212" t="s">
        <v>6126</v>
      </c>
      <c r="G408" s="212" t="s">
        <v>6127</v>
      </c>
      <c r="H408" s="212" t="s">
        <v>3048</v>
      </c>
      <c r="I408" s="213" t="str">
        <f t="shared" si="12"/>
        <v>รพช.</v>
      </c>
      <c r="J408" s="211" t="s">
        <v>3100</v>
      </c>
      <c r="K408" s="214">
        <v>70</v>
      </c>
      <c r="L408" s="212" t="s">
        <v>3088</v>
      </c>
      <c r="M408" s="212" t="s">
        <v>40</v>
      </c>
      <c r="N408" s="212" t="s">
        <v>6128</v>
      </c>
      <c r="O408" s="212" t="s">
        <v>6129</v>
      </c>
      <c r="P408" s="212" t="s">
        <v>6130</v>
      </c>
      <c r="Q408" s="212" t="s">
        <v>5846</v>
      </c>
      <c r="R408" s="212" t="s">
        <v>3146</v>
      </c>
      <c r="S408" s="210" t="str">
        <f t="shared" si="13"/>
        <v>6 / สมุทรปราการ  / รพช. / F2</v>
      </c>
    </row>
    <row r="409" spans="1:19" hidden="1" x14ac:dyDescent="0.6">
      <c r="A409" s="99">
        <f>COUNTA($E$2:E409)</f>
        <v>408</v>
      </c>
      <c r="B409" s="211">
        <v>6</v>
      </c>
      <c r="C409" s="212" t="s">
        <v>6131</v>
      </c>
      <c r="D409" s="212" t="s">
        <v>6132</v>
      </c>
      <c r="E409" s="212" t="s">
        <v>479</v>
      </c>
      <c r="F409" s="212" t="s">
        <v>6133</v>
      </c>
      <c r="G409" s="212" t="s">
        <v>6134</v>
      </c>
      <c r="H409" s="212" t="s">
        <v>3048</v>
      </c>
      <c r="I409" s="213" t="str">
        <f t="shared" si="12"/>
        <v>รพช.</v>
      </c>
      <c r="J409" s="211" t="s">
        <v>3183</v>
      </c>
      <c r="K409" s="214">
        <v>50</v>
      </c>
      <c r="L409" s="212" t="s">
        <v>3088</v>
      </c>
      <c r="M409" s="212" t="s">
        <v>40</v>
      </c>
      <c r="N409" s="212" t="s">
        <v>6135</v>
      </c>
      <c r="O409" s="212" t="s">
        <v>6136</v>
      </c>
      <c r="P409" s="212" t="s">
        <v>6137</v>
      </c>
      <c r="Q409" s="212" t="s">
        <v>6136</v>
      </c>
      <c r="R409" s="212" t="s">
        <v>3105</v>
      </c>
      <c r="S409" s="210" t="str">
        <f t="shared" si="13"/>
        <v>6 / สมุทรปราการ  / รพช. / F3</v>
      </c>
    </row>
    <row r="410" spans="1:19" hidden="1" x14ac:dyDescent="0.6">
      <c r="A410" s="99">
        <f>COUNTA($E$2:E410)</f>
        <v>409</v>
      </c>
      <c r="B410" s="211">
        <v>6</v>
      </c>
      <c r="C410" s="212" t="s">
        <v>6138</v>
      </c>
      <c r="D410" s="212" t="s">
        <v>6139</v>
      </c>
      <c r="E410" s="212" t="s">
        <v>480</v>
      </c>
      <c r="F410" s="212" t="s">
        <v>6140</v>
      </c>
      <c r="G410" s="212" t="s">
        <v>6141</v>
      </c>
      <c r="H410" s="212" t="s">
        <v>3202</v>
      </c>
      <c r="I410" s="213" t="str">
        <f t="shared" si="12"/>
        <v>รพท.</v>
      </c>
      <c r="J410" s="211" t="s">
        <v>3387</v>
      </c>
      <c r="K410" s="214">
        <v>484</v>
      </c>
      <c r="L410" s="212" t="s">
        <v>6142</v>
      </c>
      <c r="M410" s="212" t="s">
        <v>41</v>
      </c>
      <c r="N410" s="212" t="s">
        <v>6143</v>
      </c>
      <c r="O410" s="212" t="s">
        <v>6144</v>
      </c>
      <c r="P410" s="212" t="s">
        <v>6145</v>
      </c>
      <c r="Q410" s="212" t="s">
        <v>41</v>
      </c>
      <c r="R410" s="212" t="s">
        <v>3208</v>
      </c>
      <c r="S410" s="210" t="str">
        <f t="shared" si="13"/>
        <v>6 / สระแก้ว  / รพท. / S</v>
      </c>
    </row>
    <row r="411" spans="1:19" hidden="1" x14ac:dyDescent="0.6">
      <c r="A411" s="99">
        <f>COUNTA($E$2:E411)</f>
        <v>410</v>
      </c>
      <c r="B411" s="211">
        <v>6</v>
      </c>
      <c r="C411" s="212" t="s">
        <v>6146</v>
      </c>
      <c r="D411" s="212" t="s">
        <v>6147</v>
      </c>
      <c r="E411" s="212" t="s">
        <v>485</v>
      </c>
      <c r="F411" s="212" t="s">
        <v>6148</v>
      </c>
      <c r="G411" s="212" t="s">
        <v>6149</v>
      </c>
      <c r="H411" s="212" t="s">
        <v>3202</v>
      </c>
      <c r="I411" s="213" t="str">
        <f t="shared" si="12"/>
        <v>รพท.</v>
      </c>
      <c r="J411" s="211" t="s">
        <v>3203</v>
      </c>
      <c r="K411" s="214">
        <v>225</v>
      </c>
      <c r="L411" s="212" t="s">
        <v>6142</v>
      </c>
      <c r="M411" s="212" t="s">
        <v>41</v>
      </c>
      <c r="N411" s="212" t="s">
        <v>6150</v>
      </c>
      <c r="O411" s="212" t="s">
        <v>6151</v>
      </c>
      <c r="P411" s="212" t="s">
        <v>6152</v>
      </c>
      <c r="Q411" s="212" t="s">
        <v>6151</v>
      </c>
      <c r="R411" s="212" t="s">
        <v>3054</v>
      </c>
      <c r="S411" s="210" t="str">
        <f t="shared" si="13"/>
        <v>6 / สระแก้ว  / รพท. / M1</v>
      </c>
    </row>
    <row r="412" spans="1:19" hidden="1" x14ac:dyDescent="0.6">
      <c r="A412" s="99">
        <f>COUNTA($E$2:E412)</f>
        <v>411</v>
      </c>
      <c r="B412" s="211">
        <v>6</v>
      </c>
      <c r="C412" s="212" t="s">
        <v>6153</v>
      </c>
      <c r="D412" s="212" t="s">
        <v>6154</v>
      </c>
      <c r="E412" s="212" t="s">
        <v>483</v>
      </c>
      <c r="F412" s="212" t="s">
        <v>6155</v>
      </c>
      <c r="G412" s="212" t="s">
        <v>6156</v>
      </c>
      <c r="H412" s="212" t="s">
        <v>3048</v>
      </c>
      <c r="I412" s="213" t="str">
        <f t="shared" si="12"/>
        <v>รพช.</v>
      </c>
      <c r="J412" s="211" t="s">
        <v>3076</v>
      </c>
      <c r="K412" s="214">
        <v>76</v>
      </c>
      <c r="L412" s="212" t="s">
        <v>6142</v>
      </c>
      <c r="M412" s="212" t="s">
        <v>41</v>
      </c>
      <c r="N412" s="212" t="s">
        <v>6157</v>
      </c>
      <c r="O412" s="212" t="s">
        <v>6158</v>
      </c>
      <c r="P412" s="212" t="s">
        <v>6159</v>
      </c>
      <c r="Q412" s="212" t="s">
        <v>6158</v>
      </c>
      <c r="R412" s="212" t="s">
        <v>3113</v>
      </c>
      <c r="S412" s="210" t="str">
        <f t="shared" si="13"/>
        <v>6 / สระแก้ว  / รพช. / F1</v>
      </c>
    </row>
    <row r="413" spans="1:19" hidden="1" x14ac:dyDescent="0.6">
      <c r="A413" s="99">
        <f>COUNTA($E$2:E413)</f>
        <v>412</v>
      </c>
      <c r="B413" s="211">
        <v>6</v>
      </c>
      <c r="C413" s="212" t="s">
        <v>6160</v>
      </c>
      <c r="D413" s="212" t="s">
        <v>6161</v>
      </c>
      <c r="E413" s="212" t="s">
        <v>486</v>
      </c>
      <c r="F413" s="212" t="s">
        <v>6162</v>
      </c>
      <c r="G413" s="212" t="s">
        <v>6163</v>
      </c>
      <c r="H413" s="212" t="s">
        <v>3048</v>
      </c>
      <c r="I413" s="213" t="str">
        <f t="shared" si="12"/>
        <v>รพช.</v>
      </c>
      <c r="J413" s="211" t="s">
        <v>3100</v>
      </c>
      <c r="K413" s="214">
        <v>51</v>
      </c>
      <c r="L413" s="212" t="s">
        <v>6142</v>
      </c>
      <c r="M413" s="212" t="s">
        <v>41</v>
      </c>
      <c r="N413" s="212" t="s">
        <v>6164</v>
      </c>
      <c r="O413" s="212" t="s">
        <v>6165</v>
      </c>
      <c r="P413" s="212" t="s">
        <v>6166</v>
      </c>
      <c r="Q413" s="212" t="s">
        <v>6165</v>
      </c>
      <c r="R413" s="212" t="s">
        <v>3113</v>
      </c>
      <c r="S413" s="210" t="str">
        <f t="shared" si="13"/>
        <v>6 / สระแก้ว  / รพช. / F2</v>
      </c>
    </row>
    <row r="414" spans="1:19" hidden="1" x14ac:dyDescent="0.6">
      <c r="A414" s="99">
        <f>COUNTA($E$2:E414)</f>
        <v>413</v>
      </c>
      <c r="B414" s="211">
        <v>6</v>
      </c>
      <c r="C414" s="212" t="s">
        <v>6167</v>
      </c>
      <c r="D414" s="212" t="s">
        <v>6168</v>
      </c>
      <c r="E414" s="212" t="s">
        <v>481</v>
      </c>
      <c r="F414" s="212" t="s">
        <v>6169</v>
      </c>
      <c r="G414" s="212" t="s">
        <v>6170</v>
      </c>
      <c r="H414" s="212" t="s">
        <v>3048</v>
      </c>
      <c r="I414" s="213" t="str">
        <f t="shared" si="12"/>
        <v>รพช.</v>
      </c>
      <c r="J414" s="211" t="s">
        <v>3100</v>
      </c>
      <c r="K414" s="214">
        <v>40</v>
      </c>
      <c r="L414" s="212" t="s">
        <v>6142</v>
      </c>
      <c r="M414" s="212" t="s">
        <v>41</v>
      </c>
      <c r="N414" s="212" t="s">
        <v>6171</v>
      </c>
      <c r="O414" s="212" t="s">
        <v>6172</v>
      </c>
      <c r="P414" s="212" t="s">
        <v>6173</v>
      </c>
      <c r="Q414" s="212" t="s">
        <v>6172</v>
      </c>
      <c r="R414" s="212" t="s">
        <v>3054</v>
      </c>
      <c r="S414" s="210" t="str">
        <f t="shared" si="13"/>
        <v>6 / สระแก้ว  / รพช. / F2</v>
      </c>
    </row>
    <row r="415" spans="1:19" hidden="1" x14ac:dyDescent="0.6">
      <c r="A415" s="99">
        <f>COUNTA($E$2:E415)</f>
        <v>414</v>
      </c>
      <c r="B415" s="211">
        <v>6</v>
      </c>
      <c r="C415" s="212" t="s">
        <v>6174</v>
      </c>
      <c r="D415" s="212" t="s">
        <v>6175</v>
      </c>
      <c r="E415" s="212" t="s">
        <v>482</v>
      </c>
      <c r="F415" s="212" t="s">
        <v>6176</v>
      </c>
      <c r="G415" s="212" t="s">
        <v>6177</v>
      </c>
      <c r="H415" s="212" t="s">
        <v>3048</v>
      </c>
      <c r="I415" s="213" t="str">
        <f t="shared" si="12"/>
        <v>รพช.</v>
      </c>
      <c r="J415" s="211" t="s">
        <v>3100</v>
      </c>
      <c r="K415" s="214">
        <v>53</v>
      </c>
      <c r="L415" s="212" t="s">
        <v>6142</v>
      </c>
      <c r="M415" s="212" t="s">
        <v>41</v>
      </c>
      <c r="N415" s="212" t="s">
        <v>6178</v>
      </c>
      <c r="O415" s="212" t="s">
        <v>6179</v>
      </c>
      <c r="P415" s="212" t="s">
        <v>6180</v>
      </c>
      <c r="Q415" s="212" t="s">
        <v>6179</v>
      </c>
      <c r="R415" s="212" t="s">
        <v>3054</v>
      </c>
      <c r="S415" s="210" t="str">
        <f t="shared" si="13"/>
        <v>6 / สระแก้ว  / รพช. / F2</v>
      </c>
    </row>
    <row r="416" spans="1:19" hidden="1" x14ac:dyDescent="0.6">
      <c r="A416" s="99">
        <f>COUNTA($E$2:E416)</f>
        <v>415</v>
      </c>
      <c r="B416" s="211">
        <v>6</v>
      </c>
      <c r="C416" s="212" t="s">
        <v>6181</v>
      </c>
      <c r="D416" s="212" t="s">
        <v>6182</v>
      </c>
      <c r="E416" s="212" t="s">
        <v>484</v>
      </c>
      <c r="F416" s="212" t="s">
        <v>6183</v>
      </c>
      <c r="G416" s="212" t="s">
        <v>6184</v>
      </c>
      <c r="H416" s="212" t="s">
        <v>3048</v>
      </c>
      <c r="I416" s="213" t="str">
        <f t="shared" si="12"/>
        <v>รพช.</v>
      </c>
      <c r="J416" s="211" t="s">
        <v>3100</v>
      </c>
      <c r="K416" s="214">
        <v>89</v>
      </c>
      <c r="L416" s="212" t="s">
        <v>6142</v>
      </c>
      <c r="M416" s="212" t="s">
        <v>41</v>
      </c>
      <c r="N416" s="212" t="s">
        <v>6185</v>
      </c>
      <c r="O416" s="212" t="s">
        <v>6186</v>
      </c>
      <c r="P416" s="212" t="s">
        <v>6187</v>
      </c>
      <c r="Q416" s="212" t="s">
        <v>6186</v>
      </c>
      <c r="R416" s="212" t="s">
        <v>3088</v>
      </c>
      <c r="S416" s="210" t="str">
        <f t="shared" si="13"/>
        <v>6 / สระแก้ว  / รพช. / F2</v>
      </c>
    </row>
    <row r="417" spans="1:19" hidden="1" x14ac:dyDescent="0.6">
      <c r="A417" s="99">
        <f>COUNTA($E$2:E417)</f>
        <v>416</v>
      </c>
      <c r="B417" s="211">
        <v>6</v>
      </c>
      <c r="C417" s="212" t="s">
        <v>6188</v>
      </c>
      <c r="D417" s="212" t="s">
        <v>6189</v>
      </c>
      <c r="E417" s="212" t="s">
        <v>488</v>
      </c>
      <c r="F417" s="212" t="s">
        <v>6190</v>
      </c>
      <c r="G417" s="212" t="s">
        <v>6191</v>
      </c>
      <c r="H417" s="212" t="s">
        <v>3048</v>
      </c>
      <c r="I417" s="213" t="str">
        <f t="shared" si="12"/>
        <v>รพช.</v>
      </c>
      <c r="J417" s="211" t="s">
        <v>3183</v>
      </c>
      <c r="K417" s="214">
        <v>30</v>
      </c>
      <c r="L417" s="212" t="s">
        <v>6142</v>
      </c>
      <c r="M417" s="212" t="s">
        <v>41</v>
      </c>
      <c r="N417" s="212" t="s">
        <v>6192</v>
      </c>
      <c r="O417" s="212" t="s">
        <v>6193</v>
      </c>
      <c r="P417" s="212" t="s">
        <v>6194</v>
      </c>
      <c r="Q417" s="212" t="s">
        <v>6193</v>
      </c>
      <c r="R417" s="212" t="s">
        <v>3188</v>
      </c>
      <c r="S417" s="210" t="str">
        <f t="shared" si="13"/>
        <v>6 / สระแก้ว  / รพช. / F3</v>
      </c>
    </row>
    <row r="418" spans="1:19" hidden="1" x14ac:dyDescent="0.6">
      <c r="A418" s="99">
        <f>COUNTA($E$2:E418)</f>
        <v>417</v>
      </c>
      <c r="B418" s="211">
        <v>6</v>
      </c>
      <c r="C418" s="212" t="s">
        <v>6195</v>
      </c>
      <c r="D418" s="212" t="s">
        <v>6196</v>
      </c>
      <c r="E418" s="212" t="s">
        <v>487</v>
      </c>
      <c r="F418" s="212" t="s">
        <v>6197</v>
      </c>
      <c r="G418" s="212" t="s">
        <v>6198</v>
      </c>
      <c r="H418" s="212" t="s">
        <v>3048</v>
      </c>
      <c r="I418" s="213" t="str">
        <f t="shared" si="12"/>
        <v>รพช.</v>
      </c>
      <c r="J418" s="211" t="s">
        <v>3100</v>
      </c>
      <c r="K418" s="214">
        <v>34</v>
      </c>
      <c r="L418" s="212" t="s">
        <v>6142</v>
      </c>
      <c r="M418" s="212" t="s">
        <v>41</v>
      </c>
      <c r="N418" s="212" t="s">
        <v>6199</v>
      </c>
      <c r="O418" s="212" t="s">
        <v>6200</v>
      </c>
      <c r="P418" s="212" t="s">
        <v>6201</v>
      </c>
      <c r="Q418" s="212" t="s">
        <v>6200</v>
      </c>
      <c r="R418" s="212" t="s">
        <v>3121</v>
      </c>
      <c r="S418" s="210" t="str">
        <f t="shared" si="13"/>
        <v>6 / สระแก้ว  / รพช. / F2</v>
      </c>
    </row>
    <row r="419" spans="1:19" hidden="1" x14ac:dyDescent="0.6">
      <c r="A419" s="99">
        <f>COUNTA($E$2:E419)</f>
        <v>418</v>
      </c>
      <c r="B419" s="211">
        <v>7</v>
      </c>
      <c r="C419" s="212" t="s">
        <v>6202</v>
      </c>
      <c r="D419" s="212" t="s">
        <v>6203</v>
      </c>
      <c r="E419" s="212" t="s">
        <v>489</v>
      </c>
      <c r="F419" s="212" t="s">
        <v>6204</v>
      </c>
      <c r="G419" s="212" t="s">
        <v>6205</v>
      </c>
      <c r="H419" s="212" t="s">
        <v>3202</v>
      </c>
      <c r="I419" s="213" t="str">
        <f t="shared" si="12"/>
        <v>รพท.</v>
      </c>
      <c r="J419" s="211" t="s">
        <v>3387</v>
      </c>
      <c r="K419" s="214">
        <v>535</v>
      </c>
      <c r="L419" s="212" t="s">
        <v>6206</v>
      </c>
      <c r="M419" s="212" t="s">
        <v>42</v>
      </c>
      <c r="N419" s="212" t="s">
        <v>6207</v>
      </c>
      <c r="O419" s="212" t="s">
        <v>6208</v>
      </c>
      <c r="P419" s="212" t="s">
        <v>6209</v>
      </c>
      <c r="Q419" s="212" t="s">
        <v>42</v>
      </c>
      <c r="R419" s="212" t="s">
        <v>3043</v>
      </c>
      <c r="S419" s="210" t="str">
        <f t="shared" si="13"/>
        <v>7 / กาฬสินธุ์  / รพท. / S</v>
      </c>
    </row>
    <row r="420" spans="1:19" hidden="1" x14ac:dyDescent="0.6">
      <c r="A420" s="99">
        <f>COUNTA($E$2:E420)</f>
        <v>419</v>
      </c>
      <c r="B420" s="211">
        <v>7</v>
      </c>
      <c r="C420" s="212" t="s">
        <v>6210</v>
      </c>
      <c r="D420" s="212" t="s">
        <v>6211</v>
      </c>
      <c r="E420" s="212" t="s">
        <v>494</v>
      </c>
      <c r="F420" s="212" t="s">
        <v>6212</v>
      </c>
      <c r="G420" s="212" t="s">
        <v>6213</v>
      </c>
      <c r="H420" s="212" t="s">
        <v>3048</v>
      </c>
      <c r="I420" s="213" t="str">
        <f t="shared" si="12"/>
        <v>รพช.</v>
      </c>
      <c r="J420" s="211" t="s">
        <v>3049</v>
      </c>
      <c r="K420" s="214">
        <v>162</v>
      </c>
      <c r="L420" s="212" t="s">
        <v>6206</v>
      </c>
      <c r="M420" s="212" t="s">
        <v>42</v>
      </c>
      <c r="N420" s="212" t="s">
        <v>6214</v>
      </c>
      <c r="O420" s="212" t="s">
        <v>6215</v>
      </c>
      <c r="P420" s="212" t="s">
        <v>6216</v>
      </c>
      <c r="Q420" s="212" t="s">
        <v>6215</v>
      </c>
      <c r="R420" s="212" t="s">
        <v>3080</v>
      </c>
      <c r="S420" s="210" t="str">
        <f t="shared" si="13"/>
        <v>7 / กาฬสินธุ์  / รพช. / M2</v>
      </c>
    </row>
    <row r="421" spans="1:19" hidden="1" x14ac:dyDescent="0.6">
      <c r="A421" s="99">
        <f>COUNTA($E$2:E421)</f>
        <v>420</v>
      </c>
      <c r="B421" s="211">
        <v>7</v>
      </c>
      <c r="C421" s="212" t="s">
        <v>6217</v>
      </c>
      <c r="D421" s="212" t="s">
        <v>6218</v>
      </c>
      <c r="E421" s="212" t="s">
        <v>502</v>
      </c>
      <c r="F421" s="212" t="s">
        <v>6219</v>
      </c>
      <c r="G421" s="212" t="s">
        <v>6220</v>
      </c>
      <c r="H421" s="212" t="s">
        <v>3048</v>
      </c>
      <c r="I421" s="213" t="str">
        <f t="shared" si="12"/>
        <v>รพช.</v>
      </c>
      <c r="J421" s="211" t="s">
        <v>3049</v>
      </c>
      <c r="K421" s="214">
        <v>177</v>
      </c>
      <c r="L421" s="212" t="s">
        <v>6206</v>
      </c>
      <c r="M421" s="212" t="s">
        <v>42</v>
      </c>
      <c r="N421" s="212" t="s">
        <v>6221</v>
      </c>
      <c r="O421" s="212" t="s">
        <v>6222</v>
      </c>
      <c r="P421" s="212" t="s">
        <v>6223</v>
      </c>
      <c r="Q421" s="212" t="s">
        <v>6224</v>
      </c>
      <c r="R421" s="212" t="s">
        <v>3155</v>
      </c>
      <c r="S421" s="210" t="str">
        <f t="shared" si="13"/>
        <v>7 / กาฬสินธุ์  / รพช. / M2</v>
      </c>
    </row>
    <row r="422" spans="1:19" hidden="1" x14ac:dyDescent="0.6">
      <c r="A422" s="99">
        <f>COUNTA($E$2:E422)</f>
        <v>421</v>
      </c>
      <c r="B422" s="211">
        <v>7</v>
      </c>
      <c r="C422" s="212" t="s">
        <v>6225</v>
      </c>
      <c r="D422" s="212" t="s">
        <v>6226</v>
      </c>
      <c r="E422" s="212" t="s">
        <v>500</v>
      </c>
      <c r="F422" s="212" t="s">
        <v>6227</v>
      </c>
      <c r="G422" s="212" t="s">
        <v>6228</v>
      </c>
      <c r="H422" s="212" t="s">
        <v>3048</v>
      </c>
      <c r="I422" s="213" t="str">
        <f t="shared" si="12"/>
        <v>รพช.</v>
      </c>
      <c r="J422" s="211" t="s">
        <v>3049</v>
      </c>
      <c r="K422" s="214">
        <v>114</v>
      </c>
      <c r="L422" s="212" t="s">
        <v>6206</v>
      </c>
      <c r="M422" s="212" t="s">
        <v>42</v>
      </c>
      <c r="N422" s="212" t="s">
        <v>6229</v>
      </c>
      <c r="O422" s="212" t="s">
        <v>6230</v>
      </c>
      <c r="P422" s="212" t="s">
        <v>6231</v>
      </c>
      <c r="Q422" s="212" t="s">
        <v>6230</v>
      </c>
      <c r="R422" s="212" t="s">
        <v>3208</v>
      </c>
      <c r="S422" s="210" t="str">
        <f t="shared" si="13"/>
        <v>7 / กาฬสินธุ์  / รพช. / M2</v>
      </c>
    </row>
    <row r="423" spans="1:19" hidden="1" x14ac:dyDescent="0.6">
      <c r="A423" s="99">
        <f>COUNTA($E$2:E423)</f>
        <v>422</v>
      </c>
      <c r="B423" s="211">
        <v>7</v>
      </c>
      <c r="C423" s="212" t="s">
        <v>6232</v>
      </c>
      <c r="D423" s="212" t="s">
        <v>6233</v>
      </c>
      <c r="E423" s="212" t="s">
        <v>491</v>
      </c>
      <c r="F423" s="212" t="s">
        <v>6234</v>
      </c>
      <c r="G423" s="212" t="s">
        <v>6235</v>
      </c>
      <c r="H423" s="212" t="s">
        <v>3048</v>
      </c>
      <c r="I423" s="213" t="str">
        <f t="shared" si="12"/>
        <v>รพช.</v>
      </c>
      <c r="J423" s="211" t="s">
        <v>3049</v>
      </c>
      <c r="K423" s="214">
        <v>143</v>
      </c>
      <c r="L423" s="212" t="s">
        <v>6206</v>
      </c>
      <c r="M423" s="212" t="s">
        <v>42</v>
      </c>
      <c r="N423" s="212" t="s">
        <v>6236</v>
      </c>
      <c r="O423" s="212" t="s">
        <v>6237</v>
      </c>
      <c r="P423" s="212" t="s">
        <v>6238</v>
      </c>
      <c r="Q423" s="212" t="s">
        <v>6237</v>
      </c>
      <c r="R423" s="212" t="s">
        <v>3088</v>
      </c>
      <c r="S423" s="210" t="str">
        <f t="shared" si="13"/>
        <v>7 / กาฬสินธุ์  / รพช. / M2</v>
      </c>
    </row>
    <row r="424" spans="1:19" hidden="1" x14ac:dyDescent="0.6">
      <c r="A424" s="99">
        <f>COUNTA($E$2:E424)</f>
        <v>423</v>
      </c>
      <c r="B424" s="211">
        <v>7</v>
      </c>
      <c r="C424" s="212" t="s">
        <v>6239</v>
      </c>
      <c r="D424" s="212" t="s">
        <v>6240</v>
      </c>
      <c r="E424" s="212" t="s">
        <v>493</v>
      </c>
      <c r="F424" s="212" t="s">
        <v>6241</v>
      </c>
      <c r="G424" s="212" t="s">
        <v>6242</v>
      </c>
      <c r="H424" s="212" t="s">
        <v>3048</v>
      </c>
      <c r="I424" s="213" t="str">
        <f t="shared" si="12"/>
        <v>รพช.</v>
      </c>
      <c r="J424" s="211" t="s">
        <v>3100</v>
      </c>
      <c r="K424" s="214">
        <v>88</v>
      </c>
      <c r="L424" s="212" t="s">
        <v>6206</v>
      </c>
      <c r="M424" s="212" t="s">
        <v>42</v>
      </c>
      <c r="N424" s="212" t="s">
        <v>6243</v>
      </c>
      <c r="O424" s="212" t="s">
        <v>6244</v>
      </c>
      <c r="P424" s="212" t="s">
        <v>6245</v>
      </c>
      <c r="Q424" s="212" t="s">
        <v>6246</v>
      </c>
      <c r="R424" s="212" t="s">
        <v>3146</v>
      </c>
      <c r="S424" s="210" t="str">
        <f t="shared" si="13"/>
        <v>7 / กาฬสินธุ์  / รพช. / F2</v>
      </c>
    </row>
    <row r="425" spans="1:19" hidden="1" x14ac:dyDescent="0.6">
      <c r="A425" s="99">
        <f>COUNTA($E$2:E425)</f>
        <v>424</v>
      </c>
      <c r="B425" s="211">
        <v>7</v>
      </c>
      <c r="C425" s="212" t="s">
        <v>6247</v>
      </c>
      <c r="D425" s="212" t="s">
        <v>6248</v>
      </c>
      <c r="E425" s="212" t="s">
        <v>497</v>
      </c>
      <c r="F425" s="212" t="s">
        <v>6249</v>
      </c>
      <c r="G425" s="212" t="s">
        <v>6250</v>
      </c>
      <c r="H425" s="212" t="s">
        <v>3048</v>
      </c>
      <c r="I425" s="213" t="str">
        <f t="shared" si="12"/>
        <v>รพช.</v>
      </c>
      <c r="J425" s="211" t="s">
        <v>3100</v>
      </c>
      <c r="K425" s="214">
        <v>71</v>
      </c>
      <c r="L425" s="212" t="s">
        <v>6206</v>
      </c>
      <c r="M425" s="212" t="s">
        <v>42</v>
      </c>
      <c r="N425" s="212" t="s">
        <v>6251</v>
      </c>
      <c r="O425" s="212" t="s">
        <v>6252</v>
      </c>
      <c r="P425" s="212" t="s">
        <v>6253</v>
      </c>
      <c r="Q425" s="212" t="s">
        <v>6254</v>
      </c>
      <c r="R425" s="212" t="s">
        <v>3071</v>
      </c>
      <c r="S425" s="210" t="str">
        <f t="shared" si="13"/>
        <v>7 / กาฬสินธุ์  / รพช. / F2</v>
      </c>
    </row>
    <row r="426" spans="1:19" hidden="1" x14ac:dyDescent="0.6">
      <c r="A426" s="99">
        <f>COUNTA($E$2:E426)</f>
        <v>425</v>
      </c>
      <c r="B426" s="211">
        <v>7</v>
      </c>
      <c r="C426" s="212" t="s">
        <v>6255</v>
      </c>
      <c r="D426" s="212" t="s">
        <v>6256</v>
      </c>
      <c r="E426" s="212" t="s">
        <v>498</v>
      </c>
      <c r="F426" s="212" t="s">
        <v>6257</v>
      </c>
      <c r="G426" s="212" t="s">
        <v>6258</v>
      </c>
      <c r="H426" s="212" t="s">
        <v>3048</v>
      </c>
      <c r="I426" s="213" t="str">
        <f t="shared" si="12"/>
        <v>รพช.</v>
      </c>
      <c r="J426" s="211" t="s">
        <v>3100</v>
      </c>
      <c r="K426" s="214">
        <v>56</v>
      </c>
      <c r="L426" s="212" t="s">
        <v>6206</v>
      </c>
      <c r="M426" s="212" t="s">
        <v>42</v>
      </c>
      <c r="N426" s="212" t="s">
        <v>6259</v>
      </c>
      <c r="O426" s="212" t="s">
        <v>6260</v>
      </c>
      <c r="P426" s="212" t="s">
        <v>6261</v>
      </c>
      <c r="Q426" s="212" t="s">
        <v>6262</v>
      </c>
      <c r="R426" s="212" t="s">
        <v>3054</v>
      </c>
      <c r="S426" s="210" t="str">
        <f t="shared" si="13"/>
        <v>7 / กาฬสินธุ์  / รพช. / F2</v>
      </c>
    </row>
    <row r="427" spans="1:19" hidden="1" x14ac:dyDescent="0.6">
      <c r="A427" s="99">
        <f>COUNTA($E$2:E427)</f>
        <v>426</v>
      </c>
      <c r="B427" s="211">
        <v>7</v>
      </c>
      <c r="C427" s="212" t="s">
        <v>6263</v>
      </c>
      <c r="D427" s="212" t="s">
        <v>6264</v>
      </c>
      <c r="E427" s="212" t="s">
        <v>503</v>
      </c>
      <c r="F427" s="212" t="s">
        <v>6265</v>
      </c>
      <c r="G427" s="212" t="s">
        <v>6266</v>
      </c>
      <c r="H427" s="212" t="s">
        <v>3048</v>
      </c>
      <c r="I427" s="213" t="str">
        <f t="shared" si="12"/>
        <v>รพช.</v>
      </c>
      <c r="J427" s="211" t="s">
        <v>3100</v>
      </c>
      <c r="K427" s="214">
        <v>41</v>
      </c>
      <c r="L427" s="212" t="s">
        <v>6206</v>
      </c>
      <c r="M427" s="212" t="s">
        <v>42</v>
      </c>
      <c r="N427" s="212" t="s">
        <v>6267</v>
      </c>
      <c r="O427" s="212" t="s">
        <v>6268</v>
      </c>
      <c r="P427" s="212" t="s">
        <v>6269</v>
      </c>
      <c r="Q427" s="212" t="s">
        <v>6268</v>
      </c>
      <c r="R427" s="212" t="s">
        <v>3232</v>
      </c>
      <c r="S427" s="210" t="str">
        <f t="shared" si="13"/>
        <v>7 / กาฬสินธุ์  / รพช. / F2</v>
      </c>
    </row>
    <row r="428" spans="1:19" hidden="1" x14ac:dyDescent="0.6">
      <c r="A428" s="99">
        <f>COUNTA($E$2:E428)</f>
        <v>427</v>
      </c>
      <c r="B428" s="211">
        <v>7</v>
      </c>
      <c r="C428" s="212" t="s">
        <v>6270</v>
      </c>
      <c r="D428" s="212" t="s">
        <v>6271</v>
      </c>
      <c r="E428" s="212" t="s">
        <v>490</v>
      </c>
      <c r="F428" s="212" t="s">
        <v>6272</v>
      </c>
      <c r="G428" s="212" t="s">
        <v>6273</v>
      </c>
      <c r="H428" s="212" t="s">
        <v>3048</v>
      </c>
      <c r="I428" s="213" t="str">
        <f t="shared" si="12"/>
        <v>รพช.</v>
      </c>
      <c r="J428" s="211" t="s">
        <v>3100</v>
      </c>
      <c r="K428" s="214">
        <v>37</v>
      </c>
      <c r="L428" s="212" t="s">
        <v>6206</v>
      </c>
      <c r="M428" s="212" t="s">
        <v>42</v>
      </c>
      <c r="N428" s="212" t="s">
        <v>6274</v>
      </c>
      <c r="O428" s="212" t="s">
        <v>6275</v>
      </c>
      <c r="P428" s="212" t="s">
        <v>6276</v>
      </c>
      <c r="Q428" s="212" t="s">
        <v>6275</v>
      </c>
      <c r="R428" s="212" t="s">
        <v>3300</v>
      </c>
      <c r="S428" s="210" t="str">
        <f t="shared" si="13"/>
        <v>7 / กาฬสินธุ์  / รพช. / F2</v>
      </c>
    </row>
    <row r="429" spans="1:19" hidden="1" x14ac:dyDescent="0.6">
      <c r="A429" s="99">
        <f>COUNTA($E$2:E429)</f>
        <v>428</v>
      </c>
      <c r="B429" s="211">
        <v>7</v>
      </c>
      <c r="C429" s="212" t="s">
        <v>6277</v>
      </c>
      <c r="D429" s="212" t="s">
        <v>6278</v>
      </c>
      <c r="E429" s="212" t="s">
        <v>492</v>
      </c>
      <c r="F429" s="212" t="s">
        <v>6279</v>
      </c>
      <c r="G429" s="212" t="s">
        <v>6280</v>
      </c>
      <c r="H429" s="212" t="s">
        <v>3048</v>
      </c>
      <c r="I429" s="213" t="str">
        <f t="shared" si="12"/>
        <v>รพช.</v>
      </c>
      <c r="J429" s="211" t="s">
        <v>3100</v>
      </c>
      <c r="K429" s="214">
        <v>30</v>
      </c>
      <c r="L429" s="212" t="s">
        <v>6206</v>
      </c>
      <c r="M429" s="212" t="s">
        <v>42</v>
      </c>
      <c r="N429" s="212" t="s">
        <v>6281</v>
      </c>
      <c r="O429" s="212" t="s">
        <v>6282</v>
      </c>
      <c r="P429" s="212" t="s">
        <v>6283</v>
      </c>
      <c r="Q429" s="212" t="s">
        <v>6282</v>
      </c>
      <c r="R429" s="212" t="s">
        <v>3054</v>
      </c>
      <c r="S429" s="210" t="str">
        <f t="shared" si="13"/>
        <v>7 / กาฬสินธุ์  / รพช. / F2</v>
      </c>
    </row>
    <row r="430" spans="1:19" hidden="1" x14ac:dyDescent="0.6">
      <c r="A430" s="99">
        <f>COUNTA($E$2:E430)</f>
        <v>429</v>
      </c>
      <c r="B430" s="211">
        <v>7</v>
      </c>
      <c r="C430" s="212" t="s">
        <v>6284</v>
      </c>
      <c r="D430" s="212" t="s">
        <v>6285</v>
      </c>
      <c r="E430" s="212" t="s">
        <v>496</v>
      </c>
      <c r="F430" s="212" t="s">
        <v>6286</v>
      </c>
      <c r="G430" s="212" t="s">
        <v>6287</v>
      </c>
      <c r="H430" s="212" t="s">
        <v>3048</v>
      </c>
      <c r="I430" s="213" t="str">
        <f t="shared" si="12"/>
        <v>รพช.</v>
      </c>
      <c r="J430" s="211" t="s">
        <v>3100</v>
      </c>
      <c r="K430" s="214">
        <v>40</v>
      </c>
      <c r="L430" s="212" t="s">
        <v>6206</v>
      </c>
      <c r="M430" s="212" t="s">
        <v>42</v>
      </c>
      <c r="N430" s="212" t="s">
        <v>6288</v>
      </c>
      <c r="O430" s="212" t="s">
        <v>6289</v>
      </c>
      <c r="P430" s="212" t="s">
        <v>6290</v>
      </c>
      <c r="Q430" s="212" t="s">
        <v>6291</v>
      </c>
      <c r="R430" s="212" t="s">
        <v>3071</v>
      </c>
      <c r="S430" s="210" t="str">
        <f t="shared" si="13"/>
        <v>7 / กาฬสินธุ์  / รพช. / F2</v>
      </c>
    </row>
    <row r="431" spans="1:19" hidden="1" x14ac:dyDescent="0.6">
      <c r="A431" s="99">
        <f>COUNTA($E$2:E431)</f>
        <v>430</v>
      </c>
      <c r="B431" s="211">
        <v>7</v>
      </c>
      <c r="C431" s="212" t="s">
        <v>6292</v>
      </c>
      <c r="D431" s="212" t="s">
        <v>6293</v>
      </c>
      <c r="E431" s="212" t="s">
        <v>506</v>
      </c>
      <c r="F431" s="212" t="s">
        <v>6294</v>
      </c>
      <c r="G431" s="212" t="s">
        <v>6295</v>
      </c>
      <c r="H431" s="212" t="s">
        <v>3048</v>
      </c>
      <c r="I431" s="213" t="str">
        <f t="shared" si="12"/>
        <v>รพช.</v>
      </c>
      <c r="J431" s="211" t="s">
        <v>3100</v>
      </c>
      <c r="K431" s="214">
        <v>30</v>
      </c>
      <c r="L431" s="212" t="s">
        <v>6206</v>
      </c>
      <c r="M431" s="212" t="s">
        <v>42</v>
      </c>
      <c r="N431" s="212" t="s">
        <v>6296</v>
      </c>
      <c r="O431" s="212" t="s">
        <v>6297</v>
      </c>
      <c r="P431" s="212" t="s">
        <v>6298</v>
      </c>
      <c r="Q431" s="212" t="s">
        <v>6299</v>
      </c>
      <c r="R431" s="212" t="s">
        <v>3121</v>
      </c>
      <c r="S431" s="210" t="str">
        <f t="shared" si="13"/>
        <v>7 / กาฬสินธุ์  / รพช. / F2</v>
      </c>
    </row>
    <row r="432" spans="1:19" hidden="1" x14ac:dyDescent="0.6">
      <c r="A432" s="99">
        <f>COUNTA($E$2:E432)</f>
        <v>431</v>
      </c>
      <c r="B432" s="211">
        <v>7</v>
      </c>
      <c r="C432" s="212" t="s">
        <v>6300</v>
      </c>
      <c r="D432" s="212" t="s">
        <v>6301</v>
      </c>
      <c r="E432" s="212" t="s">
        <v>499</v>
      </c>
      <c r="F432" s="212" t="s">
        <v>6302</v>
      </c>
      <c r="G432" s="212" t="s">
        <v>6303</v>
      </c>
      <c r="H432" s="212" t="s">
        <v>3048</v>
      </c>
      <c r="I432" s="213" t="str">
        <f t="shared" si="12"/>
        <v>รพช.</v>
      </c>
      <c r="J432" s="211" t="s">
        <v>3076</v>
      </c>
      <c r="K432" s="214">
        <v>67</v>
      </c>
      <c r="L432" s="212" t="s">
        <v>6206</v>
      </c>
      <c r="M432" s="212" t="s">
        <v>42</v>
      </c>
      <c r="N432" s="212" t="s">
        <v>6304</v>
      </c>
      <c r="O432" s="212" t="s">
        <v>6305</v>
      </c>
      <c r="P432" s="212" t="s">
        <v>6306</v>
      </c>
      <c r="Q432" s="212" t="s">
        <v>6305</v>
      </c>
      <c r="R432" s="212" t="s">
        <v>3208</v>
      </c>
      <c r="S432" s="210" t="str">
        <f t="shared" si="13"/>
        <v>7 / กาฬสินธุ์  / รพช. / F1</v>
      </c>
    </row>
    <row r="433" spans="1:19" hidden="1" x14ac:dyDescent="0.6">
      <c r="A433" s="99">
        <f>COUNTA($E$2:E433)</f>
        <v>432</v>
      </c>
      <c r="B433" s="211">
        <v>7</v>
      </c>
      <c r="C433" s="212" t="s">
        <v>6307</v>
      </c>
      <c r="D433" s="212" t="s">
        <v>6308</v>
      </c>
      <c r="E433" s="212" t="s">
        <v>501</v>
      </c>
      <c r="F433" s="212" t="s">
        <v>6309</v>
      </c>
      <c r="G433" s="212" t="s">
        <v>6310</v>
      </c>
      <c r="H433" s="212" t="s">
        <v>3048</v>
      </c>
      <c r="I433" s="213" t="str">
        <f t="shared" si="12"/>
        <v>รพช.</v>
      </c>
      <c r="J433" s="211" t="s">
        <v>3100</v>
      </c>
      <c r="K433" s="214">
        <v>34</v>
      </c>
      <c r="L433" s="212" t="s">
        <v>6206</v>
      </c>
      <c r="M433" s="212" t="s">
        <v>42</v>
      </c>
      <c r="N433" s="212" t="s">
        <v>6311</v>
      </c>
      <c r="O433" s="212" t="s">
        <v>6312</v>
      </c>
      <c r="P433" s="212" t="s">
        <v>6313</v>
      </c>
      <c r="Q433" s="212" t="s">
        <v>6314</v>
      </c>
      <c r="R433" s="212" t="s">
        <v>3188</v>
      </c>
      <c r="S433" s="210" t="str">
        <f t="shared" si="13"/>
        <v>7 / กาฬสินธุ์  / รพช. / F2</v>
      </c>
    </row>
    <row r="434" spans="1:19" hidden="1" x14ac:dyDescent="0.6">
      <c r="A434" s="99">
        <f>COUNTA($E$2:E434)</f>
        <v>433</v>
      </c>
      <c r="B434" s="211">
        <v>7</v>
      </c>
      <c r="C434" s="212" t="s">
        <v>6315</v>
      </c>
      <c r="D434" s="212" t="s">
        <v>6316</v>
      </c>
      <c r="E434" s="212" t="s">
        <v>495</v>
      </c>
      <c r="F434" s="212" t="s">
        <v>6317</v>
      </c>
      <c r="G434" s="212" t="s">
        <v>6318</v>
      </c>
      <c r="H434" s="212" t="s">
        <v>3048</v>
      </c>
      <c r="I434" s="213" t="str">
        <f t="shared" si="12"/>
        <v>รพช.</v>
      </c>
      <c r="J434" s="211" t="s">
        <v>3100</v>
      </c>
      <c r="K434" s="214">
        <v>57</v>
      </c>
      <c r="L434" s="212" t="s">
        <v>6206</v>
      </c>
      <c r="M434" s="212" t="s">
        <v>42</v>
      </c>
      <c r="N434" s="212" t="s">
        <v>6319</v>
      </c>
      <c r="O434" s="212" t="s">
        <v>6320</v>
      </c>
      <c r="P434" s="212" t="s">
        <v>6321</v>
      </c>
      <c r="Q434" s="212" t="s">
        <v>6320</v>
      </c>
      <c r="R434" s="212" t="s">
        <v>3121</v>
      </c>
      <c r="S434" s="210" t="str">
        <f t="shared" si="13"/>
        <v>7 / กาฬสินธุ์  / รพช. / F2</v>
      </c>
    </row>
    <row r="435" spans="1:19" hidden="1" x14ac:dyDescent="0.6">
      <c r="A435" s="99">
        <f>COUNTA($E$2:E435)</f>
        <v>434</v>
      </c>
      <c r="B435" s="211">
        <v>7</v>
      </c>
      <c r="C435" s="212" t="s">
        <v>6322</v>
      </c>
      <c r="D435" s="212" t="s">
        <v>6323</v>
      </c>
      <c r="E435" s="212" t="s">
        <v>504</v>
      </c>
      <c r="F435" s="212" t="s">
        <v>6324</v>
      </c>
      <c r="G435" s="212" t="s">
        <v>6325</v>
      </c>
      <c r="H435" s="212" t="s">
        <v>3048</v>
      </c>
      <c r="I435" s="213" t="str">
        <f t="shared" si="12"/>
        <v>รพช.</v>
      </c>
      <c r="J435" s="211" t="s">
        <v>3183</v>
      </c>
      <c r="K435" s="214">
        <v>30</v>
      </c>
      <c r="L435" s="212" t="s">
        <v>6206</v>
      </c>
      <c r="M435" s="212" t="s">
        <v>42</v>
      </c>
      <c r="N435" s="212" t="s">
        <v>6326</v>
      </c>
      <c r="O435" s="212" t="s">
        <v>6327</v>
      </c>
      <c r="P435" s="212" t="s">
        <v>6328</v>
      </c>
      <c r="Q435" s="212" t="s">
        <v>6329</v>
      </c>
      <c r="R435" s="212" t="s">
        <v>3088</v>
      </c>
      <c r="S435" s="210" t="str">
        <f t="shared" si="13"/>
        <v>7 / กาฬสินธุ์  / รพช. / F3</v>
      </c>
    </row>
    <row r="436" spans="1:19" hidden="1" x14ac:dyDescent="0.6">
      <c r="A436" s="99">
        <f>COUNTA($E$2:E436)</f>
        <v>435</v>
      </c>
      <c r="B436" s="211">
        <v>7</v>
      </c>
      <c r="C436" s="212" t="s">
        <v>6330</v>
      </c>
      <c r="D436" s="212" t="s">
        <v>6331</v>
      </c>
      <c r="E436" s="212" t="s">
        <v>505</v>
      </c>
      <c r="F436" s="212" t="s">
        <v>6332</v>
      </c>
      <c r="G436" s="212" t="s">
        <v>6333</v>
      </c>
      <c r="H436" s="212" t="s">
        <v>3048</v>
      </c>
      <c r="I436" s="213" t="str">
        <f t="shared" si="12"/>
        <v>รพช.</v>
      </c>
      <c r="J436" s="211" t="s">
        <v>3183</v>
      </c>
      <c r="K436" s="214">
        <v>14</v>
      </c>
      <c r="L436" s="212" t="s">
        <v>6206</v>
      </c>
      <c r="M436" s="212" t="s">
        <v>42</v>
      </c>
      <c r="N436" s="212" t="s">
        <v>6334</v>
      </c>
      <c r="O436" s="212" t="s">
        <v>6335</v>
      </c>
      <c r="P436" s="212" t="s">
        <v>6336</v>
      </c>
      <c r="Q436" s="212" t="s">
        <v>6337</v>
      </c>
      <c r="R436" s="212" t="s">
        <v>3113</v>
      </c>
      <c r="S436" s="210" t="str">
        <f t="shared" si="13"/>
        <v>7 / กาฬสินธุ์  / รพช. / F3</v>
      </c>
    </row>
    <row r="437" spans="1:19" hidden="1" x14ac:dyDescent="0.6">
      <c r="A437" s="99">
        <f>COUNTA($E$2:E437)</f>
        <v>436</v>
      </c>
      <c r="B437" s="211">
        <v>7</v>
      </c>
      <c r="C437" s="212" t="s">
        <v>6338</v>
      </c>
      <c r="D437" s="212" t="s">
        <v>6339</v>
      </c>
      <c r="E437" s="212" t="s">
        <v>507</v>
      </c>
      <c r="F437" s="212" t="s">
        <v>6340</v>
      </c>
      <c r="G437" s="212" t="s">
        <v>6341</v>
      </c>
      <c r="H437" s="212" t="s">
        <v>3036</v>
      </c>
      <c r="I437" s="213" t="str">
        <f t="shared" si="12"/>
        <v>รพศ.</v>
      </c>
      <c r="J437" s="211" t="s">
        <v>3037</v>
      </c>
      <c r="K437" s="214">
        <v>1100</v>
      </c>
      <c r="L437" s="212" t="s">
        <v>6342</v>
      </c>
      <c r="M437" s="212" t="s">
        <v>43</v>
      </c>
      <c r="N437" s="212" t="s">
        <v>6343</v>
      </c>
      <c r="O437" s="212" t="s">
        <v>6344</v>
      </c>
      <c r="P437" s="212" t="s">
        <v>6345</v>
      </c>
      <c r="Q437" s="212" t="s">
        <v>3929</v>
      </c>
      <c r="R437" s="212" t="s">
        <v>3043</v>
      </c>
      <c r="S437" s="210" t="str">
        <f t="shared" si="13"/>
        <v>7 / ขอนแก่น  / รพศ. / A</v>
      </c>
    </row>
    <row r="438" spans="1:19" hidden="1" x14ac:dyDescent="0.6">
      <c r="A438" s="99">
        <f>COUNTA($E$2:E438)</f>
        <v>437</v>
      </c>
      <c r="B438" s="211">
        <v>7</v>
      </c>
      <c r="C438" s="212" t="s">
        <v>6346</v>
      </c>
      <c r="D438" s="212" t="s">
        <v>6347</v>
      </c>
      <c r="E438" s="212" t="s">
        <v>511</v>
      </c>
      <c r="F438" s="212" t="s">
        <v>6348</v>
      </c>
      <c r="G438" s="212" t="s">
        <v>6349</v>
      </c>
      <c r="H438" s="212" t="s">
        <v>3202</v>
      </c>
      <c r="I438" s="213" t="str">
        <f t="shared" si="12"/>
        <v>รพท.</v>
      </c>
      <c r="J438" s="211" t="s">
        <v>3387</v>
      </c>
      <c r="K438" s="214">
        <v>361</v>
      </c>
      <c r="L438" s="212" t="s">
        <v>6342</v>
      </c>
      <c r="M438" s="212" t="s">
        <v>43</v>
      </c>
      <c r="N438" s="212" t="s">
        <v>6350</v>
      </c>
      <c r="O438" s="212" t="s">
        <v>6351</v>
      </c>
      <c r="P438" s="212" t="s">
        <v>6352</v>
      </c>
      <c r="Q438" s="212" t="s">
        <v>6351</v>
      </c>
      <c r="R438" s="212" t="s">
        <v>3188</v>
      </c>
      <c r="S438" s="210" t="str">
        <f t="shared" si="13"/>
        <v>7 / ขอนแก่น  / รพท. / S</v>
      </c>
    </row>
    <row r="439" spans="1:19" hidden="1" x14ac:dyDescent="0.6">
      <c r="A439" s="99">
        <f>COUNTA($E$2:E439)</f>
        <v>438</v>
      </c>
      <c r="B439" s="211">
        <v>7</v>
      </c>
      <c r="C439" s="212" t="s">
        <v>6353</v>
      </c>
      <c r="D439" s="212" t="s">
        <v>6354</v>
      </c>
      <c r="E439" s="212" t="s">
        <v>527</v>
      </c>
      <c r="F439" s="212" t="s">
        <v>6355</v>
      </c>
      <c r="G439" s="212" t="s">
        <v>6356</v>
      </c>
      <c r="H439" s="212" t="s">
        <v>3202</v>
      </c>
      <c r="I439" s="213" t="str">
        <f t="shared" si="12"/>
        <v>รพท.</v>
      </c>
      <c r="J439" s="211" t="s">
        <v>3203</v>
      </c>
      <c r="K439" s="214">
        <v>150</v>
      </c>
      <c r="L439" s="212" t="s">
        <v>6342</v>
      </c>
      <c r="M439" s="212" t="s">
        <v>43</v>
      </c>
      <c r="N439" s="212" t="s">
        <v>6357</v>
      </c>
      <c r="O439" s="212" t="s">
        <v>6358</v>
      </c>
      <c r="P439" s="212" t="s">
        <v>6359</v>
      </c>
      <c r="Q439" s="212" t="s">
        <v>6360</v>
      </c>
      <c r="R439" s="212" t="s">
        <v>3071</v>
      </c>
      <c r="S439" s="210" t="str">
        <f t="shared" si="13"/>
        <v>7 / ขอนแก่น  / รพท. / M1</v>
      </c>
    </row>
    <row r="440" spans="1:19" hidden="1" x14ac:dyDescent="0.6">
      <c r="A440" s="99">
        <f>COUNTA($E$2:E440)</f>
        <v>439</v>
      </c>
      <c r="B440" s="211">
        <v>7</v>
      </c>
      <c r="C440" s="212" t="s">
        <v>6361</v>
      </c>
      <c r="D440" s="212" t="s">
        <v>6362</v>
      </c>
      <c r="E440" s="212" t="s">
        <v>513</v>
      </c>
      <c r="F440" s="212" t="s">
        <v>6363</v>
      </c>
      <c r="G440" s="212" t="s">
        <v>6364</v>
      </c>
      <c r="H440" s="212" t="s">
        <v>3048</v>
      </c>
      <c r="I440" s="213" t="str">
        <f t="shared" si="12"/>
        <v>รพช.</v>
      </c>
      <c r="J440" s="211" t="s">
        <v>3049</v>
      </c>
      <c r="K440" s="214">
        <v>175</v>
      </c>
      <c r="L440" s="212" t="s">
        <v>6342</v>
      </c>
      <c r="M440" s="212" t="s">
        <v>43</v>
      </c>
      <c r="N440" s="212" t="s">
        <v>6365</v>
      </c>
      <c r="O440" s="212" t="s">
        <v>6366</v>
      </c>
      <c r="P440" s="212" t="s">
        <v>6367</v>
      </c>
      <c r="Q440" s="212" t="s">
        <v>6366</v>
      </c>
      <c r="R440" s="212" t="s">
        <v>3208</v>
      </c>
      <c r="S440" s="210" t="str">
        <f t="shared" si="13"/>
        <v>7 / ขอนแก่น  / รพช. / M2</v>
      </c>
    </row>
    <row r="441" spans="1:19" hidden="1" x14ac:dyDescent="0.6">
      <c r="A441" s="99">
        <f>COUNTA($E$2:E441)</f>
        <v>440</v>
      </c>
      <c r="B441" s="211">
        <v>7</v>
      </c>
      <c r="C441" s="212" t="s">
        <v>6368</v>
      </c>
      <c r="D441" s="212" t="s">
        <v>6369</v>
      </c>
      <c r="E441" s="212" t="s">
        <v>515</v>
      </c>
      <c r="F441" s="212" t="s">
        <v>6370</v>
      </c>
      <c r="G441" s="212" t="s">
        <v>6371</v>
      </c>
      <c r="H441" s="212" t="s">
        <v>3048</v>
      </c>
      <c r="I441" s="213" t="str">
        <f t="shared" si="12"/>
        <v>รพช.</v>
      </c>
      <c r="J441" s="211" t="s">
        <v>3049</v>
      </c>
      <c r="K441" s="214">
        <v>121</v>
      </c>
      <c r="L441" s="212" t="s">
        <v>6342</v>
      </c>
      <c r="M441" s="212" t="s">
        <v>43</v>
      </c>
      <c r="N441" s="212" t="s">
        <v>6372</v>
      </c>
      <c r="O441" s="212" t="s">
        <v>6373</v>
      </c>
      <c r="P441" s="212" t="s">
        <v>6374</v>
      </c>
      <c r="Q441" s="212" t="s">
        <v>3929</v>
      </c>
      <c r="R441" s="212" t="s">
        <v>3146</v>
      </c>
      <c r="S441" s="210" t="str">
        <f t="shared" si="13"/>
        <v>7 / ขอนแก่น  / รพช. / M2</v>
      </c>
    </row>
    <row r="442" spans="1:19" hidden="1" x14ac:dyDescent="0.6">
      <c r="A442" s="99">
        <f>COUNTA($E$2:E442)</f>
        <v>441</v>
      </c>
      <c r="B442" s="211">
        <v>7</v>
      </c>
      <c r="C442" s="212" t="s">
        <v>6375</v>
      </c>
      <c r="D442" s="212" t="s">
        <v>6376</v>
      </c>
      <c r="E442" s="212" t="s">
        <v>517</v>
      </c>
      <c r="F442" s="212" t="s">
        <v>6377</v>
      </c>
      <c r="G442" s="212" t="s">
        <v>6378</v>
      </c>
      <c r="H442" s="212" t="s">
        <v>3048</v>
      </c>
      <c r="I442" s="213" t="str">
        <f t="shared" si="12"/>
        <v>รพช.</v>
      </c>
      <c r="J442" s="211" t="s">
        <v>3049</v>
      </c>
      <c r="K442" s="214">
        <v>109</v>
      </c>
      <c r="L442" s="212" t="s">
        <v>6342</v>
      </c>
      <c r="M442" s="212" t="s">
        <v>43</v>
      </c>
      <c r="N442" s="212" t="s">
        <v>6379</v>
      </c>
      <c r="O442" s="212" t="s">
        <v>6380</v>
      </c>
      <c r="P442" s="212" t="s">
        <v>6381</v>
      </c>
      <c r="Q442" s="212" t="s">
        <v>6382</v>
      </c>
      <c r="R442" s="212" t="s">
        <v>3054</v>
      </c>
      <c r="S442" s="210" t="str">
        <f t="shared" si="13"/>
        <v>7 / ขอนแก่น  / รพช. / M2</v>
      </c>
    </row>
    <row r="443" spans="1:19" hidden="1" x14ac:dyDescent="0.6">
      <c r="A443" s="99">
        <f>COUNTA($E$2:E443)</f>
        <v>442</v>
      </c>
      <c r="B443" s="211">
        <v>7</v>
      </c>
      <c r="C443" s="212" t="s">
        <v>6383</v>
      </c>
      <c r="D443" s="212" t="s">
        <v>6384</v>
      </c>
      <c r="E443" s="212" t="s">
        <v>526</v>
      </c>
      <c r="F443" s="212" t="s">
        <v>6385</v>
      </c>
      <c r="G443" s="212" t="s">
        <v>6386</v>
      </c>
      <c r="H443" s="212" t="s">
        <v>3048</v>
      </c>
      <c r="I443" s="213" t="str">
        <f t="shared" si="12"/>
        <v>รพช.</v>
      </c>
      <c r="J443" s="211" t="s">
        <v>3049</v>
      </c>
      <c r="K443" s="214">
        <v>150</v>
      </c>
      <c r="L443" s="212" t="s">
        <v>6342</v>
      </c>
      <c r="M443" s="212" t="s">
        <v>43</v>
      </c>
      <c r="N443" s="212" t="s">
        <v>6387</v>
      </c>
      <c r="O443" s="212" t="s">
        <v>6388</v>
      </c>
      <c r="P443" s="212" t="s">
        <v>6389</v>
      </c>
      <c r="Q443" s="212" t="s">
        <v>6390</v>
      </c>
      <c r="R443" s="212" t="s">
        <v>3088</v>
      </c>
      <c r="S443" s="210" t="str">
        <f t="shared" si="13"/>
        <v>7 / ขอนแก่น  / รพช. / M2</v>
      </c>
    </row>
    <row r="444" spans="1:19" hidden="1" x14ac:dyDescent="0.6">
      <c r="A444" s="99">
        <f>COUNTA($E$2:E444)</f>
        <v>443</v>
      </c>
      <c r="B444" s="211">
        <v>7</v>
      </c>
      <c r="C444" s="212" t="s">
        <v>6391</v>
      </c>
      <c r="D444" s="212" t="s">
        <v>6392</v>
      </c>
      <c r="E444" s="212" t="s">
        <v>521</v>
      </c>
      <c r="F444" s="212" t="s">
        <v>6393</v>
      </c>
      <c r="G444" s="212" t="s">
        <v>6394</v>
      </c>
      <c r="H444" s="212" t="s">
        <v>3048</v>
      </c>
      <c r="I444" s="213" t="str">
        <f t="shared" si="12"/>
        <v>รพช.</v>
      </c>
      <c r="J444" s="211" t="s">
        <v>3076</v>
      </c>
      <c r="K444" s="214">
        <v>70</v>
      </c>
      <c r="L444" s="212" t="s">
        <v>6342</v>
      </c>
      <c r="M444" s="212" t="s">
        <v>43</v>
      </c>
      <c r="N444" s="212" t="s">
        <v>6395</v>
      </c>
      <c r="O444" s="212" t="s">
        <v>6396</v>
      </c>
      <c r="P444" s="212" t="s">
        <v>6397</v>
      </c>
      <c r="Q444" s="212" t="s">
        <v>6396</v>
      </c>
      <c r="R444" s="212" t="s">
        <v>3146</v>
      </c>
      <c r="S444" s="210" t="str">
        <f t="shared" si="13"/>
        <v>7 / ขอนแก่น  / รพช. / F1</v>
      </c>
    </row>
    <row r="445" spans="1:19" hidden="1" x14ac:dyDescent="0.6">
      <c r="A445" s="99">
        <f>COUNTA($E$2:E445)</f>
        <v>444</v>
      </c>
      <c r="B445" s="211">
        <v>7</v>
      </c>
      <c r="C445" s="212" t="s">
        <v>6398</v>
      </c>
      <c r="D445" s="212" t="s">
        <v>6399</v>
      </c>
      <c r="E445" s="212" t="s">
        <v>522</v>
      </c>
      <c r="F445" s="212" t="s">
        <v>6400</v>
      </c>
      <c r="G445" s="212" t="s">
        <v>6401</v>
      </c>
      <c r="H445" s="212" t="s">
        <v>3048</v>
      </c>
      <c r="I445" s="213" t="str">
        <f t="shared" si="12"/>
        <v>รพช.</v>
      </c>
      <c r="J445" s="211" t="s">
        <v>3076</v>
      </c>
      <c r="K445" s="214">
        <v>65</v>
      </c>
      <c r="L445" s="212" t="s">
        <v>6342</v>
      </c>
      <c r="M445" s="212" t="s">
        <v>43</v>
      </c>
      <c r="N445" s="212" t="s">
        <v>6402</v>
      </c>
      <c r="O445" s="212" t="s">
        <v>6403</v>
      </c>
      <c r="P445" s="212" t="s">
        <v>6404</v>
      </c>
      <c r="Q445" s="212" t="s">
        <v>6405</v>
      </c>
      <c r="R445" s="212" t="s">
        <v>3454</v>
      </c>
      <c r="S445" s="210" t="str">
        <f t="shared" si="13"/>
        <v>7 / ขอนแก่น  / รพช. / F1</v>
      </c>
    </row>
    <row r="446" spans="1:19" hidden="1" x14ac:dyDescent="0.6">
      <c r="A446" s="99">
        <f>COUNTA($E$2:E446)</f>
        <v>445</v>
      </c>
      <c r="B446" s="211">
        <v>7</v>
      </c>
      <c r="C446" s="212" t="s">
        <v>6406</v>
      </c>
      <c r="D446" s="212" t="s">
        <v>6407</v>
      </c>
      <c r="E446" s="212" t="s">
        <v>510</v>
      </c>
      <c r="F446" s="212" t="s">
        <v>6408</v>
      </c>
      <c r="G446" s="212" t="s">
        <v>6409</v>
      </c>
      <c r="H446" s="212" t="s">
        <v>3048</v>
      </c>
      <c r="I446" s="213" t="str">
        <f t="shared" si="12"/>
        <v>รพช.</v>
      </c>
      <c r="J446" s="211" t="s">
        <v>3076</v>
      </c>
      <c r="K446" s="214">
        <v>90</v>
      </c>
      <c r="L446" s="212" t="s">
        <v>6342</v>
      </c>
      <c r="M446" s="212" t="s">
        <v>43</v>
      </c>
      <c r="N446" s="212" t="s">
        <v>6410</v>
      </c>
      <c r="O446" s="212" t="s">
        <v>6411</v>
      </c>
      <c r="P446" s="212" t="s">
        <v>6412</v>
      </c>
      <c r="Q446" s="212" t="s">
        <v>6411</v>
      </c>
      <c r="R446" s="212" t="s">
        <v>3054</v>
      </c>
      <c r="S446" s="210" t="str">
        <f t="shared" si="13"/>
        <v>7 / ขอนแก่น  / รพช. / F1</v>
      </c>
    </row>
    <row r="447" spans="1:19" hidden="1" x14ac:dyDescent="0.6">
      <c r="A447" s="99">
        <f>COUNTA($E$2:E447)</f>
        <v>446</v>
      </c>
      <c r="B447" s="211">
        <v>7</v>
      </c>
      <c r="C447" s="212" t="s">
        <v>6413</v>
      </c>
      <c r="D447" s="212" t="s">
        <v>6414</v>
      </c>
      <c r="E447" s="212" t="s">
        <v>520</v>
      </c>
      <c r="F447" s="212" t="s">
        <v>6415</v>
      </c>
      <c r="G447" s="212" t="s">
        <v>6416</v>
      </c>
      <c r="H447" s="212" t="s">
        <v>3048</v>
      </c>
      <c r="I447" s="213" t="str">
        <f t="shared" si="12"/>
        <v>รพช.</v>
      </c>
      <c r="J447" s="211" t="s">
        <v>3076</v>
      </c>
      <c r="K447" s="214">
        <v>69</v>
      </c>
      <c r="L447" s="212" t="s">
        <v>6342</v>
      </c>
      <c r="M447" s="212" t="s">
        <v>43</v>
      </c>
      <c r="N447" s="212" t="s">
        <v>6417</v>
      </c>
      <c r="O447" s="212" t="s">
        <v>6418</v>
      </c>
      <c r="P447" s="212" t="s">
        <v>6419</v>
      </c>
      <c r="Q447" s="212" t="s">
        <v>6418</v>
      </c>
      <c r="R447" s="212" t="s">
        <v>4891</v>
      </c>
      <c r="S447" s="210" t="str">
        <f t="shared" si="13"/>
        <v>7 / ขอนแก่น  / รพช. / F1</v>
      </c>
    </row>
    <row r="448" spans="1:19" hidden="1" x14ac:dyDescent="0.6">
      <c r="A448" s="99">
        <f>COUNTA($E$2:E448)</f>
        <v>447</v>
      </c>
      <c r="B448" s="211">
        <v>7</v>
      </c>
      <c r="C448" s="212" t="s">
        <v>6420</v>
      </c>
      <c r="D448" s="212" t="s">
        <v>6421</v>
      </c>
      <c r="E448" s="212" t="s">
        <v>524</v>
      </c>
      <c r="F448" s="212" t="s">
        <v>6422</v>
      </c>
      <c r="G448" s="212" t="s">
        <v>6423</v>
      </c>
      <c r="H448" s="212" t="s">
        <v>3048</v>
      </c>
      <c r="I448" s="213" t="str">
        <f t="shared" si="12"/>
        <v>รพช.</v>
      </c>
      <c r="J448" s="211" t="s">
        <v>3100</v>
      </c>
      <c r="K448" s="214">
        <v>45</v>
      </c>
      <c r="L448" s="212" t="s">
        <v>6342</v>
      </c>
      <c r="M448" s="212" t="s">
        <v>43</v>
      </c>
      <c r="N448" s="212" t="s">
        <v>6424</v>
      </c>
      <c r="O448" s="212" t="s">
        <v>6425</v>
      </c>
      <c r="P448" s="212" t="s">
        <v>6426</v>
      </c>
      <c r="Q448" s="212" t="s">
        <v>6252</v>
      </c>
      <c r="R448" s="212" t="s">
        <v>3071</v>
      </c>
      <c r="S448" s="210" t="str">
        <f t="shared" si="13"/>
        <v>7 / ขอนแก่น  / รพช. / F2</v>
      </c>
    </row>
    <row r="449" spans="1:19" hidden="1" x14ac:dyDescent="0.6">
      <c r="A449" s="99">
        <f>COUNTA($E$2:E449)</f>
        <v>448</v>
      </c>
      <c r="B449" s="211">
        <v>7</v>
      </c>
      <c r="C449" s="212" t="s">
        <v>6427</v>
      </c>
      <c r="D449" s="212" t="s">
        <v>6428</v>
      </c>
      <c r="E449" s="212" t="s">
        <v>523</v>
      </c>
      <c r="F449" s="212" t="s">
        <v>6429</v>
      </c>
      <c r="G449" s="212" t="s">
        <v>6430</v>
      </c>
      <c r="H449" s="212" t="s">
        <v>3048</v>
      </c>
      <c r="I449" s="213" t="str">
        <f t="shared" si="12"/>
        <v>รพช.</v>
      </c>
      <c r="J449" s="211" t="s">
        <v>3100</v>
      </c>
      <c r="K449" s="214">
        <v>35</v>
      </c>
      <c r="L449" s="212" t="s">
        <v>6342</v>
      </c>
      <c r="M449" s="212" t="s">
        <v>43</v>
      </c>
      <c r="N449" s="212" t="s">
        <v>6431</v>
      </c>
      <c r="O449" s="212" t="s">
        <v>6432</v>
      </c>
      <c r="P449" s="212" t="s">
        <v>6433</v>
      </c>
      <c r="Q449" s="212" t="s">
        <v>6432</v>
      </c>
      <c r="R449" s="212" t="s">
        <v>3088</v>
      </c>
      <c r="S449" s="210" t="str">
        <f t="shared" si="13"/>
        <v>7 / ขอนแก่น  / รพช. / F2</v>
      </c>
    </row>
    <row r="450" spans="1:19" hidden="1" x14ac:dyDescent="0.6">
      <c r="A450" s="99">
        <f>COUNTA($E$2:E450)</f>
        <v>449</v>
      </c>
      <c r="B450" s="211">
        <v>7</v>
      </c>
      <c r="C450" s="212" t="s">
        <v>6434</v>
      </c>
      <c r="D450" s="212" t="s">
        <v>6435</v>
      </c>
      <c r="E450" s="212" t="s">
        <v>528</v>
      </c>
      <c r="F450" s="212" t="s">
        <v>6436</v>
      </c>
      <c r="G450" s="212" t="s">
        <v>6437</v>
      </c>
      <c r="H450" s="212" t="s">
        <v>3048</v>
      </c>
      <c r="I450" s="213" t="str">
        <f t="shared" si="12"/>
        <v>รพช.</v>
      </c>
      <c r="J450" s="211" t="s">
        <v>3100</v>
      </c>
      <c r="K450" s="214">
        <v>38</v>
      </c>
      <c r="L450" s="212" t="s">
        <v>6342</v>
      </c>
      <c r="M450" s="212" t="s">
        <v>43</v>
      </c>
      <c r="N450" s="212" t="s">
        <v>6438</v>
      </c>
      <c r="O450" s="212" t="s">
        <v>6439</v>
      </c>
      <c r="P450" s="212" t="s">
        <v>6440</v>
      </c>
      <c r="Q450" s="212" t="s">
        <v>6388</v>
      </c>
      <c r="R450" s="212" t="s">
        <v>3146</v>
      </c>
      <c r="S450" s="210" t="str">
        <f t="shared" si="13"/>
        <v>7 / ขอนแก่น  / รพช. / F2</v>
      </c>
    </row>
    <row r="451" spans="1:19" hidden="1" x14ac:dyDescent="0.6">
      <c r="A451" s="99">
        <f>COUNTA($E$2:E451)</f>
        <v>450</v>
      </c>
      <c r="B451" s="211">
        <v>7</v>
      </c>
      <c r="C451" s="212" t="s">
        <v>6441</v>
      </c>
      <c r="D451" s="212" t="s">
        <v>6442</v>
      </c>
      <c r="E451" s="212" t="s">
        <v>508</v>
      </c>
      <c r="F451" s="212" t="s">
        <v>6443</v>
      </c>
      <c r="G451" s="212" t="s">
        <v>6444</v>
      </c>
      <c r="H451" s="212" t="s">
        <v>3048</v>
      </c>
      <c r="I451" s="213" t="str">
        <f t="shared" ref="I451:I514" si="14">IF(H451="โรงพยาบาลศูนย์","รพศ.",IF(H451="โรงพยาบาลชุมชน","รพช.","รพท."))</f>
        <v>รพช.</v>
      </c>
      <c r="J451" s="211" t="s">
        <v>3100</v>
      </c>
      <c r="K451" s="214">
        <v>44</v>
      </c>
      <c r="L451" s="212" t="s">
        <v>6342</v>
      </c>
      <c r="M451" s="212" t="s">
        <v>43</v>
      </c>
      <c r="N451" s="212" t="s">
        <v>6445</v>
      </c>
      <c r="O451" s="212" t="s">
        <v>6446</v>
      </c>
      <c r="P451" s="212" t="s">
        <v>6447</v>
      </c>
      <c r="Q451" s="212" t="s">
        <v>6446</v>
      </c>
      <c r="R451" s="212" t="s">
        <v>3232</v>
      </c>
      <c r="S451" s="210" t="str">
        <f t="shared" ref="S451:S514" si="15">CONCATENATE(B451," / ",M451," "," / ",I451," / ",J451)</f>
        <v>7 / ขอนแก่น  / รพช. / F2</v>
      </c>
    </row>
    <row r="452" spans="1:19" hidden="1" x14ac:dyDescent="0.6">
      <c r="A452" s="99">
        <f>COUNTA($E$2:E452)</f>
        <v>451</v>
      </c>
      <c r="B452" s="211">
        <v>7</v>
      </c>
      <c r="C452" s="212" t="s">
        <v>6448</v>
      </c>
      <c r="D452" s="212" t="s">
        <v>6449</v>
      </c>
      <c r="E452" s="212" t="s">
        <v>516</v>
      </c>
      <c r="F452" s="212" t="s">
        <v>6450</v>
      </c>
      <c r="G452" s="212" t="s">
        <v>6451</v>
      </c>
      <c r="H452" s="212" t="s">
        <v>3048</v>
      </c>
      <c r="I452" s="213" t="str">
        <f t="shared" si="14"/>
        <v>รพช.</v>
      </c>
      <c r="J452" s="211" t="s">
        <v>3100</v>
      </c>
      <c r="K452" s="214">
        <v>30</v>
      </c>
      <c r="L452" s="212" t="s">
        <v>6342</v>
      </c>
      <c r="M452" s="212" t="s">
        <v>43</v>
      </c>
      <c r="N452" s="212" t="s">
        <v>6452</v>
      </c>
      <c r="O452" s="212" t="s">
        <v>6453</v>
      </c>
      <c r="P452" s="212" t="s">
        <v>6454</v>
      </c>
      <c r="Q452" s="212" t="s">
        <v>6453</v>
      </c>
      <c r="R452" s="212" t="s">
        <v>3300</v>
      </c>
      <c r="S452" s="210" t="str">
        <f t="shared" si="15"/>
        <v>7 / ขอนแก่น  / รพช. / F2</v>
      </c>
    </row>
    <row r="453" spans="1:19" hidden="1" x14ac:dyDescent="0.6">
      <c r="A453" s="99">
        <f>COUNTA($E$2:E453)</f>
        <v>452</v>
      </c>
      <c r="B453" s="211">
        <v>7</v>
      </c>
      <c r="C453" s="212" t="s">
        <v>6455</v>
      </c>
      <c r="D453" s="212" t="s">
        <v>6456</v>
      </c>
      <c r="E453" s="212" t="s">
        <v>509</v>
      </c>
      <c r="F453" s="212" t="s">
        <v>6457</v>
      </c>
      <c r="G453" s="212" t="s">
        <v>6458</v>
      </c>
      <c r="H453" s="212" t="s">
        <v>3048</v>
      </c>
      <c r="I453" s="213" t="str">
        <f t="shared" si="14"/>
        <v>รพช.</v>
      </c>
      <c r="J453" s="211" t="s">
        <v>3100</v>
      </c>
      <c r="K453" s="214">
        <v>34</v>
      </c>
      <c r="L453" s="212" t="s">
        <v>6342</v>
      </c>
      <c r="M453" s="212" t="s">
        <v>43</v>
      </c>
      <c r="N453" s="212" t="s">
        <v>6459</v>
      </c>
      <c r="O453" s="212" t="s">
        <v>6460</v>
      </c>
      <c r="P453" s="212" t="s">
        <v>6461</v>
      </c>
      <c r="Q453" s="212" t="s">
        <v>6460</v>
      </c>
      <c r="R453" s="212" t="s">
        <v>3054</v>
      </c>
      <c r="S453" s="210" t="str">
        <f t="shared" si="15"/>
        <v>7 / ขอนแก่น  / รพช. / F2</v>
      </c>
    </row>
    <row r="454" spans="1:19" hidden="1" x14ac:dyDescent="0.6">
      <c r="A454" s="99">
        <f>COUNTA($E$2:E454)</f>
        <v>453</v>
      </c>
      <c r="B454" s="211">
        <v>7</v>
      </c>
      <c r="C454" s="212" t="s">
        <v>6462</v>
      </c>
      <c r="D454" s="212" t="s">
        <v>6463</v>
      </c>
      <c r="E454" s="212" t="s">
        <v>525</v>
      </c>
      <c r="F454" s="212" t="s">
        <v>6464</v>
      </c>
      <c r="G454" s="212" t="s">
        <v>6465</v>
      </c>
      <c r="H454" s="212" t="s">
        <v>3048</v>
      </c>
      <c r="I454" s="213" t="str">
        <f t="shared" si="14"/>
        <v>รพช.</v>
      </c>
      <c r="J454" s="211" t="s">
        <v>3100</v>
      </c>
      <c r="K454" s="214">
        <v>33</v>
      </c>
      <c r="L454" s="212" t="s">
        <v>6342</v>
      </c>
      <c r="M454" s="212" t="s">
        <v>43</v>
      </c>
      <c r="N454" s="212" t="s">
        <v>6466</v>
      </c>
      <c r="O454" s="212" t="s">
        <v>6467</v>
      </c>
      <c r="P454" s="212" t="s">
        <v>6468</v>
      </c>
      <c r="Q454" s="212" t="s">
        <v>6467</v>
      </c>
      <c r="R454" s="212" t="s">
        <v>3054</v>
      </c>
      <c r="S454" s="210" t="str">
        <f t="shared" si="15"/>
        <v>7 / ขอนแก่น  / รพช. / F2</v>
      </c>
    </row>
    <row r="455" spans="1:19" hidden="1" x14ac:dyDescent="0.6">
      <c r="A455" s="99">
        <f>COUNTA($E$2:E455)</f>
        <v>454</v>
      </c>
      <c r="B455" s="211">
        <v>7</v>
      </c>
      <c r="C455" s="212" t="s">
        <v>6469</v>
      </c>
      <c r="D455" s="212" t="s">
        <v>6470</v>
      </c>
      <c r="E455" s="212" t="s">
        <v>519</v>
      </c>
      <c r="F455" s="212" t="s">
        <v>6471</v>
      </c>
      <c r="G455" s="212" t="s">
        <v>6472</v>
      </c>
      <c r="H455" s="212" t="s">
        <v>3048</v>
      </c>
      <c r="I455" s="213" t="str">
        <f t="shared" si="14"/>
        <v>รพช.</v>
      </c>
      <c r="J455" s="211" t="s">
        <v>3100</v>
      </c>
      <c r="K455" s="214">
        <v>34</v>
      </c>
      <c r="L455" s="212" t="s">
        <v>6342</v>
      </c>
      <c r="M455" s="212" t="s">
        <v>43</v>
      </c>
      <c r="N455" s="212" t="s">
        <v>6473</v>
      </c>
      <c r="O455" s="212" t="s">
        <v>6474</v>
      </c>
      <c r="P455" s="212" t="s">
        <v>6475</v>
      </c>
      <c r="Q455" s="212" t="s">
        <v>6476</v>
      </c>
      <c r="R455" s="212" t="s">
        <v>3300</v>
      </c>
      <c r="S455" s="210" t="str">
        <f t="shared" si="15"/>
        <v>7 / ขอนแก่น  / รพช. / F2</v>
      </c>
    </row>
    <row r="456" spans="1:19" hidden="1" x14ac:dyDescent="0.6">
      <c r="A456" s="99">
        <f>COUNTA($E$2:E456)</f>
        <v>455</v>
      </c>
      <c r="B456" s="211">
        <v>7</v>
      </c>
      <c r="C456" s="212" t="s">
        <v>6477</v>
      </c>
      <c r="D456" s="212" t="s">
        <v>6478</v>
      </c>
      <c r="E456" s="212" t="s">
        <v>518</v>
      </c>
      <c r="F456" s="212" t="s">
        <v>6479</v>
      </c>
      <c r="G456" s="212" t="s">
        <v>6480</v>
      </c>
      <c r="H456" s="212" t="s">
        <v>3048</v>
      </c>
      <c r="I456" s="213" t="str">
        <f t="shared" si="14"/>
        <v>รพช.</v>
      </c>
      <c r="J456" s="211" t="s">
        <v>3100</v>
      </c>
      <c r="K456" s="214">
        <v>36</v>
      </c>
      <c r="L456" s="212" t="s">
        <v>6342</v>
      </c>
      <c r="M456" s="212" t="s">
        <v>43</v>
      </c>
      <c r="N456" s="212" t="s">
        <v>6481</v>
      </c>
      <c r="O456" s="212" t="s">
        <v>6482</v>
      </c>
      <c r="P456" s="212" t="s">
        <v>6483</v>
      </c>
      <c r="Q456" s="212" t="s">
        <v>6484</v>
      </c>
      <c r="R456" s="212" t="s">
        <v>3232</v>
      </c>
      <c r="S456" s="210" t="str">
        <f t="shared" si="15"/>
        <v>7 / ขอนแก่น  / รพช. / F2</v>
      </c>
    </row>
    <row r="457" spans="1:19" hidden="1" x14ac:dyDescent="0.6">
      <c r="A457" s="99">
        <f>COUNTA($E$2:E457)</f>
        <v>456</v>
      </c>
      <c r="B457" s="211">
        <v>7</v>
      </c>
      <c r="C457" s="212" t="s">
        <v>6485</v>
      </c>
      <c r="D457" s="212" t="s">
        <v>6486</v>
      </c>
      <c r="E457" s="212" t="s">
        <v>512</v>
      </c>
      <c r="F457" s="212" t="s">
        <v>6487</v>
      </c>
      <c r="G457" s="212" t="s">
        <v>6488</v>
      </c>
      <c r="H457" s="212" t="s">
        <v>3048</v>
      </c>
      <c r="I457" s="213" t="str">
        <f t="shared" si="14"/>
        <v>รพช.</v>
      </c>
      <c r="J457" s="211" t="s">
        <v>3100</v>
      </c>
      <c r="K457" s="214">
        <v>82</v>
      </c>
      <c r="L457" s="212" t="s">
        <v>6342</v>
      </c>
      <c r="M457" s="212" t="s">
        <v>43</v>
      </c>
      <c r="N457" s="212" t="s">
        <v>6489</v>
      </c>
      <c r="O457" s="212" t="s">
        <v>6490</v>
      </c>
      <c r="P457" s="212" t="s">
        <v>6491</v>
      </c>
      <c r="Q457" s="212" t="s">
        <v>6492</v>
      </c>
      <c r="R457" s="212" t="s">
        <v>3071</v>
      </c>
      <c r="S457" s="210" t="str">
        <f t="shared" si="15"/>
        <v>7 / ขอนแก่น  / รพช. / F2</v>
      </c>
    </row>
    <row r="458" spans="1:19" hidden="1" x14ac:dyDescent="0.6">
      <c r="A458" s="99">
        <f>COUNTA($E$2:E458)</f>
        <v>457</v>
      </c>
      <c r="B458" s="211">
        <v>7</v>
      </c>
      <c r="C458" s="212" t="s">
        <v>6493</v>
      </c>
      <c r="D458" s="212" t="s">
        <v>6494</v>
      </c>
      <c r="E458" s="212" t="s">
        <v>514</v>
      </c>
      <c r="F458" s="212" t="s">
        <v>6495</v>
      </c>
      <c r="G458" s="212" t="s">
        <v>6496</v>
      </c>
      <c r="H458" s="212" t="s">
        <v>3048</v>
      </c>
      <c r="I458" s="213" t="str">
        <f t="shared" si="14"/>
        <v>รพช.</v>
      </c>
      <c r="J458" s="211" t="s">
        <v>3100</v>
      </c>
      <c r="K458" s="214">
        <v>70</v>
      </c>
      <c r="L458" s="212" t="s">
        <v>6342</v>
      </c>
      <c r="M458" s="212" t="s">
        <v>43</v>
      </c>
      <c r="N458" s="212" t="s">
        <v>6497</v>
      </c>
      <c r="O458" s="212" t="s">
        <v>6498</v>
      </c>
      <c r="P458" s="212" t="s">
        <v>6499</v>
      </c>
      <c r="Q458" s="212" t="s">
        <v>6500</v>
      </c>
      <c r="R458" s="212" t="s">
        <v>3208</v>
      </c>
      <c r="S458" s="210" t="str">
        <f t="shared" si="15"/>
        <v>7 / ขอนแก่น  / รพช. / F2</v>
      </c>
    </row>
    <row r="459" spans="1:19" hidden="1" x14ac:dyDescent="0.6">
      <c r="A459" s="99">
        <f>COUNTA($E$2:E459)</f>
        <v>458</v>
      </c>
      <c r="B459" s="211">
        <v>7</v>
      </c>
      <c r="C459" s="212" t="s">
        <v>6501</v>
      </c>
      <c r="D459" s="212" t="s">
        <v>6502</v>
      </c>
      <c r="E459" s="212" t="s">
        <v>531</v>
      </c>
      <c r="F459" s="212" t="s">
        <v>6503</v>
      </c>
      <c r="G459" s="212" t="s">
        <v>6504</v>
      </c>
      <c r="H459" s="212" t="s">
        <v>3048</v>
      </c>
      <c r="I459" s="213" t="str">
        <f t="shared" si="14"/>
        <v>รพช.</v>
      </c>
      <c r="J459" s="211" t="s">
        <v>3183</v>
      </c>
      <c r="K459" s="214">
        <v>0</v>
      </c>
      <c r="L459" s="212" t="s">
        <v>6342</v>
      </c>
      <c r="M459" s="212" t="s">
        <v>43</v>
      </c>
      <c r="N459" s="212" t="s">
        <v>6505</v>
      </c>
      <c r="O459" s="212" t="s">
        <v>6506</v>
      </c>
      <c r="P459" s="212" t="s">
        <v>6507</v>
      </c>
      <c r="Q459" s="212" t="s">
        <v>4186</v>
      </c>
      <c r="R459" s="212" t="s">
        <v>3188</v>
      </c>
      <c r="S459" s="210" t="str">
        <f t="shared" si="15"/>
        <v>7 / ขอนแก่น  / รพช. / F3</v>
      </c>
    </row>
    <row r="460" spans="1:19" hidden="1" x14ac:dyDescent="0.6">
      <c r="A460" s="99">
        <f>COUNTA($E$2:E460)</f>
        <v>459</v>
      </c>
      <c r="B460" s="211">
        <v>7</v>
      </c>
      <c r="C460" s="212" t="s">
        <v>6508</v>
      </c>
      <c r="D460" s="212" t="s">
        <v>6509</v>
      </c>
      <c r="E460" s="212" t="s">
        <v>532</v>
      </c>
      <c r="F460" s="212" t="s">
        <v>6510</v>
      </c>
      <c r="G460" s="212" t="s">
        <v>6511</v>
      </c>
      <c r="H460" s="212" t="s">
        <v>3048</v>
      </c>
      <c r="I460" s="213" t="str">
        <f t="shared" si="14"/>
        <v>รพช.</v>
      </c>
      <c r="J460" s="211" t="s">
        <v>3183</v>
      </c>
      <c r="K460" s="214">
        <v>0</v>
      </c>
      <c r="L460" s="212" t="s">
        <v>6342</v>
      </c>
      <c r="M460" s="212" t="s">
        <v>43</v>
      </c>
      <c r="N460" s="212" t="s">
        <v>6512</v>
      </c>
      <c r="O460" s="212" t="s">
        <v>6513</v>
      </c>
      <c r="P460" s="212" t="s">
        <v>6514</v>
      </c>
      <c r="Q460" s="212" t="s">
        <v>6513</v>
      </c>
      <c r="R460" s="212" t="s">
        <v>3146</v>
      </c>
      <c r="S460" s="210" t="str">
        <f t="shared" si="15"/>
        <v>7 / ขอนแก่น  / รพช. / F3</v>
      </c>
    </row>
    <row r="461" spans="1:19" hidden="1" x14ac:dyDescent="0.6">
      <c r="A461" s="99">
        <f>COUNTA($E$2:E461)</f>
        <v>460</v>
      </c>
      <c r="B461" s="211">
        <v>7</v>
      </c>
      <c r="C461" s="212" t="s">
        <v>6515</v>
      </c>
      <c r="D461" s="212" t="s">
        <v>6516</v>
      </c>
      <c r="E461" s="212" t="s">
        <v>530</v>
      </c>
      <c r="F461" s="212" t="s">
        <v>6517</v>
      </c>
      <c r="G461" s="212" t="s">
        <v>6518</v>
      </c>
      <c r="H461" s="212" t="s">
        <v>3048</v>
      </c>
      <c r="I461" s="213" t="str">
        <f t="shared" si="14"/>
        <v>รพช.</v>
      </c>
      <c r="J461" s="211" t="s">
        <v>3183</v>
      </c>
      <c r="K461" s="214">
        <v>0</v>
      </c>
      <c r="L461" s="212" t="s">
        <v>6342</v>
      </c>
      <c r="M461" s="212" t="s">
        <v>43</v>
      </c>
      <c r="N461" s="212" t="s">
        <v>6519</v>
      </c>
      <c r="O461" s="212" t="s">
        <v>6520</v>
      </c>
      <c r="P461" s="212" t="s">
        <v>6521</v>
      </c>
      <c r="Q461" s="212" t="s">
        <v>6522</v>
      </c>
      <c r="R461" s="212" t="s">
        <v>3188</v>
      </c>
      <c r="S461" s="210" t="str">
        <f t="shared" si="15"/>
        <v>7 / ขอนแก่น  / รพช. / F3</v>
      </c>
    </row>
    <row r="462" spans="1:19" hidden="1" x14ac:dyDescent="0.6">
      <c r="A462" s="99">
        <f>COUNTA($E$2:E462)</f>
        <v>461</v>
      </c>
      <c r="B462" s="211">
        <v>7</v>
      </c>
      <c r="C462" s="212" t="s">
        <v>6523</v>
      </c>
      <c r="D462" s="212" t="s">
        <v>6524</v>
      </c>
      <c r="E462" s="212" t="s">
        <v>529</v>
      </c>
      <c r="F462" s="212" t="s">
        <v>6525</v>
      </c>
      <c r="G462" s="212" t="s">
        <v>6526</v>
      </c>
      <c r="H462" s="212" t="s">
        <v>3048</v>
      </c>
      <c r="I462" s="213" t="str">
        <f t="shared" si="14"/>
        <v>รพช.</v>
      </c>
      <c r="J462" s="211" t="s">
        <v>3183</v>
      </c>
      <c r="K462" s="214">
        <v>0</v>
      </c>
      <c r="L462" s="212" t="s">
        <v>6342</v>
      </c>
      <c r="M462" s="212" t="s">
        <v>43</v>
      </c>
      <c r="N462" s="212" t="s">
        <v>6527</v>
      </c>
      <c r="O462" s="212" t="s">
        <v>6528</v>
      </c>
      <c r="P462" s="212" t="s">
        <v>6529</v>
      </c>
      <c r="Q462" s="212" t="s">
        <v>4186</v>
      </c>
      <c r="R462" s="212" t="s">
        <v>3054</v>
      </c>
      <c r="S462" s="210" t="str">
        <f t="shared" si="15"/>
        <v>7 / ขอนแก่น  / รพช. / F3</v>
      </c>
    </row>
    <row r="463" spans="1:19" hidden="1" x14ac:dyDescent="0.6">
      <c r="A463" s="99">
        <f>COUNTA($E$2:E463)</f>
        <v>462</v>
      </c>
      <c r="B463" s="211">
        <v>7</v>
      </c>
      <c r="C463" s="212" t="s">
        <v>6530</v>
      </c>
      <c r="D463" s="212" t="s">
        <v>6531</v>
      </c>
      <c r="E463" s="212" t="s">
        <v>533</v>
      </c>
      <c r="F463" s="212" t="s">
        <v>6532</v>
      </c>
      <c r="G463" s="212" t="s">
        <v>6533</v>
      </c>
      <c r="H463" s="212" t="s">
        <v>3202</v>
      </c>
      <c r="I463" s="213" t="str">
        <f t="shared" si="14"/>
        <v>รพท.</v>
      </c>
      <c r="J463" s="211" t="s">
        <v>3387</v>
      </c>
      <c r="K463" s="214">
        <v>540</v>
      </c>
      <c r="L463" s="212" t="s">
        <v>1881</v>
      </c>
      <c r="M463" s="212" t="s">
        <v>44</v>
      </c>
      <c r="N463" s="212" t="s">
        <v>6534</v>
      </c>
      <c r="O463" s="212" t="s">
        <v>6535</v>
      </c>
      <c r="P463" s="212" t="s">
        <v>6536</v>
      </c>
      <c r="Q463" s="212" t="s">
        <v>6123</v>
      </c>
      <c r="R463" s="212" t="s">
        <v>3208</v>
      </c>
      <c r="S463" s="210" t="str">
        <f t="shared" si="15"/>
        <v>7 / มหาสารคาม  / รพท. / S</v>
      </c>
    </row>
    <row r="464" spans="1:19" hidden="1" x14ac:dyDescent="0.6">
      <c r="A464" s="99">
        <f>COUNTA($E$2:E464)</f>
        <v>463</v>
      </c>
      <c r="B464" s="211">
        <v>7</v>
      </c>
      <c r="C464" s="212" t="s">
        <v>6537</v>
      </c>
      <c r="D464" s="212" t="s">
        <v>6538</v>
      </c>
      <c r="E464" s="212" t="s">
        <v>535</v>
      </c>
      <c r="F464" s="212" t="s">
        <v>6539</v>
      </c>
      <c r="G464" s="212" t="s">
        <v>6540</v>
      </c>
      <c r="H464" s="212" t="s">
        <v>3048</v>
      </c>
      <c r="I464" s="213" t="str">
        <f t="shared" si="14"/>
        <v>รพช.</v>
      </c>
      <c r="J464" s="211" t="s">
        <v>3049</v>
      </c>
      <c r="K464" s="214">
        <v>120</v>
      </c>
      <c r="L464" s="212" t="s">
        <v>1881</v>
      </c>
      <c r="M464" s="212" t="s">
        <v>44</v>
      </c>
      <c r="N464" s="212" t="s">
        <v>6541</v>
      </c>
      <c r="O464" s="212" t="s">
        <v>6542</v>
      </c>
      <c r="P464" s="212" t="s">
        <v>6543</v>
      </c>
      <c r="Q464" s="212" t="s">
        <v>6544</v>
      </c>
      <c r="R464" s="212" t="s">
        <v>3155</v>
      </c>
      <c r="S464" s="210" t="str">
        <f t="shared" si="15"/>
        <v>7 / มหาสารคาม  / รพช. / M2</v>
      </c>
    </row>
    <row r="465" spans="1:19" hidden="1" x14ac:dyDescent="0.6">
      <c r="A465" s="99">
        <f>COUNTA($E$2:E465)</f>
        <v>464</v>
      </c>
      <c r="B465" s="211">
        <v>7</v>
      </c>
      <c r="C465" s="212" t="s">
        <v>6545</v>
      </c>
      <c r="D465" s="212" t="s">
        <v>6546</v>
      </c>
      <c r="E465" s="212" t="s">
        <v>538</v>
      </c>
      <c r="F465" s="212" t="s">
        <v>6547</v>
      </c>
      <c r="G465" s="212" t="s">
        <v>6548</v>
      </c>
      <c r="H465" s="212" t="s">
        <v>3048</v>
      </c>
      <c r="I465" s="213" t="str">
        <f t="shared" si="14"/>
        <v>รพช.</v>
      </c>
      <c r="J465" s="211" t="s">
        <v>3049</v>
      </c>
      <c r="K465" s="214">
        <v>184</v>
      </c>
      <c r="L465" s="212" t="s">
        <v>1881</v>
      </c>
      <c r="M465" s="212" t="s">
        <v>44</v>
      </c>
      <c r="N465" s="212" t="s">
        <v>6549</v>
      </c>
      <c r="O465" s="212" t="s">
        <v>6550</v>
      </c>
      <c r="P465" s="212" t="s">
        <v>6551</v>
      </c>
      <c r="Q465" s="212" t="s">
        <v>6550</v>
      </c>
      <c r="R465" s="212" t="s">
        <v>3054</v>
      </c>
      <c r="S465" s="210" t="str">
        <f t="shared" si="15"/>
        <v>7 / มหาสารคาม  / รพช. / M2</v>
      </c>
    </row>
    <row r="466" spans="1:19" hidden="1" x14ac:dyDescent="0.6">
      <c r="A466" s="99">
        <f>COUNTA($E$2:E466)</f>
        <v>465</v>
      </c>
      <c r="B466" s="211">
        <v>7</v>
      </c>
      <c r="C466" s="212" t="s">
        <v>6552</v>
      </c>
      <c r="D466" s="212" t="s">
        <v>6553</v>
      </c>
      <c r="E466" s="212" t="s">
        <v>540</v>
      </c>
      <c r="F466" s="212" t="s">
        <v>6554</v>
      </c>
      <c r="G466" s="212" t="s">
        <v>6555</v>
      </c>
      <c r="H466" s="212" t="s">
        <v>3048</v>
      </c>
      <c r="I466" s="213" t="str">
        <f t="shared" si="14"/>
        <v>รพช.</v>
      </c>
      <c r="J466" s="211" t="s">
        <v>3049</v>
      </c>
      <c r="K466" s="214">
        <v>111</v>
      </c>
      <c r="L466" s="212" t="s">
        <v>1881</v>
      </c>
      <c r="M466" s="212" t="s">
        <v>44</v>
      </c>
      <c r="N466" s="212" t="s">
        <v>6556</v>
      </c>
      <c r="O466" s="212" t="s">
        <v>6557</v>
      </c>
      <c r="P466" s="212" t="s">
        <v>6558</v>
      </c>
      <c r="Q466" s="212" t="s">
        <v>6559</v>
      </c>
      <c r="R466" s="212" t="s">
        <v>3054</v>
      </c>
      <c r="S466" s="210" t="str">
        <f t="shared" si="15"/>
        <v>7 / มหาสารคาม  / รพช. / M2</v>
      </c>
    </row>
    <row r="467" spans="1:19" hidden="1" x14ac:dyDescent="0.6">
      <c r="A467" s="99">
        <f>COUNTA($E$2:E467)</f>
        <v>466</v>
      </c>
      <c r="B467" s="211">
        <v>7</v>
      </c>
      <c r="C467" s="212" t="s">
        <v>6560</v>
      </c>
      <c r="D467" s="212" t="s">
        <v>6561</v>
      </c>
      <c r="E467" s="212" t="s">
        <v>541</v>
      </c>
      <c r="F467" s="212" t="s">
        <v>6562</v>
      </c>
      <c r="G467" s="212" t="s">
        <v>6563</v>
      </c>
      <c r="H467" s="212" t="s">
        <v>3048</v>
      </c>
      <c r="I467" s="213" t="str">
        <f t="shared" si="14"/>
        <v>รพช.</v>
      </c>
      <c r="J467" s="211" t="s">
        <v>3049</v>
      </c>
      <c r="K467" s="214">
        <v>161</v>
      </c>
      <c r="L467" s="212" t="s">
        <v>1881</v>
      </c>
      <c r="M467" s="212" t="s">
        <v>44</v>
      </c>
      <c r="N467" s="212" t="s">
        <v>6564</v>
      </c>
      <c r="O467" s="212" t="s">
        <v>6565</v>
      </c>
      <c r="P467" s="212" t="s">
        <v>6566</v>
      </c>
      <c r="Q467" s="212" t="s">
        <v>6567</v>
      </c>
      <c r="R467" s="212" t="s">
        <v>3208</v>
      </c>
      <c r="S467" s="210" t="str">
        <f t="shared" si="15"/>
        <v>7 / มหาสารคาม  / รพช. / M2</v>
      </c>
    </row>
    <row r="468" spans="1:19" hidden="1" x14ac:dyDescent="0.6">
      <c r="A468" s="99">
        <f>COUNTA($E$2:E468)</f>
        <v>467</v>
      </c>
      <c r="B468" s="211">
        <v>7</v>
      </c>
      <c r="C468" s="212" t="s">
        <v>6568</v>
      </c>
      <c r="D468" s="212" t="s">
        <v>6569</v>
      </c>
      <c r="E468" s="212" t="s">
        <v>536</v>
      </c>
      <c r="F468" s="212" t="s">
        <v>6570</v>
      </c>
      <c r="G468" s="212" t="s">
        <v>6571</v>
      </c>
      <c r="H468" s="212" t="s">
        <v>3048</v>
      </c>
      <c r="I468" s="213" t="str">
        <f t="shared" si="14"/>
        <v>รพช.</v>
      </c>
      <c r="J468" s="211" t="s">
        <v>3100</v>
      </c>
      <c r="K468" s="214">
        <v>66</v>
      </c>
      <c r="L468" s="212" t="s">
        <v>1881</v>
      </c>
      <c r="M468" s="212" t="s">
        <v>44</v>
      </c>
      <c r="N468" s="212" t="s">
        <v>6572</v>
      </c>
      <c r="O468" s="212" t="s">
        <v>6573</v>
      </c>
      <c r="P468" s="212" t="s">
        <v>6574</v>
      </c>
      <c r="Q468" s="212" t="s">
        <v>6575</v>
      </c>
      <c r="R468" s="212" t="s">
        <v>3208</v>
      </c>
      <c r="S468" s="210" t="str">
        <f t="shared" si="15"/>
        <v>7 / มหาสารคาม  / รพช. / F2</v>
      </c>
    </row>
    <row r="469" spans="1:19" hidden="1" x14ac:dyDescent="0.6">
      <c r="A469" s="99">
        <f>COUNTA($E$2:E469)</f>
        <v>468</v>
      </c>
      <c r="B469" s="211">
        <v>7</v>
      </c>
      <c r="C469" s="212" t="s">
        <v>6576</v>
      </c>
      <c r="D469" s="212" t="s">
        <v>6577</v>
      </c>
      <c r="E469" s="212" t="s">
        <v>534</v>
      </c>
      <c r="F469" s="212" t="s">
        <v>6578</v>
      </c>
      <c r="G469" s="212" t="s">
        <v>6579</v>
      </c>
      <c r="H469" s="212" t="s">
        <v>3048</v>
      </c>
      <c r="I469" s="213" t="str">
        <f t="shared" si="14"/>
        <v>รพช.</v>
      </c>
      <c r="J469" s="211" t="s">
        <v>3100</v>
      </c>
      <c r="K469" s="214">
        <v>35</v>
      </c>
      <c r="L469" s="212" t="s">
        <v>1881</v>
      </c>
      <c r="M469" s="212" t="s">
        <v>44</v>
      </c>
      <c r="N469" s="212" t="s">
        <v>6580</v>
      </c>
      <c r="O469" s="212" t="s">
        <v>6581</v>
      </c>
      <c r="P469" s="212" t="s">
        <v>6582</v>
      </c>
      <c r="Q469" s="212" t="s">
        <v>6581</v>
      </c>
      <c r="R469" s="212" t="s">
        <v>3300</v>
      </c>
      <c r="S469" s="210" t="str">
        <f t="shared" si="15"/>
        <v>7 / มหาสารคาม  / รพช. / F2</v>
      </c>
    </row>
    <row r="470" spans="1:19" hidden="1" x14ac:dyDescent="0.6">
      <c r="A470" s="99">
        <f>COUNTA($E$2:E470)</f>
        <v>469</v>
      </c>
      <c r="B470" s="211">
        <v>7</v>
      </c>
      <c r="C470" s="212" t="s">
        <v>6583</v>
      </c>
      <c r="D470" s="212" t="s">
        <v>6584</v>
      </c>
      <c r="E470" s="212" t="s">
        <v>537</v>
      </c>
      <c r="F470" s="212" t="s">
        <v>6585</v>
      </c>
      <c r="G470" s="212" t="s">
        <v>6586</v>
      </c>
      <c r="H470" s="212" t="s">
        <v>3048</v>
      </c>
      <c r="I470" s="213" t="str">
        <f t="shared" si="14"/>
        <v>รพช.</v>
      </c>
      <c r="J470" s="211" t="s">
        <v>3100</v>
      </c>
      <c r="K470" s="214">
        <v>60</v>
      </c>
      <c r="L470" s="212" t="s">
        <v>1881</v>
      </c>
      <c r="M470" s="212" t="s">
        <v>44</v>
      </c>
      <c r="N470" s="212" t="s">
        <v>6587</v>
      </c>
      <c r="O470" s="212" t="s">
        <v>6588</v>
      </c>
      <c r="P470" s="212" t="s">
        <v>6589</v>
      </c>
      <c r="Q470" s="212" t="s">
        <v>6588</v>
      </c>
      <c r="R470" s="212" t="s">
        <v>3062</v>
      </c>
      <c r="S470" s="210" t="str">
        <f t="shared" si="15"/>
        <v>7 / มหาสารคาม  / รพช. / F2</v>
      </c>
    </row>
    <row r="471" spans="1:19" hidden="1" x14ac:dyDescent="0.6">
      <c r="A471" s="99">
        <f>COUNTA($E$2:E471)</f>
        <v>470</v>
      </c>
      <c r="B471" s="211">
        <v>7</v>
      </c>
      <c r="C471" s="212" t="s">
        <v>6590</v>
      </c>
      <c r="D471" s="212" t="s">
        <v>6591</v>
      </c>
      <c r="E471" s="212" t="s">
        <v>539</v>
      </c>
      <c r="F471" s="212" t="s">
        <v>6592</v>
      </c>
      <c r="G471" s="212" t="s">
        <v>6593</v>
      </c>
      <c r="H471" s="212" t="s">
        <v>3048</v>
      </c>
      <c r="I471" s="213" t="str">
        <f t="shared" si="14"/>
        <v>รพช.</v>
      </c>
      <c r="J471" s="211" t="s">
        <v>3100</v>
      </c>
      <c r="K471" s="214">
        <v>68</v>
      </c>
      <c r="L471" s="212" t="s">
        <v>1881</v>
      </c>
      <c r="M471" s="212" t="s">
        <v>44</v>
      </c>
      <c r="N471" s="212" t="s">
        <v>6594</v>
      </c>
      <c r="O471" s="212" t="s">
        <v>6595</v>
      </c>
      <c r="P471" s="212" t="s">
        <v>6596</v>
      </c>
      <c r="Q471" s="212" t="s">
        <v>6595</v>
      </c>
      <c r="R471" s="212" t="s">
        <v>3208</v>
      </c>
      <c r="S471" s="210" t="str">
        <f t="shared" si="15"/>
        <v>7 / มหาสารคาม  / รพช. / F2</v>
      </c>
    </row>
    <row r="472" spans="1:19" hidden="1" x14ac:dyDescent="0.6">
      <c r="A472" s="99">
        <f>COUNTA($E$2:E472)</f>
        <v>471</v>
      </c>
      <c r="B472" s="211">
        <v>7</v>
      </c>
      <c r="C472" s="212" t="s">
        <v>6597</v>
      </c>
      <c r="D472" s="212" t="s">
        <v>6598</v>
      </c>
      <c r="E472" s="212" t="s">
        <v>542</v>
      </c>
      <c r="F472" s="212" t="s">
        <v>6599</v>
      </c>
      <c r="G472" s="212" t="s">
        <v>6600</v>
      </c>
      <c r="H472" s="212" t="s">
        <v>3048</v>
      </c>
      <c r="I472" s="213" t="str">
        <f t="shared" si="14"/>
        <v>รพช.</v>
      </c>
      <c r="J472" s="211" t="s">
        <v>3100</v>
      </c>
      <c r="K472" s="214">
        <v>37</v>
      </c>
      <c r="L472" s="212" t="s">
        <v>1881</v>
      </c>
      <c r="M472" s="212" t="s">
        <v>44</v>
      </c>
      <c r="N472" s="212" t="s">
        <v>6601</v>
      </c>
      <c r="O472" s="212" t="s">
        <v>6602</v>
      </c>
      <c r="P472" s="212" t="s">
        <v>6603</v>
      </c>
      <c r="Q472" s="212" t="s">
        <v>6602</v>
      </c>
      <c r="R472" s="212" t="s">
        <v>3232</v>
      </c>
      <c r="S472" s="210" t="str">
        <f t="shared" si="15"/>
        <v>7 / มหาสารคาม  / รพช. / F2</v>
      </c>
    </row>
    <row r="473" spans="1:19" hidden="1" x14ac:dyDescent="0.6">
      <c r="A473" s="99">
        <f>COUNTA($E$2:E473)</f>
        <v>472</v>
      </c>
      <c r="B473" s="211">
        <v>7</v>
      </c>
      <c r="C473" s="212" t="s">
        <v>6604</v>
      </c>
      <c r="D473" s="212" t="s">
        <v>6605</v>
      </c>
      <c r="E473" s="212" t="s">
        <v>543</v>
      </c>
      <c r="F473" s="212" t="s">
        <v>6606</v>
      </c>
      <c r="G473" s="212" t="s">
        <v>6607</v>
      </c>
      <c r="H473" s="212" t="s">
        <v>3048</v>
      </c>
      <c r="I473" s="213" t="str">
        <f t="shared" si="14"/>
        <v>รพช.</v>
      </c>
      <c r="J473" s="211" t="s">
        <v>3100</v>
      </c>
      <c r="K473" s="214">
        <v>30</v>
      </c>
      <c r="L473" s="212" t="s">
        <v>1881</v>
      </c>
      <c r="M473" s="212" t="s">
        <v>44</v>
      </c>
      <c r="N473" s="212" t="s">
        <v>6608</v>
      </c>
      <c r="O473" s="212" t="s">
        <v>6609</v>
      </c>
      <c r="P473" s="212" t="s">
        <v>6610</v>
      </c>
      <c r="Q473" s="212" t="s">
        <v>6609</v>
      </c>
      <c r="R473" s="212" t="s">
        <v>3208</v>
      </c>
      <c r="S473" s="210" t="str">
        <f t="shared" si="15"/>
        <v>7 / มหาสารคาม  / รพช. / F2</v>
      </c>
    </row>
    <row r="474" spans="1:19" hidden="1" x14ac:dyDescent="0.6">
      <c r="A474" s="99">
        <f>COUNTA($E$2:E474)</f>
        <v>473</v>
      </c>
      <c r="B474" s="211">
        <v>7</v>
      </c>
      <c r="C474" s="212" t="s">
        <v>6611</v>
      </c>
      <c r="D474" s="212" t="s">
        <v>6612</v>
      </c>
      <c r="E474" s="212" t="s">
        <v>544</v>
      </c>
      <c r="F474" s="212" t="s">
        <v>6613</v>
      </c>
      <c r="G474" s="212" t="s">
        <v>6614</v>
      </c>
      <c r="H474" s="212" t="s">
        <v>3048</v>
      </c>
      <c r="I474" s="213" t="str">
        <f t="shared" si="14"/>
        <v>รพช.</v>
      </c>
      <c r="J474" s="211" t="s">
        <v>3100</v>
      </c>
      <c r="K474" s="214">
        <v>30</v>
      </c>
      <c r="L474" s="212" t="s">
        <v>1881</v>
      </c>
      <c r="M474" s="212" t="s">
        <v>44</v>
      </c>
      <c r="N474" s="212" t="s">
        <v>6615</v>
      </c>
      <c r="O474" s="212" t="s">
        <v>6616</v>
      </c>
      <c r="P474" s="212" t="s">
        <v>6617</v>
      </c>
      <c r="Q474" s="212" t="s">
        <v>6616</v>
      </c>
      <c r="R474" s="212" t="s">
        <v>3071</v>
      </c>
      <c r="S474" s="210" t="str">
        <f t="shared" si="15"/>
        <v>7 / มหาสารคาม  / รพช. / F2</v>
      </c>
    </row>
    <row r="475" spans="1:19" hidden="1" x14ac:dyDescent="0.6">
      <c r="A475" s="99">
        <f>COUNTA($E$2:E475)</f>
        <v>474</v>
      </c>
      <c r="B475" s="211">
        <v>7</v>
      </c>
      <c r="C475" s="212" t="s">
        <v>6618</v>
      </c>
      <c r="D475" s="212" t="s">
        <v>6619</v>
      </c>
      <c r="E475" s="212" t="s">
        <v>545</v>
      </c>
      <c r="F475" s="212" t="s">
        <v>6620</v>
      </c>
      <c r="G475" s="212" t="s">
        <v>6621</v>
      </c>
      <c r="H475" s="212" t="s">
        <v>3048</v>
      </c>
      <c r="I475" s="213" t="str">
        <f t="shared" si="14"/>
        <v>รพช.</v>
      </c>
      <c r="J475" s="211" t="s">
        <v>3183</v>
      </c>
      <c r="K475" s="214">
        <v>30</v>
      </c>
      <c r="L475" s="212" t="s">
        <v>1881</v>
      </c>
      <c r="M475" s="212" t="s">
        <v>44</v>
      </c>
      <c r="N475" s="212" t="s">
        <v>6622</v>
      </c>
      <c r="O475" s="212" t="s">
        <v>6623</v>
      </c>
      <c r="P475" s="212" t="s">
        <v>6624</v>
      </c>
      <c r="Q475" s="212" t="s">
        <v>6623</v>
      </c>
      <c r="R475" s="212" t="s">
        <v>3146</v>
      </c>
      <c r="S475" s="210" t="str">
        <f t="shared" si="15"/>
        <v>7 / มหาสารคาม  / รพช. / F3</v>
      </c>
    </row>
    <row r="476" spans="1:19" hidden="1" x14ac:dyDescent="0.6">
      <c r="A476" s="99">
        <f>COUNTA($E$2:E476)</f>
        <v>475</v>
      </c>
      <c r="B476" s="211">
        <v>7</v>
      </c>
      <c r="C476" s="212" t="s">
        <v>6625</v>
      </c>
      <c r="D476" s="212" t="s">
        <v>6626</v>
      </c>
      <c r="E476" s="212" t="s">
        <v>546</v>
      </c>
      <c r="F476" s="212" t="s">
        <v>6627</v>
      </c>
      <c r="G476" s="212" t="s">
        <v>6628</v>
      </c>
      <c r="H476" s="212" t="s">
        <v>3036</v>
      </c>
      <c r="I476" s="213" t="str">
        <f t="shared" si="14"/>
        <v>รพศ.</v>
      </c>
      <c r="J476" s="211" t="s">
        <v>3037</v>
      </c>
      <c r="K476" s="214">
        <v>881</v>
      </c>
      <c r="L476" s="212" t="s">
        <v>1882</v>
      </c>
      <c r="M476" s="212" t="s">
        <v>45</v>
      </c>
      <c r="N476" s="212" t="s">
        <v>6629</v>
      </c>
      <c r="O476" s="212" t="s">
        <v>6630</v>
      </c>
      <c r="P476" s="212" t="s">
        <v>6631</v>
      </c>
      <c r="Q476" s="212" t="s">
        <v>3929</v>
      </c>
      <c r="R476" s="212" t="s">
        <v>3043</v>
      </c>
      <c r="S476" s="210" t="str">
        <f t="shared" si="15"/>
        <v>7 / ร้อยเอ็ด  / รพศ. / A</v>
      </c>
    </row>
    <row r="477" spans="1:19" hidden="1" x14ac:dyDescent="0.6">
      <c r="A477" s="99">
        <f>COUNTA($E$2:E477)</f>
        <v>476</v>
      </c>
      <c r="B477" s="211">
        <v>7</v>
      </c>
      <c r="C477" s="212" t="s">
        <v>6632</v>
      </c>
      <c r="D477" s="212" t="s">
        <v>6633</v>
      </c>
      <c r="E477" s="212" t="s">
        <v>547</v>
      </c>
      <c r="F477" s="212" t="s">
        <v>6634</v>
      </c>
      <c r="G477" s="212" t="s">
        <v>6635</v>
      </c>
      <c r="H477" s="212" t="s">
        <v>3048</v>
      </c>
      <c r="I477" s="213" t="str">
        <f t="shared" si="14"/>
        <v>รพช.</v>
      </c>
      <c r="J477" s="211" t="s">
        <v>3049</v>
      </c>
      <c r="K477" s="214">
        <v>125</v>
      </c>
      <c r="L477" s="212" t="s">
        <v>1882</v>
      </c>
      <c r="M477" s="212" t="s">
        <v>45</v>
      </c>
      <c r="N477" s="212" t="s">
        <v>6636</v>
      </c>
      <c r="O477" s="212" t="s">
        <v>6637</v>
      </c>
      <c r="P477" s="212" t="s">
        <v>6638</v>
      </c>
      <c r="Q477" s="212" t="s">
        <v>6637</v>
      </c>
      <c r="R477" s="212" t="s">
        <v>3071</v>
      </c>
      <c r="S477" s="210" t="str">
        <f t="shared" si="15"/>
        <v>7 / ร้อยเอ็ด  / รพช. / M2</v>
      </c>
    </row>
    <row r="478" spans="1:19" hidden="1" x14ac:dyDescent="0.6">
      <c r="A478" s="99">
        <f>COUNTA($E$2:E478)</f>
        <v>477</v>
      </c>
      <c r="B478" s="211">
        <v>7</v>
      </c>
      <c r="C478" s="212" t="s">
        <v>6639</v>
      </c>
      <c r="D478" s="212" t="s">
        <v>6640</v>
      </c>
      <c r="E478" s="212" t="s">
        <v>552</v>
      </c>
      <c r="F478" s="212" t="s">
        <v>6641</v>
      </c>
      <c r="G478" s="212" t="s">
        <v>6642</v>
      </c>
      <c r="H478" s="212" t="s">
        <v>3048</v>
      </c>
      <c r="I478" s="213" t="str">
        <f t="shared" si="14"/>
        <v>รพช.</v>
      </c>
      <c r="J478" s="211" t="s">
        <v>3049</v>
      </c>
      <c r="K478" s="214">
        <v>213</v>
      </c>
      <c r="L478" s="212" t="s">
        <v>1882</v>
      </c>
      <c r="M478" s="212" t="s">
        <v>45</v>
      </c>
      <c r="N478" s="212" t="s">
        <v>6643</v>
      </c>
      <c r="O478" s="212" t="s">
        <v>6644</v>
      </c>
      <c r="P478" s="212" t="s">
        <v>6645</v>
      </c>
      <c r="Q478" s="212" t="s">
        <v>6646</v>
      </c>
      <c r="R478" s="212" t="s">
        <v>3071</v>
      </c>
      <c r="S478" s="210" t="str">
        <f t="shared" si="15"/>
        <v>7 / ร้อยเอ็ด  / รพช. / M2</v>
      </c>
    </row>
    <row r="479" spans="1:19" hidden="1" x14ac:dyDescent="0.6">
      <c r="A479" s="99">
        <f>COUNTA($E$2:E479)</f>
        <v>478</v>
      </c>
      <c r="B479" s="211">
        <v>7</v>
      </c>
      <c r="C479" s="212" t="s">
        <v>6647</v>
      </c>
      <c r="D479" s="212" t="s">
        <v>6648</v>
      </c>
      <c r="E479" s="212" t="s">
        <v>556</v>
      </c>
      <c r="F479" s="212" t="s">
        <v>6649</v>
      </c>
      <c r="G479" s="212" t="s">
        <v>6650</v>
      </c>
      <c r="H479" s="212" t="s">
        <v>3048</v>
      </c>
      <c r="I479" s="213" t="str">
        <f t="shared" si="14"/>
        <v>รพช.</v>
      </c>
      <c r="J479" s="211" t="s">
        <v>3049</v>
      </c>
      <c r="K479" s="214">
        <v>190</v>
      </c>
      <c r="L479" s="212" t="s">
        <v>1882</v>
      </c>
      <c r="M479" s="212" t="s">
        <v>45</v>
      </c>
      <c r="N479" s="212" t="s">
        <v>6651</v>
      </c>
      <c r="O479" s="212" t="s">
        <v>6652</v>
      </c>
      <c r="P479" s="212" t="s">
        <v>6653</v>
      </c>
      <c r="Q479" s="212" t="s">
        <v>6654</v>
      </c>
      <c r="R479" s="212" t="s">
        <v>3054</v>
      </c>
      <c r="S479" s="210" t="str">
        <f t="shared" si="15"/>
        <v>7 / ร้อยเอ็ด  / รพช. / M2</v>
      </c>
    </row>
    <row r="480" spans="1:19" hidden="1" x14ac:dyDescent="0.6">
      <c r="A480" s="99">
        <f>COUNTA($E$2:E480)</f>
        <v>479</v>
      </c>
      <c r="B480" s="211">
        <v>7</v>
      </c>
      <c r="C480" s="212" t="s">
        <v>6655</v>
      </c>
      <c r="D480" s="212" t="s">
        <v>6656</v>
      </c>
      <c r="E480" s="212" t="s">
        <v>555</v>
      </c>
      <c r="F480" s="212" t="s">
        <v>6657</v>
      </c>
      <c r="G480" s="212" t="s">
        <v>6658</v>
      </c>
      <c r="H480" s="212" t="s">
        <v>3048</v>
      </c>
      <c r="I480" s="213" t="str">
        <f t="shared" si="14"/>
        <v>รพช.</v>
      </c>
      <c r="J480" s="211" t="s">
        <v>3049</v>
      </c>
      <c r="K480" s="214">
        <v>134</v>
      </c>
      <c r="L480" s="212" t="s">
        <v>1882</v>
      </c>
      <c r="M480" s="212" t="s">
        <v>45</v>
      </c>
      <c r="N480" s="212" t="s">
        <v>6659</v>
      </c>
      <c r="O480" s="212" t="s">
        <v>6660</v>
      </c>
      <c r="P480" s="212" t="s">
        <v>6661</v>
      </c>
      <c r="Q480" s="212" t="s">
        <v>6662</v>
      </c>
      <c r="R480" s="212" t="s">
        <v>3300</v>
      </c>
      <c r="S480" s="210" t="str">
        <f t="shared" si="15"/>
        <v>7 / ร้อยเอ็ด  / รพช. / M2</v>
      </c>
    </row>
    <row r="481" spans="1:19" hidden="1" x14ac:dyDescent="0.6">
      <c r="A481" s="99">
        <f>COUNTA($E$2:E481)</f>
        <v>480</v>
      </c>
      <c r="B481" s="211">
        <v>7</v>
      </c>
      <c r="C481" s="212" t="s">
        <v>6663</v>
      </c>
      <c r="D481" s="212" t="s">
        <v>6664</v>
      </c>
      <c r="E481" s="212" t="s">
        <v>551</v>
      </c>
      <c r="F481" s="212" t="s">
        <v>6665</v>
      </c>
      <c r="G481" s="212" t="s">
        <v>6666</v>
      </c>
      <c r="H481" s="212" t="s">
        <v>3048</v>
      </c>
      <c r="I481" s="213" t="str">
        <f t="shared" si="14"/>
        <v>รพช.</v>
      </c>
      <c r="J481" s="211" t="s">
        <v>3076</v>
      </c>
      <c r="K481" s="214">
        <v>42</v>
      </c>
      <c r="L481" s="212" t="s">
        <v>1882</v>
      </c>
      <c r="M481" s="212" t="s">
        <v>45</v>
      </c>
      <c r="N481" s="212" t="s">
        <v>6667</v>
      </c>
      <c r="O481" s="212" t="s">
        <v>6668</v>
      </c>
      <c r="P481" s="212" t="s">
        <v>6669</v>
      </c>
      <c r="Q481" s="212" t="s">
        <v>6668</v>
      </c>
      <c r="R481" s="212" t="s">
        <v>3146</v>
      </c>
      <c r="S481" s="210" t="str">
        <f t="shared" si="15"/>
        <v>7 / ร้อยเอ็ด  / รพช. / F1</v>
      </c>
    </row>
    <row r="482" spans="1:19" hidden="1" x14ac:dyDescent="0.6">
      <c r="A482" s="99">
        <f>COUNTA($E$2:E482)</f>
        <v>481</v>
      </c>
      <c r="B482" s="211">
        <v>7</v>
      </c>
      <c r="C482" s="212" t="s">
        <v>6670</v>
      </c>
      <c r="D482" s="212" t="s">
        <v>6671</v>
      </c>
      <c r="E482" s="212" t="s">
        <v>549</v>
      </c>
      <c r="F482" s="212" t="s">
        <v>6672</v>
      </c>
      <c r="G482" s="212" t="s">
        <v>6673</v>
      </c>
      <c r="H482" s="212" t="s">
        <v>3048</v>
      </c>
      <c r="I482" s="213" t="str">
        <f t="shared" si="14"/>
        <v>รพช.</v>
      </c>
      <c r="J482" s="211" t="s">
        <v>3100</v>
      </c>
      <c r="K482" s="214">
        <v>60</v>
      </c>
      <c r="L482" s="212" t="s">
        <v>1882</v>
      </c>
      <c r="M482" s="212" t="s">
        <v>45</v>
      </c>
      <c r="N482" s="212" t="s">
        <v>6674</v>
      </c>
      <c r="O482" s="212" t="s">
        <v>6675</v>
      </c>
      <c r="P482" s="212" t="s">
        <v>6676</v>
      </c>
      <c r="Q482" s="212" t="s">
        <v>6677</v>
      </c>
      <c r="R482" s="212" t="s">
        <v>3121</v>
      </c>
      <c r="S482" s="210" t="str">
        <f t="shared" si="15"/>
        <v>7 / ร้อยเอ็ด  / รพช. / F2</v>
      </c>
    </row>
    <row r="483" spans="1:19" hidden="1" x14ac:dyDescent="0.6">
      <c r="A483" s="99">
        <f>COUNTA($E$2:E483)</f>
        <v>482</v>
      </c>
      <c r="B483" s="211">
        <v>7</v>
      </c>
      <c r="C483" s="212" t="s">
        <v>6678</v>
      </c>
      <c r="D483" s="212" t="s">
        <v>6679</v>
      </c>
      <c r="E483" s="212" t="s">
        <v>562</v>
      </c>
      <c r="F483" s="212" t="s">
        <v>6680</v>
      </c>
      <c r="G483" s="212" t="s">
        <v>6681</v>
      </c>
      <c r="H483" s="212" t="s">
        <v>3048</v>
      </c>
      <c r="I483" s="213" t="str">
        <f t="shared" si="14"/>
        <v>รพช.</v>
      </c>
      <c r="J483" s="211" t="s">
        <v>3100</v>
      </c>
      <c r="K483" s="214">
        <v>34</v>
      </c>
      <c r="L483" s="212" t="s">
        <v>1882</v>
      </c>
      <c r="M483" s="212" t="s">
        <v>45</v>
      </c>
      <c r="N483" s="212" t="s">
        <v>6682</v>
      </c>
      <c r="O483" s="212" t="s">
        <v>6683</v>
      </c>
      <c r="P483" s="212" t="s">
        <v>6684</v>
      </c>
      <c r="Q483" s="212" t="s">
        <v>6683</v>
      </c>
      <c r="R483" s="212" t="s">
        <v>3146</v>
      </c>
      <c r="S483" s="210" t="str">
        <f t="shared" si="15"/>
        <v>7 / ร้อยเอ็ด  / รพช. / F2</v>
      </c>
    </row>
    <row r="484" spans="1:19" hidden="1" x14ac:dyDescent="0.6">
      <c r="A484" s="99">
        <f>COUNTA($E$2:E484)</f>
        <v>483</v>
      </c>
      <c r="B484" s="211">
        <v>7</v>
      </c>
      <c r="C484" s="212" t="s">
        <v>6685</v>
      </c>
      <c r="D484" s="212" t="s">
        <v>6686</v>
      </c>
      <c r="E484" s="212" t="s">
        <v>550</v>
      </c>
      <c r="F484" s="212" t="s">
        <v>6687</v>
      </c>
      <c r="G484" s="212" t="s">
        <v>6688</v>
      </c>
      <c r="H484" s="212" t="s">
        <v>3048</v>
      </c>
      <c r="I484" s="213" t="str">
        <f t="shared" si="14"/>
        <v>รพช.</v>
      </c>
      <c r="J484" s="211" t="s">
        <v>3100</v>
      </c>
      <c r="K484" s="214">
        <v>51</v>
      </c>
      <c r="L484" s="212" t="s">
        <v>1882</v>
      </c>
      <c r="M484" s="212" t="s">
        <v>45</v>
      </c>
      <c r="N484" s="212" t="s">
        <v>6689</v>
      </c>
      <c r="O484" s="212" t="s">
        <v>6690</v>
      </c>
      <c r="P484" s="212" t="s">
        <v>6691</v>
      </c>
      <c r="Q484" s="212" t="s">
        <v>6690</v>
      </c>
      <c r="R484" s="212" t="s">
        <v>3146</v>
      </c>
      <c r="S484" s="210" t="str">
        <f t="shared" si="15"/>
        <v>7 / ร้อยเอ็ด  / รพช. / F2</v>
      </c>
    </row>
    <row r="485" spans="1:19" hidden="1" x14ac:dyDescent="0.6">
      <c r="A485" s="99">
        <f>COUNTA($E$2:E485)</f>
        <v>484</v>
      </c>
      <c r="B485" s="211">
        <v>7</v>
      </c>
      <c r="C485" s="212" t="s">
        <v>6692</v>
      </c>
      <c r="D485" s="212" t="s">
        <v>6693</v>
      </c>
      <c r="E485" s="212" t="s">
        <v>548</v>
      </c>
      <c r="F485" s="212" t="s">
        <v>6694</v>
      </c>
      <c r="G485" s="212" t="s">
        <v>6695</v>
      </c>
      <c r="H485" s="212" t="s">
        <v>3048</v>
      </c>
      <c r="I485" s="213" t="str">
        <f t="shared" si="14"/>
        <v>รพช.</v>
      </c>
      <c r="J485" s="211" t="s">
        <v>3100</v>
      </c>
      <c r="K485" s="214">
        <v>36</v>
      </c>
      <c r="L485" s="212" t="s">
        <v>1882</v>
      </c>
      <c r="M485" s="212" t="s">
        <v>45</v>
      </c>
      <c r="N485" s="212" t="s">
        <v>6696</v>
      </c>
      <c r="O485" s="212" t="s">
        <v>6697</v>
      </c>
      <c r="P485" s="212" t="s">
        <v>6698</v>
      </c>
      <c r="Q485" s="212" t="s">
        <v>6699</v>
      </c>
      <c r="R485" s="212" t="s">
        <v>3232</v>
      </c>
      <c r="S485" s="210" t="str">
        <f t="shared" si="15"/>
        <v>7 / ร้อยเอ็ด  / รพช. / F2</v>
      </c>
    </row>
    <row r="486" spans="1:19" hidden="1" x14ac:dyDescent="0.6">
      <c r="A486" s="99">
        <f>COUNTA($E$2:E486)</f>
        <v>485</v>
      </c>
      <c r="B486" s="211">
        <v>7</v>
      </c>
      <c r="C486" s="212" t="s">
        <v>6700</v>
      </c>
      <c r="D486" s="212" t="s">
        <v>6701</v>
      </c>
      <c r="E486" s="212" t="s">
        <v>553</v>
      </c>
      <c r="F486" s="212" t="s">
        <v>6702</v>
      </c>
      <c r="G486" s="212" t="s">
        <v>6703</v>
      </c>
      <c r="H486" s="212" t="s">
        <v>3048</v>
      </c>
      <c r="I486" s="213" t="str">
        <f t="shared" si="14"/>
        <v>รพช.</v>
      </c>
      <c r="J486" s="211" t="s">
        <v>3100</v>
      </c>
      <c r="K486" s="214">
        <v>30</v>
      </c>
      <c r="L486" s="212" t="s">
        <v>1882</v>
      </c>
      <c r="M486" s="212" t="s">
        <v>45</v>
      </c>
      <c r="N486" s="212" t="s">
        <v>6704</v>
      </c>
      <c r="O486" s="212" t="s">
        <v>6705</v>
      </c>
      <c r="P486" s="212" t="s">
        <v>6706</v>
      </c>
      <c r="Q486" s="212" t="s">
        <v>6707</v>
      </c>
      <c r="R486" s="212" t="s">
        <v>3208</v>
      </c>
      <c r="S486" s="210" t="str">
        <f t="shared" si="15"/>
        <v>7 / ร้อยเอ็ด  / รพช. / F2</v>
      </c>
    </row>
    <row r="487" spans="1:19" hidden="1" x14ac:dyDescent="0.6">
      <c r="A487" s="99">
        <f>COUNTA($E$2:E487)</f>
        <v>486</v>
      </c>
      <c r="B487" s="211">
        <v>7</v>
      </c>
      <c r="C487" s="212" t="s">
        <v>6708</v>
      </c>
      <c r="D487" s="212" t="s">
        <v>6709</v>
      </c>
      <c r="E487" s="212" t="s">
        <v>558</v>
      </c>
      <c r="F487" s="212" t="s">
        <v>6710</v>
      </c>
      <c r="G487" s="212" t="s">
        <v>6711</v>
      </c>
      <c r="H487" s="212" t="s">
        <v>3048</v>
      </c>
      <c r="I487" s="213" t="str">
        <f t="shared" si="14"/>
        <v>รพช.</v>
      </c>
      <c r="J487" s="211" t="s">
        <v>3100</v>
      </c>
      <c r="K487" s="214">
        <v>31</v>
      </c>
      <c r="L487" s="212" t="s">
        <v>1882</v>
      </c>
      <c r="M487" s="212" t="s">
        <v>45</v>
      </c>
      <c r="N487" s="212" t="s">
        <v>6712</v>
      </c>
      <c r="O487" s="212" t="s">
        <v>6713</v>
      </c>
      <c r="P487" s="212" t="s">
        <v>6714</v>
      </c>
      <c r="Q487" s="212" t="s">
        <v>6713</v>
      </c>
      <c r="R487" s="212" t="s">
        <v>3232</v>
      </c>
      <c r="S487" s="210" t="str">
        <f t="shared" si="15"/>
        <v>7 / ร้อยเอ็ด  / รพช. / F2</v>
      </c>
    </row>
    <row r="488" spans="1:19" hidden="1" x14ac:dyDescent="0.6">
      <c r="A488" s="99">
        <f>COUNTA($E$2:E488)</f>
        <v>487</v>
      </c>
      <c r="B488" s="211">
        <v>7</v>
      </c>
      <c r="C488" s="212" t="s">
        <v>6715</v>
      </c>
      <c r="D488" s="212" t="s">
        <v>6716</v>
      </c>
      <c r="E488" s="212" t="s">
        <v>560</v>
      </c>
      <c r="F488" s="212" t="s">
        <v>6717</v>
      </c>
      <c r="G488" s="212" t="s">
        <v>6718</v>
      </c>
      <c r="H488" s="212" t="s">
        <v>3048</v>
      </c>
      <c r="I488" s="213" t="str">
        <f t="shared" si="14"/>
        <v>รพช.</v>
      </c>
      <c r="J488" s="211" t="s">
        <v>3100</v>
      </c>
      <c r="K488" s="214">
        <v>33</v>
      </c>
      <c r="L488" s="212" t="s">
        <v>1882</v>
      </c>
      <c r="M488" s="212" t="s">
        <v>45</v>
      </c>
      <c r="N488" s="212" t="s">
        <v>6719</v>
      </c>
      <c r="O488" s="212" t="s">
        <v>6720</v>
      </c>
      <c r="P488" s="212" t="s">
        <v>6721</v>
      </c>
      <c r="Q488" s="212" t="s">
        <v>6720</v>
      </c>
      <c r="R488" s="212" t="s">
        <v>3113</v>
      </c>
      <c r="S488" s="210" t="str">
        <f t="shared" si="15"/>
        <v>7 / ร้อยเอ็ด  / รพช. / F2</v>
      </c>
    </row>
    <row r="489" spans="1:19" hidden="1" x14ac:dyDescent="0.6">
      <c r="A489" s="99">
        <f>COUNTA($E$2:E489)</f>
        <v>488</v>
      </c>
      <c r="B489" s="211">
        <v>7</v>
      </c>
      <c r="C489" s="212" t="s">
        <v>6722</v>
      </c>
      <c r="D489" s="212" t="s">
        <v>6723</v>
      </c>
      <c r="E489" s="212" t="s">
        <v>557</v>
      </c>
      <c r="F489" s="212" t="s">
        <v>6724</v>
      </c>
      <c r="G489" s="212" t="s">
        <v>6725</v>
      </c>
      <c r="H489" s="212" t="s">
        <v>3048</v>
      </c>
      <c r="I489" s="213" t="str">
        <f t="shared" si="14"/>
        <v>รพช.</v>
      </c>
      <c r="J489" s="211" t="s">
        <v>3100</v>
      </c>
      <c r="K489" s="214">
        <v>33</v>
      </c>
      <c r="L489" s="212" t="s">
        <v>1882</v>
      </c>
      <c r="M489" s="212" t="s">
        <v>45</v>
      </c>
      <c r="N489" s="212" t="s">
        <v>6726</v>
      </c>
      <c r="O489" s="212" t="s">
        <v>6727</v>
      </c>
      <c r="P489" s="212" t="s">
        <v>6728</v>
      </c>
      <c r="Q489" s="212" t="s">
        <v>6729</v>
      </c>
      <c r="R489" s="212" t="s">
        <v>3121</v>
      </c>
      <c r="S489" s="210" t="str">
        <f t="shared" si="15"/>
        <v>7 / ร้อยเอ็ด  / รพช. / F2</v>
      </c>
    </row>
    <row r="490" spans="1:19" hidden="1" x14ac:dyDescent="0.6">
      <c r="A490" s="99">
        <f>COUNTA($E$2:E490)</f>
        <v>489</v>
      </c>
      <c r="B490" s="211">
        <v>7</v>
      </c>
      <c r="C490" s="212" t="s">
        <v>6730</v>
      </c>
      <c r="D490" s="212" t="s">
        <v>6731</v>
      </c>
      <c r="E490" s="212" t="s">
        <v>561</v>
      </c>
      <c r="F490" s="212" t="s">
        <v>6732</v>
      </c>
      <c r="G490" s="212" t="s">
        <v>6733</v>
      </c>
      <c r="H490" s="212" t="s">
        <v>3048</v>
      </c>
      <c r="I490" s="213" t="str">
        <f t="shared" si="14"/>
        <v>รพช.</v>
      </c>
      <c r="J490" s="211" t="s">
        <v>3100</v>
      </c>
      <c r="K490" s="214">
        <v>40</v>
      </c>
      <c r="L490" s="212" t="s">
        <v>1882</v>
      </c>
      <c r="M490" s="212" t="s">
        <v>45</v>
      </c>
      <c r="N490" s="212" t="s">
        <v>6734</v>
      </c>
      <c r="O490" s="212" t="s">
        <v>6735</v>
      </c>
      <c r="P490" s="212" t="s">
        <v>6736</v>
      </c>
      <c r="Q490" s="212" t="s">
        <v>6735</v>
      </c>
      <c r="R490" s="212" t="s">
        <v>3146</v>
      </c>
      <c r="S490" s="210" t="str">
        <f t="shared" si="15"/>
        <v>7 / ร้อยเอ็ด  / รพช. / F2</v>
      </c>
    </row>
    <row r="491" spans="1:19" hidden="1" x14ac:dyDescent="0.6">
      <c r="A491" s="99">
        <f>COUNTA($E$2:E491)</f>
        <v>490</v>
      </c>
      <c r="B491" s="211">
        <v>7</v>
      </c>
      <c r="C491" s="212" t="s">
        <v>6737</v>
      </c>
      <c r="D491" s="212" t="s">
        <v>6738</v>
      </c>
      <c r="E491" s="212" t="s">
        <v>554</v>
      </c>
      <c r="F491" s="212" t="s">
        <v>6739</v>
      </c>
      <c r="G491" s="212" t="s">
        <v>6740</v>
      </c>
      <c r="H491" s="212" t="s">
        <v>3048</v>
      </c>
      <c r="I491" s="213" t="str">
        <f t="shared" si="14"/>
        <v>รพช.</v>
      </c>
      <c r="J491" s="211" t="s">
        <v>3100</v>
      </c>
      <c r="K491" s="214">
        <v>35</v>
      </c>
      <c r="L491" s="212" t="s">
        <v>1882</v>
      </c>
      <c r="M491" s="212" t="s">
        <v>45</v>
      </c>
      <c r="N491" s="212" t="s">
        <v>6741</v>
      </c>
      <c r="O491" s="212" t="s">
        <v>6742</v>
      </c>
      <c r="P491" s="212" t="s">
        <v>6743</v>
      </c>
      <c r="Q491" s="212" t="s">
        <v>6742</v>
      </c>
      <c r="R491" s="212" t="s">
        <v>3054</v>
      </c>
      <c r="S491" s="210" t="str">
        <f t="shared" si="15"/>
        <v>7 / ร้อยเอ็ด  / รพช. / F2</v>
      </c>
    </row>
    <row r="492" spans="1:19" hidden="1" x14ac:dyDescent="0.6">
      <c r="A492" s="99">
        <f>COUNTA($E$2:E492)</f>
        <v>491</v>
      </c>
      <c r="B492" s="211">
        <v>7</v>
      </c>
      <c r="C492" s="212" t="s">
        <v>6744</v>
      </c>
      <c r="D492" s="212" t="s">
        <v>6745</v>
      </c>
      <c r="E492" s="212" t="s">
        <v>559</v>
      </c>
      <c r="F492" s="212" t="s">
        <v>6746</v>
      </c>
      <c r="G492" s="212" t="s">
        <v>6747</v>
      </c>
      <c r="H492" s="212" t="s">
        <v>3048</v>
      </c>
      <c r="I492" s="213" t="str">
        <f t="shared" si="14"/>
        <v>รพช.</v>
      </c>
      <c r="J492" s="211" t="s">
        <v>3100</v>
      </c>
      <c r="K492" s="214">
        <v>41</v>
      </c>
      <c r="L492" s="212" t="s">
        <v>1882</v>
      </c>
      <c r="M492" s="212" t="s">
        <v>45</v>
      </c>
      <c r="N492" s="212" t="s">
        <v>6748</v>
      </c>
      <c r="O492" s="212" t="s">
        <v>6749</v>
      </c>
      <c r="P492" s="212" t="s">
        <v>6750</v>
      </c>
      <c r="Q492" s="212" t="s">
        <v>6749</v>
      </c>
      <c r="R492" s="212" t="s">
        <v>3300</v>
      </c>
      <c r="S492" s="210" t="str">
        <f t="shared" si="15"/>
        <v>7 / ร้อยเอ็ด  / รพช. / F2</v>
      </c>
    </row>
    <row r="493" spans="1:19" hidden="1" x14ac:dyDescent="0.6">
      <c r="A493" s="99">
        <f>COUNTA($E$2:E493)</f>
        <v>492</v>
      </c>
      <c r="B493" s="211">
        <v>7</v>
      </c>
      <c r="C493" s="212" t="s">
        <v>6751</v>
      </c>
      <c r="D493" s="212" t="s">
        <v>6752</v>
      </c>
      <c r="E493" s="212" t="s">
        <v>564</v>
      </c>
      <c r="F493" s="212" t="s">
        <v>6753</v>
      </c>
      <c r="G493" s="212" t="s">
        <v>6754</v>
      </c>
      <c r="H493" s="212" t="s">
        <v>3048</v>
      </c>
      <c r="I493" s="213" t="str">
        <f t="shared" si="14"/>
        <v>รพช.</v>
      </c>
      <c r="J493" s="211" t="s">
        <v>3183</v>
      </c>
      <c r="K493" s="214">
        <v>0</v>
      </c>
      <c r="L493" s="212" t="s">
        <v>1882</v>
      </c>
      <c r="M493" s="212" t="s">
        <v>45</v>
      </c>
      <c r="N493" s="212" t="s">
        <v>6755</v>
      </c>
      <c r="O493" s="212" t="s">
        <v>6756</v>
      </c>
      <c r="P493" s="212" t="s">
        <v>6757</v>
      </c>
      <c r="Q493" s="212" t="s">
        <v>6758</v>
      </c>
      <c r="R493" s="212" t="s">
        <v>3208</v>
      </c>
      <c r="S493" s="210" t="str">
        <f t="shared" si="15"/>
        <v>7 / ร้อยเอ็ด  / รพช. / F3</v>
      </c>
    </row>
    <row r="494" spans="1:19" hidden="1" x14ac:dyDescent="0.6">
      <c r="A494" s="99">
        <f>COUNTA($E$2:E494)</f>
        <v>493</v>
      </c>
      <c r="B494" s="211">
        <v>7</v>
      </c>
      <c r="C494" s="212" t="s">
        <v>6759</v>
      </c>
      <c r="D494" s="212" t="s">
        <v>6760</v>
      </c>
      <c r="E494" s="212" t="s">
        <v>563</v>
      </c>
      <c r="F494" s="212" t="s">
        <v>6761</v>
      </c>
      <c r="G494" s="212" t="s">
        <v>6762</v>
      </c>
      <c r="H494" s="212" t="s">
        <v>3048</v>
      </c>
      <c r="I494" s="213" t="str">
        <f t="shared" si="14"/>
        <v>รพช.</v>
      </c>
      <c r="J494" s="211" t="s">
        <v>3183</v>
      </c>
      <c r="K494" s="214">
        <v>10</v>
      </c>
      <c r="L494" s="212" t="s">
        <v>1882</v>
      </c>
      <c r="M494" s="212" t="s">
        <v>45</v>
      </c>
      <c r="N494" s="212" t="s">
        <v>6763</v>
      </c>
      <c r="O494" s="212" t="s">
        <v>6764</v>
      </c>
      <c r="P494" s="212" t="s">
        <v>6765</v>
      </c>
      <c r="Q494" s="212" t="s">
        <v>6764</v>
      </c>
      <c r="R494" s="212" t="s">
        <v>3300</v>
      </c>
      <c r="S494" s="210" t="str">
        <f t="shared" si="15"/>
        <v>7 / ร้อยเอ็ด  / รพช. / F3</v>
      </c>
    </row>
    <row r="495" spans="1:19" hidden="1" x14ac:dyDescent="0.6">
      <c r="A495" s="99">
        <f>COUNTA($E$2:E495)</f>
        <v>494</v>
      </c>
      <c r="B495" s="211">
        <v>7</v>
      </c>
      <c r="C495" s="212" t="s">
        <v>6766</v>
      </c>
      <c r="D495" s="212" t="s">
        <v>6767</v>
      </c>
      <c r="E495" s="212" t="s">
        <v>565</v>
      </c>
      <c r="F495" s="212" t="s">
        <v>6768</v>
      </c>
      <c r="G495" s="212" t="s">
        <v>6769</v>
      </c>
      <c r="H495" s="212" t="s">
        <v>3048</v>
      </c>
      <c r="I495" s="213" t="str">
        <f t="shared" si="14"/>
        <v>รพช.</v>
      </c>
      <c r="J495" s="211" t="s">
        <v>3183</v>
      </c>
      <c r="K495" s="214">
        <v>15</v>
      </c>
      <c r="L495" s="212" t="s">
        <v>1882</v>
      </c>
      <c r="M495" s="212" t="s">
        <v>45</v>
      </c>
      <c r="N495" s="212" t="s">
        <v>6770</v>
      </c>
      <c r="O495" s="212" t="s">
        <v>6771</v>
      </c>
      <c r="P495" s="212" t="s">
        <v>6772</v>
      </c>
      <c r="Q495" s="212" t="s">
        <v>6771</v>
      </c>
      <c r="R495" s="212" t="s">
        <v>3071</v>
      </c>
      <c r="S495" s="210" t="str">
        <f t="shared" si="15"/>
        <v>7 / ร้อยเอ็ด  / รพช. / F3</v>
      </c>
    </row>
    <row r="496" spans="1:19" hidden="1" x14ac:dyDescent="0.6">
      <c r="A496" s="99">
        <f>COUNTA($E$2:E496)</f>
        <v>495</v>
      </c>
      <c r="B496" s="211">
        <v>8</v>
      </c>
      <c r="C496" s="212" t="s">
        <v>6773</v>
      </c>
      <c r="D496" s="212" t="s">
        <v>6774</v>
      </c>
      <c r="E496" s="212" t="s">
        <v>580</v>
      </c>
      <c r="F496" s="212" t="s">
        <v>6775</v>
      </c>
      <c r="G496" s="212" t="s">
        <v>6776</v>
      </c>
      <c r="H496" s="212" t="s">
        <v>3202</v>
      </c>
      <c r="I496" s="213" t="str">
        <f t="shared" si="14"/>
        <v>รพท.</v>
      </c>
      <c r="J496" s="211" t="s">
        <v>3387</v>
      </c>
      <c r="K496" s="214">
        <v>369</v>
      </c>
      <c r="L496" s="212" t="s">
        <v>6777</v>
      </c>
      <c r="M496" s="212" t="s">
        <v>47</v>
      </c>
      <c r="N496" s="212" t="s">
        <v>6778</v>
      </c>
      <c r="O496" s="212" t="s">
        <v>6779</v>
      </c>
      <c r="P496" s="212" t="s">
        <v>6780</v>
      </c>
      <c r="Q496" s="212" t="s">
        <v>3929</v>
      </c>
      <c r="R496" s="212" t="s">
        <v>3043</v>
      </c>
      <c r="S496" s="210" t="str">
        <f t="shared" si="15"/>
        <v>8 / นครพนม  / รพท. / S</v>
      </c>
    </row>
    <row r="497" spans="1:19" hidden="1" x14ac:dyDescent="0.6">
      <c r="A497" s="99">
        <f>COUNTA($E$2:E497)</f>
        <v>496</v>
      </c>
      <c r="B497" s="211">
        <v>8</v>
      </c>
      <c r="C497" s="212" t="s">
        <v>6781</v>
      </c>
      <c r="D497" s="212" t="s">
        <v>6782</v>
      </c>
      <c r="E497" s="212" t="s">
        <v>590</v>
      </c>
      <c r="F497" s="212" t="s">
        <v>6783</v>
      </c>
      <c r="G497" s="212" t="s">
        <v>6784</v>
      </c>
      <c r="H497" s="212" t="s">
        <v>3048</v>
      </c>
      <c r="I497" s="213" t="str">
        <f t="shared" si="14"/>
        <v>รพช.</v>
      </c>
      <c r="J497" s="211" t="s">
        <v>3049</v>
      </c>
      <c r="K497" s="214">
        <v>126</v>
      </c>
      <c r="L497" s="212" t="s">
        <v>6777</v>
      </c>
      <c r="M497" s="212" t="s">
        <v>47</v>
      </c>
      <c r="N497" s="212" t="s">
        <v>6785</v>
      </c>
      <c r="O497" s="212" t="s">
        <v>6786</v>
      </c>
      <c r="P497" s="212" t="s">
        <v>6787</v>
      </c>
      <c r="Q497" s="212" t="s">
        <v>6786</v>
      </c>
      <c r="R497" s="212" t="s">
        <v>3300</v>
      </c>
      <c r="S497" s="210" t="str">
        <f t="shared" si="15"/>
        <v>8 / นครพนม  / รพช. / M2</v>
      </c>
    </row>
    <row r="498" spans="1:19" hidden="1" x14ac:dyDescent="0.6">
      <c r="A498" s="99">
        <f>COUNTA($E$2:E498)</f>
        <v>497</v>
      </c>
      <c r="B498" s="211">
        <v>8</v>
      </c>
      <c r="C498" s="212" t="s">
        <v>6788</v>
      </c>
      <c r="D498" s="212" t="s">
        <v>6789</v>
      </c>
      <c r="E498" s="212" t="s">
        <v>587</v>
      </c>
      <c r="F498" s="212" t="s">
        <v>6790</v>
      </c>
      <c r="G498" s="212" t="s">
        <v>6791</v>
      </c>
      <c r="H498" s="212" t="s">
        <v>3048</v>
      </c>
      <c r="I498" s="213" t="str">
        <f t="shared" si="14"/>
        <v>รพช.</v>
      </c>
      <c r="J498" s="211" t="s">
        <v>3076</v>
      </c>
      <c r="K498" s="214">
        <v>90</v>
      </c>
      <c r="L498" s="212" t="s">
        <v>6777</v>
      </c>
      <c r="M498" s="212" t="s">
        <v>47</v>
      </c>
      <c r="N498" s="212" t="s">
        <v>6792</v>
      </c>
      <c r="O498" s="212" t="s">
        <v>6793</v>
      </c>
      <c r="P498" s="212" t="s">
        <v>6794</v>
      </c>
      <c r="Q498" s="212" t="s">
        <v>6793</v>
      </c>
      <c r="R498" s="212" t="s">
        <v>3054</v>
      </c>
      <c r="S498" s="210" t="str">
        <f t="shared" si="15"/>
        <v>8 / นครพนม  / รพช. / F1</v>
      </c>
    </row>
    <row r="499" spans="1:19" hidden="1" x14ac:dyDescent="0.6">
      <c r="A499" s="99">
        <f>COUNTA($E$2:E499)</f>
        <v>498</v>
      </c>
      <c r="B499" s="211">
        <v>8</v>
      </c>
      <c r="C499" s="212" t="s">
        <v>6795</v>
      </c>
      <c r="D499" s="212" t="s">
        <v>6796</v>
      </c>
      <c r="E499" s="212" t="s">
        <v>582</v>
      </c>
      <c r="F499" s="212" t="s">
        <v>6797</v>
      </c>
      <c r="G499" s="212" t="s">
        <v>6798</v>
      </c>
      <c r="H499" s="212" t="s">
        <v>3048</v>
      </c>
      <c r="I499" s="213" t="str">
        <f t="shared" si="14"/>
        <v>รพช.</v>
      </c>
      <c r="J499" s="211" t="s">
        <v>3100</v>
      </c>
      <c r="K499" s="214">
        <v>47</v>
      </c>
      <c r="L499" s="212" t="s">
        <v>6777</v>
      </c>
      <c r="M499" s="212" t="s">
        <v>47</v>
      </c>
      <c r="N499" s="212" t="s">
        <v>6799</v>
      </c>
      <c r="O499" s="212" t="s">
        <v>6800</v>
      </c>
      <c r="P499" s="212" t="s">
        <v>6801</v>
      </c>
      <c r="Q499" s="212" t="s">
        <v>6802</v>
      </c>
      <c r="R499" s="212" t="s">
        <v>3113</v>
      </c>
      <c r="S499" s="210" t="str">
        <f t="shared" si="15"/>
        <v>8 / นครพนม  / รพช. / F2</v>
      </c>
    </row>
    <row r="500" spans="1:19" hidden="1" x14ac:dyDescent="0.6">
      <c r="A500" s="99">
        <f>COUNTA($E$2:E500)</f>
        <v>499</v>
      </c>
      <c r="B500" s="211">
        <v>8</v>
      </c>
      <c r="C500" s="212" t="s">
        <v>6803</v>
      </c>
      <c r="D500" s="212" t="s">
        <v>6804</v>
      </c>
      <c r="E500" s="212" t="s">
        <v>586</v>
      </c>
      <c r="F500" s="212" t="s">
        <v>6805</v>
      </c>
      <c r="G500" s="212" t="s">
        <v>6806</v>
      </c>
      <c r="H500" s="212" t="s">
        <v>3048</v>
      </c>
      <c r="I500" s="213" t="str">
        <f t="shared" si="14"/>
        <v>รพช.</v>
      </c>
      <c r="J500" s="211" t="s">
        <v>3100</v>
      </c>
      <c r="K500" s="214">
        <v>61</v>
      </c>
      <c r="L500" s="212" t="s">
        <v>6777</v>
      </c>
      <c r="M500" s="212" t="s">
        <v>47</v>
      </c>
      <c r="N500" s="212" t="s">
        <v>6807</v>
      </c>
      <c r="O500" s="212" t="s">
        <v>6808</v>
      </c>
      <c r="P500" s="212" t="s">
        <v>6809</v>
      </c>
      <c r="Q500" s="212" t="s">
        <v>6808</v>
      </c>
      <c r="R500" s="212" t="s">
        <v>3300</v>
      </c>
      <c r="S500" s="210" t="str">
        <f t="shared" si="15"/>
        <v>8 / นครพนม  / รพช. / F2</v>
      </c>
    </row>
    <row r="501" spans="1:19" hidden="1" x14ac:dyDescent="0.6">
      <c r="A501" s="99">
        <f>COUNTA($E$2:E501)</f>
        <v>500</v>
      </c>
      <c r="B501" s="211">
        <v>8</v>
      </c>
      <c r="C501" s="212" t="s">
        <v>6810</v>
      </c>
      <c r="D501" s="212" t="s">
        <v>6811</v>
      </c>
      <c r="E501" s="212" t="s">
        <v>584</v>
      </c>
      <c r="F501" s="212" t="s">
        <v>6812</v>
      </c>
      <c r="G501" s="212" t="s">
        <v>6813</v>
      </c>
      <c r="H501" s="212" t="s">
        <v>3048</v>
      </c>
      <c r="I501" s="213" t="str">
        <f t="shared" si="14"/>
        <v>รพช.</v>
      </c>
      <c r="J501" s="211" t="s">
        <v>3100</v>
      </c>
      <c r="K501" s="214">
        <v>36</v>
      </c>
      <c r="L501" s="212" t="s">
        <v>6777</v>
      </c>
      <c r="M501" s="212" t="s">
        <v>47</v>
      </c>
      <c r="N501" s="212" t="s">
        <v>6814</v>
      </c>
      <c r="O501" s="212" t="s">
        <v>6815</v>
      </c>
      <c r="P501" s="212" t="s">
        <v>6816</v>
      </c>
      <c r="Q501" s="212" t="s">
        <v>6817</v>
      </c>
      <c r="R501" s="212" t="s">
        <v>3121</v>
      </c>
      <c r="S501" s="210" t="str">
        <f t="shared" si="15"/>
        <v>8 / นครพนม  / รพช. / F2</v>
      </c>
    </row>
    <row r="502" spans="1:19" hidden="1" x14ac:dyDescent="0.6">
      <c r="A502" s="99">
        <f>COUNTA($E$2:E502)</f>
        <v>501</v>
      </c>
      <c r="B502" s="211">
        <v>8</v>
      </c>
      <c r="C502" s="212" t="s">
        <v>6818</v>
      </c>
      <c r="D502" s="212" t="s">
        <v>6819</v>
      </c>
      <c r="E502" s="212" t="s">
        <v>588</v>
      </c>
      <c r="F502" s="212" t="s">
        <v>6820</v>
      </c>
      <c r="G502" s="212" t="s">
        <v>6821</v>
      </c>
      <c r="H502" s="212" t="s">
        <v>3048</v>
      </c>
      <c r="I502" s="213" t="str">
        <f t="shared" si="14"/>
        <v>รพช.</v>
      </c>
      <c r="J502" s="211" t="s">
        <v>3100</v>
      </c>
      <c r="K502" s="214">
        <v>36</v>
      </c>
      <c r="L502" s="212" t="s">
        <v>6777</v>
      </c>
      <c r="M502" s="212" t="s">
        <v>47</v>
      </c>
      <c r="N502" s="212" t="s">
        <v>6822</v>
      </c>
      <c r="O502" s="212" t="s">
        <v>6823</v>
      </c>
      <c r="P502" s="212" t="s">
        <v>6824</v>
      </c>
      <c r="Q502" s="212" t="s">
        <v>6823</v>
      </c>
      <c r="R502" s="212" t="s">
        <v>3062</v>
      </c>
      <c r="S502" s="210" t="str">
        <f t="shared" si="15"/>
        <v>8 / นครพนม  / รพช. / F2</v>
      </c>
    </row>
    <row r="503" spans="1:19" hidden="1" x14ac:dyDescent="0.6">
      <c r="A503" s="99">
        <f>COUNTA($E$2:E503)</f>
        <v>502</v>
      </c>
      <c r="B503" s="211">
        <v>8</v>
      </c>
      <c r="C503" s="212" t="s">
        <v>6825</v>
      </c>
      <c r="D503" s="212" t="s">
        <v>6826</v>
      </c>
      <c r="E503" s="212" t="s">
        <v>583</v>
      </c>
      <c r="F503" s="212" t="s">
        <v>6827</v>
      </c>
      <c r="G503" s="212" t="s">
        <v>6828</v>
      </c>
      <c r="H503" s="212" t="s">
        <v>3048</v>
      </c>
      <c r="I503" s="213" t="str">
        <f t="shared" si="14"/>
        <v>รพช.</v>
      </c>
      <c r="J503" s="211" t="s">
        <v>3100</v>
      </c>
      <c r="K503" s="214">
        <v>43</v>
      </c>
      <c r="L503" s="212" t="s">
        <v>6777</v>
      </c>
      <c r="M503" s="212" t="s">
        <v>47</v>
      </c>
      <c r="N503" s="212" t="s">
        <v>6829</v>
      </c>
      <c r="O503" s="212" t="s">
        <v>6830</v>
      </c>
      <c r="P503" s="212" t="s">
        <v>6831</v>
      </c>
      <c r="Q503" s="212" t="s">
        <v>6830</v>
      </c>
      <c r="R503" s="212" t="s">
        <v>3208</v>
      </c>
      <c r="S503" s="210" t="str">
        <f t="shared" si="15"/>
        <v>8 / นครพนม  / รพช. / F2</v>
      </c>
    </row>
    <row r="504" spans="1:19" hidden="1" x14ac:dyDescent="0.6">
      <c r="A504" s="99">
        <f>COUNTA($E$2:E504)</f>
        <v>503</v>
      </c>
      <c r="B504" s="211">
        <v>8</v>
      </c>
      <c r="C504" s="212" t="s">
        <v>6832</v>
      </c>
      <c r="D504" s="212" t="s">
        <v>6833</v>
      </c>
      <c r="E504" s="212" t="s">
        <v>581</v>
      </c>
      <c r="F504" s="212" t="s">
        <v>6834</v>
      </c>
      <c r="G504" s="212" t="s">
        <v>6835</v>
      </c>
      <c r="H504" s="212" t="s">
        <v>3048</v>
      </c>
      <c r="I504" s="213" t="str">
        <f t="shared" si="14"/>
        <v>รพช.</v>
      </c>
      <c r="J504" s="211" t="s">
        <v>3100</v>
      </c>
      <c r="K504" s="214">
        <v>40</v>
      </c>
      <c r="L504" s="212" t="s">
        <v>6777</v>
      </c>
      <c r="M504" s="212" t="s">
        <v>47</v>
      </c>
      <c r="N504" s="212" t="s">
        <v>6836</v>
      </c>
      <c r="O504" s="212" t="s">
        <v>6837</v>
      </c>
      <c r="P504" s="212" t="s">
        <v>6838</v>
      </c>
      <c r="Q504" s="212" t="s">
        <v>6837</v>
      </c>
      <c r="R504" s="212" t="s">
        <v>3208</v>
      </c>
      <c r="S504" s="210" t="str">
        <f t="shared" si="15"/>
        <v>8 / นครพนม  / รพช. / F2</v>
      </c>
    </row>
    <row r="505" spans="1:19" hidden="1" x14ac:dyDescent="0.6">
      <c r="A505" s="99">
        <f>COUNTA($E$2:E505)</f>
        <v>504</v>
      </c>
      <c r="B505" s="211">
        <v>8</v>
      </c>
      <c r="C505" s="212" t="s">
        <v>6839</v>
      </c>
      <c r="D505" s="212" t="s">
        <v>6840</v>
      </c>
      <c r="E505" s="212" t="s">
        <v>589</v>
      </c>
      <c r="F505" s="212" t="s">
        <v>6841</v>
      </c>
      <c r="G505" s="212" t="s">
        <v>6842</v>
      </c>
      <c r="H505" s="212" t="s">
        <v>3048</v>
      </c>
      <c r="I505" s="213" t="str">
        <f t="shared" si="14"/>
        <v>รพช.</v>
      </c>
      <c r="J505" s="211" t="s">
        <v>3100</v>
      </c>
      <c r="K505" s="214">
        <v>40</v>
      </c>
      <c r="L505" s="212" t="s">
        <v>6777</v>
      </c>
      <c r="M505" s="212" t="s">
        <v>47</v>
      </c>
      <c r="N505" s="212" t="s">
        <v>6843</v>
      </c>
      <c r="O505" s="212" t="s">
        <v>6844</v>
      </c>
      <c r="P505" s="212" t="s">
        <v>6845</v>
      </c>
      <c r="Q505" s="212" t="s">
        <v>6844</v>
      </c>
      <c r="R505" s="212" t="s">
        <v>3062</v>
      </c>
      <c r="S505" s="210" t="str">
        <f t="shared" si="15"/>
        <v>8 / นครพนม  / รพช. / F2</v>
      </c>
    </row>
    <row r="506" spans="1:19" hidden="1" x14ac:dyDescent="0.6">
      <c r="A506" s="99">
        <f>COUNTA($E$2:E506)</f>
        <v>505</v>
      </c>
      <c r="B506" s="211">
        <v>8</v>
      </c>
      <c r="C506" s="212" t="s">
        <v>6846</v>
      </c>
      <c r="D506" s="212" t="s">
        <v>6847</v>
      </c>
      <c r="E506" s="212" t="s">
        <v>585</v>
      </c>
      <c r="F506" s="212" t="s">
        <v>6848</v>
      </c>
      <c r="G506" s="212" t="s">
        <v>6849</v>
      </c>
      <c r="H506" s="212" t="s">
        <v>3048</v>
      </c>
      <c r="I506" s="213" t="str">
        <f t="shared" si="14"/>
        <v>รพช.</v>
      </c>
      <c r="J506" s="211" t="s">
        <v>3100</v>
      </c>
      <c r="K506" s="214">
        <v>59</v>
      </c>
      <c r="L506" s="212" t="s">
        <v>6777</v>
      </c>
      <c r="M506" s="212" t="s">
        <v>47</v>
      </c>
      <c r="N506" s="212" t="s">
        <v>6850</v>
      </c>
      <c r="O506" s="212" t="s">
        <v>6851</v>
      </c>
      <c r="P506" s="212" t="s">
        <v>6852</v>
      </c>
      <c r="Q506" s="212" t="s">
        <v>6644</v>
      </c>
      <c r="R506" s="212" t="s">
        <v>3232</v>
      </c>
      <c r="S506" s="210" t="str">
        <f t="shared" si="15"/>
        <v>8 / นครพนม  / รพช. / F2</v>
      </c>
    </row>
    <row r="507" spans="1:19" hidden="1" x14ac:dyDescent="0.6">
      <c r="A507" s="99">
        <f>COUNTA($E$2:E507)</f>
        <v>506</v>
      </c>
      <c r="B507" s="211">
        <v>8</v>
      </c>
      <c r="C507" s="212" t="s">
        <v>6853</v>
      </c>
      <c r="D507" s="212" t="s">
        <v>6854</v>
      </c>
      <c r="E507" s="212" t="s">
        <v>591</v>
      </c>
      <c r="F507" s="212" t="s">
        <v>6855</v>
      </c>
      <c r="G507" s="212" t="s">
        <v>6856</v>
      </c>
      <c r="H507" s="212" t="s">
        <v>3048</v>
      </c>
      <c r="I507" s="213" t="str">
        <f t="shared" si="14"/>
        <v>รพช.</v>
      </c>
      <c r="J507" s="211" t="s">
        <v>3183</v>
      </c>
      <c r="K507" s="214">
        <v>32</v>
      </c>
      <c r="L507" s="212" t="s">
        <v>6777</v>
      </c>
      <c r="M507" s="212" t="s">
        <v>47</v>
      </c>
      <c r="N507" s="212" t="s">
        <v>6857</v>
      </c>
      <c r="O507" s="212" t="s">
        <v>6858</v>
      </c>
      <c r="P507" s="212" t="s">
        <v>6859</v>
      </c>
      <c r="Q507" s="212" t="s">
        <v>6858</v>
      </c>
      <c r="R507" s="212" t="s">
        <v>3054</v>
      </c>
      <c r="S507" s="210" t="str">
        <f t="shared" si="15"/>
        <v>8 / นครพนม  / รพช. / F3</v>
      </c>
    </row>
    <row r="508" spans="1:19" hidden="1" x14ac:dyDescent="0.6">
      <c r="A508" s="99">
        <f>COUNTA($E$2:E508)</f>
        <v>507</v>
      </c>
      <c r="B508" s="211">
        <v>8</v>
      </c>
      <c r="C508" s="212" t="s">
        <v>6860</v>
      </c>
      <c r="D508" s="212" t="s">
        <v>6861</v>
      </c>
      <c r="E508" s="212" t="s">
        <v>592</v>
      </c>
      <c r="F508" s="212" t="s">
        <v>6862</v>
      </c>
      <c r="G508" s="212" t="s">
        <v>6863</v>
      </c>
      <c r="H508" s="212" t="s">
        <v>3202</v>
      </c>
      <c r="I508" s="213" t="str">
        <f t="shared" si="14"/>
        <v>รพท.</v>
      </c>
      <c r="J508" s="211" t="s">
        <v>3387</v>
      </c>
      <c r="K508" s="214">
        <v>240</v>
      </c>
      <c r="L508" s="212" t="s">
        <v>6864</v>
      </c>
      <c r="M508" s="212" t="s">
        <v>48</v>
      </c>
      <c r="N508" s="212" t="s">
        <v>6865</v>
      </c>
      <c r="O508" s="212" t="s">
        <v>6866</v>
      </c>
      <c r="P508" s="212" t="s">
        <v>6867</v>
      </c>
      <c r="Q508" s="212" t="s">
        <v>48</v>
      </c>
      <c r="R508" s="212" t="s">
        <v>3054</v>
      </c>
      <c r="S508" s="210" t="str">
        <f t="shared" si="15"/>
        <v>8 / บึงกาฬ  / รพท. / S</v>
      </c>
    </row>
    <row r="509" spans="1:19" hidden="1" x14ac:dyDescent="0.6">
      <c r="A509" s="99">
        <f>COUNTA($E$2:E509)</f>
        <v>508</v>
      </c>
      <c r="B509" s="211">
        <v>8</v>
      </c>
      <c r="C509" s="212" t="s">
        <v>6868</v>
      </c>
      <c r="D509" s="212" t="s">
        <v>6869</v>
      </c>
      <c r="E509" s="212" t="s">
        <v>595</v>
      </c>
      <c r="F509" s="212" t="s">
        <v>6870</v>
      </c>
      <c r="G509" s="212" t="s">
        <v>6871</v>
      </c>
      <c r="H509" s="212" t="s">
        <v>3048</v>
      </c>
      <c r="I509" s="213" t="str">
        <f t="shared" si="14"/>
        <v>รพช.</v>
      </c>
      <c r="J509" s="211" t="s">
        <v>3049</v>
      </c>
      <c r="K509" s="214">
        <v>116</v>
      </c>
      <c r="L509" s="212" t="s">
        <v>6864</v>
      </c>
      <c r="M509" s="212" t="s">
        <v>48</v>
      </c>
      <c r="N509" s="212" t="s">
        <v>6872</v>
      </c>
      <c r="O509" s="212" t="s">
        <v>6873</v>
      </c>
      <c r="P509" s="212" t="s">
        <v>6874</v>
      </c>
      <c r="Q509" s="212" t="s">
        <v>6873</v>
      </c>
      <c r="R509" s="212" t="s">
        <v>3054</v>
      </c>
      <c r="S509" s="210" t="str">
        <f t="shared" si="15"/>
        <v>8 / บึงกาฬ  / รพช. / M2</v>
      </c>
    </row>
    <row r="510" spans="1:19" hidden="1" x14ac:dyDescent="0.6">
      <c r="A510" s="99">
        <f>COUNTA($E$2:E510)</f>
        <v>509</v>
      </c>
      <c r="B510" s="211">
        <v>8</v>
      </c>
      <c r="C510" s="212" t="s">
        <v>6875</v>
      </c>
      <c r="D510" s="212" t="s">
        <v>6876</v>
      </c>
      <c r="E510" s="212" t="s">
        <v>594</v>
      </c>
      <c r="F510" s="212" t="s">
        <v>6877</v>
      </c>
      <c r="G510" s="212" t="s">
        <v>6878</v>
      </c>
      <c r="H510" s="212" t="s">
        <v>3048</v>
      </c>
      <c r="I510" s="213" t="str">
        <f t="shared" si="14"/>
        <v>รพช.</v>
      </c>
      <c r="J510" s="211" t="s">
        <v>3100</v>
      </c>
      <c r="K510" s="214">
        <v>74</v>
      </c>
      <c r="L510" s="212" t="s">
        <v>6864</v>
      </c>
      <c r="M510" s="212" t="s">
        <v>48</v>
      </c>
      <c r="N510" s="212" t="s">
        <v>6879</v>
      </c>
      <c r="O510" s="212" t="s">
        <v>6880</v>
      </c>
      <c r="P510" s="212" t="s">
        <v>6881</v>
      </c>
      <c r="Q510" s="212" t="s">
        <v>6882</v>
      </c>
      <c r="R510" s="212" t="s">
        <v>3208</v>
      </c>
      <c r="S510" s="210" t="str">
        <f t="shared" si="15"/>
        <v>8 / บึงกาฬ  / รพช. / F2</v>
      </c>
    </row>
    <row r="511" spans="1:19" hidden="1" x14ac:dyDescent="0.6">
      <c r="A511" s="99">
        <f>COUNTA($E$2:E511)</f>
        <v>510</v>
      </c>
      <c r="B511" s="211">
        <v>8</v>
      </c>
      <c r="C511" s="212" t="s">
        <v>6883</v>
      </c>
      <c r="D511" s="212" t="s">
        <v>6884</v>
      </c>
      <c r="E511" s="212" t="s">
        <v>597</v>
      </c>
      <c r="F511" s="212" t="s">
        <v>6885</v>
      </c>
      <c r="G511" s="212" t="s">
        <v>6886</v>
      </c>
      <c r="H511" s="212" t="s">
        <v>3048</v>
      </c>
      <c r="I511" s="213" t="str">
        <f t="shared" si="14"/>
        <v>รพช.</v>
      </c>
      <c r="J511" s="211" t="s">
        <v>3100</v>
      </c>
      <c r="K511" s="214">
        <v>52</v>
      </c>
      <c r="L511" s="212" t="s">
        <v>6864</v>
      </c>
      <c r="M511" s="212" t="s">
        <v>48</v>
      </c>
      <c r="N511" s="212" t="s">
        <v>6887</v>
      </c>
      <c r="O511" s="212" t="s">
        <v>6888</v>
      </c>
      <c r="P511" s="212" t="s">
        <v>6889</v>
      </c>
      <c r="Q511" s="212" t="s">
        <v>6888</v>
      </c>
      <c r="R511" s="212" t="s">
        <v>3088</v>
      </c>
      <c r="S511" s="210" t="str">
        <f t="shared" si="15"/>
        <v>8 / บึงกาฬ  / รพช. / F2</v>
      </c>
    </row>
    <row r="512" spans="1:19" hidden="1" x14ac:dyDescent="0.6">
      <c r="A512" s="99">
        <f>COUNTA($E$2:E512)</f>
        <v>511</v>
      </c>
      <c r="B512" s="211">
        <v>8</v>
      </c>
      <c r="C512" s="212" t="s">
        <v>6890</v>
      </c>
      <c r="D512" s="212" t="s">
        <v>6891</v>
      </c>
      <c r="E512" s="212" t="s">
        <v>596</v>
      </c>
      <c r="F512" s="212" t="s">
        <v>6892</v>
      </c>
      <c r="G512" s="212" t="s">
        <v>6893</v>
      </c>
      <c r="H512" s="212" t="s">
        <v>3048</v>
      </c>
      <c r="I512" s="213" t="str">
        <f t="shared" si="14"/>
        <v>รพช.</v>
      </c>
      <c r="J512" s="211" t="s">
        <v>3100</v>
      </c>
      <c r="K512" s="214">
        <v>37</v>
      </c>
      <c r="L512" s="212" t="s">
        <v>6864</v>
      </c>
      <c r="M512" s="212" t="s">
        <v>48</v>
      </c>
      <c r="N512" s="212" t="s">
        <v>6894</v>
      </c>
      <c r="O512" s="212" t="s">
        <v>6895</v>
      </c>
      <c r="P512" s="212" t="s">
        <v>6896</v>
      </c>
      <c r="Q512" s="212" t="s">
        <v>6513</v>
      </c>
      <c r="R512" s="212" t="s">
        <v>3121</v>
      </c>
      <c r="S512" s="210" t="str">
        <f t="shared" si="15"/>
        <v>8 / บึงกาฬ  / รพช. / F2</v>
      </c>
    </row>
    <row r="513" spans="1:19" hidden="1" x14ac:dyDescent="0.6">
      <c r="A513" s="99">
        <f>COUNTA($E$2:E513)</f>
        <v>512</v>
      </c>
      <c r="B513" s="211">
        <v>8</v>
      </c>
      <c r="C513" s="212" t="s">
        <v>6897</v>
      </c>
      <c r="D513" s="212" t="s">
        <v>6898</v>
      </c>
      <c r="E513" s="212" t="s">
        <v>593</v>
      </c>
      <c r="F513" s="212" t="s">
        <v>6899</v>
      </c>
      <c r="G513" s="212" t="s">
        <v>6900</v>
      </c>
      <c r="H513" s="212" t="s">
        <v>3048</v>
      </c>
      <c r="I513" s="213" t="str">
        <f t="shared" si="14"/>
        <v>รพช.</v>
      </c>
      <c r="J513" s="211" t="s">
        <v>3100</v>
      </c>
      <c r="K513" s="214">
        <v>37</v>
      </c>
      <c r="L513" s="212" t="s">
        <v>6864</v>
      </c>
      <c r="M513" s="212" t="s">
        <v>48</v>
      </c>
      <c r="N513" s="212" t="s">
        <v>6901</v>
      </c>
      <c r="O513" s="212" t="s">
        <v>6902</v>
      </c>
      <c r="P513" s="212" t="s">
        <v>6903</v>
      </c>
      <c r="Q513" s="212" t="s">
        <v>6902</v>
      </c>
      <c r="R513" s="212" t="s">
        <v>3188</v>
      </c>
      <c r="S513" s="210" t="str">
        <f t="shared" si="15"/>
        <v>8 / บึงกาฬ  / รพช. / F2</v>
      </c>
    </row>
    <row r="514" spans="1:19" hidden="1" x14ac:dyDescent="0.6">
      <c r="A514" s="99">
        <f>COUNTA($E$2:E514)</f>
        <v>513</v>
      </c>
      <c r="B514" s="211">
        <v>8</v>
      </c>
      <c r="C514" s="212" t="s">
        <v>6904</v>
      </c>
      <c r="D514" s="212" t="s">
        <v>6905</v>
      </c>
      <c r="E514" s="212" t="s">
        <v>598</v>
      </c>
      <c r="F514" s="212" t="s">
        <v>6906</v>
      </c>
      <c r="G514" s="212" t="s">
        <v>6907</v>
      </c>
      <c r="H514" s="212" t="s">
        <v>3048</v>
      </c>
      <c r="I514" s="213" t="str">
        <f t="shared" si="14"/>
        <v>รพช.</v>
      </c>
      <c r="J514" s="211" t="s">
        <v>3100</v>
      </c>
      <c r="K514" s="214">
        <v>38</v>
      </c>
      <c r="L514" s="212" t="s">
        <v>6864</v>
      </c>
      <c r="M514" s="212" t="s">
        <v>48</v>
      </c>
      <c r="N514" s="212" t="s">
        <v>6908</v>
      </c>
      <c r="O514" s="212" t="s">
        <v>6909</v>
      </c>
      <c r="P514" s="212" t="s">
        <v>6910</v>
      </c>
      <c r="Q514" s="212" t="s">
        <v>6909</v>
      </c>
      <c r="R514" s="212" t="s">
        <v>3088</v>
      </c>
      <c r="S514" s="210" t="str">
        <f t="shared" si="15"/>
        <v>8 / บึงกาฬ  / รพช. / F2</v>
      </c>
    </row>
    <row r="515" spans="1:19" hidden="1" x14ac:dyDescent="0.6">
      <c r="A515" s="99">
        <f>COUNTA($E$2:E515)</f>
        <v>514</v>
      </c>
      <c r="B515" s="211">
        <v>8</v>
      </c>
      <c r="C515" s="212" t="s">
        <v>6911</v>
      </c>
      <c r="D515" s="212" t="s">
        <v>6912</v>
      </c>
      <c r="E515" s="212" t="s">
        <v>599</v>
      </c>
      <c r="F515" s="212" t="s">
        <v>6913</v>
      </c>
      <c r="G515" s="212" t="s">
        <v>6914</v>
      </c>
      <c r="H515" s="212" t="s">
        <v>3048</v>
      </c>
      <c r="I515" s="213" t="str">
        <f t="shared" ref="I515:I578" si="16">IF(H515="โรงพยาบาลศูนย์","รพศ.",IF(H515="โรงพยาบาลชุมชน","รพช.","รพท."))</f>
        <v>รพช.</v>
      </c>
      <c r="J515" s="211" t="s">
        <v>3183</v>
      </c>
      <c r="K515" s="214">
        <v>36</v>
      </c>
      <c r="L515" s="212" t="s">
        <v>6864</v>
      </c>
      <c r="M515" s="212" t="s">
        <v>48</v>
      </c>
      <c r="N515" s="212" t="s">
        <v>6915</v>
      </c>
      <c r="O515" s="212" t="s">
        <v>6916</v>
      </c>
      <c r="P515" s="212" t="s">
        <v>6917</v>
      </c>
      <c r="Q515" s="212" t="s">
        <v>6916</v>
      </c>
      <c r="R515" s="212" t="s">
        <v>3208</v>
      </c>
      <c r="S515" s="210" t="str">
        <f t="shared" ref="S515:S578" si="17">CONCATENATE(B515," / ",M515," "," / ",I515," / ",J515)</f>
        <v>8 / บึงกาฬ  / รพช. / F3</v>
      </c>
    </row>
    <row r="516" spans="1:19" hidden="1" x14ac:dyDescent="0.6">
      <c r="A516" s="99">
        <f>COUNTA($E$2:E516)</f>
        <v>515</v>
      </c>
      <c r="B516" s="211">
        <v>8</v>
      </c>
      <c r="C516" s="212" t="s">
        <v>6918</v>
      </c>
      <c r="D516" s="212" t="s">
        <v>6919</v>
      </c>
      <c r="E516" s="212" t="s">
        <v>566</v>
      </c>
      <c r="F516" s="212" t="s">
        <v>6920</v>
      </c>
      <c r="G516" s="212" t="s">
        <v>6921</v>
      </c>
      <c r="H516" s="212" t="s">
        <v>3202</v>
      </c>
      <c r="I516" s="213" t="str">
        <f t="shared" si="16"/>
        <v>รพท.</v>
      </c>
      <c r="J516" s="211" t="s">
        <v>3387</v>
      </c>
      <c r="K516" s="214">
        <v>502</v>
      </c>
      <c r="L516" s="212" t="s">
        <v>1879</v>
      </c>
      <c r="M516" s="212" t="s">
        <v>46</v>
      </c>
      <c r="N516" s="212" t="s">
        <v>6922</v>
      </c>
      <c r="O516" s="212" t="s">
        <v>6923</v>
      </c>
      <c r="P516" s="212" t="s">
        <v>6924</v>
      </c>
      <c r="Q516" s="212" t="s">
        <v>6925</v>
      </c>
      <c r="R516" s="212" t="s">
        <v>3054</v>
      </c>
      <c r="S516" s="210" t="str">
        <f t="shared" si="17"/>
        <v>8 / เลย  / รพท. / S</v>
      </c>
    </row>
    <row r="517" spans="1:19" hidden="1" x14ac:dyDescent="0.6">
      <c r="A517" s="99">
        <f>COUNTA($E$2:E517)</f>
        <v>516</v>
      </c>
      <c r="B517" s="211">
        <v>8</v>
      </c>
      <c r="C517" s="212" t="s">
        <v>6926</v>
      </c>
      <c r="D517" s="212" t="s">
        <v>6927</v>
      </c>
      <c r="E517" s="212" t="s">
        <v>573</v>
      </c>
      <c r="F517" s="212" t="s">
        <v>6928</v>
      </c>
      <c r="G517" s="212" t="s">
        <v>6929</v>
      </c>
      <c r="H517" s="212" t="s">
        <v>3048</v>
      </c>
      <c r="I517" s="213" t="str">
        <f t="shared" si="16"/>
        <v>รพช.</v>
      </c>
      <c r="J517" s="211" t="s">
        <v>3049</v>
      </c>
      <c r="K517" s="214">
        <v>113</v>
      </c>
      <c r="L517" s="212" t="s">
        <v>1879</v>
      </c>
      <c r="M517" s="212" t="s">
        <v>46</v>
      </c>
      <c r="N517" s="212" t="s">
        <v>6930</v>
      </c>
      <c r="O517" s="212" t="s">
        <v>6931</v>
      </c>
      <c r="P517" s="212" t="s">
        <v>6932</v>
      </c>
      <c r="Q517" s="212" t="s">
        <v>6931</v>
      </c>
      <c r="R517" s="212" t="s">
        <v>3146</v>
      </c>
      <c r="S517" s="210" t="str">
        <f t="shared" si="17"/>
        <v>8 / เลย  / รพช. / M2</v>
      </c>
    </row>
    <row r="518" spans="1:19" hidden="1" x14ac:dyDescent="0.6">
      <c r="A518" s="99">
        <f>COUNTA($E$2:E518)</f>
        <v>517</v>
      </c>
      <c r="B518" s="211">
        <v>8</v>
      </c>
      <c r="C518" s="212" t="s">
        <v>6933</v>
      </c>
      <c r="D518" s="212" t="s">
        <v>6934</v>
      </c>
      <c r="E518" s="212" t="s">
        <v>577</v>
      </c>
      <c r="F518" s="212" t="s">
        <v>6935</v>
      </c>
      <c r="G518" s="212" t="s">
        <v>6936</v>
      </c>
      <c r="H518" s="212" t="s">
        <v>3048</v>
      </c>
      <c r="I518" s="213" t="str">
        <f t="shared" si="16"/>
        <v>รพช.</v>
      </c>
      <c r="J518" s="211" t="s">
        <v>3049</v>
      </c>
      <c r="K518" s="214">
        <v>60</v>
      </c>
      <c r="L518" s="212" t="s">
        <v>1879</v>
      </c>
      <c r="M518" s="212" t="s">
        <v>46</v>
      </c>
      <c r="N518" s="212" t="s">
        <v>6937</v>
      </c>
      <c r="O518" s="212" t="s">
        <v>6938</v>
      </c>
      <c r="P518" s="212" t="s">
        <v>6939</v>
      </c>
      <c r="Q518" s="212" t="s">
        <v>6938</v>
      </c>
      <c r="R518" s="212" t="s">
        <v>3146</v>
      </c>
      <c r="S518" s="210" t="str">
        <f t="shared" si="17"/>
        <v>8 / เลย  / รพช. / M2</v>
      </c>
    </row>
    <row r="519" spans="1:19" hidden="1" x14ac:dyDescent="0.6">
      <c r="A519" s="99">
        <f>COUNTA($E$2:E519)</f>
        <v>518</v>
      </c>
      <c r="B519" s="211">
        <v>8</v>
      </c>
      <c r="C519" s="212" t="s">
        <v>6940</v>
      </c>
      <c r="D519" s="212" t="s">
        <v>6941</v>
      </c>
      <c r="E519" s="212" t="s">
        <v>568</v>
      </c>
      <c r="F519" s="212" t="s">
        <v>6942</v>
      </c>
      <c r="G519" s="212" t="s">
        <v>6943</v>
      </c>
      <c r="H519" s="212" t="s">
        <v>3048</v>
      </c>
      <c r="I519" s="213" t="str">
        <f t="shared" si="16"/>
        <v>รพช.</v>
      </c>
      <c r="J519" s="211" t="s">
        <v>3100</v>
      </c>
      <c r="K519" s="214">
        <v>64</v>
      </c>
      <c r="L519" s="212" t="s">
        <v>1879</v>
      </c>
      <c r="M519" s="212" t="s">
        <v>46</v>
      </c>
      <c r="N519" s="212" t="s">
        <v>6944</v>
      </c>
      <c r="O519" s="212" t="s">
        <v>6945</v>
      </c>
      <c r="P519" s="212" t="s">
        <v>6946</v>
      </c>
      <c r="Q519" s="212" t="s">
        <v>6945</v>
      </c>
      <c r="R519" s="212" t="s">
        <v>3208</v>
      </c>
      <c r="S519" s="210" t="str">
        <f t="shared" si="17"/>
        <v>8 / เลย  / รพช. / F2</v>
      </c>
    </row>
    <row r="520" spans="1:19" hidden="1" x14ac:dyDescent="0.6">
      <c r="A520" s="99">
        <f>COUNTA($E$2:E520)</f>
        <v>519</v>
      </c>
      <c r="B520" s="211">
        <v>8</v>
      </c>
      <c r="C520" s="212" t="s">
        <v>6947</v>
      </c>
      <c r="D520" s="212" t="s">
        <v>6948</v>
      </c>
      <c r="E520" s="212" t="s">
        <v>572</v>
      </c>
      <c r="F520" s="212" t="s">
        <v>6949</v>
      </c>
      <c r="G520" s="212" t="s">
        <v>6950</v>
      </c>
      <c r="H520" s="212" t="s">
        <v>3048</v>
      </c>
      <c r="I520" s="213" t="str">
        <f t="shared" si="16"/>
        <v>รพช.</v>
      </c>
      <c r="J520" s="211" t="s">
        <v>3100</v>
      </c>
      <c r="K520" s="214">
        <v>45</v>
      </c>
      <c r="L520" s="212" t="s">
        <v>1879</v>
      </c>
      <c r="M520" s="212" t="s">
        <v>46</v>
      </c>
      <c r="N520" s="212" t="s">
        <v>6951</v>
      </c>
      <c r="O520" s="212" t="s">
        <v>6952</v>
      </c>
      <c r="P520" s="212" t="s">
        <v>6953</v>
      </c>
      <c r="Q520" s="212" t="s">
        <v>6952</v>
      </c>
      <c r="R520" s="212" t="s">
        <v>3054</v>
      </c>
      <c r="S520" s="210" t="str">
        <f t="shared" si="17"/>
        <v>8 / เลย  / รพช. / F2</v>
      </c>
    </row>
    <row r="521" spans="1:19" hidden="1" x14ac:dyDescent="0.6">
      <c r="A521" s="99">
        <f>COUNTA($E$2:E521)</f>
        <v>520</v>
      </c>
      <c r="B521" s="211">
        <v>8</v>
      </c>
      <c r="C521" s="212" t="s">
        <v>6954</v>
      </c>
      <c r="D521" s="212" t="s">
        <v>6955</v>
      </c>
      <c r="E521" s="212" t="s">
        <v>567</v>
      </c>
      <c r="F521" s="212" t="s">
        <v>6956</v>
      </c>
      <c r="G521" s="212" t="s">
        <v>6957</v>
      </c>
      <c r="H521" s="212" t="s">
        <v>3048</v>
      </c>
      <c r="I521" s="213" t="str">
        <f t="shared" si="16"/>
        <v>รพช.</v>
      </c>
      <c r="J521" s="211" t="s">
        <v>3100</v>
      </c>
      <c r="K521" s="214">
        <v>40</v>
      </c>
      <c r="L521" s="212" t="s">
        <v>1879</v>
      </c>
      <c r="M521" s="212" t="s">
        <v>46</v>
      </c>
      <c r="N521" s="212" t="s">
        <v>6958</v>
      </c>
      <c r="O521" s="212" t="s">
        <v>6959</v>
      </c>
      <c r="P521" s="212" t="s">
        <v>6960</v>
      </c>
      <c r="Q521" s="212" t="s">
        <v>6959</v>
      </c>
      <c r="R521" s="212" t="s">
        <v>3113</v>
      </c>
      <c r="S521" s="210" t="str">
        <f t="shared" si="17"/>
        <v>8 / เลย  / รพช. / F2</v>
      </c>
    </row>
    <row r="522" spans="1:19" hidden="1" x14ac:dyDescent="0.6">
      <c r="A522" s="99">
        <f>COUNTA($E$2:E522)</f>
        <v>521</v>
      </c>
      <c r="B522" s="211">
        <v>8</v>
      </c>
      <c r="C522" s="212" t="s">
        <v>6961</v>
      </c>
      <c r="D522" s="212" t="s">
        <v>6962</v>
      </c>
      <c r="E522" s="212" t="s">
        <v>569</v>
      </c>
      <c r="F522" s="212" t="s">
        <v>6963</v>
      </c>
      <c r="G522" s="212" t="s">
        <v>6964</v>
      </c>
      <c r="H522" s="212" t="s">
        <v>3048</v>
      </c>
      <c r="I522" s="213" t="str">
        <f t="shared" si="16"/>
        <v>รพช.</v>
      </c>
      <c r="J522" s="211" t="s">
        <v>3100</v>
      </c>
      <c r="K522" s="214">
        <v>34</v>
      </c>
      <c r="L522" s="212" t="s">
        <v>1879</v>
      </c>
      <c r="M522" s="212" t="s">
        <v>46</v>
      </c>
      <c r="N522" s="212" t="s">
        <v>6965</v>
      </c>
      <c r="O522" s="212" t="s">
        <v>6966</v>
      </c>
      <c r="P522" s="212" t="s">
        <v>6967</v>
      </c>
      <c r="Q522" s="212" t="s">
        <v>6966</v>
      </c>
      <c r="R522" s="212" t="s">
        <v>3054</v>
      </c>
      <c r="S522" s="210" t="str">
        <f t="shared" si="17"/>
        <v>8 / เลย  / รพช. / F2</v>
      </c>
    </row>
    <row r="523" spans="1:19" hidden="1" x14ac:dyDescent="0.6">
      <c r="A523" s="99">
        <f>COUNTA($E$2:E523)</f>
        <v>522</v>
      </c>
      <c r="B523" s="211">
        <v>8</v>
      </c>
      <c r="C523" s="212" t="s">
        <v>6968</v>
      </c>
      <c r="D523" s="212" t="s">
        <v>6969</v>
      </c>
      <c r="E523" s="212" t="s">
        <v>576</v>
      </c>
      <c r="F523" s="212" t="s">
        <v>6970</v>
      </c>
      <c r="G523" s="212" t="s">
        <v>6971</v>
      </c>
      <c r="H523" s="212" t="s">
        <v>3048</v>
      </c>
      <c r="I523" s="213" t="str">
        <f t="shared" si="16"/>
        <v>รพช.</v>
      </c>
      <c r="J523" s="211" t="s">
        <v>3100</v>
      </c>
      <c r="K523" s="214">
        <v>40</v>
      </c>
      <c r="L523" s="212" t="s">
        <v>1879</v>
      </c>
      <c r="M523" s="212" t="s">
        <v>46</v>
      </c>
      <c r="N523" s="212" t="s">
        <v>6972</v>
      </c>
      <c r="O523" s="212" t="s">
        <v>6973</v>
      </c>
      <c r="P523" s="212" t="s">
        <v>6974</v>
      </c>
      <c r="Q523" s="212" t="s">
        <v>6975</v>
      </c>
      <c r="R523" s="212" t="s">
        <v>3188</v>
      </c>
      <c r="S523" s="210" t="str">
        <f t="shared" si="17"/>
        <v>8 / เลย  / รพช. / F2</v>
      </c>
    </row>
    <row r="524" spans="1:19" hidden="1" x14ac:dyDescent="0.6">
      <c r="A524" s="99">
        <f>COUNTA($E$2:E524)</f>
        <v>523</v>
      </c>
      <c r="B524" s="211">
        <v>8</v>
      </c>
      <c r="C524" s="212" t="s">
        <v>6976</v>
      </c>
      <c r="D524" s="212" t="s">
        <v>6977</v>
      </c>
      <c r="E524" s="212" t="s">
        <v>574</v>
      </c>
      <c r="F524" s="212" t="s">
        <v>6978</v>
      </c>
      <c r="G524" s="212" t="s">
        <v>6979</v>
      </c>
      <c r="H524" s="212" t="s">
        <v>3048</v>
      </c>
      <c r="I524" s="213" t="str">
        <f t="shared" si="16"/>
        <v>รพช.</v>
      </c>
      <c r="J524" s="211" t="s">
        <v>3100</v>
      </c>
      <c r="K524" s="214">
        <v>42</v>
      </c>
      <c r="L524" s="212" t="s">
        <v>1879</v>
      </c>
      <c r="M524" s="212" t="s">
        <v>46</v>
      </c>
      <c r="N524" s="212" t="s">
        <v>6980</v>
      </c>
      <c r="O524" s="212" t="s">
        <v>6981</v>
      </c>
      <c r="P524" s="212" t="s">
        <v>6982</v>
      </c>
      <c r="Q524" s="212" t="s">
        <v>6981</v>
      </c>
      <c r="R524" s="212" t="s">
        <v>3188</v>
      </c>
      <c r="S524" s="210" t="str">
        <f t="shared" si="17"/>
        <v>8 / เลย  / รพช. / F2</v>
      </c>
    </row>
    <row r="525" spans="1:19" hidden="1" x14ac:dyDescent="0.6">
      <c r="A525" s="99">
        <f>COUNTA($E$2:E525)</f>
        <v>524</v>
      </c>
      <c r="B525" s="211">
        <v>8</v>
      </c>
      <c r="C525" s="212" t="s">
        <v>6983</v>
      </c>
      <c r="D525" s="212" t="s">
        <v>6984</v>
      </c>
      <c r="E525" s="212" t="s">
        <v>571</v>
      </c>
      <c r="F525" s="212" t="s">
        <v>6985</v>
      </c>
      <c r="G525" s="212" t="s">
        <v>6986</v>
      </c>
      <c r="H525" s="212" t="s">
        <v>3048</v>
      </c>
      <c r="I525" s="213" t="str">
        <f t="shared" si="16"/>
        <v>รพช.</v>
      </c>
      <c r="J525" s="211" t="s">
        <v>3100</v>
      </c>
      <c r="K525" s="214">
        <v>32</v>
      </c>
      <c r="L525" s="212" t="s">
        <v>1879</v>
      </c>
      <c r="M525" s="212" t="s">
        <v>46</v>
      </c>
      <c r="N525" s="212" t="s">
        <v>6987</v>
      </c>
      <c r="O525" s="212" t="s">
        <v>6988</v>
      </c>
      <c r="P525" s="212" t="s">
        <v>6989</v>
      </c>
      <c r="Q525" s="212" t="s">
        <v>4454</v>
      </c>
      <c r="R525" s="212" t="s">
        <v>3113</v>
      </c>
      <c r="S525" s="210" t="str">
        <f t="shared" si="17"/>
        <v>8 / เลย  / รพช. / F2</v>
      </c>
    </row>
    <row r="526" spans="1:19" hidden="1" x14ac:dyDescent="0.6">
      <c r="A526" s="99">
        <f>COUNTA($E$2:E526)</f>
        <v>525</v>
      </c>
      <c r="B526" s="211">
        <v>8</v>
      </c>
      <c r="C526" s="212" t="s">
        <v>6990</v>
      </c>
      <c r="D526" s="212" t="s">
        <v>6991</v>
      </c>
      <c r="E526" s="212" t="s">
        <v>575</v>
      </c>
      <c r="F526" s="212" t="s">
        <v>6992</v>
      </c>
      <c r="G526" s="212" t="s">
        <v>6993</v>
      </c>
      <c r="H526" s="212" t="s">
        <v>3048</v>
      </c>
      <c r="I526" s="213" t="str">
        <f t="shared" si="16"/>
        <v>รพช.</v>
      </c>
      <c r="J526" s="211" t="s">
        <v>3100</v>
      </c>
      <c r="K526" s="214">
        <v>42</v>
      </c>
      <c r="L526" s="212" t="s">
        <v>1879</v>
      </c>
      <c r="M526" s="212" t="s">
        <v>46</v>
      </c>
      <c r="N526" s="212" t="s">
        <v>6994</v>
      </c>
      <c r="O526" s="212" t="s">
        <v>6995</v>
      </c>
      <c r="P526" s="212" t="s">
        <v>6996</v>
      </c>
      <c r="Q526" s="212" t="s">
        <v>6997</v>
      </c>
      <c r="R526" s="212" t="s">
        <v>3146</v>
      </c>
      <c r="S526" s="210" t="str">
        <f t="shared" si="17"/>
        <v>8 / เลย  / รพช. / F2</v>
      </c>
    </row>
    <row r="527" spans="1:19" hidden="1" x14ac:dyDescent="0.6">
      <c r="A527" s="99">
        <f>COUNTA($E$2:E527)</f>
        <v>526</v>
      </c>
      <c r="B527" s="211">
        <v>8</v>
      </c>
      <c r="C527" s="212" t="s">
        <v>6998</v>
      </c>
      <c r="D527" s="212" t="s">
        <v>6999</v>
      </c>
      <c r="E527" s="212" t="s">
        <v>579</v>
      </c>
      <c r="F527" s="212" t="s">
        <v>7000</v>
      </c>
      <c r="G527" s="212" t="s">
        <v>7001</v>
      </c>
      <c r="H527" s="212" t="s">
        <v>3048</v>
      </c>
      <c r="I527" s="213" t="str">
        <f t="shared" si="16"/>
        <v>รพช.</v>
      </c>
      <c r="J527" s="211" t="s">
        <v>3100</v>
      </c>
      <c r="K527" s="214">
        <v>33</v>
      </c>
      <c r="L527" s="212" t="s">
        <v>1879</v>
      </c>
      <c r="M527" s="212" t="s">
        <v>46</v>
      </c>
      <c r="N527" s="212" t="s">
        <v>7002</v>
      </c>
      <c r="O527" s="212" t="s">
        <v>7003</v>
      </c>
      <c r="P527" s="212" t="s">
        <v>7004</v>
      </c>
      <c r="Q527" s="212" t="s">
        <v>7003</v>
      </c>
      <c r="R527" s="212" t="s">
        <v>3043</v>
      </c>
      <c r="S527" s="210" t="str">
        <f t="shared" si="17"/>
        <v>8 / เลย  / รพช. / F2</v>
      </c>
    </row>
    <row r="528" spans="1:19" hidden="1" x14ac:dyDescent="0.6">
      <c r="A528" s="99">
        <f>COUNTA($E$2:E528)</f>
        <v>527</v>
      </c>
      <c r="B528" s="211">
        <v>8</v>
      </c>
      <c r="C528" s="212" t="s">
        <v>7005</v>
      </c>
      <c r="D528" s="212" t="s">
        <v>7006</v>
      </c>
      <c r="E528" s="212" t="s">
        <v>578</v>
      </c>
      <c r="F528" s="212" t="s">
        <v>7007</v>
      </c>
      <c r="G528" s="212" t="s">
        <v>7008</v>
      </c>
      <c r="H528" s="212" t="s">
        <v>3048</v>
      </c>
      <c r="I528" s="213" t="str">
        <f t="shared" si="16"/>
        <v>รพช.</v>
      </c>
      <c r="J528" s="211" t="s">
        <v>3100</v>
      </c>
      <c r="K528" s="214">
        <v>38</v>
      </c>
      <c r="L528" s="212" t="s">
        <v>1879</v>
      </c>
      <c r="M528" s="212" t="s">
        <v>46</v>
      </c>
      <c r="N528" s="212" t="s">
        <v>7009</v>
      </c>
      <c r="O528" s="212" t="s">
        <v>7010</v>
      </c>
      <c r="P528" s="212" t="s">
        <v>7011</v>
      </c>
      <c r="Q528" s="212" t="s">
        <v>7012</v>
      </c>
      <c r="R528" s="212" t="s">
        <v>3146</v>
      </c>
      <c r="S528" s="210" t="str">
        <f t="shared" si="17"/>
        <v>8 / เลย  / รพช. / F2</v>
      </c>
    </row>
    <row r="529" spans="1:19" hidden="1" x14ac:dyDescent="0.6">
      <c r="A529" s="99">
        <f>COUNTA($E$2:E529)</f>
        <v>528</v>
      </c>
      <c r="B529" s="211">
        <v>8</v>
      </c>
      <c r="C529" s="212" t="s">
        <v>7013</v>
      </c>
      <c r="D529" s="212" t="s">
        <v>7014</v>
      </c>
      <c r="E529" s="212" t="s">
        <v>570</v>
      </c>
      <c r="F529" s="212" t="s">
        <v>7015</v>
      </c>
      <c r="G529" s="212" t="s">
        <v>7016</v>
      </c>
      <c r="H529" s="212" t="s">
        <v>3048</v>
      </c>
      <c r="I529" s="213" t="str">
        <f t="shared" si="16"/>
        <v>รพช.</v>
      </c>
      <c r="J529" s="211" t="s">
        <v>3183</v>
      </c>
      <c r="K529" s="214">
        <v>30</v>
      </c>
      <c r="L529" s="212" t="s">
        <v>1879</v>
      </c>
      <c r="M529" s="212" t="s">
        <v>46</v>
      </c>
      <c r="N529" s="212" t="s">
        <v>7017</v>
      </c>
      <c r="O529" s="212" t="s">
        <v>7018</v>
      </c>
      <c r="P529" s="212" t="s">
        <v>7019</v>
      </c>
      <c r="Q529" s="212" t="s">
        <v>7018</v>
      </c>
      <c r="R529" s="212" t="s">
        <v>3062</v>
      </c>
      <c r="S529" s="210" t="str">
        <f t="shared" si="17"/>
        <v>8 / เลย  / รพช. / F3</v>
      </c>
    </row>
    <row r="530" spans="1:19" hidden="1" x14ac:dyDescent="0.6">
      <c r="A530" s="99">
        <f>COUNTA($E$2:E530)</f>
        <v>529</v>
      </c>
      <c r="B530" s="211">
        <v>8</v>
      </c>
      <c r="C530" s="212" t="s">
        <v>7020</v>
      </c>
      <c r="D530" s="212" t="s">
        <v>7021</v>
      </c>
      <c r="E530" s="212" t="s">
        <v>600</v>
      </c>
      <c r="F530" s="212" t="s">
        <v>7022</v>
      </c>
      <c r="G530" s="212" t="s">
        <v>7023</v>
      </c>
      <c r="H530" s="212" t="s">
        <v>3036</v>
      </c>
      <c r="I530" s="213" t="str">
        <f t="shared" si="16"/>
        <v>รพศ.</v>
      </c>
      <c r="J530" s="211" t="s">
        <v>3037</v>
      </c>
      <c r="K530" s="214">
        <v>909</v>
      </c>
      <c r="L530" s="212" t="s">
        <v>7024</v>
      </c>
      <c r="M530" s="212" t="s">
        <v>49</v>
      </c>
      <c r="N530" s="212" t="s">
        <v>7025</v>
      </c>
      <c r="O530" s="212" t="s">
        <v>7026</v>
      </c>
      <c r="P530" s="212" t="s">
        <v>7027</v>
      </c>
      <c r="Q530" s="212" t="s">
        <v>7028</v>
      </c>
      <c r="R530" s="212" t="s">
        <v>3043</v>
      </c>
      <c r="S530" s="210" t="str">
        <f t="shared" si="17"/>
        <v>8 / สกลนคร  / รพศ. / A</v>
      </c>
    </row>
    <row r="531" spans="1:19" hidden="1" x14ac:dyDescent="0.6">
      <c r="A531" s="99">
        <f>COUNTA($E$2:E531)</f>
        <v>530</v>
      </c>
      <c r="B531" s="211">
        <v>8</v>
      </c>
      <c r="C531" s="212" t="s">
        <v>7029</v>
      </c>
      <c r="D531" s="212" t="s">
        <v>7030</v>
      </c>
      <c r="E531" s="212" t="s">
        <v>607</v>
      </c>
      <c r="F531" s="212" t="s">
        <v>7031</v>
      </c>
      <c r="G531" s="212" t="s">
        <v>7032</v>
      </c>
      <c r="H531" s="212" t="s">
        <v>3202</v>
      </c>
      <c r="I531" s="213" t="str">
        <f t="shared" si="16"/>
        <v>รพท.</v>
      </c>
      <c r="J531" s="211" t="s">
        <v>3203</v>
      </c>
      <c r="K531" s="214">
        <v>246</v>
      </c>
      <c r="L531" s="212" t="s">
        <v>7024</v>
      </c>
      <c r="M531" s="212" t="s">
        <v>49</v>
      </c>
      <c r="N531" s="212" t="s">
        <v>7033</v>
      </c>
      <c r="O531" s="212" t="s">
        <v>7034</v>
      </c>
      <c r="P531" s="212" t="s">
        <v>7035</v>
      </c>
      <c r="Q531" s="212" t="s">
        <v>7036</v>
      </c>
      <c r="R531" s="212" t="s">
        <v>3232</v>
      </c>
      <c r="S531" s="210" t="str">
        <f t="shared" si="17"/>
        <v>8 / สกลนคร  / รพท. / M1</v>
      </c>
    </row>
    <row r="532" spans="1:19" hidden="1" x14ac:dyDescent="0.6">
      <c r="A532" s="99">
        <f>COUNTA($E$2:E532)</f>
        <v>531</v>
      </c>
      <c r="B532" s="211">
        <v>8</v>
      </c>
      <c r="C532" s="212" t="s">
        <v>7037</v>
      </c>
      <c r="D532" s="212" t="s">
        <v>7038</v>
      </c>
      <c r="E532" s="212" t="s">
        <v>616</v>
      </c>
      <c r="F532" s="212" t="s">
        <v>7039</v>
      </c>
      <c r="G532" s="212" t="s">
        <v>7040</v>
      </c>
      <c r="H532" s="212" t="s">
        <v>3202</v>
      </c>
      <c r="I532" s="213" t="str">
        <f t="shared" si="16"/>
        <v>รพท.</v>
      </c>
      <c r="J532" s="211" t="s">
        <v>3387</v>
      </c>
      <c r="K532" s="214">
        <v>301</v>
      </c>
      <c r="L532" s="212" t="s">
        <v>7024</v>
      </c>
      <c r="M532" s="212" t="s">
        <v>49</v>
      </c>
      <c r="N532" s="212" t="s">
        <v>7041</v>
      </c>
      <c r="O532" s="212" t="s">
        <v>7042</v>
      </c>
      <c r="P532" s="212" t="s">
        <v>7043</v>
      </c>
      <c r="Q532" s="212" t="s">
        <v>7042</v>
      </c>
      <c r="R532" s="212" t="s">
        <v>3088</v>
      </c>
      <c r="S532" s="210" t="str">
        <f t="shared" si="17"/>
        <v>8 / สกลนคร  / รพท. / S</v>
      </c>
    </row>
    <row r="533" spans="1:19" hidden="1" x14ac:dyDescent="0.6">
      <c r="A533" s="99">
        <f>COUNTA($E$2:E533)</f>
        <v>532</v>
      </c>
      <c r="B533" s="211">
        <v>8</v>
      </c>
      <c r="C533" s="212" t="s">
        <v>7044</v>
      </c>
      <c r="D533" s="212" t="s">
        <v>7045</v>
      </c>
      <c r="E533" s="212" t="s">
        <v>609</v>
      </c>
      <c r="F533" s="212" t="s">
        <v>7046</v>
      </c>
      <c r="G533" s="212" t="s">
        <v>7047</v>
      </c>
      <c r="H533" s="212" t="s">
        <v>3048</v>
      </c>
      <c r="I533" s="213" t="str">
        <f t="shared" si="16"/>
        <v>รพช.</v>
      </c>
      <c r="J533" s="211" t="s">
        <v>3076</v>
      </c>
      <c r="K533" s="214">
        <v>78</v>
      </c>
      <c r="L533" s="212" t="s">
        <v>7024</v>
      </c>
      <c r="M533" s="212" t="s">
        <v>49</v>
      </c>
      <c r="N533" s="212" t="s">
        <v>7048</v>
      </c>
      <c r="O533" s="212" t="s">
        <v>7049</v>
      </c>
      <c r="P533" s="212" t="s">
        <v>7050</v>
      </c>
      <c r="Q533" s="212" t="s">
        <v>7051</v>
      </c>
      <c r="R533" s="212" t="s">
        <v>3208</v>
      </c>
      <c r="S533" s="210" t="str">
        <f t="shared" si="17"/>
        <v>8 / สกลนคร  / รพช. / F1</v>
      </c>
    </row>
    <row r="534" spans="1:19" hidden="1" x14ac:dyDescent="0.6">
      <c r="A534" s="99">
        <f>COUNTA($E$2:E534)</f>
        <v>533</v>
      </c>
      <c r="B534" s="211">
        <v>8</v>
      </c>
      <c r="C534" s="212" t="s">
        <v>7052</v>
      </c>
      <c r="D534" s="212" t="s">
        <v>7053</v>
      </c>
      <c r="E534" s="212" t="s">
        <v>604</v>
      </c>
      <c r="F534" s="212" t="s">
        <v>7054</v>
      </c>
      <c r="G534" s="212" t="s">
        <v>7055</v>
      </c>
      <c r="H534" s="212" t="s">
        <v>3048</v>
      </c>
      <c r="I534" s="213" t="str">
        <f t="shared" si="16"/>
        <v>รพช.</v>
      </c>
      <c r="J534" s="211" t="s">
        <v>3049</v>
      </c>
      <c r="K534" s="214">
        <v>108</v>
      </c>
      <c r="L534" s="212" t="s">
        <v>7024</v>
      </c>
      <c r="M534" s="212" t="s">
        <v>49</v>
      </c>
      <c r="N534" s="212" t="s">
        <v>7056</v>
      </c>
      <c r="O534" s="212" t="s">
        <v>7057</v>
      </c>
      <c r="P534" s="212" t="s">
        <v>7058</v>
      </c>
      <c r="Q534" s="212" t="s">
        <v>7057</v>
      </c>
      <c r="R534" s="212" t="s">
        <v>3232</v>
      </c>
      <c r="S534" s="210" t="str">
        <f t="shared" si="17"/>
        <v>8 / สกลนคร  / รพช. / M2</v>
      </c>
    </row>
    <row r="535" spans="1:19" hidden="1" x14ac:dyDescent="0.6">
      <c r="A535" s="99">
        <f>COUNTA($E$2:E535)</f>
        <v>534</v>
      </c>
      <c r="B535" s="211">
        <v>8</v>
      </c>
      <c r="C535" s="212" t="s">
        <v>7059</v>
      </c>
      <c r="D535" s="212" t="s">
        <v>7060</v>
      </c>
      <c r="E535" s="212" t="s">
        <v>610</v>
      </c>
      <c r="F535" s="212" t="s">
        <v>7061</v>
      </c>
      <c r="G535" s="212" t="s">
        <v>7062</v>
      </c>
      <c r="H535" s="212" t="s">
        <v>3048</v>
      </c>
      <c r="I535" s="213" t="str">
        <f t="shared" si="16"/>
        <v>รพช.</v>
      </c>
      <c r="J535" s="211" t="s">
        <v>3076</v>
      </c>
      <c r="K535" s="214">
        <v>105</v>
      </c>
      <c r="L535" s="212" t="s">
        <v>7024</v>
      </c>
      <c r="M535" s="212" t="s">
        <v>49</v>
      </c>
      <c r="N535" s="212" t="s">
        <v>7063</v>
      </c>
      <c r="O535" s="212" t="s">
        <v>7064</v>
      </c>
      <c r="P535" s="212" t="s">
        <v>7065</v>
      </c>
      <c r="Q535" s="212" t="s">
        <v>7066</v>
      </c>
      <c r="R535" s="212" t="s">
        <v>3146</v>
      </c>
      <c r="S535" s="210" t="str">
        <f t="shared" si="17"/>
        <v>8 / สกลนคร  / รพช. / F1</v>
      </c>
    </row>
    <row r="536" spans="1:19" hidden="1" x14ac:dyDescent="0.6">
      <c r="A536" s="99">
        <f>COUNTA($E$2:E536)</f>
        <v>535</v>
      </c>
      <c r="B536" s="211">
        <v>8</v>
      </c>
      <c r="C536" s="212" t="s">
        <v>7067</v>
      </c>
      <c r="D536" s="212" t="s">
        <v>7068</v>
      </c>
      <c r="E536" s="212" t="s">
        <v>602</v>
      </c>
      <c r="F536" s="212" t="s">
        <v>7069</v>
      </c>
      <c r="G536" s="212" t="s">
        <v>7070</v>
      </c>
      <c r="H536" s="212" t="s">
        <v>3048</v>
      </c>
      <c r="I536" s="213" t="str">
        <f t="shared" si="16"/>
        <v>รพช.</v>
      </c>
      <c r="J536" s="211" t="s">
        <v>3100</v>
      </c>
      <c r="K536" s="214">
        <v>39</v>
      </c>
      <c r="L536" s="212" t="s">
        <v>7024</v>
      </c>
      <c r="M536" s="212" t="s">
        <v>49</v>
      </c>
      <c r="N536" s="212" t="s">
        <v>7071</v>
      </c>
      <c r="O536" s="212" t="s">
        <v>7072</v>
      </c>
      <c r="P536" s="212" t="s">
        <v>7073</v>
      </c>
      <c r="Q536" s="212" t="s">
        <v>7072</v>
      </c>
      <c r="R536" s="212" t="s">
        <v>3054</v>
      </c>
      <c r="S536" s="210" t="str">
        <f t="shared" si="17"/>
        <v>8 / สกลนคร  / รพช. / F2</v>
      </c>
    </row>
    <row r="537" spans="1:19" hidden="1" x14ac:dyDescent="0.6">
      <c r="A537" s="99">
        <f>COUNTA($E$2:E537)</f>
        <v>536</v>
      </c>
      <c r="B537" s="211">
        <v>8</v>
      </c>
      <c r="C537" s="212" t="s">
        <v>7074</v>
      </c>
      <c r="D537" s="212" t="s">
        <v>7075</v>
      </c>
      <c r="E537" s="212" t="s">
        <v>601</v>
      </c>
      <c r="F537" s="212" t="s">
        <v>7076</v>
      </c>
      <c r="G537" s="212" t="s">
        <v>7077</v>
      </c>
      <c r="H537" s="212" t="s">
        <v>3048</v>
      </c>
      <c r="I537" s="213" t="str">
        <f t="shared" si="16"/>
        <v>รพช.</v>
      </c>
      <c r="J537" s="211" t="s">
        <v>3100</v>
      </c>
      <c r="K537" s="214">
        <v>40</v>
      </c>
      <c r="L537" s="212" t="s">
        <v>7024</v>
      </c>
      <c r="M537" s="212" t="s">
        <v>49</v>
      </c>
      <c r="N537" s="212" t="s">
        <v>7078</v>
      </c>
      <c r="O537" s="212" t="s">
        <v>7079</v>
      </c>
      <c r="P537" s="212" t="s">
        <v>7080</v>
      </c>
      <c r="Q537" s="212" t="s">
        <v>7081</v>
      </c>
      <c r="R537" s="212" t="s">
        <v>3088</v>
      </c>
      <c r="S537" s="210" t="str">
        <f t="shared" si="17"/>
        <v>8 / สกลนคร  / รพช. / F2</v>
      </c>
    </row>
    <row r="538" spans="1:19" hidden="1" x14ac:dyDescent="0.6">
      <c r="A538" s="99">
        <f>COUNTA($E$2:E538)</f>
        <v>537</v>
      </c>
      <c r="B538" s="211">
        <v>8</v>
      </c>
      <c r="C538" s="212" t="s">
        <v>7082</v>
      </c>
      <c r="D538" s="212" t="s">
        <v>7083</v>
      </c>
      <c r="E538" s="212" t="s">
        <v>608</v>
      </c>
      <c r="F538" s="212" t="s">
        <v>7084</v>
      </c>
      <c r="G538" s="212" t="s">
        <v>7085</v>
      </c>
      <c r="H538" s="212" t="s">
        <v>3048</v>
      </c>
      <c r="I538" s="213" t="str">
        <f t="shared" si="16"/>
        <v>รพช.</v>
      </c>
      <c r="J538" s="211" t="s">
        <v>3100</v>
      </c>
      <c r="K538" s="214">
        <v>55</v>
      </c>
      <c r="L538" s="212" t="s">
        <v>7024</v>
      </c>
      <c r="M538" s="212" t="s">
        <v>49</v>
      </c>
      <c r="N538" s="212" t="s">
        <v>7086</v>
      </c>
      <c r="O538" s="212" t="s">
        <v>7087</v>
      </c>
      <c r="P538" s="212" t="s">
        <v>7088</v>
      </c>
      <c r="Q538" s="212" t="s">
        <v>7087</v>
      </c>
      <c r="R538" s="212" t="s">
        <v>3088</v>
      </c>
      <c r="S538" s="210" t="str">
        <f t="shared" si="17"/>
        <v>8 / สกลนคร  / รพช. / F2</v>
      </c>
    </row>
    <row r="539" spans="1:19" hidden="1" x14ac:dyDescent="0.6">
      <c r="A539" s="99">
        <f>COUNTA($E$2:E539)</f>
        <v>538</v>
      </c>
      <c r="B539" s="211">
        <v>8</v>
      </c>
      <c r="C539" s="212" t="s">
        <v>7089</v>
      </c>
      <c r="D539" s="212" t="s">
        <v>7090</v>
      </c>
      <c r="E539" s="212" t="s">
        <v>613</v>
      </c>
      <c r="F539" s="212" t="s">
        <v>7091</v>
      </c>
      <c r="G539" s="212" t="s">
        <v>7092</v>
      </c>
      <c r="H539" s="212" t="s">
        <v>3048</v>
      </c>
      <c r="I539" s="213" t="str">
        <f t="shared" si="16"/>
        <v>รพช.</v>
      </c>
      <c r="J539" s="211" t="s">
        <v>3100</v>
      </c>
      <c r="K539" s="214">
        <v>42</v>
      </c>
      <c r="L539" s="212" t="s">
        <v>7024</v>
      </c>
      <c r="M539" s="212" t="s">
        <v>49</v>
      </c>
      <c r="N539" s="212" t="s">
        <v>7093</v>
      </c>
      <c r="O539" s="212" t="s">
        <v>7094</v>
      </c>
      <c r="P539" s="212" t="s">
        <v>7095</v>
      </c>
      <c r="Q539" s="212" t="s">
        <v>7096</v>
      </c>
      <c r="R539" s="212" t="s">
        <v>3188</v>
      </c>
      <c r="S539" s="210" t="str">
        <f t="shared" si="17"/>
        <v>8 / สกลนคร  / รพช. / F2</v>
      </c>
    </row>
    <row r="540" spans="1:19" hidden="1" x14ac:dyDescent="0.6">
      <c r="A540" s="99">
        <f>COUNTA($E$2:E540)</f>
        <v>539</v>
      </c>
      <c r="B540" s="211">
        <v>8</v>
      </c>
      <c r="C540" s="212" t="s">
        <v>7097</v>
      </c>
      <c r="D540" s="212" t="s">
        <v>7098</v>
      </c>
      <c r="E540" s="212" t="s">
        <v>614</v>
      </c>
      <c r="F540" s="212" t="s">
        <v>7099</v>
      </c>
      <c r="G540" s="212" t="s">
        <v>7100</v>
      </c>
      <c r="H540" s="212" t="s">
        <v>3048</v>
      </c>
      <c r="I540" s="213" t="str">
        <f t="shared" si="16"/>
        <v>รพช.</v>
      </c>
      <c r="J540" s="211" t="s">
        <v>3100</v>
      </c>
      <c r="K540" s="214">
        <v>40</v>
      </c>
      <c r="L540" s="212" t="s">
        <v>7024</v>
      </c>
      <c r="M540" s="212" t="s">
        <v>49</v>
      </c>
      <c r="N540" s="212" t="s">
        <v>7101</v>
      </c>
      <c r="O540" s="212" t="s">
        <v>7102</v>
      </c>
      <c r="P540" s="212" t="s">
        <v>7103</v>
      </c>
      <c r="Q540" s="212" t="s">
        <v>7102</v>
      </c>
      <c r="R540" s="212" t="s">
        <v>3208</v>
      </c>
      <c r="S540" s="210" t="str">
        <f t="shared" si="17"/>
        <v>8 / สกลนคร  / รพช. / F2</v>
      </c>
    </row>
    <row r="541" spans="1:19" hidden="1" x14ac:dyDescent="0.6">
      <c r="A541" s="99">
        <f>COUNTA($E$2:E541)</f>
        <v>540</v>
      </c>
      <c r="B541" s="211">
        <v>8</v>
      </c>
      <c r="C541" s="212" t="s">
        <v>7104</v>
      </c>
      <c r="D541" s="212" t="s">
        <v>7105</v>
      </c>
      <c r="E541" s="212" t="s">
        <v>612</v>
      </c>
      <c r="F541" s="212" t="s">
        <v>7106</v>
      </c>
      <c r="G541" s="212" t="s">
        <v>7107</v>
      </c>
      <c r="H541" s="212" t="s">
        <v>3048</v>
      </c>
      <c r="I541" s="213" t="str">
        <f t="shared" si="16"/>
        <v>รพช.</v>
      </c>
      <c r="J541" s="211" t="s">
        <v>3100</v>
      </c>
      <c r="K541" s="214">
        <v>40</v>
      </c>
      <c r="L541" s="212" t="s">
        <v>7024</v>
      </c>
      <c r="M541" s="212" t="s">
        <v>49</v>
      </c>
      <c r="N541" s="212" t="s">
        <v>7108</v>
      </c>
      <c r="O541" s="212" t="s">
        <v>7109</v>
      </c>
      <c r="P541" s="212" t="s">
        <v>7110</v>
      </c>
      <c r="Q541" s="212" t="s">
        <v>7109</v>
      </c>
      <c r="R541" s="212" t="s">
        <v>3113</v>
      </c>
      <c r="S541" s="210" t="str">
        <f t="shared" si="17"/>
        <v>8 / สกลนคร  / รพช. / F2</v>
      </c>
    </row>
    <row r="542" spans="1:19" hidden="1" x14ac:dyDescent="0.6">
      <c r="A542" s="99">
        <f>COUNTA($E$2:E542)</f>
        <v>541</v>
      </c>
      <c r="B542" s="211">
        <v>8</v>
      </c>
      <c r="C542" s="212" t="s">
        <v>7111</v>
      </c>
      <c r="D542" s="212" t="s">
        <v>7112</v>
      </c>
      <c r="E542" s="212" t="s">
        <v>617</v>
      </c>
      <c r="F542" s="212" t="s">
        <v>7113</v>
      </c>
      <c r="G542" s="212" t="s">
        <v>7114</v>
      </c>
      <c r="H542" s="212" t="s">
        <v>3048</v>
      </c>
      <c r="I542" s="213" t="str">
        <f t="shared" si="16"/>
        <v>รพช.</v>
      </c>
      <c r="J542" s="211" t="s">
        <v>3100</v>
      </c>
      <c r="K542" s="214">
        <v>40</v>
      </c>
      <c r="L542" s="212" t="s">
        <v>7024</v>
      </c>
      <c r="M542" s="212" t="s">
        <v>49</v>
      </c>
      <c r="N542" s="212" t="s">
        <v>7115</v>
      </c>
      <c r="O542" s="212" t="s">
        <v>7116</v>
      </c>
      <c r="P542" s="212" t="s">
        <v>7117</v>
      </c>
      <c r="Q542" s="212" t="s">
        <v>7118</v>
      </c>
      <c r="R542" s="212" t="s">
        <v>3043</v>
      </c>
      <c r="S542" s="210" t="str">
        <f t="shared" si="17"/>
        <v>8 / สกลนคร  / รพช. / F2</v>
      </c>
    </row>
    <row r="543" spans="1:19" hidden="1" x14ac:dyDescent="0.6">
      <c r="A543" s="99">
        <f>COUNTA($E$2:E543)</f>
        <v>542</v>
      </c>
      <c r="B543" s="211">
        <v>8</v>
      </c>
      <c r="C543" s="212" t="s">
        <v>7119</v>
      </c>
      <c r="D543" s="212" t="s">
        <v>7120</v>
      </c>
      <c r="E543" s="212" t="s">
        <v>603</v>
      </c>
      <c r="F543" s="212" t="s">
        <v>7121</v>
      </c>
      <c r="G543" s="212" t="s">
        <v>7122</v>
      </c>
      <c r="H543" s="212" t="s">
        <v>3048</v>
      </c>
      <c r="I543" s="213" t="str">
        <f t="shared" si="16"/>
        <v>รพช.</v>
      </c>
      <c r="J543" s="211" t="s">
        <v>3100</v>
      </c>
      <c r="K543" s="214">
        <v>90</v>
      </c>
      <c r="L543" s="212" t="s">
        <v>7024</v>
      </c>
      <c r="M543" s="212" t="s">
        <v>49</v>
      </c>
      <c r="N543" s="212" t="s">
        <v>7123</v>
      </c>
      <c r="O543" s="212" t="s">
        <v>7124</v>
      </c>
      <c r="P543" s="212" t="s">
        <v>7125</v>
      </c>
      <c r="Q543" s="212" t="s">
        <v>7126</v>
      </c>
      <c r="R543" s="212" t="s">
        <v>3071</v>
      </c>
      <c r="S543" s="210" t="str">
        <f t="shared" si="17"/>
        <v>8 / สกลนคร  / รพช. / F2</v>
      </c>
    </row>
    <row r="544" spans="1:19" hidden="1" x14ac:dyDescent="0.6">
      <c r="A544" s="99">
        <f>COUNTA($E$2:E544)</f>
        <v>543</v>
      </c>
      <c r="B544" s="211">
        <v>8</v>
      </c>
      <c r="C544" s="212" t="s">
        <v>7127</v>
      </c>
      <c r="D544" s="212" t="s">
        <v>7128</v>
      </c>
      <c r="E544" s="212" t="s">
        <v>615</v>
      </c>
      <c r="F544" s="212" t="s">
        <v>7129</v>
      </c>
      <c r="G544" s="212" t="s">
        <v>7130</v>
      </c>
      <c r="H544" s="212" t="s">
        <v>3048</v>
      </c>
      <c r="I544" s="213" t="str">
        <f t="shared" si="16"/>
        <v>รพช.</v>
      </c>
      <c r="J544" s="211" t="s">
        <v>3100</v>
      </c>
      <c r="K544" s="214">
        <v>34</v>
      </c>
      <c r="L544" s="212" t="s">
        <v>7024</v>
      </c>
      <c r="M544" s="212" t="s">
        <v>49</v>
      </c>
      <c r="N544" s="212" t="s">
        <v>7131</v>
      </c>
      <c r="O544" s="212" t="s">
        <v>7132</v>
      </c>
      <c r="P544" s="212" t="s">
        <v>7133</v>
      </c>
      <c r="Q544" s="212" t="s">
        <v>7134</v>
      </c>
      <c r="R544" s="212" t="s">
        <v>3071</v>
      </c>
      <c r="S544" s="210" t="str">
        <f t="shared" si="17"/>
        <v>8 / สกลนคร  / รพช. / F2</v>
      </c>
    </row>
    <row r="545" spans="1:19" hidden="1" x14ac:dyDescent="0.6">
      <c r="A545" s="99">
        <f>COUNTA($E$2:E545)</f>
        <v>544</v>
      </c>
      <c r="B545" s="211">
        <v>8</v>
      </c>
      <c r="C545" s="212" t="s">
        <v>7135</v>
      </c>
      <c r="D545" s="212" t="s">
        <v>7136</v>
      </c>
      <c r="E545" s="212" t="s">
        <v>605</v>
      </c>
      <c r="F545" s="212" t="s">
        <v>7137</v>
      </c>
      <c r="G545" s="212" t="s">
        <v>7138</v>
      </c>
      <c r="H545" s="212" t="s">
        <v>3048</v>
      </c>
      <c r="I545" s="213" t="str">
        <f t="shared" si="16"/>
        <v>รพช.</v>
      </c>
      <c r="J545" s="211" t="s">
        <v>3100</v>
      </c>
      <c r="K545" s="214">
        <v>38</v>
      </c>
      <c r="L545" s="212" t="s">
        <v>7024</v>
      </c>
      <c r="M545" s="212" t="s">
        <v>49</v>
      </c>
      <c r="N545" s="212" t="s">
        <v>7139</v>
      </c>
      <c r="O545" s="212" t="s">
        <v>7140</v>
      </c>
      <c r="P545" s="212" t="s">
        <v>7141</v>
      </c>
      <c r="Q545" s="212" t="s">
        <v>7140</v>
      </c>
      <c r="R545" s="212" t="s">
        <v>3155</v>
      </c>
      <c r="S545" s="210" t="str">
        <f t="shared" si="17"/>
        <v>8 / สกลนคร  / รพช. / F2</v>
      </c>
    </row>
    <row r="546" spans="1:19" hidden="1" x14ac:dyDescent="0.6">
      <c r="A546" s="99">
        <f>COUNTA($E$2:E546)</f>
        <v>545</v>
      </c>
      <c r="B546" s="211">
        <v>8</v>
      </c>
      <c r="C546" s="212" t="s">
        <v>7142</v>
      </c>
      <c r="D546" s="212" t="s">
        <v>7143</v>
      </c>
      <c r="E546" s="212" t="s">
        <v>611</v>
      </c>
      <c r="F546" s="212" t="s">
        <v>7144</v>
      </c>
      <c r="G546" s="212" t="s">
        <v>7145</v>
      </c>
      <c r="H546" s="212" t="s">
        <v>3048</v>
      </c>
      <c r="I546" s="213" t="str">
        <f t="shared" si="16"/>
        <v>รพช.</v>
      </c>
      <c r="J546" s="211" t="s">
        <v>3100</v>
      </c>
      <c r="K546" s="214">
        <v>42</v>
      </c>
      <c r="L546" s="212" t="s">
        <v>7024</v>
      </c>
      <c r="M546" s="212" t="s">
        <v>49</v>
      </c>
      <c r="N546" s="212" t="s">
        <v>7146</v>
      </c>
      <c r="O546" s="212" t="s">
        <v>7147</v>
      </c>
      <c r="P546" s="212" t="s">
        <v>7148</v>
      </c>
      <c r="Q546" s="212" t="s">
        <v>7147</v>
      </c>
      <c r="R546" s="212" t="s">
        <v>3232</v>
      </c>
      <c r="S546" s="210" t="str">
        <f t="shared" si="17"/>
        <v>8 / สกลนคร  / รพช. / F2</v>
      </c>
    </row>
    <row r="547" spans="1:19" hidden="1" x14ac:dyDescent="0.6">
      <c r="A547" s="99">
        <f>COUNTA($E$2:E547)</f>
        <v>546</v>
      </c>
      <c r="B547" s="211">
        <v>8</v>
      </c>
      <c r="C547" s="212" t="s">
        <v>7149</v>
      </c>
      <c r="D547" s="212" t="s">
        <v>7150</v>
      </c>
      <c r="E547" s="212" t="s">
        <v>606</v>
      </c>
      <c r="F547" s="212" t="s">
        <v>7151</v>
      </c>
      <c r="G547" s="212" t="s">
        <v>7152</v>
      </c>
      <c r="H547" s="212" t="s">
        <v>3048</v>
      </c>
      <c r="I547" s="213" t="str">
        <f t="shared" si="16"/>
        <v>รพช.</v>
      </c>
      <c r="J547" s="211" t="s">
        <v>3183</v>
      </c>
      <c r="K547" s="214">
        <v>15</v>
      </c>
      <c r="L547" s="212" t="s">
        <v>7024</v>
      </c>
      <c r="M547" s="212" t="s">
        <v>49</v>
      </c>
      <c r="N547" s="212" t="s">
        <v>7153</v>
      </c>
      <c r="O547" s="212" t="s">
        <v>7154</v>
      </c>
      <c r="P547" s="212" t="s">
        <v>7155</v>
      </c>
      <c r="Q547" s="212" t="s">
        <v>7156</v>
      </c>
      <c r="R547" s="212" t="s">
        <v>3062</v>
      </c>
      <c r="S547" s="210" t="str">
        <f t="shared" si="17"/>
        <v>8 / สกลนคร  / รพช. / F3</v>
      </c>
    </row>
    <row r="548" spans="1:19" hidden="1" x14ac:dyDescent="0.6">
      <c r="A548" s="99">
        <f>COUNTA($E$2:E548)</f>
        <v>547</v>
      </c>
      <c r="B548" s="211">
        <v>8</v>
      </c>
      <c r="C548" s="212" t="s">
        <v>7157</v>
      </c>
      <c r="D548" s="212" t="s">
        <v>7158</v>
      </c>
      <c r="E548" s="212" t="s">
        <v>618</v>
      </c>
      <c r="F548" s="212" t="s">
        <v>7159</v>
      </c>
      <c r="G548" s="212" t="s">
        <v>7160</v>
      </c>
      <c r="H548" s="212" t="s">
        <v>3202</v>
      </c>
      <c r="I548" s="213" t="str">
        <f t="shared" si="16"/>
        <v>รพท.</v>
      </c>
      <c r="J548" s="211" t="s">
        <v>3387</v>
      </c>
      <c r="K548" s="214">
        <v>420</v>
      </c>
      <c r="L548" s="212" t="s">
        <v>1880</v>
      </c>
      <c r="M548" s="212" t="s">
        <v>50</v>
      </c>
      <c r="N548" s="212" t="s">
        <v>7161</v>
      </c>
      <c r="O548" s="212" t="s">
        <v>7162</v>
      </c>
      <c r="P548" s="212" t="s">
        <v>7163</v>
      </c>
      <c r="Q548" s="212" t="s">
        <v>3929</v>
      </c>
      <c r="R548" s="212" t="s">
        <v>3146</v>
      </c>
      <c r="S548" s="210" t="str">
        <f t="shared" si="17"/>
        <v>8 / หนองคาย  / รพท. / S</v>
      </c>
    </row>
    <row r="549" spans="1:19" hidden="1" x14ac:dyDescent="0.6">
      <c r="A549" s="99">
        <f>COUNTA($E$2:E549)</f>
        <v>548</v>
      </c>
      <c r="B549" s="211">
        <v>8</v>
      </c>
      <c r="C549" s="212" t="s">
        <v>7164</v>
      </c>
      <c r="D549" s="212" t="s">
        <v>7165</v>
      </c>
      <c r="E549" s="212" t="s">
        <v>622</v>
      </c>
      <c r="F549" s="212" t="s">
        <v>7166</v>
      </c>
      <c r="G549" s="212" t="s">
        <v>7167</v>
      </c>
      <c r="H549" s="212" t="s">
        <v>3202</v>
      </c>
      <c r="I549" s="213" t="str">
        <f t="shared" si="16"/>
        <v>รพท.</v>
      </c>
      <c r="J549" s="211" t="s">
        <v>3203</v>
      </c>
      <c r="K549" s="214">
        <v>266</v>
      </c>
      <c r="L549" s="212" t="s">
        <v>1880</v>
      </c>
      <c r="M549" s="212" t="s">
        <v>50</v>
      </c>
      <c r="N549" s="212" t="s">
        <v>7168</v>
      </c>
      <c r="O549" s="212" t="s">
        <v>7169</v>
      </c>
      <c r="P549" s="212" t="s">
        <v>7170</v>
      </c>
      <c r="Q549" s="212" t="s">
        <v>7169</v>
      </c>
      <c r="R549" s="212" t="s">
        <v>3155</v>
      </c>
      <c r="S549" s="210" t="str">
        <f t="shared" si="17"/>
        <v>8 / หนองคาย  / รพท. / M1</v>
      </c>
    </row>
    <row r="550" spans="1:19" hidden="1" x14ac:dyDescent="0.6">
      <c r="A550" s="99">
        <f>COUNTA($E$2:E550)</f>
        <v>549</v>
      </c>
      <c r="B550" s="211">
        <v>8</v>
      </c>
      <c r="C550" s="212" t="s">
        <v>7171</v>
      </c>
      <c r="D550" s="212" t="s">
        <v>7172</v>
      </c>
      <c r="E550" s="212" t="s">
        <v>619</v>
      </c>
      <c r="F550" s="212" t="s">
        <v>7173</v>
      </c>
      <c r="G550" s="212" t="s">
        <v>7174</v>
      </c>
      <c r="H550" s="212" t="s">
        <v>3048</v>
      </c>
      <c r="I550" s="213" t="str">
        <f t="shared" si="16"/>
        <v>รพช.</v>
      </c>
      <c r="J550" s="211" t="s">
        <v>3049</v>
      </c>
      <c r="K550" s="214">
        <v>113</v>
      </c>
      <c r="L550" s="212" t="s">
        <v>1880</v>
      </c>
      <c r="M550" s="212" t="s">
        <v>50</v>
      </c>
      <c r="N550" s="212" t="s">
        <v>7175</v>
      </c>
      <c r="O550" s="212" t="s">
        <v>7176</v>
      </c>
      <c r="P550" s="212" t="s">
        <v>7177</v>
      </c>
      <c r="Q550" s="212" t="s">
        <v>7178</v>
      </c>
      <c r="R550" s="212" t="s">
        <v>3146</v>
      </c>
      <c r="S550" s="210" t="str">
        <f t="shared" si="17"/>
        <v>8 / หนองคาย  / รพช. / M2</v>
      </c>
    </row>
    <row r="551" spans="1:19" hidden="1" x14ac:dyDescent="0.6">
      <c r="A551" s="99">
        <f>COUNTA($E$2:E551)</f>
        <v>550</v>
      </c>
      <c r="B551" s="211">
        <v>8</v>
      </c>
      <c r="C551" s="212" t="s">
        <v>7179</v>
      </c>
      <c r="D551" s="212" t="s">
        <v>7180</v>
      </c>
      <c r="E551" s="212" t="s">
        <v>625</v>
      </c>
      <c r="F551" s="212" t="s">
        <v>7181</v>
      </c>
      <c r="G551" s="212" t="s">
        <v>7182</v>
      </c>
      <c r="H551" s="212" t="s">
        <v>3048</v>
      </c>
      <c r="I551" s="213" t="str">
        <f t="shared" si="16"/>
        <v>รพช.</v>
      </c>
      <c r="J551" s="211" t="s">
        <v>3100</v>
      </c>
      <c r="K551" s="214">
        <v>30</v>
      </c>
      <c r="L551" s="212" t="s">
        <v>1880</v>
      </c>
      <c r="M551" s="212" t="s">
        <v>50</v>
      </c>
      <c r="N551" s="212" t="s">
        <v>7183</v>
      </c>
      <c r="O551" s="212" t="s">
        <v>7184</v>
      </c>
      <c r="P551" s="212" t="s">
        <v>7185</v>
      </c>
      <c r="Q551" s="212" t="s">
        <v>7184</v>
      </c>
      <c r="R551" s="212" t="s">
        <v>3088</v>
      </c>
      <c r="S551" s="210" t="str">
        <f t="shared" si="17"/>
        <v>8 / หนองคาย  / รพช. / F2</v>
      </c>
    </row>
    <row r="552" spans="1:19" hidden="1" x14ac:dyDescent="0.6">
      <c r="A552" s="99">
        <f>COUNTA($E$2:E552)</f>
        <v>551</v>
      </c>
      <c r="B552" s="211">
        <v>8</v>
      </c>
      <c r="C552" s="212" t="s">
        <v>7186</v>
      </c>
      <c r="D552" s="212" t="s">
        <v>7187</v>
      </c>
      <c r="E552" s="212" t="s">
        <v>620</v>
      </c>
      <c r="F552" s="212" t="s">
        <v>7188</v>
      </c>
      <c r="G552" s="212" t="s">
        <v>7189</v>
      </c>
      <c r="H552" s="212" t="s">
        <v>3048</v>
      </c>
      <c r="I552" s="213" t="str">
        <f t="shared" si="16"/>
        <v>รพช.</v>
      </c>
      <c r="J552" s="211" t="s">
        <v>3100</v>
      </c>
      <c r="K552" s="214">
        <v>32</v>
      </c>
      <c r="L552" s="212" t="s">
        <v>1880</v>
      </c>
      <c r="M552" s="212" t="s">
        <v>50</v>
      </c>
      <c r="N552" s="212" t="s">
        <v>7190</v>
      </c>
      <c r="O552" s="212" t="s">
        <v>7191</v>
      </c>
      <c r="P552" s="212" t="s">
        <v>7192</v>
      </c>
      <c r="Q552" s="212" t="s">
        <v>7193</v>
      </c>
      <c r="R552" s="212" t="s">
        <v>3054</v>
      </c>
      <c r="S552" s="210" t="str">
        <f t="shared" si="17"/>
        <v>8 / หนองคาย  / รพช. / F2</v>
      </c>
    </row>
    <row r="553" spans="1:19" hidden="1" x14ac:dyDescent="0.6">
      <c r="A553" s="99">
        <f>COUNTA($E$2:E553)</f>
        <v>552</v>
      </c>
      <c r="B553" s="211">
        <v>8</v>
      </c>
      <c r="C553" s="212" t="s">
        <v>7194</v>
      </c>
      <c r="D553" s="212" t="s">
        <v>7195</v>
      </c>
      <c r="E553" s="212" t="s">
        <v>621</v>
      </c>
      <c r="F553" s="212" t="s">
        <v>7196</v>
      </c>
      <c r="G553" s="212" t="s">
        <v>7197</v>
      </c>
      <c r="H553" s="212" t="s">
        <v>3048</v>
      </c>
      <c r="I553" s="213" t="str">
        <f t="shared" si="16"/>
        <v>รพช.</v>
      </c>
      <c r="J553" s="211" t="s">
        <v>3100</v>
      </c>
      <c r="K553" s="214">
        <v>47</v>
      </c>
      <c r="L553" s="212" t="s">
        <v>1880</v>
      </c>
      <c r="M553" s="212" t="s">
        <v>50</v>
      </c>
      <c r="N553" s="212" t="s">
        <v>7198</v>
      </c>
      <c r="O553" s="212" t="s">
        <v>7199</v>
      </c>
      <c r="P553" s="212" t="s">
        <v>7200</v>
      </c>
      <c r="Q553" s="212" t="s">
        <v>7201</v>
      </c>
      <c r="R553" s="212" t="s">
        <v>3146</v>
      </c>
      <c r="S553" s="210" t="str">
        <f t="shared" si="17"/>
        <v>8 / หนองคาย  / รพช. / F2</v>
      </c>
    </row>
    <row r="554" spans="1:19" hidden="1" x14ac:dyDescent="0.6">
      <c r="A554" s="99">
        <f>COUNTA($E$2:E554)</f>
        <v>553</v>
      </c>
      <c r="B554" s="211">
        <v>8</v>
      </c>
      <c r="C554" s="212" t="s">
        <v>7202</v>
      </c>
      <c r="D554" s="212" t="s">
        <v>7203</v>
      </c>
      <c r="E554" s="212" t="s">
        <v>624</v>
      </c>
      <c r="F554" s="212" t="s">
        <v>7204</v>
      </c>
      <c r="G554" s="212" t="s">
        <v>7205</v>
      </c>
      <c r="H554" s="212" t="s">
        <v>3048</v>
      </c>
      <c r="I554" s="213" t="str">
        <f t="shared" si="16"/>
        <v>รพช.</v>
      </c>
      <c r="J554" s="211" t="s">
        <v>3183</v>
      </c>
      <c r="K554" s="214">
        <v>24</v>
      </c>
      <c r="L554" s="212" t="s">
        <v>1880</v>
      </c>
      <c r="M554" s="212" t="s">
        <v>50</v>
      </c>
      <c r="N554" s="212" t="s">
        <v>7206</v>
      </c>
      <c r="O554" s="212" t="s">
        <v>7207</v>
      </c>
      <c r="P554" s="212" t="s">
        <v>7208</v>
      </c>
      <c r="Q554" s="212" t="s">
        <v>7207</v>
      </c>
      <c r="R554" s="212" t="s">
        <v>3300</v>
      </c>
      <c r="S554" s="210" t="str">
        <f t="shared" si="17"/>
        <v>8 / หนองคาย  / รพช. / F3</v>
      </c>
    </row>
    <row r="555" spans="1:19" hidden="1" x14ac:dyDescent="0.6">
      <c r="A555" s="99">
        <f>COUNTA($E$2:E555)</f>
        <v>554</v>
      </c>
      <c r="B555" s="211">
        <v>8</v>
      </c>
      <c r="C555" s="212" t="s">
        <v>7209</v>
      </c>
      <c r="D555" s="212" t="s">
        <v>7210</v>
      </c>
      <c r="E555" s="212" t="s">
        <v>626</v>
      </c>
      <c r="F555" s="212" t="s">
        <v>7211</v>
      </c>
      <c r="G555" s="212" t="s">
        <v>7212</v>
      </c>
      <c r="H555" s="212" t="s">
        <v>3048</v>
      </c>
      <c r="I555" s="213" t="str">
        <f t="shared" si="16"/>
        <v>รพช.</v>
      </c>
      <c r="J555" s="211" t="s">
        <v>3100</v>
      </c>
      <c r="K555" s="214">
        <v>36</v>
      </c>
      <c r="L555" s="212" t="s">
        <v>1880</v>
      </c>
      <c r="M555" s="212" t="s">
        <v>50</v>
      </c>
      <c r="N555" s="212" t="s">
        <v>7213</v>
      </c>
      <c r="O555" s="212" t="s">
        <v>7214</v>
      </c>
      <c r="P555" s="212" t="s">
        <v>7215</v>
      </c>
      <c r="Q555" s="212" t="s">
        <v>7214</v>
      </c>
      <c r="R555" s="212" t="s">
        <v>3088</v>
      </c>
      <c r="S555" s="210" t="str">
        <f t="shared" si="17"/>
        <v>8 / หนองคาย  / รพช. / F2</v>
      </c>
    </row>
    <row r="556" spans="1:19" hidden="1" x14ac:dyDescent="0.6">
      <c r="A556" s="99">
        <f>COUNTA($E$2:E556)</f>
        <v>555</v>
      </c>
      <c r="B556" s="211">
        <v>8</v>
      </c>
      <c r="C556" s="212" t="s">
        <v>7216</v>
      </c>
      <c r="D556" s="212" t="s">
        <v>7217</v>
      </c>
      <c r="E556" s="212" t="s">
        <v>623</v>
      </c>
      <c r="F556" s="212" t="s">
        <v>7218</v>
      </c>
      <c r="G556" s="212" t="s">
        <v>7219</v>
      </c>
      <c r="H556" s="212" t="s">
        <v>3048</v>
      </c>
      <c r="I556" s="213" t="str">
        <f t="shared" si="16"/>
        <v>รพช.</v>
      </c>
      <c r="J556" s="211" t="s">
        <v>3183</v>
      </c>
      <c r="K556" s="214">
        <v>30</v>
      </c>
      <c r="L556" s="212" t="s">
        <v>1880</v>
      </c>
      <c r="M556" s="212" t="s">
        <v>50</v>
      </c>
      <c r="N556" s="212" t="s">
        <v>7220</v>
      </c>
      <c r="O556" s="212" t="s">
        <v>7221</v>
      </c>
      <c r="P556" s="212" t="s">
        <v>7222</v>
      </c>
      <c r="Q556" s="212" t="s">
        <v>7221</v>
      </c>
      <c r="R556" s="212" t="s">
        <v>3146</v>
      </c>
      <c r="S556" s="210" t="str">
        <f t="shared" si="17"/>
        <v>8 / หนองคาย  / รพช. / F3</v>
      </c>
    </row>
    <row r="557" spans="1:19" hidden="1" x14ac:dyDescent="0.6">
      <c r="A557" s="99">
        <f>COUNTA($E$2:E557)</f>
        <v>556</v>
      </c>
      <c r="B557" s="211">
        <v>8</v>
      </c>
      <c r="C557" s="212" t="s">
        <v>7223</v>
      </c>
      <c r="D557" s="212" t="s">
        <v>7224</v>
      </c>
      <c r="E557" s="212" t="s">
        <v>627</v>
      </c>
      <c r="F557" s="212" t="s">
        <v>7225</v>
      </c>
      <c r="G557" s="212" t="s">
        <v>7226</v>
      </c>
      <c r="H557" s="212" t="s">
        <v>3202</v>
      </c>
      <c r="I557" s="213" t="str">
        <f t="shared" si="16"/>
        <v>รพท.</v>
      </c>
      <c r="J557" s="211" t="s">
        <v>3387</v>
      </c>
      <c r="K557" s="214">
        <v>379</v>
      </c>
      <c r="L557" s="212" t="s">
        <v>7227</v>
      </c>
      <c r="M557" s="212" t="s">
        <v>51</v>
      </c>
      <c r="N557" s="212" t="s">
        <v>7228</v>
      </c>
      <c r="O557" s="212" t="s">
        <v>7229</v>
      </c>
      <c r="P557" s="212" t="s">
        <v>7230</v>
      </c>
      <c r="Q557" s="212" t="s">
        <v>4454</v>
      </c>
      <c r="R557" s="212" t="s">
        <v>3054</v>
      </c>
      <c r="S557" s="210" t="str">
        <f t="shared" si="17"/>
        <v>8 / หนองบัวลำภู  / รพท. / S</v>
      </c>
    </row>
    <row r="558" spans="1:19" hidden="1" x14ac:dyDescent="0.6">
      <c r="A558" s="99">
        <f>COUNTA($E$2:E558)</f>
        <v>557</v>
      </c>
      <c r="B558" s="211">
        <v>8</v>
      </c>
      <c r="C558" s="212" t="s">
        <v>7231</v>
      </c>
      <c r="D558" s="212" t="s">
        <v>7232</v>
      </c>
      <c r="E558" s="212" t="s">
        <v>628</v>
      </c>
      <c r="F558" s="212" t="s">
        <v>7233</v>
      </c>
      <c r="G558" s="212" t="s">
        <v>7234</v>
      </c>
      <c r="H558" s="212" t="s">
        <v>3048</v>
      </c>
      <c r="I558" s="213" t="str">
        <f t="shared" si="16"/>
        <v>รพช.</v>
      </c>
      <c r="J558" s="211" t="s">
        <v>3076</v>
      </c>
      <c r="K558" s="214">
        <v>70</v>
      </c>
      <c r="L558" s="212" t="s">
        <v>7227</v>
      </c>
      <c r="M558" s="212" t="s">
        <v>51</v>
      </c>
      <c r="N558" s="212" t="s">
        <v>7235</v>
      </c>
      <c r="O558" s="212" t="s">
        <v>7236</v>
      </c>
      <c r="P558" s="212" t="s">
        <v>7237</v>
      </c>
      <c r="Q558" s="212" t="s">
        <v>7236</v>
      </c>
      <c r="R558" s="212" t="s">
        <v>3113</v>
      </c>
      <c r="S558" s="210" t="str">
        <f t="shared" si="17"/>
        <v>8 / หนองบัวลำภู  / รพช. / F1</v>
      </c>
    </row>
    <row r="559" spans="1:19" hidden="1" x14ac:dyDescent="0.6">
      <c r="A559" s="99">
        <f>COUNTA($E$2:E559)</f>
        <v>558</v>
      </c>
      <c r="B559" s="211">
        <v>8</v>
      </c>
      <c r="C559" s="212" t="s">
        <v>7238</v>
      </c>
      <c r="D559" s="212" t="s">
        <v>7239</v>
      </c>
      <c r="E559" s="212" t="s">
        <v>630</v>
      </c>
      <c r="F559" s="212" t="s">
        <v>7240</v>
      </c>
      <c r="G559" s="212" t="s">
        <v>7241</v>
      </c>
      <c r="H559" s="212" t="s">
        <v>3048</v>
      </c>
      <c r="I559" s="213" t="str">
        <f t="shared" si="16"/>
        <v>รพช.</v>
      </c>
      <c r="J559" s="211" t="s">
        <v>3076</v>
      </c>
      <c r="K559" s="214">
        <v>90</v>
      </c>
      <c r="L559" s="212" t="s">
        <v>7227</v>
      </c>
      <c r="M559" s="212" t="s">
        <v>51</v>
      </c>
      <c r="N559" s="212" t="s">
        <v>7242</v>
      </c>
      <c r="O559" s="212" t="s">
        <v>7243</v>
      </c>
      <c r="P559" s="212" t="s">
        <v>7244</v>
      </c>
      <c r="Q559" s="212" t="s">
        <v>7245</v>
      </c>
      <c r="R559" s="212" t="s">
        <v>3300</v>
      </c>
      <c r="S559" s="210" t="str">
        <f t="shared" si="17"/>
        <v>8 / หนองบัวลำภู  / รพช. / F1</v>
      </c>
    </row>
    <row r="560" spans="1:19" hidden="1" x14ac:dyDescent="0.6">
      <c r="A560" s="99">
        <f>COUNTA($E$2:E560)</f>
        <v>559</v>
      </c>
      <c r="B560" s="211">
        <v>8</v>
      </c>
      <c r="C560" s="212" t="s">
        <v>7246</v>
      </c>
      <c r="D560" s="212" t="s">
        <v>7247</v>
      </c>
      <c r="E560" s="212" t="s">
        <v>632</v>
      </c>
      <c r="F560" s="212" t="s">
        <v>7248</v>
      </c>
      <c r="G560" s="212" t="s">
        <v>7249</v>
      </c>
      <c r="H560" s="212" t="s">
        <v>3048</v>
      </c>
      <c r="I560" s="213" t="str">
        <f t="shared" si="16"/>
        <v>รพช.</v>
      </c>
      <c r="J560" s="211" t="s">
        <v>3100</v>
      </c>
      <c r="K560" s="214">
        <v>30</v>
      </c>
      <c r="L560" s="212" t="s">
        <v>7227</v>
      </c>
      <c r="M560" s="212" t="s">
        <v>51</v>
      </c>
      <c r="N560" s="212" t="s">
        <v>7250</v>
      </c>
      <c r="O560" s="212" t="s">
        <v>7251</v>
      </c>
      <c r="P560" s="212" t="s">
        <v>7252</v>
      </c>
      <c r="Q560" s="212" t="s">
        <v>7253</v>
      </c>
      <c r="R560" s="212" t="s">
        <v>3043</v>
      </c>
      <c r="S560" s="210" t="str">
        <f t="shared" si="17"/>
        <v>8 / หนองบัวลำภู  / รพช. / F2</v>
      </c>
    </row>
    <row r="561" spans="1:19" hidden="1" x14ac:dyDescent="0.6">
      <c r="A561" s="99">
        <f>COUNTA($E$2:E561)</f>
        <v>560</v>
      </c>
      <c r="B561" s="211">
        <v>8</v>
      </c>
      <c r="C561" s="212" t="s">
        <v>7254</v>
      </c>
      <c r="D561" s="212" t="s">
        <v>7255</v>
      </c>
      <c r="E561" s="212" t="s">
        <v>629</v>
      </c>
      <c r="F561" s="212" t="s">
        <v>7256</v>
      </c>
      <c r="G561" s="212" t="s">
        <v>7257</v>
      </c>
      <c r="H561" s="212" t="s">
        <v>3048</v>
      </c>
      <c r="I561" s="213" t="str">
        <f t="shared" si="16"/>
        <v>รพช.</v>
      </c>
      <c r="J561" s="211" t="s">
        <v>3100</v>
      </c>
      <c r="K561" s="214">
        <v>40</v>
      </c>
      <c r="L561" s="212" t="s">
        <v>7227</v>
      </c>
      <c r="M561" s="212" t="s">
        <v>51</v>
      </c>
      <c r="N561" s="212" t="s">
        <v>7258</v>
      </c>
      <c r="O561" s="212" t="s">
        <v>7259</v>
      </c>
      <c r="P561" s="212" t="s">
        <v>7260</v>
      </c>
      <c r="Q561" s="212" t="s">
        <v>7259</v>
      </c>
      <c r="R561" s="212" t="s">
        <v>5112</v>
      </c>
      <c r="S561" s="210" t="str">
        <f t="shared" si="17"/>
        <v>8 / หนองบัวลำภู  / รพช. / F2</v>
      </c>
    </row>
    <row r="562" spans="1:19" hidden="1" x14ac:dyDescent="0.6">
      <c r="A562" s="99">
        <f>COUNTA($E$2:E562)</f>
        <v>561</v>
      </c>
      <c r="B562" s="211">
        <v>8</v>
      </c>
      <c r="C562" s="212" t="s">
        <v>7261</v>
      </c>
      <c r="D562" s="212" t="s">
        <v>7262</v>
      </c>
      <c r="E562" s="212" t="s">
        <v>631</v>
      </c>
      <c r="F562" s="212" t="s">
        <v>7263</v>
      </c>
      <c r="G562" s="212" t="s">
        <v>7264</v>
      </c>
      <c r="H562" s="212" t="s">
        <v>3048</v>
      </c>
      <c r="I562" s="213" t="str">
        <f t="shared" si="16"/>
        <v>รพช.</v>
      </c>
      <c r="J562" s="211" t="s">
        <v>3100</v>
      </c>
      <c r="K562" s="214">
        <v>40</v>
      </c>
      <c r="L562" s="212" t="s">
        <v>7227</v>
      </c>
      <c r="M562" s="212" t="s">
        <v>51</v>
      </c>
      <c r="N562" s="212" t="s">
        <v>7265</v>
      </c>
      <c r="O562" s="212" t="s">
        <v>7266</v>
      </c>
      <c r="P562" s="212" t="s">
        <v>7267</v>
      </c>
      <c r="Q562" s="212" t="s">
        <v>7266</v>
      </c>
      <c r="R562" s="212" t="s">
        <v>3113</v>
      </c>
      <c r="S562" s="210" t="str">
        <f t="shared" si="17"/>
        <v>8 / หนองบัวลำภู  / รพช. / F2</v>
      </c>
    </row>
    <row r="563" spans="1:19" hidden="1" x14ac:dyDescent="0.6">
      <c r="A563" s="99">
        <f>COUNTA($E$2:E563)</f>
        <v>562</v>
      </c>
      <c r="B563" s="211">
        <v>8</v>
      </c>
      <c r="C563" s="212" t="s">
        <v>7268</v>
      </c>
      <c r="D563" s="212" t="s">
        <v>7269</v>
      </c>
      <c r="E563" s="212" t="s">
        <v>633</v>
      </c>
      <c r="F563" s="212" t="s">
        <v>7270</v>
      </c>
      <c r="G563" s="212" t="s">
        <v>7271</v>
      </c>
      <c r="H563" s="212" t="s">
        <v>3036</v>
      </c>
      <c r="I563" s="213" t="str">
        <f t="shared" si="16"/>
        <v>รพศ.</v>
      </c>
      <c r="J563" s="211" t="s">
        <v>3037</v>
      </c>
      <c r="K563" s="214">
        <v>1154</v>
      </c>
      <c r="L563" s="212" t="s">
        <v>1878</v>
      </c>
      <c r="M563" s="212" t="s">
        <v>52</v>
      </c>
      <c r="N563" s="212" t="s">
        <v>7272</v>
      </c>
      <c r="O563" s="212" t="s">
        <v>7273</v>
      </c>
      <c r="P563" s="212" t="s">
        <v>7274</v>
      </c>
      <c r="Q563" s="212" t="s">
        <v>7275</v>
      </c>
      <c r="R563" s="212" t="s">
        <v>3043</v>
      </c>
      <c r="S563" s="210" t="str">
        <f t="shared" si="17"/>
        <v>8 / อุดรธานี  / รพศ. / A</v>
      </c>
    </row>
    <row r="564" spans="1:19" hidden="1" x14ac:dyDescent="0.6">
      <c r="A564" s="99">
        <f>COUNTA($E$2:E564)</f>
        <v>563</v>
      </c>
      <c r="B564" s="211">
        <v>8</v>
      </c>
      <c r="C564" s="212" t="s">
        <v>7276</v>
      </c>
      <c r="D564" s="212" t="s">
        <v>7277</v>
      </c>
      <c r="E564" s="212" t="s">
        <v>636</v>
      </c>
      <c r="F564" s="212" t="s">
        <v>7278</v>
      </c>
      <c r="G564" s="212" t="s">
        <v>7279</v>
      </c>
      <c r="H564" s="212" t="s">
        <v>3202</v>
      </c>
      <c r="I564" s="213" t="str">
        <f t="shared" si="16"/>
        <v>รพท.</v>
      </c>
      <c r="J564" s="211" t="s">
        <v>3203</v>
      </c>
      <c r="K564" s="214">
        <v>316</v>
      </c>
      <c r="L564" s="212" t="s">
        <v>1878</v>
      </c>
      <c r="M564" s="212" t="s">
        <v>52</v>
      </c>
      <c r="N564" s="212" t="s">
        <v>7280</v>
      </c>
      <c r="O564" s="212" t="s">
        <v>7281</v>
      </c>
      <c r="P564" s="212" t="s">
        <v>7282</v>
      </c>
      <c r="Q564" s="212" t="s">
        <v>7281</v>
      </c>
      <c r="R564" s="212" t="s">
        <v>3062</v>
      </c>
      <c r="S564" s="210" t="str">
        <f t="shared" si="17"/>
        <v>8 / อุดรธานี  / รพท. / M1</v>
      </c>
    </row>
    <row r="565" spans="1:19" hidden="1" x14ac:dyDescent="0.6">
      <c r="A565" s="99">
        <f>COUNTA($E$2:E565)</f>
        <v>564</v>
      </c>
      <c r="B565" s="211">
        <v>8</v>
      </c>
      <c r="C565" s="212" t="s">
        <v>7283</v>
      </c>
      <c r="D565" s="212" t="s">
        <v>7284</v>
      </c>
      <c r="E565" s="212" t="s">
        <v>644</v>
      </c>
      <c r="F565" s="212" t="s">
        <v>7285</v>
      </c>
      <c r="G565" s="212" t="s">
        <v>7286</v>
      </c>
      <c r="H565" s="212" t="s">
        <v>3048</v>
      </c>
      <c r="I565" s="213" t="str">
        <f t="shared" si="16"/>
        <v>รพช.</v>
      </c>
      <c r="J565" s="211" t="s">
        <v>3049</v>
      </c>
      <c r="K565" s="214">
        <v>126</v>
      </c>
      <c r="L565" s="212" t="s">
        <v>1878</v>
      </c>
      <c r="M565" s="212" t="s">
        <v>52</v>
      </c>
      <c r="N565" s="212" t="s">
        <v>7287</v>
      </c>
      <c r="O565" s="212" t="s">
        <v>7288</v>
      </c>
      <c r="P565" s="212" t="s">
        <v>7289</v>
      </c>
      <c r="Q565" s="212" t="s">
        <v>7288</v>
      </c>
      <c r="R565" s="212" t="s">
        <v>3208</v>
      </c>
      <c r="S565" s="210" t="str">
        <f t="shared" si="17"/>
        <v>8 / อุดรธานี  / รพช. / M2</v>
      </c>
    </row>
    <row r="566" spans="1:19" hidden="1" x14ac:dyDescent="0.6">
      <c r="A566" s="99">
        <f>COUNTA($E$2:E566)</f>
        <v>565</v>
      </c>
      <c r="B566" s="211">
        <v>8</v>
      </c>
      <c r="C566" s="212" t="s">
        <v>7290</v>
      </c>
      <c r="D566" s="212" t="s">
        <v>7291</v>
      </c>
      <c r="E566" s="212" t="s">
        <v>646</v>
      </c>
      <c r="F566" s="212" t="s">
        <v>7292</v>
      </c>
      <c r="G566" s="212" t="s">
        <v>7293</v>
      </c>
      <c r="H566" s="212" t="s">
        <v>3048</v>
      </c>
      <c r="I566" s="213" t="str">
        <f t="shared" si="16"/>
        <v>รพช.</v>
      </c>
      <c r="J566" s="211" t="s">
        <v>3049</v>
      </c>
      <c r="K566" s="214">
        <v>114</v>
      </c>
      <c r="L566" s="212" t="s">
        <v>1878</v>
      </c>
      <c r="M566" s="212" t="s">
        <v>52</v>
      </c>
      <c r="N566" s="212" t="s">
        <v>7294</v>
      </c>
      <c r="O566" s="212" t="s">
        <v>7295</v>
      </c>
      <c r="P566" s="212" t="s">
        <v>7296</v>
      </c>
      <c r="Q566" s="212" t="s">
        <v>7295</v>
      </c>
      <c r="R566" s="212" t="s">
        <v>3054</v>
      </c>
      <c r="S566" s="210" t="str">
        <f t="shared" si="17"/>
        <v>8 / อุดรธานี  / รพช. / M2</v>
      </c>
    </row>
    <row r="567" spans="1:19" hidden="1" x14ac:dyDescent="0.6">
      <c r="A567" s="99">
        <f>COUNTA($E$2:E567)</f>
        <v>566</v>
      </c>
      <c r="B567" s="211">
        <v>8</v>
      </c>
      <c r="C567" s="212" t="s">
        <v>7297</v>
      </c>
      <c r="D567" s="212" t="s">
        <v>7298</v>
      </c>
      <c r="E567" s="212" t="s">
        <v>651</v>
      </c>
      <c r="F567" s="212" t="s">
        <v>7299</v>
      </c>
      <c r="G567" s="212" t="s">
        <v>7300</v>
      </c>
      <c r="H567" s="212" t="s">
        <v>3048</v>
      </c>
      <c r="I567" s="213" t="str">
        <f t="shared" si="16"/>
        <v>รพช.</v>
      </c>
      <c r="J567" s="211" t="s">
        <v>3049</v>
      </c>
      <c r="K567" s="214">
        <v>139</v>
      </c>
      <c r="L567" s="212" t="s">
        <v>1878</v>
      </c>
      <c r="M567" s="212" t="s">
        <v>52</v>
      </c>
      <c r="N567" s="212" t="s">
        <v>7301</v>
      </c>
      <c r="O567" s="212" t="s">
        <v>7302</v>
      </c>
      <c r="P567" s="212" t="s">
        <v>7303</v>
      </c>
      <c r="Q567" s="212" t="s">
        <v>7304</v>
      </c>
      <c r="R567" s="212" t="s">
        <v>3300</v>
      </c>
      <c r="S567" s="210" t="str">
        <f t="shared" si="17"/>
        <v>8 / อุดรธานี  / รพช. / M2</v>
      </c>
    </row>
    <row r="568" spans="1:19" hidden="1" x14ac:dyDescent="0.6">
      <c r="A568" s="99">
        <f>COUNTA($E$2:E568)</f>
        <v>567</v>
      </c>
      <c r="B568" s="211">
        <v>8</v>
      </c>
      <c r="C568" s="212" t="s">
        <v>7305</v>
      </c>
      <c r="D568" s="212" t="s">
        <v>7306</v>
      </c>
      <c r="E568" s="212" t="s">
        <v>639</v>
      </c>
      <c r="F568" s="212" t="s">
        <v>7307</v>
      </c>
      <c r="G568" s="212" t="s">
        <v>7308</v>
      </c>
      <c r="H568" s="212" t="s">
        <v>3048</v>
      </c>
      <c r="I568" s="213" t="str">
        <f t="shared" si="16"/>
        <v>รพช.</v>
      </c>
      <c r="J568" s="211" t="s">
        <v>3049</v>
      </c>
      <c r="K568" s="214">
        <v>120</v>
      </c>
      <c r="L568" s="212" t="s">
        <v>1878</v>
      </c>
      <c r="M568" s="212" t="s">
        <v>52</v>
      </c>
      <c r="N568" s="212" t="s">
        <v>7309</v>
      </c>
      <c r="O568" s="212" t="s">
        <v>7310</v>
      </c>
      <c r="P568" s="212" t="s">
        <v>7311</v>
      </c>
      <c r="Q568" s="212" t="s">
        <v>7310</v>
      </c>
      <c r="R568" s="212" t="s">
        <v>3113</v>
      </c>
      <c r="S568" s="210" t="str">
        <f t="shared" si="17"/>
        <v>8 / อุดรธานี  / รพช. / M2</v>
      </c>
    </row>
    <row r="569" spans="1:19" hidden="1" x14ac:dyDescent="0.6">
      <c r="A569" s="99">
        <f>COUNTA($E$2:E569)</f>
        <v>568</v>
      </c>
      <c r="B569" s="211">
        <v>8</v>
      </c>
      <c r="C569" s="212" t="s">
        <v>7312</v>
      </c>
      <c r="D569" s="212" t="s">
        <v>7313</v>
      </c>
      <c r="E569" s="212" t="s">
        <v>634</v>
      </c>
      <c r="F569" s="212" t="s">
        <v>7314</v>
      </c>
      <c r="G569" s="212" t="s">
        <v>7315</v>
      </c>
      <c r="H569" s="212" t="s">
        <v>3048</v>
      </c>
      <c r="I569" s="213" t="str">
        <f t="shared" si="16"/>
        <v>รพช.</v>
      </c>
      <c r="J569" s="211" t="s">
        <v>3100</v>
      </c>
      <c r="K569" s="214">
        <v>60</v>
      </c>
      <c r="L569" s="212" t="s">
        <v>1878</v>
      </c>
      <c r="M569" s="212" t="s">
        <v>52</v>
      </c>
      <c r="N569" s="212" t="s">
        <v>7316</v>
      </c>
      <c r="O569" s="212" t="s">
        <v>7317</v>
      </c>
      <c r="P569" s="212" t="s">
        <v>7318</v>
      </c>
      <c r="Q569" s="212" t="s">
        <v>7319</v>
      </c>
      <c r="R569" s="212" t="s">
        <v>3146</v>
      </c>
      <c r="S569" s="210" t="str">
        <f t="shared" si="17"/>
        <v>8 / อุดรธานี  / รพช. / F2</v>
      </c>
    </row>
    <row r="570" spans="1:19" hidden="1" x14ac:dyDescent="0.6">
      <c r="A570" s="99">
        <f>COUNTA($E$2:E570)</f>
        <v>569</v>
      </c>
      <c r="B570" s="211">
        <v>8</v>
      </c>
      <c r="C570" s="212" t="s">
        <v>7320</v>
      </c>
      <c r="D570" s="212" t="s">
        <v>7321</v>
      </c>
      <c r="E570" s="212" t="s">
        <v>641</v>
      </c>
      <c r="F570" s="212" t="s">
        <v>7322</v>
      </c>
      <c r="G570" s="212" t="s">
        <v>7323</v>
      </c>
      <c r="H570" s="212" t="s">
        <v>3048</v>
      </c>
      <c r="I570" s="213" t="str">
        <f t="shared" si="16"/>
        <v>รพช.</v>
      </c>
      <c r="J570" s="211" t="s">
        <v>3100</v>
      </c>
      <c r="K570" s="214">
        <v>30</v>
      </c>
      <c r="L570" s="212" t="s">
        <v>1878</v>
      </c>
      <c r="M570" s="212" t="s">
        <v>52</v>
      </c>
      <c r="N570" s="212" t="s">
        <v>7324</v>
      </c>
      <c r="O570" s="212" t="s">
        <v>7325</v>
      </c>
      <c r="P570" s="212" t="s">
        <v>7326</v>
      </c>
      <c r="Q570" s="212" t="s">
        <v>7325</v>
      </c>
      <c r="R570" s="212" t="s">
        <v>3062</v>
      </c>
      <c r="S570" s="210" t="str">
        <f t="shared" si="17"/>
        <v>8 / อุดรธานี  / รพช. / F2</v>
      </c>
    </row>
    <row r="571" spans="1:19" hidden="1" x14ac:dyDescent="0.6">
      <c r="A571" s="99">
        <f>COUNTA($E$2:E571)</f>
        <v>570</v>
      </c>
      <c r="B571" s="211">
        <v>8</v>
      </c>
      <c r="C571" s="212" t="s">
        <v>7327</v>
      </c>
      <c r="D571" s="212" t="s">
        <v>7328</v>
      </c>
      <c r="E571" s="212" t="s">
        <v>640</v>
      </c>
      <c r="F571" s="212" t="s">
        <v>7329</v>
      </c>
      <c r="G571" s="212" t="s">
        <v>7330</v>
      </c>
      <c r="H571" s="212" t="s">
        <v>3048</v>
      </c>
      <c r="I571" s="213" t="str">
        <f t="shared" si="16"/>
        <v>รพช.</v>
      </c>
      <c r="J571" s="211" t="s">
        <v>3100</v>
      </c>
      <c r="K571" s="214">
        <v>30</v>
      </c>
      <c r="L571" s="212" t="s">
        <v>1878</v>
      </c>
      <c r="M571" s="212" t="s">
        <v>52</v>
      </c>
      <c r="N571" s="212" t="s">
        <v>7331</v>
      </c>
      <c r="O571" s="212" t="s">
        <v>7332</v>
      </c>
      <c r="P571" s="212" t="s">
        <v>7333</v>
      </c>
      <c r="Q571" s="212" t="s">
        <v>7332</v>
      </c>
      <c r="R571" s="212" t="s">
        <v>3088</v>
      </c>
      <c r="S571" s="210" t="str">
        <f t="shared" si="17"/>
        <v>8 / อุดรธานี  / รพช. / F2</v>
      </c>
    </row>
    <row r="572" spans="1:19" hidden="1" x14ac:dyDescent="0.6">
      <c r="A572" s="99">
        <f>COUNTA($E$2:E572)</f>
        <v>571</v>
      </c>
      <c r="B572" s="211">
        <v>8</v>
      </c>
      <c r="C572" s="212" t="s">
        <v>7334</v>
      </c>
      <c r="D572" s="212" t="s">
        <v>7335</v>
      </c>
      <c r="E572" s="212" t="s">
        <v>649</v>
      </c>
      <c r="F572" s="212" t="s">
        <v>7336</v>
      </c>
      <c r="G572" s="212" t="s">
        <v>7337</v>
      </c>
      <c r="H572" s="212" t="s">
        <v>3048</v>
      </c>
      <c r="I572" s="213" t="str">
        <f t="shared" si="16"/>
        <v>รพช.</v>
      </c>
      <c r="J572" s="211" t="s">
        <v>3100</v>
      </c>
      <c r="K572" s="214">
        <v>36</v>
      </c>
      <c r="L572" s="212" t="s">
        <v>1878</v>
      </c>
      <c r="M572" s="212" t="s">
        <v>52</v>
      </c>
      <c r="N572" s="212" t="s">
        <v>7338</v>
      </c>
      <c r="O572" s="212" t="s">
        <v>7339</v>
      </c>
      <c r="P572" s="212" t="s">
        <v>7340</v>
      </c>
      <c r="Q572" s="212" t="s">
        <v>7339</v>
      </c>
      <c r="R572" s="212" t="s">
        <v>3300</v>
      </c>
      <c r="S572" s="210" t="str">
        <f t="shared" si="17"/>
        <v>8 / อุดรธานี  / รพช. / F2</v>
      </c>
    </row>
    <row r="573" spans="1:19" hidden="1" x14ac:dyDescent="0.6">
      <c r="A573" s="99">
        <f>COUNTA($E$2:E573)</f>
        <v>572</v>
      </c>
      <c r="B573" s="211">
        <v>8</v>
      </c>
      <c r="C573" s="212" t="s">
        <v>7341</v>
      </c>
      <c r="D573" s="212" t="s">
        <v>7342</v>
      </c>
      <c r="E573" s="212" t="s">
        <v>645</v>
      </c>
      <c r="F573" s="212" t="s">
        <v>7343</v>
      </c>
      <c r="G573" s="212" t="s">
        <v>7344</v>
      </c>
      <c r="H573" s="212" t="s">
        <v>3048</v>
      </c>
      <c r="I573" s="213" t="str">
        <f t="shared" si="16"/>
        <v>รพช.</v>
      </c>
      <c r="J573" s="211" t="s">
        <v>3100</v>
      </c>
      <c r="K573" s="214">
        <v>60</v>
      </c>
      <c r="L573" s="212" t="s">
        <v>1878</v>
      </c>
      <c r="M573" s="212" t="s">
        <v>52</v>
      </c>
      <c r="N573" s="212" t="s">
        <v>7345</v>
      </c>
      <c r="O573" s="212" t="s">
        <v>7346</v>
      </c>
      <c r="P573" s="212" t="s">
        <v>7347</v>
      </c>
      <c r="Q573" s="212" t="s">
        <v>7348</v>
      </c>
      <c r="R573" s="212" t="s">
        <v>3054</v>
      </c>
      <c r="S573" s="210" t="str">
        <f t="shared" si="17"/>
        <v>8 / อุดรธานี  / รพช. / F2</v>
      </c>
    </row>
    <row r="574" spans="1:19" hidden="1" x14ac:dyDescent="0.6">
      <c r="A574" s="99">
        <f>COUNTA($E$2:E574)</f>
        <v>573</v>
      </c>
      <c r="B574" s="211">
        <v>8</v>
      </c>
      <c r="C574" s="212" t="s">
        <v>7349</v>
      </c>
      <c r="D574" s="212" t="s">
        <v>7350</v>
      </c>
      <c r="E574" s="212" t="s">
        <v>638</v>
      </c>
      <c r="F574" s="212" t="s">
        <v>7351</v>
      </c>
      <c r="G574" s="212" t="s">
        <v>7352</v>
      </c>
      <c r="H574" s="212" t="s">
        <v>3048</v>
      </c>
      <c r="I574" s="213" t="str">
        <f t="shared" si="16"/>
        <v>รพช.</v>
      </c>
      <c r="J574" s="211" t="s">
        <v>3100</v>
      </c>
      <c r="K574" s="214">
        <v>40</v>
      </c>
      <c r="L574" s="212" t="s">
        <v>1878</v>
      </c>
      <c r="M574" s="212" t="s">
        <v>52</v>
      </c>
      <c r="N574" s="212" t="s">
        <v>7353</v>
      </c>
      <c r="O574" s="212" t="s">
        <v>7354</v>
      </c>
      <c r="P574" s="212" t="s">
        <v>7355</v>
      </c>
      <c r="Q574" s="212" t="s">
        <v>7354</v>
      </c>
      <c r="R574" s="212" t="s">
        <v>3208</v>
      </c>
      <c r="S574" s="210" t="str">
        <f t="shared" si="17"/>
        <v>8 / อุดรธานี  / รพช. / F2</v>
      </c>
    </row>
    <row r="575" spans="1:19" hidden="1" x14ac:dyDescent="0.6">
      <c r="A575" s="99">
        <f>COUNTA($E$2:E575)</f>
        <v>574</v>
      </c>
      <c r="B575" s="211">
        <v>8</v>
      </c>
      <c r="C575" s="212" t="s">
        <v>7356</v>
      </c>
      <c r="D575" s="212" t="s">
        <v>7357</v>
      </c>
      <c r="E575" s="212" t="s">
        <v>650</v>
      </c>
      <c r="F575" s="212" t="s">
        <v>7358</v>
      </c>
      <c r="G575" s="212" t="s">
        <v>7359</v>
      </c>
      <c r="H575" s="212" t="s">
        <v>3048</v>
      </c>
      <c r="I575" s="213" t="str">
        <f t="shared" si="16"/>
        <v>รพช.</v>
      </c>
      <c r="J575" s="211" t="s">
        <v>3100</v>
      </c>
      <c r="K575" s="214">
        <v>30</v>
      </c>
      <c r="L575" s="212" t="s">
        <v>1878</v>
      </c>
      <c r="M575" s="212" t="s">
        <v>52</v>
      </c>
      <c r="N575" s="212" t="s">
        <v>7360</v>
      </c>
      <c r="O575" s="212" t="s">
        <v>7361</v>
      </c>
      <c r="P575" s="212" t="s">
        <v>7362</v>
      </c>
      <c r="Q575" s="212" t="s">
        <v>7363</v>
      </c>
      <c r="R575" s="212" t="s">
        <v>3088</v>
      </c>
      <c r="S575" s="210" t="str">
        <f t="shared" si="17"/>
        <v>8 / อุดรธานี  / รพช. / F2</v>
      </c>
    </row>
    <row r="576" spans="1:19" hidden="1" x14ac:dyDescent="0.6">
      <c r="A576" s="99">
        <f>COUNTA($E$2:E576)</f>
        <v>575</v>
      </c>
      <c r="B576" s="211">
        <v>8</v>
      </c>
      <c r="C576" s="212" t="s">
        <v>7364</v>
      </c>
      <c r="D576" s="212" t="s">
        <v>7365</v>
      </c>
      <c r="E576" s="212" t="s">
        <v>643</v>
      </c>
      <c r="F576" s="212" t="s">
        <v>7366</v>
      </c>
      <c r="G576" s="212" t="s">
        <v>7367</v>
      </c>
      <c r="H576" s="212" t="s">
        <v>3048</v>
      </c>
      <c r="I576" s="213" t="str">
        <f t="shared" si="16"/>
        <v>รพช.</v>
      </c>
      <c r="J576" s="211" t="s">
        <v>3100</v>
      </c>
      <c r="K576" s="214">
        <v>55</v>
      </c>
      <c r="L576" s="212" t="s">
        <v>1878</v>
      </c>
      <c r="M576" s="212" t="s">
        <v>52</v>
      </c>
      <c r="N576" s="212" t="s">
        <v>7368</v>
      </c>
      <c r="O576" s="212" t="s">
        <v>7369</v>
      </c>
      <c r="P576" s="212" t="s">
        <v>7370</v>
      </c>
      <c r="Q576" s="212" t="s">
        <v>7369</v>
      </c>
      <c r="R576" s="212" t="s">
        <v>3088</v>
      </c>
      <c r="S576" s="210" t="str">
        <f t="shared" si="17"/>
        <v>8 / อุดรธานี  / รพช. / F2</v>
      </c>
    </row>
    <row r="577" spans="1:19" hidden="1" x14ac:dyDescent="0.6">
      <c r="A577" s="99">
        <f>COUNTA($E$2:E577)</f>
        <v>576</v>
      </c>
      <c r="B577" s="211">
        <v>8</v>
      </c>
      <c r="C577" s="212" t="s">
        <v>7371</v>
      </c>
      <c r="D577" s="212" t="s">
        <v>7372</v>
      </c>
      <c r="E577" s="212" t="s">
        <v>642</v>
      </c>
      <c r="F577" s="212" t="s">
        <v>7373</v>
      </c>
      <c r="G577" s="212" t="s">
        <v>7374</v>
      </c>
      <c r="H577" s="212" t="s">
        <v>3048</v>
      </c>
      <c r="I577" s="213" t="str">
        <f t="shared" si="16"/>
        <v>รพช.</v>
      </c>
      <c r="J577" s="211" t="s">
        <v>3100</v>
      </c>
      <c r="K577" s="214">
        <v>36</v>
      </c>
      <c r="L577" s="212" t="s">
        <v>1878</v>
      </c>
      <c r="M577" s="212" t="s">
        <v>52</v>
      </c>
      <c r="N577" s="212" t="s">
        <v>7375</v>
      </c>
      <c r="O577" s="212" t="s">
        <v>7376</v>
      </c>
      <c r="P577" s="212" t="s">
        <v>7377</v>
      </c>
      <c r="Q577" s="212" t="s">
        <v>7378</v>
      </c>
      <c r="R577" s="212" t="s">
        <v>3188</v>
      </c>
      <c r="S577" s="210" t="str">
        <f t="shared" si="17"/>
        <v>8 / อุดรธานี  / รพช. / F2</v>
      </c>
    </row>
    <row r="578" spans="1:19" hidden="1" x14ac:dyDescent="0.6">
      <c r="A578" s="99">
        <f>COUNTA($E$2:E578)</f>
        <v>577</v>
      </c>
      <c r="B578" s="211">
        <v>8</v>
      </c>
      <c r="C578" s="212" t="s">
        <v>7379</v>
      </c>
      <c r="D578" s="212" t="s">
        <v>7380</v>
      </c>
      <c r="E578" s="212" t="s">
        <v>647</v>
      </c>
      <c r="F578" s="212" t="s">
        <v>7381</v>
      </c>
      <c r="G578" s="212" t="s">
        <v>7382</v>
      </c>
      <c r="H578" s="212" t="s">
        <v>3048</v>
      </c>
      <c r="I578" s="213" t="str">
        <f t="shared" si="16"/>
        <v>รพช.</v>
      </c>
      <c r="J578" s="211" t="s">
        <v>3100</v>
      </c>
      <c r="K578" s="214">
        <v>30</v>
      </c>
      <c r="L578" s="212" t="s">
        <v>1878</v>
      </c>
      <c r="M578" s="212" t="s">
        <v>52</v>
      </c>
      <c r="N578" s="212" t="s">
        <v>7383</v>
      </c>
      <c r="O578" s="212" t="s">
        <v>7384</v>
      </c>
      <c r="P578" s="212" t="s">
        <v>7385</v>
      </c>
      <c r="Q578" s="212" t="s">
        <v>7384</v>
      </c>
      <c r="R578" s="212" t="s">
        <v>3121</v>
      </c>
      <c r="S578" s="210" t="str">
        <f t="shared" si="17"/>
        <v>8 / อุดรธานี  / รพช. / F2</v>
      </c>
    </row>
    <row r="579" spans="1:19" hidden="1" x14ac:dyDescent="0.6">
      <c r="A579" s="99">
        <f>COUNTA($E$2:E579)</f>
        <v>578</v>
      </c>
      <c r="B579" s="211">
        <v>8</v>
      </c>
      <c r="C579" s="212" t="s">
        <v>7386</v>
      </c>
      <c r="D579" s="212" t="s">
        <v>7387</v>
      </c>
      <c r="E579" s="212" t="s">
        <v>635</v>
      </c>
      <c r="F579" s="212" t="s">
        <v>7388</v>
      </c>
      <c r="G579" s="212" t="s">
        <v>7389</v>
      </c>
      <c r="H579" s="212" t="s">
        <v>3048</v>
      </c>
      <c r="I579" s="213" t="str">
        <f t="shared" ref="I579:I642" si="18">IF(H579="โรงพยาบาลศูนย์","รพศ.",IF(H579="โรงพยาบาลชุมชน","รพช.","รพท."))</f>
        <v>รพช.</v>
      </c>
      <c r="J579" s="211" t="s">
        <v>3100</v>
      </c>
      <c r="K579" s="214">
        <v>60</v>
      </c>
      <c r="L579" s="212" t="s">
        <v>1878</v>
      </c>
      <c r="M579" s="212" t="s">
        <v>52</v>
      </c>
      <c r="N579" s="212" t="s">
        <v>7390</v>
      </c>
      <c r="O579" s="212" t="s">
        <v>7391</v>
      </c>
      <c r="P579" s="212" t="s">
        <v>7392</v>
      </c>
      <c r="Q579" s="212" t="s">
        <v>7393</v>
      </c>
      <c r="R579" s="212" t="s">
        <v>3062</v>
      </c>
      <c r="S579" s="210" t="str">
        <f t="shared" ref="S579:S642" si="19">CONCATENATE(B579," / ",M579," "," / ",I579," / ",J579)</f>
        <v>8 / อุดรธานี  / รพช. / F2</v>
      </c>
    </row>
    <row r="580" spans="1:19" hidden="1" x14ac:dyDescent="0.6">
      <c r="A580" s="99">
        <f>COUNTA($E$2:E580)</f>
        <v>579</v>
      </c>
      <c r="B580" s="211">
        <v>8</v>
      </c>
      <c r="C580" s="212" t="s">
        <v>7394</v>
      </c>
      <c r="D580" s="212" t="s">
        <v>7395</v>
      </c>
      <c r="E580" s="212" t="s">
        <v>648</v>
      </c>
      <c r="F580" s="212" t="s">
        <v>7396</v>
      </c>
      <c r="G580" s="212" t="s">
        <v>7397</v>
      </c>
      <c r="H580" s="212" t="s">
        <v>3048</v>
      </c>
      <c r="I580" s="213" t="str">
        <f t="shared" si="18"/>
        <v>รพช.</v>
      </c>
      <c r="J580" s="211" t="s">
        <v>3100</v>
      </c>
      <c r="K580" s="214">
        <v>30</v>
      </c>
      <c r="L580" s="212" t="s">
        <v>1878</v>
      </c>
      <c r="M580" s="212" t="s">
        <v>52</v>
      </c>
      <c r="N580" s="212" t="s">
        <v>7398</v>
      </c>
      <c r="O580" s="212" t="s">
        <v>6567</v>
      </c>
      <c r="P580" s="212" t="s">
        <v>7399</v>
      </c>
      <c r="Q580" s="212" t="s">
        <v>7400</v>
      </c>
      <c r="R580" s="212" t="s">
        <v>3300</v>
      </c>
      <c r="S580" s="210" t="str">
        <f t="shared" si="19"/>
        <v>8 / อุดรธานี  / รพช. / F2</v>
      </c>
    </row>
    <row r="581" spans="1:19" hidden="1" x14ac:dyDescent="0.6">
      <c r="A581" s="99">
        <f>COUNTA($E$2:E581)</f>
        <v>580</v>
      </c>
      <c r="B581" s="211">
        <v>8</v>
      </c>
      <c r="C581" s="212" t="s">
        <v>7401</v>
      </c>
      <c r="D581" s="212" t="s">
        <v>7402</v>
      </c>
      <c r="E581" s="212" t="s">
        <v>652</v>
      </c>
      <c r="F581" s="212" t="s">
        <v>7403</v>
      </c>
      <c r="G581" s="212" t="s">
        <v>7404</v>
      </c>
      <c r="H581" s="212" t="s">
        <v>3048</v>
      </c>
      <c r="I581" s="213" t="str">
        <f t="shared" si="18"/>
        <v>รพช.</v>
      </c>
      <c r="J581" s="211" t="s">
        <v>3183</v>
      </c>
      <c r="K581" s="214">
        <v>30</v>
      </c>
      <c r="L581" s="212" t="s">
        <v>1878</v>
      </c>
      <c r="M581" s="212" t="s">
        <v>52</v>
      </c>
      <c r="N581" s="212" t="s">
        <v>7405</v>
      </c>
      <c r="O581" s="212" t="s">
        <v>7406</v>
      </c>
      <c r="P581" s="212" t="s">
        <v>7407</v>
      </c>
      <c r="Q581" s="212" t="s">
        <v>7408</v>
      </c>
      <c r="R581" s="212" t="s">
        <v>3300</v>
      </c>
      <c r="S581" s="210" t="str">
        <f t="shared" si="19"/>
        <v>8 / อุดรธานี  / รพช. / F3</v>
      </c>
    </row>
    <row r="582" spans="1:19" hidden="1" x14ac:dyDescent="0.6">
      <c r="A582" s="99">
        <f>COUNTA($E$2:E582)</f>
        <v>581</v>
      </c>
      <c r="B582" s="211">
        <v>8</v>
      </c>
      <c r="C582" s="212" t="s">
        <v>7409</v>
      </c>
      <c r="D582" s="212" t="s">
        <v>7410</v>
      </c>
      <c r="E582" s="212" t="s">
        <v>653</v>
      </c>
      <c r="F582" s="212" t="s">
        <v>7411</v>
      </c>
      <c r="G582" s="212" t="s">
        <v>7412</v>
      </c>
      <c r="H582" s="212" t="s">
        <v>3048</v>
      </c>
      <c r="I582" s="213" t="str">
        <f t="shared" si="18"/>
        <v>รพช.</v>
      </c>
      <c r="J582" s="211" t="s">
        <v>3183</v>
      </c>
      <c r="K582" s="214">
        <v>30</v>
      </c>
      <c r="L582" s="212" t="s">
        <v>1878</v>
      </c>
      <c r="M582" s="212" t="s">
        <v>52</v>
      </c>
      <c r="N582" s="212" t="s">
        <v>7413</v>
      </c>
      <c r="O582" s="212" t="s">
        <v>7414</v>
      </c>
      <c r="P582" s="212" t="s">
        <v>7415</v>
      </c>
      <c r="Q582" s="212" t="s">
        <v>7416</v>
      </c>
      <c r="R582" s="212" t="s">
        <v>3146</v>
      </c>
      <c r="S582" s="210" t="str">
        <f t="shared" si="19"/>
        <v>8 / อุดรธานี  / รพช. / F3</v>
      </c>
    </row>
    <row r="583" spans="1:19" hidden="1" x14ac:dyDescent="0.6">
      <c r="A583" s="99">
        <f>COUNTA($E$2:E583)</f>
        <v>582</v>
      </c>
      <c r="B583" s="211">
        <v>8</v>
      </c>
      <c r="C583" s="212" t="s">
        <v>7417</v>
      </c>
      <c r="D583" s="212" t="s">
        <v>7418</v>
      </c>
      <c r="E583" s="212" t="s">
        <v>637</v>
      </c>
      <c r="F583" s="212" t="s">
        <v>7419</v>
      </c>
      <c r="G583" s="212" t="s">
        <v>7420</v>
      </c>
      <c r="H583" s="212" t="s">
        <v>3048</v>
      </c>
      <c r="I583" s="213" t="str">
        <f t="shared" si="18"/>
        <v>รพช.</v>
      </c>
      <c r="J583" s="211" t="s">
        <v>3183</v>
      </c>
      <c r="K583" s="214">
        <v>8</v>
      </c>
      <c r="L583" s="212" t="s">
        <v>1878</v>
      </c>
      <c r="M583" s="212" t="s">
        <v>52</v>
      </c>
      <c r="N583" s="212" t="s">
        <v>7280</v>
      </c>
      <c r="O583" s="212" t="s">
        <v>7281</v>
      </c>
      <c r="P583" s="212" t="s">
        <v>7421</v>
      </c>
      <c r="Q583" s="212" t="s">
        <v>7422</v>
      </c>
      <c r="R583" s="212" t="s">
        <v>3121</v>
      </c>
      <c r="S583" s="210" t="str">
        <f t="shared" si="19"/>
        <v>8 / อุดรธานี  / รพช. / F3</v>
      </c>
    </row>
    <row r="584" spans="1:19" hidden="1" x14ac:dyDescent="0.6">
      <c r="A584" s="99">
        <f>COUNTA($E$2:E584)</f>
        <v>583</v>
      </c>
      <c r="B584" s="211">
        <v>9</v>
      </c>
      <c r="C584" s="212" t="s">
        <v>7423</v>
      </c>
      <c r="D584" s="212" t="s">
        <v>7424</v>
      </c>
      <c r="E584" s="212" t="s">
        <v>655</v>
      </c>
      <c r="F584" s="212" t="s">
        <v>7425</v>
      </c>
      <c r="G584" s="212" t="s">
        <v>7426</v>
      </c>
      <c r="H584" s="212" t="s">
        <v>3036</v>
      </c>
      <c r="I584" s="213" t="str">
        <f t="shared" si="18"/>
        <v>รพศ.</v>
      </c>
      <c r="J584" s="211" t="s">
        <v>3037</v>
      </c>
      <c r="K584" s="214">
        <v>684</v>
      </c>
      <c r="L584" s="212" t="s">
        <v>7427</v>
      </c>
      <c r="M584" s="212" t="s">
        <v>53</v>
      </c>
      <c r="N584" s="212" t="s">
        <v>7428</v>
      </c>
      <c r="O584" s="212" t="s">
        <v>7429</v>
      </c>
      <c r="P584" s="212" t="s">
        <v>7430</v>
      </c>
      <c r="Q584" s="212" t="s">
        <v>3929</v>
      </c>
      <c r="R584" s="212" t="s">
        <v>3062</v>
      </c>
      <c r="S584" s="210" t="str">
        <f t="shared" si="19"/>
        <v>9 / ชัยภูมิ  / รพศ. / A</v>
      </c>
    </row>
    <row r="585" spans="1:19" hidden="1" x14ac:dyDescent="0.6">
      <c r="A585" s="99">
        <f>COUNTA($E$2:E585)</f>
        <v>584</v>
      </c>
      <c r="B585" s="211">
        <v>9</v>
      </c>
      <c r="C585" s="212" t="s">
        <v>7431</v>
      </c>
      <c r="D585" s="212" t="s">
        <v>7432</v>
      </c>
      <c r="E585" s="212" t="s">
        <v>664</v>
      </c>
      <c r="F585" s="212" t="s">
        <v>7433</v>
      </c>
      <c r="G585" s="212" t="s">
        <v>7434</v>
      </c>
      <c r="H585" s="212" t="s">
        <v>3202</v>
      </c>
      <c r="I585" s="213" t="str">
        <f t="shared" si="18"/>
        <v>รพท.</v>
      </c>
      <c r="J585" s="211" t="s">
        <v>3203</v>
      </c>
      <c r="K585" s="214">
        <v>300</v>
      </c>
      <c r="L585" s="212" t="s">
        <v>7427</v>
      </c>
      <c r="M585" s="212" t="s">
        <v>53</v>
      </c>
      <c r="N585" s="212" t="s">
        <v>7435</v>
      </c>
      <c r="O585" s="212" t="s">
        <v>7436</v>
      </c>
      <c r="P585" s="212" t="s">
        <v>7437</v>
      </c>
      <c r="Q585" s="212" t="s">
        <v>7438</v>
      </c>
      <c r="R585" s="212" t="s">
        <v>3121</v>
      </c>
      <c r="S585" s="210" t="str">
        <f t="shared" si="19"/>
        <v>9 / ชัยภูมิ  / รพท. / M1</v>
      </c>
    </row>
    <row r="586" spans="1:19" hidden="1" x14ac:dyDescent="0.6">
      <c r="A586" s="99">
        <f>COUNTA($E$2:E586)</f>
        <v>585</v>
      </c>
      <c r="B586" s="211">
        <v>9</v>
      </c>
      <c r="C586" s="212" t="s">
        <v>7439</v>
      </c>
      <c r="D586" s="212" t="s">
        <v>7440</v>
      </c>
      <c r="E586" s="212" t="s">
        <v>666</v>
      </c>
      <c r="F586" s="212" t="s">
        <v>7441</v>
      </c>
      <c r="G586" s="212" t="s">
        <v>7442</v>
      </c>
      <c r="H586" s="212" t="s">
        <v>3048</v>
      </c>
      <c r="I586" s="213" t="str">
        <f t="shared" si="18"/>
        <v>รพช.</v>
      </c>
      <c r="J586" s="211" t="s">
        <v>3049</v>
      </c>
      <c r="K586" s="214">
        <v>120</v>
      </c>
      <c r="L586" s="212" t="s">
        <v>7427</v>
      </c>
      <c r="M586" s="212" t="s">
        <v>53</v>
      </c>
      <c r="N586" s="212" t="s">
        <v>7443</v>
      </c>
      <c r="O586" s="212" t="s">
        <v>7444</v>
      </c>
      <c r="P586" s="212" t="s">
        <v>7445</v>
      </c>
      <c r="Q586" s="212" t="s">
        <v>7446</v>
      </c>
      <c r="R586" s="212" t="s">
        <v>3054</v>
      </c>
      <c r="S586" s="210" t="str">
        <f t="shared" si="19"/>
        <v>9 / ชัยภูมิ  / รพช. / M2</v>
      </c>
    </row>
    <row r="587" spans="1:19" hidden="1" x14ac:dyDescent="0.6">
      <c r="A587" s="99">
        <f>COUNTA($E$2:E587)</f>
        <v>586</v>
      </c>
      <c r="B587" s="211">
        <v>9</v>
      </c>
      <c r="C587" s="212" t="s">
        <v>7447</v>
      </c>
      <c r="D587" s="212" t="s">
        <v>7448</v>
      </c>
      <c r="E587" s="212" t="s">
        <v>660</v>
      </c>
      <c r="F587" s="212" t="s">
        <v>7449</v>
      </c>
      <c r="G587" s="212" t="s">
        <v>7450</v>
      </c>
      <c r="H587" s="212" t="s">
        <v>3048</v>
      </c>
      <c r="I587" s="213" t="str">
        <f t="shared" si="18"/>
        <v>รพช.</v>
      </c>
      <c r="J587" s="211" t="s">
        <v>3049</v>
      </c>
      <c r="K587" s="214">
        <v>90</v>
      </c>
      <c r="L587" s="212" t="s">
        <v>7427</v>
      </c>
      <c r="M587" s="212" t="s">
        <v>53</v>
      </c>
      <c r="N587" s="212" t="s">
        <v>7451</v>
      </c>
      <c r="O587" s="212" t="s">
        <v>7452</v>
      </c>
      <c r="P587" s="212" t="s">
        <v>7453</v>
      </c>
      <c r="Q587" s="212" t="s">
        <v>7454</v>
      </c>
      <c r="R587" s="212" t="s">
        <v>3054</v>
      </c>
      <c r="S587" s="210" t="str">
        <f t="shared" si="19"/>
        <v>9 / ชัยภูมิ  / รพช. / M2</v>
      </c>
    </row>
    <row r="588" spans="1:19" hidden="1" x14ac:dyDescent="0.6">
      <c r="A588" s="99">
        <f>COUNTA($E$2:E588)</f>
        <v>587</v>
      </c>
      <c r="B588" s="211">
        <v>9</v>
      </c>
      <c r="C588" s="212" t="s">
        <v>7455</v>
      </c>
      <c r="D588" s="212" t="s">
        <v>7456</v>
      </c>
      <c r="E588" s="212" t="s">
        <v>659</v>
      </c>
      <c r="F588" s="212" t="s">
        <v>7457</v>
      </c>
      <c r="G588" s="212" t="s">
        <v>7458</v>
      </c>
      <c r="H588" s="212" t="s">
        <v>3048</v>
      </c>
      <c r="I588" s="213" t="str">
        <f t="shared" si="18"/>
        <v>รพช.</v>
      </c>
      <c r="J588" s="211" t="s">
        <v>3049</v>
      </c>
      <c r="K588" s="214">
        <v>202</v>
      </c>
      <c r="L588" s="212" t="s">
        <v>7427</v>
      </c>
      <c r="M588" s="212" t="s">
        <v>53</v>
      </c>
      <c r="N588" s="212" t="s">
        <v>7459</v>
      </c>
      <c r="O588" s="212" t="s">
        <v>7460</v>
      </c>
      <c r="P588" s="212" t="s">
        <v>7461</v>
      </c>
      <c r="Q588" s="212" t="s">
        <v>7460</v>
      </c>
      <c r="R588" s="212" t="s">
        <v>3208</v>
      </c>
      <c r="S588" s="210" t="str">
        <f t="shared" si="19"/>
        <v>9 / ชัยภูมิ  / รพช. / M2</v>
      </c>
    </row>
    <row r="589" spans="1:19" hidden="1" x14ac:dyDescent="0.6">
      <c r="A589" s="99">
        <f>COUNTA($E$2:E589)</f>
        <v>588</v>
      </c>
      <c r="B589" s="211">
        <v>9</v>
      </c>
      <c r="C589" s="212" t="s">
        <v>7462</v>
      </c>
      <c r="D589" s="212" t="s">
        <v>7463</v>
      </c>
      <c r="E589" s="212" t="s">
        <v>661</v>
      </c>
      <c r="F589" s="212" t="s">
        <v>7464</v>
      </c>
      <c r="G589" s="212" t="s">
        <v>7465</v>
      </c>
      <c r="H589" s="212" t="s">
        <v>3048</v>
      </c>
      <c r="I589" s="213" t="str">
        <f t="shared" si="18"/>
        <v>รพช.</v>
      </c>
      <c r="J589" s="211" t="s">
        <v>3076</v>
      </c>
      <c r="K589" s="214">
        <v>73</v>
      </c>
      <c r="L589" s="212" t="s">
        <v>7427</v>
      </c>
      <c r="M589" s="212" t="s">
        <v>53</v>
      </c>
      <c r="N589" s="212" t="s">
        <v>7466</v>
      </c>
      <c r="O589" s="212" t="s">
        <v>7467</v>
      </c>
      <c r="P589" s="212" t="s">
        <v>7468</v>
      </c>
      <c r="Q589" s="212" t="s">
        <v>7469</v>
      </c>
      <c r="R589" s="212" t="s">
        <v>3054</v>
      </c>
      <c r="S589" s="210" t="str">
        <f t="shared" si="19"/>
        <v>9 / ชัยภูมิ  / รพช. / F1</v>
      </c>
    </row>
    <row r="590" spans="1:19" hidden="1" x14ac:dyDescent="0.6">
      <c r="A590" s="99">
        <f>COUNTA($E$2:E590)</f>
        <v>589</v>
      </c>
      <c r="B590" s="211">
        <v>9</v>
      </c>
      <c r="C590" s="212" t="s">
        <v>7470</v>
      </c>
      <c r="D590" s="212" t="s">
        <v>7471</v>
      </c>
      <c r="E590" s="212" t="s">
        <v>658</v>
      </c>
      <c r="F590" s="212" t="s">
        <v>7472</v>
      </c>
      <c r="G590" s="212" t="s">
        <v>7473</v>
      </c>
      <c r="H590" s="212" t="s">
        <v>3048</v>
      </c>
      <c r="I590" s="213" t="str">
        <f t="shared" si="18"/>
        <v>รพช.</v>
      </c>
      <c r="J590" s="211" t="s">
        <v>3100</v>
      </c>
      <c r="K590" s="214">
        <v>67</v>
      </c>
      <c r="L590" s="212" t="s">
        <v>7427</v>
      </c>
      <c r="M590" s="212" t="s">
        <v>53</v>
      </c>
      <c r="N590" s="212" t="s">
        <v>7474</v>
      </c>
      <c r="O590" s="212" t="s">
        <v>7475</v>
      </c>
      <c r="P590" s="212" t="s">
        <v>7476</v>
      </c>
      <c r="Q590" s="212" t="s">
        <v>7477</v>
      </c>
      <c r="R590" s="212" t="s">
        <v>3054</v>
      </c>
      <c r="S590" s="210" t="str">
        <f t="shared" si="19"/>
        <v>9 / ชัยภูมิ  / รพช. / F2</v>
      </c>
    </row>
    <row r="591" spans="1:19" hidden="1" x14ac:dyDescent="0.6">
      <c r="A591" s="99">
        <f>COUNTA($E$2:E591)</f>
        <v>590</v>
      </c>
      <c r="B591" s="211">
        <v>9</v>
      </c>
      <c r="C591" s="212" t="s">
        <v>7478</v>
      </c>
      <c r="D591" s="212" t="s">
        <v>7479</v>
      </c>
      <c r="E591" s="212" t="s">
        <v>657</v>
      </c>
      <c r="F591" s="212" t="s">
        <v>7480</v>
      </c>
      <c r="G591" s="212" t="s">
        <v>7481</v>
      </c>
      <c r="H591" s="212" t="s">
        <v>3048</v>
      </c>
      <c r="I591" s="213" t="str">
        <f t="shared" si="18"/>
        <v>รพช.</v>
      </c>
      <c r="J591" s="211" t="s">
        <v>3100</v>
      </c>
      <c r="K591" s="214">
        <v>45</v>
      </c>
      <c r="L591" s="212" t="s">
        <v>7427</v>
      </c>
      <c r="M591" s="212" t="s">
        <v>53</v>
      </c>
      <c r="N591" s="212" t="s">
        <v>7482</v>
      </c>
      <c r="O591" s="212" t="s">
        <v>7036</v>
      </c>
      <c r="P591" s="212" t="s">
        <v>7483</v>
      </c>
      <c r="Q591" s="212" t="s">
        <v>7036</v>
      </c>
      <c r="R591" s="212" t="s">
        <v>3155</v>
      </c>
      <c r="S591" s="210" t="str">
        <f t="shared" si="19"/>
        <v>9 / ชัยภูมิ  / รพช. / F2</v>
      </c>
    </row>
    <row r="592" spans="1:19" hidden="1" x14ac:dyDescent="0.6">
      <c r="A592" s="99">
        <f>COUNTA($E$2:E592)</f>
        <v>591</v>
      </c>
      <c r="B592" s="211">
        <v>9</v>
      </c>
      <c r="C592" s="212" t="s">
        <v>7484</v>
      </c>
      <c r="D592" s="212" t="s">
        <v>7485</v>
      </c>
      <c r="E592" s="212" t="s">
        <v>667</v>
      </c>
      <c r="F592" s="212" t="s">
        <v>7486</v>
      </c>
      <c r="G592" s="212" t="s">
        <v>7487</v>
      </c>
      <c r="H592" s="212" t="s">
        <v>3048</v>
      </c>
      <c r="I592" s="213" t="str">
        <f t="shared" si="18"/>
        <v>รพช.</v>
      </c>
      <c r="J592" s="211" t="s">
        <v>3100</v>
      </c>
      <c r="K592" s="214">
        <v>62</v>
      </c>
      <c r="L592" s="212" t="s">
        <v>7427</v>
      </c>
      <c r="M592" s="212" t="s">
        <v>53</v>
      </c>
      <c r="N592" s="212" t="s">
        <v>7488</v>
      </c>
      <c r="O592" s="212" t="s">
        <v>7489</v>
      </c>
      <c r="P592" s="212" t="s">
        <v>7490</v>
      </c>
      <c r="Q592" s="212" t="s">
        <v>7491</v>
      </c>
      <c r="R592" s="212" t="s">
        <v>3062</v>
      </c>
      <c r="S592" s="210" t="str">
        <f t="shared" si="19"/>
        <v>9 / ชัยภูมิ  / รพช. / F2</v>
      </c>
    </row>
    <row r="593" spans="1:19" hidden="1" x14ac:dyDescent="0.6">
      <c r="A593" s="99">
        <f>COUNTA($E$2:E593)</f>
        <v>592</v>
      </c>
      <c r="B593" s="211">
        <v>9</v>
      </c>
      <c r="C593" s="212" t="s">
        <v>7492</v>
      </c>
      <c r="D593" s="212" t="s">
        <v>7493</v>
      </c>
      <c r="E593" s="212" t="s">
        <v>663</v>
      </c>
      <c r="F593" s="212" t="s">
        <v>7494</v>
      </c>
      <c r="G593" s="212" t="s">
        <v>7495</v>
      </c>
      <c r="H593" s="212" t="s">
        <v>3048</v>
      </c>
      <c r="I593" s="213" t="str">
        <f t="shared" si="18"/>
        <v>รพช.</v>
      </c>
      <c r="J593" s="211" t="s">
        <v>3100</v>
      </c>
      <c r="K593" s="214">
        <v>45</v>
      </c>
      <c r="L593" s="212" t="s">
        <v>7427</v>
      </c>
      <c r="M593" s="212" t="s">
        <v>53</v>
      </c>
      <c r="N593" s="212" t="s">
        <v>7496</v>
      </c>
      <c r="O593" s="212" t="s">
        <v>7497</v>
      </c>
      <c r="P593" s="212" t="s">
        <v>7498</v>
      </c>
      <c r="Q593" s="212" t="s">
        <v>7499</v>
      </c>
      <c r="R593" s="212" t="s">
        <v>3054</v>
      </c>
      <c r="S593" s="210" t="str">
        <f t="shared" si="19"/>
        <v>9 / ชัยภูมิ  / รพช. / F2</v>
      </c>
    </row>
    <row r="594" spans="1:19" hidden="1" x14ac:dyDescent="0.6">
      <c r="A594" s="99">
        <f>COUNTA($E$2:E594)</f>
        <v>593</v>
      </c>
      <c r="B594" s="211">
        <v>9</v>
      </c>
      <c r="C594" s="212" t="s">
        <v>7500</v>
      </c>
      <c r="D594" s="212" t="s">
        <v>7501</v>
      </c>
      <c r="E594" s="212" t="s">
        <v>669</v>
      </c>
      <c r="F594" s="212" t="s">
        <v>7502</v>
      </c>
      <c r="G594" s="212" t="s">
        <v>7503</v>
      </c>
      <c r="H594" s="212" t="s">
        <v>3048</v>
      </c>
      <c r="I594" s="213" t="str">
        <f t="shared" si="18"/>
        <v>รพช.</v>
      </c>
      <c r="J594" s="211" t="s">
        <v>3100</v>
      </c>
      <c r="K594" s="214">
        <v>40</v>
      </c>
      <c r="L594" s="212" t="s">
        <v>7427</v>
      </c>
      <c r="M594" s="212" t="s">
        <v>53</v>
      </c>
      <c r="N594" s="212" t="s">
        <v>7504</v>
      </c>
      <c r="O594" s="212" t="s">
        <v>7505</v>
      </c>
      <c r="P594" s="212" t="s">
        <v>7506</v>
      </c>
      <c r="Q594" s="212" t="s">
        <v>7507</v>
      </c>
      <c r="R594" s="212" t="s">
        <v>3062</v>
      </c>
      <c r="S594" s="210" t="str">
        <f t="shared" si="19"/>
        <v>9 / ชัยภูมิ  / รพช. / F2</v>
      </c>
    </row>
    <row r="595" spans="1:19" hidden="1" x14ac:dyDescent="0.6">
      <c r="A595" s="99">
        <f>COUNTA($E$2:E595)</f>
        <v>594</v>
      </c>
      <c r="B595" s="211">
        <v>9</v>
      </c>
      <c r="C595" s="212" t="s">
        <v>7508</v>
      </c>
      <c r="D595" s="212" t="s">
        <v>7509</v>
      </c>
      <c r="E595" s="212" t="s">
        <v>656</v>
      </c>
      <c r="F595" s="212" t="s">
        <v>7510</v>
      </c>
      <c r="G595" s="212" t="s">
        <v>7511</v>
      </c>
      <c r="H595" s="212" t="s">
        <v>3048</v>
      </c>
      <c r="I595" s="213" t="str">
        <f t="shared" si="18"/>
        <v>รพช.</v>
      </c>
      <c r="J595" s="211" t="s">
        <v>3100</v>
      </c>
      <c r="K595" s="214">
        <v>63</v>
      </c>
      <c r="L595" s="212" t="s">
        <v>7427</v>
      </c>
      <c r="M595" s="212" t="s">
        <v>53</v>
      </c>
      <c r="N595" s="212" t="s">
        <v>7512</v>
      </c>
      <c r="O595" s="212" t="s">
        <v>7513</v>
      </c>
      <c r="P595" s="212" t="s">
        <v>7514</v>
      </c>
      <c r="Q595" s="212" t="s">
        <v>7513</v>
      </c>
      <c r="R595" s="212" t="s">
        <v>3054</v>
      </c>
      <c r="S595" s="210" t="str">
        <f t="shared" si="19"/>
        <v>9 / ชัยภูมิ  / รพช. / F2</v>
      </c>
    </row>
    <row r="596" spans="1:19" hidden="1" x14ac:dyDescent="0.6">
      <c r="A596" s="99">
        <f>COUNTA($E$2:E596)</f>
        <v>595</v>
      </c>
      <c r="B596" s="211">
        <v>9</v>
      </c>
      <c r="C596" s="212" t="s">
        <v>7515</v>
      </c>
      <c r="D596" s="212" t="s">
        <v>7516</v>
      </c>
      <c r="E596" s="212" t="s">
        <v>665</v>
      </c>
      <c r="F596" s="212" t="s">
        <v>7517</v>
      </c>
      <c r="G596" s="212" t="s">
        <v>7518</v>
      </c>
      <c r="H596" s="212" t="s">
        <v>3048</v>
      </c>
      <c r="I596" s="213" t="str">
        <f t="shared" si="18"/>
        <v>รพช.</v>
      </c>
      <c r="J596" s="211" t="s">
        <v>3100</v>
      </c>
      <c r="K596" s="214">
        <v>36</v>
      </c>
      <c r="L596" s="212" t="s">
        <v>7427</v>
      </c>
      <c r="M596" s="212" t="s">
        <v>53</v>
      </c>
      <c r="N596" s="212" t="s">
        <v>7519</v>
      </c>
      <c r="O596" s="212" t="s">
        <v>7520</v>
      </c>
      <c r="P596" s="212" t="s">
        <v>7521</v>
      </c>
      <c r="Q596" s="212" t="s">
        <v>7520</v>
      </c>
      <c r="R596" s="212" t="s">
        <v>3146</v>
      </c>
      <c r="S596" s="210" t="str">
        <f t="shared" si="19"/>
        <v>9 / ชัยภูมิ  / รพช. / F2</v>
      </c>
    </row>
    <row r="597" spans="1:19" hidden="1" x14ac:dyDescent="0.6">
      <c r="A597" s="99">
        <f>COUNTA($E$2:E597)</f>
        <v>596</v>
      </c>
      <c r="B597" s="211">
        <v>9</v>
      </c>
      <c r="C597" s="212" t="s">
        <v>7522</v>
      </c>
      <c r="D597" s="212" t="s">
        <v>7523</v>
      </c>
      <c r="E597" s="212" t="s">
        <v>668</v>
      </c>
      <c r="F597" s="212" t="s">
        <v>7524</v>
      </c>
      <c r="G597" s="212" t="s">
        <v>7525</v>
      </c>
      <c r="H597" s="212" t="s">
        <v>3048</v>
      </c>
      <c r="I597" s="213" t="str">
        <f t="shared" si="18"/>
        <v>รพช.</v>
      </c>
      <c r="J597" s="211" t="s">
        <v>3100</v>
      </c>
      <c r="K597" s="214">
        <v>42</v>
      </c>
      <c r="L597" s="212" t="s">
        <v>7427</v>
      </c>
      <c r="M597" s="212" t="s">
        <v>53</v>
      </c>
      <c r="N597" s="212" t="s">
        <v>7526</v>
      </c>
      <c r="O597" s="212" t="s">
        <v>7527</v>
      </c>
      <c r="P597" s="212" t="s">
        <v>7528</v>
      </c>
      <c r="Q597" s="212" t="s">
        <v>7529</v>
      </c>
      <c r="R597" s="212" t="s">
        <v>3146</v>
      </c>
      <c r="S597" s="210" t="str">
        <f t="shared" si="19"/>
        <v>9 / ชัยภูมิ  / รพช. / F2</v>
      </c>
    </row>
    <row r="598" spans="1:19" hidden="1" x14ac:dyDescent="0.6">
      <c r="A598" s="99">
        <f>COUNTA($E$2:E598)</f>
        <v>597</v>
      </c>
      <c r="B598" s="211">
        <v>9</v>
      </c>
      <c r="C598" s="212" t="s">
        <v>7530</v>
      </c>
      <c r="D598" s="212" t="s">
        <v>7531</v>
      </c>
      <c r="E598" s="212" t="s">
        <v>662</v>
      </c>
      <c r="F598" s="212" t="s">
        <v>7532</v>
      </c>
      <c r="G598" s="212" t="s">
        <v>7533</v>
      </c>
      <c r="H598" s="212" t="s">
        <v>3048</v>
      </c>
      <c r="I598" s="213" t="str">
        <f t="shared" si="18"/>
        <v>รพช.</v>
      </c>
      <c r="J598" s="211" t="s">
        <v>3100</v>
      </c>
      <c r="K598" s="214">
        <v>40</v>
      </c>
      <c r="L598" s="212" t="s">
        <v>7427</v>
      </c>
      <c r="M598" s="212" t="s">
        <v>53</v>
      </c>
      <c r="N598" s="212" t="s">
        <v>7534</v>
      </c>
      <c r="O598" s="212" t="s">
        <v>7535</v>
      </c>
      <c r="P598" s="212" t="s">
        <v>7536</v>
      </c>
      <c r="Q598" s="212" t="s">
        <v>7535</v>
      </c>
      <c r="R598" s="212" t="s">
        <v>3054</v>
      </c>
      <c r="S598" s="210" t="str">
        <f t="shared" si="19"/>
        <v>9 / ชัยภูมิ  / รพช. / F2</v>
      </c>
    </row>
    <row r="599" spans="1:19" hidden="1" x14ac:dyDescent="0.6">
      <c r="A599" s="99">
        <f>COUNTA($E$2:E599)</f>
        <v>598</v>
      </c>
      <c r="B599" s="211">
        <v>9</v>
      </c>
      <c r="C599" s="212" t="s">
        <v>7537</v>
      </c>
      <c r="D599" s="212" t="s">
        <v>7538</v>
      </c>
      <c r="E599" s="212" t="s">
        <v>654</v>
      </c>
      <c r="F599" s="212" t="s">
        <v>7539</v>
      </c>
      <c r="G599" s="212" t="s">
        <v>7540</v>
      </c>
      <c r="H599" s="212" t="s">
        <v>3048</v>
      </c>
      <c r="I599" s="213" t="str">
        <f t="shared" si="18"/>
        <v>รพช.</v>
      </c>
      <c r="J599" s="211" t="s">
        <v>3183</v>
      </c>
      <c r="K599" s="214">
        <v>30</v>
      </c>
      <c r="L599" s="212" t="s">
        <v>7427</v>
      </c>
      <c r="M599" s="212" t="s">
        <v>53</v>
      </c>
      <c r="N599" s="212" t="s">
        <v>7541</v>
      </c>
      <c r="O599" s="212" t="s">
        <v>7542</v>
      </c>
      <c r="P599" s="212" t="s">
        <v>7543</v>
      </c>
      <c r="Q599" s="212" t="s">
        <v>7542</v>
      </c>
      <c r="R599" s="212" t="s">
        <v>3054</v>
      </c>
      <c r="S599" s="210" t="str">
        <f t="shared" si="19"/>
        <v>9 / ชัยภูมิ  / รพช. / F3</v>
      </c>
    </row>
    <row r="600" spans="1:19" hidden="1" x14ac:dyDescent="0.6">
      <c r="A600" s="99">
        <f>COUNTA($E$2:E600)</f>
        <v>599</v>
      </c>
      <c r="B600" s="211">
        <v>9</v>
      </c>
      <c r="C600" s="212" t="s">
        <v>7544</v>
      </c>
      <c r="D600" s="212" t="s">
        <v>7545</v>
      </c>
      <c r="E600" s="212" t="s">
        <v>671</v>
      </c>
      <c r="F600" s="212" t="s">
        <v>7546</v>
      </c>
      <c r="G600" s="212" t="s">
        <v>7547</v>
      </c>
      <c r="H600" s="212" t="s">
        <v>3036</v>
      </c>
      <c r="I600" s="213" t="str">
        <f t="shared" si="18"/>
        <v>รพศ.</v>
      </c>
      <c r="J600" s="211" t="s">
        <v>3037</v>
      </c>
      <c r="K600" s="214">
        <v>1387</v>
      </c>
      <c r="L600" s="212" t="s">
        <v>7548</v>
      </c>
      <c r="M600" s="212" t="s">
        <v>54</v>
      </c>
      <c r="N600" s="212" t="s">
        <v>7549</v>
      </c>
      <c r="O600" s="212" t="s">
        <v>7550</v>
      </c>
      <c r="P600" s="212" t="s">
        <v>7551</v>
      </c>
      <c r="Q600" s="212" t="s">
        <v>3929</v>
      </c>
      <c r="R600" s="212" t="s">
        <v>3043</v>
      </c>
      <c r="S600" s="210" t="str">
        <f t="shared" si="19"/>
        <v>9 / นครราชสีมา  / รพศ. / A</v>
      </c>
    </row>
    <row r="601" spans="1:19" hidden="1" x14ac:dyDescent="0.6">
      <c r="A601" s="99">
        <f>COUNTA($E$2:E601)</f>
        <v>600</v>
      </c>
      <c r="B601" s="211">
        <v>9</v>
      </c>
      <c r="C601" s="212" t="s">
        <v>7552</v>
      </c>
      <c r="D601" s="212" t="s">
        <v>7553</v>
      </c>
      <c r="E601" s="212" t="s">
        <v>691</v>
      </c>
      <c r="F601" s="212" t="s">
        <v>7554</v>
      </c>
      <c r="G601" s="212" t="s">
        <v>7555</v>
      </c>
      <c r="H601" s="212" t="s">
        <v>3202</v>
      </c>
      <c r="I601" s="213" t="str">
        <f t="shared" si="18"/>
        <v>รพท.</v>
      </c>
      <c r="J601" s="211" t="s">
        <v>3387</v>
      </c>
      <c r="K601" s="214">
        <v>307</v>
      </c>
      <c r="L601" s="212" t="s">
        <v>7548</v>
      </c>
      <c r="M601" s="212" t="s">
        <v>54</v>
      </c>
      <c r="N601" s="212" t="s">
        <v>7556</v>
      </c>
      <c r="O601" s="212" t="s">
        <v>7557</v>
      </c>
      <c r="P601" s="212" t="s">
        <v>7558</v>
      </c>
      <c r="Q601" s="212" t="s">
        <v>7557</v>
      </c>
      <c r="R601" s="212" t="s">
        <v>3043</v>
      </c>
      <c r="S601" s="210" t="str">
        <f t="shared" si="19"/>
        <v>9 / นครราชสีมา  / รพท. / S</v>
      </c>
    </row>
    <row r="602" spans="1:19" hidden="1" x14ac:dyDescent="0.6">
      <c r="A602" s="99">
        <f>COUNTA($E$2:E602)</f>
        <v>601</v>
      </c>
      <c r="B602" s="211">
        <v>9</v>
      </c>
      <c r="C602" s="212" t="s">
        <v>7559</v>
      </c>
      <c r="D602" s="212" t="s">
        <v>7560</v>
      </c>
      <c r="E602" s="212" t="s">
        <v>701</v>
      </c>
      <c r="F602" s="212" t="s">
        <v>7561</v>
      </c>
      <c r="G602" s="212" t="s">
        <v>7562</v>
      </c>
      <c r="H602" s="212" t="s">
        <v>3202</v>
      </c>
      <c r="I602" s="213" t="str">
        <f t="shared" si="18"/>
        <v>รพท.</v>
      </c>
      <c r="J602" s="211" t="s">
        <v>3203</v>
      </c>
      <c r="K602" s="214">
        <v>290</v>
      </c>
      <c r="L602" s="212" t="s">
        <v>7548</v>
      </c>
      <c r="M602" s="212" t="s">
        <v>54</v>
      </c>
      <c r="N602" s="212" t="s">
        <v>7549</v>
      </c>
      <c r="O602" s="212" t="s">
        <v>7550</v>
      </c>
      <c r="P602" s="212" t="s">
        <v>7563</v>
      </c>
      <c r="Q602" s="212" t="s">
        <v>7564</v>
      </c>
      <c r="R602" s="212" t="s">
        <v>3113</v>
      </c>
      <c r="S602" s="210" t="str">
        <f t="shared" si="19"/>
        <v>9 / นครราชสีมา  / รพท. / M1</v>
      </c>
    </row>
    <row r="603" spans="1:19" hidden="1" x14ac:dyDescent="0.6">
      <c r="A603" s="99">
        <f>COUNTA($E$2:E603)</f>
        <v>602</v>
      </c>
      <c r="B603" s="211">
        <v>9</v>
      </c>
      <c r="C603" s="212" t="s">
        <v>7565</v>
      </c>
      <c r="D603" s="212" t="s">
        <v>7566</v>
      </c>
      <c r="E603" s="212" t="s">
        <v>685</v>
      </c>
      <c r="F603" s="212" t="s">
        <v>7567</v>
      </c>
      <c r="G603" s="212" t="s">
        <v>7568</v>
      </c>
      <c r="H603" s="212" t="s">
        <v>3202</v>
      </c>
      <c r="I603" s="213" t="str">
        <f t="shared" si="18"/>
        <v>รพท.</v>
      </c>
      <c r="J603" s="211" t="s">
        <v>3203</v>
      </c>
      <c r="K603" s="214">
        <v>189</v>
      </c>
      <c r="L603" s="212" t="s">
        <v>7548</v>
      </c>
      <c r="M603" s="212" t="s">
        <v>54</v>
      </c>
      <c r="N603" s="212" t="s">
        <v>7569</v>
      </c>
      <c r="O603" s="212" t="s">
        <v>7570</v>
      </c>
      <c r="P603" s="212" t="s">
        <v>7571</v>
      </c>
      <c r="Q603" s="212" t="s">
        <v>3929</v>
      </c>
      <c r="R603" s="212" t="s">
        <v>3054</v>
      </c>
      <c r="S603" s="210" t="str">
        <f t="shared" si="19"/>
        <v>9 / นครราชสีมา  / รพท. / M1</v>
      </c>
    </row>
    <row r="604" spans="1:19" hidden="1" x14ac:dyDescent="0.6">
      <c r="A604" s="99">
        <f>COUNTA($E$2:E604)</f>
        <v>603</v>
      </c>
      <c r="B604" s="211">
        <v>9</v>
      </c>
      <c r="C604" s="212" t="s">
        <v>7572</v>
      </c>
      <c r="D604" s="212" t="s">
        <v>7573</v>
      </c>
      <c r="E604" s="212" t="s">
        <v>672</v>
      </c>
      <c r="F604" s="212" t="s">
        <v>7574</v>
      </c>
      <c r="G604" s="212" t="s">
        <v>7575</v>
      </c>
      <c r="H604" s="212" t="s">
        <v>3048</v>
      </c>
      <c r="I604" s="213" t="str">
        <f t="shared" si="18"/>
        <v>รพช.</v>
      </c>
      <c r="J604" s="211" t="s">
        <v>3049</v>
      </c>
      <c r="K604" s="214">
        <v>149</v>
      </c>
      <c r="L604" s="212" t="s">
        <v>7548</v>
      </c>
      <c r="M604" s="212" t="s">
        <v>54</v>
      </c>
      <c r="N604" s="212" t="s">
        <v>7576</v>
      </c>
      <c r="O604" s="212" t="s">
        <v>7577</v>
      </c>
      <c r="P604" s="212" t="s">
        <v>7578</v>
      </c>
      <c r="Q604" s="212" t="s">
        <v>7579</v>
      </c>
      <c r="R604" s="212" t="s">
        <v>3121</v>
      </c>
      <c r="S604" s="210" t="str">
        <f t="shared" si="19"/>
        <v>9 / นครราชสีมา  / รพช. / M2</v>
      </c>
    </row>
    <row r="605" spans="1:19" hidden="1" x14ac:dyDescent="0.6">
      <c r="A605" s="99">
        <f>COUNTA($E$2:E605)</f>
        <v>604</v>
      </c>
      <c r="B605" s="211">
        <v>9</v>
      </c>
      <c r="C605" s="212" t="s">
        <v>7580</v>
      </c>
      <c r="D605" s="212" t="s">
        <v>7581</v>
      </c>
      <c r="E605" s="212" t="s">
        <v>677</v>
      </c>
      <c r="F605" s="212" t="s">
        <v>7582</v>
      </c>
      <c r="G605" s="212" t="s">
        <v>7583</v>
      </c>
      <c r="H605" s="212" t="s">
        <v>3048</v>
      </c>
      <c r="I605" s="213" t="str">
        <f t="shared" si="18"/>
        <v>รพช.</v>
      </c>
      <c r="J605" s="211" t="s">
        <v>3049</v>
      </c>
      <c r="K605" s="214">
        <v>91</v>
      </c>
      <c r="L605" s="212" t="s">
        <v>7548</v>
      </c>
      <c r="M605" s="212" t="s">
        <v>54</v>
      </c>
      <c r="N605" s="212" t="s">
        <v>7584</v>
      </c>
      <c r="O605" s="212" t="s">
        <v>7585</v>
      </c>
      <c r="P605" s="212" t="s">
        <v>7586</v>
      </c>
      <c r="Q605" s="212" t="s">
        <v>7585</v>
      </c>
      <c r="R605" s="212" t="s">
        <v>3155</v>
      </c>
      <c r="S605" s="210" t="str">
        <f t="shared" si="19"/>
        <v>9 / นครราชสีมา  / รพช. / M2</v>
      </c>
    </row>
    <row r="606" spans="1:19" x14ac:dyDescent="0.6">
      <c r="A606" s="99">
        <f>COUNTA($E$2:E606)</f>
        <v>605</v>
      </c>
      <c r="B606" s="211">
        <v>9</v>
      </c>
      <c r="C606" s="212" t="s">
        <v>7587</v>
      </c>
      <c r="D606" s="212" t="s">
        <v>7588</v>
      </c>
      <c r="E606" s="212" t="s">
        <v>678</v>
      </c>
      <c r="F606" s="212" t="s">
        <v>7589</v>
      </c>
      <c r="G606" s="212" t="s">
        <v>9958</v>
      </c>
      <c r="H606" s="212" t="s">
        <v>3048</v>
      </c>
      <c r="I606" s="213" t="str">
        <f t="shared" si="18"/>
        <v>รพช.</v>
      </c>
      <c r="J606" s="211" t="s">
        <v>3049</v>
      </c>
      <c r="K606" s="214">
        <v>126</v>
      </c>
      <c r="L606" s="212" t="s">
        <v>7548</v>
      </c>
      <c r="M606" s="212" t="s">
        <v>54</v>
      </c>
      <c r="N606" s="212" t="s">
        <v>7590</v>
      </c>
      <c r="O606" s="212" t="s">
        <v>7591</v>
      </c>
      <c r="P606" s="212" t="s">
        <v>7592</v>
      </c>
      <c r="Q606" s="212" t="s">
        <v>7591</v>
      </c>
      <c r="R606" s="212" t="s">
        <v>3208</v>
      </c>
      <c r="S606" s="210" t="str">
        <f t="shared" si="19"/>
        <v>9 / นครราชสีมา  / รพช. / M2</v>
      </c>
    </row>
    <row r="607" spans="1:19" hidden="1" x14ac:dyDescent="0.6">
      <c r="A607" s="99">
        <f>COUNTA($E$2:E607)</f>
        <v>606</v>
      </c>
      <c r="B607" s="211">
        <v>9</v>
      </c>
      <c r="C607" s="212" t="s">
        <v>7593</v>
      </c>
      <c r="D607" s="212" t="s">
        <v>7594</v>
      </c>
      <c r="E607" s="212" t="s">
        <v>682</v>
      </c>
      <c r="F607" s="212" t="s">
        <v>7595</v>
      </c>
      <c r="G607" s="212" t="s">
        <v>7596</v>
      </c>
      <c r="H607" s="212" t="s">
        <v>3048</v>
      </c>
      <c r="I607" s="213" t="str">
        <f t="shared" si="18"/>
        <v>รพช.</v>
      </c>
      <c r="J607" s="211" t="s">
        <v>3049</v>
      </c>
      <c r="K607" s="214">
        <v>219</v>
      </c>
      <c r="L607" s="212" t="s">
        <v>7548</v>
      </c>
      <c r="M607" s="212" t="s">
        <v>54</v>
      </c>
      <c r="N607" s="212" t="s">
        <v>7597</v>
      </c>
      <c r="O607" s="212" t="s">
        <v>7598</v>
      </c>
      <c r="P607" s="212" t="s">
        <v>7599</v>
      </c>
      <c r="Q607" s="212" t="s">
        <v>7598</v>
      </c>
      <c r="R607" s="212" t="s">
        <v>3043</v>
      </c>
      <c r="S607" s="210" t="str">
        <f t="shared" si="19"/>
        <v>9 / นครราชสีมา  / รพช. / M2</v>
      </c>
    </row>
    <row r="608" spans="1:19" hidden="1" x14ac:dyDescent="0.6">
      <c r="A608" s="99">
        <f>COUNTA($E$2:E608)</f>
        <v>607</v>
      </c>
      <c r="B608" s="211">
        <v>9</v>
      </c>
      <c r="C608" s="212" t="s">
        <v>7600</v>
      </c>
      <c r="D608" s="212" t="s">
        <v>7601</v>
      </c>
      <c r="E608" s="212" t="s">
        <v>676</v>
      </c>
      <c r="F608" s="212" t="s">
        <v>7602</v>
      </c>
      <c r="G608" s="212" t="s">
        <v>7603</v>
      </c>
      <c r="H608" s="212" t="s">
        <v>3048</v>
      </c>
      <c r="I608" s="213" t="str">
        <f t="shared" si="18"/>
        <v>รพช.</v>
      </c>
      <c r="J608" s="211" t="s">
        <v>3076</v>
      </c>
      <c r="K608" s="214">
        <v>110</v>
      </c>
      <c r="L608" s="212" t="s">
        <v>7548</v>
      </c>
      <c r="M608" s="212" t="s">
        <v>54</v>
      </c>
      <c r="N608" s="212" t="s">
        <v>7604</v>
      </c>
      <c r="O608" s="212" t="s">
        <v>7605</v>
      </c>
      <c r="P608" s="212" t="s">
        <v>7606</v>
      </c>
      <c r="Q608" s="212" t="s">
        <v>7605</v>
      </c>
      <c r="R608" s="212" t="s">
        <v>3121</v>
      </c>
      <c r="S608" s="210" t="str">
        <f t="shared" si="19"/>
        <v>9 / นครราชสีมา  / รพช. / F1</v>
      </c>
    </row>
    <row r="609" spans="1:19" hidden="1" x14ac:dyDescent="0.6">
      <c r="A609" s="99">
        <f>COUNTA($E$2:E609)</f>
        <v>608</v>
      </c>
      <c r="B609" s="211">
        <v>9</v>
      </c>
      <c r="C609" s="212" t="s">
        <v>7607</v>
      </c>
      <c r="D609" s="212" t="s">
        <v>7608</v>
      </c>
      <c r="E609" s="212" t="s">
        <v>687</v>
      </c>
      <c r="F609" s="212" t="s">
        <v>7609</v>
      </c>
      <c r="G609" s="212" t="s">
        <v>7610</v>
      </c>
      <c r="H609" s="212" t="s">
        <v>3048</v>
      </c>
      <c r="I609" s="213" t="str">
        <f t="shared" si="18"/>
        <v>รพช.</v>
      </c>
      <c r="J609" s="211" t="s">
        <v>3076</v>
      </c>
      <c r="K609" s="214">
        <v>75</v>
      </c>
      <c r="L609" s="212" t="s">
        <v>7548</v>
      </c>
      <c r="M609" s="212" t="s">
        <v>54</v>
      </c>
      <c r="N609" s="212" t="s">
        <v>7611</v>
      </c>
      <c r="O609" s="212" t="s">
        <v>7612</v>
      </c>
      <c r="P609" s="212" t="s">
        <v>7613</v>
      </c>
      <c r="Q609" s="212" t="s">
        <v>7612</v>
      </c>
      <c r="R609" s="212" t="s">
        <v>3054</v>
      </c>
      <c r="S609" s="210" t="str">
        <f t="shared" si="19"/>
        <v>9 / นครราชสีมา  / รพช. / F1</v>
      </c>
    </row>
    <row r="610" spans="1:19" hidden="1" x14ac:dyDescent="0.6">
      <c r="A610" s="99">
        <f>COUNTA($E$2:E610)</f>
        <v>609</v>
      </c>
      <c r="B610" s="211">
        <v>9</v>
      </c>
      <c r="C610" s="212" t="s">
        <v>7614</v>
      </c>
      <c r="D610" s="212" t="s">
        <v>7615</v>
      </c>
      <c r="E610" s="212" t="s">
        <v>679</v>
      </c>
      <c r="F610" s="212" t="s">
        <v>7616</v>
      </c>
      <c r="G610" s="212" t="s">
        <v>7617</v>
      </c>
      <c r="H610" s="212" t="s">
        <v>3048</v>
      </c>
      <c r="I610" s="213" t="str">
        <f t="shared" si="18"/>
        <v>รพช.</v>
      </c>
      <c r="J610" s="211" t="s">
        <v>3076</v>
      </c>
      <c r="K610" s="214">
        <v>87</v>
      </c>
      <c r="L610" s="212" t="s">
        <v>7548</v>
      </c>
      <c r="M610" s="212" t="s">
        <v>54</v>
      </c>
      <c r="N610" s="212" t="s">
        <v>7618</v>
      </c>
      <c r="O610" s="212" t="s">
        <v>7619</v>
      </c>
      <c r="P610" s="212" t="s">
        <v>7620</v>
      </c>
      <c r="Q610" s="212" t="s">
        <v>7619</v>
      </c>
      <c r="R610" s="212" t="s">
        <v>3054</v>
      </c>
      <c r="S610" s="210" t="str">
        <f t="shared" si="19"/>
        <v>9 / นครราชสีมา  / รพช. / F1</v>
      </c>
    </row>
    <row r="611" spans="1:19" hidden="1" x14ac:dyDescent="0.6">
      <c r="A611" s="99">
        <f>COUNTA($E$2:E611)</f>
        <v>610</v>
      </c>
      <c r="B611" s="211">
        <v>9</v>
      </c>
      <c r="C611" s="212" t="s">
        <v>7621</v>
      </c>
      <c r="D611" s="212" t="s">
        <v>7622</v>
      </c>
      <c r="E611" s="212" t="s">
        <v>680</v>
      </c>
      <c r="F611" s="212" t="s">
        <v>7623</v>
      </c>
      <c r="G611" s="212" t="s">
        <v>7624</v>
      </c>
      <c r="H611" s="212" t="s">
        <v>3048</v>
      </c>
      <c r="I611" s="213" t="str">
        <f t="shared" si="18"/>
        <v>รพช.</v>
      </c>
      <c r="J611" s="211" t="s">
        <v>3076</v>
      </c>
      <c r="K611" s="214">
        <v>86</v>
      </c>
      <c r="L611" s="212" t="s">
        <v>7548</v>
      </c>
      <c r="M611" s="212" t="s">
        <v>54</v>
      </c>
      <c r="N611" s="212" t="s">
        <v>7625</v>
      </c>
      <c r="O611" s="212" t="s">
        <v>7626</v>
      </c>
      <c r="P611" s="212" t="s">
        <v>7627</v>
      </c>
      <c r="Q611" s="212" t="s">
        <v>7626</v>
      </c>
      <c r="R611" s="212" t="s">
        <v>3113</v>
      </c>
      <c r="S611" s="210" t="str">
        <f t="shared" si="19"/>
        <v>9 / นครราชสีมา  / รพช. / F1</v>
      </c>
    </row>
    <row r="612" spans="1:19" hidden="1" x14ac:dyDescent="0.6">
      <c r="A612" s="99">
        <f>COUNTA($E$2:E612)</f>
        <v>611</v>
      </c>
      <c r="B612" s="211">
        <v>9</v>
      </c>
      <c r="C612" s="212" t="s">
        <v>7628</v>
      </c>
      <c r="D612" s="212" t="s">
        <v>7629</v>
      </c>
      <c r="E612" s="212" t="s">
        <v>683</v>
      </c>
      <c r="F612" s="212" t="s">
        <v>7630</v>
      </c>
      <c r="G612" s="212" t="s">
        <v>7631</v>
      </c>
      <c r="H612" s="212" t="s">
        <v>3048</v>
      </c>
      <c r="I612" s="213" t="str">
        <f t="shared" si="18"/>
        <v>รพช.</v>
      </c>
      <c r="J612" s="211" t="s">
        <v>3076</v>
      </c>
      <c r="K612" s="214">
        <v>72</v>
      </c>
      <c r="L612" s="212" t="s">
        <v>7548</v>
      </c>
      <c r="M612" s="212" t="s">
        <v>54</v>
      </c>
      <c r="N612" s="212" t="s">
        <v>7632</v>
      </c>
      <c r="O612" s="212" t="s">
        <v>7633</v>
      </c>
      <c r="P612" s="212" t="s">
        <v>7634</v>
      </c>
      <c r="Q612" s="212" t="s">
        <v>7633</v>
      </c>
      <c r="R612" s="212" t="s">
        <v>3155</v>
      </c>
      <c r="S612" s="210" t="str">
        <f t="shared" si="19"/>
        <v>9 / นครราชสีมา  / รพช. / F1</v>
      </c>
    </row>
    <row r="613" spans="1:19" hidden="1" x14ac:dyDescent="0.6">
      <c r="A613" s="99">
        <f>COUNTA($E$2:E613)</f>
        <v>612</v>
      </c>
      <c r="B613" s="211">
        <v>9</v>
      </c>
      <c r="C613" s="212" t="s">
        <v>7635</v>
      </c>
      <c r="D613" s="212" t="s">
        <v>7636</v>
      </c>
      <c r="E613" s="212" t="s">
        <v>684</v>
      </c>
      <c r="F613" s="212" t="s">
        <v>7637</v>
      </c>
      <c r="G613" s="212" t="s">
        <v>7638</v>
      </c>
      <c r="H613" s="212" t="s">
        <v>3048</v>
      </c>
      <c r="I613" s="213" t="str">
        <f t="shared" si="18"/>
        <v>รพช.</v>
      </c>
      <c r="J613" s="211" t="s">
        <v>3076</v>
      </c>
      <c r="K613" s="214">
        <v>118</v>
      </c>
      <c r="L613" s="212" t="s">
        <v>7548</v>
      </c>
      <c r="M613" s="212" t="s">
        <v>54</v>
      </c>
      <c r="N613" s="212" t="s">
        <v>7639</v>
      </c>
      <c r="O613" s="212" t="s">
        <v>7640</v>
      </c>
      <c r="P613" s="212" t="s">
        <v>7641</v>
      </c>
      <c r="Q613" s="212" t="s">
        <v>7642</v>
      </c>
      <c r="R613" s="212" t="s">
        <v>3054</v>
      </c>
      <c r="S613" s="210" t="str">
        <f t="shared" si="19"/>
        <v>9 / นครราชสีมา  / รพช. / F1</v>
      </c>
    </row>
    <row r="614" spans="1:19" hidden="1" x14ac:dyDescent="0.6">
      <c r="A614" s="99">
        <f>COUNTA($E$2:E614)</f>
        <v>613</v>
      </c>
      <c r="B614" s="211">
        <v>9</v>
      </c>
      <c r="C614" s="212" t="s">
        <v>7643</v>
      </c>
      <c r="D614" s="212" t="s">
        <v>7644</v>
      </c>
      <c r="E614" s="212" t="s">
        <v>690</v>
      </c>
      <c r="F614" s="212" t="s">
        <v>7645</v>
      </c>
      <c r="G614" s="212" t="s">
        <v>7646</v>
      </c>
      <c r="H614" s="212" t="s">
        <v>3048</v>
      </c>
      <c r="I614" s="213" t="str">
        <f t="shared" si="18"/>
        <v>รพช.</v>
      </c>
      <c r="J614" s="211" t="s">
        <v>3049</v>
      </c>
      <c r="K614" s="214">
        <v>154</v>
      </c>
      <c r="L614" s="212" t="s">
        <v>7548</v>
      </c>
      <c r="M614" s="212" t="s">
        <v>54</v>
      </c>
      <c r="N614" s="212" t="s">
        <v>7647</v>
      </c>
      <c r="O614" s="212" t="s">
        <v>7648</v>
      </c>
      <c r="P614" s="212" t="s">
        <v>7649</v>
      </c>
      <c r="Q614" s="212" t="s">
        <v>5008</v>
      </c>
      <c r="R614" s="212" t="s">
        <v>3208</v>
      </c>
      <c r="S614" s="210" t="str">
        <f t="shared" si="19"/>
        <v>9 / นครราชสีมา  / รพช. / M2</v>
      </c>
    </row>
    <row r="615" spans="1:19" hidden="1" x14ac:dyDescent="0.6">
      <c r="A615" s="99">
        <f>COUNTA($E$2:E615)</f>
        <v>614</v>
      </c>
      <c r="B615" s="211">
        <v>9</v>
      </c>
      <c r="C615" s="212" t="s">
        <v>7650</v>
      </c>
      <c r="D615" s="212" t="s">
        <v>7651</v>
      </c>
      <c r="E615" s="212" t="s">
        <v>688</v>
      </c>
      <c r="F615" s="212" t="s">
        <v>7652</v>
      </c>
      <c r="G615" s="212" t="s">
        <v>7653</v>
      </c>
      <c r="H615" s="212" t="s">
        <v>3048</v>
      </c>
      <c r="I615" s="213" t="str">
        <f t="shared" si="18"/>
        <v>รพช.</v>
      </c>
      <c r="J615" s="211" t="s">
        <v>3076</v>
      </c>
      <c r="K615" s="214">
        <v>119</v>
      </c>
      <c r="L615" s="212" t="s">
        <v>7548</v>
      </c>
      <c r="M615" s="212" t="s">
        <v>54</v>
      </c>
      <c r="N615" s="212" t="s">
        <v>7654</v>
      </c>
      <c r="O615" s="212" t="s">
        <v>7655</v>
      </c>
      <c r="P615" s="212" t="s">
        <v>7656</v>
      </c>
      <c r="Q615" s="212" t="s">
        <v>7655</v>
      </c>
      <c r="R615" s="212" t="s">
        <v>3054</v>
      </c>
      <c r="S615" s="210" t="str">
        <f t="shared" si="19"/>
        <v>9 / นครราชสีมา  / รพช. / F1</v>
      </c>
    </row>
    <row r="616" spans="1:19" hidden="1" x14ac:dyDescent="0.6">
      <c r="A616" s="99">
        <f>COUNTA($E$2:E616)</f>
        <v>615</v>
      </c>
      <c r="B616" s="211">
        <v>9</v>
      </c>
      <c r="C616" s="212" t="s">
        <v>7657</v>
      </c>
      <c r="D616" s="212" t="s">
        <v>7658</v>
      </c>
      <c r="E616" s="212" t="s">
        <v>693</v>
      </c>
      <c r="F616" s="212" t="s">
        <v>7659</v>
      </c>
      <c r="G616" s="212" t="s">
        <v>7660</v>
      </c>
      <c r="H616" s="212" t="s">
        <v>3048</v>
      </c>
      <c r="I616" s="213" t="str">
        <f t="shared" si="18"/>
        <v>รพช.</v>
      </c>
      <c r="J616" s="211" t="s">
        <v>3100</v>
      </c>
      <c r="K616" s="214">
        <v>35</v>
      </c>
      <c r="L616" s="212" t="s">
        <v>7548</v>
      </c>
      <c r="M616" s="212" t="s">
        <v>54</v>
      </c>
      <c r="N616" s="212" t="s">
        <v>7661</v>
      </c>
      <c r="O616" s="212" t="s">
        <v>7662</v>
      </c>
      <c r="P616" s="212" t="s">
        <v>7663</v>
      </c>
      <c r="Q616" s="212" t="s">
        <v>7662</v>
      </c>
      <c r="R616" s="212" t="s">
        <v>3054</v>
      </c>
      <c r="S616" s="210" t="str">
        <f t="shared" si="19"/>
        <v>9 / นครราชสีมา  / รพช. / F2</v>
      </c>
    </row>
    <row r="617" spans="1:19" hidden="1" x14ac:dyDescent="0.6">
      <c r="A617" s="99">
        <f>COUNTA($E$2:E617)</f>
        <v>616</v>
      </c>
      <c r="B617" s="211">
        <v>9</v>
      </c>
      <c r="C617" s="212" t="s">
        <v>7664</v>
      </c>
      <c r="D617" s="212" t="s">
        <v>7665</v>
      </c>
      <c r="E617" s="212" t="s">
        <v>689</v>
      </c>
      <c r="F617" s="212" t="s">
        <v>7666</v>
      </c>
      <c r="G617" s="212" t="s">
        <v>7667</v>
      </c>
      <c r="H617" s="212" t="s">
        <v>3048</v>
      </c>
      <c r="I617" s="213" t="str">
        <f t="shared" si="18"/>
        <v>รพช.</v>
      </c>
      <c r="J617" s="211" t="s">
        <v>3100</v>
      </c>
      <c r="K617" s="214">
        <v>30</v>
      </c>
      <c r="L617" s="212" t="s">
        <v>7548</v>
      </c>
      <c r="M617" s="212" t="s">
        <v>54</v>
      </c>
      <c r="N617" s="212" t="s">
        <v>7668</v>
      </c>
      <c r="O617" s="212" t="s">
        <v>7669</v>
      </c>
      <c r="P617" s="212" t="s">
        <v>7670</v>
      </c>
      <c r="Q617" s="212" t="s">
        <v>7669</v>
      </c>
      <c r="R617" s="212" t="s">
        <v>3300</v>
      </c>
      <c r="S617" s="210" t="str">
        <f t="shared" si="19"/>
        <v>9 / นครราชสีมา  / รพช. / F2</v>
      </c>
    </row>
    <row r="618" spans="1:19" hidden="1" x14ac:dyDescent="0.6">
      <c r="A618" s="99">
        <f>COUNTA($E$2:E618)</f>
        <v>617</v>
      </c>
      <c r="B618" s="211">
        <v>9</v>
      </c>
      <c r="C618" s="212" t="s">
        <v>7671</v>
      </c>
      <c r="D618" s="212" t="s">
        <v>7672</v>
      </c>
      <c r="E618" s="212" t="s">
        <v>681</v>
      </c>
      <c r="F618" s="212" t="s">
        <v>7673</v>
      </c>
      <c r="G618" s="212" t="s">
        <v>7674</v>
      </c>
      <c r="H618" s="212" t="s">
        <v>3048</v>
      </c>
      <c r="I618" s="213" t="str">
        <f t="shared" si="18"/>
        <v>รพช.</v>
      </c>
      <c r="J618" s="211" t="s">
        <v>3100</v>
      </c>
      <c r="K618" s="214">
        <v>60</v>
      </c>
      <c r="L618" s="212" t="s">
        <v>7548</v>
      </c>
      <c r="M618" s="212" t="s">
        <v>54</v>
      </c>
      <c r="N618" s="212" t="s">
        <v>7675</v>
      </c>
      <c r="O618" s="212" t="s">
        <v>7676</v>
      </c>
      <c r="P618" s="212" t="s">
        <v>7677</v>
      </c>
      <c r="Q618" s="212" t="s">
        <v>7676</v>
      </c>
      <c r="R618" s="212" t="s">
        <v>3155</v>
      </c>
      <c r="S618" s="210" t="str">
        <f t="shared" si="19"/>
        <v>9 / นครราชสีมา  / รพช. / F2</v>
      </c>
    </row>
    <row r="619" spans="1:19" hidden="1" x14ac:dyDescent="0.6">
      <c r="A619" s="99">
        <f>COUNTA($E$2:E619)</f>
        <v>618</v>
      </c>
      <c r="B619" s="211">
        <v>9</v>
      </c>
      <c r="C619" s="212" t="s">
        <v>7678</v>
      </c>
      <c r="D619" s="212" t="s">
        <v>7679</v>
      </c>
      <c r="E619" s="212" t="s">
        <v>674</v>
      </c>
      <c r="F619" s="212" t="s">
        <v>7680</v>
      </c>
      <c r="G619" s="212" t="s">
        <v>7681</v>
      </c>
      <c r="H619" s="212" t="s">
        <v>3048</v>
      </c>
      <c r="I619" s="213" t="str">
        <f t="shared" si="18"/>
        <v>รพช.</v>
      </c>
      <c r="J619" s="211" t="s">
        <v>3100</v>
      </c>
      <c r="K619" s="214">
        <v>60</v>
      </c>
      <c r="L619" s="212" t="s">
        <v>7548</v>
      </c>
      <c r="M619" s="212" t="s">
        <v>54</v>
      </c>
      <c r="N619" s="212" t="s">
        <v>7682</v>
      </c>
      <c r="O619" s="212" t="s">
        <v>7683</v>
      </c>
      <c r="P619" s="212" t="s">
        <v>7684</v>
      </c>
      <c r="Q619" s="212" t="s">
        <v>7685</v>
      </c>
      <c r="R619" s="212" t="s">
        <v>3088</v>
      </c>
      <c r="S619" s="210" t="str">
        <f t="shared" si="19"/>
        <v>9 / นครราชสีมา  / รพช. / F2</v>
      </c>
    </row>
    <row r="620" spans="1:19" hidden="1" x14ac:dyDescent="0.6">
      <c r="A620" s="99">
        <f>COUNTA($E$2:E620)</f>
        <v>619</v>
      </c>
      <c r="B620" s="211">
        <v>9</v>
      </c>
      <c r="C620" s="212" t="s">
        <v>7686</v>
      </c>
      <c r="D620" s="212" t="s">
        <v>7687</v>
      </c>
      <c r="E620" s="212" t="s">
        <v>702</v>
      </c>
      <c r="F620" s="212" t="s">
        <v>3411</v>
      </c>
      <c r="G620" s="212" t="s">
        <v>3412</v>
      </c>
      <c r="H620" s="212" t="s">
        <v>3048</v>
      </c>
      <c r="I620" s="213" t="str">
        <f t="shared" si="18"/>
        <v>รพช.</v>
      </c>
      <c r="J620" s="211" t="s">
        <v>3100</v>
      </c>
      <c r="K620" s="214">
        <v>36</v>
      </c>
      <c r="L620" s="212" t="s">
        <v>7548</v>
      </c>
      <c r="M620" s="212" t="s">
        <v>54</v>
      </c>
      <c r="N620" s="212" t="s">
        <v>7688</v>
      </c>
      <c r="O620" s="212" t="s">
        <v>3414</v>
      </c>
      <c r="P620" s="212" t="s">
        <v>7689</v>
      </c>
      <c r="Q620" s="212" t="s">
        <v>5090</v>
      </c>
      <c r="R620" s="212" t="s">
        <v>5112</v>
      </c>
      <c r="S620" s="210" t="str">
        <f t="shared" si="19"/>
        <v>9 / นครราชสีมา  / รพช. / F2</v>
      </c>
    </row>
    <row r="621" spans="1:19" hidden="1" x14ac:dyDescent="0.6">
      <c r="A621" s="99">
        <f>COUNTA($E$2:E621)</f>
        <v>620</v>
      </c>
      <c r="B621" s="211">
        <v>9</v>
      </c>
      <c r="C621" s="212" t="s">
        <v>7690</v>
      </c>
      <c r="D621" s="212" t="s">
        <v>7691</v>
      </c>
      <c r="E621" s="212" t="s">
        <v>696</v>
      </c>
      <c r="F621" s="212" t="s">
        <v>7692</v>
      </c>
      <c r="G621" s="212" t="s">
        <v>7693</v>
      </c>
      <c r="H621" s="212" t="s">
        <v>3048</v>
      </c>
      <c r="I621" s="213" t="str">
        <f t="shared" si="18"/>
        <v>รพช.</v>
      </c>
      <c r="J621" s="211" t="s">
        <v>3100</v>
      </c>
      <c r="K621" s="214">
        <v>30</v>
      </c>
      <c r="L621" s="212" t="s">
        <v>7548</v>
      </c>
      <c r="M621" s="212" t="s">
        <v>54</v>
      </c>
      <c r="N621" s="212" t="s">
        <v>7694</v>
      </c>
      <c r="O621" s="212" t="s">
        <v>7695</v>
      </c>
      <c r="P621" s="212" t="s">
        <v>7696</v>
      </c>
      <c r="Q621" s="212" t="s">
        <v>7695</v>
      </c>
      <c r="R621" s="212" t="s">
        <v>3054</v>
      </c>
      <c r="S621" s="210" t="str">
        <f t="shared" si="19"/>
        <v>9 / นครราชสีมา  / รพช. / F2</v>
      </c>
    </row>
    <row r="622" spans="1:19" hidden="1" x14ac:dyDescent="0.6">
      <c r="A622" s="99">
        <f>COUNTA($E$2:E622)</f>
        <v>621</v>
      </c>
      <c r="B622" s="211">
        <v>9</v>
      </c>
      <c r="C622" s="212" t="s">
        <v>7697</v>
      </c>
      <c r="D622" s="212" t="s">
        <v>7698</v>
      </c>
      <c r="E622" s="212" t="s">
        <v>694</v>
      </c>
      <c r="F622" s="212" t="s">
        <v>7699</v>
      </c>
      <c r="G622" s="212" t="s">
        <v>7700</v>
      </c>
      <c r="H622" s="212" t="s">
        <v>3048</v>
      </c>
      <c r="I622" s="213" t="str">
        <f t="shared" si="18"/>
        <v>รพช.</v>
      </c>
      <c r="J622" s="211" t="s">
        <v>3100</v>
      </c>
      <c r="K622" s="214">
        <v>33</v>
      </c>
      <c r="L622" s="212" t="s">
        <v>7548</v>
      </c>
      <c r="M622" s="212" t="s">
        <v>54</v>
      </c>
      <c r="N622" s="212" t="s">
        <v>7701</v>
      </c>
      <c r="O622" s="212" t="s">
        <v>7702</v>
      </c>
      <c r="P622" s="212" t="s">
        <v>7703</v>
      </c>
      <c r="Q622" s="212" t="s">
        <v>7702</v>
      </c>
      <c r="R622" s="212" t="s">
        <v>3232</v>
      </c>
      <c r="S622" s="210" t="str">
        <f t="shared" si="19"/>
        <v>9 / นครราชสีมา  / รพช. / F2</v>
      </c>
    </row>
    <row r="623" spans="1:19" hidden="1" x14ac:dyDescent="0.6">
      <c r="A623" s="99">
        <f>COUNTA($E$2:E623)</f>
        <v>622</v>
      </c>
      <c r="B623" s="211">
        <v>9</v>
      </c>
      <c r="C623" s="212" t="s">
        <v>7704</v>
      </c>
      <c r="D623" s="212" t="s">
        <v>7705</v>
      </c>
      <c r="E623" s="212" t="s">
        <v>675</v>
      </c>
      <c r="F623" s="212" t="s">
        <v>7706</v>
      </c>
      <c r="G623" s="212" t="s">
        <v>7707</v>
      </c>
      <c r="H623" s="212" t="s">
        <v>3048</v>
      </c>
      <c r="I623" s="213" t="str">
        <f t="shared" si="18"/>
        <v>รพช.</v>
      </c>
      <c r="J623" s="211" t="s">
        <v>3100</v>
      </c>
      <c r="K623" s="214">
        <v>35</v>
      </c>
      <c r="L623" s="212" t="s">
        <v>7548</v>
      </c>
      <c r="M623" s="212" t="s">
        <v>54</v>
      </c>
      <c r="N623" s="212" t="s">
        <v>7708</v>
      </c>
      <c r="O623" s="212" t="s">
        <v>7709</v>
      </c>
      <c r="P623" s="212" t="s">
        <v>7710</v>
      </c>
      <c r="Q623" s="212" t="s">
        <v>7709</v>
      </c>
      <c r="R623" s="212" t="s">
        <v>4891</v>
      </c>
      <c r="S623" s="210" t="str">
        <f t="shared" si="19"/>
        <v>9 / นครราชสีมา  / รพช. / F2</v>
      </c>
    </row>
    <row r="624" spans="1:19" hidden="1" x14ac:dyDescent="0.6">
      <c r="A624" s="99">
        <f>COUNTA($E$2:E624)</f>
        <v>623</v>
      </c>
      <c r="B624" s="211">
        <v>9</v>
      </c>
      <c r="C624" s="212" t="s">
        <v>7711</v>
      </c>
      <c r="D624" s="212" t="s">
        <v>7712</v>
      </c>
      <c r="E624" s="212" t="s">
        <v>700</v>
      </c>
      <c r="F624" s="212" t="s">
        <v>7713</v>
      </c>
      <c r="G624" s="212" t="s">
        <v>7714</v>
      </c>
      <c r="H624" s="212" t="s">
        <v>3048</v>
      </c>
      <c r="I624" s="213" t="str">
        <f t="shared" si="18"/>
        <v>รพช.</v>
      </c>
      <c r="J624" s="211" t="s">
        <v>3100</v>
      </c>
      <c r="K624" s="214">
        <v>30</v>
      </c>
      <c r="L624" s="212" t="s">
        <v>7548</v>
      </c>
      <c r="M624" s="212" t="s">
        <v>54</v>
      </c>
      <c r="N624" s="212" t="s">
        <v>7715</v>
      </c>
      <c r="O624" s="212" t="s">
        <v>7716</v>
      </c>
      <c r="P624" s="212" t="s">
        <v>7717</v>
      </c>
      <c r="Q624" s="212" t="s">
        <v>7718</v>
      </c>
      <c r="R624" s="212" t="s">
        <v>3062</v>
      </c>
      <c r="S624" s="210" t="str">
        <f t="shared" si="19"/>
        <v>9 / นครราชสีมา  / รพช. / F2</v>
      </c>
    </row>
    <row r="625" spans="1:19" hidden="1" x14ac:dyDescent="0.6">
      <c r="A625" s="99">
        <f>COUNTA($E$2:E625)</f>
        <v>624</v>
      </c>
      <c r="B625" s="211">
        <v>9</v>
      </c>
      <c r="C625" s="212" t="s">
        <v>7719</v>
      </c>
      <c r="D625" s="212" t="s">
        <v>7720</v>
      </c>
      <c r="E625" s="212" t="s">
        <v>697</v>
      </c>
      <c r="F625" s="212" t="s">
        <v>7721</v>
      </c>
      <c r="G625" s="212" t="s">
        <v>7722</v>
      </c>
      <c r="H625" s="212" t="s">
        <v>3048</v>
      </c>
      <c r="I625" s="213" t="str">
        <f t="shared" si="18"/>
        <v>รพช.</v>
      </c>
      <c r="J625" s="211" t="s">
        <v>3100</v>
      </c>
      <c r="K625" s="214">
        <v>48</v>
      </c>
      <c r="L625" s="212" t="s">
        <v>7548</v>
      </c>
      <c r="M625" s="212" t="s">
        <v>54</v>
      </c>
      <c r="N625" s="212" t="s">
        <v>7723</v>
      </c>
      <c r="O625" s="212" t="s">
        <v>7724</v>
      </c>
      <c r="P625" s="212" t="s">
        <v>7725</v>
      </c>
      <c r="Q625" s="212" t="s">
        <v>7726</v>
      </c>
      <c r="R625" s="212" t="s">
        <v>3054</v>
      </c>
      <c r="S625" s="210" t="str">
        <f t="shared" si="19"/>
        <v>9 / นครราชสีมา  / รพช. / F2</v>
      </c>
    </row>
    <row r="626" spans="1:19" hidden="1" x14ac:dyDescent="0.6">
      <c r="A626" s="99">
        <f>COUNTA($E$2:E626)</f>
        <v>625</v>
      </c>
      <c r="B626" s="211">
        <v>9</v>
      </c>
      <c r="C626" s="212" t="s">
        <v>7727</v>
      </c>
      <c r="D626" s="212" t="s">
        <v>7728</v>
      </c>
      <c r="E626" s="212" t="s">
        <v>695</v>
      </c>
      <c r="F626" s="212" t="s">
        <v>7729</v>
      </c>
      <c r="G626" s="212" t="s">
        <v>7730</v>
      </c>
      <c r="H626" s="212" t="s">
        <v>3048</v>
      </c>
      <c r="I626" s="213" t="str">
        <f t="shared" si="18"/>
        <v>รพช.</v>
      </c>
      <c r="J626" s="211" t="s">
        <v>3100</v>
      </c>
      <c r="K626" s="214">
        <v>40</v>
      </c>
      <c r="L626" s="212" t="s">
        <v>7548</v>
      </c>
      <c r="M626" s="212" t="s">
        <v>54</v>
      </c>
      <c r="N626" s="212" t="s">
        <v>7731</v>
      </c>
      <c r="O626" s="212" t="s">
        <v>7732</v>
      </c>
      <c r="P626" s="212" t="s">
        <v>7733</v>
      </c>
      <c r="Q626" s="212" t="s">
        <v>7734</v>
      </c>
      <c r="R626" s="212" t="s">
        <v>3146</v>
      </c>
      <c r="S626" s="210" t="str">
        <f t="shared" si="19"/>
        <v>9 / นครราชสีมา  / รพช. / F2</v>
      </c>
    </row>
    <row r="627" spans="1:19" hidden="1" x14ac:dyDescent="0.6">
      <c r="A627" s="99">
        <f>COUNTA($E$2:E627)</f>
        <v>626</v>
      </c>
      <c r="B627" s="211">
        <v>9</v>
      </c>
      <c r="C627" s="212" t="s">
        <v>7735</v>
      </c>
      <c r="D627" s="212" t="s">
        <v>7736</v>
      </c>
      <c r="E627" s="212" t="s">
        <v>673</v>
      </c>
      <c r="F627" s="212" t="s">
        <v>7737</v>
      </c>
      <c r="G627" s="212" t="s">
        <v>7738</v>
      </c>
      <c r="H627" s="212" t="s">
        <v>3048</v>
      </c>
      <c r="I627" s="213" t="str">
        <f t="shared" si="18"/>
        <v>รพช.</v>
      </c>
      <c r="J627" s="211" t="s">
        <v>3100</v>
      </c>
      <c r="K627" s="214">
        <v>60</v>
      </c>
      <c r="L627" s="212" t="s">
        <v>7548</v>
      </c>
      <c r="M627" s="212" t="s">
        <v>54</v>
      </c>
      <c r="N627" s="212" t="s">
        <v>7739</v>
      </c>
      <c r="O627" s="212" t="s">
        <v>7740</v>
      </c>
      <c r="P627" s="212" t="s">
        <v>7741</v>
      </c>
      <c r="Q627" s="212" t="s">
        <v>7740</v>
      </c>
      <c r="R627" s="212" t="s">
        <v>3188</v>
      </c>
      <c r="S627" s="210" t="str">
        <f t="shared" si="19"/>
        <v>9 / นครราชสีมา  / รพช. / F2</v>
      </c>
    </row>
    <row r="628" spans="1:19" hidden="1" x14ac:dyDescent="0.6">
      <c r="A628" s="99">
        <f>COUNTA($E$2:E628)</f>
        <v>627</v>
      </c>
      <c r="B628" s="211">
        <v>9</v>
      </c>
      <c r="C628" s="212" t="s">
        <v>7742</v>
      </c>
      <c r="D628" s="212" t="s">
        <v>7743</v>
      </c>
      <c r="E628" s="212" t="s">
        <v>692</v>
      </c>
      <c r="F628" s="212" t="s">
        <v>7744</v>
      </c>
      <c r="G628" s="212" t="s">
        <v>7745</v>
      </c>
      <c r="H628" s="212" t="s">
        <v>3048</v>
      </c>
      <c r="I628" s="213" t="str">
        <f t="shared" si="18"/>
        <v>รพช.</v>
      </c>
      <c r="J628" s="211" t="s">
        <v>3100</v>
      </c>
      <c r="K628" s="214">
        <v>60</v>
      </c>
      <c r="L628" s="212" t="s">
        <v>7548</v>
      </c>
      <c r="M628" s="212" t="s">
        <v>54</v>
      </c>
      <c r="N628" s="212" t="s">
        <v>7746</v>
      </c>
      <c r="O628" s="212" t="s">
        <v>7747</v>
      </c>
      <c r="P628" s="212" t="s">
        <v>7748</v>
      </c>
      <c r="Q628" s="212" t="s">
        <v>7749</v>
      </c>
      <c r="R628" s="212" t="s">
        <v>3121</v>
      </c>
      <c r="S628" s="210" t="str">
        <f t="shared" si="19"/>
        <v>9 / นครราชสีมา  / รพช. / F2</v>
      </c>
    </row>
    <row r="629" spans="1:19" hidden="1" x14ac:dyDescent="0.6">
      <c r="A629" s="99">
        <f>COUNTA($E$2:E629)</f>
        <v>628</v>
      </c>
      <c r="B629" s="211">
        <v>9</v>
      </c>
      <c r="C629" s="212" t="s">
        <v>7750</v>
      </c>
      <c r="D629" s="212" t="s">
        <v>7751</v>
      </c>
      <c r="E629" s="212" t="s">
        <v>686</v>
      </c>
      <c r="F629" s="212" t="s">
        <v>7752</v>
      </c>
      <c r="G629" s="212" t="s">
        <v>7753</v>
      </c>
      <c r="H629" s="212" t="s">
        <v>3048</v>
      </c>
      <c r="I629" s="213" t="str">
        <f t="shared" si="18"/>
        <v>รพช.</v>
      </c>
      <c r="J629" s="211" t="s">
        <v>3100</v>
      </c>
      <c r="K629" s="214">
        <v>60</v>
      </c>
      <c r="L629" s="212" t="s">
        <v>7548</v>
      </c>
      <c r="M629" s="212" t="s">
        <v>54</v>
      </c>
      <c r="N629" s="212" t="s">
        <v>7754</v>
      </c>
      <c r="O629" s="212" t="s">
        <v>7755</v>
      </c>
      <c r="P629" s="212" t="s">
        <v>7756</v>
      </c>
      <c r="Q629" s="212" t="s">
        <v>7755</v>
      </c>
      <c r="R629" s="212" t="s">
        <v>3054</v>
      </c>
      <c r="S629" s="210" t="str">
        <f t="shared" si="19"/>
        <v>9 / นครราชสีมา  / รพช. / F2</v>
      </c>
    </row>
    <row r="630" spans="1:19" hidden="1" x14ac:dyDescent="0.6">
      <c r="A630" s="99">
        <f>COUNTA($E$2:E630)</f>
        <v>629</v>
      </c>
      <c r="B630" s="211">
        <v>9</v>
      </c>
      <c r="C630" s="212" t="s">
        <v>7757</v>
      </c>
      <c r="D630" s="212" t="s">
        <v>7758</v>
      </c>
      <c r="E630" s="212" t="s">
        <v>705</v>
      </c>
      <c r="F630" s="212" t="s">
        <v>7759</v>
      </c>
      <c r="G630" s="212" t="s">
        <v>7760</v>
      </c>
      <c r="H630" s="212" t="s">
        <v>3048</v>
      </c>
      <c r="I630" s="213" t="str">
        <f t="shared" si="18"/>
        <v>รพช.</v>
      </c>
      <c r="J630" s="211" t="s">
        <v>3183</v>
      </c>
      <c r="K630" s="214">
        <v>30</v>
      </c>
      <c r="L630" s="212" t="s">
        <v>7548</v>
      </c>
      <c r="M630" s="212" t="s">
        <v>54</v>
      </c>
      <c r="N630" s="212" t="s">
        <v>7761</v>
      </c>
      <c r="O630" s="212" t="s">
        <v>7762</v>
      </c>
      <c r="P630" s="212" t="s">
        <v>7763</v>
      </c>
      <c r="Q630" s="212" t="s">
        <v>7764</v>
      </c>
      <c r="R630" s="212" t="s">
        <v>3113</v>
      </c>
      <c r="S630" s="210" t="str">
        <f t="shared" si="19"/>
        <v>9 / นครราชสีมา  / รพช. / F3</v>
      </c>
    </row>
    <row r="631" spans="1:19" hidden="1" x14ac:dyDescent="0.6">
      <c r="A631" s="99">
        <f>COUNTA($E$2:E631)</f>
        <v>630</v>
      </c>
      <c r="B631" s="211">
        <v>9</v>
      </c>
      <c r="C631" s="212" t="s">
        <v>7765</v>
      </c>
      <c r="D631" s="212" t="s">
        <v>7766</v>
      </c>
      <c r="E631" s="212" t="s">
        <v>703</v>
      </c>
      <c r="F631" s="212" t="s">
        <v>7767</v>
      </c>
      <c r="G631" s="212" t="s">
        <v>7768</v>
      </c>
      <c r="H631" s="212" t="s">
        <v>3048</v>
      </c>
      <c r="I631" s="213" t="str">
        <f t="shared" si="18"/>
        <v>รพช.</v>
      </c>
      <c r="J631" s="211" t="s">
        <v>3183</v>
      </c>
      <c r="K631" s="214">
        <v>10</v>
      </c>
      <c r="L631" s="212" t="s">
        <v>7548</v>
      </c>
      <c r="M631" s="212" t="s">
        <v>54</v>
      </c>
      <c r="N631" s="212" t="s">
        <v>7769</v>
      </c>
      <c r="O631" s="212" t="s">
        <v>7770</v>
      </c>
      <c r="P631" s="212" t="s">
        <v>7771</v>
      </c>
      <c r="Q631" s="212" t="s">
        <v>7772</v>
      </c>
      <c r="R631" s="212" t="s">
        <v>3062</v>
      </c>
      <c r="S631" s="210" t="str">
        <f t="shared" si="19"/>
        <v>9 / นครราชสีมา  / รพช. / F3</v>
      </c>
    </row>
    <row r="632" spans="1:19" hidden="1" x14ac:dyDescent="0.6">
      <c r="A632" s="99">
        <f>COUNTA($E$2:E632)</f>
        <v>631</v>
      </c>
      <c r="B632" s="211">
        <v>9</v>
      </c>
      <c r="C632" s="212" t="s">
        <v>7773</v>
      </c>
      <c r="D632" s="212" t="s">
        <v>7774</v>
      </c>
      <c r="E632" s="212" t="s">
        <v>704</v>
      </c>
      <c r="F632" s="212" t="s">
        <v>7775</v>
      </c>
      <c r="G632" s="212" t="s">
        <v>7776</v>
      </c>
      <c r="H632" s="212" t="s">
        <v>3048</v>
      </c>
      <c r="I632" s="213" t="str">
        <f t="shared" si="18"/>
        <v>รพช.</v>
      </c>
      <c r="J632" s="211" t="s">
        <v>3183</v>
      </c>
      <c r="K632" s="214">
        <v>24</v>
      </c>
      <c r="L632" s="212" t="s">
        <v>7548</v>
      </c>
      <c r="M632" s="212" t="s">
        <v>54</v>
      </c>
      <c r="N632" s="212" t="s">
        <v>7777</v>
      </c>
      <c r="O632" s="212" t="s">
        <v>7778</v>
      </c>
      <c r="P632" s="212" t="s">
        <v>7779</v>
      </c>
      <c r="Q632" s="212" t="s">
        <v>7778</v>
      </c>
      <c r="R632" s="212" t="s">
        <v>3054</v>
      </c>
      <c r="S632" s="210" t="str">
        <f t="shared" si="19"/>
        <v>9 / นครราชสีมา  / รพช. / F3</v>
      </c>
    </row>
    <row r="633" spans="1:19" hidden="1" x14ac:dyDescent="0.6">
      <c r="A633" s="99">
        <f>COUNTA($E$2:E633)</f>
        <v>632</v>
      </c>
      <c r="B633" s="211">
        <v>9</v>
      </c>
      <c r="C633" s="216" t="s">
        <v>7780</v>
      </c>
      <c r="D633" s="216" t="s">
        <v>7781</v>
      </c>
      <c r="E633" s="216" t="s">
        <v>2717</v>
      </c>
      <c r="F633" s="212" t="s">
        <v>7782</v>
      </c>
      <c r="G633" s="212" t="s">
        <v>7783</v>
      </c>
      <c r="H633" s="212" t="s">
        <v>3048</v>
      </c>
      <c r="I633" s="213" t="str">
        <f t="shared" si="18"/>
        <v>รพช.</v>
      </c>
      <c r="J633" s="211" t="s">
        <v>3183</v>
      </c>
      <c r="K633" s="214">
        <v>5</v>
      </c>
      <c r="L633" s="212" t="s">
        <v>7548</v>
      </c>
      <c r="M633" s="212" t="s">
        <v>54</v>
      </c>
      <c r="N633" s="216" t="s">
        <v>7556</v>
      </c>
      <c r="O633" s="212" t="s">
        <v>7557</v>
      </c>
      <c r="P633" s="216" t="s">
        <v>7784</v>
      </c>
      <c r="Q633" s="212" t="s">
        <v>7785</v>
      </c>
      <c r="R633" s="216" t="s">
        <v>3121</v>
      </c>
      <c r="S633" s="210" t="str">
        <f t="shared" si="19"/>
        <v>9 / นครราชสีมา  / รพช. / F3</v>
      </c>
    </row>
    <row r="634" spans="1:19" hidden="1" x14ac:dyDescent="0.6">
      <c r="A634" s="99">
        <f>COUNTA($E$2:E634)</f>
        <v>633</v>
      </c>
      <c r="B634" s="211">
        <v>9</v>
      </c>
      <c r="C634" s="212" t="s">
        <v>7786</v>
      </c>
      <c r="D634" s="212" t="s">
        <v>7787</v>
      </c>
      <c r="E634" s="212" t="s">
        <v>706</v>
      </c>
      <c r="F634" s="212" t="s">
        <v>7788</v>
      </c>
      <c r="G634" s="212" t="s">
        <v>7789</v>
      </c>
      <c r="H634" s="212" t="s">
        <v>3036</v>
      </c>
      <c r="I634" s="213" t="str">
        <f t="shared" si="18"/>
        <v>รพศ.</v>
      </c>
      <c r="J634" s="211" t="s">
        <v>3037</v>
      </c>
      <c r="K634" s="214">
        <v>855</v>
      </c>
      <c r="L634" s="212" t="s">
        <v>7790</v>
      </c>
      <c r="M634" s="212" t="s">
        <v>55</v>
      </c>
      <c r="N634" s="212" t="s">
        <v>7791</v>
      </c>
      <c r="O634" s="212" t="s">
        <v>7792</v>
      </c>
      <c r="P634" s="212" t="s">
        <v>7793</v>
      </c>
      <c r="Q634" s="212" t="s">
        <v>3929</v>
      </c>
      <c r="R634" s="212" t="s">
        <v>3062</v>
      </c>
      <c r="S634" s="210" t="str">
        <f t="shared" si="19"/>
        <v>9 / บุรีรัมย์  / รพศ. / A</v>
      </c>
    </row>
    <row r="635" spans="1:19" hidden="1" x14ac:dyDescent="0.6">
      <c r="A635" s="99">
        <f>COUNTA($E$2:E635)</f>
        <v>634</v>
      </c>
      <c r="B635" s="211">
        <v>9</v>
      </c>
      <c r="C635" s="212" t="s">
        <v>7794</v>
      </c>
      <c r="D635" s="212" t="s">
        <v>7795</v>
      </c>
      <c r="E635" s="212" t="s">
        <v>709</v>
      </c>
      <c r="F635" s="212" t="s">
        <v>7796</v>
      </c>
      <c r="G635" s="212" t="s">
        <v>7797</v>
      </c>
      <c r="H635" s="212" t="s">
        <v>3202</v>
      </c>
      <c r="I635" s="213" t="str">
        <f t="shared" si="18"/>
        <v>รพท.</v>
      </c>
      <c r="J635" s="211" t="s">
        <v>3387</v>
      </c>
      <c r="K635" s="214">
        <v>457</v>
      </c>
      <c r="L635" s="212" t="s">
        <v>7790</v>
      </c>
      <c r="M635" s="212" t="s">
        <v>55</v>
      </c>
      <c r="N635" s="212" t="s">
        <v>7798</v>
      </c>
      <c r="O635" s="212" t="s">
        <v>7799</v>
      </c>
      <c r="P635" s="212" t="s">
        <v>7800</v>
      </c>
      <c r="Q635" s="212" t="s">
        <v>7799</v>
      </c>
      <c r="R635" s="212" t="s">
        <v>5975</v>
      </c>
      <c r="S635" s="210" t="str">
        <f t="shared" si="19"/>
        <v>9 / บุรีรัมย์  / รพท. / S</v>
      </c>
    </row>
    <row r="636" spans="1:19" hidden="1" x14ac:dyDescent="0.6">
      <c r="A636" s="99">
        <f>COUNTA($E$2:E636)</f>
        <v>635</v>
      </c>
      <c r="B636" s="211">
        <v>9</v>
      </c>
      <c r="C636" s="212" t="s">
        <v>7801</v>
      </c>
      <c r="D636" s="212" t="s">
        <v>7802</v>
      </c>
      <c r="E636" s="212" t="s">
        <v>712</v>
      </c>
      <c r="F636" s="212" t="s">
        <v>7803</v>
      </c>
      <c r="G636" s="212" t="s">
        <v>7804</v>
      </c>
      <c r="H636" s="212" t="s">
        <v>3048</v>
      </c>
      <c r="I636" s="213" t="str">
        <f t="shared" si="18"/>
        <v>รพช.</v>
      </c>
      <c r="J636" s="211" t="s">
        <v>3049</v>
      </c>
      <c r="K636" s="214">
        <v>170</v>
      </c>
      <c r="L636" s="212" t="s">
        <v>7790</v>
      </c>
      <c r="M636" s="212" t="s">
        <v>55</v>
      </c>
      <c r="N636" s="212" t="s">
        <v>7805</v>
      </c>
      <c r="O636" s="212" t="s">
        <v>7806</v>
      </c>
      <c r="P636" s="212" t="s">
        <v>7807</v>
      </c>
      <c r="Q636" s="212" t="s">
        <v>7806</v>
      </c>
      <c r="R636" s="212" t="s">
        <v>3146</v>
      </c>
      <c r="S636" s="210" t="str">
        <f t="shared" si="19"/>
        <v>9 / บุรีรัมย์  / รพช. / M2</v>
      </c>
    </row>
    <row r="637" spans="1:19" hidden="1" x14ac:dyDescent="0.6">
      <c r="A637" s="99">
        <f>COUNTA($E$2:E637)</f>
        <v>636</v>
      </c>
      <c r="B637" s="211">
        <v>9</v>
      </c>
      <c r="C637" s="212" t="s">
        <v>7808</v>
      </c>
      <c r="D637" s="212" t="s">
        <v>7809</v>
      </c>
      <c r="E637" s="212" t="s">
        <v>715</v>
      </c>
      <c r="F637" s="212" t="s">
        <v>7810</v>
      </c>
      <c r="G637" s="212" t="s">
        <v>7811</v>
      </c>
      <c r="H637" s="212" t="s">
        <v>3048</v>
      </c>
      <c r="I637" s="213" t="str">
        <f t="shared" si="18"/>
        <v>รพช.</v>
      </c>
      <c r="J637" s="211" t="s">
        <v>3049</v>
      </c>
      <c r="K637" s="214">
        <v>170</v>
      </c>
      <c r="L637" s="212" t="s">
        <v>7790</v>
      </c>
      <c r="M637" s="212" t="s">
        <v>55</v>
      </c>
      <c r="N637" s="212" t="s">
        <v>7812</v>
      </c>
      <c r="O637" s="212" t="s">
        <v>7813</v>
      </c>
      <c r="P637" s="212" t="s">
        <v>7814</v>
      </c>
      <c r="Q637" s="212" t="s">
        <v>7813</v>
      </c>
      <c r="R637" s="212" t="s">
        <v>3300</v>
      </c>
      <c r="S637" s="210" t="str">
        <f t="shared" si="19"/>
        <v>9 / บุรีรัมย์  / รพช. / M2</v>
      </c>
    </row>
    <row r="638" spans="1:19" hidden="1" x14ac:dyDescent="0.6">
      <c r="A638" s="99">
        <f>COUNTA($E$2:E638)</f>
        <v>637</v>
      </c>
      <c r="B638" s="211">
        <v>9</v>
      </c>
      <c r="C638" s="212" t="s">
        <v>7815</v>
      </c>
      <c r="D638" s="212" t="s">
        <v>7816</v>
      </c>
      <c r="E638" s="212" t="s">
        <v>716</v>
      </c>
      <c r="F638" s="212" t="s">
        <v>7817</v>
      </c>
      <c r="G638" s="212" t="s">
        <v>7818</v>
      </c>
      <c r="H638" s="212" t="s">
        <v>3048</v>
      </c>
      <c r="I638" s="213" t="str">
        <f t="shared" si="18"/>
        <v>รพช.</v>
      </c>
      <c r="J638" s="211" t="s">
        <v>3049</v>
      </c>
      <c r="K638" s="214">
        <v>150</v>
      </c>
      <c r="L638" s="212" t="s">
        <v>7790</v>
      </c>
      <c r="M638" s="212" t="s">
        <v>55</v>
      </c>
      <c r="N638" s="212" t="s">
        <v>7819</v>
      </c>
      <c r="O638" s="212" t="s">
        <v>7820</v>
      </c>
      <c r="P638" s="212" t="s">
        <v>7821</v>
      </c>
      <c r="Q638" s="212" t="s">
        <v>7822</v>
      </c>
      <c r="R638" s="212" t="s">
        <v>3300</v>
      </c>
      <c r="S638" s="210" t="str">
        <f t="shared" si="19"/>
        <v>9 / บุรีรัมย์  / รพช. / M2</v>
      </c>
    </row>
    <row r="639" spans="1:19" hidden="1" x14ac:dyDescent="0.6">
      <c r="A639" s="99">
        <f>COUNTA($E$2:E639)</f>
        <v>638</v>
      </c>
      <c r="B639" s="211">
        <v>9</v>
      </c>
      <c r="C639" s="212" t="s">
        <v>7823</v>
      </c>
      <c r="D639" s="212" t="s">
        <v>7824</v>
      </c>
      <c r="E639" s="212" t="s">
        <v>708</v>
      </c>
      <c r="F639" s="212" t="s">
        <v>7825</v>
      </c>
      <c r="G639" s="212" t="s">
        <v>7826</v>
      </c>
      <c r="H639" s="212" t="s">
        <v>3048</v>
      </c>
      <c r="I639" s="213" t="str">
        <f t="shared" si="18"/>
        <v>รพช.</v>
      </c>
      <c r="J639" s="211" t="s">
        <v>3076</v>
      </c>
      <c r="K639" s="214">
        <v>68</v>
      </c>
      <c r="L639" s="212" t="s">
        <v>7790</v>
      </c>
      <c r="M639" s="212" t="s">
        <v>55</v>
      </c>
      <c r="N639" s="212" t="s">
        <v>7827</v>
      </c>
      <c r="O639" s="212" t="s">
        <v>7828</v>
      </c>
      <c r="P639" s="212" t="s">
        <v>7829</v>
      </c>
      <c r="Q639" s="212" t="s">
        <v>7828</v>
      </c>
      <c r="R639" s="212" t="s">
        <v>3232</v>
      </c>
      <c r="S639" s="210" t="str">
        <f t="shared" si="19"/>
        <v>9 / บุรีรัมย์  / รพช. / F1</v>
      </c>
    </row>
    <row r="640" spans="1:19" hidden="1" x14ac:dyDescent="0.6">
      <c r="A640" s="99">
        <f>COUNTA($E$2:E640)</f>
        <v>639</v>
      </c>
      <c r="B640" s="211">
        <v>9</v>
      </c>
      <c r="C640" s="212" t="s">
        <v>7830</v>
      </c>
      <c r="D640" s="212" t="s">
        <v>7831</v>
      </c>
      <c r="E640" s="212" t="s">
        <v>707</v>
      </c>
      <c r="F640" s="212" t="s">
        <v>7832</v>
      </c>
      <c r="G640" s="212" t="s">
        <v>7833</v>
      </c>
      <c r="H640" s="212" t="s">
        <v>3048</v>
      </c>
      <c r="I640" s="213" t="str">
        <f t="shared" si="18"/>
        <v>รพช.</v>
      </c>
      <c r="J640" s="211" t="s">
        <v>3076</v>
      </c>
      <c r="K640" s="214">
        <v>122</v>
      </c>
      <c r="L640" s="212" t="s">
        <v>7790</v>
      </c>
      <c r="M640" s="212" t="s">
        <v>55</v>
      </c>
      <c r="N640" s="212" t="s">
        <v>7834</v>
      </c>
      <c r="O640" s="212" t="s">
        <v>7835</v>
      </c>
      <c r="P640" s="212" t="s">
        <v>7836</v>
      </c>
      <c r="Q640" s="212" t="s">
        <v>7835</v>
      </c>
      <c r="R640" s="212" t="s">
        <v>3113</v>
      </c>
      <c r="S640" s="210" t="str">
        <f t="shared" si="19"/>
        <v>9 / บุรีรัมย์  / รพช. / F1</v>
      </c>
    </row>
    <row r="641" spans="1:19" hidden="1" x14ac:dyDescent="0.6">
      <c r="A641" s="99">
        <f>COUNTA($E$2:E641)</f>
        <v>640</v>
      </c>
      <c r="B641" s="211">
        <v>9</v>
      </c>
      <c r="C641" s="212" t="s">
        <v>7837</v>
      </c>
      <c r="D641" s="212" t="s">
        <v>7838</v>
      </c>
      <c r="E641" s="212" t="s">
        <v>713</v>
      </c>
      <c r="F641" s="212" t="s">
        <v>7839</v>
      </c>
      <c r="G641" s="212" t="s">
        <v>7840</v>
      </c>
      <c r="H641" s="212" t="s">
        <v>3048</v>
      </c>
      <c r="I641" s="213" t="str">
        <f t="shared" si="18"/>
        <v>รพช.</v>
      </c>
      <c r="J641" s="211" t="s">
        <v>3076</v>
      </c>
      <c r="K641" s="214">
        <v>66</v>
      </c>
      <c r="L641" s="212" t="s">
        <v>7790</v>
      </c>
      <c r="M641" s="212" t="s">
        <v>55</v>
      </c>
      <c r="N641" s="212" t="s">
        <v>7841</v>
      </c>
      <c r="O641" s="212" t="s">
        <v>7842</v>
      </c>
      <c r="P641" s="212" t="s">
        <v>7843</v>
      </c>
      <c r="Q641" s="212" t="s">
        <v>7842</v>
      </c>
      <c r="R641" s="212" t="s">
        <v>3146</v>
      </c>
      <c r="S641" s="210" t="str">
        <f t="shared" si="19"/>
        <v>9 / บุรีรัมย์  / รพช. / F1</v>
      </c>
    </row>
    <row r="642" spans="1:19" hidden="1" x14ac:dyDescent="0.6">
      <c r="A642" s="99">
        <f>COUNTA($E$2:E642)</f>
        <v>641</v>
      </c>
      <c r="B642" s="211">
        <v>9</v>
      </c>
      <c r="C642" s="212" t="s">
        <v>7844</v>
      </c>
      <c r="D642" s="212" t="s">
        <v>7845</v>
      </c>
      <c r="E642" s="212" t="s">
        <v>714</v>
      </c>
      <c r="F642" s="212" t="s">
        <v>7846</v>
      </c>
      <c r="G642" s="212" t="s">
        <v>7847</v>
      </c>
      <c r="H642" s="212" t="s">
        <v>3048</v>
      </c>
      <c r="I642" s="213" t="str">
        <f t="shared" si="18"/>
        <v>รพช.</v>
      </c>
      <c r="J642" s="211" t="s">
        <v>3076</v>
      </c>
      <c r="K642" s="214">
        <v>67</v>
      </c>
      <c r="L642" s="212" t="s">
        <v>7790</v>
      </c>
      <c r="M642" s="212" t="s">
        <v>55</v>
      </c>
      <c r="N642" s="212" t="s">
        <v>7848</v>
      </c>
      <c r="O642" s="212" t="s">
        <v>7849</v>
      </c>
      <c r="P642" s="212" t="s">
        <v>7850</v>
      </c>
      <c r="Q642" s="212" t="s">
        <v>7851</v>
      </c>
      <c r="R642" s="212" t="s">
        <v>3146</v>
      </c>
      <c r="S642" s="210" t="str">
        <f t="shared" si="19"/>
        <v>9 / บุรีรัมย์  / รพช. / F1</v>
      </c>
    </row>
    <row r="643" spans="1:19" hidden="1" x14ac:dyDescent="0.6">
      <c r="A643" s="99">
        <f>COUNTA($E$2:E643)</f>
        <v>642</v>
      </c>
      <c r="B643" s="211">
        <v>9</v>
      </c>
      <c r="C643" s="212" t="s">
        <v>7852</v>
      </c>
      <c r="D643" s="212" t="s">
        <v>7853</v>
      </c>
      <c r="E643" s="212" t="s">
        <v>711</v>
      </c>
      <c r="F643" s="212" t="s">
        <v>7854</v>
      </c>
      <c r="G643" s="212" t="s">
        <v>7855</v>
      </c>
      <c r="H643" s="212" t="s">
        <v>3048</v>
      </c>
      <c r="I643" s="213" t="str">
        <f t="shared" ref="I643:I706" si="20">IF(H643="โรงพยาบาลศูนย์","รพศ.",IF(H643="โรงพยาบาลชุมชน","รพช.","รพท."))</f>
        <v>รพช.</v>
      </c>
      <c r="J643" s="211" t="s">
        <v>3076</v>
      </c>
      <c r="K643" s="214">
        <v>115</v>
      </c>
      <c r="L643" s="212" t="s">
        <v>7790</v>
      </c>
      <c r="M643" s="212" t="s">
        <v>55</v>
      </c>
      <c r="N643" s="212" t="s">
        <v>7856</v>
      </c>
      <c r="O643" s="212" t="s">
        <v>7857</v>
      </c>
      <c r="P643" s="212" t="s">
        <v>7858</v>
      </c>
      <c r="Q643" s="212" t="s">
        <v>7857</v>
      </c>
      <c r="R643" s="212" t="s">
        <v>3188</v>
      </c>
      <c r="S643" s="210" t="str">
        <f t="shared" ref="S643:S706" si="21">CONCATENATE(B643," / ",M643," "," / ",I643," / ",J643)</f>
        <v>9 / บุรีรัมย์  / รพช. / F1</v>
      </c>
    </row>
    <row r="644" spans="1:19" hidden="1" x14ac:dyDescent="0.6">
      <c r="A644" s="99">
        <f>COUNTA($E$2:E644)</f>
        <v>643</v>
      </c>
      <c r="B644" s="211">
        <v>9</v>
      </c>
      <c r="C644" s="212" t="s">
        <v>7859</v>
      </c>
      <c r="D644" s="212" t="s">
        <v>7860</v>
      </c>
      <c r="E644" s="212" t="s">
        <v>726</v>
      </c>
      <c r="F644" s="212" t="s">
        <v>3411</v>
      </c>
      <c r="G644" s="212" t="s">
        <v>3412</v>
      </c>
      <c r="H644" s="212" t="s">
        <v>3048</v>
      </c>
      <c r="I644" s="213" t="str">
        <f t="shared" si="20"/>
        <v>รพช.</v>
      </c>
      <c r="J644" s="211" t="s">
        <v>3100</v>
      </c>
      <c r="K644" s="214">
        <v>38</v>
      </c>
      <c r="L644" s="212" t="s">
        <v>7790</v>
      </c>
      <c r="M644" s="212" t="s">
        <v>55</v>
      </c>
      <c r="N644" s="212" t="s">
        <v>7861</v>
      </c>
      <c r="O644" s="212" t="s">
        <v>3414</v>
      </c>
      <c r="P644" s="212" t="s">
        <v>7862</v>
      </c>
      <c r="Q644" s="212" t="s">
        <v>7863</v>
      </c>
      <c r="R644" s="212" t="s">
        <v>3208</v>
      </c>
      <c r="S644" s="210" t="str">
        <f t="shared" si="21"/>
        <v>9 / บุรีรัมย์  / รพช. / F2</v>
      </c>
    </row>
    <row r="645" spans="1:19" hidden="1" x14ac:dyDescent="0.6">
      <c r="A645" s="99">
        <f>COUNTA($E$2:E645)</f>
        <v>644</v>
      </c>
      <c r="B645" s="211">
        <v>9</v>
      </c>
      <c r="C645" s="212" t="s">
        <v>7864</v>
      </c>
      <c r="D645" s="212" t="s">
        <v>7865</v>
      </c>
      <c r="E645" s="212" t="s">
        <v>723</v>
      </c>
      <c r="F645" s="212" t="s">
        <v>7866</v>
      </c>
      <c r="G645" s="212" t="s">
        <v>7867</v>
      </c>
      <c r="H645" s="212" t="s">
        <v>3048</v>
      </c>
      <c r="I645" s="213" t="str">
        <f t="shared" si="20"/>
        <v>รพช.</v>
      </c>
      <c r="J645" s="211" t="s">
        <v>3100</v>
      </c>
      <c r="K645" s="214">
        <v>42</v>
      </c>
      <c r="L645" s="212" t="s">
        <v>7790</v>
      </c>
      <c r="M645" s="212" t="s">
        <v>55</v>
      </c>
      <c r="N645" s="212" t="s">
        <v>7868</v>
      </c>
      <c r="O645" s="212" t="s">
        <v>7869</v>
      </c>
      <c r="P645" s="212" t="s">
        <v>7870</v>
      </c>
      <c r="Q645" s="212" t="s">
        <v>7869</v>
      </c>
      <c r="R645" s="212" t="s">
        <v>3188</v>
      </c>
      <c r="S645" s="210" t="str">
        <f t="shared" si="21"/>
        <v>9 / บุรีรัมย์  / รพช. / F2</v>
      </c>
    </row>
    <row r="646" spans="1:19" hidden="1" x14ac:dyDescent="0.6">
      <c r="A646" s="99">
        <f>COUNTA($E$2:E646)</f>
        <v>645</v>
      </c>
      <c r="B646" s="211">
        <v>9</v>
      </c>
      <c r="C646" s="212" t="s">
        <v>7871</v>
      </c>
      <c r="D646" s="212" t="s">
        <v>7872</v>
      </c>
      <c r="E646" s="212" t="s">
        <v>718</v>
      </c>
      <c r="F646" s="212" t="s">
        <v>7873</v>
      </c>
      <c r="G646" s="212" t="s">
        <v>7874</v>
      </c>
      <c r="H646" s="212" t="s">
        <v>3048</v>
      </c>
      <c r="I646" s="213" t="str">
        <f t="shared" si="20"/>
        <v>รพช.</v>
      </c>
      <c r="J646" s="211" t="s">
        <v>3100</v>
      </c>
      <c r="K646" s="214">
        <v>32</v>
      </c>
      <c r="L646" s="212" t="s">
        <v>7790</v>
      </c>
      <c r="M646" s="212" t="s">
        <v>55</v>
      </c>
      <c r="N646" s="212" t="s">
        <v>7875</v>
      </c>
      <c r="O646" s="212" t="s">
        <v>7081</v>
      </c>
      <c r="P646" s="212" t="s">
        <v>7876</v>
      </c>
      <c r="Q646" s="212" t="s">
        <v>7877</v>
      </c>
      <c r="R646" s="212" t="s">
        <v>3188</v>
      </c>
      <c r="S646" s="210" t="str">
        <f t="shared" si="21"/>
        <v>9 / บุรีรัมย์  / รพช. / F2</v>
      </c>
    </row>
    <row r="647" spans="1:19" hidden="1" x14ac:dyDescent="0.6">
      <c r="A647" s="99">
        <f>COUNTA($E$2:E647)</f>
        <v>646</v>
      </c>
      <c r="B647" s="211">
        <v>9</v>
      </c>
      <c r="C647" s="212" t="s">
        <v>7878</v>
      </c>
      <c r="D647" s="212" t="s">
        <v>7879</v>
      </c>
      <c r="E647" s="212" t="s">
        <v>725</v>
      </c>
      <c r="F647" s="212" t="s">
        <v>7880</v>
      </c>
      <c r="G647" s="212" t="s">
        <v>7881</v>
      </c>
      <c r="H647" s="212" t="s">
        <v>3048</v>
      </c>
      <c r="I647" s="213" t="str">
        <f t="shared" si="20"/>
        <v>รพช.</v>
      </c>
      <c r="J647" s="211" t="s">
        <v>3100</v>
      </c>
      <c r="K647" s="214">
        <v>36</v>
      </c>
      <c r="L647" s="212" t="s">
        <v>7790</v>
      </c>
      <c r="M647" s="212" t="s">
        <v>55</v>
      </c>
      <c r="N647" s="212" t="s">
        <v>7882</v>
      </c>
      <c r="O647" s="212" t="s">
        <v>7883</v>
      </c>
      <c r="P647" s="212" t="s">
        <v>7884</v>
      </c>
      <c r="Q647" s="212" t="s">
        <v>7883</v>
      </c>
      <c r="R647" s="212" t="s">
        <v>3300</v>
      </c>
      <c r="S647" s="210" t="str">
        <f t="shared" si="21"/>
        <v>9 / บุรีรัมย์  / รพช. / F2</v>
      </c>
    </row>
    <row r="648" spans="1:19" hidden="1" x14ac:dyDescent="0.6">
      <c r="A648" s="99">
        <f>COUNTA($E$2:E648)</f>
        <v>647</v>
      </c>
      <c r="B648" s="211">
        <v>9</v>
      </c>
      <c r="C648" s="212" t="s">
        <v>7885</v>
      </c>
      <c r="D648" s="212" t="s">
        <v>7886</v>
      </c>
      <c r="E648" s="212" t="s">
        <v>722</v>
      </c>
      <c r="F648" s="212" t="s">
        <v>7887</v>
      </c>
      <c r="G648" s="212" t="s">
        <v>7888</v>
      </c>
      <c r="H648" s="212" t="s">
        <v>3048</v>
      </c>
      <c r="I648" s="213" t="str">
        <f t="shared" si="20"/>
        <v>รพช.</v>
      </c>
      <c r="J648" s="211" t="s">
        <v>3100</v>
      </c>
      <c r="K648" s="214">
        <v>30</v>
      </c>
      <c r="L648" s="212" t="s">
        <v>7790</v>
      </c>
      <c r="M648" s="212" t="s">
        <v>55</v>
      </c>
      <c r="N648" s="212" t="s">
        <v>7889</v>
      </c>
      <c r="O648" s="212" t="s">
        <v>7890</v>
      </c>
      <c r="P648" s="212" t="s">
        <v>7891</v>
      </c>
      <c r="Q648" s="212" t="s">
        <v>7890</v>
      </c>
      <c r="R648" s="212" t="s">
        <v>3071</v>
      </c>
      <c r="S648" s="210" t="str">
        <f t="shared" si="21"/>
        <v>9 / บุรีรัมย์  / รพช. / F2</v>
      </c>
    </row>
    <row r="649" spans="1:19" hidden="1" x14ac:dyDescent="0.6">
      <c r="A649" s="99">
        <f>COUNTA($E$2:E649)</f>
        <v>648</v>
      </c>
      <c r="B649" s="211">
        <v>9</v>
      </c>
      <c r="C649" s="212" t="s">
        <v>7892</v>
      </c>
      <c r="D649" s="212" t="s">
        <v>7893</v>
      </c>
      <c r="E649" s="212" t="s">
        <v>728</v>
      </c>
      <c r="F649" s="212" t="s">
        <v>7894</v>
      </c>
      <c r="G649" s="212" t="s">
        <v>7895</v>
      </c>
      <c r="H649" s="212" t="s">
        <v>3048</v>
      </c>
      <c r="I649" s="213" t="str">
        <f t="shared" si="20"/>
        <v>รพช.</v>
      </c>
      <c r="J649" s="211" t="s">
        <v>3100</v>
      </c>
      <c r="K649" s="214">
        <v>68</v>
      </c>
      <c r="L649" s="212" t="s">
        <v>7790</v>
      </c>
      <c r="M649" s="212" t="s">
        <v>55</v>
      </c>
      <c r="N649" s="212" t="s">
        <v>7896</v>
      </c>
      <c r="O649" s="212" t="s">
        <v>4133</v>
      </c>
      <c r="P649" s="212" t="s">
        <v>7897</v>
      </c>
      <c r="Q649" s="212" t="s">
        <v>4133</v>
      </c>
      <c r="R649" s="212" t="s">
        <v>3232</v>
      </c>
      <c r="S649" s="210" t="str">
        <f t="shared" si="21"/>
        <v>9 / บุรีรัมย์  / รพช. / F2</v>
      </c>
    </row>
    <row r="650" spans="1:19" hidden="1" x14ac:dyDescent="0.6">
      <c r="A650" s="99">
        <f>COUNTA($E$2:E650)</f>
        <v>649</v>
      </c>
      <c r="B650" s="211">
        <v>9</v>
      </c>
      <c r="C650" s="212" t="s">
        <v>7898</v>
      </c>
      <c r="D650" s="212" t="s">
        <v>7899</v>
      </c>
      <c r="E650" s="212" t="s">
        <v>724</v>
      </c>
      <c r="F650" s="212" t="s">
        <v>7900</v>
      </c>
      <c r="G650" s="212" t="s">
        <v>7901</v>
      </c>
      <c r="H650" s="212" t="s">
        <v>3048</v>
      </c>
      <c r="I650" s="213" t="str">
        <f t="shared" si="20"/>
        <v>รพช.</v>
      </c>
      <c r="J650" s="211" t="s">
        <v>3100</v>
      </c>
      <c r="K650" s="214">
        <v>32</v>
      </c>
      <c r="L650" s="212" t="s">
        <v>7790</v>
      </c>
      <c r="M650" s="212" t="s">
        <v>55</v>
      </c>
      <c r="N650" s="212" t="s">
        <v>7902</v>
      </c>
      <c r="O650" s="212" t="s">
        <v>7903</v>
      </c>
      <c r="P650" s="212" t="s">
        <v>7904</v>
      </c>
      <c r="Q650" s="212" t="s">
        <v>7905</v>
      </c>
      <c r="R650" s="212" t="s">
        <v>3054</v>
      </c>
      <c r="S650" s="210" t="str">
        <f t="shared" si="21"/>
        <v>9 / บุรีรัมย์  / รพช. / F2</v>
      </c>
    </row>
    <row r="651" spans="1:19" hidden="1" x14ac:dyDescent="0.6">
      <c r="A651" s="99">
        <f>COUNTA($E$2:E651)</f>
        <v>650</v>
      </c>
      <c r="B651" s="211">
        <v>9</v>
      </c>
      <c r="C651" s="212" t="s">
        <v>7906</v>
      </c>
      <c r="D651" s="212" t="s">
        <v>7907</v>
      </c>
      <c r="E651" s="212" t="s">
        <v>717</v>
      </c>
      <c r="F651" s="212" t="s">
        <v>7908</v>
      </c>
      <c r="G651" s="212" t="s">
        <v>7909</v>
      </c>
      <c r="H651" s="212" t="s">
        <v>3048</v>
      </c>
      <c r="I651" s="213" t="str">
        <f t="shared" si="20"/>
        <v>รพช.</v>
      </c>
      <c r="J651" s="211" t="s">
        <v>3100</v>
      </c>
      <c r="K651" s="214">
        <v>39</v>
      </c>
      <c r="L651" s="212" t="s">
        <v>7790</v>
      </c>
      <c r="M651" s="212" t="s">
        <v>55</v>
      </c>
      <c r="N651" s="212" t="s">
        <v>7910</v>
      </c>
      <c r="O651" s="212" t="s">
        <v>7911</v>
      </c>
      <c r="P651" s="212" t="s">
        <v>7912</v>
      </c>
      <c r="Q651" s="212" t="s">
        <v>7911</v>
      </c>
      <c r="R651" s="212" t="s">
        <v>3146</v>
      </c>
      <c r="S651" s="210" t="str">
        <f t="shared" si="21"/>
        <v>9 / บุรีรัมย์  / รพช. / F2</v>
      </c>
    </row>
    <row r="652" spans="1:19" hidden="1" x14ac:dyDescent="0.6">
      <c r="A652" s="99">
        <f>COUNTA($E$2:E652)</f>
        <v>651</v>
      </c>
      <c r="B652" s="211">
        <v>9</v>
      </c>
      <c r="C652" s="212" t="s">
        <v>7913</v>
      </c>
      <c r="D652" s="212" t="s">
        <v>7914</v>
      </c>
      <c r="E652" s="212" t="s">
        <v>720</v>
      </c>
      <c r="F652" s="212" t="s">
        <v>7915</v>
      </c>
      <c r="G652" s="212" t="s">
        <v>7916</v>
      </c>
      <c r="H652" s="212" t="s">
        <v>3048</v>
      </c>
      <c r="I652" s="213" t="str">
        <f t="shared" si="20"/>
        <v>รพช.</v>
      </c>
      <c r="J652" s="211" t="s">
        <v>3100</v>
      </c>
      <c r="K652" s="214">
        <v>50</v>
      </c>
      <c r="L652" s="212" t="s">
        <v>7790</v>
      </c>
      <c r="M652" s="212" t="s">
        <v>55</v>
      </c>
      <c r="N652" s="212" t="s">
        <v>7917</v>
      </c>
      <c r="O652" s="212" t="s">
        <v>7918</v>
      </c>
      <c r="P652" s="212" t="s">
        <v>7919</v>
      </c>
      <c r="Q652" s="212" t="s">
        <v>7920</v>
      </c>
      <c r="R652" s="212" t="s">
        <v>3054</v>
      </c>
      <c r="S652" s="210" t="str">
        <f t="shared" si="21"/>
        <v>9 / บุรีรัมย์  / รพช. / F2</v>
      </c>
    </row>
    <row r="653" spans="1:19" hidden="1" x14ac:dyDescent="0.6">
      <c r="A653" s="99">
        <f>COUNTA($E$2:E653)</f>
        <v>652</v>
      </c>
      <c r="B653" s="211">
        <v>9</v>
      </c>
      <c r="C653" s="212" t="s">
        <v>7921</v>
      </c>
      <c r="D653" s="212" t="s">
        <v>7922</v>
      </c>
      <c r="E653" s="212" t="s">
        <v>710</v>
      </c>
      <c r="F653" s="212" t="s">
        <v>7923</v>
      </c>
      <c r="G653" s="212" t="s">
        <v>7924</v>
      </c>
      <c r="H653" s="212" t="s">
        <v>3048</v>
      </c>
      <c r="I653" s="213" t="str">
        <f t="shared" si="20"/>
        <v>รพช.</v>
      </c>
      <c r="J653" s="211" t="s">
        <v>3100</v>
      </c>
      <c r="K653" s="214">
        <v>62</v>
      </c>
      <c r="L653" s="212" t="s">
        <v>7790</v>
      </c>
      <c r="M653" s="212" t="s">
        <v>55</v>
      </c>
      <c r="N653" s="212" t="s">
        <v>7925</v>
      </c>
      <c r="O653" s="212" t="s">
        <v>7926</v>
      </c>
      <c r="P653" s="212" t="s">
        <v>7927</v>
      </c>
      <c r="Q653" s="212" t="s">
        <v>7928</v>
      </c>
      <c r="R653" s="212" t="s">
        <v>3054</v>
      </c>
      <c r="S653" s="210" t="str">
        <f t="shared" si="21"/>
        <v>9 / บุรีรัมย์  / รพช. / F2</v>
      </c>
    </row>
    <row r="654" spans="1:19" hidden="1" x14ac:dyDescent="0.6">
      <c r="A654" s="99">
        <f>COUNTA($E$2:E654)</f>
        <v>653</v>
      </c>
      <c r="B654" s="211">
        <v>9</v>
      </c>
      <c r="C654" s="212" t="s">
        <v>7929</v>
      </c>
      <c r="D654" s="212" t="s">
        <v>7930</v>
      </c>
      <c r="E654" s="212" t="s">
        <v>719</v>
      </c>
      <c r="F654" s="212" t="s">
        <v>7931</v>
      </c>
      <c r="G654" s="212" t="s">
        <v>7932</v>
      </c>
      <c r="H654" s="212" t="s">
        <v>3048</v>
      </c>
      <c r="I654" s="213" t="str">
        <f t="shared" si="20"/>
        <v>รพช.</v>
      </c>
      <c r="J654" s="211" t="s">
        <v>3100</v>
      </c>
      <c r="K654" s="214">
        <v>40</v>
      </c>
      <c r="L654" s="212" t="s">
        <v>7790</v>
      </c>
      <c r="M654" s="212" t="s">
        <v>55</v>
      </c>
      <c r="N654" s="212" t="s">
        <v>7933</v>
      </c>
      <c r="O654" s="212" t="s">
        <v>7934</v>
      </c>
      <c r="P654" s="212" t="s">
        <v>7935</v>
      </c>
      <c r="Q654" s="212" t="s">
        <v>41</v>
      </c>
      <c r="R654" s="212" t="s">
        <v>3208</v>
      </c>
      <c r="S654" s="210" t="str">
        <f t="shared" si="21"/>
        <v>9 / บุรีรัมย์  / รพช. / F2</v>
      </c>
    </row>
    <row r="655" spans="1:19" hidden="1" x14ac:dyDescent="0.6">
      <c r="A655" s="99">
        <f>COUNTA($E$2:E655)</f>
        <v>654</v>
      </c>
      <c r="B655" s="211">
        <v>9</v>
      </c>
      <c r="C655" s="212" t="s">
        <v>7936</v>
      </c>
      <c r="D655" s="212" t="s">
        <v>7937</v>
      </c>
      <c r="E655" s="212" t="s">
        <v>721</v>
      </c>
      <c r="F655" s="212" t="s">
        <v>7938</v>
      </c>
      <c r="G655" s="212" t="s">
        <v>7939</v>
      </c>
      <c r="H655" s="212" t="s">
        <v>3048</v>
      </c>
      <c r="I655" s="213" t="str">
        <f t="shared" si="20"/>
        <v>รพช.</v>
      </c>
      <c r="J655" s="211" t="s">
        <v>3100</v>
      </c>
      <c r="K655" s="214">
        <v>44</v>
      </c>
      <c r="L655" s="212" t="s">
        <v>7790</v>
      </c>
      <c r="M655" s="212" t="s">
        <v>55</v>
      </c>
      <c r="N655" s="212" t="s">
        <v>7940</v>
      </c>
      <c r="O655" s="212" t="s">
        <v>7941</v>
      </c>
      <c r="P655" s="212" t="s">
        <v>7942</v>
      </c>
      <c r="Q655" s="212" t="s">
        <v>7943</v>
      </c>
      <c r="R655" s="212" t="s">
        <v>3188</v>
      </c>
      <c r="S655" s="210" t="str">
        <f t="shared" si="21"/>
        <v>9 / บุรีรัมย์  / รพช. / F2</v>
      </c>
    </row>
    <row r="656" spans="1:19" hidden="1" x14ac:dyDescent="0.6">
      <c r="A656" s="99">
        <f>COUNTA($E$2:E656)</f>
        <v>655</v>
      </c>
      <c r="B656" s="211">
        <v>9</v>
      </c>
      <c r="C656" s="212" t="s">
        <v>7944</v>
      </c>
      <c r="D656" s="212" t="s">
        <v>7945</v>
      </c>
      <c r="E656" s="212" t="s">
        <v>727</v>
      </c>
      <c r="F656" s="212" t="s">
        <v>7946</v>
      </c>
      <c r="G656" s="212" t="s">
        <v>7947</v>
      </c>
      <c r="H656" s="212" t="s">
        <v>3048</v>
      </c>
      <c r="I656" s="213" t="str">
        <f t="shared" si="20"/>
        <v>รพช.</v>
      </c>
      <c r="J656" s="211" t="s">
        <v>3183</v>
      </c>
      <c r="K656" s="214">
        <v>31</v>
      </c>
      <c r="L656" s="212" t="s">
        <v>7790</v>
      </c>
      <c r="M656" s="212" t="s">
        <v>55</v>
      </c>
      <c r="N656" s="212" t="s">
        <v>7948</v>
      </c>
      <c r="O656" s="212" t="s">
        <v>7949</v>
      </c>
      <c r="P656" s="212" t="s">
        <v>7950</v>
      </c>
      <c r="Q656" s="212" t="s">
        <v>7949</v>
      </c>
      <c r="R656" s="212" t="s">
        <v>3113</v>
      </c>
      <c r="S656" s="210" t="str">
        <f t="shared" si="21"/>
        <v>9 / บุรีรัมย์  / รพช. / F3</v>
      </c>
    </row>
    <row r="657" spans="1:19" hidden="1" x14ac:dyDescent="0.6">
      <c r="A657" s="99">
        <f>COUNTA($E$2:E657)</f>
        <v>656</v>
      </c>
      <c r="B657" s="211">
        <v>9</v>
      </c>
      <c r="C657" s="212" t="s">
        <v>7951</v>
      </c>
      <c r="D657" s="212" t="s">
        <v>7952</v>
      </c>
      <c r="E657" s="212" t="s">
        <v>729</v>
      </c>
      <c r="F657" s="212" t="s">
        <v>7953</v>
      </c>
      <c r="G657" s="212" t="s">
        <v>7954</v>
      </c>
      <c r="H657" s="212" t="s">
        <v>3036</v>
      </c>
      <c r="I657" s="213" t="str">
        <f t="shared" si="20"/>
        <v>รพศ.</v>
      </c>
      <c r="J657" s="211" t="s">
        <v>3037</v>
      </c>
      <c r="K657" s="214">
        <v>914</v>
      </c>
      <c r="L657" s="212" t="s">
        <v>7955</v>
      </c>
      <c r="M657" s="212" t="s">
        <v>56</v>
      </c>
      <c r="N657" s="212" t="s">
        <v>7956</v>
      </c>
      <c r="O657" s="212" t="s">
        <v>7957</v>
      </c>
      <c r="P657" s="212" t="s">
        <v>7958</v>
      </c>
      <c r="Q657" s="212" t="s">
        <v>3929</v>
      </c>
      <c r="R657" s="212" t="s">
        <v>3043</v>
      </c>
      <c r="S657" s="210" t="str">
        <f t="shared" si="21"/>
        <v>9 / สุรินทร์  / รพศ. / A</v>
      </c>
    </row>
    <row r="658" spans="1:19" hidden="1" x14ac:dyDescent="0.6">
      <c r="A658" s="99">
        <f>COUNTA($E$2:E658)</f>
        <v>657</v>
      </c>
      <c r="B658" s="211">
        <v>9</v>
      </c>
      <c r="C658" s="212" t="s">
        <v>7959</v>
      </c>
      <c r="D658" s="212" t="s">
        <v>7960</v>
      </c>
      <c r="E658" s="212" t="s">
        <v>733</v>
      </c>
      <c r="F658" s="212" t="s">
        <v>7961</v>
      </c>
      <c r="G658" s="212" t="s">
        <v>7962</v>
      </c>
      <c r="H658" s="212" t="s">
        <v>3202</v>
      </c>
      <c r="I658" s="213" t="str">
        <f t="shared" si="20"/>
        <v>รพท.</v>
      </c>
      <c r="J658" s="211" t="s">
        <v>3203</v>
      </c>
      <c r="K658" s="214">
        <v>265</v>
      </c>
      <c r="L658" s="212" t="s">
        <v>7955</v>
      </c>
      <c r="M658" s="212" t="s">
        <v>56</v>
      </c>
      <c r="N658" s="212" t="s">
        <v>7963</v>
      </c>
      <c r="O658" s="212" t="s">
        <v>7964</v>
      </c>
      <c r="P658" s="212" t="s">
        <v>7965</v>
      </c>
      <c r="Q658" s="212" t="s">
        <v>7966</v>
      </c>
      <c r="R658" s="212" t="s">
        <v>3208</v>
      </c>
      <c r="S658" s="210" t="str">
        <f t="shared" si="21"/>
        <v>9 / สุรินทร์  / รพท. / M1</v>
      </c>
    </row>
    <row r="659" spans="1:19" hidden="1" x14ac:dyDescent="0.6">
      <c r="A659" s="99">
        <f>COUNTA($E$2:E659)</f>
        <v>658</v>
      </c>
      <c r="B659" s="211">
        <v>9</v>
      </c>
      <c r="C659" s="212" t="s">
        <v>7967</v>
      </c>
      <c r="D659" s="212" t="s">
        <v>7968</v>
      </c>
      <c r="E659" s="212" t="s">
        <v>737</v>
      </c>
      <c r="F659" s="212" t="s">
        <v>7969</v>
      </c>
      <c r="G659" s="212" t="s">
        <v>7970</v>
      </c>
      <c r="H659" s="212" t="s">
        <v>3202</v>
      </c>
      <c r="I659" s="213" t="str">
        <f t="shared" si="20"/>
        <v>รพท.</v>
      </c>
      <c r="J659" s="211" t="s">
        <v>3203</v>
      </c>
      <c r="K659" s="214">
        <v>227</v>
      </c>
      <c r="L659" s="212" t="s">
        <v>7955</v>
      </c>
      <c r="M659" s="212" t="s">
        <v>56</v>
      </c>
      <c r="N659" s="212" t="s">
        <v>7971</v>
      </c>
      <c r="O659" s="212" t="s">
        <v>7972</v>
      </c>
      <c r="P659" s="212" t="s">
        <v>7973</v>
      </c>
      <c r="Q659" s="212" t="s">
        <v>7974</v>
      </c>
      <c r="R659" s="212" t="s">
        <v>3054</v>
      </c>
      <c r="S659" s="210" t="str">
        <f t="shared" si="21"/>
        <v>9 / สุรินทร์  / รพท. / M1</v>
      </c>
    </row>
    <row r="660" spans="1:19" hidden="1" x14ac:dyDescent="0.6">
      <c r="A660" s="99">
        <f>COUNTA($E$2:E660)</f>
        <v>659</v>
      </c>
      <c r="B660" s="211">
        <v>9</v>
      </c>
      <c r="C660" s="212" t="s">
        <v>7975</v>
      </c>
      <c r="D660" s="212" t="s">
        <v>7976</v>
      </c>
      <c r="E660" s="212" t="s">
        <v>731</v>
      </c>
      <c r="F660" s="212" t="s">
        <v>7977</v>
      </c>
      <c r="G660" s="212" t="s">
        <v>7978</v>
      </c>
      <c r="H660" s="212" t="s">
        <v>3048</v>
      </c>
      <c r="I660" s="213" t="str">
        <f t="shared" si="20"/>
        <v>รพช.</v>
      </c>
      <c r="J660" s="211" t="s">
        <v>3049</v>
      </c>
      <c r="K660" s="214">
        <v>206</v>
      </c>
      <c r="L660" s="212" t="s">
        <v>7955</v>
      </c>
      <c r="M660" s="212" t="s">
        <v>56</v>
      </c>
      <c r="N660" s="212" t="s">
        <v>7979</v>
      </c>
      <c r="O660" s="212" t="s">
        <v>7980</v>
      </c>
      <c r="P660" s="212" t="s">
        <v>7981</v>
      </c>
      <c r="Q660" s="212" t="s">
        <v>7980</v>
      </c>
      <c r="R660" s="212" t="s">
        <v>3300</v>
      </c>
      <c r="S660" s="210" t="str">
        <f t="shared" si="21"/>
        <v>9 / สุรินทร์  / รพช. / M2</v>
      </c>
    </row>
    <row r="661" spans="1:19" hidden="1" x14ac:dyDescent="0.6">
      <c r="A661" s="99">
        <f>COUNTA($E$2:E661)</f>
        <v>660</v>
      </c>
      <c r="B661" s="211">
        <v>9</v>
      </c>
      <c r="C661" s="212" t="s">
        <v>7982</v>
      </c>
      <c r="D661" s="212" t="s">
        <v>7983</v>
      </c>
      <c r="E661" s="212" t="s">
        <v>735</v>
      </c>
      <c r="F661" s="212" t="s">
        <v>7984</v>
      </c>
      <c r="G661" s="212" t="s">
        <v>7985</v>
      </c>
      <c r="H661" s="212" t="s">
        <v>3048</v>
      </c>
      <c r="I661" s="213" t="str">
        <f t="shared" si="20"/>
        <v>รพช.</v>
      </c>
      <c r="J661" s="211" t="s">
        <v>3049</v>
      </c>
      <c r="K661" s="214">
        <v>137</v>
      </c>
      <c r="L661" s="212" t="s">
        <v>7955</v>
      </c>
      <c r="M661" s="212" t="s">
        <v>56</v>
      </c>
      <c r="N661" s="212" t="s">
        <v>7986</v>
      </c>
      <c r="O661" s="212" t="s">
        <v>7987</v>
      </c>
      <c r="P661" s="212" t="s">
        <v>7988</v>
      </c>
      <c r="Q661" s="212" t="s">
        <v>7987</v>
      </c>
      <c r="R661" s="212" t="s">
        <v>3188</v>
      </c>
      <c r="S661" s="210" t="str">
        <f t="shared" si="21"/>
        <v>9 / สุรินทร์  / รพช. / M2</v>
      </c>
    </row>
    <row r="662" spans="1:19" hidden="1" x14ac:dyDescent="0.6">
      <c r="A662" s="99">
        <f>COUNTA($E$2:E662)</f>
        <v>661</v>
      </c>
      <c r="B662" s="211">
        <v>9</v>
      </c>
      <c r="C662" s="212" t="s">
        <v>7989</v>
      </c>
      <c r="D662" s="212" t="s">
        <v>7990</v>
      </c>
      <c r="E662" s="212" t="s">
        <v>738</v>
      </c>
      <c r="F662" s="212" t="s">
        <v>7991</v>
      </c>
      <c r="G662" s="212" t="s">
        <v>7992</v>
      </c>
      <c r="H662" s="212" t="s">
        <v>3048</v>
      </c>
      <c r="I662" s="213" t="str">
        <f t="shared" si="20"/>
        <v>รพช.</v>
      </c>
      <c r="J662" s="211" t="s">
        <v>3049</v>
      </c>
      <c r="K662" s="214">
        <v>300</v>
      </c>
      <c r="L662" s="212" t="s">
        <v>7955</v>
      </c>
      <c r="M662" s="212" t="s">
        <v>56</v>
      </c>
      <c r="N662" s="212" t="s">
        <v>7993</v>
      </c>
      <c r="O662" s="212" t="s">
        <v>7994</v>
      </c>
      <c r="P662" s="212" t="s">
        <v>7995</v>
      </c>
      <c r="Q662" s="212" t="s">
        <v>7994</v>
      </c>
      <c r="R662" s="212" t="s">
        <v>3054</v>
      </c>
      <c r="S662" s="210" t="str">
        <f t="shared" si="21"/>
        <v>9 / สุรินทร์  / รพช. / M2</v>
      </c>
    </row>
    <row r="663" spans="1:19" hidden="1" x14ac:dyDescent="0.6">
      <c r="A663" s="99">
        <f>COUNTA($E$2:E663)</f>
        <v>662</v>
      </c>
      <c r="B663" s="211">
        <v>9</v>
      </c>
      <c r="C663" s="212" t="s">
        <v>7996</v>
      </c>
      <c r="D663" s="212" t="s">
        <v>7997</v>
      </c>
      <c r="E663" s="212" t="s">
        <v>734</v>
      </c>
      <c r="F663" s="212" t="s">
        <v>7998</v>
      </c>
      <c r="G663" s="212" t="s">
        <v>7999</v>
      </c>
      <c r="H663" s="212" t="s">
        <v>3048</v>
      </c>
      <c r="I663" s="213" t="str">
        <f t="shared" si="20"/>
        <v>รพช.</v>
      </c>
      <c r="J663" s="211" t="s">
        <v>3076</v>
      </c>
      <c r="K663" s="214">
        <v>96</v>
      </c>
      <c r="L663" s="212" t="s">
        <v>7955</v>
      </c>
      <c r="M663" s="212" t="s">
        <v>56</v>
      </c>
      <c r="N663" s="212" t="s">
        <v>8000</v>
      </c>
      <c r="O663" s="212" t="s">
        <v>8001</v>
      </c>
      <c r="P663" s="212" t="s">
        <v>8002</v>
      </c>
      <c r="Q663" s="212" t="s">
        <v>8001</v>
      </c>
      <c r="R663" s="212" t="s">
        <v>3054</v>
      </c>
      <c r="S663" s="210" t="str">
        <f t="shared" si="21"/>
        <v>9 / สุรินทร์  / รพช. / F1</v>
      </c>
    </row>
    <row r="664" spans="1:19" hidden="1" x14ac:dyDescent="0.6">
      <c r="A664" s="99">
        <f>COUNTA($E$2:E664)</f>
        <v>663</v>
      </c>
      <c r="B664" s="211">
        <v>9</v>
      </c>
      <c r="C664" s="212" t="s">
        <v>8003</v>
      </c>
      <c r="D664" s="212" t="s">
        <v>8004</v>
      </c>
      <c r="E664" s="212" t="s">
        <v>732</v>
      </c>
      <c r="F664" s="212" t="s">
        <v>8005</v>
      </c>
      <c r="G664" s="212" t="s">
        <v>8006</v>
      </c>
      <c r="H664" s="212" t="s">
        <v>3048</v>
      </c>
      <c r="I664" s="213" t="str">
        <f t="shared" si="20"/>
        <v>รพช.</v>
      </c>
      <c r="J664" s="211" t="s">
        <v>3100</v>
      </c>
      <c r="K664" s="214">
        <v>60</v>
      </c>
      <c r="L664" s="212" t="s">
        <v>7955</v>
      </c>
      <c r="M664" s="212" t="s">
        <v>56</v>
      </c>
      <c r="N664" s="212" t="s">
        <v>8007</v>
      </c>
      <c r="O664" s="212" t="s">
        <v>8008</v>
      </c>
      <c r="P664" s="212" t="s">
        <v>8009</v>
      </c>
      <c r="Q664" s="212" t="s">
        <v>8008</v>
      </c>
      <c r="R664" s="212" t="s">
        <v>3113</v>
      </c>
      <c r="S664" s="210" t="str">
        <f t="shared" si="21"/>
        <v>9 / สุรินทร์  / รพช. / F2</v>
      </c>
    </row>
    <row r="665" spans="1:19" hidden="1" x14ac:dyDescent="0.6">
      <c r="A665" s="99">
        <f>COUNTA($E$2:E665)</f>
        <v>664</v>
      </c>
      <c r="B665" s="211">
        <v>9</v>
      </c>
      <c r="C665" s="212" t="s">
        <v>8010</v>
      </c>
      <c r="D665" s="212" t="s">
        <v>8011</v>
      </c>
      <c r="E665" s="212" t="s">
        <v>730</v>
      </c>
      <c r="F665" s="212" t="s">
        <v>8012</v>
      </c>
      <c r="G665" s="212" t="s">
        <v>8013</v>
      </c>
      <c r="H665" s="212" t="s">
        <v>3048</v>
      </c>
      <c r="I665" s="213" t="str">
        <f t="shared" si="20"/>
        <v>รพช.</v>
      </c>
      <c r="J665" s="211" t="s">
        <v>3100</v>
      </c>
      <c r="K665" s="214">
        <v>73</v>
      </c>
      <c r="L665" s="212" t="s">
        <v>7955</v>
      </c>
      <c r="M665" s="212" t="s">
        <v>56</v>
      </c>
      <c r="N665" s="212" t="s">
        <v>8014</v>
      </c>
      <c r="O665" s="212" t="s">
        <v>8015</v>
      </c>
      <c r="P665" s="212" t="s">
        <v>8016</v>
      </c>
      <c r="Q665" s="212" t="s">
        <v>8015</v>
      </c>
      <c r="R665" s="212" t="s">
        <v>3054</v>
      </c>
      <c r="S665" s="210" t="str">
        <f t="shared" si="21"/>
        <v>9 / สุรินทร์  / รพช. / F2</v>
      </c>
    </row>
    <row r="666" spans="1:19" hidden="1" x14ac:dyDescent="0.6">
      <c r="A666" s="99">
        <f>COUNTA($E$2:E666)</f>
        <v>665</v>
      </c>
      <c r="B666" s="211">
        <v>9</v>
      </c>
      <c r="C666" s="212" t="s">
        <v>8017</v>
      </c>
      <c r="D666" s="212" t="s">
        <v>8018</v>
      </c>
      <c r="E666" s="212" t="s">
        <v>741</v>
      </c>
      <c r="F666" s="212" t="s">
        <v>8019</v>
      </c>
      <c r="G666" s="212" t="s">
        <v>8020</v>
      </c>
      <c r="H666" s="212" t="s">
        <v>3048</v>
      </c>
      <c r="I666" s="213" t="str">
        <f t="shared" si="20"/>
        <v>รพช.</v>
      </c>
      <c r="J666" s="211" t="s">
        <v>3100</v>
      </c>
      <c r="K666" s="214">
        <v>60</v>
      </c>
      <c r="L666" s="212" t="s">
        <v>7955</v>
      </c>
      <c r="M666" s="212" t="s">
        <v>56</v>
      </c>
      <c r="N666" s="212" t="s">
        <v>8021</v>
      </c>
      <c r="O666" s="212" t="s">
        <v>8022</v>
      </c>
      <c r="P666" s="212" t="s">
        <v>8023</v>
      </c>
      <c r="Q666" s="212" t="s">
        <v>8022</v>
      </c>
      <c r="R666" s="212" t="s">
        <v>3054</v>
      </c>
      <c r="S666" s="210" t="str">
        <f t="shared" si="21"/>
        <v>9 / สุรินทร์  / รพช. / F2</v>
      </c>
    </row>
    <row r="667" spans="1:19" hidden="1" x14ac:dyDescent="0.6">
      <c r="A667" s="99">
        <f>COUNTA($E$2:E667)</f>
        <v>666</v>
      </c>
      <c r="B667" s="211">
        <v>9</v>
      </c>
      <c r="C667" s="212" t="s">
        <v>8024</v>
      </c>
      <c r="D667" s="212" t="s">
        <v>8025</v>
      </c>
      <c r="E667" s="212" t="s">
        <v>742</v>
      </c>
      <c r="F667" s="212" t="s">
        <v>8026</v>
      </c>
      <c r="G667" s="212" t="s">
        <v>8027</v>
      </c>
      <c r="H667" s="212" t="s">
        <v>3048</v>
      </c>
      <c r="I667" s="213" t="str">
        <f t="shared" si="20"/>
        <v>รพช.</v>
      </c>
      <c r="J667" s="211" t="s">
        <v>3100</v>
      </c>
      <c r="K667" s="214">
        <v>37</v>
      </c>
      <c r="L667" s="212" t="s">
        <v>7955</v>
      </c>
      <c r="M667" s="212" t="s">
        <v>56</v>
      </c>
      <c r="N667" s="212" t="s">
        <v>8028</v>
      </c>
      <c r="O667" s="212" t="s">
        <v>8029</v>
      </c>
      <c r="P667" s="212" t="s">
        <v>8030</v>
      </c>
      <c r="Q667" s="212" t="s">
        <v>8031</v>
      </c>
      <c r="R667" s="212" t="s">
        <v>4303</v>
      </c>
      <c r="S667" s="210" t="str">
        <f t="shared" si="21"/>
        <v>9 / สุรินทร์  / รพช. / F2</v>
      </c>
    </row>
    <row r="668" spans="1:19" hidden="1" x14ac:dyDescent="0.6">
      <c r="A668" s="99">
        <f>COUNTA($E$2:E668)</f>
        <v>667</v>
      </c>
      <c r="B668" s="211">
        <v>9</v>
      </c>
      <c r="C668" s="212" t="s">
        <v>8032</v>
      </c>
      <c r="D668" s="212" t="s">
        <v>8033</v>
      </c>
      <c r="E668" s="212" t="s">
        <v>739</v>
      </c>
      <c r="F668" s="212" t="s">
        <v>8034</v>
      </c>
      <c r="G668" s="212" t="s">
        <v>8035</v>
      </c>
      <c r="H668" s="212" t="s">
        <v>3048</v>
      </c>
      <c r="I668" s="213" t="str">
        <f t="shared" si="20"/>
        <v>รพช.</v>
      </c>
      <c r="J668" s="211" t="s">
        <v>3076</v>
      </c>
      <c r="K668" s="214">
        <v>145</v>
      </c>
      <c r="L668" s="212" t="s">
        <v>7955</v>
      </c>
      <c r="M668" s="212" t="s">
        <v>56</v>
      </c>
      <c r="N668" s="212" t="s">
        <v>8036</v>
      </c>
      <c r="O668" s="212" t="s">
        <v>8037</v>
      </c>
      <c r="P668" s="212" t="s">
        <v>8038</v>
      </c>
      <c r="Q668" s="212" t="s">
        <v>8037</v>
      </c>
      <c r="R668" s="212" t="s">
        <v>3146</v>
      </c>
      <c r="S668" s="210" t="str">
        <f t="shared" si="21"/>
        <v>9 / สุรินทร์  / รพช. / F1</v>
      </c>
    </row>
    <row r="669" spans="1:19" hidden="1" x14ac:dyDescent="0.6">
      <c r="A669" s="99">
        <f>COUNTA($E$2:E669)</f>
        <v>668</v>
      </c>
      <c r="B669" s="211">
        <v>9</v>
      </c>
      <c r="C669" s="212" t="s">
        <v>8039</v>
      </c>
      <c r="D669" s="212" t="s">
        <v>8040</v>
      </c>
      <c r="E669" s="212" t="s">
        <v>744</v>
      </c>
      <c r="F669" s="212" t="s">
        <v>8041</v>
      </c>
      <c r="G669" s="212" t="s">
        <v>8042</v>
      </c>
      <c r="H669" s="212" t="s">
        <v>3048</v>
      </c>
      <c r="I669" s="213" t="str">
        <f t="shared" si="20"/>
        <v>รพช.</v>
      </c>
      <c r="J669" s="211" t="s">
        <v>3100</v>
      </c>
      <c r="K669" s="214">
        <v>35</v>
      </c>
      <c r="L669" s="212" t="s">
        <v>7955</v>
      </c>
      <c r="M669" s="212" t="s">
        <v>56</v>
      </c>
      <c r="N669" s="212" t="s">
        <v>8043</v>
      </c>
      <c r="O669" s="212" t="s">
        <v>8044</v>
      </c>
      <c r="P669" s="212" t="s">
        <v>8045</v>
      </c>
      <c r="Q669" s="212" t="s">
        <v>8046</v>
      </c>
      <c r="R669" s="212" t="s">
        <v>3208</v>
      </c>
      <c r="S669" s="210" t="str">
        <f t="shared" si="21"/>
        <v>9 / สุรินทร์  / รพช. / F2</v>
      </c>
    </row>
    <row r="670" spans="1:19" hidden="1" x14ac:dyDescent="0.6">
      <c r="A670" s="99">
        <f>COUNTA($E$2:E670)</f>
        <v>669</v>
      </c>
      <c r="B670" s="211">
        <v>9</v>
      </c>
      <c r="C670" s="212" t="s">
        <v>8047</v>
      </c>
      <c r="D670" s="212" t="s">
        <v>8048</v>
      </c>
      <c r="E670" s="212" t="s">
        <v>736</v>
      </c>
      <c r="F670" s="212" t="s">
        <v>8049</v>
      </c>
      <c r="G670" s="212" t="s">
        <v>8050</v>
      </c>
      <c r="H670" s="212" t="s">
        <v>3048</v>
      </c>
      <c r="I670" s="213" t="str">
        <f t="shared" si="20"/>
        <v>รพช.</v>
      </c>
      <c r="J670" s="211" t="s">
        <v>3100</v>
      </c>
      <c r="K670" s="214">
        <v>46</v>
      </c>
      <c r="L670" s="212" t="s">
        <v>7955</v>
      </c>
      <c r="M670" s="212" t="s">
        <v>56</v>
      </c>
      <c r="N670" s="212" t="s">
        <v>8051</v>
      </c>
      <c r="O670" s="212" t="s">
        <v>8052</v>
      </c>
      <c r="P670" s="212" t="s">
        <v>8053</v>
      </c>
      <c r="Q670" s="212" t="s">
        <v>8052</v>
      </c>
      <c r="R670" s="212" t="s">
        <v>3146</v>
      </c>
      <c r="S670" s="210" t="str">
        <f t="shared" si="21"/>
        <v>9 / สุรินทร์  / รพช. / F2</v>
      </c>
    </row>
    <row r="671" spans="1:19" hidden="1" x14ac:dyDescent="0.6">
      <c r="A671" s="99">
        <f>COUNTA($E$2:E671)</f>
        <v>670</v>
      </c>
      <c r="B671" s="211">
        <v>9</v>
      </c>
      <c r="C671" s="212" t="s">
        <v>8054</v>
      </c>
      <c r="D671" s="212" t="s">
        <v>8055</v>
      </c>
      <c r="E671" s="212" t="s">
        <v>740</v>
      </c>
      <c r="F671" s="212" t="s">
        <v>8056</v>
      </c>
      <c r="G671" s="212" t="s">
        <v>8057</v>
      </c>
      <c r="H671" s="212" t="s">
        <v>3048</v>
      </c>
      <c r="I671" s="213" t="str">
        <f t="shared" si="20"/>
        <v>รพช.</v>
      </c>
      <c r="J671" s="211" t="s">
        <v>3100</v>
      </c>
      <c r="K671" s="214">
        <v>77</v>
      </c>
      <c r="L671" s="212" t="s">
        <v>7955</v>
      </c>
      <c r="M671" s="212" t="s">
        <v>56</v>
      </c>
      <c r="N671" s="212" t="s">
        <v>8058</v>
      </c>
      <c r="O671" s="212" t="s">
        <v>8059</v>
      </c>
      <c r="P671" s="212" t="s">
        <v>8060</v>
      </c>
      <c r="Q671" s="212" t="s">
        <v>8061</v>
      </c>
      <c r="R671" s="212" t="s">
        <v>3054</v>
      </c>
      <c r="S671" s="210" t="str">
        <f t="shared" si="21"/>
        <v>9 / สุรินทร์  / รพช. / F2</v>
      </c>
    </row>
    <row r="672" spans="1:19" hidden="1" x14ac:dyDescent="0.6">
      <c r="A672" s="99">
        <f>COUNTA($E$2:E672)</f>
        <v>671</v>
      </c>
      <c r="B672" s="211">
        <v>9</v>
      </c>
      <c r="C672" s="212" t="s">
        <v>8062</v>
      </c>
      <c r="D672" s="212" t="s">
        <v>8063</v>
      </c>
      <c r="E672" s="212" t="s">
        <v>743</v>
      </c>
      <c r="F672" s="212" t="s">
        <v>8064</v>
      </c>
      <c r="G672" s="212" t="s">
        <v>8065</v>
      </c>
      <c r="H672" s="212" t="s">
        <v>3048</v>
      </c>
      <c r="I672" s="213" t="str">
        <f t="shared" si="20"/>
        <v>รพช.</v>
      </c>
      <c r="J672" s="211" t="s">
        <v>3183</v>
      </c>
      <c r="K672" s="214">
        <v>50</v>
      </c>
      <c r="L672" s="212" t="s">
        <v>7955</v>
      </c>
      <c r="M672" s="212" t="s">
        <v>56</v>
      </c>
      <c r="N672" s="212" t="s">
        <v>8066</v>
      </c>
      <c r="O672" s="212" t="s">
        <v>8067</v>
      </c>
      <c r="P672" s="212" t="s">
        <v>8068</v>
      </c>
      <c r="Q672" s="212" t="s">
        <v>8067</v>
      </c>
      <c r="R672" s="212" t="s">
        <v>3113</v>
      </c>
      <c r="S672" s="210" t="str">
        <f t="shared" si="21"/>
        <v>9 / สุรินทร์  / รพช. / F3</v>
      </c>
    </row>
    <row r="673" spans="1:19" hidden="1" x14ac:dyDescent="0.6">
      <c r="A673" s="99">
        <f>COUNTA($E$2:E673)</f>
        <v>672</v>
      </c>
      <c r="B673" s="211">
        <v>9</v>
      </c>
      <c r="C673" s="212" t="s">
        <v>8069</v>
      </c>
      <c r="D673" s="212" t="s">
        <v>8070</v>
      </c>
      <c r="E673" s="212" t="s">
        <v>745</v>
      </c>
      <c r="F673" s="212" t="s">
        <v>8071</v>
      </c>
      <c r="G673" s="212" t="s">
        <v>8072</v>
      </c>
      <c r="H673" s="212" t="s">
        <v>3048</v>
      </c>
      <c r="I673" s="213" t="str">
        <f t="shared" si="20"/>
        <v>รพช.</v>
      </c>
      <c r="J673" s="211" t="s">
        <v>3100</v>
      </c>
      <c r="K673" s="214">
        <v>30</v>
      </c>
      <c r="L673" s="212" t="s">
        <v>7955</v>
      </c>
      <c r="M673" s="212" t="s">
        <v>56</v>
      </c>
      <c r="N673" s="212" t="s">
        <v>8073</v>
      </c>
      <c r="O673" s="212" t="s">
        <v>8074</v>
      </c>
      <c r="P673" s="212" t="s">
        <v>8075</v>
      </c>
      <c r="Q673" s="212" t="s">
        <v>8076</v>
      </c>
      <c r="R673" s="212" t="s">
        <v>3113</v>
      </c>
      <c r="S673" s="210" t="str">
        <f t="shared" si="21"/>
        <v>9 / สุรินทร์  / รพช. / F2</v>
      </c>
    </row>
    <row r="674" spans="1:19" hidden="1" x14ac:dyDescent="0.6">
      <c r="A674" s="99">
        <f>COUNTA($E$2:E674)</f>
        <v>673</v>
      </c>
      <c r="B674" s="211">
        <v>10</v>
      </c>
      <c r="C674" s="212" t="s">
        <v>8077</v>
      </c>
      <c r="D674" s="212" t="s">
        <v>8078</v>
      </c>
      <c r="E674" s="212" t="s">
        <v>746</v>
      </c>
      <c r="F674" s="212" t="s">
        <v>8079</v>
      </c>
      <c r="G674" s="212" t="s">
        <v>8080</v>
      </c>
      <c r="H674" s="212" t="s">
        <v>3202</v>
      </c>
      <c r="I674" s="213" t="str">
        <f t="shared" si="20"/>
        <v>รพท.</v>
      </c>
      <c r="J674" s="211" t="s">
        <v>3387</v>
      </c>
      <c r="K674" s="214">
        <v>485</v>
      </c>
      <c r="L674" s="212" t="s">
        <v>8081</v>
      </c>
      <c r="M674" s="212" t="s">
        <v>57</v>
      </c>
      <c r="N674" s="212" t="s">
        <v>8082</v>
      </c>
      <c r="O674" s="212" t="s">
        <v>8083</v>
      </c>
      <c r="P674" s="212" t="s">
        <v>8084</v>
      </c>
      <c r="Q674" s="212" t="s">
        <v>8085</v>
      </c>
      <c r="R674" s="212" t="s">
        <v>3043</v>
      </c>
      <c r="S674" s="210" t="str">
        <f t="shared" si="21"/>
        <v>10 / มุกดาหาร  / รพท. / S</v>
      </c>
    </row>
    <row r="675" spans="1:19" hidden="1" x14ac:dyDescent="0.6">
      <c r="A675" s="99">
        <f>COUNTA($E$2:E675)</f>
        <v>674</v>
      </c>
      <c r="B675" s="211">
        <v>10</v>
      </c>
      <c r="C675" s="212" t="s">
        <v>8086</v>
      </c>
      <c r="D675" s="212" t="s">
        <v>8087</v>
      </c>
      <c r="E675" s="212" t="s">
        <v>750</v>
      </c>
      <c r="F675" s="212" t="s">
        <v>8088</v>
      </c>
      <c r="G675" s="212" t="s">
        <v>8089</v>
      </c>
      <c r="H675" s="212" t="s">
        <v>3048</v>
      </c>
      <c r="I675" s="213" t="str">
        <f t="shared" si="20"/>
        <v>รพช.</v>
      </c>
      <c r="J675" s="211" t="s">
        <v>3100</v>
      </c>
      <c r="K675" s="214">
        <v>30</v>
      </c>
      <c r="L675" s="212" t="s">
        <v>8081</v>
      </c>
      <c r="M675" s="212" t="s">
        <v>57</v>
      </c>
      <c r="N675" s="212" t="s">
        <v>8090</v>
      </c>
      <c r="O675" s="212" t="s">
        <v>8091</v>
      </c>
      <c r="P675" s="212" t="s">
        <v>8092</v>
      </c>
      <c r="Q675" s="212" t="s">
        <v>8093</v>
      </c>
      <c r="R675" s="212" t="s">
        <v>3208</v>
      </c>
      <c r="S675" s="210" t="str">
        <f t="shared" si="21"/>
        <v>10 / มุกดาหาร  / รพช. / F2</v>
      </c>
    </row>
    <row r="676" spans="1:19" hidden="1" x14ac:dyDescent="0.6">
      <c r="A676" s="99">
        <f>COUNTA($E$2:E676)</f>
        <v>675</v>
      </c>
      <c r="B676" s="211">
        <v>10</v>
      </c>
      <c r="C676" s="212" t="s">
        <v>8094</v>
      </c>
      <c r="D676" s="212" t="s">
        <v>8095</v>
      </c>
      <c r="E676" s="212" t="s">
        <v>749</v>
      </c>
      <c r="F676" s="212" t="s">
        <v>8096</v>
      </c>
      <c r="G676" s="212" t="s">
        <v>8097</v>
      </c>
      <c r="H676" s="212" t="s">
        <v>3048</v>
      </c>
      <c r="I676" s="213" t="str">
        <f t="shared" si="20"/>
        <v>รพช.</v>
      </c>
      <c r="J676" s="211" t="s">
        <v>3100</v>
      </c>
      <c r="K676" s="214">
        <v>34</v>
      </c>
      <c r="L676" s="212" t="s">
        <v>8081</v>
      </c>
      <c r="M676" s="212" t="s">
        <v>57</v>
      </c>
      <c r="N676" s="212" t="s">
        <v>8098</v>
      </c>
      <c r="O676" s="212" t="s">
        <v>8099</v>
      </c>
      <c r="P676" s="212" t="s">
        <v>8100</v>
      </c>
      <c r="Q676" s="212" t="s">
        <v>8099</v>
      </c>
      <c r="R676" s="212" t="s">
        <v>3146</v>
      </c>
      <c r="S676" s="210" t="str">
        <f t="shared" si="21"/>
        <v>10 / มุกดาหาร  / รพช. / F2</v>
      </c>
    </row>
    <row r="677" spans="1:19" hidden="1" x14ac:dyDescent="0.6">
      <c r="A677" s="99">
        <f>COUNTA($E$2:E677)</f>
        <v>676</v>
      </c>
      <c r="B677" s="211">
        <v>10</v>
      </c>
      <c r="C677" s="212" t="s">
        <v>8101</v>
      </c>
      <c r="D677" s="212" t="s">
        <v>8102</v>
      </c>
      <c r="E677" s="212" t="s">
        <v>748</v>
      </c>
      <c r="F677" s="212" t="s">
        <v>8103</v>
      </c>
      <c r="G677" s="212" t="s">
        <v>8104</v>
      </c>
      <c r="H677" s="212" t="s">
        <v>3048</v>
      </c>
      <c r="I677" s="213" t="str">
        <f t="shared" si="20"/>
        <v>รพช.</v>
      </c>
      <c r="J677" s="211" t="s">
        <v>3100</v>
      </c>
      <c r="K677" s="214">
        <v>38</v>
      </c>
      <c r="L677" s="212" t="s">
        <v>8081</v>
      </c>
      <c r="M677" s="212" t="s">
        <v>57</v>
      </c>
      <c r="N677" s="212" t="s">
        <v>8105</v>
      </c>
      <c r="O677" s="212" t="s">
        <v>8106</v>
      </c>
      <c r="P677" s="212" t="s">
        <v>8107</v>
      </c>
      <c r="Q677" s="212" t="s">
        <v>8106</v>
      </c>
      <c r="R677" s="212" t="s">
        <v>3300</v>
      </c>
      <c r="S677" s="210" t="str">
        <f t="shared" si="21"/>
        <v>10 / มุกดาหาร  / รพช. / F2</v>
      </c>
    </row>
    <row r="678" spans="1:19" hidden="1" x14ac:dyDescent="0.6">
      <c r="A678" s="99">
        <f>COUNTA($E$2:E678)</f>
        <v>677</v>
      </c>
      <c r="B678" s="211">
        <v>10</v>
      </c>
      <c r="C678" s="212" t="s">
        <v>8108</v>
      </c>
      <c r="D678" s="212" t="s">
        <v>8109</v>
      </c>
      <c r="E678" s="212" t="s">
        <v>747</v>
      </c>
      <c r="F678" s="212" t="s">
        <v>8110</v>
      </c>
      <c r="G678" s="212" t="s">
        <v>8111</v>
      </c>
      <c r="H678" s="212" t="s">
        <v>3048</v>
      </c>
      <c r="I678" s="213" t="str">
        <f t="shared" si="20"/>
        <v>รพช.</v>
      </c>
      <c r="J678" s="211" t="s">
        <v>3100</v>
      </c>
      <c r="K678" s="214">
        <v>30</v>
      </c>
      <c r="L678" s="212" t="s">
        <v>8081</v>
      </c>
      <c r="M678" s="212" t="s">
        <v>57</v>
      </c>
      <c r="N678" s="212" t="s">
        <v>8112</v>
      </c>
      <c r="O678" s="212" t="s">
        <v>8113</v>
      </c>
      <c r="P678" s="212" t="s">
        <v>8114</v>
      </c>
      <c r="Q678" s="212" t="s">
        <v>8113</v>
      </c>
      <c r="R678" s="212" t="s">
        <v>3088</v>
      </c>
      <c r="S678" s="210" t="str">
        <f t="shared" si="21"/>
        <v>10 / มุกดาหาร  / รพช. / F2</v>
      </c>
    </row>
    <row r="679" spans="1:19" hidden="1" x14ac:dyDescent="0.6">
      <c r="A679" s="99">
        <f>COUNTA($E$2:E679)</f>
        <v>678</v>
      </c>
      <c r="B679" s="211">
        <v>10</v>
      </c>
      <c r="C679" s="212" t="s">
        <v>8115</v>
      </c>
      <c r="D679" s="212" t="s">
        <v>8116</v>
      </c>
      <c r="E679" s="212" t="s">
        <v>752</v>
      </c>
      <c r="F679" s="212" t="s">
        <v>8117</v>
      </c>
      <c r="G679" s="212" t="s">
        <v>8118</v>
      </c>
      <c r="H679" s="212" t="s">
        <v>3048</v>
      </c>
      <c r="I679" s="213" t="str">
        <f t="shared" si="20"/>
        <v>รพช.</v>
      </c>
      <c r="J679" s="211" t="s">
        <v>3100</v>
      </c>
      <c r="K679" s="214">
        <v>30</v>
      </c>
      <c r="L679" s="212" t="s">
        <v>8081</v>
      </c>
      <c r="M679" s="212" t="s">
        <v>57</v>
      </c>
      <c r="N679" s="212" t="s">
        <v>8119</v>
      </c>
      <c r="O679" s="212" t="s">
        <v>8120</v>
      </c>
      <c r="P679" s="212" t="s">
        <v>8121</v>
      </c>
      <c r="Q679" s="212" t="s">
        <v>8122</v>
      </c>
      <c r="R679" s="212" t="s">
        <v>3121</v>
      </c>
      <c r="S679" s="210" t="str">
        <f t="shared" si="21"/>
        <v>10 / มุกดาหาร  / รพช. / F2</v>
      </c>
    </row>
    <row r="680" spans="1:19" hidden="1" x14ac:dyDescent="0.6">
      <c r="A680" s="99">
        <f>COUNTA($E$2:E680)</f>
        <v>679</v>
      </c>
      <c r="B680" s="211">
        <v>10</v>
      </c>
      <c r="C680" s="212" t="s">
        <v>8123</v>
      </c>
      <c r="D680" s="212" t="s">
        <v>8124</v>
      </c>
      <c r="E680" s="212" t="s">
        <v>751</v>
      </c>
      <c r="F680" s="212" t="s">
        <v>8125</v>
      </c>
      <c r="G680" s="212" t="s">
        <v>8126</v>
      </c>
      <c r="H680" s="212" t="s">
        <v>3048</v>
      </c>
      <c r="I680" s="213" t="str">
        <f t="shared" si="20"/>
        <v>รพช.</v>
      </c>
      <c r="J680" s="211" t="s">
        <v>3100</v>
      </c>
      <c r="K680" s="214">
        <v>30</v>
      </c>
      <c r="L680" s="212" t="s">
        <v>8081</v>
      </c>
      <c r="M680" s="212" t="s">
        <v>57</v>
      </c>
      <c r="N680" s="212" t="s">
        <v>8127</v>
      </c>
      <c r="O680" s="212" t="s">
        <v>8128</v>
      </c>
      <c r="P680" s="212" t="s">
        <v>8129</v>
      </c>
      <c r="Q680" s="212" t="s">
        <v>8128</v>
      </c>
      <c r="R680" s="212" t="s">
        <v>3232</v>
      </c>
      <c r="S680" s="210" t="str">
        <f t="shared" si="21"/>
        <v>10 / มุกดาหาร  / รพช. / F2</v>
      </c>
    </row>
    <row r="681" spans="1:19" hidden="1" x14ac:dyDescent="0.6">
      <c r="A681" s="99">
        <f>COUNTA($E$2:E681)</f>
        <v>680</v>
      </c>
      <c r="B681" s="211">
        <v>10</v>
      </c>
      <c r="C681" s="212" t="s">
        <v>8130</v>
      </c>
      <c r="D681" s="212" t="s">
        <v>8131</v>
      </c>
      <c r="E681" s="212" t="s">
        <v>753</v>
      </c>
      <c r="F681" s="212" t="s">
        <v>8132</v>
      </c>
      <c r="G681" s="212" t="s">
        <v>8133</v>
      </c>
      <c r="H681" s="212" t="s">
        <v>3202</v>
      </c>
      <c r="I681" s="213" t="str">
        <f t="shared" si="20"/>
        <v>รพท.</v>
      </c>
      <c r="J681" s="211" t="s">
        <v>3387</v>
      </c>
      <c r="K681" s="214">
        <v>436</v>
      </c>
      <c r="L681" s="212" t="s">
        <v>8134</v>
      </c>
      <c r="M681" s="212" t="s">
        <v>58</v>
      </c>
      <c r="N681" s="212" t="s">
        <v>8135</v>
      </c>
      <c r="O681" s="212" t="s">
        <v>8136</v>
      </c>
      <c r="P681" s="212" t="s">
        <v>8137</v>
      </c>
      <c r="Q681" s="212" t="s">
        <v>8138</v>
      </c>
      <c r="R681" s="212" t="s">
        <v>3188</v>
      </c>
      <c r="S681" s="210" t="str">
        <f t="shared" si="21"/>
        <v>10 / ยโสธร  / รพท. / S</v>
      </c>
    </row>
    <row r="682" spans="1:19" hidden="1" x14ac:dyDescent="0.6">
      <c r="A682" s="99">
        <f>COUNTA($E$2:E682)</f>
        <v>681</v>
      </c>
      <c r="B682" s="211">
        <v>10</v>
      </c>
      <c r="C682" s="212" t="s">
        <v>8139</v>
      </c>
      <c r="D682" s="212" t="s">
        <v>8140</v>
      </c>
      <c r="E682" s="212" t="s">
        <v>761</v>
      </c>
      <c r="F682" s="212" t="s">
        <v>8141</v>
      </c>
      <c r="G682" s="212" t="s">
        <v>8142</v>
      </c>
      <c r="H682" s="212" t="s">
        <v>3048</v>
      </c>
      <c r="I682" s="213" t="str">
        <f t="shared" si="20"/>
        <v>รพช.</v>
      </c>
      <c r="J682" s="211" t="s">
        <v>3049</v>
      </c>
      <c r="K682" s="214">
        <v>160</v>
      </c>
      <c r="L682" s="212" t="s">
        <v>8134</v>
      </c>
      <c r="M682" s="212" t="s">
        <v>58</v>
      </c>
      <c r="N682" s="212" t="s">
        <v>8143</v>
      </c>
      <c r="O682" s="212" t="s">
        <v>8144</v>
      </c>
      <c r="P682" s="212" t="s">
        <v>8145</v>
      </c>
      <c r="Q682" s="212" t="s">
        <v>8146</v>
      </c>
      <c r="R682" s="212" t="s">
        <v>3054</v>
      </c>
      <c r="S682" s="210" t="str">
        <f t="shared" si="21"/>
        <v>10 / ยโสธร  / รพช. / M2</v>
      </c>
    </row>
    <row r="683" spans="1:19" hidden="1" x14ac:dyDescent="0.6">
      <c r="A683" s="99">
        <f>COUNTA($E$2:E683)</f>
        <v>682</v>
      </c>
      <c r="B683" s="211">
        <v>10</v>
      </c>
      <c r="C683" s="212" t="s">
        <v>8147</v>
      </c>
      <c r="D683" s="212" t="s">
        <v>8148</v>
      </c>
      <c r="E683" s="212" t="s">
        <v>755</v>
      </c>
      <c r="F683" s="212" t="s">
        <v>8149</v>
      </c>
      <c r="G683" s="212" t="s">
        <v>8150</v>
      </c>
      <c r="H683" s="212" t="s">
        <v>3048</v>
      </c>
      <c r="I683" s="213" t="str">
        <f t="shared" si="20"/>
        <v>รพช.</v>
      </c>
      <c r="J683" s="211" t="s">
        <v>3100</v>
      </c>
      <c r="K683" s="214">
        <v>30</v>
      </c>
      <c r="L683" s="212" t="s">
        <v>8134</v>
      </c>
      <c r="M683" s="212" t="s">
        <v>58</v>
      </c>
      <c r="N683" s="212" t="s">
        <v>8151</v>
      </c>
      <c r="O683" s="212" t="s">
        <v>8152</v>
      </c>
      <c r="P683" s="212" t="s">
        <v>8153</v>
      </c>
      <c r="Q683" s="212" t="s">
        <v>8152</v>
      </c>
      <c r="R683" s="212" t="s">
        <v>3454</v>
      </c>
      <c r="S683" s="210" t="str">
        <f t="shared" si="21"/>
        <v>10 / ยโสธร  / รพช. / F2</v>
      </c>
    </row>
    <row r="684" spans="1:19" hidden="1" x14ac:dyDescent="0.6">
      <c r="A684" s="99">
        <f>COUNTA($E$2:E684)</f>
        <v>683</v>
      </c>
      <c r="B684" s="211">
        <v>10</v>
      </c>
      <c r="C684" s="212" t="s">
        <v>8154</v>
      </c>
      <c r="D684" s="212" t="s">
        <v>8155</v>
      </c>
      <c r="E684" s="212" t="s">
        <v>759</v>
      </c>
      <c r="F684" s="212" t="s">
        <v>8156</v>
      </c>
      <c r="G684" s="212" t="s">
        <v>8157</v>
      </c>
      <c r="H684" s="212" t="s">
        <v>3048</v>
      </c>
      <c r="I684" s="213" t="str">
        <f t="shared" si="20"/>
        <v>รพช.</v>
      </c>
      <c r="J684" s="211" t="s">
        <v>3100</v>
      </c>
      <c r="K684" s="214">
        <v>30</v>
      </c>
      <c r="L684" s="212" t="s">
        <v>8134</v>
      </c>
      <c r="M684" s="212" t="s">
        <v>58</v>
      </c>
      <c r="N684" s="212" t="s">
        <v>8158</v>
      </c>
      <c r="O684" s="212" t="s">
        <v>8159</v>
      </c>
      <c r="P684" s="212" t="s">
        <v>8160</v>
      </c>
      <c r="Q684" s="212" t="s">
        <v>8159</v>
      </c>
      <c r="R684" s="212" t="s">
        <v>3054</v>
      </c>
      <c r="S684" s="210" t="str">
        <f t="shared" si="21"/>
        <v>10 / ยโสธร  / รพช. / F2</v>
      </c>
    </row>
    <row r="685" spans="1:19" hidden="1" x14ac:dyDescent="0.6">
      <c r="A685" s="99">
        <f>COUNTA($E$2:E685)</f>
        <v>684</v>
      </c>
      <c r="B685" s="211">
        <v>10</v>
      </c>
      <c r="C685" s="212" t="s">
        <v>8161</v>
      </c>
      <c r="D685" s="212" t="s">
        <v>8162</v>
      </c>
      <c r="E685" s="212" t="s">
        <v>756</v>
      </c>
      <c r="F685" s="212" t="s">
        <v>8163</v>
      </c>
      <c r="G685" s="212" t="s">
        <v>8164</v>
      </c>
      <c r="H685" s="212" t="s">
        <v>3048</v>
      </c>
      <c r="I685" s="213" t="str">
        <f t="shared" si="20"/>
        <v>รพช.</v>
      </c>
      <c r="J685" s="211" t="s">
        <v>3100</v>
      </c>
      <c r="K685" s="214">
        <v>63</v>
      </c>
      <c r="L685" s="212" t="s">
        <v>8134</v>
      </c>
      <c r="M685" s="212" t="s">
        <v>58</v>
      </c>
      <c r="N685" s="212" t="s">
        <v>8165</v>
      </c>
      <c r="O685" s="212" t="s">
        <v>8166</v>
      </c>
      <c r="P685" s="212" t="s">
        <v>8167</v>
      </c>
      <c r="Q685" s="212" t="s">
        <v>8168</v>
      </c>
      <c r="R685" s="212" t="s">
        <v>3208</v>
      </c>
      <c r="S685" s="210" t="str">
        <f t="shared" si="21"/>
        <v>10 / ยโสธร  / รพช. / F2</v>
      </c>
    </row>
    <row r="686" spans="1:19" hidden="1" x14ac:dyDescent="0.6">
      <c r="A686" s="99">
        <f>COUNTA($E$2:E686)</f>
        <v>685</v>
      </c>
      <c r="B686" s="211">
        <v>10</v>
      </c>
      <c r="C686" s="212" t="s">
        <v>8169</v>
      </c>
      <c r="D686" s="212" t="s">
        <v>8170</v>
      </c>
      <c r="E686" s="212" t="s">
        <v>754</v>
      </c>
      <c r="F686" s="212" t="s">
        <v>8171</v>
      </c>
      <c r="G686" s="212" t="s">
        <v>8172</v>
      </c>
      <c r="H686" s="212" t="s">
        <v>3048</v>
      </c>
      <c r="I686" s="213" t="str">
        <f t="shared" si="20"/>
        <v>รพช.</v>
      </c>
      <c r="J686" s="211" t="s">
        <v>3100</v>
      </c>
      <c r="K686" s="214">
        <v>32</v>
      </c>
      <c r="L686" s="212" t="s">
        <v>8134</v>
      </c>
      <c r="M686" s="212" t="s">
        <v>58</v>
      </c>
      <c r="N686" s="212" t="s">
        <v>8173</v>
      </c>
      <c r="O686" s="212" t="s">
        <v>8174</v>
      </c>
      <c r="P686" s="212" t="s">
        <v>8175</v>
      </c>
      <c r="Q686" s="212" t="s">
        <v>8174</v>
      </c>
      <c r="R686" s="212" t="s">
        <v>3043</v>
      </c>
      <c r="S686" s="210" t="str">
        <f t="shared" si="21"/>
        <v>10 / ยโสธร  / รพช. / F2</v>
      </c>
    </row>
    <row r="687" spans="1:19" hidden="1" x14ac:dyDescent="0.6">
      <c r="A687" s="99">
        <f>COUNTA($E$2:E687)</f>
        <v>686</v>
      </c>
      <c r="B687" s="211">
        <v>10</v>
      </c>
      <c r="C687" s="212" t="s">
        <v>8176</v>
      </c>
      <c r="D687" s="212" t="s">
        <v>8177</v>
      </c>
      <c r="E687" s="212" t="s">
        <v>760</v>
      </c>
      <c r="F687" s="212" t="s">
        <v>8178</v>
      </c>
      <c r="G687" s="212" t="s">
        <v>8179</v>
      </c>
      <c r="H687" s="212" t="s">
        <v>3048</v>
      </c>
      <c r="I687" s="213" t="str">
        <f t="shared" si="20"/>
        <v>รพช.</v>
      </c>
      <c r="J687" s="211" t="s">
        <v>3100</v>
      </c>
      <c r="K687" s="214">
        <v>30</v>
      </c>
      <c r="L687" s="212" t="s">
        <v>8134</v>
      </c>
      <c r="M687" s="212" t="s">
        <v>58</v>
      </c>
      <c r="N687" s="212" t="s">
        <v>8180</v>
      </c>
      <c r="O687" s="212" t="s">
        <v>8181</v>
      </c>
      <c r="P687" s="212" t="s">
        <v>8182</v>
      </c>
      <c r="Q687" s="212" t="s">
        <v>8181</v>
      </c>
      <c r="R687" s="212" t="s">
        <v>3054</v>
      </c>
      <c r="S687" s="210" t="str">
        <f t="shared" si="21"/>
        <v>10 / ยโสธร  / รพช. / F2</v>
      </c>
    </row>
    <row r="688" spans="1:19" hidden="1" x14ac:dyDescent="0.6">
      <c r="A688" s="99">
        <f>COUNTA($E$2:E688)</f>
        <v>687</v>
      </c>
      <c r="B688" s="211">
        <v>10</v>
      </c>
      <c r="C688" s="212" t="s">
        <v>8183</v>
      </c>
      <c r="D688" s="212" t="s">
        <v>8184</v>
      </c>
      <c r="E688" s="212" t="s">
        <v>757</v>
      </c>
      <c r="F688" s="212" t="s">
        <v>8185</v>
      </c>
      <c r="G688" s="212" t="s">
        <v>8186</v>
      </c>
      <c r="H688" s="212" t="s">
        <v>3048</v>
      </c>
      <c r="I688" s="213" t="str">
        <f t="shared" si="20"/>
        <v>รพช.</v>
      </c>
      <c r="J688" s="211" t="s">
        <v>3100</v>
      </c>
      <c r="K688" s="214">
        <v>30</v>
      </c>
      <c r="L688" s="212" t="s">
        <v>8134</v>
      </c>
      <c r="M688" s="212" t="s">
        <v>58</v>
      </c>
      <c r="N688" s="212" t="s">
        <v>8187</v>
      </c>
      <c r="O688" s="212" t="s">
        <v>8188</v>
      </c>
      <c r="P688" s="212" t="s">
        <v>8189</v>
      </c>
      <c r="Q688" s="212" t="s">
        <v>8190</v>
      </c>
      <c r="R688" s="212" t="s">
        <v>3121</v>
      </c>
      <c r="S688" s="210" t="str">
        <f t="shared" si="21"/>
        <v>10 / ยโสธร  / รพช. / F2</v>
      </c>
    </row>
    <row r="689" spans="1:19" hidden="1" x14ac:dyDescent="0.6">
      <c r="A689" s="99">
        <f>COUNTA($E$2:E689)</f>
        <v>688</v>
      </c>
      <c r="B689" s="211">
        <v>10</v>
      </c>
      <c r="C689" s="212" t="s">
        <v>8191</v>
      </c>
      <c r="D689" s="212" t="s">
        <v>8192</v>
      </c>
      <c r="E689" s="212" t="s">
        <v>758</v>
      </c>
      <c r="F689" s="212" t="s">
        <v>8193</v>
      </c>
      <c r="G689" s="212" t="s">
        <v>8194</v>
      </c>
      <c r="H689" s="212" t="s">
        <v>3048</v>
      </c>
      <c r="I689" s="213" t="str">
        <f t="shared" si="20"/>
        <v>รพช.</v>
      </c>
      <c r="J689" s="211" t="s">
        <v>3100</v>
      </c>
      <c r="K689" s="214">
        <v>36</v>
      </c>
      <c r="L689" s="212" t="s">
        <v>8134</v>
      </c>
      <c r="M689" s="212" t="s">
        <v>58</v>
      </c>
      <c r="N689" s="212" t="s">
        <v>8195</v>
      </c>
      <c r="O689" s="212" t="s">
        <v>8196</v>
      </c>
      <c r="P689" s="212" t="s">
        <v>8197</v>
      </c>
      <c r="Q689" s="212" t="s">
        <v>8198</v>
      </c>
      <c r="R689" s="212" t="s">
        <v>3121</v>
      </c>
      <c r="S689" s="210" t="str">
        <f t="shared" si="21"/>
        <v>10 / ยโสธร  / รพช. / F2</v>
      </c>
    </row>
    <row r="690" spans="1:19" hidden="1" x14ac:dyDescent="0.6">
      <c r="A690" s="99">
        <f>COUNTA($E$2:E690)</f>
        <v>689</v>
      </c>
      <c r="B690" s="211">
        <v>10</v>
      </c>
      <c r="C690" s="212" t="s">
        <v>8199</v>
      </c>
      <c r="D690" s="212" t="s">
        <v>8200</v>
      </c>
      <c r="E690" s="212" t="s">
        <v>762</v>
      </c>
      <c r="F690" s="212" t="s">
        <v>8201</v>
      </c>
      <c r="G690" s="212" t="s">
        <v>8202</v>
      </c>
      <c r="H690" s="212" t="s">
        <v>3036</v>
      </c>
      <c r="I690" s="213" t="str">
        <f t="shared" si="20"/>
        <v>รพศ.</v>
      </c>
      <c r="J690" s="211" t="s">
        <v>3037</v>
      </c>
      <c r="K690" s="214">
        <v>853</v>
      </c>
      <c r="L690" s="212" t="s">
        <v>8203</v>
      </c>
      <c r="M690" s="212" t="s">
        <v>59</v>
      </c>
      <c r="N690" s="212" t="s">
        <v>8204</v>
      </c>
      <c r="O690" s="212" t="s">
        <v>8205</v>
      </c>
      <c r="P690" s="212" t="s">
        <v>8206</v>
      </c>
      <c r="Q690" s="212" t="s">
        <v>8207</v>
      </c>
      <c r="R690" s="212" t="s">
        <v>3043</v>
      </c>
      <c r="S690" s="210" t="str">
        <f t="shared" si="21"/>
        <v>10 / ศรีสะเกษ  / รพศ. / A</v>
      </c>
    </row>
    <row r="691" spans="1:19" hidden="1" x14ac:dyDescent="0.6">
      <c r="A691" s="99">
        <f>COUNTA($E$2:E691)</f>
        <v>690</v>
      </c>
      <c r="B691" s="211">
        <v>10</v>
      </c>
      <c r="C691" s="212" t="s">
        <v>8208</v>
      </c>
      <c r="D691" s="212" t="s">
        <v>8209</v>
      </c>
      <c r="E691" s="212" t="s">
        <v>765</v>
      </c>
      <c r="F691" s="212" t="s">
        <v>8210</v>
      </c>
      <c r="G691" s="212" t="s">
        <v>8211</v>
      </c>
      <c r="H691" s="212" t="s">
        <v>3202</v>
      </c>
      <c r="I691" s="213" t="str">
        <f t="shared" si="20"/>
        <v>รพท.</v>
      </c>
      <c r="J691" s="211" t="s">
        <v>3203</v>
      </c>
      <c r="K691" s="214">
        <v>281</v>
      </c>
      <c r="L691" s="212" t="s">
        <v>8203</v>
      </c>
      <c r="M691" s="212" t="s">
        <v>59</v>
      </c>
      <c r="N691" s="212" t="s">
        <v>8212</v>
      </c>
      <c r="O691" s="212" t="s">
        <v>8213</v>
      </c>
      <c r="P691" s="212" t="s">
        <v>8214</v>
      </c>
      <c r="Q691" s="212" t="s">
        <v>8215</v>
      </c>
      <c r="R691" s="212" t="s">
        <v>3062</v>
      </c>
      <c r="S691" s="210" t="str">
        <f t="shared" si="21"/>
        <v>10 / ศรีสะเกษ  / รพท. / M1</v>
      </c>
    </row>
    <row r="692" spans="1:19" hidden="1" x14ac:dyDescent="0.6">
      <c r="A692" s="99">
        <f>COUNTA($E$2:E692)</f>
        <v>691</v>
      </c>
      <c r="B692" s="211">
        <v>10</v>
      </c>
      <c r="C692" s="212" t="s">
        <v>8216</v>
      </c>
      <c r="D692" s="212" t="s">
        <v>8217</v>
      </c>
      <c r="E692" s="212" t="s">
        <v>766</v>
      </c>
      <c r="F692" s="212" t="s">
        <v>8218</v>
      </c>
      <c r="G692" s="212" t="s">
        <v>8219</v>
      </c>
      <c r="H692" s="212" t="s">
        <v>3048</v>
      </c>
      <c r="I692" s="213" t="str">
        <f t="shared" si="20"/>
        <v>รพช.</v>
      </c>
      <c r="J692" s="211" t="s">
        <v>3049</v>
      </c>
      <c r="K692" s="214">
        <v>135</v>
      </c>
      <c r="L692" s="212" t="s">
        <v>8203</v>
      </c>
      <c r="M692" s="212" t="s">
        <v>59</v>
      </c>
      <c r="N692" s="212" t="s">
        <v>8220</v>
      </c>
      <c r="O692" s="212" t="s">
        <v>8221</v>
      </c>
      <c r="P692" s="212" t="s">
        <v>8222</v>
      </c>
      <c r="Q692" s="212" t="s">
        <v>8223</v>
      </c>
      <c r="R692" s="212" t="s">
        <v>3113</v>
      </c>
      <c r="S692" s="210" t="str">
        <f t="shared" si="21"/>
        <v>10 / ศรีสะเกษ  / รพช. / M2</v>
      </c>
    </row>
    <row r="693" spans="1:19" hidden="1" x14ac:dyDescent="0.6">
      <c r="A693" s="99">
        <f>COUNTA($E$2:E693)</f>
        <v>692</v>
      </c>
      <c r="B693" s="211">
        <v>10</v>
      </c>
      <c r="C693" s="212" t="s">
        <v>8224</v>
      </c>
      <c r="D693" s="212" t="s">
        <v>8225</v>
      </c>
      <c r="E693" s="212" t="s">
        <v>770</v>
      </c>
      <c r="F693" s="212" t="s">
        <v>8226</v>
      </c>
      <c r="G693" s="212" t="s">
        <v>8227</v>
      </c>
      <c r="H693" s="212" t="s">
        <v>3048</v>
      </c>
      <c r="I693" s="213" t="str">
        <f t="shared" si="20"/>
        <v>รพช.</v>
      </c>
      <c r="J693" s="211" t="s">
        <v>3049</v>
      </c>
      <c r="K693" s="214">
        <v>90</v>
      </c>
      <c r="L693" s="212" t="s">
        <v>8203</v>
      </c>
      <c r="M693" s="212" t="s">
        <v>59</v>
      </c>
      <c r="N693" s="212" t="s">
        <v>8228</v>
      </c>
      <c r="O693" s="212" t="s">
        <v>8229</v>
      </c>
      <c r="P693" s="212" t="s">
        <v>8230</v>
      </c>
      <c r="Q693" s="212" t="s">
        <v>7685</v>
      </c>
      <c r="R693" s="212" t="s">
        <v>3208</v>
      </c>
      <c r="S693" s="210" t="str">
        <f t="shared" si="21"/>
        <v>10 / ศรีสะเกษ  / รพช. / M2</v>
      </c>
    </row>
    <row r="694" spans="1:19" hidden="1" x14ac:dyDescent="0.6">
      <c r="A694" s="99">
        <f>COUNTA($E$2:E694)</f>
        <v>693</v>
      </c>
      <c r="B694" s="211">
        <v>10</v>
      </c>
      <c r="C694" s="212" t="s">
        <v>8231</v>
      </c>
      <c r="D694" s="212" t="s">
        <v>8232</v>
      </c>
      <c r="E694" s="212" t="s">
        <v>771</v>
      </c>
      <c r="F694" s="212" t="s">
        <v>8233</v>
      </c>
      <c r="G694" s="212" t="s">
        <v>8234</v>
      </c>
      <c r="H694" s="212" t="s">
        <v>3048</v>
      </c>
      <c r="I694" s="213" t="str">
        <f t="shared" si="20"/>
        <v>รพช.</v>
      </c>
      <c r="J694" s="211" t="s">
        <v>3049</v>
      </c>
      <c r="K694" s="214">
        <v>130</v>
      </c>
      <c r="L694" s="212" t="s">
        <v>8203</v>
      </c>
      <c r="M694" s="212" t="s">
        <v>59</v>
      </c>
      <c r="N694" s="212" t="s">
        <v>8235</v>
      </c>
      <c r="O694" s="212" t="s">
        <v>8236</v>
      </c>
      <c r="P694" s="212" t="s">
        <v>8237</v>
      </c>
      <c r="Q694" s="212" t="s">
        <v>8238</v>
      </c>
      <c r="R694" s="212" t="s">
        <v>3300</v>
      </c>
      <c r="S694" s="210" t="str">
        <f t="shared" si="21"/>
        <v>10 / ศรีสะเกษ  / รพช. / M2</v>
      </c>
    </row>
    <row r="695" spans="1:19" hidden="1" x14ac:dyDescent="0.6">
      <c r="A695" s="99">
        <f>COUNTA($E$2:E695)</f>
        <v>694</v>
      </c>
      <c r="B695" s="211">
        <v>10</v>
      </c>
      <c r="C695" s="212" t="s">
        <v>8239</v>
      </c>
      <c r="D695" s="212" t="s">
        <v>8240</v>
      </c>
      <c r="E695" s="212" t="s">
        <v>764</v>
      </c>
      <c r="F695" s="212" t="s">
        <v>8241</v>
      </c>
      <c r="G695" s="212" t="s">
        <v>8242</v>
      </c>
      <c r="H695" s="212" t="s">
        <v>3048</v>
      </c>
      <c r="I695" s="213" t="str">
        <f t="shared" si="20"/>
        <v>รพช.</v>
      </c>
      <c r="J695" s="211" t="s">
        <v>3076</v>
      </c>
      <c r="K695" s="214">
        <v>119</v>
      </c>
      <c r="L695" s="212" t="s">
        <v>8203</v>
      </c>
      <c r="M695" s="212" t="s">
        <v>59</v>
      </c>
      <c r="N695" s="212" t="s">
        <v>8243</v>
      </c>
      <c r="O695" s="212" t="s">
        <v>8244</v>
      </c>
      <c r="P695" s="212" t="s">
        <v>8245</v>
      </c>
      <c r="Q695" s="212" t="s">
        <v>8246</v>
      </c>
      <c r="R695" s="212" t="s">
        <v>3062</v>
      </c>
      <c r="S695" s="210" t="str">
        <f t="shared" si="21"/>
        <v>10 / ศรีสะเกษ  / รพช. / F1</v>
      </c>
    </row>
    <row r="696" spans="1:19" hidden="1" x14ac:dyDescent="0.6">
      <c r="A696" s="99">
        <f>COUNTA($E$2:E696)</f>
        <v>695</v>
      </c>
      <c r="B696" s="211">
        <v>10</v>
      </c>
      <c r="C696" s="212" t="s">
        <v>8247</v>
      </c>
      <c r="D696" s="212" t="s">
        <v>8248</v>
      </c>
      <c r="E696" s="212" t="s">
        <v>769</v>
      </c>
      <c r="F696" s="212" t="s">
        <v>8249</v>
      </c>
      <c r="G696" s="212" t="s">
        <v>8250</v>
      </c>
      <c r="H696" s="212" t="s">
        <v>3048</v>
      </c>
      <c r="I696" s="213" t="str">
        <f t="shared" si="20"/>
        <v>รพช.</v>
      </c>
      <c r="J696" s="211" t="s">
        <v>3076</v>
      </c>
      <c r="K696" s="214">
        <v>94</v>
      </c>
      <c r="L696" s="212" t="s">
        <v>8203</v>
      </c>
      <c r="M696" s="212" t="s">
        <v>59</v>
      </c>
      <c r="N696" s="212" t="s">
        <v>8251</v>
      </c>
      <c r="O696" s="212" t="s">
        <v>8252</v>
      </c>
      <c r="P696" s="212" t="s">
        <v>8253</v>
      </c>
      <c r="Q696" s="212" t="s">
        <v>8254</v>
      </c>
      <c r="R696" s="212" t="s">
        <v>3113</v>
      </c>
      <c r="S696" s="210" t="str">
        <f t="shared" si="21"/>
        <v>10 / ศรีสะเกษ  / รพช. / F1</v>
      </c>
    </row>
    <row r="697" spans="1:19" hidden="1" x14ac:dyDescent="0.6">
      <c r="A697" s="99">
        <f>COUNTA($E$2:E697)</f>
        <v>696</v>
      </c>
      <c r="B697" s="211">
        <v>10</v>
      </c>
      <c r="C697" s="212" t="s">
        <v>8255</v>
      </c>
      <c r="D697" s="212" t="s">
        <v>8256</v>
      </c>
      <c r="E697" s="212" t="s">
        <v>777</v>
      </c>
      <c r="F697" s="212" t="s">
        <v>8257</v>
      </c>
      <c r="G697" s="212" t="s">
        <v>8258</v>
      </c>
      <c r="H697" s="212" t="s">
        <v>3048</v>
      </c>
      <c r="I697" s="213" t="str">
        <f t="shared" si="20"/>
        <v>รพช.</v>
      </c>
      <c r="J697" s="211" t="s">
        <v>3100</v>
      </c>
      <c r="K697" s="214">
        <v>30</v>
      </c>
      <c r="L697" s="212" t="s">
        <v>8203</v>
      </c>
      <c r="M697" s="212" t="s">
        <v>59</v>
      </c>
      <c r="N697" s="212" t="s">
        <v>8259</v>
      </c>
      <c r="O697" s="212" t="s">
        <v>8260</v>
      </c>
      <c r="P697" s="212" t="s">
        <v>8261</v>
      </c>
      <c r="Q697" s="212" t="s">
        <v>8260</v>
      </c>
      <c r="R697" s="212" t="s">
        <v>3062</v>
      </c>
      <c r="S697" s="210" t="str">
        <f t="shared" si="21"/>
        <v>10 / ศรีสะเกษ  / รพช. / F2</v>
      </c>
    </row>
    <row r="698" spans="1:19" hidden="1" x14ac:dyDescent="0.6">
      <c r="A698" s="99">
        <f>COUNTA($E$2:E698)</f>
        <v>697</v>
      </c>
      <c r="B698" s="211">
        <v>10</v>
      </c>
      <c r="C698" s="212" t="s">
        <v>8262</v>
      </c>
      <c r="D698" s="212" t="s">
        <v>8263</v>
      </c>
      <c r="E698" s="212" t="s">
        <v>774</v>
      </c>
      <c r="F698" s="212" t="s">
        <v>8264</v>
      </c>
      <c r="G698" s="212" t="s">
        <v>8265</v>
      </c>
      <c r="H698" s="212" t="s">
        <v>3048</v>
      </c>
      <c r="I698" s="213" t="str">
        <f t="shared" si="20"/>
        <v>รพช.</v>
      </c>
      <c r="J698" s="211" t="s">
        <v>3100</v>
      </c>
      <c r="K698" s="214">
        <v>30</v>
      </c>
      <c r="L698" s="212" t="s">
        <v>8203</v>
      </c>
      <c r="M698" s="212" t="s">
        <v>59</v>
      </c>
      <c r="N698" s="212" t="s">
        <v>8266</v>
      </c>
      <c r="O698" s="212" t="s">
        <v>8267</v>
      </c>
      <c r="P698" s="212" t="s">
        <v>8268</v>
      </c>
      <c r="Q698" s="212" t="s">
        <v>8269</v>
      </c>
      <c r="R698" s="212" t="s">
        <v>3121</v>
      </c>
      <c r="S698" s="210" t="str">
        <f t="shared" si="21"/>
        <v>10 / ศรีสะเกษ  / รพช. / F2</v>
      </c>
    </row>
    <row r="699" spans="1:19" hidden="1" x14ac:dyDescent="0.6">
      <c r="A699" s="99">
        <f>COUNTA($E$2:E699)</f>
        <v>698</v>
      </c>
      <c r="B699" s="211">
        <v>10</v>
      </c>
      <c r="C699" s="212" t="s">
        <v>8270</v>
      </c>
      <c r="D699" s="212" t="s">
        <v>8271</v>
      </c>
      <c r="E699" s="212" t="s">
        <v>772</v>
      </c>
      <c r="F699" s="212" t="s">
        <v>8272</v>
      </c>
      <c r="G699" s="212" t="s">
        <v>8273</v>
      </c>
      <c r="H699" s="212" t="s">
        <v>3048</v>
      </c>
      <c r="I699" s="213" t="str">
        <f t="shared" si="20"/>
        <v>รพช.</v>
      </c>
      <c r="J699" s="211" t="s">
        <v>3100</v>
      </c>
      <c r="K699" s="214">
        <v>30</v>
      </c>
      <c r="L699" s="212" t="s">
        <v>8203</v>
      </c>
      <c r="M699" s="212" t="s">
        <v>59</v>
      </c>
      <c r="N699" s="212" t="s">
        <v>8274</v>
      </c>
      <c r="O699" s="212" t="s">
        <v>8275</v>
      </c>
      <c r="P699" s="212" t="s">
        <v>8276</v>
      </c>
      <c r="Q699" s="212" t="s">
        <v>8275</v>
      </c>
      <c r="R699" s="212" t="s">
        <v>3208</v>
      </c>
      <c r="S699" s="210" t="str">
        <f t="shared" si="21"/>
        <v>10 / ศรีสะเกษ  / รพช. / F2</v>
      </c>
    </row>
    <row r="700" spans="1:19" hidden="1" x14ac:dyDescent="0.6">
      <c r="A700" s="99">
        <f>COUNTA($E$2:E700)</f>
        <v>699</v>
      </c>
      <c r="B700" s="211">
        <v>10</v>
      </c>
      <c r="C700" s="212" t="s">
        <v>8277</v>
      </c>
      <c r="D700" s="212" t="s">
        <v>8278</v>
      </c>
      <c r="E700" s="212" t="s">
        <v>780</v>
      </c>
      <c r="F700" s="212" t="s">
        <v>8279</v>
      </c>
      <c r="G700" s="212" t="s">
        <v>8280</v>
      </c>
      <c r="H700" s="212" t="s">
        <v>3048</v>
      </c>
      <c r="I700" s="213" t="str">
        <f t="shared" si="20"/>
        <v>รพช.</v>
      </c>
      <c r="J700" s="211" t="s">
        <v>3100</v>
      </c>
      <c r="K700" s="214">
        <v>34</v>
      </c>
      <c r="L700" s="212" t="s">
        <v>8203</v>
      </c>
      <c r="M700" s="212" t="s">
        <v>59</v>
      </c>
      <c r="N700" s="212" t="s">
        <v>8281</v>
      </c>
      <c r="O700" s="212" t="s">
        <v>8282</v>
      </c>
      <c r="P700" s="212" t="s">
        <v>8283</v>
      </c>
      <c r="Q700" s="212" t="s">
        <v>8284</v>
      </c>
      <c r="R700" s="212" t="s">
        <v>3300</v>
      </c>
      <c r="S700" s="210" t="str">
        <f t="shared" si="21"/>
        <v>10 / ศรีสะเกษ  / รพช. / F2</v>
      </c>
    </row>
    <row r="701" spans="1:19" hidden="1" x14ac:dyDescent="0.6">
      <c r="A701" s="99">
        <f>COUNTA($E$2:E701)</f>
        <v>700</v>
      </c>
      <c r="B701" s="211">
        <v>10</v>
      </c>
      <c r="C701" s="212" t="s">
        <v>8285</v>
      </c>
      <c r="D701" s="212" t="s">
        <v>8286</v>
      </c>
      <c r="E701" s="212" t="s">
        <v>768</v>
      </c>
      <c r="F701" s="212" t="s">
        <v>8287</v>
      </c>
      <c r="G701" s="212" t="s">
        <v>8288</v>
      </c>
      <c r="H701" s="212" t="s">
        <v>3048</v>
      </c>
      <c r="I701" s="213" t="str">
        <f t="shared" si="20"/>
        <v>รพช.</v>
      </c>
      <c r="J701" s="211" t="s">
        <v>3100</v>
      </c>
      <c r="K701" s="214">
        <v>60</v>
      </c>
      <c r="L701" s="212" t="s">
        <v>8203</v>
      </c>
      <c r="M701" s="212" t="s">
        <v>59</v>
      </c>
      <c r="N701" s="212" t="s">
        <v>8289</v>
      </c>
      <c r="O701" s="212" t="s">
        <v>8290</v>
      </c>
      <c r="P701" s="212" t="s">
        <v>8291</v>
      </c>
      <c r="Q701" s="212" t="s">
        <v>7570</v>
      </c>
      <c r="R701" s="212" t="s">
        <v>3054</v>
      </c>
      <c r="S701" s="210" t="str">
        <f t="shared" si="21"/>
        <v>10 / ศรีสะเกษ  / รพช. / F2</v>
      </c>
    </row>
    <row r="702" spans="1:19" hidden="1" x14ac:dyDescent="0.6">
      <c r="A702" s="99">
        <f>COUNTA($E$2:E702)</f>
        <v>701</v>
      </c>
      <c r="B702" s="211">
        <v>10</v>
      </c>
      <c r="C702" s="212" t="s">
        <v>8292</v>
      </c>
      <c r="D702" s="212" t="s">
        <v>8293</v>
      </c>
      <c r="E702" s="212" t="s">
        <v>781</v>
      </c>
      <c r="F702" s="212" t="s">
        <v>8294</v>
      </c>
      <c r="G702" s="212" t="s">
        <v>8295</v>
      </c>
      <c r="H702" s="212" t="s">
        <v>3048</v>
      </c>
      <c r="I702" s="213" t="str">
        <f t="shared" si="20"/>
        <v>รพช.</v>
      </c>
      <c r="J702" s="211" t="s">
        <v>3100</v>
      </c>
      <c r="K702" s="214">
        <v>30</v>
      </c>
      <c r="L702" s="212" t="s">
        <v>8203</v>
      </c>
      <c r="M702" s="212" t="s">
        <v>59</v>
      </c>
      <c r="N702" s="212" t="s">
        <v>8296</v>
      </c>
      <c r="O702" s="212" t="s">
        <v>8297</v>
      </c>
      <c r="P702" s="212" t="s">
        <v>8298</v>
      </c>
      <c r="Q702" s="212" t="s">
        <v>8297</v>
      </c>
      <c r="R702" s="212" t="s">
        <v>3113</v>
      </c>
      <c r="S702" s="210" t="str">
        <f t="shared" si="21"/>
        <v>10 / ศรีสะเกษ  / รพช. / F2</v>
      </c>
    </row>
    <row r="703" spans="1:19" hidden="1" x14ac:dyDescent="0.6">
      <c r="A703" s="99">
        <f>COUNTA($E$2:E703)</f>
        <v>702</v>
      </c>
      <c r="B703" s="211">
        <v>10</v>
      </c>
      <c r="C703" s="212" t="s">
        <v>8299</v>
      </c>
      <c r="D703" s="212" t="s">
        <v>8300</v>
      </c>
      <c r="E703" s="212" t="s">
        <v>782</v>
      </c>
      <c r="F703" s="212" t="s">
        <v>8301</v>
      </c>
      <c r="G703" s="212" t="s">
        <v>8302</v>
      </c>
      <c r="H703" s="212" t="s">
        <v>3048</v>
      </c>
      <c r="I703" s="213" t="str">
        <f t="shared" si="20"/>
        <v>รพช.</v>
      </c>
      <c r="J703" s="211" t="s">
        <v>3100</v>
      </c>
      <c r="K703" s="214">
        <v>30</v>
      </c>
      <c r="L703" s="212" t="s">
        <v>8203</v>
      </c>
      <c r="M703" s="212" t="s">
        <v>59</v>
      </c>
      <c r="N703" s="212" t="s">
        <v>8303</v>
      </c>
      <c r="O703" s="212" t="s">
        <v>8304</v>
      </c>
      <c r="P703" s="212" t="s">
        <v>8305</v>
      </c>
      <c r="Q703" s="212" t="s">
        <v>8284</v>
      </c>
      <c r="R703" s="212" t="s">
        <v>3062</v>
      </c>
      <c r="S703" s="210" t="str">
        <f t="shared" si="21"/>
        <v>10 / ศรีสะเกษ  / รพช. / F2</v>
      </c>
    </row>
    <row r="704" spans="1:19" hidden="1" x14ac:dyDescent="0.6">
      <c r="A704" s="99">
        <f>COUNTA($E$2:E704)</f>
        <v>703</v>
      </c>
      <c r="B704" s="211">
        <v>10</v>
      </c>
      <c r="C704" s="212" t="s">
        <v>8306</v>
      </c>
      <c r="D704" s="212" t="s">
        <v>8307</v>
      </c>
      <c r="E704" s="212" t="s">
        <v>767</v>
      </c>
      <c r="F704" s="212" t="s">
        <v>8308</v>
      </c>
      <c r="G704" s="212" t="s">
        <v>8309</v>
      </c>
      <c r="H704" s="212" t="s">
        <v>3048</v>
      </c>
      <c r="I704" s="213" t="str">
        <f t="shared" si="20"/>
        <v>รพช.</v>
      </c>
      <c r="J704" s="211" t="s">
        <v>3100</v>
      </c>
      <c r="K704" s="214">
        <v>33</v>
      </c>
      <c r="L704" s="212" t="s">
        <v>8203</v>
      </c>
      <c r="M704" s="212" t="s">
        <v>59</v>
      </c>
      <c r="N704" s="212" t="s">
        <v>8310</v>
      </c>
      <c r="O704" s="212" t="s">
        <v>8311</v>
      </c>
      <c r="P704" s="212" t="s">
        <v>8312</v>
      </c>
      <c r="Q704" s="212" t="s">
        <v>8311</v>
      </c>
      <c r="R704" s="212" t="s">
        <v>3080</v>
      </c>
      <c r="S704" s="210" t="str">
        <f t="shared" si="21"/>
        <v>10 / ศรีสะเกษ  / รพช. / F2</v>
      </c>
    </row>
    <row r="705" spans="1:19" hidden="1" x14ac:dyDescent="0.6">
      <c r="A705" s="99">
        <f>COUNTA($E$2:E705)</f>
        <v>704</v>
      </c>
      <c r="B705" s="211">
        <v>10</v>
      </c>
      <c r="C705" s="212" t="s">
        <v>8313</v>
      </c>
      <c r="D705" s="212" t="s">
        <v>8314</v>
      </c>
      <c r="E705" s="212" t="s">
        <v>778</v>
      </c>
      <c r="F705" s="212" t="s">
        <v>8315</v>
      </c>
      <c r="G705" s="212" t="s">
        <v>8316</v>
      </c>
      <c r="H705" s="212" t="s">
        <v>3048</v>
      </c>
      <c r="I705" s="213" t="str">
        <f t="shared" si="20"/>
        <v>รพช.</v>
      </c>
      <c r="J705" s="211" t="s">
        <v>3100</v>
      </c>
      <c r="K705" s="214">
        <v>34</v>
      </c>
      <c r="L705" s="212" t="s">
        <v>8203</v>
      </c>
      <c r="M705" s="212" t="s">
        <v>59</v>
      </c>
      <c r="N705" s="212" t="s">
        <v>8317</v>
      </c>
      <c r="O705" s="212" t="s">
        <v>8318</v>
      </c>
      <c r="P705" s="212" t="s">
        <v>8319</v>
      </c>
      <c r="Q705" s="212" t="s">
        <v>8320</v>
      </c>
      <c r="R705" s="212" t="s">
        <v>3088</v>
      </c>
      <c r="S705" s="210" t="str">
        <f t="shared" si="21"/>
        <v>10 / ศรีสะเกษ  / รพช. / F2</v>
      </c>
    </row>
    <row r="706" spans="1:19" hidden="1" x14ac:dyDescent="0.6">
      <c r="A706" s="99">
        <f>COUNTA($E$2:E706)</f>
        <v>705</v>
      </c>
      <c r="B706" s="211">
        <v>10</v>
      </c>
      <c r="C706" s="212" t="s">
        <v>8321</v>
      </c>
      <c r="D706" s="212" t="s">
        <v>8322</v>
      </c>
      <c r="E706" s="212" t="s">
        <v>779</v>
      </c>
      <c r="F706" s="212" t="s">
        <v>8323</v>
      </c>
      <c r="G706" s="212" t="s">
        <v>8324</v>
      </c>
      <c r="H706" s="212" t="s">
        <v>3048</v>
      </c>
      <c r="I706" s="213" t="str">
        <f t="shared" si="20"/>
        <v>รพช.</v>
      </c>
      <c r="J706" s="211" t="s">
        <v>3100</v>
      </c>
      <c r="K706" s="214">
        <v>30</v>
      </c>
      <c r="L706" s="212" t="s">
        <v>8203</v>
      </c>
      <c r="M706" s="212" t="s">
        <v>59</v>
      </c>
      <c r="N706" s="212" t="s">
        <v>8325</v>
      </c>
      <c r="O706" s="212" t="s">
        <v>8326</v>
      </c>
      <c r="P706" s="212" t="s">
        <v>8327</v>
      </c>
      <c r="Q706" s="212" t="s">
        <v>5917</v>
      </c>
      <c r="R706" s="212" t="s">
        <v>3121</v>
      </c>
      <c r="S706" s="210" t="str">
        <f t="shared" si="21"/>
        <v>10 / ศรีสะเกษ  / รพช. / F2</v>
      </c>
    </row>
    <row r="707" spans="1:19" hidden="1" x14ac:dyDescent="0.6">
      <c r="A707" s="99">
        <f>COUNTA($E$2:E707)</f>
        <v>706</v>
      </c>
      <c r="B707" s="211">
        <v>10</v>
      </c>
      <c r="C707" s="212" t="s">
        <v>8328</v>
      </c>
      <c r="D707" s="212" t="s">
        <v>8329</v>
      </c>
      <c r="E707" s="212" t="s">
        <v>763</v>
      </c>
      <c r="F707" s="212" t="s">
        <v>8330</v>
      </c>
      <c r="G707" s="212" t="s">
        <v>8331</v>
      </c>
      <c r="H707" s="212" t="s">
        <v>3048</v>
      </c>
      <c r="I707" s="213" t="str">
        <f t="shared" ref="I707:I770" si="22">IF(H707="โรงพยาบาลศูนย์","รพศ.",IF(H707="โรงพยาบาลชุมชน","รพช.","รพท."))</f>
        <v>รพช.</v>
      </c>
      <c r="J707" s="211" t="s">
        <v>3100</v>
      </c>
      <c r="K707" s="214">
        <v>30</v>
      </c>
      <c r="L707" s="212" t="s">
        <v>8203</v>
      </c>
      <c r="M707" s="212" t="s">
        <v>59</v>
      </c>
      <c r="N707" s="212" t="s">
        <v>8332</v>
      </c>
      <c r="O707" s="212" t="s">
        <v>8333</v>
      </c>
      <c r="P707" s="212" t="s">
        <v>8334</v>
      </c>
      <c r="Q707" s="212" t="s">
        <v>8333</v>
      </c>
      <c r="R707" s="212" t="s">
        <v>3300</v>
      </c>
      <c r="S707" s="210" t="str">
        <f t="shared" ref="S707:S770" si="23">CONCATENATE(B707," / ",M707," "," / ",I707," / ",J707)</f>
        <v>10 / ศรีสะเกษ  / รพช. / F2</v>
      </c>
    </row>
    <row r="708" spans="1:19" hidden="1" x14ac:dyDescent="0.6">
      <c r="A708" s="99">
        <f>COUNTA($E$2:E708)</f>
        <v>707</v>
      </c>
      <c r="B708" s="211">
        <v>10</v>
      </c>
      <c r="C708" s="212" t="s">
        <v>8335</v>
      </c>
      <c r="D708" s="212" t="s">
        <v>8336</v>
      </c>
      <c r="E708" s="212" t="s">
        <v>776</v>
      </c>
      <c r="F708" s="212" t="s">
        <v>8337</v>
      </c>
      <c r="G708" s="212" t="s">
        <v>8338</v>
      </c>
      <c r="H708" s="212" t="s">
        <v>3048</v>
      </c>
      <c r="I708" s="213" t="str">
        <f t="shared" si="22"/>
        <v>รพช.</v>
      </c>
      <c r="J708" s="211" t="s">
        <v>3100</v>
      </c>
      <c r="K708" s="214">
        <v>34</v>
      </c>
      <c r="L708" s="212" t="s">
        <v>8203</v>
      </c>
      <c r="M708" s="212" t="s">
        <v>59</v>
      </c>
      <c r="N708" s="212" t="s">
        <v>8339</v>
      </c>
      <c r="O708" s="212" t="s">
        <v>8340</v>
      </c>
      <c r="P708" s="212" t="s">
        <v>8341</v>
      </c>
      <c r="Q708" s="212" t="s">
        <v>8342</v>
      </c>
      <c r="R708" s="212" t="s">
        <v>3121</v>
      </c>
      <c r="S708" s="210" t="str">
        <f t="shared" si="23"/>
        <v>10 / ศรีสะเกษ  / รพช. / F2</v>
      </c>
    </row>
    <row r="709" spans="1:19" hidden="1" x14ac:dyDescent="0.6">
      <c r="A709" s="99">
        <f>COUNTA($E$2:E709)</f>
        <v>708</v>
      </c>
      <c r="B709" s="211">
        <v>10</v>
      </c>
      <c r="C709" s="212" t="s">
        <v>8343</v>
      </c>
      <c r="D709" s="212" t="s">
        <v>8344</v>
      </c>
      <c r="E709" s="212" t="s">
        <v>775</v>
      </c>
      <c r="F709" s="212" t="s">
        <v>8345</v>
      </c>
      <c r="G709" s="212" t="s">
        <v>8346</v>
      </c>
      <c r="H709" s="212" t="s">
        <v>3048</v>
      </c>
      <c r="I709" s="213" t="str">
        <f t="shared" si="22"/>
        <v>รพช.</v>
      </c>
      <c r="J709" s="211" t="s">
        <v>3100</v>
      </c>
      <c r="K709" s="214">
        <v>40</v>
      </c>
      <c r="L709" s="212" t="s">
        <v>8203</v>
      </c>
      <c r="M709" s="212" t="s">
        <v>59</v>
      </c>
      <c r="N709" s="212" t="s">
        <v>8347</v>
      </c>
      <c r="O709" s="212" t="s">
        <v>8348</v>
      </c>
      <c r="P709" s="212" t="s">
        <v>8349</v>
      </c>
      <c r="Q709" s="212" t="s">
        <v>8350</v>
      </c>
      <c r="R709" s="212" t="s">
        <v>3121</v>
      </c>
      <c r="S709" s="210" t="str">
        <f t="shared" si="23"/>
        <v>10 / ศรีสะเกษ  / รพช. / F2</v>
      </c>
    </row>
    <row r="710" spans="1:19" hidden="1" x14ac:dyDescent="0.6">
      <c r="A710" s="99">
        <f>COUNTA($E$2:E710)</f>
        <v>709</v>
      </c>
      <c r="B710" s="211">
        <v>10</v>
      </c>
      <c r="C710" s="212" t="s">
        <v>8351</v>
      </c>
      <c r="D710" s="212" t="s">
        <v>8352</v>
      </c>
      <c r="E710" s="212" t="s">
        <v>773</v>
      </c>
      <c r="F710" s="212" t="s">
        <v>8353</v>
      </c>
      <c r="G710" s="212" t="s">
        <v>8354</v>
      </c>
      <c r="H710" s="212" t="s">
        <v>3048</v>
      </c>
      <c r="I710" s="213" t="str">
        <f t="shared" si="22"/>
        <v>รพช.</v>
      </c>
      <c r="J710" s="211" t="s">
        <v>3100</v>
      </c>
      <c r="K710" s="214">
        <v>30</v>
      </c>
      <c r="L710" s="212" t="s">
        <v>8203</v>
      </c>
      <c r="M710" s="212" t="s">
        <v>59</v>
      </c>
      <c r="N710" s="212" t="s">
        <v>8355</v>
      </c>
      <c r="O710" s="212" t="s">
        <v>8356</v>
      </c>
      <c r="P710" s="212" t="s">
        <v>8357</v>
      </c>
      <c r="Q710" s="212" t="s">
        <v>8356</v>
      </c>
      <c r="R710" s="212" t="s">
        <v>3088</v>
      </c>
      <c r="S710" s="210" t="str">
        <f t="shared" si="23"/>
        <v>10 / ศรีสะเกษ  / รพช. / F2</v>
      </c>
    </row>
    <row r="711" spans="1:19" hidden="1" x14ac:dyDescent="0.6">
      <c r="A711" s="99">
        <f>COUNTA($E$2:E711)</f>
        <v>710</v>
      </c>
      <c r="B711" s="211">
        <v>10</v>
      </c>
      <c r="C711" s="212" t="s">
        <v>8358</v>
      </c>
      <c r="D711" s="212" t="s">
        <v>8359</v>
      </c>
      <c r="E711" s="212" t="s">
        <v>783</v>
      </c>
      <c r="F711" s="212" t="s">
        <v>8360</v>
      </c>
      <c r="G711" s="212" t="s">
        <v>8361</v>
      </c>
      <c r="H711" s="212" t="s">
        <v>3048</v>
      </c>
      <c r="I711" s="213" t="str">
        <f t="shared" si="22"/>
        <v>รพช.</v>
      </c>
      <c r="J711" s="211" t="s">
        <v>3183</v>
      </c>
      <c r="K711" s="214">
        <v>30</v>
      </c>
      <c r="L711" s="212" t="s">
        <v>8203</v>
      </c>
      <c r="M711" s="212" t="s">
        <v>59</v>
      </c>
      <c r="N711" s="212" t="s">
        <v>8362</v>
      </c>
      <c r="O711" s="212" t="s">
        <v>8363</v>
      </c>
      <c r="P711" s="212" t="s">
        <v>8364</v>
      </c>
      <c r="Q711" s="212" t="s">
        <v>8365</v>
      </c>
      <c r="R711" s="212" t="s">
        <v>3062</v>
      </c>
      <c r="S711" s="210" t="str">
        <f t="shared" si="23"/>
        <v>10 / ศรีสะเกษ  / รพช. / F3</v>
      </c>
    </row>
    <row r="712" spans="1:19" hidden="1" x14ac:dyDescent="0.6">
      <c r="A712" s="99">
        <f>COUNTA($E$2:E712)</f>
        <v>711</v>
      </c>
      <c r="B712" s="211">
        <v>10</v>
      </c>
      <c r="C712" s="212" t="s">
        <v>8366</v>
      </c>
      <c r="D712" s="212" t="s">
        <v>8367</v>
      </c>
      <c r="E712" s="212" t="s">
        <v>784</v>
      </c>
      <c r="F712" s="212" t="s">
        <v>8368</v>
      </c>
      <c r="G712" s="212" t="s">
        <v>8369</v>
      </c>
      <c r="H712" s="212" t="s">
        <v>3202</v>
      </c>
      <c r="I712" s="213" t="str">
        <f t="shared" si="22"/>
        <v>รพท.</v>
      </c>
      <c r="J712" s="211" t="s">
        <v>3387</v>
      </c>
      <c r="K712" s="214">
        <v>421</v>
      </c>
      <c r="L712" s="212" t="s">
        <v>8370</v>
      </c>
      <c r="M712" s="212" t="s">
        <v>60</v>
      </c>
      <c r="N712" s="212" t="s">
        <v>8371</v>
      </c>
      <c r="O712" s="212" t="s">
        <v>8372</v>
      </c>
      <c r="P712" s="212" t="s">
        <v>8373</v>
      </c>
      <c r="Q712" s="212" t="s">
        <v>8374</v>
      </c>
      <c r="R712" s="212" t="s">
        <v>3043</v>
      </c>
      <c r="S712" s="210" t="str">
        <f t="shared" si="23"/>
        <v>10 / อำนาจเจริญ  / รพท. / S</v>
      </c>
    </row>
    <row r="713" spans="1:19" hidden="1" x14ac:dyDescent="0.6">
      <c r="A713" s="99">
        <f>COUNTA($E$2:E713)</f>
        <v>712</v>
      </c>
      <c r="B713" s="211">
        <v>10</v>
      </c>
      <c r="C713" s="212" t="s">
        <v>8375</v>
      </c>
      <c r="D713" s="212" t="s">
        <v>8376</v>
      </c>
      <c r="E713" s="212" t="s">
        <v>785</v>
      </c>
      <c r="F713" s="212" t="s">
        <v>8377</v>
      </c>
      <c r="G713" s="212" t="s">
        <v>8378</v>
      </c>
      <c r="H713" s="212" t="s">
        <v>3048</v>
      </c>
      <c r="I713" s="213" t="str">
        <f t="shared" si="22"/>
        <v>รพช.</v>
      </c>
      <c r="J713" s="211" t="s">
        <v>3100</v>
      </c>
      <c r="K713" s="214">
        <v>30</v>
      </c>
      <c r="L713" s="212" t="s">
        <v>8370</v>
      </c>
      <c r="M713" s="212" t="s">
        <v>60</v>
      </c>
      <c r="N713" s="212" t="s">
        <v>8379</v>
      </c>
      <c r="O713" s="212" t="s">
        <v>8380</v>
      </c>
      <c r="P713" s="212" t="s">
        <v>8381</v>
      </c>
      <c r="Q713" s="212" t="s">
        <v>8380</v>
      </c>
      <c r="R713" s="212" t="s">
        <v>3188</v>
      </c>
      <c r="S713" s="210" t="str">
        <f t="shared" si="23"/>
        <v>10 / อำนาจเจริญ  / รพช. / F2</v>
      </c>
    </row>
    <row r="714" spans="1:19" hidden="1" x14ac:dyDescent="0.6">
      <c r="A714" s="99">
        <f>COUNTA($E$2:E714)</f>
        <v>713</v>
      </c>
      <c r="B714" s="211">
        <v>10</v>
      </c>
      <c r="C714" s="212" t="s">
        <v>8382</v>
      </c>
      <c r="D714" s="212" t="s">
        <v>8383</v>
      </c>
      <c r="E714" s="212" t="s">
        <v>786</v>
      </c>
      <c r="F714" s="212" t="s">
        <v>8384</v>
      </c>
      <c r="G714" s="212" t="s">
        <v>8385</v>
      </c>
      <c r="H714" s="212" t="s">
        <v>3048</v>
      </c>
      <c r="I714" s="213" t="str">
        <f t="shared" si="22"/>
        <v>รพช.</v>
      </c>
      <c r="J714" s="211" t="s">
        <v>3100</v>
      </c>
      <c r="K714" s="214">
        <v>76</v>
      </c>
      <c r="L714" s="212" t="s">
        <v>8370</v>
      </c>
      <c r="M714" s="212" t="s">
        <v>60</v>
      </c>
      <c r="N714" s="212" t="s">
        <v>8386</v>
      </c>
      <c r="O714" s="212" t="s">
        <v>8387</v>
      </c>
      <c r="P714" s="212" t="s">
        <v>8388</v>
      </c>
      <c r="Q714" s="212" t="s">
        <v>6823</v>
      </c>
      <c r="R714" s="212" t="s">
        <v>3188</v>
      </c>
      <c r="S714" s="210" t="str">
        <f t="shared" si="23"/>
        <v>10 / อำนาจเจริญ  / รพช. / F2</v>
      </c>
    </row>
    <row r="715" spans="1:19" hidden="1" x14ac:dyDescent="0.6">
      <c r="A715" s="99">
        <f>COUNTA($E$2:E715)</f>
        <v>714</v>
      </c>
      <c r="B715" s="211">
        <v>10</v>
      </c>
      <c r="C715" s="212" t="s">
        <v>8389</v>
      </c>
      <c r="D715" s="212" t="s">
        <v>8390</v>
      </c>
      <c r="E715" s="212" t="s">
        <v>787</v>
      </c>
      <c r="F715" s="212" t="s">
        <v>8391</v>
      </c>
      <c r="G715" s="212" t="s">
        <v>8392</v>
      </c>
      <c r="H715" s="212" t="s">
        <v>3048</v>
      </c>
      <c r="I715" s="213" t="str">
        <f t="shared" si="22"/>
        <v>รพช.</v>
      </c>
      <c r="J715" s="211" t="s">
        <v>3100</v>
      </c>
      <c r="K715" s="214">
        <v>47</v>
      </c>
      <c r="L715" s="212" t="s">
        <v>8370</v>
      </c>
      <c r="M715" s="212" t="s">
        <v>60</v>
      </c>
      <c r="N715" s="212" t="s">
        <v>8393</v>
      </c>
      <c r="O715" s="212" t="s">
        <v>8394</v>
      </c>
      <c r="P715" s="212" t="s">
        <v>8395</v>
      </c>
      <c r="Q715" s="212" t="s">
        <v>8396</v>
      </c>
      <c r="R715" s="212" t="s">
        <v>3071</v>
      </c>
      <c r="S715" s="210" t="str">
        <f t="shared" si="23"/>
        <v>10 / อำนาจเจริญ  / รพช. / F2</v>
      </c>
    </row>
    <row r="716" spans="1:19" hidden="1" x14ac:dyDescent="0.6">
      <c r="A716" s="99">
        <f>COUNTA($E$2:E716)</f>
        <v>715</v>
      </c>
      <c r="B716" s="211">
        <v>10</v>
      </c>
      <c r="C716" s="212" t="s">
        <v>8397</v>
      </c>
      <c r="D716" s="212" t="s">
        <v>8398</v>
      </c>
      <c r="E716" s="212" t="s">
        <v>790</v>
      </c>
      <c r="F716" s="212" t="s">
        <v>8399</v>
      </c>
      <c r="G716" s="212" t="s">
        <v>8400</v>
      </c>
      <c r="H716" s="212" t="s">
        <v>3048</v>
      </c>
      <c r="I716" s="213" t="str">
        <f t="shared" si="22"/>
        <v>รพช.</v>
      </c>
      <c r="J716" s="211" t="s">
        <v>3100</v>
      </c>
      <c r="K716" s="214">
        <v>30</v>
      </c>
      <c r="L716" s="212" t="s">
        <v>8370</v>
      </c>
      <c r="M716" s="212" t="s">
        <v>60</v>
      </c>
      <c r="N716" s="212" t="s">
        <v>8401</v>
      </c>
      <c r="O716" s="212" t="s">
        <v>8402</v>
      </c>
      <c r="P716" s="212" t="s">
        <v>8403</v>
      </c>
      <c r="Q716" s="212" t="s">
        <v>8404</v>
      </c>
      <c r="R716" s="212" t="s">
        <v>3054</v>
      </c>
      <c r="S716" s="210" t="str">
        <f t="shared" si="23"/>
        <v>10 / อำนาจเจริญ  / รพช. / F2</v>
      </c>
    </row>
    <row r="717" spans="1:19" hidden="1" x14ac:dyDescent="0.6">
      <c r="A717" s="99">
        <f>COUNTA($E$2:E717)</f>
        <v>716</v>
      </c>
      <c r="B717" s="211">
        <v>10</v>
      </c>
      <c r="C717" s="212" t="s">
        <v>8405</v>
      </c>
      <c r="D717" s="212" t="s">
        <v>8406</v>
      </c>
      <c r="E717" s="212" t="s">
        <v>788</v>
      </c>
      <c r="F717" s="212" t="s">
        <v>8407</v>
      </c>
      <c r="G717" s="212" t="s">
        <v>8408</v>
      </c>
      <c r="H717" s="212" t="s">
        <v>3048</v>
      </c>
      <c r="I717" s="213" t="str">
        <f t="shared" si="22"/>
        <v>รพช.</v>
      </c>
      <c r="J717" s="211" t="s">
        <v>3100</v>
      </c>
      <c r="K717" s="214">
        <v>30</v>
      </c>
      <c r="L717" s="212" t="s">
        <v>8370</v>
      </c>
      <c r="M717" s="212" t="s">
        <v>60</v>
      </c>
      <c r="N717" s="212" t="s">
        <v>8409</v>
      </c>
      <c r="O717" s="212" t="s">
        <v>8410</v>
      </c>
      <c r="P717" s="212" t="s">
        <v>8411</v>
      </c>
      <c r="Q717" s="212" t="s">
        <v>8410</v>
      </c>
      <c r="R717" s="212" t="s">
        <v>3054</v>
      </c>
      <c r="S717" s="210" t="str">
        <f t="shared" si="23"/>
        <v>10 / อำนาจเจริญ  / รพช. / F2</v>
      </c>
    </row>
    <row r="718" spans="1:19" hidden="1" x14ac:dyDescent="0.6">
      <c r="A718" s="99">
        <f>COUNTA($E$2:E718)</f>
        <v>717</v>
      </c>
      <c r="B718" s="211">
        <v>10</v>
      </c>
      <c r="C718" s="212" t="s">
        <v>8412</v>
      </c>
      <c r="D718" s="212" t="s">
        <v>8413</v>
      </c>
      <c r="E718" s="212" t="s">
        <v>789</v>
      </c>
      <c r="F718" s="212" t="s">
        <v>8414</v>
      </c>
      <c r="G718" s="212" t="s">
        <v>8415</v>
      </c>
      <c r="H718" s="212" t="s">
        <v>3048</v>
      </c>
      <c r="I718" s="213" t="str">
        <f t="shared" si="22"/>
        <v>รพช.</v>
      </c>
      <c r="J718" s="211" t="s">
        <v>3100</v>
      </c>
      <c r="K718" s="214">
        <v>70</v>
      </c>
      <c r="L718" s="212" t="s">
        <v>8370</v>
      </c>
      <c r="M718" s="212" t="s">
        <v>60</v>
      </c>
      <c r="N718" s="212" t="s">
        <v>8416</v>
      </c>
      <c r="O718" s="212" t="s">
        <v>8417</v>
      </c>
      <c r="P718" s="212" t="s">
        <v>8418</v>
      </c>
      <c r="Q718" s="212" t="s">
        <v>8419</v>
      </c>
      <c r="R718" s="212" t="s">
        <v>3300</v>
      </c>
      <c r="S718" s="210" t="str">
        <f t="shared" si="23"/>
        <v>10 / อำนาจเจริญ  / รพช. / F2</v>
      </c>
    </row>
    <row r="719" spans="1:19" hidden="1" x14ac:dyDescent="0.6">
      <c r="A719" s="99">
        <f>COUNTA($E$2:E719)</f>
        <v>718</v>
      </c>
      <c r="B719" s="211">
        <v>10</v>
      </c>
      <c r="C719" s="212" t="s">
        <v>8420</v>
      </c>
      <c r="D719" s="212" t="s">
        <v>8421</v>
      </c>
      <c r="E719" s="212" t="s">
        <v>791</v>
      </c>
      <c r="F719" s="212" t="s">
        <v>8422</v>
      </c>
      <c r="G719" s="212" t="s">
        <v>8423</v>
      </c>
      <c r="H719" s="212" t="s">
        <v>3036</v>
      </c>
      <c r="I719" s="213" t="str">
        <f t="shared" si="22"/>
        <v>รพศ.</v>
      </c>
      <c r="J719" s="211" t="s">
        <v>3037</v>
      </c>
      <c r="K719" s="214">
        <v>1158</v>
      </c>
      <c r="L719" s="212" t="s">
        <v>8424</v>
      </c>
      <c r="M719" s="212" t="s">
        <v>61</v>
      </c>
      <c r="N719" s="212" t="s">
        <v>8425</v>
      </c>
      <c r="O719" s="212" t="s">
        <v>8426</v>
      </c>
      <c r="P719" s="212" t="s">
        <v>8427</v>
      </c>
      <c r="Q719" s="212" t="s">
        <v>3929</v>
      </c>
      <c r="R719" s="212" t="s">
        <v>3071</v>
      </c>
      <c r="S719" s="210" t="str">
        <f t="shared" si="23"/>
        <v>10 / อุบลราชธานี  / รพศ. / A</v>
      </c>
    </row>
    <row r="720" spans="1:19" hidden="1" x14ac:dyDescent="0.6">
      <c r="A720" s="99">
        <f>COUNTA($E$2:E720)</f>
        <v>719</v>
      </c>
      <c r="B720" s="211">
        <v>10</v>
      </c>
      <c r="C720" s="212" t="s">
        <v>8428</v>
      </c>
      <c r="D720" s="212" t="s">
        <v>8429</v>
      </c>
      <c r="E720" s="212" t="s">
        <v>810</v>
      </c>
      <c r="F720" s="212" t="s">
        <v>8430</v>
      </c>
      <c r="G720" s="212" t="s">
        <v>8431</v>
      </c>
      <c r="H720" s="212" t="s">
        <v>3202</v>
      </c>
      <c r="I720" s="213" t="str">
        <f t="shared" si="22"/>
        <v>รพท.</v>
      </c>
      <c r="J720" s="211" t="s">
        <v>3387</v>
      </c>
      <c r="K720" s="214">
        <v>359</v>
      </c>
      <c r="L720" s="212" t="s">
        <v>8424</v>
      </c>
      <c r="M720" s="212" t="s">
        <v>61</v>
      </c>
      <c r="N720" s="212" t="s">
        <v>8432</v>
      </c>
      <c r="O720" s="212" t="s">
        <v>8433</v>
      </c>
      <c r="P720" s="212" t="s">
        <v>8434</v>
      </c>
      <c r="Q720" s="212" t="s">
        <v>8435</v>
      </c>
      <c r="R720" s="212" t="s">
        <v>4974</v>
      </c>
      <c r="S720" s="210" t="str">
        <f t="shared" si="23"/>
        <v>10 / อุบลราชธานี  / รพท. / S</v>
      </c>
    </row>
    <row r="721" spans="1:19" hidden="1" x14ac:dyDescent="0.6">
      <c r="A721" s="99">
        <f>COUNTA($E$2:E721)</f>
        <v>720</v>
      </c>
      <c r="B721" s="211">
        <v>10</v>
      </c>
      <c r="C721" s="212" t="s">
        <v>8436</v>
      </c>
      <c r="D721" s="212" t="s">
        <v>8437</v>
      </c>
      <c r="E721" s="212" t="s">
        <v>811</v>
      </c>
      <c r="F721" s="212" t="s">
        <v>8438</v>
      </c>
      <c r="G721" s="212" t="s">
        <v>8439</v>
      </c>
      <c r="H721" s="212" t="s">
        <v>3202</v>
      </c>
      <c r="I721" s="213" t="str">
        <f t="shared" si="22"/>
        <v>รพท.</v>
      </c>
      <c r="J721" s="211" t="s">
        <v>3387</v>
      </c>
      <c r="K721" s="214">
        <v>287</v>
      </c>
      <c r="L721" s="212" t="s">
        <v>8424</v>
      </c>
      <c r="M721" s="212" t="s">
        <v>61</v>
      </c>
      <c r="N721" s="212" t="s">
        <v>8425</v>
      </c>
      <c r="O721" s="212" t="s">
        <v>8426</v>
      </c>
      <c r="P721" s="212" t="s">
        <v>8440</v>
      </c>
      <c r="Q721" s="212" t="s">
        <v>8441</v>
      </c>
      <c r="R721" s="212" t="s">
        <v>3043</v>
      </c>
      <c r="S721" s="210" t="str">
        <f t="shared" si="23"/>
        <v>10 / อุบลราชธานี  / รพท. / S</v>
      </c>
    </row>
    <row r="722" spans="1:19" hidden="1" x14ac:dyDescent="0.6">
      <c r="A722" s="99">
        <f>COUNTA($E$2:E722)</f>
        <v>721</v>
      </c>
      <c r="B722" s="211">
        <v>10</v>
      </c>
      <c r="C722" s="212" t="s">
        <v>8442</v>
      </c>
      <c r="D722" s="212" t="s">
        <v>8443</v>
      </c>
      <c r="E722" s="212" t="s">
        <v>802</v>
      </c>
      <c r="F722" s="212" t="s">
        <v>8444</v>
      </c>
      <c r="G722" s="212" t="s">
        <v>8445</v>
      </c>
      <c r="H722" s="212" t="s">
        <v>3202</v>
      </c>
      <c r="I722" s="213" t="str">
        <f t="shared" si="22"/>
        <v>รพท.</v>
      </c>
      <c r="J722" s="211" t="s">
        <v>3203</v>
      </c>
      <c r="K722" s="214">
        <v>298</v>
      </c>
      <c r="L722" s="212" t="s">
        <v>8424</v>
      </c>
      <c r="M722" s="212" t="s">
        <v>61</v>
      </c>
      <c r="N722" s="212" t="s">
        <v>8446</v>
      </c>
      <c r="O722" s="212" t="s">
        <v>8447</v>
      </c>
      <c r="P722" s="212" t="s">
        <v>8448</v>
      </c>
      <c r="Q722" s="212" t="s">
        <v>8449</v>
      </c>
      <c r="R722" s="212" t="s">
        <v>3146</v>
      </c>
      <c r="S722" s="210" t="str">
        <f t="shared" si="23"/>
        <v>10 / อุบลราชธานี  / รพท. / M1</v>
      </c>
    </row>
    <row r="723" spans="1:19" hidden="1" x14ac:dyDescent="0.6">
      <c r="A723" s="99">
        <f>COUNTA($E$2:E723)</f>
        <v>722</v>
      </c>
      <c r="B723" s="211">
        <v>10</v>
      </c>
      <c r="C723" s="212" t="s">
        <v>8450</v>
      </c>
      <c r="D723" s="212" t="s">
        <v>8451</v>
      </c>
      <c r="E723" s="212" t="s">
        <v>799</v>
      </c>
      <c r="F723" s="212" t="s">
        <v>8452</v>
      </c>
      <c r="G723" s="212" t="s">
        <v>8453</v>
      </c>
      <c r="H723" s="212" t="s">
        <v>3048</v>
      </c>
      <c r="I723" s="213" t="str">
        <f t="shared" si="22"/>
        <v>รพช.</v>
      </c>
      <c r="J723" s="211" t="s">
        <v>3049</v>
      </c>
      <c r="K723" s="214">
        <v>204</v>
      </c>
      <c r="L723" s="212" t="s">
        <v>8424</v>
      </c>
      <c r="M723" s="212" t="s">
        <v>61</v>
      </c>
      <c r="N723" s="212" t="s">
        <v>8454</v>
      </c>
      <c r="O723" s="212" t="s">
        <v>8455</v>
      </c>
      <c r="P723" s="212" t="s">
        <v>8456</v>
      </c>
      <c r="Q723" s="212" t="s">
        <v>8457</v>
      </c>
      <c r="R723" s="212" t="s">
        <v>3188</v>
      </c>
      <c r="S723" s="210" t="str">
        <f t="shared" si="23"/>
        <v>10 / อุบลราชธานี  / รพช. / M2</v>
      </c>
    </row>
    <row r="724" spans="1:19" hidden="1" x14ac:dyDescent="0.6">
      <c r="A724" s="99">
        <f>COUNTA($E$2:E724)</f>
        <v>723</v>
      </c>
      <c r="B724" s="211">
        <v>10</v>
      </c>
      <c r="C724" s="212" t="s">
        <v>8458</v>
      </c>
      <c r="D724" s="212" t="s">
        <v>8459</v>
      </c>
      <c r="E724" s="212" t="s">
        <v>803</v>
      </c>
      <c r="F724" s="212" t="s">
        <v>8460</v>
      </c>
      <c r="G724" s="212" t="s">
        <v>8461</v>
      </c>
      <c r="H724" s="212" t="s">
        <v>3048</v>
      </c>
      <c r="I724" s="213" t="str">
        <f t="shared" si="22"/>
        <v>รพช.</v>
      </c>
      <c r="J724" s="211" t="s">
        <v>3049</v>
      </c>
      <c r="K724" s="214">
        <v>204</v>
      </c>
      <c r="L724" s="212" t="s">
        <v>8424</v>
      </c>
      <c r="M724" s="212" t="s">
        <v>61</v>
      </c>
      <c r="N724" s="212" t="s">
        <v>8462</v>
      </c>
      <c r="O724" s="212" t="s">
        <v>8463</v>
      </c>
      <c r="P724" s="212" t="s">
        <v>8464</v>
      </c>
      <c r="Q724" s="212" t="s">
        <v>8465</v>
      </c>
      <c r="R724" s="212" t="s">
        <v>3043</v>
      </c>
      <c r="S724" s="210" t="str">
        <f t="shared" si="23"/>
        <v>10 / อุบลราชธานี  / รพช. / M2</v>
      </c>
    </row>
    <row r="725" spans="1:19" hidden="1" x14ac:dyDescent="0.6">
      <c r="A725" s="99">
        <f>COUNTA($E$2:E725)</f>
        <v>724</v>
      </c>
      <c r="B725" s="211">
        <v>10</v>
      </c>
      <c r="C725" s="212" t="s">
        <v>8466</v>
      </c>
      <c r="D725" s="212" t="s">
        <v>8467</v>
      </c>
      <c r="E725" s="212" t="s">
        <v>794</v>
      </c>
      <c r="F725" s="212" t="s">
        <v>8468</v>
      </c>
      <c r="G725" s="212" t="s">
        <v>8469</v>
      </c>
      <c r="H725" s="212" t="s">
        <v>3048</v>
      </c>
      <c r="I725" s="213" t="str">
        <f t="shared" si="22"/>
        <v>รพช.</v>
      </c>
      <c r="J725" s="211" t="s">
        <v>3076</v>
      </c>
      <c r="K725" s="214">
        <v>144</v>
      </c>
      <c r="L725" s="212" t="s">
        <v>8424</v>
      </c>
      <c r="M725" s="212" t="s">
        <v>61</v>
      </c>
      <c r="N725" s="212" t="s">
        <v>8470</v>
      </c>
      <c r="O725" s="212" t="s">
        <v>8471</v>
      </c>
      <c r="P725" s="212" t="s">
        <v>8472</v>
      </c>
      <c r="Q725" s="212" t="s">
        <v>8471</v>
      </c>
      <c r="R725" s="212" t="s">
        <v>3113</v>
      </c>
      <c r="S725" s="210" t="str">
        <f t="shared" si="23"/>
        <v>10 / อุบลราชธานี  / รพช. / F1</v>
      </c>
    </row>
    <row r="726" spans="1:19" hidden="1" x14ac:dyDescent="0.6">
      <c r="A726" s="99">
        <f>COUNTA($E$2:E726)</f>
        <v>725</v>
      </c>
      <c r="B726" s="211">
        <v>10</v>
      </c>
      <c r="C726" s="212" t="s">
        <v>8473</v>
      </c>
      <c r="D726" s="212" t="s">
        <v>8474</v>
      </c>
      <c r="E726" s="212" t="s">
        <v>800</v>
      </c>
      <c r="F726" s="212" t="s">
        <v>8475</v>
      </c>
      <c r="G726" s="212" t="s">
        <v>8476</v>
      </c>
      <c r="H726" s="212" t="s">
        <v>3048</v>
      </c>
      <c r="I726" s="213" t="str">
        <f t="shared" si="22"/>
        <v>รพช.</v>
      </c>
      <c r="J726" s="211" t="s">
        <v>3100</v>
      </c>
      <c r="K726" s="214">
        <v>46</v>
      </c>
      <c r="L726" s="212" t="s">
        <v>8424</v>
      </c>
      <c r="M726" s="212" t="s">
        <v>61</v>
      </c>
      <c r="N726" s="212" t="s">
        <v>8477</v>
      </c>
      <c r="O726" s="212" t="s">
        <v>8478</v>
      </c>
      <c r="P726" s="212" t="s">
        <v>8479</v>
      </c>
      <c r="Q726" s="212" t="s">
        <v>8480</v>
      </c>
      <c r="R726" s="212" t="s">
        <v>3454</v>
      </c>
      <c r="S726" s="210" t="str">
        <f t="shared" si="23"/>
        <v>10 / อุบลราชธานี  / รพช. / F2</v>
      </c>
    </row>
    <row r="727" spans="1:19" hidden="1" x14ac:dyDescent="0.6">
      <c r="A727" s="99">
        <f>COUNTA($E$2:E727)</f>
        <v>726</v>
      </c>
      <c r="B727" s="211">
        <v>10</v>
      </c>
      <c r="C727" s="212" t="s">
        <v>8481</v>
      </c>
      <c r="D727" s="212" t="s">
        <v>8482</v>
      </c>
      <c r="E727" s="212" t="s">
        <v>795</v>
      </c>
      <c r="F727" s="212" t="s">
        <v>8483</v>
      </c>
      <c r="G727" s="212" t="s">
        <v>8484</v>
      </c>
      <c r="H727" s="212" t="s">
        <v>3048</v>
      </c>
      <c r="I727" s="213" t="str">
        <f t="shared" si="22"/>
        <v>รพช.</v>
      </c>
      <c r="J727" s="211" t="s">
        <v>3100</v>
      </c>
      <c r="K727" s="214">
        <v>99</v>
      </c>
      <c r="L727" s="212" t="s">
        <v>8424</v>
      </c>
      <c r="M727" s="212" t="s">
        <v>61</v>
      </c>
      <c r="N727" s="212" t="s">
        <v>8485</v>
      </c>
      <c r="O727" s="212" t="s">
        <v>8486</v>
      </c>
      <c r="P727" s="212" t="s">
        <v>8487</v>
      </c>
      <c r="Q727" s="212" t="s">
        <v>8486</v>
      </c>
      <c r="R727" s="212" t="s">
        <v>3300</v>
      </c>
      <c r="S727" s="210" t="str">
        <f t="shared" si="23"/>
        <v>10 / อุบลราชธานี  / รพช. / F2</v>
      </c>
    </row>
    <row r="728" spans="1:19" hidden="1" x14ac:dyDescent="0.6">
      <c r="A728" s="99">
        <f>COUNTA($E$2:E728)</f>
        <v>727</v>
      </c>
      <c r="B728" s="211">
        <v>10</v>
      </c>
      <c r="C728" s="212" t="s">
        <v>8488</v>
      </c>
      <c r="D728" s="212" t="s">
        <v>8489</v>
      </c>
      <c r="E728" s="212" t="s">
        <v>793</v>
      </c>
      <c r="F728" s="212" t="s">
        <v>8490</v>
      </c>
      <c r="G728" s="212" t="s">
        <v>8491</v>
      </c>
      <c r="H728" s="212" t="s">
        <v>3048</v>
      </c>
      <c r="I728" s="213" t="str">
        <f t="shared" si="22"/>
        <v>รพช.</v>
      </c>
      <c r="J728" s="211" t="s">
        <v>3100</v>
      </c>
      <c r="K728" s="214">
        <v>43</v>
      </c>
      <c r="L728" s="212" t="s">
        <v>8424</v>
      </c>
      <c r="M728" s="212" t="s">
        <v>61</v>
      </c>
      <c r="N728" s="212" t="s">
        <v>8492</v>
      </c>
      <c r="O728" s="212" t="s">
        <v>8493</v>
      </c>
      <c r="P728" s="212" t="s">
        <v>8494</v>
      </c>
      <c r="Q728" s="212" t="s">
        <v>8493</v>
      </c>
      <c r="R728" s="212" t="s">
        <v>3208</v>
      </c>
      <c r="S728" s="210" t="str">
        <f t="shared" si="23"/>
        <v>10 / อุบลราชธานี  / รพช. / F2</v>
      </c>
    </row>
    <row r="729" spans="1:19" hidden="1" x14ac:dyDescent="0.6">
      <c r="A729" s="99">
        <f>COUNTA($E$2:E729)</f>
        <v>728</v>
      </c>
      <c r="B729" s="211">
        <v>10</v>
      </c>
      <c r="C729" s="212" t="s">
        <v>8495</v>
      </c>
      <c r="D729" s="212" t="s">
        <v>8496</v>
      </c>
      <c r="E729" s="212" t="s">
        <v>807</v>
      </c>
      <c r="F729" s="212" t="s">
        <v>8497</v>
      </c>
      <c r="G729" s="212" t="s">
        <v>8498</v>
      </c>
      <c r="H729" s="212" t="s">
        <v>3048</v>
      </c>
      <c r="I729" s="213" t="str">
        <f t="shared" si="22"/>
        <v>รพช.</v>
      </c>
      <c r="J729" s="211" t="s">
        <v>3100</v>
      </c>
      <c r="K729" s="214">
        <v>33</v>
      </c>
      <c r="L729" s="212" t="s">
        <v>8424</v>
      </c>
      <c r="M729" s="212" t="s">
        <v>61</v>
      </c>
      <c r="N729" s="212" t="s">
        <v>8499</v>
      </c>
      <c r="O729" s="212" t="s">
        <v>8500</v>
      </c>
      <c r="P729" s="212" t="s">
        <v>8501</v>
      </c>
      <c r="Q729" s="212" t="s">
        <v>8502</v>
      </c>
      <c r="R729" s="212" t="s">
        <v>3105</v>
      </c>
      <c r="S729" s="210" t="str">
        <f t="shared" si="23"/>
        <v>10 / อุบลราชธานี  / รพช. / F2</v>
      </c>
    </row>
    <row r="730" spans="1:19" hidden="1" x14ac:dyDescent="0.6">
      <c r="A730" s="99">
        <f>COUNTA($E$2:E730)</f>
        <v>729</v>
      </c>
      <c r="B730" s="211">
        <v>10</v>
      </c>
      <c r="C730" s="212" t="s">
        <v>8503</v>
      </c>
      <c r="D730" s="212" t="s">
        <v>8504</v>
      </c>
      <c r="E730" s="212" t="s">
        <v>804</v>
      </c>
      <c r="F730" s="212" t="s">
        <v>8505</v>
      </c>
      <c r="G730" s="212" t="s">
        <v>8506</v>
      </c>
      <c r="H730" s="212" t="s">
        <v>3048</v>
      </c>
      <c r="I730" s="213" t="str">
        <f t="shared" si="22"/>
        <v>รพช.</v>
      </c>
      <c r="J730" s="211" t="s">
        <v>3100</v>
      </c>
      <c r="K730" s="214">
        <v>30</v>
      </c>
      <c r="L730" s="212" t="s">
        <v>8424</v>
      </c>
      <c r="M730" s="212" t="s">
        <v>61</v>
      </c>
      <c r="N730" s="212" t="s">
        <v>8507</v>
      </c>
      <c r="O730" s="212" t="s">
        <v>8508</v>
      </c>
      <c r="P730" s="212" t="s">
        <v>8509</v>
      </c>
      <c r="Q730" s="212" t="s">
        <v>8508</v>
      </c>
      <c r="R730" s="212" t="s">
        <v>3208</v>
      </c>
      <c r="S730" s="210" t="str">
        <f t="shared" si="23"/>
        <v>10 / อุบลราชธานี  / รพช. / F2</v>
      </c>
    </row>
    <row r="731" spans="1:19" hidden="1" x14ac:dyDescent="0.6">
      <c r="A731" s="99">
        <f>COUNTA($E$2:E731)</f>
        <v>730</v>
      </c>
      <c r="B731" s="211">
        <v>10</v>
      </c>
      <c r="C731" s="212" t="s">
        <v>8510</v>
      </c>
      <c r="D731" s="212" t="s">
        <v>8511</v>
      </c>
      <c r="E731" s="212" t="s">
        <v>809</v>
      </c>
      <c r="F731" s="212" t="s">
        <v>8512</v>
      </c>
      <c r="G731" s="212" t="s">
        <v>8513</v>
      </c>
      <c r="H731" s="212" t="s">
        <v>3048</v>
      </c>
      <c r="I731" s="213" t="str">
        <f t="shared" si="22"/>
        <v>รพช.</v>
      </c>
      <c r="J731" s="211" t="s">
        <v>3100</v>
      </c>
      <c r="K731" s="214">
        <v>30</v>
      </c>
      <c r="L731" s="212" t="s">
        <v>8424</v>
      </c>
      <c r="M731" s="212" t="s">
        <v>61</v>
      </c>
      <c r="N731" s="212" t="s">
        <v>8514</v>
      </c>
      <c r="O731" s="212" t="s">
        <v>8515</v>
      </c>
      <c r="P731" s="212" t="s">
        <v>8516</v>
      </c>
      <c r="Q731" s="212" t="s">
        <v>8517</v>
      </c>
      <c r="R731" s="212" t="s">
        <v>3146</v>
      </c>
      <c r="S731" s="210" t="str">
        <f t="shared" si="23"/>
        <v>10 / อุบลราชธานี  / รพช. / F2</v>
      </c>
    </row>
    <row r="732" spans="1:19" hidden="1" x14ac:dyDescent="0.6">
      <c r="A732" s="99">
        <f>COUNTA($E$2:E732)</f>
        <v>731</v>
      </c>
      <c r="B732" s="211">
        <v>10</v>
      </c>
      <c r="C732" s="212" t="s">
        <v>8518</v>
      </c>
      <c r="D732" s="212" t="s">
        <v>8519</v>
      </c>
      <c r="E732" s="212" t="s">
        <v>796</v>
      </c>
      <c r="F732" s="212" t="s">
        <v>8520</v>
      </c>
      <c r="G732" s="212" t="s">
        <v>8521</v>
      </c>
      <c r="H732" s="212" t="s">
        <v>3048</v>
      </c>
      <c r="I732" s="213" t="str">
        <f t="shared" si="22"/>
        <v>รพช.</v>
      </c>
      <c r="J732" s="211" t="s">
        <v>3100</v>
      </c>
      <c r="K732" s="214">
        <v>46</v>
      </c>
      <c r="L732" s="212" t="s">
        <v>8424</v>
      </c>
      <c r="M732" s="212" t="s">
        <v>61</v>
      </c>
      <c r="N732" s="212" t="s">
        <v>8522</v>
      </c>
      <c r="O732" s="212" t="s">
        <v>8523</v>
      </c>
      <c r="P732" s="212" t="s">
        <v>8524</v>
      </c>
      <c r="Q732" s="212" t="s">
        <v>8523</v>
      </c>
      <c r="R732" s="212" t="s">
        <v>3088</v>
      </c>
      <c r="S732" s="210" t="str">
        <f t="shared" si="23"/>
        <v>10 / อุบลราชธานี  / รพช. / F2</v>
      </c>
    </row>
    <row r="733" spans="1:19" hidden="1" x14ac:dyDescent="0.6">
      <c r="A733" s="99">
        <f>COUNTA($E$2:E733)</f>
        <v>732</v>
      </c>
      <c r="B733" s="211">
        <v>10</v>
      </c>
      <c r="C733" s="212" t="s">
        <v>8525</v>
      </c>
      <c r="D733" s="212" t="s">
        <v>8526</v>
      </c>
      <c r="E733" s="212" t="s">
        <v>812</v>
      </c>
      <c r="F733" s="212" t="s">
        <v>8527</v>
      </c>
      <c r="G733" s="212" t="s">
        <v>8528</v>
      </c>
      <c r="H733" s="212" t="s">
        <v>3048</v>
      </c>
      <c r="I733" s="213" t="str">
        <f t="shared" si="22"/>
        <v>รพช.</v>
      </c>
      <c r="J733" s="211" t="s">
        <v>3100</v>
      </c>
      <c r="K733" s="214">
        <v>50</v>
      </c>
      <c r="L733" s="212" t="s">
        <v>8424</v>
      </c>
      <c r="M733" s="212" t="s">
        <v>61</v>
      </c>
      <c r="N733" s="212" t="s">
        <v>8529</v>
      </c>
      <c r="O733" s="212" t="s">
        <v>6262</v>
      </c>
      <c r="P733" s="212" t="s">
        <v>8530</v>
      </c>
      <c r="Q733" s="212" t="s">
        <v>6262</v>
      </c>
      <c r="R733" s="212" t="s">
        <v>3062</v>
      </c>
      <c r="S733" s="210" t="str">
        <f t="shared" si="23"/>
        <v>10 / อุบลราชธานี  / รพช. / F2</v>
      </c>
    </row>
    <row r="734" spans="1:19" hidden="1" x14ac:dyDescent="0.6">
      <c r="A734" s="99">
        <f>COUNTA($E$2:E734)</f>
        <v>733</v>
      </c>
      <c r="B734" s="211">
        <v>10</v>
      </c>
      <c r="C734" s="212" t="s">
        <v>8531</v>
      </c>
      <c r="D734" s="212" t="s">
        <v>8532</v>
      </c>
      <c r="E734" s="212" t="s">
        <v>797</v>
      </c>
      <c r="F734" s="212" t="s">
        <v>8533</v>
      </c>
      <c r="G734" s="212" t="s">
        <v>8534</v>
      </c>
      <c r="H734" s="212" t="s">
        <v>3048</v>
      </c>
      <c r="I734" s="213" t="str">
        <f t="shared" si="22"/>
        <v>รพช.</v>
      </c>
      <c r="J734" s="211" t="s">
        <v>3100</v>
      </c>
      <c r="K734" s="214">
        <v>90</v>
      </c>
      <c r="L734" s="212" t="s">
        <v>8424</v>
      </c>
      <c r="M734" s="212" t="s">
        <v>61</v>
      </c>
      <c r="N734" s="212" t="s">
        <v>8535</v>
      </c>
      <c r="O734" s="212" t="s">
        <v>8536</v>
      </c>
      <c r="P734" s="212" t="s">
        <v>8537</v>
      </c>
      <c r="Q734" s="212" t="s">
        <v>8538</v>
      </c>
      <c r="R734" s="212" t="s">
        <v>3105</v>
      </c>
      <c r="S734" s="210" t="str">
        <f t="shared" si="23"/>
        <v>10 / อุบลราชธานี  / รพช. / F2</v>
      </c>
    </row>
    <row r="735" spans="1:19" hidden="1" x14ac:dyDescent="0.6">
      <c r="A735" s="99">
        <f>COUNTA($E$2:E735)</f>
        <v>734</v>
      </c>
      <c r="B735" s="211">
        <v>10</v>
      </c>
      <c r="C735" s="212" t="s">
        <v>8539</v>
      </c>
      <c r="D735" s="212" t="s">
        <v>8540</v>
      </c>
      <c r="E735" s="212" t="s">
        <v>798</v>
      </c>
      <c r="F735" s="212" t="s">
        <v>8541</v>
      </c>
      <c r="G735" s="212" t="s">
        <v>8542</v>
      </c>
      <c r="H735" s="212" t="s">
        <v>3048</v>
      </c>
      <c r="I735" s="213" t="str">
        <f t="shared" si="22"/>
        <v>รพช.</v>
      </c>
      <c r="J735" s="211" t="s">
        <v>3076</v>
      </c>
      <c r="K735" s="214">
        <v>66</v>
      </c>
      <c r="L735" s="212" t="s">
        <v>8424</v>
      </c>
      <c r="M735" s="212" t="s">
        <v>61</v>
      </c>
      <c r="N735" s="212" t="s">
        <v>8543</v>
      </c>
      <c r="O735" s="212" t="s">
        <v>8544</v>
      </c>
      <c r="P735" s="212" t="s">
        <v>8545</v>
      </c>
      <c r="Q735" s="212" t="s">
        <v>8546</v>
      </c>
      <c r="R735" s="212" t="s">
        <v>3054</v>
      </c>
      <c r="S735" s="210" t="str">
        <f t="shared" si="23"/>
        <v>10 / อุบลราชธานี  / รพช. / F1</v>
      </c>
    </row>
    <row r="736" spans="1:19" hidden="1" x14ac:dyDescent="0.6">
      <c r="A736" s="99">
        <f>COUNTA($E$2:E736)</f>
        <v>735</v>
      </c>
      <c r="B736" s="211">
        <v>10</v>
      </c>
      <c r="C736" s="212" t="s">
        <v>8547</v>
      </c>
      <c r="D736" s="212" t="s">
        <v>8548</v>
      </c>
      <c r="E736" s="212" t="s">
        <v>805</v>
      </c>
      <c r="F736" s="212" t="s">
        <v>8549</v>
      </c>
      <c r="G736" s="212" t="s">
        <v>8550</v>
      </c>
      <c r="H736" s="212" t="s">
        <v>3048</v>
      </c>
      <c r="I736" s="213" t="str">
        <f t="shared" si="22"/>
        <v>รพช.</v>
      </c>
      <c r="J736" s="211" t="s">
        <v>3100</v>
      </c>
      <c r="K736" s="214">
        <v>36</v>
      </c>
      <c r="L736" s="212" t="s">
        <v>8424</v>
      </c>
      <c r="M736" s="212" t="s">
        <v>61</v>
      </c>
      <c r="N736" s="212" t="s">
        <v>8551</v>
      </c>
      <c r="O736" s="212" t="s">
        <v>8190</v>
      </c>
      <c r="P736" s="212" t="s">
        <v>8552</v>
      </c>
      <c r="Q736" s="212" t="s">
        <v>8190</v>
      </c>
      <c r="R736" s="212" t="s">
        <v>3088</v>
      </c>
      <c r="S736" s="210" t="str">
        <f t="shared" si="23"/>
        <v>10 / อุบลราชธานี  / รพช. / F2</v>
      </c>
    </row>
    <row r="737" spans="1:19" hidden="1" x14ac:dyDescent="0.6">
      <c r="A737" s="99">
        <f>COUNTA($E$2:E737)</f>
        <v>736</v>
      </c>
      <c r="B737" s="211">
        <v>10</v>
      </c>
      <c r="C737" s="212" t="s">
        <v>8553</v>
      </c>
      <c r="D737" s="212" t="s">
        <v>8554</v>
      </c>
      <c r="E737" s="212" t="s">
        <v>801</v>
      </c>
      <c r="F737" s="212" t="s">
        <v>8555</v>
      </c>
      <c r="G737" s="212" t="s">
        <v>8556</v>
      </c>
      <c r="H737" s="212" t="s">
        <v>3048</v>
      </c>
      <c r="I737" s="213" t="str">
        <f t="shared" si="22"/>
        <v>รพช.</v>
      </c>
      <c r="J737" s="211" t="s">
        <v>3076</v>
      </c>
      <c r="K737" s="214">
        <v>98</v>
      </c>
      <c r="L737" s="212" t="s">
        <v>8424</v>
      </c>
      <c r="M737" s="212" t="s">
        <v>61</v>
      </c>
      <c r="N737" s="212" t="s">
        <v>8557</v>
      </c>
      <c r="O737" s="212" t="s">
        <v>8558</v>
      </c>
      <c r="P737" s="212" t="s">
        <v>8559</v>
      </c>
      <c r="Q737" s="212" t="s">
        <v>8558</v>
      </c>
      <c r="R737" s="212" t="s">
        <v>3071</v>
      </c>
      <c r="S737" s="210" t="str">
        <f t="shared" si="23"/>
        <v>10 / อุบลราชธานี  / รพช. / F1</v>
      </c>
    </row>
    <row r="738" spans="1:19" hidden="1" x14ac:dyDescent="0.6">
      <c r="A738" s="99">
        <f>COUNTA($E$2:E738)</f>
        <v>737</v>
      </c>
      <c r="B738" s="211">
        <v>10</v>
      </c>
      <c r="C738" s="212" t="s">
        <v>8560</v>
      </c>
      <c r="D738" s="212" t="s">
        <v>8561</v>
      </c>
      <c r="E738" s="212" t="s">
        <v>792</v>
      </c>
      <c r="F738" s="212" t="s">
        <v>8562</v>
      </c>
      <c r="G738" s="212" t="s">
        <v>8563</v>
      </c>
      <c r="H738" s="212" t="s">
        <v>3048</v>
      </c>
      <c r="I738" s="213" t="str">
        <f t="shared" si="22"/>
        <v>รพช.</v>
      </c>
      <c r="J738" s="211" t="s">
        <v>3100</v>
      </c>
      <c r="K738" s="214">
        <v>73</v>
      </c>
      <c r="L738" s="212" t="s">
        <v>8424</v>
      </c>
      <c r="M738" s="212" t="s">
        <v>61</v>
      </c>
      <c r="N738" s="212" t="s">
        <v>8564</v>
      </c>
      <c r="O738" s="212" t="s">
        <v>8565</v>
      </c>
      <c r="P738" s="212" t="s">
        <v>8566</v>
      </c>
      <c r="Q738" s="212" t="s">
        <v>8567</v>
      </c>
      <c r="R738" s="212" t="s">
        <v>5112</v>
      </c>
      <c r="S738" s="210" t="str">
        <f t="shared" si="23"/>
        <v>10 / อุบลราชธานี  / รพช. / F2</v>
      </c>
    </row>
    <row r="739" spans="1:19" hidden="1" x14ac:dyDescent="0.6">
      <c r="A739" s="99">
        <f>COUNTA($E$2:E739)</f>
        <v>738</v>
      </c>
      <c r="B739" s="211">
        <v>10</v>
      </c>
      <c r="C739" s="212" t="s">
        <v>8568</v>
      </c>
      <c r="D739" s="212" t="s">
        <v>8569</v>
      </c>
      <c r="E739" s="212" t="s">
        <v>806</v>
      </c>
      <c r="F739" s="212" t="s">
        <v>8570</v>
      </c>
      <c r="G739" s="212" t="s">
        <v>8571</v>
      </c>
      <c r="H739" s="212" t="s">
        <v>3048</v>
      </c>
      <c r="I739" s="213" t="str">
        <f t="shared" si="22"/>
        <v>รพช.</v>
      </c>
      <c r="J739" s="211" t="s">
        <v>3100</v>
      </c>
      <c r="K739" s="214">
        <v>46</v>
      </c>
      <c r="L739" s="212" t="s">
        <v>8424</v>
      </c>
      <c r="M739" s="212" t="s">
        <v>61</v>
      </c>
      <c r="N739" s="212" t="s">
        <v>8572</v>
      </c>
      <c r="O739" s="212" t="s">
        <v>8573</v>
      </c>
      <c r="P739" s="212" t="s">
        <v>8574</v>
      </c>
      <c r="Q739" s="212" t="s">
        <v>8573</v>
      </c>
      <c r="R739" s="212" t="s">
        <v>3188</v>
      </c>
      <c r="S739" s="210" t="str">
        <f t="shared" si="23"/>
        <v>10 / อุบลราชธานี  / รพช. / F2</v>
      </c>
    </row>
    <row r="740" spans="1:19" hidden="1" x14ac:dyDescent="0.6">
      <c r="A740" s="99">
        <f>COUNTA($E$2:E740)</f>
        <v>739</v>
      </c>
      <c r="B740" s="211">
        <v>10</v>
      </c>
      <c r="C740" s="212" t="s">
        <v>8575</v>
      </c>
      <c r="D740" s="212" t="s">
        <v>8576</v>
      </c>
      <c r="E740" s="212" t="s">
        <v>808</v>
      </c>
      <c r="F740" s="212" t="s">
        <v>8577</v>
      </c>
      <c r="G740" s="212" t="s">
        <v>8578</v>
      </c>
      <c r="H740" s="212" t="s">
        <v>3048</v>
      </c>
      <c r="I740" s="213" t="str">
        <f t="shared" si="22"/>
        <v>รพช.</v>
      </c>
      <c r="J740" s="211" t="s">
        <v>3100</v>
      </c>
      <c r="K740" s="214">
        <v>41</v>
      </c>
      <c r="L740" s="212" t="s">
        <v>8424</v>
      </c>
      <c r="M740" s="212" t="s">
        <v>61</v>
      </c>
      <c r="N740" s="212" t="s">
        <v>8579</v>
      </c>
      <c r="O740" s="212" t="s">
        <v>8580</v>
      </c>
      <c r="P740" s="212" t="s">
        <v>8581</v>
      </c>
      <c r="Q740" s="212" t="s">
        <v>8582</v>
      </c>
      <c r="R740" s="212" t="s">
        <v>3071</v>
      </c>
      <c r="S740" s="210" t="str">
        <f t="shared" si="23"/>
        <v>10 / อุบลราชธานี  / รพช. / F2</v>
      </c>
    </row>
    <row r="741" spans="1:19" hidden="1" x14ac:dyDescent="0.6">
      <c r="A741" s="99">
        <f>COUNTA($E$2:E741)</f>
        <v>740</v>
      </c>
      <c r="B741" s="211">
        <v>10</v>
      </c>
      <c r="C741" s="212" t="s">
        <v>8583</v>
      </c>
      <c r="D741" s="212" t="s">
        <v>8584</v>
      </c>
      <c r="E741" s="212" t="s">
        <v>813</v>
      </c>
      <c r="F741" s="212" t="s">
        <v>8585</v>
      </c>
      <c r="G741" s="212" t="s">
        <v>8586</v>
      </c>
      <c r="H741" s="212" t="s">
        <v>3048</v>
      </c>
      <c r="I741" s="213" t="str">
        <f t="shared" si="22"/>
        <v>รพช.</v>
      </c>
      <c r="J741" s="211" t="s">
        <v>3100</v>
      </c>
      <c r="K741" s="214">
        <v>30</v>
      </c>
      <c r="L741" s="212" t="s">
        <v>8424</v>
      </c>
      <c r="M741" s="212" t="s">
        <v>61</v>
      </c>
      <c r="N741" s="212" t="s">
        <v>8587</v>
      </c>
      <c r="O741" s="212" t="s">
        <v>8588</v>
      </c>
      <c r="P741" s="212" t="s">
        <v>8589</v>
      </c>
      <c r="Q741" s="212" t="s">
        <v>8588</v>
      </c>
      <c r="R741" s="212" t="s">
        <v>3043</v>
      </c>
      <c r="S741" s="210" t="str">
        <f t="shared" si="23"/>
        <v>10 / อุบลราชธานี  / รพช. / F2</v>
      </c>
    </row>
    <row r="742" spans="1:19" hidden="1" x14ac:dyDescent="0.6">
      <c r="A742" s="99">
        <f>COUNTA($E$2:E742)</f>
        <v>741</v>
      </c>
      <c r="B742" s="211">
        <v>10</v>
      </c>
      <c r="C742" s="212" t="s">
        <v>8590</v>
      </c>
      <c r="D742" s="212" t="s">
        <v>8591</v>
      </c>
      <c r="E742" s="212" t="s">
        <v>815</v>
      </c>
      <c r="F742" s="212" t="s">
        <v>8592</v>
      </c>
      <c r="G742" s="212" t="s">
        <v>8593</v>
      </c>
      <c r="H742" s="212" t="s">
        <v>3048</v>
      </c>
      <c r="I742" s="213" t="str">
        <f t="shared" si="22"/>
        <v>รพช.</v>
      </c>
      <c r="J742" s="211" t="s">
        <v>3183</v>
      </c>
      <c r="K742" s="214">
        <v>35</v>
      </c>
      <c r="L742" s="212" t="s">
        <v>8424</v>
      </c>
      <c r="M742" s="212" t="s">
        <v>61</v>
      </c>
      <c r="N742" s="212" t="s">
        <v>8594</v>
      </c>
      <c r="O742" s="212" t="s">
        <v>8595</v>
      </c>
      <c r="P742" s="212" t="s">
        <v>8596</v>
      </c>
      <c r="Q742" s="212" t="s">
        <v>8597</v>
      </c>
      <c r="R742" s="212" t="s">
        <v>3062</v>
      </c>
      <c r="S742" s="210" t="str">
        <f t="shared" si="23"/>
        <v>10 / อุบลราชธานี  / รพช. / F3</v>
      </c>
    </row>
    <row r="743" spans="1:19" hidden="1" x14ac:dyDescent="0.6">
      <c r="A743" s="99">
        <f>COUNTA($E$2:E743)</f>
        <v>742</v>
      </c>
      <c r="B743" s="211">
        <v>10</v>
      </c>
      <c r="C743" s="212" t="s">
        <v>8598</v>
      </c>
      <c r="D743" s="212" t="s">
        <v>8599</v>
      </c>
      <c r="E743" s="212" t="s">
        <v>814</v>
      </c>
      <c r="F743" s="212" t="s">
        <v>8600</v>
      </c>
      <c r="G743" s="212" t="s">
        <v>8601</v>
      </c>
      <c r="H743" s="212" t="s">
        <v>3048</v>
      </c>
      <c r="I743" s="213" t="str">
        <f t="shared" si="22"/>
        <v>รพช.</v>
      </c>
      <c r="J743" s="211" t="s">
        <v>3100</v>
      </c>
      <c r="K743" s="214">
        <v>30</v>
      </c>
      <c r="L743" s="212" t="s">
        <v>8424</v>
      </c>
      <c r="M743" s="212" t="s">
        <v>61</v>
      </c>
      <c r="N743" s="212" t="s">
        <v>8602</v>
      </c>
      <c r="O743" s="212" t="s">
        <v>8603</v>
      </c>
      <c r="P743" s="212" t="s">
        <v>8604</v>
      </c>
      <c r="Q743" s="212" t="s">
        <v>8605</v>
      </c>
      <c r="R743" s="212" t="s">
        <v>3105</v>
      </c>
      <c r="S743" s="210" t="str">
        <f t="shared" si="23"/>
        <v>10 / อุบลราชธานี  / รพช. / F2</v>
      </c>
    </row>
    <row r="744" spans="1:19" hidden="1" x14ac:dyDescent="0.6">
      <c r="A744" s="99">
        <f>COUNTA($E$2:E744)</f>
        <v>743</v>
      </c>
      <c r="B744" s="211">
        <v>10</v>
      </c>
      <c r="C744" s="212" t="s">
        <v>8606</v>
      </c>
      <c r="D744" s="212" t="s">
        <v>8607</v>
      </c>
      <c r="E744" s="212" t="s">
        <v>816</v>
      </c>
      <c r="F744" s="212" t="s">
        <v>8608</v>
      </c>
      <c r="G744" s="212" t="s">
        <v>8609</v>
      </c>
      <c r="H744" s="212" t="s">
        <v>3048</v>
      </c>
      <c r="I744" s="213" t="str">
        <f t="shared" si="22"/>
        <v>รพช.</v>
      </c>
      <c r="J744" s="211" t="s">
        <v>3183</v>
      </c>
      <c r="K744" s="214">
        <v>30</v>
      </c>
      <c r="L744" s="212" t="s">
        <v>8424</v>
      </c>
      <c r="M744" s="212" t="s">
        <v>61</v>
      </c>
      <c r="N744" s="212" t="s">
        <v>8610</v>
      </c>
      <c r="O744" s="212" t="s">
        <v>8611</v>
      </c>
      <c r="P744" s="212" t="s">
        <v>8612</v>
      </c>
      <c r="Q744" s="212" t="s">
        <v>8611</v>
      </c>
      <c r="R744" s="212" t="s">
        <v>3113</v>
      </c>
      <c r="S744" s="210" t="str">
        <f t="shared" si="23"/>
        <v>10 / อุบลราชธานี  / รพช. / F3</v>
      </c>
    </row>
    <row r="745" spans="1:19" hidden="1" x14ac:dyDescent="0.6">
      <c r="A745" s="99">
        <f>COUNTA($E$2:E745)</f>
        <v>744</v>
      </c>
      <c r="B745" s="211">
        <v>11</v>
      </c>
      <c r="C745" s="212" t="s">
        <v>8613</v>
      </c>
      <c r="D745" s="212" t="s">
        <v>8614</v>
      </c>
      <c r="E745" s="212" t="s">
        <v>817</v>
      </c>
      <c r="F745" s="212" t="s">
        <v>8615</v>
      </c>
      <c r="G745" s="212" t="s">
        <v>8616</v>
      </c>
      <c r="H745" s="212" t="s">
        <v>3202</v>
      </c>
      <c r="I745" s="213" t="str">
        <f t="shared" si="22"/>
        <v>รพท.</v>
      </c>
      <c r="J745" s="211" t="s">
        <v>3387</v>
      </c>
      <c r="K745" s="214">
        <v>447</v>
      </c>
      <c r="L745" s="212" t="s">
        <v>8617</v>
      </c>
      <c r="M745" s="212" t="s">
        <v>62</v>
      </c>
      <c r="N745" s="212" t="s">
        <v>8618</v>
      </c>
      <c r="O745" s="212" t="s">
        <v>8619</v>
      </c>
      <c r="P745" s="212" t="s">
        <v>8620</v>
      </c>
      <c r="Q745" s="212" t="s">
        <v>5801</v>
      </c>
      <c r="R745" s="212" t="s">
        <v>3043</v>
      </c>
      <c r="S745" s="210" t="str">
        <f t="shared" si="23"/>
        <v>11 / กระบี่  / รพท. / S</v>
      </c>
    </row>
    <row r="746" spans="1:19" hidden="1" x14ac:dyDescent="0.6">
      <c r="A746" s="99">
        <f>COUNTA($E$2:E746)</f>
        <v>745</v>
      </c>
      <c r="B746" s="211">
        <v>11</v>
      </c>
      <c r="C746" s="212" t="s">
        <v>8621</v>
      </c>
      <c r="D746" s="212" t="s">
        <v>8622</v>
      </c>
      <c r="E746" s="212" t="s">
        <v>819</v>
      </c>
      <c r="F746" s="212" t="s">
        <v>8623</v>
      </c>
      <c r="G746" s="212" t="s">
        <v>8624</v>
      </c>
      <c r="H746" s="212" t="s">
        <v>3048</v>
      </c>
      <c r="I746" s="213" t="str">
        <f t="shared" si="22"/>
        <v>รพช.</v>
      </c>
      <c r="J746" s="211" t="s">
        <v>3100</v>
      </c>
      <c r="K746" s="214">
        <v>18</v>
      </c>
      <c r="L746" s="212" t="s">
        <v>8617</v>
      </c>
      <c r="M746" s="212" t="s">
        <v>62</v>
      </c>
      <c r="N746" s="212" t="s">
        <v>8625</v>
      </c>
      <c r="O746" s="212" t="s">
        <v>8626</v>
      </c>
      <c r="P746" s="212" t="s">
        <v>8627</v>
      </c>
      <c r="Q746" s="212" t="s">
        <v>8628</v>
      </c>
      <c r="R746" s="212" t="s">
        <v>3054</v>
      </c>
      <c r="S746" s="210" t="str">
        <f t="shared" si="23"/>
        <v>11 / กระบี่  / รพช. / F2</v>
      </c>
    </row>
    <row r="747" spans="1:19" hidden="1" x14ac:dyDescent="0.6">
      <c r="A747" s="99">
        <f>COUNTA($E$2:E747)</f>
        <v>746</v>
      </c>
      <c r="B747" s="211">
        <v>11</v>
      </c>
      <c r="C747" s="212" t="s">
        <v>8629</v>
      </c>
      <c r="D747" s="212" t="s">
        <v>8630</v>
      </c>
      <c r="E747" s="212" t="s">
        <v>818</v>
      </c>
      <c r="F747" s="212" t="s">
        <v>8631</v>
      </c>
      <c r="G747" s="212" t="s">
        <v>8632</v>
      </c>
      <c r="H747" s="212" t="s">
        <v>3048</v>
      </c>
      <c r="I747" s="213" t="str">
        <f t="shared" si="22"/>
        <v>รพช.</v>
      </c>
      <c r="J747" s="211" t="s">
        <v>3100</v>
      </c>
      <c r="K747" s="214">
        <v>48</v>
      </c>
      <c r="L747" s="212" t="s">
        <v>8617</v>
      </c>
      <c r="M747" s="212" t="s">
        <v>62</v>
      </c>
      <c r="N747" s="212" t="s">
        <v>8633</v>
      </c>
      <c r="O747" s="212" t="s">
        <v>8634</v>
      </c>
      <c r="P747" s="212" t="s">
        <v>8635</v>
      </c>
      <c r="Q747" s="212" t="s">
        <v>8634</v>
      </c>
      <c r="R747" s="212" t="s">
        <v>3232</v>
      </c>
      <c r="S747" s="210" t="str">
        <f t="shared" si="23"/>
        <v>11 / กระบี่  / รพช. / F2</v>
      </c>
    </row>
    <row r="748" spans="1:19" hidden="1" x14ac:dyDescent="0.6">
      <c r="A748" s="99">
        <f>COUNTA($E$2:E748)</f>
        <v>747</v>
      </c>
      <c r="B748" s="211">
        <v>11</v>
      </c>
      <c r="C748" s="212" t="s">
        <v>8636</v>
      </c>
      <c r="D748" s="212" t="s">
        <v>8637</v>
      </c>
      <c r="E748" s="212" t="s">
        <v>820</v>
      </c>
      <c r="F748" s="212" t="s">
        <v>8638</v>
      </c>
      <c r="G748" s="212" t="s">
        <v>8639</v>
      </c>
      <c r="H748" s="212" t="s">
        <v>3048</v>
      </c>
      <c r="I748" s="213" t="str">
        <f t="shared" si="22"/>
        <v>รพช.</v>
      </c>
      <c r="J748" s="211" t="s">
        <v>3100</v>
      </c>
      <c r="K748" s="214">
        <v>71</v>
      </c>
      <c r="L748" s="212" t="s">
        <v>8617</v>
      </c>
      <c r="M748" s="212" t="s">
        <v>62</v>
      </c>
      <c r="N748" s="212" t="s">
        <v>8640</v>
      </c>
      <c r="O748" s="212" t="s">
        <v>8641</v>
      </c>
      <c r="P748" s="212" t="s">
        <v>8642</v>
      </c>
      <c r="Q748" s="212" t="s">
        <v>8643</v>
      </c>
      <c r="R748" s="212" t="s">
        <v>3232</v>
      </c>
      <c r="S748" s="210" t="str">
        <f t="shared" si="23"/>
        <v>11 / กระบี่  / รพช. / F2</v>
      </c>
    </row>
    <row r="749" spans="1:19" hidden="1" x14ac:dyDescent="0.6">
      <c r="A749" s="99">
        <f>COUNTA($E$2:E749)</f>
        <v>748</v>
      </c>
      <c r="B749" s="211">
        <v>11</v>
      </c>
      <c r="C749" s="212" t="s">
        <v>8644</v>
      </c>
      <c r="D749" s="212" t="s">
        <v>8645</v>
      </c>
      <c r="E749" s="212" t="s">
        <v>822</v>
      </c>
      <c r="F749" s="212" t="s">
        <v>8646</v>
      </c>
      <c r="G749" s="212" t="s">
        <v>8647</v>
      </c>
      <c r="H749" s="212" t="s">
        <v>3048</v>
      </c>
      <c r="I749" s="213" t="str">
        <f t="shared" si="22"/>
        <v>รพช.</v>
      </c>
      <c r="J749" s="211" t="s">
        <v>3100</v>
      </c>
      <c r="K749" s="214">
        <v>52</v>
      </c>
      <c r="L749" s="212" t="s">
        <v>8617</v>
      </c>
      <c r="M749" s="212" t="s">
        <v>62</v>
      </c>
      <c r="N749" s="212" t="s">
        <v>8648</v>
      </c>
      <c r="O749" s="212" t="s">
        <v>8649</v>
      </c>
      <c r="P749" s="212" t="s">
        <v>8650</v>
      </c>
      <c r="Q749" s="212" t="s">
        <v>8649</v>
      </c>
      <c r="R749" s="212" t="s">
        <v>3062</v>
      </c>
      <c r="S749" s="210" t="str">
        <f t="shared" si="23"/>
        <v>11 / กระบี่  / รพช. / F2</v>
      </c>
    </row>
    <row r="750" spans="1:19" hidden="1" x14ac:dyDescent="0.6">
      <c r="A750" s="99">
        <f>COUNTA($E$2:E750)</f>
        <v>749</v>
      </c>
      <c r="B750" s="211">
        <v>11</v>
      </c>
      <c r="C750" s="212" t="s">
        <v>8651</v>
      </c>
      <c r="D750" s="212" t="s">
        <v>8652</v>
      </c>
      <c r="E750" s="212" t="s">
        <v>823</v>
      </c>
      <c r="F750" s="212" t="s">
        <v>8653</v>
      </c>
      <c r="G750" s="212" t="s">
        <v>8654</v>
      </c>
      <c r="H750" s="212" t="s">
        <v>3048</v>
      </c>
      <c r="I750" s="213" t="str">
        <f t="shared" si="22"/>
        <v>รพช.</v>
      </c>
      <c r="J750" s="211" t="s">
        <v>3100</v>
      </c>
      <c r="K750" s="214">
        <v>38</v>
      </c>
      <c r="L750" s="212" t="s">
        <v>8617</v>
      </c>
      <c r="M750" s="212" t="s">
        <v>62</v>
      </c>
      <c r="N750" s="212" t="s">
        <v>8655</v>
      </c>
      <c r="O750" s="212" t="s">
        <v>8656</v>
      </c>
      <c r="P750" s="212" t="s">
        <v>8657</v>
      </c>
      <c r="Q750" s="212" t="s">
        <v>8656</v>
      </c>
      <c r="R750" s="212" t="s">
        <v>3062</v>
      </c>
      <c r="S750" s="210" t="str">
        <f t="shared" si="23"/>
        <v>11 / กระบี่  / รพช. / F2</v>
      </c>
    </row>
    <row r="751" spans="1:19" hidden="1" x14ac:dyDescent="0.6">
      <c r="A751" s="99">
        <f>COUNTA($E$2:E751)</f>
        <v>750</v>
      </c>
      <c r="B751" s="211">
        <v>11</v>
      </c>
      <c r="C751" s="212" t="s">
        <v>8658</v>
      </c>
      <c r="D751" s="212" t="s">
        <v>8659</v>
      </c>
      <c r="E751" s="212" t="s">
        <v>824</v>
      </c>
      <c r="F751" s="212" t="s">
        <v>8660</v>
      </c>
      <c r="G751" s="212" t="s">
        <v>8661</v>
      </c>
      <c r="H751" s="212" t="s">
        <v>3048</v>
      </c>
      <c r="I751" s="213" t="str">
        <f t="shared" si="22"/>
        <v>รพช.</v>
      </c>
      <c r="J751" s="211" t="s">
        <v>3100</v>
      </c>
      <c r="K751" s="214">
        <v>51</v>
      </c>
      <c r="L751" s="212" t="s">
        <v>8617</v>
      </c>
      <c r="M751" s="212" t="s">
        <v>62</v>
      </c>
      <c r="N751" s="212" t="s">
        <v>8662</v>
      </c>
      <c r="O751" s="212" t="s">
        <v>8663</v>
      </c>
      <c r="P751" s="212" t="s">
        <v>8664</v>
      </c>
      <c r="Q751" s="212" t="s">
        <v>8663</v>
      </c>
      <c r="R751" s="212" t="s">
        <v>3054</v>
      </c>
      <c r="S751" s="210" t="str">
        <f t="shared" si="23"/>
        <v>11 / กระบี่  / รพช. / F2</v>
      </c>
    </row>
    <row r="752" spans="1:19" hidden="1" x14ac:dyDescent="0.6">
      <c r="A752" s="99">
        <f>COUNTA($E$2:E752)</f>
        <v>751</v>
      </c>
      <c r="B752" s="211">
        <v>11</v>
      </c>
      <c r="C752" s="212" t="s">
        <v>8665</v>
      </c>
      <c r="D752" s="212" t="s">
        <v>8666</v>
      </c>
      <c r="E752" s="212" t="s">
        <v>821</v>
      </c>
      <c r="F752" s="212" t="s">
        <v>8667</v>
      </c>
      <c r="G752" s="212" t="s">
        <v>8668</v>
      </c>
      <c r="H752" s="212" t="s">
        <v>3048</v>
      </c>
      <c r="I752" s="213" t="str">
        <f t="shared" si="22"/>
        <v>รพช.</v>
      </c>
      <c r="J752" s="211" t="s">
        <v>3100</v>
      </c>
      <c r="K752" s="214">
        <v>85</v>
      </c>
      <c r="L752" s="212" t="s">
        <v>8617</v>
      </c>
      <c r="M752" s="212" t="s">
        <v>62</v>
      </c>
      <c r="N752" s="212" t="s">
        <v>8669</v>
      </c>
      <c r="O752" s="212" t="s">
        <v>8670</v>
      </c>
      <c r="P752" s="212" t="s">
        <v>8671</v>
      </c>
      <c r="Q752" s="212" t="s">
        <v>8672</v>
      </c>
      <c r="R752" s="212" t="s">
        <v>3300</v>
      </c>
      <c r="S752" s="210" t="str">
        <f t="shared" si="23"/>
        <v>11 / กระบี่  / รพช. / F2</v>
      </c>
    </row>
    <row r="753" spans="1:19" hidden="1" x14ac:dyDescent="0.6">
      <c r="A753" s="99">
        <f>COUNTA($E$2:E753)</f>
        <v>752</v>
      </c>
      <c r="B753" s="211">
        <v>11</v>
      </c>
      <c r="C753" s="212" t="s">
        <v>8673</v>
      </c>
      <c r="D753" s="212" t="s">
        <v>8674</v>
      </c>
      <c r="E753" s="212" t="s">
        <v>825</v>
      </c>
      <c r="F753" s="212" t="s">
        <v>8675</v>
      </c>
      <c r="G753" s="212" t="s">
        <v>8676</v>
      </c>
      <c r="H753" s="212" t="s">
        <v>3048</v>
      </c>
      <c r="I753" s="213" t="str">
        <f t="shared" si="22"/>
        <v>รพช.</v>
      </c>
      <c r="J753" s="211" t="s">
        <v>3183</v>
      </c>
      <c r="K753" s="214">
        <v>7</v>
      </c>
      <c r="L753" s="212" t="s">
        <v>8617</v>
      </c>
      <c r="M753" s="212" t="s">
        <v>62</v>
      </c>
      <c r="N753" s="212" t="s">
        <v>8618</v>
      </c>
      <c r="O753" s="212" t="s">
        <v>8619</v>
      </c>
      <c r="P753" s="212" t="s">
        <v>8677</v>
      </c>
      <c r="Q753" s="212" t="s">
        <v>8678</v>
      </c>
      <c r="R753" s="212" t="s">
        <v>3300</v>
      </c>
      <c r="S753" s="210" t="str">
        <f t="shared" si="23"/>
        <v>11 / กระบี่  / รพช. / F3</v>
      </c>
    </row>
    <row r="754" spans="1:19" hidden="1" x14ac:dyDescent="0.6">
      <c r="A754" s="99">
        <f>COUNTA($E$2:E754)</f>
        <v>753</v>
      </c>
      <c r="B754" s="211">
        <v>11</v>
      </c>
      <c r="C754" s="212" t="s">
        <v>8679</v>
      </c>
      <c r="D754" s="212" t="s">
        <v>8680</v>
      </c>
      <c r="E754" s="212" t="s">
        <v>826</v>
      </c>
      <c r="F754" s="212" t="s">
        <v>8681</v>
      </c>
      <c r="G754" s="212" t="s">
        <v>8682</v>
      </c>
      <c r="H754" s="212" t="s">
        <v>3202</v>
      </c>
      <c r="I754" s="213" t="str">
        <f t="shared" si="22"/>
        <v>รพท.</v>
      </c>
      <c r="J754" s="211" t="s">
        <v>3387</v>
      </c>
      <c r="K754" s="214">
        <v>511</v>
      </c>
      <c r="L754" s="212" t="s">
        <v>8683</v>
      </c>
      <c r="M754" s="212" t="s">
        <v>63</v>
      </c>
      <c r="N754" s="212" t="s">
        <v>8684</v>
      </c>
      <c r="O754" s="212" t="s">
        <v>8685</v>
      </c>
      <c r="P754" s="212" t="s">
        <v>8686</v>
      </c>
      <c r="Q754" s="212" t="s">
        <v>8687</v>
      </c>
      <c r="R754" s="212" t="s">
        <v>3043</v>
      </c>
      <c r="S754" s="210" t="str">
        <f t="shared" si="23"/>
        <v>11 / ชุมพร  / รพท. / S</v>
      </c>
    </row>
    <row r="755" spans="1:19" hidden="1" x14ac:dyDescent="0.6">
      <c r="A755" s="99">
        <f>COUNTA($E$2:E755)</f>
        <v>754</v>
      </c>
      <c r="B755" s="211">
        <v>11</v>
      </c>
      <c r="C755" s="212" t="s">
        <v>8688</v>
      </c>
      <c r="D755" s="212" t="s">
        <v>8689</v>
      </c>
      <c r="E755" s="212" t="s">
        <v>831</v>
      </c>
      <c r="F755" s="212" t="s">
        <v>8690</v>
      </c>
      <c r="G755" s="212" t="s">
        <v>8691</v>
      </c>
      <c r="H755" s="212" t="s">
        <v>3048</v>
      </c>
      <c r="I755" s="213" t="str">
        <f t="shared" si="22"/>
        <v>รพช.</v>
      </c>
      <c r="J755" s="211" t="s">
        <v>3049</v>
      </c>
      <c r="K755" s="214">
        <v>182</v>
      </c>
      <c r="L755" s="212" t="s">
        <v>8683</v>
      </c>
      <c r="M755" s="212" t="s">
        <v>63</v>
      </c>
      <c r="N755" s="212" t="s">
        <v>8692</v>
      </c>
      <c r="O755" s="212" t="s">
        <v>8693</v>
      </c>
      <c r="P755" s="212" t="s">
        <v>8694</v>
      </c>
      <c r="Q755" s="212" t="s">
        <v>8695</v>
      </c>
      <c r="R755" s="212" t="s">
        <v>3062</v>
      </c>
      <c r="S755" s="210" t="str">
        <f t="shared" si="23"/>
        <v>11 / ชุมพร  / รพช. / M2</v>
      </c>
    </row>
    <row r="756" spans="1:19" hidden="1" x14ac:dyDescent="0.6">
      <c r="A756" s="99">
        <f>COUNTA($E$2:E756)</f>
        <v>755</v>
      </c>
      <c r="B756" s="211">
        <v>11</v>
      </c>
      <c r="C756" s="212" t="s">
        <v>8696</v>
      </c>
      <c r="D756" s="212" t="s">
        <v>8697</v>
      </c>
      <c r="E756" s="212" t="s">
        <v>828</v>
      </c>
      <c r="F756" s="212" t="s">
        <v>8698</v>
      </c>
      <c r="G756" s="212" t="s">
        <v>8699</v>
      </c>
      <c r="H756" s="212" t="s">
        <v>3048</v>
      </c>
      <c r="I756" s="213" t="str">
        <f t="shared" si="22"/>
        <v>รพช.</v>
      </c>
      <c r="J756" s="211" t="s">
        <v>3076</v>
      </c>
      <c r="K756" s="214">
        <v>75</v>
      </c>
      <c r="L756" s="212" t="s">
        <v>8683</v>
      </c>
      <c r="M756" s="212" t="s">
        <v>63</v>
      </c>
      <c r="N756" s="212" t="s">
        <v>8700</v>
      </c>
      <c r="O756" s="212" t="s">
        <v>8701</v>
      </c>
      <c r="P756" s="212" t="s">
        <v>8702</v>
      </c>
      <c r="Q756" s="212" t="s">
        <v>8703</v>
      </c>
      <c r="R756" s="212" t="s">
        <v>3208</v>
      </c>
      <c r="S756" s="210" t="str">
        <f t="shared" si="23"/>
        <v>11 / ชุมพร  / รพช. / F1</v>
      </c>
    </row>
    <row r="757" spans="1:19" hidden="1" x14ac:dyDescent="0.6">
      <c r="A757" s="99">
        <f>COUNTA($E$2:E757)</f>
        <v>756</v>
      </c>
      <c r="B757" s="211">
        <v>11</v>
      </c>
      <c r="C757" s="212" t="s">
        <v>8704</v>
      </c>
      <c r="D757" s="212" t="s">
        <v>8705</v>
      </c>
      <c r="E757" s="212" t="s">
        <v>835</v>
      </c>
      <c r="F757" s="212" t="s">
        <v>8706</v>
      </c>
      <c r="G757" s="212" t="s">
        <v>8707</v>
      </c>
      <c r="H757" s="212" t="s">
        <v>3048</v>
      </c>
      <c r="I757" s="213" t="str">
        <f t="shared" si="22"/>
        <v>รพช.</v>
      </c>
      <c r="J757" s="211" t="s">
        <v>3076</v>
      </c>
      <c r="K757" s="214">
        <v>66</v>
      </c>
      <c r="L757" s="212" t="s">
        <v>8683</v>
      </c>
      <c r="M757" s="212" t="s">
        <v>63</v>
      </c>
      <c r="N757" s="212" t="s">
        <v>8708</v>
      </c>
      <c r="O757" s="212" t="s">
        <v>8709</v>
      </c>
      <c r="P757" s="212" t="s">
        <v>8710</v>
      </c>
      <c r="Q757" s="212" t="s">
        <v>7081</v>
      </c>
      <c r="R757" s="212" t="s">
        <v>3300</v>
      </c>
      <c r="S757" s="210" t="str">
        <f t="shared" si="23"/>
        <v>11 / ชุมพร  / รพช. / F1</v>
      </c>
    </row>
    <row r="758" spans="1:19" hidden="1" x14ac:dyDescent="0.6">
      <c r="A758" s="99">
        <f>COUNTA($E$2:E758)</f>
        <v>757</v>
      </c>
      <c r="B758" s="211">
        <v>11</v>
      </c>
      <c r="C758" s="212" t="s">
        <v>8711</v>
      </c>
      <c r="D758" s="212" t="s">
        <v>8712</v>
      </c>
      <c r="E758" s="212" t="s">
        <v>836</v>
      </c>
      <c r="F758" s="212" t="s">
        <v>8713</v>
      </c>
      <c r="G758" s="212" t="s">
        <v>8714</v>
      </c>
      <c r="H758" s="212" t="s">
        <v>3048</v>
      </c>
      <c r="I758" s="213" t="str">
        <f t="shared" si="22"/>
        <v>รพช.</v>
      </c>
      <c r="J758" s="211" t="s">
        <v>3100</v>
      </c>
      <c r="K758" s="214">
        <v>31</v>
      </c>
      <c r="L758" s="212" t="s">
        <v>8683</v>
      </c>
      <c r="M758" s="212" t="s">
        <v>63</v>
      </c>
      <c r="N758" s="212" t="s">
        <v>8715</v>
      </c>
      <c r="O758" s="212" t="s">
        <v>8716</v>
      </c>
      <c r="P758" s="212" t="s">
        <v>8717</v>
      </c>
      <c r="Q758" s="212" t="s">
        <v>8718</v>
      </c>
      <c r="R758" s="212" t="s">
        <v>3054</v>
      </c>
      <c r="S758" s="210" t="str">
        <f t="shared" si="23"/>
        <v>11 / ชุมพร  / รพช. / F2</v>
      </c>
    </row>
    <row r="759" spans="1:19" hidden="1" x14ac:dyDescent="0.6">
      <c r="A759" s="99">
        <f>COUNTA($E$2:E759)</f>
        <v>758</v>
      </c>
      <c r="B759" s="211">
        <v>11</v>
      </c>
      <c r="C759" s="212" t="s">
        <v>8719</v>
      </c>
      <c r="D759" s="212" t="s">
        <v>8720</v>
      </c>
      <c r="E759" s="212" t="s">
        <v>829</v>
      </c>
      <c r="F759" s="212" t="s">
        <v>8721</v>
      </c>
      <c r="G759" s="212" t="s">
        <v>8722</v>
      </c>
      <c r="H759" s="212" t="s">
        <v>3048</v>
      </c>
      <c r="I759" s="213" t="str">
        <f t="shared" si="22"/>
        <v>รพช.</v>
      </c>
      <c r="J759" s="211" t="s">
        <v>3100</v>
      </c>
      <c r="K759" s="214">
        <v>47</v>
      </c>
      <c r="L759" s="212" t="s">
        <v>8683</v>
      </c>
      <c r="M759" s="212" t="s">
        <v>63</v>
      </c>
      <c r="N759" s="212" t="s">
        <v>8723</v>
      </c>
      <c r="O759" s="212" t="s">
        <v>8724</v>
      </c>
      <c r="P759" s="212" t="s">
        <v>8725</v>
      </c>
      <c r="Q759" s="212" t="s">
        <v>8726</v>
      </c>
      <c r="R759" s="212" t="s">
        <v>3300</v>
      </c>
      <c r="S759" s="210" t="str">
        <f t="shared" si="23"/>
        <v>11 / ชุมพร  / รพช. / F2</v>
      </c>
    </row>
    <row r="760" spans="1:19" hidden="1" x14ac:dyDescent="0.6">
      <c r="A760" s="99">
        <f>COUNTA($E$2:E760)</f>
        <v>759</v>
      </c>
      <c r="B760" s="211">
        <v>11</v>
      </c>
      <c r="C760" s="212" t="s">
        <v>8727</v>
      </c>
      <c r="D760" s="212" t="s">
        <v>8728</v>
      </c>
      <c r="E760" s="212" t="s">
        <v>834</v>
      </c>
      <c r="F760" s="212" t="s">
        <v>8729</v>
      </c>
      <c r="G760" s="212" t="s">
        <v>8730</v>
      </c>
      <c r="H760" s="212" t="s">
        <v>3048</v>
      </c>
      <c r="I760" s="213" t="str">
        <f t="shared" si="22"/>
        <v>รพช.</v>
      </c>
      <c r="J760" s="211" t="s">
        <v>3100</v>
      </c>
      <c r="K760" s="214">
        <v>30</v>
      </c>
      <c r="L760" s="212" t="s">
        <v>8683</v>
      </c>
      <c r="M760" s="212" t="s">
        <v>63</v>
      </c>
      <c r="N760" s="212" t="s">
        <v>8731</v>
      </c>
      <c r="O760" s="212" t="s">
        <v>8732</v>
      </c>
      <c r="P760" s="212" t="s">
        <v>8733</v>
      </c>
      <c r="Q760" s="212" t="s">
        <v>8732</v>
      </c>
      <c r="R760" s="212" t="s">
        <v>3188</v>
      </c>
      <c r="S760" s="210" t="str">
        <f t="shared" si="23"/>
        <v>11 / ชุมพร  / รพช. / F2</v>
      </c>
    </row>
    <row r="761" spans="1:19" hidden="1" x14ac:dyDescent="0.6">
      <c r="A761" s="99">
        <f>COUNTA($E$2:E761)</f>
        <v>760</v>
      </c>
      <c r="B761" s="211">
        <v>11</v>
      </c>
      <c r="C761" s="212" t="s">
        <v>8734</v>
      </c>
      <c r="D761" s="212" t="s">
        <v>8735</v>
      </c>
      <c r="E761" s="212" t="s">
        <v>830</v>
      </c>
      <c r="F761" s="212" t="s">
        <v>8736</v>
      </c>
      <c r="G761" s="212" t="s">
        <v>8737</v>
      </c>
      <c r="H761" s="212" t="s">
        <v>3048</v>
      </c>
      <c r="I761" s="213" t="str">
        <f t="shared" si="22"/>
        <v>รพช.</v>
      </c>
      <c r="J761" s="211" t="s">
        <v>3100</v>
      </c>
      <c r="K761" s="214">
        <v>30</v>
      </c>
      <c r="L761" s="212" t="s">
        <v>8683</v>
      </c>
      <c r="M761" s="212" t="s">
        <v>63</v>
      </c>
      <c r="N761" s="212" t="s">
        <v>8723</v>
      </c>
      <c r="O761" s="212" t="s">
        <v>8724</v>
      </c>
      <c r="P761" s="212" t="s">
        <v>8738</v>
      </c>
      <c r="Q761" s="212" t="s">
        <v>8739</v>
      </c>
      <c r="R761" s="212" t="s">
        <v>3105</v>
      </c>
      <c r="S761" s="210" t="str">
        <f t="shared" si="23"/>
        <v>11 / ชุมพร  / รพช. / F2</v>
      </c>
    </row>
    <row r="762" spans="1:19" hidden="1" x14ac:dyDescent="0.6">
      <c r="A762" s="99">
        <f>COUNTA($E$2:E762)</f>
        <v>761</v>
      </c>
      <c r="B762" s="211">
        <v>11</v>
      </c>
      <c r="C762" s="212" t="s">
        <v>8740</v>
      </c>
      <c r="D762" s="212" t="s">
        <v>8741</v>
      </c>
      <c r="E762" s="212" t="s">
        <v>833</v>
      </c>
      <c r="F762" s="212" t="s">
        <v>8742</v>
      </c>
      <c r="G762" s="212" t="s">
        <v>8743</v>
      </c>
      <c r="H762" s="212" t="s">
        <v>3048</v>
      </c>
      <c r="I762" s="213" t="str">
        <f t="shared" si="22"/>
        <v>รพช.</v>
      </c>
      <c r="J762" s="211" t="s">
        <v>3100</v>
      </c>
      <c r="K762" s="214">
        <v>30</v>
      </c>
      <c r="L762" s="212" t="s">
        <v>8683</v>
      </c>
      <c r="M762" s="212" t="s">
        <v>63</v>
      </c>
      <c r="N762" s="212" t="s">
        <v>8744</v>
      </c>
      <c r="O762" s="212" t="s">
        <v>8745</v>
      </c>
      <c r="P762" s="212" t="s">
        <v>8746</v>
      </c>
      <c r="Q762" s="212" t="s">
        <v>8745</v>
      </c>
      <c r="R762" s="212" t="s">
        <v>3300</v>
      </c>
      <c r="S762" s="210" t="str">
        <f t="shared" si="23"/>
        <v>11 / ชุมพร  / รพช. / F2</v>
      </c>
    </row>
    <row r="763" spans="1:19" hidden="1" x14ac:dyDescent="0.6">
      <c r="A763" s="99">
        <f>COUNTA($E$2:E763)</f>
        <v>762</v>
      </c>
      <c r="B763" s="211">
        <v>11</v>
      </c>
      <c r="C763" s="212" t="s">
        <v>8747</v>
      </c>
      <c r="D763" s="212" t="s">
        <v>8748</v>
      </c>
      <c r="E763" s="212" t="s">
        <v>827</v>
      </c>
      <c r="F763" s="212" t="s">
        <v>8749</v>
      </c>
      <c r="G763" s="212" t="s">
        <v>8750</v>
      </c>
      <c r="H763" s="212" t="s">
        <v>3048</v>
      </c>
      <c r="I763" s="213" t="str">
        <f t="shared" si="22"/>
        <v>รพช.</v>
      </c>
      <c r="J763" s="211" t="s">
        <v>3183</v>
      </c>
      <c r="K763" s="214">
        <v>14</v>
      </c>
      <c r="L763" s="212" t="s">
        <v>8683</v>
      </c>
      <c r="M763" s="212" t="s">
        <v>63</v>
      </c>
      <c r="N763" s="212" t="s">
        <v>8684</v>
      </c>
      <c r="O763" s="212" t="s">
        <v>8685</v>
      </c>
      <c r="P763" s="212" t="s">
        <v>8751</v>
      </c>
      <c r="Q763" s="212" t="s">
        <v>5801</v>
      </c>
      <c r="R763" s="212" t="s">
        <v>3146</v>
      </c>
      <c r="S763" s="210" t="str">
        <f t="shared" si="23"/>
        <v>11 / ชุมพร  / รพช. / F3</v>
      </c>
    </row>
    <row r="764" spans="1:19" hidden="1" x14ac:dyDescent="0.6">
      <c r="A764" s="99">
        <f>COUNTA($E$2:E764)</f>
        <v>763</v>
      </c>
      <c r="B764" s="211">
        <v>11</v>
      </c>
      <c r="C764" s="212" t="s">
        <v>8752</v>
      </c>
      <c r="D764" s="212" t="s">
        <v>8753</v>
      </c>
      <c r="E764" s="212" t="s">
        <v>832</v>
      </c>
      <c r="F764" s="212" t="s">
        <v>8754</v>
      </c>
      <c r="G764" s="212" t="s">
        <v>8755</v>
      </c>
      <c r="H764" s="212" t="s">
        <v>3048</v>
      </c>
      <c r="I764" s="213" t="str">
        <f t="shared" si="22"/>
        <v>รพช.</v>
      </c>
      <c r="J764" s="211" t="s">
        <v>3183</v>
      </c>
      <c r="K764" s="214">
        <v>20</v>
      </c>
      <c r="L764" s="212" t="s">
        <v>8683</v>
      </c>
      <c r="M764" s="212" t="s">
        <v>63</v>
      </c>
      <c r="N764" s="212" t="s">
        <v>8692</v>
      </c>
      <c r="O764" s="212" t="s">
        <v>8693</v>
      </c>
      <c r="P764" s="212" t="s">
        <v>8756</v>
      </c>
      <c r="Q764" s="212" t="s">
        <v>5801</v>
      </c>
      <c r="R764" s="212" t="s">
        <v>3121</v>
      </c>
      <c r="S764" s="210" t="str">
        <f t="shared" si="23"/>
        <v>11 / ชุมพร  / รพช. / F3</v>
      </c>
    </row>
    <row r="765" spans="1:19" hidden="1" x14ac:dyDescent="0.6">
      <c r="A765" s="99">
        <f>COUNTA($E$2:E765)</f>
        <v>764</v>
      </c>
      <c r="B765" s="211">
        <v>11</v>
      </c>
      <c r="C765" s="212" t="s">
        <v>8757</v>
      </c>
      <c r="D765" s="212" t="s">
        <v>8758</v>
      </c>
      <c r="E765" s="212" t="s">
        <v>837</v>
      </c>
      <c r="F765" s="212" t="s">
        <v>8759</v>
      </c>
      <c r="G765" s="212" t="s">
        <v>8760</v>
      </c>
      <c r="H765" s="212" t="s">
        <v>3036</v>
      </c>
      <c r="I765" s="213" t="str">
        <f t="shared" si="22"/>
        <v>รพศ.</v>
      </c>
      <c r="J765" s="211" t="s">
        <v>3037</v>
      </c>
      <c r="K765" s="214">
        <v>844</v>
      </c>
      <c r="L765" s="212" t="s">
        <v>8761</v>
      </c>
      <c r="M765" s="212" t="s">
        <v>64</v>
      </c>
      <c r="N765" s="212" t="s">
        <v>8762</v>
      </c>
      <c r="O765" s="212" t="s">
        <v>8763</v>
      </c>
      <c r="P765" s="212" t="s">
        <v>8764</v>
      </c>
      <c r="Q765" s="212" t="s">
        <v>3929</v>
      </c>
      <c r="R765" s="212" t="s">
        <v>3043</v>
      </c>
      <c r="S765" s="210" t="str">
        <f t="shared" si="23"/>
        <v>11 / นครศรีธรรมราช  / รพศ. / A</v>
      </c>
    </row>
    <row r="766" spans="1:19" hidden="1" x14ac:dyDescent="0.6">
      <c r="A766" s="99">
        <f>COUNTA($E$2:E766)</f>
        <v>765</v>
      </c>
      <c r="B766" s="211">
        <v>11</v>
      </c>
      <c r="C766" s="212" t="s">
        <v>8765</v>
      </c>
      <c r="D766" s="212" t="s">
        <v>8766</v>
      </c>
      <c r="E766" s="212" t="s">
        <v>845</v>
      </c>
      <c r="F766" s="212" t="s">
        <v>8767</v>
      </c>
      <c r="G766" s="212" t="s">
        <v>8768</v>
      </c>
      <c r="H766" s="212" t="s">
        <v>3202</v>
      </c>
      <c r="I766" s="213" t="str">
        <f t="shared" si="22"/>
        <v>รพท.</v>
      </c>
      <c r="J766" s="211" t="s">
        <v>3387</v>
      </c>
      <c r="K766" s="214">
        <v>382</v>
      </c>
      <c r="L766" s="212" t="s">
        <v>8761</v>
      </c>
      <c r="M766" s="212" t="s">
        <v>64</v>
      </c>
      <c r="N766" s="212" t="s">
        <v>8769</v>
      </c>
      <c r="O766" s="212" t="s">
        <v>8770</v>
      </c>
      <c r="P766" s="212" t="s">
        <v>8771</v>
      </c>
      <c r="Q766" s="212" t="s">
        <v>5169</v>
      </c>
      <c r="R766" s="212" t="s">
        <v>3043</v>
      </c>
      <c r="S766" s="210" t="str">
        <f t="shared" si="23"/>
        <v>11 / นครศรีธรรมราช  / รพท. / S</v>
      </c>
    </row>
    <row r="767" spans="1:19" hidden="1" x14ac:dyDescent="0.6">
      <c r="A767" s="99">
        <f>COUNTA($E$2:E767)</f>
        <v>766</v>
      </c>
      <c r="B767" s="211">
        <v>11</v>
      </c>
      <c r="C767" s="212" t="s">
        <v>8772</v>
      </c>
      <c r="D767" s="212" t="s">
        <v>8773</v>
      </c>
      <c r="E767" s="212" t="s">
        <v>844</v>
      </c>
      <c r="F767" s="212" t="s">
        <v>8774</v>
      </c>
      <c r="G767" s="212" t="s">
        <v>8775</v>
      </c>
      <c r="H767" s="212" t="s">
        <v>3202</v>
      </c>
      <c r="I767" s="213" t="str">
        <f t="shared" si="22"/>
        <v>รพท.</v>
      </c>
      <c r="J767" s="211" t="s">
        <v>3203</v>
      </c>
      <c r="K767" s="214">
        <v>300</v>
      </c>
      <c r="L767" s="212" t="s">
        <v>8761</v>
      </c>
      <c r="M767" s="212" t="s">
        <v>64</v>
      </c>
      <c r="N767" s="212" t="s">
        <v>8776</v>
      </c>
      <c r="O767" s="212" t="s">
        <v>8777</v>
      </c>
      <c r="P767" s="212" t="s">
        <v>8778</v>
      </c>
      <c r="Q767" s="212" t="s">
        <v>8777</v>
      </c>
      <c r="R767" s="212" t="s">
        <v>3146</v>
      </c>
      <c r="S767" s="210" t="str">
        <f t="shared" si="23"/>
        <v>11 / นครศรีธรรมราช  / รพท. / M1</v>
      </c>
    </row>
    <row r="768" spans="1:19" hidden="1" x14ac:dyDescent="0.6">
      <c r="A768" s="99">
        <f>COUNTA($E$2:E768)</f>
        <v>767</v>
      </c>
      <c r="B768" s="211">
        <v>11</v>
      </c>
      <c r="C768" s="212" t="s">
        <v>8779</v>
      </c>
      <c r="D768" s="212" t="s">
        <v>8780</v>
      </c>
      <c r="E768" s="212" t="s">
        <v>850</v>
      </c>
      <c r="F768" s="212" t="s">
        <v>8781</v>
      </c>
      <c r="G768" s="212" t="s">
        <v>8782</v>
      </c>
      <c r="H768" s="212" t="s">
        <v>3202</v>
      </c>
      <c r="I768" s="213" t="str">
        <f t="shared" si="22"/>
        <v>รพท.</v>
      </c>
      <c r="J768" s="211" t="s">
        <v>3387</v>
      </c>
      <c r="K768" s="214">
        <v>400</v>
      </c>
      <c r="L768" s="212" t="s">
        <v>8761</v>
      </c>
      <c r="M768" s="212" t="s">
        <v>64</v>
      </c>
      <c r="N768" s="212" t="s">
        <v>8783</v>
      </c>
      <c r="O768" s="212" t="s">
        <v>8784</v>
      </c>
      <c r="P768" s="212" t="s">
        <v>8785</v>
      </c>
      <c r="Q768" s="212" t="s">
        <v>8784</v>
      </c>
      <c r="R768" s="212" t="s">
        <v>3062</v>
      </c>
      <c r="S768" s="210" t="str">
        <f t="shared" si="23"/>
        <v>11 / นครศรีธรรมราช  / รพท. / S</v>
      </c>
    </row>
    <row r="769" spans="1:19" hidden="1" x14ac:dyDescent="0.6">
      <c r="A769" s="99">
        <f>COUNTA($E$2:E769)</f>
        <v>768</v>
      </c>
      <c r="B769" s="211">
        <v>11</v>
      </c>
      <c r="C769" s="212" t="s">
        <v>8786</v>
      </c>
      <c r="D769" s="212" t="s">
        <v>8787</v>
      </c>
      <c r="E769" s="212" t="s">
        <v>848</v>
      </c>
      <c r="F769" s="212" t="s">
        <v>8788</v>
      </c>
      <c r="G769" s="212" t="s">
        <v>8789</v>
      </c>
      <c r="H769" s="212" t="s">
        <v>3048</v>
      </c>
      <c r="I769" s="213" t="str">
        <f t="shared" si="22"/>
        <v>รพช.</v>
      </c>
      <c r="J769" s="211" t="s">
        <v>3049</v>
      </c>
      <c r="K769" s="214">
        <v>121</v>
      </c>
      <c r="L769" s="212" t="s">
        <v>8761</v>
      </c>
      <c r="M769" s="212" t="s">
        <v>64</v>
      </c>
      <c r="N769" s="212" t="s">
        <v>8790</v>
      </c>
      <c r="O769" s="212" t="s">
        <v>8791</v>
      </c>
      <c r="P769" s="212" t="s">
        <v>8792</v>
      </c>
      <c r="Q769" s="212" t="s">
        <v>8793</v>
      </c>
      <c r="R769" s="212" t="s">
        <v>3043</v>
      </c>
      <c r="S769" s="210" t="str">
        <f t="shared" si="23"/>
        <v>11 / นครศรีธรรมราช  / รพช. / M2</v>
      </c>
    </row>
    <row r="770" spans="1:19" hidden="1" x14ac:dyDescent="0.6">
      <c r="A770" s="99">
        <f>COUNTA($E$2:E770)</f>
        <v>769</v>
      </c>
      <c r="B770" s="211">
        <v>11</v>
      </c>
      <c r="C770" s="212" t="s">
        <v>8794</v>
      </c>
      <c r="D770" s="212" t="s">
        <v>8795</v>
      </c>
      <c r="E770" s="212" t="s">
        <v>840</v>
      </c>
      <c r="F770" s="212" t="s">
        <v>8796</v>
      </c>
      <c r="G770" s="212" t="s">
        <v>8797</v>
      </c>
      <c r="H770" s="212" t="s">
        <v>3048</v>
      </c>
      <c r="I770" s="213" t="str">
        <f t="shared" si="22"/>
        <v>รพช.</v>
      </c>
      <c r="J770" s="211" t="s">
        <v>3049</v>
      </c>
      <c r="K770" s="214">
        <v>118</v>
      </c>
      <c r="L770" s="212" t="s">
        <v>8761</v>
      </c>
      <c r="M770" s="212" t="s">
        <v>64</v>
      </c>
      <c r="N770" s="212" t="s">
        <v>8798</v>
      </c>
      <c r="O770" s="212" t="s">
        <v>8799</v>
      </c>
      <c r="P770" s="212" t="s">
        <v>8800</v>
      </c>
      <c r="Q770" s="212" t="s">
        <v>8801</v>
      </c>
      <c r="R770" s="212" t="s">
        <v>3188</v>
      </c>
      <c r="S770" s="210" t="str">
        <f t="shared" si="23"/>
        <v>11 / นครศรีธรรมราช  / รพช. / M2</v>
      </c>
    </row>
    <row r="771" spans="1:19" hidden="1" x14ac:dyDescent="0.6">
      <c r="A771" s="99">
        <f>COUNTA($E$2:E771)</f>
        <v>770</v>
      </c>
      <c r="B771" s="211">
        <v>11</v>
      </c>
      <c r="C771" s="212" t="s">
        <v>8802</v>
      </c>
      <c r="D771" s="212" t="s">
        <v>8803</v>
      </c>
      <c r="E771" s="212" t="s">
        <v>843</v>
      </c>
      <c r="F771" s="212" t="s">
        <v>8804</v>
      </c>
      <c r="G771" s="212" t="s">
        <v>8805</v>
      </c>
      <c r="H771" s="212" t="s">
        <v>3048</v>
      </c>
      <c r="I771" s="213" t="str">
        <f t="shared" ref="I771:I834" si="24">IF(H771="โรงพยาบาลศูนย์","รพศ.",IF(H771="โรงพยาบาลชุมชน","รพช.","รพท."))</f>
        <v>รพช.</v>
      </c>
      <c r="J771" s="211" t="s">
        <v>3076</v>
      </c>
      <c r="K771" s="214">
        <v>90</v>
      </c>
      <c r="L771" s="212" t="s">
        <v>8761</v>
      </c>
      <c r="M771" s="212" t="s">
        <v>64</v>
      </c>
      <c r="N771" s="212" t="s">
        <v>8806</v>
      </c>
      <c r="O771" s="212" t="s">
        <v>8807</v>
      </c>
      <c r="P771" s="212" t="s">
        <v>8808</v>
      </c>
      <c r="Q771" s="212" t="s">
        <v>8807</v>
      </c>
      <c r="R771" s="212" t="s">
        <v>3188</v>
      </c>
      <c r="S771" s="210" t="str">
        <f t="shared" ref="S771:S834" si="25">CONCATENATE(B771," / ",M771," "," / ",I771," / ",J771)</f>
        <v>11 / นครศรีธรรมราช  / รพช. / F1</v>
      </c>
    </row>
    <row r="772" spans="1:19" hidden="1" x14ac:dyDescent="0.6">
      <c r="A772" s="99">
        <f>COUNTA($E$2:E772)</f>
        <v>771</v>
      </c>
      <c r="B772" s="211">
        <v>11</v>
      </c>
      <c r="C772" s="212" t="s">
        <v>8809</v>
      </c>
      <c r="D772" s="212" t="s">
        <v>8810</v>
      </c>
      <c r="E772" s="212" t="s">
        <v>842</v>
      </c>
      <c r="F772" s="212" t="s">
        <v>8811</v>
      </c>
      <c r="G772" s="212" t="s">
        <v>8812</v>
      </c>
      <c r="H772" s="212" t="s">
        <v>3048</v>
      </c>
      <c r="I772" s="213" t="str">
        <f t="shared" si="24"/>
        <v>รพช.</v>
      </c>
      <c r="J772" s="211" t="s">
        <v>3076</v>
      </c>
      <c r="K772" s="214">
        <v>50</v>
      </c>
      <c r="L772" s="212" t="s">
        <v>8761</v>
      </c>
      <c r="M772" s="212" t="s">
        <v>64</v>
      </c>
      <c r="N772" s="212" t="s">
        <v>8813</v>
      </c>
      <c r="O772" s="212" t="s">
        <v>8814</v>
      </c>
      <c r="P772" s="212" t="s">
        <v>8815</v>
      </c>
      <c r="Q772" s="212" t="s">
        <v>8816</v>
      </c>
      <c r="R772" s="212" t="s">
        <v>3054</v>
      </c>
      <c r="S772" s="210" t="str">
        <f t="shared" si="25"/>
        <v>11 / นครศรีธรรมราช  / รพช. / F1</v>
      </c>
    </row>
    <row r="773" spans="1:19" hidden="1" x14ac:dyDescent="0.6">
      <c r="A773" s="99">
        <f>COUNTA($E$2:E773)</f>
        <v>772</v>
      </c>
      <c r="B773" s="211">
        <v>11</v>
      </c>
      <c r="C773" s="212" t="s">
        <v>8817</v>
      </c>
      <c r="D773" s="212" t="s">
        <v>8818</v>
      </c>
      <c r="E773" s="212" t="s">
        <v>847</v>
      </c>
      <c r="F773" s="212" t="s">
        <v>8819</v>
      </c>
      <c r="G773" s="212" t="s">
        <v>8820</v>
      </c>
      <c r="H773" s="212" t="s">
        <v>3048</v>
      </c>
      <c r="I773" s="213" t="str">
        <f t="shared" si="24"/>
        <v>รพช.</v>
      </c>
      <c r="J773" s="211" t="s">
        <v>3076</v>
      </c>
      <c r="K773" s="214">
        <v>75</v>
      </c>
      <c r="L773" s="212" t="s">
        <v>8761</v>
      </c>
      <c r="M773" s="212" t="s">
        <v>64</v>
      </c>
      <c r="N773" s="212" t="s">
        <v>8821</v>
      </c>
      <c r="O773" s="212" t="s">
        <v>8822</v>
      </c>
      <c r="P773" s="212" t="s">
        <v>8823</v>
      </c>
      <c r="Q773" s="212" t="s">
        <v>5423</v>
      </c>
      <c r="R773" s="212" t="s">
        <v>3208</v>
      </c>
      <c r="S773" s="210" t="str">
        <f t="shared" si="25"/>
        <v>11 / นครศรีธรรมราช  / รพช. / F1</v>
      </c>
    </row>
    <row r="774" spans="1:19" hidden="1" x14ac:dyDescent="0.6">
      <c r="A774" s="99">
        <f>COUNTA($E$2:E774)</f>
        <v>773</v>
      </c>
      <c r="B774" s="211">
        <v>11</v>
      </c>
      <c r="C774" s="212" t="s">
        <v>8824</v>
      </c>
      <c r="D774" s="212" t="s">
        <v>8825</v>
      </c>
      <c r="E774" s="212" t="s">
        <v>849</v>
      </c>
      <c r="F774" s="212" t="s">
        <v>8826</v>
      </c>
      <c r="G774" s="212" t="s">
        <v>8827</v>
      </c>
      <c r="H774" s="212" t="s">
        <v>3048</v>
      </c>
      <c r="I774" s="213" t="str">
        <f t="shared" si="24"/>
        <v>รพช.</v>
      </c>
      <c r="J774" s="211" t="s">
        <v>3076</v>
      </c>
      <c r="K774" s="214">
        <v>70</v>
      </c>
      <c r="L774" s="212" t="s">
        <v>8761</v>
      </c>
      <c r="M774" s="212" t="s">
        <v>64</v>
      </c>
      <c r="N774" s="212" t="s">
        <v>8828</v>
      </c>
      <c r="O774" s="212" t="s">
        <v>8829</v>
      </c>
      <c r="P774" s="212" t="s">
        <v>8830</v>
      </c>
      <c r="Q774" s="212" t="s">
        <v>8829</v>
      </c>
      <c r="R774" s="212" t="s">
        <v>3155</v>
      </c>
      <c r="S774" s="210" t="str">
        <f t="shared" si="25"/>
        <v>11 / นครศรีธรรมราช  / รพช. / F1</v>
      </c>
    </row>
    <row r="775" spans="1:19" hidden="1" x14ac:dyDescent="0.6">
      <c r="A775" s="99">
        <f>COUNTA($E$2:E775)</f>
        <v>774</v>
      </c>
      <c r="B775" s="211">
        <v>11</v>
      </c>
      <c r="C775" s="212" t="s">
        <v>8831</v>
      </c>
      <c r="D775" s="212" t="s">
        <v>8832</v>
      </c>
      <c r="E775" s="212" t="s">
        <v>851</v>
      </c>
      <c r="F775" s="212" t="s">
        <v>8833</v>
      </c>
      <c r="G775" s="212" t="s">
        <v>8834</v>
      </c>
      <c r="H775" s="212" t="s">
        <v>3048</v>
      </c>
      <c r="I775" s="213" t="str">
        <f t="shared" si="24"/>
        <v>รพช.</v>
      </c>
      <c r="J775" s="211" t="s">
        <v>3100</v>
      </c>
      <c r="K775" s="214">
        <v>67</v>
      </c>
      <c r="L775" s="212" t="s">
        <v>8761</v>
      </c>
      <c r="M775" s="212" t="s">
        <v>64</v>
      </c>
      <c r="N775" s="212" t="s">
        <v>8835</v>
      </c>
      <c r="O775" s="212" t="s">
        <v>8836</v>
      </c>
      <c r="P775" s="212" t="s">
        <v>8837</v>
      </c>
      <c r="Q775" s="212" t="s">
        <v>8836</v>
      </c>
      <c r="R775" s="212" t="s">
        <v>3146</v>
      </c>
      <c r="S775" s="210" t="str">
        <f t="shared" si="25"/>
        <v>11 / นครศรีธรรมราช  / รพช. / F2</v>
      </c>
    </row>
    <row r="776" spans="1:19" hidden="1" x14ac:dyDescent="0.6">
      <c r="A776" s="99">
        <f>COUNTA($E$2:E776)</f>
        <v>775</v>
      </c>
      <c r="B776" s="211">
        <v>11</v>
      </c>
      <c r="C776" s="212" t="s">
        <v>8838</v>
      </c>
      <c r="D776" s="212" t="s">
        <v>8839</v>
      </c>
      <c r="E776" s="212" t="s">
        <v>855</v>
      </c>
      <c r="F776" s="212" t="s">
        <v>8840</v>
      </c>
      <c r="G776" s="212" t="s">
        <v>8841</v>
      </c>
      <c r="H776" s="212" t="s">
        <v>3048</v>
      </c>
      <c r="I776" s="213" t="str">
        <f t="shared" si="24"/>
        <v>รพช.</v>
      </c>
      <c r="J776" s="211" t="s">
        <v>3100</v>
      </c>
      <c r="K776" s="214">
        <v>35</v>
      </c>
      <c r="L776" s="212" t="s">
        <v>8761</v>
      </c>
      <c r="M776" s="212" t="s">
        <v>64</v>
      </c>
      <c r="N776" s="212" t="s">
        <v>8842</v>
      </c>
      <c r="O776" s="212" t="s">
        <v>8843</v>
      </c>
      <c r="P776" s="212" t="s">
        <v>8844</v>
      </c>
      <c r="Q776" s="212" t="s">
        <v>8845</v>
      </c>
      <c r="R776" s="212" t="s">
        <v>3121</v>
      </c>
      <c r="S776" s="210" t="str">
        <f t="shared" si="25"/>
        <v>11 / นครศรีธรรมราช  / รพช. / F2</v>
      </c>
    </row>
    <row r="777" spans="1:19" hidden="1" x14ac:dyDescent="0.6">
      <c r="A777" s="99">
        <f>COUNTA($E$2:E777)</f>
        <v>776</v>
      </c>
      <c r="B777" s="211">
        <v>11</v>
      </c>
      <c r="C777" s="212" t="s">
        <v>8846</v>
      </c>
      <c r="D777" s="212" t="s">
        <v>8847</v>
      </c>
      <c r="E777" s="212" t="s">
        <v>856</v>
      </c>
      <c r="F777" s="212" t="s">
        <v>3411</v>
      </c>
      <c r="G777" s="212" t="s">
        <v>3412</v>
      </c>
      <c r="H777" s="212" t="s">
        <v>3048</v>
      </c>
      <c r="I777" s="213" t="str">
        <f t="shared" si="24"/>
        <v>รพช.</v>
      </c>
      <c r="J777" s="211" t="s">
        <v>3100</v>
      </c>
      <c r="K777" s="214">
        <v>32</v>
      </c>
      <c r="L777" s="212" t="s">
        <v>8761</v>
      </c>
      <c r="M777" s="212" t="s">
        <v>64</v>
      </c>
      <c r="N777" s="212" t="s">
        <v>8848</v>
      </c>
      <c r="O777" s="212" t="s">
        <v>3414</v>
      </c>
      <c r="P777" s="212" t="s">
        <v>8849</v>
      </c>
      <c r="Q777" s="212" t="s">
        <v>8850</v>
      </c>
      <c r="R777" s="212" t="s">
        <v>3054</v>
      </c>
      <c r="S777" s="210" t="str">
        <f t="shared" si="25"/>
        <v>11 / นครศรีธรรมราช  / รพช. / F2</v>
      </c>
    </row>
    <row r="778" spans="1:19" hidden="1" x14ac:dyDescent="0.6">
      <c r="A778" s="99">
        <f>COUNTA($E$2:E778)</f>
        <v>777</v>
      </c>
      <c r="B778" s="211">
        <v>11</v>
      </c>
      <c r="C778" s="212" t="s">
        <v>8851</v>
      </c>
      <c r="D778" s="212" t="s">
        <v>8852</v>
      </c>
      <c r="E778" s="212" t="s">
        <v>846</v>
      </c>
      <c r="F778" s="212" t="s">
        <v>8853</v>
      </c>
      <c r="G778" s="212" t="s">
        <v>8854</v>
      </c>
      <c r="H778" s="212" t="s">
        <v>3048</v>
      </c>
      <c r="I778" s="213" t="str">
        <f t="shared" si="24"/>
        <v>รพช.</v>
      </c>
      <c r="J778" s="211" t="s">
        <v>3100</v>
      </c>
      <c r="K778" s="214">
        <v>55</v>
      </c>
      <c r="L778" s="212" t="s">
        <v>8761</v>
      </c>
      <c r="M778" s="212" t="s">
        <v>64</v>
      </c>
      <c r="N778" s="212" t="s">
        <v>8855</v>
      </c>
      <c r="O778" s="212" t="s">
        <v>8856</v>
      </c>
      <c r="P778" s="212" t="s">
        <v>8857</v>
      </c>
      <c r="Q778" s="212" t="s">
        <v>8856</v>
      </c>
      <c r="R778" s="212" t="s">
        <v>3208</v>
      </c>
      <c r="S778" s="210" t="str">
        <f t="shared" si="25"/>
        <v>11 / นครศรีธรรมราช  / รพช. / F2</v>
      </c>
    </row>
    <row r="779" spans="1:19" hidden="1" x14ac:dyDescent="0.6">
      <c r="A779" s="99">
        <f>COUNTA($E$2:E779)</f>
        <v>778</v>
      </c>
      <c r="B779" s="211">
        <v>11</v>
      </c>
      <c r="C779" s="212" t="s">
        <v>8858</v>
      </c>
      <c r="D779" s="212" t="s">
        <v>8859</v>
      </c>
      <c r="E779" s="212" t="s">
        <v>853</v>
      </c>
      <c r="F779" s="212" t="s">
        <v>8860</v>
      </c>
      <c r="G779" s="212" t="s">
        <v>8861</v>
      </c>
      <c r="H779" s="212" t="s">
        <v>3048</v>
      </c>
      <c r="I779" s="213" t="str">
        <f t="shared" si="24"/>
        <v>รพช.</v>
      </c>
      <c r="J779" s="211" t="s">
        <v>3100</v>
      </c>
      <c r="K779" s="214">
        <v>40</v>
      </c>
      <c r="L779" s="212" t="s">
        <v>8761</v>
      </c>
      <c r="M779" s="212" t="s">
        <v>64</v>
      </c>
      <c r="N779" s="212" t="s">
        <v>8862</v>
      </c>
      <c r="O779" s="212" t="s">
        <v>8863</v>
      </c>
      <c r="P779" s="212" t="s">
        <v>8864</v>
      </c>
      <c r="Q779" s="212" t="s">
        <v>8865</v>
      </c>
      <c r="R779" s="212" t="s">
        <v>3054</v>
      </c>
      <c r="S779" s="210" t="str">
        <f t="shared" si="25"/>
        <v>11 / นครศรีธรรมราช  / รพช. / F2</v>
      </c>
    </row>
    <row r="780" spans="1:19" hidden="1" x14ac:dyDescent="0.6">
      <c r="A780" s="99">
        <f>COUNTA($E$2:E780)</f>
        <v>779</v>
      </c>
      <c r="B780" s="211">
        <v>11</v>
      </c>
      <c r="C780" s="212" t="s">
        <v>8866</v>
      </c>
      <c r="D780" s="212" t="s">
        <v>8867</v>
      </c>
      <c r="E780" s="212" t="s">
        <v>838</v>
      </c>
      <c r="F780" s="212" t="s">
        <v>8868</v>
      </c>
      <c r="G780" s="212" t="s">
        <v>8869</v>
      </c>
      <c r="H780" s="212" t="s">
        <v>3048</v>
      </c>
      <c r="I780" s="213" t="str">
        <f t="shared" si="24"/>
        <v>รพช.</v>
      </c>
      <c r="J780" s="211" t="s">
        <v>3100</v>
      </c>
      <c r="K780" s="214">
        <v>39</v>
      </c>
      <c r="L780" s="212" t="s">
        <v>8761</v>
      </c>
      <c r="M780" s="212" t="s">
        <v>64</v>
      </c>
      <c r="N780" s="212" t="s">
        <v>8870</v>
      </c>
      <c r="O780" s="212" t="s">
        <v>8871</v>
      </c>
      <c r="P780" s="212" t="s">
        <v>8872</v>
      </c>
      <c r="Q780" s="212" t="s">
        <v>8873</v>
      </c>
      <c r="R780" s="212" t="s">
        <v>3232</v>
      </c>
      <c r="S780" s="210" t="str">
        <f t="shared" si="25"/>
        <v>11 / นครศรีธรรมราช  / รพช. / F2</v>
      </c>
    </row>
    <row r="781" spans="1:19" hidden="1" x14ac:dyDescent="0.6">
      <c r="A781" s="99">
        <f>COUNTA($E$2:E781)</f>
        <v>780</v>
      </c>
      <c r="B781" s="211">
        <v>11</v>
      </c>
      <c r="C781" s="212" t="s">
        <v>8874</v>
      </c>
      <c r="D781" s="212" t="s">
        <v>8875</v>
      </c>
      <c r="E781" s="212" t="s">
        <v>859</v>
      </c>
      <c r="F781" s="212" t="s">
        <v>8876</v>
      </c>
      <c r="G781" s="212" t="s">
        <v>8877</v>
      </c>
      <c r="H781" s="212" t="s">
        <v>3048</v>
      </c>
      <c r="I781" s="213" t="str">
        <f t="shared" si="24"/>
        <v>รพช.</v>
      </c>
      <c r="J781" s="211" t="s">
        <v>3100</v>
      </c>
      <c r="K781" s="214">
        <v>60</v>
      </c>
      <c r="L781" s="212" t="s">
        <v>8761</v>
      </c>
      <c r="M781" s="212" t="s">
        <v>64</v>
      </c>
      <c r="N781" s="212" t="s">
        <v>8878</v>
      </c>
      <c r="O781" s="212" t="s">
        <v>8879</v>
      </c>
      <c r="P781" s="212" t="s">
        <v>8880</v>
      </c>
      <c r="Q781" s="212" t="s">
        <v>8881</v>
      </c>
      <c r="R781" s="212" t="s">
        <v>3054</v>
      </c>
      <c r="S781" s="210" t="str">
        <f t="shared" si="25"/>
        <v>11 / นครศรีธรรมราช  / รพช. / F2</v>
      </c>
    </row>
    <row r="782" spans="1:19" hidden="1" x14ac:dyDescent="0.6">
      <c r="A782" s="99">
        <f>COUNTA($E$2:E782)</f>
        <v>781</v>
      </c>
      <c r="B782" s="211">
        <v>11</v>
      </c>
      <c r="C782" s="212" t="s">
        <v>8882</v>
      </c>
      <c r="D782" s="212" t="s">
        <v>8883</v>
      </c>
      <c r="E782" s="212" t="s">
        <v>857</v>
      </c>
      <c r="F782" s="212" t="s">
        <v>8884</v>
      </c>
      <c r="G782" s="212" t="s">
        <v>8885</v>
      </c>
      <c r="H782" s="212" t="s">
        <v>3048</v>
      </c>
      <c r="I782" s="213" t="str">
        <f t="shared" si="24"/>
        <v>รพช.</v>
      </c>
      <c r="J782" s="211" t="s">
        <v>3100</v>
      </c>
      <c r="K782" s="214">
        <v>30</v>
      </c>
      <c r="L782" s="212" t="s">
        <v>8761</v>
      </c>
      <c r="M782" s="212" t="s">
        <v>64</v>
      </c>
      <c r="N782" s="212" t="s">
        <v>8886</v>
      </c>
      <c r="O782" s="212" t="s">
        <v>8887</v>
      </c>
      <c r="P782" s="212" t="s">
        <v>8888</v>
      </c>
      <c r="Q782" s="212" t="s">
        <v>8889</v>
      </c>
      <c r="R782" s="212" t="s">
        <v>3071</v>
      </c>
      <c r="S782" s="210" t="str">
        <f t="shared" si="25"/>
        <v>11 / นครศรีธรรมราช  / รพช. / F2</v>
      </c>
    </row>
    <row r="783" spans="1:19" hidden="1" x14ac:dyDescent="0.6">
      <c r="A783" s="99">
        <f>COUNTA($E$2:E783)</f>
        <v>782</v>
      </c>
      <c r="B783" s="211">
        <v>11</v>
      </c>
      <c r="C783" s="212" t="s">
        <v>8890</v>
      </c>
      <c r="D783" s="212" t="s">
        <v>8891</v>
      </c>
      <c r="E783" s="212" t="s">
        <v>841</v>
      </c>
      <c r="F783" s="212" t="s">
        <v>8892</v>
      </c>
      <c r="G783" s="212" t="s">
        <v>8893</v>
      </c>
      <c r="H783" s="212" t="s">
        <v>3048</v>
      </c>
      <c r="I783" s="213" t="str">
        <f t="shared" si="24"/>
        <v>รพช.</v>
      </c>
      <c r="J783" s="211" t="s">
        <v>3100</v>
      </c>
      <c r="K783" s="214">
        <v>33</v>
      </c>
      <c r="L783" s="212" t="s">
        <v>8761</v>
      </c>
      <c r="M783" s="212" t="s">
        <v>64</v>
      </c>
      <c r="N783" s="212" t="s">
        <v>8894</v>
      </c>
      <c r="O783" s="212" t="s">
        <v>8895</v>
      </c>
      <c r="P783" s="212" t="s">
        <v>8896</v>
      </c>
      <c r="Q783" s="212" t="s">
        <v>8897</v>
      </c>
      <c r="R783" s="212" t="s">
        <v>3062</v>
      </c>
      <c r="S783" s="210" t="str">
        <f t="shared" si="25"/>
        <v>11 / นครศรีธรรมราช  / รพช. / F2</v>
      </c>
    </row>
    <row r="784" spans="1:19" hidden="1" x14ac:dyDescent="0.6">
      <c r="A784" s="99">
        <f>COUNTA($E$2:E784)</f>
        <v>783</v>
      </c>
      <c r="B784" s="211">
        <v>11</v>
      </c>
      <c r="C784" s="212" t="s">
        <v>8898</v>
      </c>
      <c r="D784" s="212" t="s">
        <v>8899</v>
      </c>
      <c r="E784" s="212" t="s">
        <v>839</v>
      </c>
      <c r="F784" s="212" t="s">
        <v>8900</v>
      </c>
      <c r="G784" s="212" t="s">
        <v>8901</v>
      </c>
      <c r="H784" s="212" t="s">
        <v>3048</v>
      </c>
      <c r="I784" s="213" t="str">
        <f t="shared" si="24"/>
        <v>รพช.</v>
      </c>
      <c r="J784" s="211" t="s">
        <v>3100</v>
      </c>
      <c r="K784" s="214">
        <v>52</v>
      </c>
      <c r="L784" s="212" t="s">
        <v>8761</v>
      </c>
      <c r="M784" s="212" t="s">
        <v>64</v>
      </c>
      <c r="N784" s="212" t="s">
        <v>8902</v>
      </c>
      <c r="O784" s="212" t="s">
        <v>8903</v>
      </c>
      <c r="P784" s="212" t="s">
        <v>8904</v>
      </c>
      <c r="Q784" s="212" t="s">
        <v>8905</v>
      </c>
      <c r="R784" s="212" t="s">
        <v>3054</v>
      </c>
      <c r="S784" s="210" t="str">
        <f t="shared" si="25"/>
        <v>11 / นครศรีธรรมราช  / รพช. / F2</v>
      </c>
    </row>
    <row r="785" spans="1:19" hidden="1" x14ac:dyDescent="0.6">
      <c r="A785" s="99">
        <f>COUNTA($E$2:E785)</f>
        <v>784</v>
      </c>
      <c r="B785" s="211">
        <v>11</v>
      </c>
      <c r="C785" s="212" t="s">
        <v>8906</v>
      </c>
      <c r="D785" s="212" t="s">
        <v>8907</v>
      </c>
      <c r="E785" s="212" t="s">
        <v>852</v>
      </c>
      <c r="F785" s="212" t="s">
        <v>8908</v>
      </c>
      <c r="G785" s="212" t="s">
        <v>8909</v>
      </c>
      <c r="H785" s="212" t="s">
        <v>3048</v>
      </c>
      <c r="I785" s="213" t="str">
        <f t="shared" si="24"/>
        <v>รพช.</v>
      </c>
      <c r="J785" s="211" t="s">
        <v>3100</v>
      </c>
      <c r="K785" s="214">
        <v>68</v>
      </c>
      <c r="L785" s="212" t="s">
        <v>8761</v>
      </c>
      <c r="M785" s="212" t="s">
        <v>64</v>
      </c>
      <c r="N785" s="212" t="s">
        <v>8910</v>
      </c>
      <c r="O785" s="212" t="s">
        <v>8911</v>
      </c>
      <c r="P785" s="212" t="s">
        <v>8912</v>
      </c>
      <c r="Q785" s="212" t="s">
        <v>8911</v>
      </c>
      <c r="R785" s="212" t="s">
        <v>3121</v>
      </c>
      <c r="S785" s="210" t="str">
        <f t="shared" si="25"/>
        <v>11 / นครศรีธรรมราช  / รพช. / F2</v>
      </c>
    </row>
    <row r="786" spans="1:19" hidden="1" x14ac:dyDescent="0.6">
      <c r="A786" s="99">
        <f>COUNTA($E$2:E786)</f>
        <v>785</v>
      </c>
      <c r="B786" s="211">
        <v>11</v>
      </c>
      <c r="C786" s="212" t="s">
        <v>8913</v>
      </c>
      <c r="D786" s="212" t="s">
        <v>8914</v>
      </c>
      <c r="E786" s="212" t="s">
        <v>854</v>
      </c>
      <c r="F786" s="212" t="s">
        <v>8915</v>
      </c>
      <c r="G786" s="212" t="s">
        <v>8916</v>
      </c>
      <c r="H786" s="212" t="s">
        <v>3048</v>
      </c>
      <c r="I786" s="213" t="str">
        <f t="shared" si="24"/>
        <v>รพช.</v>
      </c>
      <c r="J786" s="211" t="s">
        <v>3183</v>
      </c>
      <c r="K786" s="214">
        <v>26</v>
      </c>
      <c r="L786" s="212" t="s">
        <v>8761</v>
      </c>
      <c r="M786" s="212" t="s">
        <v>64</v>
      </c>
      <c r="N786" s="212" t="s">
        <v>8917</v>
      </c>
      <c r="O786" s="212" t="s">
        <v>8918</v>
      </c>
      <c r="P786" s="212" t="s">
        <v>8919</v>
      </c>
      <c r="Q786" s="212" t="s">
        <v>8918</v>
      </c>
      <c r="R786" s="212" t="s">
        <v>3208</v>
      </c>
      <c r="S786" s="210" t="str">
        <f t="shared" si="25"/>
        <v>11 / นครศรีธรรมราช  / รพช. / F3</v>
      </c>
    </row>
    <row r="787" spans="1:19" hidden="1" x14ac:dyDescent="0.6">
      <c r="A787" s="99">
        <f>COUNTA($E$2:E787)</f>
        <v>786</v>
      </c>
      <c r="B787" s="211">
        <v>11</v>
      </c>
      <c r="C787" s="212" t="s">
        <v>8920</v>
      </c>
      <c r="D787" s="212" t="s">
        <v>8921</v>
      </c>
      <c r="E787" s="212" t="s">
        <v>858</v>
      </c>
      <c r="F787" s="212" t="s">
        <v>8922</v>
      </c>
      <c r="G787" s="212" t="s">
        <v>8923</v>
      </c>
      <c r="H787" s="212" t="s">
        <v>3048</v>
      </c>
      <c r="I787" s="213" t="str">
        <f t="shared" si="24"/>
        <v>รพช.</v>
      </c>
      <c r="J787" s="211" t="s">
        <v>3183</v>
      </c>
      <c r="K787" s="214">
        <v>3</v>
      </c>
      <c r="L787" s="212" t="s">
        <v>8761</v>
      </c>
      <c r="M787" s="212" t="s">
        <v>64</v>
      </c>
      <c r="N787" s="212" t="s">
        <v>8924</v>
      </c>
      <c r="O787" s="212" t="s">
        <v>8925</v>
      </c>
      <c r="P787" s="212" t="s">
        <v>8926</v>
      </c>
      <c r="Q787" s="212" t="s">
        <v>8925</v>
      </c>
      <c r="R787" s="212" t="s">
        <v>3054</v>
      </c>
      <c r="S787" s="210" t="str">
        <f t="shared" si="25"/>
        <v>11 / นครศรีธรรมราช  / รพช. / F3</v>
      </c>
    </row>
    <row r="788" spans="1:19" hidden="1" x14ac:dyDescent="0.6">
      <c r="A788" s="99">
        <f>COUNTA($E$2:E788)</f>
        <v>787</v>
      </c>
      <c r="B788" s="211">
        <v>11</v>
      </c>
      <c r="C788" s="212" t="s">
        <v>8927</v>
      </c>
      <c r="D788" s="212" t="s">
        <v>8928</v>
      </c>
      <c r="E788" s="212" t="s">
        <v>860</v>
      </c>
      <c r="F788" s="212" t="s">
        <v>8929</v>
      </c>
      <c r="G788" s="212" t="s">
        <v>8930</v>
      </c>
      <c r="H788" s="212" t="s">
        <v>3202</v>
      </c>
      <c r="I788" s="213" t="str">
        <f t="shared" si="24"/>
        <v>รพท.</v>
      </c>
      <c r="J788" s="211" t="s">
        <v>3387</v>
      </c>
      <c r="K788" s="214">
        <v>215</v>
      </c>
      <c r="L788" s="212" t="s">
        <v>8931</v>
      </c>
      <c r="M788" s="212" t="s">
        <v>65</v>
      </c>
      <c r="N788" s="212" t="s">
        <v>8932</v>
      </c>
      <c r="O788" s="212" t="s">
        <v>8933</v>
      </c>
      <c r="P788" s="212" t="s">
        <v>8934</v>
      </c>
      <c r="Q788" s="212" t="s">
        <v>8935</v>
      </c>
      <c r="R788" s="212" t="s">
        <v>3043</v>
      </c>
      <c r="S788" s="210" t="str">
        <f t="shared" si="25"/>
        <v>11 / พังงา  / รพท. / S</v>
      </c>
    </row>
    <row r="789" spans="1:19" hidden="1" x14ac:dyDescent="0.6">
      <c r="A789" s="99">
        <f>COUNTA($E$2:E789)</f>
        <v>788</v>
      </c>
      <c r="B789" s="211">
        <v>11</v>
      </c>
      <c r="C789" s="212" t="s">
        <v>8936</v>
      </c>
      <c r="D789" s="212" t="s">
        <v>8937</v>
      </c>
      <c r="E789" s="212" t="s">
        <v>861</v>
      </c>
      <c r="F789" s="212" t="s">
        <v>8938</v>
      </c>
      <c r="G789" s="212" t="s">
        <v>8939</v>
      </c>
      <c r="H789" s="212" t="s">
        <v>3202</v>
      </c>
      <c r="I789" s="213" t="str">
        <f t="shared" si="24"/>
        <v>รพท.</v>
      </c>
      <c r="J789" s="211" t="s">
        <v>3203</v>
      </c>
      <c r="K789" s="214">
        <v>209</v>
      </c>
      <c r="L789" s="212" t="s">
        <v>8931</v>
      </c>
      <c r="M789" s="212" t="s">
        <v>65</v>
      </c>
      <c r="N789" s="212" t="s">
        <v>8940</v>
      </c>
      <c r="O789" s="212" t="s">
        <v>8941</v>
      </c>
      <c r="P789" s="212" t="s">
        <v>8942</v>
      </c>
      <c r="Q789" s="212" t="s">
        <v>8943</v>
      </c>
      <c r="R789" s="212" t="s">
        <v>3043</v>
      </c>
      <c r="S789" s="210" t="str">
        <f t="shared" si="25"/>
        <v>11 / พังงา  / รพท. / M1</v>
      </c>
    </row>
    <row r="790" spans="1:19" hidden="1" x14ac:dyDescent="0.6">
      <c r="A790" s="99">
        <f>COUNTA($E$2:E790)</f>
        <v>789</v>
      </c>
      <c r="B790" s="211">
        <v>11</v>
      </c>
      <c r="C790" s="212" t="s">
        <v>8944</v>
      </c>
      <c r="D790" s="212" t="s">
        <v>8945</v>
      </c>
      <c r="E790" s="212" t="s">
        <v>863</v>
      </c>
      <c r="F790" s="212" t="s">
        <v>8946</v>
      </c>
      <c r="G790" s="212" t="s">
        <v>8947</v>
      </c>
      <c r="H790" s="212" t="s">
        <v>3048</v>
      </c>
      <c r="I790" s="213" t="str">
        <f t="shared" si="24"/>
        <v>รพช.</v>
      </c>
      <c r="J790" s="211" t="s">
        <v>3100</v>
      </c>
      <c r="K790" s="214">
        <v>32</v>
      </c>
      <c r="L790" s="212" t="s">
        <v>8931</v>
      </c>
      <c r="M790" s="212" t="s">
        <v>65</v>
      </c>
      <c r="N790" s="212" t="s">
        <v>8948</v>
      </c>
      <c r="O790" s="212" t="s">
        <v>8949</v>
      </c>
      <c r="P790" s="212" t="s">
        <v>8950</v>
      </c>
      <c r="Q790" s="212" t="s">
        <v>8951</v>
      </c>
      <c r="R790" s="212" t="s">
        <v>3054</v>
      </c>
      <c r="S790" s="210" t="str">
        <f t="shared" si="25"/>
        <v>11 / พังงา  / รพช. / F2</v>
      </c>
    </row>
    <row r="791" spans="1:19" hidden="1" x14ac:dyDescent="0.6">
      <c r="A791" s="99">
        <f>COUNTA($E$2:E791)</f>
        <v>790</v>
      </c>
      <c r="B791" s="211">
        <v>11</v>
      </c>
      <c r="C791" s="212" t="s">
        <v>8952</v>
      </c>
      <c r="D791" s="212" t="s">
        <v>8953</v>
      </c>
      <c r="E791" s="212" t="s">
        <v>862</v>
      </c>
      <c r="F791" s="212" t="s">
        <v>8954</v>
      </c>
      <c r="G791" s="212" t="s">
        <v>8955</v>
      </c>
      <c r="H791" s="212" t="s">
        <v>3048</v>
      </c>
      <c r="I791" s="213" t="str">
        <f t="shared" si="24"/>
        <v>รพช.</v>
      </c>
      <c r="J791" s="211" t="s">
        <v>3100</v>
      </c>
      <c r="K791" s="214">
        <v>30</v>
      </c>
      <c r="L791" s="212" t="s">
        <v>8931</v>
      </c>
      <c r="M791" s="212" t="s">
        <v>65</v>
      </c>
      <c r="N791" s="212" t="s">
        <v>8956</v>
      </c>
      <c r="O791" s="212" t="s">
        <v>8957</v>
      </c>
      <c r="P791" s="212" t="s">
        <v>8958</v>
      </c>
      <c r="Q791" s="212" t="s">
        <v>8959</v>
      </c>
      <c r="R791" s="212" t="s">
        <v>3208</v>
      </c>
      <c r="S791" s="210" t="str">
        <f t="shared" si="25"/>
        <v>11 / พังงา  / รพช. / F2</v>
      </c>
    </row>
    <row r="792" spans="1:19" hidden="1" x14ac:dyDescent="0.6">
      <c r="A792" s="99">
        <f>COUNTA($E$2:E792)</f>
        <v>791</v>
      </c>
      <c r="B792" s="211">
        <v>11</v>
      </c>
      <c r="C792" s="212" t="s">
        <v>8960</v>
      </c>
      <c r="D792" s="212" t="s">
        <v>8961</v>
      </c>
      <c r="E792" s="212" t="s">
        <v>866</v>
      </c>
      <c r="F792" s="212" t="s">
        <v>8962</v>
      </c>
      <c r="G792" s="212" t="s">
        <v>8963</v>
      </c>
      <c r="H792" s="212" t="s">
        <v>3048</v>
      </c>
      <c r="I792" s="213" t="str">
        <f t="shared" si="24"/>
        <v>รพช.</v>
      </c>
      <c r="J792" s="211" t="s">
        <v>3100</v>
      </c>
      <c r="K792" s="214">
        <v>36</v>
      </c>
      <c r="L792" s="212" t="s">
        <v>8931</v>
      </c>
      <c r="M792" s="212" t="s">
        <v>65</v>
      </c>
      <c r="N792" s="212" t="s">
        <v>8964</v>
      </c>
      <c r="O792" s="212" t="s">
        <v>8965</v>
      </c>
      <c r="P792" s="212" t="s">
        <v>8966</v>
      </c>
      <c r="Q792" s="212" t="s">
        <v>8967</v>
      </c>
      <c r="R792" s="212" t="s">
        <v>3054</v>
      </c>
      <c r="S792" s="210" t="str">
        <f t="shared" si="25"/>
        <v>11 / พังงา  / รพช. / F2</v>
      </c>
    </row>
    <row r="793" spans="1:19" hidden="1" x14ac:dyDescent="0.6">
      <c r="A793" s="99">
        <f>COUNTA($E$2:E793)</f>
        <v>792</v>
      </c>
      <c r="B793" s="211">
        <v>11</v>
      </c>
      <c r="C793" s="212" t="s">
        <v>8968</v>
      </c>
      <c r="D793" s="212" t="s">
        <v>8969</v>
      </c>
      <c r="E793" s="212" t="s">
        <v>864</v>
      </c>
      <c r="F793" s="212" t="s">
        <v>8970</v>
      </c>
      <c r="G793" s="212" t="s">
        <v>8971</v>
      </c>
      <c r="H793" s="212" t="s">
        <v>3048</v>
      </c>
      <c r="I793" s="213" t="str">
        <f t="shared" si="24"/>
        <v>รพช.</v>
      </c>
      <c r="J793" s="211" t="s">
        <v>3100</v>
      </c>
      <c r="K793" s="214">
        <v>36</v>
      </c>
      <c r="L793" s="212" t="s">
        <v>8931</v>
      </c>
      <c r="M793" s="212" t="s">
        <v>65</v>
      </c>
      <c r="N793" s="212" t="s">
        <v>8972</v>
      </c>
      <c r="O793" s="212" t="s">
        <v>8973</v>
      </c>
      <c r="P793" s="212" t="s">
        <v>8974</v>
      </c>
      <c r="Q793" s="212" t="s">
        <v>8975</v>
      </c>
      <c r="R793" s="212" t="s">
        <v>3208</v>
      </c>
      <c r="S793" s="210" t="str">
        <f t="shared" si="25"/>
        <v>11 / พังงา  / รพช. / F2</v>
      </c>
    </row>
    <row r="794" spans="1:19" hidden="1" x14ac:dyDescent="0.6">
      <c r="A794" s="99">
        <f>COUNTA($E$2:E794)</f>
        <v>793</v>
      </c>
      <c r="B794" s="211">
        <v>11</v>
      </c>
      <c r="C794" s="212" t="s">
        <v>8976</v>
      </c>
      <c r="D794" s="212" t="s">
        <v>8977</v>
      </c>
      <c r="E794" s="212" t="s">
        <v>867</v>
      </c>
      <c r="F794" s="212" t="s">
        <v>8978</v>
      </c>
      <c r="G794" s="212" t="s">
        <v>8979</v>
      </c>
      <c r="H794" s="212" t="s">
        <v>3048</v>
      </c>
      <c r="I794" s="213" t="str">
        <f t="shared" si="24"/>
        <v>รพช.</v>
      </c>
      <c r="J794" s="211" t="s">
        <v>3100</v>
      </c>
      <c r="K794" s="214">
        <v>37</v>
      </c>
      <c r="L794" s="212" t="s">
        <v>8931</v>
      </c>
      <c r="M794" s="212" t="s">
        <v>65</v>
      </c>
      <c r="N794" s="212" t="s">
        <v>8980</v>
      </c>
      <c r="O794" s="212" t="s">
        <v>8981</v>
      </c>
      <c r="P794" s="212" t="s">
        <v>8982</v>
      </c>
      <c r="Q794" s="212" t="s">
        <v>8981</v>
      </c>
      <c r="R794" s="212" t="s">
        <v>3054</v>
      </c>
      <c r="S794" s="210" t="str">
        <f t="shared" si="25"/>
        <v>11 / พังงา  / รพช. / F2</v>
      </c>
    </row>
    <row r="795" spans="1:19" hidden="1" x14ac:dyDescent="0.6">
      <c r="A795" s="99">
        <f>COUNTA($E$2:E795)</f>
        <v>794</v>
      </c>
      <c r="B795" s="211">
        <v>11</v>
      </c>
      <c r="C795" s="212" t="s">
        <v>8983</v>
      </c>
      <c r="D795" s="212" t="s">
        <v>8984</v>
      </c>
      <c r="E795" s="212" t="s">
        <v>868</v>
      </c>
      <c r="F795" s="212" t="s">
        <v>8985</v>
      </c>
      <c r="G795" s="212" t="s">
        <v>8986</v>
      </c>
      <c r="H795" s="212" t="s">
        <v>3048</v>
      </c>
      <c r="I795" s="213" t="str">
        <f t="shared" si="24"/>
        <v>รพช.</v>
      </c>
      <c r="J795" s="211" t="s">
        <v>3100</v>
      </c>
      <c r="K795" s="214">
        <v>37</v>
      </c>
      <c r="L795" s="212" t="s">
        <v>8931</v>
      </c>
      <c r="M795" s="212" t="s">
        <v>65</v>
      </c>
      <c r="N795" s="212" t="s">
        <v>8987</v>
      </c>
      <c r="O795" s="212" t="s">
        <v>8988</v>
      </c>
      <c r="P795" s="212" t="s">
        <v>8989</v>
      </c>
      <c r="Q795" s="212" t="s">
        <v>8988</v>
      </c>
      <c r="R795" s="212" t="s">
        <v>3232</v>
      </c>
      <c r="S795" s="210" t="str">
        <f t="shared" si="25"/>
        <v>11 / พังงา  / รพช. / F2</v>
      </c>
    </row>
    <row r="796" spans="1:19" hidden="1" x14ac:dyDescent="0.6">
      <c r="A796" s="99">
        <f>COUNTA($E$2:E796)</f>
        <v>795</v>
      </c>
      <c r="B796" s="211">
        <v>11</v>
      </c>
      <c r="C796" s="212" t="s">
        <v>8990</v>
      </c>
      <c r="D796" s="212" t="s">
        <v>8991</v>
      </c>
      <c r="E796" s="212" t="s">
        <v>865</v>
      </c>
      <c r="F796" s="212" t="s">
        <v>4805</v>
      </c>
      <c r="G796" s="212" t="s">
        <v>4806</v>
      </c>
      <c r="H796" s="212" t="s">
        <v>3048</v>
      </c>
      <c r="I796" s="213" t="str">
        <f t="shared" si="24"/>
        <v>รพช.</v>
      </c>
      <c r="J796" s="211" t="s">
        <v>3183</v>
      </c>
      <c r="K796" s="214">
        <v>0</v>
      </c>
      <c r="L796" s="212" t="s">
        <v>8931</v>
      </c>
      <c r="M796" s="212" t="s">
        <v>65</v>
      </c>
      <c r="N796" s="212" t="s">
        <v>8940</v>
      </c>
      <c r="O796" s="212" t="s">
        <v>8941</v>
      </c>
      <c r="P796" s="212" t="s">
        <v>8992</v>
      </c>
      <c r="Q796" s="212" t="s">
        <v>4808</v>
      </c>
      <c r="R796" s="212" t="s">
        <v>3121</v>
      </c>
      <c r="S796" s="210" t="str">
        <f t="shared" si="25"/>
        <v>11 / พังงา  / รพช. / F3</v>
      </c>
    </row>
    <row r="797" spans="1:19" hidden="1" x14ac:dyDescent="0.6">
      <c r="A797" s="99">
        <f>COUNTA($E$2:E797)</f>
        <v>796</v>
      </c>
      <c r="B797" s="211">
        <v>11</v>
      </c>
      <c r="C797" s="212" t="s">
        <v>8993</v>
      </c>
      <c r="D797" s="212" t="s">
        <v>8994</v>
      </c>
      <c r="E797" s="212" t="s">
        <v>869</v>
      </c>
      <c r="F797" s="212" t="s">
        <v>8995</v>
      </c>
      <c r="G797" s="212" t="s">
        <v>8996</v>
      </c>
      <c r="H797" s="212" t="s">
        <v>3036</v>
      </c>
      <c r="I797" s="213" t="str">
        <f t="shared" si="24"/>
        <v>รพศ.</v>
      </c>
      <c r="J797" s="211" t="s">
        <v>3037</v>
      </c>
      <c r="K797" s="214">
        <v>550</v>
      </c>
      <c r="L797" s="212" t="s">
        <v>8997</v>
      </c>
      <c r="M797" s="212" t="s">
        <v>66</v>
      </c>
      <c r="N797" s="212" t="s">
        <v>8998</v>
      </c>
      <c r="O797" s="212" t="s">
        <v>8999</v>
      </c>
      <c r="P797" s="212" t="s">
        <v>9000</v>
      </c>
      <c r="Q797" s="212" t="s">
        <v>9001</v>
      </c>
      <c r="R797" s="212" t="s">
        <v>3043</v>
      </c>
      <c r="S797" s="210" t="str">
        <f t="shared" si="25"/>
        <v>11 / ภูเก็ต  / รพศ. / A</v>
      </c>
    </row>
    <row r="798" spans="1:19" hidden="1" x14ac:dyDescent="0.6">
      <c r="A798" s="99">
        <f>COUNTA($E$2:E798)</f>
        <v>797</v>
      </c>
      <c r="B798" s="211">
        <v>11</v>
      </c>
      <c r="C798" s="212" t="s">
        <v>9002</v>
      </c>
      <c r="D798" s="212" t="s">
        <v>9003</v>
      </c>
      <c r="E798" s="212" t="s">
        <v>870</v>
      </c>
      <c r="F798" s="212" t="s">
        <v>9004</v>
      </c>
      <c r="G798" s="212" t="s">
        <v>9005</v>
      </c>
      <c r="H798" s="212" t="s">
        <v>3048</v>
      </c>
      <c r="I798" s="213" t="str">
        <f t="shared" si="24"/>
        <v>รพช.</v>
      </c>
      <c r="J798" s="211" t="s">
        <v>3049</v>
      </c>
      <c r="K798" s="214">
        <v>60</v>
      </c>
      <c r="L798" s="212" t="s">
        <v>8997</v>
      </c>
      <c r="M798" s="212" t="s">
        <v>66</v>
      </c>
      <c r="N798" s="212" t="s">
        <v>9006</v>
      </c>
      <c r="O798" s="212" t="s">
        <v>9007</v>
      </c>
      <c r="P798" s="212" t="s">
        <v>9008</v>
      </c>
      <c r="Q798" s="212" t="s">
        <v>9009</v>
      </c>
      <c r="R798" s="212" t="s">
        <v>3146</v>
      </c>
      <c r="S798" s="210" t="str">
        <f t="shared" si="25"/>
        <v>11 / ภูเก็ต  / รพช. / M2</v>
      </c>
    </row>
    <row r="799" spans="1:19" hidden="1" x14ac:dyDescent="0.6">
      <c r="A799" s="99">
        <f>COUNTA($E$2:E799)</f>
        <v>798</v>
      </c>
      <c r="B799" s="211">
        <v>11</v>
      </c>
      <c r="C799" s="212" t="s">
        <v>9010</v>
      </c>
      <c r="D799" s="212" t="s">
        <v>9011</v>
      </c>
      <c r="E799" s="212" t="s">
        <v>871</v>
      </c>
      <c r="F799" s="212" t="s">
        <v>9012</v>
      </c>
      <c r="G799" s="212" t="s">
        <v>9013</v>
      </c>
      <c r="H799" s="212" t="s">
        <v>3048</v>
      </c>
      <c r="I799" s="213" t="str">
        <f t="shared" si="24"/>
        <v>รพช.</v>
      </c>
      <c r="J799" s="211" t="s">
        <v>3076</v>
      </c>
      <c r="K799" s="214">
        <v>60</v>
      </c>
      <c r="L799" s="212" t="s">
        <v>8997</v>
      </c>
      <c r="M799" s="212" t="s">
        <v>66</v>
      </c>
      <c r="N799" s="212" t="s">
        <v>9014</v>
      </c>
      <c r="O799" s="212" t="s">
        <v>9015</v>
      </c>
      <c r="P799" s="212" t="s">
        <v>9016</v>
      </c>
      <c r="Q799" s="212" t="s">
        <v>9017</v>
      </c>
      <c r="R799" s="212" t="s">
        <v>3054</v>
      </c>
      <c r="S799" s="210" t="str">
        <f t="shared" si="25"/>
        <v>11 / ภูเก็ต  / รพช. / F1</v>
      </c>
    </row>
    <row r="800" spans="1:19" hidden="1" x14ac:dyDescent="0.6">
      <c r="A800" s="99">
        <f>COUNTA($E$2:E800)</f>
        <v>799</v>
      </c>
      <c r="B800" s="211">
        <v>11</v>
      </c>
      <c r="C800" s="212" t="s">
        <v>9018</v>
      </c>
      <c r="D800" s="212" t="s">
        <v>9019</v>
      </c>
      <c r="E800" s="212" t="s">
        <v>2006</v>
      </c>
      <c r="F800" s="212" t="s">
        <v>9020</v>
      </c>
      <c r="G800" s="212" t="s">
        <v>9021</v>
      </c>
      <c r="H800" s="212" t="s">
        <v>3048</v>
      </c>
      <c r="I800" s="213" t="str">
        <f t="shared" si="24"/>
        <v>รพช.</v>
      </c>
      <c r="J800" s="211" t="s">
        <v>3100</v>
      </c>
      <c r="K800" s="214">
        <v>30</v>
      </c>
      <c r="L800" s="212" t="s">
        <v>8997</v>
      </c>
      <c r="M800" s="212" t="s">
        <v>66</v>
      </c>
      <c r="N800" s="212" t="s">
        <v>8998</v>
      </c>
      <c r="O800" s="212" t="s">
        <v>8999</v>
      </c>
      <c r="P800" s="212" t="s">
        <v>9022</v>
      </c>
      <c r="Q800" s="212" t="s">
        <v>9023</v>
      </c>
      <c r="R800" s="212" t="s">
        <v>3188</v>
      </c>
      <c r="S800" s="210" t="str">
        <f t="shared" si="25"/>
        <v>11 / ภูเก็ต  / รพช. / F2</v>
      </c>
    </row>
    <row r="801" spans="1:19" hidden="1" x14ac:dyDescent="0.6">
      <c r="A801" s="99">
        <f>COUNTA($E$2:E801)</f>
        <v>800</v>
      </c>
      <c r="B801" s="211">
        <v>11</v>
      </c>
      <c r="C801" s="212" t="s">
        <v>9024</v>
      </c>
      <c r="D801" s="212" t="s">
        <v>9025</v>
      </c>
      <c r="E801" s="212" t="s">
        <v>872</v>
      </c>
      <c r="F801" s="212" t="s">
        <v>9026</v>
      </c>
      <c r="G801" s="212" t="s">
        <v>9027</v>
      </c>
      <c r="H801" s="212" t="s">
        <v>3202</v>
      </c>
      <c r="I801" s="213" t="str">
        <f t="shared" si="24"/>
        <v>รพท.</v>
      </c>
      <c r="J801" s="211" t="s">
        <v>3387</v>
      </c>
      <c r="K801" s="214">
        <v>283</v>
      </c>
      <c r="L801" s="212" t="s">
        <v>9028</v>
      </c>
      <c r="M801" s="212" t="s">
        <v>67</v>
      </c>
      <c r="N801" s="212" t="s">
        <v>9029</v>
      </c>
      <c r="O801" s="212" t="s">
        <v>9030</v>
      </c>
      <c r="P801" s="212" t="s">
        <v>9031</v>
      </c>
      <c r="Q801" s="212" t="s">
        <v>9032</v>
      </c>
      <c r="R801" s="212" t="s">
        <v>3043</v>
      </c>
      <c r="S801" s="210" t="str">
        <f t="shared" si="25"/>
        <v>11 / ระนอง  / รพท. / S</v>
      </c>
    </row>
    <row r="802" spans="1:19" hidden="1" x14ac:dyDescent="0.6">
      <c r="A802" s="99">
        <f>COUNTA($E$2:E802)</f>
        <v>801</v>
      </c>
      <c r="B802" s="211">
        <v>11</v>
      </c>
      <c r="C802" s="212" t="s">
        <v>9033</v>
      </c>
      <c r="D802" s="212" t="s">
        <v>9034</v>
      </c>
      <c r="E802" s="212" t="s">
        <v>875</v>
      </c>
      <c r="F802" s="212" t="s">
        <v>9035</v>
      </c>
      <c r="G802" s="212" t="s">
        <v>9036</v>
      </c>
      <c r="H802" s="212" t="s">
        <v>3048</v>
      </c>
      <c r="I802" s="213" t="str">
        <f t="shared" si="24"/>
        <v>รพช.</v>
      </c>
      <c r="J802" s="211" t="s">
        <v>3100</v>
      </c>
      <c r="K802" s="214">
        <v>52</v>
      </c>
      <c r="L802" s="212" t="s">
        <v>9028</v>
      </c>
      <c r="M802" s="212" t="s">
        <v>67</v>
      </c>
      <c r="N802" s="212" t="s">
        <v>9037</v>
      </c>
      <c r="O802" s="212" t="s">
        <v>9038</v>
      </c>
      <c r="P802" s="212" t="s">
        <v>9039</v>
      </c>
      <c r="Q802" s="212" t="s">
        <v>9040</v>
      </c>
      <c r="R802" s="212" t="s">
        <v>3146</v>
      </c>
      <c r="S802" s="210" t="str">
        <f t="shared" si="25"/>
        <v>11 / ระนอง  / รพช. / F2</v>
      </c>
    </row>
    <row r="803" spans="1:19" hidden="1" x14ac:dyDescent="0.6">
      <c r="A803" s="99">
        <f>COUNTA($E$2:E803)</f>
        <v>802</v>
      </c>
      <c r="B803" s="211">
        <v>11</v>
      </c>
      <c r="C803" s="212" t="s">
        <v>9041</v>
      </c>
      <c r="D803" s="212" t="s">
        <v>9042</v>
      </c>
      <c r="E803" s="212" t="s">
        <v>874</v>
      </c>
      <c r="F803" s="212" t="s">
        <v>9043</v>
      </c>
      <c r="G803" s="212" t="s">
        <v>9044</v>
      </c>
      <c r="H803" s="212" t="s">
        <v>3048</v>
      </c>
      <c r="I803" s="213" t="str">
        <f t="shared" si="24"/>
        <v>รพช.</v>
      </c>
      <c r="J803" s="211" t="s">
        <v>3100</v>
      </c>
      <c r="K803" s="214">
        <v>35</v>
      </c>
      <c r="L803" s="212" t="s">
        <v>9028</v>
      </c>
      <c r="M803" s="212" t="s">
        <v>67</v>
      </c>
      <c r="N803" s="212" t="s">
        <v>9045</v>
      </c>
      <c r="O803" s="212" t="s">
        <v>9046</v>
      </c>
      <c r="P803" s="212" t="s">
        <v>9047</v>
      </c>
      <c r="Q803" s="212" t="s">
        <v>9046</v>
      </c>
      <c r="R803" s="212" t="s">
        <v>3054</v>
      </c>
      <c r="S803" s="210" t="str">
        <f t="shared" si="25"/>
        <v>11 / ระนอง  / รพช. / F2</v>
      </c>
    </row>
    <row r="804" spans="1:19" hidden="1" x14ac:dyDescent="0.6">
      <c r="A804" s="99">
        <f>COUNTA($E$2:E804)</f>
        <v>803</v>
      </c>
      <c r="B804" s="211">
        <v>11</v>
      </c>
      <c r="C804" s="212" t="s">
        <v>9048</v>
      </c>
      <c r="D804" s="212" t="s">
        <v>9049</v>
      </c>
      <c r="E804" s="212" t="s">
        <v>873</v>
      </c>
      <c r="F804" s="212" t="s">
        <v>9050</v>
      </c>
      <c r="G804" s="212" t="s">
        <v>9051</v>
      </c>
      <c r="H804" s="212" t="s">
        <v>3048</v>
      </c>
      <c r="I804" s="213" t="str">
        <f t="shared" si="24"/>
        <v>รพช.</v>
      </c>
      <c r="J804" s="211" t="s">
        <v>3183</v>
      </c>
      <c r="K804" s="214">
        <v>10</v>
      </c>
      <c r="L804" s="212" t="s">
        <v>9028</v>
      </c>
      <c r="M804" s="212" t="s">
        <v>67</v>
      </c>
      <c r="N804" s="212" t="s">
        <v>9052</v>
      </c>
      <c r="O804" s="212" t="s">
        <v>9053</v>
      </c>
      <c r="P804" s="212" t="s">
        <v>9054</v>
      </c>
      <c r="Q804" s="212" t="s">
        <v>9055</v>
      </c>
      <c r="R804" s="212" t="s">
        <v>3146</v>
      </c>
      <c r="S804" s="210" t="str">
        <f t="shared" si="25"/>
        <v>11 / ระนอง  / รพช. / F3</v>
      </c>
    </row>
    <row r="805" spans="1:19" hidden="1" x14ac:dyDescent="0.6">
      <c r="A805" s="99">
        <f>COUNTA($E$2:E805)</f>
        <v>804</v>
      </c>
      <c r="B805" s="211">
        <v>11</v>
      </c>
      <c r="C805" s="212" t="s">
        <v>9056</v>
      </c>
      <c r="D805" s="212" t="s">
        <v>9057</v>
      </c>
      <c r="E805" s="212" t="s">
        <v>876</v>
      </c>
      <c r="F805" s="212" t="s">
        <v>9058</v>
      </c>
      <c r="G805" s="212" t="s">
        <v>9059</v>
      </c>
      <c r="H805" s="212" t="s">
        <v>3048</v>
      </c>
      <c r="I805" s="213" t="str">
        <f t="shared" si="24"/>
        <v>รพช.</v>
      </c>
      <c r="J805" s="211" t="s">
        <v>3183</v>
      </c>
      <c r="K805" s="214">
        <v>10</v>
      </c>
      <c r="L805" s="212" t="s">
        <v>9028</v>
      </c>
      <c r="M805" s="212" t="s">
        <v>67</v>
      </c>
      <c r="N805" s="212" t="s">
        <v>9060</v>
      </c>
      <c r="O805" s="212" t="s">
        <v>9061</v>
      </c>
      <c r="P805" s="212" t="s">
        <v>9062</v>
      </c>
      <c r="Q805" s="212" t="s">
        <v>9063</v>
      </c>
      <c r="R805" s="212" t="s">
        <v>3062</v>
      </c>
      <c r="S805" s="210" t="str">
        <f t="shared" si="25"/>
        <v>11 / ระนอง  / รพช. / F3</v>
      </c>
    </row>
    <row r="806" spans="1:19" hidden="1" x14ac:dyDescent="0.6">
      <c r="A806" s="99">
        <f>COUNTA($E$2:E806)</f>
        <v>805</v>
      </c>
      <c r="B806" s="211">
        <v>11</v>
      </c>
      <c r="C806" s="212" t="s">
        <v>9064</v>
      </c>
      <c r="D806" s="212" t="s">
        <v>9065</v>
      </c>
      <c r="E806" s="212" t="s">
        <v>877</v>
      </c>
      <c r="F806" s="212" t="s">
        <v>9066</v>
      </c>
      <c r="G806" s="212" t="s">
        <v>9067</v>
      </c>
      <c r="H806" s="212" t="s">
        <v>3036</v>
      </c>
      <c r="I806" s="213" t="str">
        <f t="shared" si="24"/>
        <v>รพศ.</v>
      </c>
      <c r="J806" s="211" t="s">
        <v>3037</v>
      </c>
      <c r="K806" s="214">
        <v>863</v>
      </c>
      <c r="L806" s="212" t="s">
        <v>9068</v>
      </c>
      <c r="M806" s="212" t="s">
        <v>68</v>
      </c>
      <c r="N806" s="212" t="s">
        <v>9069</v>
      </c>
      <c r="O806" s="212" t="s">
        <v>9070</v>
      </c>
      <c r="P806" s="212" t="s">
        <v>9071</v>
      </c>
      <c r="Q806" s="212" t="s">
        <v>9072</v>
      </c>
      <c r="R806" s="212" t="s">
        <v>3208</v>
      </c>
      <c r="S806" s="210" t="str">
        <f t="shared" si="25"/>
        <v>11 / สุราษฎร์ธานี  / รพศ. / A</v>
      </c>
    </row>
    <row r="807" spans="1:19" hidden="1" x14ac:dyDescent="0.6">
      <c r="A807" s="99">
        <f>COUNTA($E$2:E807)</f>
        <v>806</v>
      </c>
      <c r="B807" s="211">
        <v>11</v>
      </c>
      <c r="C807" s="212" t="s">
        <v>9073</v>
      </c>
      <c r="D807" s="212" t="s">
        <v>9074</v>
      </c>
      <c r="E807" s="212" t="s">
        <v>878</v>
      </c>
      <c r="F807" s="212" t="s">
        <v>9075</v>
      </c>
      <c r="G807" s="212" t="s">
        <v>9076</v>
      </c>
      <c r="H807" s="212" t="s">
        <v>3202</v>
      </c>
      <c r="I807" s="213" t="str">
        <f t="shared" si="24"/>
        <v>รพท.</v>
      </c>
      <c r="J807" s="211" t="s">
        <v>3203</v>
      </c>
      <c r="K807" s="214">
        <v>160</v>
      </c>
      <c r="L807" s="212" t="s">
        <v>9068</v>
      </c>
      <c r="M807" s="212" t="s">
        <v>68</v>
      </c>
      <c r="N807" s="212" t="s">
        <v>9077</v>
      </c>
      <c r="O807" s="212" t="s">
        <v>9078</v>
      </c>
      <c r="P807" s="212" t="s">
        <v>9079</v>
      </c>
      <c r="Q807" s="212" t="s">
        <v>25</v>
      </c>
      <c r="R807" s="212" t="s">
        <v>3054</v>
      </c>
      <c r="S807" s="210" t="str">
        <f t="shared" si="25"/>
        <v>11 / สุราษฎร์ธานี  / รพท. / M1</v>
      </c>
    </row>
    <row r="808" spans="1:19" hidden="1" x14ac:dyDescent="0.6">
      <c r="A808" s="99">
        <f>COUNTA($E$2:E808)</f>
        <v>807</v>
      </c>
      <c r="B808" s="211">
        <v>11</v>
      </c>
      <c r="C808" s="212" t="s">
        <v>9080</v>
      </c>
      <c r="D808" s="212" t="s">
        <v>9081</v>
      </c>
      <c r="E808" s="212" t="s">
        <v>879</v>
      </c>
      <c r="F808" s="212" t="s">
        <v>9082</v>
      </c>
      <c r="G808" s="212" t="s">
        <v>9083</v>
      </c>
      <c r="H808" s="212" t="s">
        <v>3048</v>
      </c>
      <c r="I808" s="213" t="str">
        <f t="shared" si="24"/>
        <v>รพช.</v>
      </c>
      <c r="J808" s="211" t="s">
        <v>3049</v>
      </c>
      <c r="K808" s="214">
        <v>152</v>
      </c>
      <c r="L808" s="212" t="s">
        <v>9068</v>
      </c>
      <c r="M808" s="212" t="s">
        <v>68</v>
      </c>
      <c r="N808" s="212" t="s">
        <v>9084</v>
      </c>
      <c r="O808" s="212" t="s">
        <v>9085</v>
      </c>
      <c r="P808" s="212" t="s">
        <v>9086</v>
      </c>
      <c r="Q808" s="212" t="s">
        <v>9087</v>
      </c>
      <c r="R808" s="212" t="s">
        <v>3232</v>
      </c>
      <c r="S808" s="210" t="str">
        <f t="shared" si="25"/>
        <v>11 / สุราษฎร์ธานี  / รพช. / M2</v>
      </c>
    </row>
    <row r="809" spans="1:19" hidden="1" x14ac:dyDescent="0.6">
      <c r="A809" s="99">
        <f>COUNTA($E$2:E809)</f>
        <v>808</v>
      </c>
      <c r="B809" s="211">
        <v>11</v>
      </c>
      <c r="C809" s="212" t="s">
        <v>9088</v>
      </c>
      <c r="D809" s="212" t="s">
        <v>9089</v>
      </c>
      <c r="E809" s="212" t="s">
        <v>882</v>
      </c>
      <c r="F809" s="212" t="s">
        <v>9090</v>
      </c>
      <c r="G809" s="212" t="s">
        <v>9091</v>
      </c>
      <c r="H809" s="212" t="s">
        <v>3048</v>
      </c>
      <c r="I809" s="213" t="str">
        <f t="shared" si="24"/>
        <v>รพช.</v>
      </c>
      <c r="J809" s="211" t="s">
        <v>3049</v>
      </c>
      <c r="K809" s="214">
        <v>60</v>
      </c>
      <c r="L809" s="212" t="s">
        <v>9068</v>
      </c>
      <c r="M809" s="212" t="s">
        <v>68</v>
      </c>
      <c r="N809" s="212" t="s">
        <v>9092</v>
      </c>
      <c r="O809" s="212" t="s">
        <v>9093</v>
      </c>
      <c r="P809" s="212" t="s">
        <v>9094</v>
      </c>
      <c r="Q809" s="212" t="s">
        <v>9095</v>
      </c>
      <c r="R809" s="212" t="s">
        <v>3054</v>
      </c>
      <c r="S809" s="210" t="str">
        <f t="shared" si="25"/>
        <v>11 / สุราษฎร์ธานี  / รพช. / M2</v>
      </c>
    </row>
    <row r="810" spans="1:19" hidden="1" x14ac:dyDescent="0.6">
      <c r="A810" s="99">
        <f>COUNTA($E$2:E810)</f>
        <v>809</v>
      </c>
      <c r="B810" s="211">
        <v>11</v>
      </c>
      <c r="C810" s="212" t="s">
        <v>9096</v>
      </c>
      <c r="D810" s="212" t="s">
        <v>9097</v>
      </c>
      <c r="E810" s="212" t="s">
        <v>896</v>
      </c>
      <c r="F810" s="212" t="s">
        <v>9098</v>
      </c>
      <c r="G810" s="212" t="s">
        <v>9099</v>
      </c>
      <c r="H810" s="212" t="s">
        <v>3048</v>
      </c>
      <c r="I810" s="213" t="str">
        <f t="shared" si="24"/>
        <v>รพช.</v>
      </c>
      <c r="J810" s="211" t="s">
        <v>3049</v>
      </c>
      <c r="K810" s="214">
        <v>90</v>
      </c>
      <c r="L810" s="212" t="s">
        <v>9068</v>
      </c>
      <c r="M810" s="212" t="s">
        <v>68</v>
      </c>
      <c r="N810" s="212" t="s">
        <v>9100</v>
      </c>
      <c r="O810" s="212" t="s">
        <v>9101</v>
      </c>
      <c r="P810" s="212" t="s">
        <v>9102</v>
      </c>
      <c r="Q810" s="212" t="s">
        <v>9103</v>
      </c>
      <c r="R810" s="212" t="s">
        <v>3146</v>
      </c>
      <c r="S810" s="210" t="str">
        <f t="shared" si="25"/>
        <v>11 / สุราษฎร์ธานี  / รพช. / M2</v>
      </c>
    </row>
    <row r="811" spans="1:19" hidden="1" x14ac:dyDescent="0.6">
      <c r="A811" s="99">
        <f>COUNTA($E$2:E811)</f>
        <v>810</v>
      </c>
      <c r="B811" s="211">
        <v>11</v>
      </c>
      <c r="C811" s="212" t="s">
        <v>9104</v>
      </c>
      <c r="D811" s="212" t="s">
        <v>9105</v>
      </c>
      <c r="E811" s="212" t="s">
        <v>888</v>
      </c>
      <c r="F811" s="212" t="s">
        <v>9106</v>
      </c>
      <c r="G811" s="212" t="s">
        <v>9107</v>
      </c>
      <c r="H811" s="212" t="s">
        <v>3048</v>
      </c>
      <c r="I811" s="213" t="str">
        <f t="shared" si="24"/>
        <v>รพช.</v>
      </c>
      <c r="J811" s="211" t="s">
        <v>3049</v>
      </c>
      <c r="K811" s="214">
        <v>60</v>
      </c>
      <c r="L811" s="212" t="s">
        <v>9068</v>
      </c>
      <c r="M811" s="212" t="s">
        <v>68</v>
      </c>
      <c r="N811" s="212" t="s">
        <v>9108</v>
      </c>
      <c r="O811" s="212" t="s">
        <v>9109</v>
      </c>
      <c r="P811" s="212" t="s">
        <v>9110</v>
      </c>
      <c r="Q811" s="212" t="s">
        <v>9111</v>
      </c>
      <c r="R811" s="212" t="s">
        <v>3043</v>
      </c>
      <c r="S811" s="210" t="str">
        <f t="shared" si="25"/>
        <v>11 / สุราษฎร์ธานี  / รพช. / M2</v>
      </c>
    </row>
    <row r="812" spans="1:19" hidden="1" x14ac:dyDescent="0.6">
      <c r="A812" s="99">
        <f>COUNTA($E$2:E812)</f>
        <v>811</v>
      </c>
      <c r="B812" s="211">
        <v>11</v>
      </c>
      <c r="C812" s="212" t="s">
        <v>9112</v>
      </c>
      <c r="D812" s="212" t="s">
        <v>9113</v>
      </c>
      <c r="E812" s="212" t="s">
        <v>894</v>
      </c>
      <c r="F812" s="212" t="s">
        <v>9114</v>
      </c>
      <c r="G812" s="212" t="s">
        <v>9115</v>
      </c>
      <c r="H812" s="212" t="s">
        <v>3048</v>
      </c>
      <c r="I812" s="213" t="str">
        <f t="shared" si="24"/>
        <v>รพช.</v>
      </c>
      <c r="J812" s="211" t="s">
        <v>3049</v>
      </c>
      <c r="K812" s="214">
        <v>120</v>
      </c>
      <c r="L812" s="212" t="s">
        <v>9068</v>
      </c>
      <c r="M812" s="212" t="s">
        <v>68</v>
      </c>
      <c r="N812" s="212" t="s">
        <v>9116</v>
      </c>
      <c r="O812" s="212" t="s">
        <v>9117</v>
      </c>
      <c r="P812" s="212" t="s">
        <v>9118</v>
      </c>
      <c r="Q812" s="212" t="s">
        <v>9117</v>
      </c>
      <c r="R812" s="212" t="s">
        <v>3071</v>
      </c>
      <c r="S812" s="210" t="str">
        <f t="shared" si="25"/>
        <v>11 / สุราษฎร์ธานี  / รพช. / M2</v>
      </c>
    </row>
    <row r="813" spans="1:19" hidden="1" x14ac:dyDescent="0.6">
      <c r="A813" s="99">
        <f>COUNTA($E$2:E813)</f>
        <v>812</v>
      </c>
      <c r="B813" s="211">
        <v>11</v>
      </c>
      <c r="C813" s="212" t="s">
        <v>9119</v>
      </c>
      <c r="D813" s="212" t="s">
        <v>9120</v>
      </c>
      <c r="E813" s="212" t="s">
        <v>881</v>
      </c>
      <c r="F813" s="212" t="s">
        <v>9121</v>
      </c>
      <c r="G813" s="212" t="s">
        <v>9122</v>
      </c>
      <c r="H813" s="212" t="s">
        <v>3048</v>
      </c>
      <c r="I813" s="213" t="str">
        <f t="shared" si="24"/>
        <v>รพช.</v>
      </c>
      <c r="J813" s="211" t="s">
        <v>3100</v>
      </c>
      <c r="K813" s="214">
        <v>30</v>
      </c>
      <c r="L813" s="212" t="s">
        <v>9068</v>
      </c>
      <c r="M813" s="212" t="s">
        <v>68</v>
      </c>
      <c r="N813" s="212" t="s">
        <v>9123</v>
      </c>
      <c r="O813" s="212" t="s">
        <v>9124</v>
      </c>
      <c r="P813" s="212" t="s">
        <v>9125</v>
      </c>
      <c r="Q813" s="212" t="s">
        <v>9124</v>
      </c>
      <c r="R813" s="212" t="s">
        <v>3121</v>
      </c>
      <c r="S813" s="210" t="str">
        <f t="shared" si="25"/>
        <v>11 / สุราษฎร์ธานี  / รพช. / F2</v>
      </c>
    </row>
    <row r="814" spans="1:19" hidden="1" x14ac:dyDescent="0.6">
      <c r="A814" s="99">
        <f>COUNTA($E$2:E814)</f>
        <v>813</v>
      </c>
      <c r="B814" s="211">
        <v>11</v>
      </c>
      <c r="C814" s="212" t="s">
        <v>9126</v>
      </c>
      <c r="D814" s="212" t="s">
        <v>9127</v>
      </c>
      <c r="E814" s="212" t="s">
        <v>884</v>
      </c>
      <c r="F814" s="212" t="s">
        <v>9128</v>
      </c>
      <c r="G814" s="212" t="s">
        <v>9129</v>
      </c>
      <c r="H814" s="212" t="s">
        <v>3048</v>
      </c>
      <c r="I814" s="213" t="str">
        <f t="shared" si="24"/>
        <v>รพช.</v>
      </c>
      <c r="J814" s="211" t="s">
        <v>3100</v>
      </c>
      <c r="K814" s="214">
        <v>60</v>
      </c>
      <c r="L814" s="212" t="s">
        <v>9068</v>
      </c>
      <c r="M814" s="212" t="s">
        <v>68</v>
      </c>
      <c r="N814" s="212" t="s">
        <v>9130</v>
      </c>
      <c r="O814" s="212" t="s">
        <v>9131</v>
      </c>
      <c r="P814" s="212" t="s">
        <v>9132</v>
      </c>
      <c r="Q814" s="212" t="s">
        <v>9133</v>
      </c>
      <c r="R814" s="212" t="s">
        <v>3300</v>
      </c>
      <c r="S814" s="210" t="str">
        <f t="shared" si="25"/>
        <v>11 / สุราษฎร์ธานี  / รพช. / F2</v>
      </c>
    </row>
    <row r="815" spans="1:19" hidden="1" x14ac:dyDescent="0.6">
      <c r="A815" s="99">
        <f>COUNTA($E$2:E815)</f>
        <v>814</v>
      </c>
      <c r="B815" s="211">
        <v>11</v>
      </c>
      <c r="C815" s="212" t="s">
        <v>9134</v>
      </c>
      <c r="D815" s="212" t="s">
        <v>9135</v>
      </c>
      <c r="E815" s="212" t="s">
        <v>890</v>
      </c>
      <c r="F815" s="212" t="s">
        <v>9136</v>
      </c>
      <c r="G815" s="212" t="s">
        <v>9137</v>
      </c>
      <c r="H815" s="212" t="s">
        <v>3048</v>
      </c>
      <c r="I815" s="213" t="str">
        <f t="shared" si="24"/>
        <v>รพช.</v>
      </c>
      <c r="J815" s="211" t="s">
        <v>3100</v>
      </c>
      <c r="K815" s="214">
        <v>30</v>
      </c>
      <c r="L815" s="212" t="s">
        <v>9068</v>
      </c>
      <c r="M815" s="212" t="s">
        <v>68</v>
      </c>
      <c r="N815" s="212" t="s">
        <v>9138</v>
      </c>
      <c r="O815" s="212" t="s">
        <v>9139</v>
      </c>
      <c r="P815" s="212" t="s">
        <v>9140</v>
      </c>
      <c r="Q815" s="212" t="s">
        <v>9139</v>
      </c>
      <c r="R815" s="212" t="s">
        <v>3208</v>
      </c>
      <c r="S815" s="210" t="str">
        <f t="shared" si="25"/>
        <v>11 / สุราษฎร์ธานี  / รพช. / F2</v>
      </c>
    </row>
    <row r="816" spans="1:19" hidden="1" x14ac:dyDescent="0.6">
      <c r="A816" s="99">
        <f>COUNTA($E$2:E816)</f>
        <v>815</v>
      </c>
      <c r="B816" s="211">
        <v>11</v>
      </c>
      <c r="C816" s="212" t="s">
        <v>9141</v>
      </c>
      <c r="D816" s="212" t="s">
        <v>9142</v>
      </c>
      <c r="E816" s="212" t="s">
        <v>893</v>
      </c>
      <c r="F816" s="212" t="s">
        <v>9143</v>
      </c>
      <c r="G816" s="212" t="s">
        <v>9144</v>
      </c>
      <c r="H816" s="212" t="s">
        <v>3048</v>
      </c>
      <c r="I816" s="213" t="str">
        <f t="shared" si="24"/>
        <v>รพช.</v>
      </c>
      <c r="J816" s="211" t="s">
        <v>3100</v>
      </c>
      <c r="K816" s="214">
        <v>30</v>
      </c>
      <c r="L816" s="212" t="s">
        <v>9068</v>
      </c>
      <c r="M816" s="212" t="s">
        <v>68</v>
      </c>
      <c r="N816" s="212" t="s">
        <v>9145</v>
      </c>
      <c r="O816" s="212" t="s">
        <v>9146</v>
      </c>
      <c r="P816" s="212" t="s">
        <v>9147</v>
      </c>
      <c r="Q816" s="212" t="s">
        <v>9148</v>
      </c>
      <c r="R816" s="212" t="s">
        <v>3146</v>
      </c>
      <c r="S816" s="210" t="str">
        <f t="shared" si="25"/>
        <v>11 / สุราษฎร์ธานี  / รพช. / F2</v>
      </c>
    </row>
    <row r="817" spans="1:19" hidden="1" x14ac:dyDescent="0.6">
      <c r="A817" s="99">
        <f>COUNTA($E$2:E817)</f>
        <v>816</v>
      </c>
      <c r="B817" s="211">
        <v>11</v>
      </c>
      <c r="C817" s="212" t="s">
        <v>9149</v>
      </c>
      <c r="D817" s="212" t="s">
        <v>9150</v>
      </c>
      <c r="E817" s="212" t="s">
        <v>880</v>
      </c>
      <c r="F817" s="212" t="s">
        <v>9151</v>
      </c>
      <c r="G817" s="212" t="s">
        <v>9152</v>
      </c>
      <c r="H817" s="212" t="s">
        <v>3048</v>
      </c>
      <c r="I817" s="213" t="str">
        <f t="shared" si="24"/>
        <v>รพช.</v>
      </c>
      <c r="J817" s="211" t="s">
        <v>3100</v>
      </c>
      <c r="K817" s="214">
        <v>30</v>
      </c>
      <c r="L817" s="212" t="s">
        <v>9068</v>
      </c>
      <c r="M817" s="212" t="s">
        <v>68</v>
      </c>
      <c r="N817" s="212" t="s">
        <v>9153</v>
      </c>
      <c r="O817" s="212" t="s">
        <v>9154</v>
      </c>
      <c r="P817" s="212" t="s">
        <v>9155</v>
      </c>
      <c r="Q817" s="212" t="s">
        <v>9154</v>
      </c>
      <c r="R817" s="212" t="s">
        <v>3062</v>
      </c>
      <c r="S817" s="210" t="str">
        <f t="shared" si="25"/>
        <v>11 / สุราษฎร์ธานี  / รพช. / F2</v>
      </c>
    </row>
    <row r="818" spans="1:19" hidden="1" x14ac:dyDescent="0.6">
      <c r="A818" s="99">
        <f>COUNTA($E$2:E818)</f>
        <v>817</v>
      </c>
      <c r="B818" s="211">
        <v>11</v>
      </c>
      <c r="C818" s="212" t="s">
        <v>9156</v>
      </c>
      <c r="D818" s="212" t="s">
        <v>9157</v>
      </c>
      <c r="E818" s="212" t="s">
        <v>887</v>
      </c>
      <c r="F818" s="212" t="s">
        <v>9158</v>
      </c>
      <c r="G818" s="212" t="s">
        <v>9159</v>
      </c>
      <c r="H818" s="212" t="s">
        <v>3048</v>
      </c>
      <c r="I818" s="213" t="str">
        <f t="shared" si="24"/>
        <v>รพช.</v>
      </c>
      <c r="J818" s="211" t="s">
        <v>3100</v>
      </c>
      <c r="K818" s="214">
        <v>30</v>
      </c>
      <c r="L818" s="212" t="s">
        <v>9068</v>
      </c>
      <c r="M818" s="212" t="s">
        <v>68</v>
      </c>
      <c r="N818" s="212" t="s">
        <v>9160</v>
      </c>
      <c r="O818" s="212" t="s">
        <v>9161</v>
      </c>
      <c r="P818" s="212" t="s">
        <v>9162</v>
      </c>
      <c r="Q818" s="212" t="s">
        <v>9161</v>
      </c>
      <c r="R818" s="212" t="s">
        <v>3054</v>
      </c>
      <c r="S818" s="210" t="str">
        <f t="shared" si="25"/>
        <v>11 / สุราษฎร์ธานี  / รพช. / F2</v>
      </c>
    </row>
    <row r="819" spans="1:19" hidden="1" x14ac:dyDescent="0.6">
      <c r="A819" s="99">
        <f>COUNTA($E$2:E819)</f>
        <v>818</v>
      </c>
      <c r="B819" s="211">
        <v>11</v>
      </c>
      <c r="C819" s="212" t="s">
        <v>9163</v>
      </c>
      <c r="D819" s="212" t="s">
        <v>9164</v>
      </c>
      <c r="E819" s="212" t="s">
        <v>883</v>
      </c>
      <c r="F819" s="212" t="s">
        <v>9165</v>
      </c>
      <c r="G819" s="212" t="s">
        <v>9166</v>
      </c>
      <c r="H819" s="212" t="s">
        <v>3048</v>
      </c>
      <c r="I819" s="213" t="str">
        <f t="shared" si="24"/>
        <v>รพช.</v>
      </c>
      <c r="J819" s="211" t="s">
        <v>3100</v>
      </c>
      <c r="K819" s="214">
        <v>30</v>
      </c>
      <c r="L819" s="212" t="s">
        <v>9068</v>
      </c>
      <c r="M819" s="212" t="s">
        <v>68</v>
      </c>
      <c r="N819" s="212" t="s">
        <v>9167</v>
      </c>
      <c r="O819" s="212" t="s">
        <v>9168</v>
      </c>
      <c r="P819" s="212" t="s">
        <v>9169</v>
      </c>
      <c r="Q819" s="212" t="s">
        <v>9168</v>
      </c>
      <c r="R819" s="212" t="s">
        <v>3071</v>
      </c>
      <c r="S819" s="210" t="str">
        <f t="shared" si="25"/>
        <v>11 / สุราษฎร์ธานี  / รพช. / F2</v>
      </c>
    </row>
    <row r="820" spans="1:19" hidden="1" x14ac:dyDescent="0.6">
      <c r="A820" s="99">
        <f>COUNTA($E$2:E820)</f>
        <v>819</v>
      </c>
      <c r="B820" s="211">
        <v>11</v>
      </c>
      <c r="C820" s="212" t="s">
        <v>9170</v>
      </c>
      <c r="D820" s="212" t="s">
        <v>9171</v>
      </c>
      <c r="E820" s="212" t="s">
        <v>885</v>
      </c>
      <c r="F820" s="212" t="s">
        <v>9172</v>
      </c>
      <c r="G820" s="212" t="s">
        <v>9173</v>
      </c>
      <c r="H820" s="212" t="s">
        <v>3048</v>
      </c>
      <c r="I820" s="213" t="str">
        <f t="shared" si="24"/>
        <v>รพช.</v>
      </c>
      <c r="J820" s="211" t="s">
        <v>3100</v>
      </c>
      <c r="K820" s="214">
        <v>30</v>
      </c>
      <c r="L820" s="212" t="s">
        <v>9068</v>
      </c>
      <c r="M820" s="212" t="s">
        <v>68</v>
      </c>
      <c r="N820" s="212" t="s">
        <v>9174</v>
      </c>
      <c r="O820" s="212" t="s">
        <v>9175</v>
      </c>
      <c r="P820" s="216" t="s">
        <v>9176</v>
      </c>
      <c r="Q820" s="212" t="s">
        <v>6244</v>
      </c>
      <c r="R820" s="212" t="s">
        <v>3146</v>
      </c>
      <c r="S820" s="210" t="str">
        <f t="shared" si="25"/>
        <v>11 / สุราษฎร์ธานี  / รพช. / F2</v>
      </c>
    </row>
    <row r="821" spans="1:19" hidden="1" x14ac:dyDescent="0.6">
      <c r="A821" s="99">
        <f>COUNTA($E$2:E821)</f>
        <v>820</v>
      </c>
      <c r="B821" s="211">
        <v>11</v>
      </c>
      <c r="C821" s="212" t="s">
        <v>9177</v>
      </c>
      <c r="D821" s="212" t="s">
        <v>9178</v>
      </c>
      <c r="E821" s="212" t="s">
        <v>889</v>
      </c>
      <c r="F821" s="212" t="s">
        <v>9179</v>
      </c>
      <c r="G821" s="212" t="s">
        <v>9180</v>
      </c>
      <c r="H821" s="212" t="s">
        <v>3048</v>
      </c>
      <c r="I821" s="213" t="str">
        <f t="shared" si="24"/>
        <v>รพช.</v>
      </c>
      <c r="J821" s="211" t="s">
        <v>3100</v>
      </c>
      <c r="K821" s="214">
        <v>30</v>
      </c>
      <c r="L821" s="212" t="s">
        <v>9068</v>
      </c>
      <c r="M821" s="212" t="s">
        <v>68</v>
      </c>
      <c r="N821" s="212" t="s">
        <v>9181</v>
      </c>
      <c r="O821" s="212" t="s">
        <v>9182</v>
      </c>
      <c r="P821" s="212" t="s">
        <v>9183</v>
      </c>
      <c r="Q821" s="212" t="s">
        <v>4521</v>
      </c>
      <c r="R821" s="212" t="s">
        <v>3208</v>
      </c>
      <c r="S821" s="210" t="str">
        <f t="shared" si="25"/>
        <v>11 / สุราษฎร์ธานี  / รพช. / F2</v>
      </c>
    </row>
    <row r="822" spans="1:19" hidden="1" x14ac:dyDescent="0.6">
      <c r="A822" s="99">
        <f>COUNTA($E$2:E822)</f>
        <v>821</v>
      </c>
      <c r="B822" s="211">
        <v>11</v>
      </c>
      <c r="C822" s="212" t="s">
        <v>9184</v>
      </c>
      <c r="D822" s="212" t="s">
        <v>9185</v>
      </c>
      <c r="E822" s="212" t="s">
        <v>886</v>
      </c>
      <c r="F822" s="212" t="s">
        <v>9186</v>
      </c>
      <c r="G822" s="212" t="s">
        <v>9187</v>
      </c>
      <c r="H822" s="212" t="s">
        <v>3048</v>
      </c>
      <c r="I822" s="213" t="str">
        <f t="shared" si="24"/>
        <v>รพช.</v>
      </c>
      <c r="J822" s="211" t="s">
        <v>3100</v>
      </c>
      <c r="K822" s="214">
        <v>41</v>
      </c>
      <c r="L822" s="212" t="s">
        <v>9068</v>
      </c>
      <c r="M822" s="212" t="s">
        <v>68</v>
      </c>
      <c r="N822" s="212" t="s">
        <v>9188</v>
      </c>
      <c r="O822" s="212" t="s">
        <v>9189</v>
      </c>
      <c r="P822" s="212" t="s">
        <v>9190</v>
      </c>
      <c r="Q822" s="212" t="s">
        <v>9191</v>
      </c>
      <c r="R822" s="212" t="s">
        <v>3146</v>
      </c>
      <c r="S822" s="210" t="str">
        <f t="shared" si="25"/>
        <v>11 / สุราษฎร์ธานี  / รพช. / F2</v>
      </c>
    </row>
    <row r="823" spans="1:19" hidden="1" x14ac:dyDescent="0.6">
      <c r="A823" s="99">
        <f>COUNTA($E$2:E823)</f>
        <v>822</v>
      </c>
      <c r="B823" s="211">
        <v>11</v>
      </c>
      <c r="C823" s="212" t="s">
        <v>9192</v>
      </c>
      <c r="D823" s="212" t="s">
        <v>9193</v>
      </c>
      <c r="E823" s="212" t="s">
        <v>891</v>
      </c>
      <c r="F823" s="212" t="s">
        <v>9194</v>
      </c>
      <c r="G823" s="212" t="s">
        <v>9195</v>
      </c>
      <c r="H823" s="212" t="s">
        <v>3048</v>
      </c>
      <c r="I823" s="213" t="str">
        <f t="shared" si="24"/>
        <v>รพช.</v>
      </c>
      <c r="J823" s="211" t="s">
        <v>3076</v>
      </c>
      <c r="K823" s="214">
        <v>60</v>
      </c>
      <c r="L823" s="212" t="s">
        <v>9068</v>
      </c>
      <c r="M823" s="212" t="s">
        <v>68</v>
      </c>
      <c r="N823" s="212" t="s">
        <v>9196</v>
      </c>
      <c r="O823" s="212" t="s">
        <v>9197</v>
      </c>
      <c r="P823" s="212" t="s">
        <v>9198</v>
      </c>
      <c r="Q823" s="212" t="s">
        <v>9199</v>
      </c>
      <c r="R823" s="212" t="s">
        <v>3054</v>
      </c>
      <c r="S823" s="210" t="str">
        <f t="shared" si="25"/>
        <v>11 / สุราษฎร์ธานี  / รพช. / F1</v>
      </c>
    </row>
    <row r="824" spans="1:19" hidden="1" x14ac:dyDescent="0.6">
      <c r="A824" s="99">
        <f>COUNTA($E$2:E824)</f>
        <v>823</v>
      </c>
      <c r="B824" s="211">
        <v>11</v>
      </c>
      <c r="C824" s="212" t="s">
        <v>9200</v>
      </c>
      <c r="D824" s="212" t="s">
        <v>9201</v>
      </c>
      <c r="E824" s="212" t="s">
        <v>892</v>
      </c>
      <c r="F824" s="212" t="s">
        <v>9202</v>
      </c>
      <c r="G824" s="212" t="s">
        <v>9203</v>
      </c>
      <c r="H824" s="212" t="s">
        <v>3048</v>
      </c>
      <c r="I824" s="213" t="str">
        <f t="shared" si="24"/>
        <v>รพช.</v>
      </c>
      <c r="J824" s="211" t="s">
        <v>3100</v>
      </c>
      <c r="K824" s="214">
        <v>60</v>
      </c>
      <c r="L824" s="212" t="s">
        <v>9068</v>
      </c>
      <c r="M824" s="212" t="s">
        <v>68</v>
      </c>
      <c r="N824" s="212" t="s">
        <v>9100</v>
      </c>
      <c r="O824" s="212" t="s">
        <v>9101</v>
      </c>
      <c r="P824" s="212" t="s">
        <v>9204</v>
      </c>
      <c r="Q824" s="212" t="s">
        <v>9205</v>
      </c>
      <c r="R824" s="212" t="s">
        <v>3146</v>
      </c>
      <c r="S824" s="210" t="str">
        <f t="shared" si="25"/>
        <v>11 / สุราษฎร์ธานี  / รพช. / F2</v>
      </c>
    </row>
    <row r="825" spans="1:19" hidden="1" x14ac:dyDescent="0.6">
      <c r="A825" s="99">
        <f>COUNTA($E$2:E825)</f>
        <v>824</v>
      </c>
      <c r="B825" s="211">
        <v>11</v>
      </c>
      <c r="C825" s="212" t="s">
        <v>9206</v>
      </c>
      <c r="D825" s="212" t="s">
        <v>9207</v>
      </c>
      <c r="E825" s="212" t="s">
        <v>895</v>
      </c>
      <c r="F825" s="212" t="s">
        <v>9208</v>
      </c>
      <c r="G825" s="212" t="s">
        <v>9209</v>
      </c>
      <c r="H825" s="212" t="s">
        <v>3048</v>
      </c>
      <c r="I825" s="213" t="str">
        <f t="shared" si="24"/>
        <v>รพช.</v>
      </c>
      <c r="J825" s="211" t="s">
        <v>3100</v>
      </c>
      <c r="K825" s="214">
        <v>30</v>
      </c>
      <c r="L825" s="212" t="s">
        <v>9068</v>
      </c>
      <c r="M825" s="212" t="s">
        <v>68</v>
      </c>
      <c r="N825" s="212" t="s">
        <v>9210</v>
      </c>
      <c r="O825" s="212" t="s">
        <v>9211</v>
      </c>
      <c r="P825" s="212" t="s">
        <v>9212</v>
      </c>
      <c r="Q825" s="212" t="s">
        <v>9213</v>
      </c>
      <c r="R825" s="212" t="s">
        <v>3121</v>
      </c>
      <c r="S825" s="210" t="str">
        <f t="shared" si="25"/>
        <v>11 / สุราษฎร์ธานี  / รพช. / F2</v>
      </c>
    </row>
    <row r="826" spans="1:19" hidden="1" x14ac:dyDescent="0.6">
      <c r="A826" s="99">
        <f>COUNTA($E$2:E826)</f>
        <v>825</v>
      </c>
      <c r="B826" s="211">
        <v>11</v>
      </c>
      <c r="C826" s="212" t="s">
        <v>9214</v>
      </c>
      <c r="D826" s="212" t="s">
        <v>9215</v>
      </c>
      <c r="E826" s="212" t="s">
        <v>2007</v>
      </c>
      <c r="F826" s="212" t="s">
        <v>9216</v>
      </c>
      <c r="G826" s="212" t="s">
        <v>9217</v>
      </c>
      <c r="H826" s="212" t="s">
        <v>3048</v>
      </c>
      <c r="I826" s="213" t="str">
        <f t="shared" si="24"/>
        <v>รพช.</v>
      </c>
      <c r="J826" s="211" t="s">
        <v>3183</v>
      </c>
      <c r="K826" s="214">
        <v>10</v>
      </c>
      <c r="L826" s="212" t="s">
        <v>9068</v>
      </c>
      <c r="M826" s="212" t="s">
        <v>68</v>
      </c>
      <c r="N826" s="212" t="s">
        <v>9123</v>
      </c>
      <c r="O826" s="212" t="s">
        <v>9124</v>
      </c>
      <c r="P826" s="212" t="s">
        <v>9218</v>
      </c>
      <c r="Q826" s="212" t="s">
        <v>9219</v>
      </c>
      <c r="R826" s="212" t="s">
        <v>3208</v>
      </c>
      <c r="S826" s="210" t="str">
        <f t="shared" si="25"/>
        <v>11 / สุราษฎร์ธานี  / รพช. / F3</v>
      </c>
    </row>
    <row r="827" spans="1:19" hidden="1" x14ac:dyDescent="0.6">
      <c r="A827" s="99">
        <f>COUNTA($E$2:E827)</f>
        <v>826</v>
      </c>
      <c r="B827" s="211">
        <v>12</v>
      </c>
      <c r="C827" s="212" t="s">
        <v>9220</v>
      </c>
      <c r="D827" s="212" t="s">
        <v>9221</v>
      </c>
      <c r="E827" s="212" t="s">
        <v>897</v>
      </c>
      <c r="F827" s="212" t="s">
        <v>9222</v>
      </c>
      <c r="G827" s="212" t="s">
        <v>9223</v>
      </c>
      <c r="H827" s="212" t="s">
        <v>3036</v>
      </c>
      <c r="I827" s="213" t="str">
        <f t="shared" si="24"/>
        <v>รพศ.</v>
      </c>
      <c r="J827" s="211" t="s">
        <v>3037</v>
      </c>
      <c r="K827" s="214">
        <v>553</v>
      </c>
      <c r="L827" s="212" t="s">
        <v>9224</v>
      </c>
      <c r="M827" s="212" t="s">
        <v>69</v>
      </c>
      <c r="N827" s="212" t="s">
        <v>9225</v>
      </c>
      <c r="O827" s="212" t="s">
        <v>9226</v>
      </c>
      <c r="P827" s="212" t="s">
        <v>9227</v>
      </c>
      <c r="Q827" s="212" t="s">
        <v>9228</v>
      </c>
      <c r="R827" s="212" t="s">
        <v>3043</v>
      </c>
      <c r="S827" s="210" t="str">
        <f t="shared" si="25"/>
        <v>12 / ตรัง  / รพศ. / A</v>
      </c>
    </row>
    <row r="828" spans="1:19" hidden="1" x14ac:dyDescent="0.6">
      <c r="A828" s="99">
        <f>COUNTA($E$2:E828)</f>
        <v>827</v>
      </c>
      <c r="B828" s="211">
        <v>12</v>
      </c>
      <c r="C828" s="212" t="s">
        <v>9229</v>
      </c>
      <c r="D828" s="212" t="s">
        <v>9230</v>
      </c>
      <c r="E828" s="212" t="s">
        <v>902</v>
      </c>
      <c r="F828" s="212" t="s">
        <v>9231</v>
      </c>
      <c r="G828" s="212" t="s">
        <v>9232</v>
      </c>
      <c r="H828" s="212" t="s">
        <v>3048</v>
      </c>
      <c r="I828" s="213" t="str">
        <f t="shared" si="24"/>
        <v>รพช.</v>
      </c>
      <c r="J828" s="211" t="s">
        <v>3049</v>
      </c>
      <c r="K828" s="214">
        <v>100</v>
      </c>
      <c r="L828" s="212" t="s">
        <v>9224</v>
      </c>
      <c r="M828" s="212" t="s">
        <v>69</v>
      </c>
      <c r="N828" s="212" t="s">
        <v>9233</v>
      </c>
      <c r="O828" s="212" t="s">
        <v>9234</v>
      </c>
      <c r="P828" s="212" t="s">
        <v>9235</v>
      </c>
      <c r="Q828" s="212" t="s">
        <v>9236</v>
      </c>
      <c r="R828" s="212" t="s">
        <v>3208</v>
      </c>
      <c r="S828" s="210" t="str">
        <f t="shared" si="25"/>
        <v>12 / ตรัง  / รพช. / M2</v>
      </c>
    </row>
    <row r="829" spans="1:19" hidden="1" x14ac:dyDescent="0.6">
      <c r="A829" s="99">
        <f>COUNTA($E$2:E829)</f>
        <v>828</v>
      </c>
      <c r="B829" s="211">
        <v>12</v>
      </c>
      <c r="C829" s="212" t="s">
        <v>9237</v>
      </c>
      <c r="D829" s="212" t="s">
        <v>9238</v>
      </c>
      <c r="E829" s="212" t="s">
        <v>898</v>
      </c>
      <c r="F829" s="212" t="s">
        <v>9239</v>
      </c>
      <c r="G829" s="212" t="s">
        <v>9240</v>
      </c>
      <c r="H829" s="212" t="s">
        <v>3048</v>
      </c>
      <c r="I829" s="213" t="str">
        <f t="shared" si="24"/>
        <v>รพช.</v>
      </c>
      <c r="J829" s="211" t="s">
        <v>3076</v>
      </c>
      <c r="K829" s="214">
        <v>95</v>
      </c>
      <c r="L829" s="212" t="s">
        <v>9224</v>
      </c>
      <c r="M829" s="212" t="s">
        <v>69</v>
      </c>
      <c r="N829" s="212" t="s">
        <v>9241</v>
      </c>
      <c r="O829" s="212" t="s">
        <v>9242</v>
      </c>
      <c r="P829" s="212" t="s">
        <v>9243</v>
      </c>
      <c r="Q829" s="212" t="s">
        <v>9244</v>
      </c>
      <c r="R829" s="212" t="s">
        <v>3208</v>
      </c>
      <c r="S829" s="210" t="str">
        <f t="shared" si="25"/>
        <v>12 / ตรัง  / รพช. / F1</v>
      </c>
    </row>
    <row r="830" spans="1:19" hidden="1" x14ac:dyDescent="0.6">
      <c r="A830" s="99">
        <f>COUNTA($E$2:E830)</f>
        <v>829</v>
      </c>
      <c r="B830" s="211">
        <v>12</v>
      </c>
      <c r="C830" s="212" t="s">
        <v>9245</v>
      </c>
      <c r="D830" s="212" t="s">
        <v>9246</v>
      </c>
      <c r="E830" s="212" t="s">
        <v>899</v>
      </c>
      <c r="F830" s="212" t="s">
        <v>9247</v>
      </c>
      <c r="G830" s="212" t="s">
        <v>9248</v>
      </c>
      <c r="H830" s="212" t="s">
        <v>3048</v>
      </c>
      <c r="I830" s="213" t="str">
        <f t="shared" si="24"/>
        <v>รพช.</v>
      </c>
      <c r="J830" s="211" t="s">
        <v>3076</v>
      </c>
      <c r="K830" s="214">
        <v>94</v>
      </c>
      <c r="L830" s="212" t="s">
        <v>9224</v>
      </c>
      <c r="M830" s="212" t="s">
        <v>69</v>
      </c>
      <c r="N830" s="212" t="s">
        <v>9249</v>
      </c>
      <c r="O830" s="212" t="s">
        <v>9250</v>
      </c>
      <c r="P830" s="212" t="s">
        <v>9251</v>
      </c>
      <c r="Q830" s="212" t="s">
        <v>9250</v>
      </c>
      <c r="R830" s="212" t="s">
        <v>3113</v>
      </c>
      <c r="S830" s="210" t="str">
        <f t="shared" si="25"/>
        <v>12 / ตรัง  / รพช. / F1</v>
      </c>
    </row>
    <row r="831" spans="1:19" hidden="1" x14ac:dyDescent="0.6">
      <c r="A831" s="99">
        <f>COUNTA($E$2:E831)</f>
        <v>830</v>
      </c>
      <c r="B831" s="211">
        <v>12</v>
      </c>
      <c r="C831" s="212" t="s">
        <v>9252</v>
      </c>
      <c r="D831" s="212" t="s">
        <v>9253</v>
      </c>
      <c r="E831" s="212" t="s">
        <v>904</v>
      </c>
      <c r="F831" s="212" t="s">
        <v>9254</v>
      </c>
      <c r="G831" s="212" t="s">
        <v>9255</v>
      </c>
      <c r="H831" s="212" t="s">
        <v>3048</v>
      </c>
      <c r="I831" s="213" t="str">
        <f t="shared" si="24"/>
        <v>รพช.</v>
      </c>
      <c r="J831" s="211" t="s">
        <v>3100</v>
      </c>
      <c r="K831" s="214">
        <v>60</v>
      </c>
      <c r="L831" s="212" t="s">
        <v>9224</v>
      </c>
      <c r="M831" s="212" t="s">
        <v>69</v>
      </c>
      <c r="N831" s="212" t="s">
        <v>9256</v>
      </c>
      <c r="O831" s="212" t="s">
        <v>9257</v>
      </c>
      <c r="P831" s="212" t="s">
        <v>9258</v>
      </c>
      <c r="Q831" s="212" t="s">
        <v>9259</v>
      </c>
      <c r="R831" s="212" t="s">
        <v>3208</v>
      </c>
      <c r="S831" s="210" t="str">
        <f t="shared" si="25"/>
        <v>12 / ตรัง  / รพช. / F2</v>
      </c>
    </row>
    <row r="832" spans="1:19" hidden="1" x14ac:dyDescent="0.6">
      <c r="A832" s="99">
        <f>COUNTA($E$2:E832)</f>
        <v>831</v>
      </c>
      <c r="B832" s="211">
        <v>12</v>
      </c>
      <c r="C832" s="212" t="s">
        <v>9260</v>
      </c>
      <c r="D832" s="212" t="s">
        <v>9261</v>
      </c>
      <c r="E832" s="212" t="s">
        <v>900</v>
      </c>
      <c r="F832" s="212" t="s">
        <v>9262</v>
      </c>
      <c r="G832" s="212" t="s">
        <v>9263</v>
      </c>
      <c r="H832" s="212" t="s">
        <v>3048</v>
      </c>
      <c r="I832" s="213" t="str">
        <f t="shared" si="24"/>
        <v>รพช.</v>
      </c>
      <c r="J832" s="211" t="s">
        <v>3100</v>
      </c>
      <c r="K832" s="214">
        <v>47</v>
      </c>
      <c r="L832" s="212" t="s">
        <v>9224</v>
      </c>
      <c r="M832" s="212" t="s">
        <v>69</v>
      </c>
      <c r="N832" s="212" t="s">
        <v>9264</v>
      </c>
      <c r="O832" s="212" t="s">
        <v>9265</v>
      </c>
      <c r="P832" s="212" t="s">
        <v>9266</v>
      </c>
      <c r="Q832" s="212" t="s">
        <v>9205</v>
      </c>
      <c r="R832" s="212" t="s">
        <v>3054</v>
      </c>
      <c r="S832" s="210" t="str">
        <f t="shared" si="25"/>
        <v>12 / ตรัง  / รพช. / F2</v>
      </c>
    </row>
    <row r="833" spans="1:19" hidden="1" x14ac:dyDescent="0.6">
      <c r="A833" s="99">
        <f>COUNTA($E$2:E833)</f>
        <v>832</v>
      </c>
      <c r="B833" s="211">
        <v>12</v>
      </c>
      <c r="C833" s="212" t="s">
        <v>9267</v>
      </c>
      <c r="D833" s="212" t="s">
        <v>9268</v>
      </c>
      <c r="E833" s="212" t="s">
        <v>905</v>
      </c>
      <c r="F833" s="212" t="s">
        <v>9269</v>
      </c>
      <c r="G833" s="212" t="s">
        <v>9270</v>
      </c>
      <c r="H833" s="212" t="s">
        <v>3048</v>
      </c>
      <c r="I833" s="213" t="str">
        <f t="shared" si="24"/>
        <v>รพช.</v>
      </c>
      <c r="J833" s="211" t="s">
        <v>3100</v>
      </c>
      <c r="K833" s="214">
        <v>49</v>
      </c>
      <c r="L833" s="212" t="s">
        <v>9224</v>
      </c>
      <c r="M833" s="212" t="s">
        <v>69</v>
      </c>
      <c r="N833" s="212" t="s">
        <v>9271</v>
      </c>
      <c r="O833" s="212" t="s">
        <v>9272</v>
      </c>
      <c r="P833" s="212" t="s">
        <v>9273</v>
      </c>
      <c r="Q833" s="212" t="s">
        <v>9274</v>
      </c>
      <c r="R833" s="212" t="s">
        <v>3043</v>
      </c>
      <c r="S833" s="210" t="str">
        <f t="shared" si="25"/>
        <v>12 / ตรัง  / รพช. / F2</v>
      </c>
    </row>
    <row r="834" spans="1:19" hidden="1" x14ac:dyDescent="0.6">
      <c r="A834" s="99">
        <f>COUNTA($E$2:E834)</f>
        <v>833</v>
      </c>
      <c r="B834" s="211">
        <v>12</v>
      </c>
      <c r="C834" s="212" t="s">
        <v>9275</v>
      </c>
      <c r="D834" s="212" t="s">
        <v>9276</v>
      </c>
      <c r="E834" s="212" t="s">
        <v>903</v>
      </c>
      <c r="F834" s="212" t="s">
        <v>9277</v>
      </c>
      <c r="G834" s="212" t="s">
        <v>9278</v>
      </c>
      <c r="H834" s="212" t="s">
        <v>3048</v>
      </c>
      <c r="I834" s="213" t="str">
        <f t="shared" si="24"/>
        <v>รพช.</v>
      </c>
      <c r="J834" s="211" t="s">
        <v>3100</v>
      </c>
      <c r="K834" s="214">
        <v>34</v>
      </c>
      <c r="L834" s="212" t="s">
        <v>9224</v>
      </c>
      <c r="M834" s="212" t="s">
        <v>69</v>
      </c>
      <c r="N834" s="212" t="s">
        <v>9279</v>
      </c>
      <c r="O834" s="212" t="s">
        <v>9280</v>
      </c>
      <c r="P834" s="212" t="s">
        <v>9281</v>
      </c>
      <c r="Q834" s="212" t="s">
        <v>9282</v>
      </c>
      <c r="R834" s="212" t="s">
        <v>3300</v>
      </c>
      <c r="S834" s="210" t="str">
        <f t="shared" si="25"/>
        <v>12 / ตรัง  / รพช. / F2</v>
      </c>
    </row>
    <row r="835" spans="1:19" hidden="1" x14ac:dyDescent="0.6">
      <c r="A835" s="99">
        <f>COUNTA($E$2:E835)</f>
        <v>834</v>
      </c>
      <c r="B835" s="211">
        <v>12</v>
      </c>
      <c r="C835" s="212" t="s">
        <v>9283</v>
      </c>
      <c r="D835" s="212" t="s">
        <v>9284</v>
      </c>
      <c r="E835" s="212" t="s">
        <v>901</v>
      </c>
      <c r="F835" s="212" t="s">
        <v>9285</v>
      </c>
      <c r="G835" s="212" t="s">
        <v>9286</v>
      </c>
      <c r="H835" s="212" t="s">
        <v>3048</v>
      </c>
      <c r="I835" s="213" t="str">
        <f t="shared" ref="I835:I898" si="26">IF(H835="โรงพยาบาลศูนย์","รพศ.",IF(H835="โรงพยาบาลชุมชน","รพช.","รพท."))</f>
        <v>รพช.</v>
      </c>
      <c r="J835" s="211" t="s">
        <v>3100</v>
      </c>
      <c r="K835" s="214">
        <v>49</v>
      </c>
      <c r="L835" s="212" t="s">
        <v>9224</v>
      </c>
      <c r="M835" s="212" t="s">
        <v>69</v>
      </c>
      <c r="N835" s="212" t="s">
        <v>9287</v>
      </c>
      <c r="O835" s="212" t="s">
        <v>9288</v>
      </c>
      <c r="P835" s="212" t="s">
        <v>9289</v>
      </c>
      <c r="Q835" s="212" t="s">
        <v>9290</v>
      </c>
      <c r="R835" s="212" t="s">
        <v>3113</v>
      </c>
      <c r="S835" s="210" t="str">
        <f t="shared" ref="S835:S898" si="27">CONCATENATE(B835," / ",M835," "," / ",I835," / ",J835)</f>
        <v>12 / ตรัง  / รพช. / F2</v>
      </c>
    </row>
    <row r="836" spans="1:19" hidden="1" x14ac:dyDescent="0.6">
      <c r="A836" s="99">
        <f>COUNTA($E$2:E836)</f>
        <v>835</v>
      </c>
      <c r="B836" s="211">
        <v>12</v>
      </c>
      <c r="C836" s="212" t="s">
        <v>9291</v>
      </c>
      <c r="D836" s="212" t="s">
        <v>9292</v>
      </c>
      <c r="E836" s="212" t="s">
        <v>906</v>
      </c>
      <c r="F836" s="212" t="s">
        <v>9293</v>
      </c>
      <c r="G836" s="212" t="s">
        <v>9294</v>
      </c>
      <c r="H836" s="212" t="s">
        <v>3048</v>
      </c>
      <c r="I836" s="213" t="str">
        <f t="shared" si="26"/>
        <v>รพช.</v>
      </c>
      <c r="J836" s="211" t="s">
        <v>3100</v>
      </c>
      <c r="K836" s="214">
        <v>36</v>
      </c>
      <c r="L836" s="212" t="s">
        <v>9224</v>
      </c>
      <c r="M836" s="212" t="s">
        <v>69</v>
      </c>
      <c r="N836" s="212" t="s">
        <v>9295</v>
      </c>
      <c r="O836" s="212" t="s">
        <v>9296</v>
      </c>
      <c r="P836" s="212" t="s">
        <v>9297</v>
      </c>
      <c r="Q836" s="212" t="s">
        <v>9296</v>
      </c>
      <c r="R836" s="212" t="s">
        <v>3232</v>
      </c>
      <c r="S836" s="210" t="str">
        <f t="shared" si="27"/>
        <v>12 / ตรัง  / รพช. / F2</v>
      </c>
    </row>
    <row r="837" spans="1:19" hidden="1" x14ac:dyDescent="0.6">
      <c r="A837" s="99">
        <f>COUNTA($E$2:E837)</f>
        <v>836</v>
      </c>
      <c r="B837" s="211">
        <v>12</v>
      </c>
      <c r="C837" s="212" t="s">
        <v>9298</v>
      </c>
      <c r="D837" s="212" t="s">
        <v>9299</v>
      </c>
      <c r="E837" s="212" t="s">
        <v>907</v>
      </c>
      <c r="F837" s="212" t="s">
        <v>9300</v>
      </c>
      <c r="G837" s="212" t="s">
        <v>9301</v>
      </c>
      <c r="H837" s="212" t="s">
        <v>3202</v>
      </c>
      <c r="I837" s="213" t="str">
        <f t="shared" si="26"/>
        <v>รพท.</v>
      </c>
      <c r="J837" s="211" t="s">
        <v>3387</v>
      </c>
      <c r="K837" s="214">
        <v>407</v>
      </c>
      <c r="L837" s="212" t="s">
        <v>9302</v>
      </c>
      <c r="M837" s="212" t="s">
        <v>70</v>
      </c>
      <c r="N837" s="212" t="s">
        <v>9303</v>
      </c>
      <c r="O837" s="212" t="s">
        <v>9304</v>
      </c>
      <c r="P837" s="212" t="s">
        <v>9305</v>
      </c>
      <c r="Q837" s="212" t="s">
        <v>9306</v>
      </c>
      <c r="R837" s="212" t="s">
        <v>3043</v>
      </c>
      <c r="S837" s="210" t="str">
        <f t="shared" si="27"/>
        <v>12 / นราธิวาส  / รพท. / S</v>
      </c>
    </row>
    <row r="838" spans="1:19" hidden="1" x14ac:dyDescent="0.6">
      <c r="A838" s="99">
        <f>COUNTA($E$2:E838)</f>
        <v>837</v>
      </c>
      <c r="B838" s="211">
        <v>12</v>
      </c>
      <c r="C838" s="212" t="s">
        <v>9307</v>
      </c>
      <c r="D838" s="212" t="s">
        <v>9308</v>
      </c>
      <c r="E838" s="212" t="s">
        <v>908</v>
      </c>
      <c r="F838" s="212" t="s">
        <v>9309</v>
      </c>
      <c r="G838" s="212" t="s">
        <v>9310</v>
      </c>
      <c r="H838" s="212" t="s">
        <v>3202</v>
      </c>
      <c r="I838" s="213" t="str">
        <f t="shared" si="26"/>
        <v>รพท.</v>
      </c>
      <c r="J838" s="211" t="s">
        <v>3203</v>
      </c>
      <c r="K838" s="214">
        <v>227</v>
      </c>
      <c r="L838" s="212" t="s">
        <v>9302</v>
      </c>
      <c r="M838" s="212" t="s">
        <v>70</v>
      </c>
      <c r="N838" s="212" t="s">
        <v>9311</v>
      </c>
      <c r="O838" s="212" t="s">
        <v>9312</v>
      </c>
      <c r="P838" s="212" t="s">
        <v>9313</v>
      </c>
      <c r="Q838" s="212" t="s">
        <v>9312</v>
      </c>
      <c r="R838" s="212" t="s">
        <v>3043</v>
      </c>
      <c r="S838" s="210" t="str">
        <f t="shared" si="27"/>
        <v>12 / นราธิวาส  / รพท. / M1</v>
      </c>
    </row>
    <row r="839" spans="1:19" hidden="1" x14ac:dyDescent="0.6">
      <c r="A839" s="99">
        <f>COUNTA($E$2:E839)</f>
        <v>838</v>
      </c>
      <c r="B839" s="211">
        <v>12</v>
      </c>
      <c r="C839" s="212" t="s">
        <v>9314</v>
      </c>
      <c r="D839" s="212" t="s">
        <v>9315</v>
      </c>
      <c r="E839" s="212" t="s">
        <v>909</v>
      </c>
      <c r="F839" s="212" t="s">
        <v>9316</v>
      </c>
      <c r="G839" s="212" t="s">
        <v>9317</v>
      </c>
      <c r="H839" s="212" t="s">
        <v>3048</v>
      </c>
      <c r="I839" s="213" t="str">
        <f t="shared" si="26"/>
        <v>รพช.</v>
      </c>
      <c r="J839" s="211" t="s">
        <v>3076</v>
      </c>
      <c r="K839" s="214">
        <v>117</v>
      </c>
      <c r="L839" s="212" t="s">
        <v>9302</v>
      </c>
      <c r="M839" s="212" t="s">
        <v>70</v>
      </c>
      <c r="N839" s="212" t="s">
        <v>9318</v>
      </c>
      <c r="O839" s="212" t="s">
        <v>9319</v>
      </c>
      <c r="P839" s="212" t="s">
        <v>9320</v>
      </c>
      <c r="Q839" s="212" t="s">
        <v>9321</v>
      </c>
      <c r="R839" s="212" t="s">
        <v>3121</v>
      </c>
      <c r="S839" s="210" t="str">
        <f t="shared" si="27"/>
        <v>12 / นราธิวาส  / รพช. / F1</v>
      </c>
    </row>
    <row r="840" spans="1:19" hidden="1" x14ac:dyDescent="0.6">
      <c r="A840" s="99">
        <f>COUNTA($E$2:E840)</f>
        <v>839</v>
      </c>
      <c r="B840" s="211">
        <v>12</v>
      </c>
      <c r="C840" s="212" t="s">
        <v>9322</v>
      </c>
      <c r="D840" s="212" t="s">
        <v>9323</v>
      </c>
      <c r="E840" s="212" t="s">
        <v>911</v>
      </c>
      <c r="F840" s="212" t="s">
        <v>9324</v>
      </c>
      <c r="G840" s="212" t="s">
        <v>9325</v>
      </c>
      <c r="H840" s="212" t="s">
        <v>3048</v>
      </c>
      <c r="I840" s="213" t="str">
        <f t="shared" si="26"/>
        <v>รพช.</v>
      </c>
      <c r="J840" s="211" t="s">
        <v>3076</v>
      </c>
      <c r="K840" s="214">
        <v>130</v>
      </c>
      <c r="L840" s="212" t="s">
        <v>9302</v>
      </c>
      <c r="M840" s="212" t="s">
        <v>70</v>
      </c>
      <c r="N840" s="212" t="s">
        <v>9326</v>
      </c>
      <c r="O840" s="212" t="s">
        <v>9327</v>
      </c>
      <c r="P840" s="212" t="s">
        <v>9328</v>
      </c>
      <c r="Q840" s="212" t="s">
        <v>9329</v>
      </c>
      <c r="R840" s="212" t="s">
        <v>3054</v>
      </c>
      <c r="S840" s="210" t="str">
        <f t="shared" si="27"/>
        <v>12 / นราธิวาส  / รพช. / F1</v>
      </c>
    </row>
    <row r="841" spans="1:19" hidden="1" x14ac:dyDescent="0.6">
      <c r="A841" s="99">
        <f>COUNTA($E$2:E841)</f>
        <v>840</v>
      </c>
      <c r="B841" s="211">
        <v>12</v>
      </c>
      <c r="C841" s="212" t="s">
        <v>9330</v>
      </c>
      <c r="D841" s="212" t="s">
        <v>9331</v>
      </c>
      <c r="E841" s="212" t="s">
        <v>917</v>
      </c>
      <c r="F841" s="212" t="s">
        <v>9332</v>
      </c>
      <c r="G841" s="212" t="s">
        <v>9333</v>
      </c>
      <c r="H841" s="212" t="s">
        <v>3048</v>
      </c>
      <c r="I841" s="213" t="str">
        <f t="shared" si="26"/>
        <v>รพช.</v>
      </c>
      <c r="J841" s="211" t="s">
        <v>3100</v>
      </c>
      <c r="K841" s="214">
        <v>68</v>
      </c>
      <c r="L841" s="212" t="s">
        <v>9302</v>
      </c>
      <c r="M841" s="212" t="s">
        <v>70</v>
      </c>
      <c r="N841" s="212" t="s">
        <v>9334</v>
      </c>
      <c r="O841" s="212" t="s">
        <v>9335</v>
      </c>
      <c r="P841" s="212" t="s">
        <v>9336</v>
      </c>
      <c r="Q841" s="212" t="s">
        <v>9335</v>
      </c>
      <c r="R841" s="212" t="s">
        <v>3208</v>
      </c>
      <c r="S841" s="210" t="str">
        <f t="shared" si="27"/>
        <v>12 / นราธิวาส  / รพช. / F2</v>
      </c>
    </row>
    <row r="842" spans="1:19" hidden="1" x14ac:dyDescent="0.6">
      <c r="A842" s="99">
        <f>COUNTA($E$2:E842)</f>
        <v>841</v>
      </c>
      <c r="B842" s="211">
        <v>12</v>
      </c>
      <c r="C842" s="212" t="s">
        <v>9337</v>
      </c>
      <c r="D842" s="212" t="s">
        <v>9338</v>
      </c>
      <c r="E842" s="212" t="s">
        <v>918</v>
      </c>
      <c r="F842" s="212" t="s">
        <v>9339</v>
      </c>
      <c r="G842" s="212" t="s">
        <v>9340</v>
      </c>
      <c r="H842" s="212" t="s">
        <v>3048</v>
      </c>
      <c r="I842" s="213" t="str">
        <f t="shared" si="26"/>
        <v>รพช.</v>
      </c>
      <c r="J842" s="211" t="s">
        <v>3100</v>
      </c>
      <c r="K842" s="214">
        <v>44</v>
      </c>
      <c r="L842" s="212" t="s">
        <v>9302</v>
      </c>
      <c r="M842" s="212" t="s">
        <v>70</v>
      </c>
      <c r="N842" s="212" t="s">
        <v>9341</v>
      </c>
      <c r="O842" s="212" t="s">
        <v>9342</v>
      </c>
      <c r="P842" s="212" t="s">
        <v>9343</v>
      </c>
      <c r="Q842" s="212" t="s">
        <v>9344</v>
      </c>
      <c r="R842" s="212" t="s">
        <v>3054</v>
      </c>
      <c r="S842" s="210" t="str">
        <f t="shared" si="27"/>
        <v>12 / นราธิวาส  / รพช. / F2</v>
      </c>
    </row>
    <row r="843" spans="1:19" hidden="1" x14ac:dyDescent="0.6">
      <c r="A843" s="99">
        <f>COUNTA($E$2:E843)</f>
        <v>842</v>
      </c>
      <c r="B843" s="211">
        <v>12</v>
      </c>
      <c r="C843" s="212" t="s">
        <v>9345</v>
      </c>
      <c r="D843" s="212" t="s">
        <v>9346</v>
      </c>
      <c r="E843" s="212" t="s">
        <v>910</v>
      </c>
      <c r="F843" s="212" t="s">
        <v>9347</v>
      </c>
      <c r="G843" s="212" t="s">
        <v>9348</v>
      </c>
      <c r="H843" s="212" t="s">
        <v>3048</v>
      </c>
      <c r="I843" s="213" t="str">
        <f t="shared" si="26"/>
        <v>รพช.</v>
      </c>
      <c r="J843" s="211" t="s">
        <v>3100</v>
      </c>
      <c r="K843" s="214">
        <v>68</v>
      </c>
      <c r="L843" s="212" t="s">
        <v>9302</v>
      </c>
      <c r="M843" s="212" t="s">
        <v>70</v>
      </c>
      <c r="N843" s="212" t="s">
        <v>9349</v>
      </c>
      <c r="O843" s="212" t="s">
        <v>9350</v>
      </c>
      <c r="P843" s="212" t="s">
        <v>9351</v>
      </c>
      <c r="Q843" s="212" t="s">
        <v>9350</v>
      </c>
      <c r="R843" s="212" t="s">
        <v>3054</v>
      </c>
      <c r="S843" s="210" t="str">
        <f t="shared" si="27"/>
        <v>12 / นราธิวาส  / รพช. / F2</v>
      </c>
    </row>
    <row r="844" spans="1:19" hidden="1" x14ac:dyDescent="0.6">
      <c r="A844" s="99">
        <f>COUNTA($E$2:E844)</f>
        <v>843</v>
      </c>
      <c r="B844" s="211">
        <v>12</v>
      </c>
      <c r="C844" s="212" t="s">
        <v>9352</v>
      </c>
      <c r="D844" s="212" t="s">
        <v>9353</v>
      </c>
      <c r="E844" s="212" t="s">
        <v>919</v>
      </c>
      <c r="F844" s="212" t="s">
        <v>9354</v>
      </c>
      <c r="G844" s="212" t="s">
        <v>9355</v>
      </c>
      <c r="H844" s="212" t="s">
        <v>3048</v>
      </c>
      <c r="I844" s="213" t="str">
        <f t="shared" si="26"/>
        <v>รพช.</v>
      </c>
      <c r="J844" s="211" t="s">
        <v>3100</v>
      </c>
      <c r="K844" s="214">
        <v>60</v>
      </c>
      <c r="L844" s="212" t="s">
        <v>9302</v>
      </c>
      <c r="M844" s="212" t="s">
        <v>70</v>
      </c>
      <c r="N844" s="212" t="s">
        <v>9356</v>
      </c>
      <c r="O844" s="212" t="s">
        <v>9357</v>
      </c>
      <c r="P844" s="212" t="s">
        <v>9358</v>
      </c>
      <c r="Q844" s="212" t="s">
        <v>9357</v>
      </c>
      <c r="R844" s="212" t="s">
        <v>3121</v>
      </c>
      <c r="S844" s="210" t="str">
        <f t="shared" si="27"/>
        <v>12 / นราธิวาส  / รพช. / F2</v>
      </c>
    </row>
    <row r="845" spans="1:19" hidden="1" x14ac:dyDescent="0.6">
      <c r="A845" s="99">
        <f>COUNTA($E$2:E845)</f>
        <v>844</v>
      </c>
      <c r="B845" s="211">
        <v>12</v>
      </c>
      <c r="C845" s="212" t="s">
        <v>9359</v>
      </c>
      <c r="D845" s="212" t="s">
        <v>9360</v>
      </c>
      <c r="E845" s="212" t="s">
        <v>912</v>
      </c>
      <c r="F845" s="212" t="s">
        <v>9361</v>
      </c>
      <c r="G845" s="212" t="s">
        <v>9362</v>
      </c>
      <c r="H845" s="212" t="s">
        <v>3048</v>
      </c>
      <c r="I845" s="213" t="str">
        <f t="shared" si="26"/>
        <v>รพช.</v>
      </c>
      <c r="J845" s="211" t="s">
        <v>3076</v>
      </c>
      <c r="K845" s="214">
        <v>82</v>
      </c>
      <c r="L845" s="212" t="s">
        <v>9302</v>
      </c>
      <c r="M845" s="212" t="s">
        <v>70</v>
      </c>
      <c r="N845" s="212" t="s">
        <v>9363</v>
      </c>
      <c r="O845" s="212" t="s">
        <v>9364</v>
      </c>
      <c r="P845" s="212" t="s">
        <v>9365</v>
      </c>
      <c r="Q845" s="212" t="s">
        <v>9364</v>
      </c>
      <c r="R845" s="212" t="s">
        <v>3208</v>
      </c>
      <c r="S845" s="210" t="str">
        <f t="shared" si="27"/>
        <v>12 / นราธิวาส  / รพช. / F1</v>
      </c>
    </row>
    <row r="846" spans="1:19" hidden="1" x14ac:dyDescent="0.6">
      <c r="A846" s="99">
        <f>COUNTA($E$2:E846)</f>
        <v>845</v>
      </c>
      <c r="B846" s="211">
        <v>12</v>
      </c>
      <c r="C846" s="212" t="s">
        <v>9366</v>
      </c>
      <c r="D846" s="212" t="s">
        <v>9367</v>
      </c>
      <c r="E846" s="212" t="s">
        <v>914</v>
      </c>
      <c r="F846" s="212" t="s">
        <v>9368</v>
      </c>
      <c r="G846" s="212" t="s">
        <v>9369</v>
      </c>
      <c r="H846" s="212" t="s">
        <v>3048</v>
      </c>
      <c r="I846" s="213" t="str">
        <f t="shared" si="26"/>
        <v>รพช.</v>
      </c>
      <c r="J846" s="211" t="s">
        <v>3100</v>
      </c>
      <c r="K846" s="214">
        <v>60</v>
      </c>
      <c r="L846" s="212" t="s">
        <v>9302</v>
      </c>
      <c r="M846" s="212" t="s">
        <v>70</v>
      </c>
      <c r="N846" s="212" t="s">
        <v>9370</v>
      </c>
      <c r="O846" s="212" t="s">
        <v>9371</v>
      </c>
      <c r="P846" s="212" t="s">
        <v>9372</v>
      </c>
      <c r="Q846" s="212" t="s">
        <v>9371</v>
      </c>
      <c r="R846" s="212" t="s">
        <v>3300</v>
      </c>
      <c r="S846" s="210" t="str">
        <f t="shared" si="27"/>
        <v>12 / นราธิวาส  / รพช. / F2</v>
      </c>
    </row>
    <row r="847" spans="1:19" hidden="1" x14ac:dyDescent="0.6">
      <c r="A847" s="99">
        <f>COUNTA($E$2:E847)</f>
        <v>846</v>
      </c>
      <c r="B847" s="211">
        <v>12</v>
      </c>
      <c r="C847" s="212" t="s">
        <v>9373</v>
      </c>
      <c r="D847" s="212" t="s">
        <v>9374</v>
      </c>
      <c r="E847" s="212" t="s">
        <v>913</v>
      </c>
      <c r="F847" s="212" t="s">
        <v>9375</v>
      </c>
      <c r="G847" s="212" t="s">
        <v>9376</v>
      </c>
      <c r="H847" s="212" t="s">
        <v>3048</v>
      </c>
      <c r="I847" s="213" t="str">
        <f t="shared" si="26"/>
        <v>รพช.</v>
      </c>
      <c r="J847" s="211" t="s">
        <v>3100</v>
      </c>
      <c r="K847" s="214">
        <v>59</v>
      </c>
      <c r="L847" s="212" t="s">
        <v>9302</v>
      </c>
      <c r="M847" s="212" t="s">
        <v>70</v>
      </c>
      <c r="N847" s="212" t="s">
        <v>9377</v>
      </c>
      <c r="O847" s="212" t="s">
        <v>9378</v>
      </c>
      <c r="P847" s="212" t="s">
        <v>9379</v>
      </c>
      <c r="Q847" s="212" t="s">
        <v>9380</v>
      </c>
      <c r="R847" s="212" t="s">
        <v>3208</v>
      </c>
      <c r="S847" s="210" t="str">
        <f t="shared" si="27"/>
        <v>12 / นราธิวาส  / รพช. / F2</v>
      </c>
    </row>
    <row r="848" spans="1:19" hidden="1" x14ac:dyDescent="0.6">
      <c r="A848" s="99">
        <f>COUNTA($E$2:E848)</f>
        <v>847</v>
      </c>
      <c r="B848" s="211">
        <v>12</v>
      </c>
      <c r="C848" s="212" t="s">
        <v>9381</v>
      </c>
      <c r="D848" s="212" t="s">
        <v>9382</v>
      </c>
      <c r="E848" s="212" t="s">
        <v>915</v>
      </c>
      <c r="F848" s="212" t="s">
        <v>9383</v>
      </c>
      <c r="G848" s="212" t="s">
        <v>9384</v>
      </c>
      <c r="H848" s="212" t="s">
        <v>3048</v>
      </c>
      <c r="I848" s="213" t="str">
        <f t="shared" si="26"/>
        <v>รพช.</v>
      </c>
      <c r="J848" s="211" t="s">
        <v>3100</v>
      </c>
      <c r="K848" s="214">
        <v>35</v>
      </c>
      <c r="L848" s="212" t="s">
        <v>9302</v>
      </c>
      <c r="M848" s="212" t="s">
        <v>70</v>
      </c>
      <c r="N848" s="212" t="s">
        <v>9385</v>
      </c>
      <c r="O848" s="212" t="s">
        <v>9386</v>
      </c>
      <c r="P848" s="212" t="s">
        <v>9387</v>
      </c>
      <c r="Q848" s="212" t="s">
        <v>9388</v>
      </c>
      <c r="R848" s="212" t="s">
        <v>3113</v>
      </c>
      <c r="S848" s="210" t="str">
        <f t="shared" si="27"/>
        <v>12 / นราธิวาส  / รพช. / F2</v>
      </c>
    </row>
    <row r="849" spans="1:19" hidden="1" x14ac:dyDescent="0.6">
      <c r="A849" s="99">
        <f>COUNTA($E$2:E849)</f>
        <v>848</v>
      </c>
      <c r="B849" s="211">
        <v>12</v>
      </c>
      <c r="C849" s="212" t="s">
        <v>9389</v>
      </c>
      <c r="D849" s="212" t="s">
        <v>9390</v>
      </c>
      <c r="E849" s="212" t="s">
        <v>916</v>
      </c>
      <c r="F849" s="212" t="s">
        <v>9391</v>
      </c>
      <c r="G849" s="212" t="s">
        <v>9392</v>
      </c>
      <c r="H849" s="212" t="s">
        <v>3048</v>
      </c>
      <c r="I849" s="213" t="str">
        <f t="shared" si="26"/>
        <v>รพช.</v>
      </c>
      <c r="J849" s="211" t="s">
        <v>3100</v>
      </c>
      <c r="K849" s="214">
        <v>41</v>
      </c>
      <c r="L849" s="212" t="s">
        <v>9302</v>
      </c>
      <c r="M849" s="212" t="s">
        <v>70</v>
      </c>
      <c r="N849" s="212" t="s">
        <v>9393</v>
      </c>
      <c r="O849" s="212" t="s">
        <v>9394</v>
      </c>
      <c r="P849" s="212" t="s">
        <v>9395</v>
      </c>
      <c r="Q849" s="212" t="s">
        <v>9396</v>
      </c>
      <c r="R849" s="212" t="s">
        <v>3054</v>
      </c>
      <c r="S849" s="210" t="str">
        <f t="shared" si="27"/>
        <v>12 / นราธิวาส  / รพช. / F2</v>
      </c>
    </row>
    <row r="850" spans="1:19" hidden="1" x14ac:dyDescent="0.6">
      <c r="A850" s="99">
        <f>COUNTA($E$2:E850)</f>
        <v>849</v>
      </c>
      <c r="B850" s="211">
        <v>12</v>
      </c>
      <c r="C850" s="212" t="s">
        <v>9397</v>
      </c>
      <c r="D850" s="212" t="s">
        <v>9398</v>
      </c>
      <c r="E850" s="212" t="s">
        <v>920</v>
      </c>
      <c r="F850" s="212" t="s">
        <v>9399</v>
      </c>
      <c r="G850" s="212" t="s">
        <v>9400</v>
      </c>
      <c r="H850" s="212" t="s">
        <v>3202</v>
      </c>
      <c r="I850" s="213" t="str">
        <f t="shared" si="26"/>
        <v>รพท.</v>
      </c>
      <c r="J850" s="211" t="s">
        <v>3387</v>
      </c>
      <c r="K850" s="214">
        <v>504</v>
      </c>
      <c r="L850" s="212" t="s">
        <v>9401</v>
      </c>
      <c r="M850" s="212" t="s">
        <v>71</v>
      </c>
      <c r="N850" s="212" t="s">
        <v>9402</v>
      </c>
      <c r="O850" s="212" t="s">
        <v>9403</v>
      </c>
      <c r="P850" s="212" t="s">
        <v>9404</v>
      </c>
      <c r="Q850" s="212" t="s">
        <v>9405</v>
      </c>
      <c r="R850" s="212" t="s">
        <v>3043</v>
      </c>
      <c r="S850" s="210" t="str">
        <f t="shared" si="27"/>
        <v>12 / ปัตตานี  / รพท. / S</v>
      </c>
    </row>
    <row r="851" spans="1:19" hidden="1" x14ac:dyDescent="0.6">
      <c r="A851" s="99">
        <f>COUNTA($E$2:E851)</f>
        <v>850</v>
      </c>
      <c r="B851" s="211">
        <v>12</v>
      </c>
      <c r="C851" s="212" t="s">
        <v>9406</v>
      </c>
      <c r="D851" s="212" t="s">
        <v>9407</v>
      </c>
      <c r="E851" s="212" t="s">
        <v>930</v>
      </c>
      <c r="F851" s="212" t="s">
        <v>9408</v>
      </c>
      <c r="G851" s="212" t="s">
        <v>9409</v>
      </c>
      <c r="H851" s="212" t="s">
        <v>3048</v>
      </c>
      <c r="I851" s="213" t="str">
        <f t="shared" si="26"/>
        <v>รพช.</v>
      </c>
      <c r="J851" s="211" t="s">
        <v>3049</v>
      </c>
      <c r="K851" s="214">
        <v>136</v>
      </c>
      <c r="L851" s="212" t="s">
        <v>9401</v>
      </c>
      <c r="M851" s="212" t="s">
        <v>71</v>
      </c>
      <c r="N851" s="212" t="s">
        <v>9410</v>
      </c>
      <c r="O851" s="212" t="s">
        <v>9411</v>
      </c>
      <c r="P851" s="212" t="s">
        <v>9412</v>
      </c>
      <c r="Q851" s="212" t="s">
        <v>9413</v>
      </c>
      <c r="R851" s="212" t="s">
        <v>3043</v>
      </c>
      <c r="S851" s="210" t="str">
        <f t="shared" si="27"/>
        <v>12 / ปัตตานี  / รพช. / M2</v>
      </c>
    </row>
    <row r="852" spans="1:19" hidden="1" x14ac:dyDescent="0.6">
      <c r="A852" s="99">
        <f>COUNTA($E$2:E852)</f>
        <v>851</v>
      </c>
      <c r="B852" s="211">
        <v>12</v>
      </c>
      <c r="C852" s="212" t="s">
        <v>9414</v>
      </c>
      <c r="D852" s="212" t="s">
        <v>9415</v>
      </c>
      <c r="E852" s="212" t="s">
        <v>921</v>
      </c>
      <c r="F852" s="212" t="s">
        <v>9416</v>
      </c>
      <c r="G852" s="212" t="s">
        <v>9417</v>
      </c>
      <c r="H852" s="212" t="s">
        <v>3048</v>
      </c>
      <c r="I852" s="213" t="str">
        <f t="shared" si="26"/>
        <v>รพช.</v>
      </c>
      <c r="J852" s="211" t="s">
        <v>3076</v>
      </c>
      <c r="K852" s="214">
        <v>104</v>
      </c>
      <c r="L852" s="212" t="s">
        <v>9401</v>
      </c>
      <c r="M852" s="212" t="s">
        <v>71</v>
      </c>
      <c r="N852" s="212" t="s">
        <v>9418</v>
      </c>
      <c r="O852" s="212" t="s">
        <v>9419</v>
      </c>
      <c r="P852" s="212" t="s">
        <v>9420</v>
      </c>
      <c r="Q852" s="212" t="s">
        <v>9421</v>
      </c>
      <c r="R852" s="212" t="s">
        <v>3146</v>
      </c>
      <c r="S852" s="210" t="str">
        <f t="shared" si="27"/>
        <v>12 / ปัตตานี  / รพช. / F1</v>
      </c>
    </row>
    <row r="853" spans="1:19" hidden="1" x14ac:dyDescent="0.6">
      <c r="A853" s="99">
        <f>COUNTA($E$2:E853)</f>
        <v>852</v>
      </c>
      <c r="B853" s="211">
        <v>12</v>
      </c>
      <c r="C853" s="212" t="s">
        <v>9422</v>
      </c>
      <c r="D853" s="212" t="s">
        <v>9423</v>
      </c>
      <c r="E853" s="212" t="s">
        <v>931</v>
      </c>
      <c r="F853" s="212" t="s">
        <v>9424</v>
      </c>
      <c r="G853" s="212" t="s">
        <v>9425</v>
      </c>
      <c r="H853" s="212" t="s">
        <v>3048</v>
      </c>
      <c r="I853" s="213" t="str">
        <f t="shared" si="26"/>
        <v>รพช.</v>
      </c>
      <c r="J853" s="211" t="s">
        <v>3100</v>
      </c>
      <c r="K853" s="214">
        <v>37</v>
      </c>
      <c r="L853" s="212" t="s">
        <v>9401</v>
      </c>
      <c r="M853" s="212" t="s">
        <v>71</v>
      </c>
      <c r="N853" s="212" t="s">
        <v>9426</v>
      </c>
      <c r="O853" s="212" t="s">
        <v>9427</v>
      </c>
      <c r="P853" s="212" t="s">
        <v>9428</v>
      </c>
      <c r="Q853" s="212" t="s">
        <v>9429</v>
      </c>
      <c r="R853" s="212" t="s">
        <v>3054</v>
      </c>
      <c r="S853" s="210" t="str">
        <f t="shared" si="27"/>
        <v>12 / ปัตตานี  / รพช. / F2</v>
      </c>
    </row>
    <row r="854" spans="1:19" hidden="1" x14ac:dyDescent="0.6">
      <c r="A854" s="99">
        <f>COUNTA($E$2:E854)</f>
        <v>853</v>
      </c>
      <c r="B854" s="211">
        <v>12</v>
      </c>
      <c r="C854" s="212" t="s">
        <v>9430</v>
      </c>
      <c r="D854" s="212" t="s">
        <v>9431</v>
      </c>
      <c r="E854" s="212" t="s">
        <v>925</v>
      </c>
      <c r="F854" s="212" t="s">
        <v>9432</v>
      </c>
      <c r="G854" s="212" t="s">
        <v>9433</v>
      </c>
      <c r="H854" s="212" t="s">
        <v>3048</v>
      </c>
      <c r="I854" s="213" t="str">
        <f t="shared" si="26"/>
        <v>รพช.</v>
      </c>
      <c r="J854" s="211" t="s">
        <v>3100</v>
      </c>
      <c r="K854" s="214">
        <v>36</v>
      </c>
      <c r="L854" s="212" t="s">
        <v>9401</v>
      </c>
      <c r="M854" s="212" t="s">
        <v>71</v>
      </c>
      <c r="N854" s="212" t="s">
        <v>9434</v>
      </c>
      <c r="O854" s="212" t="s">
        <v>9435</v>
      </c>
      <c r="P854" s="212" t="s">
        <v>9436</v>
      </c>
      <c r="Q854" s="212" t="s">
        <v>9437</v>
      </c>
      <c r="R854" s="212" t="s">
        <v>3054</v>
      </c>
      <c r="S854" s="210" t="str">
        <f t="shared" si="27"/>
        <v>12 / ปัตตานี  / รพช. / F2</v>
      </c>
    </row>
    <row r="855" spans="1:19" hidden="1" x14ac:dyDescent="0.6">
      <c r="A855" s="99">
        <f>COUNTA($E$2:E855)</f>
        <v>854</v>
      </c>
      <c r="B855" s="211">
        <v>12</v>
      </c>
      <c r="C855" s="212" t="s">
        <v>9438</v>
      </c>
      <c r="D855" s="212" t="s">
        <v>9439</v>
      </c>
      <c r="E855" s="212" t="s">
        <v>923</v>
      </c>
      <c r="F855" s="212" t="s">
        <v>9440</v>
      </c>
      <c r="G855" s="212" t="s">
        <v>9441</v>
      </c>
      <c r="H855" s="212" t="s">
        <v>3048</v>
      </c>
      <c r="I855" s="213" t="str">
        <f t="shared" si="26"/>
        <v>รพช.</v>
      </c>
      <c r="J855" s="211" t="s">
        <v>3100</v>
      </c>
      <c r="K855" s="214">
        <v>39</v>
      </c>
      <c r="L855" s="212" t="s">
        <v>9401</v>
      </c>
      <c r="M855" s="212" t="s">
        <v>71</v>
      </c>
      <c r="N855" s="212" t="s">
        <v>9442</v>
      </c>
      <c r="O855" s="212" t="s">
        <v>9443</v>
      </c>
      <c r="P855" s="212" t="s">
        <v>9444</v>
      </c>
      <c r="Q855" s="212" t="s">
        <v>9205</v>
      </c>
      <c r="R855" s="212" t="s">
        <v>3054</v>
      </c>
      <c r="S855" s="210" t="str">
        <f t="shared" si="27"/>
        <v>12 / ปัตตานี  / รพช. / F2</v>
      </c>
    </row>
    <row r="856" spans="1:19" hidden="1" x14ac:dyDescent="0.6">
      <c r="A856" s="99">
        <f>COUNTA($E$2:E856)</f>
        <v>855</v>
      </c>
      <c r="B856" s="211">
        <v>12</v>
      </c>
      <c r="C856" s="212" t="s">
        <v>9445</v>
      </c>
      <c r="D856" s="212" t="s">
        <v>9446</v>
      </c>
      <c r="E856" s="212" t="s">
        <v>924</v>
      </c>
      <c r="F856" s="212" t="s">
        <v>9447</v>
      </c>
      <c r="G856" s="212" t="s">
        <v>9448</v>
      </c>
      <c r="H856" s="212" t="s">
        <v>3048</v>
      </c>
      <c r="I856" s="213" t="str">
        <f t="shared" si="26"/>
        <v>รพช.</v>
      </c>
      <c r="J856" s="211" t="s">
        <v>3100</v>
      </c>
      <c r="K856" s="214">
        <v>42</v>
      </c>
      <c r="L856" s="212" t="s">
        <v>9401</v>
      </c>
      <c r="M856" s="212" t="s">
        <v>71</v>
      </c>
      <c r="N856" s="212" t="s">
        <v>9449</v>
      </c>
      <c r="O856" s="212" t="s">
        <v>9450</v>
      </c>
      <c r="P856" s="212" t="s">
        <v>9451</v>
      </c>
      <c r="Q856" s="212" t="s">
        <v>9450</v>
      </c>
      <c r="R856" s="212" t="s">
        <v>3054</v>
      </c>
      <c r="S856" s="210" t="str">
        <f t="shared" si="27"/>
        <v>12 / ปัตตานี  / รพช. / F2</v>
      </c>
    </row>
    <row r="857" spans="1:19" hidden="1" x14ac:dyDescent="0.6">
      <c r="A857" s="99">
        <f>COUNTA($E$2:E857)</f>
        <v>856</v>
      </c>
      <c r="B857" s="211">
        <v>12</v>
      </c>
      <c r="C857" s="212" t="s">
        <v>9452</v>
      </c>
      <c r="D857" s="212" t="s">
        <v>9453</v>
      </c>
      <c r="E857" s="212" t="s">
        <v>929</v>
      </c>
      <c r="F857" s="212" t="s">
        <v>9454</v>
      </c>
      <c r="G857" s="212" t="s">
        <v>9455</v>
      </c>
      <c r="H857" s="212" t="s">
        <v>3048</v>
      </c>
      <c r="I857" s="213" t="str">
        <f t="shared" si="26"/>
        <v>รพช.</v>
      </c>
      <c r="J857" s="211" t="s">
        <v>3100</v>
      </c>
      <c r="K857" s="214">
        <v>34</v>
      </c>
      <c r="L857" s="212" t="s">
        <v>9401</v>
      </c>
      <c r="M857" s="212" t="s">
        <v>71</v>
      </c>
      <c r="N857" s="212" t="s">
        <v>9456</v>
      </c>
      <c r="O857" s="212" t="s">
        <v>9457</v>
      </c>
      <c r="P857" s="212" t="s">
        <v>9458</v>
      </c>
      <c r="Q857" s="212" t="s">
        <v>9457</v>
      </c>
      <c r="R857" s="212" t="s">
        <v>3113</v>
      </c>
      <c r="S857" s="210" t="str">
        <f t="shared" si="27"/>
        <v>12 / ปัตตานี  / รพช. / F2</v>
      </c>
    </row>
    <row r="858" spans="1:19" hidden="1" x14ac:dyDescent="0.6">
      <c r="A858" s="99">
        <f>COUNTA($E$2:E858)</f>
        <v>857</v>
      </c>
      <c r="B858" s="211">
        <v>12</v>
      </c>
      <c r="C858" s="212" t="s">
        <v>9459</v>
      </c>
      <c r="D858" s="212" t="s">
        <v>9460</v>
      </c>
      <c r="E858" s="212" t="s">
        <v>926</v>
      </c>
      <c r="F858" s="212" t="s">
        <v>9461</v>
      </c>
      <c r="G858" s="212" t="s">
        <v>9462</v>
      </c>
      <c r="H858" s="212" t="s">
        <v>3048</v>
      </c>
      <c r="I858" s="213" t="str">
        <f t="shared" si="26"/>
        <v>รพช.</v>
      </c>
      <c r="J858" s="211" t="s">
        <v>3100</v>
      </c>
      <c r="K858" s="214">
        <v>34</v>
      </c>
      <c r="L858" s="212" t="s">
        <v>9401</v>
      </c>
      <c r="M858" s="212" t="s">
        <v>71</v>
      </c>
      <c r="N858" s="212" t="s">
        <v>9463</v>
      </c>
      <c r="O858" s="212" t="s">
        <v>9464</v>
      </c>
      <c r="P858" s="212" t="s">
        <v>9465</v>
      </c>
      <c r="Q858" s="212" t="s">
        <v>9466</v>
      </c>
      <c r="R858" s="212" t="s">
        <v>3121</v>
      </c>
      <c r="S858" s="210" t="str">
        <f t="shared" si="27"/>
        <v>12 / ปัตตานี  / รพช. / F2</v>
      </c>
    </row>
    <row r="859" spans="1:19" hidden="1" x14ac:dyDescent="0.6">
      <c r="A859" s="99">
        <f>COUNTA($E$2:E859)</f>
        <v>858</v>
      </c>
      <c r="B859" s="211">
        <v>12</v>
      </c>
      <c r="C859" s="212" t="s">
        <v>9467</v>
      </c>
      <c r="D859" s="212" t="s">
        <v>9468</v>
      </c>
      <c r="E859" s="212" t="s">
        <v>928</v>
      </c>
      <c r="F859" s="212" t="s">
        <v>9469</v>
      </c>
      <c r="G859" s="212" t="s">
        <v>9470</v>
      </c>
      <c r="H859" s="212" t="s">
        <v>3048</v>
      </c>
      <c r="I859" s="213" t="str">
        <f t="shared" si="26"/>
        <v>รพช.</v>
      </c>
      <c r="J859" s="211" t="s">
        <v>3100</v>
      </c>
      <c r="K859" s="214">
        <v>72</v>
      </c>
      <c r="L859" s="212" t="s">
        <v>9401</v>
      </c>
      <c r="M859" s="212" t="s">
        <v>71</v>
      </c>
      <c r="N859" s="212" t="s">
        <v>9471</v>
      </c>
      <c r="O859" s="212" t="s">
        <v>9472</v>
      </c>
      <c r="P859" s="212" t="s">
        <v>9473</v>
      </c>
      <c r="Q859" s="212" t="s">
        <v>9474</v>
      </c>
      <c r="R859" s="212" t="s">
        <v>3054</v>
      </c>
      <c r="S859" s="210" t="str">
        <f t="shared" si="27"/>
        <v>12 / ปัตตานี  / รพช. / F2</v>
      </c>
    </row>
    <row r="860" spans="1:19" hidden="1" x14ac:dyDescent="0.6">
      <c r="A860" s="99">
        <f>COUNTA($E$2:E860)</f>
        <v>859</v>
      </c>
      <c r="B860" s="211">
        <v>12</v>
      </c>
      <c r="C860" s="212" t="s">
        <v>9475</v>
      </c>
      <c r="D860" s="212" t="s">
        <v>9476</v>
      </c>
      <c r="E860" s="212" t="s">
        <v>927</v>
      </c>
      <c r="F860" s="212" t="s">
        <v>9477</v>
      </c>
      <c r="G860" s="212" t="s">
        <v>9478</v>
      </c>
      <c r="H860" s="212" t="s">
        <v>3048</v>
      </c>
      <c r="I860" s="213" t="str">
        <f t="shared" si="26"/>
        <v>รพช.</v>
      </c>
      <c r="J860" s="211" t="s">
        <v>3100</v>
      </c>
      <c r="K860" s="214">
        <v>83</v>
      </c>
      <c r="L860" s="212" t="s">
        <v>9401</v>
      </c>
      <c r="M860" s="212" t="s">
        <v>71</v>
      </c>
      <c r="N860" s="212" t="s">
        <v>9479</v>
      </c>
      <c r="O860" s="212" t="s">
        <v>9480</v>
      </c>
      <c r="P860" s="212" t="s">
        <v>9481</v>
      </c>
      <c r="Q860" s="212" t="s">
        <v>9482</v>
      </c>
      <c r="R860" s="212" t="s">
        <v>3208</v>
      </c>
      <c r="S860" s="210" t="str">
        <f t="shared" si="27"/>
        <v>12 / ปัตตานี  / รพช. / F2</v>
      </c>
    </row>
    <row r="861" spans="1:19" hidden="1" x14ac:dyDescent="0.6">
      <c r="A861" s="99">
        <f>COUNTA($E$2:E861)</f>
        <v>860</v>
      </c>
      <c r="B861" s="211">
        <v>12</v>
      </c>
      <c r="C861" s="212" t="s">
        <v>9483</v>
      </c>
      <c r="D861" s="212" t="s">
        <v>9484</v>
      </c>
      <c r="E861" s="212" t="s">
        <v>922</v>
      </c>
      <c r="F861" s="212" t="s">
        <v>9485</v>
      </c>
      <c r="G861" s="212" t="s">
        <v>9486</v>
      </c>
      <c r="H861" s="212" t="s">
        <v>3048</v>
      </c>
      <c r="I861" s="213" t="str">
        <f t="shared" si="26"/>
        <v>รพช.</v>
      </c>
      <c r="J861" s="211" t="s">
        <v>3100</v>
      </c>
      <c r="K861" s="214">
        <v>46</v>
      </c>
      <c r="L861" s="212" t="s">
        <v>9401</v>
      </c>
      <c r="M861" s="212" t="s">
        <v>71</v>
      </c>
      <c r="N861" s="212" t="s">
        <v>9487</v>
      </c>
      <c r="O861" s="212" t="s">
        <v>9488</v>
      </c>
      <c r="P861" s="212" t="s">
        <v>9489</v>
      </c>
      <c r="Q861" s="212" t="s">
        <v>9490</v>
      </c>
      <c r="R861" s="212" t="s">
        <v>3208</v>
      </c>
      <c r="S861" s="210" t="str">
        <f t="shared" si="27"/>
        <v>12 / ปัตตานี  / รพช. / F2</v>
      </c>
    </row>
    <row r="862" spans="1:19" hidden="1" x14ac:dyDescent="0.6">
      <c r="A862" s="99">
        <f>COUNTA($E$2:E862)</f>
        <v>861</v>
      </c>
      <c r="B862" s="211">
        <v>12</v>
      </c>
      <c r="C862" s="212" t="s">
        <v>9491</v>
      </c>
      <c r="D862" s="212" t="s">
        <v>9492</v>
      </c>
      <c r="E862" s="212" t="s">
        <v>932</v>
      </c>
      <c r="F862" s="212" t="s">
        <v>9493</v>
      </c>
      <c r="G862" s="212" t="s">
        <v>9494</v>
      </c>
      <c r="H862" s="212" t="s">
        <v>3202</v>
      </c>
      <c r="I862" s="213" t="str">
        <f t="shared" si="26"/>
        <v>รพท.</v>
      </c>
      <c r="J862" s="211" t="s">
        <v>3387</v>
      </c>
      <c r="K862" s="214">
        <v>592</v>
      </c>
      <c r="L862" s="212" t="s">
        <v>9495</v>
      </c>
      <c r="M862" s="212" t="s">
        <v>72</v>
      </c>
      <c r="N862" s="212" t="s">
        <v>9496</v>
      </c>
      <c r="O862" s="212" t="s">
        <v>9497</v>
      </c>
      <c r="P862" s="212" t="s">
        <v>9498</v>
      </c>
      <c r="Q862" s="212" t="s">
        <v>9499</v>
      </c>
      <c r="R862" s="212" t="s">
        <v>3043</v>
      </c>
      <c r="S862" s="210" t="str">
        <f t="shared" si="27"/>
        <v>12 / พัทลุง  / รพท. / S</v>
      </c>
    </row>
    <row r="863" spans="1:19" hidden="1" x14ac:dyDescent="0.6">
      <c r="A863" s="99">
        <f>COUNTA($E$2:E863)</f>
        <v>862</v>
      </c>
      <c r="B863" s="211">
        <v>12</v>
      </c>
      <c r="C863" s="212" t="s">
        <v>9500</v>
      </c>
      <c r="D863" s="212" t="s">
        <v>9501</v>
      </c>
      <c r="E863" s="212" t="s">
        <v>936</v>
      </c>
      <c r="F863" s="212" t="s">
        <v>9502</v>
      </c>
      <c r="G863" s="212" t="s">
        <v>9503</v>
      </c>
      <c r="H863" s="212" t="s">
        <v>3048</v>
      </c>
      <c r="I863" s="213" t="str">
        <f t="shared" si="26"/>
        <v>รพช.</v>
      </c>
      <c r="J863" s="211" t="s">
        <v>3049</v>
      </c>
      <c r="K863" s="214">
        <v>90</v>
      </c>
      <c r="L863" s="212" t="s">
        <v>9495</v>
      </c>
      <c r="M863" s="212" t="s">
        <v>72</v>
      </c>
      <c r="N863" s="212" t="s">
        <v>9504</v>
      </c>
      <c r="O863" s="212" t="s">
        <v>9505</v>
      </c>
      <c r="P863" s="212" t="s">
        <v>9506</v>
      </c>
      <c r="Q863" s="212" t="s">
        <v>9505</v>
      </c>
      <c r="R863" s="212" t="s">
        <v>3232</v>
      </c>
      <c r="S863" s="210" t="str">
        <f t="shared" si="27"/>
        <v>12 / พัทลุง  / รพช. / M2</v>
      </c>
    </row>
    <row r="864" spans="1:19" hidden="1" x14ac:dyDescent="0.6">
      <c r="A864" s="99">
        <f>COUNTA($E$2:E864)</f>
        <v>863</v>
      </c>
      <c r="B864" s="211">
        <v>12</v>
      </c>
      <c r="C864" s="212" t="s">
        <v>9507</v>
      </c>
      <c r="D864" s="212" t="s">
        <v>9508</v>
      </c>
      <c r="E864" s="212" t="s">
        <v>935</v>
      </c>
      <c r="F864" s="212" t="s">
        <v>9509</v>
      </c>
      <c r="G864" s="212" t="s">
        <v>9510</v>
      </c>
      <c r="H864" s="212" t="s">
        <v>3048</v>
      </c>
      <c r="I864" s="213" t="str">
        <f t="shared" si="26"/>
        <v>รพช.</v>
      </c>
      <c r="J864" s="211" t="s">
        <v>3076</v>
      </c>
      <c r="K864" s="214">
        <v>32</v>
      </c>
      <c r="L864" s="212" t="s">
        <v>9495</v>
      </c>
      <c r="M864" s="212" t="s">
        <v>72</v>
      </c>
      <c r="N864" s="212" t="s">
        <v>9511</v>
      </c>
      <c r="O864" s="212" t="s">
        <v>9512</v>
      </c>
      <c r="P864" s="212" t="s">
        <v>9513</v>
      </c>
      <c r="Q864" s="212" t="s">
        <v>9514</v>
      </c>
      <c r="R864" s="212" t="s">
        <v>3054</v>
      </c>
      <c r="S864" s="210" t="str">
        <f t="shared" si="27"/>
        <v>12 / พัทลุง  / รพช. / F1</v>
      </c>
    </row>
    <row r="865" spans="1:19" hidden="1" x14ac:dyDescent="0.6">
      <c r="A865" s="99">
        <f>COUNTA($E$2:E865)</f>
        <v>864</v>
      </c>
      <c r="B865" s="211">
        <v>12</v>
      </c>
      <c r="C865" s="212" t="s">
        <v>9515</v>
      </c>
      <c r="D865" s="212" t="s">
        <v>9516</v>
      </c>
      <c r="E865" s="212" t="s">
        <v>933</v>
      </c>
      <c r="F865" s="212" t="s">
        <v>9517</v>
      </c>
      <c r="G865" s="212" t="s">
        <v>9518</v>
      </c>
      <c r="H865" s="212" t="s">
        <v>3048</v>
      </c>
      <c r="I865" s="213" t="str">
        <f t="shared" si="26"/>
        <v>รพช.</v>
      </c>
      <c r="J865" s="211" t="s">
        <v>3100</v>
      </c>
      <c r="K865" s="214">
        <v>30</v>
      </c>
      <c r="L865" s="212" t="s">
        <v>9495</v>
      </c>
      <c r="M865" s="212" t="s">
        <v>72</v>
      </c>
      <c r="N865" s="212" t="s">
        <v>9519</v>
      </c>
      <c r="O865" s="212" t="s">
        <v>9520</v>
      </c>
      <c r="P865" s="212" t="s">
        <v>9521</v>
      </c>
      <c r="Q865" s="212" t="s">
        <v>9522</v>
      </c>
      <c r="R865" s="212" t="s">
        <v>3054</v>
      </c>
      <c r="S865" s="210" t="str">
        <f t="shared" si="27"/>
        <v>12 / พัทลุง  / รพช. / F2</v>
      </c>
    </row>
    <row r="866" spans="1:19" hidden="1" x14ac:dyDescent="0.6">
      <c r="A866" s="99">
        <f>COUNTA($E$2:E866)</f>
        <v>865</v>
      </c>
      <c r="B866" s="211">
        <v>12</v>
      </c>
      <c r="C866" s="212" t="s">
        <v>9523</v>
      </c>
      <c r="D866" s="212" t="s">
        <v>9524</v>
      </c>
      <c r="E866" s="212" t="s">
        <v>934</v>
      </c>
      <c r="F866" s="212" t="s">
        <v>9525</v>
      </c>
      <c r="G866" s="212" t="s">
        <v>9526</v>
      </c>
      <c r="H866" s="212" t="s">
        <v>3048</v>
      </c>
      <c r="I866" s="213" t="str">
        <f t="shared" si="26"/>
        <v>รพช.</v>
      </c>
      <c r="J866" s="211" t="s">
        <v>3100</v>
      </c>
      <c r="K866" s="214">
        <v>30</v>
      </c>
      <c r="L866" s="212" t="s">
        <v>9495</v>
      </c>
      <c r="M866" s="212" t="s">
        <v>72</v>
      </c>
      <c r="N866" s="212" t="s">
        <v>9527</v>
      </c>
      <c r="O866" s="212" t="s">
        <v>9528</v>
      </c>
      <c r="P866" s="212" t="s">
        <v>9529</v>
      </c>
      <c r="Q866" s="212" t="s">
        <v>9528</v>
      </c>
      <c r="R866" s="212" t="s">
        <v>3146</v>
      </c>
      <c r="S866" s="210" t="str">
        <f t="shared" si="27"/>
        <v>12 / พัทลุง  / รพช. / F2</v>
      </c>
    </row>
    <row r="867" spans="1:19" hidden="1" x14ac:dyDescent="0.6">
      <c r="A867" s="99">
        <f>COUNTA($E$2:E867)</f>
        <v>866</v>
      </c>
      <c r="B867" s="211">
        <v>12</v>
      </c>
      <c r="C867" s="212" t="s">
        <v>9530</v>
      </c>
      <c r="D867" s="212" t="s">
        <v>9531</v>
      </c>
      <c r="E867" s="212" t="s">
        <v>940</v>
      </c>
      <c r="F867" s="212" t="s">
        <v>9532</v>
      </c>
      <c r="G867" s="212" t="s">
        <v>9533</v>
      </c>
      <c r="H867" s="212" t="s">
        <v>3048</v>
      </c>
      <c r="I867" s="213" t="str">
        <f t="shared" si="26"/>
        <v>รพช.</v>
      </c>
      <c r="J867" s="211" t="s">
        <v>3100</v>
      </c>
      <c r="K867" s="214">
        <v>30</v>
      </c>
      <c r="L867" s="212" t="s">
        <v>9495</v>
      </c>
      <c r="M867" s="212" t="s">
        <v>72</v>
      </c>
      <c r="N867" s="212" t="s">
        <v>9534</v>
      </c>
      <c r="O867" s="212" t="s">
        <v>5116</v>
      </c>
      <c r="P867" s="212" t="s">
        <v>9535</v>
      </c>
      <c r="Q867" s="212" t="s">
        <v>9536</v>
      </c>
      <c r="R867" s="212" t="s">
        <v>3054</v>
      </c>
      <c r="S867" s="210" t="str">
        <f t="shared" si="27"/>
        <v>12 / พัทลุง  / รพช. / F2</v>
      </c>
    </row>
    <row r="868" spans="1:19" hidden="1" x14ac:dyDescent="0.6">
      <c r="A868" s="99">
        <f>COUNTA($E$2:E868)</f>
        <v>867</v>
      </c>
      <c r="B868" s="211">
        <v>12</v>
      </c>
      <c r="C868" s="212" t="s">
        <v>9537</v>
      </c>
      <c r="D868" s="212" t="s">
        <v>9538</v>
      </c>
      <c r="E868" s="212" t="s">
        <v>937</v>
      </c>
      <c r="F868" s="212" t="s">
        <v>9539</v>
      </c>
      <c r="G868" s="212" t="s">
        <v>9540</v>
      </c>
      <c r="H868" s="212" t="s">
        <v>3048</v>
      </c>
      <c r="I868" s="213" t="str">
        <f t="shared" si="26"/>
        <v>รพช.</v>
      </c>
      <c r="J868" s="211" t="s">
        <v>3100</v>
      </c>
      <c r="K868" s="214">
        <v>30</v>
      </c>
      <c r="L868" s="212" t="s">
        <v>9495</v>
      </c>
      <c r="M868" s="212" t="s">
        <v>72</v>
      </c>
      <c r="N868" s="212" t="s">
        <v>9541</v>
      </c>
      <c r="O868" s="212" t="s">
        <v>9542</v>
      </c>
      <c r="P868" s="212" t="s">
        <v>9543</v>
      </c>
      <c r="Q868" s="212" t="s">
        <v>9542</v>
      </c>
      <c r="R868" s="212" t="s">
        <v>3054</v>
      </c>
      <c r="S868" s="210" t="str">
        <f t="shared" si="27"/>
        <v>12 / พัทลุง  / รพช. / F2</v>
      </c>
    </row>
    <row r="869" spans="1:19" hidden="1" x14ac:dyDescent="0.6">
      <c r="A869" s="99">
        <f>COUNTA($E$2:E869)</f>
        <v>868</v>
      </c>
      <c r="B869" s="211">
        <v>12</v>
      </c>
      <c r="C869" s="212" t="s">
        <v>9544</v>
      </c>
      <c r="D869" s="212" t="s">
        <v>9545</v>
      </c>
      <c r="E869" s="212" t="s">
        <v>939</v>
      </c>
      <c r="F869" s="212" t="s">
        <v>9546</v>
      </c>
      <c r="G869" s="212" t="s">
        <v>9547</v>
      </c>
      <c r="H869" s="212" t="s">
        <v>3048</v>
      </c>
      <c r="I869" s="213" t="str">
        <f t="shared" si="26"/>
        <v>รพช.</v>
      </c>
      <c r="J869" s="211" t="s">
        <v>3100</v>
      </c>
      <c r="K869" s="214">
        <v>30</v>
      </c>
      <c r="L869" s="212" t="s">
        <v>9495</v>
      </c>
      <c r="M869" s="212" t="s">
        <v>72</v>
      </c>
      <c r="N869" s="212" t="s">
        <v>9548</v>
      </c>
      <c r="O869" s="212" t="s">
        <v>9549</v>
      </c>
      <c r="P869" s="212" t="s">
        <v>9550</v>
      </c>
      <c r="Q869" s="212" t="s">
        <v>9551</v>
      </c>
      <c r="R869" s="212" t="s">
        <v>3188</v>
      </c>
      <c r="S869" s="210" t="str">
        <f t="shared" si="27"/>
        <v>12 / พัทลุง  / รพช. / F2</v>
      </c>
    </row>
    <row r="870" spans="1:19" hidden="1" x14ac:dyDescent="0.6">
      <c r="A870" s="99">
        <f>COUNTA($E$2:E870)</f>
        <v>869</v>
      </c>
      <c r="B870" s="211">
        <v>12</v>
      </c>
      <c r="C870" s="212" t="s">
        <v>9552</v>
      </c>
      <c r="D870" s="212" t="s">
        <v>9553</v>
      </c>
      <c r="E870" s="212" t="s">
        <v>941</v>
      </c>
      <c r="F870" s="212" t="s">
        <v>9554</v>
      </c>
      <c r="G870" s="212" t="s">
        <v>9555</v>
      </c>
      <c r="H870" s="212" t="s">
        <v>3048</v>
      </c>
      <c r="I870" s="213" t="str">
        <f t="shared" si="26"/>
        <v>รพช.</v>
      </c>
      <c r="J870" s="211" t="s">
        <v>3100</v>
      </c>
      <c r="K870" s="214">
        <v>45</v>
      </c>
      <c r="L870" s="212" t="s">
        <v>9495</v>
      </c>
      <c r="M870" s="212" t="s">
        <v>72</v>
      </c>
      <c r="N870" s="212" t="s">
        <v>9556</v>
      </c>
      <c r="O870" s="212" t="s">
        <v>9557</v>
      </c>
      <c r="P870" s="212" t="s">
        <v>9558</v>
      </c>
      <c r="Q870" s="212" t="s">
        <v>9557</v>
      </c>
      <c r="R870" s="212" t="s">
        <v>3054</v>
      </c>
      <c r="S870" s="210" t="str">
        <f t="shared" si="27"/>
        <v>12 / พัทลุง  / รพช. / F2</v>
      </c>
    </row>
    <row r="871" spans="1:19" hidden="1" x14ac:dyDescent="0.6">
      <c r="A871" s="99">
        <f>COUNTA($E$2:E871)</f>
        <v>870</v>
      </c>
      <c r="B871" s="211">
        <v>12</v>
      </c>
      <c r="C871" s="212" t="s">
        <v>9559</v>
      </c>
      <c r="D871" s="212" t="s">
        <v>9560</v>
      </c>
      <c r="E871" s="212" t="s">
        <v>938</v>
      </c>
      <c r="F871" s="212" t="s">
        <v>9561</v>
      </c>
      <c r="G871" s="212" t="s">
        <v>9562</v>
      </c>
      <c r="H871" s="212" t="s">
        <v>3048</v>
      </c>
      <c r="I871" s="213" t="str">
        <f t="shared" si="26"/>
        <v>รพช.</v>
      </c>
      <c r="J871" s="211" t="s">
        <v>3100</v>
      </c>
      <c r="K871" s="214">
        <v>30</v>
      </c>
      <c r="L871" s="212" t="s">
        <v>9495</v>
      </c>
      <c r="M871" s="212" t="s">
        <v>72</v>
      </c>
      <c r="N871" s="212" t="s">
        <v>9563</v>
      </c>
      <c r="O871" s="212" t="s">
        <v>9564</v>
      </c>
      <c r="P871" s="212" t="s">
        <v>9565</v>
      </c>
      <c r="Q871" s="212" t="s">
        <v>9566</v>
      </c>
      <c r="R871" s="212" t="s">
        <v>3232</v>
      </c>
      <c r="S871" s="210" t="str">
        <f t="shared" si="27"/>
        <v>12 / พัทลุง  / รพช. / F2</v>
      </c>
    </row>
    <row r="872" spans="1:19" hidden="1" x14ac:dyDescent="0.6">
      <c r="A872" s="99">
        <f>COUNTA($E$2:E872)</f>
        <v>871</v>
      </c>
      <c r="B872" s="211">
        <v>12</v>
      </c>
      <c r="C872" s="212" t="s">
        <v>9567</v>
      </c>
      <c r="D872" s="212" t="s">
        <v>9568</v>
      </c>
      <c r="E872" s="212" t="s">
        <v>942</v>
      </c>
      <c r="F872" s="212" t="s">
        <v>9569</v>
      </c>
      <c r="G872" s="212" t="s">
        <v>9570</v>
      </c>
      <c r="H872" s="212" t="s">
        <v>3048</v>
      </c>
      <c r="I872" s="213" t="str">
        <f t="shared" si="26"/>
        <v>รพช.</v>
      </c>
      <c r="J872" s="211" t="s">
        <v>3183</v>
      </c>
      <c r="K872" s="214">
        <v>36</v>
      </c>
      <c r="L872" s="212" t="s">
        <v>9495</v>
      </c>
      <c r="M872" s="212" t="s">
        <v>72</v>
      </c>
      <c r="N872" s="212" t="s">
        <v>9571</v>
      </c>
      <c r="O872" s="212" t="s">
        <v>9572</v>
      </c>
      <c r="P872" s="212" t="s">
        <v>9573</v>
      </c>
      <c r="Q872" s="212" t="s">
        <v>4521</v>
      </c>
      <c r="R872" s="212" t="s">
        <v>3146</v>
      </c>
      <c r="S872" s="210" t="str">
        <f t="shared" si="27"/>
        <v>12 / พัทลุง  / รพช. / F3</v>
      </c>
    </row>
    <row r="873" spans="1:19" hidden="1" x14ac:dyDescent="0.6">
      <c r="A873" s="99">
        <f>COUNTA($E$2:E873)</f>
        <v>872</v>
      </c>
      <c r="B873" s="211">
        <v>12</v>
      </c>
      <c r="C873" s="212" t="s">
        <v>9574</v>
      </c>
      <c r="D873" s="212" t="s">
        <v>9575</v>
      </c>
      <c r="E873" s="212" t="s">
        <v>943</v>
      </c>
      <c r="F873" s="212" t="s">
        <v>9576</v>
      </c>
      <c r="G873" s="212" t="s">
        <v>9577</v>
      </c>
      <c r="H873" s="212" t="s">
        <v>3036</v>
      </c>
      <c r="I873" s="213" t="str">
        <f t="shared" si="26"/>
        <v>รพศ.</v>
      </c>
      <c r="J873" s="211" t="s">
        <v>3037</v>
      </c>
      <c r="K873" s="214">
        <v>512</v>
      </c>
      <c r="L873" s="212" t="s">
        <v>9578</v>
      </c>
      <c r="M873" s="212" t="s">
        <v>73</v>
      </c>
      <c r="N873" s="212" t="s">
        <v>9579</v>
      </c>
      <c r="O873" s="212" t="s">
        <v>9580</v>
      </c>
      <c r="P873" s="212" t="s">
        <v>9581</v>
      </c>
      <c r="Q873" s="212" t="s">
        <v>9582</v>
      </c>
      <c r="R873" s="212" t="s">
        <v>3043</v>
      </c>
      <c r="S873" s="210" t="str">
        <f t="shared" si="27"/>
        <v>12 / ยะลา  / รพศ. / A</v>
      </c>
    </row>
    <row r="874" spans="1:19" hidden="1" x14ac:dyDescent="0.6">
      <c r="A874" s="99">
        <f>COUNTA($E$2:E874)</f>
        <v>873</v>
      </c>
      <c r="B874" s="211">
        <v>12</v>
      </c>
      <c r="C874" s="212" t="s">
        <v>9583</v>
      </c>
      <c r="D874" s="212" t="s">
        <v>9584</v>
      </c>
      <c r="E874" s="212" t="s">
        <v>944</v>
      </c>
      <c r="F874" s="212" t="s">
        <v>9585</v>
      </c>
      <c r="G874" s="212" t="s">
        <v>9586</v>
      </c>
      <c r="H874" s="212" t="s">
        <v>3202</v>
      </c>
      <c r="I874" s="213" t="str">
        <f t="shared" si="26"/>
        <v>รพท.</v>
      </c>
      <c r="J874" s="211" t="s">
        <v>3203</v>
      </c>
      <c r="K874" s="214">
        <v>170</v>
      </c>
      <c r="L874" s="212" t="s">
        <v>9578</v>
      </c>
      <c r="M874" s="212" t="s">
        <v>73</v>
      </c>
      <c r="N874" s="212" t="s">
        <v>9587</v>
      </c>
      <c r="O874" s="212" t="s">
        <v>9588</v>
      </c>
      <c r="P874" s="212" t="s">
        <v>9589</v>
      </c>
      <c r="Q874" s="212" t="s">
        <v>9588</v>
      </c>
      <c r="R874" s="212" t="s">
        <v>3043</v>
      </c>
      <c r="S874" s="210" t="str">
        <f t="shared" si="27"/>
        <v>12 / ยะลา  / รพท. / M1</v>
      </c>
    </row>
    <row r="875" spans="1:19" hidden="1" x14ac:dyDescent="0.6">
      <c r="A875" s="99">
        <f>COUNTA($E$2:E875)</f>
        <v>874</v>
      </c>
      <c r="B875" s="211">
        <v>12</v>
      </c>
      <c r="C875" s="212" t="s">
        <v>9590</v>
      </c>
      <c r="D875" s="212" t="s">
        <v>9591</v>
      </c>
      <c r="E875" s="212" t="s">
        <v>947</v>
      </c>
      <c r="F875" s="212" t="s">
        <v>9592</v>
      </c>
      <c r="G875" s="212" t="s">
        <v>9593</v>
      </c>
      <c r="H875" s="212" t="s">
        <v>3048</v>
      </c>
      <c r="I875" s="213" t="str">
        <f t="shared" si="26"/>
        <v>รพช.</v>
      </c>
      <c r="J875" s="211" t="s">
        <v>3076</v>
      </c>
      <c r="K875" s="214">
        <v>80</v>
      </c>
      <c r="L875" s="212" t="s">
        <v>9578</v>
      </c>
      <c r="M875" s="212" t="s">
        <v>73</v>
      </c>
      <c r="N875" s="212" t="s">
        <v>9594</v>
      </c>
      <c r="O875" s="212" t="s">
        <v>9595</v>
      </c>
      <c r="P875" s="212" t="s">
        <v>9596</v>
      </c>
      <c r="Q875" s="212" t="s">
        <v>9597</v>
      </c>
      <c r="R875" s="212" t="s">
        <v>3054</v>
      </c>
      <c r="S875" s="210" t="str">
        <f t="shared" si="27"/>
        <v>12 / ยะลา  / รพช. / F1</v>
      </c>
    </row>
    <row r="876" spans="1:19" hidden="1" x14ac:dyDescent="0.6">
      <c r="A876" s="99">
        <f>COUNTA($E$2:E876)</f>
        <v>875</v>
      </c>
      <c r="B876" s="211">
        <v>12</v>
      </c>
      <c r="C876" s="212" t="s">
        <v>9598</v>
      </c>
      <c r="D876" s="212" t="s">
        <v>9599</v>
      </c>
      <c r="E876" s="212" t="s">
        <v>948</v>
      </c>
      <c r="F876" s="212" t="s">
        <v>9600</v>
      </c>
      <c r="G876" s="212" t="s">
        <v>9601</v>
      </c>
      <c r="H876" s="212" t="s">
        <v>3048</v>
      </c>
      <c r="I876" s="213" t="str">
        <f t="shared" si="26"/>
        <v>รพช.</v>
      </c>
      <c r="J876" s="211" t="s">
        <v>3076</v>
      </c>
      <c r="K876" s="214">
        <v>72</v>
      </c>
      <c r="L876" s="212" t="s">
        <v>9578</v>
      </c>
      <c r="M876" s="212" t="s">
        <v>73</v>
      </c>
      <c r="N876" s="212" t="s">
        <v>9602</v>
      </c>
      <c r="O876" s="212" t="s">
        <v>9603</v>
      </c>
      <c r="P876" s="212" t="s">
        <v>9604</v>
      </c>
      <c r="Q876" s="212" t="s">
        <v>9603</v>
      </c>
      <c r="R876" s="212" t="s">
        <v>3113</v>
      </c>
      <c r="S876" s="210" t="str">
        <f t="shared" si="27"/>
        <v>12 / ยะลา  / รพช. / F1</v>
      </c>
    </row>
    <row r="877" spans="1:19" hidden="1" x14ac:dyDescent="0.6">
      <c r="A877" s="99">
        <f>COUNTA($E$2:E877)</f>
        <v>876</v>
      </c>
      <c r="B877" s="211">
        <v>12</v>
      </c>
      <c r="C877" s="212" t="s">
        <v>9605</v>
      </c>
      <c r="D877" s="212" t="s">
        <v>9606</v>
      </c>
      <c r="E877" s="212" t="s">
        <v>950</v>
      </c>
      <c r="F877" s="212" t="s">
        <v>9607</v>
      </c>
      <c r="G877" s="212" t="s">
        <v>9608</v>
      </c>
      <c r="H877" s="212" t="s">
        <v>3048</v>
      </c>
      <c r="I877" s="213" t="str">
        <f t="shared" si="26"/>
        <v>รพช.</v>
      </c>
      <c r="J877" s="211" t="s">
        <v>3100</v>
      </c>
      <c r="K877" s="214">
        <v>30</v>
      </c>
      <c r="L877" s="212" t="s">
        <v>9578</v>
      </c>
      <c r="M877" s="212" t="s">
        <v>73</v>
      </c>
      <c r="N877" s="212" t="s">
        <v>9609</v>
      </c>
      <c r="O877" s="212" t="s">
        <v>9610</v>
      </c>
      <c r="P877" s="212" t="s">
        <v>9611</v>
      </c>
      <c r="Q877" s="212" t="s">
        <v>9612</v>
      </c>
      <c r="R877" s="212" t="s">
        <v>3146</v>
      </c>
      <c r="S877" s="210" t="str">
        <f t="shared" si="27"/>
        <v>12 / ยะลา  / รพช. / F2</v>
      </c>
    </row>
    <row r="878" spans="1:19" hidden="1" x14ac:dyDescent="0.6">
      <c r="A878" s="99">
        <f>COUNTA($E$2:E878)</f>
        <v>877</v>
      </c>
      <c r="B878" s="211">
        <v>12</v>
      </c>
      <c r="C878" s="212" t="s">
        <v>9613</v>
      </c>
      <c r="D878" s="212" t="s">
        <v>9614</v>
      </c>
      <c r="E878" s="212" t="s">
        <v>949</v>
      </c>
      <c r="F878" s="212" t="s">
        <v>9615</v>
      </c>
      <c r="G878" s="212" t="s">
        <v>9616</v>
      </c>
      <c r="H878" s="212" t="s">
        <v>3048</v>
      </c>
      <c r="I878" s="213" t="str">
        <f t="shared" si="26"/>
        <v>รพช.</v>
      </c>
      <c r="J878" s="211" t="s">
        <v>3100</v>
      </c>
      <c r="K878" s="214">
        <v>30</v>
      </c>
      <c r="L878" s="212" t="s">
        <v>9578</v>
      </c>
      <c r="M878" s="212" t="s">
        <v>73</v>
      </c>
      <c r="N878" s="212" t="s">
        <v>9617</v>
      </c>
      <c r="O878" s="212" t="s">
        <v>9618</v>
      </c>
      <c r="P878" s="212" t="s">
        <v>9619</v>
      </c>
      <c r="Q878" s="212" t="s">
        <v>9618</v>
      </c>
      <c r="R878" s="212" t="s">
        <v>3062</v>
      </c>
      <c r="S878" s="210" t="str">
        <f t="shared" si="27"/>
        <v>12 / ยะลา  / รพช. / F2</v>
      </c>
    </row>
    <row r="879" spans="1:19" hidden="1" x14ac:dyDescent="0.6">
      <c r="A879" s="99">
        <f>COUNTA($E$2:E879)</f>
        <v>878</v>
      </c>
      <c r="B879" s="211">
        <v>12</v>
      </c>
      <c r="C879" s="212" t="s">
        <v>9620</v>
      </c>
      <c r="D879" s="212" t="s">
        <v>9621</v>
      </c>
      <c r="E879" s="212" t="s">
        <v>946</v>
      </c>
      <c r="F879" s="212" t="s">
        <v>9622</v>
      </c>
      <c r="G879" s="212" t="s">
        <v>9623</v>
      </c>
      <c r="H879" s="212" t="s">
        <v>3048</v>
      </c>
      <c r="I879" s="213" t="str">
        <f t="shared" si="26"/>
        <v>รพช.</v>
      </c>
      <c r="J879" s="211" t="s">
        <v>3100</v>
      </c>
      <c r="K879" s="214">
        <v>36</v>
      </c>
      <c r="L879" s="212" t="s">
        <v>9578</v>
      </c>
      <c r="M879" s="212" t="s">
        <v>73</v>
      </c>
      <c r="N879" s="212" t="s">
        <v>9624</v>
      </c>
      <c r="O879" s="212" t="s">
        <v>9625</v>
      </c>
      <c r="P879" s="212" t="s">
        <v>9626</v>
      </c>
      <c r="Q879" s="212" t="s">
        <v>9625</v>
      </c>
      <c r="R879" s="212" t="s">
        <v>3054</v>
      </c>
      <c r="S879" s="210" t="str">
        <f t="shared" si="27"/>
        <v>12 / ยะลา  / รพช. / F2</v>
      </c>
    </row>
    <row r="880" spans="1:19" hidden="1" x14ac:dyDescent="0.6">
      <c r="A880" s="99">
        <f>COUNTA($E$2:E880)</f>
        <v>879</v>
      </c>
      <c r="B880" s="211">
        <v>12</v>
      </c>
      <c r="C880" s="212" t="s">
        <v>9627</v>
      </c>
      <c r="D880" s="212" t="s">
        <v>9628</v>
      </c>
      <c r="E880" s="212" t="s">
        <v>945</v>
      </c>
      <c r="F880" s="212" t="s">
        <v>9629</v>
      </c>
      <c r="G880" s="212" t="s">
        <v>9630</v>
      </c>
      <c r="H880" s="212" t="s">
        <v>3048</v>
      </c>
      <c r="I880" s="213" t="str">
        <f t="shared" si="26"/>
        <v>รพช.</v>
      </c>
      <c r="J880" s="211" t="s">
        <v>3100</v>
      </c>
      <c r="K880" s="214">
        <v>60</v>
      </c>
      <c r="L880" s="212" t="s">
        <v>9578</v>
      </c>
      <c r="M880" s="212" t="s">
        <v>73</v>
      </c>
      <c r="N880" s="212" t="s">
        <v>9631</v>
      </c>
      <c r="O880" s="212" t="s">
        <v>9632</v>
      </c>
      <c r="P880" s="212" t="s">
        <v>9633</v>
      </c>
      <c r="Q880" s="212" t="s">
        <v>9632</v>
      </c>
      <c r="R880" s="212" t="s">
        <v>3300</v>
      </c>
      <c r="S880" s="210" t="str">
        <f t="shared" si="27"/>
        <v>12 / ยะลา  / รพช. / F2</v>
      </c>
    </row>
    <row r="881" spans="1:19" hidden="1" x14ac:dyDescent="0.6">
      <c r="A881" s="99">
        <f>COUNTA($E$2:E881)</f>
        <v>880</v>
      </c>
      <c r="B881" s="211">
        <v>12</v>
      </c>
      <c r="C881" s="212" t="s">
        <v>9634</v>
      </c>
      <c r="D881" s="212" t="s">
        <v>9635</v>
      </c>
      <c r="E881" s="212" t="s">
        <v>951</v>
      </c>
      <c r="F881" s="212" t="s">
        <v>9636</v>
      </c>
      <c r="G881" s="212" t="s">
        <v>9637</v>
      </c>
      <c r="H881" s="212" t="s">
        <v>3036</v>
      </c>
      <c r="I881" s="213" t="str">
        <f t="shared" si="26"/>
        <v>รพศ.</v>
      </c>
      <c r="J881" s="211" t="s">
        <v>3037</v>
      </c>
      <c r="K881" s="214">
        <v>764</v>
      </c>
      <c r="L881" s="212" t="s">
        <v>9638</v>
      </c>
      <c r="M881" s="212" t="s">
        <v>74</v>
      </c>
      <c r="N881" s="212" t="s">
        <v>9639</v>
      </c>
      <c r="O881" s="212" t="s">
        <v>9640</v>
      </c>
      <c r="P881" s="212" t="s">
        <v>9641</v>
      </c>
      <c r="Q881" s="212" t="s">
        <v>9640</v>
      </c>
      <c r="R881" s="212" t="s">
        <v>3043</v>
      </c>
      <c r="S881" s="210" t="str">
        <f t="shared" si="27"/>
        <v>12 / สงขลา  / รพศ. / A</v>
      </c>
    </row>
    <row r="882" spans="1:19" hidden="1" x14ac:dyDescent="0.6">
      <c r="A882" s="99">
        <f>COUNTA($E$2:E882)</f>
        <v>881</v>
      </c>
      <c r="B882" s="211">
        <v>12</v>
      </c>
      <c r="C882" s="212" t="s">
        <v>9642</v>
      </c>
      <c r="D882" s="212" t="s">
        <v>9643</v>
      </c>
      <c r="E882" s="212" t="s">
        <v>952</v>
      </c>
      <c r="F882" s="212" t="s">
        <v>9644</v>
      </c>
      <c r="G882" s="212" t="s">
        <v>9645</v>
      </c>
      <c r="H882" s="212" t="s">
        <v>3202</v>
      </c>
      <c r="I882" s="213" t="str">
        <f t="shared" si="26"/>
        <v>รพท.</v>
      </c>
      <c r="J882" s="211" t="s">
        <v>3387</v>
      </c>
      <c r="K882" s="214">
        <v>527</v>
      </c>
      <c r="L882" s="212" t="s">
        <v>9638</v>
      </c>
      <c r="M882" s="212" t="s">
        <v>74</v>
      </c>
      <c r="N882" s="212" t="s">
        <v>9646</v>
      </c>
      <c r="O882" s="212" t="s">
        <v>9647</v>
      </c>
      <c r="P882" s="212" t="s">
        <v>9648</v>
      </c>
      <c r="Q882" s="212" t="s">
        <v>9649</v>
      </c>
      <c r="R882" s="212" t="s">
        <v>3043</v>
      </c>
      <c r="S882" s="210" t="str">
        <f t="shared" si="27"/>
        <v>12 / สงขลา  / รพท. / S</v>
      </c>
    </row>
    <row r="883" spans="1:19" hidden="1" x14ac:dyDescent="0.6">
      <c r="A883" s="99">
        <f>COUNTA($E$2:E883)</f>
        <v>882</v>
      </c>
      <c r="B883" s="211">
        <v>12</v>
      </c>
      <c r="C883" s="212" t="s">
        <v>9650</v>
      </c>
      <c r="D883" s="212" t="s">
        <v>9651</v>
      </c>
      <c r="E883" s="212" t="s">
        <v>955</v>
      </c>
      <c r="F883" s="212" t="s">
        <v>9652</v>
      </c>
      <c r="G883" s="212" t="s">
        <v>9653</v>
      </c>
      <c r="H883" s="212" t="s">
        <v>3048</v>
      </c>
      <c r="I883" s="213" t="str">
        <f t="shared" si="26"/>
        <v>รพช.</v>
      </c>
      <c r="J883" s="211" t="s">
        <v>3049</v>
      </c>
      <c r="K883" s="214">
        <v>150</v>
      </c>
      <c r="L883" s="212" t="s">
        <v>9638</v>
      </c>
      <c r="M883" s="212" t="s">
        <v>74</v>
      </c>
      <c r="N883" s="212" t="s">
        <v>9654</v>
      </c>
      <c r="O883" s="212" t="s">
        <v>9655</v>
      </c>
      <c r="P883" s="212" t="s">
        <v>9656</v>
      </c>
      <c r="Q883" s="212" t="s">
        <v>9655</v>
      </c>
      <c r="R883" s="212" t="s">
        <v>3043</v>
      </c>
      <c r="S883" s="210" t="str">
        <f t="shared" si="27"/>
        <v>12 / สงขลา  / รพช. / M2</v>
      </c>
    </row>
    <row r="884" spans="1:19" hidden="1" x14ac:dyDescent="0.6">
      <c r="A884" s="99">
        <f>COUNTA($E$2:E884)</f>
        <v>883</v>
      </c>
      <c r="B884" s="211">
        <v>12</v>
      </c>
      <c r="C884" s="212" t="s">
        <v>9657</v>
      </c>
      <c r="D884" s="212" t="s">
        <v>9658</v>
      </c>
      <c r="E884" s="212" t="s">
        <v>958</v>
      </c>
      <c r="F884" s="212" t="s">
        <v>9659</v>
      </c>
      <c r="G884" s="212" t="s">
        <v>9660</v>
      </c>
      <c r="H884" s="212" t="s">
        <v>3048</v>
      </c>
      <c r="I884" s="213" t="str">
        <f t="shared" si="26"/>
        <v>รพช.</v>
      </c>
      <c r="J884" s="211" t="s">
        <v>3076</v>
      </c>
      <c r="K884" s="214">
        <v>62</v>
      </c>
      <c r="L884" s="212" t="s">
        <v>9638</v>
      </c>
      <c r="M884" s="212" t="s">
        <v>74</v>
      </c>
      <c r="N884" s="212" t="s">
        <v>9661</v>
      </c>
      <c r="O884" s="212" t="s">
        <v>9662</v>
      </c>
      <c r="P884" s="212" t="s">
        <v>9663</v>
      </c>
      <c r="Q884" s="212" t="s">
        <v>9662</v>
      </c>
      <c r="R884" s="212" t="s">
        <v>3062</v>
      </c>
      <c r="S884" s="210" t="str">
        <f t="shared" si="27"/>
        <v>12 / สงขลา  / รพช. / F1</v>
      </c>
    </row>
    <row r="885" spans="1:19" hidden="1" x14ac:dyDescent="0.6">
      <c r="A885" s="99">
        <f>COUNTA($E$2:E885)</f>
        <v>884</v>
      </c>
      <c r="B885" s="211">
        <v>12</v>
      </c>
      <c r="C885" s="212" t="s">
        <v>9664</v>
      </c>
      <c r="D885" s="212" t="s">
        <v>9665</v>
      </c>
      <c r="E885" s="212" t="s">
        <v>959</v>
      </c>
      <c r="F885" s="212" t="s">
        <v>9666</v>
      </c>
      <c r="G885" s="212" t="s">
        <v>9667</v>
      </c>
      <c r="H885" s="212" t="s">
        <v>3048</v>
      </c>
      <c r="I885" s="213" t="str">
        <f t="shared" si="26"/>
        <v>รพช.</v>
      </c>
      <c r="J885" s="211" t="s">
        <v>3100</v>
      </c>
      <c r="K885" s="214">
        <v>30</v>
      </c>
      <c r="L885" s="212" t="s">
        <v>9638</v>
      </c>
      <c r="M885" s="212" t="s">
        <v>74</v>
      </c>
      <c r="N885" s="212" t="s">
        <v>9668</v>
      </c>
      <c r="O885" s="212" t="s">
        <v>9669</v>
      </c>
      <c r="P885" s="212" t="s">
        <v>9670</v>
      </c>
      <c r="Q885" s="212" t="s">
        <v>9671</v>
      </c>
      <c r="R885" s="212" t="s">
        <v>3146</v>
      </c>
      <c r="S885" s="210" t="str">
        <f t="shared" si="27"/>
        <v>12 / สงขลา  / รพช. / F2</v>
      </c>
    </row>
    <row r="886" spans="1:19" hidden="1" x14ac:dyDescent="0.6">
      <c r="A886" s="99">
        <f>COUNTA($E$2:E886)</f>
        <v>885</v>
      </c>
      <c r="B886" s="211">
        <v>12</v>
      </c>
      <c r="C886" s="212" t="s">
        <v>9672</v>
      </c>
      <c r="D886" s="212" t="s">
        <v>9673</v>
      </c>
      <c r="E886" s="212" t="s">
        <v>967</v>
      </c>
      <c r="F886" s="212" t="s">
        <v>9674</v>
      </c>
      <c r="G886" s="212" t="s">
        <v>9675</v>
      </c>
      <c r="H886" s="212" t="s">
        <v>3048</v>
      </c>
      <c r="I886" s="213" t="str">
        <f t="shared" si="26"/>
        <v>รพช.</v>
      </c>
      <c r="J886" s="211" t="s">
        <v>3100</v>
      </c>
      <c r="K886" s="214">
        <v>30</v>
      </c>
      <c r="L886" s="212" t="s">
        <v>9638</v>
      </c>
      <c r="M886" s="212" t="s">
        <v>74</v>
      </c>
      <c r="N886" s="212" t="s">
        <v>9676</v>
      </c>
      <c r="O886" s="212" t="s">
        <v>9677</v>
      </c>
      <c r="P886" s="212" t="s">
        <v>9678</v>
      </c>
      <c r="Q886" s="212" t="s">
        <v>9677</v>
      </c>
      <c r="R886" s="212" t="s">
        <v>3054</v>
      </c>
      <c r="S886" s="210" t="str">
        <f t="shared" si="27"/>
        <v>12 / สงขลา  / รพช. / F2</v>
      </c>
    </row>
    <row r="887" spans="1:19" hidden="1" x14ac:dyDescent="0.6">
      <c r="A887" s="99">
        <f>COUNTA($E$2:E887)</f>
        <v>886</v>
      </c>
      <c r="B887" s="211">
        <v>12</v>
      </c>
      <c r="C887" s="212" t="s">
        <v>9679</v>
      </c>
      <c r="D887" s="212" t="s">
        <v>9680</v>
      </c>
      <c r="E887" s="212" t="s">
        <v>963</v>
      </c>
      <c r="F887" s="212" t="s">
        <v>9681</v>
      </c>
      <c r="G887" s="212" t="s">
        <v>9682</v>
      </c>
      <c r="H887" s="212" t="s">
        <v>3048</v>
      </c>
      <c r="I887" s="213" t="str">
        <f t="shared" si="26"/>
        <v>รพช.</v>
      </c>
      <c r="J887" s="211" t="s">
        <v>3100</v>
      </c>
      <c r="K887" s="214">
        <v>34</v>
      </c>
      <c r="L887" s="212" t="s">
        <v>9638</v>
      </c>
      <c r="M887" s="212" t="s">
        <v>74</v>
      </c>
      <c r="N887" s="212" t="s">
        <v>9683</v>
      </c>
      <c r="O887" s="212" t="s">
        <v>9684</v>
      </c>
      <c r="P887" s="212" t="s">
        <v>9685</v>
      </c>
      <c r="Q887" s="212" t="s">
        <v>9686</v>
      </c>
      <c r="R887" s="212" t="s">
        <v>3071</v>
      </c>
      <c r="S887" s="210" t="str">
        <f t="shared" si="27"/>
        <v>12 / สงขลา  / รพช. / F2</v>
      </c>
    </row>
    <row r="888" spans="1:19" hidden="1" x14ac:dyDescent="0.6">
      <c r="A888" s="99">
        <f>COUNTA($E$2:E888)</f>
        <v>887</v>
      </c>
      <c r="B888" s="211">
        <v>12</v>
      </c>
      <c r="C888" s="212" t="s">
        <v>9687</v>
      </c>
      <c r="D888" s="212" t="s">
        <v>9688</v>
      </c>
      <c r="E888" s="212" t="s">
        <v>954</v>
      </c>
      <c r="F888" s="212" t="s">
        <v>9689</v>
      </c>
      <c r="G888" s="212" t="s">
        <v>9690</v>
      </c>
      <c r="H888" s="212" t="s">
        <v>3048</v>
      </c>
      <c r="I888" s="213" t="str">
        <f t="shared" si="26"/>
        <v>รพช.</v>
      </c>
      <c r="J888" s="211" t="s">
        <v>3100</v>
      </c>
      <c r="K888" s="214">
        <v>64</v>
      </c>
      <c r="L888" s="212" t="s">
        <v>9638</v>
      </c>
      <c r="M888" s="212" t="s">
        <v>74</v>
      </c>
      <c r="N888" s="212" t="s">
        <v>9691</v>
      </c>
      <c r="O888" s="212" t="s">
        <v>9692</v>
      </c>
      <c r="P888" s="212" t="s">
        <v>9693</v>
      </c>
      <c r="Q888" s="212" t="s">
        <v>4521</v>
      </c>
      <c r="R888" s="212" t="s">
        <v>3208</v>
      </c>
      <c r="S888" s="210" t="str">
        <f t="shared" si="27"/>
        <v>12 / สงขลา  / รพช. / F2</v>
      </c>
    </row>
    <row r="889" spans="1:19" hidden="1" x14ac:dyDescent="0.6">
      <c r="A889" s="99">
        <f>COUNTA($E$2:E889)</f>
        <v>888</v>
      </c>
      <c r="B889" s="211">
        <v>12</v>
      </c>
      <c r="C889" s="212" t="s">
        <v>9694</v>
      </c>
      <c r="D889" s="212" t="s">
        <v>9695</v>
      </c>
      <c r="E889" s="212" t="s">
        <v>956</v>
      </c>
      <c r="F889" s="212" t="s">
        <v>9696</v>
      </c>
      <c r="G889" s="212" t="s">
        <v>9697</v>
      </c>
      <c r="H889" s="212" t="s">
        <v>3048</v>
      </c>
      <c r="I889" s="213" t="str">
        <f t="shared" si="26"/>
        <v>รพช.</v>
      </c>
      <c r="J889" s="211" t="s">
        <v>3076</v>
      </c>
      <c r="K889" s="214">
        <v>60</v>
      </c>
      <c r="L889" s="212" t="s">
        <v>9638</v>
      </c>
      <c r="M889" s="212" t="s">
        <v>74</v>
      </c>
      <c r="N889" s="212" t="s">
        <v>9698</v>
      </c>
      <c r="O889" s="212" t="s">
        <v>9699</v>
      </c>
      <c r="P889" s="212" t="s">
        <v>9700</v>
      </c>
      <c r="Q889" s="212" t="s">
        <v>9699</v>
      </c>
      <c r="R889" s="212" t="s">
        <v>3062</v>
      </c>
      <c r="S889" s="210" t="str">
        <f t="shared" si="27"/>
        <v>12 / สงขลา  / รพช. / F1</v>
      </c>
    </row>
    <row r="890" spans="1:19" hidden="1" x14ac:dyDescent="0.6">
      <c r="A890" s="99">
        <f>COUNTA($E$2:E890)</f>
        <v>889</v>
      </c>
      <c r="B890" s="211">
        <v>12</v>
      </c>
      <c r="C890" s="212" t="s">
        <v>9701</v>
      </c>
      <c r="D890" s="212" t="s">
        <v>9702</v>
      </c>
      <c r="E890" s="212" t="s">
        <v>962</v>
      </c>
      <c r="F890" s="212" t="s">
        <v>9703</v>
      </c>
      <c r="G890" s="212" t="s">
        <v>9704</v>
      </c>
      <c r="H890" s="212" t="s">
        <v>3048</v>
      </c>
      <c r="I890" s="213" t="str">
        <f t="shared" si="26"/>
        <v>รพช.</v>
      </c>
      <c r="J890" s="211" t="s">
        <v>3100</v>
      </c>
      <c r="K890" s="214">
        <v>30</v>
      </c>
      <c r="L890" s="212" t="s">
        <v>9638</v>
      </c>
      <c r="M890" s="212" t="s">
        <v>74</v>
      </c>
      <c r="N890" s="212" t="s">
        <v>9705</v>
      </c>
      <c r="O890" s="212" t="s">
        <v>9706</v>
      </c>
      <c r="P890" s="212" t="s">
        <v>9707</v>
      </c>
      <c r="Q890" s="212" t="s">
        <v>16</v>
      </c>
      <c r="R890" s="212" t="s">
        <v>3146</v>
      </c>
      <c r="S890" s="210" t="str">
        <f t="shared" si="27"/>
        <v>12 / สงขลา  / รพช. / F2</v>
      </c>
    </row>
    <row r="891" spans="1:19" hidden="1" x14ac:dyDescent="0.6">
      <c r="A891" s="99">
        <f>COUNTA($E$2:E891)</f>
        <v>890</v>
      </c>
      <c r="B891" s="211">
        <v>12</v>
      </c>
      <c r="C891" s="212" t="s">
        <v>9708</v>
      </c>
      <c r="D891" s="212" t="s">
        <v>9709</v>
      </c>
      <c r="E891" s="212" t="s">
        <v>965</v>
      </c>
      <c r="F891" s="212" t="s">
        <v>9710</v>
      </c>
      <c r="G891" s="212" t="s">
        <v>9711</v>
      </c>
      <c r="H891" s="212" t="s">
        <v>3048</v>
      </c>
      <c r="I891" s="213" t="str">
        <f t="shared" si="26"/>
        <v>รพช.</v>
      </c>
      <c r="J891" s="211" t="s">
        <v>3100</v>
      </c>
      <c r="K891" s="214">
        <v>44</v>
      </c>
      <c r="L891" s="212" t="s">
        <v>9638</v>
      </c>
      <c r="M891" s="212" t="s">
        <v>74</v>
      </c>
      <c r="N891" s="212" t="s">
        <v>9712</v>
      </c>
      <c r="O891" s="212" t="s">
        <v>9713</v>
      </c>
      <c r="P891" s="212" t="s">
        <v>9714</v>
      </c>
      <c r="Q891" s="212" t="s">
        <v>9713</v>
      </c>
      <c r="R891" s="212" t="s">
        <v>3054</v>
      </c>
      <c r="S891" s="210" t="str">
        <f t="shared" si="27"/>
        <v>12 / สงขลา  / รพช. / F2</v>
      </c>
    </row>
    <row r="892" spans="1:19" hidden="1" x14ac:dyDescent="0.6">
      <c r="A892" s="99">
        <f>COUNTA($E$2:E892)</f>
        <v>891</v>
      </c>
      <c r="B892" s="211">
        <v>12</v>
      </c>
      <c r="C892" s="212" t="s">
        <v>9715</v>
      </c>
      <c r="D892" s="212" t="s">
        <v>9716</v>
      </c>
      <c r="E892" s="212" t="s">
        <v>964</v>
      </c>
      <c r="F892" s="212" t="s">
        <v>9717</v>
      </c>
      <c r="G892" s="212" t="s">
        <v>9718</v>
      </c>
      <c r="H892" s="212" t="s">
        <v>3048</v>
      </c>
      <c r="I892" s="213" t="str">
        <f t="shared" si="26"/>
        <v>รพช.</v>
      </c>
      <c r="J892" s="211" t="s">
        <v>3100</v>
      </c>
      <c r="K892" s="214">
        <v>34</v>
      </c>
      <c r="L892" s="212" t="s">
        <v>9638</v>
      </c>
      <c r="M892" s="212" t="s">
        <v>74</v>
      </c>
      <c r="N892" s="212" t="s">
        <v>9719</v>
      </c>
      <c r="O892" s="212" t="s">
        <v>7920</v>
      </c>
      <c r="P892" s="212" t="s">
        <v>9720</v>
      </c>
      <c r="Q892" s="212" t="s">
        <v>9721</v>
      </c>
      <c r="R892" s="212" t="s">
        <v>3232</v>
      </c>
      <c r="S892" s="210" t="str">
        <f t="shared" si="27"/>
        <v>12 / สงขลา  / รพช. / F2</v>
      </c>
    </row>
    <row r="893" spans="1:19" hidden="1" x14ac:dyDescent="0.6">
      <c r="A893" s="99">
        <f>COUNTA($E$2:E893)</f>
        <v>892</v>
      </c>
      <c r="B893" s="211">
        <v>12</v>
      </c>
      <c r="C893" s="212" t="s">
        <v>9722</v>
      </c>
      <c r="D893" s="212" t="s">
        <v>9723</v>
      </c>
      <c r="E893" s="212" t="s">
        <v>960</v>
      </c>
      <c r="F893" s="212" t="s">
        <v>9724</v>
      </c>
      <c r="G893" s="212" t="s">
        <v>9725</v>
      </c>
      <c r="H893" s="212" t="s">
        <v>3048</v>
      </c>
      <c r="I893" s="213" t="str">
        <f t="shared" si="26"/>
        <v>รพช.</v>
      </c>
      <c r="J893" s="211" t="s">
        <v>3100</v>
      </c>
      <c r="K893" s="214">
        <v>73</v>
      </c>
      <c r="L893" s="212" t="s">
        <v>9638</v>
      </c>
      <c r="M893" s="212" t="s">
        <v>74</v>
      </c>
      <c r="N893" s="212" t="s">
        <v>9726</v>
      </c>
      <c r="O893" s="212" t="s">
        <v>9686</v>
      </c>
      <c r="P893" s="212" t="s">
        <v>9727</v>
      </c>
      <c r="Q893" s="212" t="s">
        <v>13</v>
      </c>
      <c r="R893" s="212" t="s">
        <v>3054</v>
      </c>
      <c r="S893" s="210" t="str">
        <f t="shared" si="27"/>
        <v>12 / สงขลา  / รพช. / F2</v>
      </c>
    </row>
    <row r="894" spans="1:19" hidden="1" x14ac:dyDescent="0.6">
      <c r="A894" s="99">
        <f>COUNTA($E$2:E894)</f>
        <v>893</v>
      </c>
      <c r="B894" s="211">
        <v>12</v>
      </c>
      <c r="C894" s="212" t="s">
        <v>9728</v>
      </c>
      <c r="D894" s="212" t="s">
        <v>9729</v>
      </c>
      <c r="E894" s="212" t="s">
        <v>953</v>
      </c>
      <c r="F894" s="212" t="s">
        <v>9730</v>
      </c>
      <c r="G894" s="212" t="s">
        <v>9731</v>
      </c>
      <c r="H894" s="212" t="s">
        <v>3048</v>
      </c>
      <c r="I894" s="213" t="str">
        <f t="shared" si="26"/>
        <v>รพช.</v>
      </c>
      <c r="J894" s="211" t="s">
        <v>3100</v>
      </c>
      <c r="K894" s="214">
        <v>42</v>
      </c>
      <c r="L894" s="212" t="s">
        <v>9638</v>
      </c>
      <c r="M894" s="212" t="s">
        <v>74</v>
      </c>
      <c r="N894" s="212" t="s">
        <v>9732</v>
      </c>
      <c r="O894" s="212" t="s">
        <v>9733</v>
      </c>
      <c r="P894" s="212" t="s">
        <v>9734</v>
      </c>
      <c r="Q894" s="212" t="s">
        <v>9735</v>
      </c>
      <c r="R894" s="212" t="s">
        <v>3054</v>
      </c>
      <c r="S894" s="210" t="str">
        <f t="shared" si="27"/>
        <v>12 / สงขลา  / รพช. / F2</v>
      </c>
    </row>
    <row r="895" spans="1:19" hidden="1" x14ac:dyDescent="0.6">
      <c r="A895" s="99">
        <f>COUNTA($E$2:E895)</f>
        <v>894</v>
      </c>
      <c r="B895" s="211">
        <v>12</v>
      </c>
      <c r="C895" s="212" t="s">
        <v>9736</v>
      </c>
      <c r="D895" s="212" t="s">
        <v>9737</v>
      </c>
      <c r="E895" s="212" t="s">
        <v>961</v>
      </c>
      <c r="F895" s="212" t="s">
        <v>9738</v>
      </c>
      <c r="G895" s="212" t="s">
        <v>9739</v>
      </c>
      <c r="H895" s="212" t="s">
        <v>3048</v>
      </c>
      <c r="I895" s="213" t="str">
        <f t="shared" si="26"/>
        <v>รพช.</v>
      </c>
      <c r="J895" s="211" t="s">
        <v>3076</v>
      </c>
      <c r="K895" s="214">
        <v>60</v>
      </c>
      <c r="L895" s="212" t="s">
        <v>9638</v>
      </c>
      <c r="M895" s="212" t="s">
        <v>74</v>
      </c>
      <c r="N895" s="212" t="s">
        <v>9719</v>
      </c>
      <c r="O895" s="212" t="s">
        <v>7920</v>
      </c>
      <c r="P895" s="212" t="s">
        <v>9740</v>
      </c>
      <c r="Q895" s="212" t="s">
        <v>7920</v>
      </c>
      <c r="R895" s="212" t="s">
        <v>3043</v>
      </c>
      <c r="S895" s="210" t="str">
        <f t="shared" si="27"/>
        <v>12 / สงขลา  / รพช. / F1</v>
      </c>
    </row>
    <row r="896" spans="1:19" hidden="1" x14ac:dyDescent="0.6">
      <c r="A896" s="99">
        <f>COUNTA($E$2:E896)</f>
        <v>895</v>
      </c>
      <c r="B896" s="211">
        <v>12</v>
      </c>
      <c r="C896" s="212" t="s">
        <v>9741</v>
      </c>
      <c r="D896" s="212" t="s">
        <v>9742</v>
      </c>
      <c r="E896" s="212" t="s">
        <v>957</v>
      </c>
      <c r="F896" s="212" t="s">
        <v>9743</v>
      </c>
      <c r="G896" s="212" t="s">
        <v>9744</v>
      </c>
      <c r="H896" s="212" t="s">
        <v>3048</v>
      </c>
      <c r="I896" s="213" t="str">
        <f t="shared" si="26"/>
        <v>รพช.</v>
      </c>
      <c r="J896" s="211" t="s">
        <v>3100</v>
      </c>
      <c r="K896" s="214">
        <v>45</v>
      </c>
      <c r="L896" s="212" t="s">
        <v>9638</v>
      </c>
      <c r="M896" s="212" t="s">
        <v>74</v>
      </c>
      <c r="N896" s="212" t="s">
        <v>9745</v>
      </c>
      <c r="O896" s="212" t="s">
        <v>9746</v>
      </c>
      <c r="P896" s="212" t="s">
        <v>9747</v>
      </c>
      <c r="Q896" s="212" t="s">
        <v>9746</v>
      </c>
      <c r="R896" s="212" t="s">
        <v>3054</v>
      </c>
      <c r="S896" s="210" t="str">
        <f t="shared" si="27"/>
        <v>12 / สงขลา  / รพช. / F2</v>
      </c>
    </row>
    <row r="897" spans="1:19" hidden="1" x14ac:dyDescent="0.6">
      <c r="A897" s="99">
        <f>COUNTA($E$2:E897)</f>
        <v>896</v>
      </c>
      <c r="B897" s="211">
        <v>12</v>
      </c>
      <c r="C897" s="212" t="s">
        <v>9748</v>
      </c>
      <c r="D897" s="212" t="s">
        <v>9749</v>
      </c>
      <c r="E897" s="212" t="s">
        <v>966</v>
      </c>
      <c r="F897" s="212" t="s">
        <v>9750</v>
      </c>
      <c r="G897" s="212" t="s">
        <v>9751</v>
      </c>
      <c r="H897" s="212" t="s">
        <v>3048</v>
      </c>
      <c r="I897" s="213" t="str">
        <f t="shared" si="26"/>
        <v>รพช.</v>
      </c>
      <c r="J897" s="211" t="s">
        <v>3100</v>
      </c>
      <c r="K897" s="214">
        <v>30</v>
      </c>
      <c r="L897" s="212" t="s">
        <v>9638</v>
      </c>
      <c r="M897" s="212" t="s">
        <v>74</v>
      </c>
      <c r="N897" s="212" t="s">
        <v>9752</v>
      </c>
      <c r="O897" s="212" t="s">
        <v>9753</v>
      </c>
      <c r="P897" s="212" t="s">
        <v>9754</v>
      </c>
      <c r="Q897" s="212" t="s">
        <v>9755</v>
      </c>
      <c r="R897" s="212" t="s">
        <v>3062</v>
      </c>
      <c r="S897" s="210" t="str">
        <f t="shared" si="27"/>
        <v>12 / สงขลา  / รพช. / F2</v>
      </c>
    </row>
    <row r="898" spans="1:19" hidden="1" x14ac:dyDescent="0.6">
      <c r="A898" s="99">
        <f>COUNTA($E$2:E898)</f>
        <v>897</v>
      </c>
      <c r="B898" s="211">
        <v>12</v>
      </c>
      <c r="C898" s="212" t="s">
        <v>9756</v>
      </c>
      <c r="D898" s="212" t="s">
        <v>9757</v>
      </c>
      <c r="E898" s="212" t="s">
        <v>968</v>
      </c>
      <c r="F898" s="212" t="s">
        <v>9758</v>
      </c>
      <c r="G898" s="212" t="s">
        <v>9759</v>
      </c>
      <c r="H898" s="212" t="s">
        <v>3202</v>
      </c>
      <c r="I898" s="213" t="str">
        <f t="shared" si="26"/>
        <v>รพท.</v>
      </c>
      <c r="J898" s="211" t="s">
        <v>3387</v>
      </c>
      <c r="K898" s="214">
        <v>345</v>
      </c>
      <c r="L898" s="212" t="s">
        <v>9760</v>
      </c>
      <c r="M898" s="212" t="s">
        <v>75</v>
      </c>
      <c r="N898" s="212" t="s">
        <v>9761</v>
      </c>
      <c r="O898" s="212" t="s">
        <v>9762</v>
      </c>
      <c r="P898" s="212" t="s">
        <v>9763</v>
      </c>
      <c r="Q898" s="212" t="s">
        <v>9764</v>
      </c>
      <c r="R898" s="212" t="s">
        <v>3043</v>
      </c>
      <c r="S898" s="210" t="str">
        <f t="shared" si="27"/>
        <v>12 / สตูล  / รพท. / S</v>
      </c>
    </row>
    <row r="899" spans="1:19" hidden="1" x14ac:dyDescent="0.6">
      <c r="A899" s="99">
        <f>COUNTA($E$2:E899)</f>
        <v>898</v>
      </c>
      <c r="B899" s="211">
        <v>12</v>
      </c>
      <c r="C899" s="212" t="s">
        <v>9765</v>
      </c>
      <c r="D899" s="212" t="s">
        <v>9766</v>
      </c>
      <c r="E899" s="212" t="s">
        <v>972</v>
      </c>
      <c r="F899" s="212" t="s">
        <v>9767</v>
      </c>
      <c r="G899" s="212" t="s">
        <v>9768</v>
      </c>
      <c r="H899" s="212" t="s">
        <v>3048</v>
      </c>
      <c r="I899" s="213" t="str">
        <f t="shared" ref="I899:I904" si="28">IF(H899="โรงพยาบาลศูนย์","รพศ.",IF(H899="โรงพยาบาลชุมชน","รพช.","รพท."))</f>
        <v>รพช.</v>
      </c>
      <c r="J899" s="211" t="s">
        <v>3076</v>
      </c>
      <c r="K899" s="214">
        <v>93</v>
      </c>
      <c r="L899" s="212" t="s">
        <v>9760</v>
      </c>
      <c r="M899" s="212" t="s">
        <v>75</v>
      </c>
      <c r="N899" s="212" t="s">
        <v>9769</v>
      </c>
      <c r="O899" s="212" t="s">
        <v>9770</v>
      </c>
      <c r="P899" s="212" t="s">
        <v>9771</v>
      </c>
      <c r="Q899" s="212" t="s">
        <v>8238</v>
      </c>
      <c r="R899" s="212" t="s">
        <v>3113</v>
      </c>
      <c r="S899" s="210" t="str">
        <f t="shared" ref="S899:S904" si="29">CONCATENATE(B899," / ",M899," "," / ",I899," / ",J899)</f>
        <v>12 / สตูล  / รพช. / F1</v>
      </c>
    </row>
    <row r="900" spans="1:19" hidden="1" x14ac:dyDescent="0.6">
      <c r="A900" s="99">
        <f>COUNTA($E$2:E900)</f>
        <v>899</v>
      </c>
      <c r="B900" s="211">
        <v>12</v>
      </c>
      <c r="C900" s="212" t="s">
        <v>9772</v>
      </c>
      <c r="D900" s="212" t="s">
        <v>9773</v>
      </c>
      <c r="E900" s="212" t="s">
        <v>970</v>
      </c>
      <c r="F900" s="212" t="s">
        <v>9774</v>
      </c>
      <c r="G900" s="212" t="s">
        <v>9775</v>
      </c>
      <c r="H900" s="212" t="s">
        <v>3048</v>
      </c>
      <c r="I900" s="213" t="str">
        <f t="shared" si="28"/>
        <v>รพช.</v>
      </c>
      <c r="J900" s="211" t="s">
        <v>3100</v>
      </c>
      <c r="K900" s="214">
        <v>37</v>
      </c>
      <c r="L900" s="212" t="s">
        <v>9760</v>
      </c>
      <c r="M900" s="212" t="s">
        <v>75</v>
      </c>
      <c r="N900" s="212" t="s">
        <v>9776</v>
      </c>
      <c r="O900" s="212" t="s">
        <v>9777</v>
      </c>
      <c r="P900" s="212" t="s">
        <v>9778</v>
      </c>
      <c r="Q900" s="212" t="s">
        <v>9777</v>
      </c>
      <c r="R900" s="212" t="s">
        <v>3300</v>
      </c>
      <c r="S900" s="210" t="str">
        <f t="shared" si="29"/>
        <v>12 / สตูล  / รพช. / F2</v>
      </c>
    </row>
    <row r="901" spans="1:19" hidden="1" x14ac:dyDescent="0.6">
      <c r="A901" s="99">
        <f>COUNTA($E$2:E901)</f>
        <v>900</v>
      </c>
      <c r="B901" s="211">
        <v>12</v>
      </c>
      <c r="C901" s="212" t="s">
        <v>9779</v>
      </c>
      <c r="D901" s="212" t="s">
        <v>9780</v>
      </c>
      <c r="E901" s="212" t="s">
        <v>969</v>
      </c>
      <c r="F901" s="212" t="s">
        <v>9781</v>
      </c>
      <c r="G901" s="212" t="s">
        <v>9782</v>
      </c>
      <c r="H901" s="212" t="s">
        <v>3048</v>
      </c>
      <c r="I901" s="213" t="str">
        <f t="shared" si="28"/>
        <v>รพช.</v>
      </c>
      <c r="J901" s="211" t="s">
        <v>3100</v>
      </c>
      <c r="K901" s="214">
        <v>31</v>
      </c>
      <c r="L901" s="212" t="s">
        <v>9760</v>
      </c>
      <c r="M901" s="212" t="s">
        <v>75</v>
      </c>
      <c r="N901" s="212" t="s">
        <v>9783</v>
      </c>
      <c r="O901" s="212" t="s">
        <v>9784</v>
      </c>
      <c r="P901" s="212" t="s">
        <v>9785</v>
      </c>
      <c r="Q901" s="212" t="s">
        <v>9786</v>
      </c>
      <c r="R901" s="212" t="s">
        <v>3113</v>
      </c>
      <c r="S901" s="210" t="str">
        <f t="shared" si="29"/>
        <v>12 / สตูล  / รพช. / F2</v>
      </c>
    </row>
    <row r="902" spans="1:19" hidden="1" x14ac:dyDescent="0.6">
      <c r="A902" s="99">
        <f>COUNTA($E$2:E902)</f>
        <v>901</v>
      </c>
      <c r="B902" s="211">
        <v>12</v>
      </c>
      <c r="C902" s="212" t="s">
        <v>9787</v>
      </c>
      <c r="D902" s="212" t="s">
        <v>9788</v>
      </c>
      <c r="E902" s="212" t="s">
        <v>971</v>
      </c>
      <c r="F902" s="212" t="s">
        <v>9789</v>
      </c>
      <c r="G902" s="212" t="s">
        <v>9790</v>
      </c>
      <c r="H902" s="212" t="s">
        <v>3048</v>
      </c>
      <c r="I902" s="213" t="str">
        <f t="shared" si="28"/>
        <v>รพช.</v>
      </c>
      <c r="J902" s="211" t="s">
        <v>3100</v>
      </c>
      <c r="K902" s="214">
        <v>30</v>
      </c>
      <c r="L902" s="212" t="s">
        <v>9760</v>
      </c>
      <c r="M902" s="212" t="s">
        <v>75</v>
      </c>
      <c r="N902" s="212" t="s">
        <v>9791</v>
      </c>
      <c r="O902" s="212" t="s">
        <v>9792</v>
      </c>
      <c r="P902" s="212" t="s">
        <v>9793</v>
      </c>
      <c r="Q902" s="212" t="s">
        <v>9792</v>
      </c>
      <c r="R902" s="212" t="s">
        <v>3208</v>
      </c>
      <c r="S902" s="210" t="str">
        <f t="shared" si="29"/>
        <v>12 / สตูล  / รพช. / F2</v>
      </c>
    </row>
    <row r="903" spans="1:19" hidden="1" x14ac:dyDescent="0.6">
      <c r="A903" s="99">
        <f>COUNTA($E$2:E903)</f>
        <v>902</v>
      </c>
      <c r="B903" s="211">
        <v>12</v>
      </c>
      <c r="C903" s="212" t="s">
        <v>9794</v>
      </c>
      <c r="D903" s="212" t="s">
        <v>9795</v>
      </c>
      <c r="E903" s="212" t="s">
        <v>973</v>
      </c>
      <c r="F903" s="212" t="s">
        <v>9796</v>
      </c>
      <c r="G903" s="212" t="s">
        <v>9797</v>
      </c>
      <c r="H903" s="212" t="s">
        <v>3048</v>
      </c>
      <c r="I903" s="213" t="str">
        <f t="shared" si="28"/>
        <v>รพช.</v>
      </c>
      <c r="J903" s="211" t="s">
        <v>3100</v>
      </c>
      <c r="K903" s="214">
        <v>33</v>
      </c>
      <c r="L903" s="212" t="s">
        <v>9760</v>
      </c>
      <c r="M903" s="212" t="s">
        <v>75</v>
      </c>
      <c r="N903" s="212" t="s">
        <v>9798</v>
      </c>
      <c r="O903" s="212" t="s">
        <v>9799</v>
      </c>
      <c r="P903" s="212" t="s">
        <v>9800</v>
      </c>
      <c r="Q903" s="212" t="s">
        <v>9799</v>
      </c>
      <c r="R903" s="212" t="s">
        <v>3188</v>
      </c>
      <c r="S903" s="210" t="str">
        <f t="shared" si="29"/>
        <v>12 / สตูล  / รพช. / F2</v>
      </c>
    </row>
    <row r="904" spans="1:19" hidden="1" x14ac:dyDescent="0.6">
      <c r="A904" s="99">
        <f>COUNTA($E$2:E904)</f>
        <v>903</v>
      </c>
      <c r="B904" s="219">
        <v>12</v>
      </c>
      <c r="C904" s="210" t="s">
        <v>9801</v>
      </c>
      <c r="D904" s="210" t="s">
        <v>9802</v>
      </c>
      <c r="E904" s="210" t="s">
        <v>974</v>
      </c>
      <c r="F904" s="210" t="s">
        <v>9803</v>
      </c>
      <c r="G904" s="210" t="s">
        <v>9804</v>
      </c>
      <c r="H904" s="210" t="s">
        <v>3048</v>
      </c>
      <c r="I904" s="213" t="str">
        <f t="shared" si="28"/>
        <v>รพช.</v>
      </c>
      <c r="J904" s="219" t="s">
        <v>3183</v>
      </c>
      <c r="K904" s="210">
        <v>32</v>
      </c>
      <c r="L904" s="210" t="s">
        <v>9760</v>
      </c>
      <c r="M904" s="210" t="s">
        <v>75</v>
      </c>
      <c r="N904" s="210" t="s">
        <v>9805</v>
      </c>
      <c r="O904" s="210" t="s">
        <v>9806</v>
      </c>
      <c r="P904" s="210" t="s">
        <v>9807</v>
      </c>
      <c r="Q904" s="210" t="s">
        <v>9808</v>
      </c>
      <c r="R904" s="210" t="s">
        <v>3054</v>
      </c>
      <c r="S904" s="210" t="str">
        <f t="shared" si="29"/>
        <v>12 / สตูล  / รพช. / F3</v>
      </c>
    </row>
  </sheetData>
  <autoFilter ref="A1:S904" xr:uid="{8413DA89-F6F6-478C-B1FE-FD861F4BBE70}">
    <filterColumn colId="4">
      <filters>
        <filter val="10877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U908"/>
  <sheetViews>
    <sheetView workbookViewId="0">
      <pane xSplit="4" ySplit="4" topLeftCell="O77" activePane="bottomRight" state="frozen"/>
      <selection pane="topRight" activeCell="D1" sqref="D1"/>
      <selection pane="bottomLeft" activeCell="A3" sqref="A3"/>
      <selection pane="bottomRight" activeCell="U84" sqref="U84"/>
    </sheetView>
  </sheetViews>
  <sheetFormatPr defaultColWidth="8.796875" defaultRowHeight="21" x14ac:dyDescent="0.6"/>
  <cols>
    <col min="1" max="1" width="8.796875" style="99"/>
    <col min="2" max="2" width="5.796875" style="103" bestFit="1" customWidth="1"/>
    <col min="3" max="3" width="36" style="99" customWidth="1"/>
    <col min="4" max="6" width="14.796875" style="102" bestFit="1" customWidth="1"/>
    <col min="7" max="7" width="13.796875" style="102" bestFit="1" customWidth="1"/>
    <col min="8" max="8" width="14.796875" style="102" bestFit="1" customWidth="1"/>
    <col min="9" max="9" width="16.296875" style="102" bestFit="1" customWidth="1"/>
    <col min="10" max="11" width="14.796875" style="102" bestFit="1" customWidth="1"/>
    <col min="12" max="12" width="13.796875" style="102" bestFit="1" customWidth="1"/>
    <col min="13" max="13" width="14.796875" style="102" bestFit="1" customWidth="1"/>
    <col min="14" max="14" width="14.796875" style="102" customWidth="1"/>
    <col min="15" max="16" width="15.296875" style="99" bestFit="1" customWidth="1"/>
    <col min="17" max="17" width="16.296875" style="99" bestFit="1" customWidth="1"/>
    <col min="18" max="18" width="8.796875" style="99"/>
    <col min="19" max="21" width="17" style="99" customWidth="1"/>
    <col min="22" max="16384" width="8.796875" style="99"/>
  </cols>
  <sheetData>
    <row r="1" spans="1:21" x14ac:dyDescent="0.6">
      <c r="B1" s="100" t="s">
        <v>2022</v>
      </c>
      <c r="C1" s="100"/>
      <c r="D1" s="101"/>
      <c r="O1" s="116" t="s">
        <v>2044</v>
      </c>
      <c r="P1" s="116"/>
      <c r="Q1" s="343" t="s">
        <v>2021</v>
      </c>
    </row>
    <row r="2" spans="1:21" ht="30.6" customHeight="1" x14ac:dyDescent="0.6">
      <c r="O2" s="122" t="s">
        <v>1897</v>
      </c>
      <c r="P2" s="120" t="s">
        <v>1898</v>
      </c>
      <c r="Q2" s="121" t="s">
        <v>2019</v>
      </c>
      <c r="S2" s="115" t="s">
        <v>2020</v>
      </c>
      <c r="T2" s="115"/>
      <c r="U2" s="115"/>
    </row>
    <row r="3" spans="1:21" s="103" customFormat="1" x14ac:dyDescent="0.6">
      <c r="A3" s="103" t="s">
        <v>2040</v>
      </c>
      <c r="B3" s="103" t="s">
        <v>2038</v>
      </c>
      <c r="C3" s="104" t="s">
        <v>2039</v>
      </c>
      <c r="D3" s="105" t="s">
        <v>1862</v>
      </c>
      <c r="E3" s="105" t="s">
        <v>1860</v>
      </c>
      <c r="F3" s="105" t="s">
        <v>1863</v>
      </c>
      <c r="G3" s="105" t="s">
        <v>1995</v>
      </c>
      <c r="H3" s="105" t="s">
        <v>1861</v>
      </c>
      <c r="I3" s="106" t="s">
        <v>1866</v>
      </c>
      <c r="J3" s="106" t="s">
        <v>1865</v>
      </c>
      <c r="K3" s="106" t="s">
        <v>1867</v>
      </c>
      <c r="L3" s="106" t="s">
        <v>1996</v>
      </c>
      <c r="M3" s="106" t="s">
        <v>1864</v>
      </c>
      <c r="N3" s="106" t="s">
        <v>2984</v>
      </c>
      <c r="O3" s="118" t="s">
        <v>2041</v>
      </c>
      <c r="P3" s="119" t="s">
        <v>2042</v>
      </c>
      <c r="Q3" s="117" t="s">
        <v>2043</v>
      </c>
      <c r="S3" s="113" t="s">
        <v>1992</v>
      </c>
      <c r="T3" s="114" t="s">
        <v>1993</v>
      </c>
      <c r="U3" s="114" t="s">
        <v>1994</v>
      </c>
    </row>
    <row r="4" spans="1:21" x14ac:dyDescent="0.6">
      <c r="A4" s="108">
        <f>COUNTA($B$4:B4)</f>
        <v>1</v>
      </c>
      <c r="B4" s="107" t="s">
        <v>100</v>
      </c>
      <c r="C4" s="99" t="s">
        <v>999</v>
      </c>
      <c r="D4" s="110">
        <v>701270445.12</v>
      </c>
      <c r="E4" s="110">
        <v>337135798.19999999</v>
      </c>
      <c r="F4" s="110">
        <v>107759426.09</v>
      </c>
      <c r="G4" s="110">
        <v>5755277.5</v>
      </c>
      <c r="H4" s="110">
        <v>138911699.91999999</v>
      </c>
      <c r="I4" s="110">
        <v>1183240815.98</v>
      </c>
      <c r="J4" s="110">
        <v>215416161.53</v>
      </c>
      <c r="K4" s="110">
        <v>86566189.959999993</v>
      </c>
      <c r="L4" s="110">
        <v>14999088.25</v>
      </c>
      <c r="M4" s="110">
        <v>241955741.56999999</v>
      </c>
      <c r="N4" s="110">
        <f>SUM(L4:M4)</f>
        <v>256954829.81999999</v>
      </c>
      <c r="O4" s="111">
        <v>875353525.03999996</v>
      </c>
      <c r="P4" s="112">
        <v>2665572925.8400002</v>
      </c>
      <c r="Q4" s="109">
        <f>TRUNC(O4/P4,2)</f>
        <v>0.32</v>
      </c>
      <c r="S4" s="109">
        <f>SUM(D4:H4)</f>
        <v>1290832646.8299999</v>
      </c>
      <c r="T4" s="109">
        <f>SUM(I4:M4)</f>
        <v>1742177997.29</v>
      </c>
      <c r="U4" s="109">
        <f>SUM(S4:T4)</f>
        <v>3033010644.1199999</v>
      </c>
    </row>
    <row r="5" spans="1:21" x14ac:dyDescent="0.6">
      <c r="A5" s="108">
        <f>COUNTA($B$4:B5)</f>
        <v>2</v>
      </c>
      <c r="B5" s="99" t="s">
        <v>101</v>
      </c>
      <c r="C5" s="99" t="s">
        <v>1000</v>
      </c>
      <c r="D5" s="110">
        <v>73597389.549999997</v>
      </c>
      <c r="E5" s="110">
        <v>9623838.75</v>
      </c>
      <c r="F5" s="110">
        <v>2070239.42</v>
      </c>
      <c r="G5" s="110">
        <v>325287</v>
      </c>
      <c r="H5" s="110">
        <v>4747552</v>
      </c>
      <c r="I5" s="110">
        <v>24936480</v>
      </c>
      <c r="J5" s="110">
        <v>2164306.13</v>
      </c>
      <c r="K5" s="110">
        <v>749040.25</v>
      </c>
      <c r="L5" s="110">
        <v>189587</v>
      </c>
      <c r="M5" s="110">
        <v>2447508.7999999998</v>
      </c>
      <c r="N5" s="110">
        <f t="shared" ref="N5:N68" si="0">SUM(L5:M5)</f>
        <v>2637095.7999999998</v>
      </c>
      <c r="O5" s="111">
        <v>111547334.98999999</v>
      </c>
      <c r="P5" s="112">
        <v>183186839.17000002</v>
      </c>
      <c r="Q5" s="109">
        <f t="shared" ref="Q5:Q68" si="1">TRUNC(O5/P5,2)</f>
        <v>0.6</v>
      </c>
      <c r="S5" s="109">
        <f t="shared" ref="S5:S68" si="2">SUM(D5:H5)</f>
        <v>90364306.719999999</v>
      </c>
      <c r="T5" s="109">
        <f t="shared" ref="T5:T68" si="3">SUM(I5:M5)</f>
        <v>30486922.18</v>
      </c>
      <c r="U5" s="109">
        <f t="shared" ref="U5:U68" si="4">SUM(S5:T5)</f>
        <v>120851228.90000001</v>
      </c>
    </row>
    <row r="6" spans="1:21" x14ac:dyDescent="0.6">
      <c r="A6" s="108">
        <f>COUNTA($B$4:B6)</f>
        <v>3</v>
      </c>
      <c r="B6" s="99" t="s">
        <v>102</v>
      </c>
      <c r="C6" s="99" t="s">
        <v>1001</v>
      </c>
      <c r="D6" s="110">
        <v>159898194.38999999</v>
      </c>
      <c r="E6" s="110">
        <v>31446969.550000001</v>
      </c>
      <c r="F6" s="110">
        <v>8150170.8200000003</v>
      </c>
      <c r="G6" s="110">
        <v>458955.14</v>
      </c>
      <c r="H6" s="110">
        <v>4935012.18</v>
      </c>
      <c r="I6" s="110">
        <v>49813667.130000003</v>
      </c>
      <c r="J6" s="110">
        <v>7953874.8600000003</v>
      </c>
      <c r="K6" s="110">
        <v>1862921.75</v>
      </c>
      <c r="L6" s="110">
        <v>309373.96000000002</v>
      </c>
      <c r="M6" s="110">
        <v>7544700.1899999995</v>
      </c>
      <c r="N6" s="110">
        <f t="shared" si="0"/>
        <v>7854074.1499999994</v>
      </c>
      <c r="O6" s="111">
        <v>190883134.24999997</v>
      </c>
      <c r="P6" s="112">
        <v>321591217.64999998</v>
      </c>
      <c r="Q6" s="109">
        <f t="shared" si="1"/>
        <v>0.59</v>
      </c>
      <c r="S6" s="109">
        <f t="shared" si="2"/>
        <v>204889302.07999998</v>
      </c>
      <c r="T6" s="109">
        <f t="shared" si="3"/>
        <v>67484537.890000001</v>
      </c>
      <c r="U6" s="109">
        <f t="shared" si="4"/>
        <v>272373839.96999997</v>
      </c>
    </row>
    <row r="7" spans="1:21" x14ac:dyDescent="0.6">
      <c r="A7" s="108">
        <f>COUNTA($B$4:B7)</f>
        <v>4</v>
      </c>
      <c r="B7" s="99" t="s">
        <v>103</v>
      </c>
      <c r="C7" s="99" t="s">
        <v>1002</v>
      </c>
      <c r="D7" s="110">
        <v>31455988.640000001</v>
      </c>
      <c r="E7" s="110">
        <v>4911823.1900000004</v>
      </c>
      <c r="F7" s="110">
        <v>1088847.6499999999</v>
      </c>
      <c r="G7" s="110">
        <v>84650</v>
      </c>
      <c r="H7" s="110">
        <v>1183222.6400000001</v>
      </c>
      <c r="I7" s="110">
        <v>8343486.54</v>
      </c>
      <c r="J7" s="110">
        <v>835566.77</v>
      </c>
      <c r="K7" s="110">
        <v>3566146.77</v>
      </c>
      <c r="L7" s="110">
        <v>11759</v>
      </c>
      <c r="M7" s="110">
        <v>449765.75</v>
      </c>
      <c r="N7" s="110">
        <f t="shared" si="0"/>
        <v>461524.75</v>
      </c>
      <c r="O7" s="111">
        <v>33240046.68</v>
      </c>
      <c r="P7" s="112">
        <v>77506402.319999993</v>
      </c>
      <c r="Q7" s="109">
        <f t="shared" si="1"/>
        <v>0.42</v>
      </c>
      <c r="S7" s="109">
        <f t="shared" si="2"/>
        <v>38724532.119999997</v>
      </c>
      <c r="T7" s="109">
        <f t="shared" si="3"/>
        <v>13206724.83</v>
      </c>
      <c r="U7" s="109">
        <f t="shared" si="4"/>
        <v>51931256.949999996</v>
      </c>
    </row>
    <row r="8" spans="1:21" x14ac:dyDescent="0.6">
      <c r="A8" s="108">
        <f>COUNTA($B$4:B8)</f>
        <v>5</v>
      </c>
      <c r="B8" s="99" t="s">
        <v>104</v>
      </c>
      <c r="C8" s="99" t="s">
        <v>1003</v>
      </c>
      <c r="D8" s="110">
        <v>115604791.88</v>
      </c>
      <c r="E8" s="110">
        <v>23173014.079999998</v>
      </c>
      <c r="F8" s="110">
        <v>5815780.9000000004</v>
      </c>
      <c r="G8" s="110">
        <v>880512.16</v>
      </c>
      <c r="H8" s="110">
        <v>21793844.5</v>
      </c>
      <c r="I8" s="110">
        <v>104563987.79000001</v>
      </c>
      <c r="J8" s="110">
        <v>8727783.6500000004</v>
      </c>
      <c r="K8" s="110">
        <v>2809932.3</v>
      </c>
      <c r="L8" s="110">
        <v>766213.2</v>
      </c>
      <c r="M8" s="110">
        <v>31524806.199999999</v>
      </c>
      <c r="N8" s="110">
        <f t="shared" si="0"/>
        <v>32291019.399999999</v>
      </c>
      <c r="O8" s="111">
        <v>151250562.96000004</v>
      </c>
      <c r="P8" s="112">
        <v>326372759.45000005</v>
      </c>
      <c r="Q8" s="109">
        <f t="shared" si="1"/>
        <v>0.46</v>
      </c>
      <c r="S8" s="109">
        <f t="shared" si="2"/>
        <v>167267943.51999998</v>
      </c>
      <c r="T8" s="109">
        <f t="shared" si="3"/>
        <v>148392723.14000002</v>
      </c>
      <c r="U8" s="109">
        <f t="shared" si="4"/>
        <v>315660666.65999997</v>
      </c>
    </row>
    <row r="9" spans="1:21" x14ac:dyDescent="0.6">
      <c r="A9" s="108">
        <f>COUNTA($B$4:B9)</f>
        <v>6</v>
      </c>
      <c r="B9" s="99" t="s">
        <v>105</v>
      </c>
      <c r="C9" s="99" t="s">
        <v>1004</v>
      </c>
      <c r="D9" s="110">
        <v>40215562.259999998</v>
      </c>
      <c r="E9" s="110">
        <v>5164990.25</v>
      </c>
      <c r="F9" s="110">
        <v>1635472.75</v>
      </c>
      <c r="G9" s="110">
        <v>500332.38</v>
      </c>
      <c r="H9" s="110">
        <v>10812383.039999999</v>
      </c>
      <c r="I9" s="110">
        <v>15753802.390000001</v>
      </c>
      <c r="J9" s="110">
        <v>2160922.4500000002</v>
      </c>
      <c r="K9" s="110">
        <v>499264</v>
      </c>
      <c r="L9" s="110">
        <v>481536</v>
      </c>
      <c r="M9" s="110">
        <v>7742431.4500000002</v>
      </c>
      <c r="N9" s="110">
        <f t="shared" si="0"/>
        <v>8223967.4500000002</v>
      </c>
      <c r="O9" s="111">
        <v>50972396.509999998</v>
      </c>
      <c r="P9" s="112">
        <v>119381579.00999999</v>
      </c>
      <c r="Q9" s="109">
        <f t="shared" si="1"/>
        <v>0.42</v>
      </c>
      <c r="S9" s="109">
        <f t="shared" si="2"/>
        <v>58328740.68</v>
      </c>
      <c r="T9" s="109">
        <f t="shared" si="3"/>
        <v>26637956.289999999</v>
      </c>
      <c r="U9" s="109">
        <f t="shared" si="4"/>
        <v>84966696.969999999</v>
      </c>
    </row>
    <row r="10" spans="1:21" x14ac:dyDescent="0.6">
      <c r="A10" s="108">
        <f>COUNTA($B$4:B10)</f>
        <v>7</v>
      </c>
      <c r="B10" s="99" t="s">
        <v>106</v>
      </c>
      <c r="C10" s="99" t="s">
        <v>1005</v>
      </c>
      <c r="D10" s="110">
        <v>77247216.870000005</v>
      </c>
      <c r="E10" s="110">
        <v>10764797.9</v>
      </c>
      <c r="F10" s="110">
        <v>2709030</v>
      </c>
      <c r="G10" s="110">
        <v>1224858</v>
      </c>
      <c r="H10" s="110">
        <v>60264111</v>
      </c>
      <c r="I10" s="110">
        <v>52875689.159999996</v>
      </c>
      <c r="J10" s="110">
        <v>4930088.9800000004</v>
      </c>
      <c r="K10" s="110">
        <v>1566912.23</v>
      </c>
      <c r="L10" s="110">
        <v>662876.5</v>
      </c>
      <c r="M10" s="110">
        <v>55630931.090000004</v>
      </c>
      <c r="N10" s="110">
        <f t="shared" si="0"/>
        <v>56293807.590000004</v>
      </c>
      <c r="O10" s="111">
        <v>101910267.97</v>
      </c>
      <c r="P10" s="112">
        <v>339056624.94999999</v>
      </c>
      <c r="Q10" s="109">
        <f t="shared" si="1"/>
        <v>0.3</v>
      </c>
      <c r="S10" s="109">
        <f t="shared" si="2"/>
        <v>152210013.77000001</v>
      </c>
      <c r="T10" s="109">
        <f t="shared" si="3"/>
        <v>115666497.96000001</v>
      </c>
      <c r="U10" s="109">
        <f t="shared" si="4"/>
        <v>267876511.73000002</v>
      </c>
    </row>
    <row r="11" spans="1:21" x14ac:dyDescent="0.6">
      <c r="A11" s="108">
        <f>COUNTA($B$4:B11)</f>
        <v>8</v>
      </c>
      <c r="B11" s="99" t="s">
        <v>107</v>
      </c>
      <c r="C11" s="99" t="s">
        <v>1006</v>
      </c>
      <c r="D11" s="110">
        <v>74823709.859999999</v>
      </c>
      <c r="E11" s="110">
        <v>5487749.7300000004</v>
      </c>
      <c r="F11" s="110">
        <v>2679305.9900000002</v>
      </c>
      <c r="G11" s="110">
        <v>1427975.14</v>
      </c>
      <c r="H11" s="110">
        <v>7537995.4500000002</v>
      </c>
      <c r="I11" s="110">
        <v>29030806.760000002</v>
      </c>
      <c r="J11" s="110">
        <v>1372201.59</v>
      </c>
      <c r="K11" s="110">
        <v>753238.6</v>
      </c>
      <c r="L11" s="110">
        <v>683107.05</v>
      </c>
      <c r="M11" s="110">
        <v>3772803.93</v>
      </c>
      <c r="N11" s="110">
        <f t="shared" si="0"/>
        <v>4455910.9800000004</v>
      </c>
      <c r="O11" s="111">
        <v>98136172.160000011</v>
      </c>
      <c r="P11" s="112">
        <v>172351001.84000003</v>
      </c>
      <c r="Q11" s="109">
        <f t="shared" si="1"/>
        <v>0.56000000000000005</v>
      </c>
      <c r="S11" s="109">
        <f t="shared" si="2"/>
        <v>91956736.170000002</v>
      </c>
      <c r="T11" s="109">
        <f t="shared" si="3"/>
        <v>35612157.930000007</v>
      </c>
      <c r="U11" s="109">
        <f t="shared" si="4"/>
        <v>127568894.10000001</v>
      </c>
    </row>
    <row r="12" spans="1:21" x14ac:dyDescent="0.6">
      <c r="A12" s="108">
        <f>COUNTA($B$4:B12)</f>
        <v>9</v>
      </c>
      <c r="B12" s="99" t="s">
        <v>108</v>
      </c>
      <c r="C12" s="99" t="s">
        <v>1007</v>
      </c>
      <c r="D12" s="110">
        <v>74425085.590000004</v>
      </c>
      <c r="E12" s="110">
        <v>10094529.99</v>
      </c>
      <c r="F12" s="110">
        <v>3162311</v>
      </c>
      <c r="G12" s="110">
        <v>332279.81</v>
      </c>
      <c r="H12" s="110">
        <v>8672830.4700000007</v>
      </c>
      <c r="I12" s="110">
        <v>31802471.510000002</v>
      </c>
      <c r="J12" s="110">
        <v>2204077</v>
      </c>
      <c r="K12" s="110">
        <v>982818.72</v>
      </c>
      <c r="L12" s="110">
        <v>294387.15999999997</v>
      </c>
      <c r="M12" s="110">
        <v>4212831.5</v>
      </c>
      <c r="N12" s="110">
        <f t="shared" si="0"/>
        <v>4507218.66</v>
      </c>
      <c r="O12" s="111">
        <v>82957444.650000006</v>
      </c>
      <c r="P12" s="112">
        <v>158618883.89000002</v>
      </c>
      <c r="Q12" s="109">
        <f t="shared" si="1"/>
        <v>0.52</v>
      </c>
      <c r="S12" s="109">
        <f t="shared" si="2"/>
        <v>96687036.859999999</v>
      </c>
      <c r="T12" s="109">
        <f t="shared" si="3"/>
        <v>39496585.890000001</v>
      </c>
      <c r="U12" s="109">
        <f t="shared" si="4"/>
        <v>136183622.75</v>
      </c>
    </row>
    <row r="13" spans="1:21" x14ac:dyDescent="0.6">
      <c r="A13" s="108">
        <f>COUNTA($B$4:B13)</f>
        <v>10</v>
      </c>
      <c r="B13" s="99" t="s">
        <v>109</v>
      </c>
      <c r="C13" s="99" t="s">
        <v>1008</v>
      </c>
      <c r="D13" s="110">
        <v>44451816.409999996</v>
      </c>
      <c r="E13" s="110">
        <v>7268361.2000000002</v>
      </c>
      <c r="F13" s="110">
        <v>1657762.17</v>
      </c>
      <c r="G13" s="110">
        <v>206292</v>
      </c>
      <c r="H13" s="110">
        <v>2450383.61</v>
      </c>
      <c r="I13" s="110">
        <v>17946095</v>
      </c>
      <c r="J13" s="110">
        <v>2353578.2999999998</v>
      </c>
      <c r="K13" s="110">
        <v>887847.51</v>
      </c>
      <c r="L13" s="110">
        <v>120903</v>
      </c>
      <c r="M13" s="110">
        <v>3026086</v>
      </c>
      <c r="N13" s="110">
        <f t="shared" si="0"/>
        <v>3146989</v>
      </c>
      <c r="O13" s="111">
        <v>49320088.519999996</v>
      </c>
      <c r="P13" s="112">
        <v>113169115.25</v>
      </c>
      <c r="Q13" s="109">
        <f t="shared" si="1"/>
        <v>0.43</v>
      </c>
      <c r="S13" s="109">
        <f t="shared" si="2"/>
        <v>56034615.390000001</v>
      </c>
      <c r="T13" s="109">
        <f t="shared" si="3"/>
        <v>24334509.810000002</v>
      </c>
      <c r="U13" s="109">
        <f t="shared" si="4"/>
        <v>80369125.200000003</v>
      </c>
    </row>
    <row r="14" spans="1:21" x14ac:dyDescent="0.6">
      <c r="A14" s="108">
        <f>COUNTA($B$4:B14)</f>
        <v>11</v>
      </c>
      <c r="B14" s="99" t="s">
        <v>110</v>
      </c>
      <c r="C14" s="99" t="s">
        <v>1009</v>
      </c>
      <c r="D14" s="110">
        <v>24153790.370000001</v>
      </c>
      <c r="E14" s="110">
        <v>3289075.13</v>
      </c>
      <c r="F14" s="110">
        <v>1063586.58</v>
      </c>
      <c r="G14" s="110">
        <v>240784.15</v>
      </c>
      <c r="H14" s="110">
        <v>2457960.17</v>
      </c>
      <c r="I14" s="110">
        <v>10434483.98</v>
      </c>
      <c r="J14" s="110">
        <v>968607.34</v>
      </c>
      <c r="K14" s="110">
        <v>151717.71</v>
      </c>
      <c r="L14" s="110">
        <v>170512</v>
      </c>
      <c r="M14" s="110">
        <v>1332707.98</v>
      </c>
      <c r="N14" s="110">
        <f t="shared" si="0"/>
        <v>1503219.98</v>
      </c>
      <c r="O14" s="111">
        <v>44700255.840000004</v>
      </c>
      <c r="P14" s="112">
        <v>80864973.890000001</v>
      </c>
      <c r="Q14" s="109">
        <f t="shared" si="1"/>
        <v>0.55000000000000004</v>
      </c>
      <c r="S14" s="109">
        <f t="shared" si="2"/>
        <v>31205196.399999999</v>
      </c>
      <c r="T14" s="109">
        <f t="shared" si="3"/>
        <v>13058029.010000002</v>
      </c>
      <c r="U14" s="109">
        <f t="shared" si="4"/>
        <v>44263225.409999996</v>
      </c>
    </row>
    <row r="15" spans="1:21" x14ac:dyDescent="0.6">
      <c r="A15" s="108">
        <f>COUNTA($B$4:B15)</f>
        <v>12</v>
      </c>
      <c r="B15" s="99" t="s">
        <v>111</v>
      </c>
      <c r="C15" s="99" t="s">
        <v>1010</v>
      </c>
      <c r="D15" s="110">
        <v>34817542.5</v>
      </c>
      <c r="E15" s="110">
        <v>10612033.939999999</v>
      </c>
      <c r="F15" s="110">
        <v>1180327.31</v>
      </c>
      <c r="G15" s="110">
        <v>128839.22</v>
      </c>
      <c r="H15" s="110">
        <v>1741813.41</v>
      </c>
      <c r="I15" s="110">
        <v>15129962.310000001</v>
      </c>
      <c r="J15" s="110">
        <v>1560801.4</v>
      </c>
      <c r="K15" s="110">
        <v>303798.99</v>
      </c>
      <c r="L15" s="110">
        <v>41916</v>
      </c>
      <c r="M15" s="110">
        <v>1431830</v>
      </c>
      <c r="N15" s="110">
        <f t="shared" si="0"/>
        <v>1473746</v>
      </c>
      <c r="O15" s="111">
        <v>41936140.660000004</v>
      </c>
      <c r="P15" s="112">
        <v>89186788.420000002</v>
      </c>
      <c r="Q15" s="109">
        <f t="shared" si="1"/>
        <v>0.47</v>
      </c>
      <c r="S15" s="109">
        <f t="shared" si="2"/>
        <v>48480556.379999995</v>
      </c>
      <c r="T15" s="109">
        <f t="shared" si="3"/>
        <v>18468308.699999999</v>
      </c>
      <c r="U15" s="109">
        <f t="shared" si="4"/>
        <v>66948865.079999998</v>
      </c>
    </row>
    <row r="16" spans="1:21" x14ac:dyDescent="0.6">
      <c r="A16" s="108">
        <f>COUNTA($B$4:B16)</f>
        <v>13</v>
      </c>
      <c r="B16" s="99" t="s">
        <v>112</v>
      </c>
      <c r="C16" s="99" t="s">
        <v>1011</v>
      </c>
      <c r="D16" s="110">
        <v>30471871.969999999</v>
      </c>
      <c r="E16" s="110">
        <v>1000754.51</v>
      </c>
      <c r="F16" s="110">
        <v>5594650.54</v>
      </c>
      <c r="G16" s="110">
        <v>1135391.0900000001</v>
      </c>
      <c r="H16" s="110">
        <v>19238838.780000001</v>
      </c>
      <c r="I16" s="110">
        <v>16419201.640000001</v>
      </c>
      <c r="J16" s="110">
        <v>252161.48</v>
      </c>
      <c r="K16" s="110">
        <v>237248.06</v>
      </c>
      <c r="L16" s="110">
        <v>1014614.79</v>
      </c>
      <c r="M16" s="110">
        <v>18515124.57</v>
      </c>
      <c r="N16" s="110">
        <f t="shared" si="0"/>
        <v>19529739.359999999</v>
      </c>
      <c r="O16" s="111">
        <v>53785617.420000002</v>
      </c>
      <c r="P16" s="112">
        <v>154897052.95999998</v>
      </c>
      <c r="Q16" s="109">
        <f t="shared" si="1"/>
        <v>0.34</v>
      </c>
      <c r="S16" s="109">
        <f t="shared" si="2"/>
        <v>57441506.890000008</v>
      </c>
      <c r="T16" s="109">
        <f t="shared" si="3"/>
        <v>36438350.539999999</v>
      </c>
      <c r="U16" s="109">
        <f t="shared" si="4"/>
        <v>93879857.430000007</v>
      </c>
    </row>
    <row r="17" spans="1:21" x14ac:dyDescent="0.6">
      <c r="A17" s="108">
        <f>COUNTA($B$4:B17)</f>
        <v>14</v>
      </c>
      <c r="B17" s="99" t="s">
        <v>113</v>
      </c>
      <c r="C17" s="99" t="s">
        <v>1012</v>
      </c>
      <c r="D17" s="110">
        <v>40456041.899999999</v>
      </c>
      <c r="E17" s="110">
        <v>8713837.25</v>
      </c>
      <c r="F17" s="110">
        <v>2346783.14</v>
      </c>
      <c r="G17" s="110">
        <v>57003</v>
      </c>
      <c r="H17" s="110">
        <v>2830683.5</v>
      </c>
      <c r="I17" s="110">
        <v>12302453.75</v>
      </c>
      <c r="J17" s="110">
        <v>1071567.92</v>
      </c>
      <c r="K17" s="110">
        <v>563809</v>
      </c>
      <c r="L17" s="110">
        <v>32103</v>
      </c>
      <c r="M17" s="110">
        <v>828153</v>
      </c>
      <c r="N17" s="110">
        <f t="shared" si="0"/>
        <v>860256</v>
      </c>
      <c r="O17" s="111">
        <v>36627372.839999996</v>
      </c>
      <c r="P17" s="112">
        <v>84264239.049999997</v>
      </c>
      <c r="Q17" s="109">
        <f t="shared" si="1"/>
        <v>0.43</v>
      </c>
      <c r="S17" s="109">
        <f t="shared" si="2"/>
        <v>54404348.789999999</v>
      </c>
      <c r="T17" s="109">
        <f t="shared" si="3"/>
        <v>14798086.67</v>
      </c>
      <c r="U17" s="109">
        <f t="shared" si="4"/>
        <v>69202435.459999993</v>
      </c>
    </row>
    <row r="18" spans="1:21" x14ac:dyDescent="0.6">
      <c r="A18" s="108">
        <f>COUNTA($B$4:B18)</f>
        <v>15</v>
      </c>
      <c r="B18" s="99" t="s">
        <v>114</v>
      </c>
      <c r="C18" s="99" t="s">
        <v>1013</v>
      </c>
      <c r="D18" s="110">
        <v>48367932.5</v>
      </c>
      <c r="E18" s="110">
        <v>4191817.65</v>
      </c>
      <c r="F18" s="110">
        <v>1312154.75</v>
      </c>
      <c r="G18" s="110">
        <v>56130</v>
      </c>
      <c r="H18" s="110">
        <v>1659849.5</v>
      </c>
      <c r="I18" s="110">
        <v>17733490.399999999</v>
      </c>
      <c r="J18" s="110">
        <v>774702.75</v>
      </c>
      <c r="K18" s="110">
        <v>494565.5</v>
      </c>
      <c r="L18" s="110">
        <v>0</v>
      </c>
      <c r="M18" s="110">
        <v>948474.25</v>
      </c>
      <c r="N18" s="110">
        <f t="shared" si="0"/>
        <v>948474.25</v>
      </c>
      <c r="O18" s="111">
        <v>35431458.489999995</v>
      </c>
      <c r="P18" s="112">
        <v>77852693.419999987</v>
      </c>
      <c r="Q18" s="109">
        <f t="shared" si="1"/>
        <v>0.45</v>
      </c>
      <c r="S18" s="109">
        <f t="shared" si="2"/>
        <v>55587884.399999999</v>
      </c>
      <c r="T18" s="109">
        <f t="shared" si="3"/>
        <v>19951232.899999999</v>
      </c>
      <c r="U18" s="109">
        <f t="shared" si="4"/>
        <v>75539117.299999997</v>
      </c>
    </row>
    <row r="19" spans="1:21" x14ac:dyDescent="0.6">
      <c r="A19" s="108">
        <f>COUNTA($B$4:B19)</f>
        <v>16</v>
      </c>
      <c r="B19" s="99" t="s">
        <v>115</v>
      </c>
      <c r="C19" s="99" t="s">
        <v>1014</v>
      </c>
      <c r="D19" s="110">
        <v>72754360</v>
      </c>
      <c r="E19" s="110">
        <v>21292663</v>
      </c>
      <c r="F19" s="110">
        <v>4348637</v>
      </c>
      <c r="G19" s="110">
        <v>57134</v>
      </c>
      <c r="H19" s="110">
        <v>9539089</v>
      </c>
      <c r="I19" s="110">
        <v>13985145.01</v>
      </c>
      <c r="J19" s="110">
        <v>2093600</v>
      </c>
      <c r="K19" s="110">
        <v>439494</v>
      </c>
      <c r="L19" s="110">
        <v>32727</v>
      </c>
      <c r="M19" s="110">
        <v>6962636</v>
      </c>
      <c r="N19" s="110">
        <f t="shared" si="0"/>
        <v>6995363</v>
      </c>
      <c r="O19" s="111">
        <v>99408659.790000007</v>
      </c>
      <c r="P19" s="112">
        <v>197685127.00999999</v>
      </c>
      <c r="Q19" s="109">
        <f t="shared" si="1"/>
        <v>0.5</v>
      </c>
      <c r="S19" s="109">
        <f t="shared" si="2"/>
        <v>107991883</v>
      </c>
      <c r="T19" s="109">
        <f t="shared" si="3"/>
        <v>23513602.009999998</v>
      </c>
      <c r="U19" s="109">
        <f t="shared" si="4"/>
        <v>131505485.00999999</v>
      </c>
    </row>
    <row r="20" spans="1:21" x14ac:dyDescent="0.6">
      <c r="A20" s="108">
        <f>COUNTA($B$4:B20)</f>
        <v>17</v>
      </c>
      <c r="B20" s="99" t="s">
        <v>116</v>
      </c>
      <c r="C20" s="99" t="s">
        <v>1015</v>
      </c>
      <c r="D20" s="110">
        <v>136881115.02000001</v>
      </c>
      <c r="E20" s="110">
        <v>24245072.5</v>
      </c>
      <c r="F20" s="110">
        <v>17620601.239999998</v>
      </c>
      <c r="G20" s="110">
        <v>530816.79</v>
      </c>
      <c r="H20" s="110">
        <v>6283509.6200000001</v>
      </c>
      <c r="I20" s="110">
        <v>22838107.93</v>
      </c>
      <c r="J20" s="110">
        <v>1725194.57</v>
      </c>
      <c r="K20" s="110">
        <v>1056811.57</v>
      </c>
      <c r="L20" s="110">
        <v>1108819.1100000001</v>
      </c>
      <c r="M20" s="110">
        <v>2303700.48</v>
      </c>
      <c r="N20" s="110">
        <f t="shared" si="0"/>
        <v>3412519.59</v>
      </c>
      <c r="O20" s="111">
        <v>117365597.74000001</v>
      </c>
      <c r="P20" s="112">
        <v>217123053.89000002</v>
      </c>
      <c r="Q20" s="109">
        <f t="shared" si="1"/>
        <v>0.54</v>
      </c>
      <c r="S20" s="109">
        <f t="shared" si="2"/>
        <v>185561115.17000002</v>
      </c>
      <c r="T20" s="109">
        <f t="shared" si="3"/>
        <v>29032633.66</v>
      </c>
      <c r="U20" s="109">
        <f t="shared" si="4"/>
        <v>214593748.83000001</v>
      </c>
    </row>
    <row r="21" spans="1:21" x14ac:dyDescent="0.6">
      <c r="A21" s="108">
        <f>COUNTA($B$4:B21)</f>
        <v>18</v>
      </c>
      <c r="B21" s="99" t="s">
        <v>117</v>
      </c>
      <c r="C21" s="99" t="s">
        <v>1016</v>
      </c>
      <c r="D21" s="110">
        <v>22404723.960000001</v>
      </c>
      <c r="E21" s="110">
        <v>2866095.5</v>
      </c>
      <c r="F21" s="110">
        <v>788199.68</v>
      </c>
      <c r="G21" s="110">
        <v>159974.25</v>
      </c>
      <c r="H21" s="110">
        <v>1843693.5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f t="shared" si="0"/>
        <v>0</v>
      </c>
      <c r="O21" s="111">
        <v>19211702.120000001</v>
      </c>
      <c r="P21" s="112">
        <v>34988427.510000005</v>
      </c>
      <c r="Q21" s="109">
        <f t="shared" si="1"/>
        <v>0.54</v>
      </c>
      <c r="S21" s="109">
        <f t="shared" si="2"/>
        <v>28062686.890000001</v>
      </c>
      <c r="T21" s="109">
        <f t="shared" si="3"/>
        <v>0</v>
      </c>
      <c r="U21" s="109">
        <f t="shared" si="4"/>
        <v>28062686.890000001</v>
      </c>
    </row>
    <row r="22" spans="1:21" x14ac:dyDescent="0.6">
      <c r="A22" s="108">
        <f>COUNTA($B$4:B22)</f>
        <v>19</v>
      </c>
      <c r="B22" s="99" t="s">
        <v>2023</v>
      </c>
      <c r="C22" s="99" t="s">
        <v>2024</v>
      </c>
      <c r="D22" s="110">
        <v>7558543.5800000001</v>
      </c>
      <c r="E22" s="110">
        <v>592327.80000000005</v>
      </c>
      <c r="F22" s="110">
        <v>205232.55</v>
      </c>
      <c r="G22" s="110">
        <v>267</v>
      </c>
      <c r="H22" s="110">
        <v>705210.18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f t="shared" si="0"/>
        <v>0</v>
      </c>
      <c r="O22" s="111">
        <v>13204679.99</v>
      </c>
      <c r="P22" s="112">
        <v>14854802.83</v>
      </c>
      <c r="Q22" s="109">
        <f t="shared" si="1"/>
        <v>0.88</v>
      </c>
      <c r="S22" s="109">
        <f t="shared" si="2"/>
        <v>9061581.1099999994</v>
      </c>
      <c r="T22" s="109">
        <f t="shared" si="3"/>
        <v>0</v>
      </c>
      <c r="U22" s="109">
        <f t="shared" si="4"/>
        <v>9061581.1099999994</v>
      </c>
    </row>
    <row r="23" spans="1:21" x14ac:dyDescent="0.6">
      <c r="A23" s="108">
        <f>COUNTA($B$4:B23)</f>
        <v>20</v>
      </c>
      <c r="B23" s="99" t="s">
        <v>76</v>
      </c>
      <c r="C23" s="99" t="s">
        <v>975</v>
      </c>
      <c r="D23" s="110">
        <v>462838499.69999999</v>
      </c>
      <c r="E23" s="110">
        <v>299884016.19999999</v>
      </c>
      <c r="F23" s="110">
        <v>71190836.5</v>
      </c>
      <c r="G23" s="110">
        <v>18814336.149999999</v>
      </c>
      <c r="H23" s="110">
        <v>186671758.78</v>
      </c>
      <c r="I23" s="110">
        <v>1232460840.0799999</v>
      </c>
      <c r="J23" s="110">
        <v>199587868.16999999</v>
      </c>
      <c r="K23" s="110">
        <v>89742202.650000006</v>
      </c>
      <c r="L23" s="110">
        <v>52852383.25</v>
      </c>
      <c r="M23" s="110">
        <v>291125987.34000003</v>
      </c>
      <c r="N23" s="110">
        <f t="shared" si="0"/>
        <v>343978370.59000003</v>
      </c>
      <c r="O23" s="111">
        <v>487817698.72000003</v>
      </c>
      <c r="P23" s="112">
        <v>2276729152.5900002</v>
      </c>
      <c r="Q23" s="109">
        <f t="shared" si="1"/>
        <v>0.21</v>
      </c>
      <c r="S23" s="109">
        <f t="shared" si="2"/>
        <v>1039399447.3299999</v>
      </c>
      <c r="T23" s="109">
        <f t="shared" si="3"/>
        <v>1865769281.4900002</v>
      </c>
      <c r="U23" s="109">
        <f t="shared" si="4"/>
        <v>2905168728.8200002</v>
      </c>
    </row>
    <row r="24" spans="1:21" x14ac:dyDescent="0.6">
      <c r="A24" s="108">
        <f>COUNTA($B$4:B24)</f>
        <v>21</v>
      </c>
      <c r="B24" s="99" t="s">
        <v>77</v>
      </c>
      <c r="C24" s="99" t="s">
        <v>976</v>
      </c>
      <c r="D24" s="110">
        <v>130507225.59</v>
      </c>
      <c r="E24" s="110">
        <v>41367241.640000001</v>
      </c>
      <c r="F24" s="110">
        <v>7335578.04</v>
      </c>
      <c r="G24" s="110">
        <v>1051834</v>
      </c>
      <c r="H24" s="110">
        <v>11467121.02</v>
      </c>
      <c r="I24" s="110">
        <v>156331841.31</v>
      </c>
      <c r="J24" s="110">
        <v>20267455</v>
      </c>
      <c r="K24" s="110">
        <v>3291551.26</v>
      </c>
      <c r="L24" s="110">
        <v>1152165</v>
      </c>
      <c r="M24" s="110">
        <v>17099134.5</v>
      </c>
      <c r="N24" s="110">
        <f t="shared" si="0"/>
        <v>18251299.5</v>
      </c>
      <c r="O24" s="111">
        <v>186625441.38999999</v>
      </c>
      <c r="P24" s="112">
        <v>422060818.30000001</v>
      </c>
      <c r="Q24" s="109">
        <f t="shared" si="1"/>
        <v>0.44</v>
      </c>
      <c r="S24" s="109">
        <f t="shared" si="2"/>
        <v>191729000.29000002</v>
      </c>
      <c r="T24" s="109">
        <f t="shared" si="3"/>
        <v>198142147.06999999</v>
      </c>
      <c r="U24" s="109">
        <f t="shared" si="4"/>
        <v>389871147.36000001</v>
      </c>
    </row>
    <row r="25" spans="1:21" x14ac:dyDescent="0.6">
      <c r="A25" s="108">
        <f>COUNTA($B$4:B25)</f>
        <v>22</v>
      </c>
      <c r="B25" s="99" t="s">
        <v>78</v>
      </c>
      <c r="C25" s="99" t="s">
        <v>977</v>
      </c>
      <c r="D25" s="110">
        <v>43815162.850000001</v>
      </c>
      <c r="E25" s="110">
        <v>6475899.7800000003</v>
      </c>
      <c r="F25" s="110">
        <v>975315.32</v>
      </c>
      <c r="G25" s="110">
        <v>1050693.5</v>
      </c>
      <c r="H25" s="110">
        <v>2901637</v>
      </c>
      <c r="I25" s="110">
        <v>18753259.25</v>
      </c>
      <c r="J25" s="110">
        <v>1737693.07</v>
      </c>
      <c r="K25" s="110">
        <v>376887.75</v>
      </c>
      <c r="L25" s="110">
        <v>462616.84</v>
      </c>
      <c r="M25" s="110">
        <v>1662562.49</v>
      </c>
      <c r="N25" s="110">
        <f t="shared" si="0"/>
        <v>2125179.33</v>
      </c>
      <c r="O25" s="111">
        <v>60824522.789999999</v>
      </c>
      <c r="P25" s="112">
        <v>108375631.09999999</v>
      </c>
      <c r="Q25" s="109">
        <f t="shared" si="1"/>
        <v>0.56000000000000005</v>
      </c>
      <c r="S25" s="109">
        <f t="shared" si="2"/>
        <v>55218708.450000003</v>
      </c>
      <c r="T25" s="109">
        <f t="shared" si="3"/>
        <v>22993019.399999999</v>
      </c>
      <c r="U25" s="109">
        <f t="shared" si="4"/>
        <v>78211727.849999994</v>
      </c>
    </row>
    <row r="26" spans="1:21" x14ac:dyDescent="0.6">
      <c r="A26" s="108">
        <f>COUNTA($B$4:B26)</f>
        <v>23</v>
      </c>
      <c r="B26" s="99" t="s">
        <v>79</v>
      </c>
      <c r="C26" s="99" t="s">
        <v>978</v>
      </c>
      <c r="D26" s="110">
        <v>53786221.5</v>
      </c>
      <c r="E26" s="110">
        <v>5411001.7400000002</v>
      </c>
      <c r="F26" s="110">
        <v>1641352.15</v>
      </c>
      <c r="G26" s="110">
        <v>1742585</v>
      </c>
      <c r="H26" s="110">
        <v>21430364.039999999</v>
      </c>
      <c r="I26" s="110">
        <v>36060140.210000001</v>
      </c>
      <c r="J26" s="110">
        <v>1181329.3</v>
      </c>
      <c r="K26" s="110">
        <v>768371</v>
      </c>
      <c r="L26" s="110">
        <v>898206</v>
      </c>
      <c r="M26" s="110">
        <v>12082249.300000001</v>
      </c>
      <c r="N26" s="110">
        <f t="shared" si="0"/>
        <v>12980455.300000001</v>
      </c>
      <c r="O26" s="111">
        <v>88636569.700000003</v>
      </c>
      <c r="P26" s="112">
        <v>188249392.13</v>
      </c>
      <c r="Q26" s="109">
        <f t="shared" si="1"/>
        <v>0.47</v>
      </c>
      <c r="S26" s="109">
        <f t="shared" si="2"/>
        <v>84011524.430000007</v>
      </c>
      <c r="T26" s="109">
        <f t="shared" si="3"/>
        <v>50990295.810000002</v>
      </c>
      <c r="U26" s="109">
        <f t="shared" si="4"/>
        <v>135001820.24000001</v>
      </c>
    </row>
    <row r="27" spans="1:21" x14ac:dyDescent="0.6">
      <c r="A27" s="108">
        <f>COUNTA($B$4:B27)</f>
        <v>24</v>
      </c>
      <c r="B27" s="99" t="s">
        <v>80</v>
      </c>
      <c r="C27" s="99" t="s">
        <v>979</v>
      </c>
      <c r="D27" s="110">
        <v>37388895.479999997</v>
      </c>
      <c r="E27" s="110">
        <v>6006239.7199999997</v>
      </c>
      <c r="F27" s="110">
        <v>1286158.1100000001</v>
      </c>
      <c r="G27" s="110">
        <v>4449640.1500000004</v>
      </c>
      <c r="H27" s="110">
        <v>4577235.37</v>
      </c>
      <c r="I27" s="110">
        <v>25050719.969999999</v>
      </c>
      <c r="J27" s="110">
        <v>2420869.64</v>
      </c>
      <c r="K27" s="110">
        <v>417529</v>
      </c>
      <c r="L27" s="110">
        <v>600270</v>
      </c>
      <c r="M27" s="110">
        <v>3002416.5</v>
      </c>
      <c r="N27" s="110">
        <f t="shared" si="0"/>
        <v>3602686.5</v>
      </c>
      <c r="O27" s="111">
        <v>49548263.689999998</v>
      </c>
      <c r="P27" s="112">
        <v>130224689.55</v>
      </c>
      <c r="Q27" s="109">
        <f t="shared" si="1"/>
        <v>0.38</v>
      </c>
      <c r="S27" s="109">
        <f t="shared" si="2"/>
        <v>53708168.829999991</v>
      </c>
      <c r="T27" s="109">
        <f t="shared" si="3"/>
        <v>31491805.109999999</v>
      </c>
      <c r="U27" s="109">
        <f t="shared" si="4"/>
        <v>85199973.939999998</v>
      </c>
    </row>
    <row r="28" spans="1:21" x14ac:dyDescent="0.6">
      <c r="A28" s="108">
        <f>COUNTA($B$4:B28)</f>
        <v>25</v>
      </c>
      <c r="B28" s="99" t="s">
        <v>81</v>
      </c>
      <c r="C28" s="99" t="s">
        <v>980</v>
      </c>
      <c r="D28" s="110">
        <v>71521016.239999995</v>
      </c>
      <c r="E28" s="110">
        <v>4143802.4</v>
      </c>
      <c r="F28" s="110">
        <v>2329821.65</v>
      </c>
      <c r="G28" s="110">
        <v>1443531.75</v>
      </c>
      <c r="H28" s="110">
        <v>6059632.1200000001</v>
      </c>
      <c r="I28" s="110">
        <v>20225907.870000001</v>
      </c>
      <c r="J28" s="110">
        <v>752627.97</v>
      </c>
      <c r="K28" s="110">
        <v>214421.55</v>
      </c>
      <c r="L28" s="110">
        <v>310379.40000000002</v>
      </c>
      <c r="M28" s="110">
        <v>2339371.4699999997</v>
      </c>
      <c r="N28" s="110">
        <f t="shared" si="0"/>
        <v>2649750.8699999996</v>
      </c>
      <c r="O28" s="111">
        <v>96772952</v>
      </c>
      <c r="P28" s="112">
        <v>158509275.51999998</v>
      </c>
      <c r="Q28" s="109">
        <f t="shared" si="1"/>
        <v>0.61</v>
      </c>
      <c r="S28" s="109">
        <f t="shared" si="2"/>
        <v>85497804.160000011</v>
      </c>
      <c r="T28" s="109">
        <f t="shared" si="3"/>
        <v>23842708.259999998</v>
      </c>
      <c r="U28" s="109">
        <f t="shared" si="4"/>
        <v>109340512.42000002</v>
      </c>
    </row>
    <row r="29" spans="1:21" x14ac:dyDescent="0.6">
      <c r="A29" s="108">
        <f>COUNTA($B$4:B29)</f>
        <v>26</v>
      </c>
      <c r="B29" s="99" t="s">
        <v>82</v>
      </c>
      <c r="C29" s="99" t="s">
        <v>981</v>
      </c>
      <c r="D29" s="110">
        <v>16848503.09</v>
      </c>
      <c r="E29" s="110">
        <v>1980978.41</v>
      </c>
      <c r="F29" s="110">
        <v>620447.75</v>
      </c>
      <c r="G29" s="110">
        <v>918761</v>
      </c>
      <c r="H29" s="110">
        <v>3035076.85</v>
      </c>
      <c r="I29" s="110">
        <v>8726753.6400000006</v>
      </c>
      <c r="J29" s="110">
        <v>575878.75</v>
      </c>
      <c r="K29" s="110">
        <v>176813</v>
      </c>
      <c r="L29" s="110">
        <v>673722</v>
      </c>
      <c r="M29" s="110">
        <v>3167473</v>
      </c>
      <c r="N29" s="110">
        <f t="shared" si="0"/>
        <v>3841195</v>
      </c>
      <c r="O29" s="111">
        <v>22054507</v>
      </c>
      <c r="P29" s="112">
        <v>60475422.100000001</v>
      </c>
      <c r="Q29" s="109">
        <f t="shared" si="1"/>
        <v>0.36</v>
      </c>
      <c r="S29" s="109">
        <f t="shared" si="2"/>
        <v>23403767.100000001</v>
      </c>
      <c r="T29" s="109">
        <f t="shared" si="3"/>
        <v>13320640.390000001</v>
      </c>
      <c r="U29" s="109">
        <f t="shared" si="4"/>
        <v>36724407.490000002</v>
      </c>
    </row>
    <row r="30" spans="1:21" x14ac:dyDescent="0.6">
      <c r="A30" s="108">
        <f>COUNTA($B$4:B30)</f>
        <v>27</v>
      </c>
      <c r="B30" s="99" t="s">
        <v>83</v>
      </c>
      <c r="C30" s="99" t="s">
        <v>982</v>
      </c>
      <c r="D30" s="110">
        <v>118043433.34999999</v>
      </c>
      <c r="E30" s="110">
        <v>45515991.5</v>
      </c>
      <c r="F30" s="110">
        <v>8967922.1999999993</v>
      </c>
      <c r="G30" s="110">
        <v>9104661</v>
      </c>
      <c r="H30" s="110">
        <v>69631957.650000006</v>
      </c>
      <c r="I30" s="110">
        <v>169617304.96000001</v>
      </c>
      <c r="J30" s="110">
        <v>17583656.199999999</v>
      </c>
      <c r="K30" s="110">
        <v>6437924.25</v>
      </c>
      <c r="L30" s="110">
        <v>10043016</v>
      </c>
      <c r="M30" s="110">
        <v>61297871.100000001</v>
      </c>
      <c r="N30" s="110">
        <f t="shared" si="0"/>
        <v>71340887.099999994</v>
      </c>
      <c r="O30" s="111">
        <v>190647509.97</v>
      </c>
      <c r="P30" s="112">
        <v>520812887.43000007</v>
      </c>
      <c r="Q30" s="109">
        <f t="shared" si="1"/>
        <v>0.36</v>
      </c>
      <c r="S30" s="109">
        <f t="shared" si="2"/>
        <v>251263965.69999999</v>
      </c>
      <c r="T30" s="109">
        <f t="shared" si="3"/>
        <v>264979772.50999999</v>
      </c>
      <c r="U30" s="109">
        <f t="shared" si="4"/>
        <v>516243738.20999998</v>
      </c>
    </row>
    <row r="31" spans="1:21" x14ac:dyDescent="0.6">
      <c r="A31" s="108">
        <f>COUNTA($B$4:B31)</f>
        <v>28</v>
      </c>
      <c r="B31" s="99" t="s">
        <v>84</v>
      </c>
      <c r="C31" s="99" t="s">
        <v>983</v>
      </c>
      <c r="D31" s="110">
        <v>55178695.450000003</v>
      </c>
      <c r="E31" s="110">
        <v>4606405.4400000004</v>
      </c>
      <c r="F31" s="110">
        <v>2180691.7999999998</v>
      </c>
      <c r="G31" s="110">
        <v>3224677.04</v>
      </c>
      <c r="H31" s="110">
        <v>12941025.98</v>
      </c>
      <c r="I31" s="110">
        <v>33031733.93</v>
      </c>
      <c r="J31" s="110">
        <v>1194147.95</v>
      </c>
      <c r="K31" s="110">
        <v>716900.6</v>
      </c>
      <c r="L31" s="110">
        <v>3773300.37</v>
      </c>
      <c r="M31" s="110">
        <v>8167852.3499999996</v>
      </c>
      <c r="N31" s="110">
        <f t="shared" si="0"/>
        <v>11941152.719999999</v>
      </c>
      <c r="O31" s="111">
        <v>79038399.919999987</v>
      </c>
      <c r="P31" s="112">
        <v>165139907.33999997</v>
      </c>
      <c r="Q31" s="109">
        <f t="shared" si="1"/>
        <v>0.47</v>
      </c>
      <c r="S31" s="109">
        <f t="shared" si="2"/>
        <v>78131495.709999993</v>
      </c>
      <c r="T31" s="109">
        <f t="shared" si="3"/>
        <v>46883935.200000003</v>
      </c>
      <c r="U31" s="109">
        <f t="shared" si="4"/>
        <v>125015430.91</v>
      </c>
    </row>
    <row r="32" spans="1:21" x14ac:dyDescent="0.6">
      <c r="A32" s="108">
        <f>COUNTA($B$4:B32)</f>
        <v>29</v>
      </c>
      <c r="B32" s="99" t="s">
        <v>85</v>
      </c>
      <c r="C32" s="99" t="s">
        <v>984</v>
      </c>
      <c r="D32" s="110">
        <v>44634357.090000004</v>
      </c>
      <c r="E32" s="110">
        <v>5668733.1500000004</v>
      </c>
      <c r="F32" s="110">
        <v>1428995.04</v>
      </c>
      <c r="G32" s="110">
        <v>482939</v>
      </c>
      <c r="H32" s="110">
        <v>2908600.7199999997</v>
      </c>
      <c r="I32" s="110">
        <v>18893495.989999998</v>
      </c>
      <c r="J32" s="110">
        <v>1549177.13</v>
      </c>
      <c r="K32" s="110">
        <v>336014.81</v>
      </c>
      <c r="L32" s="110">
        <v>270390</v>
      </c>
      <c r="M32" s="110">
        <v>1517494</v>
      </c>
      <c r="N32" s="110">
        <f t="shared" si="0"/>
        <v>1787884</v>
      </c>
      <c r="O32" s="111">
        <v>51895742.420000002</v>
      </c>
      <c r="P32" s="112">
        <v>100733205.22</v>
      </c>
      <c r="Q32" s="109">
        <f t="shared" si="1"/>
        <v>0.51</v>
      </c>
      <c r="S32" s="109">
        <f t="shared" si="2"/>
        <v>55123625</v>
      </c>
      <c r="T32" s="109">
        <f t="shared" si="3"/>
        <v>22566571.929999996</v>
      </c>
      <c r="U32" s="109">
        <f t="shared" si="4"/>
        <v>77690196.929999992</v>
      </c>
    </row>
    <row r="33" spans="1:21" x14ac:dyDescent="0.6">
      <c r="A33" s="108">
        <f>COUNTA($B$4:B33)</f>
        <v>30</v>
      </c>
      <c r="B33" s="99" t="s">
        <v>86</v>
      </c>
      <c r="C33" s="99" t="s">
        <v>985</v>
      </c>
      <c r="D33" s="110">
        <v>118230499.19</v>
      </c>
      <c r="E33" s="110">
        <v>51809197.18</v>
      </c>
      <c r="F33" s="110">
        <v>14620021.5</v>
      </c>
      <c r="G33" s="110">
        <v>2005396.2</v>
      </c>
      <c r="H33" s="110">
        <v>14294755.58</v>
      </c>
      <c r="I33" s="110">
        <v>112051961.19</v>
      </c>
      <c r="J33" s="110">
        <v>18803742.800000001</v>
      </c>
      <c r="K33" s="110">
        <v>6029968.2300000004</v>
      </c>
      <c r="L33" s="110">
        <v>3612174.46</v>
      </c>
      <c r="M33" s="110">
        <v>17349432.829999998</v>
      </c>
      <c r="N33" s="110">
        <f t="shared" si="0"/>
        <v>20961607.289999999</v>
      </c>
      <c r="O33" s="111">
        <v>129682821.66</v>
      </c>
      <c r="P33" s="112">
        <v>364058459.76999998</v>
      </c>
      <c r="Q33" s="109">
        <f t="shared" si="1"/>
        <v>0.35</v>
      </c>
      <c r="S33" s="109">
        <f t="shared" si="2"/>
        <v>200959869.65000001</v>
      </c>
      <c r="T33" s="109">
        <f t="shared" si="3"/>
        <v>157847279.50999999</v>
      </c>
      <c r="U33" s="109">
        <f t="shared" si="4"/>
        <v>358807149.15999997</v>
      </c>
    </row>
    <row r="34" spans="1:21" x14ac:dyDescent="0.6">
      <c r="A34" s="108">
        <f>COUNTA($B$4:B34)</f>
        <v>31</v>
      </c>
      <c r="B34" s="99" t="s">
        <v>87</v>
      </c>
      <c r="C34" s="99" t="s">
        <v>986</v>
      </c>
      <c r="D34" s="110">
        <v>37374357.329999998</v>
      </c>
      <c r="E34" s="110">
        <v>4516532.42</v>
      </c>
      <c r="F34" s="110">
        <v>597833.75</v>
      </c>
      <c r="G34" s="110">
        <v>1954292.38</v>
      </c>
      <c r="H34" s="110">
        <v>5392802.1600000001</v>
      </c>
      <c r="I34" s="110">
        <v>20161462.809999999</v>
      </c>
      <c r="J34" s="110">
        <v>1498981.98</v>
      </c>
      <c r="K34" s="110">
        <v>408401</v>
      </c>
      <c r="L34" s="110">
        <v>4398607</v>
      </c>
      <c r="M34" s="110">
        <v>1242817</v>
      </c>
      <c r="N34" s="110">
        <f t="shared" si="0"/>
        <v>5641424</v>
      </c>
      <c r="O34" s="111">
        <v>51808071.140000001</v>
      </c>
      <c r="P34" s="112">
        <v>120661396.22</v>
      </c>
      <c r="Q34" s="109">
        <f t="shared" si="1"/>
        <v>0.42</v>
      </c>
      <c r="S34" s="109">
        <f t="shared" si="2"/>
        <v>49835818.040000007</v>
      </c>
      <c r="T34" s="109">
        <f t="shared" si="3"/>
        <v>27710269.789999999</v>
      </c>
      <c r="U34" s="109">
        <f t="shared" si="4"/>
        <v>77546087.830000013</v>
      </c>
    </row>
    <row r="35" spans="1:21" x14ac:dyDescent="0.6">
      <c r="A35" s="108">
        <f>COUNTA($B$4:B35)</f>
        <v>32</v>
      </c>
      <c r="B35" s="99" t="s">
        <v>88</v>
      </c>
      <c r="C35" s="99" t="s">
        <v>987</v>
      </c>
      <c r="D35" s="110">
        <v>164960937.69</v>
      </c>
      <c r="E35" s="110">
        <v>18131049.170000002</v>
      </c>
      <c r="F35" s="110">
        <v>2726869.15</v>
      </c>
      <c r="G35" s="110">
        <v>5985523.8600000003</v>
      </c>
      <c r="H35" s="110">
        <v>37327056.649999999</v>
      </c>
      <c r="I35" s="110">
        <v>193051313.96000001</v>
      </c>
      <c r="J35" s="110">
        <v>20954087.140000001</v>
      </c>
      <c r="K35" s="110">
        <v>1509231</v>
      </c>
      <c r="L35" s="110">
        <v>10240510.92</v>
      </c>
      <c r="M35" s="110">
        <v>73071628.24000001</v>
      </c>
      <c r="N35" s="110">
        <f t="shared" si="0"/>
        <v>83312139.160000011</v>
      </c>
      <c r="O35" s="111">
        <v>220937004.00999999</v>
      </c>
      <c r="P35" s="112">
        <v>465047199.26999998</v>
      </c>
      <c r="Q35" s="109">
        <f t="shared" si="1"/>
        <v>0.47</v>
      </c>
      <c r="S35" s="109">
        <f t="shared" si="2"/>
        <v>229131436.52000004</v>
      </c>
      <c r="T35" s="109">
        <f t="shared" si="3"/>
        <v>298826771.25999999</v>
      </c>
      <c r="U35" s="109">
        <f t="shared" si="4"/>
        <v>527958207.78000003</v>
      </c>
    </row>
    <row r="36" spans="1:21" x14ac:dyDescent="0.6">
      <c r="A36" s="108">
        <f>COUNTA($B$4:B36)</f>
        <v>33</v>
      </c>
      <c r="B36" s="99" t="s">
        <v>89</v>
      </c>
      <c r="C36" s="99" t="s">
        <v>988</v>
      </c>
      <c r="D36" s="110">
        <v>64571281</v>
      </c>
      <c r="E36" s="110">
        <v>8917345</v>
      </c>
      <c r="F36" s="110">
        <v>1452972.25</v>
      </c>
      <c r="G36" s="110">
        <v>7310298.6299999999</v>
      </c>
      <c r="H36" s="110">
        <v>11027567.129999999</v>
      </c>
      <c r="I36" s="110">
        <v>46084857.07</v>
      </c>
      <c r="J36" s="110">
        <v>3601951</v>
      </c>
      <c r="K36" s="110">
        <v>2892694.85</v>
      </c>
      <c r="L36" s="110">
        <v>7187787.5899999999</v>
      </c>
      <c r="M36" s="110">
        <v>7353113.2599999998</v>
      </c>
      <c r="N36" s="110">
        <f t="shared" si="0"/>
        <v>14540900.85</v>
      </c>
      <c r="O36" s="111">
        <v>61868456.959999993</v>
      </c>
      <c r="P36" s="112">
        <v>191327283.38999999</v>
      </c>
      <c r="Q36" s="109">
        <f t="shared" si="1"/>
        <v>0.32</v>
      </c>
      <c r="S36" s="109">
        <f t="shared" si="2"/>
        <v>93279464.00999999</v>
      </c>
      <c r="T36" s="109">
        <f t="shared" si="3"/>
        <v>67120403.770000011</v>
      </c>
      <c r="U36" s="109">
        <f t="shared" si="4"/>
        <v>160399867.78</v>
      </c>
    </row>
    <row r="37" spans="1:21" x14ac:dyDescent="0.6">
      <c r="A37" s="108">
        <f>COUNTA($B$4:B37)</f>
        <v>34</v>
      </c>
      <c r="B37" s="99" t="s">
        <v>90</v>
      </c>
      <c r="C37" s="99" t="s">
        <v>989</v>
      </c>
      <c r="D37" s="110">
        <v>35226091.049999997</v>
      </c>
      <c r="E37" s="110">
        <v>3231431.95</v>
      </c>
      <c r="F37" s="110">
        <v>1462196.58</v>
      </c>
      <c r="G37" s="110">
        <v>200546</v>
      </c>
      <c r="H37" s="110">
        <v>1037900.3</v>
      </c>
      <c r="I37" s="110">
        <v>22614519.57</v>
      </c>
      <c r="J37" s="110">
        <v>1134566.8799999999</v>
      </c>
      <c r="K37" s="110">
        <v>340004.65</v>
      </c>
      <c r="L37" s="110">
        <v>52640</v>
      </c>
      <c r="M37" s="110">
        <v>796304</v>
      </c>
      <c r="N37" s="110">
        <f t="shared" si="0"/>
        <v>848944</v>
      </c>
      <c r="O37" s="111">
        <v>60926598.299999997</v>
      </c>
      <c r="P37" s="112">
        <v>103576129.09</v>
      </c>
      <c r="Q37" s="109">
        <f t="shared" si="1"/>
        <v>0.57999999999999996</v>
      </c>
      <c r="S37" s="109">
        <f t="shared" si="2"/>
        <v>41158165.879999995</v>
      </c>
      <c r="T37" s="109">
        <f t="shared" si="3"/>
        <v>24938035.099999998</v>
      </c>
      <c r="U37" s="109">
        <f t="shared" si="4"/>
        <v>66096200.979999989</v>
      </c>
    </row>
    <row r="38" spans="1:21" x14ac:dyDescent="0.6">
      <c r="A38" s="108">
        <f>COUNTA($B$4:B38)</f>
        <v>35</v>
      </c>
      <c r="B38" s="99" t="s">
        <v>91</v>
      </c>
      <c r="C38" s="99" t="s">
        <v>990</v>
      </c>
      <c r="D38" s="110">
        <v>24410406.829999998</v>
      </c>
      <c r="E38" s="110">
        <v>2234765.34</v>
      </c>
      <c r="F38" s="110">
        <v>691579.94</v>
      </c>
      <c r="G38" s="110">
        <v>78043</v>
      </c>
      <c r="H38" s="110">
        <v>9396202.5499999989</v>
      </c>
      <c r="I38" s="110">
        <v>11660507</v>
      </c>
      <c r="J38" s="110">
        <v>647938.4</v>
      </c>
      <c r="K38" s="110">
        <v>233526</v>
      </c>
      <c r="L38" s="110">
        <v>10402.530000000001</v>
      </c>
      <c r="M38" s="110">
        <v>338793</v>
      </c>
      <c r="N38" s="110">
        <f t="shared" si="0"/>
        <v>349195.53</v>
      </c>
      <c r="O38" s="111">
        <v>33724997.729999997</v>
      </c>
      <c r="P38" s="112">
        <v>72526843.799999982</v>
      </c>
      <c r="Q38" s="109">
        <f t="shared" si="1"/>
        <v>0.46</v>
      </c>
      <c r="S38" s="109">
        <f t="shared" si="2"/>
        <v>36810997.659999996</v>
      </c>
      <c r="T38" s="109">
        <f t="shared" si="3"/>
        <v>12891166.93</v>
      </c>
      <c r="U38" s="109">
        <f t="shared" si="4"/>
        <v>49702164.589999996</v>
      </c>
    </row>
    <row r="39" spans="1:21" x14ac:dyDescent="0.6">
      <c r="A39" s="108">
        <f>COUNTA($B$4:B39)</f>
        <v>36</v>
      </c>
      <c r="B39" s="99" t="s">
        <v>92</v>
      </c>
      <c r="C39" s="99" t="s">
        <v>991</v>
      </c>
      <c r="D39" s="110">
        <v>34463864.25</v>
      </c>
      <c r="E39" s="110">
        <v>1702243.79</v>
      </c>
      <c r="F39" s="110">
        <v>507127.6</v>
      </c>
      <c r="G39" s="110">
        <v>4175</v>
      </c>
      <c r="H39" s="110">
        <v>1170710.55</v>
      </c>
      <c r="I39" s="110">
        <v>22570883.010000002</v>
      </c>
      <c r="J39" s="110">
        <v>588574.09</v>
      </c>
      <c r="K39" s="110">
        <v>127139.52</v>
      </c>
      <c r="L39" s="110">
        <v>0</v>
      </c>
      <c r="M39" s="110">
        <v>1738200.2</v>
      </c>
      <c r="N39" s="110">
        <f t="shared" si="0"/>
        <v>1738200.2</v>
      </c>
      <c r="O39" s="111">
        <v>68148193.88000001</v>
      </c>
      <c r="P39" s="112">
        <v>106306750.64000002</v>
      </c>
      <c r="Q39" s="109">
        <f t="shared" si="1"/>
        <v>0.64</v>
      </c>
      <c r="S39" s="109">
        <f t="shared" si="2"/>
        <v>37848121.189999998</v>
      </c>
      <c r="T39" s="109">
        <f t="shared" si="3"/>
        <v>25024796.82</v>
      </c>
      <c r="U39" s="109">
        <f t="shared" si="4"/>
        <v>62872918.009999998</v>
      </c>
    </row>
    <row r="40" spans="1:21" x14ac:dyDescent="0.6">
      <c r="A40" s="108">
        <f>COUNTA($B$4:B40)</f>
        <v>37</v>
      </c>
      <c r="B40" s="99" t="s">
        <v>93</v>
      </c>
      <c r="C40" s="99" t="s">
        <v>992</v>
      </c>
      <c r="D40" s="110">
        <v>35249601.990000002</v>
      </c>
      <c r="E40" s="110">
        <v>5664454.54</v>
      </c>
      <c r="F40" s="110">
        <v>895088.46</v>
      </c>
      <c r="G40" s="110">
        <v>4768766.7699999996</v>
      </c>
      <c r="H40" s="110">
        <v>12411839.800000001</v>
      </c>
      <c r="I40" s="110">
        <v>16725373.220000001</v>
      </c>
      <c r="J40" s="110">
        <v>1865904.4</v>
      </c>
      <c r="K40" s="110">
        <v>176932.45</v>
      </c>
      <c r="L40" s="110">
        <v>1047075.71</v>
      </c>
      <c r="M40" s="110">
        <v>6386370.2100000009</v>
      </c>
      <c r="N40" s="110">
        <f t="shared" si="0"/>
        <v>7433445.9200000009</v>
      </c>
      <c r="O40" s="111">
        <v>63171440.700000003</v>
      </c>
      <c r="P40" s="112">
        <v>151441973.81999999</v>
      </c>
      <c r="Q40" s="109">
        <f t="shared" si="1"/>
        <v>0.41</v>
      </c>
      <c r="S40" s="109">
        <f t="shared" si="2"/>
        <v>58989751.560000002</v>
      </c>
      <c r="T40" s="109">
        <f t="shared" si="3"/>
        <v>26201655.990000002</v>
      </c>
      <c r="U40" s="109">
        <f t="shared" si="4"/>
        <v>85191407.550000012</v>
      </c>
    </row>
    <row r="41" spans="1:21" x14ac:dyDescent="0.6">
      <c r="A41" s="108">
        <f>COUNTA($B$4:B41)</f>
        <v>38</v>
      </c>
      <c r="B41" s="99" t="s">
        <v>94</v>
      </c>
      <c r="C41" s="99" t="s">
        <v>993</v>
      </c>
      <c r="D41" s="110">
        <v>13522812.84</v>
      </c>
      <c r="E41" s="110">
        <v>1504643.21</v>
      </c>
      <c r="F41" s="110">
        <v>600930.52</v>
      </c>
      <c r="G41" s="110">
        <v>29142.27</v>
      </c>
      <c r="H41" s="110">
        <v>11297310.050000001</v>
      </c>
      <c r="I41" s="110">
        <v>5518753.4699999997</v>
      </c>
      <c r="J41" s="110">
        <v>459389.47</v>
      </c>
      <c r="K41" s="110">
        <v>207775.59</v>
      </c>
      <c r="L41" s="110">
        <v>44472.6</v>
      </c>
      <c r="M41" s="110">
        <v>4475180.78</v>
      </c>
      <c r="N41" s="110">
        <f t="shared" si="0"/>
        <v>4519653.38</v>
      </c>
      <c r="O41" s="111">
        <v>27850496.189999998</v>
      </c>
      <c r="P41" s="112">
        <v>75061011.959999993</v>
      </c>
      <c r="Q41" s="109">
        <f t="shared" si="1"/>
        <v>0.37</v>
      </c>
      <c r="S41" s="109">
        <f t="shared" si="2"/>
        <v>26954838.890000001</v>
      </c>
      <c r="T41" s="109">
        <f t="shared" si="3"/>
        <v>10705571.91</v>
      </c>
      <c r="U41" s="109">
        <f t="shared" si="4"/>
        <v>37660410.799999997</v>
      </c>
    </row>
    <row r="42" spans="1:21" x14ac:dyDescent="0.6">
      <c r="A42" s="108">
        <f>COUNTA($B$4:B42)</f>
        <v>39</v>
      </c>
      <c r="B42" s="99" t="s">
        <v>95</v>
      </c>
      <c r="C42" s="99" t="s">
        <v>994</v>
      </c>
      <c r="D42" s="110">
        <v>30750219.84</v>
      </c>
      <c r="E42" s="110">
        <v>3228991.56</v>
      </c>
      <c r="F42" s="110">
        <v>1742119.31</v>
      </c>
      <c r="G42" s="110">
        <v>1361231.6</v>
      </c>
      <c r="H42" s="110">
        <v>7330064.5999999996</v>
      </c>
      <c r="I42" s="110">
        <v>11471835.859999999</v>
      </c>
      <c r="J42" s="110">
        <v>791410.86</v>
      </c>
      <c r="K42" s="110">
        <v>406179.8</v>
      </c>
      <c r="L42" s="110">
        <v>554574.56000000006</v>
      </c>
      <c r="M42" s="110">
        <v>2372964</v>
      </c>
      <c r="N42" s="110">
        <f t="shared" si="0"/>
        <v>2927538.56</v>
      </c>
      <c r="O42" s="111">
        <v>33731264.230000004</v>
      </c>
      <c r="P42" s="112">
        <v>82909429.550000012</v>
      </c>
      <c r="Q42" s="109">
        <f t="shared" si="1"/>
        <v>0.4</v>
      </c>
      <c r="S42" s="109">
        <f t="shared" si="2"/>
        <v>44412626.910000004</v>
      </c>
      <c r="T42" s="109">
        <f t="shared" si="3"/>
        <v>15596965.08</v>
      </c>
      <c r="U42" s="109">
        <f t="shared" si="4"/>
        <v>60009591.990000002</v>
      </c>
    </row>
    <row r="43" spans="1:21" x14ac:dyDescent="0.6">
      <c r="A43" s="108">
        <f>COUNTA($B$4:B43)</f>
        <v>40</v>
      </c>
      <c r="B43" s="99" t="s">
        <v>96</v>
      </c>
      <c r="C43" s="99" t="s">
        <v>995</v>
      </c>
      <c r="D43" s="110">
        <v>26623214.329999998</v>
      </c>
      <c r="E43" s="110">
        <v>2049861.18</v>
      </c>
      <c r="F43" s="110">
        <v>983439.52</v>
      </c>
      <c r="G43" s="110">
        <v>1270990.43</v>
      </c>
      <c r="H43" s="110">
        <v>3438825.37</v>
      </c>
      <c r="I43" s="110">
        <v>22740731.559999999</v>
      </c>
      <c r="J43" s="110">
        <v>580906.98</v>
      </c>
      <c r="K43" s="110">
        <v>271936.01</v>
      </c>
      <c r="L43" s="110">
        <v>562423.18000000005</v>
      </c>
      <c r="M43" s="110">
        <v>1507262.44</v>
      </c>
      <c r="N43" s="110">
        <f t="shared" si="0"/>
        <v>2069685.62</v>
      </c>
      <c r="O43" s="111">
        <v>38785875.079999998</v>
      </c>
      <c r="P43" s="112">
        <v>87459870.049999997</v>
      </c>
      <c r="Q43" s="109">
        <f t="shared" si="1"/>
        <v>0.44</v>
      </c>
      <c r="S43" s="109">
        <f t="shared" si="2"/>
        <v>34366330.829999998</v>
      </c>
      <c r="T43" s="109">
        <f t="shared" si="3"/>
        <v>25663260.170000002</v>
      </c>
      <c r="U43" s="109">
        <f t="shared" si="4"/>
        <v>60029591</v>
      </c>
    </row>
    <row r="44" spans="1:21" x14ac:dyDescent="0.6">
      <c r="A44" s="108">
        <f>COUNTA($B$4:B44)</f>
        <v>41</v>
      </c>
      <c r="B44" s="99" t="s">
        <v>97</v>
      </c>
      <c r="C44" s="99" t="s">
        <v>996</v>
      </c>
      <c r="D44" s="110">
        <v>19651604.5</v>
      </c>
      <c r="E44" s="110">
        <v>2553813.5</v>
      </c>
      <c r="F44" s="110">
        <v>1044619.75</v>
      </c>
      <c r="G44" s="110">
        <v>557142.16</v>
      </c>
      <c r="H44" s="110">
        <v>2764950</v>
      </c>
      <c r="I44" s="110">
        <v>10207558.060000001</v>
      </c>
      <c r="J44" s="110">
        <v>860122</v>
      </c>
      <c r="K44" s="110">
        <v>319438.45</v>
      </c>
      <c r="L44" s="110">
        <v>180149</v>
      </c>
      <c r="M44" s="110">
        <v>754603</v>
      </c>
      <c r="N44" s="110">
        <f t="shared" si="0"/>
        <v>934752</v>
      </c>
      <c r="O44" s="111">
        <v>29549124.190000001</v>
      </c>
      <c r="P44" s="112">
        <v>70287905.159999996</v>
      </c>
      <c r="Q44" s="109">
        <f t="shared" si="1"/>
        <v>0.42</v>
      </c>
      <c r="S44" s="109">
        <f t="shared" si="2"/>
        <v>26572129.91</v>
      </c>
      <c r="T44" s="109">
        <f t="shared" si="3"/>
        <v>12321870.51</v>
      </c>
      <c r="U44" s="109">
        <f t="shared" si="4"/>
        <v>38894000.420000002</v>
      </c>
    </row>
    <row r="45" spans="1:21" x14ac:dyDescent="0.6">
      <c r="A45" s="108">
        <f>COUNTA($B$4:B45)</f>
        <v>42</v>
      </c>
      <c r="B45" s="99" t="s">
        <v>98</v>
      </c>
      <c r="C45" s="99" t="s">
        <v>997</v>
      </c>
      <c r="D45" s="110">
        <v>14227196.529999999</v>
      </c>
      <c r="E45" s="110">
        <v>1341585.1000000001</v>
      </c>
      <c r="F45" s="110">
        <v>692404.63</v>
      </c>
      <c r="G45" s="110">
        <v>720468.41</v>
      </c>
      <c r="H45" s="110">
        <v>1574617.82</v>
      </c>
      <c r="I45" s="110">
        <v>8480581.1699999999</v>
      </c>
      <c r="J45" s="110">
        <v>359676.81</v>
      </c>
      <c r="K45" s="110">
        <v>271555.90000000002</v>
      </c>
      <c r="L45" s="110">
        <v>0</v>
      </c>
      <c r="M45" s="110">
        <v>834492.52</v>
      </c>
      <c r="N45" s="110">
        <f t="shared" si="0"/>
        <v>834492.52</v>
      </c>
      <c r="O45" s="111">
        <v>21291833.439999998</v>
      </c>
      <c r="P45" s="112">
        <v>54162307.399999999</v>
      </c>
      <c r="Q45" s="109">
        <f t="shared" si="1"/>
        <v>0.39</v>
      </c>
      <c r="S45" s="109">
        <f t="shared" si="2"/>
        <v>18556272.489999998</v>
      </c>
      <c r="T45" s="109">
        <f t="shared" si="3"/>
        <v>9946306.4000000004</v>
      </c>
      <c r="U45" s="109">
        <f t="shared" si="4"/>
        <v>28502578.890000001</v>
      </c>
    </row>
    <row r="46" spans="1:21" x14ac:dyDescent="0.6">
      <c r="A46" s="108">
        <f>COUNTA($B$4:B46)</f>
        <v>43</v>
      </c>
      <c r="B46" s="99" t="s">
        <v>99</v>
      </c>
      <c r="C46" s="99" t="s">
        <v>998</v>
      </c>
      <c r="D46" s="110">
        <v>11312439.08</v>
      </c>
      <c r="E46" s="110">
        <v>1030402.89</v>
      </c>
      <c r="F46" s="110">
        <v>676189.92</v>
      </c>
      <c r="G46" s="110">
        <v>21348.42</v>
      </c>
      <c r="H46" s="110">
        <v>3061657.84</v>
      </c>
      <c r="I46" s="110">
        <v>5717271</v>
      </c>
      <c r="J46" s="110">
        <v>300493.89</v>
      </c>
      <c r="K46" s="110">
        <v>63041.39</v>
      </c>
      <c r="L46" s="110">
        <v>4589.5</v>
      </c>
      <c r="M46" s="110">
        <v>204926.02</v>
      </c>
      <c r="N46" s="110">
        <f t="shared" si="0"/>
        <v>209515.51999999999</v>
      </c>
      <c r="O46" s="111">
        <v>24097017.43</v>
      </c>
      <c r="P46" s="112">
        <v>44439113.739999995</v>
      </c>
      <c r="Q46" s="109">
        <f t="shared" si="1"/>
        <v>0.54</v>
      </c>
      <c r="S46" s="109">
        <f t="shared" si="2"/>
        <v>16102038.15</v>
      </c>
      <c r="T46" s="109">
        <f t="shared" si="3"/>
        <v>6290321.7999999989</v>
      </c>
      <c r="U46" s="109">
        <f t="shared" si="4"/>
        <v>22392359.949999999</v>
      </c>
    </row>
    <row r="47" spans="1:21" x14ac:dyDescent="0.6">
      <c r="A47" s="108">
        <f>COUNTA($B$4:B47)</f>
        <v>44</v>
      </c>
      <c r="B47" s="99" t="s">
        <v>133</v>
      </c>
      <c r="C47" s="99" t="s">
        <v>1032</v>
      </c>
      <c r="D47" s="110">
        <v>324543494.38</v>
      </c>
      <c r="E47" s="110">
        <v>194167292.69</v>
      </c>
      <c r="F47" s="110">
        <v>38203161.649999999</v>
      </c>
      <c r="G47" s="110">
        <v>285310.25</v>
      </c>
      <c r="H47" s="110">
        <v>34585953.670000002</v>
      </c>
      <c r="I47" s="110">
        <v>456900966.52999997</v>
      </c>
      <c r="J47" s="110">
        <v>104510990.62</v>
      </c>
      <c r="K47" s="110">
        <v>29712972.649999999</v>
      </c>
      <c r="L47" s="110">
        <v>804722.22</v>
      </c>
      <c r="M47" s="110">
        <v>58293272.25</v>
      </c>
      <c r="N47" s="110">
        <f t="shared" si="0"/>
        <v>59097994.469999999</v>
      </c>
      <c r="O47" s="111">
        <v>266011618.90999997</v>
      </c>
      <c r="P47" s="112">
        <v>1102198689.3</v>
      </c>
      <c r="Q47" s="109">
        <f t="shared" si="1"/>
        <v>0.24</v>
      </c>
      <c r="S47" s="109">
        <f t="shared" si="2"/>
        <v>591785212.63999999</v>
      </c>
      <c r="T47" s="109">
        <f t="shared" si="3"/>
        <v>650222924.26999998</v>
      </c>
      <c r="U47" s="109">
        <f t="shared" si="4"/>
        <v>1242008136.9099998</v>
      </c>
    </row>
    <row r="48" spans="1:21" x14ac:dyDescent="0.6">
      <c r="A48" s="108">
        <f>COUNTA($B$4:B48)</f>
        <v>45</v>
      </c>
      <c r="B48" s="99" t="s">
        <v>134</v>
      </c>
      <c r="C48" s="99" t="s">
        <v>1033</v>
      </c>
      <c r="D48" s="110">
        <v>13148714.5</v>
      </c>
      <c r="E48" s="110">
        <v>2448846</v>
      </c>
      <c r="F48" s="110">
        <v>464010.5</v>
      </c>
      <c r="G48" s="110">
        <v>6095</v>
      </c>
      <c r="H48" s="110">
        <v>740167</v>
      </c>
      <c r="I48" s="110">
        <v>5795304.4199999999</v>
      </c>
      <c r="J48" s="110">
        <v>561429</v>
      </c>
      <c r="K48" s="110">
        <v>192186.5</v>
      </c>
      <c r="L48" s="110">
        <v>0</v>
      </c>
      <c r="M48" s="110">
        <v>616802</v>
      </c>
      <c r="N48" s="110">
        <f t="shared" si="0"/>
        <v>616802</v>
      </c>
      <c r="O48" s="111">
        <v>25593753.640000001</v>
      </c>
      <c r="P48" s="112">
        <v>51230473.799999997</v>
      </c>
      <c r="Q48" s="109">
        <f t="shared" si="1"/>
        <v>0.49</v>
      </c>
      <c r="S48" s="109">
        <f t="shared" si="2"/>
        <v>16807833</v>
      </c>
      <c r="T48" s="109">
        <f t="shared" si="3"/>
        <v>7165721.9199999999</v>
      </c>
      <c r="U48" s="109">
        <f t="shared" si="4"/>
        <v>23973554.920000002</v>
      </c>
    </row>
    <row r="49" spans="1:21" x14ac:dyDescent="0.6">
      <c r="A49" s="108">
        <f>COUNTA($B$4:B49)</f>
        <v>46</v>
      </c>
      <c r="B49" s="99" t="s">
        <v>135</v>
      </c>
      <c r="C49" s="99" t="s">
        <v>1034</v>
      </c>
      <c r="D49" s="110">
        <v>12579210.220000001</v>
      </c>
      <c r="E49" s="110">
        <v>2877524.5</v>
      </c>
      <c r="F49" s="110">
        <v>1283073.3999999999</v>
      </c>
      <c r="G49" s="110">
        <v>18307</v>
      </c>
      <c r="H49" s="110">
        <v>539868.5</v>
      </c>
      <c r="I49" s="110">
        <v>9572622</v>
      </c>
      <c r="J49" s="110">
        <v>1273629.75</v>
      </c>
      <c r="K49" s="110">
        <v>211553</v>
      </c>
      <c r="L49" s="110">
        <v>0</v>
      </c>
      <c r="M49" s="110">
        <v>184929.17</v>
      </c>
      <c r="N49" s="110">
        <f t="shared" si="0"/>
        <v>184929.17</v>
      </c>
      <c r="O49" s="111">
        <v>19609031.619999997</v>
      </c>
      <c r="P49" s="112">
        <v>44750099.359999999</v>
      </c>
      <c r="Q49" s="109">
        <f t="shared" si="1"/>
        <v>0.43</v>
      </c>
      <c r="S49" s="109">
        <f t="shared" si="2"/>
        <v>17297983.620000001</v>
      </c>
      <c r="T49" s="109">
        <f t="shared" si="3"/>
        <v>11242733.92</v>
      </c>
      <c r="U49" s="109">
        <f t="shared" si="4"/>
        <v>28540717.539999999</v>
      </c>
    </row>
    <row r="50" spans="1:21" x14ac:dyDescent="0.6">
      <c r="A50" s="108">
        <f>COUNTA($B$4:B50)</f>
        <v>47</v>
      </c>
      <c r="B50" s="99" t="s">
        <v>136</v>
      </c>
      <c r="C50" s="99" t="s">
        <v>1035</v>
      </c>
      <c r="D50" s="110">
        <v>29980415</v>
      </c>
      <c r="E50" s="110">
        <v>6025001</v>
      </c>
      <c r="F50" s="110">
        <v>1431560.25</v>
      </c>
      <c r="G50" s="110">
        <v>39480</v>
      </c>
      <c r="H50" s="110">
        <v>1426058.75</v>
      </c>
      <c r="I50" s="110">
        <v>14160759.6</v>
      </c>
      <c r="J50" s="110">
        <v>2414036.5</v>
      </c>
      <c r="K50" s="110">
        <v>624207.05000000005</v>
      </c>
      <c r="L50" s="110">
        <v>20664</v>
      </c>
      <c r="M50" s="110">
        <v>935444.95</v>
      </c>
      <c r="N50" s="110">
        <f t="shared" si="0"/>
        <v>956108.95</v>
      </c>
      <c r="O50" s="111">
        <v>38739263.939999998</v>
      </c>
      <c r="P50" s="112">
        <v>79519890.140000001</v>
      </c>
      <c r="Q50" s="109">
        <f t="shared" si="1"/>
        <v>0.48</v>
      </c>
      <c r="S50" s="109">
        <f t="shared" si="2"/>
        <v>38902515</v>
      </c>
      <c r="T50" s="109">
        <f t="shared" si="3"/>
        <v>18155112.099999998</v>
      </c>
      <c r="U50" s="109">
        <f t="shared" si="4"/>
        <v>57057627.099999994</v>
      </c>
    </row>
    <row r="51" spans="1:21" x14ac:dyDescent="0.6">
      <c r="A51" s="108">
        <f>COUNTA($B$4:B51)</f>
        <v>48</v>
      </c>
      <c r="B51" s="99" t="s">
        <v>137</v>
      </c>
      <c r="C51" s="99" t="s">
        <v>1036</v>
      </c>
      <c r="D51" s="110">
        <v>41344124.490000002</v>
      </c>
      <c r="E51" s="110">
        <v>13229294.060000001</v>
      </c>
      <c r="F51" s="110">
        <v>2258940.4</v>
      </c>
      <c r="G51" s="110">
        <v>98295</v>
      </c>
      <c r="H51" s="110">
        <v>4020039</v>
      </c>
      <c r="I51" s="110">
        <v>15163410.5</v>
      </c>
      <c r="J51" s="110">
        <v>3531310.5</v>
      </c>
      <c r="K51" s="110">
        <v>1563388</v>
      </c>
      <c r="L51" s="110">
        <v>44099.5</v>
      </c>
      <c r="M51" s="110">
        <v>1286625</v>
      </c>
      <c r="N51" s="110">
        <f t="shared" si="0"/>
        <v>1330724.5</v>
      </c>
      <c r="O51" s="111">
        <v>53207687.700000003</v>
      </c>
      <c r="P51" s="112">
        <v>119615992.42</v>
      </c>
      <c r="Q51" s="109">
        <f t="shared" si="1"/>
        <v>0.44</v>
      </c>
      <c r="S51" s="109">
        <f t="shared" si="2"/>
        <v>60950692.950000003</v>
      </c>
      <c r="T51" s="109">
        <f t="shared" si="3"/>
        <v>21588833.5</v>
      </c>
      <c r="U51" s="109">
        <f t="shared" si="4"/>
        <v>82539526.450000003</v>
      </c>
    </row>
    <row r="52" spans="1:21" x14ac:dyDescent="0.6">
      <c r="A52" s="108">
        <f>COUNTA($B$4:B52)</f>
        <v>49</v>
      </c>
      <c r="B52" s="99" t="s">
        <v>138</v>
      </c>
      <c r="C52" s="99" t="s">
        <v>1037</v>
      </c>
      <c r="D52" s="110">
        <v>44989990.75</v>
      </c>
      <c r="E52" s="110">
        <v>10790461.6</v>
      </c>
      <c r="F52" s="110">
        <v>3357507.74</v>
      </c>
      <c r="G52" s="110">
        <v>17614</v>
      </c>
      <c r="H52" s="110">
        <v>6196052</v>
      </c>
      <c r="I52" s="110">
        <v>27252345.530000001</v>
      </c>
      <c r="J52" s="110">
        <v>4697835.2300000004</v>
      </c>
      <c r="K52" s="110">
        <v>3158443.14</v>
      </c>
      <c r="L52" s="110">
        <v>18054</v>
      </c>
      <c r="M52" s="110">
        <v>1036829</v>
      </c>
      <c r="N52" s="110">
        <f t="shared" si="0"/>
        <v>1054883</v>
      </c>
      <c r="O52" s="111">
        <v>46711985.090000004</v>
      </c>
      <c r="P52" s="112">
        <v>126009827.42</v>
      </c>
      <c r="Q52" s="109">
        <f t="shared" si="1"/>
        <v>0.37</v>
      </c>
      <c r="S52" s="109">
        <f t="shared" si="2"/>
        <v>65351626.090000004</v>
      </c>
      <c r="T52" s="109">
        <f t="shared" si="3"/>
        <v>36163506.899999999</v>
      </c>
      <c r="U52" s="109">
        <f t="shared" si="4"/>
        <v>101515132.99000001</v>
      </c>
    </row>
    <row r="53" spans="1:21" x14ac:dyDescent="0.6">
      <c r="A53" s="108">
        <f>COUNTA($B$4:B53)</f>
        <v>50</v>
      </c>
      <c r="B53" s="99" t="s">
        <v>139</v>
      </c>
      <c r="C53" s="99" t="s">
        <v>1038</v>
      </c>
      <c r="D53" s="110">
        <v>17082871.039999999</v>
      </c>
      <c r="E53" s="110">
        <v>3888236.01</v>
      </c>
      <c r="F53" s="110">
        <v>583465.31999999995</v>
      </c>
      <c r="G53" s="110">
        <v>13314</v>
      </c>
      <c r="H53" s="110">
        <v>1390840.79</v>
      </c>
      <c r="I53" s="110">
        <v>9288670.5600000005</v>
      </c>
      <c r="J53" s="110">
        <v>1836648.93</v>
      </c>
      <c r="K53" s="110">
        <v>203411.29</v>
      </c>
      <c r="L53" s="110">
        <v>5179</v>
      </c>
      <c r="M53" s="110">
        <v>943332.3</v>
      </c>
      <c r="N53" s="110">
        <f t="shared" si="0"/>
        <v>948511.3</v>
      </c>
      <c r="O53" s="111">
        <v>29774628.73</v>
      </c>
      <c r="P53" s="112">
        <v>62957433.670000002</v>
      </c>
      <c r="Q53" s="109">
        <f t="shared" si="1"/>
        <v>0.47</v>
      </c>
      <c r="S53" s="109">
        <f t="shared" si="2"/>
        <v>22958727.159999996</v>
      </c>
      <c r="T53" s="109">
        <f t="shared" si="3"/>
        <v>12277242.08</v>
      </c>
      <c r="U53" s="109">
        <f t="shared" si="4"/>
        <v>35235969.239999995</v>
      </c>
    </row>
    <row r="54" spans="1:21" x14ac:dyDescent="0.6">
      <c r="A54" s="108">
        <f>COUNTA($B$4:B54)</f>
        <v>51</v>
      </c>
      <c r="B54" s="99" t="s">
        <v>140</v>
      </c>
      <c r="C54" s="99" t="s">
        <v>1039</v>
      </c>
      <c r="D54" s="110">
        <v>23265821.210000001</v>
      </c>
      <c r="E54" s="110">
        <v>6946230.9900000002</v>
      </c>
      <c r="F54" s="110">
        <v>997858.6</v>
      </c>
      <c r="G54" s="110">
        <v>26334</v>
      </c>
      <c r="H54" s="110">
        <v>1881621.77</v>
      </c>
      <c r="I54" s="110">
        <v>9732006.0500000007</v>
      </c>
      <c r="J54" s="110">
        <v>2301449.25</v>
      </c>
      <c r="K54" s="110">
        <v>403699.5</v>
      </c>
      <c r="L54" s="110">
        <v>12931.5</v>
      </c>
      <c r="M54" s="110">
        <v>1046358.75</v>
      </c>
      <c r="N54" s="110">
        <f t="shared" si="0"/>
        <v>1059290.25</v>
      </c>
      <c r="O54" s="111">
        <v>25577693.630000003</v>
      </c>
      <c r="P54" s="112">
        <v>66845222.920000002</v>
      </c>
      <c r="Q54" s="109">
        <f t="shared" si="1"/>
        <v>0.38</v>
      </c>
      <c r="S54" s="109">
        <f t="shared" si="2"/>
        <v>33117866.570000004</v>
      </c>
      <c r="T54" s="109">
        <f t="shared" si="3"/>
        <v>13496445.050000001</v>
      </c>
      <c r="U54" s="109">
        <f t="shared" si="4"/>
        <v>46614311.620000005</v>
      </c>
    </row>
    <row r="55" spans="1:21" x14ac:dyDescent="0.6">
      <c r="A55" s="108">
        <f>COUNTA($B$4:B55)</f>
        <v>52</v>
      </c>
      <c r="B55" s="99" t="s">
        <v>141</v>
      </c>
      <c r="C55" s="99" t="s">
        <v>1040</v>
      </c>
      <c r="D55" s="110">
        <v>15020514.5</v>
      </c>
      <c r="E55" s="110">
        <v>2653891.2999999998</v>
      </c>
      <c r="F55" s="110">
        <v>582415.75</v>
      </c>
      <c r="G55" s="110">
        <v>34765</v>
      </c>
      <c r="H55" s="110">
        <v>774274.75</v>
      </c>
      <c r="I55" s="110">
        <v>4861128</v>
      </c>
      <c r="J55" s="110">
        <v>1002868.9</v>
      </c>
      <c r="K55" s="110">
        <v>169401.05</v>
      </c>
      <c r="L55" s="110">
        <v>18987</v>
      </c>
      <c r="M55" s="110">
        <v>352050</v>
      </c>
      <c r="N55" s="110">
        <f t="shared" si="0"/>
        <v>371037</v>
      </c>
      <c r="O55" s="111">
        <v>17736572.920000002</v>
      </c>
      <c r="P55" s="112">
        <v>46489678.200000003</v>
      </c>
      <c r="Q55" s="109">
        <f t="shared" si="1"/>
        <v>0.38</v>
      </c>
      <c r="S55" s="109">
        <f t="shared" si="2"/>
        <v>19065861.300000001</v>
      </c>
      <c r="T55" s="109">
        <f t="shared" si="3"/>
        <v>6404434.9500000002</v>
      </c>
      <c r="U55" s="109">
        <f t="shared" si="4"/>
        <v>25470296.25</v>
      </c>
    </row>
    <row r="56" spans="1:21" x14ac:dyDescent="0.6">
      <c r="A56" s="108">
        <f>COUNTA($B$4:B56)</f>
        <v>53</v>
      </c>
      <c r="B56" s="99" t="s">
        <v>142</v>
      </c>
      <c r="C56" s="99" t="s">
        <v>1041</v>
      </c>
      <c r="D56" s="110">
        <v>12839053.869999999</v>
      </c>
      <c r="E56" s="110">
        <v>2394185.08</v>
      </c>
      <c r="F56" s="110">
        <v>464028.75</v>
      </c>
      <c r="G56" s="110">
        <v>8848</v>
      </c>
      <c r="H56" s="110">
        <v>846323.01</v>
      </c>
      <c r="I56" s="110">
        <v>6379460.4500000002</v>
      </c>
      <c r="J56" s="110">
        <v>817052.81</v>
      </c>
      <c r="K56" s="110">
        <v>350480.27</v>
      </c>
      <c r="L56" s="110">
        <v>0</v>
      </c>
      <c r="M56" s="110">
        <v>659109</v>
      </c>
      <c r="N56" s="110">
        <f t="shared" si="0"/>
        <v>659109</v>
      </c>
      <c r="O56" s="111">
        <v>22548229.719999999</v>
      </c>
      <c r="P56" s="112">
        <v>53565543.129999995</v>
      </c>
      <c r="Q56" s="109">
        <f t="shared" si="1"/>
        <v>0.42</v>
      </c>
      <c r="S56" s="109">
        <f t="shared" si="2"/>
        <v>16552438.709999999</v>
      </c>
      <c r="T56" s="109">
        <f t="shared" si="3"/>
        <v>8206102.5299999993</v>
      </c>
      <c r="U56" s="109">
        <f t="shared" si="4"/>
        <v>24758541.239999998</v>
      </c>
    </row>
    <row r="57" spans="1:21" x14ac:dyDescent="0.6">
      <c r="A57" s="108">
        <f>COUNTA($B$4:B57)</f>
        <v>54</v>
      </c>
      <c r="B57" s="99" t="s">
        <v>143</v>
      </c>
      <c r="C57" s="99" t="s">
        <v>1042</v>
      </c>
      <c r="D57" s="110">
        <v>13687589</v>
      </c>
      <c r="E57" s="110">
        <v>1230905.5</v>
      </c>
      <c r="F57" s="110">
        <v>787611</v>
      </c>
      <c r="G57" s="110">
        <v>38637</v>
      </c>
      <c r="H57" s="110">
        <v>940624</v>
      </c>
      <c r="I57" s="110">
        <v>8312119</v>
      </c>
      <c r="J57" s="110">
        <v>290437.25</v>
      </c>
      <c r="K57" s="110">
        <v>298587</v>
      </c>
      <c r="L57" s="110">
        <v>71212</v>
      </c>
      <c r="M57" s="110">
        <v>280076</v>
      </c>
      <c r="N57" s="110">
        <f t="shared" si="0"/>
        <v>351288</v>
      </c>
      <c r="O57" s="111">
        <v>21072393.609999999</v>
      </c>
      <c r="P57" s="112">
        <v>39169989</v>
      </c>
      <c r="Q57" s="109">
        <f t="shared" si="1"/>
        <v>0.53</v>
      </c>
      <c r="S57" s="109">
        <f t="shared" si="2"/>
        <v>16685366.5</v>
      </c>
      <c r="T57" s="109">
        <f t="shared" si="3"/>
        <v>9252431.25</v>
      </c>
      <c r="U57" s="109">
        <f t="shared" si="4"/>
        <v>25937797.75</v>
      </c>
    </row>
    <row r="58" spans="1:21" x14ac:dyDescent="0.6">
      <c r="A58" s="108">
        <f>COUNTA($B$4:B58)</f>
        <v>55</v>
      </c>
      <c r="B58" s="99" t="s">
        <v>144</v>
      </c>
      <c r="C58" s="99" t="s">
        <v>1043</v>
      </c>
      <c r="D58" s="110">
        <v>10035275.83</v>
      </c>
      <c r="E58" s="110">
        <v>1923210.27</v>
      </c>
      <c r="F58" s="110">
        <v>608475</v>
      </c>
      <c r="G58" s="110">
        <v>3665</v>
      </c>
      <c r="H58" s="110">
        <v>873975.75</v>
      </c>
      <c r="I58" s="110">
        <v>7104887.5099999998</v>
      </c>
      <c r="J58" s="110">
        <v>1183403.25</v>
      </c>
      <c r="K58" s="110">
        <v>513506.7</v>
      </c>
      <c r="L58" s="110">
        <v>9228</v>
      </c>
      <c r="M58" s="110">
        <v>732686.5</v>
      </c>
      <c r="N58" s="110">
        <f t="shared" si="0"/>
        <v>741914.5</v>
      </c>
      <c r="O58" s="111">
        <v>23632350.140000001</v>
      </c>
      <c r="P58" s="112">
        <v>47469001.689999998</v>
      </c>
      <c r="Q58" s="109">
        <f t="shared" si="1"/>
        <v>0.49</v>
      </c>
      <c r="S58" s="109">
        <f t="shared" si="2"/>
        <v>13444601.85</v>
      </c>
      <c r="T58" s="109">
        <f t="shared" si="3"/>
        <v>9543711.959999999</v>
      </c>
      <c r="U58" s="109">
        <f t="shared" si="4"/>
        <v>22988313.809999999</v>
      </c>
    </row>
    <row r="59" spans="1:21" x14ac:dyDescent="0.6">
      <c r="A59" s="108">
        <f>COUNTA($B$4:B59)</f>
        <v>56</v>
      </c>
      <c r="B59" s="99" t="s">
        <v>145</v>
      </c>
      <c r="C59" s="99" t="s">
        <v>1044</v>
      </c>
      <c r="D59" s="110">
        <v>67765124.75</v>
      </c>
      <c r="E59" s="110">
        <v>42189034.969999999</v>
      </c>
      <c r="F59" s="110">
        <v>5021113.53</v>
      </c>
      <c r="G59" s="110">
        <v>102737.5</v>
      </c>
      <c r="H59" s="110">
        <v>8898685.1999999993</v>
      </c>
      <c r="I59" s="110">
        <v>76826616.319999993</v>
      </c>
      <c r="J59" s="110">
        <v>25038057.129999999</v>
      </c>
      <c r="K59" s="110">
        <v>3746749.82</v>
      </c>
      <c r="L59" s="110">
        <v>13721.75</v>
      </c>
      <c r="M59" s="110">
        <v>11738719.890000001</v>
      </c>
      <c r="N59" s="110">
        <f t="shared" si="0"/>
        <v>11752441.640000001</v>
      </c>
      <c r="O59" s="111">
        <v>85308628.090000004</v>
      </c>
      <c r="P59" s="112">
        <v>277597002.94000006</v>
      </c>
      <c r="Q59" s="109">
        <f t="shared" si="1"/>
        <v>0.3</v>
      </c>
      <c r="S59" s="109">
        <f t="shared" si="2"/>
        <v>123976695.95</v>
      </c>
      <c r="T59" s="109">
        <f t="shared" si="3"/>
        <v>117363864.90999998</v>
      </c>
      <c r="U59" s="109">
        <f t="shared" si="4"/>
        <v>241340560.85999998</v>
      </c>
    </row>
    <row r="60" spans="1:21" x14ac:dyDescent="0.6">
      <c r="A60" s="108">
        <f>COUNTA($B$4:B60)</f>
        <v>57</v>
      </c>
      <c r="B60" s="99" t="s">
        <v>146</v>
      </c>
      <c r="C60" s="99" t="s">
        <v>1045</v>
      </c>
      <c r="D60" s="110">
        <v>7307930</v>
      </c>
      <c r="E60" s="110">
        <v>460039.75</v>
      </c>
      <c r="F60" s="110">
        <v>292824.5</v>
      </c>
      <c r="G60" s="110">
        <v>0</v>
      </c>
      <c r="H60" s="110">
        <v>3611977</v>
      </c>
      <c r="I60" s="110">
        <v>4072773.58</v>
      </c>
      <c r="J60" s="110">
        <v>189896.16</v>
      </c>
      <c r="K60" s="110">
        <v>84328.25</v>
      </c>
      <c r="L60" s="110">
        <v>0</v>
      </c>
      <c r="M60" s="110">
        <v>1248896</v>
      </c>
      <c r="N60" s="110">
        <f t="shared" si="0"/>
        <v>1248896</v>
      </c>
      <c r="O60" s="111">
        <v>17310926.07</v>
      </c>
      <c r="P60" s="112">
        <v>40750398.650000006</v>
      </c>
      <c r="Q60" s="109">
        <f t="shared" si="1"/>
        <v>0.42</v>
      </c>
      <c r="S60" s="109">
        <f t="shared" si="2"/>
        <v>11672771.25</v>
      </c>
      <c r="T60" s="109">
        <f t="shared" si="3"/>
        <v>5595893.9900000002</v>
      </c>
      <c r="U60" s="109">
        <f t="shared" si="4"/>
        <v>17268665.240000002</v>
      </c>
    </row>
    <row r="61" spans="1:21" x14ac:dyDescent="0.6">
      <c r="A61" s="108">
        <f>COUNTA($B$4:B61)</f>
        <v>58</v>
      </c>
      <c r="B61" s="99" t="s">
        <v>147</v>
      </c>
      <c r="C61" s="99" t="s">
        <v>1046</v>
      </c>
      <c r="D61" s="110">
        <v>18696919.5</v>
      </c>
      <c r="E61" s="110">
        <v>6130894</v>
      </c>
      <c r="F61" s="110">
        <v>1782970.1</v>
      </c>
      <c r="G61" s="110">
        <v>393</v>
      </c>
      <c r="H61" s="110">
        <v>865735.5</v>
      </c>
      <c r="I61" s="110">
        <v>0</v>
      </c>
      <c r="J61" s="110">
        <v>0</v>
      </c>
      <c r="K61" s="110">
        <v>0</v>
      </c>
      <c r="L61" s="110">
        <v>0</v>
      </c>
      <c r="M61" s="110">
        <v>0</v>
      </c>
      <c r="N61" s="110">
        <f t="shared" si="0"/>
        <v>0</v>
      </c>
      <c r="O61" s="111">
        <v>15080469.890000001</v>
      </c>
      <c r="P61" s="112">
        <v>39678052.730000004</v>
      </c>
      <c r="Q61" s="109">
        <f t="shared" si="1"/>
        <v>0.38</v>
      </c>
      <c r="S61" s="109">
        <f t="shared" si="2"/>
        <v>27476912.100000001</v>
      </c>
      <c r="T61" s="109">
        <f t="shared" si="3"/>
        <v>0</v>
      </c>
      <c r="U61" s="109">
        <f t="shared" si="4"/>
        <v>27476912.100000001</v>
      </c>
    </row>
    <row r="62" spans="1:21" x14ac:dyDescent="0.6">
      <c r="A62" s="108">
        <f>COUNTA($B$4:B62)</f>
        <v>59</v>
      </c>
      <c r="B62" s="99" t="s">
        <v>148</v>
      </c>
      <c r="C62" s="99" t="s">
        <v>1047</v>
      </c>
      <c r="D62" s="110">
        <v>230261982.12</v>
      </c>
      <c r="E62" s="110">
        <v>123174255.76000001</v>
      </c>
      <c r="F62" s="110">
        <v>29347147.5</v>
      </c>
      <c r="G62" s="110">
        <v>230933.25</v>
      </c>
      <c r="H62" s="110">
        <v>14443919.6</v>
      </c>
      <c r="I62" s="110">
        <v>456459072.07999998</v>
      </c>
      <c r="J62" s="110">
        <v>67678805.523000002</v>
      </c>
      <c r="K62" s="110">
        <v>24814977.850000001</v>
      </c>
      <c r="L62" s="110">
        <v>1364027.18</v>
      </c>
      <c r="M62" s="110">
        <v>40268402.399999999</v>
      </c>
      <c r="N62" s="110">
        <f t="shared" si="0"/>
        <v>41632429.579999998</v>
      </c>
      <c r="O62" s="111">
        <v>238098258.56000006</v>
      </c>
      <c r="P62" s="112">
        <v>843739783.52300012</v>
      </c>
      <c r="Q62" s="109">
        <f t="shared" si="1"/>
        <v>0.28000000000000003</v>
      </c>
      <c r="S62" s="109">
        <f t="shared" si="2"/>
        <v>397458238.23000002</v>
      </c>
      <c r="T62" s="109">
        <f t="shared" si="3"/>
        <v>590585285.03299987</v>
      </c>
      <c r="U62" s="109">
        <f t="shared" si="4"/>
        <v>988043523.26299989</v>
      </c>
    </row>
    <row r="63" spans="1:21" x14ac:dyDescent="0.6">
      <c r="A63" s="108">
        <f>COUNTA($B$4:B63)</f>
        <v>60</v>
      </c>
      <c r="B63" s="99" t="s">
        <v>149</v>
      </c>
      <c r="C63" s="99" t="s">
        <v>1048</v>
      </c>
      <c r="D63" s="110">
        <v>193841449.41</v>
      </c>
      <c r="E63" s="110">
        <v>80041917.760000005</v>
      </c>
      <c r="F63" s="110">
        <v>13753366.289999999</v>
      </c>
      <c r="G63" s="110">
        <v>813504.75</v>
      </c>
      <c r="H63" s="110">
        <v>14765521.25</v>
      </c>
      <c r="I63" s="110">
        <v>217155767.46000001</v>
      </c>
      <c r="J63" s="110">
        <v>42930554.5</v>
      </c>
      <c r="K63" s="110">
        <v>12442681.27</v>
      </c>
      <c r="L63" s="110">
        <v>334196.53000000003</v>
      </c>
      <c r="M63" s="110">
        <v>32533420.77</v>
      </c>
      <c r="N63" s="110">
        <f t="shared" si="0"/>
        <v>32867617.300000001</v>
      </c>
      <c r="O63" s="111">
        <v>155913115.19</v>
      </c>
      <c r="P63" s="112">
        <v>545319329.19000006</v>
      </c>
      <c r="Q63" s="109">
        <f t="shared" si="1"/>
        <v>0.28000000000000003</v>
      </c>
      <c r="S63" s="109">
        <f t="shared" si="2"/>
        <v>303215759.46000004</v>
      </c>
      <c r="T63" s="109">
        <f t="shared" si="3"/>
        <v>305396620.52999997</v>
      </c>
      <c r="U63" s="109">
        <f t="shared" si="4"/>
        <v>608612379.99000001</v>
      </c>
    </row>
    <row r="64" spans="1:21" x14ac:dyDescent="0.6">
      <c r="A64" s="108">
        <f>COUNTA($B$4:B64)</f>
        <v>61</v>
      </c>
      <c r="B64" s="99" t="s">
        <v>150</v>
      </c>
      <c r="C64" s="99" t="s">
        <v>1049</v>
      </c>
      <c r="D64" s="110">
        <v>52593973.329999998</v>
      </c>
      <c r="E64" s="110">
        <v>6273848.5999999996</v>
      </c>
      <c r="F64" s="110">
        <v>882281.8</v>
      </c>
      <c r="G64" s="110">
        <v>103959</v>
      </c>
      <c r="H64" s="110">
        <v>2004607.5</v>
      </c>
      <c r="I64" s="110">
        <v>16583672.43</v>
      </c>
      <c r="J64" s="110">
        <v>1526717.87</v>
      </c>
      <c r="K64" s="110">
        <v>238536.76</v>
      </c>
      <c r="L64" s="110">
        <v>7397</v>
      </c>
      <c r="M64" s="110">
        <v>955497</v>
      </c>
      <c r="N64" s="110">
        <f t="shared" si="0"/>
        <v>962894</v>
      </c>
      <c r="O64" s="111">
        <v>50640193.979999989</v>
      </c>
      <c r="P64" s="112">
        <v>113586647.75999999</v>
      </c>
      <c r="Q64" s="109">
        <f t="shared" si="1"/>
        <v>0.44</v>
      </c>
      <c r="S64" s="109">
        <f t="shared" si="2"/>
        <v>61858670.229999997</v>
      </c>
      <c r="T64" s="109">
        <f t="shared" si="3"/>
        <v>19311821.060000002</v>
      </c>
      <c r="U64" s="109">
        <f t="shared" si="4"/>
        <v>81170491.289999992</v>
      </c>
    </row>
    <row r="65" spans="1:21" x14ac:dyDescent="0.6">
      <c r="A65" s="108">
        <f>COUNTA($B$4:B65)</f>
        <v>62</v>
      </c>
      <c r="B65" s="99" t="s">
        <v>151</v>
      </c>
      <c r="C65" s="99" t="s">
        <v>1050</v>
      </c>
      <c r="D65" s="110">
        <v>25465842.32</v>
      </c>
      <c r="E65" s="110">
        <v>8057165.9400000004</v>
      </c>
      <c r="F65" s="110">
        <v>808278.79</v>
      </c>
      <c r="G65" s="110">
        <v>14809</v>
      </c>
      <c r="H65" s="110">
        <v>1253954.3</v>
      </c>
      <c r="I65" s="110">
        <v>6710801.9199999999</v>
      </c>
      <c r="J65" s="110">
        <v>1477540.6</v>
      </c>
      <c r="K65" s="110">
        <v>275787.02</v>
      </c>
      <c r="L65" s="110">
        <v>0</v>
      </c>
      <c r="M65" s="110">
        <v>470369</v>
      </c>
      <c r="N65" s="110">
        <f t="shared" si="0"/>
        <v>470369</v>
      </c>
      <c r="O65" s="111">
        <v>21139553.18</v>
      </c>
      <c r="P65" s="112">
        <v>64224969.970000006</v>
      </c>
      <c r="Q65" s="109">
        <f t="shared" si="1"/>
        <v>0.32</v>
      </c>
      <c r="S65" s="109">
        <f t="shared" si="2"/>
        <v>35600050.350000001</v>
      </c>
      <c r="T65" s="109">
        <f t="shared" si="3"/>
        <v>8934498.5399999991</v>
      </c>
      <c r="U65" s="109">
        <f t="shared" si="4"/>
        <v>44534548.890000001</v>
      </c>
    </row>
    <row r="66" spans="1:21" x14ac:dyDescent="0.6">
      <c r="A66" s="108">
        <f>COUNTA($B$4:B66)</f>
        <v>63</v>
      </c>
      <c r="B66" s="99" t="s">
        <v>152</v>
      </c>
      <c r="C66" s="99" t="s">
        <v>1051</v>
      </c>
      <c r="D66" s="110">
        <v>60006893.259999998</v>
      </c>
      <c r="E66" s="110">
        <v>8531163.0399999991</v>
      </c>
      <c r="F66" s="110">
        <v>1293078.3600000001</v>
      </c>
      <c r="G66" s="110">
        <v>160268.74</v>
      </c>
      <c r="H66" s="110">
        <v>2466914.02</v>
      </c>
      <c r="I66" s="110">
        <v>16684974.880000001</v>
      </c>
      <c r="J66" s="110">
        <v>1463142.96</v>
      </c>
      <c r="K66" s="110">
        <v>754323.9</v>
      </c>
      <c r="L66" s="110">
        <v>3184.5</v>
      </c>
      <c r="M66" s="110">
        <v>810534.85</v>
      </c>
      <c r="N66" s="110">
        <f t="shared" si="0"/>
        <v>813719.35</v>
      </c>
      <c r="O66" s="111">
        <v>57534573.400000006</v>
      </c>
      <c r="P66" s="112">
        <v>133644253.36000001</v>
      </c>
      <c r="Q66" s="109">
        <f t="shared" si="1"/>
        <v>0.43</v>
      </c>
      <c r="S66" s="109">
        <f t="shared" si="2"/>
        <v>72458317.419999987</v>
      </c>
      <c r="T66" s="109">
        <f t="shared" si="3"/>
        <v>19716161.09</v>
      </c>
      <c r="U66" s="109">
        <f t="shared" si="4"/>
        <v>92174478.50999999</v>
      </c>
    </row>
    <row r="67" spans="1:21" x14ac:dyDescent="0.6">
      <c r="A67" s="108">
        <f>COUNTA($B$4:B67)</f>
        <v>64</v>
      </c>
      <c r="B67" s="99" t="s">
        <v>153</v>
      </c>
      <c r="C67" s="99" t="s">
        <v>1052</v>
      </c>
      <c r="D67" s="110">
        <v>43986420.049999997</v>
      </c>
      <c r="E67" s="110">
        <v>6265315.25</v>
      </c>
      <c r="F67" s="110">
        <v>1108258</v>
      </c>
      <c r="G67" s="110">
        <v>121500.04</v>
      </c>
      <c r="H67" s="110">
        <v>1996250.5</v>
      </c>
      <c r="I67" s="110">
        <v>16919356.239999998</v>
      </c>
      <c r="J67" s="110">
        <v>1539901.59</v>
      </c>
      <c r="K67" s="110">
        <v>339032.5</v>
      </c>
      <c r="L67" s="110">
        <v>21063</v>
      </c>
      <c r="M67" s="110">
        <v>575594.19999999995</v>
      </c>
      <c r="N67" s="110">
        <f t="shared" si="0"/>
        <v>596657.19999999995</v>
      </c>
      <c r="O67" s="111">
        <v>61039247.919999994</v>
      </c>
      <c r="P67" s="112">
        <v>116801985.60999998</v>
      </c>
      <c r="Q67" s="109">
        <f t="shared" si="1"/>
        <v>0.52</v>
      </c>
      <c r="S67" s="109">
        <f t="shared" si="2"/>
        <v>53477743.839999996</v>
      </c>
      <c r="T67" s="109">
        <f t="shared" si="3"/>
        <v>19394947.529999997</v>
      </c>
      <c r="U67" s="109">
        <f t="shared" si="4"/>
        <v>72872691.36999999</v>
      </c>
    </row>
    <row r="68" spans="1:21" x14ac:dyDescent="0.6">
      <c r="A68" s="108">
        <f>COUNTA($B$4:B68)</f>
        <v>65</v>
      </c>
      <c r="B68" s="99" t="s">
        <v>154</v>
      </c>
      <c r="C68" s="99" t="s">
        <v>1053</v>
      </c>
      <c r="D68" s="110">
        <v>24632131.809999999</v>
      </c>
      <c r="E68" s="110">
        <v>6902496.3300000001</v>
      </c>
      <c r="F68" s="110">
        <v>1296913.1200000001</v>
      </c>
      <c r="G68" s="110">
        <v>23951.5</v>
      </c>
      <c r="H68" s="110">
        <v>1490254.05</v>
      </c>
      <c r="I68" s="110">
        <v>6211732.7300000004</v>
      </c>
      <c r="J68" s="110">
        <v>1097741.31</v>
      </c>
      <c r="K68" s="110">
        <v>240832.45</v>
      </c>
      <c r="L68" s="110">
        <v>9027.75</v>
      </c>
      <c r="M68" s="110">
        <v>426293.75</v>
      </c>
      <c r="N68" s="110">
        <f t="shared" si="0"/>
        <v>435321.5</v>
      </c>
      <c r="O68" s="111">
        <v>26160941.73</v>
      </c>
      <c r="P68" s="112">
        <v>80365013.940000013</v>
      </c>
      <c r="Q68" s="109">
        <f t="shared" si="1"/>
        <v>0.32</v>
      </c>
      <c r="S68" s="109">
        <f t="shared" si="2"/>
        <v>34345746.810000002</v>
      </c>
      <c r="T68" s="109">
        <f t="shared" si="3"/>
        <v>7985627.9900000012</v>
      </c>
      <c r="U68" s="109">
        <f t="shared" si="4"/>
        <v>42331374.800000004</v>
      </c>
    </row>
    <row r="69" spans="1:21" x14ac:dyDescent="0.6">
      <c r="A69" s="108">
        <f>COUNTA($B$4:B69)</f>
        <v>66</v>
      </c>
      <c r="B69" s="99" t="s">
        <v>155</v>
      </c>
      <c r="C69" s="99" t="s">
        <v>1054</v>
      </c>
      <c r="D69" s="110">
        <v>14327400.35</v>
      </c>
      <c r="E69" s="110">
        <v>2748607.15</v>
      </c>
      <c r="F69" s="110">
        <v>385800.58</v>
      </c>
      <c r="G69" s="110">
        <v>0</v>
      </c>
      <c r="H69" s="110">
        <v>1569677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f t="shared" ref="N69:N132" si="5">SUM(L69:M69)</f>
        <v>0</v>
      </c>
      <c r="O69" s="111">
        <v>23588584.32</v>
      </c>
      <c r="P69" s="112">
        <v>36661621.730000004</v>
      </c>
      <c r="Q69" s="109">
        <f t="shared" ref="Q69:Q132" si="6">TRUNC(O69/P69,2)</f>
        <v>0.64</v>
      </c>
      <c r="S69" s="109">
        <f t="shared" ref="S69:S132" si="7">SUM(D69:H69)</f>
        <v>19031485.079999998</v>
      </c>
      <c r="T69" s="109">
        <f t="shared" ref="T69:T132" si="8">SUM(I69:M69)</f>
        <v>0</v>
      </c>
      <c r="U69" s="109">
        <f t="shared" ref="U69:U132" si="9">SUM(S69:T69)</f>
        <v>19031485.079999998</v>
      </c>
    </row>
    <row r="70" spans="1:21" x14ac:dyDescent="0.6">
      <c r="A70" s="108">
        <f>COUNTA($B$4:B70)</f>
        <v>67</v>
      </c>
      <c r="B70" s="99" t="s">
        <v>156</v>
      </c>
      <c r="C70" s="99" t="s">
        <v>1055</v>
      </c>
      <c r="D70" s="110">
        <v>9534321.0500000007</v>
      </c>
      <c r="E70" s="110">
        <v>2517443</v>
      </c>
      <c r="F70" s="110">
        <v>369619</v>
      </c>
      <c r="G70" s="110">
        <v>0</v>
      </c>
      <c r="H70" s="110">
        <v>342945.75</v>
      </c>
      <c r="I70" s="110">
        <v>0</v>
      </c>
      <c r="J70" s="110">
        <v>0</v>
      </c>
      <c r="K70" s="110">
        <v>0</v>
      </c>
      <c r="L70" s="110">
        <v>0</v>
      </c>
      <c r="M70" s="110">
        <v>0</v>
      </c>
      <c r="N70" s="110">
        <f t="shared" si="5"/>
        <v>0</v>
      </c>
      <c r="O70" s="111">
        <v>15029998.620000001</v>
      </c>
      <c r="P70" s="112">
        <v>26617153.359999999</v>
      </c>
      <c r="Q70" s="109">
        <f t="shared" si="6"/>
        <v>0.56000000000000005</v>
      </c>
      <c r="S70" s="109">
        <f t="shared" si="7"/>
        <v>12764328.800000001</v>
      </c>
      <c r="T70" s="109">
        <f t="shared" si="8"/>
        <v>0</v>
      </c>
      <c r="U70" s="109">
        <f t="shared" si="9"/>
        <v>12764328.800000001</v>
      </c>
    </row>
    <row r="71" spans="1:21" x14ac:dyDescent="0.6">
      <c r="A71" s="108">
        <f>COUNTA($B$4:B71)</f>
        <v>68</v>
      </c>
      <c r="B71" s="99" t="s">
        <v>118</v>
      </c>
      <c r="C71" s="99" t="s">
        <v>1017</v>
      </c>
      <c r="D71" s="110">
        <v>252787986.55000001</v>
      </c>
      <c r="E71" s="110">
        <v>135856304.15000001</v>
      </c>
      <c r="F71" s="110">
        <v>46430029.039999999</v>
      </c>
      <c r="G71" s="110">
        <v>52040</v>
      </c>
      <c r="H71" s="110">
        <v>29834024.039999999</v>
      </c>
      <c r="I71" s="110">
        <v>586910761.07000005</v>
      </c>
      <c r="J71" s="110">
        <v>145525975.5</v>
      </c>
      <c r="K71" s="110">
        <v>73228000.049999997</v>
      </c>
      <c r="L71" s="110">
        <v>193732</v>
      </c>
      <c r="M71" s="110">
        <v>66044727.350000001</v>
      </c>
      <c r="N71" s="110">
        <f t="shared" si="5"/>
        <v>66238459.350000001</v>
      </c>
      <c r="O71" s="111">
        <v>348033382.85000014</v>
      </c>
      <c r="P71" s="112">
        <v>1161362351.4600003</v>
      </c>
      <c r="Q71" s="109">
        <f t="shared" si="6"/>
        <v>0.28999999999999998</v>
      </c>
      <c r="S71" s="109">
        <f t="shared" si="7"/>
        <v>464960383.78000009</v>
      </c>
      <c r="T71" s="109">
        <f t="shared" si="8"/>
        <v>871903195.97000003</v>
      </c>
      <c r="U71" s="109">
        <f t="shared" si="9"/>
        <v>1336863579.75</v>
      </c>
    </row>
    <row r="72" spans="1:21" x14ac:dyDescent="0.6">
      <c r="A72" s="108">
        <f>COUNTA($B$4:B72)</f>
        <v>69</v>
      </c>
      <c r="B72" s="99" t="s">
        <v>119</v>
      </c>
      <c r="C72" s="99" t="s">
        <v>1018</v>
      </c>
      <c r="D72" s="110">
        <v>48014767.390000001</v>
      </c>
      <c r="E72" s="110">
        <v>14873123.630000001</v>
      </c>
      <c r="F72" s="110">
        <v>1677971</v>
      </c>
      <c r="G72" s="110">
        <v>51844</v>
      </c>
      <c r="H72" s="110">
        <v>2303152.5</v>
      </c>
      <c r="I72" s="110">
        <v>10659298.869999999</v>
      </c>
      <c r="J72" s="110">
        <v>1276691.6000000001</v>
      </c>
      <c r="K72" s="110">
        <v>396177</v>
      </c>
      <c r="L72" s="110">
        <v>0</v>
      </c>
      <c r="M72" s="110">
        <v>341644.5</v>
      </c>
      <c r="N72" s="110">
        <f t="shared" si="5"/>
        <v>341644.5</v>
      </c>
      <c r="O72" s="111">
        <v>45448732.82</v>
      </c>
      <c r="P72" s="112">
        <v>122478417.03999999</v>
      </c>
      <c r="Q72" s="109">
        <f t="shared" si="6"/>
        <v>0.37</v>
      </c>
      <c r="S72" s="109">
        <f t="shared" si="7"/>
        <v>66920858.520000003</v>
      </c>
      <c r="T72" s="109">
        <f t="shared" si="8"/>
        <v>12673811.969999999</v>
      </c>
      <c r="U72" s="109">
        <f t="shared" si="9"/>
        <v>79594670.49000001</v>
      </c>
    </row>
    <row r="73" spans="1:21" x14ac:dyDescent="0.6">
      <c r="A73" s="108">
        <f>COUNTA($B$4:B73)</f>
        <v>70</v>
      </c>
      <c r="B73" s="99" t="s">
        <v>120</v>
      </c>
      <c r="C73" s="99" t="s">
        <v>1019</v>
      </c>
      <c r="D73" s="110">
        <v>38405476.240000002</v>
      </c>
      <c r="E73" s="110">
        <v>5787849.1699999999</v>
      </c>
      <c r="F73" s="110">
        <v>1585457</v>
      </c>
      <c r="G73" s="110">
        <v>58032</v>
      </c>
      <c r="H73" s="110">
        <v>1589077.53</v>
      </c>
      <c r="I73" s="110">
        <v>9407940.0299999993</v>
      </c>
      <c r="J73" s="110">
        <v>1200096.25</v>
      </c>
      <c r="K73" s="110">
        <v>221152</v>
      </c>
      <c r="L73" s="110">
        <v>3934</v>
      </c>
      <c r="M73" s="110">
        <v>371036.25</v>
      </c>
      <c r="N73" s="110">
        <f t="shared" si="5"/>
        <v>374970.25</v>
      </c>
      <c r="O73" s="111">
        <v>56896195.020000003</v>
      </c>
      <c r="P73" s="112">
        <v>102347642.15000001</v>
      </c>
      <c r="Q73" s="109">
        <f t="shared" si="6"/>
        <v>0.55000000000000004</v>
      </c>
      <c r="S73" s="109">
        <f t="shared" si="7"/>
        <v>47425891.940000005</v>
      </c>
      <c r="T73" s="109">
        <f t="shared" si="8"/>
        <v>11204158.529999999</v>
      </c>
      <c r="U73" s="109">
        <f t="shared" si="9"/>
        <v>58630050.470000006</v>
      </c>
    </row>
    <row r="74" spans="1:21" x14ac:dyDescent="0.6">
      <c r="A74" s="108">
        <f>COUNTA($B$4:B74)</f>
        <v>71</v>
      </c>
      <c r="B74" s="99" t="s">
        <v>121</v>
      </c>
      <c r="C74" s="99" t="s">
        <v>1020</v>
      </c>
      <c r="D74" s="110">
        <v>48030964.289999999</v>
      </c>
      <c r="E74" s="110">
        <v>19271069.5</v>
      </c>
      <c r="F74" s="110">
        <v>2968503.75</v>
      </c>
      <c r="G74" s="110">
        <v>35837</v>
      </c>
      <c r="H74" s="110">
        <v>2504642.31</v>
      </c>
      <c r="I74" s="110">
        <v>26335980.550000001</v>
      </c>
      <c r="J74" s="110">
        <v>7166689.0999999996</v>
      </c>
      <c r="K74" s="110">
        <v>794802.9</v>
      </c>
      <c r="L74" s="110">
        <v>0</v>
      </c>
      <c r="M74" s="110">
        <v>1864485.95</v>
      </c>
      <c r="N74" s="110">
        <f t="shared" si="5"/>
        <v>1864485.95</v>
      </c>
      <c r="O74" s="111">
        <v>77812130.579999998</v>
      </c>
      <c r="P74" s="112">
        <v>167576310.55000001</v>
      </c>
      <c r="Q74" s="109">
        <f t="shared" si="6"/>
        <v>0.46</v>
      </c>
      <c r="S74" s="109">
        <f t="shared" si="7"/>
        <v>72811016.849999994</v>
      </c>
      <c r="T74" s="109">
        <f t="shared" si="8"/>
        <v>36161958.5</v>
      </c>
      <c r="U74" s="109">
        <f t="shared" si="9"/>
        <v>108972975.34999999</v>
      </c>
    </row>
    <row r="75" spans="1:21" x14ac:dyDescent="0.6">
      <c r="A75" s="108">
        <f>COUNTA($B$4:B75)</f>
        <v>72</v>
      </c>
      <c r="B75" s="99" t="s">
        <v>122</v>
      </c>
      <c r="C75" s="99" t="s">
        <v>1021</v>
      </c>
      <c r="D75" s="110">
        <v>37008047</v>
      </c>
      <c r="E75" s="110">
        <v>11309486</v>
      </c>
      <c r="F75" s="110">
        <v>1972307</v>
      </c>
      <c r="G75" s="110">
        <v>25112</v>
      </c>
      <c r="H75" s="110">
        <v>2661660</v>
      </c>
      <c r="I75" s="110">
        <v>22122793</v>
      </c>
      <c r="J75" s="110">
        <v>2837090</v>
      </c>
      <c r="K75" s="110">
        <v>932093.5</v>
      </c>
      <c r="L75" s="110">
        <v>0</v>
      </c>
      <c r="M75" s="110">
        <v>817991</v>
      </c>
      <c r="N75" s="110">
        <f t="shared" si="5"/>
        <v>817991</v>
      </c>
      <c r="O75" s="111">
        <v>57225076.469999999</v>
      </c>
      <c r="P75" s="112">
        <v>119717553.25</v>
      </c>
      <c r="Q75" s="109">
        <f t="shared" si="6"/>
        <v>0.47</v>
      </c>
      <c r="S75" s="109">
        <f t="shared" si="7"/>
        <v>52976612</v>
      </c>
      <c r="T75" s="109">
        <f t="shared" si="8"/>
        <v>26709967.5</v>
      </c>
      <c r="U75" s="109">
        <f t="shared" si="9"/>
        <v>79686579.5</v>
      </c>
    </row>
    <row r="76" spans="1:21" x14ac:dyDescent="0.6">
      <c r="A76" s="108">
        <f>COUNTA($B$4:B76)</f>
        <v>73</v>
      </c>
      <c r="B76" s="99" t="s">
        <v>123</v>
      </c>
      <c r="C76" s="99" t="s">
        <v>1022</v>
      </c>
      <c r="D76" s="110">
        <v>36850008.719999999</v>
      </c>
      <c r="E76" s="110">
        <v>4277801.7300000004</v>
      </c>
      <c r="F76" s="110">
        <v>1044352.97</v>
      </c>
      <c r="G76" s="110">
        <v>16066</v>
      </c>
      <c r="H76" s="110">
        <v>1187077</v>
      </c>
      <c r="I76" s="110">
        <v>9685939.7799999993</v>
      </c>
      <c r="J76" s="110">
        <v>799379.97</v>
      </c>
      <c r="K76" s="110">
        <v>332827.84000000003</v>
      </c>
      <c r="L76" s="110">
        <v>0</v>
      </c>
      <c r="M76" s="110">
        <v>520323</v>
      </c>
      <c r="N76" s="110">
        <f t="shared" si="5"/>
        <v>520323</v>
      </c>
      <c r="O76" s="111">
        <v>52412632.350000001</v>
      </c>
      <c r="P76" s="112">
        <v>94452971.180000007</v>
      </c>
      <c r="Q76" s="109">
        <f t="shared" si="6"/>
        <v>0.55000000000000004</v>
      </c>
      <c r="S76" s="109">
        <f t="shared" si="7"/>
        <v>43375306.420000002</v>
      </c>
      <c r="T76" s="109">
        <f t="shared" si="8"/>
        <v>11338470.59</v>
      </c>
      <c r="U76" s="109">
        <f t="shared" si="9"/>
        <v>54713777.010000005</v>
      </c>
    </row>
    <row r="77" spans="1:21" x14ac:dyDescent="0.6">
      <c r="A77" s="108">
        <f>COUNTA($B$4:B77)</f>
        <v>74</v>
      </c>
      <c r="B77" s="99" t="s">
        <v>124</v>
      </c>
      <c r="C77" s="99" t="s">
        <v>1023</v>
      </c>
      <c r="D77" s="110">
        <v>13855440.5</v>
      </c>
      <c r="E77" s="110">
        <v>5421987.2400000002</v>
      </c>
      <c r="F77" s="110">
        <v>838246.3</v>
      </c>
      <c r="G77" s="110">
        <v>902</v>
      </c>
      <c r="H77" s="110">
        <v>790448.5</v>
      </c>
      <c r="I77" s="110">
        <v>7714518.25</v>
      </c>
      <c r="J77" s="110">
        <v>2487862.0499999998</v>
      </c>
      <c r="K77" s="110">
        <v>328179.89</v>
      </c>
      <c r="L77" s="110">
        <v>5904</v>
      </c>
      <c r="M77" s="110">
        <v>475453.75</v>
      </c>
      <c r="N77" s="110">
        <f t="shared" si="5"/>
        <v>481357.75</v>
      </c>
      <c r="O77" s="111">
        <v>22934410.59</v>
      </c>
      <c r="P77" s="112">
        <v>67068173.460000008</v>
      </c>
      <c r="Q77" s="109">
        <f t="shared" si="6"/>
        <v>0.34</v>
      </c>
      <c r="S77" s="109">
        <f t="shared" si="7"/>
        <v>20907024.540000003</v>
      </c>
      <c r="T77" s="109">
        <f t="shared" si="8"/>
        <v>11011917.940000001</v>
      </c>
      <c r="U77" s="109">
        <f t="shared" si="9"/>
        <v>31918942.480000004</v>
      </c>
    </row>
    <row r="78" spans="1:21" x14ac:dyDescent="0.6">
      <c r="A78" s="108">
        <f>COUNTA($B$4:B78)</f>
        <v>75</v>
      </c>
      <c r="B78" s="99" t="s">
        <v>125</v>
      </c>
      <c r="C78" s="99" t="s">
        <v>1024</v>
      </c>
      <c r="D78" s="110">
        <v>32623057.25</v>
      </c>
      <c r="E78" s="110">
        <v>7624749.7999999998</v>
      </c>
      <c r="F78" s="110">
        <v>2172110</v>
      </c>
      <c r="G78" s="110">
        <v>23075</v>
      </c>
      <c r="H78" s="110">
        <v>2513648</v>
      </c>
      <c r="I78" s="110">
        <v>10998330</v>
      </c>
      <c r="J78" s="110">
        <v>1862493</v>
      </c>
      <c r="K78" s="110">
        <v>581617</v>
      </c>
      <c r="L78" s="110">
        <v>0</v>
      </c>
      <c r="M78" s="110">
        <v>1037067</v>
      </c>
      <c r="N78" s="110">
        <f t="shared" si="5"/>
        <v>1037067</v>
      </c>
      <c r="O78" s="111">
        <v>40361197.130000003</v>
      </c>
      <c r="P78" s="112">
        <v>108313356.28</v>
      </c>
      <c r="Q78" s="109">
        <f t="shared" si="6"/>
        <v>0.37</v>
      </c>
      <c r="S78" s="109">
        <f t="shared" si="7"/>
        <v>44956640.049999997</v>
      </c>
      <c r="T78" s="109">
        <f t="shared" si="8"/>
        <v>14479507</v>
      </c>
      <c r="U78" s="109">
        <f t="shared" si="9"/>
        <v>59436147.049999997</v>
      </c>
    </row>
    <row r="79" spans="1:21" x14ac:dyDescent="0.6">
      <c r="A79" s="108">
        <f>COUNTA($B$4:B79)</f>
        <v>76</v>
      </c>
      <c r="B79" s="99" t="s">
        <v>126</v>
      </c>
      <c r="C79" s="99" t="s">
        <v>1025</v>
      </c>
      <c r="D79" s="110">
        <v>49946847.729999997</v>
      </c>
      <c r="E79" s="110">
        <v>41060697.850000001</v>
      </c>
      <c r="F79" s="110">
        <v>9779916.6099999994</v>
      </c>
      <c r="G79" s="110">
        <v>961766.61</v>
      </c>
      <c r="H79" s="110">
        <v>24581796.309999999</v>
      </c>
      <c r="I79" s="110">
        <v>66634517.770000003</v>
      </c>
      <c r="J79" s="110">
        <v>16406312.460000001</v>
      </c>
      <c r="K79" s="110">
        <v>7570368.9000000004</v>
      </c>
      <c r="L79" s="110">
        <v>377564.4</v>
      </c>
      <c r="M79" s="110">
        <v>41210737.909999996</v>
      </c>
      <c r="N79" s="110">
        <f t="shared" si="5"/>
        <v>41588302.309999995</v>
      </c>
      <c r="O79" s="111">
        <v>75349712.75</v>
      </c>
      <c r="P79" s="112">
        <v>321803114.47000003</v>
      </c>
      <c r="Q79" s="109">
        <f t="shared" si="6"/>
        <v>0.23</v>
      </c>
      <c r="S79" s="109">
        <f t="shared" si="7"/>
        <v>126331025.11</v>
      </c>
      <c r="T79" s="109">
        <f t="shared" si="8"/>
        <v>132199501.44000001</v>
      </c>
      <c r="U79" s="109">
        <f t="shared" si="9"/>
        <v>258530526.55000001</v>
      </c>
    </row>
    <row r="80" spans="1:21" x14ac:dyDescent="0.6">
      <c r="A80" s="108">
        <f>COUNTA($B$4:B80)</f>
        <v>77</v>
      </c>
      <c r="B80" s="99" t="s">
        <v>127</v>
      </c>
      <c r="C80" s="99" t="s">
        <v>1026</v>
      </c>
      <c r="D80" s="110">
        <v>22406970.25</v>
      </c>
      <c r="E80" s="110">
        <v>5881295</v>
      </c>
      <c r="F80" s="110">
        <v>1200037</v>
      </c>
      <c r="G80" s="110">
        <v>161990</v>
      </c>
      <c r="H80" s="110">
        <v>4840349</v>
      </c>
      <c r="I80" s="110">
        <v>20969239</v>
      </c>
      <c r="J80" s="110">
        <v>2972329</v>
      </c>
      <c r="K80" s="110">
        <v>642183</v>
      </c>
      <c r="L80" s="110">
        <v>169653</v>
      </c>
      <c r="M80" s="110">
        <v>2263585.4</v>
      </c>
      <c r="N80" s="110">
        <f t="shared" si="5"/>
        <v>2433238.4</v>
      </c>
      <c r="O80" s="111">
        <v>31402823.68</v>
      </c>
      <c r="P80" s="112">
        <v>75212128.819999993</v>
      </c>
      <c r="Q80" s="109">
        <f t="shared" si="6"/>
        <v>0.41</v>
      </c>
      <c r="S80" s="109">
        <f t="shared" si="7"/>
        <v>34490641.25</v>
      </c>
      <c r="T80" s="109">
        <f t="shared" si="8"/>
        <v>27016989.399999999</v>
      </c>
      <c r="U80" s="109">
        <f t="shared" si="9"/>
        <v>61507630.649999999</v>
      </c>
    </row>
    <row r="81" spans="1:21" x14ac:dyDescent="0.6">
      <c r="A81" s="108">
        <f>COUNTA($B$4:B81)</f>
        <v>78</v>
      </c>
      <c r="B81" s="99" t="s">
        <v>128</v>
      </c>
      <c r="C81" s="99" t="s">
        <v>1027</v>
      </c>
      <c r="D81" s="110">
        <v>35741040.990000002</v>
      </c>
      <c r="E81" s="110">
        <v>9905614.1199999992</v>
      </c>
      <c r="F81" s="110">
        <v>4250537.6500000004</v>
      </c>
      <c r="G81" s="110">
        <v>699722.7</v>
      </c>
      <c r="H81" s="110">
        <v>11717932.559999999</v>
      </c>
      <c r="I81" s="110">
        <v>22070286.609999999</v>
      </c>
      <c r="J81" s="110">
        <v>3725406.25</v>
      </c>
      <c r="K81" s="110">
        <v>764620.01</v>
      </c>
      <c r="L81" s="110">
        <v>377464</v>
      </c>
      <c r="M81" s="110">
        <v>6049866.25</v>
      </c>
      <c r="N81" s="110">
        <f t="shared" si="5"/>
        <v>6427330.25</v>
      </c>
      <c r="O81" s="111">
        <v>52351435.840000004</v>
      </c>
      <c r="P81" s="112">
        <v>124785489.65000001</v>
      </c>
      <c r="Q81" s="109">
        <f t="shared" si="6"/>
        <v>0.41</v>
      </c>
      <c r="S81" s="109">
        <f t="shared" si="7"/>
        <v>62314848.019999996</v>
      </c>
      <c r="T81" s="109">
        <f t="shared" si="8"/>
        <v>32987643.120000001</v>
      </c>
      <c r="U81" s="109">
        <f t="shared" si="9"/>
        <v>95302491.140000001</v>
      </c>
    </row>
    <row r="82" spans="1:21" x14ac:dyDescent="0.6">
      <c r="A82" s="108">
        <f>COUNTA($B$4:B82)</f>
        <v>79</v>
      </c>
      <c r="B82" s="99" t="s">
        <v>129</v>
      </c>
      <c r="C82" s="99" t="s">
        <v>1028</v>
      </c>
      <c r="D82" s="110">
        <v>68256175.579999998</v>
      </c>
      <c r="E82" s="110">
        <v>18738893.010000002</v>
      </c>
      <c r="F82" s="110">
        <v>4891040</v>
      </c>
      <c r="G82" s="110">
        <v>92524.25</v>
      </c>
      <c r="H82" s="110">
        <v>9499737.8000000007</v>
      </c>
      <c r="I82" s="110">
        <v>60748886.399999999</v>
      </c>
      <c r="J82" s="110">
        <v>10157395.49</v>
      </c>
      <c r="K82" s="110">
        <v>1698728.55</v>
      </c>
      <c r="L82" s="110">
        <v>88537.5</v>
      </c>
      <c r="M82" s="110">
        <v>17409077.52</v>
      </c>
      <c r="N82" s="110">
        <f t="shared" si="5"/>
        <v>17497615.02</v>
      </c>
      <c r="O82" s="111">
        <v>90818483.549999982</v>
      </c>
      <c r="P82" s="112">
        <v>217156729.19999999</v>
      </c>
      <c r="Q82" s="109">
        <f t="shared" si="6"/>
        <v>0.41</v>
      </c>
      <c r="S82" s="109">
        <f t="shared" si="7"/>
        <v>101478370.64</v>
      </c>
      <c r="T82" s="109">
        <f t="shared" si="8"/>
        <v>90102625.459999993</v>
      </c>
      <c r="U82" s="109">
        <f t="shared" si="9"/>
        <v>191580996.09999999</v>
      </c>
    </row>
    <row r="83" spans="1:21" x14ac:dyDescent="0.6">
      <c r="A83" s="108">
        <f>COUNTA($B$4:B83)</f>
        <v>80</v>
      </c>
      <c r="B83" s="99" t="s">
        <v>130</v>
      </c>
      <c r="C83" s="99" t="s">
        <v>1029</v>
      </c>
      <c r="D83" s="110">
        <v>27526160</v>
      </c>
      <c r="E83" s="110">
        <v>4839641.54</v>
      </c>
      <c r="F83" s="110">
        <v>695453</v>
      </c>
      <c r="G83" s="110">
        <v>20780</v>
      </c>
      <c r="H83" s="110">
        <v>1503043.5</v>
      </c>
      <c r="I83" s="110">
        <v>18764928</v>
      </c>
      <c r="J83" s="110">
        <v>2006933.99</v>
      </c>
      <c r="K83" s="110">
        <v>326331</v>
      </c>
      <c r="L83" s="110">
        <v>0</v>
      </c>
      <c r="M83" s="110">
        <v>448163</v>
      </c>
      <c r="N83" s="110">
        <f t="shared" si="5"/>
        <v>448163</v>
      </c>
      <c r="O83" s="111">
        <v>47706395.25</v>
      </c>
      <c r="P83" s="112">
        <v>83645618.650000006</v>
      </c>
      <c r="Q83" s="109">
        <f t="shared" si="6"/>
        <v>0.56999999999999995</v>
      </c>
      <c r="S83" s="109">
        <f t="shared" si="7"/>
        <v>34585078.039999999</v>
      </c>
      <c r="T83" s="109">
        <f t="shared" si="8"/>
        <v>21546355.989999998</v>
      </c>
      <c r="U83" s="109">
        <f t="shared" si="9"/>
        <v>56131434.030000001</v>
      </c>
    </row>
    <row r="84" spans="1:21" x14ac:dyDescent="0.6">
      <c r="A84" s="108">
        <f>COUNTA($B$4:B84)</f>
        <v>81</v>
      </c>
      <c r="B84" s="99" t="s">
        <v>131</v>
      </c>
      <c r="C84" s="99" t="s">
        <v>1030</v>
      </c>
      <c r="D84" s="110">
        <v>17739864.600000001</v>
      </c>
      <c r="E84" s="110">
        <v>3249401.28</v>
      </c>
      <c r="F84" s="110">
        <v>567428</v>
      </c>
      <c r="G84" s="110">
        <v>5500</v>
      </c>
      <c r="H84" s="110">
        <v>1390640.39</v>
      </c>
      <c r="I84" s="110">
        <v>9620341</v>
      </c>
      <c r="J84" s="110">
        <v>473097.88</v>
      </c>
      <c r="K84" s="110">
        <v>92552</v>
      </c>
      <c r="L84" s="110">
        <v>0</v>
      </c>
      <c r="M84" s="110">
        <v>745679.5</v>
      </c>
      <c r="N84" s="110">
        <f t="shared" si="5"/>
        <v>745679.5</v>
      </c>
      <c r="O84" s="111">
        <v>37681558.579999998</v>
      </c>
      <c r="P84" s="112">
        <v>67521100.75999999</v>
      </c>
      <c r="Q84" s="109">
        <f t="shared" si="6"/>
        <v>0.55000000000000004</v>
      </c>
      <c r="S84" s="109">
        <f t="shared" si="7"/>
        <v>22952834.270000003</v>
      </c>
      <c r="T84" s="109">
        <f t="shared" si="8"/>
        <v>10931670.380000001</v>
      </c>
      <c r="U84" s="109">
        <f t="shared" si="9"/>
        <v>33884504.650000006</v>
      </c>
    </row>
    <row r="85" spans="1:21" x14ac:dyDescent="0.6">
      <c r="A85" s="108">
        <f>COUNTA($B$4:B85)</f>
        <v>82</v>
      </c>
      <c r="B85" s="99" t="s">
        <v>132</v>
      </c>
      <c r="C85" s="99" t="s">
        <v>1031</v>
      </c>
      <c r="D85" s="110">
        <v>19603787.5</v>
      </c>
      <c r="E85" s="110">
        <v>1735822.7</v>
      </c>
      <c r="F85" s="110">
        <v>554702.80000000005</v>
      </c>
      <c r="G85" s="110">
        <v>254932</v>
      </c>
      <c r="H85" s="110">
        <v>6049380.4299999997</v>
      </c>
      <c r="I85" s="110">
        <v>9034729</v>
      </c>
      <c r="J85" s="110">
        <v>760145.6</v>
      </c>
      <c r="K85" s="110">
        <v>238034.9</v>
      </c>
      <c r="L85" s="110">
        <v>8204</v>
      </c>
      <c r="M85" s="110">
        <v>4101320</v>
      </c>
      <c r="N85" s="110">
        <f t="shared" si="5"/>
        <v>4109524</v>
      </c>
      <c r="O85" s="111">
        <v>31739059.579999998</v>
      </c>
      <c r="P85" s="112">
        <v>63021986.569999993</v>
      </c>
      <c r="Q85" s="109">
        <f t="shared" si="6"/>
        <v>0.5</v>
      </c>
      <c r="S85" s="109">
        <f t="shared" si="7"/>
        <v>28198625.43</v>
      </c>
      <c r="T85" s="109">
        <f t="shared" si="8"/>
        <v>14142433.5</v>
      </c>
      <c r="U85" s="109">
        <f t="shared" si="9"/>
        <v>42341058.93</v>
      </c>
    </row>
    <row r="86" spans="1:21" x14ac:dyDescent="0.6">
      <c r="A86" s="108">
        <f>COUNTA($B$4:B86)</f>
        <v>83</v>
      </c>
      <c r="B86" s="99" t="s">
        <v>157</v>
      </c>
      <c r="C86" s="99" t="s">
        <v>1056</v>
      </c>
      <c r="D86" s="110">
        <v>478969867.25</v>
      </c>
      <c r="E86" s="110">
        <v>344407048</v>
      </c>
      <c r="F86" s="110">
        <v>93258052.480000004</v>
      </c>
      <c r="G86" s="110">
        <v>2284527</v>
      </c>
      <c r="H86" s="110">
        <v>80404813.5</v>
      </c>
      <c r="I86" s="110">
        <v>1078412121.8199999</v>
      </c>
      <c r="J86" s="110">
        <v>273184513.06</v>
      </c>
      <c r="K86" s="110">
        <v>152473110.90000001</v>
      </c>
      <c r="L86" s="110">
        <v>3444703</v>
      </c>
      <c r="M86" s="110">
        <v>132337349.83999999</v>
      </c>
      <c r="N86" s="110">
        <f t="shared" si="5"/>
        <v>135782052.83999997</v>
      </c>
      <c r="O86" s="111">
        <v>703779595.12999988</v>
      </c>
      <c r="P86" s="112">
        <v>2399398630.1100001</v>
      </c>
      <c r="Q86" s="109">
        <f t="shared" si="6"/>
        <v>0.28999999999999998</v>
      </c>
      <c r="S86" s="109">
        <f t="shared" si="7"/>
        <v>999324308.23000002</v>
      </c>
      <c r="T86" s="109">
        <f t="shared" si="8"/>
        <v>1639851798.6199999</v>
      </c>
      <c r="U86" s="109">
        <f t="shared" si="9"/>
        <v>2639176106.8499999</v>
      </c>
    </row>
    <row r="87" spans="1:21" x14ac:dyDescent="0.6">
      <c r="A87" s="108">
        <f>COUNTA($B$4:B87)</f>
        <v>84</v>
      </c>
      <c r="B87" s="99" t="s">
        <v>158</v>
      </c>
      <c r="C87" s="99" t="s">
        <v>1057</v>
      </c>
      <c r="D87" s="110">
        <v>28611027.41</v>
      </c>
      <c r="E87" s="110">
        <v>3095057.25</v>
      </c>
      <c r="F87" s="110">
        <v>5195903.25</v>
      </c>
      <c r="G87" s="110">
        <v>65887</v>
      </c>
      <c r="H87" s="110">
        <v>5321864.5</v>
      </c>
      <c r="I87" s="110">
        <v>10168092.59</v>
      </c>
      <c r="J87" s="110">
        <v>759739.58</v>
      </c>
      <c r="K87" s="110">
        <v>973685</v>
      </c>
      <c r="L87" s="110">
        <v>6191</v>
      </c>
      <c r="M87" s="110">
        <v>962571</v>
      </c>
      <c r="N87" s="110">
        <f t="shared" si="5"/>
        <v>968762</v>
      </c>
      <c r="O87" s="111">
        <v>32968908.420000002</v>
      </c>
      <c r="P87" s="112">
        <v>87190303.780000001</v>
      </c>
      <c r="Q87" s="109">
        <f t="shared" si="6"/>
        <v>0.37</v>
      </c>
      <c r="S87" s="109">
        <f t="shared" si="7"/>
        <v>42289739.409999996</v>
      </c>
      <c r="T87" s="109">
        <f t="shared" si="8"/>
        <v>12870279.17</v>
      </c>
      <c r="U87" s="109">
        <f t="shared" si="9"/>
        <v>55160018.579999998</v>
      </c>
    </row>
    <row r="88" spans="1:21" x14ac:dyDescent="0.6">
      <c r="A88" s="108">
        <f>COUNTA($B$4:B88)</f>
        <v>85</v>
      </c>
      <c r="B88" s="99" t="s">
        <v>159</v>
      </c>
      <c r="C88" s="99" t="s">
        <v>1058</v>
      </c>
      <c r="D88" s="110">
        <v>82758631.25</v>
      </c>
      <c r="E88" s="110">
        <v>24790102.25</v>
      </c>
      <c r="F88" s="110">
        <v>9852928.25</v>
      </c>
      <c r="G88" s="110">
        <v>460962.89</v>
      </c>
      <c r="H88" s="110">
        <v>11580965.25</v>
      </c>
      <c r="I88" s="110">
        <v>127379889.79000001</v>
      </c>
      <c r="J88" s="110">
        <v>17465534.059999999</v>
      </c>
      <c r="K88" s="110">
        <v>4392204.25</v>
      </c>
      <c r="L88" s="110">
        <v>518998.5</v>
      </c>
      <c r="M88" s="110">
        <v>13209069.75</v>
      </c>
      <c r="N88" s="110">
        <f t="shared" si="5"/>
        <v>13728068.25</v>
      </c>
      <c r="O88" s="111">
        <v>122530233.89000002</v>
      </c>
      <c r="P88" s="112">
        <v>280259798.63</v>
      </c>
      <c r="Q88" s="109">
        <f t="shared" si="6"/>
        <v>0.43</v>
      </c>
      <c r="S88" s="109">
        <f t="shared" si="7"/>
        <v>129443589.89</v>
      </c>
      <c r="T88" s="109">
        <f t="shared" si="8"/>
        <v>162965696.34999999</v>
      </c>
      <c r="U88" s="109">
        <f t="shared" si="9"/>
        <v>292409286.24000001</v>
      </c>
    </row>
    <row r="89" spans="1:21" x14ac:dyDescent="0.6">
      <c r="A89" s="108">
        <f>COUNTA($B$4:B89)</f>
        <v>86</v>
      </c>
      <c r="B89" s="99" t="s">
        <v>160</v>
      </c>
      <c r="C89" s="99" t="s">
        <v>1059</v>
      </c>
      <c r="D89" s="110">
        <v>34951035.899999999</v>
      </c>
      <c r="E89" s="110">
        <v>4520657.75</v>
      </c>
      <c r="F89" s="110">
        <v>1162251.75</v>
      </c>
      <c r="G89" s="110">
        <v>20765.599999999999</v>
      </c>
      <c r="H89" s="110">
        <v>1338535.75</v>
      </c>
      <c r="I89" s="110">
        <v>10178591.050000001</v>
      </c>
      <c r="J89" s="110">
        <v>759053.25</v>
      </c>
      <c r="K89" s="110">
        <v>181547.5</v>
      </c>
      <c r="L89" s="110">
        <v>0</v>
      </c>
      <c r="M89" s="110">
        <v>479742.25</v>
      </c>
      <c r="N89" s="110">
        <f t="shared" si="5"/>
        <v>479742.25</v>
      </c>
      <c r="O89" s="111">
        <v>38592157.859999999</v>
      </c>
      <c r="P89" s="112">
        <v>79842102.960000008</v>
      </c>
      <c r="Q89" s="109">
        <f t="shared" si="6"/>
        <v>0.48</v>
      </c>
      <c r="S89" s="109">
        <f t="shared" si="7"/>
        <v>41993246.75</v>
      </c>
      <c r="T89" s="109">
        <f t="shared" si="8"/>
        <v>11598934.050000001</v>
      </c>
      <c r="U89" s="109">
        <f t="shared" si="9"/>
        <v>53592180.799999997</v>
      </c>
    </row>
    <row r="90" spans="1:21" x14ac:dyDescent="0.6">
      <c r="A90" s="108">
        <f>COUNTA($B$4:B90)</f>
        <v>87</v>
      </c>
      <c r="B90" s="99" t="s">
        <v>161</v>
      </c>
      <c r="C90" s="99" t="s">
        <v>1060</v>
      </c>
      <c r="D90" s="110">
        <v>40709955.539999999</v>
      </c>
      <c r="E90" s="110">
        <v>5352491</v>
      </c>
      <c r="F90" s="110">
        <v>1702860.21</v>
      </c>
      <c r="G90" s="110">
        <v>91941.75</v>
      </c>
      <c r="H90" s="110">
        <v>2146322.25</v>
      </c>
      <c r="I90" s="110">
        <v>13423375.75</v>
      </c>
      <c r="J90" s="110">
        <v>1245808.75</v>
      </c>
      <c r="K90" s="110">
        <v>231384.75</v>
      </c>
      <c r="L90" s="110">
        <v>0</v>
      </c>
      <c r="M90" s="110">
        <v>233133.97</v>
      </c>
      <c r="N90" s="110">
        <f t="shared" si="5"/>
        <v>233133.97</v>
      </c>
      <c r="O90" s="111">
        <v>48850972.289999999</v>
      </c>
      <c r="P90" s="112">
        <v>97472173.060000002</v>
      </c>
      <c r="Q90" s="109">
        <f t="shared" si="6"/>
        <v>0.5</v>
      </c>
      <c r="S90" s="109">
        <f t="shared" si="7"/>
        <v>50003570.75</v>
      </c>
      <c r="T90" s="109">
        <f t="shared" si="8"/>
        <v>15133703.220000001</v>
      </c>
      <c r="U90" s="109">
        <f t="shared" si="9"/>
        <v>65137273.969999999</v>
      </c>
    </row>
    <row r="91" spans="1:21" x14ac:dyDescent="0.6">
      <c r="A91" s="108">
        <f>COUNTA($B$4:B91)</f>
        <v>88</v>
      </c>
      <c r="B91" s="99" t="s">
        <v>162</v>
      </c>
      <c r="C91" s="99" t="s">
        <v>1061</v>
      </c>
      <c r="D91" s="110">
        <v>41020164</v>
      </c>
      <c r="E91" s="110">
        <v>9413138.5500000007</v>
      </c>
      <c r="F91" s="110">
        <v>2588377.75</v>
      </c>
      <c r="G91" s="110">
        <v>55656</v>
      </c>
      <c r="H91" s="110">
        <v>1515199.5</v>
      </c>
      <c r="I91" s="110">
        <v>11834252</v>
      </c>
      <c r="J91" s="110">
        <v>1653803.75</v>
      </c>
      <c r="K91" s="110">
        <v>627631.1</v>
      </c>
      <c r="L91" s="110">
        <v>26578</v>
      </c>
      <c r="M91" s="110">
        <v>274434</v>
      </c>
      <c r="N91" s="110">
        <f t="shared" si="5"/>
        <v>301012</v>
      </c>
      <c r="O91" s="111">
        <v>32037078.399999999</v>
      </c>
      <c r="P91" s="112">
        <v>90512193.120000005</v>
      </c>
      <c r="Q91" s="109">
        <f t="shared" si="6"/>
        <v>0.35</v>
      </c>
      <c r="S91" s="109">
        <f t="shared" si="7"/>
        <v>54592535.799999997</v>
      </c>
      <c r="T91" s="109">
        <f t="shared" si="8"/>
        <v>14416698.85</v>
      </c>
      <c r="U91" s="109">
        <f t="shared" si="9"/>
        <v>69009234.649999991</v>
      </c>
    </row>
    <row r="92" spans="1:21" x14ac:dyDescent="0.6">
      <c r="A92" s="108">
        <f>COUNTA($B$4:B92)</f>
        <v>89</v>
      </c>
      <c r="B92" s="99" t="s">
        <v>163</v>
      </c>
      <c r="C92" s="99" t="s">
        <v>1062</v>
      </c>
      <c r="D92" s="110">
        <v>44926682.280000001</v>
      </c>
      <c r="E92" s="110">
        <v>4929206.8</v>
      </c>
      <c r="F92" s="110">
        <v>1132492</v>
      </c>
      <c r="G92" s="110">
        <v>26387</v>
      </c>
      <c r="H92" s="110">
        <v>1577972.85</v>
      </c>
      <c r="I92" s="110">
        <v>12822455.189999999</v>
      </c>
      <c r="J92" s="110">
        <v>986356.4</v>
      </c>
      <c r="K92" s="110">
        <v>242099.9</v>
      </c>
      <c r="L92" s="110">
        <v>0</v>
      </c>
      <c r="M92" s="110">
        <v>393597.9</v>
      </c>
      <c r="N92" s="110">
        <f t="shared" si="5"/>
        <v>393597.9</v>
      </c>
      <c r="O92" s="111">
        <v>41212257</v>
      </c>
      <c r="P92" s="112">
        <v>88671493.329999998</v>
      </c>
      <c r="Q92" s="109">
        <f t="shared" si="6"/>
        <v>0.46</v>
      </c>
      <c r="S92" s="109">
        <f t="shared" si="7"/>
        <v>52592740.93</v>
      </c>
      <c r="T92" s="109">
        <f t="shared" si="8"/>
        <v>14444509.390000001</v>
      </c>
      <c r="U92" s="109">
        <f t="shared" si="9"/>
        <v>67037250.32</v>
      </c>
    </row>
    <row r="93" spans="1:21" x14ac:dyDescent="0.6">
      <c r="A93" s="108">
        <f>COUNTA($B$4:B93)</f>
        <v>90</v>
      </c>
      <c r="B93" s="99" t="s">
        <v>164</v>
      </c>
      <c r="C93" s="99" t="s">
        <v>1063</v>
      </c>
      <c r="D93" s="110">
        <v>51862196.850000001</v>
      </c>
      <c r="E93" s="110">
        <v>11553990.35</v>
      </c>
      <c r="F93" s="110">
        <v>3805146</v>
      </c>
      <c r="G93" s="110">
        <v>161861</v>
      </c>
      <c r="H93" s="110">
        <v>7794324</v>
      </c>
      <c r="I93" s="110">
        <v>52679704.5</v>
      </c>
      <c r="J93" s="110">
        <v>8967593</v>
      </c>
      <c r="K93" s="110">
        <v>2375946.5</v>
      </c>
      <c r="L93" s="110">
        <v>118968.5</v>
      </c>
      <c r="M93" s="110">
        <v>663668.5</v>
      </c>
      <c r="N93" s="110">
        <f t="shared" si="5"/>
        <v>782637</v>
      </c>
      <c r="O93" s="111">
        <v>81258667.349999994</v>
      </c>
      <c r="P93" s="112">
        <v>181583734.28999999</v>
      </c>
      <c r="Q93" s="109">
        <f t="shared" si="6"/>
        <v>0.44</v>
      </c>
      <c r="S93" s="109">
        <f t="shared" si="7"/>
        <v>75177518.200000003</v>
      </c>
      <c r="T93" s="109">
        <f t="shared" si="8"/>
        <v>64805881</v>
      </c>
      <c r="U93" s="109">
        <f t="shared" si="9"/>
        <v>139983399.19999999</v>
      </c>
    </row>
    <row r="94" spans="1:21" x14ac:dyDescent="0.6">
      <c r="A94" s="108">
        <f>COUNTA($B$4:B94)</f>
        <v>91</v>
      </c>
      <c r="B94" s="99" t="s">
        <v>165</v>
      </c>
      <c r="C94" s="99" t="s">
        <v>1064</v>
      </c>
      <c r="D94" s="110">
        <v>14227897</v>
      </c>
      <c r="E94" s="110">
        <v>2307669</v>
      </c>
      <c r="F94" s="110">
        <v>737459</v>
      </c>
      <c r="G94" s="110">
        <v>5500</v>
      </c>
      <c r="H94" s="110">
        <v>702251</v>
      </c>
      <c r="I94" s="110">
        <v>4142271.43</v>
      </c>
      <c r="J94" s="110">
        <v>321548</v>
      </c>
      <c r="K94" s="110">
        <v>75939.5</v>
      </c>
      <c r="L94" s="110">
        <v>0</v>
      </c>
      <c r="M94" s="110">
        <v>244920</v>
      </c>
      <c r="N94" s="110">
        <f t="shared" si="5"/>
        <v>244920</v>
      </c>
      <c r="O94" s="111">
        <v>20759566.57</v>
      </c>
      <c r="P94" s="112">
        <v>48318031.829999998</v>
      </c>
      <c r="Q94" s="109">
        <f t="shared" si="6"/>
        <v>0.42</v>
      </c>
      <c r="S94" s="109">
        <f t="shared" si="7"/>
        <v>17980776</v>
      </c>
      <c r="T94" s="109">
        <f t="shared" si="8"/>
        <v>4784678.93</v>
      </c>
      <c r="U94" s="109">
        <f t="shared" si="9"/>
        <v>22765454.93</v>
      </c>
    </row>
    <row r="95" spans="1:21" x14ac:dyDescent="0.6">
      <c r="A95" s="108">
        <f>COUNTA($B$4:B95)</f>
        <v>92</v>
      </c>
      <c r="B95" s="99" t="s">
        <v>166</v>
      </c>
      <c r="C95" s="99" t="s">
        <v>1065</v>
      </c>
      <c r="D95" s="110">
        <v>35786639.75</v>
      </c>
      <c r="E95" s="110">
        <v>3963493.41</v>
      </c>
      <c r="F95" s="110">
        <v>2622984.5</v>
      </c>
      <c r="G95" s="110">
        <v>129481</v>
      </c>
      <c r="H95" s="110">
        <v>1769393.25</v>
      </c>
      <c r="I95" s="110">
        <v>12061998.75</v>
      </c>
      <c r="J95" s="110">
        <v>799176</v>
      </c>
      <c r="K95" s="110">
        <v>1263491.97</v>
      </c>
      <c r="L95" s="110">
        <v>69783</v>
      </c>
      <c r="M95" s="110">
        <v>450756</v>
      </c>
      <c r="N95" s="110">
        <f t="shared" si="5"/>
        <v>520539</v>
      </c>
      <c r="O95" s="111">
        <v>56268881.019999996</v>
      </c>
      <c r="P95" s="112">
        <v>109660755.66</v>
      </c>
      <c r="Q95" s="109">
        <f t="shared" si="6"/>
        <v>0.51</v>
      </c>
      <c r="S95" s="109">
        <f t="shared" si="7"/>
        <v>44271991.909999996</v>
      </c>
      <c r="T95" s="109">
        <f t="shared" si="8"/>
        <v>14645205.720000001</v>
      </c>
      <c r="U95" s="109">
        <f t="shared" si="9"/>
        <v>58917197.629999995</v>
      </c>
    </row>
    <row r="96" spans="1:21" x14ac:dyDescent="0.6">
      <c r="A96" s="108">
        <f>COUNTA($B$4:B96)</f>
        <v>93</v>
      </c>
      <c r="B96" s="99" t="s">
        <v>167</v>
      </c>
      <c r="C96" s="99" t="s">
        <v>1066</v>
      </c>
      <c r="D96" s="110">
        <v>27693106.149999999</v>
      </c>
      <c r="E96" s="110">
        <v>3138620</v>
      </c>
      <c r="F96" s="110">
        <v>1153988.25</v>
      </c>
      <c r="G96" s="110">
        <v>16253.5</v>
      </c>
      <c r="H96" s="110">
        <v>1340870.75</v>
      </c>
      <c r="I96" s="110">
        <v>10761750.75</v>
      </c>
      <c r="J96" s="110">
        <v>568222.46</v>
      </c>
      <c r="K96" s="110">
        <v>296556</v>
      </c>
      <c r="L96" s="110">
        <v>0</v>
      </c>
      <c r="M96" s="110">
        <v>103379.5</v>
      </c>
      <c r="N96" s="110">
        <f t="shared" si="5"/>
        <v>103379.5</v>
      </c>
      <c r="O96" s="111">
        <v>37073352.030000001</v>
      </c>
      <c r="P96" s="112">
        <v>72388855.349999994</v>
      </c>
      <c r="Q96" s="109">
        <f t="shared" si="6"/>
        <v>0.51</v>
      </c>
      <c r="S96" s="109">
        <f t="shared" si="7"/>
        <v>33342838.649999999</v>
      </c>
      <c r="T96" s="109">
        <f t="shared" si="8"/>
        <v>11729908.710000001</v>
      </c>
      <c r="U96" s="109">
        <f t="shared" si="9"/>
        <v>45072747.359999999</v>
      </c>
    </row>
    <row r="97" spans="1:21" x14ac:dyDescent="0.6">
      <c r="A97" s="108">
        <f>COUNTA($B$4:B97)</f>
        <v>94</v>
      </c>
      <c r="B97" s="99" t="s">
        <v>168</v>
      </c>
      <c r="C97" s="99" t="s">
        <v>1067</v>
      </c>
      <c r="D97" s="110">
        <v>36215410.649999999</v>
      </c>
      <c r="E97" s="110">
        <v>7176091.7000000002</v>
      </c>
      <c r="F97" s="110">
        <v>4672113</v>
      </c>
      <c r="G97" s="110">
        <v>567975.75</v>
      </c>
      <c r="H97" s="110">
        <v>3073662.5</v>
      </c>
      <c r="I97" s="110">
        <v>11388493.949999999</v>
      </c>
      <c r="J97" s="110">
        <v>1176638.5</v>
      </c>
      <c r="K97" s="110">
        <v>2194471.9500000002</v>
      </c>
      <c r="L97" s="110">
        <v>118049.5</v>
      </c>
      <c r="M97" s="110">
        <v>614412.75</v>
      </c>
      <c r="N97" s="110">
        <f t="shared" si="5"/>
        <v>732462.25</v>
      </c>
      <c r="O97" s="111">
        <v>31694990.829999994</v>
      </c>
      <c r="P97" s="112">
        <v>98004305.379999995</v>
      </c>
      <c r="Q97" s="109">
        <f t="shared" si="6"/>
        <v>0.32</v>
      </c>
      <c r="S97" s="109">
        <f t="shared" si="7"/>
        <v>51705253.600000001</v>
      </c>
      <c r="T97" s="109">
        <f t="shared" si="8"/>
        <v>15492066.649999999</v>
      </c>
      <c r="U97" s="109">
        <f t="shared" si="9"/>
        <v>67197320.25</v>
      </c>
    </row>
    <row r="98" spans="1:21" x14ac:dyDescent="0.6">
      <c r="A98" s="108">
        <f>COUNTA($B$4:B98)</f>
        <v>95</v>
      </c>
      <c r="B98" s="99" t="s">
        <v>169</v>
      </c>
      <c r="C98" s="99" t="s">
        <v>1068</v>
      </c>
      <c r="D98" s="110">
        <v>29630832.059999999</v>
      </c>
      <c r="E98" s="110">
        <v>2993494.25</v>
      </c>
      <c r="F98" s="110">
        <v>1227679.25</v>
      </c>
      <c r="G98" s="110">
        <v>35971.5</v>
      </c>
      <c r="H98" s="110">
        <v>1093734</v>
      </c>
      <c r="I98" s="110">
        <v>8555037.25</v>
      </c>
      <c r="J98" s="110">
        <v>466835.5</v>
      </c>
      <c r="K98" s="110">
        <v>390638.75</v>
      </c>
      <c r="L98" s="110">
        <v>4407.25</v>
      </c>
      <c r="M98" s="110">
        <v>26623.5</v>
      </c>
      <c r="N98" s="110">
        <f t="shared" si="5"/>
        <v>31030.75</v>
      </c>
      <c r="O98" s="111">
        <v>33130661.090000004</v>
      </c>
      <c r="P98" s="112">
        <v>70208630.040000007</v>
      </c>
      <c r="Q98" s="109">
        <f t="shared" si="6"/>
        <v>0.47</v>
      </c>
      <c r="S98" s="109">
        <f t="shared" si="7"/>
        <v>34981711.060000002</v>
      </c>
      <c r="T98" s="109">
        <f t="shared" si="8"/>
        <v>9443542.25</v>
      </c>
      <c r="U98" s="109">
        <f t="shared" si="9"/>
        <v>44425253.310000002</v>
      </c>
    </row>
    <row r="99" spans="1:21" x14ac:dyDescent="0.6">
      <c r="A99" s="108">
        <f>COUNTA($B$4:B99)</f>
        <v>96</v>
      </c>
      <c r="B99" s="99" t="s">
        <v>170</v>
      </c>
      <c r="C99" s="99" t="s">
        <v>1069</v>
      </c>
      <c r="D99" s="110">
        <v>251966945.86000001</v>
      </c>
      <c r="E99" s="110">
        <v>121824869.48999999</v>
      </c>
      <c r="F99" s="110">
        <v>40411274.82</v>
      </c>
      <c r="G99" s="110">
        <v>2351548.7999999998</v>
      </c>
      <c r="H99" s="110">
        <v>23897444.939999998</v>
      </c>
      <c r="I99" s="110">
        <v>557411664.50999999</v>
      </c>
      <c r="J99" s="110">
        <v>93621777.340000004</v>
      </c>
      <c r="K99" s="110">
        <v>43923448.240000002</v>
      </c>
      <c r="L99" s="110">
        <v>7091316.0099999998</v>
      </c>
      <c r="M99" s="110">
        <v>65184372.289999999</v>
      </c>
      <c r="N99" s="110">
        <f t="shared" si="5"/>
        <v>72275688.299999997</v>
      </c>
      <c r="O99" s="111">
        <v>323286124.25999999</v>
      </c>
      <c r="P99" s="112">
        <v>1015290765.9400001</v>
      </c>
      <c r="Q99" s="109">
        <f t="shared" si="6"/>
        <v>0.31</v>
      </c>
      <c r="S99" s="109">
        <f t="shared" si="7"/>
        <v>440452083.91000003</v>
      </c>
      <c r="T99" s="109">
        <f t="shared" si="8"/>
        <v>767232578.38999999</v>
      </c>
      <c r="U99" s="109">
        <f t="shared" si="9"/>
        <v>1207684662.3</v>
      </c>
    </row>
    <row r="100" spans="1:21" x14ac:dyDescent="0.6">
      <c r="A100" s="108">
        <f>COUNTA($B$4:B100)</f>
        <v>97</v>
      </c>
      <c r="B100" s="99" t="s">
        <v>171</v>
      </c>
      <c r="C100" s="99" t="s">
        <v>1070</v>
      </c>
      <c r="D100" s="110">
        <v>24773456.890000001</v>
      </c>
      <c r="E100" s="110">
        <v>2280820.75</v>
      </c>
      <c r="F100" s="110">
        <v>1989745</v>
      </c>
      <c r="G100" s="110">
        <v>276556.79999999999</v>
      </c>
      <c r="H100" s="110">
        <v>1431285.49</v>
      </c>
      <c r="I100" s="110">
        <v>9696741.25</v>
      </c>
      <c r="J100" s="110">
        <v>890337.5</v>
      </c>
      <c r="K100" s="110">
        <v>501435</v>
      </c>
      <c r="L100" s="110">
        <v>131402</v>
      </c>
      <c r="M100" s="110">
        <v>1431954.79</v>
      </c>
      <c r="N100" s="110">
        <f t="shared" si="5"/>
        <v>1563356.79</v>
      </c>
      <c r="O100" s="111">
        <v>38351383.170000002</v>
      </c>
      <c r="P100" s="112">
        <v>80196538.939999998</v>
      </c>
      <c r="Q100" s="109">
        <f t="shared" si="6"/>
        <v>0.47</v>
      </c>
      <c r="S100" s="109">
        <f t="shared" si="7"/>
        <v>30751864.93</v>
      </c>
      <c r="T100" s="109">
        <f t="shared" si="8"/>
        <v>12651870.539999999</v>
      </c>
      <c r="U100" s="109">
        <f t="shared" si="9"/>
        <v>43403735.469999999</v>
      </c>
    </row>
    <row r="101" spans="1:21" x14ac:dyDescent="0.6">
      <c r="A101" s="108">
        <f>COUNTA($B$4:B101)</f>
        <v>98</v>
      </c>
      <c r="B101" s="99" t="s">
        <v>172</v>
      </c>
      <c r="C101" s="99" t="s">
        <v>1071</v>
      </c>
      <c r="D101" s="110">
        <v>32252598.25</v>
      </c>
      <c r="E101" s="110">
        <v>5782934.9100000001</v>
      </c>
      <c r="F101" s="110">
        <v>2409913.15</v>
      </c>
      <c r="G101" s="110">
        <v>447618.19</v>
      </c>
      <c r="H101" s="110">
        <v>3124204.0700000003</v>
      </c>
      <c r="I101" s="110">
        <v>13031653.109999999</v>
      </c>
      <c r="J101" s="110">
        <v>1315143.46</v>
      </c>
      <c r="K101" s="110">
        <v>586000.94999999995</v>
      </c>
      <c r="L101" s="110">
        <v>191172.75</v>
      </c>
      <c r="M101" s="110">
        <v>605349.5</v>
      </c>
      <c r="N101" s="110">
        <f t="shared" si="5"/>
        <v>796522.25</v>
      </c>
      <c r="O101" s="111">
        <v>35566767.810000002</v>
      </c>
      <c r="P101" s="112">
        <v>91479707.640000001</v>
      </c>
      <c r="Q101" s="109">
        <f t="shared" si="6"/>
        <v>0.38</v>
      </c>
      <c r="S101" s="109">
        <f t="shared" si="7"/>
        <v>44017268.569999993</v>
      </c>
      <c r="T101" s="109">
        <f t="shared" si="8"/>
        <v>15729319.77</v>
      </c>
      <c r="U101" s="109">
        <f t="shared" si="9"/>
        <v>59746588.339999989</v>
      </c>
    </row>
    <row r="102" spans="1:21" x14ac:dyDescent="0.6">
      <c r="A102" s="108">
        <f>COUNTA($B$4:B102)</f>
        <v>99</v>
      </c>
      <c r="B102" s="99" t="s">
        <v>173</v>
      </c>
      <c r="C102" s="99" t="s">
        <v>1072</v>
      </c>
      <c r="D102" s="110">
        <v>70267058.480000004</v>
      </c>
      <c r="E102" s="110">
        <v>11667701.880000001</v>
      </c>
      <c r="F102" s="110">
        <v>2922811.36</v>
      </c>
      <c r="G102" s="110">
        <v>38268.11</v>
      </c>
      <c r="H102" s="110">
        <v>3130862.45</v>
      </c>
      <c r="I102" s="110">
        <v>31128863.25</v>
      </c>
      <c r="J102" s="110">
        <v>2707057.28</v>
      </c>
      <c r="K102" s="110">
        <v>987465.1</v>
      </c>
      <c r="L102" s="110">
        <v>5898.88</v>
      </c>
      <c r="M102" s="110">
        <v>1322521.45</v>
      </c>
      <c r="N102" s="110">
        <f t="shared" si="5"/>
        <v>1328420.3299999998</v>
      </c>
      <c r="O102" s="111">
        <v>84225912.810000002</v>
      </c>
      <c r="P102" s="112">
        <v>159542521.06</v>
      </c>
      <c r="Q102" s="109">
        <f t="shared" si="6"/>
        <v>0.52</v>
      </c>
      <c r="S102" s="109">
        <f t="shared" si="7"/>
        <v>88026702.280000001</v>
      </c>
      <c r="T102" s="109">
        <f t="shared" si="8"/>
        <v>36151805.960000008</v>
      </c>
      <c r="U102" s="109">
        <f t="shared" si="9"/>
        <v>124178508.24000001</v>
      </c>
    </row>
    <row r="103" spans="1:21" x14ac:dyDescent="0.6">
      <c r="A103" s="108">
        <f>COUNTA($B$4:B103)</f>
        <v>100</v>
      </c>
      <c r="B103" s="99" t="s">
        <v>174</v>
      </c>
      <c r="C103" s="99" t="s">
        <v>1073</v>
      </c>
      <c r="D103" s="110">
        <v>17178977.91</v>
      </c>
      <c r="E103" s="110">
        <v>2253575.37</v>
      </c>
      <c r="F103" s="110">
        <v>372319.21</v>
      </c>
      <c r="G103" s="110">
        <v>38110.5</v>
      </c>
      <c r="H103" s="110">
        <v>552528.5</v>
      </c>
      <c r="I103" s="110">
        <v>8122640.9400000004</v>
      </c>
      <c r="J103" s="110">
        <v>728027.15</v>
      </c>
      <c r="K103" s="110">
        <v>148428.57999999999</v>
      </c>
      <c r="L103" s="110">
        <v>0</v>
      </c>
      <c r="M103" s="110">
        <v>380675.61</v>
      </c>
      <c r="N103" s="110">
        <f t="shared" si="5"/>
        <v>380675.61</v>
      </c>
      <c r="O103" s="111">
        <v>34076093.740000002</v>
      </c>
      <c r="P103" s="112">
        <v>68710638.840000004</v>
      </c>
      <c r="Q103" s="109">
        <f t="shared" si="6"/>
        <v>0.49</v>
      </c>
      <c r="S103" s="109">
        <f t="shared" si="7"/>
        <v>20395511.490000002</v>
      </c>
      <c r="T103" s="109">
        <f t="shared" si="8"/>
        <v>9379772.2799999993</v>
      </c>
      <c r="U103" s="109">
        <f t="shared" si="9"/>
        <v>29775283.770000003</v>
      </c>
    </row>
    <row r="104" spans="1:21" x14ac:dyDescent="0.6">
      <c r="A104" s="108">
        <f>COUNTA($B$4:B104)</f>
        <v>101</v>
      </c>
      <c r="B104" s="99" t="s">
        <v>175</v>
      </c>
      <c r="C104" s="99" t="s">
        <v>1074</v>
      </c>
      <c r="D104" s="110">
        <v>51722610.82</v>
      </c>
      <c r="E104" s="110">
        <v>15741255.32</v>
      </c>
      <c r="F104" s="110">
        <v>2919714.4</v>
      </c>
      <c r="G104" s="110">
        <v>1976124.33</v>
      </c>
      <c r="H104" s="110">
        <v>4408540.33</v>
      </c>
      <c r="I104" s="110">
        <v>32922354.960000001</v>
      </c>
      <c r="J104" s="110">
        <v>3336999.64</v>
      </c>
      <c r="K104" s="110">
        <v>1067316.95</v>
      </c>
      <c r="L104" s="110">
        <v>690470</v>
      </c>
      <c r="M104" s="110">
        <v>2320603.5299999998</v>
      </c>
      <c r="N104" s="110">
        <f t="shared" si="5"/>
        <v>3011073.53</v>
      </c>
      <c r="O104" s="111">
        <v>66961801.049999997</v>
      </c>
      <c r="P104" s="112">
        <v>146144437.19</v>
      </c>
      <c r="Q104" s="109">
        <f t="shared" si="6"/>
        <v>0.45</v>
      </c>
      <c r="S104" s="109">
        <f t="shared" si="7"/>
        <v>76768245.200000003</v>
      </c>
      <c r="T104" s="109">
        <f t="shared" si="8"/>
        <v>40337745.080000006</v>
      </c>
      <c r="U104" s="109">
        <f t="shared" si="9"/>
        <v>117105990.28</v>
      </c>
    </row>
    <row r="105" spans="1:21" x14ac:dyDescent="0.6">
      <c r="A105" s="108">
        <f>COUNTA($B$4:B105)</f>
        <v>102</v>
      </c>
      <c r="B105" s="99" t="s">
        <v>176</v>
      </c>
      <c r="C105" s="99" t="s">
        <v>1075</v>
      </c>
      <c r="D105" s="110">
        <v>18388478.98</v>
      </c>
      <c r="E105" s="110">
        <v>3233545.1</v>
      </c>
      <c r="F105" s="110">
        <v>944499</v>
      </c>
      <c r="G105" s="110">
        <v>925872</v>
      </c>
      <c r="H105" s="110">
        <v>2843851.7800000003</v>
      </c>
      <c r="I105" s="110">
        <v>4833405.2</v>
      </c>
      <c r="J105" s="110">
        <v>558250.13</v>
      </c>
      <c r="K105" s="110">
        <v>238727.8</v>
      </c>
      <c r="L105" s="110">
        <v>368212</v>
      </c>
      <c r="M105" s="110">
        <v>915640.4</v>
      </c>
      <c r="N105" s="110">
        <f t="shared" si="5"/>
        <v>1283852.3999999999</v>
      </c>
      <c r="O105" s="111">
        <v>18281776.629999999</v>
      </c>
      <c r="P105" s="112">
        <v>60317143.890000001</v>
      </c>
      <c r="Q105" s="109">
        <f t="shared" si="6"/>
        <v>0.3</v>
      </c>
      <c r="S105" s="109">
        <f t="shared" si="7"/>
        <v>26336246.860000003</v>
      </c>
      <c r="T105" s="109">
        <f t="shared" si="8"/>
        <v>6914235.5300000003</v>
      </c>
      <c r="U105" s="109">
        <f t="shared" si="9"/>
        <v>33250482.390000004</v>
      </c>
    </row>
    <row r="106" spans="1:21" x14ac:dyDescent="0.6">
      <c r="A106" s="108">
        <f>COUNTA($B$4:B106)</f>
        <v>103</v>
      </c>
      <c r="B106" s="99" t="s">
        <v>177</v>
      </c>
      <c r="C106" s="99" t="s">
        <v>1076</v>
      </c>
      <c r="D106" s="110">
        <v>20777821.25</v>
      </c>
      <c r="E106" s="110">
        <v>3507374.1</v>
      </c>
      <c r="F106" s="110">
        <v>1505648.99</v>
      </c>
      <c r="G106" s="110">
        <v>370582</v>
      </c>
      <c r="H106" s="110">
        <v>1676281</v>
      </c>
      <c r="I106" s="110">
        <v>7082254.7800000003</v>
      </c>
      <c r="J106" s="110">
        <v>761050.5</v>
      </c>
      <c r="K106" s="110">
        <v>153653.03</v>
      </c>
      <c r="L106" s="110">
        <v>43071</v>
      </c>
      <c r="M106" s="110">
        <v>322006.5</v>
      </c>
      <c r="N106" s="110">
        <f t="shared" si="5"/>
        <v>365077.5</v>
      </c>
      <c r="O106" s="111">
        <v>22252286.720000003</v>
      </c>
      <c r="P106" s="112">
        <v>50418911.910000004</v>
      </c>
      <c r="Q106" s="109">
        <f t="shared" si="6"/>
        <v>0.44</v>
      </c>
      <c r="S106" s="109">
        <f t="shared" si="7"/>
        <v>27837707.34</v>
      </c>
      <c r="T106" s="109">
        <f t="shared" si="8"/>
        <v>8362035.8100000005</v>
      </c>
      <c r="U106" s="109">
        <f t="shared" si="9"/>
        <v>36199743.149999999</v>
      </c>
    </row>
    <row r="107" spans="1:21" x14ac:dyDescent="0.6">
      <c r="A107" s="108">
        <f>COUNTA($B$4:B107)</f>
        <v>104</v>
      </c>
      <c r="B107" s="99" t="s">
        <v>189</v>
      </c>
      <c r="C107" s="99" t="s">
        <v>1088</v>
      </c>
      <c r="D107" s="110">
        <v>137500567.41999999</v>
      </c>
      <c r="E107" s="110">
        <v>151095707.28999999</v>
      </c>
      <c r="F107" s="110">
        <v>20735848.059999999</v>
      </c>
      <c r="G107" s="110">
        <v>901475.7</v>
      </c>
      <c r="H107" s="110">
        <v>25108731.220000003</v>
      </c>
      <c r="I107" s="110">
        <v>264359187.87</v>
      </c>
      <c r="J107" s="110">
        <v>60758759.530000001</v>
      </c>
      <c r="K107" s="110">
        <v>27027954.23</v>
      </c>
      <c r="L107" s="110">
        <v>3104333.13</v>
      </c>
      <c r="M107" s="110">
        <v>41206330.369999997</v>
      </c>
      <c r="N107" s="110">
        <f t="shared" si="5"/>
        <v>44310663.5</v>
      </c>
      <c r="O107" s="111">
        <v>170346326.10999995</v>
      </c>
      <c r="P107" s="112">
        <v>712708451.29999995</v>
      </c>
      <c r="Q107" s="109">
        <f t="shared" si="6"/>
        <v>0.23</v>
      </c>
      <c r="S107" s="109">
        <f t="shared" si="7"/>
        <v>335342329.69</v>
      </c>
      <c r="T107" s="109">
        <f t="shared" si="8"/>
        <v>396456565.13</v>
      </c>
      <c r="U107" s="109">
        <f t="shared" si="9"/>
        <v>731798894.81999993</v>
      </c>
    </row>
    <row r="108" spans="1:21" x14ac:dyDescent="0.6">
      <c r="A108" s="108">
        <f>COUNTA($B$4:B108)</f>
        <v>105</v>
      </c>
      <c r="B108" s="99" t="s">
        <v>190</v>
      </c>
      <c r="C108" s="99" t="s">
        <v>1089</v>
      </c>
      <c r="D108" s="110">
        <v>150462885.12</v>
      </c>
      <c r="E108" s="110">
        <v>105362049.19</v>
      </c>
      <c r="F108" s="110">
        <v>25934398.559999999</v>
      </c>
      <c r="G108" s="110">
        <v>23055896.489999998</v>
      </c>
      <c r="H108" s="110">
        <v>69295888.590000004</v>
      </c>
      <c r="I108" s="110">
        <v>223147156.66999999</v>
      </c>
      <c r="J108" s="110">
        <v>40595359.310000002</v>
      </c>
      <c r="K108" s="110">
        <v>27658864.43</v>
      </c>
      <c r="L108" s="110">
        <v>19695932.600000001</v>
      </c>
      <c r="M108" s="110">
        <v>198419921.06999999</v>
      </c>
      <c r="N108" s="110">
        <f t="shared" si="5"/>
        <v>218115853.66999999</v>
      </c>
      <c r="O108" s="111">
        <v>106886401.60999995</v>
      </c>
      <c r="P108" s="112">
        <v>852182200.24000001</v>
      </c>
      <c r="Q108" s="109">
        <f t="shared" si="6"/>
        <v>0.12</v>
      </c>
      <c r="S108" s="109">
        <f t="shared" si="7"/>
        <v>374111117.95000005</v>
      </c>
      <c r="T108" s="109">
        <f t="shared" si="8"/>
        <v>509517234.07999998</v>
      </c>
      <c r="U108" s="109">
        <f t="shared" si="9"/>
        <v>883628352.02999997</v>
      </c>
    </row>
    <row r="109" spans="1:21" x14ac:dyDescent="0.6">
      <c r="A109" s="108">
        <f>COUNTA($B$4:B109)</f>
        <v>106</v>
      </c>
      <c r="B109" s="99" t="s">
        <v>191</v>
      </c>
      <c r="C109" s="99" t="s">
        <v>1090</v>
      </c>
      <c r="D109" s="110">
        <v>45326566.850000001</v>
      </c>
      <c r="E109" s="110">
        <v>10996104.300000001</v>
      </c>
      <c r="F109" s="110">
        <v>1972352.63</v>
      </c>
      <c r="G109" s="110">
        <v>116383.3</v>
      </c>
      <c r="H109" s="110">
        <v>3378969</v>
      </c>
      <c r="I109" s="110">
        <v>20323909.73</v>
      </c>
      <c r="J109" s="110">
        <v>1990541.87</v>
      </c>
      <c r="K109" s="110">
        <v>1484175.26</v>
      </c>
      <c r="L109" s="110">
        <v>56044</v>
      </c>
      <c r="M109" s="110">
        <v>1579174</v>
      </c>
      <c r="N109" s="110">
        <f t="shared" si="5"/>
        <v>1635218</v>
      </c>
      <c r="O109" s="111">
        <v>34642806.700000003</v>
      </c>
      <c r="P109" s="112">
        <v>101376697.88</v>
      </c>
      <c r="Q109" s="109">
        <f t="shared" si="6"/>
        <v>0.34</v>
      </c>
      <c r="S109" s="109">
        <f t="shared" si="7"/>
        <v>61790376.080000006</v>
      </c>
      <c r="T109" s="109">
        <f t="shared" si="8"/>
        <v>25433844.860000003</v>
      </c>
      <c r="U109" s="109">
        <f t="shared" si="9"/>
        <v>87224220.940000013</v>
      </c>
    </row>
    <row r="110" spans="1:21" x14ac:dyDescent="0.6">
      <c r="A110" s="108">
        <f>COUNTA($B$4:B110)</f>
        <v>107</v>
      </c>
      <c r="B110" s="99" t="s">
        <v>192</v>
      </c>
      <c r="C110" s="99" t="s">
        <v>1091</v>
      </c>
      <c r="D110" s="110">
        <v>27100216.510000002</v>
      </c>
      <c r="E110" s="110">
        <v>4799283.29</v>
      </c>
      <c r="F110" s="110">
        <v>1944260.29</v>
      </c>
      <c r="G110" s="110">
        <v>66327.31</v>
      </c>
      <c r="H110" s="110">
        <v>2028113.25</v>
      </c>
      <c r="I110" s="110">
        <v>13528299.16</v>
      </c>
      <c r="J110" s="110">
        <v>1258964.99</v>
      </c>
      <c r="K110" s="110">
        <v>523399.04</v>
      </c>
      <c r="L110" s="110">
        <v>5178.5</v>
      </c>
      <c r="M110" s="110">
        <v>1035398.5</v>
      </c>
      <c r="N110" s="110">
        <f t="shared" si="5"/>
        <v>1040577</v>
      </c>
      <c r="O110" s="111">
        <v>27718328.039999999</v>
      </c>
      <c r="P110" s="112">
        <v>74753657.280000001</v>
      </c>
      <c r="Q110" s="109">
        <f t="shared" si="6"/>
        <v>0.37</v>
      </c>
      <c r="S110" s="109">
        <f t="shared" si="7"/>
        <v>35938200.650000006</v>
      </c>
      <c r="T110" s="109">
        <f t="shared" si="8"/>
        <v>16351240.189999999</v>
      </c>
      <c r="U110" s="109">
        <f t="shared" si="9"/>
        <v>52289440.840000004</v>
      </c>
    </row>
    <row r="111" spans="1:21" x14ac:dyDescent="0.6">
      <c r="A111" s="108">
        <f>COUNTA($B$4:B111)</f>
        <v>108</v>
      </c>
      <c r="B111" s="99" t="s">
        <v>193</v>
      </c>
      <c r="C111" s="99" t="s">
        <v>1092</v>
      </c>
      <c r="D111" s="110">
        <v>56887113</v>
      </c>
      <c r="E111" s="110">
        <v>23633403</v>
      </c>
      <c r="F111" s="110">
        <v>3484995.06</v>
      </c>
      <c r="G111" s="110">
        <v>1403846.75</v>
      </c>
      <c r="H111" s="110">
        <v>10833653.27</v>
      </c>
      <c r="I111" s="110">
        <v>54164115.729999997</v>
      </c>
      <c r="J111" s="110">
        <v>7456248.4800000004</v>
      </c>
      <c r="K111" s="110">
        <v>1773285.35</v>
      </c>
      <c r="L111" s="110">
        <v>2559174.33</v>
      </c>
      <c r="M111" s="110">
        <v>17771396.859999999</v>
      </c>
      <c r="N111" s="110">
        <f t="shared" si="5"/>
        <v>20330571.189999998</v>
      </c>
      <c r="O111" s="111">
        <v>72880332.079999983</v>
      </c>
      <c r="P111" s="112">
        <v>211782245.06999999</v>
      </c>
      <c r="Q111" s="109">
        <f t="shared" si="6"/>
        <v>0.34</v>
      </c>
      <c r="S111" s="109">
        <f t="shared" si="7"/>
        <v>96243011.079999998</v>
      </c>
      <c r="T111" s="109">
        <f t="shared" si="8"/>
        <v>83724220.75</v>
      </c>
      <c r="U111" s="109">
        <f t="shared" si="9"/>
        <v>179967231.82999998</v>
      </c>
    </row>
    <row r="112" spans="1:21" x14ac:dyDescent="0.6">
      <c r="A112" s="108">
        <f>COUNTA($B$4:B112)</f>
        <v>109</v>
      </c>
      <c r="B112" s="99" t="s">
        <v>194</v>
      </c>
      <c r="C112" s="99" t="s">
        <v>1093</v>
      </c>
      <c r="D112" s="110">
        <v>39643492.149999999</v>
      </c>
      <c r="E112" s="110">
        <v>6445073.7999999998</v>
      </c>
      <c r="F112" s="110">
        <v>1614021.58</v>
      </c>
      <c r="G112" s="110">
        <v>85224.48</v>
      </c>
      <c r="H112" s="110">
        <v>17051902.09</v>
      </c>
      <c r="I112" s="110">
        <v>42446462.799999997</v>
      </c>
      <c r="J112" s="110">
        <v>1825595.52</v>
      </c>
      <c r="K112" s="110">
        <v>608379.32999999996</v>
      </c>
      <c r="L112" s="110">
        <v>8535996.5999999996</v>
      </c>
      <c r="M112" s="110">
        <v>27302489.289999999</v>
      </c>
      <c r="N112" s="110">
        <f t="shared" si="5"/>
        <v>35838485.890000001</v>
      </c>
      <c r="O112" s="111">
        <v>63715694.609999985</v>
      </c>
      <c r="P112" s="112">
        <v>161446448.08999997</v>
      </c>
      <c r="Q112" s="109">
        <f t="shared" si="6"/>
        <v>0.39</v>
      </c>
      <c r="S112" s="109">
        <f t="shared" si="7"/>
        <v>64839714.099999994</v>
      </c>
      <c r="T112" s="109">
        <f t="shared" si="8"/>
        <v>80718923.539999992</v>
      </c>
      <c r="U112" s="109">
        <f t="shared" si="9"/>
        <v>145558637.63999999</v>
      </c>
    </row>
    <row r="113" spans="1:21" x14ac:dyDescent="0.6">
      <c r="A113" s="108">
        <f>COUNTA($B$4:B113)</f>
        <v>110</v>
      </c>
      <c r="B113" s="99" t="s">
        <v>195</v>
      </c>
      <c r="C113" s="99" t="s">
        <v>1094</v>
      </c>
      <c r="D113" s="110">
        <v>46017681.850000001</v>
      </c>
      <c r="E113" s="110">
        <v>4788805.2300000004</v>
      </c>
      <c r="F113" s="110">
        <v>1338073.6299999999</v>
      </c>
      <c r="G113" s="110">
        <v>1900936.52</v>
      </c>
      <c r="H113" s="110">
        <v>12796581.219999999</v>
      </c>
      <c r="I113" s="110">
        <v>38637031.630000003</v>
      </c>
      <c r="J113" s="110">
        <v>2125265.73</v>
      </c>
      <c r="K113" s="110">
        <v>1475838.66</v>
      </c>
      <c r="L113" s="110">
        <v>3516821.64</v>
      </c>
      <c r="M113" s="110">
        <v>23058189.75</v>
      </c>
      <c r="N113" s="110">
        <f t="shared" si="5"/>
        <v>26575011.390000001</v>
      </c>
      <c r="O113" s="111">
        <v>67280181.960000008</v>
      </c>
      <c r="P113" s="112">
        <v>161775848.32000002</v>
      </c>
      <c r="Q113" s="109">
        <f t="shared" si="6"/>
        <v>0.41</v>
      </c>
      <c r="S113" s="109">
        <f t="shared" si="7"/>
        <v>66842078.450000003</v>
      </c>
      <c r="T113" s="109">
        <f t="shared" si="8"/>
        <v>68813147.409999996</v>
      </c>
      <c r="U113" s="109">
        <f t="shared" si="9"/>
        <v>135655225.86000001</v>
      </c>
    </row>
    <row r="114" spans="1:21" x14ac:dyDescent="0.6">
      <c r="A114" s="108">
        <f>COUNTA($B$4:B114)</f>
        <v>111</v>
      </c>
      <c r="B114" s="99" t="s">
        <v>196</v>
      </c>
      <c r="C114" s="99" t="s">
        <v>1095</v>
      </c>
      <c r="D114" s="110">
        <v>27386441.09</v>
      </c>
      <c r="E114" s="110">
        <v>6819347.7400000002</v>
      </c>
      <c r="F114" s="110">
        <v>3295641.81</v>
      </c>
      <c r="G114" s="110">
        <v>785895.27</v>
      </c>
      <c r="H114" s="110">
        <v>25876607.09</v>
      </c>
      <c r="I114" s="110">
        <v>18741670.23</v>
      </c>
      <c r="J114" s="110">
        <v>1747810.85</v>
      </c>
      <c r="K114" s="110">
        <v>1438858.59</v>
      </c>
      <c r="L114" s="110">
        <v>1653976.93</v>
      </c>
      <c r="M114" s="110">
        <v>35270060.490000002</v>
      </c>
      <c r="N114" s="110">
        <f t="shared" si="5"/>
        <v>36924037.420000002</v>
      </c>
      <c r="O114" s="111">
        <v>75002145.109999999</v>
      </c>
      <c r="P114" s="112">
        <v>194273671.99000001</v>
      </c>
      <c r="Q114" s="109">
        <f t="shared" si="6"/>
        <v>0.38</v>
      </c>
      <c r="S114" s="109">
        <f t="shared" si="7"/>
        <v>64163933</v>
      </c>
      <c r="T114" s="109">
        <f t="shared" si="8"/>
        <v>58852377.090000004</v>
      </c>
      <c r="U114" s="109">
        <f t="shared" si="9"/>
        <v>123016310.09</v>
      </c>
    </row>
    <row r="115" spans="1:21" x14ac:dyDescent="0.6">
      <c r="A115" s="108">
        <f>COUNTA($B$4:B115)</f>
        <v>112</v>
      </c>
      <c r="B115" s="99" t="s">
        <v>197</v>
      </c>
      <c r="C115" s="99" t="s">
        <v>1096</v>
      </c>
      <c r="D115" s="110">
        <v>25663024</v>
      </c>
      <c r="E115" s="110">
        <v>3327462.25</v>
      </c>
      <c r="F115" s="110">
        <v>1090523.6599999999</v>
      </c>
      <c r="G115" s="110">
        <v>108002.11</v>
      </c>
      <c r="H115" s="110">
        <v>1337924.1000000001</v>
      </c>
      <c r="I115" s="110">
        <v>7500830.7300000004</v>
      </c>
      <c r="J115" s="110">
        <v>333782.24</v>
      </c>
      <c r="K115" s="110">
        <v>203040.67</v>
      </c>
      <c r="L115" s="110">
        <v>5322</v>
      </c>
      <c r="M115" s="110">
        <v>303713.12</v>
      </c>
      <c r="N115" s="110">
        <f t="shared" si="5"/>
        <v>309035.12</v>
      </c>
      <c r="O115" s="111">
        <v>41144744.859999999</v>
      </c>
      <c r="P115" s="112">
        <v>66731333</v>
      </c>
      <c r="Q115" s="109">
        <f t="shared" si="6"/>
        <v>0.61</v>
      </c>
      <c r="S115" s="109">
        <f t="shared" si="7"/>
        <v>31526936.120000001</v>
      </c>
      <c r="T115" s="109">
        <f t="shared" si="8"/>
        <v>8346688.7600000007</v>
      </c>
      <c r="U115" s="109">
        <f t="shared" si="9"/>
        <v>39873624.880000003</v>
      </c>
    </row>
    <row r="116" spans="1:21" x14ac:dyDescent="0.6">
      <c r="A116" s="108">
        <f>COUNTA($B$4:B116)</f>
        <v>113</v>
      </c>
      <c r="B116" s="99" t="s">
        <v>198</v>
      </c>
      <c r="C116" s="99" t="s">
        <v>1097</v>
      </c>
      <c r="D116" s="110">
        <v>717190480.94000006</v>
      </c>
      <c r="E116" s="110">
        <v>502841682.10000002</v>
      </c>
      <c r="F116" s="110">
        <v>173208685.84999999</v>
      </c>
      <c r="G116" s="110">
        <v>2835168.28</v>
      </c>
      <c r="H116" s="110">
        <v>100320721.16</v>
      </c>
      <c r="I116" s="110">
        <v>1298226843.3</v>
      </c>
      <c r="J116" s="110">
        <v>256261509.21000001</v>
      </c>
      <c r="K116" s="110">
        <v>140699751.59</v>
      </c>
      <c r="L116" s="110">
        <v>5198444.99</v>
      </c>
      <c r="M116" s="110">
        <v>93948500.5</v>
      </c>
      <c r="N116" s="110">
        <f t="shared" si="5"/>
        <v>99146945.489999995</v>
      </c>
      <c r="O116" s="111">
        <v>799490299.48000002</v>
      </c>
      <c r="P116" s="112">
        <v>2887375670.3299999</v>
      </c>
      <c r="Q116" s="109">
        <f t="shared" si="6"/>
        <v>0.27</v>
      </c>
      <c r="S116" s="109">
        <f t="shared" si="7"/>
        <v>1496396738.3299999</v>
      </c>
      <c r="T116" s="109">
        <f t="shared" si="8"/>
        <v>1794335049.5899999</v>
      </c>
      <c r="U116" s="109">
        <f t="shared" si="9"/>
        <v>3290731787.9200001</v>
      </c>
    </row>
    <row r="117" spans="1:21" x14ac:dyDescent="0.6">
      <c r="A117" s="108">
        <f>COUNTA($B$4:B117)</f>
        <v>114</v>
      </c>
      <c r="B117" s="99" t="s">
        <v>199</v>
      </c>
      <c r="C117" s="99" t="s">
        <v>1098</v>
      </c>
      <c r="D117" s="110">
        <v>48805317.539999999</v>
      </c>
      <c r="E117" s="110">
        <v>10290458.039999999</v>
      </c>
      <c r="F117" s="110">
        <v>4961900.87</v>
      </c>
      <c r="G117" s="110">
        <v>203510.76</v>
      </c>
      <c r="H117" s="110">
        <v>3042203.5</v>
      </c>
      <c r="I117" s="110">
        <v>22616030.43</v>
      </c>
      <c r="J117" s="110">
        <v>2760773.56</v>
      </c>
      <c r="K117" s="110">
        <v>890815.82</v>
      </c>
      <c r="L117" s="110">
        <v>73290.399999999994</v>
      </c>
      <c r="M117" s="110">
        <v>940719.16</v>
      </c>
      <c r="N117" s="110">
        <f t="shared" si="5"/>
        <v>1014009.56</v>
      </c>
      <c r="O117" s="111">
        <v>64277982.560000002</v>
      </c>
      <c r="P117" s="112">
        <v>120590291.64</v>
      </c>
      <c r="Q117" s="109">
        <f t="shared" si="6"/>
        <v>0.53</v>
      </c>
      <c r="S117" s="109">
        <f t="shared" si="7"/>
        <v>67303390.709999993</v>
      </c>
      <c r="T117" s="109">
        <f t="shared" si="8"/>
        <v>27281629.369999997</v>
      </c>
      <c r="U117" s="109">
        <f t="shared" si="9"/>
        <v>94585020.079999983</v>
      </c>
    </row>
    <row r="118" spans="1:21" x14ac:dyDescent="0.6">
      <c r="A118" s="108">
        <f>COUNTA($B$4:B118)</f>
        <v>115</v>
      </c>
      <c r="B118" s="99" t="s">
        <v>200</v>
      </c>
      <c r="C118" s="99" t="s">
        <v>1099</v>
      </c>
      <c r="D118" s="110">
        <v>70470054.140000001</v>
      </c>
      <c r="E118" s="110">
        <v>7758315.9199999999</v>
      </c>
      <c r="F118" s="110">
        <v>3510143.08</v>
      </c>
      <c r="G118" s="110">
        <v>162666.44</v>
      </c>
      <c r="H118" s="110">
        <v>2656133.59</v>
      </c>
      <c r="I118" s="110">
        <v>50240341.590000004</v>
      </c>
      <c r="J118" s="110">
        <v>2143590.59</v>
      </c>
      <c r="K118" s="110">
        <v>1049784.8600000001</v>
      </c>
      <c r="L118" s="110">
        <v>45166.65</v>
      </c>
      <c r="M118" s="110">
        <v>1141574.25</v>
      </c>
      <c r="N118" s="110">
        <f t="shared" si="5"/>
        <v>1186740.8999999999</v>
      </c>
      <c r="O118" s="111">
        <v>82389413.390000001</v>
      </c>
      <c r="P118" s="112">
        <v>153263405.73000002</v>
      </c>
      <c r="Q118" s="109">
        <f t="shared" si="6"/>
        <v>0.53</v>
      </c>
      <c r="S118" s="109">
        <f t="shared" si="7"/>
        <v>84557313.170000002</v>
      </c>
      <c r="T118" s="109">
        <f t="shared" si="8"/>
        <v>54620457.940000005</v>
      </c>
      <c r="U118" s="109">
        <f t="shared" si="9"/>
        <v>139177771.11000001</v>
      </c>
    </row>
    <row r="119" spans="1:21" x14ac:dyDescent="0.6">
      <c r="A119" s="108">
        <f>COUNTA($B$4:B119)</f>
        <v>116</v>
      </c>
      <c r="B119" s="99" t="s">
        <v>201</v>
      </c>
      <c r="C119" s="99" t="s">
        <v>1100</v>
      </c>
      <c r="D119" s="110">
        <v>45420687.119999997</v>
      </c>
      <c r="E119" s="110">
        <v>27206878.050000001</v>
      </c>
      <c r="F119" s="110">
        <v>2682798.6</v>
      </c>
      <c r="G119" s="110">
        <v>23592.25</v>
      </c>
      <c r="H119" s="110">
        <v>3030732.69</v>
      </c>
      <c r="I119" s="110">
        <v>17877995.719999999</v>
      </c>
      <c r="J119" s="110">
        <v>2062452.8</v>
      </c>
      <c r="K119" s="110">
        <v>600216.94999999995</v>
      </c>
      <c r="L119" s="110">
        <v>3381.1</v>
      </c>
      <c r="M119" s="110">
        <v>1159875.5</v>
      </c>
      <c r="N119" s="110">
        <f t="shared" si="5"/>
        <v>1163256.6000000001</v>
      </c>
      <c r="O119" s="111">
        <v>57093996.119999997</v>
      </c>
      <c r="P119" s="112">
        <v>140047825.21000001</v>
      </c>
      <c r="Q119" s="109">
        <f t="shared" si="6"/>
        <v>0.4</v>
      </c>
      <c r="S119" s="109">
        <f t="shared" si="7"/>
        <v>78364688.709999993</v>
      </c>
      <c r="T119" s="109">
        <f t="shared" si="8"/>
        <v>21703922.07</v>
      </c>
      <c r="U119" s="109">
        <f t="shared" si="9"/>
        <v>100068610.78</v>
      </c>
    </row>
    <row r="120" spans="1:21" x14ac:dyDescent="0.6">
      <c r="A120" s="108">
        <f>COUNTA($B$4:B120)</f>
        <v>117</v>
      </c>
      <c r="B120" s="99" t="s">
        <v>202</v>
      </c>
      <c r="C120" s="99" t="s">
        <v>1101</v>
      </c>
      <c r="D120" s="110">
        <v>58730072.969999999</v>
      </c>
      <c r="E120" s="110">
        <v>11316008.369999999</v>
      </c>
      <c r="F120" s="110">
        <v>3342415.25</v>
      </c>
      <c r="G120" s="110">
        <v>52108</v>
      </c>
      <c r="H120" s="110">
        <v>3151534.5</v>
      </c>
      <c r="I120" s="110">
        <v>16811069.539999999</v>
      </c>
      <c r="J120" s="110">
        <v>3801563.09</v>
      </c>
      <c r="K120" s="110">
        <v>462776.93</v>
      </c>
      <c r="L120" s="110">
        <v>25113.75</v>
      </c>
      <c r="M120" s="110">
        <v>878950.75</v>
      </c>
      <c r="N120" s="110">
        <f t="shared" si="5"/>
        <v>904064.5</v>
      </c>
      <c r="O120" s="111">
        <v>79905606.609999985</v>
      </c>
      <c r="P120" s="112">
        <v>149508987.88999999</v>
      </c>
      <c r="Q120" s="109">
        <f t="shared" si="6"/>
        <v>0.53</v>
      </c>
      <c r="S120" s="109">
        <f t="shared" si="7"/>
        <v>76592139.090000004</v>
      </c>
      <c r="T120" s="109">
        <f t="shared" si="8"/>
        <v>21979474.059999999</v>
      </c>
      <c r="U120" s="109">
        <f t="shared" si="9"/>
        <v>98571613.150000006</v>
      </c>
    </row>
    <row r="121" spans="1:21" x14ac:dyDescent="0.6">
      <c r="A121" s="108">
        <f>COUNTA($B$4:B121)</f>
        <v>118</v>
      </c>
      <c r="B121" s="99" t="s">
        <v>203</v>
      </c>
      <c r="C121" s="99" t="s">
        <v>1102</v>
      </c>
      <c r="D121" s="110">
        <v>37574748.07</v>
      </c>
      <c r="E121" s="110">
        <v>13408178.25</v>
      </c>
      <c r="F121" s="110">
        <v>2464278.75</v>
      </c>
      <c r="G121" s="110">
        <v>116776</v>
      </c>
      <c r="H121" s="110">
        <v>1686243.75</v>
      </c>
      <c r="I121" s="110">
        <v>11864621.439999999</v>
      </c>
      <c r="J121" s="110">
        <v>1818154.25</v>
      </c>
      <c r="K121" s="110">
        <v>588442.5</v>
      </c>
      <c r="L121" s="110">
        <v>16510.349999999999</v>
      </c>
      <c r="M121" s="110">
        <v>593989.5</v>
      </c>
      <c r="N121" s="110">
        <f t="shared" si="5"/>
        <v>610499.85</v>
      </c>
      <c r="O121" s="111">
        <v>40789970.369999997</v>
      </c>
      <c r="P121" s="112">
        <v>104048008.72999999</v>
      </c>
      <c r="Q121" s="109">
        <f t="shared" si="6"/>
        <v>0.39</v>
      </c>
      <c r="S121" s="109">
        <f t="shared" si="7"/>
        <v>55250224.82</v>
      </c>
      <c r="T121" s="109">
        <f t="shared" si="8"/>
        <v>14881718.039999999</v>
      </c>
      <c r="U121" s="109">
        <f t="shared" si="9"/>
        <v>70131942.859999999</v>
      </c>
    </row>
    <row r="122" spans="1:21" x14ac:dyDescent="0.6">
      <c r="A122" s="108">
        <f>COUNTA($B$4:B122)</f>
        <v>119</v>
      </c>
      <c r="B122" s="99" t="s">
        <v>204</v>
      </c>
      <c r="C122" s="99" t="s">
        <v>1103</v>
      </c>
      <c r="D122" s="110">
        <v>103044205.75</v>
      </c>
      <c r="E122" s="110">
        <v>15326588.630000001</v>
      </c>
      <c r="F122" s="110">
        <v>5212930.47</v>
      </c>
      <c r="G122" s="110">
        <v>1380049.9</v>
      </c>
      <c r="H122" s="110">
        <v>9784511.0500000007</v>
      </c>
      <c r="I122" s="110">
        <v>55031350.479999997</v>
      </c>
      <c r="J122" s="110">
        <v>4208885.26</v>
      </c>
      <c r="K122" s="110">
        <v>1657176.25</v>
      </c>
      <c r="L122" s="110">
        <v>403322.45</v>
      </c>
      <c r="M122" s="110">
        <v>3492736.61</v>
      </c>
      <c r="N122" s="110">
        <f t="shared" si="5"/>
        <v>3896059.06</v>
      </c>
      <c r="O122" s="111">
        <v>150770077.92999998</v>
      </c>
      <c r="P122" s="112">
        <v>252677231.26999998</v>
      </c>
      <c r="Q122" s="109">
        <f t="shared" si="6"/>
        <v>0.59</v>
      </c>
      <c r="S122" s="109">
        <f t="shared" si="7"/>
        <v>134748285.80000001</v>
      </c>
      <c r="T122" s="109">
        <f t="shared" si="8"/>
        <v>64793471.049999997</v>
      </c>
      <c r="U122" s="109">
        <f t="shared" si="9"/>
        <v>199541756.85000002</v>
      </c>
    </row>
    <row r="123" spans="1:21" x14ac:dyDescent="0.6">
      <c r="A123" s="108">
        <f>COUNTA($B$4:B123)</f>
        <v>120</v>
      </c>
      <c r="B123" s="99" t="s">
        <v>205</v>
      </c>
      <c r="C123" s="99" t="s">
        <v>1104</v>
      </c>
      <c r="D123" s="110">
        <v>41219655.710000001</v>
      </c>
      <c r="E123" s="110">
        <v>5466559.7400000002</v>
      </c>
      <c r="F123" s="110">
        <v>1575276.4</v>
      </c>
      <c r="G123" s="110">
        <v>61011</v>
      </c>
      <c r="H123" s="110">
        <v>2501023</v>
      </c>
      <c r="I123" s="110">
        <v>14371357.58</v>
      </c>
      <c r="J123" s="110">
        <v>591822</v>
      </c>
      <c r="K123" s="110">
        <v>579118.63</v>
      </c>
      <c r="L123" s="110">
        <v>28572</v>
      </c>
      <c r="M123" s="110">
        <v>162244</v>
      </c>
      <c r="N123" s="110">
        <f t="shared" si="5"/>
        <v>190816</v>
      </c>
      <c r="O123" s="111">
        <v>70890386.030000001</v>
      </c>
      <c r="P123" s="112">
        <v>120776018.19</v>
      </c>
      <c r="Q123" s="109">
        <f t="shared" si="6"/>
        <v>0.57999999999999996</v>
      </c>
      <c r="S123" s="109">
        <f t="shared" si="7"/>
        <v>50823525.850000001</v>
      </c>
      <c r="T123" s="109">
        <f t="shared" si="8"/>
        <v>15733114.210000001</v>
      </c>
      <c r="U123" s="109">
        <f t="shared" si="9"/>
        <v>66556640.060000002</v>
      </c>
    </row>
    <row r="124" spans="1:21" x14ac:dyDescent="0.6">
      <c r="A124" s="108">
        <f>COUNTA($B$4:B124)</f>
        <v>121</v>
      </c>
      <c r="B124" s="99" t="s">
        <v>206</v>
      </c>
      <c r="C124" s="99" t="s">
        <v>1105</v>
      </c>
      <c r="D124" s="110">
        <v>83773204</v>
      </c>
      <c r="E124" s="110">
        <v>22961140.5</v>
      </c>
      <c r="F124" s="110">
        <v>5038124.29</v>
      </c>
      <c r="G124" s="110">
        <v>530556.25</v>
      </c>
      <c r="H124" s="110">
        <v>5312240.0999999996</v>
      </c>
      <c r="I124" s="110">
        <v>74330056.799999997</v>
      </c>
      <c r="J124" s="110">
        <v>6557363.75</v>
      </c>
      <c r="K124" s="110">
        <v>2333406.61</v>
      </c>
      <c r="L124" s="110">
        <v>645733.5</v>
      </c>
      <c r="M124" s="110">
        <v>4996199.5</v>
      </c>
      <c r="N124" s="110">
        <f t="shared" si="5"/>
        <v>5641933</v>
      </c>
      <c r="O124" s="111">
        <v>123777306.58000001</v>
      </c>
      <c r="P124" s="112">
        <v>236150687.14000002</v>
      </c>
      <c r="Q124" s="109">
        <f t="shared" si="6"/>
        <v>0.52</v>
      </c>
      <c r="S124" s="109">
        <f t="shared" si="7"/>
        <v>117615265.14</v>
      </c>
      <c r="T124" s="109">
        <f t="shared" si="8"/>
        <v>88862760.159999996</v>
      </c>
      <c r="U124" s="109">
        <f t="shared" si="9"/>
        <v>206478025.30000001</v>
      </c>
    </row>
    <row r="125" spans="1:21" x14ac:dyDescent="0.6">
      <c r="A125" s="108">
        <f>COUNTA($B$4:B125)</f>
        <v>122</v>
      </c>
      <c r="B125" s="99" t="s">
        <v>178</v>
      </c>
      <c r="C125" s="99" t="s">
        <v>1077</v>
      </c>
      <c r="D125" s="110">
        <v>256555101.63</v>
      </c>
      <c r="E125" s="110">
        <v>97232009.700000003</v>
      </c>
      <c r="F125" s="110">
        <v>44359145.75</v>
      </c>
      <c r="G125" s="110">
        <v>456849.91999999998</v>
      </c>
      <c r="H125" s="110">
        <v>17458342.670000002</v>
      </c>
      <c r="I125" s="110">
        <v>471139226.29000002</v>
      </c>
      <c r="J125" s="110">
        <v>75057895.370000005</v>
      </c>
      <c r="K125" s="110">
        <v>36013182.700000003</v>
      </c>
      <c r="L125" s="110">
        <v>1053213.3799999999</v>
      </c>
      <c r="M125" s="110">
        <v>58497853.109999999</v>
      </c>
      <c r="N125" s="110">
        <f t="shared" si="5"/>
        <v>59551066.490000002</v>
      </c>
      <c r="O125" s="111">
        <v>335363351.98000008</v>
      </c>
      <c r="P125" s="112">
        <v>1000808533.49</v>
      </c>
      <c r="Q125" s="109">
        <f t="shared" si="6"/>
        <v>0.33</v>
      </c>
      <c r="S125" s="109">
        <f t="shared" si="7"/>
        <v>416061449.67000002</v>
      </c>
      <c r="T125" s="109">
        <f t="shared" si="8"/>
        <v>641761370.85000014</v>
      </c>
      <c r="U125" s="109">
        <f t="shared" si="9"/>
        <v>1057822820.5200002</v>
      </c>
    </row>
    <row r="126" spans="1:21" x14ac:dyDescent="0.6">
      <c r="A126" s="108">
        <f>COUNTA($B$4:B126)</f>
        <v>123</v>
      </c>
      <c r="B126" s="99" t="s">
        <v>179</v>
      </c>
      <c r="C126" s="99" t="s">
        <v>1078</v>
      </c>
      <c r="D126" s="110">
        <v>65272616.25</v>
      </c>
      <c r="E126" s="110">
        <v>4722370.5</v>
      </c>
      <c r="F126" s="110">
        <v>2620423.44</v>
      </c>
      <c r="G126" s="110">
        <v>81683.5</v>
      </c>
      <c r="H126" s="110">
        <v>2139714.75</v>
      </c>
      <c r="I126" s="110">
        <v>29260863.5</v>
      </c>
      <c r="J126" s="110">
        <v>1778949.25</v>
      </c>
      <c r="K126" s="110">
        <v>942127.75</v>
      </c>
      <c r="L126" s="110">
        <v>39681.5</v>
      </c>
      <c r="M126" s="110">
        <v>1658687.75</v>
      </c>
      <c r="N126" s="110">
        <f t="shared" si="5"/>
        <v>1698369.25</v>
      </c>
      <c r="O126" s="111">
        <v>68454936.150000006</v>
      </c>
      <c r="P126" s="112">
        <v>130021512.61000001</v>
      </c>
      <c r="Q126" s="109">
        <f t="shared" si="6"/>
        <v>0.52</v>
      </c>
      <c r="S126" s="109">
        <f t="shared" si="7"/>
        <v>74836808.439999998</v>
      </c>
      <c r="T126" s="109">
        <f t="shared" si="8"/>
        <v>33680309.75</v>
      </c>
      <c r="U126" s="109">
        <f t="shared" si="9"/>
        <v>108517118.19</v>
      </c>
    </row>
    <row r="127" spans="1:21" x14ac:dyDescent="0.6">
      <c r="A127" s="108">
        <f>COUNTA($B$4:B127)</f>
        <v>124</v>
      </c>
      <c r="B127" s="99" t="s">
        <v>180</v>
      </c>
      <c r="C127" s="99" t="s">
        <v>1079</v>
      </c>
      <c r="D127" s="110">
        <v>177533406.09999999</v>
      </c>
      <c r="E127" s="110">
        <v>37472974.619999997</v>
      </c>
      <c r="F127" s="110">
        <v>12017093.84</v>
      </c>
      <c r="G127" s="110">
        <v>161776</v>
      </c>
      <c r="H127" s="110">
        <v>7774470.5499999998</v>
      </c>
      <c r="I127" s="110">
        <v>161719904.78999999</v>
      </c>
      <c r="J127" s="110">
        <v>23358968.02</v>
      </c>
      <c r="K127" s="110">
        <v>9711022.4700000007</v>
      </c>
      <c r="L127" s="110">
        <v>61180</v>
      </c>
      <c r="M127" s="110">
        <v>16931397.210000001</v>
      </c>
      <c r="N127" s="110">
        <f t="shared" si="5"/>
        <v>16992577.210000001</v>
      </c>
      <c r="O127" s="111">
        <v>171821592.61999997</v>
      </c>
      <c r="P127" s="112">
        <v>372304147.53999996</v>
      </c>
      <c r="Q127" s="109">
        <f t="shared" si="6"/>
        <v>0.46</v>
      </c>
      <c r="S127" s="109">
        <f t="shared" si="7"/>
        <v>234959721.11000001</v>
      </c>
      <c r="T127" s="109">
        <f t="shared" si="8"/>
        <v>211782472.49000001</v>
      </c>
      <c r="U127" s="109">
        <f t="shared" si="9"/>
        <v>446742193.60000002</v>
      </c>
    </row>
    <row r="128" spans="1:21" x14ac:dyDescent="0.6">
      <c r="A128" s="108">
        <f>COUNTA($B$4:B128)</f>
        <v>125</v>
      </c>
      <c r="B128" s="99" t="s">
        <v>181</v>
      </c>
      <c r="C128" s="99" t="s">
        <v>1080</v>
      </c>
      <c r="D128" s="110">
        <v>150625574.21000001</v>
      </c>
      <c r="E128" s="110">
        <v>29362502.710000001</v>
      </c>
      <c r="F128" s="110">
        <v>12236755.83</v>
      </c>
      <c r="G128" s="110">
        <v>193888.25</v>
      </c>
      <c r="H128" s="110">
        <v>10594266.689999999</v>
      </c>
      <c r="I128" s="110">
        <v>156433960.72</v>
      </c>
      <c r="J128" s="110">
        <v>15568646.5</v>
      </c>
      <c r="K128" s="110">
        <v>15357247.07</v>
      </c>
      <c r="L128" s="110">
        <v>767549.56</v>
      </c>
      <c r="M128" s="110">
        <v>15156128.140000001</v>
      </c>
      <c r="N128" s="110">
        <f t="shared" si="5"/>
        <v>15923677.700000001</v>
      </c>
      <c r="O128" s="111">
        <v>214840482.63</v>
      </c>
      <c r="P128" s="112">
        <v>417994571.90999997</v>
      </c>
      <c r="Q128" s="109">
        <f t="shared" si="6"/>
        <v>0.51</v>
      </c>
      <c r="S128" s="109">
        <f t="shared" si="7"/>
        <v>203012987.69000003</v>
      </c>
      <c r="T128" s="109">
        <f t="shared" si="8"/>
        <v>203283531.99000001</v>
      </c>
      <c r="U128" s="109">
        <f t="shared" si="9"/>
        <v>406296519.68000007</v>
      </c>
    </row>
    <row r="129" spans="1:21" x14ac:dyDescent="0.6">
      <c r="A129" s="108">
        <f>COUNTA($B$4:B129)</f>
        <v>126</v>
      </c>
      <c r="B129" s="99" t="s">
        <v>182</v>
      </c>
      <c r="C129" s="99" t="s">
        <v>1081</v>
      </c>
      <c r="D129" s="110">
        <v>61698889.310000002</v>
      </c>
      <c r="E129" s="110">
        <v>5664663.9100000001</v>
      </c>
      <c r="F129" s="110">
        <v>2833170.07</v>
      </c>
      <c r="G129" s="110">
        <v>55797.5</v>
      </c>
      <c r="H129" s="110">
        <v>2706041.21</v>
      </c>
      <c r="I129" s="110">
        <v>21298707.670000002</v>
      </c>
      <c r="J129" s="110">
        <v>1613175.29</v>
      </c>
      <c r="K129" s="110">
        <v>1414415.17</v>
      </c>
      <c r="L129" s="110">
        <v>11329.5</v>
      </c>
      <c r="M129" s="110">
        <v>1137138.1399999999</v>
      </c>
      <c r="N129" s="110">
        <f t="shared" si="5"/>
        <v>1148467.6399999999</v>
      </c>
      <c r="O129" s="111">
        <v>62998858.030000001</v>
      </c>
      <c r="P129" s="112">
        <v>122187702.24000001</v>
      </c>
      <c r="Q129" s="109">
        <f t="shared" si="6"/>
        <v>0.51</v>
      </c>
      <c r="S129" s="109">
        <f t="shared" si="7"/>
        <v>72958561.999999985</v>
      </c>
      <c r="T129" s="109">
        <f t="shared" si="8"/>
        <v>25474765.770000003</v>
      </c>
      <c r="U129" s="109">
        <f t="shared" si="9"/>
        <v>98433327.769999981</v>
      </c>
    </row>
    <row r="130" spans="1:21" x14ac:dyDescent="0.6">
      <c r="A130" s="108">
        <f>COUNTA($B$4:B130)</f>
        <v>127</v>
      </c>
      <c r="B130" s="99" t="s">
        <v>183</v>
      </c>
      <c r="C130" s="99" t="s">
        <v>1082</v>
      </c>
      <c r="D130" s="110">
        <v>117452631.25</v>
      </c>
      <c r="E130" s="110">
        <v>16586635.5</v>
      </c>
      <c r="F130" s="110">
        <v>6396337</v>
      </c>
      <c r="G130" s="110">
        <v>126447</v>
      </c>
      <c r="H130" s="110">
        <v>6676280.7000000002</v>
      </c>
      <c r="I130" s="110">
        <v>66307540.5</v>
      </c>
      <c r="J130" s="110">
        <v>6195833.5</v>
      </c>
      <c r="K130" s="110">
        <v>6091781.25</v>
      </c>
      <c r="L130" s="110">
        <v>112559</v>
      </c>
      <c r="M130" s="110">
        <v>5198690.75</v>
      </c>
      <c r="N130" s="110">
        <f t="shared" si="5"/>
        <v>5311249.75</v>
      </c>
      <c r="O130" s="111">
        <v>120588762.47999999</v>
      </c>
      <c r="P130" s="112">
        <v>229031273.85999998</v>
      </c>
      <c r="Q130" s="109">
        <f t="shared" si="6"/>
        <v>0.52</v>
      </c>
      <c r="S130" s="109">
        <f t="shared" si="7"/>
        <v>147238331.44999999</v>
      </c>
      <c r="T130" s="109">
        <f t="shared" si="8"/>
        <v>83906405</v>
      </c>
      <c r="U130" s="109">
        <f t="shared" si="9"/>
        <v>231144736.44999999</v>
      </c>
    </row>
    <row r="131" spans="1:21" x14ac:dyDescent="0.6">
      <c r="A131" s="108">
        <f>COUNTA($B$4:B131)</f>
        <v>128</v>
      </c>
      <c r="B131" s="99" t="s">
        <v>184</v>
      </c>
      <c r="C131" s="99" t="s">
        <v>1083</v>
      </c>
      <c r="D131" s="110">
        <v>56516169.280000001</v>
      </c>
      <c r="E131" s="110">
        <v>6081553.75</v>
      </c>
      <c r="F131" s="110">
        <v>6819582.5</v>
      </c>
      <c r="G131" s="110">
        <v>384639.75</v>
      </c>
      <c r="H131" s="110">
        <v>3406365.5</v>
      </c>
      <c r="I131" s="110">
        <v>33609247.200000003</v>
      </c>
      <c r="J131" s="110">
        <v>1744937.27</v>
      </c>
      <c r="K131" s="110">
        <v>3705727.43</v>
      </c>
      <c r="L131" s="110">
        <v>93059</v>
      </c>
      <c r="M131" s="110">
        <v>1430418</v>
      </c>
      <c r="N131" s="110">
        <f t="shared" si="5"/>
        <v>1523477</v>
      </c>
      <c r="O131" s="111">
        <v>70055611.560000002</v>
      </c>
      <c r="P131" s="112">
        <v>188574107.48000002</v>
      </c>
      <c r="Q131" s="109">
        <f t="shared" si="6"/>
        <v>0.37</v>
      </c>
      <c r="S131" s="109">
        <f t="shared" si="7"/>
        <v>73208310.780000001</v>
      </c>
      <c r="T131" s="109">
        <f t="shared" si="8"/>
        <v>40583388.900000006</v>
      </c>
      <c r="U131" s="109">
        <f t="shared" si="9"/>
        <v>113791699.68000001</v>
      </c>
    </row>
    <row r="132" spans="1:21" x14ac:dyDescent="0.6">
      <c r="A132" s="108">
        <f>COUNTA($B$4:B132)</f>
        <v>129</v>
      </c>
      <c r="B132" s="99" t="s">
        <v>185</v>
      </c>
      <c r="C132" s="99" t="s">
        <v>1084</v>
      </c>
      <c r="D132" s="110">
        <v>18573688.23</v>
      </c>
      <c r="E132" s="110">
        <v>1619295.58</v>
      </c>
      <c r="F132" s="110">
        <v>541284.54</v>
      </c>
      <c r="G132" s="110">
        <v>17033</v>
      </c>
      <c r="H132" s="110">
        <v>679021</v>
      </c>
      <c r="I132" s="110">
        <v>5974616.0199999996</v>
      </c>
      <c r="J132" s="110">
        <v>292784.64000000001</v>
      </c>
      <c r="K132" s="110">
        <v>107632.95</v>
      </c>
      <c r="L132" s="110">
        <v>0</v>
      </c>
      <c r="M132" s="110">
        <v>193148.95</v>
      </c>
      <c r="N132" s="110">
        <f t="shared" si="5"/>
        <v>193148.95</v>
      </c>
      <c r="O132" s="111">
        <v>28456542.300000001</v>
      </c>
      <c r="P132" s="112">
        <v>54110086.109999999</v>
      </c>
      <c r="Q132" s="109">
        <f t="shared" si="6"/>
        <v>0.52</v>
      </c>
      <c r="S132" s="109">
        <f t="shared" si="7"/>
        <v>21430322.350000001</v>
      </c>
      <c r="T132" s="109">
        <f t="shared" si="8"/>
        <v>6568182.5599999996</v>
      </c>
      <c r="U132" s="109">
        <f t="shared" si="9"/>
        <v>27998504.91</v>
      </c>
    </row>
    <row r="133" spans="1:21" x14ac:dyDescent="0.6">
      <c r="A133" s="108">
        <f>COUNTA($B$4:B133)</f>
        <v>130</v>
      </c>
      <c r="B133" s="99" t="s">
        <v>186</v>
      </c>
      <c r="C133" s="99" t="s">
        <v>1085</v>
      </c>
      <c r="D133" s="110">
        <v>33041673.190000001</v>
      </c>
      <c r="E133" s="110">
        <v>4130100.21</v>
      </c>
      <c r="F133" s="110">
        <v>1400410.38</v>
      </c>
      <c r="G133" s="110">
        <v>35890</v>
      </c>
      <c r="H133" s="110">
        <v>1751435.5</v>
      </c>
      <c r="I133" s="110">
        <v>14698835.74</v>
      </c>
      <c r="J133" s="110">
        <v>1185693.8</v>
      </c>
      <c r="K133" s="110">
        <v>494330.07</v>
      </c>
      <c r="L133" s="110">
        <v>3896</v>
      </c>
      <c r="M133" s="110">
        <v>547675.32000000007</v>
      </c>
      <c r="N133" s="110">
        <f t="shared" ref="N133:N196" si="10">SUM(L133:M133)</f>
        <v>551571.32000000007</v>
      </c>
      <c r="O133" s="111">
        <v>44181595.509999998</v>
      </c>
      <c r="P133" s="112">
        <v>86708965.409999996</v>
      </c>
      <c r="Q133" s="109">
        <f t="shared" ref="Q133:Q196" si="11">TRUNC(O133/P133,2)</f>
        <v>0.5</v>
      </c>
      <c r="S133" s="109">
        <f t="shared" ref="S133:S196" si="12">SUM(D133:H133)</f>
        <v>40359509.280000001</v>
      </c>
      <c r="T133" s="109">
        <f t="shared" ref="T133:T196" si="13">SUM(I133:M133)</f>
        <v>16930430.93</v>
      </c>
      <c r="U133" s="109">
        <f t="shared" ref="U133:U196" si="14">SUM(S133:T133)</f>
        <v>57289940.210000001</v>
      </c>
    </row>
    <row r="134" spans="1:21" x14ac:dyDescent="0.6">
      <c r="A134" s="108">
        <f>COUNTA($B$4:B134)</f>
        <v>131</v>
      </c>
      <c r="B134" s="99" t="s">
        <v>187</v>
      </c>
      <c r="C134" s="99" t="s">
        <v>1086</v>
      </c>
      <c r="D134" s="110">
        <v>31060493.350000001</v>
      </c>
      <c r="E134" s="110">
        <v>3772703.25</v>
      </c>
      <c r="F134" s="110">
        <v>2211781</v>
      </c>
      <c r="G134" s="110">
        <v>69088.5</v>
      </c>
      <c r="H134" s="110">
        <v>2104846.54</v>
      </c>
      <c r="I134" s="110">
        <v>13690362.25</v>
      </c>
      <c r="J134" s="110">
        <v>902346.25</v>
      </c>
      <c r="K134" s="110">
        <v>731818.25</v>
      </c>
      <c r="L134" s="110">
        <v>28672.5</v>
      </c>
      <c r="M134" s="110">
        <v>583836</v>
      </c>
      <c r="N134" s="110">
        <f t="shared" si="10"/>
        <v>612508.5</v>
      </c>
      <c r="O134" s="111">
        <v>51159861.880000003</v>
      </c>
      <c r="P134" s="112">
        <v>94998131.689999998</v>
      </c>
      <c r="Q134" s="109">
        <f t="shared" si="11"/>
        <v>0.53</v>
      </c>
      <c r="S134" s="109">
        <f t="shared" si="12"/>
        <v>39218912.640000001</v>
      </c>
      <c r="T134" s="109">
        <f t="shared" si="13"/>
        <v>15937035.25</v>
      </c>
      <c r="U134" s="109">
        <f t="shared" si="14"/>
        <v>55155947.890000001</v>
      </c>
    </row>
    <row r="135" spans="1:21" x14ac:dyDescent="0.6">
      <c r="A135" s="108">
        <f>COUNTA($B$4:B135)</f>
        <v>132</v>
      </c>
      <c r="B135" s="99" t="s">
        <v>188</v>
      </c>
      <c r="C135" s="99" t="s">
        <v>1087</v>
      </c>
      <c r="D135" s="110">
        <v>92146794.730000004</v>
      </c>
      <c r="E135" s="110">
        <v>32766719.899999999</v>
      </c>
      <c r="F135" s="110">
        <v>6732700.1500000004</v>
      </c>
      <c r="G135" s="110">
        <v>10959.75</v>
      </c>
      <c r="H135" s="110">
        <v>6128952.5</v>
      </c>
      <c r="I135" s="110">
        <v>53182614.75</v>
      </c>
      <c r="J135" s="110">
        <v>9567345.1999999993</v>
      </c>
      <c r="K135" s="110">
        <v>1480027.25</v>
      </c>
      <c r="L135" s="110">
        <v>0</v>
      </c>
      <c r="M135" s="110">
        <v>3961627.77</v>
      </c>
      <c r="N135" s="110">
        <f t="shared" si="10"/>
        <v>3961627.77</v>
      </c>
      <c r="O135" s="111">
        <v>68383424.710000023</v>
      </c>
      <c r="P135" s="112">
        <v>201762825.92000002</v>
      </c>
      <c r="Q135" s="109">
        <f t="shared" si="11"/>
        <v>0.33</v>
      </c>
      <c r="S135" s="109">
        <f t="shared" si="12"/>
        <v>137786127.03</v>
      </c>
      <c r="T135" s="109">
        <f t="shared" si="13"/>
        <v>68191614.969999999</v>
      </c>
      <c r="U135" s="109">
        <f t="shared" si="14"/>
        <v>205977742</v>
      </c>
    </row>
    <row r="136" spans="1:21" x14ac:dyDescent="0.6">
      <c r="A136" s="108">
        <f>COUNTA($B$4:B136)</f>
        <v>133</v>
      </c>
      <c r="B136" s="99" t="s">
        <v>207</v>
      </c>
      <c r="C136" s="99" t="s">
        <v>1106</v>
      </c>
      <c r="D136" s="110">
        <v>152903546.55000001</v>
      </c>
      <c r="E136" s="110">
        <v>76564987.5</v>
      </c>
      <c r="F136" s="110">
        <v>23466965.149999999</v>
      </c>
      <c r="G136" s="110">
        <v>94791.25</v>
      </c>
      <c r="H136" s="110">
        <v>9911461.25</v>
      </c>
      <c r="I136" s="110">
        <v>217358017.83000001</v>
      </c>
      <c r="J136" s="110">
        <v>43764405.149999999</v>
      </c>
      <c r="K136" s="110">
        <v>14210354.51</v>
      </c>
      <c r="L136" s="110">
        <v>28223</v>
      </c>
      <c r="M136" s="110">
        <v>33165561.02</v>
      </c>
      <c r="N136" s="110">
        <f t="shared" si="10"/>
        <v>33193784.02</v>
      </c>
      <c r="O136" s="111">
        <v>164707485.03999999</v>
      </c>
      <c r="P136" s="112">
        <v>592197065.90999997</v>
      </c>
      <c r="Q136" s="109">
        <f t="shared" si="11"/>
        <v>0.27</v>
      </c>
      <c r="S136" s="109">
        <f t="shared" si="12"/>
        <v>262941751.70000002</v>
      </c>
      <c r="T136" s="109">
        <f t="shared" si="13"/>
        <v>308526561.50999999</v>
      </c>
      <c r="U136" s="109">
        <f t="shared" si="14"/>
        <v>571468313.21000004</v>
      </c>
    </row>
    <row r="137" spans="1:21" x14ac:dyDescent="0.6">
      <c r="A137" s="108">
        <f>COUNTA($B$4:B137)</f>
        <v>134</v>
      </c>
      <c r="B137" s="99" t="s">
        <v>208</v>
      </c>
      <c r="C137" s="99" t="s">
        <v>1107</v>
      </c>
      <c r="D137" s="110">
        <v>126143260.58</v>
      </c>
      <c r="E137" s="110">
        <v>57174224.590000004</v>
      </c>
      <c r="F137" s="110">
        <v>16943806.5</v>
      </c>
      <c r="G137" s="110">
        <v>83454.25</v>
      </c>
      <c r="H137" s="110">
        <v>22254967.5</v>
      </c>
      <c r="I137" s="110">
        <v>226831083.96000001</v>
      </c>
      <c r="J137" s="110">
        <v>39235596.810000002</v>
      </c>
      <c r="K137" s="110">
        <v>15819386.029999999</v>
      </c>
      <c r="L137" s="110">
        <v>88677.75</v>
      </c>
      <c r="M137" s="110">
        <v>24740073.27</v>
      </c>
      <c r="N137" s="110">
        <f t="shared" si="10"/>
        <v>24828751.02</v>
      </c>
      <c r="O137" s="111">
        <v>159077069.58000001</v>
      </c>
      <c r="P137" s="112">
        <v>520716530.83000004</v>
      </c>
      <c r="Q137" s="109">
        <f t="shared" si="11"/>
        <v>0.3</v>
      </c>
      <c r="S137" s="109">
        <f t="shared" si="12"/>
        <v>222599713.42000002</v>
      </c>
      <c r="T137" s="109">
        <f t="shared" si="13"/>
        <v>306714817.81999999</v>
      </c>
      <c r="U137" s="109">
        <f t="shared" si="14"/>
        <v>529314531.24000001</v>
      </c>
    </row>
    <row r="138" spans="1:21" x14ac:dyDescent="0.6">
      <c r="A138" s="108">
        <f>COUNTA($B$4:B138)</f>
        <v>135</v>
      </c>
      <c r="B138" s="99" t="s">
        <v>209</v>
      </c>
      <c r="C138" s="99" t="s">
        <v>1108</v>
      </c>
      <c r="D138" s="110">
        <v>33197286.899999999</v>
      </c>
      <c r="E138" s="110">
        <v>6228968.5499999998</v>
      </c>
      <c r="F138" s="110">
        <v>1222906.04</v>
      </c>
      <c r="G138" s="110">
        <v>51705</v>
      </c>
      <c r="H138" s="110">
        <v>1683478</v>
      </c>
      <c r="I138" s="110">
        <v>10559555.25</v>
      </c>
      <c r="J138" s="110">
        <v>1217075.18</v>
      </c>
      <c r="K138" s="110">
        <v>474634.75</v>
      </c>
      <c r="L138" s="110">
        <v>5162</v>
      </c>
      <c r="M138" s="110">
        <v>676907</v>
      </c>
      <c r="N138" s="110">
        <f t="shared" si="10"/>
        <v>682069</v>
      </c>
      <c r="O138" s="111">
        <v>50286696.239999995</v>
      </c>
      <c r="P138" s="112">
        <v>101980033.33999999</v>
      </c>
      <c r="Q138" s="109">
        <f t="shared" si="11"/>
        <v>0.49</v>
      </c>
      <c r="S138" s="109">
        <f t="shared" si="12"/>
        <v>42384344.489999995</v>
      </c>
      <c r="T138" s="109">
        <f t="shared" si="13"/>
        <v>12933334.18</v>
      </c>
      <c r="U138" s="109">
        <f t="shared" si="14"/>
        <v>55317678.669999994</v>
      </c>
    </row>
    <row r="139" spans="1:21" x14ac:dyDescent="0.6">
      <c r="A139" s="108">
        <f>COUNTA($B$4:B139)</f>
        <v>136</v>
      </c>
      <c r="B139" s="99" t="s">
        <v>210</v>
      </c>
      <c r="C139" s="99" t="s">
        <v>1109</v>
      </c>
      <c r="D139" s="110">
        <v>42360400.549999997</v>
      </c>
      <c r="E139" s="110">
        <v>7728253.9000000004</v>
      </c>
      <c r="F139" s="110">
        <v>2273194.15</v>
      </c>
      <c r="G139" s="110">
        <v>26085</v>
      </c>
      <c r="H139" s="110">
        <v>2761076</v>
      </c>
      <c r="I139" s="110">
        <v>20331920.559999999</v>
      </c>
      <c r="J139" s="110">
        <v>1649328.31</v>
      </c>
      <c r="K139" s="110">
        <v>550854.40000000002</v>
      </c>
      <c r="L139" s="110">
        <v>4462</v>
      </c>
      <c r="M139" s="110">
        <v>754014.75</v>
      </c>
      <c r="N139" s="110">
        <f t="shared" si="10"/>
        <v>758476.75</v>
      </c>
      <c r="O139" s="111">
        <v>52466139.049999997</v>
      </c>
      <c r="P139" s="112">
        <v>109127731.94</v>
      </c>
      <c r="Q139" s="109">
        <f t="shared" si="11"/>
        <v>0.48</v>
      </c>
      <c r="S139" s="109">
        <f t="shared" si="12"/>
        <v>55149009.599999994</v>
      </c>
      <c r="T139" s="109">
        <f t="shared" si="13"/>
        <v>23290580.019999996</v>
      </c>
      <c r="U139" s="109">
        <f t="shared" si="14"/>
        <v>78439589.61999999</v>
      </c>
    </row>
    <row r="140" spans="1:21" x14ac:dyDescent="0.6">
      <c r="A140" s="108">
        <f>COUNTA($B$4:B140)</f>
        <v>137</v>
      </c>
      <c r="B140" s="99" t="s">
        <v>211</v>
      </c>
      <c r="C140" s="99" t="s">
        <v>1110</v>
      </c>
      <c r="D140" s="110">
        <v>43948139.479999997</v>
      </c>
      <c r="E140" s="110">
        <v>8432064.5899999999</v>
      </c>
      <c r="F140" s="110">
        <v>1060457.57</v>
      </c>
      <c r="G140" s="110">
        <v>21327</v>
      </c>
      <c r="H140" s="110">
        <v>1927148.5</v>
      </c>
      <c r="I140" s="110">
        <v>14413512.949999999</v>
      </c>
      <c r="J140" s="110">
        <v>907801.55</v>
      </c>
      <c r="K140" s="110">
        <v>539243.62</v>
      </c>
      <c r="L140" s="110">
        <v>3372</v>
      </c>
      <c r="M140" s="110">
        <v>750162.91</v>
      </c>
      <c r="N140" s="110">
        <f t="shared" si="10"/>
        <v>753534.91</v>
      </c>
      <c r="O140" s="111">
        <v>54832848.379999995</v>
      </c>
      <c r="P140" s="112">
        <v>111348525.38</v>
      </c>
      <c r="Q140" s="109">
        <f t="shared" si="11"/>
        <v>0.49</v>
      </c>
      <c r="S140" s="109">
        <f t="shared" si="12"/>
        <v>55389137.139999993</v>
      </c>
      <c r="T140" s="109">
        <f t="shared" si="13"/>
        <v>16614093.029999999</v>
      </c>
      <c r="U140" s="109">
        <f t="shared" si="14"/>
        <v>72003230.169999987</v>
      </c>
    </row>
    <row r="141" spans="1:21" x14ac:dyDescent="0.6">
      <c r="A141" s="108">
        <f>COUNTA($B$4:B141)</f>
        <v>138</v>
      </c>
      <c r="B141" s="99" t="s">
        <v>212</v>
      </c>
      <c r="C141" s="99" t="s">
        <v>1111</v>
      </c>
      <c r="D141" s="110">
        <v>82228939</v>
      </c>
      <c r="E141" s="110">
        <v>11522527</v>
      </c>
      <c r="F141" s="110">
        <v>3074799.8</v>
      </c>
      <c r="G141" s="110">
        <v>73667</v>
      </c>
      <c r="H141" s="110">
        <v>4265188</v>
      </c>
      <c r="I141" s="110">
        <v>27735461.43</v>
      </c>
      <c r="J141" s="110">
        <v>2743301.5</v>
      </c>
      <c r="K141" s="110">
        <v>706625.75</v>
      </c>
      <c r="L141" s="110">
        <v>10271</v>
      </c>
      <c r="M141" s="110">
        <v>1006791.75</v>
      </c>
      <c r="N141" s="110">
        <f t="shared" si="10"/>
        <v>1017062.75</v>
      </c>
      <c r="O141" s="111">
        <v>72847243.310000002</v>
      </c>
      <c r="P141" s="112">
        <v>152060959.13999999</v>
      </c>
      <c r="Q141" s="109">
        <f t="shared" si="11"/>
        <v>0.47</v>
      </c>
      <c r="S141" s="109">
        <f t="shared" si="12"/>
        <v>101165120.8</v>
      </c>
      <c r="T141" s="109">
        <f t="shared" si="13"/>
        <v>32202451.43</v>
      </c>
      <c r="U141" s="109">
        <f t="shared" si="14"/>
        <v>133367572.22999999</v>
      </c>
    </row>
    <row r="142" spans="1:21" x14ac:dyDescent="0.6">
      <c r="A142" s="108">
        <f>COUNTA($B$4:B142)</f>
        <v>139</v>
      </c>
      <c r="B142" s="99" t="s">
        <v>213</v>
      </c>
      <c r="C142" s="99" t="s">
        <v>1112</v>
      </c>
      <c r="D142" s="110">
        <v>75731918.159999996</v>
      </c>
      <c r="E142" s="110">
        <v>23127655.149999999</v>
      </c>
      <c r="F142" s="110">
        <v>9385360.3900000006</v>
      </c>
      <c r="G142" s="110">
        <v>78003.55</v>
      </c>
      <c r="H142" s="110">
        <v>5114476.41</v>
      </c>
      <c r="I142" s="110">
        <v>66423223.530000001</v>
      </c>
      <c r="J142" s="110">
        <v>6190394.1600000001</v>
      </c>
      <c r="K142" s="110">
        <v>1643391.73</v>
      </c>
      <c r="L142" s="110">
        <v>4773.75</v>
      </c>
      <c r="M142" s="110">
        <v>4052126.32</v>
      </c>
      <c r="N142" s="110">
        <f t="shared" si="10"/>
        <v>4056900.07</v>
      </c>
      <c r="O142" s="111">
        <v>88006297.25999999</v>
      </c>
      <c r="P142" s="112">
        <v>213824025.98999998</v>
      </c>
      <c r="Q142" s="109">
        <f t="shared" si="11"/>
        <v>0.41</v>
      </c>
      <c r="S142" s="109">
        <f t="shared" si="12"/>
        <v>113437413.66</v>
      </c>
      <c r="T142" s="109">
        <f t="shared" si="13"/>
        <v>78313909.489999995</v>
      </c>
      <c r="U142" s="109">
        <f t="shared" si="14"/>
        <v>191751323.14999998</v>
      </c>
    </row>
    <row r="143" spans="1:21" x14ac:dyDescent="0.6">
      <c r="A143" s="108">
        <f>COUNTA($B$4:B143)</f>
        <v>140</v>
      </c>
      <c r="B143" s="99" t="s">
        <v>214</v>
      </c>
      <c r="C143" s="99" t="s">
        <v>1113</v>
      </c>
      <c r="D143" s="110">
        <v>26929638.559999999</v>
      </c>
      <c r="E143" s="110">
        <v>6907656.0899999999</v>
      </c>
      <c r="F143" s="110">
        <v>894241.34</v>
      </c>
      <c r="G143" s="110">
        <v>35924</v>
      </c>
      <c r="H143" s="110">
        <v>953555.04</v>
      </c>
      <c r="I143" s="110">
        <v>5816171.2000000002</v>
      </c>
      <c r="J143" s="110">
        <v>637932.25</v>
      </c>
      <c r="K143" s="110">
        <v>186289.5</v>
      </c>
      <c r="L143" s="110">
        <v>0</v>
      </c>
      <c r="M143" s="110">
        <v>468357.15</v>
      </c>
      <c r="N143" s="110">
        <f t="shared" si="10"/>
        <v>468357.15</v>
      </c>
      <c r="O143" s="111">
        <v>26779538.329999998</v>
      </c>
      <c r="P143" s="112">
        <v>65987836.909999996</v>
      </c>
      <c r="Q143" s="109">
        <f t="shared" si="11"/>
        <v>0.4</v>
      </c>
      <c r="S143" s="109">
        <f t="shared" si="12"/>
        <v>35721015.030000001</v>
      </c>
      <c r="T143" s="109">
        <f t="shared" si="13"/>
        <v>7108750.1000000006</v>
      </c>
      <c r="U143" s="109">
        <f t="shared" si="14"/>
        <v>42829765.130000003</v>
      </c>
    </row>
    <row r="144" spans="1:21" x14ac:dyDescent="0.6">
      <c r="A144" s="108">
        <f>COUNTA($B$4:B144)</f>
        <v>141</v>
      </c>
      <c r="B144" s="99" t="s">
        <v>215</v>
      </c>
      <c r="C144" s="99" t="s">
        <v>1114</v>
      </c>
      <c r="D144" s="110">
        <v>43242531.200000003</v>
      </c>
      <c r="E144" s="110">
        <v>7789514.6900000004</v>
      </c>
      <c r="F144" s="110">
        <v>1591395.2</v>
      </c>
      <c r="G144" s="110">
        <v>41439</v>
      </c>
      <c r="H144" s="110">
        <v>1873550.72</v>
      </c>
      <c r="I144" s="110">
        <v>15240563.140000001</v>
      </c>
      <c r="J144" s="110">
        <v>2123311.16</v>
      </c>
      <c r="K144" s="110">
        <v>418377.75</v>
      </c>
      <c r="L144" s="110">
        <v>0</v>
      </c>
      <c r="M144" s="110">
        <v>652414.30000000005</v>
      </c>
      <c r="N144" s="110">
        <f t="shared" si="10"/>
        <v>652414.30000000005</v>
      </c>
      <c r="O144" s="111">
        <v>50722809.420000002</v>
      </c>
      <c r="P144" s="112">
        <v>100853764.06</v>
      </c>
      <c r="Q144" s="109">
        <f t="shared" si="11"/>
        <v>0.5</v>
      </c>
      <c r="S144" s="109">
        <f t="shared" si="12"/>
        <v>54538430.810000002</v>
      </c>
      <c r="T144" s="109">
        <f t="shared" si="13"/>
        <v>18434666.350000001</v>
      </c>
      <c r="U144" s="109">
        <f t="shared" si="14"/>
        <v>72973097.159999996</v>
      </c>
    </row>
    <row r="145" spans="1:21" x14ac:dyDescent="0.6">
      <c r="A145" s="108">
        <f>COUNTA($B$4:B145)</f>
        <v>142</v>
      </c>
      <c r="B145" s="99" t="s">
        <v>216</v>
      </c>
      <c r="C145" s="99" t="s">
        <v>1115</v>
      </c>
      <c r="D145" s="110">
        <v>357543476.13</v>
      </c>
      <c r="E145" s="110">
        <v>246341483.90000001</v>
      </c>
      <c r="F145" s="110">
        <v>44153157.740000002</v>
      </c>
      <c r="G145" s="110">
        <v>146708.79999999999</v>
      </c>
      <c r="H145" s="110">
        <v>35700095.299999997</v>
      </c>
      <c r="I145" s="110">
        <v>680474849.25999999</v>
      </c>
      <c r="J145" s="110">
        <v>147290003.86000001</v>
      </c>
      <c r="K145" s="110">
        <v>55521305.32</v>
      </c>
      <c r="L145" s="110">
        <v>524257.43</v>
      </c>
      <c r="M145" s="110">
        <v>65668796.969999999</v>
      </c>
      <c r="N145" s="110">
        <f t="shared" si="10"/>
        <v>66193054.399999999</v>
      </c>
      <c r="O145" s="111">
        <v>469755910.74000001</v>
      </c>
      <c r="P145" s="112">
        <v>1546641192.3199999</v>
      </c>
      <c r="Q145" s="109">
        <f t="shared" si="11"/>
        <v>0.3</v>
      </c>
      <c r="S145" s="109">
        <f t="shared" si="12"/>
        <v>683884921.86999989</v>
      </c>
      <c r="T145" s="109">
        <f t="shared" si="13"/>
        <v>949479212.84000003</v>
      </c>
      <c r="U145" s="109">
        <f t="shared" si="14"/>
        <v>1633364134.71</v>
      </c>
    </row>
    <row r="146" spans="1:21" x14ac:dyDescent="0.6">
      <c r="A146" s="108">
        <f>COUNTA($B$4:B146)</f>
        <v>143</v>
      </c>
      <c r="B146" s="99" t="s">
        <v>217</v>
      </c>
      <c r="C146" s="99" t="s">
        <v>1116</v>
      </c>
      <c r="D146" s="110">
        <v>38703449</v>
      </c>
      <c r="E146" s="110">
        <v>7915258.5</v>
      </c>
      <c r="F146" s="110">
        <v>1937746</v>
      </c>
      <c r="G146" s="110">
        <v>15714</v>
      </c>
      <c r="H146" s="110">
        <v>1759234</v>
      </c>
      <c r="I146" s="110">
        <v>10373504</v>
      </c>
      <c r="J146" s="110">
        <v>1029369.27</v>
      </c>
      <c r="K146" s="110">
        <v>466553</v>
      </c>
      <c r="L146" s="110">
        <v>0</v>
      </c>
      <c r="M146" s="110">
        <v>453807</v>
      </c>
      <c r="N146" s="110">
        <f t="shared" si="10"/>
        <v>453807</v>
      </c>
      <c r="O146" s="111">
        <v>31907680.32</v>
      </c>
      <c r="P146" s="112">
        <v>86613317.24000001</v>
      </c>
      <c r="Q146" s="109">
        <f t="shared" si="11"/>
        <v>0.36</v>
      </c>
      <c r="S146" s="109">
        <f t="shared" si="12"/>
        <v>50331401.5</v>
      </c>
      <c r="T146" s="109">
        <f t="shared" si="13"/>
        <v>12323233.27</v>
      </c>
      <c r="U146" s="109">
        <f t="shared" si="14"/>
        <v>62654634.769999996</v>
      </c>
    </row>
    <row r="147" spans="1:21" x14ac:dyDescent="0.6">
      <c r="A147" s="108">
        <f>COUNTA($B$4:B147)</f>
        <v>144</v>
      </c>
      <c r="B147" s="99" t="s">
        <v>218</v>
      </c>
      <c r="C147" s="99" t="s">
        <v>1117</v>
      </c>
      <c r="D147" s="110">
        <v>40437797.299999997</v>
      </c>
      <c r="E147" s="110">
        <v>5427411.75</v>
      </c>
      <c r="F147" s="110">
        <v>2293760.54</v>
      </c>
      <c r="G147" s="110">
        <v>32749</v>
      </c>
      <c r="H147" s="110">
        <v>1544105.6</v>
      </c>
      <c r="I147" s="110">
        <v>15701424.449999999</v>
      </c>
      <c r="J147" s="110">
        <v>720335</v>
      </c>
      <c r="K147" s="110">
        <v>879137.75</v>
      </c>
      <c r="L147" s="110">
        <v>6815.75</v>
      </c>
      <c r="M147" s="110">
        <v>258083.5</v>
      </c>
      <c r="N147" s="110">
        <f t="shared" si="10"/>
        <v>264899.25</v>
      </c>
      <c r="O147" s="111">
        <v>45984286.130000003</v>
      </c>
      <c r="P147" s="112">
        <v>97073352.74000001</v>
      </c>
      <c r="Q147" s="109">
        <f t="shared" si="11"/>
        <v>0.47</v>
      </c>
      <c r="S147" s="109">
        <f t="shared" si="12"/>
        <v>49735824.189999998</v>
      </c>
      <c r="T147" s="109">
        <f t="shared" si="13"/>
        <v>17565796.449999999</v>
      </c>
      <c r="U147" s="109">
        <f t="shared" si="14"/>
        <v>67301620.640000001</v>
      </c>
    </row>
    <row r="148" spans="1:21" x14ac:dyDescent="0.6">
      <c r="A148" s="108">
        <f>COUNTA($B$4:B148)</f>
        <v>145</v>
      </c>
      <c r="B148" s="99" t="s">
        <v>219</v>
      </c>
      <c r="C148" s="99" t="s">
        <v>1118</v>
      </c>
      <c r="D148" s="110">
        <v>52561193.399999999</v>
      </c>
      <c r="E148" s="110">
        <v>15209013.869999999</v>
      </c>
      <c r="F148" s="110">
        <v>3674531.28</v>
      </c>
      <c r="G148" s="110">
        <v>156620</v>
      </c>
      <c r="H148" s="110">
        <v>2309821</v>
      </c>
      <c r="I148" s="110">
        <v>20872549.399999999</v>
      </c>
      <c r="J148" s="110">
        <v>1920807.18</v>
      </c>
      <c r="K148" s="110">
        <v>807334.6</v>
      </c>
      <c r="L148" s="110">
        <v>6233.5</v>
      </c>
      <c r="M148" s="110">
        <v>305912.5</v>
      </c>
      <c r="N148" s="110">
        <f t="shared" si="10"/>
        <v>312146</v>
      </c>
      <c r="O148" s="111">
        <v>48567314.909999996</v>
      </c>
      <c r="P148" s="112">
        <v>111572549.03</v>
      </c>
      <c r="Q148" s="109">
        <f t="shared" si="11"/>
        <v>0.43</v>
      </c>
      <c r="S148" s="109">
        <f t="shared" si="12"/>
        <v>73911179.549999997</v>
      </c>
      <c r="T148" s="109">
        <f t="shared" si="13"/>
        <v>23912837.18</v>
      </c>
      <c r="U148" s="109">
        <f t="shared" si="14"/>
        <v>97824016.729999989</v>
      </c>
    </row>
    <row r="149" spans="1:21" x14ac:dyDescent="0.6">
      <c r="A149" s="108">
        <f>COUNTA($B$4:B149)</f>
        <v>146</v>
      </c>
      <c r="B149" s="99" t="s">
        <v>220</v>
      </c>
      <c r="C149" s="99" t="s">
        <v>1119</v>
      </c>
      <c r="D149" s="110">
        <v>17170667.010000002</v>
      </c>
      <c r="E149" s="110">
        <v>3325170</v>
      </c>
      <c r="F149" s="110">
        <v>622141.5</v>
      </c>
      <c r="G149" s="110">
        <v>47501.5</v>
      </c>
      <c r="H149" s="110">
        <v>471211.38</v>
      </c>
      <c r="I149" s="110">
        <v>5210961.26</v>
      </c>
      <c r="J149" s="110">
        <v>1253598.25</v>
      </c>
      <c r="K149" s="110">
        <v>273940.42</v>
      </c>
      <c r="L149" s="110">
        <v>0</v>
      </c>
      <c r="M149" s="110">
        <v>365488.75</v>
      </c>
      <c r="N149" s="110">
        <f t="shared" si="10"/>
        <v>365488.75</v>
      </c>
      <c r="O149" s="111">
        <v>32275249.350000001</v>
      </c>
      <c r="P149" s="112">
        <v>60792385.260000005</v>
      </c>
      <c r="Q149" s="109">
        <f t="shared" si="11"/>
        <v>0.53</v>
      </c>
      <c r="S149" s="109">
        <f t="shared" si="12"/>
        <v>21636691.390000001</v>
      </c>
      <c r="T149" s="109">
        <f t="shared" si="13"/>
        <v>7103988.6799999997</v>
      </c>
      <c r="U149" s="109">
        <f t="shared" si="14"/>
        <v>28740680.07</v>
      </c>
    </row>
    <row r="150" spans="1:21" x14ac:dyDescent="0.6">
      <c r="A150" s="108">
        <f>COUNTA($B$4:B150)</f>
        <v>147</v>
      </c>
      <c r="B150" s="99" t="s">
        <v>221</v>
      </c>
      <c r="C150" s="99" t="s">
        <v>1120</v>
      </c>
      <c r="D150" s="110">
        <v>12816896.35</v>
      </c>
      <c r="E150" s="110">
        <v>2882562.05</v>
      </c>
      <c r="F150" s="110">
        <v>533418</v>
      </c>
      <c r="G150" s="110">
        <v>32339</v>
      </c>
      <c r="H150" s="110">
        <v>1574169.5</v>
      </c>
      <c r="I150" s="110">
        <v>5263675.3899999997</v>
      </c>
      <c r="J150" s="110">
        <v>1955940.75</v>
      </c>
      <c r="K150" s="110">
        <v>114641.75</v>
      </c>
      <c r="L150" s="110">
        <v>0</v>
      </c>
      <c r="M150" s="110">
        <v>1525420.66</v>
      </c>
      <c r="N150" s="110">
        <f t="shared" si="10"/>
        <v>1525420.66</v>
      </c>
      <c r="O150" s="111">
        <v>27199512.529999997</v>
      </c>
      <c r="P150" s="112">
        <v>55879941.049999997</v>
      </c>
      <c r="Q150" s="109">
        <f t="shared" si="11"/>
        <v>0.48</v>
      </c>
      <c r="S150" s="109">
        <f t="shared" si="12"/>
        <v>17839384.899999999</v>
      </c>
      <c r="T150" s="109">
        <f t="shared" si="13"/>
        <v>8859678.5499999989</v>
      </c>
      <c r="U150" s="109">
        <f t="shared" si="14"/>
        <v>26699063.449999996</v>
      </c>
    </row>
    <row r="151" spans="1:21" x14ac:dyDescent="0.6">
      <c r="A151" s="108">
        <f>COUNTA($B$4:B151)</f>
        <v>148</v>
      </c>
      <c r="B151" s="99" t="s">
        <v>222</v>
      </c>
      <c r="C151" s="99" t="s">
        <v>1121</v>
      </c>
      <c r="D151" s="110">
        <v>60593866.5</v>
      </c>
      <c r="E151" s="110">
        <v>9832006.5500000007</v>
      </c>
      <c r="F151" s="110">
        <v>2354134.25</v>
      </c>
      <c r="G151" s="110">
        <v>13778</v>
      </c>
      <c r="H151" s="110">
        <v>2935261.5</v>
      </c>
      <c r="I151" s="110">
        <v>16504571.5</v>
      </c>
      <c r="J151" s="110">
        <v>1274971.5</v>
      </c>
      <c r="K151" s="110">
        <v>468549.5</v>
      </c>
      <c r="L151" s="110">
        <v>0</v>
      </c>
      <c r="M151" s="110">
        <v>458787</v>
      </c>
      <c r="N151" s="110">
        <f t="shared" si="10"/>
        <v>458787</v>
      </c>
      <c r="O151" s="111">
        <v>89886269.969999999</v>
      </c>
      <c r="P151" s="112">
        <v>154108819.78</v>
      </c>
      <c r="Q151" s="109">
        <f t="shared" si="11"/>
        <v>0.57999999999999996</v>
      </c>
      <c r="S151" s="109">
        <f t="shared" si="12"/>
        <v>75729046.799999997</v>
      </c>
      <c r="T151" s="109">
        <f t="shared" si="13"/>
        <v>18706879.5</v>
      </c>
      <c r="U151" s="109">
        <f t="shared" si="14"/>
        <v>94435926.299999997</v>
      </c>
    </row>
    <row r="152" spans="1:21" x14ac:dyDescent="0.6">
      <c r="A152" s="108">
        <f>COUNTA($B$4:B152)</f>
        <v>149</v>
      </c>
      <c r="B152" s="99" t="s">
        <v>223</v>
      </c>
      <c r="C152" s="99" t="s">
        <v>1122</v>
      </c>
      <c r="D152" s="110">
        <v>42548803.689999998</v>
      </c>
      <c r="E152" s="110">
        <v>19685701.640000001</v>
      </c>
      <c r="F152" s="110">
        <v>3114192.61</v>
      </c>
      <c r="G152" s="110">
        <v>8209.5</v>
      </c>
      <c r="H152" s="110">
        <v>4032000.95</v>
      </c>
      <c r="I152" s="110">
        <v>13804573.08</v>
      </c>
      <c r="J152" s="110">
        <v>2339256.77</v>
      </c>
      <c r="K152" s="110">
        <v>421510.3</v>
      </c>
      <c r="L152" s="110">
        <v>4869.24</v>
      </c>
      <c r="M152" s="110">
        <v>578655.61</v>
      </c>
      <c r="N152" s="110">
        <f t="shared" si="10"/>
        <v>583524.85</v>
      </c>
      <c r="O152" s="111">
        <v>58728147.169999994</v>
      </c>
      <c r="P152" s="112">
        <v>136565752.16999999</v>
      </c>
      <c r="Q152" s="109">
        <f t="shared" si="11"/>
        <v>0.43</v>
      </c>
      <c r="S152" s="109">
        <f t="shared" si="12"/>
        <v>69388908.390000001</v>
      </c>
      <c r="T152" s="109">
        <f t="shared" si="13"/>
        <v>17148865</v>
      </c>
      <c r="U152" s="109">
        <f t="shared" si="14"/>
        <v>86537773.390000001</v>
      </c>
    </row>
    <row r="153" spans="1:21" x14ac:dyDescent="0.6">
      <c r="A153" s="108">
        <f>COUNTA($B$4:B153)</f>
        <v>150</v>
      </c>
      <c r="B153" s="99" t="s">
        <v>224</v>
      </c>
      <c r="C153" s="99" t="s">
        <v>1123</v>
      </c>
      <c r="D153" s="110">
        <v>28595337.800000001</v>
      </c>
      <c r="E153" s="110">
        <v>3966123.25</v>
      </c>
      <c r="F153" s="110">
        <v>2870155.75</v>
      </c>
      <c r="G153" s="110">
        <v>7515.5</v>
      </c>
      <c r="H153" s="110">
        <v>861607.25</v>
      </c>
      <c r="I153" s="110">
        <v>10270836.24</v>
      </c>
      <c r="J153" s="110">
        <v>731318.83</v>
      </c>
      <c r="K153" s="110">
        <v>322952.25</v>
      </c>
      <c r="L153" s="110">
        <v>3851.75</v>
      </c>
      <c r="M153" s="110">
        <v>395362</v>
      </c>
      <c r="N153" s="110">
        <f t="shared" si="10"/>
        <v>399213.75</v>
      </c>
      <c r="O153" s="111">
        <v>52683492.609999999</v>
      </c>
      <c r="P153" s="112">
        <v>92108905.560000002</v>
      </c>
      <c r="Q153" s="109">
        <f t="shared" si="11"/>
        <v>0.56999999999999995</v>
      </c>
      <c r="S153" s="109">
        <f t="shared" si="12"/>
        <v>36300739.549999997</v>
      </c>
      <c r="T153" s="109">
        <f t="shared" si="13"/>
        <v>11724321.07</v>
      </c>
      <c r="U153" s="109">
        <f t="shared" si="14"/>
        <v>48025060.619999997</v>
      </c>
    </row>
    <row r="154" spans="1:21" x14ac:dyDescent="0.6">
      <c r="A154" s="108">
        <f>COUNTA($B$4:B154)</f>
        <v>151</v>
      </c>
      <c r="B154" s="99" t="s">
        <v>225</v>
      </c>
      <c r="C154" s="99" t="s">
        <v>1124</v>
      </c>
      <c r="D154" s="110">
        <v>230857438.38</v>
      </c>
      <c r="E154" s="110">
        <v>88097310.519999996</v>
      </c>
      <c r="F154" s="110">
        <v>24712753.949999999</v>
      </c>
      <c r="G154" s="110">
        <v>821700.5</v>
      </c>
      <c r="H154" s="110">
        <v>56111159.719999999</v>
      </c>
      <c r="I154" s="110">
        <v>506159443.76999998</v>
      </c>
      <c r="J154" s="110">
        <v>59938516.159999996</v>
      </c>
      <c r="K154" s="110">
        <v>34322056.57</v>
      </c>
      <c r="L154" s="110">
        <v>1853784.6</v>
      </c>
      <c r="M154" s="110">
        <v>23321561</v>
      </c>
      <c r="N154" s="110">
        <f t="shared" si="10"/>
        <v>25175345.600000001</v>
      </c>
      <c r="O154" s="111">
        <v>409980307.56999999</v>
      </c>
      <c r="P154" s="112">
        <v>1025641291.0999999</v>
      </c>
      <c r="Q154" s="109">
        <f t="shared" si="11"/>
        <v>0.39</v>
      </c>
      <c r="S154" s="109">
        <f t="shared" si="12"/>
        <v>400600363.06999993</v>
      </c>
      <c r="T154" s="109">
        <f t="shared" si="13"/>
        <v>625595362.10000002</v>
      </c>
      <c r="U154" s="109">
        <f t="shared" si="14"/>
        <v>1026195725.17</v>
      </c>
    </row>
    <row r="155" spans="1:21" x14ac:dyDescent="0.6">
      <c r="A155" s="108">
        <f>COUNTA($B$4:B155)</f>
        <v>152</v>
      </c>
      <c r="B155" s="99" t="s">
        <v>226</v>
      </c>
      <c r="C155" s="99" t="s">
        <v>1125</v>
      </c>
      <c r="D155" s="110">
        <v>17227497.75</v>
      </c>
      <c r="E155" s="110">
        <v>2181925.75</v>
      </c>
      <c r="F155" s="110">
        <v>813625.25</v>
      </c>
      <c r="G155" s="110">
        <v>185981</v>
      </c>
      <c r="H155" s="110">
        <v>1258737.8500000001</v>
      </c>
      <c r="I155" s="110">
        <v>2621264.2799999998</v>
      </c>
      <c r="J155" s="110">
        <v>356871.67999999999</v>
      </c>
      <c r="K155" s="110">
        <v>52666.25</v>
      </c>
      <c r="L155" s="110">
        <v>22913</v>
      </c>
      <c r="M155" s="110">
        <v>718</v>
      </c>
      <c r="N155" s="110">
        <f t="shared" si="10"/>
        <v>23631</v>
      </c>
      <c r="O155" s="111">
        <v>27010465.609999999</v>
      </c>
      <c r="P155" s="112">
        <v>49956036.829999998</v>
      </c>
      <c r="Q155" s="109">
        <f t="shared" si="11"/>
        <v>0.54</v>
      </c>
      <c r="S155" s="109">
        <f t="shared" si="12"/>
        <v>21667767.600000001</v>
      </c>
      <c r="T155" s="109">
        <f t="shared" si="13"/>
        <v>3054433.21</v>
      </c>
      <c r="U155" s="109">
        <f t="shared" si="14"/>
        <v>24722200.810000002</v>
      </c>
    </row>
    <row r="156" spans="1:21" x14ac:dyDescent="0.6">
      <c r="A156" s="108">
        <f>COUNTA($B$4:B156)</f>
        <v>153</v>
      </c>
      <c r="B156" s="99" t="s">
        <v>227</v>
      </c>
      <c r="C156" s="99" t="s">
        <v>1126</v>
      </c>
      <c r="D156" s="110">
        <v>30956885</v>
      </c>
      <c r="E156" s="110">
        <v>4452675</v>
      </c>
      <c r="F156" s="110">
        <v>1112500.5</v>
      </c>
      <c r="G156" s="110">
        <v>209050</v>
      </c>
      <c r="H156" s="110">
        <v>1580985</v>
      </c>
      <c r="I156" s="110">
        <v>10559966</v>
      </c>
      <c r="J156" s="110">
        <v>652527</v>
      </c>
      <c r="K156" s="110">
        <v>302841.5</v>
      </c>
      <c r="L156" s="110">
        <v>44923</v>
      </c>
      <c r="M156" s="110">
        <v>411124</v>
      </c>
      <c r="N156" s="110">
        <f t="shared" si="10"/>
        <v>456047</v>
      </c>
      <c r="O156" s="111">
        <v>42230588.829999998</v>
      </c>
      <c r="P156" s="112">
        <v>83175226.209999993</v>
      </c>
      <c r="Q156" s="109">
        <f t="shared" si="11"/>
        <v>0.5</v>
      </c>
      <c r="S156" s="109">
        <f t="shared" si="12"/>
        <v>38312095.5</v>
      </c>
      <c r="T156" s="109">
        <f t="shared" si="13"/>
        <v>11971381.5</v>
      </c>
      <c r="U156" s="109">
        <f t="shared" si="14"/>
        <v>50283477</v>
      </c>
    </row>
    <row r="157" spans="1:21" x14ac:dyDescent="0.6">
      <c r="A157" s="108">
        <f>COUNTA($B$4:B157)</f>
        <v>154</v>
      </c>
      <c r="B157" s="99" t="s">
        <v>228</v>
      </c>
      <c r="C157" s="99" t="s">
        <v>1127</v>
      </c>
      <c r="D157" s="110">
        <v>52005461</v>
      </c>
      <c r="E157" s="110">
        <v>5388184.3499999996</v>
      </c>
      <c r="F157" s="110">
        <v>2061730.43</v>
      </c>
      <c r="G157" s="110">
        <v>148078</v>
      </c>
      <c r="H157" s="110">
        <v>2063896</v>
      </c>
      <c r="I157" s="110">
        <v>28093942.32</v>
      </c>
      <c r="J157" s="110">
        <v>2455957.81</v>
      </c>
      <c r="K157" s="110">
        <v>799572.75</v>
      </c>
      <c r="L157" s="110">
        <v>12245</v>
      </c>
      <c r="M157" s="110">
        <v>850258.26</v>
      </c>
      <c r="N157" s="110">
        <f t="shared" si="10"/>
        <v>862503.26</v>
      </c>
      <c r="O157" s="111">
        <v>73193964.239999995</v>
      </c>
      <c r="P157" s="112">
        <v>130660071.63</v>
      </c>
      <c r="Q157" s="109">
        <f t="shared" si="11"/>
        <v>0.56000000000000005</v>
      </c>
      <c r="S157" s="109">
        <f t="shared" si="12"/>
        <v>61667349.780000001</v>
      </c>
      <c r="T157" s="109">
        <f t="shared" si="13"/>
        <v>32211976.140000001</v>
      </c>
      <c r="U157" s="109">
        <f t="shared" si="14"/>
        <v>93879325.920000002</v>
      </c>
    </row>
    <row r="158" spans="1:21" x14ac:dyDescent="0.6">
      <c r="A158" s="108">
        <f>COUNTA($B$4:B158)</f>
        <v>155</v>
      </c>
      <c r="B158" s="99" t="s">
        <v>229</v>
      </c>
      <c r="C158" s="99" t="s">
        <v>1128</v>
      </c>
      <c r="D158" s="110">
        <v>96649986</v>
      </c>
      <c r="E158" s="110">
        <v>8857986</v>
      </c>
      <c r="F158" s="110">
        <v>4086960.25</v>
      </c>
      <c r="G158" s="110">
        <v>460941</v>
      </c>
      <c r="H158" s="110">
        <v>2864884.5</v>
      </c>
      <c r="I158" s="110">
        <v>55484915</v>
      </c>
      <c r="J158" s="110">
        <v>4840032</v>
      </c>
      <c r="K158" s="110">
        <v>1881874.35</v>
      </c>
      <c r="L158" s="110">
        <v>347064</v>
      </c>
      <c r="M158" s="110">
        <v>4366691</v>
      </c>
      <c r="N158" s="110">
        <f t="shared" si="10"/>
        <v>4713755</v>
      </c>
      <c r="O158" s="111">
        <v>90154601.909999996</v>
      </c>
      <c r="P158" s="112">
        <v>176115578.19999999</v>
      </c>
      <c r="Q158" s="109">
        <f t="shared" si="11"/>
        <v>0.51</v>
      </c>
      <c r="S158" s="109">
        <f t="shared" si="12"/>
        <v>112920757.75</v>
      </c>
      <c r="T158" s="109">
        <f t="shared" si="13"/>
        <v>66920576.350000001</v>
      </c>
      <c r="U158" s="109">
        <f t="shared" si="14"/>
        <v>179841334.09999999</v>
      </c>
    </row>
    <row r="159" spans="1:21" x14ac:dyDescent="0.6">
      <c r="A159" s="108">
        <f>COUNTA($B$4:B159)</f>
        <v>156</v>
      </c>
      <c r="B159" s="99" t="s">
        <v>230</v>
      </c>
      <c r="C159" s="99" t="s">
        <v>1129</v>
      </c>
      <c r="D159" s="110">
        <v>87500704.5</v>
      </c>
      <c r="E159" s="110">
        <v>15236623</v>
      </c>
      <c r="F159" s="110">
        <v>5338303.33</v>
      </c>
      <c r="G159" s="110">
        <v>508528</v>
      </c>
      <c r="H159" s="110">
        <v>4903494.66</v>
      </c>
      <c r="I159" s="110">
        <v>48527108.630000003</v>
      </c>
      <c r="J159" s="110">
        <v>8385188</v>
      </c>
      <c r="K159" s="110">
        <v>2468959.25</v>
      </c>
      <c r="L159" s="110">
        <v>260758</v>
      </c>
      <c r="M159" s="110">
        <v>850205</v>
      </c>
      <c r="N159" s="110">
        <f t="shared" si="10"/>
        <v>1110963</v>
      </c>
      <c r="O159" s="111">
        <v>85219215.319999993</v>
      </c>
      <c r="P159" s="112">
        <v>164982552.09999999</v>
      </c>
      <c r="Q159" s="109">
        <f t="shared" si="11"/>
        <v>0.51</v>
      </c>
      <c r="S159" s="109">
        <f t="shared" si="12"/>
        <v>113487653.48999999</v>
      </c>
      <c r="T159" s="109">
        <f t="shared" si="13"/>
        <v>60492218.880000003</v>
      </c>
      <c r="U159" s="109">
        <f t="shared" si="14"/>
        <v>173979872.37</v>
      </c>
    </row>
    <row r="160" spans="1:21" x14ac:dyDescent="0.6">
      <c r="A160" s="108">
        <f>COUNTA($B$4:B160)</f>
        <v>157</v>
      </c>
      <c r="B160" s="99" t="s">
        <v>231</v>
      </c>
      <c r="C160" s="99" t="s">
        <v>1130</v>
      </c>
      <c r="D160" s="110">
        <v>54269509.740000002</v>
      </c>
      <c r="E160" s="110">
        <v>12405471.1</v>
      </c>
      <c r="F160" s="110">
        <v>2402013</v>
      </c>
      <c r="G160" s="110">
        <v>181271</v>
      </c>
      <c r="H160" s="110">
        <v>2809440.5</v>
      </c>
      <c r="I160" s="110">
        <v>16433569.710000001</v>
      </c>
      <c r="J160" s="110">
        <v>1211550.74</v>
      </c>
      <c r="K160" s="110">
        <v>579656.75</v>
      </c>
      <c r="L160" s="110">
        <v>19689</v>
      </c>
      <c r="M160" s="110">
        <v>413163</v>
      </c>
      <c r="N160" s="110">
        <f t="shared" si="10"/>
        <v>432852</v>
      </c>
      <c r="O160" s="111">
        <v>59778666.480000004</v>
      </c>
      <c r="P160" s="112">
        <v>121788369.60000001</v>
      </c>
      <c r="Q160" s="109">
        <f t="shared" si="11"/>
        <v>0.49</v>
      </c>
      <c r="S160" s="109">
        <f t="shared" si="12"/>
        <v>72067705.340000004</v>
      </c>
      <c r="T160" s="109">
        <f t="shared" si="13"/>
        <v>18657629.199999999</v>
      </c>
      <c r="U160" s="109">
        <f t="shared" si="14"/>
        <v>90725334.540000007</v>
      </c>
    </row>
    <row r="161" spans="1:21" x14ac:dyDescent="0.6">
      <c r="A161" s="108">
        <f>COUNTA($B$4:B161)</f>
        <v>158</v>
      </c>
      <c r="B161" s="99" t="s">
        <v>232</v>
      </c>
      <c r="C161" s="99" t="s">
        <v>1131</v>
      </c>
      <c r="D161" s="110">
        <v>43659494</v>
      </c>
      <c r="E161" s="110">
        <v>9923681</v>
      </c>
      <c r="F161" s="110">
        <v>4364200</v>
      </c>
      <c r="G161" s="110">
        <v>115197</v>
      </c>
      <c r="H161" s="110">
        <v>2657602</v>
      </c>
      <c r="I161" s="110">
        <v>11467591.6</v>
      </c>
      <c r="J161" s="110">
        <v>662027.86</v>
      </c>
      <c r="K161" s="110">
        <v>398560.4</v>
      </c>
      <c r="L161" s="110">
        <v>49357</v>
      </c>
      <c r="M161" s="110">
        <v>194656.7</v>
      </c>
      <c r="N161" s="110">
        <f t="shared" si="10"/>
        <v>244013.7</v>
      </c>
      <c r="O161" s="111">
        <v>43124806.170000002</v>
      </c>
      <c r="P161" s="112">
        <v>89228076.159999996</v>
      </c>
      <c r="Q161" s="109">
        <f t="shared" si="11"/>
        <v>0.48</v>
      </c>
      <c r="S161" s="109">
        <f t="shared" si="12"/>
        <v>60720174</v>
      </c>
      <c r="T161" s="109">
        <f t="shared" si="13"/>
        <v>12772193.559999999</v>
      </c>
      <c r="U161" s="109">
        <f t="shared" si="14"/>
        <v>73492367.560000002</v>
      </c>
    </row>
    <row r="162" spans="1:21" x14ac:dyDescent="0.6">
      <c r="A162" s="108">
        <f>COUNTA($B$4:B162)</f>
        <v>159</v>
      </c>
      <c r="B162" s="99" t="s">
        <v>233</v>
      </c>
      <c r="C162" s="99" t="s">
        <v>1132</v>
      </c>
      <c r="D162" s="110">
        <v>26503198.23</v>
      </c>
      <c r="E162" s="110">
        <v>3331697.96</v>
      </c>
      <c r="F162" s="110">
        <v>1110051.42</v>
      </c>
      <c r="G162" s="110">
        <v>338443</v>
      </c>
      <c r="H162" s="110">
        <v>1566410</v>
      </c>
      <c r="I162" s="110">
        <v>9775654.5800000001</v>
      </c>
      <c r="J162" s="110">
        <v>1093888.42</v>
      </c>
      <c r="K162" s="110">
        <v>263280</v>
      </c>
      <c r="L162" s="110">
        <v>73180</v>
      </c>
      <c r="M162" s="110">
        <v>558003</v>
      </c>
      <c r="N162" s="110">
        <f t="shared" si="10"/>
        <v>631183</v>
      </c>
      <c r="O162" s="111">
        <v>34545847.300000004</v>
      </c>
      <c r="P162" s="112">
        <v>70624033.659999996</v>
      </c>
      <c r="Q162" s="109">
        <f t="shared" si="11"/>
        <v>0.48</v>
      </c>
      <c r="S162" s="109">
        <f t="shared" si="12"/>
        <v>32849800.609999999</v>
      </c>
      <c r="T162" s="109">
        <f t="shared" si="13"/>
        <v>11764006</v>
      </c>
      <c r="U162" s="109">
        <f t="shared" si="14"/>
        <v>44613806.609999999</v>
      </c>
    </row>
    <row r="163" spans="1:21" x14ac:dyDescent="0.6">
      <c r="A163" s="108">
        <f>COUNTA($B$4:B163)</f>
        <v>160</v>
      </c>
      <c r="B163" s="99" t="s">
        <v>234</v>
      </c>
      <c r="C163" s="99" t="s">
        <v>1133</v>
      </c>
      <c r="D163" s="110">
        <v>27572116.129999999</v>
      </c>
      <c r="E163" s="110">
        <v>2467630.21</v>
      </c>
      <c r="F163" s="110">
        <v>839479</v>
      </c>
      <c r="G163" s="110">
        <v>56235</v>
      </c>
      <c r="H163" s="110">
        <v>1501666.25</v>
      </c>
      <c r="I163" s="110">
        <v>10315007.9</v>
      </c>
      <c r="J163" s="110">
        <v>665550.56000000006</v>
      </c>
      <c r="K163" s="110">
        <v>89476.45</v>
      </c>
      <c r="L163" s="110">
        <v>3998</v>
      </c>
      <c r="M163" s="110">
        <v>916406.09</v>
      </c>
      <c r="N163" s="110">
        <f t="shared" si="10"/>
        <v>920404.09</v>
      </c>
      <c r="O163" s="111">
        <v>42301056.950000003</v>
      </c>
      <c r="P163" s="112">
        <v>71172658.450000003</v>
      </c>
      <c r="Q163" s="109">
        <f t="shared" si="11"/>
        <v>0.59</v>
      </c>
      <c r="S163" s="109">
        <f t="shared" si="12"/>
        <v>32437126.59</v>
      </c>
      <c r="T163" s="109">
        <f t="shared" si="13"/>
        <v>11990439</v>
      </c>
      <c r="U163" s="109">
        <f t="shared" si="14"/>
        <v>44427565.590000004</v>
      </c>
    </row>
    <row r="164" spans="1:21" x14ac:dyDescent="0.6">
      <c r="A164" s="108">
        <f>COUNTA($B$4:B164)</f>
        <v>161</v>
      </c>
      <c r="B164" s="99" t="s">
        <v>235</v>
      </c>
      <c r="C164" s="99" t="s">
        <v>1134</v>
      </c>
      <c r="D164" s="110">
        <v>22658747.649999999</v>
      </c>
      <c r="E164" s="110">
        <v>3837947.21</v>
      </c>
      <c r="F164" s="110">
        <v>974302.93</v>
      </c>
      <c r="G164" s="110">
        <v>349958</v>
      </c>
      <c r="H164" s="110">
        <v>2906397.74</v>
      </c>
      <c r="I164" s="110">
        <v>7950129.4100000001</v>
      </c>
      <c r="J164" s="110">
        <v>621696.63</v>
      </c>
      <c r="K164" s="110">
        <v>183733.57</v>
      </c>
      <c r="L164" s="110">
        <v>129713.53</v>
      </c>
      <c r="M164" s="110">
        <v>1427439.68</v>
      </c>
      <c r="N164" s="110">
        <f t="shared" si="10"/>
        <v>1557153.21</v>
      </c>
      <c r="O164" s="111">
        <v>34580935.810000002</v>
      </c>
      <c r="P164" s="112">
        <v>66315335.090000004</v>
      </c>
      <c r="Q164" s="109">
        <f t="shared" si="11"/>
        <v>0.52</v>
      </c>
      <c r="S164" s="109">
        <f t="shared" si="12"/>
        <v>30727353.530000001</v>
      </c>
      <c r="T164" s="109">
        <f t="shared" si="13"/>
        <v>10312712.82</v>
      </c>
      <c r="U164" s="109">
        <f t="shared" si="14"/>
        <v>41040066.350000001</v>
      </c>
    </row>
    <row r="165" spans="1:21" x14ac:dyDescent="0.6">
      <c r="A165" s="108">
        <f>COUNTA($B$4:B165)</f>
        <v>162</v>
      </c>
      <c r="B165" s="99" t="s">
        <v>236</v>
      </c>
      <c r="C165" s="99" t="s">
        <v>1135</v>
      </c>
      <c r="D165" s="110">
        <v>19767020</v>
      </c>
      <c r="E165" s="110">
        <v>1533375.3</v>
      </c>
      <c r="F165" s="110">
        <v>604943.4</v>
      </c>
      <c r="G165" s="110">
        <v>123213</v>
      </c>
      <c r="H165" s="110">
        <v>737865.02</v>
      </c>
      <c r="I165" s="110">
        <v>10917907.6</v>
      </c>
      <c r="J165" s="110">
        <v>514478.75</v>
      </c>
      <c r="K165" s="110">
        <v>251671.13</v>
      </c>
      <c r="L165" s="110">
        <v>24717</v>
      </c>
      <c r="M165" s="110">
        <v>101610.82</v>
      </c>
      <c r="N165" s="110">
        <f t="shared" si="10"/>
        <v>126327.82</v>
      </c>
      <c r="O165" s="111">
        <v>37031572.689999998</v>
      </c>
      <c r="P165" s="112">
        <v>54175975.379999995</v>
      </c>
      <c r="Q165" s="109">
        <f t="shared" si="11"/>
        <v>0.68</v>
      </c>
      <c r="S165" s="109">
        <f t="shared" si="12"/>
        <v>22766416.719999999</v>
      </c>
      <c r="T165" s="109">
        <f t="shared" si="13"/>
        <v>11810385.300000001</v>
      </c>
      <c r="U165" s="109">
        <f t="shared" si="14"/>
        <v>34576802.019999996</v>
      </c>
    </row>
    <row r="166" spans="1:21" x14ac:dyDescent="0.6">
      <c r="A166" s="108">
        <f>COUNTA($B$4:B166)</f>
        <v>163</v>
      </c>
      <c r="B166" s="99" t="s">
        <v>237</v>
      </c>
      <c r="C166" s="99" t="s">
        <v>1136</v>
      </c>
      <c r="D166" s="110">
        <v>130887556.75</v>
      </c>
      <c r="E166" s="110">
        <v>72093476.310000002</v>
      </c>
      <c r="F166" s="110">
        <v>12977211.449999999</v>
      </c>
      <c r="G166" s="110">
        <v>183459.5</v>
      </c>
      <c r="H166" s="110">
        <v>8440872.4000000004</v>
      </c>
      <c r="I166" s="110">
        <v>352987002.94</v>
      </c>
      <c r="J166" s="110">
        <v>62639814.609999999</v>
      </c>
      <c r="K166" s="110">
        <v>55242521.100000001</v>
      </c>
      <c r="L166" s="110">
        <v>469889.75</v>
      </c>
      <c r="M166" s="110">
        <v>27615154</v>
      </c>
      <c r="N166" s="110">
        <f t="shared" si="10"/>
        <v>28085043.75</v>
      </c>
      <c r="O166" s="111">
        <v>163009517.77999997</v>
      </c>
      <c r="P166" s="112">
        <v>619971715.45000005</v>
      </c>
      <c r="Q166" s="109">
        <f t="shared" si="11"/>
        <v>0.26</v>
      </c>
      <c r="S166" s="109">
        <f t="shared" si="12"/>
        <v>224582576.41</v>
      </c>
      <c r="T166" s="109">
        <f t="shared" si="13"/>
        <v>498954382.40000004</v>
      </c>
      <c r="U166" s="109">
        <f t="shared" si="14"/>
        <v>723536958.81000006</v>
      </c>
    </row>
    <row r="167" spans="1:21" x14ac:dyDescent="0.6">
      <c r="A167" s="108">
        <f>COUNTA($B$4:B167)</f>
        <v>164</v>
      </c>
      <c r="B167" s="99" t="s">
        <v>238</v>
      </c>
      <c r="C167" s="99" t="s">
        <v>1137</v>
      </c>
      <c r="D167" s="110">
        <v>27603365.84</v>
      </c>
      <c r="E167" s="110">
        <v>4359803.16</v>
      </c>
      <c r="F167" s="110">
        <v>1886473.39</v>
      </c>
      <c r="G167" s="110">
        <v>165855.5</v>
      </c>
      <c r="H167" s="110">
        <v>1892628</v>
      </c>
      <c r="I167" s="110">
        <v>8092081</v>
      </c>
      <c r="J167" s="110">
        <v>1131102.02</v>
      </c>
      <c r="K167" s="110">
        <v>1256817.4099999999</v>
      </c>
      <c r="L167" s="110">
        <v>3144.2</v>
      </c>
      <c r="M167" s="110">
        <v>989985.85</v>
      </c>
      <c r="N167" s="110">
        <f t="shared" si="10"/>
        <v>993130.04999999993</v>
      </c>
      <c r="O167" s="111">
        <v>25734344.330000006</v>
      </c>
      <c r="P167" s="112">
        <v>76557953.939999998</v>
      </c>
      <c r="Q167" s="109">
        <f t="shared" si="11"/>
        <v>0.33</v>
      </c>
      <c r="S167" s="109">
        <f t="shared" si="12"/>
        <v>35908125.890000001</v>
      </c>
      <c r="T167" s="109">
        <f t="shared" si="13"/>
        <v>11473130.479999999</v>
      </c>
      <c r="U167" s="109">
        <f t="shared" si="14"/>
        <v>47381256.369999997</v>
      </c>
    </row>
    <row r="168" spans="1:21" x14ac:dyDescent="0.6">
      <c r="A168" s="108">
        <f>COUNTA($B$4:B168)</f>
        <v>165</v>
      </c>
      <c r="B168" s="99" t="s">
        <v>239</v>
      </c>
      <c r="C168" s="99" t="s">
        <v>1138</v>
      </c>
      <c r="D168" s="110">
        <v>21528215.969999999</v>
      </c>
      <c r="E168" s="110">
        <v>5210564.8499999996</v>
      </c>
      <c r="F168" s="110">
        <v>1250644.6100000001</v>
      </c>
      <c r="G168" s="110">
        <v>22836</v>
      </c>
      <c r="H168" s="110">
        <v>1922610.5</v>
      </c>
      <c r="I168" s="110">
        <v>6871277.3600000003</v>
      </c>
      <c r="J168" s="110">
        <v>873105.71</v>
      </c>
      <c r="K168" s="110">
        <v>249541.52</v>
      </c>
      <c r="L168" s="110">
        <v>0</v>
      </c>
      <c r="M168" s="110">
        <v>170147</v>
      </c>
      <c r="N168" s="110">
        <f t="shared" si="10"/>
        <v>170147</v>
      </c>
      <c r="O168" s="111">
        <v>27037757.139999997</v>
      </c>
      <c r="P168" s="112">
        <v>67350784.519999996</v>
      </c>
      <c r="Q168" s="109">
        <f t="shared" si="11"/>
        <v>0.4</v>
      </c>
      <c r="S168" s="109">
        <f t="shared" si="12"/>
        <v>29934871.93</v>
      </c>
      <c r="T168" s="109">
        <f t="shared" si="13"/>
        <v>8164071.5899999999</v>
      </c>
      <c r="U168" s="109">
        <f t="shared" si="14"/>
        <v>38098943.519999996</v>
      </c>
    </row>
    <row r="169" spans="1:21" x14ac:dyDescent="0.6">
      <c r="A169" s="108">
        <f>COUNTA($B$4:B169)</f>
        <v>166</v>
      </c>
      <c r="B169" s="99" t="s">
        <v>240</v>
      </c>
      <c r="C169" s="99" t="s">
        <v>1139</v>
      </c>
      <c r="D169" s="110">
        <v>27256859.25</v>
      </c>
      <c r="E169" s="110">
        <v>7467299.5</v>
      </c>
      <c r="F169" s="110">
        <v>1152188.04</v>
      </c>
      <c r="G169" s="110">
        <v>36947.25</v>
      </c>
      <c r="H169" s="110">
        <v>2074391.13</v>
      </c>
      <c r="I169" s="110">
        <v>6713492</v>
      </c>
      <c r="J169" s="110">
        <v>893153.5</v>
      </c>
      <c r="K169" s="110">
        <v>191046</v>
      </c>
      <c r="L169" s="110">
        <v>3049.5</v>
      </c>
      <c r="M169" s="110">
        <v>408344.08</v>
      </c>
      <c r="N169" s="110">
        <f t="shared" si="10"/>
        <v>411393.58</v>
      </c>
      <c r="O169" s="111">
        <v>23876902.880000003</v>
      </c>
      <c r="P169" s="112">
        <v>71517073.800000012</v>
      </c>
      <c r="Q169" s="109">
        <f t="shared" si="11"/>
        <v>0.33</v>
      </c>
      <c r="S169" s="109">
        <f t="shared" si="12"/>
        <v>37987685.170000002</v>
      </c>
      <c r="T169" s="109">
        <f t="shared" si="13"/>
        <v>8209085.0800000001</v>
      </c>
      <c r="U169" s="109">
        <f t="shared" si="14"/>
        <v>46196770.25</v>
      </c>
    </row>
    <row r="170" spans="1:21" x14ac:dyDescent="0.6">
      <c r="A170" s="108">
        <f>COUNTA($B$4:B170)</f>
        <v>167</v>
      </c>
      <c r="B170" s="99" t="s">
        <v>241</v>
      </c>
      <c r="C170" s="99" t="s">
        <v>1140</v>
      </c>
      <c r="D170" s="110">
        <v>48300596.619999997</v>
      </c>
      <c r="E170" s="110">
        <v>13339082.449999999</v>
      </c>
      <c r="F170" s="110">
        <v>1908966.44</v>
      </c>
      <c r="G170" s="110">
        <v>118348</v>
      </c>
      <c r="H170" s="110">
        <v>4039900.85</v>
      </c>
      <c r="I170" s="110">
        <v>24310035.699999999</v>
      </c>
      <c r="J170" s="110">
        <v>3381625.21</v>
      </c>
      <c r="K170" s="110">
        <v>578459.79</v>
      </c>
      <c r="L170" s="110">
        <v>62891</v>
      </c>
      <c r="M170" s="110">
        <v>708894</v>
      </c>
      <c r="N170" s="110">
        <f t="shared" si="10"/>
        <v>771785</v>
      </c>
      <c r="O170" s="111">
        <v>51414020.629999995</v>
      </c>
      <c r="P170" s="112">
        <v>137244678.55000001</v>
      </c>
      <c r="Q170" s="109">
        <f t="shared" si="11"/>
        <v>0.37</v>
      </c>
      <c r="S170" s="109">
        <f t="shared" si="12"/>
        <v>67706894.359999985</v>
      </c>
      <c r="T170" s="109">
        <f t="shared" si="13"/>
        <v>29041905.699999999</v>
      </c>
      <c r="U170" s="109">
        <f t="shared" si="14"/>
        <v>96748800.059999987</v>
      </c>
    </row>
    <row r="171" spans="1:21" x14ac:dyDescent="0.6">
      <c r="A171" s="108">
        <f>COUNTA($B$4:B171)</f>
        <v>168</v>
      </c>
      <c r="B171" s="99" t="s">
        <v>242</v>
      </c>
      <c r="C171" s="99" t="s">
        <v>1141</v>
      </c>
      <c r="D171" s="110">
        <v>51188347.5</v>
      </c>
      <c r="E171" s="110">
        <v>6808656.5</v>
      </c>
      <c r="F171" s="110">
        <v>2218405</v>
      </c>
      <c r="G171" s="110">
        <v>253497</v>
      </c>
      <c r="H171" s="110">
        <v>2834799.75</v>
      </c>
      <c r="I171" s="110">
        <v>16900520</v>
      </c>
      <c r="J171" s="110">
        <v>1489961.16</v>
      </c>
      <c r="K171" s="110">
        <v>421069</v>
      </c>
      <c r="L171" s="110">
        <v>0</v>
      </c>
      <c r="M171" s="110">
        <v>917757</v>
      </c>
      <c r="N171" s="110">
        <f t="shared" si="10"/>
        <v>917757</v>
      </c>
      <c r="O171" s="111">
        <v>55882897.759999998</v>
      </c>
      <c r="P171" s="112">
        <v>112197069.03999999</v>
      </c>
      <c r="Q171" s="109">
        <f t="shared" si="11"/>
        <v>0.49</v>
      </c>
      <c r="S171" s="109">
        <f t="shared" si="12"/>
        <v>63303705.75</v>
      </c>
      <c r="T171" s="109">
        <f t="shared" si="13"/>
        <v>19729307.16</v>
      </c>
      <c r="U171" s="109">
        <f t="shared" si="14"/>
        <v>83033012.909999996</v>
      </c>
    </row>
    <row r="172" spans="1:21" x14ac:dyDescent="0.6">
      <c r="A172" s="108">
        <f>COUNTA($B$4:B172)</f>
        <v>169</v>
      </c>
      <c r="B172" s="99" t="s">
        <v>243</v>
      </c>
      <c r="C172" s="99" t="s">
        <v>1142</v>
      </c>
      <c r="D172" s="110">
        <v>17509689.800000001</v>
      </c>
      <c r="E172" s="110">
        <v>2143198.25</v>
      </c>
      <c r="F172" s="110">
        <v>450661.88</v>
      </c>
      <c r="G172" s="110">
        <v>18434.25</v>
      </c>
      <c r="H172" s="110">
        <v>981096.75</v>
      </c>
      <c r="I172" s="110">
        <v>7102030.21</v>
      </c>
      <c r="J172" s="110">
        <v>411526.5</v>
      </c>
      <c r="K172" s="110">
        <v>89846</v>
      </c>
      <c r="L172" s="110">
        <v>0</v>
      </c>
      <c r="M172" s="110">
        <v>357025.63</v>
      </c>
      <c r="N172" s="110">
        <f t="shared" si="10"/>
        <v>357025.63</v>
      </c>
      <c r="O172" s="111">
        <v>20859786.890000001</v>
      </c>
      <c r="P172" s="112">
        <v>41675162.719999999</v>
      </c>
      <c r="Q172" s="109">
        <f t="shared" si="11"/>
        <v>0.5</v>
      </c>
      <c r="S172" s="109">
        <f t="shared" si="12"/>
        <v>21103080.93</v>
      </c>
      <c r="T172" s="109">
        <f t="shared" si="13"/>
        <v>7960428.3399999999</v>
      </c>
      <c r="U172" s="109">
        <f t="shared" si="14"/>
        <v>29063509.27</v>
      </c>
    </row>
    <row r="173" spans="1:21" x14ac:dyDescent="0.6">
      <c r="A173" s="108">
        <f>COUNTA($B$4:B173)</f>
        <v>170</v>
      </c>
      <c r="B173" s="99" t="s">
        <v>244</v>
      </c>
      <c r="C173" s="99" t="s">
        <v>1143</v>
      </c>
      <c r="D173" s="110">
        <v>14598250.5</v>
      </c>
      <c r="E173" s="110">
        <v>1009074.24</v>
      </c>
      <c r="F173" s="110">
        <v>339820</v>
      </c>
      <c r="G173" s="110">
        <v>981</v>
      </c>
      <c r="H173" s="110">
        <v>225859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f t="shared" si="10"/>
        <v>0</v>
      </c>
      <c r="O173" s="111">
        <v>12359933.49</v>
      </c>
      <c r="P173" s="112">
        <v>23445600.259999998</v>
      </c>
      <c r="Q173" s="109">
        <f t="shared" si="11"/>
        <v>0.52</v>
      </c>
      <c r="S173" s="109">
        <f t="shared" si="12"/>
        <v>16173984.74</v>
      </c>
      <c r="T173" s="109">
        <f t="shared" si="13"/>
        <v>0</v>
      </c>
      <c r="U173" s="109">
        <f t="shared" si="14"/>
        <v>16173984.74</v>
      </c>
    </row>
    <row r="174" spans="1:21" x14ac:dyDescent="0.6">
      <c r="A174" s="108">
        <f>COUNTA($B$4:B174)</f>
        <v>171</v>
      </c>
      <c r="B174" s="99" t="s">
        <v>245</v>
      </c>
      <c r="C174" s="99" t="s">
        <v>1144</v>
      </c>
      <c r="D174" s="110">
        <v>501165354.58999997</v>
      </c>
      <c r="E174" s="110">
        <v>249017713.08000001</v>
      </c>
      <c r="F174" s="110">
        <v>83616481.170000002</v>
      </c>
      <c r="G174" s="110">
        <v>1551513</v>
      </c>
      <c r="H174" s="110">
        <v>46935935.5</v>
      </c>
      <c r="I174" s="110">
        <v>1076947292.6300001</v>
      </c>
      <c r="J174" s="110">
        <v>174207534.33000001</v>
      </c>
      <c r="K174" s="110">
        <v>122889072.31</v>
      </c>
      <c r="L174" s="110">
        <v>3862730.3</v>
      </c>
      <c r="M174" s="110">
        <v>62761418.599999994</v>
      </c>
      <c r="N174" s="110">
        <f t="shared" si="10"/>
        <v>66624148.899999991</v>
      </c>
      <c r="O174" s="111">
        <v>871134977.96000004</v>
      </c>
      <c r="P174" s="112">
        <v>2085669429.1500001</v>
      </c>
      <c r="Q174" s="109">
        <f t="shared" si="11"/>
        <v>0.41</v>
      </c>
      <c r="S174" s="109">
        <f t="shared" si="12"/>
        <v>882286997.33999991</v>
      </c>
      <c r="T174" s="109">
        <f t="shared" si="13"/>
        <v>1440668048.1699998</v>
      </c>
      <c r="U174" s="109">
        <f t="shared" si="14"/>
        <v>2322955045.5099998</v>
      </c>
    </row>
    <row r="175" spans="1:21" x14ac:dyDescent="0.6">
      <c r="A175" s="108">
        <f>COUNTA($B$4:B175)</f>
        <v>172</v>
      </c>
      <c r="B175" s="99" t="s">
        <v>246</v>
      </c>
      <c r="C175" s="99" t="s">
        <v>1145</v>
      </c>
      <c r="D175" s="110">
        <v>26234599.5</v>
      </c>
      <c r="E175" s="110">
        <v>16016796.75</v>
      </c>
      <c r="F175" s="110">
        <v>1463254</v>
      </c>
      <c r="G175" s="110">
        <v>0</v>
      </c>
      <c r="H175" s="110">
        <v>2977037.25</v>
      </c>
      <c r="I175" s="110">
        <v>9223347.6199999992</v>
      </c>
      <c r="J175" s="110">
        <v>1217625.29</v>
      </c>
      <c r="K175" s="110">
        <v>283229.5</v>
      </c>
      <c r="L175" s="110">
        <v>0</v>
      </c>
      <c r="M175" s="110">
        <v>71385.5</v>
      </c>
      <c r="N175" s="110">
        <f t="shared" si="10"/>
        <v>71385.5</v>
      </c>
      <c r="O175" s="111">
        <v>34639389.849999994</v>
      </c>
      <c r="P175" s="112">
        <v>85327552.179999992</v>
      </c>
      <c r="Q175" s="109">
        <f t="shared" si="11"/>
        <v>0.4</v>
      </c>
      <c r="S175" s="109">
        <f t="shared" si="12"/>
        <v>46691687.5</v>
      </c>
      <c r="T175" s="109">
        <f t="shared" si="13"/>
        <v>10795587.91</v>
      </c>
      <c r="U175" s="109">
        <f t="shared" si="14"/>
        <v>57487275.409999996</v>
      </c>
    </row>
    <row r="176" spans="1:21" x14ac:dyDescent="0.6">
      <c r="A176" s="108">
        <f>COUNTA($B$4:B176)</f>
        <v>173</v>
      </c>
      <c r="B176" s="99" t="s">
        <v>247</v>
      </c>
      <c r="C176" s="99" t="s">
        <v>1146</v>
      </c>
      <c r="D176" s="110">
        <v>43632868.979999997</v>
      </c>
      <c r="E176" s="110">
        <v>8463635.5</v>
      </c>
      <c r="F176" s="110">
        <v>1627865</v>
      </c>
      <c r="G176" s="110">
        <v>43989</v>
      </c>
      <c r="H176" s="110">
        <v>4067139</v>
      </c>
      <c r="I176" s="110">
        <v>34053865</v>
      </c>
      <c r="J176" s="110">
        <v>4806173</v>
      </c>
      <c r="K176" s="110">
        <v>1023994</v>
      </c>
      <c r="L176" s="110">
        <v>8802</v>
      </c>
      <c r="M176" s="110">
        <v>1100093</v>
      </c>
      <c r="N176" s="110">
        <f t="shared" si="10"/>
        <v>1108895</v>
      </c>
      <c r="O176" s="111">
        <v>69232853.799999982</v>
      </c>
      <c r="P176" s="112">
        <v>138498447.56999999</v>
      </c>
      <c r="Q176" s="109">
        <f t="shared" si="11"/>
        <v>0.49</v>
      </c>
      <c r="S176" s="109">
        <f t="shared" si="12"/>
        <v>57835497.479999997</v>
      </c>
      <c r="T176" s="109">
        <f t="shared" si="13"/>
        <v>40992927</v>
      </c>
      <c r="U176" s="109">
        <f t="shared" si="14"/>
        <v>98828424.479999989</v>
      </c>
    </row>
    <row r="177" spans="1:21" x14ac:dyDescent="0.6">
      <c r="A177" s="108">
        <f>COUNTA($B$4:B177)</f>
        <v>174</v>
      </c>
      <c r="B177" s="99" t="s">
        <v>248</v>
      </c>
      <c r="C177" s="99" t="s">
        <v>1147</v>
      </c>
      <c r="D177" s="110">
        <v>46356130.369999997</v>
      </c>
      <c r="E177" s="110">
        <v>6278570</v>
      </c>
      <c r="F177" s="110">
        <v>2591649.75</v>
      </c>
      <c r="G177" s="110">
        <v>57895</v>
      </c>
      <c r="H177" s="110">
        <v>14640513.48</v>
      </c>
      <c r="I177" s="110">
        <v>23132057.600000001</v>
      </c>
      <c r="J177" s="110">
        <v>2238860.04</v>
      </c>
      <c r="K177" s="110">
        <v>1144976.3999999999</v>
      </c>
      <c r="L177" s="110">
        <v>0</v>
      </c>
      <c r="M177" s="110">
        <v>1813444.58</v>
      </c>
      <c r="N177" s="110">
        <f t="shared" si="10"/>
        <v>1813444.58</v>
      </c>
      <c r="O177" s="111">
        <v>52942188.229999997</v>
      </c>
      <c r="P177" s="112">
        <v>122887169.40000001</v>
      </c>
      <c r="Q177" s="109">
        <f t="shared" si="11"/>
        <v>0.43</v>
      </c>
      <c r="S177" s="109">
        <f t="shared" si="12"/>
        <v>69924758.599999994</v>
      </c>
      <c r="T177" s="109">
        <f t="shared" si="13"/>
        <v>28329338.619999997</v>
      </c>
      <c r="U177" s="109">
        <f t="shared" si="14"/>
        <v>98254097.219999999</v>
      </c>
    </row>
    <row r="178" spans="1:21" x14ac:dyDescent="0.6">
      <c r="A178" s="108">
        <f>COUNTA($B$4:B178)</f>
        <v>175</v>
      </c>
      <c r="B178" s="99" t="s">
        <v>249</v>
      </c>
      <c r="C178" s="99" t="s">
        <v>1148</v>
      </c>
      <c r="D178" s="110">
        <v>48301769.119999997</v>
      </c>
      <c r="E178" s="110">
        <v>10765308.449999999</v>
      </c>
      <c r="F178" s="110">
        <v>3423019.85</v>
      </c>
      <c r="G178" s="110">
        <v>95475.9</v>
      </c>
      <c r="H178" s="110">
        <v>5069406.01</v>
      </c>
      <c r="I178" s="110">
        <v>40147477.119999997</v>
      </c>
      <c r="J178" s="110">
        <v>5007379.68</v>
      </c>
      <c r="K178" s="110">
        <v>2662804.62</v>
      </c>
      <c r="L178" s="110">
        <v>0</v>
      </c>
      <c r="M178" s="110">
        <v>2927381.71</v>
      </c>
      <c r="N178" s="110">
        <f t="shared" si="10"/>
        <v>2927381.71</v>
      </c>
      <c r="O178" s="111">
        <v>81628170.379999995</v>
      </c>
      <c r="P178" s="112">
        <v>174574015.01999998</v>
      </c>
      <c r="Q178" s="109">
        <f t="shared" si="11"/>
        <v>0.46</v>
      </c>
      <c r="S178" s="109">
        <f t="shared" si="12"/>
        <v>67654979.329999998</v>
      </c>
      <c r="T178" s="109">
        <f t="shared" si="13"/>
        <v>50745043.129999995</v>
      </c>
      <c r="U178" s="109">
        <f t="shared" si="14"/>
        <v>118400022.45999999</v>
      </c>
    </row>
    <row r="179" spans="1:21" x14ac:dyDescent="0.6">
      <c r="A179" s="108">
        <f>COUNTA($B$4:B179)</f>
        <v>176</v>
      </c>
      <c r="B179" s="99" t="s">
        <v>250</v>
      </c>
      <c r="C179" s="99" t="s">
        <v>1149</v>
      </c>
      <c r="D179" s="110">
        <v>26443804.199999999</v>
      </c>
      <c r="E179" s="110">
        <v>6174958.2300000004</v>
      </c>
      <c r="F179" s="110">
        <v>1297787.1399999999</v>
      </c>
      <c r="G179" s="110">
        <v>56983.75</v>
      </c>
      <c r="H179" s="110">
        <v>745593.91</v>
      </c>
      <c r="I179" s="110">
        <v>10672885.869999999</v>
      </c>
      <c r="J179" s="110">
        <v>1053337.25</v>
      </c>
      <c r="K179" s="110">
        <v>512815</v>
      </c>
      <c r="L179" s="110">
        <v>6815.25</v>
      </c>
      <c r="M179" s="110">
        <v>323993.65999999997</v>
      </c>
      <c r="N179" s="110">
        <f t="shared" si="10"/>
        <v>330808.90999999997</v>
      </c>
      <c r="O179" s="111">
        <v>34525847.020000003</v>
      </c>
      <c r="P179" s="112">
        <v>73723092.730000004</v>
      </c>
      <c r="Q179" s="109">
        <f t="shared" si="11"/>
        <v>0.46</v>
      </c>
      <c r="S179" s="109">
        <f t="shared" si="12"/>
        <v>34719127.229999997</v>
      </c>
      <c r="T179" s="109">
        <f t="shared" si="13"/>
        <v>12569847.029999999</v>
      </c>
      <c r="U179" s="109">
        <f t="shared" si="14"/>
        <v>47288974.259999998</v>
      </c>
    </row>
    <row r="180" spans="1:21" x14ac:dyDescent="0.6">
      <c r="A180" s="108">
        <f>COUNTA($B$4:B180)</f>
        <v>177</v>
      </c>
      <c r="B180" s="99" t="s">
        <v>251</v>
      </c>
      <c r="C180" s="99" t="s">
        <v>1150</v>
      </c>
      <c r="D180" s="110">
        <v>70056698.549999997</v>
      </c>
      <c r="E180" s="110">
        <v>13042886.5</v>
      </c>
      <c r="F180" s="110">
        <v>3854887.79</v>
      </c>
      <c r="G180" s="110">
        <v>70205.649999999994</v>
      </c>
      <c r="H180" s="110">
        <v>4853217.58</v>
      </c>
      <c r="I180" s="110">
        <v>48885893.82</v>
      </c>
      <c r="J180" s="110">
        <v>4673344.08</v>
      </c>
      <c r="K180" s="110">
        <v>1524395.65</v>
      </c>
      <c r="L180" s="110">
        <v>0</v>
      </c>
      <c r="M180" s="110">
        <v>2701962.2</v>
      </c>
      <c r="N180" s="110">
        <f t="shared" si="10"/>
        <v>2701962.2</v>
      </c>
      <c r="O180" s="111">
        <v>102432334.47</v>
      </c>
      <c r="P180" s="112">
        <v>204121384.94999999</v>
      </c>
      <c r="Q180" s="109">
        <f t="shared" si="11"/>
        <v>0.5</v>
      </c>
      <c r="S180" s="109">
        <f t="shared" si="12"/>
        <v>91877896.070000008</v>
      </c>
      <c r="T180" s="109">
        <f t="shared" si="13"/>
        <v>57785595.75</v>
      </c>
      <c r="U180" s="109">
        <f t="shared" si="14"/>
        <v>149663491.81999999</v>
      </c>
    </row>
    <row r="181" spans="1:21" x14ac:dyDescent="0.6">
      <c r="A181" s="108">
        <f>COUNTA($B$4:B181)</f>
        <v>178</v>
      </c>
      <c r="B181" s="99" t="s">
        <v>252</v>
      </c>
      <c r="C181" s="99" t="s">
        <v>1151</v>
      </c>
      <c r="D181" s="110">
        <v>48379563.229999997</v>
      </c>
      <c r="E181" s="110">
        <v>7784616.2000000002</v>
      </c>
      <c r="F181" s="110">
        <v>1665960.55</v>
      </c>
      <c r="G181" s="110">
        <v>260579.3</v>
      </c>
      <c r="H181" s="110">
        <v>2924286.69</v>
      </c>
      <c r="I181" s="110">
        <v>28667950</v>
      </c>
      <c r="J181" s="110">
        <v>3886984</v>
      </c>
      <c r="K181" s="110">
        <v>981983.95</v>
      </c>
      <c r="L181" s="110">
        <v>0</v>
      </c>
      <c r="M181" s="110">
        <v>901681</v>
      </c>
      <c r="N181" s="110">
        <f t="shared" si="10"/>
        <v>901681</v>
      </c>
      <c r="O181" s="111">
        <v>67915944.549999982</v>
      </c>
      <c r="P181" s="112">
        <v>129432394.48999998</v>
      </c>
      <c r="Q181" s="109">
        <f t="shared" si="11"/>
        <v>0.52</v>
      </c>
      <c r="S181" s="109">
        <f t="shared" si="12"/>
        <v>61015005.969999991</v>
      </c>
      <c r="T181" s="109">
        <f t="shared" si="13"/>
        <v>34438598.950000003</v>
      </c>
      <c r="U181" s="109">
        <f t="shared" si="14"/>
        <v>95453604.919999987</v>
      </c>
    </row>
    <row r="182" spans="1:21" x14ac:dyDescent="0.6">
      <c r="A182" s="108">
        <f>COUNTA($B$4:B182)</f>
        <v>179</v>
      </c>
      <c r="B182" s="99" t="s">
        <v>253</v>
      </c>
      <c r="C182" s="99" t="s">
        <v>1152</v>
      </c>
      <c r="D182" s="110">
        <v>41919103.299999997</v>
      </c>
      <c r="E182" s="110">
        <v>5264558.05</v>
      </c>
      <c r="F182" s="110">
        <v>1134888.55</v>
      </c>
      <c r="G182" s="110">
        <v>19332.5</v>
      </c>
      <c r="H182" s="110">
        <v>2252863.65</v>
      </c>
      <c r="I182" s="110">
        <v>21435903.390000001</v>
      </c>
      <c r="J182" s="110">
        <v>2115413.02</v>
      </c>
      <c r="K182" s="110">
        <v>510740</v>
      </c>
      <c r="L182" s="110">
        <v>1065.5</v>
      </c>
      <c r="M182" s="110">
        <v>841970.5</v>
      </c>
      <c r="N182" s="110">
        <f t="shared" si="10"/>
        <v>843036</v>
      </c>
      <c r="O182" s="111">
        <v>78373732.25999999</v>
      </c>
      <c r="P182" s="112">
        <v>134758977.91</v>
      </c>
      <c r="Q182" s="109">
        <f t="shared" si="11"/>
        <v>0.57999999999999996</v>
      </c>
      <c r="S182" s="109">
        <f t="shared" si="12"/>
        <v>50590746.04999999</v>
      </c>
      <c r="T182" s="109">
        <f t="shared" si="13"/>
        <v>24905092.41</v>
      </c>
      <c r="U182" s="109">
        <f t="shared" si="14"/>
        <v>75495838.459999993</v>
      </c>
    </row>
    <row r="183" spans="1:21" x14ac:dyDescent="0.6">
      <c r="A183" s="108">
        <f>COUNTA($B$4:B183)</f>
        <v>180</v>
      </c>
      <c r="B183" s="99" t="s">
        <v>254</v>
      </c>
      <c r="C183" s="99" t="s">
        <v>1153</v>
      </c>
      <c r="D183" s="110">
        <v>34032004.25</v>
      </c>
      <c r="E183" s="110">
        <v>8397591.9000000004</v>
      </c>
      <c r="F183" s="110">
        <v>2745247.63</v>
      </c>
      <c r="G183" s="110">
        <v>78119.5</v>
      </c>
      <c r="H183" s="110">
        <v>4872235.74</v>
      </c>
      <c r="I183" s="110">
        <v>18721953.91</v>
      </c>
      <c r="J183" s="110">
        <v>1752628</v>
      </c>
      <c r="K183" s="110">
        <v>1242552.33</v>
      </c>
      <c r="L183" s="110">
        <v>5047.25</v>
      </c>
      <c r="M183" s="110">
        <v>228124.94</v>
      </c>
      <c r="N183" s="110">
        <f t="shared" si="10"/>
        <v>233172.19</v>
      </c>
      <c r="O183" s="111">
        <v>57186003.189999998</v>
      </c>
      <c r="P183" s="112">
        <v>108325606.38</v>
      </c>
      <c r="Q183" s="109">
        <f t="shared" si="11"/>
        <v>0.52</v>
      </c>
      <c r="S183" s="109">
        <f t="shared" si="12"/>
        <v>50125199.020000003</v>
      </c>
      <c r="T183" s="109">
        <f t="shared" si="13"/>
        <v>21950306.430000003</v>
      </c>
      <c r="U183" s="109">
        <f t="shared" si="14"/>
        <v>72075505.450000003</v>
      </c>
    </row>
    <row r="184" spans="1:21" x14ac:dyDescent="0.6">
      <c r="A184" s="108">
        <f>COUNTA($B$4:B184)</f>
        <v>181</v>
      </c>
      <c r="B184" s="99" t="s">
        <v>255</v>
      </c>
      <c r="C184" s="99" t="s">
        <v>1154</v>
      </c>
      <c r="D184" s="110">
        <v>73920407.299999997</v>
      </c>
      <c r="E184" s="110">
        <v>13034166.939999999</v>
      </c>
      <c r="F184" s="110">
        <v>3233994.9</v>
      </c>
      <c r="G184" s="110">
        <v>120717.03</v>
      </c>
      <c r="H184" s="110">
        <v>4825702.04</v>
      </c>
      <c r="I184" s="110">
        <v>54280479.149999999</v>
      </c>
      <c r="J184" s="110">
        <v>5538112.29</v>
      </c>
      <c r="K184" s="110">
        <v>1672081.68</v>
      </c>
      <c r="L184" s="110">
        <v>0</v>
      </c>
      <c r="M184" s="110">
        <v>3514883.24</v>
      </c>
      <c r="N184" s="110">
        <f t="shared" si="10"/>
        <v>3514883.24</v>
      </c>
      <c r="O184" s="111">
        <v>98855812.279999986</v>
      </c>
      <c r="P184" s="112">
        <v>200808565.34999996</v>
      </c>
      <c r="Q184" s="109">
        <f t="shared" si="11"/>
        <v>0.49</v>
      </c>
      <c r="S184" s="109">
        <f t="shared" si="12"/>
        <v>95134988.210000008</v>
      </c>
      <c r="T184" s="109">
        <f t="shared" si="13"/>
        <v>65005556.359999999</v>
      </c>
      <c r="U184" s="109">
        <f t="shared" si="14"/>
        <v>160140544.56999999</v>
      </c>
    </row>
    <row r="185" spans="1:21" x14ac:dyDescent="0.6">
      <c r="A185" s="108">
        <f>COUNTA($B$4:B185)</f>
        <v>182</v>
      </c>
      <c r="B185" s="99" t="s">
        <v>256</v>
      </c>
      <c r="C185" s="99" t="s">
        <v>1155</v>
      </c>
      <c r="D185" s="110">
        <v>25422288.850000001</v>
      </c>
      <c r="E185" s="110">
        <v>4146088.6</v>
      </c>
      <c r="F185" s="110">
        <v>3514025.19</v>
      </c>
      <c r="G185" s="110">
        <v>81929.100000000006</v>
      </c>
      <c r="H185" s="110">
        <v>1925703.45</v>
      </c>
      <c r="I185" s="110">
        <v>10756518.210000001</v>
      </c>
      <c r="J185" s="110">
        <v>1387888.67</v>
      </c>
      <c r="K185" s="110">
        <v>476565.75</v>
      </c>
      <c r="L185" s="110">
        <v>12862.3</v>
      </c>
      <c r="M185" s="110">
        <v>935726</v>
      </c>
      <c r="N185" s="110">
        <f t="shared" si="10"/>
        <v>948588.3</v>
      </c>
      <c r="O185" s="111">
        <v>42144961.850000001</v>
      </c>
      <c r="P185" s="112">
        <v>88624330.629999995</v>
      </c>
      <c r="Q185" s="109">
        <f t="shared" si="11"/>
        <v>0.47</v>
      </c>
      <c r="S185" s="109">
        <f t="shared" si="12"/>
        <v>35090035.190000005</v>
      </c>
      <c r="T185" s="109">
        <f t="shared" si="13"/>
        <v>13569560.930000002</v>
      </c>
      <c r="U185" s="109">
        <f t="shared" si="14"/>
        <v>48659596.120000005</v>
      </c>
    </row>
    <row r="186" spans="1:21" x14ac:dyDescent="0.6">
      <c r="A186" s="108">
        <f>COUNTA($B$4:B186)</f>
        <v>183</v>
      </c>
      <c r="B186" s="99" t="s">
        <v>257</v>
      </c>
      <c r="C186" s="99" t="s">
        <v>1156</v>
      </c>
      <c r="D186" s="110">
        <v>41586341.590000004</v>
      </c>
      <c r="E186" s="110">
        <v>2930485.79</v>
      </c>
      <c r="F186" s="110">
        <v>1302007.01</v>
      </c>
      <c r="G186" s="110">
        <v>13053</v>
      </c>
      <c r="H186" s="110">
        <v>19139193</v>
      </c>
      <c r="I186" s="110">
        <v>8856918.5</v>
      </c>
      <c r="J186" s="110">
        <v>470151.47</v>
      </c>
      <c r="K186" s="110">
        <v>194723.01</v>
      </c>
      <c r="L186" s="110">
        <v>0</v>
      </c>
      <c r="M186" s="110">
        <v>262822</v>
      </c>
      <c r="N186" s="110">
        <f t="shared" si="10"/>
        <v>262822</v>
      </c>
      <c r="O186" s="111">
        <v>58089460.580000006</v>
      </c>
      <c r="P186" s="112">
        <v>105798136.02000001</v>
      </c>
      <c r="Q186" s="109">
        <f t="shared" si="11"/>
        <v>0.54</v>
      </c>
      <c r="S186" s="109">
        <f t="shared" si="12"/>
        <v>64971080.390000001</v>
      </c>
      <c r="T186" s="109">
        <f t="shared" si="13"/>
        <v>9784614.9800000004</v>
      </c>
      <c r="U186" s="109">
        <f t="shared" si="14"/>
        <v>74755695.370000005</v>
      </c>
    </row>
    <row r="187" spans="1:21" x14ac:dyDescent="0.6">
      <c r="A187" s="108">
        <f>COUNTA($B$4:B187)</f>
        <v>184</v>
      </c>
      <c r="B187" s="99" t="s">
        <v>258</v>
      </c>
      <c r="C187" s="99" t="s">
        <v>1157</v>
      </c>
      <c r="D187" s="110">
        <v>24135305</v>
      </c>
      <c r="E187" s="110">
        <v>1649828</v>
      </c>
      <c r="F187" s="110">
        <v>418647</v>
      </c>
      <c r="G187" s="110">
        <v>3834</v>
      </c>
      <c r="H187" s="110">
        <v>2659048</v>
      </c>
      <c r="I187" s="110">
        <v>2700178</v>
      </c>
      <c r="J187" s="110">
        <v>132317</v>
      </c>
      <c r="K187" s="110">
        <v>56906</v>
      </c>
      <c r="L187" s="110">
        <v>0</v>
      </c>
      <c r="M187" s="110">
        <v>22320</v>
      </c>
      <c r="N187" s="110">
        <f t="shared" si="10"/>
        <v>22320</v>
      </c>
      <c r="O187" s="111">
        <v>46869355.590000004</v>
      </c>
      <c r="P187" s="112">
        <v>63659231.330000006</v>
      </c>
      <c r="Q187" s="109">
        <f t="shared" si="11"/>
        <v>0.73</v>
      </c>
      <c r="S187" s="109">
        <f t="shared" si="12"/>
        <v>28866662</v>
      </c>
      <c r="T187" s="109">
        <f t="shared" si="13"/>
        <v>2911721</v>
      </c>
      <c r="U187" s="109">
        <f t="shared" si="14"/>
        <v>31778383</v>
      </c>
    </row>
    <row r="188" spans="1:21" x14ac:dyDescent="0.6">
      <c r="A188" s="108">
        <f>COUNTA($B$4:B188)</f>
        <v>185</v>
      </c>
      <c r="B188" s="99" t="s">
        <v>259</v>
      </c>
      <c r="C188" s="99" t="s">
        <v>1158</v>
      </c>
      <c r="D188" s="110">
        <v>186285804.24000001</v>
      </c>
      <c r="E188" s="110">
        <v>118693563.13</v>
      </c>
      <c r="F188" s="110">
        <v>36183023.119999997</v>
      </c>
      <c r="G188" s="110">
        <v>273706.92</v>
      </c>
      <c r="H188" s="110">
        <v>26948734.27</v>
      </c>
      <c r="I188" s="110">
        <v>404029304.56999999</v>
      </c>
      <c r="J188" s="110">
        <v>74214769.359999999</v>
      </c>
      <c r="K188" s="110">
        <v>65505385.670000002</v>
      </c>
      <c r="L188" s="110">
        <v>331916.63</v>
      </c>
      <c r="M188" s="110">
        <v>35542556.009999998</v>
      </c>
      <c r="N188" s="110">
        <f t="shared" si="10"/>
        <v>35874472.640000001</v>
      </c>
      <c r="O188" s="111">
        <v>272838236.99999994</v>
      </c>
      <c r="P188" s="112">
        <v>886659231.44000006</v>
      </c>
      <c r="Q188" s="109">
        <f t="shared" si="11"/>
        <v>0.3</v>
      </c>
      <c r="S188" s="109">
        <f t="shared" si="12"/>
        <v>368384831.68000001</v>
      </c>
      <c r="T188" s="109">
        <f t="shared" si="13"/>
        <v>579623932.24000001</v>
      </c>
      <c r="U188" s="109">
        <f t="shared" si="14"/>
        <v>948008763.92000008</v>
      </c>
    </row>
    <row r="189" spans="1:21" x14ac:dyDescent="0.6">
      <c r="A189" s="108">
        <f>COUNTA($B$4:B189)</f>
        <v>186</v>
      </c>
      <c r="B189" s="99" t="s">
        <v>260</v>
      </c>
      <c r="C189" s="99" t="s">
        <v>1159</v>
      </c>
      <c r="D189" s="110">
        <v>23507614.57</v>
      </c>
      <c r="E189" s="110">
        <v>4563097.21</v>
      </c>
      <c r="F189" s="110">
        <v>1185090</v>
      </c>
      <c r="G189" s="110">
        <v>8163</v>
      </c>
      <c r="H189" s="110">
        <v>2100284</v>
      </c>
      <c r="I189" s="110">
        <v>17513914.25</v>
      </c>
      <c r="J189" s="110">
        <v>2096467.86</v>
      </c>
      <c r="K189" s="110">
        <v>685884.73</v>
      </c>
      <c r="L189" s="110">
        <v>0</v>
      </c>
      <c r="M189" s="110">
        <v>779604</v>
      </c>
      <c r="N189" s="110">
        <f t="shared" si="10"/>
        <v>779604</v>
      </c>
      <c r="O189" s="111">
        <v>33085747.07</v>
      </c>
      <c r="P189" s="112">
        <v>69810012.840000004</v>
      </c>
      <c r="Q189" s="109">
        <f t="shared" si="11"/>
        <v>0.47</v>
      </c>
      <c r="S189" s="109">
        <f t="shared" si="12"/>
        <v>31364248.780000001</v>
      </c>
      <c r="T189" s="109">
        <f t="shared" si="13"/>
        <v>21075870.84</v>
      </c>
      <c r="U189" s="109">
        <f t="shared" si="14"/>
        <v>52440119.620000005</v>
      </c>
    </row>
    <row r="190" spans="1:21" x14ac:dyDescent="0.6">
      <c r="A190" s="108">
        <f>COUNTA($B$4:B190)</f>
        <v>187</v>
      </c>
      <c r="B190" s="99" t="s">
        <v>261</v>
      </c>
      <c r="C190" s="99" t="s">
        <v>1160</v>
      </c>
      <c r="D190" s="110">
        <v>26940068</v>
      </c>
      <c r="E190" s="110">
        <v>3588063.28</v>
      </c>
      <c r="F190" s="110">
        <v>1235070.45</v>
      </c>
      <c r="G190" s="110">
        <v>63493.25</v>
      </c>
      <c r="H190" s="110">
        <v>1402851.6400000001</v>
      </c>
      <c r="I190" s="110">
        <v>9063829.4800000004</v>
      </c>
      <c r="J190" s="110">
        <v>606695.37</v>
      </c>
      <c r="K190" s="110">
        <v>563799.84</v>
      </c>
      <c r="L190" s="110">
        <v>18191.75</v>
      </c>
      <c r="M190" s="110">
        <v>636128.4</v>
      </c>
      <c r="N190" s="110">
        <f t="shared" si="10"/>
        <v>654320.15</v>
      </c>
      <c r="O190" s="111">
        <v>39774607.150000006</v>
      </c>
      <c r="P190" s="112">
        <v>80029795.070000008</v>
      </c>
      <c r="Q190" s="109">
        <f t="shared" si="11"/>
        <v>0.49</v>
      </c>
      <c r="S190" s="109">
        <f t="shared" si="12"/>
        <v>33229546.620000001</v>
      </c>
      <c r="T190" s="109">
        <f t="shared" si="13"/>
        <v>10888644.84</v>
      </c>
      <c r="U190" s="109">
        <f t="shared" si="14"/>
        <v>44118191.460000001</v>
      </c>
    </row>
    <row r="191" spans="1:21" x14ac:dyDescent="0.6">
      <c r="A191" s="108">
        <f>COUNTA($B$4:B191)</f>
        <v>188</v>
      </c>
      <c r="B191" s="99" t="s">
        <v>262</v>
      </c>
      <c r="C191" s="99" t="s">
        <v>1161</v>
      </c>
      <c r="D191" s="110">
        <v>68567583.769999996</v>
      </c>
      <c r="E191" s="110">
        <v>26787550.390000001</v>
      </c>
      <c r="F191" s="110">
        <v>3932560.78</v>
      </c>
      <c r="G191" s="110">
        <v>71434.25</v>
      </c>
      <c r="H191" s="110">
        <v>5525877.25</v>
      </c>
      <c r="I191" s="110">
        <v>86732467.189999998</v>
      </c>
      <c r="J191" s="110">
        <v>14077754.15</v>
      </c>
      <c r="K191" s="110">
        <v>2662798.2999999998</v>
      </c>
      <c r="L191" s="110">
        <v>38367.75</v>
      </c>
      <c r="M191" s="110">
        <v>5848462.7400000002</v>
      </c>
      <c r="N191" s="110">
        <f t="shared" si="10"/>
        <v>5886830.4900000002</v>
      </c>
      <c r="O191" s="111">
        <v>103090175.46999997</v>
      </c>
      <c r="P191" s="112">
        <v>224242294.50999996</v>
      </c>
      <c r="Q191" s="109">
        <f t="shared" si="11"/>
        <v>0.45</v>
      </c>
      <c r="S191" s="109">
        <f t="shared" si="12"/>
        <v>104885006.44</v>
      </c>
      <c r="T191" s="109">
        <f t="shared" si="13"/>
        <v>109359850.13</v>
      </c>
      <c r="U191" s="109">
        <f t="shared" si="14"/>
        <v>214244856.56999999</v>
      </c>
    </row>
    <row r="192" spans="1:21" x14ac:dyDescent="0.6">
      <c r="A192" s="108">
        <f>COUNTA($B$4:B192)</f>
        <v>189</v>
      </c>
      <c r="B192" s="99" t="s">
        <v>263</v>
      </c>
      <c r="C192" s="99" t="s">
        <v>1162</v>
      </c>
      <c r="D192" s="110">
        <v>38766510.380000003</v>
      </c>
      <c r="E192" s="110">
        <v>7175683.3399999999</v>
      </c>
      <c r="F192" s="110">
        <v>1493886.49</v>
      </c>
      <c r="G192" s="110">
        <v>37484</v>
      </c>
      <c r="H192" s="110">
        <v>2886673.25</v>
      </c>
      <c r="I192" s="110">
        <v>17985484.75</v>
      </c>
      <c r="J192" s="110">
        <v>1832251</v>
      </c>
      <c r="K192" s="110">
        <v>469580.52</v>
      </c>
      <c r="L192" s="110">
        <v>0</v>
      </c>
      <c r="M192" s="110">
        <v>1223118</v>
      </c>
      <c r="N192" s="110">
        <f t="shared" si="10"/>
        <v>1223118</v>
      </c>
      <c r="O192" s="111">
        <v>41773664.240000002</v>
      </c>
      <c r="P192" s="112">
        <v>91390936.540000007</v>
      </c>
      <c r="Q192" s="109">
        <f t="shared" si="11"/>
        <v>0.45</v>
      </c>
      <c r="S192" s="109">
        <f t="shared" si="12"/>
        <v>50360237.460000001</v>
      </c>
      <c r="T192" s="109">
        <f t="shared" si="13"/>
        <v>21510434.27</v>
      </c>
      <c r="U192" s="109">
        <f t="shared" si="14"/>
        <v>71870671.730000004</v>
      </c>
    </row>
    <row r="193" spans="1:21" x14ac:dyDescent="0.6">
      <c r="A193" s="108">
        <f>COUNTA($B$4:B193)</f>
        <v>190</v>
      </c>
      <c r="B193" s="99" t="s">
        <v>264</v>
      </c>
      <c r="C193" s="99" t="s">
        <v>1163</v>
      </c>
      <c r="D193" s="110">
        <v>33514255.75</v>
      </c>
      <c r="E193" s="110">
        <v>10135342.5</v>
      </c>
      <c r="F193" s="110">
        <v>1341740.25</v>
      </c>
      <c r="G193" s="110">
        <v>78086</v>
      </c>
      <c r="H193" s="110">
        <v>1979685.52</v>
      </c>
      <c r="I193" s="110">
        <v>15898868.75</v>
      </c>
      <c r="J193" s="110">
        <v>1977172.68</v>
      </c>
      <c r="K193" s="110">
        <v>562879.25</v>
      </c>
      <c r="L193" s="110">
        <v>62739</v>
      </c>
      <c r="M193" s="110">
        <v>805044</v>
      </c>
      <c r="N193" s="110">
        <f t="shared" si="10"/>
        <v>867783</v>
      </c>
      <c r="O193" s="111">
        <v>35858364.82</v>
      </c>
      <c r="P193" s="112">
        <v>84416712.150000006</v>
      </c>
      <c r="Q193" s="109">
        <f t="shared" si="11"/>
        <v>0.42</v>
      </c>
      <c r="S193" s="109">
        <f t="shared" si="12"/>
        <v>47049110.020000003</v>
      </c>
      <c r="T193" s="109">
        <f t="shared" si="13"/>
        <v>19306703.68</v>
      </c>
      <c r="U193" s="109">
        <f t="shared" si="14"/>
        <v>66355813.700000003</v>
      </c>
    </row>
    <row r="194" spans="1:21" x14ac:dyDescent="0.6">
      <c r="A194" s="108">
        <f>COUNTA($B$4:B194)</f>
        <v>191</v>
      </c>
      <c r="B194" s="99" t="s">
        <v>265</v>
      </c>
      <c r="C194" s="99" t="s">
        <v>1164</v>
      </c>
      <c r="D194" s="110">
        <v>26968530.109999999</v>
      </c>
      <c r="E194" s="110">
        <v>6439706.0300000003</v>
      </c>
      <c r="F194" s="110">
        <v>1432904.84</v>
      </c>
      <c r="G194" s="110">
        <v>3420</v>
      </c>
      <c r="H194" s="110">
        <v>3657857.75</v>
      </c>
      <c r="I194" s="110">
        <v>15236620.949999999</v>
      </c>
      <c r="J194" s="110">
        <v>1365796.75</v>
      </c>
      <c r="K194" s="110">
        <v>664639.94999999995</v>
      </c>
      <c r="L194" s="110">
        <v>4796</v>
      </c>
      <c r="M194" s="110">
        <v>909540.69</v>
      </c>
      <c r="N194" s="110">
        <f t="shared" si="10"/>
        <v>914336.69</v>
      </c>
      <c r="O194" s="111">
        <v>35436653.68</v>
      </c>
      <c r="P194" s="112">
        <v>80956306.909999996</v>
      </c>
      <c r="Q194" s="109">
        <f t="shared" si="11"/>
        <v>0.43</v>
      </c>
      <c r="S194" s="109">
        <f t="shared" si="12"/>
        <v>38502418.730000004</v>
      </c>
      <c r="T194" s="109">
        <f t="shared" si="13"/>
        <v>18181394.34</v>
      </c>
      <c r="U194" s="109">
        <f t="shared" si="14"/>
        <v>56683813.070000008</v>
      </c>
    </row>
    <row r="195" spans="1:21" x14ac:dyDescent="0.6">
      <c r="A195" s="108">
        <f>COUNTA($B$4:B195)</f>
        <v>192</v>
      </c>
      <c r="B195" s="99" t="s">
        <v>266</v>
      </c>
      <c r="C195" s="99" t="s">
        <v>1165</v>
      </c>
      <c r="D195" s="110">
        <v>66110605.549999997</v>
      </c>
      <c r="E195" s="110">
        <v>14245158.449999999</v>
      </c>
      <c r="F195" s="110">
        <v>4447340.3600000003</v>
      </c>
      <c r="G195" s="110">
        <v>79865</v>
      </c>
      <c r="H195" s="110">
        <v>6171402.25</v>
      </c>
      <c r="I195" s="110">
        <v>68278135.450000003</v>
      </c>
      <c r="J195" s="110">
        <v>17131177.899999999</v>
      </c>
      <c r="K195" s="110">
        <v>2431683.75</v>
      </c>
      <c r="L195" s="110">
        <v>9024</v>
      </c>
      <c r="M195" s="110">
        <v>8700288</v>
      </c>
      <c r="N195" s="110">
        <f t="shared" si="10"/>
        <v>8709312</v>
      </c>
      <c r="O195" s="111">
        <v>86948001.620000005</v>
      </c>
      <c r="P195" s="112">
        <v>219206795.01999998</v>
      </c>
      <c r="Q195" s="109">
        <f t="shared" si="11"/>
        <v>0.39</v>
      </c>
      <c r="S195" s="109">
        <f t="shared" si="12"/>
        <v>91054371.609999999</v>
      </c>
      <c r="T195" s="109">
        <f t="shared" si="13"/>
        <v>96550309.099999994</v>
      </c>
      <c r="U195" s="109">
        <f t="shared" si="14"/>
        <v>187604680.70999998</v>
      </c>
    </row>
    <row r="196" spans="1:21" x14ac:dyDescent="0.6">
      <c r="A196" s="108">
        <f>COUNTA($B$4:B196)</f>
        <v>193</v>
      </c>
      <c r="B196" s="99" t="s">
        <v>267</v>
      </c>
      <c r="C196" s="99" t="s">
        <v>1166</v>
      </c>
      <c r="D196" s="110">
        <v>18058352.82</v>
      </c>
      <c r="E196" s="110">
        <v>2069452.54</v>
      </c>
      <c r="F196" s="110">
        <v>1232289.1200000001</v>
      </c>
      <c r="G196" s="110">
        <v>48353</v>
      </c>
      <c r="H196" s="110">
        <v>1819895.72</v>
      </c>
      <c r="I196" s="110">
        <v>10109221.91</v>
      </c>
      <c r="J196" s="110">
        <v>437213.56</v>
      </c>
      <c r="K196" s="110">
        <v>352737.81</v>
      </c>
      <c r="L196" s="110">
        <v>13907</v>
      </c>
      <c r="M196" s="110">
        <v>637576</v>
      </c>
      <c r="N196" s="110">
        <f t="shared" si="10"/>
        <v>651483</v>
      </c>
      <c r="O196" s="111">
        <v>31528497.210000001</v>
      </c>
      <c r="P196" s="112">
        <v>65920011.57</v>
      </c>
      <c r="Q196" s="109">
        <f t="shared" si="11"/>
        <v>0.47</v>
      </c>
      <c r="S196" s="109">
        <f t="shared" si="12"/>
        <v>23228343.199999999</v>
      </c>
      <c r="T196" s="109">
        <f t="shared" si="13"/>
        <v>11550656.280000001</v>
      </c>
      <c r="U196" s="109">
        <f t="shared" si="14"/>
        <v>34778999.480000004</v>
      </c>
    </row>
    <row r="197" spans="1:21" x14ac:dyDescent="0.6">
      <c r="A197" s="108">
        <f>COUNTA($B$4:B197)</f>
        <v>194</v>
      </c>
      <c r="B197" s="99" t="s">
        <v>268</v>
      </c>
      <c r="C197" s="99" t="s">
        <v>1167</v>
      </c>
      <c r="D197" s="110">
        <v>20689747.690000001</v>
      </c>
      <c r="E197" s="110">
        <v>3173607.25</v>
      </c>
      <c r="F197" s="110">
        <v>962563.9</v>
      </c>
      <c r="G197" s="110">
        <v>0</v>
      </c>
      <c r="H197" s="110">
        <v>1485890</v>
      </c>
      <c r="I197" s="110">
        <v>7464571.0199999996</v>
      </c>
      <c r="J197" s="110">
        <v>412040</v>
      </c>
      <c r="K197" s="110">
        <v>281350.55</v>
      </c>
      <c r="L197" s="110">
        <v>0</v>
      </c>
      <c r="M197" s="110">
        <v>263920.2</v>
      </c>
      <c r="N197" s="110">
        <f t="shared" ref="N197:N260" si="15">SUM(L197:M197)</f>
        <v>263920.2</v>
      </c>
      <c r="O197" s="111">
        <v>31569794.039999999</v>
      </c>
      <c r="P197" s="112">
        <v>48297502.469999999</v>
      </c>
      <c r="Q197" s="109">
        <f t="shared" ref="Q197:Q260" si="16">TRUNC(O197/P197,2)</f>
        <v>0.65</v>
      </c>
      <c r="S197" s="109">
        <f t="shared" ref="S197:S260" si="17">SUM(D197:H197)</f>
        <v>26311808.84</v>
      </c>
      <c r="T197" s="109">
        <f t="shared" ref="T197:T260" si="18">SUM(I197:M197)</f>
        <v>8421881.7699999996</v>
      </c>
      <c r="U197" s="109">
        <f t="shared" ref="U197:U260" si="19">SUM(S197:T197)</f>
        <v>34733690.609999999</v>
      </c>
    </row>
    <row r="198" spans="1:21" x14ac:dyDescent="0.6">
      <c r="A198" s="108">
        <f>COUNTA($B$4:B198)</f>
        <v>195</v>
      </c>
      <c r="B198" s="99" t="s">
        <v>269</v>
      </c>
      <c r="C198" s="99" t="s">
        <v>1168</v>
      </c>
      <c r="D198" s="110">
        <v>16348633.779999999</v>
      </c>
      <c r="E198" s="110">
        <v>1850278.55</v>
      </c>
      <c r="F198" s="110">
        <v>576170.56000000006</v>
      </c>
      <c r="G198" s="110">
        <v>1998</v>
      </c>
      <c r="H198" s="110">
        <v>1459724</v>
      </c>
      <c r="I198" s="110">
        <v>6874548</v>
      </c>
      <c r="J198" s="110">
        <v>234228</v>
      </c>
      <c r="K198" s="110">
        <v>146969.35</v>
      </c>
      <c r="L198" s="110">
        <v>0</v>
      </c>
      <c r="M198" s="110">
        <v>311646</v>
      </c>
      <c r="N198" s="110">
        <f t="shared" si="15"/>
        <v>311646</v>
      </c>
      <c r="O198" s="111">
        <v>24396106.93</v>
      </c>
      <c r="P198" s="112">
        <v>38071072.219999999</v>
      </c>
      <c r="Q198" s="109">
        <f t="shared" si="16"/>
        <v>0.64</v>
      </c>
      <c r="S198" s="109">
        <f t="shared" si="17"/>
        <v>20236804.889999997</v>
      </c>
      <c r="T198" s="109">
        <f t="shared" si="18"/>
        <v>7567391.3499999996</v>
      </c>
      <c r="U198" s="109">
        <f t="shared" si="19"/>
        <v>27804196.239999995</v>
      </c>
    </row>
    <row r="199" spans="1:21" x14ac:dyDescent="0.6">
      <c r="A199" s="108">
        <f>COUNTA($B$4:B199)</f>
        <v>196</v>
      </c>
      <c r="B199" s="99" t="s">
        <v>270</v>
      </c>
      <c r="C199" s="99" t="s">
        <v>1169</v>
      </c>
      <c r="D199" s="110">
        <v>12105030.689999999</v>
      </c>
      <c r="E199" s="110">
        <v>1644783.96</v>
      </c>
      <c r="F199" s="110">
        <v>683550.47</v>
      </c>
      <c r="G199" s="110">
        <v>0</v>
      </c>
      <c r="H199" s="110">
        <v>901870</v>
      </c>
      <c r="I199" s="110">
        <v>4744383.04</v>
      </c>
      <c r="J199" s="110">
        <v>301788.5</v>
      </c>
      <c r="K199" s="110">
        <v>163966.25</v>
      </c>
      <c r="L199" s="110">
        <v>0</v>
      </c>
      <c r="M199" s="110">
        <v>464300</v>
      </c>
      <c r="N199" s="110">
        <f t="shared" si="15"/>
        <v>464300</v>
      </c>
      <c r="O199" s="111">
        <v>23652438.969999999</v>
      </c>
      <c r="P199" s="112">
        <v>37758704.82</v>
      </c>
      <c r="Q199" s="109">
        <f t="shared" si="16"/>
        <v>0.62</v>
      </c>
      <c r="S199" s="109">
        <f t="shared" si="17"/>
        <v>15335235.119999999</v>
      </c>
      <c r="T199" s="109">
        <f t="shared" si="18"/>
        <v>5674437.79</v>
      </c>
      <c r="U199" s="109">
        <f t="shared" si="19"/>
        <v>21009672.91</v>
      </c>
    </row>
    <row r="200" spans="1:21" x14ac:dyDescent="0.6">
      <c r="A200" s="108">
        <f>COUNTA($B$4:B200)</f>
        <v>197</v>
      </c>
      <c r="B200" s="99" t="s">
        <v>271</v>
      </c>
      <c r="C200" s="99" t="s">
        <v>1170</v>
      </c>
      <c r="D200" s="110">
        <v>125267714.7</v>
      </c>
      <c r="E200" s="110">
        <v>78641533.049999997</v>
      </c>
      <c r="F200" s="110">
        <v>18006989.329999998</v>
      </c>
      <c r="G200" s="110">
        <v>219015</v>
      </c>
      <c r="H200" s="110">
        <v>9420819.9100000001</v>
      </c>
      <c r="I200" s="110">
        <v>265132405.18000001</v>
      </c>
      <c r="J200" s="110">
        <v>53212235</v>
      </c>
      <c r="K200" s="110">
        <v>26849322.23</v>
      </c>
      <c r="L200" s="110">
        <v>345448</v>
      </c>
      <c r="M200" s="110">
        <v>35169176.530000001</v>
      </c>
      <c r="N200" s="110">
        <f t="shared" si="15"/>
        <v>35514624.530000001</v>
      </c>
      <c r="O200" s="111">
        <v>175863677.32999998</v>
      </c>
      <c r="P200" s="112">
        <v>608501894.68000007</v>
      </c>
      <c r="Q200" s="109">
        <f t="shared" si="16"/>
        <v>0.28000000000000003</v>
      </c>
      <c r="S200" s="109">
        <f t="shared" si="17"/>
        <v>231556071.98999998</v>
      </c>
      <c r="T200" s="109">
        <f t="shared" si="18"/>
        <v>380708586.94000006</v>
      </c>
      <c r="U200" s="109">
        <f t="shared" si="19"/>
        <v>612264658.93000007</v>
      </c>
    </row>
    <row r="201" spans="1:21" x14ac:dyDescent="0.6">
      <c r="A201" s="108">
        <f>COUNTA($B$4:B201)</f>
        <v>198</v>
      </c>
      <c r="B201" s="99" t="s">
        <v>272</v>
      </c>
      <c r="C201" s="99" t="s">
        <v>1171</v>
      </c>
      <c r="D201" s="110">
        <v>30590085.780000001</v>
      </c>
      <c r="E201" s="110">
        <v>24647781.780000001</v>
      </c>
      <c r="F201" s="110">
        <v>1683058.9</v>
      </c>
      <c r="G201" s="110">
        <v>116059</v>
      </c>
      <c r="H201" s="110">
        <v>7362344.5</v>
      </c>
      <c r="I201" s="110">
        <v>20167510.52</v>
      </c>
      <c r="J201" s="110">
        <v>5682513.8799999999</v>
      </c>
      <c r="K201" s="110">
        <v>882157.4</v>
      </c>
      <c r="L201" s="110">
        <v>41502</v>
      </c>
      <c r="M201" s="110">
        <v>1922555.6600000001</v>
      </c>
      <c r="N201" s="110">
        <f t="shared" si="15"/>
        <v>1964057.6600000001</v>
      </c>
      <c r="O201" s="111">
        <v>26686827.609999996</v>
      </c>
      <c r="P201" s="112">
        <v>125597430.09999999</v>
      </c>
      <c r="Q201" s="109">
        <f t="shared" si="16"/>
        <v>0.21</v>
      </c>
      <c r="S201" s="109">
        <f t="shared" si="17"/>
        <v>64399329.960000001</v>
      </c>
      <c r="T201" s="109">
        <f t="shared" si="18"/>
        <v>28696239.459999997</v>
      </c>
      <c r="U201" s="109">
        <f t="shared" si="19"/>
        <v>93095569.420000002</v>
      </c>
    </row>
    <row r="202" spans="1:21" x14ac:dyDescent="0.6">
      <c r="A202" s="108">
        <f>COUNTA($B$4:B202)</f>
        <v>199</v>
      </c>
      <c r="B202" s="99" t="s">
        <v>273</v>
      </c>
      <c r="C202" s="99" t="s">
        <v>1172</v>
      </c>
      <c r="D202" s="110">
        <v>20810083.079999998</v>
      </c>
      <c r="E202" s="110">
        <v>4125309.55</v>
      </c>
      <c r="F202" s="110">
        <v>711649.25</v>
      </c>
      <c r="G202" s="110">
        <v>48912</v>
      </c>
      <c r="H202" s="110">
        <v>1638707.5</v>
      </c>
      <c r="I202" s="110">
        <v>11305588.939999999</v>
      </c>
      <c r="J202" s="110">
        <v>1115082</v>
      </c>
      <c r="K202" s="110">
        <v>214361.75</v>
      </c>
      <c r="L202" s="110">
        <v>24877</v>
      </c>
      <c r="M202" s="110">
        <v>396070.5</v>
      </c>
      <c r="N202" s="110">
        <f t="shared" si="15"/>
        <v>420947.5</v>
      </c>
      <c r="O202" s="111">
        <v>27426170.199999996</v>
      </c>
      <c r="P202" s="112">
        <v>68934250.530000001</v>
      </c>
      <c r="Q202" s="109">
        <f t="shared" si="16"/>
        <v>0.39</v>
      </c>
      <c r="S202" s="109">
        <f t="shared" si="17"/>
        <v>27334661.379999999</v>
      </c>
      <c r="T202" s="109">
        <f t="shared" si="18"/>
        <v>13055980.189999999</v>
      </c>
      <c r="U202" s="109">
        <f t="shared" si="19"/>
        <v>40390641.57</v>
      </c>
    </row>
    <row r="203" spans="1:21" x14ac:dyDescent="0.6">
      <c r="A203" s="108">
        <f>COUNTA($B$4:B203)</f>
        <v>200</v>
      </c>
      <c r="B203" s="99" t="s">
        <v>274</v>
      </c>
      <c r="C203" s="99" t="s">
        <v>1173</v>
      </c>
      <c r="D203" s="110">
        <v>45765687.399999999</v>
      </c>
      <c r="E203" s="110">
        <v>25670068.449999999</v>
      </c>
      <c r="F203" s="110">
        <v>2438373.85</v>
      </c>
      <c r="G203" s="110">
        <v>64299</v>
      </c>
      <c r="H203" s="110">
        <v>6488293</v>
      </c>
      <c r="I203" s="110">
        <v>34850345.799999997</v>
      </c>
      <c r="J203" s="110">
        <v>8533765.9299999997</v>
      </c>
      <c r="K203" s="110">
        <v>1289271.6000000001</v>
      </c>
      <c r="L203" s="110">
        <v>6464</v>
      </c>
      <c r="M203" s="110">
        <v>1624190</v>
      </c>
      <c r="N203" s="110">
        <f t="shared" si="15"/>
        <v>1630654</v>
      </c>
      <c r="O203" s="111">
        <v>49287754.819999993</v>
      </c>
      <c r="P203" s="112">
        <v>153700786.14999998</v>
      </c>
      <c r="Q203" s="109">
        <f t="shared" si="16"/>
        <v>0.32</v>
      </c>
      <c r="S203" s="109">
        <f t="shared" si="17"/>
        <v>80426721.699999988</v>
      </c>
      <c r="T203" s="109">
        <f t="shared" si="18"/>
        <v>46304037.329999998</v>
      </c>
      <c r="U203" s="109">
        <f t="shared" si="19"/>
        <v>126730759.02999999</v>
      </c>
    </row>
    <row r="204" spans="1:21" x14ac:dyDescent="0.6">
      <c r="A204" s="108">
        <f>COUNTA($B$4:B204)</f>
        <v>201</v>
      </c>
      <c r="B204" s="99" t="s">
        <v>275</v>
      </c>
      <c r="C204" s="99" t="s">
        <v>1174</v>
      </c>
      <c r="D204" s="110">
        <v>8041374.5</v>
      </c>
      <c r="E204" s="110">
        <v>3702331.5</v>
      </c>
      <c r="F204" s="110">
        <v>628237.5</v>
      </c>
      <c r="G204" s="110">
        <v>0</v>
      </c>
      <c r="H204" s="110">
        <v>383107</v>
      </c>
      <c r="I204" s="110">
        <v>1976208.25</v>
      </c>
      <c r="J204" s="110">
        <v>217145.25</v>
      </c>
      <c r="K204" s="110">
        <v>41697.5</v>
      </c>
      <c r="L204" s="110">
        <v>0</v>
      </c>
      <c r="M204" s="110">
        <v>133428.47</v>
      </c>
      <c r="N204" s="110">
        <f t="shared" si="15"/>
        <v>133428.47</v>
      </c>
      <c r="O204" s="111">
        <v>11929861.949999999</v>
      </c>
      <c r="P204" s="112">
        <v>31255647.789999999</v>
      </c>
      <c r="Q204" s="109">
        <f t="shared" si="16"/>
        <v>0.38</v>
      </c>
      <c r="S204" s="109">
        <f t="shared" si="17"/>
        <v>12755050.5</v>
      </c>
      <c r="T204" s="109">
        <f t="shared" si="18"/>
        <v>2368479.4700000002</v>
      </c>
      <c r="U204" s="109">
        <f t="shared" si="19"/>
        <v>15123529.970000001</v>
      </c>
    </row>
    <row r="205" spans="1:21" x14ac:dyDescent="0.6">
      <c r="A205" s="108">
        <f>COUNTA($B$4:B205)</f>
        <v>202</v>
      </c>
      <c r="B205" s="99" t="s">
        <v>276</v>
      </c>
      <c r="C205" s="99" t="s">
        <v>1175</v>
      </c>
      <c r="D205" s="110">
        <v>39441926.75</v>
      </c>
      <c r="E205" s="110">
        <v>5975900.2800000003</v>
      </c>
      <c r="F205" s="110">
        <v>2431749.29</v>
      </c>
      <c r="G205" s="110">
        <v>324353.8</v>
      </c>
      <c r="H205" s="110">
        <v>5627940.2199999997</v>
      </c>
      <c r="I205" s="110">
        <v>21578113</v>
      </c>
      <c r="J205" s="110">
        <v>1524983.76</v>
      </c>
      <c r="K205" s="110">
        <v>712407.08</v>
      </c>
      <c r="L205" s="110">
        <v>66651.37</v>
      </c>
      <c r="M205" s="110">
        <v>993611.75</v>
      </c>
      <c r="N205" s="110">
        <f t="shared" si="15"/>
        <v>1060263.1200000001</v>
      </c>
      <c r="O205" s="111">
        <v>59329467.950000003</v>
      </c>
      <c r="P205" s="112">
        <v>119184651.79000001</v>
      </c>
      <c r="Q205" s="109">
        <f t="shared" si="16"/>
        <v>0.49</v>
      </c>
      <c r="S205" s="109">
        <f t="shared" si="17"/>
        <v>53801870.339999996</v>
      </c>
      <c r="T205" s="109">
        <f t="shared" si="18"/>
        <v>24875766.960000001</v>
      </c>
      <c r="U205" s="109">
        <f t="shared" si="19"/>
        <v>78677637.299999997</v>
      </c>
    </row>
    <row r="206" spans="1:21" x14ac:dyDescent="0.6">
      <c r="A206" s="108">
        <f>COUNTA($B$4:B206)</f>
        <v>203</v>
      </c>
      <c r="B206" s="99" t="s">
        <v>277</v>
      </c>
      <c r="C206" s="99" t="s">
        <v>1176</v>
      </c>
      <c r="D206" s="110">
        <v>34859767.289999999</v>
      </c>
      <c r="E206" s="110">
        <v>5892296.7999999998</v>
      </c>
      <c r="F206" s="110">
        <v>1507313.36</v>
      </c>
      <c r="G206" s="110">
        <v>95642.5</v>
      </c>
      <c r="H206" s="110">
        <v>3265391.4</v>
      </c>
      <c r="I206" s="110">
        <v>20602781.739999998</v>
      </c>
      <c r="J206" s="110">
        <v>3097833</v>
      </c>
      <c r="K206" s="110">
        <v>1152975.3500000001</v>
      </c>
      <c r="L206" s="110">
        <v>6403.5</v>
      </c>
      <c r="M206" s="110">
        <v>1643628.93</v>
      </c>
      <c r="N206" s="110">
        <f t="shared" si="15"/>
        <v>1650032.43</v>
      </c>
      <c r="O206" s="111">
        <v>52627595.079999998</v>
      </c>
      <c r="P206" s="112">
        <v>107290835.31</v>
      </c>
      <c r="Q206" s="109">
        <f t="shared" si="16"/>
        <v>0.49</v>
      </c>
      <c r="S206" s="109">
        <f t="shared" si="17"/>
        <v>45620411.349999994</v>
      </c>
      <c r="T206" s="109">
        <f t="shared" si="18"/>
        <v>26503622.52</v>
      </c>
      <c r="U206" s="109">
        <f t="shared" si="19"/>
        <v>72124033.86999999</v>
      </c>
    </row>
    <row r="207" spans="1:21" x14ac:dyDescent="0.6">
      <c r="A207" s="108">
        <f>COUNTA($B$4:B207)</f>
        <v>204</v>
      </c>
      <c r="B207" s="99" t="s">
        <v>278</v>
      </c>
      <c r="C207" s="99" t="s">
        <v>1177</v>
      </c>
      <c r="D207" s="110">
        <v>16727335</v>
      </c>
      <c r="E207" s="110">
        <v>2324629.75</v>
      </c>
      <c r="F207" s="110">
        <v>670321.25</v>
      </c>
      <c r="G207" s="110">
        <v>148573.25</v>
      </c>
      <c r="H207" s="110">
        <v>1802022.56</v>
      </c>
      <c r="I207" s="110">
        <v>10308579.15</v>
      </c>
      <c r="J207" s="110">
        <v>1164778.5</v>
      </c>
      <c r="K207" s="110">
        <v>330931.5</v>
      </c>
      <c r="L207" s="110">
        <v>55877</v>
      </c>
      <c r="M207" s="110">
        <v>280807</v>
      </c>
      <c r="N207" s="110">
        <f t="shared" si="15"/>
        <v>336684</v>
      </c>
      <c r="O207" s="111">
        <v>22280185.449999999</v>
      </c>
      <c r="P207" s="112">
        <v>53770124.390000001</v>
      </c>
      <c r="Q207" s="109">
        <f t="shared" si="16"/>
        <v>0.41</v>
      </c>
      <c r="S207" s="109">
        <f t="shared" si="17"/>
        <v>21672881.809999999</v>
      </c>
      <c r="T207" s="109">
        <f t="shared" si="18"/>
        <v>12140973.15</v>
      </c>
      <c r="U207" s="109">
        <f t="shared" si="19"/>
        <v>33813854.960000001</v>
      </c>
    </row>
    <row r="208" spans="1:21" x14ac:dyDescent="0.6">
      <c r="A208" s="108">
        <f>COUNTA($B$4:B208)</f>
        <v>205</v>
      </c>
      <c r="B208" s="99" t="s">
        <v>279</v>
      </c>
      <c r="C208" s="99" t="s">
        <v>1178</v>
      </c>
      <c r="D208" s="110">
        <v>141767746.22999999</v>
      </c>
      <c r="E208" s="110">
        <v>86248252.689999998</v>
      </c>
      <c r="F208" s="110">
        <v>57499554.340000004</v>
      </c>
      <c r="G208" s="110">
        <v>473183</v>
      </c>
      <c r="H208" s="110">
        <v>47330585.100000001</v>
      </c>
      <c r="I208" s="110">
        <v>198950585.5</v>
      </c>
      <c r="J208" s="110">
        <v>57545368.409999996</v>
      </c>
      <c r="K208" s="110">
        <v>43964989.340000004</v>
      </c>
      <c r="L208" s="110">
        <v>1264141</v>
      </c>
      <c r="M208" s="110">
        <v>15639430.07</v>
      </c>
      <c r="N208" s="110">
        <f t="shared" si="15"/>
        <v>16903571.07</v>
      </c>
      <c r="O208" s="111">
        <v>64756809.080000043</v>
      </c>
      <c r="P208" s="112">
        <v>594553573.22000003</v>
      </c>
      <c r="Q208" s="109">
        <f t="shared" si="16"/>
        <v>0.1</v>
      </c>
      <c r="S208" s="109">
        <f t="shared" si="17"/>
        <v>333319321.36000001</v>
      </c>
      <c r="T208" s="109">
        <f t="shared" si="18"/>
        <v>317364514.31999999</v>
      </c>
      <c r="U208" s="109">
        <f t="shared" si="19"/>
        <v>650683835.68000007</v>
      </c>
    </row>
    <row r="209" spans="1:21" x14ac:dyDescent="0.6">
      <c r="A209" s="108">
        <f>COUNTA($B$4:B209)</f>
        <v>206</v>
      </c>
      <c r="B209" s="99" t="s">
        <v>280</v>
      </c>
      <c r="C209" s="99" t="s">
        <v>1179</v>
      </c>
      <c r="D209" s="110">
        <v>13894987</v>
      </c>
      <c r="E209" s="110">
        <v>11563543.939999999</v>
      </c>
      <c r="F209" s="110">
        <v>970341.25</v>
      </c>
      <c r="G209" s="110">
        <v>0</v>
      </c>
      <c r="H209" s="110">
        <v>9206460.2100000009</v>
      </c>
      <c r="I209" s="110">
        <v>3951436</v>
      </c>
      <c r="J209" s="110">
        <v>520408.74</v>
      </c>
      <c r="K209" s="110">
        <v>121216</v>
      </c>
      <c r="L209" s="110">
        <v>0</v>
      </c>
      <c r="M209" s="110">
        <v>994031.42</v>
      </c>
      <c r="N209" s="110">
        <f t="shared" si="15"/>
        <v>994031.42</v>
      </c>
      <c r="O209" s="111">
        <v>9552017.2599999998</v>
      </c>
      <c r="P209" s="112">
        <v>61140597.969999999</v>
      </c>
      <c r="Q209" s="109">
        <f t="shared" si="16"/>
        <v>0.15</v>
      </c>
      <c r="S209" s="109">
        <f t="shared" si="17"/>
        <v>35635332.399999999</v>
      </c>
      <c r="T209" s="109">
        <f t="shared" si="18"/>
        <v>5587092.1600000001</v>
      </c>
      <c r="U209" s="109">
        <f t="shared" si="19"/>
        <v>41222424.560000002</v>
      </c>
    </row>
    <row r="210" spans="1:21" x14ac:dyDescent="0.6">
      <c r="A210" s="108">
        <f>COUNTA($B$4:B210)</f>
        <v>207</v>
      </c>
      <c r="B210" s="99" t="s">
        <v>281</v>
      </c>
      <c r="C210" s="99" t="s">
        <v>1180</v>
      </c>
      <c r="D210" s="110">
        <v>31730789.710000001</v>
      </c>
      <c r="E210" s="110">
        <v>7637717.2599999998</v>
      </c>
      <c r="F210" s="110">
        <v>4115870.75</v>
      </c>
      <c r="G210" s="110">
        <v>267465</v>
      </c>
      <c r="H210" s="110">
        <v>4524464.2</v>
      </c>
      <c r="I210" s="110">
        <v>17189542.600000001</v>
      </c>
      <c r="J210" s="110">
        <v>2244956.9700000002</v>
      </c>
      <c r="K210" s="110">
        <v>984065.5</v>
      </c>
      <c r="L210" s="110">
        <v>4847</v>
      </c>
      <c r="M210" s="110">
        <v>4074750.71</v>
      </c>
      <c r="N210" s="110">
        <f t="shared" si="15"/>
        <v>4079597.71</v>
      </c>
      <c r="O210" s="111">
        <v>33488848.150000002</v>
      </c>
      <c r="P210" s="112">
        <v>118872507.29000001</v>
      </c>
      <c r="Q210" s="109">
        <f t="shared" si="16"/>
        <v>0.28000000000000003</v>
      </c>
      <c r="S210" s="109">
        <f t="shared" si="17"/>
        <v>48276306.920000002</v>
      </c>
      <c r="T210" s="109">
        <f t="shared" si="18"/>
        <v>24498162.780000001</v>
      </c>
      <c r="U210" s="109">
        <f t="shared" si="19"/>
        <v>72774469.700000003</v>
      </c>
    </row>
    <row r="211" spans="1:21" x14ac:dyDescent="0.6">
      <c r="A211" s="108">
        <f>COUNTA($B$4:B211)</f>
        <v>208</v>
      </c>
      <c r="B211" s="99" t="s">
        <v>282</v>
      </c>
      <c r="C211" s="99" t="s">
        <v>1181</v>
      </c>
      <c r="D211" s="110">
        <v>34279230.490000002</v>
      </c>
      <c r="E211" s="110">
        <v>7727651.2300000004</v>
      </c>
      <c r="F211" s="110">
        <v>3336043.86</v>
      </c>
      <c r="G211" s="110">
        <v>554894</v>
      </c>
      <c r="H211" s="110">
        <v>6986597.3700000001</v>
      </c>
      <c r="I211" s="110">
        <v>25546013.969999999</v>
      </c>
      <c r="J211" s="110">
        <v>683070.12</v>
      </c>
      <c r="K211" s="110">
        <v>6429200.5499999998</v>
      </c>
      <c r="L211" s="110">
        <v>120400</v>
      </c>
      <c r="M211" s="110">
        <v>362724</v>
      </c>
      <c r="N211" s="110">
        <f t="shared" si="15"/>
        <v>483124</v>
      </c>
      <c r="O211" s="111">
        <v>38825389.890000001</v>
      </c>
      <c r="P211" s="112">
        <v>108256868.61</v>
      </c>
      <c r="Q211" s="109">
        <f t="shared" si="16"/>
        <v>0.35</v>
      </c>
      <c r="S211" s="109">
        <f t="shared" si="17"/>
        <v>52884416.949999996</v>
      </c>
      <c r="T211" s="109">
        <f t="shared" si="18"/>
        <v>33141408.640000001</v>
      </c>
      <c r="U211" s="109">
        <f t="shared" si="19"/>
        <v>86025825.590000004</v>
      </c>
    </row>
    <row r="212" spans="1:21" x14ac:dyDescent="0.6">
      <c r="A212" s="108">
        <f>COUNTA($B$4:B212)</f>
        <v>209</v>
      </c>
      <c r="B212" s="99" t="s">
        <v>283</v>
      </c>
      <c r="C212" s="99" t="s">
        <v>2025</v>
      </c>
      <c r="D212" s="110">
        <v>432575214.76999998</v>
      </c>
      <c r="E212" s="110">
        <v>279015225</v>
      </c>
      <c r="F212" s="110">
        <v>94603420.579999998</v>
      </c>
      <c r="G212" s="110">
        <v>2681350.09</v>
      </c>
      <c r="H212" s="110">
        <v>188188577.04000002</v>
      </c>
      <c r="I212" s="110">
        <v>708826045.96000004</v>
      </c>
      <c r="J212" s="110">
        <v>66688978.960000001</v>
      </c>
      <c r="K212" s="110">
        <v>166034759.72</v>
      </c>
      <c r="L212" s="110">
        <v>7213321.1900000004</v>
      </c>
      <c r="M212" s="110">
        <v>163209128.43000001</v>
      </c>
      <c r="N212" s="110">
        <f t="shared" si="15"/>
        <v>170422449.62</v>
      </c>
      <c r="O212" s="111">
        <v>578643148.71000004</v>
      </c>
      <c r="P212" s="112">
        <v>1948360391.6199999</v>
      </c>
      <c r="Q212" s="109">
        <f t="shared" si="16"/>
        <v>0.28999999999999998</v>
      </c>
      <c r="S212" s="109">
        <f t="shared" si="17"/>
        <v>997063787.48000002</v>
      </c>
      <c r="T212" s="109">
        <f t="shared" si="18"/>
        <v>1111972234.2600002</v>
      </c>
      <c r="U212" s="109">
        <f t="shared" si="19"/>
        <v>2109036021.7400002</v>
      </c>
    </row>
    <row r="213" spans="1:21" x14ac:dyDescent="0.6">
      <c r="A213" s="108">
        <f>COUNTA($B$4:B213)</f>
        <v>210</v>
      </c>
      <c r="B213" s="99" t="s">
        <v>284</v>
      </c>
      <c r="C213" s="99" t="s">
        <v>1182</v>
      </c>
      <c r="D213" s="110">
        <v>39126444.18</v>
      </c>
      <c r="E213" s="110">
        <v>12070892.58</v>
      </c>
      <c r="F213" s="110">
        <v>747122</v>
      </c>
      <c r="G213" s="110">
        <v>382477</v>
      </c>
      <c r="H213" s="110">
        <v>20031256.73</v>
      </c>
      <c r="I213" s="110">
        <v>17251756.129999999</v>
      </c>
      <c r="J213" s="110">
        <v>6354621.5700000003</v>
      </c>
      <c r="K213" s="110">
        <v>11440</v>
      </c>
      <c r="L213" s="110">
        <v>323871.77</v>
      </c>
      <c r="M213" s="110">
        <v>33681852.210000001</v>
      </c>
      <c r="N213" s="110">
        <f t="shared" si="15"/>
        <v>34005723.980000004</v>
      </c>
      <c r="O213" s="111">
        <v>43232342.960000001</v>
      </c>
      <c r="P213" s="112">
        <v>186161501.16999999</v>
      </c>
      <c r="Q213" s="109">
        <f t="shared" si="16"/>
        <v>0.23</v>
      </c>
      <c r="S213" s="109">
        <f t="shared" si="17"/>
        <v>72358192.489999995</v>
      </c>
      <c r="T213" s="109">
        <f t="shared" si="18"/>
        <v>57623541.68</v>
      </c>
      <c r="U213" s="109">
        <f t="shared" si="19"/>
        <v>129981734.16999999</v>
      </c>
    </row>
    <row r="214" spans="1:21" x14ac:dyDescent="0.6">
      <c r="A214" s="108">
        <f>COUNTA($B$4:B214)</f>
        <v>211</v>
      </c>
      <c r="B214" s="99" t="s">
        <v>285</v>
      </c>
      <c r="C214" s="99" t="s">
        <v>1183</v>
      </c>
      <c r="D214" s="110">
        <v>83932692.25</v>
      </c>
      <c r="E214" s="110">
        <v>15630582.75</v>
      </c>
      <c r="F214" s="110">
        <v>2381010</v>
      </c>
      <c r="G214" s="110">
        <v>675207</v>
      </c>
      <c r="H214" s="110">
        <v>69195565.030000001</v>
      </c>
      <c r="I214" s="110">
        <v>70724615.090000004</v>
      </c>
      <c r="J214" s="110">
        <v>12578691.279999999</v>
      </c>
      <c r="K214" s="110">
        <v>368183</v>
      </c>
      <c r="L214" s="110">
        <v>500717</v>
      </c>
      <c r="M214" s="110">
        <v>35988297.100000001</v>
      </c>
      <c r="N214" s="110">
        <f t="shared" si="15"/>
        <v>36489014.100000001</v>
      </c>
      <c r="O214" s="111">
        <v>81630407.159999996</v>
      </c>
      <c r="P214" s="112">
        <v>300168472.01999998</v>
      </c>
      <c r="Q214" s="109">
        <f t="shared" si="16"/>
        <v>0.27</v>
      </c>
      <c r="S214" s="109">
        <f t="shared" si="17"/>
        <v>171815057.03</v>
      </c>
      <c r="T214" s="109">
        <f t="shared" si="18"/>
        <v>120160503.47</v>
      </c>
      <c r="U214" s="109">
        <f t="shared" si="19"/>
        <v>291975560.5</v>
      </c>
    </row>
    <row r="215" spans="1:21" x14ac:dyDescent="0.6">
      <c r="A215" s="108">
        <f>COUNTA($B$4:B215)</f>
        <v>212</v>
      </c>
      <c r="B215" s="99" t="s">
        <v>286</v>
      </c>
      <c r="C215" s="99" t="s">
        <v>1184</v>
      </c>
      <c r="D215" s="110">
        <v>81009901.790000007</v>
      </c>
      <c r="E215" s="110">
        <v>9907638.1300000008</v>
      </c>
      <c r="F215" s="110">
        <v>4075017.2</v>
      </c>
      <c r="G215" s="110">
        <v>1461236.2</v>
      </c>
      <c r="H215" s="110">
        <v>12489190.59</v>
      </c>
      <c r="I215" s="110">
        <v>60876210.229999997</v>
      </c>
      <c r="J215" s="110">
        <v>4225222.03</v>
      </c>
      <c r="K215" s="110">
        <v>9621164.8599999994</v>
      </c>
      <c r="L215" s="110">
        <v>1362692.24</v>
      </c>
      <c r="M215" s="110">
        <v>5395080.8699999992</v>
      </c>
      <c r="N215" s="110">
        <f t="shared" si="15"/>
        <v>6757773.1099999994</v>
      </c>
      <c r="O215" s="111">
        <v>83350220.700000018</v>
      </c>
      <c r="P215" s="112">
        <v>200721456.38000003</v>
      </c>
      <c r="Q215" s="109">
        <f t="shared" si="16"/>
        <v>0.41</v>
      </c>
      <c r="S215" s="109">
        <f t="shared" si="17"/>
        <v>108942983.91000001</v>
      </c>
      <c r="T215" s="109">
        <f t="shared" si="18"/>
        <v>81480370.230000004</v>
      </c>
      <c r="U215" s="109">
        <f t="shared" si="19"/>
        <v>190423354.14000002</v>
      </c>
    </row>
    <row r="216" spans="1:21" x14ac:dyDescent="0.6">
      <c r="A216" s="108">
        <f>COUNTA($B$4:B216)</f>
        <v>213</v>
      </c>
      <c r="B216" s="99" t="s">
        <v>287</v>
      </c>
      <c r="C216" s="99" t="s">
        <v>1185</v>
      </c>
      <c r="D216" s="110">
        <v>46354809.710000001</v>
      </c>
      <c r="E216" s="110">
        <v>8562565.25</v>
      </c>
      <c r="F216" s="110">
        <v>5054611.83</v>
      </c>
      <c r="G216" s="110">
        <v>2318836.96</v>
      </c>
      <c r="H216" s="110">
        <v>9487928</v>
      </c>
      <c r="I216" s="110">
        <v>29677566.75</v>
      </c>
      <c r="J216" s="110">
        <v>4435881.04</v>
      </c>
      <c r="K216" s="110">
        <v>4081548.07</v>
      </c>
      <c r="L216" s="110">
        <v>138344</v>
      </c>
      <c r="M216" s="110">
        <v>7636581.4000000004</v>
      </c>
      <c r="N216" s="110">
        <f t="shared" si="15"/>
        <v>7774925.4000000004</v>
      </c>
      <c r="O216" s="111">
        <v>56048297.870000005</v>
      </c>
      <c r="P216" s="112">
        <v>157690574.53</v>
      </c>
      <c r="Q216" s="109">
        <f t="shared" si="16"/>
        <v>0.35</v>
      </c>
      <c r="S216" s="109">
        <f t="shared" si="17"/>
        <v>71778751.75</v>
      </c>
      <c r="T216" s="109">
        <f t="shared" si="18"/>
        <v>45969921.259999998</v>
      </c>
      <c r="U216" s="109">
        <f t="shared" si="19"/>
        <v>117748673.00999999</v>
      </c>
    </row>
    <row r="217" spans="1:21" x14ac:dyDescent="0.6">
      <c r="A217" s="108">
        <f>COUNTA($B$4:B217)</f>
        <v>214</v>
      </c>
      <c r="B217" s="99" t="s">
        <v>288</v>
      </c>
      <c r="C217" s="99" t="s">
        <v>1186</v>
      </c>
      <c r="D217" s="110">
        <v>74028499.870000005</v>
      </c>
      <c r="E217" s="110">
        <v>42001042.25</v>
      </c>
      <c r="F217" s="110">
        <v>1280580</v>
      </c>
      <c r="G217" s="110">
        <v>1193941.17</v>
      </c>
      <c r="H217" s="110">
        <v>54541262.759999998</v>
      </c>
      <c r="I217" s="110">
        <v>56294322.880000003</v>
      </c>
      <c r="J217" s="110">
        <v>2697450</v>
      </c>
      <c r="K217" s="110">
        <v>38539</v>
      </c>
      <c r="L217" s="110">
        <v>414385</v>
      </c>
      <c r="M217" s="110">
        <v>12625845.74</v>
      </c>
      <c r="N217" s="110">
        <f t="shared" si="15"/>
        <v>13040230.74</v>
      </c>
      <c r="O217" s="111">
        <v>72016799.590000004</v>
      </c>
      <c r="P217" s="112">
        <v>259434239.24000001</v>
      </c>
      <c r="Q217" s="109">
        <f t="shared" si="16"/>
        <v>0.27</v>
      </c>
      <c r="S217" s="109">
        <f t="shared" si="17"/>
        <v>173045326.05000001</v>
      </c>
      <c r="T217" s="109">
        <f t="shared" si="18"/>
        <v>72070542.620000005</v>
      </c>
      <c r="U217" s="109">
        <f t="shared" si="19"/>
        <v>245115868.67000002</v>
      </c>
    </row>
    <row r="218" spans="1:21" x14ac:dyDescent="0.6">
      <c r="A218" s="108">
        <f>COUNTA($B$4:B218)</f>
        <v>215</v>
      </c>
      <c r="B218" s="99" t="s">
        <v>289</v>
      </c>
      <c r="C218" s="99" t="s">
        <v>1187</v>
      </c>
      <c r="D218" s="110">
        <v>11159813.810000001</v>
      </c>
      <c r="E218" s="110">
        <v>1980491.8</v>
      </c>
      <c r="F218" s="110">
        <v>489382.44</v>
      </c>
      <c r="G218" s="110">
        <v>147299</v>
      </c>
      <c r="H218" s="110">
        <v>2058299</v>
      </c>
      <c r="I218" s="110">
        <v>5346472.7300000004</v>
      </c>
      <c r="J218" s="110">
        <v>849582.51</v>
      </c>
      <c r="K218" s="110">
        <v>206938.3</v>
      </c>
      <c r="L218" s="110">
        <v>31031</v>
      </c>
      <c r="M218" s="110">
        <v>388805.5</v>
      </c>
      <c r="N218" s="110">
        <f t="shared" si="15"/>
        <v>419836.5</v>
      </c>
      <c r="O218" s="111">
        <v>16698964.33</v>
      </c>
      <c r="P218" s="112">
        <v>38376880.5</v>
      </c>
      <c r="Q218" s="109">
        <f t="shared" si="16"/>
        <v>0.43</v>
      </c>
      <c r="S218" s="109">
        <f t="shared" si="17"/>
        <v>15835286.050000001</v>
      </c>
      <c r="T218" s="109">
        <f t="shared" si="18"/>
        <v>6822830.04</v>
      </c>
      <c r="U218" s="109">
        <f t="shared" si="19"/>
        <v>22658116.09</v>
      </c>
    </row>
    <row r="219" spans="1:21" x14ac:dyDescent="0.6">
      <c r="A219" s="108">
        <f>COUNTA($B$4:B219)</f>
        <v>216</v>
      </c>
      <c r="B219" s="99" t="s">
        <v>2004</v>
      </c>
      <c r="C219" s="99" t="s">
        <v>2026</v>
      </c>
      <c r="D219" s="110">
        <v>1939245.35</v>
      </c>
      <c r="E219" s="110">
        <v>41663395.200000003</v>
      </c>
      <c r="F219" s="110">
        <v>385789.75</v>
      </c>
      <c r="G219" s="110">
        <v>0</v>
      </c>
      <c r="H219" s="110">
        <v>18901600.91</v>
      </c>
      <c r="I219" s="110">
        <v>0</v>
      </c>
      <c r="J219" s="110">
        <v>0</v>
      </c>
      <c r="K219" s="110">
        <v>0</v>
      </c>
      <c r="L219" s="110">
        <v>0</v>
      </c>
      <c r="M219" s="110">
        <v>0</v>
      </c>
      <c r="N219" s="110">
        <f t="shared" si="15"/>
        <v>0</v>
      </c>
      <c r="O219" s="111">
        <v>8783600.4499999993</v>
      </c>
      <c r="P219" s="112">
        <v>70203325.650000006</v>
      </c>
      <c r="Q219" s="109">
        <f t="shared" si="16"/>
        <v>0.12</v>
      </c>
      <c r="S219" s="109">
        <f t="shared" si="17"/>
        <v>62890031.210000008</v>
      </c>
      <c r="T219" s="109">
        <f t="shared" si="18"/>
        <v>0</v>
      </c>
      <c r="U219" s="109">
        <f t="shared" si="19"/>
        <v>62890031.210000008</v>
      </c>
    </row>
    <row r="220" spans="1:21" x14ac:dyDescent="0.6">
      <c r="A220" s="108">
        <f>COUNTA($B$4:B220)</f>
        <v>217</v>
      </c>
      <c r="B220" s="99" t="s">
        <v>290</v>
      </c>
      <c r="C220" s="99" t="s">
        <v>1188</v>
      </c>
      <c r="D220" s="110">
        <v>279871850.36000001</v>
      </c>
      <c r="E220" s="110">
        <v>52834703</v>
      </c>
      <c r="F220" s="110">
        <v>85255700.900000006</v>
      </c>
      <c r="G220" s="110">
        <v>1726059.75</v>
      </c>
      <c r="H220" s="110">
        <v>28744795.75</v>
      </c>
      <c r="I220" s="110">
        <v>509963631.88999999</v>
      </c>
      <c r="J220" s="110">
        <v>44106703.649999999</v>
      </c>
      <c r="K220" s="110">
        <v>56860954</v>
      </c>
      <c r="L220" s="110">
        <v>6366802.4299999997</v>
      </c>
      <c r="M220" s="110">
        <v>76632292.75</v>
      </c>
      <c r="N220" s="110">
        <f t="shared" si="15"/>
        <v>82999095.180000007</v>
      </c>
      <c r="O220" s="111">
        <v>354910941.81</v>
      </c>
      <c r="P220" s="112">
        <v>1047287640.73</v>
      </c>
      <c r="Q220" s="109">
        <f t="shared" si="16"/>
        <v>0.33</v>
      </c>
      <c r="S220" s="109">
        <f t="shared" si="17"/>
        <v>448433109.75999999</v>
      </c>
      <c r="T220" s="109">
        <f t="shared" si="18"/>
        <v>693930384.71999991</v>
      </c>
      <c r="U220" s="109">
        <f t="shared" si="19"/>
        <v>1142363494.48</v>
      </c>
    </row>
    <row r="221" spans="1:21" x14ac:dyDescent="0.6">
      <c r="A221" s="108">
        <f>COUNTA($B$4:B221)</f>
        <v>218</v>
      </c>
      <c r="B221" s="99" t="s">
        <v>291</v>
      </c>
      <c r="C221" s="99" t="s">
        <v>1189</v>
      </c>
      <c r="D221" s="110">
        <v>81605968.5</v>
      </c>
      <c r="E221" s="110">
        <v>5031035</v>
      </c>
      <c r="F221" s="110">
        <v>564332.13</v>
      </c>
      <c r="G221" s="110">
        <v>819064</v>
      </c>
      <c r="H221" s="110">
        <v>5071314</v>
      </c>
      <c r="I221" s="110">
        <v>36380118.490000002</v>
      </c>
      <c r="J221" s="110">
        <v>611988.34</v>
      </c>
      <c r="K221" s="110">
        <v>382695.2</v>
      </c>
      <c r="L221" s="110">
        <v>533667</v>
      </c>
      <c r="M221" s="110">
        <v>578968.42000000004</v>
      </c>
      <c r="N221" s="110">
        <f t="shared" si="15"/>
        <v>1112635.42</v>
      </c>
      <c r="O221" s="111">
        <v>86333391.820000008</v>
      </c>
      <c r="P221" s="112">
        <v>153001703.56999999</v>
      </c>
      <c r="Q221" s="109">
        <f t="shared" si="16"/>
        <v>0.56000000000000005</v>
      </c>
      <c r="S221" s="109">
        <f t="shared" si="17"/>
        <v>93091713.629999995</v>
      </c>
      <c r="T221" s="109">
        <f t="shared" si="18"/>
        <v>38487437.45000001</v>
      </c>
      <c r="U221" s="109">
        <f t="shared" si="19"/>
        <v>131579151.08000001</v>
      </c>
    </row>
    <row r="222" spans="1:21" x14ac:dyDescent="0.6">
      <c r="A222" s="108">
        <f>COUNTA($B$4:B222)</f>
        <v>219</v>
      </c>
      <c r="B222" s="99" t="s">
        <v>292</v>
      </c>
      <c r="C222" s="99" t="s">
        <v>1190</v>
      </c>
      <c r="D222" s="110">
        <v>132151641.63</v>
      </c>
      <c r="E222" s="110">
        <v>12494342.67</v>
      </c>
      <c r="F222" s="110">
        <v>6063337.6900000004</v>
      </c>
      <c r="G222" s="110">
        <v>438013</v>
      </c>
      <c r="H222" s="110">
        <v>16449821.630000001</v>
      </c>
      <c r="I222" s="110">
        <v>54866325</v>
      </c>
      <c r="J222" s="110">
        <v>3068984.75</v>
      </c>
      <c r="K222" s="110">
        <v>99904.25</v>
      </c>
      <c r="L222" s="110">
        <v>327088</v>
      </c>
      <c r="M222" s="110">
        <v>15408311.800000001</v>
      </c>
      <c r="N222" s="110">
        <f t="shared" si="15"/>
        <v>15735399.800000001</v>
      </c>
      <c r="O222" s="111">
        <v>121101349.34999999</v>
      </c>
      <c r="P222" s="112">
        <v>239735384.97999999</v>
      </c>
      <c r="Q222" s="109">
        <f t="shared" si="16"/>
        <v>0.5</v>
      </c>
      <c r="S222" s="109">
        <f t="shared" si="17"/>
        <v>167597156.61999997</v>
      </c>
      <c r="T222" s="109">
        <f t="shared" si="18"/>
        <v>73770613.799999997</v>
      </c>
      <c r="U222" s="109">
        <f t="shared" si="19"/>
        <v>241367770.41999996</v>
      </c>
    </row>
    <row r="223" spans="1:21" x14ac:dyDescent="0.6">
      <c r="A223" s="108">
        <f>COUNTA($B$4:B223)</f>
        <v>220</v>
      </c>
      <c r="B223" s="99" t="s">
        <v>293</v>
      </c>
      <c r="C223" s="99" t="s">
        <v>1191</v>
      </c>
      <c r="D223" s="110">
        <v>66003903</v>
      </c>
      <c r="E223" s="110">
        <v>2993670.82</v>
      </c>
      <c r="F223" s="110">
        <v>4726647.8600000003</v>
      </c>
      <c r="G223" s="110">
        <v>901924.58</v>
      </c>
      <c r="H223" s="110">
        <v>4744488</v>
      </c>
      <c r="I223" s="110">
        <v>24491356</v>
      </c>
      <c r="J223" s="110">
        <v>1188347.43</v>
      </c>
      <c r="K223" s="110">
        <v>274423.2</v>
      </c>
      <c r="L223" s="110">
        <v>268848.75</v>
      </c>
      <c r="M223" s="110">
        <v>2334827.39</v>
      </c>
      <c r="N223" s="110">
        <f t="shared" si="15"/>
        <v>2603676.14</v>
      </c>
      <c r="O223" s="111">
        <v>50719246.030000001</v>
      </c>
      <c r="P223" s="112">
        <v>119843124.93000001</v>
      </c>
      <c r="Q223" s="109">
        <f t="shared" si="16"/>
        <v>0.42</v>
      </c>
      <c r="S223" s="109">
        <f t="shared" si="17"/>
        <v>79370634.25999999</v>
      </c>
      <c r="T223" s="109">
        <f t="shared" si="18"/>
        <v>28557802.77</v>
      </c>
      <c r="U223" s="109">
        <f t="shared" si="19"/>
        <v>107928437.02999999</v>
      </c>
    </row>
    <row r="224" spans="1:21" x14ac:dyDescent="0.6">
      <c r="A224" s="108">
        <f>COUNTA($B$4:B224)</f>
        <v>221</v>
      </c>
      <c r="B224" s="99" t="s">
        <v>294</v>
      </c>
      <c r="C224" s="99" t="s">
        <v>1192</v>
      </c>
      <c r="D224" s="110">
        <v>34383842.75</v>
      </c>
      <c r="E224" s="110">
        <v>3622056.53</v>
      </c>
      <c r="F224" s="110">
        <v>614074.63</v>
      </c>
      <c r="G224" s="110">
        <v>271525</v>
      </c>
      <c r="H224" s="110">
        <v>3361272.25</v>
      </c>
      <c r="I224" s="110">
        <v>16659938.92</v>
      </c>
      <c r="J224" s="110">
        <v>4347491.54</v>
      </c>
      <c r="K224" s="110">
        <v>0</v>
      </c>
      <c r="L224" s="110">
        <v>93053</v>
      </c>
      <c r="M224" s="110">
        <v>1413681.76</v>
      </c>
      <c r="N224" s="110">
        <f t="shared" si="15"/>
        <v>1506734.76</v>
      </c>
      <c r="O224" s="111">
        <v>33910639.150000006</v>
      </c>
      <c r="P224" s="112">
        <v>83415241.420000017</v>
      </c>
      <c r="Q224" s="109">
        <f t="shared" si="16"/>
        <v>0.4</v>
      </c>
      <c r="S224" s="109">
        <f t="shared" si="17"/>
        <v>42252771.160000004</v>
      </c>
      <c r="T224" s="109">
        <f t="shared" si="18"/>
        <v>22514165.220000003</v>
      </c>
      <c r="U224" s="109">
        <f t="shared" si="19"/>
        <v>64766936.38000001</v>
      </c>
    </row>
    <row r="225" spans="1:21" x14ac:dyDescent="0.6">
      <c r="A225" s="108">
        <f>COUNTA($B$4:B225)</f>
        <v>222</v>
      </c>
      <c r="B225" s="99" t="s">
        <v>295</v>
      </c>
      <c r="C225" s="99" t="s">
        <v>1193</v>
      </c>
      <c r="D225" s="110">
        <v>31459783.25</v>
      </c>
      <c r="E225" s="110">
        <v>4313504.1500000004</v>
      </c>
      <c r="F225" s="110">
        <v>3980461.95</v>
      </c>
      <c r="G225" s="110">
        <v>663065</v>
      </c>
      <c r="H225" s="110">
        <v>4896176.25</v>
      </c>
      <c r="I225" s="110">
        <v>16825846.25</v>
      </c>
      <c r="J225" s="110">
        <v>1730326.45</v>
      </c>
      <c r="K225" s="110">
        <v>1077671.1299999999</v>
      </c>
      <c r="L225" s="110">
        <v>112950</v>
      </c>
      <c r="M225" s="110">
        <v>236693</v>
      </c>
      <c r="N225" s="110">
        <f t="shared" si="15"/>
        <v>349643</v>
      </c>
      <c r="O225" s="111">
        <v>41063584.369999997</v>
      </c>
      <c r="P225" s="112">
        <v>93265071</v>
      </c>
      <c r="Q225" s="109">
        <f t="shared" si="16"/>
        <v>0.44</v>
      </c>
      <c r="S225" s="109">
        <f t="shared" si="17"/>
        <v>45312990.600000001</v>
      </c>
      <c r="T225" s="109">
        <f t="shared" si="18"/>
        <v>19983486.829999998</v>
      </c>
      <c r="U225" s="109">
        <f t="shared" si="19"/>
        <v>65296477.43</v>
      </c>
    </row>
    <row r="226" spans="1:21" x14ac:dyDescent="0.6">
      <c r="A226" s="108">
        <f>COUNTA($B$4:B226)</f>
        <v>223</v>
      </c>
      <c r="B226" s="99" t="s">
        <v>296</v>
      </c>
      <c r="C226" s="99" t="s">
        <v>1194</v>
      </c>
      <c r="D226" s="110">
        <v>56559553.689999998</v>
      </c>
      <c r="E226" s="110">
        <v>3261515.7</v>
      </c>
      <c r="F226" s="110">
        <v>362429.6</v>
      </c>
      <c r="G226" s="110">
        <v>2202866.1</v>
      </c>
      <c r="H226" s="110">
        <v>7566419.2000000002</v>
      </c>
      <c r="I226" s="110">
        <v>15256227</v>
      </c>
      <c r="J226" s="110">
        <v>303683.64</v>
      </c>
      <c r="K226" s="110">
        <v>125385.5</v>
      </c>
      <c r="L226" s="110">
        <v>340789</v>
      </c>
      <c r="M226" s="110">
        <v>1927175</v>
      </c>
      <c r="N226" s="110">
        <f t="shared" si="15"/>
        <v>2267964</v>
      </c>
      <c r="O226" s="111">
        <v>51075115.75</v>
      </c>
      <c r="P226" s="112">
        <v>115500576.08</v>
      </c>
      <c r="Q226" s="109">
        <f t="shared" si="16"/>
        <v>0.44</v>
      </c>
      <c r="S226" s="109">
        <f t="shared" si="17"/>
        <v>69952784.290000007</v>
      </c>
      <c r="T226" s="109">
        <f t="shared" si="18"/>
        <v>17953260.140000001</v>
      </c>
      <c r="U226" s="109">
        <f t="shared" si="19"/>
        <v>87906044.430000007</v>
      </c>
    </row>
    <row r="227" spans="1:21" x14ac:dyDescent="0.6">
      <c r="A227" s="108">
        <f>COUNTA($B$4:B227)</f>
        <v>224</v>
      </c>
      <c r="B227" s="99" t="s">
        <v>297</v>
      </c>
      <c r="C227" s="99" t="s">
        <v>1195</v>
      </c>
      <c r="D227" s="110">
        <v>26857413.239999998</v>
      </c>
      <c r="E227" s="110">
        <v>2223823.6800000002</v>
      </c>
      <c r="F227" s="110">
        <v>486701.34</v>
      </c>
      <c r="G227" s="110">
        <v>627547.09</v>
      </c>
      <c r="H227" s="110">
        <v>4785100.58</v>
      </c>
      <c r="I227" s="110">
        <v>12039739.93</v>
      </c>
      <c r="J227" s="110">
        <v>139381.24</v>
      </c>
      <c r="K227" s="110">
        <v>13874</v>
      </c>
      <c r="L227" s="110">
        <v>176282.45</v>
      </c>
      <c r="M227" s="110">
        <v>784696.12</v>
      </c>
      <c r="N227" s="110">
        <f t="shared" si="15"/>
        <v>960978.57000000007</v>
      </c>
      <c r="O227" s="111">
        <v>24900417.420000002</v>
      </c>
      <c r="P227" s="112">
        <v>59400196.900000006</v>
      </c>
      <c r="Q227" s="109">
        <f t="shared" si="16"/>
        <v>0.41</v>
      </c>
      <c r="S227" s="109">
        <f t="shared" si="17"/>
        <v>34980585.93</v>
      </c>
      <c r="T227" s="109">
        <f t="shared" si="18"/>
        <v>13153973.739999998</v>
      </c>
      <c r="U227" s="109">
        <f t="shared" si="19"/>
        <v>48134559.670000002</v>
      </c>
    </row>
    <row r="228" spans="1:21" x14ac:dyDescent="0.6">
      <c r="A228" s="108">
        <f>COUNTA($B$4:B228)</f>
        <v>225</v>
      </c>
      <c r="B228" s="99" t="s">
        <v>298</v>
      </c>
      <c r="C228" s="99" t="s">
        <v>1196</v>
      </c>
      <c r="D228" s="110">
        <v>240042535.15000001</v>
      </c>
      <c r="E228" s="110">
        <v>136658605.83000001</v>
      </c>
      <c r="F228" s="110">
        <v>57374167.469999999</v>
      </c>
      <c r="G228" s="110">
        <v>832358</v>
      </c>
      <c r="H228" s="110">
        <v>40386174.460000001</v>
      </c>
      <c r="I228" s="110">
        <v>514901226.25999999</v>
      </c>
      <c r="J228" s="110">
        <v>79656343.620000005</v>
      </c>
      <c r="K228" s="110">
        <v>60593464.689999998</v>
      </c>
      <c r="L228" s="110">
        <v>1166540.1000000001</v>
      </c>
      <c r="M228" s="110">
        <v>108629469.51000001</v>
      </c>
      <c r="N228" s="110">
        <f t="shared" si="15"/>
        <v>109796009.61</v>
      </c>
      <c r="O228" s="111">
        <v>380770794.24999994</v>
      </c>
      <c r="P228" s="112">
        <v>1251175015.8799999</v>
      </c>
      <c r="Q228" s="109">
        <f t="shared" si="16"/>
        <v>0.3</v>
      </c>
      <c r="S228" s="109">
        <f t="shared" si="17"/>
        <v>475293840.91000003</v>
      </c>
      <c r="T228" s="109">
        <f t="shared" si="18"/>
        <v>764947044.17999995</v>
      </c>
      <c r="U228" s="109">
        <f t="shared" si="19"/>
        <v>1240240885.0899999</v>
      </c>
    </row>
    <row r="229" spans="1:21" x14ac:dyDescent="0.6">
      <c r="A229" s="108">
        <f>COUNTA($B$4:B229)</f>
        <v>226</v>
      </c>
      <c r="B229" s="99" t="s">
        <v>299</v>
      </c>
      <c r="C229" s="99" t="s">
        <v>1197</v>
      </c>
      <c r="D229" s="110">
        <v>81286752.780000001</v>
      </c>
      <c r="E229" s="110">
        <v>21501523.530000001</v>
      </c>
      <c r="F229" s="110">
        <v>26125316.280000001</v>
      </c>
      <c r="G229" s="110">
        <v>528363.82999999996</v>
      </c>
      <c r="H229" s="110">
        <v>11184900.51</v>
      </c>
      <c r="I229" s="110">
        <v>148297573.06999999</v>
      </c>
      <c r="J229" s="110">
        <v>23673847.23</v>
      </c>
      <c r="K229" s="110">
        <v>62733857.840000004</v>
      </c>
      <c r="L229" s="110">
        <v>303029</v>
      </c>
      <c r="M229" s="110">
        <v>27893856.170000002</v>
      </c>
      <c r="N229" s="110">
        <f t="shared" si="15"/>
        <v>28196885.170000002</v>
      </c>
      <c r="O229" s="111">
        <v>113159212.11999999</v>
      </c>
      <c r="P229" s="112">
        <v>405968060.00999999</v>
      </c>
      <c r="Q229" s="109">
        <f t="shared" si="16"/>
        <v>0.27</v>
      </c>
      <c r="S229" s="109">
        <f t="shared" si="17"/>
        <v>140626856.93000001</v>
      </c>
      <c r="T229" s="109">
        <f t="shared" si="18"/>
        <v>262902163.31</v>
      </c>
      <c r="U229" s="109">
        <f t="shared" si="19"/>
        <v>403529020.24000001</v>
      </c>
    </row>
    <row r="230" spans="1:21" x14ac:dyDescent="0.6">
      <c r="A230" s="108">
        <f>COUNTA($B$4:B230)</f>
        <v>227</v>
      </c>
      <c r="B230" s="99" t="s">
        <v>300</v>
      </c>
      <c r="C230" s="99" t="s">
        <v>1198</v>
      </c>
      <c r="D230" s="110">
        <v>33095316.350000001</v>
      </c>
      <c r="E230" s="110">
        <v>6619969</v>
      </c>
      <c r="F230" s="110">
        <v>4107260.97</v>
      </c>
      <c r="G230" s="110">
        <v>8964</v>
      </c>
      <c r="H230" s="110">
        <v>3642141.5</v>
      </c>
      <c r="I230" s="110">
        <v>14968385.890000001</v>
      </c>
      <c r="J230" s="110">
        <v>1542692.52</v>
      </c>
      <c r="K230" s="110">
        <v>494969.75</v>
      </c>
      <c r="L230" s="110">
        <v>0</v>
      </c>
      <c r="M230" s="110">
        <v>338745</v>
      </c>
      <c r="N230" s="110">
        <f t="shared" si="15"/>
        <v>338745</v>
      </c>
      <c r="O230" s="111">
        <v>31088893.870000001</v>
      </c>
      <c r="P230" s="112">
        <v>87419206.24000001</v>
      </c>
      <c r="Q230" s="109">
        <f t="shared" si="16"/>
        <v>0.35</v>
      </c>
      <c r="S230" s="109">
        <f t="shared" si="17"/>
        <v>47473651.82</v>
      </c>
      <c r="T230" s="109">
        <f t="shared" si="18"/>
        <v>17344793.16</v>
      </c>
      <c r="U230" s="109">
        <f t="shared" si="19"/>
        <v>64818444.980000004</v>
      </c>
    </row>
    <row r="231" spans="1:21" x14ac:dyDescent="0.6">
      <c r="A231" s="108">
        <f>COUNTA($B$4:B231)</f>
        <v>228</v>
      </c>
      <c r="B231" s="99" t="s">
        <v>301</v>
      </c>
      <c r="C231" s="99" t="s">
        <v>1199</v>
      </c>
      <c r="D231" s="110">
        <v>25844102.23</v>
      </c>
      <c r="E231" s="110">
        <v>4156292</v>
      </c>
      <c r="F231" s="110">
        <v>2073742.89</v>
      </c>
      <c r="G231" s="110">
        <v>107775</v>
      </c>
      <c r="H231" s="110">
        <v>2582871.85</v>
      </c>
      <c r="I231" s="110">
        <v>12445265.66</v>
      </c>
      <c r="J231" s="110">
        <v>1305541.67</v>
      </c>
      <c r="K231" s="110">
        <v>664088.1</v>
      </c>
      <c r="L231" s="110">
        <v>62564</v>
      </c>
      <c r="M231" s="110">
        <v>394478</v>
      </c>
      <c r="N231" s="110">
        <f t="shared" si="15"/>
        <v>457042</v>
      </c>
      <c r="O231" s="111">
        <v>26738388.579999998</v>
      </c>
      <c r="P231" s="112">
        <v>68140134.590000004</v>
      </c>
      <c r="Q231" s="109">
        <f t="shared" si="16"/>
        <v>0.39</v>
      </c>
      <c r="S231" s="109">
        <f t="shared" si="17"/>
        <v>34764783.969999999</v>
      </c>
      <c r="T231" s="109">
        <f t="shared" si="18"/>
        <v>14871937.43</v>
      </c>
      <c r="U231" s="109">
        <f t="shared" si="19"/>
        <v>49636721.399999999</v>
      </c>
    </row>
    <row r="232" spans="1:21" x14ac:dyDescent="0.6">
      <c r="A232" s="108">
        <f>COUNTA($B$4:B232)</f>
        <v>229</v>
      </c>
      <c r="B232" s="99" t="s">
        <v>302</v>
      </c>
      <c r="C232" s="99" t="s">
        <v>1200</v>
      </c>
      <c r="D232" s="110">
        <v>24762212.489999998</v>
      </c>
      <c r="E232" s="110">
        <v>4724119.75</v>
      </c>
      <c r="F232" s="110">
        <v>1596491.9</v>
      </c>
      <c r="G232" s="110">
        <v>374515.5</v>
      </c>
      <c r="H232" s="110">
        <v>2894442.75</v>
      </c>
      <c r="I232" s="110">
        <v>7080633.8099999996</v>
      </c>
      <c r="J232" s="110">
        <v>797223.75</v>
      </c>
      <c r="K232" s="110">
        <v>168256.5</v>
      </c>
      <c r="L232" s="110">
        <v>35445.5</v>
      </c>
      <c r="M232" s="110">
        <v>285585.75</v>
      </c>
      <c r="N232" s="110">
        <f t="shared" si="15"/>
        <v>321031.25</v>
      </c>
      <c r="O232" s="111">
        <v>19216989.609999999</v>
      </c>
      <c r="P232" s="112">
        <v>59359719.57</v>
      </c>
      <c r="Q232" s="109">
        <f t="shared" si="16"/>
        <v>0.32</v>
      </c>
      <c r="S232" s="109">
        <f t="shared" si="17"/>
        <v>34351782.390000001</v>
      </c>
      <c r="T232" s="109">
        <f t="shared" si="18"/>
        <v>8367145.3099999996</v>
      </c>
      <c r="U232" s="109">
        <f t="shared" si="19"/>
        <v>42718927.700000003</v>
      </c>
    </row>
    <row r="233" spans="1:21" x14ac:dyDescent="0.6">
      <c r="A233" s="108">
        <f>COUNTA($B$4:B233)</f>
        <v>230</v>
      </c>
      <c r="B233" s="99" t="s">
        <v>303</v>
      </c>
      <c r="C233" s="99" t="s">
        <v>1201</v>
      </c>
      <c r="D233" s="110">
        <v>15539808.5</v>
      </c>
      <c r="E233" s="110">
        <v>2693341.5</v>
      </c>
      <c r="F233" s="110">
        <v>764842.5</v>
      </c>
      <c r="G233" s="110">
        <v>2461</v>
      </c>
      <c r="H233" s="110">
        <v>1525339.55</v>
      </c>
      <c r="I233" s="110">
        <v>4042166.68</v>
      </c>
      <c r="J233" s="110">
        <v>378065.25</v>
      </c>
      <c r="K233" s="110">
        <v>58545.75</v>
      </c>
      <c r="L233" s="110">
        <v>8100</v>
      </c>
      <c r="M233" s="110">
        <v>168041</v>
      </c>
      <c r="N233" s="110">
        <f t="shared" si="15"/>
        <v>176141</v>
      </c>
      <c r="O233" s="111">
        <v>14318506.33</v>
      </c>
      <c r="P233" s="112">
        <v>51706438.879999995</v>
      </c>
      <c r="Q233" s="109">
        <f t="shared" si="16"/>
        <v>0.27</v>
      </c>
      <c r="S233" s="109">
        <f t="shared" si="17"/>
        <v>20525793.050000001</v>
      </c>
      <c r="T233" s="109">
        <f t="shared" si="18"/>
        <v>4654918.68</v>
      </c>
      <c r="U233" s="109">
        <f t="shared" si="19"/>
        <v>25180711.73</v>
      </c>
    </row>
    <row r="234" spans="1:21" x14ac:dyDescent="0.6">
      <c r="A234" s="108">
        <f>COUNTA($B$4:B234)</f>
        <v>231</v>
      </c>
      <c r="B234" s="99" t="s">
        <v>304</v>
      </c>
      <c r="C234" s="99" t="s">
        <v>1202</v>
      </c>
      <c r="D234" s="110">
        <v>69139944.200000003</v>
      </c>
      <c r="E234" s="110">
        <v>8482864.5500000007</v>
      </c>
      <c r="F234" s="110">
        <v>5912361.7300000004</v>
      </c>
      <c r="G234" s="110">
        <v>778072.22</v>
      </c>
      <c r="H234" s="110">
        <v>13934560.9</v>
      </c>
      <c r="I234" s="110">
        <v>58812899.420000002</v>
      </c>
      <c r="J234" s="110">
        <v>7444176.0300000003</v>
      </c>
      <c r="K234" s="110">
        <v>2772777.68</v>
      </c>
      <c r="L234" s="110">
        <v>0</v>
      </c>
      <c r="M234" s="110">
        <v>11780583</v>
      </c>
      <c r="N234" s="110">
        <f t="shared" si="15"/>
        <v>11780583</v>
      </c>
      <c r="O234" s="111">
        <v>108120940.19</v>
      </c>
      <c r="P234" s="112">
        <v>219551039.16</v>
      </c>
      <c r="Q234" s="109">
        <f t="shared" si="16"/>
        <v>0.49</v>
      </c>
      <c r="S234" s="109">
        <f t="shared" si="17"/>
        <v>98247803.600000009</v>
      </c>
      <c r="T234" s="109">
        <f t="shared" si="18"/>
        <v>80810436.13000001</v>
      </c>
      <c r="U234" s="109">
        <f t="shared" si="19"/>
        <v>179058239.73000002</v>
      </c>
    </row>
    <row r="235" spans="1:21" x14ac:dyDescent="0.6">
      <c r="A235" s="108">
        <f>COUNTA($B$4:B235)</f>
        <v>232</v>
      </c>
      <c r="B235" s="99" t="s">
        <v>305</v>
      </c>
      <c r="C235" s="99" t="s">
        <v>1203</v>
      </c>
      <c r="D235" s="110">
        <v>30718069.199999999</v>
      </c>
      <c r="E235" s="110">
        <v>5441567</v>
      </c>
      <c r="F235" s="110">
        <v>3068378.5</v>
      </c>
      <c r="G235" s="110">
        <v>226382.1</v>
      </c>
      <c r="H235" s="110">
        <v>3049135.25</v>
      </c>
      <c r="I235" s="110">
        <v>10313381.18</v>
      </c>
      <c r="J235" s="110">
        <v>1219334.07</v>
      </c>
      <c r="K235" s="110">
        <v>652492.16</v>
      </c>
      <c r="L235" s="110">
        <v>47757.5</v>
      </c>
      <c r="M235" s="110">
        <v>1159173</v>
      </c>
      <c r="N235" s="110">
        <f t="shared" si="15"/>
        <v>1206930.5</v>
      </c>
      <c r="O235" s="111">
        <v>27038580.889999993</v>
      </c>
      <c r="P235" s="112">
        <v>70214765.11999999</v>
      </c>
      <c r="Q235" s="109">
        <f t="shared" si="16"/>
        <v>0.38</v>
      </c>
      <c r="S235" s="109">
        <f t="shared" si="17"/>
        <v>42503532.050000004</v>
      </c>
      <c r="T235" s="109">
        <f t="shared" si="18"/>
        <v>13392137.91</v>
      </c>
      <c r="U235" s="109">
        <f t="shared" si="19"/>
        <v>55895669.960000008</v>
      </c>
    </row>
    <row r="236" spans="1:21" x14ac:dyDescent="0.6">
      <c r="A236" s="108">
        <f>COUNTA($B$4:B236)</f>
        <v>233</v>
      </c>
      <c r="B236" s="99" t="s">
        <v>306</v>
      </c>
      <c r="C236" s="99" t="s">
        <v>1204</v>
      </c>
      <c r="D236" s="110">
        <v>27018782.25</v>
      </c>
      <c r="E236" s="110">
        <v>4351878.25</v>
      </c>
      <c r="F236" s="110">
        <v>1425556.25</v>
      </c>
      <c r="G236" s="110">
        <v>48150.5</v>
      </c>
      <c r="H236" s="110">
        <v>2142201</v>
      </c>
      <c r="I236" s="110">
        <v>10053708.869999999</v>
      </c>
      <c r="J236" s="110">
        <v>984248.05</v>
      </c>
      <c r="K236" s="110">
        <v>249237.15</v>
      </c>
      <c r="L236" s="110">
        <v>8372.25</v>
      </c>
      <c r="M236" s="110">
        <v>813002.5</v>
      </c>
      <c r="N236" s="110">
        <f t="shared" si="15"/>
        <v>821374.75</v>
      </c>
      <c r="O236" s="111">
        <v>27546009.089999996</v>
      </c>
      <c r="P236" s="112">
        <v>68445302.549999997</v>
      </c>
      <c r="Q236" s="109">
        <f t="shared" si="16"/>
        <v>0.4</v>
      </c>
      <c r="S236" s="109">
        <f t="shared" si="17"/>
        <v>34986568.25</v>
      </c>
      <c r="T236" s="109">
        <f t="shared" si="18"/>
        <v>12108568.82</v>
      </c>
      <c r="U236" s="109">
        <f t="shared" si="19"/>
        <v>47095137.07</v>
      </c>
    </row>
    <row r="237" spans="1:21" x14ac:dyDescent="0.6">
      <c r="A237" s="108">
        <f>COUNTA($B$4:B237)</f>
        <v>234</v>
      </c>
      <c r="B237" s="99" t="s">
        <v>307</v>
      </c>
      <c r="C237" s="99" t="s">
        <v>1205</v>
      </c>
      <c r="D237" s="110">
        <v>29551934.399999999</v>
      </c>
      <c r="E237" s="110">
        <v>4551537</v>
      </c>
      <c r="F237" s="110">
        <v>3159730</v>
      </c>
      <c r="G237" s="110">
        <v>89556</v>
      </c>
      <c r="H237" s="110">
        <v>2684443</v>
      </c>
      <c r="I237" s="110">
        <v>16026668.5</v>
      </c>
      <c r="J237" s="110">
        <v>2102506.75</v>
      </c>
      <c r="K237" s="110">
        <v>1229035</v>
      </c>
      <c r="L237" s="110">
        <v>31253</v>
      </c>
      <c r="M237" s="110">
        <v>2658405.2599999998</v>
      </c>
      <c r="N237" s="110">
        <f t="shared" si="15"/>
        <v>2689658.26</v>
      </c>
      <c r="O237" s="111">
        <v>30159934.659999996</v>
      </c>
      <c r="P237" s="112">
        <v>77935751.969999999</v>
      </c>
      <c r="Q237" s="109">
        <f t="shared" si="16"/>
        <v>0.38</v>
      </c>
      <c r="S237" s="109">
        <f t="shared" si="17"/>
        <v>40037200.399999999</v>
      </c>
      <c r="T237" s="109">
        <f t="shared" si="18"/>
        <v>22047868.509999998</v>
      </c>
      <c r="U237" s="109">
        <f t="shared" si="19"/>
        <v>62085068.909999996</v>
      </c>
    </row>
    <row r="238" spans="1:21" x14ac:dyDescent="0.6">
      <c r="A238" s="108">
        <f>COUNTA($B$4:B238)</f>
        <v>235</v>
      </c>
      <c r="B238" s="99" t="s">
        <v>308</v>
      </c>
      <c r="C238" s="99" t="s">
        <v>1206</v>
      </c>
      <c r="D238" s="110">
        <v>32384385.5</v>
      </c>
      <c r="E238" s="110">
        <v>4794421.21</v>
      </c>
      <c r="F238" s="110">
        <v>3057377.5</v>
      </c>
      <c r="G238" s="110">
        <v>103670.91</v>
      </c>
      <c r="H238" s="110">
        <v>4428631.5</v>
      </c>
      <c r="I238" s="110">
        <v>13308059</v>
      </c>
      <c r="J238" s="110">
        <v>439320.64</v>
      </c>
      <c r="K238" s="110">
        <v>557291.5</v>
      </c>
      <c r="L238" s="110">
        <v>0</v>
      </c>
      <c r="M238" s="110">
        <v>1116136.6000000001</v>
      </c>
      <c r="N238" s="110">
        <f t="shared" si="15"/>
        <v>1116136.6000000001</v>
      </c>
      <c r="O238" s="111">
        <v>32319435.880000003</v>
      </c>
      <c r="P238" s="112">
        <v>77611222.700000003</v>
      </c>
      <c r="Q238" s="109">
        <f t="shared" si="16"/>
        <v>0.41</v>
      </c>
      <c r="S238" s="109">
        <f t="shared" si="17"/>
        <v>44768486.619999997</v>
      </c>
      <c r="T238" s="109">
        <f t="shared" si="18"/>
        <v>15420807.74</v>
      </c>
      <c r="U238" s="109">
        <f t="shared" si="19"/>
        <v>60189294.359999999</v>
      </c>
    </row>
    <row r="239" spans="1:21" x14ac:dyDescent="0.6">
      <c r="A239" s="108">
        <f>COUNTA($B$4:B239)</f>
        <v>236</v>
      </c>
      <c r="B239" s="99" t="s">
        <v>309</v>
      </c>
      <c r="C239" s="99" t="s">
        <v>1207</v>
      </c>
      <c r="D239" s="110">
        <v>38575565.200000003</v>
      </c>
      <c r="E239" s="110">
        <v>7671124</v>
      </c>
      <c r="F239" s="110">
        <v>3110667</v>
      </c>
      <c r="G239" s="110">
        <v>173839</v>
      </c>
      <c r="H239" s="110">
        <v>10703114.74</v>
      </c>
      <c r="I239" s="110">
        <v>27616729.5</v>
      </c>
      <c r="J239" s="110">
        <v>1099074.76</v>
      </c>
      <c r="K239" s="110">
        <v>4353006.2</v>
      </c>
      <c r="L239" s="110">
        <v>52539</v>
      </c>
      <c r="M239" s="110">
        <v>3643078</v>
      </c>
      <c r="N239" s="110">
        <f t="shared" si="15"/>
        <v>3695617</v>
      </c>
      <c r="O239" s="111">
        <v>59662877.370000005</v>
      </c>
      <c r="P239" s="112">
        <v>113445042.87</v>
      </c>
      <c r="Q239" s="109">
        <f t="shared" si="16"/>
        <v>0.52</v>
      </c>
      <c r="S239" s="109">
        <f t="shared" si="17"/>
        <v>60234309.940000005</v>
      </c>
      <c r="T239" s="109">
        <f t="shared" si="18"/>
        <v>36764427.460000001</v>
      </c>
      <c r="U239" s="109">
        <f t="shared" si="19"/>
        <v>96998737.400000006</v>
      </c>
    </row>
    <row r="240" spans="1:21" x14ac:dyDescent="0.6">
      <c r="A240" s="108">
        <f>COUNTA($B$4:B240)</f>
        <v>237</v>
      </c>
      <c r="B240" s="99" t="s">
        <v>310</v>
      </c>
      <c r="C240" s="99" t="s">
        <v>1208</v>
      </c>
      <c r="D240" s="110">
        <v>10486261.75</v>
      </c>
      <c r="E240" s="110">
        <v>1614296.5</v>
      </c>
      <c r="F240" s="110">
        <v>260307.25</v>
      </c>
      <c r="G240" s="110">
        <v>0</v>
      </c>
      <c r="H240" s="110">
        <v>937588.75</v>
      </c>
      <c r="I240" s="110">
        <v>2916396.74</v>
      </c>
      <c r="J240" s="110">
        <v>142783.97</v>
      </c>
      <c r="K240" s="110">
        <v>29095.75</v>
      </c>
      <c r="L240" s="110">
        <v>0</v>
      </c>
      <c r="M240" s="110">
        <v>55016.25</v>
      </c>
      <c r="N240" s="110">
        <f t="shared" si="15"/>
        <v>55016.25</v>
      </c>
      <c r="O240" s="111">
        <v>12998233.77</v>
      </c>
      <c r="P240" s="112">
        <v>33490105.02</v>
      </c>
      <c r="Q240" s="109">
        <f t="shared" si="16"/>
        <v>0.38</v>
      </c>
      <c r="S240" s="109">
        <f t="shared" si="17"/>
        <v>13298454.25</v>
      </c>
      <c r="T240" s="109">
        <f t="shared" si="18"/>
        <v>3143292.7100000004</v>
      </c>
      <c r="U240" s="109">
        <f t="shared" si="19"/>
        <v>16441746.960000001</v>
      </c>
    </row>
    <row r="241" spans="1:21" x14ac:dyDescent="0.6">
      <c r="A241" s="108">
        <f>COUNTA($B$4:B241)</f>
        <v>238</v>
      </c>
      <c r="B241" s="99" t="s">
        <v>311</v>
      </c>
      <c r="C241" s="99" t="s">
        <v>1209</v>
      </c>
      <c r="D241" s="110">
        <v>31138493.489999998</v>
      </c>
      <c r="E241" s="110">
        <v>6920532.4900000002</v>
      </c>
      <c r="F241" s="110">
        <v>2056034.43</v>
      </c>
      <c r="G241" s="110">
        <v>265143.2</v>
      </c>
      <c r="H241" s="110">
        <v>6413922.1699999999</v>
      </c>
      <c r="I241" s="110">
        <v>8744306.5</v>
      </c>
      <c r="J241" s="110">
        <v>1040624.22</v>
      </c>
      <c r="K241" s="110">
        <v>545122.27</v>
      </c>
      <c r="L241" s="110">
        <v>9494.5</v>
      </c>
      <c r="M241" s="110">
        <v>350863.53</v>
      </c>
      <c r="N241" s="110">
        <f t="shared" si="15"/>
        <v>360358.03</v>
      </c>
      <c r="O241" s="111">
        <v>32767908.139999993</v>
      </c>
      <c r="P241" s="112">
        <v>86459078.590000004</v>
      </c>
      <c r="Q241" s="109">
        <f t="shared" si="16"/>
        <v>0.37</v>
      </c>
      <c r="S241" s="109">
        <f t="shared" si="17"/>
        <v>46794125.780000001</v>
      </c>
      <c r="T241" s="109">
        <f t="shared" si="18"/>
        <v>10690411.02</v>
      </c>
      <c r="U241" s="109">
        <f t="shared" si="19"/>
        <v>57484536.799999997</v>
      </c>
    </row>
    <row r="242" spans="1:21" x14ac:dyDescent="0.6">
      <c r="A242" s="108">
        <f>COUNTA($B$4:B242)</f>
        <v>239</v>
      </c>
      <c r="B242" s="99" t="s">
        <v>312</v>
      </c>
      <c r="C242" s="99" t="s">
        <v>1210</v>
      </c>
      <c r="D242" s="110">
        <v>11366293.949999999</v>
      </c>
      <c r="E242" s="110">
        <v>3800772.25</v>
      </c>
      <c r="F242" s="110">
        <v>1037336.55</v>
      </c>
      <c r="G242" s="110">
        <v>0</v>
      </c>
      <c r="H242" s="110">
        <v>1636448.3800000001</v>
      </c>
      <c r="I242" s="110">
        <v>5228793.8</v>
      </c>
      <c r="J242" s="110">
        <v>726265.02</v>
      </c>
      <c r="K242" s="110">
        <v>20248.599999999999</v>
      </c>
      <c r="L242" s="110">
        <v>0</v>
      </c>
      <c r="M242" s="110">
        <v>109136.35</v>
      </c>
      <c r="N242" s="110">
        <f t="shared" si="15"/>
        <v>109136.35</v>
      </c>
      <c r="O242" s="111">
        <v>11327746.879999999</v>
      </c>
      <c r="P242" s="112">
        <v>42004553.989999995</v>
      </c>
      <c r="Q242" s="109">
        <f t="shared" si="16"/>
        <v>0.26</v>
      </c>
      <c r="S242" s="109">
        <f t="shared" si="17"/>
        <v>17840851.129999999</v>
      </c>
      <c r="T242" s="109">
        <f t="shared" si="18"/>
        <v>6084443.7699999996</v>
      </c>
      <c r="U242" s="109">
        <f t="shared" si="19"/>
        <v>23925294.899999999</v>
      </c>
    </row>
    <row r="243" spans="1:21" x14ac:dyDescent="0.6">
      <c r="A243" s="108">
        <f>COUNTA($B$4:B243)</f>
        <v>240</v>
      </c>
      <c r="B243" s="99" t="s">
        <v>313</v>
      </c>
      <c r="C243" s="99" t="s">
        <v>1211</v>
      </c>
      <c r="D243" s="110">
        <v>9357664.1699999999</v>
      </c>
      <c r="E243" s="110">
        <v>3788174.88</v>
      </c>
      <c r="F243" s="110">
        <v>1036562.91</v>
      </c>
      <c r="G243" s="110">
        <v>0</v>
      </c>
      <c r="H243" s="110">
        <v>1602232.5</v>
      </c>
      <c r="I243" s="110">
        <v>3370057.98</v>
      </c>
      <c r="J243" s="110">
        <v>1031961.1</v>
      </c>
      <c r="K243" s="110">
        <v>123358.46</v>
      </c>
      <c r="L243" s="110">
        <v>0</v>
      </c>
      <c r="M243" s="110">
        <v>420723.35</v>
      </c>
      <c r="N243" s="110">
        <f t="shared" si="15"/>
        <v>420723.35</v>
      </c>
      <c r="O243" s="111">
        <v>12126907.300000001</v>
      </c>
      <c r="P243" s="112">
        <v>43604191.439999998</v>
      </c>
      <c r="Q243" s="109">
        <f t="shared" si="16"/>
        <v>0.27</v>
      </c>
      <c r="S243" s="109">
        <f t="shared" si="17"/>
        <v>15784634.460000001</v>
      </c>
      <c r="T243" s="109">
        <f t="shared" si="18"/>
        <v>4946100.8899999997</v>
      </c>
      <c r="U243" s="109">
        <f t="shared" si="19"/>
        <v>20730735.350000001</v>
      </c>
    </row>
    <row r="244" spans="1:21" x14ac:dyDescent="0.6">
      <c r="A244" s="108">
        <f>COUNTA($B$4:B244)</f>
        <v>241</v>
      </c>
      <c r="B244" s="99" t="s">
        <v>314</v>
      </c>
      <c r="C244" s="99" t="s">
        <v>1212</v>
      </c>
      <c r="D244" s="110">
        <v>222611628.83000001</v>
      </c>
      <c r="E244" s="110">
        <v>158398248</v>
      </c>
      <c r="F244" s="110">
        <v>50668328.359999999</v>
      </c>
      <c r="G244" s="110">
        <v>646602.5</v>
      </c>
      <c r="H244" s="110">
        <v>64188410.270000003</v>
      </c>
      <c r="I244" s="110">
        <v>433763031.55000001</v>
      </c>
      <c r="J244" s="110">
        <v>87346938.200000003</v>
      </c>
      <c r="K244" s="110">
        <v>66036501.299999997</v>
      </c>
      <c r="L244" s="110">
        <v>1293407.29</v>
      </c>
      <c r="M244" s="110">
        <v>42484265.940000005</v>
      </c>
      <c r="N244" s="110">
        <f t="shared" si="15"/>
        <v>43777673.230000004</v>
      </c>
      <c r="O244" s="111">
        <v>303472842.04000002</v>
      </c>
      <c r="P244" s="112">
        <v>1100575694.1099999</v>
      </c>
      <c r="Q244" s="109">
        <f t="shared" si="16"/>
        <v>0.27</v>
      </c>
      <c r="S244" s="109">
        <f t="shared" si="17"/>
        <v>496513217.96000004</v>
      </c>
      <c r="T244" s="109">
        <f t="shared" si="18"/>
        <v>630924144.27999997</v>
      </c>
      <c r="U244" s="109">
        <f t="shared" si="19"/>
        <v>1127437362.24</v>
      </c>
    </row>
    <row r="245" spans="1:21" x14ac:dyDescent="0.6">
      <c r="A245" s="108">
        <f>COUNTA($B$4:B245)</f>
        <v>242</v>
      </c>
      <c r="B245" s="99" t="s">
        <v>315</v>
      </c>
      <c r="C245" s="99" t="s">
        <v>1213</v>
      </c>
      <c r="D245" s="110">
        <v>71478783.219999999</v>
      </c>
      <c r="E245" s="110">
        <v>33606887.5</v>
      </c>
      <c r="F245" s="110">
        <v>15967093.75</v>
      </c>
      <c r="G245" s="110">
        <v>181082</v>
      </c>
      <c r="H245" s="110">
        <v>5423614</v>
      </c>
      <c r="I245" s="110">
        <v>111941833.8</v>
      </c>
      <c r="J245" s="110">
        <v>10087065.810000001</v>
      </c>
      <c r="K245" s="110">
        <v>16674746.75</v>
      </c>
      <c r="L245" s="110">
        <v>888783</v>
      </c>
      <c r="M245" s="110">
        <v>10247903.25</v>
      </c>
      <c r="N245" s="110">
        <f t="shared" si="15"/>
        <v>11136686.25</v>
      </c>
      <c r="O245" s="111">
        <v>76863932.689999983</v>
      </c>
      <c r="P245" s="112">
        <v>309654074.77999997</v>
      </c>
      <c r="Q245" s="109">
        <f t="shared" si="16"/>
        <v>0.24</v>
      </c>
      <c r="S245" s="109">
        <f t="shared" si="17"/>
        <v>126657460.47</v>
      </c>
      <c r="T245" s="109">
        <f t="shared" si="18"/>
        <v>149840332.61000001</v>
      </c>
      <c r="U245" s="109">
        <f t="shared" si="19"/>
        <v>276497793.08000004</v>
      </c>
    </row>
    <row r="246" spans="1:21" x14ac:dyDescent="0.6">
      <c r="A246" s="108">
        <f>COUNTA($B$4:B246)</f>
        <v>243</v>
      </c>
      <c r="B246" s="99" t="s">
        <v>316</v>
      </c>
      <c r="C246" s="99" t="s">
        <v>1214</v>
      </c>
      <c r="D246" s="110">
        <v>46935119.299999997</v>
      </c>
      <c r="E246" s="110">
        <v>5355234</v>
      </c>
      <c r="F246" s="110">
        <v>7075303.1500000004</v>
      </c>
      <c r="G246" s="110">
        <v>270742.7</v>
      </c>
      <c r="H246" s="110">
        <v>4561598</v>
      </c>
      <c r="I246" s="110">
        <v>21957701.07</v>
      </c>
      <c r="J246" s="110">
        <v>1160205</v>
      </c>
      <c r="K246" s="110">
        <v>2200603</v>
      </c>
      <c r="L246" s="110">
        <v>67234</v>
      </c>
      <c r="M246" s="110">
        <v>2012508.5</v>
      </c>
      <c r="N246" s="110">
        <f t="shared" si="15"/>
        <v>2079742.5</v>
      </c>
      <c r="O246" s="111">
        <v>56797194.270000003</v>
      </c>
      <c r="P246" s="112">
        <v>130102601.81999999</v>
      </c>
      <c r="Q246" s="109">
        <f t="shared" si="16"/>
        <v>0.43</v>
      </c>
      <c r="S246" s="109">
        <f t="shared" si="17"/>
        <v>64197997.149999999</v>
      </c>
      <c r="T246" s="109">
        <f t="shared" si="18"/>
        <v>27398251.57</v>
      </c>
      <c r="U246" s="109">
        <f t="shared" si="19"/>
        <v>91596248.719999999</v>
      </c>
    </row>
    <row r="247" spans="1:21" x14ac:dyDescent="0.6">
      <c r="A247" s="108">
        <f>COUNTA($B$4:B247)</f>
        <v>244</v>
      </c>
      <c r="B247" s="99" t="s">
        <v>317</v>
      </c>
      <c r="C247" s="99" t="s">
        <v>1215</v>
      </c>
      <c r="D247" s="110">
        <v>59263124.060000002</v>
      </c>
      <c r="E247" s="110">
        <v>8368413.9299999997</v>
      </c>
      <c r="F247" s="110">
        <v>3957484.93</v>
      </c>
      <c r="G247" s="110">
        <v>77164</v>
      </c>
      <c r="H247" s="110">
        <v>3373835.5</v>
      </c>
      <c r="I247" s="110">
        <v>70371392.650000006</v>
      </c>
      <c r="J247" s="110">
        <v>7522458.79</v>
      </c>
      <c r="K247" s="110">
        <v>3001398.3</v>
      </c>
      <c r="L247" s="110">
        <v>89702</v>
      </c>
      <c r="M247" s="110">
        <v>5584085.3099999996</v>
      </c>
      <c r="N247" s="110">
        <f t="shared" si="15"/>
        <v>5673787.3099999996</v>
      </c>
      <c r="O247" s="111">
        <v>112706117.59</v>
      </c>
      <c r="P247" s="112">
        <v>220648831.90000001</v>
      </c>
      <c r="Q247" s="109">
        <f t="shared" si="16"/>
        <v>0.51</v>
      </c>
      <c r="S247" s="109">
        <f t="shared" si="17"/>
        <v>75040022.420000017</v>
      </c>
      <c r="T247" s="109">
        <f t="shared" si="18"/>
        <v>86569037.050000012</v>
      </c>
      <c r="U247" s="109">
        <f t="shared" si="19"/>
        <v>161609059.47000003</v>
      </c>
    </row>
    <row r="248" spans="1:21" x14ac:dyDescent="0.6">
      <c r="A248" s="108">
        <f>COUNTA($B$4:B248)</f>
        <v>245</v>
      </c>
      <c r="B248" s="99" t="s">
        <v>318</v>
      </c>
      <c r="C248" s="99" t="s">
        <v>1216</v>
      </c>
      <c r="D248" s="110">
        <v>91219407.659999996</v>
      </c>
      <c r="E248" s="110">
        <v>16300432.42</v>
      </c>
      <c r="F248" s="110">
        <v>25016552.649999999</v>
      </c>
      <c r="G248" s="110">
        <v>195705.75</v>
      </c>
      <c r="H248" s="110">
        <v>5229152.2699999996</v>
      </c>
      <c r="I248" s="110">
        <v>106667795.3</v>
      </c>
      <c r="J248" s="110">
        <v>7870186.75</v>
      </c>
      <c r="K248" s="110">
        <v>8951187.3800000008</v>
      </c>
      <c r="L248" s="110">
        <v>159571.35999999999</v>
      </c>
      <c r="M248" s="110">
        <v>4565975.21</v>
      </c>
      <c r="N248" s="110">
        <f t="shared" si="15"/>
        <v>4725546.57</v>
      </c>
      <c r="O248" s="111">
        <v>132631223.63999999</v>
      </c>
      <c r="P248" s="112">
        <v>286843050.72000003</v>
      </c>
      <c r="Q248" s="109">
        <f t="shared" si="16"/>
        <v>0.46</v>
      </c>
      <c r="S248" s="109">
        <f t="shared" si="17"/>
        <v>137961250.75</v>
      </c>
      <c r="T248" s="109">
        <f t="shared" si="18"/>
        <v>128214715.99999999</v>
      </c>
      <c r="U248" s="109">
        <f t="shared" si="19"/>
        <v>266175966.75</v>
      </c>
    </row>
    <row r="249" spans="1:21" x14ac:dyDescent="0.6">
      <c r="A249" s="108">
        <f>COUNTA($B$4:B249)</f>
        <v>246</v>
      </c>
      <c r="B249" s="99" t="s">
        <v>319</v>
      </c>
      <c r="C249" s="99" t="s">
        <v>1217</v>
      </c>
      <c r="D249" s="110">
        <v>23879220.899999999</v>
      </c>
      <c r="E249" s="110">
        <v>7627404.25</v>
      </c>
      <c r="F249" s="110">
        <v>1589193.74</v>
      </c>
      <c r="G249" s="110">
        <v>6152.25</v>
      </c>
      <c r="H249" s="110">
        <v>16182061.460000001</v>
      </c>
      <c r="I249" s="110">
        <v>14085434.33</v>
      </c>
      <c r="J249" s="110">
        <v>1061021.44</v>
      </c>
      <c r="K249" s="110">
        <v>3011017.18</v>
      </c>
      <c r="L249" s="110">
        <v>0</v>
      </c>
      <c r="M249" s="110">
        <v>6146134.8899999997</v>
      </c>
      <c r="N249" s="110">
        <f t="shared" si="15"/>
        <v>6146134.8899999997</v>
      </c>
      <c r="O249" s="111">
        <v>34423070.719999999</v>
      </c>
      <c r="P249" s="112">
        <v>112103664.79999998</v>
      </c>
      <c r="Q249" s="109">
        <f t="shared" si="16"/>
        <v>0.3</v>
      </c>
      <c r="S249" s="109">
        <f t="shared" si="17"/>
        <v>49284032.599999994</v>
      </c>
      <c r="T249" s="109">
        <f t="shared" si="18"/>
        <v>24303607.84</v>
      </c>
      <c r="U249" s="109">
        <f t="shared" si="19"/>
        <v>73587640.439999998</v>
      </c>
    </row>
    <row r="250" spans="1:21" x14ac:dyDescent="0.6">
      <c r="A250" s="108">
        <f>COUNTA($B$4:B250)</f>
        <v>247</v>
      </c>
      <c r="B250" s="99" t="s">
        <v>320</v>
      </c>
      <c r="C250" s="99" t="s">
        <v>1218</v>
      </c>
      <c r="D250" s="110">
        <v>33629514.350000001</v>
      </c>
      <c r="E250" s="110">
        <v>3886095.5</v>
      </c>
      <c r="F250" s="110">
        <v>2621810.4900000002</v>
      </c>
      <c r="G250" s="110">
        <v>128682</v>
      </c>
      <c r="H250" s="110">
        <v>1718833</v>
      </c>
      <c r="I250" s="110">
        <v>13333918.43</v>
      </c>
      <c r="J250" s="110">
        <v>981524</v>
      </c>
      <c r="K250" s="110">
        <v>3361224.7</v>
      </c>
      <c r="L250" s="110">
        <v>20159.5</v>
      </c>
      <c r="M250" s="110">
        <v>738668</v>
      </c>
      <c r="N250" s="110">
        <f t="shared" si="15"/>
        <v>758827.5</v>
      </c>
      <c r="O250" s="111">
        <v>30300291.82</v>
      </c>
      <c r="P250" s="112">
        <v>76659191.390000001</v>
      </c>
      <c r="Q250" s="109">
        <f t="shared" si="16"/>
        <v>0.39</v>
      </c>
      <c r="S250" s="109">
        <f t="shared" si="17"/>
        <v>41984935.340000004</v>
      </c>
      <c r="T250" s="109">
        <f t="shared" si="18"/>
        <v>18435494.629999999</v>
      </c>
      <c r="U250" s="109">
        <f t="shared" si="19"/>
        <v>60420429.969999999</v>
      </c>
    </row>
    <row r="251" spans="1:21" x14ac:dyDescent="0.6">
      <c r="A251" s="108">
        <f>COUNTA($B$4:B251)</f>
        <v>248</v>
      </c>
      <c r="B251" s="99" t="s">
        <v>321</v>
      </c>
      <c r="C251" s="99" t="s">
        <v>1219</v>
      </c>
      <c r="D251" s="110">
        <v>16620642.810000001</v>
      </c>
      <c r="E251" s="110">
        <v>2576046.9700000002</v>
      </c>
      <c r="F251" s="110">
        <v>1823352.16</v>
      </c>
      <c r="G251" s="110">
        <v>34475</v>
      </c>
      <c r="H251" s="110">
        <v>563332</v>
      </c>
      <c r="I251" s="110">
        <v>8488367.9600000009</v>
      </c>
      <c r="J251" s="110">
        <v>436714.72</v>
      </c>
      <c r="K251" s="110">
        <v>3858447.63</v>
      </c>
      <c r="L251" s="110">
        <v>1973</v>
      </c>
      <c r="M251" s="110">
        <v>132078</v>
      </c>
      <c r="N251" s="110">
        <f t="shared" si="15"/>
        <v>134051</v>
      </c>
      <c r="O251" s="111">
        <v>19864674.040000003</v>
      </c>
      <c r="P251" s="112">
        <v>49164000.910000004</v>
      </c>
      <c r="Q251" s="109">
        <f t="shared" si="16"/>
        <v>0.4</v>
      </c>
      <c r="S251" s="109">
        <f t="shared" si="17"/>
        <v>21617848.940000001</v>
      </c>
      <c r="T251" s="109">
        <f t="shared" si="18"/>
        <v>12917581.310000002</v>
      </c>
      <c r="U251" s="109">
        <f t="shared" si="19"/>
        <v>34535430.25</v>
      </c>
    </row>
    <row r="252" spans="1:21" x14ac:dyDescent="0.6">
      <c r="A252" s="108">
        <f>COUNTA($B$4:B252)</f>
        <v>249</v>
      </c>
      <c r="B252" s="99" t="s">
        <v>322</v>
      </c>
      <c r="C252" s="99" t="s">
        <v>1220</v>
      </c>
      <c r="D252" s="110">
        <v>23329048</v>
      </c>
      <c r="E252" s="110">
        <v>2174540.5</v>
      </c>
      <c r="F252" s="110">
        <v>1363195.84</v>
      </c>
      <c r="G252" s="110">
        <v>32075</v>
      </c>
      <c r="H252" s="110">
        <v>1103708</v>
      </c>
      <c r="I252" s="110">
        <v>11830092.73</v>
      </c>
      <c r="J252" s="110">
        <v>662071.62</v>
      </c>
      <c r="K252" s="110">
        <v>133187.66</v>
      </c>
      <c r="L252" s="110">
        <v>8376</v>
      </c>
      <c r="M252" s="110">
        <v>433616</v>
      </c>
      <c r="N252" s="110">
        <f t="shared" si="15"/>
        <v>441992</v>
      </c>
      <c r="O252" s="111">
        <v>30462669.740000002</v>
      </c>
      <c r="P252" s="112">
        <v>62799207.609999999</v>
      </c>
      <c r="Q252" s="109">
        <f t="shared" si="16"/>
        <v>0.48</v>
      </c>
      <c r="S252" s="109">
        <f t="shared" si="17"/>
        <v>28002567.34</v>
      </c>
      <c r="T252" s="109">
        <f t="shared" si="18"/>
        <v>13067344.01</v>
      </c>
      <c r="U252" s="109">
        <f t="shared" si="19"/>
        <v>41069911.350000001</v>
      </c>
    </row>
    <row r="253" spans="1:21" x14ac:dyDescent="0.6">
      <c r="A253" s="108">
        <f>COUNTA($B$4:B253)</f>
        <v>250</v>
      </c>
      <c r="B253" s="99" t="s">
        <v>323</v>
      </c>
      <c r="C253" s="99" t="s">
        <v>1221</v>
      </c>
      <c r="D253" s="110">
        <v>24873094.43</v>
      </c>
      <c r="E253" s="110">
        <v>2885081</v>
      </c>
      <c r="F253" s="110">
        <v>1710930</v>
      </c>
      <c r="G253" s="110">
        <v>101626</v>
      </c>
      <c r="H253" s="110">
        <v>1389630.68</v>
      </c>
      <c r="I253" s="110">
        <v>10402690.949999999</v>
      </c>
      <c r="J253" s="110">
        <v>439862.85</v>
      </c>
      <c r="K253" s="110">
        <v>432391</v>
      </c>
      <c r="L253" s="110">
        <v>0</v>
      </c>
      <c r="M253" s="110">
        <v>2532227.09</v>
      </c>
      <c r="N253" s="110">
        <f t="shared" si="15"/>
        <v>2532227.09</v>
      </c>
      <c r="O253" s="111">
        <v>25896937.119999997</v>
      </c>
      <c r="P253" s="112">
        <v>58652607.286999993</v>
      </c>
      <c r="Q253" s="109">
        <f t="shared" si="16"/>
        <v>0.44</v>
      </c>
      <c r="S253" s="109">
        <f t="shared" si="17"/>
        <v>30960362.109999999</v>
      </c>
      <c r="T253" s="109">
        <f t="shared" si="18"/>
        <v>13807171.889999999</v>
      </c>
      <c r="U253" s="109">
        <f t="shared" si="19"/>
        <v>44767534</v>
      </c>
    </row>
    <row r="254" spans="1:21" x14ac:dyDescent="0.6">
      <c r="A254" s="108">
        <f>COUNTA($B$4:B254)</f>
        <v>251</v>
      </c>
      <c r="B254" s="99" t="s">
        <v>324</v>
      </c>
      <c r="C254" s="99" t="s">
        <v>1222</v>
      </c>
      <c r="D254" s="110">
        <v>30935965.800000001</v>
      </c>
      <c r="E254" s="110">
        <v>3167186.5</v>
      </c>
      <c r="F254" s="110">
        <v>1828642.5</v>
      </c>
      <c r="G254" s="110">
        <v>309989</v>
      </c>
      <c r="H254" s="110">
        <v>2109018.25</v>
      </c>
      <c r="I254" s="110">
        <v>13365126</v>
      </c>
      <c r="J254" s="110">
        <v>811940.24</v>
      </c>
      <c r="K254" s="110">
        <v>122664.47</v>
      </c>
      <c r="L254" s="110">
        <v>43439</v>
      </c>
      <c r="M254" s="110">
        <v>842666.75</v>
      </c>
      <c r="N254" s="110">
        <f t="shared" si="15"/>
        <v>886105.75</v>
      </c>
      <c r="O254" s="111">
        <v>38915837.959999993</v>
      </c>
      <c r="P254" s="112">
        <v>79236919.61999999</v>
      </c>
      <c r="Q254" s="109">
        <f t="shared" si="16"/>
        <v>0.49</v>
      </c>
      <c r="S254" s="109">
        <f t="shared" si="17"/>
        <v>38350802.049999997</v>
      </c>
      <c r="T254" s="109">
        <f t="shared" si="18"/>
        <v>15185836.460000001</v>
      </c>
      <c r="U254" s="109">
        <f t="shared" si="19"/>
        <v>53536638.509999998</v>
      </c>
    </row>
    <row r="255" spans="1:21" x14ac:dyDescent="0.6">
      <c r="A255" s="108">
        <f>COUNTA($B$4:B255)</f>
        <v>252</v>
      </c>
      <c r="B255" s="99" t="s">
        <v>325</v>
      </c>
      <c r="C255" s="99" t="s">
        <v>1223</v>
      </c>
      <c r="D255" s="110">
        <v>360131288.25</v>
      </c>
      <c r="E255" s="110">
        <v>222721265.5</v>
      </c>
      <c r="F255" s="110">
        <v>103039726.5</v>
      </c>
      <c r="G255" s="110">
        <v>2252707</v>
      </c>
      <c r="H255" s="110">
        <v>67788706.930000007</v>
      </c>
      <c r="I255" s="110">
        <v>1041980185.9</v>
      </c>
      <c r="J255" s="110">
        <v>163227630.75</v>
      </c>
      <c r="K255" s="110">
        <v>182038896.5</v>
      </c>
      <c r="L255" s="110">
        <v>8582470</v>
      </c>
      <c r="M255" s="110">
        <v>127073737.97</v>
      </c>
      <c r="N255" s="110">
        <f t="shared" si="15"/>
        <v>135656207.97</v>
      </c>
      <c r="O255" s="111">
        <v>431355900.03000009</v>
      </c>
      <c r="P255" s="112">
        <v>1678817860.3400002</v>
      </c>
      <c r="Q255" s="109">
        <f t="shared" si="16"/>
        <v>0.25</v>
      </c>
      <c r="S255" s="109">
        <f t="shared" si="17"/>
        <v>755933694.18000007</v>
      </c>
      <c r="T255" s="109">
        <f t="shared" si="18"/>
        <v>1522902921.1200001</v>
      </c>
      <c r="U255" s="109">
        <f t="shared" si="19"/>
        <v>2278836615.3000002</v>
      </c>
    </row>
    <row r="256" spans="1:21" x14ac:dyDescent="0.6">
      <c r="A256" s="108">
        <f>COUNTA($B$4:B256)</f>
        <v>253</v>
      </c>
      <c r="B256" s="99" t="s">
        <v>326</v>
      </c>
      <c r="C256" s="99" t="s">
        <v>1224</v>
      </c>
      <c r="D256" s="110">
        <v>85740643.480000004</v>
      </c>
      <c r="E256" s="110">
        <v>47283542</v>
      </c>
      <c r="F256" s="110">
        <v>33924966</v>
      </c>
      <c r="G256" s="110">
        <v>387508</v>
      </c>
      <c r="H256" s="110">
        <v>17046689</v>
      </c>
      <c r="I256" s="110">
        <v>202413113</v>
      </c>
      <c r="J256" s="110">
        <v>32262881</v>
      </c>
      <c r="K256" s="110">
        <v>34303039.93</v>
      </c>
      <c r="L256" s="110">
        <v>532771</v>
      </c>
      <c r="M256" s="110">
        <v>30843342</v>
      </c>
      <c r="N256" s="110">
        <f t="shared" si="15"/>
        <v>31376113</v>
      </c>
      <c r="O256" s="111">
        <v>59840490.49000001</v>
      </c>
      <c r="P256" s="112">
        <v>489998153.86000001</v>
      </c>
      <c r="Q256" s="109">
        <f t="shared" si="16"/>
        <v>0.12</v>
      </c>
      <c r="S256" s="109">
        <f t="shared" si="17"/>
        <v>184383348.48000002</v>
      </c>
      <c r="T256" s="109">
        <f t="shared" si="18"/>
        <v>300355146.93000001</v>
      </c>
      <c r="U256" s="109">
        <f t="shared" si="19"/>
        <v>484738495.41000003</v>
      </c>
    </row>
    <row r="257" spans="1:21" x14ac:dyDescent="0.6">
      <c r="A257" s="108">
        <f>COUNTA($B$4:B257)</f>
        <v>254</v>
      </c>
      <c r="B257" s="99" t="s">
        <v>327</v>
      </c>
      <c r="C257" s="99" t="s">
        <v>1225</v>
      </c>
      <c r="D257" s="110">
        <v>42845605.100000001</v>
      </c>
      <c r="E257" s="110">
        <v>9719816.4000000004</v>
      </c>
      <c r="F257" s="110">
        <v>30599686.5</v>
      </c>
      <c r="G257" s="110">
        <v>434960.8</v>
      </c>
      <c r="H257" s="110">
        <v>14530559.17</v>
      </c>
      <c r="I257" s="110">
        <v>10648964.35</v>
      </c>
      <c r="J257" s="110">
        <v>3450663.56</v>
      </c>
      <c r="K257" s="110">
        <v>11336359.199999999</v>
      </c>
      <c r="L257" s="110">
        <v>136984</v>
      </c>
      <c r="M257" s="110">
        <v>812291</v>
      </c>
      <c r="N257" s="110">
        <f t="shared" si="15"/>
        <v>949275</v>
      </c>
      <c r="O257" s="111">
        <v>43609659.680000007</v>
      </c>
      <c r="P257" s="112">
        <v>178624553.84</v>
      </c>
      <c r="Q257" s="109">
        <f t="shared" si="16"/>
        <v>0.24</v>
      </c>
      <c r="S257" s="109">
        <f t="shared" si="17"/>
        <v>98130627.969999999</v>
      </c>
      <c r="T257" s="109">
        <f t="shared" si="18"/>
        <v>26385262.109999999</v>
      </c>
      <c r="U257" s="109">
        <f t="shared" si="19"/>
        <v>124515890.08</v>
      </c>
    </row>
    <row r="258" spans="1:21" x14ac:dyDescent="0.6">
      <c r="A258" s="108">
        <f>COUNTA($B$4:B258)</f>
        <v>255</v>
      </c>
      <c r="B258" s="99" t="s">
        <v>328</v>
      </c>
      <c r="C258" s="99" t="s">
        <v>1226</v>
      </c>
      <c r="D258" s="110">
        <v>29032068.5</v>
      </c>
      <c r="E258" s="110">
        <v>4692428</v>
      </c>
      <c r="F258" s="110">
        <v>5758091.25</v>
      </c>
      <c r="G258" s="110">
        <v>245910.61</v>
      </c>
      <c r="H258" s="110">
        <v>10833527.4</v>
      </c>
      <c r="I258" s="110">
        <v>17126791.5</v>
      </c>
      <c r="J258" s="110">
        <v>1439171.85</v>
      </c>
      <c r="K258" s="110">
        <v>1392242.25</v>
      </c>
      <c r="L258" s="110">
        <v>23017</v>
      </c>
      <c r="M258" s="110">
        <v>462271</v>
      </c>
      <c r="N258" s="110">
        <f t="shared" si="15"/>
        <v>485288</v>
      </c>
      <c r="O258" s="111">
        <v>30332141.149999999</v>
      </c>
      <c r="P258" s="112">
        <v>109379775.88</v>
      </c>
      <c r="Q258" s="109">
        <f t="shared" si="16"/>
        <v>0.27</v>
      </c>
      <c r="S258" s="109">
        <f t="shared" si="17"/>
        <v>50562025.759999998</v>
      </c>
      <c r="T258" s="109">
        <f t="shared" si="18"/>
        <v>20443493.600000001</v>
      </c>
      <c r="U258" s="109">
        <f t="shared" si="19"/>
        <v>71005519.359999999</v>
      </c>
    </row>
    <row r="259" spans="1:21" x14ac:dyDescent="0.6">
      <c r="A259" s="108">
        <f>COUNTA($B$4:B259)</f>
        <v>256</v>
      </c>
      <c r="B259" s="99" t="s">
        <v>329</v>
      </c>
      <c r="C259" s="99" t="s">
        <v>1227</v>
      </c>
      <c r="D259" s="110">
        <v>24046626</v>
      </c>
      <c r="E259" s="110">
        <v>2665429.7599999998</v>
      </c>
      <c r="F259" s="110">
        <v>7565519</v>
      </c>
      <c r="G259" s="110">
        <v>457767</v>
      </c>
      <c r="H259" s="110">
        <v>3788818</v>
      </c>
      <c r="I259" s="110">
        <v>11463665</v>
      </c>
      <c r="J259" s="110">
        <v>1227061.25</v>
      </c>
      <c r="K259" s="110">
        <v>1568874.2</v>
      </c>
      <c r="L259" s="110">
        <v>28772</v>
      </c>
      <c r="M259" s="110">
        <v>1550101.75</v>
      </c>
      <c r="N259" s="110">
        <f t="shared" si="15"/>
        <v>1578873.75</v>
      </c>
      <c r="O259" s="111">
        <v>37259694.960000001</v>
      </c>
      <c r="P259" s="112">
        <v>94589419.25</v>
      </c>
      <c r="Q259" s="109">
        <f t="shared" si="16"/>
        <v>0.39</v>
      </c>
      <c r="S259" s="109">
        <f t="shared" si="17"/>
        <v>38524159.759999998</v>
      </c>
      <c r="T259" s="109">
        <f t="shared" si="18"/>
        <v>15838474.199999999</v>
      </c>
      <c r="U259" s="109">
        <f t="shared" si="19"/>
        <v>54362633.959999993</v>
      </c>
    </row>
    <row r="260" spans="1:21" x14ac:dyDescent="0.6">
      <c r="A260" s="108">
        <f>COUNTA($B$4:B260)</f>
        <v>257</v>
      </c>
      <c r="B260" s="99" t="s">
        <v>330</v>
      </c>
      <c r="C260" s="99" t="s">
        <v>1228</v>
      </c>
      <c r="D260" s="110">
        <v>11775948.5</v>
      </c>
      <c r="E260" s="110">
        <v>3065338.08</v>
      </c>
      <c r="F260" s="110">
        <v>1021304.75</v>
      </c>
      <c r="G260" s="110">
        <v>11597</v>
      </c>
      <c r="H260" s="110">
        <v>1780215.82</v>
      </c>
      <c r="I260" s="110">
        <v>3186627.61</v>
      </c>
      <c r="J260" s="110">
        <v>595646</v>
      </c>
      <c r="K260" s="110">
        <v>1037535.75</v>
      </c>
      <c r="L260" s="110">
        <v>0</v>
      </c>
      <c r="M260" s="110">
        <v>330473.75</v>
      </c>
      <c r="N260" s="110">
        <f t="shared" si="15"/>
        <v>330473.75</v>
      </c>
      <c r="O260" s="111">
        <v>13245998.42</v>
      </c>
      <c r="P260" s="112">
        <v>42981964.57</v>
      </c>
      <c r="Q260" s="109">
        <f t="shared" si="16"/>
        <v>0.3</v>
      </c>
      <c r="S260" s="109">
        <f t="shared" si="17"/>
        <v>17654404.149999999</v>
      </c>
      <c r="T260" s="109">
        <f t="shared" si="18"/>
        <v>5150283.1099999994</v>
      </c>
      <c r="U260" s="109">
        <f t="shared" si="19"/>
        <v>22804687.259999998</v>
      </c>
    </row>
    <row r="261" spans="1:21" x14ac:dyDescent="0.6">
      <c r="A261" s="108">
        <f>COUNTA($B$4:B261)</f>
        <v>258</v>
      </c>
      <c r="B261" s="99" t="s">
        <v>331</v>
      </c>
      <c r="C261" s="99" t="s">
        <v>1229</v>
      </c>
      <c r="D261" s="110">
        <v>23731538.109999999</v>
      </c>
      <c r="E261" s="110">
        <v>3996741.17</v>
      </c>
      <c r="F261" s="110">
        <v>2561554.94</v>
      </c>
      <c r="G261" s="110">
        <v>80244</v>
      </c>
      <c r="H261" s="110">
        <v>1868407.73</v>
      </c>
      <c r="I261" s="110">
        <v>7711887.9000000004</v>
      </c>
      <c r="J261" s="110">
        <v>468163.85</v>
      </c>
      <c r="K261" s="110">
        <v>435708</v>
      </c>
      <c r="L261" s="110">
        <v>6859</v>
      </c>
      <c r="M261" s="110">
        <v>184163</v>
      </c>
      <c r="N261" s="110">
        <f t="shared" ref="N261:N324" si="20">SUM(L261:M261)</f>
        <v>191022</v>
      </c>
      <c r="O261" s="111">
        <v>24367145.839999996</v>
      </c>
      <c r="P261" s="112">
        <v>68499015.699999988</v>
      </c>
      <c r="Q261" s="109">
        <f t="shared" ref="Q261:Q324" si="21">TRUNC(O261/P261,2)</f>
        <v>0.35</v>
      </c>
      <c r="S261" s="109">
        <f t="shared" ref="S261:S324" si="22">SUM(D261:H261)</f>
        <v>32238485.950000003</v>
      </c>
      <c r="T261" s="109">
        <f t="shared" ref="T261:T324" si="23">SUM(I261:M261)</f>
        <v>8806781.75</v>
      </c>
      <c r="U261" s="109">
        <f t="shared" ref="U261:U324" si="24">SUM(S261:T261)</f>
        <v>41045267.700000003</v>
      </c>
    </row>
    <row r="262" spans="1:21" x14ac:dyDescent="0.6">
      <c r="A262" s="108">
        <f>COUNTA($B$4:B262)</f>
        <v>259</v>
      </c>
      <c r="B262" s="99" t="s">
        <v>332</v>
      </c>
      <c r="C262" s="99" t="s">
        <v>1230</v>
      </c>
      <c r="D262" s="110">
        <v>8125917.8099999996</v>
      </c>
      <c r="E262" s="110">
        <v>2110053.2799999998</v>
      </c>
      <c r="F262" s="110">
        <v>904699</v>
      </c>
      <c r="G262" s="110">
        <v>6700</v>
      </c>
      <c r="H262" s="110">
        <v>672882</v>
      </c>
      <c r="I262" s="110">
        <v>2354072.5</v>
      </c>
      <c r="J262" s="110">
        <v>289700.11</v>
      </c>
      <c r="K262" s="110">
        <v>117149.2</v>
      </c>
      <c r="L262" s="110">
        <v>0</v>
      </c>
      <c r="M262" s="110">
        <v>137424</v>
      </c>
      <c r="N262" s="110">
        <f t="shared" si="20"/>
        <v>137424</v>
      </c>
      <c r="O262" s="111">
        <v>14434948.449999999</v>
      </c>
      <c r="P262" s="112">
        <v>39539387.590000004</v>
      </c>
      <c r="Q262" s="109">
        <f t="shared" si="21"/>
        <v>0.36</v>
      </c>
      <c r="S262" s="109">
        <f t="shared" si="22"/>
        <v>11820252.09</v>
      </c>
      <c r="T262" s="109">
        <f t="shared" si="23"/>
        <v>2898345.81</v>
      </c>
      <c r="U262" s="109">
        <f t="shared" si="24"/>
        <v>14718597.9</v>
      </c>
    </row>
    <row r="263" spans="1:21" x14ac:dyDescent="0.6">
      <c r="A263" s="108">
        <f>COUNTA($B$4:B263)</f>
        <v>260</v>
      </c>
      <c r="B263" s="99" t="s">
        <v>333</v>
      </c>
      <c r="C263" s="99" t="s">
        <v>1231</v>
      </c>
      <c r="D263" s="110">
        <v>9329420.8100000005</v>
      </c>
      <c r="E263" s="110">
        <v>10044410.16</v>
      </c>
      <c r="F263" s="110">
        <v>1676103.58</v>
      </c>
      <c r="G263" s="110">
        <v>290168</v>
      </c>
      <c r="H263" s="110">
        <v>1333699.75</v>
      </c>
      <c r="I263" s="110">
        <v>3149343.5</v>
      </c>
      <c r="J263" s="110">
        <v>418939.51</v>
      </c>
      <c r="K263" s="110">
        <v>292621.36</v>
      </c>
      <c r="L263" s="110">
        <v>0</v>
      </c>
      <c r="M263" s="110">
        <v>98929</v>
      </c>
      <c r="N263" s="110">
        <f t="shared" si="20"/>
        <v>98929</v>
      </c>
      <c r="O263" s="111">
        <v>18183237.41</v>
      </c>
      <c r="P263" s="112">
        <v>65125241.819999993</v>
      </c>
      <c r="Q263" s="109">
        <f t="shared" si="21"/>
        <v>0.27</v>
      </c>
      <c r="S263" s="109">
        <f t="shared" si="22"/>
        <v>22673802.299999997</v>
      </c>
      <c r="T263" s="109">
        <f t="shared" si="23"/>
        <v>3959833.3699999996</v>
      </c>
      <c r="U263" s="109">
        <f t="shared" si="24"/>
        <v>26633635.669999998</v>
      </c>
    </row>
    <row r="264" spans="1:21" x14ac:dyDescent="0.6">
      <c r="A264" s="108">
        <f>COUNTA($B$4:B264)</f>
        <v>261</v>
      </c>
      <c r="B264" s="99" t="s">
        <v>334</v>
      </c>
      <c r="C264" s="99" t="s">
        <v>1232</v>
      </c>
      <c r="D264" s="110">
        <v>20794841.460000001</v>
      </c>
      <c r="E264" s="110">
        <v>10450642.859999999</v>
      </c>
      <c r="F264" s="110">
        <v>4109339.03</v>
      </c>
      <c r="G264" s="110">
        <v>283977</v>
      </c>
      <c r="H264" s="110">
        <v>4480509.68</v>
      </c>
      <c r="I264" s="110">
        <v>5744098.5</v>
      </c>
      <c r="J264" s="110">
        <v>852962.86</v>
      </c>
      <c r="K264" s="110">
        <v>627300.07999999996</v>
      </c>
      <c r="L264" s="110">
        <v>15457</v>
      </c>
      <c r="M264" s="110">
        <v>259622</v>
      </c>
      <c r="N264" s="110">
        <f t="shared" si="20"/>
        <v>275079</v>
      </c>
      <c r="O264" s="111">
        <v>25449535.740000002</v>
      </c>
      <c r="P264" s="112">
        <v>83750666.819999993</v>
      </c>
      <c r="Q264" s="109">
        <f t="shared" si="21"/>
        <v>0.3</v>
      </c>
      <c r="S264" s="109">
        <f t="shared" si="22"/>
        <v>40119310.030000001</v>
      </c>
      <c r="T264" s="109">
        <f t="shared" si="23"/>
        <v>7499440.4400000004</v>
      </c>
      <c r="U264" s="109">
        <f t="shared" si="24"/>
        <v>47618750.469999999</v>
      </c>
    </row>
    <row r="265" spans="1:21" x14ac:dyDescent="0.6">
      <c r="A265" s="108">
        <f>COUNTA($B$4:B265)</f>
        <v>262</v>
      </c>
      <c r="B265" s="99" t="s">
        <v>335</v>
      </c>
      <c r="C265" s="99" t="s">
        <v>1233</v>
      </c>
      <c r="D265" s="110">
        <v>32791493.5</v>
      </c>
      <c r="E265" s="110">
        <v>4858570</v>
      </c>
      <c r="F265" s="110">
        <v>5050130.8</v>
      </c>
      <c r="G265" s="110">
        <v>944998</v>
      </c>
      <c r="H265" s="110">
        <v>3562479</v>
      </c>
      <c r="I265" s="110">
        <v>10145030.99</v>
      </c>
      <c r="J265" s="110">
        <v>652233</v>
      </c>
      <c r="K265" s="110">
        <v>840861</v>
      </c>
      <c r="L265" s="110">
        <v>151882</v>
      </c>
      <c r="M265" s="110">
        <v>4155657.99</v>
      </c>
      <c r="N265" s="110">
        <f t="shared" si="20"/>
        <v>4307539.99</v>
      </c>
      <c r="O265" s="111">
        <v>50938380.940000005</v>
      </c>
      <c r="P265" s="112">
        <v>107883105.61000001</v>
      </c>
      <c r="Q265" s="109">
        <f t="shared" si="21"/>
        <v>0.47</v>
      </c>
      <c r="S265" s="109">
        <f t="shared" si="22"/>
        <v>47207671.299999997</v>
      </c>
      <c r="T265" s="109">
        <f t="shared" si="23"/>
        <v>15945664.98</v>
      </c>
      <c r="U265" s="109">
        <f t="shared" si="24"/>
        <v>63153336.280000001</v>
      </c>
    </row>
    <row r="266" spans="1:21" x14ac:dyDescent="0.6">
      <c r="A266" s="108">
        <f>COUNTA($B$4:B266)</f>
        <v>263</v>
      </c>
      <c r="B266" s="99" t="s">
        <v>336</v>
      </c>
      <c r="C266" s="99" t="s">
        <v>1234</v>
      </c>
      <c r="D266" s="110">
        <v>19746042.25</v>
      </c>
      <c r="E266" s="110">
        <v>2764143</v>
      </c>
      <c r="F266" s="110">
        <v>3519129.7</v>
      </c>
      <c r="G266" s="110">
        <v>362771</v>
      </c>
      <c r="H266" s="110">
        <v>2790151.5</v>
      </c>
      <c r="I266" s="110">
        <v>5774101.9500000002</v>
      </c>
      <c r="J266" s="110">
        <v>882770.3</v>
      </c>
      <c r="K266" s="110">
        <v>518877.85</v>
      </c>
      <c r="L266" s="110">
        <v>22415</v>
      </c>
      <c r="M266" s="110">
        <v>376562</v>
      </c>
      <c r="N266" s="110">
        <f t="shared" si="20"/>
        <v>398977</v>
      </c>
      <c r="O266" s="111">
        <v>15575141.279999999</v>
      </c>
      <c r="P266" s="112">
        <v>55536534.390000001</v>
      </c>
      <c r="Q266" s="109">
        <f t="shared" si="21"/>
        <v>0.28000000000000003</v>
      </c>
      <c r="S266" s="109">
        <f t="shared" si="22"/>
        <v>29182237.449999999</v>
      </c>
      <c r="T266" s="109">
        <f t="shared" si="23"/>
        <v>7574727.0999999996</v>
      </c>
      <c r="U266" s="109">
        <f t="shared" si="24"/>
        <v>36756964.549999997</v>
      </c>
    </row>
    <row r="267" spans="1:21" x14ac:dyDescent="0.6">
      <c r="A267" s="108">
        <f>COUNTA($B$4:B267)</f>
        <v>264</v>
      </c>
      <c r="B267" s="99" t="s">
        <v>337</v>
      </c>
      <c r="C267" s="99" t="s">
        <v>1235</v>
      </c>
      <c r="D267" s="110">
        <v>89711759.75</v>
      </c>
      <c r="E267" s="110">
        <v>83382910</v>
      </c>
      <c r="F267" s="110">
        <v>27652060.75</v>
      </c>
      <c r="G267" s="110">
        <v>246815</v>
      </c>
      <c r="H267" s="110">
        <v>14281195.74</v>
      </c>
      <c r="I267" s="110">
        <v>163055985.81</v>
      </c>
      <c r="J267" s="110">
        <v>58079765.049999997</v>
      </c>
      <c r="K267" s="110">
        <v>29308807.149999999</v>
      </c>
      <c r="L267" s="110">
        <v>334323</v>
      </c>
      <c r="M267" s="110">
        <v>37592842.920000002</v>
      </c>
      <c r="N267" s="110">
        <f t="shared" si="20"/>
        <v>37927165.920000002</v>
      </c>
      <c r="O267" s="111">
        <v>63271364.99000001</v>
      </c>
      <c r="P267" s="112">
        <v>536852777.30000001</v>
      </c>
      <c r="Q267" s="109">
        <f t="shared" si="21"/>
        <v>0.11</v>
      </c>
      <c r="S267" s="109">
        <f t="shared" si="22"/>
        <v>215274741.24000001</v>
      </c>
      <c r="T267" s="109">
        <f t="shared" si="23"/>
        <v>288371723.93000001</v>
      </c>
      <c r="U267" s="109">
        <f t="shared" si="24"/>
        <v>503646465.17000002</v>
      </c>
    </row>
    <row r="268" spans="1:21" x14ac:dyDescent="0.6">
      <c r="A268" s="108">
        <f>COUNTA($B$4:B268)</f>
        <v>265</v>
      </c>
      <c r="B268" s="99" t="s">
        <v>338</v>
      </c>
      <c r="C268" s="99" t="s">
        <v>1236</v>
      </c>
      <c r="D268" s="110">
        <v>71023036.159999996</v>
      </c>
      <c r="E268" s="110">
        <v>34217887.5</v>
      </c>
      <c r="F268" s="110">
        <v>5914757.7999999998</v>
      </c>
      <c r="G268" s="110">
        <v>47669.5</v>
      </c>
      <c r="H268" s="110">
        <v>8364585.4500000002</v>
      </c>
      <c r="I268" s="110">
        <v>78471345.950000003</v>
      </c>
      <c r="J268" s="110">
        <v>17935697.850000001</v>
      </c>
      <c r="K268" s="110">
        <v>3215828.75</v>
      </c>
      <c r="L268" s="110">
        <v>61640.5</v>
      </c>
      <c r="M268" s="110">
        <v>6709140.75</v>
      </c>
      <c r="N268" s="110">
        <f t="shared" si="20"/>
        <v>6770781.25</v>
      </c>
      <c r="O268" s="111">
        <v>52259800.460000008</v>
      </c>
      <c r="P268" s="112">
        <v>284473921.92000008</v>
      </c>
      <c r="Q268" s="109">
        <f t="shared" si="21"/>
        <v>0.18</v>
      </c>
      <c r="S268" s="109">
        <f t="shared" si="22"/>
        <v>119567936.41</v>
      </c>
      <c r="T268" s="109">
        <f t="shared" si="23"/>
        <v>106393653.80000001</v>
      </c>
      <c r="U268" s="109">
        <f t="shared" si="24"/>
        <v>225961590.21000001</v>
      </c>
    </row>
    <row r="269" spans="1:21" x14ac:dyDescent="0.6">
      <c r="A269" s="108">
        <f>COUNTA($B$4:B269)</f>
        <v>266</v>
      </c>
      <c r="B269" s="99" t="s">
        <v>339</v>
      </c>
      <c r="C269" s="99" t="s">
        <v>1237</v>
      </c>
      <c r="D269" s="110">
        <v>24313190.390000001</v>
      </c>
      <c r="E269" s="110">
        <v>4373669.2699999996</v>
      </c>
      <c r="F269" s="110">
        <v>1081174.2</v>
      </c>
      <c r="G269" s="110">
        <v>54258</v>
      </c>
      <c r="H269" s="110">
        <v>1479960.31</v>
      </c>
      <c r="I269" s="110">
        <v>11906799.810000001</v>
      </c>
      <c r="J269" s="110">
        <v>1241197.3999999999</v>
      </c>
      <c r="K269" s="110">
        <v>140287.71</v>
      </c>
      <c r="L269" s="110">
        <v>0</v>
      </c>
      <c r="M269" s="110">
        <v>499588</v>
      </c>
      <c r="N269" s="110">
        <f t="shared" si="20"/>
        <v>499588</v>
      </c>
      <c r="O269" s="111">
        <v>31196441.600000001</v>
      </c>
      <c r="P269" s="112">
        <v>72541343.74000001</v>
      </c>
      <c r="Q269" s="109">
        <f t="shared" si="21"/>
        <v>0.43</v>
      </c>
      <c r="S269" s="109">
        <f t="shared" si="22"/>
        <v>31302252.169999998</v>
      </c>
      <c r="T269" s="109">
        <f t="shared" si="23"/>
        <v>13787872.920000002</v>
      </c>
      <c r="U269" s="109">
        <f t="shared" si="24"/>
        <v>45090125.090000004</v>
      </c>
    </row>
    <row r="270" spans="1:21" x14ac:dyDescent="0.6">
      <c r="A270" s="108">
        <f>COUNTA($B$4:B270)</f>
        <v>267</v>
      </c>
      <c r="B270" s="99" t="s">
        <v>340</v>
      </c>
      <c r="C270" s="99" t="s">
        <v>1238</v>
      </c>
      <c r="D270" s="110">
        <v>21398559.899999999</v>
      </c>
      <c r="E270" s="110">
        <v>2890489.8</v>
      </c>
      <c r="F270" s="110">
        <v>848282.44</v>
      </c>
      <c r="G270" s="110">
        <v>110865</v>
      </c>
      <c r="H270" s="110">
        <v>880835.5</v>
      </c>
      <c r="I270" s="110">
        <v>7073837.8899999997</v>
      </c>
      <c r="J270" s="110">
        <v>693226.01</v>
      </c>
      <c r="K270" s="110">
        <v>201209.35</v>
      </c>
      <c r="L270" s="110">
        <v>3369.5</v>
      </c>
      <c r="M270" s="110">
        <v>312264.25</v>
      </c>
      <c r="N270" s="110">
        <f t="shared" si="20"/>
        <v>315633.75</v>
      </c>
      <c r="O270" s="111">
        <v>26139244.349999998</v>
      </c>
      <c r="P270" s="112">
        <v>66651147.590000004</v>
      </c>
      <c r="Q270" s="109">
        <f t="shared" si="21"/>
        <v>0.39</v>
      </c>
      <c r="S270" s="109">
        <f t="shared" si="22"/>
        <v>26129032.640000001</v>
      </c>
      <c r="T270" s="109">
        <f t="shared" si="23"/>
        <v>8283906.9999999991</v>
      </c>
      <c r="U270" s="109">
        <f t="shared" si="24"/>
        <v>34412939.640000001</v>
      </c>
    </row>
    <row r="271" spans="1:21" x14ac:dyDescent="0.6">
      <c r="A271" s="108">
        <f>COUNTA($B$4:B271)</f>
        <v>268</v>
      </c>
      <c r="B271" s="99" t="s">
        <v>341</v>
      </c>
      <c r="C271" s="99" t="s">
        <v>1239</v>
      </c>
      <c r="D271" s="110">
        <v>12369657.289999999</v>
      </c>
      <c r="E271" s="110">
        <v>5418759.4000000004</v>
      </c>
      <c r="F271" s="110">
        <v>1925463.78</v>
      </c>
      <c r="G271" s="110">
        <v>0</v>
      </c>
      <c r="H271" s="110">
        <v>3379728.22</v>
      </c>
      <c r="I271" s="110">
        <v>4820199.8600000003</v>
      </c>
      <c r="J271" s="110">
        <v>870813.75</v>
      </c>
      <c r="K271" s="110">
        <v>481596.75</v>
      </c>
      <c r="L271" s="110">
        <v>0</v>
      </c>
      <c r="M271" s="110">
        <v>0</v>
      </c>
      <c r="N271" s="110">
        <f t="shared" si="20"/>
        <v>0</v>
      </c>
      <c r="O271" s="111">
        <v>16647864.709999999</v>
      </c>
      <c r="P271" s="112">
        <v>53623373.240000002</v>
      </c>
      <c r="Q271" s="109">
        <f t="shared" si="21"/>
        <v>0.31</v>
      </c>
      <c r="S271" s="109">
        <f t="shared" si="22"/>
        <v>23093608.689999998</v>
      </c>
      <c r="T271" s="109">
        <f t="shared" si="23"/>
        <v>6172610.3600000003</v>
      </c>
      <c r="U271" s="109">
        <f t="shared" si="24"/>
        <v>29266219.049999997</v>
      </c>
    </row>
    <row r="272" spans="1:21" x14ac:dyDescent="0.6">
      <c r="A272" s="108">
        <f>COUNTA($B$4:B272)</f>
        <v>269</v>
      </c>
      <c r="B272" s="99" t="s">
        <v>342</v>
      </c>
      <c r="C272" s="99" t="s">
        <v>1240</v>
      </c>
      <c r="D272" s="110">
        <v>10536539.189999999</v>
      </c>
      <c r="E272" s="110">
        <v>4472614.2699999996</v>
      </c>
      <c r="F272" s="110">
        <v>1381745</v>
      </c>
      <c r="G272" s="110">
        <v>0</v>
      </c>
      <c r="H272" s="110">
        <v>1372840.75</v>
      </c>
      <c r="I272" s="110">
        <v>4768794.25</v>
      </c>
      <c r="J272" s="110">
        <v>1448278.75</v>
      </c>
      <c r="K272" s="110">
        <v>103834.75</v>
      </c>
      <c r="L272" s="110">
        <v>0</v>
      </c>
      <c r="M272" s="110">
        <v>189840.75</v>
      </c>
      <c r="N272" s="110">
        <f t="shared" si="20"/>
        <v>189840.75</v>
      </c>
      <c r="O272" s="111">
        <v>12111929.18</v>
      </c>
      <c r="P272" s="112">
        <v>51811072.839999996</v>
      </c>
      <c r="Q272" s="109">
        <f t="shared" si="21"/>
        <v>0.23</v>
      </c>
      <c r="S272" s="109">
        <f t="shared" si="22"/>
        <v>17763739.210000001</v>
      </c>
      <c r="T272" s="109">
        <f t="shared" si="23"/>
        <v>6510748.5</v>
      </c>
      <c r="U272" s="109">
        <f t="shared" si="24"/>
        <v>24274487.710000001</v>
      </c>
    </row>
    <row r="273" spans="1:21" x14ac:dyDescent="0.6">
      <c r="A273" s="108">
        <f>COUNTA($B$4:B273)</f>
        <v>270</v>
      </c>
      <c r="B273" s="99" t="s">
        <v>343</v>
      </c>
      <c r="C273" s="99" t="s">
        <v>1241</v>
      </c>
      <c r="D273" s="110">
        <v>104849962.88</v>
      </c>
      <c r="E273" s="110">
        <v>68150011.430000007</v>
      </c>
      <c r="F273" s="110">
        <v>32427806.100000001</v>
      </c>
      <c r="G273" s="110">
        <v>293867.65000000002</v>
      </c>
      <c r="H273" s="110">
        <v>13232057.49</v>
      </c>
      <c r="I273" s="110">
        <v>220311553.09999999</v>
      </c>
      <c r="J273" s="110">
        <v>53754197.039999999</v>
      </c>
      <c r="K273" s="110">
        <v>31595019.300000001</v>
      </c>
      <c r="L273" s="110">
        <v>151815.29999999999</v>
      </c>
      <c r="M273" s="110">
        <v>29528888.150000002</v>
      </c>
      <c r="N273" s="110">
        <f t="shared" si="20"/>
        <v>29680703.450000003</v>
      </c>
      <c r="O273" s="111">
        <v>113514019.82000002</v>
      </c>
      <c r="P273" s="112">
        <v>573272731.60000002</v>
      </c>
      <c r="Q273" s="109">
        <f t="shared" si="21"/>
        <v>0.19</v>
      </c>
      <c r="S273" s="109">
        <f t="shared" si="22"/>
        <v>218953705.55000001</v>
      </c>
      <c r="T273" s="109">
        <f t="shared" si="23"/>
        <v>335341472.88999999</v>
      </c>
      <c r="U273" s="109">
        <f t="shared" si="24"/>
        <v>554295178.44000006</v>
      </c>
    </row>
    <row r="274" spans="1:21" x14ac:dyDescent="0.6">
      <c r="A274" s="108">
        <f>COUNTA($B$4:B274)</f>
        <v>271</v>
      </c>
      <c r="B274" s="99" t="s">
        <v>344</v>
      </c>
      <c r="C274" s="99" t="s">
        <v>1242</v>
      </c>
      <c r="D274" s="110">
        <v>18318960.25</v>
      </c>
      <c r="E274" s="110">
        <v>5930798.4299999997</v>
      </c>
      <c r="F274" s="110">
        <v>2262063.7000000002</v>
      </c>
      <c r="G274" s="110">
        <v>0</v>
      </c>
      <c r="H274" s="110">
        <v>1664390.14</v>
      </c>
      <c r="I274" s="110">
        <v>5671831</v>
      </c>
      <c r="J274" s="110">
        <v>920094.81</v>
      </c>
      <c r="K274" s="110">
        <v>367044.46</v>
      </c>
      <c r="L274" s="110">
        <v>0</v>
      </c>
      <c r="M274" s="110">
        <v>222078.75</v>
      </c>
      <c r="N274" s="110">
        <f t="shared" si="20"/>
        <v>222078.75</v>
      </c>
      <c r="O274" s="111">
        <v>14781999.890000001</v>
      </c>
      <c r="P274" s="112">
        <v>51938058.379999995</v>
      </c>
      <c r="Q274" s="109">
        <f t="shared" si="21"/>
        <v>0.28000000000000003</v>
      </c>
      <c r="S274" s="109">
        <f t="shared" si="22"/>
        <v>28176212.52</v>
      </c>
      <c r="T274" s="109">
        <f t="shared" si="23"/>
        <v>7181049.0200000005</v>
      </c>
      <c r="U274" s="109">
        <f t="shared" si="24"/>
        <v>35357261.539999999</v>
      </c>
    </row>
    <row r="275" spans="1:21" x14ac:dyDescent="0.6">
      <c r="A275" s="108">
        <f>COUNTA($B$4:B275)</f>
        <v>272</v>
      </c>
      <c r="B275" s="99" t="s">
        <v>345</v>
      </c>
      <c r="C275" s="99" t="s">
        <v>1243</v>
      </c>
      <c r="D275" s="110">
        <v>28805949.460000001</v>
      </c>
      <c r="E275" s="110">
        <v>8073193.0300000003</v>
      </c>
      <c r="F275" s="110">
        <v>3569839.39</v>
      </c>
      <c r="G275" s="110">
        <v>0</v>
      </c>
      <c r="H275" s="110">
        <v>2745271</v>
      </c>
      <c r="I275" s="110">
        <v>10030012.1</v>
      </c>
      <c r="J275" s="110">
        <v>3399162.47</v>
      </c>
      <c r="K275" s="110">
        <v>731618.78</v>
      </c>
      <c r="L275" s="110">
        <v>0</v>
      </c>
      <c r="M275" s="110">
        <v>706664</v>
      </c>
      <c r="N275" s="110">
        <f t="shared" si="20"/>
        <v>706664</v>
      </c>
      <c r="O275" s="111">
        <v>14511576.120000001</v>
      </c>
      <c r="P275" s="112">
        <v>70264607.24000001</v>
      </c>
      <c r="Q275" s="109">
        <f t="shared" si="21"/>
        <v>0.2</v>
      </c>
      <c r="S275" s="109">
        <f t="shared" si="22"/>
        <v>43194252.880000003</v>
      </c>
      <c r="T275" s="109">
        <f t="shared" si="23"/>
        <v>14867457.35</v>
      </c>
      <c r="U275" s="109">
        <f t="shared" si="24"/>
        <v>58061710.230000004</v>
      </c>
    </row>
    <row r="276" spans="1:21" x14ac:dyDescent="0.6">
      <c r="A276" s="108">
        <f>COUNTA($B$4:B276)</f>
        <v>273</v>
      </c>
      <c r="B276" s="99" t="s">
        <v>346</v>
      </c>
      <c r="C276" s="99" t="s">
        <v>1244</v>
      </c>
      <c r="D276" s="110">
        <v>48636870.189999998</v>
      </c>
      <c r="E276" s="110">
        <v>18119693.18</v>
      </c>
      <c r="F276" s="110">
        <v>5039272.3</v>
      </c>
      <c r="G276" s="110">
        <v>500</v>
      </c>
      <c r="H276" s="110">
        <v>5144510</v>
      </c>
      <c r="I276" s="110">
        <v>19325358.469999999</v>
      </c>
      <c r="J276" s="110">
        <v>4327645.8499999996</v>
      </c>
      <c r="K276" s="110">
        <v>1018838.07</v>
      </c>
      <c r="L276" s="110">
        <v>0</v>
      </c>
      <c r="M276" s="110">
        <v>2480862.7200000002</v>
      </c>
      <c r="N276" s="110">
        <f t="shared" si="20"/>
        <v>2480862.7200000002</v>
      </c>
      <c r="O276" s="111">
        <v>35256590.339999996</v>
      </c>
      <c r="P276" s="112">
        <v>122372229.89000002</v>
      </c>
      <c r="Q276" s="109">
        <f t="shared" si="21"/>
        <v>0.28000000000000003</v>
      </c>
      <c r="S276" s="109">
        <f t="shared" si="22"/>
        <v>76940845.670000002</v>
      </c>
      <c r="T276" s="109">
        <f t="shared" si="23"/>
        <v>27152705.109999999</v>
      </c>
      <c r="U276" s="109">
        <f t="shared" si="24"/>
        <v>104093550.78</v>
      </c>
    </row>
    <row r="277" spans="1:21" x14ac:dyDescent="0.6">
      <c r="A277" s="108">
        <f>COUNTA($B$4:B277)</f>
        <v>274</v>
      </c>
      <c r="B277" s="99" t="s">
        <v>347</v>
      </c>
      <c r="C277" s="99" t="s">
        <v>1245</v>
      </c>
      <c r="D277" s="110">
        <v>31531978.48</v>
      </c>
      <c r="E277" s="110">
        <v>5651767.2599999998</v>
      </c>
      <c r="F277" s="110">
        <v>2180827.89</v>
      </c>
      <c r="G277" s="110">
        <v>0</v>
      </c>
      <c r="H277" s="110">
        <v>1321830</v>
      </c>
      <c r="I277" s="110">
        <v>10185370.789999999</v>
      </c>
      <c r="J277" s="110">
        <v>1229671.93</v>
      </c>
      <c r="K277" s="110">
        <v>433593.1</v>
      </c>
      <c r="L277" s="110">
        <v>0</v>
      </c>
      <c r="M277" s="110">
        <v>1101078</v>
      </c>
      <c r="N277" s="110">
        <f t="shared" si="20"/>
        <v>1101078</v>
      </c>
      <c r="O277" s="111">
        <v>22291727.609999996</v>
      </c>
      <c r="P277" s="112">
        <v>67368055.319999993</v>
      </c>
      <c r="Q277" s="109">
        <f t="shared" si="21"/>
        <v>0.33</v>
      </c>
      <c r="S277" s="109">
        <f t="shared" si="22"/>
        <v>40686403.630000003</v>
      </c>
      <c r="T277" s="109">
        <f t="shared" si="23"/>
        <v>12949713.819999998</v>
      </c>
      <c r="U277" s="109">
        <f t="shared" si="24"/>
        <v>53636117.450000003</v>
      </c>
    </row>
    <row r="278" spans="1:21" x14ac:dyDescent="0.6">
      <c r="A278" s="108">
        <f>COUNTA($B$4:B278)</f>
        <v>275</v>
      </c>
      <c r="B278" s="99" t="s">
        <v>348</v>
      </c>
      <c r="C278" s="99" t="s">
        <v>1246</v>
      </c>
      <c r="D278" s="110">
        <v>44587694.25</v>
      </c>
      <c r="E278" s="110">
        <v>14125833.050000001</v>
      </c>
      <c r="F278" s="110">
        <v>4865947.8099999996</v>
      </c>
      <c r="G278" s="110">
        <v>0</v>
      </c>
      <c r="H278" s="110">
        <v>7671824.6399999997</v>
      </c>
      <c r="I278" s="110">
        <v>29028192.609999999</v>
      </c>
      <c r="J278" s="110">
        <v>5575512.25</v>
      </c>
      <c r="K278" s="110">
        <v>3742183.1</v>
      </c>
      <c r="L278" s="110">
        <v>0</v>
      </c>
      <c r="M278" s="110">
        <v>5123446.2</v>
      </c>
      <c r="N278" s="110">
        <f t="shared" si="20"/>
        <v>5123446.2</v>
      </c>
      <c r="O278" s="111">
        <v>31181310.049999997</v>
      </c>
      <c r="P278" s="112">
        <v>133504359.33999999</v>
      </c>
      <c r="Q278" s="109">
        <f t="shared" si="21"/>
        <v>0.23</v>
      </c>
      <c r="S278" s="109">
        <f t="shared" si="22"/>
        <v>71251299.75</v>
      </c>
      <c r="T278" s="109">
        <f t="shared" si="23"/>
        <v>43469334.160000004</v>
      </c>
      <c r="U278" s="109">
        <f t="shared" si="24"/>
        <v>114720633.91</v>
      </c>
    </row>
    <row r="279" spans="1:21" x14ac:dyDescent="0.6">
      <c r="A279" s="108">
        <f>COUNTA($B$4:B279)</f>
        <v>276</v>
      </c>
      <c r="B279" s="99" t="s">
        <v>349</v>
      </c>
      <c r="C279" s="99" t="s">
        <v>1247</v>
      </c>
      <c r="D279" s="110">
        <v>16594735.74</v>
      </c>
      <c r="E279" s="110">
        <v>3612172.42</v>
      </c>
      <c r="F279" s="110">
        <v>1133618.58</v>
      </c>
      <c r="G279" s="110">
        <v>0</v>
      </c>
      <c r="H279" s="110">
        <v>1096316.5</v>
      </c>
      <c r="I279" s="110">
        <v>5657831.6100000003</v>
      </c>
      <c r="J279" s="110">
        <v>499758.71</v>
      </c>
      <c r="K279" s="110">
        <v>346777.75</v>
      </c>
      <c r="L279" s="110">
        <v>0</v>
      </c>
      <c r="M279" s="110">
        <v>304865</v>
      </c>
      <c r="N279" s="110">
        <f t="shared" si="20"/>
        <v>304865</v>
      </c>
      <c r="O279" s="111">
        <v>13729203.420000002</v>
      </c>
      <c r="P279" s="112">
        <v>47286197.480000004</v>
      </c>
      <c r="Q279" s="109">
        <f t="shared" si="21"/>
        <v>0.28999999999999998</v>
      </c>
      <c r="S279" s="109">
        <f t="shared" si="22"/>
        <v>22436843.240000002</v>
      </c>
      <c r="T279" s="109">
        <f t="shared" si="23"/>
        <v>6809233.0700000003</v>
      </c>
      <c r="U279" s="109">
        <f t="shared" si="24"/>
        <v>29246076.310000002</v>
      </c>
    </row>
    <row r="280" spans="1:21" x14ac:dyDescent="0.6">
      <c r="A280" s="108">
        <f>COUNTA($B$4:B280)</f>
        <v>277</v>
      </c>
      <c r="B280" s="99" t="s">
        <v>358</v>
      </c>
      <c r="C280" s="99" t="s">
        <v>1256</v>
      </c>
      <c r="D280" s="110">
        <v>277420552.38999999</v>
      </c>
      <c r="E280" s="110">
        <v>176743968</v>
      </c>
      <c r="F280" s="110">
        <v>86118657.709999993</v>
      </c>
      <c r="G280" s="110">
        <v>6321495.25</v>
      </c>
      <c r="H280" s="110">
        <v>50892599.780000001</v>
      </c>
      <c r="I280" s="110">
        <v>455075766.02999997</v>
      </c>
      <c r="J280" s="110">
        <v>109148978.47</v>
      </c>
      <c r="K280" s="110">
        <v>74350143.049999997</v>
      </c>
      <c r="L280" s="110">
        <v>14759169.75</v>
      </c>
      <c r="M280" s="110">
        <v>121338820.2</v>
      </c>
      <c r="N280" s="110">
        <f t="shared" si="20"/>
        <v>136097989.94999999</v>
      </c>
      <c r="O280" s="111">
        <v>521199359.18999994</v>
      </c>
      <c r="P280" s="112">
        <v>1477251060.96</v>
      </c>
      <c r="Q280" s="109">
        <f t="shared" si="21"/>
        <v>0.35</v>
      </c>
      <c r="S280" s="109">
        <f t="shared" si="22"/>
        <v>597497273.13</v>
      </c>
      <c r="T280" s="109">
        <f t="shared" si="23"/>
        <v>774672877.5</v>
      </c>
      <c r="U280" s="109">
        <f t="shared" si="24"/>
        <v>1372170150.6300001</v>
      </c>
    </row>
    <row r="281" spans="1:21" x14ac:dyDescent="0.6">
      <c r="A281" s="108">
        <f>COUNTA($B$4:B281)</f>
        <v>278</v>
      </c>
      <c r="B281" s="99" t="s">
        <v>359</v>
      </c>
      <c r="C281" s="99" t="s">
        <v>1257</v>
      </c>
      <c r="D281" s="110">
        <v>138355248.06</v>
      </c>
      <c r="E281" s="110">
        <v>43026455.670000002</v>
      </c>
      <c r="F281" s="110">
        <v>27626654.800000001</v>
      </c>
      <c r="G281" s="110">
        <v>3481201.45</v>
      </c>
      <c r="H281" s="110">
        <v>18082809.129999999</v>
      </c>
      <c r="I281" s="110">
        <v>192128216.13999999</v>
      </c>
      <c r="J281" s="110">
        <v>36319279.950000003</v>
      </c>
      <c r="K281" s="110">
        <v>23556571.120000001</v>
      </c>
      <c r="L281" s="110">
        <v>8258368.29</v>
      </c>
      <c r="M281" s="110">
        <v>40629289.899999999</v>
      </c>
      <c r="N281" s="110">
        <f t="shared" si="20"/>
        <v>48887658.189999998</v>
      </c>
      <c r="O281" s="111">
        <v>214245858.54999998</v>
      </c>
      <c r="P281" s="112">
        <v>590990891</v>
      </c>
      <c r="Q281" s="109">
        <f t="shared" si="21"/>
        <v>0.36</v>
      </c>
      <c r="S281" s="109">
        <f t="shared" si="22"/>
        <v>230572369.11000001</v>
      </c>
      <c r="T281" s="109">
        <f t="shared" si="23"/>
        <v>300891725.39999998</v>
      </c>
      <c r="U281" s="109">
        <f t="shared" si="24"/>
        <v>531464094.50999999</v>
      </c>
    </row>
    <row r="282" spans="1:21" x14ac:dyDescent="0.6">
      <c r="A282" s="108">
        <f>COUNTA($B$4:B282)</f>
        <v>279</v>
      </c>
      <c r="B282" s="99" t="s">
        <v>360</v>
      </c>
      <c r="C282" s="99" t="s">
        <v>1258</v>
      </c>
      <c r="D282" s="110">
        <v>19790571.420000002</v>
      </c>
      <c r="E282" s="110">
        <v>11224885</v>
      </c>
      <c r="F282" s="110">
        <v>1541095.96</v>
      </c>
      <c r="G282" s="110">
        <v>1719755.06</v>
      </c>
      <c r="H282" s="110">
        <v>12660540.91</v>
      </c>
      <c r="I282" s="110">
        <v>13584295.43</v>
      </c>
      <c r="J282" s="110">
        <v>1758195.02</v>
      </c>
      <c r="K282" s="110">
        <v>291308.06</v>
      </c>
      <c r="L282" s="110">
        <v>2623813.9</v>
      </c>
      <c r="M282" s="110">
        <v>3214108.99</v>
      </c>
      <c r="N282" s="110">
        <f t="shared" si="20"/>
        <v>5837922.8900000006</v>
      </c>
      <c r="O282" s="111">
        <v>22742562.450000003</v>
      </c>
      <c r="P282" s="112">
        <v>87248998.400000006</v>
      </c>
      <c r="Q282" s="109">
        <f t="shared" si="21"/>
        <v>0.26</v>
      </c>
      <c r="S282" s="109">
        <f t="shared" si="22"/>
        <v>46936848.350000009</v>
      </c>
      <c r="T282" s="109">
        <f t="shared" si="23"/>
        <v>21471721.399999999</v>
      </c>
      <c r="U282" s="109">
        <f t="shared" si="24"/>
        <v>68408569.75</v>
      </c>
    </row>
    <row r="283" spans="1:21" x14ac:dyDescent="0.6">
      <c r="A283" s="108">
        <f>COUNTA($B$4:B283)</f>
        <v>280</v>
      </c>
      <c r="B283" s="99" t="s">
        <v>361</v>
      </c>
      <c r="C283" s="99" t="s">
        <v>1259</v>
      </c>
      <c r="D283" s="110">
        <v>6741875.9000000004</v>
      </c>
      <c r="E283" s="110">
        <v>3258390.99</v>
      </c>
      <c r="F283" s="110">
        <v>825056.84</v>
      </c>
      <c r="G283" s="110">
        <v>806145.53</v>
      </c>
      <c r="H283" s="110">
        <v>4702831.4700000007</v>
      </c>
      <c r="I283" s="110">
        <v>4666858.32</v>
      </c>
      <c r="J283" s="110">
        <v>539080.74</v>
      </c>
      <c r="K283" s="110">
        <v>294564.23</v>
      </c>
      <c r="L283" s="110">
        <v>453568.93</v>
      </c>
      <c r="M283" s="110">
        <v>2223258.65</v>
      </c>
      <c r="N283" s="110">
        <f t="shared" si="20"/>
        <v>2676827.58</v>
      </c>
      <c r="O283" s="111">
        <v>14354658.09</v>
      </c>
      <c r="P283" s="112">
        <v>43941748.609999999</v>
      </c>
      <c r="Q283" s="109">
        <f t="shared" si="21"/>
        <v>0.32</v>
      </c>
      <c r="S283" s="109">
        <f t="shared" si="22"/>
        <v>16334300.73</v>
      </c>
      <c r="T283" s="109">
        <f t="shared" si="23"/>
        <v>8177330.870000001</v>
      </c>
      <c r="U283" s="109">
        <f t="shared" si="24"/>
        <v>24511631.600000001</v>
      </c>
    </row>
    <row r="284" spans="1:21" x14ac:dyDescent="0.6">
      <c r="A284" s="108">
        <f>COUNTA($B$4:B284)</f>
        <v>281</v>
      </c>
      <c r="B284" s="99" t="s">
        <v>362</v>
      </c>
      <c r="C284" s="99" t="s">
        <v>1260</v>
      </c>
      <c r="D284" s="110">
        <v>46727107.649999999</v>
      </c>
      <c r="E284" s="110">
        <v>11357842.77</v>
      </c>
      <c r="F284" s="110">
        <v>2339232.8199999998</v>
      </c>
      <c r="G284" s="110">
        <v>919778</v>
      </c>
      <c r="H284" s="110">
        <v>4726983</v>
      </c>
      <c r="I284" s="110">
        <v>14708627.85</v>
      </c>
      <c r="J284" s="110">
        <v>1191273.75</v>
      </c>
      <c r="K284" s="110">
        <v>463269.25</v>
      </c>
      <c r="L284" s="110">
        <v>487224</v>
      </c>
      <c r="M284" s="110">
        <v>1685087</v>
      </c>
      <c r="N284" s="110">
        <f t="shared" si="20"/>
        <v>2172311</v>
      </c>
      <c r="O284" s="111">
        <v>62346021.600000001</v>
      </c>
      <c r="P284" s="112">
        <v>130852932.46000001</v>
      </c>
      <c r="Q284" s="109">
        <f t="shared" si="21"/>
        <v>0.47</v>
      </c>
      <c r="S284" s="109">
        <f t="shared" si="22"/>
        <v>66070944.240000002</v>
      </c>
      <c r="T284" s="109">
        <f t="shared" si="23"/>
        <v>18535481.850000001</v>
      </c>
      <c r="U284" s="109">
        <f t="shared" si="24"/>
        <v>84606426.090000004</v>
      </c>
    </row>
    <row r="285" spans="1:21" x14ac:dyDescent="0.6">
      <c r="A285" s="108">
        <f>COUNTA($B$4:B285)</f>
        <v>282</v>
      </c>
      <c r="B285" s="99" t="s">
        <v>363</v>
      </c>
      <c r="C285" s="99" t="s">
        <v>1261</v>
      </c>
      <c r="D285" s="110">
        <v>10071410.140000001</v>
      </c>
      <c r="E285" s="110">
        <v>2304408.75</v>
      </c>
      <c r="F285" s="110">
        <v>1121964.56</v>
      </c>
      <c r="G285" s="110">
        <v>200343</v>
      </c>
      <c r="H285" s="110">
        <v>1479680.25</v>
      </c>
      <c r="I285" s="110">
        <v>4995265.8099999996</v>
      </c>
      <c r="J285" s="110">
        <v>592272.25</v>
      </c>
      <c r="K285" s="110">
        <v>298206.75</v>
      </c>
      <c r="L285" s="110">
        <v>71646</v>
      </c>
      <c r="M285" s="110">
        <v>473701.5</v>
      </c>
      <c r="N285" s="110">
        <f t="shared" si="20"/>
        <v>545347.5</v>
      </c>
      <c r="O285" s="111">
        <v>17389329.66</v>
      </c>
      <c r="P285" s="112">
        <v>41767030.620000005</v>
      </c>
      <c r="Q285" s="109">
        <f t="shared" si="21"/>
        <v>0.41</v>
      </c>
      <c r="S285" s="109">
        <f t="shared" si="22"/>
        <v>15177806.700000001</v>
      </c>
      <c r="T285" s="109">
        <f t="shared" si="23"/>
        <v>6431092.3099999996</v>
      </c>
      <c r="U285" s="109">
        <f t="shared" si="24"/>
        <v>21608899.010000002</v>
      </c>
    </row>
    <row r="286" spans="1:21" x14ac:dyDescent="0.6">
      <c r="A286" s="108">
        <f>COUNTA($B$4:B286)</f>
        <v>283</v>
      </c>
      <c r="B286" s="99" t="s">
        <v>364</v>
      </c>
      <c r="C286" s="99" t="s">
        <v>1262</v>
      </c>
      <c r="D286" s="110">
        <v>63829493.619999997</v>
      </c>
      <c r="E286" s="110">
        <v>33212490</v>
      </c>
      <c r="F286" s="110">
        <v>5314996.5</v>
      </c>
      <c r="G286" s="110">
        <v>968504</v>
      </c>
      <c r="H286" s="110">
        <v>8750240.1400000006</v>
      </c>
      <c r="I286" s="110">
        <v>66807851.700000003</v>
      </c>
      <c r="J286" s="110">
        <v>9548909.8000000007</v>
      </c>
      <c r="K286" s="110">
        <v>2072020.5</v>
      </c>
      <c r="L286" s="110">
        <v>975915</v>
      </c>
      <c r="M286" s="110">
        <v>15379518.5</v>
      </c>
      <c r="N286" s="110">
        <f t="shared" si="20"/>
        <v>16355433.5</v>
      </c>
      <c r="O286" s="111">
        <v>102293773.70999999</v>
      </c>
      <c r="P286" s="112">
        <v>269078997.18000001</v>
      </c>
      <c r="Q286" s="109">
        <f t="shared" si="21"/>
        <v>0.38</v>
      </c>
      <c r="S286" s="109">
        <f t="shared" si="22"/>
        <v>112075724.26000001</v>
      </c>
      <c r="T286" s="109">
        <f t="shared" si="23"/>
        <v>94784215.5</v>
      </c>
      <c r="U286" s="109">
        <f t="shared" si="24"/>
        <v>206859939.75999999</v>
      </c>
    </row>
    <row r="287" spans="1:21" x14ac:dyDescent="0.6">
      <c r="A287" s="108">
        <f>COUNTA($B$4:B287)</f>
        <v>284</v>
      </c>
      <c r="B287" s="99" t="s">
        <v>365</v>
      </c>
      <c r="C287" s="99" t="s">
        <v>1263</v>
      </c>
      <c r="D287" s="110">
        <v>33411096.100000001</v>
      </c>
      <c r="E287" s="110">
        <v>9605860.4000000004</v>
      </c>
      <c r="F287" s="110">
        <v>3323658.6</v>
      </c>
      <c r="G287" s="110">
        <v>6987154.46</v>
      </c>
      <c r="H287" s="110">
        <v>27154724.710000001</v>
      </c>
      <c r="I287" s="110">
        <v>24062607.780000001</v>
      </c>
      <c r="J287" s="110">
        <v>2102805.81</v>
      </c>
      <c r="K287" s="110">
        <v>699621.5</v>
      </c>
      <c r="L287" s="110">
        <v>7110530.2999999998</v>
      </c>
      <c r="M287" s="110">
        <v>13157292.5</v>
      </c>
      <c r="N287" s="110">
        <f t="shared" si="20"/>
        <v>20267822.800000001</v>
      </c>
      <c r="O287" s="111">
        <v>59618024.150000006</v>
      </c>
      <c r="P287" s="112">
        <v>156253285.67000002</v>
      </c>
      <c r="Q287" s="109">
        <f t="shared" si="21"/>
        <v>0.38</v>
      </c>
      <c r="S287" s="109">
        <f t="shared" si="22"/>
        <v>80482494.270000011</v>
      </c>
      <c r="T287" s="109">
        <f t="shared" si="23"/>
        <v>47132857.890000001</v>
      </c>
      <c r="U287" s="109">
        <f t="shared" si="24"/>
        <v>127615352.16000001</v>
      </c>
    </row>
    <row r="288" spans="1:21" x14ac:dyDescent="0.6">
      <c r="A288" s="108">
        <f>COUNTA($B$4:B288)</f>
        <v>285</v>
      </c>
      <c r="B288" s="99" t="s">
        <v>366</v>
      </c>
      <c r="C288" s="99" t="s">
        <v>1264</v>
      </c>
      <c r="D288" s="110">
        <v>15344861.75</v>
      </c>
      <c r="E288" s="110">
        <v>4408684.7300000004</v>
      </c>
      <c r="F288" s="110">
        <v>1235632.3999999999</v>
      </c>
      <c r="G288" s="110">
        <v>2826695</v>
      </c>
      <c r="H288" s="110">
        <v>18793441.370000001</v>
      </c>
      <c r="I288" s="110">
        <v>6730241.7800000003</v>
      </c>
      <c r="J288" s="110">
        <v>1026087.2</v>
      </c>
      <c r="K288" s="110">
        <v>149225</v>
      </c>
      <c r="L288" s="110">
        <v>2149160</v>
      </c>
      <c r="M288" s="110">
        <v>7043361.6600000001</v>
      </c>
      <c r="N288" s="110">
        <f t="shared" si="20"/>
        <v>9192521.6600000001</v>
      </c>
      <c r="O288" s="111">
        <v>25044771.210000001</v>
      </c>
      <c r="P288" s="112">
        <v>76755090.930000007</v>
      </c>
      <c r="Q288" s="109">
        <f t="shared" si="21"/>
        <v>0.32</v>
      </c>
      <c r="S288" s="109">
        <f t="shared" si="22"/>
        <v>42609315.25</v>
      </c>
      <c r="T288" s="109">
        <f t="shared" si="23"/>
        <v>17098075.640000001</v>
      </c>
      <c r="U288" s="109">
        <f t="shared" si="24"/>
        <v>59707390.890000001</v>
      </c>
    </row>
    <row r="289" spans="1:21" x14ac:dyDescent="0.6">
      <c r="A289" s="108">
        <f>COUNTA($B$4:B289)</f>
        <v>286</v>
      </c>
      <c r="B289" s="99" t="s">
        <v>367</v>
      </c>
      <c r="C289" s="99" t="s">
        <v>1265</v>
      </c>
      <c r="D289" s="110">
        <v>41064032</v>
      </c>
      <c r="E289" s="110">
        <v>16951060.300000001</v>
      </c>
      <c r="F289" s="110">
        <v>3343164</v>
      </c>
      <c r="G289" s="110">
        <v>530631.78</v>
      </c>
      <c r="H289" s="110">
        <v>5925729</v>
      </c>
      <c r="I289" s="110">
        <v>10776631.25</v>
      </c>
      <c r="J289" s="110">
        <v>2034324.57</v>
      </c>
      <c r="K289" s="110">
        <v>587165.54</v>
      </c>
      <c r="L289" s="110">
        <v>167523</v>
      </c>
      <c r="M289" s="110">
        <v>436180</v>
      </c>
      <c r="N289" s="110">
        <f t="shared" si="20"/>
        <v>603703</v>
      </c>
      <c r="O289" s="111">
        <v>26634114.68</v>
      </c>
      <c r="P289" s="112">
        <v>107063589.78</v>
      </c>
      <c r="Q289" s="109">
        <f t="shared" si="21"/>
        <v>0.24</v>
      </c>
      <c r="S289" s="109">
        <f t="shared" si="22"/>
        <v>67814617.079999998</v>
      </c>
      <c r="T289" s="109">
        <f t="shared" si="23"/>
        <v>14001824.359999999</v>
      </c>
      <c r="U289" s="109">
        <f t="shared" si="24"/>
        <v>81816441.439999998</v>
      </c>
    </row>
    <row r="290" spans="1:21" x14ac:dyDescent="0.6">
      <c r="A290" s="108">
        <f>COUNTA($B$4:B290)</f>
        <v>287</v>
      </c>
      <c r="B290" s="99" t="s">
        <v>368</v>
      </c>
      <c r="C290" s="99" t="s">
        <v>1266</v>
      </c>
      <c r="D290" s="110">
        <v>39919693.280000001</v>
      </c>
      <c r="E290" s="110">
        <v>10894862.26</v>
      </c>
      <c r="F290" s="110">
        <v>915196.45</v>
      </c>
      <c r="G290" s="110">
        <v>242108.75</v>
      </c>
      <c r="H290" s="110">
        <v>2667019.31</v>
      </c>
      <c r="I290" s="110">
        <v>17365816.32</v>
      </c>
      <c r="J290" s="110">
        <v>1176039.17</v>
      </c>
      <c r="K290" s="110">
        <v>287910</v>
      </c>
      <c r="L290" s="110">
        <v>83341.259999999995</v>
      </c>
      <c r="M290" s="110">
        <v>1500444.4600000002</v>
      </c>
      <c r="N290" s="110">
        <f t="shared" si="20"/>
        <v>1583785.7200000002</v>
      </c>
      <c r="O290" s="111">
        <v>53385270.770000003</v>
      </c>
      <c r="P290" s="112">
        <v>105532671.21000001</v>
      </c>
      <c r="Q290" s="109">
        <f t="shared" si="21"/>
        <v>0.5</v>
      </c>
      <c r="S290" s="109">
        <f t="shared" si="22"/>
        <v>54638880.050000004</v>
      </c>
      <c r="T290" s="109">
        <f t="shared" si="23"/>
        <v>20413551.210000005</v>
      </c>
      <c r="U290" s="109">
        <f t="shared" si="24"/>
        <v>75052431.260000005</v>
      </c>
    </row>
    <row r="291" spans="1:21" x14ac:dyDescent="0.6">
      <c r="A291" s="108">
        <f>COUNTA($B$4:B291)</f>
        <v>288</v>
      </c>
      <c r="B291" s="99" t="s">
        <v>369</v>
      </c>
      <c r="C291" s="99" t="s">
        <v>1267</v>
      </c>
      <c r="D291" s="110">
        <v>31944997.5</v>
      </c>
      <c r="E291" s="110">
        <v>11965409.800000001</v>
      </c>
      <c r="F291" s="110">
        <v>1385657.85</v>
      </c>
      <c r="G291" s="110">
        <v>1830064.5</v>
      </c>
      <c r="H291" s="110">
        <v>3221085.5</v>
      </c>
      <c r="I291" s="110">
        <v>9421761.7699999996</v>
      </c>
      <c r="J291" s="110">
        <v>749999.11</v>
      </c>
      <c r="K291" s="110">
        <v>205244</v>
      </c>
      <c r="L291" s="110">
        <v>642884.30000000005</v>
      </c>
      <c r="M291" s="110">
        <v>1311450.5799999998</v>
      </c>
      <c r="N291" s="110">
        <f t="shared" si="20"/>
        <v>1954334.88</v>
      </c>
      <c r="O291" s="111">
        <v>50567485.119999997</v>
      </c>
      <c r="P291" s="112">
        <v>102833141</v>
      </c>
      <c r="Q291" s="109">
        <f t="shared" si="21"/>
        <v>0.49</v>
      </c>
      <c r="S291" s="109">
        <f t="shared" si="22"/>
        <v>50347215.149999999</v>
      </c>
      <c r="T291" s="109">
        <f t="shared" si="23"/>
        <v>12331339.76</v>
      </c>
      <c r="U291" s="109">
        <f t="shared" si="24"/>
        <v>62678554.909999996</v>
      </c>
    </row>
    <row r="292" spans="1:21" x14ac:dyDescent="0.6">
      <c r="A292" s="108">
        <f>COUNTA($B$4:B292)</f>
        <v>289</v>
      </c>
      <c r="B292" s="99" t="s">
        <v>370</v>
      </c>
      <c r="C292" s="99" t="s">
        <v>1268</v>
      </c>
      <c r="D292" s="110">
        <v>7892279</v>
      </c>
      <c r="E292" s="110">
        <v>1639269</v>
      </c>
      <c r="F292" s="110">
        <v>288396.24</v>
      </c>
      <c r="G292" s="110">
        <v>29471</v>
      </c>
      <c r="H292" s="110">
        <v>1313022</v>
      </c>
      <c r="I292" s="110">
        <v>4937551.33</v>
      </c>
      <c r="J292" s="110">
        <v>486387.04</v>
      </c>
      <c r="K292" s="110">
        <v>23500.06</v>
      </c>
      <c r="L292" s="110">
        <v>39614</v>
      </c>
      <c r="M292" s="110">
        <v>118208.55</v>
      </c>
      <c r="N292" s="110">
        <f t="shared" si="20"/>
        <v>157822.54999999999</v>
      </c>
      <c r="O292" s="111">
        <v>16133249.82</v>
      </c>
      <c r="P292" s="112">
        <v>44397770.710000001</v>
      </c>
      <c r="Q292" s="109">
        <f t="shared" si="21"/>
        <v>0.36</v>
      </c>
      <c r="S292" s="109">
        <f t="shared" si="22"/>
        <v>11162437.24</v>
      </c>
      <c r="T292" s="109">
        <f t="shared" si="23"/>
        <v>5605260.9799999995</v>
      </c>
      <c r="U292" s="109">
        <f t="shared" si="24"/>
        <v>16767698.219999999</v>
      </c>
    </row>
    <row r="293" spans="1:21" x14ac:dyDescent="0.6">
      <c r="A293" s="108">
        <f>COUNTA($B$4:B293)</f>
        <v>290</v>
      </c>
      <c r="B293" s="99" t="s">
        <v>371</v>
      </c>
      <c r="C293" s="99" t="s">
        <v>1269</v>
      </c>
      <c r="D293" s="110">
        <v>5941452.54</v>
      </c>
      <c r="E293" s="110">
        <v>800520</v>
      </c>
      <c r="F293" s="110">
        <v>150984.25</v>
      </c>
      <c r="G293" s="110">
        <v>134644.4</v>
      </c>
      <c r="H293" s="110">
        <v>949921.9</v>
      </c>
      <c r="I293" s="110">
        <v>1826045</v>
      </c>
      <c r="J293" s="110">
        <v>105783</v>
      </c>
      <c r="K293" s="110">
        <v>66176.44</v>
      </c>
      <c r="L293" s="110">
        <v>27343</v>
      </c>
      <c r="M293" s="110">
        <v>293260</v>
      </c>
      <c r="N293" s="110">
        <f t="shared" si="20"/>
        <v>320603</v>
      </c>
      <c r="O293" s="111">
        <v>13062863.859999999</v>
      </c>
      <c r="P293" s="112">
        <v>25807723.899999999</v>
      </c>
      <c r="Q293" s="109">
        <f t="shared" si="21"/>
        <v>0.5</v>
      </c>
      <c r="S293" s="109">
        <f t="shared" si="22"/>
        <v>7977523.0900000008</v>
      </c>
      <c r="T293" s="109">
        <f t="shared" si="23"/>
        <v>2318607.44</v>
      </c>
      <c r="U293" s="109">
        <f t="shared" si="24"/>
        <v>10296130.530000001</v>
      </c>
    </row>
    <row r="294" spans="1:21" x14ac:dyDescent="0.6">
      <c r="A294" s="108">
        <f>COUNTA($B$4:B294)</f>
        <v>291</v>
      </c>
      <c r="B294" s="99" t="s">
        <v>372</v>
      </c>
      <c r="C294" s="99" t="s">
        <v>1270</v>
      </c>
      <c r="D294" s="110">
        <v>16174794.52</v>
      </c>
      <c r="E294" s="110">
        <v>8183210.0499999998</v>
      </c>
      <c r="F294" s="110">
        <v>398124.75</v>
      </c>
      <c r="G294" s="110">
        <v>147886.5</v>
      </c>
      <c r="H294" s="110">
        <v>2372211.04</v>
      </c>
      <c r="I294" s="110">
        <v>9915210.3599999994</v>
      </c>
      <c r="J294" s="110">
        <v>848069.8</v>
      </c>
      <c r="K294" s="110">
        <v>218885.75</v>
      </c>
      <c r="L294" s="110">
        <v>59800</v>
      </c>
      <c r="M294" s="110">
        <v>196378.31</v>
      </c>
      <c r="N294" s="110">
        <f t="shared" si="20"/>
        <v>256178.31</v>
      </c>
      <c r="O294" s="111">
        <v>27738337.899999999</v>
      </c>
      <c r="P294" s="112">
        <v>65972009.960000001</v>
      </c>
      <c r="Q294" s="109">
        <f t="shared" si="21"/>
        <v>0.42</v>
      </c>
      <c r="S294" s="109">
        <f t="shared" si="22"/>
        <v>27276226.859999999</v>
      </c>
      <c r="T294" s="109">
        <f t="shared" si="23"/>
        <v>11238344.220000001</v>
      </c>
      <c r="U294" s="109">
        <f t="shared" si="24"/>
        <v>38514571.079999998</v>
      </c>
    </row>
    <row r="295" spans="1:21" x14ac:dyDescent="0.6">
      <c r="A295" s="108">
        <f>COUNTA($B$4:B295)</f>
        <v>292</v>
      </c>
      <c r="B295" s="99" t="s">
        <v>2005</v>
      </c>
      <c r="C295" s="99" t="s">
        <v>2027</v>
      </c>
      <c r="D295" s="110">
        <v>17200548.859999999</v>
      </c>
      <c r="E295" s="110">
        <v>3816787.62</v>
      </c>
      <c r="F295" s="110">
        <v>1126139.6599999999</v>
      </c>
      <c r="G295" s="110">
        <v>75071.5</v>
      </c>
      <c r="H295" s="110">
        <v>1393546.22</v>
      </c>
      <c r="I295" s="110">
        <v>5597124.3600000003</v>
      </c>
      <c r="J295" s="110">
        <v>545125.6</v>
      </c>
      <c r="K295" s="110">
        <v>222005.1</v>
      </c>
      <c r="L295" s="110">
        <v>59328.1</v>
      </c>
      <c r="M295" s="110">
        <v>310015.5</v>
      </c>
      <c r="N295" s="110">
        <f t="shared" si="20"/>
        <v>369343.6</v>
      </c>
      <c r="O295" s="111">
        <v>33485752.100000001</v>
      </c>
      <c r="P295" s="112">
        <v>41144317.510000005</v>
      </c>
      <c r="Q295" s="109">
        <f t="shared" si="21"/>
        <v>0.81</v>
      </c>
      <c r="S295" s="109">
        <f t="shared" si="22"/>
        <v>23612093.859999999</v>
      </c>
      <c r="T295" s="109">
        <f t="shared" si="23"/>
        <v>6733598.6599999992</v>
      </c>
      <c r="U295" s="109">
        <f t="shared" si="24"/>
        <v>30345692.52</v>
      </c>
    </row>
    <row r="296" spans="1:21" x14ac:dyDescent="0.6">
      <c r="A296" s="108">
        <f>COUNTA($B$4:B296)</f>
        <v>293</v>
      </c>
      <c r="B296" s="99" t="s">
        <v>373</v>
      </c>
      <c r="C296" s="99" t="s">
        <v>1271</v>
      </c>
      <c r="D296" s="110">
        <v>528565022.75999999</v>
      </c>
      <c r="E296" s="110">
        <v>201546928</v>
      </c>
      <c r="F296" s="110">
        <v>168378727.91</v>
      </c>
      <c r="G296" s="110">
        <v>3965383.14</v>
      </c>
      <c r="H296" s="110">
        <v>69819026.890000001</v>
      </c>
      <c r="I296" s="110">
        <v>1201247796.9400001</v>
      </c>
      <c r="J296" s="110">
        <v>183511956.31999999</v>
      </c>
      <c r="K296" s="110">
        <v>162666482.36000001</v>
      </c>
      <c r="L296" s="110">
        <v>12110035.630000001</v>
      </c>
      <c r="M296" s="110">
        <v>167696132.51999998</v>
      </c>
      <c r="N296" s="110">
        <f t="shared" si="20"/>
        <v>179806168.14999998</v>
      </c>
      <c r="O296" s="111">
        <v>678536623.75</v>
      </c>
      <c r="P296" s="112">
        <v>1966589895.4400001</v>
      </c>
      <c r="Q296" s="109">
        <f t="shared" si="21"/>
        <v>0.34</v>
      </c>
      <c r="S296" s="109">
        <f t="shared" si="22"/>
        <v>972275088.69999993</v>
      </c>
      <c r="T296" s="109">
        <f t="shared" si="23"/>
        <v>1727232403.77</v>
      </c>
      <c r="U296" s="109">
        <f t="shared" si="24"/>
        <v>2699507492.4699998</v>
      </c>
    </row>
    <row r="297" spans="1:21" x14ac:dyDescent="0.6">
      <c r="A297" s="108">
        <f>COUNTA($B$4:B297)</f>
        <v>294</v>
      </c>
      <c r="B297" s="99" t="s">
        <v>374</v>
      </c>
      <c r="C297" s="99" t="s">
        <v>1272</v>
      </c>
      <c r="D297" s="110">
        <v>83254441.870000005</v>
      </c>
      <c r="E297" s="110">
        <v>10345415.390000001</v>
      </c>
      <c r="F297" s="110">
        <v>10557792.6</v>
      </c>
      <c r="G297" s="110">
        <v>1994331.54</v>
      </c>
      <c r="H297" s="110">
        <v>7641965.3799999999</v>
      </c>
      <c r="I297" s="110">
        <v>46121822.43</v>
      </c>
      <c r="J297" s="110">
        <v>5402980.25</v>
      </c>
      <c r="K297" s="110">
        <v>3273545.5</v>
      </c>
      <c r="L297" s="110">
        <v>1369359.62</v>
      </c>
      <c r="M297" s="110">
        <v>8574557.75</v>
      </c>
      <c r="N297" s="110">
        <f t="shared" si="20"/>
        <v>9943917.370000001</v>
      </c>
      <c r="O297" s="111">
        <v>147514208.92000002</v>
      </c>
      <c r="P297" s="112">
        <v>261027734.88000003</v>
      </c>
      <c r="Q297" s="109">
        <f t="shared" si="21"/>
        <v>0.56000000000000005</v>
      </c>
      <c r="S297" s="109">
        <f t="shared" si="22"/>
        <v>113793946.78</v>
      </c>
      <c r="T297" s="109">
        <f t="shared" si="23"/>
        <v>64742265.549999997</v>
      </c>
      <c r="U297" s="109">
        <f t="shared" si="24"/>
        <v>178536212.32999998</v>
      </c>
    </row>
    <row r="298" spans="1:21" x14ac:dyDescent="0.6">
      <c r="A298" s="108">
        <f>COUNTA($B$4:B298)</f>
        <v>295</v>
      </c>
      <c r="B298" s="99" t="s">
        <v>375</v>
      </c>
      <c r="C298" s="99" t="s">
        <v>1273</v>
      </c>
      <c r="D298" s="110">
        <v>39830406</v>
      </c>
      <c r="E298" s="110">
        <v>7478905.75</v>
      </c>
      <c r="F298" s="110">
        <v>7421568</v>
      </c>
      <c r="G298" s="110">
        <v>132290</v>
      </c>
      <c r="H298" s="110">
        <v>4919197.25</v>
      </c>
      <c r="I298" s="110">
        <v>17935966.420000002</v>
      </c>
      <c r="J298" s="110">
        <v>2180298.2799999998</v>
      </c>
      <c r="K298" s="110">
        <v>1972485.8</v>
      </c>
      <c r="L298" s="110">
        <v>48989</v>
      </c>
      <c r="M298" s="110">
        <v>2506952</v>
      </c>
      <c r="N298" s="110">
        <f t="shared" si="20"/>
        <v>2555941</v>
      </c>
      <c r="O298" s="111">
        <v>37266564.290000007</v>
      </c>
      <c r="P298" s="112">
        <v>109918315.14</v>
      </c>
      <c r="Q298" s="109">
        <f t="shared" si="21"/>
        <v>0.33</v>
      </c>
      <c r="S298" s="109">
        <f t="shared" si="22"/>
        <v>59782367</v>
      </c>
      <c r="T298" s="109">
        <f t="shared" si="23"/>
        <v>24644691.500000004</v>
      </c>
      <c r="U298" s="109">
        <f t="shared" si="24"/>
        <v>84427058.5</v>
      </c>
    </row>
    <row r="299" spans="1:21" x14ac:dyDescent="0.6">
      <c r="A299" s="108">
        <f>COUNTA($B$4:B299)</f>
        <v>296</v>
      </c>
      <c r="B299" s="99" t="s">
        <v>376</v>
      </c>
      <c r="C299" s="99" t="s">
        <v>1274</v>
      </c>
      <c r="D299" s="110">
        <v>35272095.899999999</v>
      </c>
      <c r="E299" s="110">
        <v>12018859.949999999</v>
      </c>
      <c r="F299" s="110">
        <v>11096994.720000001</v>
      </c>
      <c r="G299" s="110">
        <v>2008451.5</v>
      </c>
      <c r="H299" s="110">
        <v>12561296.609999999</v>
      </c>
      <c r="I299" s="110">
        <v>15926448.779999999</v>
      </c>
      <c r="J299" s="110">
        <v>4621461.5</v>
      </c>
      <c r="K299" s="110">
        <v>1523508</v>
      </c>
      <c r="L299" s="110">
        <v>300540</v>
      </c>
      <c r="M299" s="110">
        <v>2584884</v>
      </c>
      <c r="N299" s="110">
        <f t="shared" si="20"/>
        <v>2885424</v>
      </c>
      <c r="O299" s="111">
        <v>43123231.689999998</v>
      </c>
      <c r="P299" s="112">
        <v>145433107.49000001</v>
      </c>
      <c r="Q299" s="109">
        <f t="shared" si="21"/>
        <v>0.28999999999999998</v>
      </c>
      <c r="S299" s="109">
        <f t="shared" si="22"/>
        <v>72957698.679999992</v>
      </c>
      <c r="T299" s="109">
        <f t="shared" si="23"/>
        <v>24956842.280000001</v>
      </c>
      <c r="U299" s="109">
        <f t="shared" si="24"/>
        <v>97914540.959999993</v>
      </c>
    </row>
    <row r="300" spans="1:21" x14ac:dyDescent="0.6">
      <c r="A300" s="108">
        <f>COUNTA($B$4:B300)</f>
        <v>297</v>
      </c>
      <c r="B300" s="99" t="s">
        <v>377</v>
      </c>
      <c r="C300" s="99" t="s">
        <v>1275</v>
      </c>
      <c r="D300" s="110">
        <v>41556207.619999997</v>
      </c>
      <c r="E300" s="110">
        <v>24198823.940000001</v>
      </c>
      <c r="F300" s="110">
        <v>7685303</v>
      </c>
      <c r="G300" s="110">
        <v>937153.73</v>
      </c>
      <c r="H300" s="110">
        <v>7981257.3499999996</v>
      </c>
      <c r="I300" s="110">
        <v>14710927.18</v>
      </c>
      <c r="J300" s="110">
        <v>2017636.3</v>
      </c>
      <c r="K300" s="110">
        <v>4434645.46</v>
      </c>
      <c r="L300" s="110">
        <v>318777.90999999997</v>
      </c>
      <c r="M300" s="110">
        <v>1048687.32</v>
      </c>
      <c r="N300" s="110">
        <f t="shared" si="20"/>
        <v>1367465.23</v>
      </c>
      <c r="O300" s="111">
        <v>47159183.299999997</v>
      </c>
      <c r="P300" s="112">
        <v>133572175.41</v>
      </c>
      <c r="Q300" s="109">
        <f t="shared" si="21"/>
        <v>0.35</v>
      </c>
      <c r="S300" s="109">
        <f t="shared" si="22"/>
        <v>82358745.640000001</v>
      </c>
      <c r="T300" s="109">
        <f t="shared" si="23"/>
        <v>22530674.170000002</v>
      </c>
      <c r="U300" s="109">
        <f t="shared" si="24"/>
        <v>104889419.81</v>
      </c>
    </row>
    <row r="301" spans="1:21" x14ac:dyDescent="0.6">
      <c r="A301" s="108">
        <f>COUNTA($B$4:B301)</f>
        <v>298</v>
      </c>
      <c r="B301" s="99" t="s">
        <v>378</v>
      </c>
      <c r="C301" s="99" t="s">
        <v>1276</v>
      </c>
      <c r="D301" s="110">
        <v>44763869.299999997</v>
      </c>
      <c r="E301" s="110">
        <v>7789349.5</v>
      </c>
      <c r="F301" s="110">
        <v>11075244.07</v>
      </c>
      <c r="G301" s="110">
        <v>1912134.91</v>
      </c>
      <c r="H301" s="110">
        <v>23768626.809999999</v>
      </c>
      <c r="I301" s="110">
        <v>17504036</v>
      </c>
      <c r="J301" s="110">
        <v>1756030.5</v>
      </c>
      <c r="K301" s="110">
        <v>16375124.800000001</v>
      </c>
      <c r="L301" s="110">
        <v>220032</v>
      </c>
      <c r="M301" s="110">
        <v>1940741</v>
      </c>
      <c r="N301" s="110">
        <f t="shared" si="20"/>
        <v>2160773</v>
      </c>
      <c r="O301" s="111">
        <v>54071243.729999997</v>
      </c>
      <c r="P301" s="112">
        <v>154116161.85999998</v>
      </c>
      <c r="Q301" s="109">
        <f t="shared" si="21"/>
        <v>0.35</v>
      </c>
      <c r="S301" s="109">
        <f t="shared" si="22"/>
        <v>89309224.589999989</v>
      </c>
      <c r="T301" s="109">
        <f t="shared" si="23"/>
        <v>37795964.299999997</v>
      </c>
      <c r="U301" s="109">
        <f t="shared" si="24"/>
        <v>127105188.88999999</v>
      </c>
    </row>
    <row r="302" spans="1:21" x14ac:dyDescent="0.6">
      <c r="A302" s="108">
        <f>COUNTA($B$4:B302)</f>
        <v>299</v>
      </c>
      <c r="B302" s="99" t="s">
        <v>379</v>
      </c>
      <c r="C302" s="99" t="s">
        <v>1277</v>
      </c>
      <c r="D302" s="110">
        <v>163884588.22</v>
      </c>
      <c r="E302" s="110">
        <v>22008310</v>
      </c>
      <c r="F302" s="110">
        <v>12931234.4</v>
      </c>
      <c r="G302" s="110">
        <v>1592911</v>
      </c>
      <c r="H302" s="110">
        <v>27758436.5</v>
      </c>
      <c r="I302" s="110">
        <v>108243510.19</v>
      </c>
      <c r="J302" s="110">
        <v>4228152.5</v>
      </c>
      <c r="K302" s="110">
        <v>1238962.5</v>
      </c>
      <c r="L302" s="110">
        <v>561199</v>
      </c>
      <c r="M302" s="110">
        <v>16992849.850000001</v>
      </c>
      <c r="N302" s="110">
        <f t="shared" si="20"/>
        <v>17554048.850000001</v>
      </c>
      <c r="O302" s="111">
        <v>180606497.05999997</v>
      </c>
      <c r="P302" s="112">
        <v>364021610.75999999</v>
      </c>
      <c r="Q302" s="109">
        <f t="shared" si="21"/>
        <v>0.49</v>
      </c>
      <c r="S302" s="109">
        <f t="shared" si="22"/>
        <v>228175480.12</v>
      </c>
      <c r="T302" s="109">
        <f t="shared" si="23"/>
        <v>131264674.03999999</v>
      </c>
      <c r="U302" s="109">
        <f t="shared" si="24"/>
        <v>359440154.15999997</v>
      </c>
    </row>
    <row r="303" spans="1:21" x14ac:dyDescent="0.6">
      <c r="A303" s="108">
        <f>COUNTA($B$4:B303)</f>
        <v>300</v>
      </c>
      <c r="B303" s="99" t="s">
        <v>380</v>
      </c>
      <c r="C303" s="99" t="s">
        <v>1278</v>
      </c>
      <c r="D303" s="110">
        <v>26584294.75</v>
      </c>
      <c r="E303" s="110">
        <v>9186444.0700000003</v>
      </c>
      <c r="F303" s="110">
        <v>4178763.35</v>
      </c>
      <c r="G303" s="110">
        <v>139260.70000000001</v>
      </c>
      <c r="H303" s="110">
        <v>9626300.2699999996</v>
      </c>
      <c r="I303" s="110">
        <v>6657756.5099999998</v>
      </c>
      <c r="J303" s="110">
        <v>735532</v>
      </c>
      <c r="K303" s="110">
        <v>169415.75</v>
      </c>
      <c r="L303" s="110">
        <v>0</v>
      </c>
      <c r="M303" s="110">
        <v>786286</v>
      </c>
      <c r="N303" s="110">
        <f t="shared" si="20"/>
        <v>786286</v>
      </c>
      <c r="O303" s="111">
        <v>28621445.009999998</v>
      </c>
      <c r="P303" s="112">
        <v>104433697.34</v>
      </c>
      <c r="Q303" s="109">
        <f t="shared" si="21"/>
        <v>0.27</v>
      </c>
      <c r="S303" s="109">
        <f t="shared" si="22"/>
        <v>49715063.140000001</v>
      </c>
      <c r="T303" s="109">
        <f t="shared" si="23"/>
        <v>8348990.2599999998</v>
      </c>
      <c r="U303" s="109">
        <f t="shared" si="24"/>
        <v>58064053.399999999</v>
      </c>
    </row>
    <row r="304" spans="1:21" x14ac:dyDescent="0.6">
      <c r="A304" s="108">
        <f>COUNTA($B$4:B304)</f>
        <v>301</v>
      </c>
      <c r="B304" s="99" t="s">
        <v>381</v>
      </c>
      <c r="C304" s="99" t="s">
        <v>1279</v>
      </c>
      <c r="D304" s="110">
        <v>24093743.649999999</v>
      </c>
      <c r="E304" s="110">
        <v>7623263.4299999997</v>
      </c>
      <c r="F304" s="110">
        <v>4145492.95</v>
      </c>
      <c r="G304" s="110">
        <v>549488.80000000005</v>
      </c>
      <c r="H304" s="110">
        <v>6910503.9900000002</v>
      </c>
      <c r="I304" s="110">
        <v>6869297.25</v>
      </c>
      <c r="J304" s="110">
        <v>2696864.95</v>
      </c>
      <c r="K304" s="110">
        <v>8924047.5500000007</v>
      </c>
      <c r="L304" s="110">
        <v>5685</v>
      </c>
      <c r="M304" s="110">
        <v>3560358.03</v>
      </c>
      <c r="N304" s="110">
        <f t="shared" si="20"/>
        <v>3566043.03</v>
      </c>
      <c r="O304" s="111">
        <v>16053195.149999999</v>
      </c>
      <c r="P304" s="112">
        <v>79140776.469999999</v>
      </c>
      <c r="Q304" s="109">
        <f t="shared" si="21"/>
        <v>0.2</v>
      </c>
      <c r="S304" s="109">
        <f t="shared" si="22"/>
        <v>43322492.82</v>
      </c>
      <c r="T304" s="109">
        <f t="shared" si="23"/>
        <v>22056252.780000001</v>
      </c>
      <c r="U304" s="109">
        <f t="shared" si="24"/>
        <v>65378745.600000001</v>
      </c>
    </row>
    <row r="305" spans="1:21" x14ac:dyDescent="0.6">
      <c r="A305" s="108">
        <f>COUNTA($B$4:B305)</f>
        <v>302</v>
      </c>
      <c r="B305" s="99" t="s">
        <v>382</v>
      </c>
      <c r="C305" s="99" t="s">
        <v>1280</v>
      </c>
      <c r="D305" s="110">
        <v>132562831.16</v>
      </c>
      <c r="E305" s="110">
        <v>73341345.609999999</v>
      </c>
      <c r="F305" s="110">
        <v>37081643.520000003</v>
      </c>
      <c r="G305" s="110">
        <v>2698403.48</v>
      </c>
      <c r="H305" s="110">
        <v>23689059.18</v>
      </c>
      <c r="I305" s="110">
        <v>191630936.24000001</v>
      </c>
      <c r="J305" s="110">
        <v>51164957.240000002</v>
      </c>
      <c r="K305" s="110">
        <v>25200051.66</v>
      </c>
      <c r="L305" s="110">
        <v>10836617.439999999</v>
      </c>
      <c r="M305" s="110">
        <v>49477661.260000005</v>
      </c>
      <c r="N305" s="110">
        <f t="shared" si="20"/>
        <v>60314278.700000003</v>
      </c>
      <c r="O305" s="111">
        <v>137387400.95999998</v>
      </c>
      <c r="P305" s="112">
        <v>548036288</v>
      </c>
      <c r="Q305" s="109">
        <f t="shared" si="21"/>
        <v>0.25</v>
      </c>
      <c r="S305" s="109">
        <f t="shared" si="22"/>
        <v>269373282.94999999</v>
      </c>
      <c r="T305" s="109">
        <f t="shared" si="23"/>
        <v>328310223.84000003</v>
      </c>
      <c r="U305" s="109">
        <f t="shared" si="24"/>
        <v>597683506.78999996</v>
      </c>
    </row>
    <row r="306" spans="1:21" x14ac:dyDescent="0.6">
      <c r="A306" s="108">
        <f>COUNTA($B$4:B306)</f>
        <v>303</v>
      </c>
      <c r="B306" s="99" t="s">
        <v>383</v>
      </c>
      <c r="C306" s="99" t="s">
        <v>1281</v>
      </c>
      <c r="D306" s="110">
        <v>24579333.75</v>
      </c>
      <c r="E306" s="110">
        <v>8104957.29</v>
      </c>
      <c r="F306" s="110">
        <v>2429796.83</v>
      </c>
      <c r="G306" s="110">
        <v>806914</v>
      </c>
      <c r="H306" s="110">
        <v>4602317</v>
      </c>
      <c r="I306" s="110">
        <v>8335339</v>
      </c>
      <c r="J306" s="110">
        <v>1144387.96</v>
      </c>
      <c r="K306" s="110">
        <v>423419</v>
      </c>
      <c r="L306" s="110">
        <v>107661.2</v>
      </c>
      <c r="M306" s="110">
        <v>674739.83</v>
      </c>
      <c r="N306" s="110">
        <f t="shared" si="20"/>
        <v>782401.02999999991</v>
      </c>
      <c r="O306" s="111">
        <v>31754008</v>
      </c>
      <c r="P306" s="112">
        <v>85080711.329999998</v>
      </c>
      <c r="Q306" s="109">
        <f t="shared" si="21"/>
        <v>0.37</v>
      </c>
      <c r="S306" s="109">
        <f t="shared" si="22"/>
        <v>40523318.869999997</v>
      </c>
      <c r="T306" s="109">
        <f t="shared" si="23"/>
        <v>10685546.99</v>
      </c>
      <c r="U306" s="109">
        <f t="shared" si="24"/>
        <v>51208865.859999999</v>
      </c>
    </row>
    <row r="307" spans="1:21" x14ac:dyDescent="0.6">
      <c r="A307" s="108">
        <f>COUNTA($B$4:B307)</f>
        <v>304</v>
      </c>
      <c r="B307" s="99" t="s">
        <v>384</v>
      </c>
      <c r="C307" s="99" t="s">
        <v>1282</v>
      </c>
      <c r="D307" s="110">
        <v>40699831</v>
      </c>
      <c r="E307" s="110">
        <v>8508598</v>
      </c>
      <c r="F307" s="110">
        <v>4962604.9000000004</v>
      </c>
      <c r="G307" s="110">
        <v>821757.2</v>
      </c>
      <c r="H307" s="110">
        <v>6230520.5</v>
      </c>
      <c r="I307" s="110">
        <v>21885451.539999999</v>
      </c>
      <c r="J307" s="110">
        <v>3155884.33</v>
      </c>
      <c r="K307" s="110">
        <v>1147668.45</v>
      </c>
      <c r="L307" s="110">
        <v>384920</v>
      </c>
      <c r="M307" s="110">
        <v>2870992.58</v>
      </c>
      <c r="N307" s="110">
        <f t="shared" si="20"/>
        <v>3255912.58</v>
      </c>
      <c r="O307" s="111">
        <v>43879616.369999997</v>
      </c>
      <c r="P307" s="112">
        <v>115938016.29999998</v>
      </c>
      <c r="Q307" s="109">
        <f t="shared" si="21"/>
        <v>0.37</v>
      </c>
      <c r="S307" s="109">
        <f t="shared" si="22"/>
        <v>61223311.600000001</v>
      </c>
      <c r="T307" s="109">
        <f t="shared" si="23"/>
        <v>29444916.899999999</v>
      </c>
      <c r="U307" s="109">
        <f t="shared" si="24"/>
        <v>90668228.5</v>
      </c>
    </row>
    <row r="308" spans="1:21" x14ac:dyDescent="0.6">
      <c r="A308" s="108">
        <f>COUNTA($B$4:B308)</f>
        <v>305</v>
      </c>
      <c r="B308" s="99" t="s">
        <v>385</v>
      </c>
      <c r="C308" s="99" t="s">
        <v>2028</v>
      </c>
      <c r="D308" s="110">
        <v>100233366.8</v>
      </c>
      <c r="E308" s="110">
        <v>25054284</v>
      </c>
      <c r="F308" s="110">
        <v>15476255.92</v>
      </c>
      <c r="G308" s="110">
        <v>5281122.26</v>
      </c>
      <c r="H308" s="110">
        <v>19071061.390000001</v>
      </c>
      <c r="I308" s="110">
        <v>99107197.510000005</v>
      </c>
      <c r="J308" s="110">
        <v>13512153.34</v>
      </c>
      <c r="K308" s="110">
        <v>13437323.77</v>
      </c>
      <c r="L308" s="110">
        <v>8103369.5700000003</v>
      </c>
      <c r="M308" s="110">
        <v>20171792.830000002</v>
      </c>
      <c r="N308" s="110">
        <f t="shared" si="20"/>
        <v>28275162.400000002</v>
      </c>
      <c r="O308" s="111">
        <v>119579677.05</v>
      </c>
      <c r="P308" s="112">
        <v>309401859.56</v>
      </c>
      <c r="Q308" s="109">
        <f t="shared" si="21"/>
        <v>0.38</v>
      </c>
      <c r="S308" s="109">
        <f t="shared" si="22"/>
        <v>165116090.37</v>
      </c>
      <c r="T308" s="109">
        <f t="shared" si="23"/>
        <v>154331837.02000001</v>
      </c>
      <c r="U308" s="109">
        <f t="shared" si="24"/>
        <v>319447927.38999999</v>
      </c>
    </row>
    <row r="309" spans="1:21" x14ac:dyDescent="0.6">
      <c r="A309" s="108">
        <f>COUNTA($B$4:B309)</f>
        <v>306</v>
      </c>
      <c r="B309" s="99" t="s">
        <v>386</v>
      </c>
      <c r="C309" s="99" t="s">
        <v>1283</v>
      </c>
      <c r="D309" s="110">
        <v>32903103.149999999</v>
      </c>
      <c r="E309" s="110">
        <v>4009582.25</v>
      </c>
      <c r="F309" s="110">
        <v>1550529.5</v>
      </c>
      <c r="G309" s="110">
        <v>1932022.67</v>
      </c>
      <c r="H309" s="110">
        <v>3357102.75</v>
      </c>
      <c r="I309" s="110">
        <v>12878499.26</v>
      </c>
      <c r="J309" s="110">
        <v>811000</v>
      </c>
      <c r="K309" s="110">
        <v>345761.75</v>
      </c>
      <c r="L309" s="110">
        <v>484376.64</v>
      </c>
      <c r="M309" s="110">
        <v>1342153.74</v>
      </c>
      <c r="N309" s="110">
        <f t="shared" si="20"/>
        <v>1826530.38</v>
      </c>
      <c r="O309" s="111">
        <v>40984075.349999994</v>
      </c>
      <c r="P309" s="112">
        <v>83588490.789999992</v>
      </c>
      <c r="Q309" s="109">
        <f t="shared" si="21"/>
        <v>0.49</v>
      </c>
      <c r="S309" s="109">
        <f t="shared" si="22"/>
        <v>43752340.32</v>
      </c>
      <c r="T309" s="109">
        <f t="shared" si="23"/>
        <v>15861791.390000001</v>
      </c>
      <c r="U309" s="109">
        <f t="shared" si="24"/>
        <v>59614131.710000001</v>
      </c>
    </row>
    <row r="310" spans="1:21" x14ac:dyDescent="0.6">
      <c r="A310" s="108">
        <f>COUNTA($B$4:B310)</f>
        <v>307</v>
      </c>
      <c r="B310" s="99" t="s">
        <v>387</v>
      </c>
      <c r="C310" s="99" t="s">
        <v>1284</v>
      </c>
      <c r="D310" s="110">
        <v>58381896</v>
      </c>
      <c r="E310" s="110">
        <v>13745865.07</v>
      </c>
      <c r="F310" s="110">
        <v>4333919.51</v>
      </c>
      <c r="G310" s="110">
        <v>1480332</v>
      </c>
      <c r="H310" s="110">
        <v>6071693</v>
      </c>
      <c r="I310" s="110">
        <v>21491198.41</v>
      </c>
      <c r="J310" s="110">
        <v>1862332.37</v>
      </c>
      <c r="K310" s="110">
        <v>958789.22</v>
      </c>
      <c r="L310" s="110">
        <v>484397.62</v>
      </c>
      <c r="M310" s="110">
        <v>2827594</v>
      </c>
      <c r="N310" s="110">
        <f t="shared" si="20"/>
        <v>3311991.62</v>
      </c>
      <c r="O310" s="111">
        <v>55560693.159999996</v>
      </c>
      <c r="P310" s="112">
        <v>134072841.41</v>
      </c>
      <c r="Q310" s="109">
        <f t="shared" si="21"/>
        <v>0.41</v>
      </c>
      <c r="S310" s="109">
        <f t="shared" si="22"/>
        <v>84013705.579999998</v>
      </c>
      <c r="T310" s="109">
        <f t="shared" si="23"/>
        <v>27624311.620000001</v>
      </c>
      <c r="U310" s="109">
        <f t="shared" si="24"/>
        <v>111638017.2</v>
      </c>
    </row>
    <row r="311" spans="1:21" x14ac:dyDescent="0.6">
      <c r="A311" s="108">
        <f>COUNTA($B$4:B311)</f>
        <v>308</v>
      </c>
      <c r="B311" s="99" t="s">
        <v>388</v>
      </c>
      <c r="C311" s="99" t="s">
        <v>1285</v>
      </c>
      <c r="D311" s="110">
        <v>263246613.06</v>
      </c>
      <c r="E311" s="110">
        <v>146365238.34</v>
      </c>
      <c r="F311" s="110">
        <v>69245966.609999999</v>
      </c>
      <c r="G311" s="110">
        <v>2481803.27</v>
      </c>
      <c r="H311" s="110">
        <v>68124975.019999996</v>
      </c>
      <c r="I311" s="110">
        <v>354730101.29000002</v>
      </c>
      <c r="J311" s="110">
        <v>86251945.200000003</v>
      </c>
      <c r="K311" s="110">
        <v>67696500.780000001</v>
      </c>
      <c r="L311" s="110">
        <v>24859717.969999999</v>
      </c>
      <c r="M311" s="110">
        <v>87099354.019999996</v>
      </c>
      <c r="N311" s="110">
        <f t="shared" si="20"/>
        <v>111959071.98999999</v>
      </c>
      <c r="O311" s="111">
        <v>265926925.37</v>
      </c>
      <c r="P311" s="112">
        <v>1027023414.87</v>
      </c>
      <c r="Q311" s="109">
        <f t="shared" si="21"/>
        <v>0.25</v>
      </c>
      <c r="S311" s="109">
        <f t="shared" si="22"/>
        <v>549464596.29999995</v>
      </c>
      <c r="T311" s="109">
        <f t="shared" si="23"/>
        <v>620637619.25999999</v>
      </c>
      <c r="U311" s="109">
        <f t="shared" si="24"/>
        <v>1170102215.5599999</v>
      </c>
    </row>
    <row r="312" spans="1:21" x14ac:dyDescent="0.6">
      <c r="A312" s="108">
        <f>COUNTA($B$4:B312)</f>
        <v>309</v>
      </c>
      <c r="B312" s="99" t="s">
        <v>389</v>
      </c>
      <c r="C312" s="99" t="s">
        <v>1286</v>
      </c>
      <c r="D312" s="110">
        <v>64553793.719999999</v>
      </c>
      <c r="E312" s="110">
        <v>16435761</v>
      </c>
      <c r="F312" s="110">
        <v>8453144.6699999999</v>
      </c>
      <c r="G312" s="110">
        <v>696191</v>
      </c>
      <c r="H312" s="110">
        <v>9009225</v>
      </c>
      <c r="I312" s="110">
        <v>31241101.420000002</v>
      </c>
      <c r="J312" s="110">
        <v>5645202.6500000004</v>
      </c>
      <c r="K312" s="110">
        <v>1640421.48</v>
      </c>
      <c r="L312" s="110">
        <v>264333.76</v>
      </c>
      <c r="M312" s="110">
        <v>5445155.1299999999</v>
      </c>
      <c r="N312" s="110">
        <f t="shared" si="20"/>
        <v>5709488.8899999997</v>
      </c>
      <c r="O312" s="111">
        <v>65605747.07</v>
      </c>
      <c r="P312" s="112">
        <v>157917758.06999999</v>
      </c>
      <c r="Q312" s="109">
        <f t="shared" si="21"/>
        <v>0.41</v>
      </c>
      <c r="S312" s="109">
        <f t="shared" si="22"/>
        <v>99148115.390000001</v>
      </c>
      <c r="T312" s="109">
        <f t="shared" si="23"/>
        <v>44236214.439999998</v>
      </c>
      <c r="U312" s="109">
        <f t="shared" si="24"/>
        <v>143384329.82999998</v>
      </c>
    </row>
    <row r="313" spans="1:21" x14ac:dyDescent="0.6">
      <c r="A313" s="108">
        <f>COUNTA($B$4:B313)</f>
        <v>310</v>
      </c>
      <c r="B313" s="99" t="s">
        <v>350</v>
      </c>
      <c r="C313" s="99" t="s">
        <v>1248</v>
      </c>
      <c r="D313" s="110">
        <v>229969410.21000001</v>
      </c>
      <c r="E313" s="110">
        <v>128147170.87</v>
      </c>
      <c r="F313" s="110">
        <v>56671289.090000004</v>
      </c>
      <c r="G313" s="110">
        <v>390881</v>
      </c>
      <c r="H313" s="110">
        <v>26681306.48</v>
      </c>
      <c r="I313" s="110">
        <v>566745696.99000001</v>
      </c>
      <c r="J313" s="110">
        <v>109048837.19</v>
      </c>
      <c r="K313" s="110">
        <v>52922791.060000002</v>
      </c>
      <c r="L313" s="110">
        <v>6919875.3399999999</v>
      </c>
      <c r="M313" s="110">
        <v>76574908.890000001</v>
      </c>
      <c r="N313" s="110">
        <f t="shared" si="20"/>
        <v>83494784.230000004</v>
      </c>
      <c r="O313" s="111">
        <v>201280986.41000009</v>
      </c>
      <c r="P313" s="112">
        <v>994082664.83000016</v>
      </c>
      <c r="Q313" s="109">
        <f t="shared" si="21"/>
        <v>0.2</v>
      </c>
      <c r="S313" s="109">
        <f t="shared" si="22"/>
        <v>441860057.6500001</v>
      </c>
      <c r="T313" s="109">
        <f t="shared" si="23"/>
        <v>812212109.47000003</v>
      </c>
      <c r="U313" s="109">
        <f t="shared" si="24"/>
        <v>1254072167.1200001</v>
      </c>
    </row>
    <row r="314" spans="1:21" x14ac:dyDescent="0.6">
      <c r="A314" s="108">
        <f>COUNTA($B$4:B314)</f>
        <v>311</v>
      </c>
      <c r="B314" s="99" t="s">
        <v>351</v>
      </c>
      <c r="C314" s="99" t="s">
        <v>1249</v>
      </c>
      <c r="D314" s="110">
        <v>26639092.050000001</v>
      </c>
      <c r="E314" s="110">
        <v>4900086.03</v>
      </c>
      <c r="F314" s="110">
        <v>6657727.6500000004</v>
      </c>
      <c r="G314" s="110">
        <v>967787</v>
      </c>
      <c r="H314" s="110">
        <v>4465873.75</v>
      </c>
      <c r="I314" s="110">
        <v>8230380.9900000002</v>
      </c>
      <c r="J314" s="110">
        <v>675089.35</v>
      </c>
      <c r="K314" s="110">
        <v>1332770</v>
      </c>
      <c r="L314" s="110">
        <v>193128.67</v>
      </c>
      <c r="M314" s="110">
        <v>15575136.220000001</v>
      </c>
      <c r="N314" s="110">
        <f t="shared" si="20"/>
        <v>15768264.890000001</v>
      </c>
      <c r="O314" s="111">
        <v>14778029.349999998</v>
      </c>
      <c r="P314" s="112">
        <v>91262882.639999986</v>
      </c>
      <c r="Q314" s="109">
        <f t="shared" si="21"/>
        <v>0.16</v>
      </c>
      <c r="S314" s="109">
        <f t="shared" si="22"/>
        <v>43630566.480000004</v>
      </c>
      <c r="T314" s="109">
        <f t="shared" si="23"/>
        <v>26006505.23</v>
      </c>
      <c r="U314" s="109">
        <f t="shared" si="24"/>
        <v>69637071.710000008</v>
      </c>
    </row>
    <row r="315" spans="1:21" x14ac:dyDescent="0.6">
      <c r="A315" s="108">
        <f>COUNTA($B$4:B315)</f>
        <v>312</v>
      </c>
      <c r="B315" s="99" t="s">
        <v>352</v>
      </c>
      <c r="C315" s="99" t="s">
        <v>1250</v>
      </c>
      <c r="D315" s="110">
        <v>13186201.640000001</v>
      </c>
      <c r="E315" s="110">
        <v>3396176.93</v>
      </c>
      <c r="F315" s="110">
        <v>8454.2099999999991</v>
      </c>
      <c r="G315" s="110">
        <v>62697.21</v>
      </c>
      <c r="H315" s="110">
        <v>1467536.84</v>
      </c>
      <c r="I315" s="110">
        <v>6245649.4800000004</v>
      </c>
      <c r="J315" s="110">
        <v>1008291.3</v>
      </c>
      <c r="K315" s="110">
        <v>524565.99</v>
      </c>
      <c r="L315" s="110">
        <v>3184159.68</v>
      </c>
      <c r="M315" s="110">
        <v>179919.47</v>
      </c>
      <c r="N315" s="110">
        <f t="shared" si="20"/>
        <v>3364079.1500000004</v>
      </c>
      <c r="O315" s="111">
        <v>14208817</v>
      </c>
      <c r="P315" s="112">
        <v>55451435.600000001</v>
      </c>
      <c r="Q315" s="109">
        <f t="shared" si="21"/>
        <v>0.25</v>
      </c>
      <c r="S315" s="109">
        <f t="shared" si="22"/>
        <v>18121066.830000002</v>
      </c>
      <c r="T315" s="109">
        <f t="shared" si="23"/>
        <v>11142585.920000002</v>
      </c>
      <c r="U315" s="109">
        <f t="shared" si="24"/>
        <v>29263652.750000004</v>
      </c>
    </row>
    <row r="316" spans="1:21" x14ac:dyDescent="0.6">
      <c r="A316" s="108">
        <f>COUNTA($B$4:B316)</f>
        <v>313</v>
      </c>
      <c r="B316" s="99" t="s">
        <v>353</v>
      </c>
      <c r="C316" s="99" t="s">
        <v>1251</v>
      </c>
      <c r="D316" s="110">
        <v>64699160.880000003</v>
      </c>
      <c r="E316" s="110">
        <v>19581731.579999998</v>
      </c>
      <c r="F316" s="110">
        <v>13145065.15</v>
      </c>
      <c r="G316" s="110">
        <v>1007994.4</v>
      </c>
      <c r="H316" s="110">
        <v>12897731.949999999</v>
      </c>
      <c r="I316" s="110">
        <v>35846977.149999999</v>
      </c>
      <c r="J316" s="110">
        <v>3414614.37</v>
      </c>
      <c r="K316" s="110">
        <v>5275081.8499999996</v>
      </c>
      <c r="L316" s="110">
        <v>313036.51</v>
      </c>
      <c r="M316" s="110">
        <v>1174177.01</v>
      </c>
      <c r="N316" s="110">
        <f t="shared" si="20"/>
        <v>1487213.52</v>
      </c>
      <c r="O316" s="111">
        <v>81559132.189999998</v>
      </c>
      <c r="P316" s="112">
        <v>193891647.82999998</v>
      </c>
      <c r="Q316" s="109">
        <f t="shared" si="21"/>
        <v>0.42</v>
      </c>
      <c r="S316" s="109">
        <f t="shared" si="22"/>
        <v>111331683.96000002</v>
      </c>
      <c r="T316" s="109">
        <f t="shared" si="23"/>
        <v>46023886.889999993</v>
      </c>
      <c r="U316" s="109">
        <f t="shared" si="24"/>
        <v>157355570.85000002</v>
      </c>
    </row>
    <row r="317" spans="1:21" x14ac:dyDescent="0.6">
      <c r="A317" s="108">
        <f>COUNTA($B$4:B317)</f>
        <v>314</v>
      </c>
      <c r="B317" s="99" t="s">
        <v>354</v>
      </c>
      <c r="C317" s="99" t="s">
        <v>1252</v>
      </c>
      <c r="D317" s="110">
        <v>54242538.140000001</v>
      </c>
      <c r="E317" s="110">
        <v>23202794.66</v>
      </c>
      <c r="F317" s="110">
        <v>8702760.0399999991</v>
      </c>
      <c r="G317" s="110">
        <v>254580.5</v>
      </c>
      <c r="H317" s="110">
        <v>6252595.5899999999</v>
      </c>
      <c r="I317" s="110">
        <v>24075963.550000001</v>
      </c>
      <c r="J317" s="110">
        <v>4940291.07</v>
      </c>
      <c r="K317" s="110">
        <v>2349449.02</v>
      </c>
      <c r="L317" s="110">
        <v>191044</v>
      </c>
      <c r="M317" s="110">
        <v>1160623.55</v>
      </c>
      <c r="N317" s="110">
        <f t="shared" si="20"/>
        <v>1351667.55</v>
      </c>
      <c r="O317" s="111">
        <v>68279387.549999997</v>
      </c>
      <c r="P317" s="112">
        <v>174163822.56</v>
      </c>
      <c r="Q317" s="109">
        <f t="shared" si="21"/>
        <v>0.39</v>
      </c>
      <c r="S317" s="109">
        <f t="shared" si="22"/>
        <v>92655268.930000007</v>
      </c>
      <c r="T317" s="109">
        <f t="shared" si="23"/>
        <v>32717371.190000001</v>
      </c>
      <c r="U317" s="109">
        <f t="shared" si="24"/>
        <v>125372640.12</v>
      </c>
    </row>
    <row r="318" spans="1:21" x14ac:dyDescent="0.6">
      <c r="A318" s="108">
        <f>COUNTA($B$4:B318)</f>
        <v>315</v>
      </c>
      <c r="B318" s="99" t="s">
        <v>355</v>
      </c>
      <c r="C318" s="99" t="s">
        <v>1253</v>
      </c>
      <c r="D318" s="110">
        <v>30018507.079999998</v>
      </c>
      <c r="E318" s="110">
        <v>29815811.43</v>
      </c>
      <c r="F318" s="110">
        <v>2804554</v>
      </c>
      <c r="G318" s="110">
        <v>65516</v>
      </c>
      <c r="H318" s="110">
        <v>2942828</v>
      </c>
      <c r="I318" s="110">
        <v>7301002</v>
      </c>
      <c r="J318" s="110">
        <v>1506294</v>
      </c>
      <c r="K318" s="110">
        <v>243017</v>
      </c>
      <c r="L318" s="110">
        <v>83010.080000000002</v>
      </c>
      <c r="M318" s="110">
        <v>344227</v>
      </c>
      <c r="N318" s="110">
        <f t="shared" si="20"/>
        <v>427237.08</v>
      </c>
      <c r="O318" s="111">
        <v>30344130.809999999</v>
      </c>
      <c r="P318" s="112">
        <v>108418535.03</v>
      </c>
      <c r="Q318" s="109">
        <f t="shared" si="21"/>
        <v>0.27</v>
      </c>
      <c r="S318" s="109">
        <f t="shared" si="22"/>
        <v>65647216.509999998</v>
      </c>
      <c r="T318" s="109">
        <f t="shared" si="23"/>
        <v>9477550.0800000001</v>
      </c>
      <c r="U318" s="109">
        <f t="shared" si="24"/>
        <v>75124766.590000004</v>
      </c>
    </row>
    <row r="319" spans="1:21" x14ac:dyDescent="0.6">
      <c r="A319" s="108">
        <f>COUNTA($B$4:B319)</f>
        <v>316</v>
      </c>
      <c r="B319" s="99" t="s">
        <v>356</v>
      </c>
      <c r="C319" s="99" t="s">
        <v>1254</v>
      </c>
      <c r="D319" s="110">
        <v>25656577.800000001</v>
      </c>
      <c r="E319" s="110">
        <v>4975172.5</v>
      </c>
      <c r="F319" s="110">
        <v>1665544.75</v>
      </c>
      <c r="G319" s="110">
        <v>932885.5</v>
      </c>
      <c r="H319" s="110">
        <v>2156630.35</v>
      </c>
      <c r="I319" s="110">
        <v>5701266.75</v>
      </c>
      <c r="J319" s="110">
        <v>774388.1</v>
      </c>
      <c r="K319" s="110">
        <v>362848.7</v>
      </c>
      <c r="L319" s="110">
        <v>84858.17</v>
      </c>
      <c r="M319" s="110">
        <v>368870.9</v>
      </c>
      <c r="N319" s="110">
        <f t="shared" si="20"/>
        <v>453729.07</v>
      </c>
      <c r="O319" s="111">
        <v>54077239.920000002</v>
      </c>
      <c r="P319" s="112">
        <v>103220035.34</v>
      </c>
      <c r="Q319" s="109">
        <f t="shared" si="21"/>
        <v>0.52</v>
      </c>
      <c r="S319" s="109">
        <f t="shared" si="22"/>
        <v>35386810.899999999</v>
      </c>
      <c r="T319" s="109">
        <f t="shared" si="23"/>
        <v>7292232.6200000001</v>
      </c>
      <c r="U319" s="109">
        <f t="shared" si="24"/>
        <v>42679043.519999996</v>
      </c>
    </row>
    <row r="320" spans="1:21" x14ac:dyDescent="0.6">
      <c r="A320" s="108">
        <f>COUNTA($B$4:B320)</f>
        <v>317</v>
      </c>
      <c r="B320" s="99" t="s">
        <v>357</v>
      </c>
      <c r="C320" s="99" t="s">
        <v>1255</v>
      </c>
      <c r="D320" s="110">
        <v>27202228.02</v>
      </c>
      <c r="E320" s="110">
        <v>5989609.6600000001</v>
      </c>
      <c r="F320" s="110">
        <v>9056058.25</v>
      </c>
      <c r="G320" s="110">
        <v>169547.13</v>
      </c>
      <c r="H320" s="110">
        <v>4230874.37</v>
      </c>
      <c r="I320" s="110">
        <v>12516741.5</v>
      </c>
      <c r="J320" s="110">
        <v>616521.62</v>
      </c>
      <c r="K320" s="110">
        <v>629570.09</v>
      </c>
      <c r="L320" s="110">
        <v>93630.75</v>
      </c>
      <c r="M320" s="110">
        <v>1804022</v>
      </c>
      <c r="N320" s="110">
        <f t="shared" si="20"/>
        <v>1897652.75</v>
      </c>
      <c r="O320" s="111">
        <v>32339460.479999997</v>
      </c>
      <c r="P320" s="112">
        <v>85647540.849999994</v>
      </c>
      <c r="Q320" s="109">
        <f t="shared" si="21"/>
        <v>0.37</v>
      </c>
      <c r="S320" s="109">
        <f t="shared" si="22"/>
        <v>46648317.43</v>
      </c>
      <c r="T320" s="109">
        <f t="shared" si="23"/>
        <v>15660485.959999999</v>
      </c>
      <c r="U320" s="109">
        <f t="shared" si="24"/>
        <v>62308803.390000001</v>
      </c>
    </row>
    <row r="321" spans="1:21" x14ac:dyDescent="0.6">
      <c r="A321" s="108">
        <f>COUNTA($B$4:B321)</f>
        <v>318</v>
      </c>
      <c r="B321" s="99" t="s">
        <v>390</v>
      </c>
      <c r="C321" s="99" t="s">
        <v>1287</v>
      </c>
      <c r="D321" s="110">
        <v>528356314.63</v>
      </c>
      <c r="E321" s="110">
        <v>460933403.39999998</v>
      </c>
      <c r="F321" s="110">
        <v>131138154.42</v>
      </c>
      <c r="G321" s="110">
        <v>4791957</v>
      </c>
      <c r="H321" s="110">
        <v>81961279.719999999</v>
      </c>
      <c r="I321" s="110">
        <v>756624975.29999995</v>
      </c>
      <c r="J321" s="110">
        <v>193974006.40000001</v>
      </c>
      <c r="K321" s="110">
        <v>110597506.47</v>
      </c>
      <c r="L321" s="110">
        <v>10939603.98</v>
      </c>
      <c r="M321" s="110">
        <v>122492100.28999999</v>
      </c>
      <c r="N321" s="110">
        <f t="shared" si="20"/>
        <v>133431704.27</v>
      </c>
      <c r="O321" s="111">
        <v>577403116.02999985</v>
      </c>
      <c r="P321" s="112">
        <v>2149438462.9099998</v>
      </c>
      <c r="Q321" s="109">
        <f t="shared" si="21"/>
        <v>0.26</v>
      </c>
      <c r="S321" s="109">
        <f t="shared" si="22"/>
        <v>1207181109.1700001</v>
      </c>
      <c r="T321" s="109">
        <f t="shared" si="23"/>
        <v>1194628192.4400001</v>
      </c>
      <c r="U321" s="109">
        <f t="shared" si="24"/>
        <v>2401809301.6100001</v>
      </c>
    </row>
    <row r="322" spans="1:21" x14ac:dyDescent="0.6">
      <c r="A322" s="108">
        <f>COUNTA($B$4:B322)</f>
        <v>319</v>
      </c>
      <c r="B322" s="99" t="s">
        <v>391</v>
      </c>
      <c r="C322" s="99" t="s">
        <v>1288</v>
      </c>
      <c r="D322" s="110">
        <v>108488596.95</v>
      </c>
      <c r="E322" s="110">
        <v>24847784.25</v>
      </c>
      <c r="F322" s="110">
        <v>10341237.25</v>
      </c>
      <c r="G322" s="110">
        <v>1007081.75</v>
      </c>
      <c r="H322" s="110">
        <v>9758447.8300000001</v>
      </c>
      <c r="I322" s="110">
        <v>105234149.15000001</v>
      </c>
      <c r="J322" s="110">
        <v>20113996.280000001</v>
      </c>
      <c r="K322" s="110">
        <v>7501563.4500000002</v>
      </c>
      <c r="L322" s="110">
        <v>3207283.56</v>
      </c>
      <c r="M322" s="110">
        <v>28977301.550000001</v>
      </c>
      <c r="N322" s="110">
        <f t="shared" si="20"/>
        <v>32184585.109999999</v>
      </c>
      <c r="O322" s="111">
        <v>72297995.530000031</v>
      </c>
      <c r="P322" s="112">
        <v>363019121.50000006</v>
      </c>
      <c r="Q322" s="109">
        <f t="shared" si="21"/>
        <v>0.19</v>
      </c>
      <c r="S322" s="109">
        <f t="shared" si="22"/>
        <v>154443148.03</v>
      </c>
      <c r="T322" s="109">
        <f t="shared" si="23"/>
        <v>165034293.99000001</v>
      </c>
      <c r="U322" s="109">
        <f t="shared" si="24"/>
        <v>319477442.01999998</v>
      </c>
    </row>
    <row r="323" spans="1:21" x14ac:dyDescent="0.6">
      <c r="A323" s="108">
        <f>COUNTA($B$4:B323)</f>
        <v>320</v>
      </c>
      <c r="B323" s="99" t="s">
        <v>392</v>
      </c>
      <c r="C323" s="99" t="s">
        <v>1289</v>
      </c>
      <c r="D323" s="110">
        <v>158283181.06999999</v>
      </c>
      <c r="E323" s="110">
        <v>54807051.159999996</v>
      </c>
      <c r="F323" s="110">
        <v>55472151.390000001</v>
      </c>
      <c r="G323" s="110">
        <v>2541870.73</v>
      </c>
      <c r="H323" s="110">
        <v>42119900.149999999</v>
      </c>
      <c r="I323" s="110">
        <v>225422714.09</v>
      </c>
      <c r="J323" s="110">
        <v>34800261.460000001</v>
      </c>
      <c r="K323" s="110">
        <v>51659594.649999999</v>
      </c>
      <c r="L323" s="110">
        <v>3885644.27</v>
      </c>
      <c r="M323" s="110">
        <v>11550713.25</v>
      </c>
      <c r="N323" s="110">
        <f t="shared" si="20"/>
        <v>15436357.52</v>
      </c>
      <c r="O323" s="111">
        <v>183831881.74999997</v>
      </c>
      <c r="P323" s="112">
        <v>598711451.67999995</v>
      </c>
      <c r="Q323" s="109">
        <f t="shared" si="21"/>
        <v>0.3</v>
      </c>
      <c r="S323" s="109">
        <f t="shared" si="22"/>
        <v>313224154.5</v>
      </c>
      <c r="T323" s="109">
        <f t="shared" si="23"/>
        <v>327318927.71999997</v>
      </c>
      <c r="U323" s="109">
        <f t="shared" si="24"/>
        <v>640543082.22000003</v>
      </c>
    </row>
    <row r="324" spans="1:21" x14ac:dyDescent="0.6">
      <c r="A324" s="108">
        <f>COUNTA($B$4:B324)</f>
        <v>321</v>
      </c>
      <c r="B324" s="99" t="s">
        <v>393</v>
      </c>
      <c r="C324" s="99" t="s">
        <v>1290</v>
      </c>
      <c r="D324" s="110">
        <v>130054406.37</v>
      </c>
      <c r="E324" s="110">
        <v>49561645.109999999</v>
      </c>
      <c r="F324" s="110">
        <v>28775549.91</v>
      </c>
      <c r="G324" s="110">
        <v>1874033.45</v>
      </c>
      <c r="H324" s="110">
        <v>47397693.549999997</v>
      </c>
      <c r="I324" s="110">
        <v>145005356.34</v>
      </c>
      <c r="J324" s="110">
        <v>36256493.719999999</v>
      </c>
      <c r="K324" s="110">
        <v>29321166.890000001</v>
      </c>
      <c r="L324" s="110">
        <v>6961856.9800000004</v>
      </c>
      <c r="M324" s="110">
        <v>44344047.189999998</v>
      </c>
      <c r="N324" s="110">
        <f t="shared" si="20"/>
        <v>51305904.170000002</v>
      </c>
      <c r="O324" s="111">
        <v>86476738.430000037</v>
      </c>
      <c r="P324" s="112">
        <v>505562951.56000006</v>
      </c>
      <c r="Q324" s="109">
        <f t="shared" si="21"/>
        <v>0.17</v>
      </c>
      <c r="S324" s="109">
        <f t="shared" si="22"/>
        <v>257663328.38999999</v>
      </c>
      <c r="T324" s="109">
        <f t="shared" si="23"/>
        <v>261888921.11999997</v>
      </c>
      <c r="U324" s="109">
        <f t="shared" si="24"/>
        <v>519552249.50999999</v>
      </c>
    </row>
    <row r="325" spans="1:21" x14ac:dyDescent="0.6">
      <c r="A325" s="108">
        <f>COUNTA($B$4:B325)</f>
        <v>322</v>
      </c>
      <c r="B325" s="99" t="s">
        <v>394</v>
      </c>
      <c r="C325" s="99" t="s">
        <v>1291</v>
      </c>
      <c r="D325" s="110">
        <v>24939296.789999999</v>
      </c>
      <c r="E325" s="110">
        <v>11794319</v>
      </c>
      <c r="F325" s="110">
        <v>2173265.5</v>
      </c>
      <c r="G325" s="110">
        <v>87266.5</v>
      </c>
      <c r="H325" s="110">
        <v>12464861.98</v>
      </c>
      <c r="I325" s="110">
        <v>11472177.800000001</v>
      </c>
      <c r="J325" s="110">
        <v>2649753</v>
      </c>
      <c r="K325" s="110">
        <v>634008.37</v>
      </c>
      <c r="L325" s="110">
        <v>219940.63</v>
      </c>
      <c r="M325" s="110">
        <v>5546567.29</v>
      </c>
      <c r="N325" s="110">
        <f t="shared" ref="N325:N388" si="25">SUM(L325:M325)</f>
        <v>5766507.9199999999</v>
      </c>
      <c r="O325" s="111">
        <v>20035383.390000004</v>
      </c>
      <c r="P325" s="112">
        <v>95718776.480000004</v>
      </c>
      <c r="Q325" s="109">
        <f t="shared" ref="Q325:Q388" si="26">TRUNC(O325/P325,2)</f>
        <v>0.2</v>
      </c>
      <c r="S325" s="109">
        <f t="shared" ref="S325:S388" si="27">SUM(D325:H325)</f>
        <v>51459009.769999996</v>
      </c>
      <c r="T325" s="109">
        <f t="shared" ref="T325:T388" si="28">SUM(I325:M325)</f>
        <v>20522447.09</v>
      </c>
      <c r="U325" s="109">
        <f t="shared" ref="U325:U388" si="29">SUM(S325:T325)</f>
        <v>71981456.859999999</v>
      </c>
    </row>
    <row r="326" spans="1:21" x14ac:dyDescent="0.6">
      <c r="A326" s="108">
        <f>COUNTA($B$4:B326)</f>
        <v>323</v>
      </c>
      <c r="B326" s="99" t="s">
        <v>395</v>
      </c>
      <c r="C326" s="99" t="s">
        <v>1292</v>
      </c>
      <c r="D326" s="110">
        <v>23390103.800000001</v>
      </c>
      <c r="E326" s="110">
        <v>5310958</v>
      </c>
      <c r="F326" s="110">
        <v>1359141</v>
      </c>
      <c r="G326" s="110">
        <v>703331</v>
      </c>
      <c r="H326" s="110">
        <v>5662336</v>
      </c>
      <c r="I326" s="110">
        <v>7470378.0099999998</v>
      </c>
      <c r="J326" s="110">
        <v>906322.5</v>
      </c>
      <c r="K326" s="110">
        <v>1280191</v>
      </c>
      <c r="L326" s="110">
        <v>212164</v>
      </c>
      <c r="M326" s="110">
        <v>377752.5</v>
      </c>
      <c r="N326" s="110">
        <f t="shared" si="25"/>
        <v>589916.5</v>
      </c>
      <c r="O326" s="111">
        <v>21678016.730000004</v>
      </c>
      <c r="P326" s="112">
        <v>85600136.659999996</v>
      </c>
      <c r="Q326" s="109">
        <f t="shared" si="26"/>
        <v>0.25</v>
      </c>
      <c r="S326" s="109">
        <f t="shared" si="27"/>
        <v>36425869.799999997</v>
      </c>
      <c r="T326" s="109">
        <f t="shared" si="28"/>
        <v>10246808.01</v>
      </c>
      <c r="U326" s="109">
        <f t="shared" si="29"/>
        <v>46672677.809999995</v>
      </c>
    </row>
    <row r="327" spans="1:21" x14ac:dyDescent="0.6">
      <c r="A327" s="108">
        <f>COUNTA($B$4:B327)</f>
        <v>324</v>
      </c>
      <c r="B327" s="99" t="s">
        <v>396</v>
      </c>
      <c r="C327" s="99" t="s">
        <v>1293</v>
      </c>
      <c r="D327" s="110">
        <v>11666521.73</v>
      </c>
      <c r="E327" s="110">
        <v>3658716.25</v>
      </c>
      <c r="F327" s="110">
        <v>889892.74</v>
      </c>
      <c r="G327" s="110">
        <v>44195.75</v>
      </c>
      <c r="H327" s="110">
        <v>14300030.779999999</v>
      </c>
      <c r="I327" s="110">
        <v>4719392</v>
      </c>
      <c r="J327" s="110">
        <v>922824.6</v>
      </c>
      <c r="K327" s="110">
        <v>156555.75</v>
      </c>
      <c r="L327" s="110">
        <v>51305.25</v>
      </c>
      <c r="M327" s="110">
        <v>262977.57999999996</v>
      </c>
      <c r="N327" s="110">
        <f t="shared" si="25"/>
        <v>314282.82999999996</v>
      </c>
      <c r="O327" s="111">
        <v>9581088.2200000007</v>
      </c>
      <c r="P327" s="112">
        <v>62891244.390000001</v>
      </c>
      <c r="Q327" s="109">
        <f t="shared" si="26"/>
        <v>0.15</v>
      </c>
      <c r="S327" s="109">
        <f t="shared" si="27"/>
        <v>30559357.25</v>
      </c>
      <c r="T327" s="109">
        <f t="shared" si="28"/>
        <v>6113055.1799999997</v>
      </c>
      <c r="U327" s="109">
        <f t="shared" si="29"/>
        <v>36672412.43</v>
      </c>
    </row>
    <row r="328" spans="1:21" x14ac:dyDescent="0.6">
      <c r="A328" s="108">
        <f>COUNTA($B$4:B328)</f>
        <v>325</v>
      </c>
      <c r="B328" s="99" t="s">
        <v>397</v>
      </c>
      <c r="C328" s="99" t="s">
        <v>1294</v>
      </c>
      <c r="D328" s="110">
        <v>35237155.289999999</v>
      </c>
      <c r="E328" s="110">
        <v>6611945.75</v>
      </c>
      <c r="F328" s="110">
        <v>4262274.6500000004</v>
      </c>
      <c r="G328" s="110">
        <v>492860.5</v>
      </c>
      <c r="H328" s="110">
        <v>6817250.5599999996</v>
      </c>
      <c r="I328" s="110">
        <v>15200771.59</v>
      </c>
      <c r="J328" s="110">
        <v>1033614.5</v>
      </c>
      <c r="K328" s="110">
        <v>996229</v>
      </c>
      <c r="L328" s="110">
        <v>121069.35</v>
      </c>
      <c r="M328" s="110">
        <v>1151058.81</v>
      </c>
      <c r="N328" s="110">
        <f t="shared" si="25"/>
        <v>1272128.1600000001</v>
      </c>
      <c r="O328" s="111">
        <v>32758021.319999997</v>
      </c>
      <c r="P328" s="112">
        <v>106904133.13</v>
      </c>
      <c r="Q328" s="109">
        <f t="shared" si="26"/>
        <v>0.3</v>
      </c>
      <c r="S328" s="109">
        <f t="shared" si="27"/>
        <v>53421486.75</v>
      </c>
      <c r="T328" s="109">
        <f t="shared" si="28"/>
        <v>18502743.25</v>
      </c>
      <c r="U328" s="109">
        <f t="shared" si="29"/>
        <v>71924230</v>
      </c>
    </row>
    <row r="329" spans="1:21" x14ac:dyDescent="0.6">
      <c r="A329" s="108">
        <f>COUNTA($B$4:B329)</f>
        <v>326</v>
      </c>
      <c r="B329" s="99" t="s">
        <v>398</v>
      </c>
      <c r="C329" s="99" t="s">
        <v>1295</v>
      </c>
      <c r="D329" s="110">
        <v>15633058</v>
      </c>
      <c r="E329" s="110">
        <v>11323439</v>
      </c>
      <c r="F329" s="110">
        <v>1940868</v>
      </c>
      <c r="G329" s="110">
        <v>18791</v>
      </c>
      <c r="H329" s="110">
        <v>776845</v>
      </c>
      <c r="I329" s="110">
        <v>3391187</v>
      </c>
      <c r="J329" s="110">
        <v>1856495</v>
      </c>
      <c r="K329" s="110">
        <v>1348285</v>
      </c>
      <c r="L329" s="110">
        <v>0</v>
      </c>
      <c r="M329" s="110">
        <v>391344</v>
      </c>
      <c r="N329" s="110">
        <f t="shared" si="25"/>
        <v>391344</v>
      </c>
      <c r="O329" s="111">
        <v>28758590.449999999</v>
      </c>
      <c r="P329" s="112">
        <v>72809597.650000006</v>
      </c>
      <c r="Q329" s="109">
        <f t="shared" si="26"/>
        <v>0.39</v>
      </c>
      <c r="S329" s="109">
        <f t="shared" si="27"/>
        <v>29693001</v>
      </c>
      <c r="T329" s="109">
        <f t="shared" si="28"/>
        <v>6987311</v>
      </c>
      <c r="U329" s="109">
        <f t="shared" si="29"/>
        <v>36680312</v>
      </c>
    </row>
    <row r="330" spans="1:21" x14ac:dyDescent="0.6">
      <c r="A330" s="108">
        <f>COUNTA($B$4:B330)</f>
        <v>327</v>
      </c>
      <c r="B330" s="99" t="s">
        <v>399</v>
      </c>
      <c r="C330" s="99" t="s">
        <v>1296</v>
      </c>
      <c r="D330" s="110">
        <v>67950551.420000002</v>
      </c>
      <c r="E330" s="110">
        <v>10182854.02</v>
      </c>
      <c r="F330" s="110">
        <v>4153573.38</v>
      </c>
      <c r="G330" s="110">
        <v>859651.22</v>
      </c>
      <c r="H330" s="110">
        <v>7915091.5</v>
      </c>
      <c r="I330" s="110">
        <v>36518825.719999999</v>
      </c>
      <c r="J330" s="110">
        <v>3479587.79</v>
      </c>
      <c r="K330" s="110">
        <v>987408</v>
      </c>
      <c r="L330" s="110">
        <v>515294.5</v>
      </c>
      <c r="M330" s="110">
        <v>453806</v>
      </c>
      <c r="N330" s="110">
        <f t="shared" si="25"/>
        <v>969100.5</v>
      </c>
      <c r="O330" s="111">
        <v>53440246.109999999</v>
      </c>
      <c r="P330" s="112">
        <v>132905162.98</v>
      </c>
      <c r="Q330" s="109">
        <f t="shared" si="26"/>
        <v>0.4</v>
      </c>
      <c r="S330" s="109">
        <f t="shared" si="27"/>
        <v>91061721.539999992</v>
      </c>
      <c r="T330" s="109">
        <f t="shared" si="28"/>
        <v>41954922.009999998</v>
      </c>
      <c r="U330" s="109">
        <f t="shared" si="29"/>
        <v>133016643.54999998</v>
      </c>
    </row>
    <row r="331" spans="1:21" x14ac:dyDescent="0.6">
      <c r="A331" s="108">
        <f>COUNTA($B$4:B331)</f>
        <v>328</v>
      </c>
      <c r="B331" s="99" t="s">
        <v>400</v>
      </c>
      <c r="C331" s="99" t="s">
        <v>1297</v>
      </c>
      <c r="D331" s="110">
        <v>17247065.649999999</v>
      </c>
      <c r="E331" s="110">
        <v>1782989.5</v>
      </c>
      <c r="F331" s="110">
        <v>883285</v>
      </c>
      <c r="G331" s="110">
        <v>480127</v>
      </c>
      <c r="H331" s="110">
        <v>14076607.25</v>
      </c>
      <c r="I331" s="110">
        <v>6491073.5300000003</v>
      </c>
      <c r="J331" s="110">
        <v>158462.15</v>
      </c>
      <c r="K331" s="110">
        <v>668397.6</v>
      </c>
      <c r="L331" s="110">
        <v>12822</v>
      </c>
      <c r="M331" s="110">
        <v>391586.73</v>
      </c>
      <c r="N331" s="110">
        <f t="shared" si="25"/>
        <v>404408.73</v>
      </c>
      <c r="O331" s="111">
        <v>25692149.559999999</v>
      </c>
      <c r="P331" s="112">
        <v>56776712.189999998</v>
      </c>
      <c r="Q331" s="109">
        <f t="shared" si="26"/>
        <v>0.45</v>
      </c>
      <c r="S331" s="109">
        <f t="shared" si="27"/>
        <v>34470074.399999999</v>
      </c>
      <c r="T331" s="109">
        <f t="shared" si="28"/>
        <v>7722342.0099999998</v>
      </c>
      <c r="U331" s="109">
        <f t="shared" si="29"/>
        <v>42192416.409999996</v>
      </c>
    </row>
    <row r="332" spans="1:21" x14ac:dyDescent="0.6">
      <c r="A332" s="108">
        <f>COUNTA($B$4:B332)</f>
        <v>329</v>
      </c>
      <c r="B332" s="99" t="s">
        <v>401</v>
      </c>
      <c r="C332" s="99" t="s">
        <v>1298</v>
      </c>
      <c r="D332" s="110">
        <v>155774340.30000001</v>
      </c>
      <c r="E332" s="110">
        <v>63608036.060000002</v>
      </c>
      <c r="F332" s="110">
        <v>29400808.670000002</v>
      </c>
      <c r="G332" s="110">
        <v>7637189.4699999997</v>
      </c>
      <c r="H332" s="110">
        <v>17073603.579999998</v>
      </c>
      <c r="I332" s="110">
        <v>166457328.28999999</v>
      </c>
      <c r="J332" s="110">
        <v>27446162.390000001</v>
      </c>
      <c r="K332" s="110">
        <v>17388547.32</v>
      </c>
      <c r="L332" s="110">
        <v>3501896.51</v>
      </c>
      <c r="M332" s="110">
        <v>27829378.210000001</v>
      </c>
      <c r="N332" s="110">
        <f t="shared" si="25"/>
        <v>31331274.719999999</v>
      </c>
      <c r="O332" s="111">
        <v>113024515.80000004</v>
      </c>
      <c r="P332" s="112">
        <v>533982189.51000011</v>
      </c>
      <c r="Q332" s="109">
        <f t="shared" si="26"/>
        <v>0.21</v>
      </c>
      <c r="S332" s="109">
        <f t="shared" si="27"/>
        <v>273493978.08000004</v>
      </c>
      <c r="T332" s="109">
        <f t="shared" si="28"/>
        <v>242623312.72</v>
      </c>
      <c r="U332" s="109">
        <f t="shared" si="29"/>
        <v>516117290.80000007</v>
      </c>
    </row>
    <row r="333" spans="1:21" x14ac:dyDescent="0.6">
      <c r="A333" s="108">
        <f>COUNTA($B$4:B333)</f>
        <v>330</v>
      </c>
      <c r="B333" s="99" t="s">
        <v>402</v>
      </c>
      <c r="C333" s="99" t="s">
        <v>1299</v>
      </c>
      <c r="D333" s="110">
        <v>27192365.75</v>
      </c>
      <c r="E333" s="110">
        <v>12831732.75</v>
      </c>
      <c r="F333" s="110">
        <v>2600780</v>
      </c>
      <c r="G333" s="110">
        <v>14427.89</v>
      </c>
      <c r="H333" s="110">
        <v>4095420.79</v>
      </c>
      <c r="I333" s="110">
        <v>10728013.23</v>
      </c>
      <c r="J333" s="110">
        <v>4162549.37</v>
      </c>
      <c r="K333" s="110">
        <v>517561</v>
      </c>
      <c r="L333" s="110">
        <v>0</v>
      </c>
      <c r="M333" s="110">
        <v>599441.78</v>
      </c>
      <c r="N333" s="110">
        <f t="shared" si="25"/>
        <v>599441.78</v>
      </c>
      <c r="O333" s="111">
        <v>37188131.070000008</v>
      </c>
      <c r="P333" s="112">
        <v>129911668.51000001</v>
      </c>
      <c r="Q333" s="109">
        <f t="shared" si="26"/>
        <v>0.28000000000000003</v>
      </c>
      <c r="S333" s="109">
        <f t="shared" si="27"/>
        <v>46734727.18</v>
      </c>
      <c r="T333" s="109">
        <f t="shared" si="28"/>
        <v>16007565.380000001</v>
      </c>
      <c r="U333" s="109">
        <f t="shared" si="29"/>
        <v>62742292.560000002</v>
      </c>
    </row>
    <row r="334" spans="1:21" x14ac:dyDescent="0.6">
      <c r="A334" s="108">
        <f>COUNTA($B$4:B334)</f>
        <v>331</v>
      </c>
      <c r="B334" s="99" t="s">
        <v>403</v>
      </c>
      <c r="C334" s="99" t="s">
        <v>1300</v>
      </c>
      <c r="D334" s="110">
        <v>18123094.25</v>
      </c>
      <c r="E334" s="110">
        <v>4978669.66</v>
      </c>
      <c r="F334" s="110">
        <v>1098965</v>
      </c>
      <c r="G334" s="110">
        <v>1449</v>
      </c>
      <c r="H334" s="110">
        <v>2133753</v>
      </c>
      <c r="I334" s="110">
        <v>3483546.5</v>
      </c>
      <c r="J334" s="110">
        <v>764302.69</v>
      </c>
      <c r="K334" s="110">
        <v>370538.83</v>
      </c>
      <c r="L334" s="110">
        <v>0</v>
      </c>
      <c r="M334" s="110">
        <v>54740.5</v>
      </c>
      <c r="N334" s="110">
        <f t="shared" si="25"/>
        <v>54740.5</v>
      </c>
      <c r="O334" s="111">
        <v>16538049.800000001</v>
      </c>
      <c r="P334" s="112">
        <v>62097731.200000003</v>
      </c>
      <c r="Q334" s="109">
        <f t="shared" si="26"/>
        <v>0.26</v>
      </c>
      <c r="S334" s="109">
        <f t="shared" si="27"/>
        <v>26335930.91</v>
      </c>
      <c r="T334" s="109">
        <f t="shared" si="28"/>
        <v>4673128.5199999996</v>
      </c>
      <c r="U334" s="109">
        <f t="shared" si="29"/>
        <v>31009059.43</v>
      </c>
    </row>
    <row r="335" spans="1:21" x14ac:dyDescent="0.6">
      <c r="A335" s="108">
        <f>COUNTA($B$4:B335)</f>
        <v>332</v>
      </c>
      <c r="B335" s="99" t="s">
        <v>404</v>
      </c>
      <c r="C335" s="99" t="s">
        <v>2029</v>
      </c>
      <c r="D335" s="110">
        <v>644067838.19000006</v>
      </c>
      <c r="E335" s="110">
        <v>101591064.06</v>
      </c>
      <c r="F335" s="110">
        <v>188741328.72999999</v>
      </c>
      <c r="G335" s="110">
        <v>24171352</v>
      </c>
      <c r="H335" s="110">
        <v>42437804.57</v>
      </c>
      <c r="I335" s="110">
        <v>679802420.38</v>
      </c>
      <c r="J335" s="110">
        <v>93227908.219999999</v>
      </c>
      <c r="K335" s="110">
        <v>150835134.46000001</v>
      </c>
      <c r="L335" s="110">
        <v>70527302.959999993</v>
      </c>
      <c r="M335" s="110">
        <v>136536613.59999999</v>
      </c>
      <c r="N335" s="110">
        <f t="shared" si="25"/>
        <v>207063916.56</v>
      </c>
      <c r="O335" s="111">
        <v>436541106.2900002</v>
      </c>
      <c r="P335" s="112">
        <v>1708827683.8900001</v>
      </c>
      <c r="Q335" s="109">
        <f t="shared" si="26"/>
        <v>0.25</v>
      </c>
      <c r="S335" s="109">
        <f t="shared" si="27"/>
        <v>1001009387.5500001</v>
      </c>
      <c r="T335" s="109">
        <f t="shared" si="28"/>
        <v>1130929379.6200001</v>
      </c>
      <c r="U335" s="109">
        <f t="shared" si="29"/>
        <v>2131938767.1700001</v>
      </c>
    </row>
    <row r="336" spans="1:21" x14ac:dyDescent="0.6">
      <c r="A336" s="108">
        <f>COUNTA($B$4:B336)</f>
        <v>333</v>
      </c>
      <c r="B336" s="99" t="s">
        <v>405</v>
      </c>
      <c r="C336" s="99" t="s">
        <v>1301</v>
      </c>
      <c r="D336" s="110">
        <v>217232828.15000001</v>
      </c>
      <c r="E336" s="110">
        <v>45959193.039999999</v>
      </c>
      <c r="F336" s="110">
        <v>47623938.079999998</v>
      </c>
      <c r="G336" s="110">
        <v>1665980.11</v>
      </c>
      <c r="H336" s="110">
        <v>43753577.07</v>
      </c>
      <c r="I336" s="110">
        <v>223816511.37</v>
      </c>
      <c r="J336" s="110">
        <v>23801381.120000001</v>
      </c>
      <c r="K336" s="110">
        <v>41478425.270000003</v>
      </c>
      <c r="L336" s="110">
        <v>9947213.9199999999</v>
      </c>
      <c r="M336" s="110">
        <v>67449202.850000009</v>
      </c>
      <c r="N336" s="110">
        <f t="shared" si="25"/>
        <v>77396416.770000011</v>
      </c>
      <c r="O336" s="111">
        <v>194907656.76999998</v>
      </c>
      <c r="P336" s="112">
        <v>635815174.74000001</v>
      </c>
      <c r="Q336" s="109">
        <f t="shared" si="26"/>
        <v>0.3</v>
      </c>
      <c r="S336" s="109">
        <f t="shared" si="27"/>
        <v>356235516.44999999</v>
      </c>
      <c r="T336" s="109">
        <f t="shared" si="28"/>
        <v>366492734.53000003</v>
      </c>
      <c r="U336" s="109">
        <f t="shared" si="29"/>
        <v>722728250.98000002</v>
      </c>
    </row>
    <row r="337" spans="1:21" x14ac:dyDescent="0.6">
      <c r="A337" s="108">
        <f>COUNTA($B$4:B337)</f>
        <v>334</v>
      </c>
      <c r="B337" s="99" t="s">
        <v>406</v>
      </c>
      <c r="C337" s="99" t="s">
        <v>1302</v>
      </c>
      <c r="D337" s="110">
        <v>379800981.75</v>
      </c>
      <c r="E337" s="110">
        <v>281617080.35000002</v>
      </c>
      <c r="F337" s="110">
        <v>63646919.68</v>
      </c>
      <c r="G337" s="110">
        <v>2336535.5299999998</v>
      </c>
      <c r="H337" s="110">
        <v>58621598.670000002</v>
      </c>
      <c r="I337" s="110">
        <v>715617882.10000002</v>
      </c>
      <c r="J337" s="110">
        <v>175966145.96000001</v>
      </c>
      <c r="K337" s="110">
        <v>105120823.8</v>
      </c>
      <c r="L337" s="110">
        <v>2207169</v>
      </c>
      <c r="M337" s="110">
        <v>94069214.359999999</v>
      </c>
      <c r="N337" s="110">
        <f t="shared" si="25"/>
        <v>96276383.359999999</v>
      </c>
      <c r="O337" s="111">
        <v>615764883.87999988</v>
      </c>
      <c r="P337" s="112">
        <v>1860535448.8</v>
      </c>
      <c r="Q337" s="109">
        <f t="shared" si="26"/>
        <v>0.33</v>
      </c>
      <c r="S337" s="109">
        <f t="shared" si="27"/>
        <v>786023115.9799999</v>
      </c>
      <c r="T337" s="109">
        <f t="shared" si="28"/>
        <v>1092981235.22</v>
      </c>
      <c r="U337" s="109">
        <f t="shared" si="29"/>
        <v>1879004351.1999998</v>
      </c>
    </row>
    <row r="338" spans="1:21" x14ac:dyDescent="0.6">
      <c r="A338" s="108">
        <f>COUNTA($B$4:B338)</f>
        <v>335</v>
      </c>
      <c r="B338" s="99" t="s">
        <v>407</v>
      </c>
      <c r="C338" s="99" t="s">
        <v>1303</v>
      </c>
      <c r="D338" s="110">
        <v>132049505.56</v>
      </c>
      <c r="E338" s="110">
        <v>29817064.879999999</v>
      </c>
      <c r="F338" s="110">
        <v>18778830.050000001</v>
      </c>
      <c r="G338" s="110">
        <v>649430</v>
      </c>
      <c r="H338" s="110">
        <v>15344251</v>
      </c>
      <c r="I338" s="110">
        <v>146269451.71000001</v>
      </c>
      <c r="J338" s="110">
        <v>22174726.879999999</v>
      </c>
      <c r="K338" s="110">
        <v>11852030.869999999</v>
      </c>
      <c r="L338" s="110">
        <v>936421.86</v>
      </c>
      <c r="M338" s="110">
        <v>25664190</v>
      </c>
      <c r="N338" s="110">
        <f t="shared" si="25"/>
        <v>26600611.859999999</v>
      </c>
      <c r="O338" s="111">
        <v>142029811.73999998</v>
      </c>
      <c r="P338" s="112">
        <v>442733555.76999998</v>
      </c>
      <c r="Q338" s="109">
        <f t="shared" si="26"/>
        <v>0.32</v>
      </c>
      <c r="S338" s="109">
        <f t="shared" si="27"/>
        <v>196639081.49000001</v>
      </c>
      <c r="T338" s="109">
        <f t="shared" si="28"/>
        <v>206896821.32000002</v>
      </c>
      <c r="U338" s="109">
        <f t="shared" si="29"/>
        <v>403535902.81000006</v>
      </c>
    </row>
    <row r="339" spans="1:21" x14ac:dyDescent="0.6">
      <c r="A339" s="108">
        <f>COUNTA($B$4:B339)</f>
        <v>336</v>
      </c>
      <c r="B339" s="99" t="s">
        <v>408</v>
      </c>
      <c r="C339" s="99" t="s">
        <v>1304</v>
      </c>
      <c r="D339" s="110">
        <v>73598313.629999995</v>
      </c>
      <c r="E339" s="110">
        <v>48944977</v>
      </c>
      <c r="F339" s="110">
        <v>4579757.96</v>
      </c>
      <c r="G339" s="110">
        <v>82634.75</v>
      </c>
      <c r="H339" s="110">
        <v>7025211.2800000003</v>
      </c>
      <c r="I339" s="110">
        <v>58612199.450000003</v>
      </c>
      <c r="J339" s="110">
        <v>7751236.5199999996</v>
      </c>
      <c r="K339" s="110">
        <v>1978019.49</v>
      </c>
      <c r="L339" s="110">
        <v>26562</v>
      </c>
      <c r="M339" s="110">
        <v>4687240.1400000006</v>
      </c>
      <c r="N339" s="110">
        <f t="shared" si="25"/>
        <v>4713802.1400000006</v>
      </c>
      <c r="O339" s="111">
        <v>80022660.019999996</v>
      </c>
      <c r="P339" s="112">
        <v>218786876.15999997</v>
      </c>
      <c r="Q339" s="109">
        <f t="shared" si="26"/>
        <v>0.36</v>
      </c>
      <c r="S339" s="109">
        <f t="shared" si="27"/>
        <v>134230894.61999997</v>
      </c>
      <c r="T339" s="109">
        <f t="shared" si="28"/>
        <v>73055257.599999994</v>
      </c>
      <c r="U339" s="109">
        <f t="shared" si="29"/>
        <v>207286152.21999997</v>
      </c>
    </row>
    <row r="340" spans="1:21" x14ac:dyDescent="0.6">
      <c r="A340" s="108">
        <f>COUNTA($B$4:B340)</f>
        <v>337</v>
      </c>
      <c r="B340" s="99" t="s">
        <v>409</v>
      </c>
      <c r="C340" s="99" t="s">
        <v>1305</v>
      </c>
      <c r="D340" s="110">
        <v>71977959.299999997</v>
      </c>
      <c r="E340" s="110">
        <v>24632700.829999998</v>
      </c>
      <c r="F340" s="110">
        <v>15048244.6</v>
      </c>
      <c r="G340" s="110">
        <v>109615</v>
      </c>
      <c r="H340" s="110">
        <v>5587762</v>
      </c>
      <c r="I340" s="110">
        <v>55284015.210000001</v>
      </c>
      <c r="J340" s="110">
        <v>5934070.7999999998</v>
      </c>
      <c r="K340" s="110">
        <v>2175966</v>
      </c>
      <c r="L340" s="110">
        <v>109973.97</v>
      </c>
      <c r="M340" s="110">
        <v>8678711.5</v>
      </c>
      <c r="N340" s="110">
        <f t="shared" si="25"/>
        <v>8788685.4700000007</v>
      </c>
      <c r="O340" s="111">
        <v>87109591.449999988</v>
      </c>
      <c r="P340" s="112">
        <v>211971553.88</v>
      </c>
      <c r="Q340" s="109">
        <f t="shared" si="26"/>
        <v>0.41</v>
      </c>
      <c r="S340" s="109">
        <f t="shared" si="27"/>
        <v>117356281.72999999</v>
      </c>
      <c r="T340" s="109">
        <f t="shared" si="28"/>
        <v>72182737.479999989</v>
      </c>
      <c r="U340" s="109">
        <f t="shared" si="29"/>
        <v>189539019.20999998</v>
      </c>
    </row>
    <row r="341" spans="1:21" x14ac:dyDescent="0.6">
      <c r="A341" s="108">
        <f>COUNTA($B$4:B341)</f>
        <v>338</v>
      </c>
      <c r="B341" s="99" t="s">
        <v>410</v>
      </c>
      <c r="C341" s="99" t="s">
        <v>1306</v>
      </c>
      <c r="D341" s="110">
        <v>59444867.020000003</v>
      </c>
      <c r="E341" s="110">
        <v>27795448</v>
      </c>
      <c r="F341" s="110">
        <v>2321172.5</v>
      </c>
      <c r="G341" s="110">
        <v>160684</v>
      </c>
      <c r="H341" s="110">
        <v>5096179.5</v>
      </c>
      <c r="I341" s="110">
        <v>24497569.399999999</v>
      </c>
      <c r="J341" s="110">
        <v>4093733.97</v>
      </c>
      <c r="K341" s="110">
        <v>674999</v>
      </c>
      <c r="L341" s="110">
        <v>30719</v>
      </c>
      <c r="M341" s="110">
        <v>2634917</v>
      </c>
      <c r="N341" s="110">
        <f t="shared" si="25"/>
        <v>2665636</v>
      </c>
      <c r="O341" s="111">
        <v>49673626.810000002</v>
      </c>
      <c r="P341" s="112">
        <v>147068784.74000001</v>
      </c>
      <c r="Q341" s="109">
        <f t="shared" si="26"/>
        <v>0.33</v>
      </c>
      <c r="S341" s="109">
        <f t="shared" si="27"/>
        <v>94818351.020000011</v>
      </c>
      <c r="T341" s="109">
        <f t="shared" si="28"/>
        <v>31931938.369999997</v>
      </c>
      <c r="U341" s="109">
        <f t="shared" si="29"/>
        <v>126750289.39000002</v>
      </c>
    </row>
    <row r="342" spans="1:21" x14ac:dyDescent="0.6">
      <c r="A342" s="108">
        <f>COUNTA($B$4:B342)</f>
        <v>339</v>
      </c>
      <c r="B342" s="99" t="s">
        <v>411</v>
      </c>
      <c r="C342" s="99" t="s">
        <v>1307</v>
      </c>
      <c r="D342" s="110">
        <v>55568932.100000001</v>
      </c>
      <c r="E342" s="110">
        <v>35555364.140000001</v>
      </c>
      <c r="F342" s="110">
        <v>6069760</v>
      </c>
      <c r="G342" s="110">
        <v>31734</v>
      </c>
      <c r="H342" s="110">
        <v>6203635.79</v>
      </c>
      <c r="I342" s="110">
        <v>25068053.670000002</v>
      </c>
      <c r="J342" s="110">
        <v>6405559.5</v>
      </c>
      <c r="K342" s="110">
        <v>1042346</v>
      </c>
      <c r="L342" s="110">
        <v>19428</v>
      </c>
      <c r="M342" s="110">
        <v>2457321</v>
      </c>
      <c r="N342" s="110">
        <f t="shared" si="25"/>
        <v>2476749</v>
      </c>
      <c r="O342" s="111">
        <v>48930227.040000007</v>
      </c>
      <c r="P342" s="112">
        <v>153877894.78000003</v>
      </c>
      <c r="Q342" s="109">
        <f t="shared" si="26"/>
        <v>0.31</v>
      </c>
      <c r="S342" s="109">
        <f t="shared" si="27"/>
        <v>103429426.03000002</v>
      </c>
      <c r="T342" s="109">
        <f t="shared" si="28"/>
        <v>34992708.170000002</v>
      </c>
      <c r="U342" s="109">
        <f t="shared" si="29"/>
        <v>138422134.20000002</v>
      </c>
    </row>
    <row r="343" spans="1:21" x14ac:dyDescent="0.6">
      <c r="A343" s="108">
        <f>COUNTA($B$4:B343)</f>
        <v>340</v>
      </c>
      <c r="B343" s="99" t="s">
        <v>412</v>
      </c>
      <c r="C343" s="99" t="s">
        <v>1308</v>
      </c>
      <c r="D343" s="110">
        <v>53358722.009999998</v>
      </c>
      <c r="E343" s="110">
        <v>34896132.979999997</v>
      </c>
      <c r="F343" s="110">
        <v>3982411.6</v>
      </c>
      <c r="G343" s="110">
        <v>149556</v>
      </c>
      <c r="H343" s="110">
        <v>5406561</v>
      </c>
      <c r="I343" s="110">
        <v>25232875.670000002</v>
      </c>
      <c r="J343" s="110">
        <v>3093172.43</v>
      </c>
      <c r="K343" s="110">
        <v>1201245.81</v>
      </c>
      <c r="L343" s="110">
        <v>91201.79</v>
      </c>
      <c r="M343" s="110">
        <v>1115376.4600000002</v>
      </c>
      <c r="N343" s="110">
        <f t="shared" si="25"/>
        <v>1206578.2500000002</v>
      </c>
      <c r="O343" s="111">
        <v>46938104.460000008</v>
      </c>
      <c r="P343" s="112">
        <v>149974065.23000002</v>
      </c>
      <c r="Q343" s="109">
        <f t="shared" si="26"/>
        <v>0.31</v>
      </c>
      <c r="S343" s="109">
        <f t="shared" si="27"/>
        <v>97793383.589999989</v>
      </c>
      <c r="T343" s="109">
        <f t="shared" si="28"/>
        <v>30733872.16</v>
      </c>
      <c r="U343" s="109">
        <f t="shared" si="29"/>
        <v>128527255.74999999</v>
      </c>
    </row>
    <row r="344" spans="1:21" x14ac:dyDescent="0.6">
      <c r="A344" s="108">
        <f>COUNTA($B$4:B344)</f>
        <v>341</v>
      </c>
      <c r="B344" s="99" t="s">
        <v>413</v>
      </c>
      <c r="C344" s="99" t="s">
        <v>1309</v>
      </c>
      <c r="D344" s="110">
        <v>62068086.640000001</v>
      </c>
      <c r="E344" s="110">
        <v>69107989.049999997</v>
      </c>
      <c r="F344" s="110">
        <v>4290650</v>
      </c>
      <c r="G344" s="110">
        <v>30076.5</v>
      </c>
      <c r="H344" s="110">
        <v>8240364.25</v>
      </c>
      <c r="I344" s="110">
        <v>16589840.93</v>
      </c>
      <c r="J344" s="110">
        <v>4991632.16</v>
      </c>
      <c r="K344" s="110">
        <v>712140.25</v>
      </c>
      <c r="L344" s="110">
        <v>6529.66</v>
      </c>
      <c r="M344" s="110">
        <v>3447007.25</v>
      </c>
      <c r="N344" s="110">
        <f t="shared" si="25"/>
        <v>3453536.91</v>
      </c>
      <c r="O344" s="111">
        <v>52969233.199999988</v>
      </c>
      <c r="P344" s="112">
        <v>193299286.06999999</v>
      </c>
      <c r="Q344" s="109">
        <f t="shared" si="26"/>
        <v>0.27</v>
      </c>
      <c r="S344" s="109">
        <f t="shared" si="27"/>
        <v>143737166.44</v>
      </c>
      <c r="T344" s="109">
        <f t="shared" si="28"/>
        <v>25747150.25</v>
      </c>
      <c r="U344" s="109">
        <f t="shared" si="29"/>
        <v>169484316.69</v>
      </c>
    </row>
    <row r="345" spans="1:21" x14ac:dyDescent="0.6">
      <c r="A345" s="108">
        <f>COUNTA($B$4:B345)</f>
        <v>342</v>
      </c>
      <c r="B345" s="99" t="s">
        <v>414</v>
      </c>
      <c r="C345" s="99" t="s">
        <v>1310</v>
      </c>
      <c r="D345" s="110">
        <v>111095271.84999999</v>
      </c>
      <c r="E345" s="110">
        <v>25807094.140000001</v>
      </c>
      <c r="F345" s="110">
        <v>10031391.699999999</v>
      </c>
      <c r="G345" s="110">
        <v>288734.24</v>
      </c>
      <c r="H345" s="110">
        <v>6539320.54</v>
      </c>
      <c r="I345" s="110">
        <v>104904911.31999999</v>
      </c>
      <c r="J345" s="110">
        <v>10478527.51</v>
      </c>
      <c r="K345" s="110">
        <v>10736985.939999999</v>
      </c>
      <c r="L345" s="110">
        <v>328401.65999999997</v>
      </c>
      <c r="M345" s="110">
        <v>9646018.3900000006</v>
      </c>
      <c r="N345" s="110">
        <f t="shared" si="25"/>
        <v>9974420.0500000007</v>
      </c>
      <c r="O345" s="111">
        <v>103168752.51999998</v>
      </c>
      <c r="P345" s="112">
        <v>275906998.19999999</v>
      </c>
      <c r="Q345" s="109">
        <f t="shared" si="26"/>
        <v>0.37</v>
      </c>
      <c r="S345" s="109">
        <f t="shared" si="27"/>
        <v>153761812.47</v>
      </c>
      <c r="T345" s="109">
        <f t="shared" si="28"/>
        <v>136094844.81999999</v>
      </c>
      <c r="U345" s="109">
        <f t="shared" si="29"/>
        <v>289856657.28999996</v>
      </c>
    </row>
    <row r="346" spans="1:21" x14ac:dyDescent="0.6">
      <c r="A346" s="108">
        <f>COUNTA($B$4:B346)</f>
        <v>343</v>
      </c>
      <c r="B346" s="99" t="s">
        <v>415</v>
      </c>
      <c r="C346" s="99" t="s">
        <v>1311</v>
      </c>
      <c r="D346" s="110">
        <v>33110821.309999999</v>
      </c>
      <c r="E346" s="110">
        <v>4595464.5</v>
      </c>
      <c r="F346" s="110">
        <v>1376335.76</v>
      </c>
      <c r="G346" s="110">
        <v>27250.75</v>
      </c>
      <c r="H346" s="110">
        <v>2962530.25</v>
      </c>
      <c r="I346" s="110">
        <v>15253230.710000001</v>
      </c>
      <c r="J346" s="110">
        <v>2136672.25</v>
      </c>
      <c r="K346" s="110">
        <v>505710.25</v>
      </c>
      <c r="L346" s="110">
        <v>2939</v>
      </c>
      <c r="M346" s="110">
        <v>1457522.5</v>
      </c>
      <c r="N346" s="110">
        <f t="shared" si="25"/>
        <v>1460461.5</v>
      </c>
      <c r="O346" s="111">
        <v>47103610.649999999</v>
      </c>
      <c r="P346" s="112">
        <v>93044744.789999992</v>
      </c>
      <c r="Q346" s="109">
        <f t="shared" si="26"/>
        <v>0.5</v>
      </c>
      <c r="S346" s="109">
        <f t="shared" si="27"/>
        <v>42072402.57</v>
      </c>
      <c r="T346" s="109">
        <f t="shared" si="28"/>
        <v>19356074.710000001</v>
      </c>
      <c r="U346" s="109">
        <f t="shared" si="29"/>
        <v>61428477.280000001</v>
      </c>
    </row>
    <row r="347" spans="1:21" x14ac:dyDescent="0.6">
      <c r="A347" s="108">
        <f>COUNTA($B$4:B347)</f>
        <v>344</v>
      </c>
      <c r="B347" s="99" t="s">
        <v>416</v>
      </c>
      <c r="C347" s="99" t="s">
        <v>1312</v>
      </c>
      <c r="D347" s="110">
        <v>373431255.85000002</v>
      </c>
      <c r="E347" s="110">
        <v>276047446.44</v>
      </c>
      <c r="F347" s="110">
        <v>82880638.829999998</v>
      </c>
      <c r="G347" s="110">
        <v>4078773.38</v>
      </c>
      <c r="H347" s="110">
        <v>121402942.75</v>
      </c>
      <c r="I347" s="110">
        <v>838023656.00999999</v>
      </c>
      <c r="J347" s="110">
        <v>186373733.74000001</v>
      </c>
      <c r="K347" s="110">
        <v>139085088.94</v>
      </c>
      <c r="L347" s="110">
        <v>27762781.719999999</v>
      </c>
      <c r="M347" s="110">
        <v>203691446.94</v>
      </c>
      <c r="N347" s="110">
        <f t="shared" si="25"/>
        <v>231454228.66</v>
      </c>
      <c r="O347" s="111">
        <v>678487091.27000022</v>
      </c>
      <c r="P347" s="112">
        <v>2168363882.5100002</v>
      </c>
      <c r="Q347" s="109">
        <f t="shared" si="26"/>
        <v>0.31</v>
      </c>
      <c r="S347" s="109">
        <f t="shared" si="27"/>
        <v>857841057.25</v>
      </c>
      <c r="T347" s="109">
        <f t="shared" si="28"/>
        <v>1394936707.3500001</v>
      </c>
      <c r="U347" s="109">
        <f t="shared" si="29"/>
        <v>2252777764.6000004</v>
      </c>
    </row>
    <row r="348" spans="1:21" x14ac:dyDescent="0.6">
      <c r="A348" s="108">
        <f>COUNTA($B$4:B348)</f>
        <v>345</v>
      </c>
      <c r="B348" s="99" t="s">
        <v>417</v>
      </c>
      <c r="C348" s="99" t="s">
        <v>1313</v>
      </c>
      <c r="D348" s="110">
        <v>40631178.979999997</v>
      </c>
      <c r="E348" s="110">
        <v>9293596.7899999991</v>
      </c>
      <c r="F348" s="110">
        <v>2281200.0299999998</v>
      </c>
      <c r="G348" s="110">
        <v>1897937.18</v>
      </c>
      <c r="H348" s="110">
        <v>5599167</v>
      </c>
      <c r="I348" s="110">
        <v>11637029.560000001</v>
      </c>
      <c r="J348" s="110">
        <v>1272139.03</v>
      </c>
      <c r="K348" s="110">
        <v>632173.15</v>
      </c>
      <c r="L348" s="110">
        <v>366753.6</v>
      </c>
      <c r="M348" s="110">
        <v>1156718.6000000001</v>
      </c>
      <c r="N348" s="110">
        <f t="shared" si="25"/>
        <v>1523472.2000000002</v>
      </c>
      <c r="O348" s="111">
        <v>56836613.670000002</v>
      </c>
      <c r="P348" s="112">
        <v>113940281.54000001</v>
      </c>
      <c r="Q348" s="109">
        <f t="shared" si="26"/>
        <v>0.49</v>
      </c>
      <c r="S348" s="109">
        <f t="shared" si="27"/>
        <v>59703079.979999997</v>
      </c>
      <c r="T348" s="109">
        <f t="shared" si="28"/>
        <v>15064813.939999999</v>
      </c>
      <c r="U348" s="109">
        <f t="shared" si="29"/>
        <v>74767893.920000002</v>
      </c>
    </row>
    <row r="349" spans="1:21" x14ac:dyDescent="0.6">
      <c r="A349" s="108">
        <f>COUNTA($B$4:B349)</f>
        <v>346</v>
      </c>
      <c r="B349" s="99" t="s">
        <v>418</v>
      </c>
      <c r="C349" s="99" t="s">
        <v>1314</v>
      </c>
      <c r="D349" s="110">
        <v>19591765.5</v>
      </c>
      <c r="E349" s="110">
        <v>5004719.3899999997</v>
      </c>
      <c r="F349" s="110">
        <v>1846542.25</v>
      </c>
      <c r="G349" s="110">
        <v>280676</v>
      </c>
      <c r="H349" s="110">
        <v>2732946.72</v>
      </c>
      <c r="I349" s="110">
        <v>6022306.6699999999</v>
      </c>
      <c r="J349" s="110">
        <v>1114859</v>
      </c>
      <c r="K349" s="110">
        <v>321088.5</v>
      </c>
      <c r="L349" s="110">
        <v>46895.6</v>
      </c>
      <c r="M349" s="110">
        <v>734717.75</v>
      </c>
      <c r="N349" s="110">
        <f t="shared" si="25"/>
        <v>781613.35</v>
      </c>
      <c r="O349" s="111">
        <v>28470667.130000003</v>
      </c>
      <c r="P349" s="112">
        <v>64990747.060000002</v>
      </c>
      <c r="Q349" s="109">
        <f t="shared" si="26"/>
        <v>0.43</v>
      </c>
      <c r="S349" s="109">
        <f t="shared" si="27"/>
        <v>29456649.859999999</v>
      </c>
      <c r="T349" s="109">
        <f t="shared" si="28"/>
        <v>8239867.5199999996</v>
      </c>
      <c r="U349" s="109">
        <f t="shared" si="29"/>
        <v>37696517.379999995</v>
      </c>
    </row>
    <row r="350" spans="1:21" x14ac:dyDescent="0.6">
      <c r="A350" s="108">
        <f>COUNTA($B$4:B350)</f>
        <v>347</v>
      </c>
      <c r="B350" s="99" t="s">
        <v>419</v>
      </c>
      <c r="C350" s="99" t="s">
        <v>1315</v>
      </c>
      <c r="D350" s="110">
        <v>19635322.5</v>
      </c>
      <c r="E350" s="110">
        <v>2303782.5</v>
      </c>
      <c r="F350" s="110">
        <v>1037339.75</v>
      </c>
      <c r="G350" s="110">
        <v>906054</v>
      </c>
      <c r="H350" s="110">
        <v>2894779.5</v>
      </c>
      <c r="I350" s="110">
        <v>9268526</v>
      </c>
      <c r="J350" s="110">
        <v>743023.15</v>
      </c>
      <c r="K350" s="110">
        <v>252706.5</v>
      </c>
      <c r="L350" s="110">
        <v>327115</v>
      </c>
      <c r="M350" s="110">
        <v>1203157</v>
      </c>
      <c r="N350" s="110">
        <f t="shared" si="25"/>
        <v>1530272</v>
      </c>
      <c r="O350" s="111">
        <v>27838434.460000001</v>
      </c>
      <c r="P350" s="112">
        <v>61899171.649999999</v>
      </c>
      <c r="Q350" s="109">
        <f t="shared" si="26"/>
        <v>0.44</v>
      </c>
      <c r="S350" s="109">
        <f t="shared" si="27"/>
        <v>26777278.25</v>
      </c>
      <c r="T350" s="109">
        <f t="shared" si="28"/>
        <v>11794527.65</v>
      </c>
      <c r="U350" s="109">
        <f t="shared" si="29"/>
        <v>38571805.899999999</v>
      </c>
    </row>
    <row r="351" spans="1:21" x14ac:dyDescent="0.6">
      <c r="A351" s="108">
        <f>COUNTA($B$4:B351)</f>
        <v>348</v>
      </c>
      <c r="B351" s="99" t="s">
        <v>420</v>
      </c>
      <c r="C351" s="99" t="s">
        <v>1316</v>
      </c>
      <c r="D351" s="110">
        <v>20385813.390000001</v>
      </c>
      <c r="E351" s="110">
        <v>3164837.49</v>
      </c>
      <c r="F351" s="110">
        <v>1656961.5</v>
      </c>
      <c r="G351" s="110">
        <v>690079.25</v>
      </c>
      <c r="H351" s="110">
        <v>2513476.7400000002</v>
      </c>
      <c r="I351" s="110">
        <v>5477800.8899999997</v>
      </c>
      <c r="J351" s="110">
        <v>378440.21</v>
      </c>
      <c r="K351" s="110">
        <v>280961.40999999997</v>
      </c>
      <c r="L351" s="110">
        <v>117500.5</v>
      </c>
      <c r="M351" s="110">
        <v>109105.5</v>
      </c>
      <c r="N351" s="110">
        <f t="shared" si="25"/>
        <v>226606</v>
      </c>
      <c r="O351" s="111">
        <v>28380178.900000002</v>
      </c>
      <c r="P351" s="112">
        <v>59357523.650000006</v>
      </c>
      <c r="Q351" s="109">
        <f t="shared" si="26"/>
        <v>0.47</v>
      </c>
      <c r="S351" s="109">
        <f t="shared" si="27"/>
        <v>28411168.370000005</v>
      </c>
      <c r="T351" s="109">
        <f t="shared" si="28"/>
        <v>6363808.5099999998</v>
      </c>
      <c r="U351" s="109">
        <f t="shared" si="29"/>
        <v>34774976.880000003</v>
      </c>
    </row>
    <row r="352" spans="1:21" x14ac:dyDescent="0.6">
      <c r="A352" s="108">
        <f>COUNTA($B$4:B352)</f>
        <v>349</v>
      </c>
      <c r="B352" s="99" t="s">
        <v>421</v>
      </c>
      <c r="C352" s="99" t="s">
        <v>1317</v>
      </c>
      <c r="D352" s="110">
        <v>35779756</v>
      </c>
      <c r="E352" s="110">
        <v>5425687.7000000002</v>
      </c>
      <c r="F352" s="110">
        <v>1657064</v>
      </c>
      <c r="G352" s="110">
        <v>11732987.18</v>
      </c>
      <c r="H352" s="110">
        <v>3943246</v>
      </c>
      <c r="I352" s="110">
        <v>14608857</v>
      </c>
      <c r="J352" s="110">
        <v>1345677</v>
      </c>
      <c r="K352" s="110">
        <v>473393.5</v>
      </c>
      <c r="L352" s="110">
        <v>950387.99</v>
      </c>
      <c r="M352" s="110">
        <v>1696612.93</v>
      </c>
      <c r="N352" s="110">
        <f t="shared" si="25"/>
        <v>2647000.92</v>
      </c>
      <c r="O352" s="111">
        <v>45237669.600000001</v>
      </c>
      <c r="P352" s="112">
        <v>107017659.22</v>
      </c>
      <c r="Q352" s="109">
        <f t="shared" si="26"/>
        <v>0.42</v>
      </c>
      <c r="S352" s="109">
        <f t="shared" si="27"/>
        <v>58538740.880000003</v>
      </c>
      <c r="T352" s="109">
        <f t="shared" si="28"/>
        <v>19074928.419999998</v>
      </c>
      <c r="U352" s="109">
        <f t="shared" si="29"/>
        <v>77613669.299999997</v>
      </c>
    </row>
    <row r="353" spans="1:21" x14ac:dyDescent="0.6">
      <c r="A353" s="108">
        <f>COUNTA($B$4:B353)</f>
        <v>350</v>
      </c>
      <c r="B353" s="99" t="s">
        <v>422</v>
      </c>
      <c r="C353" s="99" t="s">
        <v>1318</v>
      </c>
      <c r="D353" s="110">
        <v>24104905.870000001</v>
      </c>
      <c r="E353" s="110">
        <v>5160420.47</v>
      </c>
      <c r="F353" s="110">
        <v>1856348.82</v>
      </c>
      <c r="G353" s="110">
        <v>7857758.25</v>
      </c>
      <c r="H353" s="110">
        <v>4836973</v>
      </c>
      <c r="I353" s="110">
        <v>10881889.060000001</v>
      </c>
      <c r="J353" s="110">
        <v>1266009.98</v>
      </c>
      <c r="K353" s="110">
        <v>718733.1</v>
      </c>
      <c r="L353" s="110">
        <v>841357</v>
      </c>
      <c r="M353" s="110">
        <v>2125715</v>
      </c>
      <c r="N353" s="110">
        <f t="shared" si="25"/>
        <v>2967072</v>
      </c>
      <c r="O353" s="111">
        <v>25417931.740000002</v>
      </c>
      <c r="P353" s="112">
        <v>80206809.920000002</v>
      </c>
      <c r="Q353" s="109">
        <f t="shared" si="26"/>
        <v>0.31</v>
      </c>
      <c r="S353" s="109">
        <f t="shared" si="27"/>
        <v>43816406.409999996</v>
      </c>
      <c r="T353" s="109">
        <f t="shared" si="28"/>
        <v>15833704.140000001</v>
      </c>
      <c r="U353" s="109">
        <f t="shared" si="29"/>
        <v>59650110.549999997</v>
      </c>
    </row>
    <row r="354" spans="1:21" x14ac:dyDescent="0.6">
      <c r="A354" s="108">
        <f>COUNTA($B$4:B354)</f>
        <v>351</v>
      </c>
      <c r="B354" s="99" t="s">
        <v>423</v>
      </c>
      <c r="C354" s="99" t="s">
        <v>1319</v>
      </c>
      <c r="D354" s="110">
        <v>25590047</v>
      </c>
      <c r="E354" s="110">
        <v>6490134.5</v>
      </c>
      <c r="F354" s="110">
        <v>1706726.5</v>
      </c>
      <c r="G354" s="110">
        <v>940261.6</v>
      </c>
      <c r="H354" s="110">
        <v>3772707</v>
      </c>
      <c r="I354" s="110">
        <v>8516416.5</v>
      </c>
      <c r="J354" s="110">
        <v>1300915.3500000001</v>
      </c>
      <c r="K354" s="110">
        <v>367348</v>
      </c>
      <c r="L354" s="110">
        <v>141884</v>
      </c>
      <c r="M354" s="110">
        <v>756593</v>
      </c>
      <c r="N354" s="110">
        <f t="shared" si="25"/>
        <v>898477</v>
      </c>
      <c r="O354" s="111">
        <v>29269820.719999999</v>
      </c>
      <c r="P354" s="112">
        <v>71554071.219999999</v>
      </c>
      <c r="Q354" s="109">
        <f t="shared" si="26"/>
        <v>0.4</v>
      </c>
      <c r="S354" s="109">
        <f t="shared" si="27"/>
        <v>38499876.600000001</v>
      </c>
      <c r="T354" s="109">
        <f t="shared" si="28"/>
        <v>11083156.85</v>
      </c>
      <c r="U354" s="109">
        <f t="shared" si="29"/>
        <v>49583033.450000003</v>
      </c>
    </row>
    <row r="355" spans="1:21" x14ac:dyDescent="0.6">
      <c r="A355" s="108">
        <f>COUNTA($B$4:B355)</f>
        <v>352</v>
      </c>
      <c r="B355" s="99" t="s">
        <v>424</v>
      </c>
      <c r="C355" s="99" t="s">
        <v>1320</v>
      </c>
      <c r="D355" s="110">
        <v>36281617.07</v>
      </c>
      <c r="E355" s="110">
        <v>6176323.25</v>
      </c>
      <c r="F355" s="110">
        <v>2387948.0299999998</v>
      </c>
      <c r="G355" s="110">
        <v>3327269.54</v>
      </c>
      <c r="H355" s="110">
        <v>4632654</v>
      </c>
      <c r="I355" s="110">
        <v>24305584</v>
      </c>
      <c r="J355" s="110">
        <v>1995806</v>
      </c>
      <c r="K355" s="110">
        <v>956001.25</v>
      </c>
      <c r="L355" s="110">
        <v>824298.06</v>
      </c>
      <c r="M355" s="110">
        <v>3619678.5</v>
      </c>
      <c r="N355" s="110">
        <f t="shared" si="25"/>
        <v>4443976.5600000005</v>
      </c>
      <c r="O355" s="111">
        <v>63985319.68</v>
      </c>
      <c r="P355" s="112">
        <v>130448435.56999999</v>
      </c>
      <c r="Q355" s="109">
        <f t="shared" si="26"/>
        <v>0.49</v>
      </c>
      <c r="S355" s="109">
        <f t="shared" si="27"/>
        <v>52805811.890000001</v>
      </c>
      <c r="T355" s="109">
        <f t="shared" si="28"/>
        <v>31701367.809999999</v>
      </c>
      <c r="U355" s="109">
        <f t="shared" si="29"/>
        <v>84507179.700000003</v>
      </c>
    </row>
    <row r="356" spans="1:21" x14ac:dyDescent="0.6">
      <c r="A356" s="108">
        <f>COUNTA($B$4:B356)</f>
        <v>353</v>
      </c>
      <c r="B356" s="99" t="s">
        <v>425</v>
      </c>
      <c r="C356" s="99" t="s">
        <v>1321</v>
      </c>
      <c r="D356" s="110">
        <v>29230154.379999999</v>
      </c>
      <c r="E356" s="110">
        <v>3221933.25</v>
      </c>
      <c r="F356" s="110">
        <v>1091544.25</v>
      </c>
      <c r="G356" s="110">
        <v>1141632.26</v>
      </c>
      <c r="H356" s="110">
        <v>2086716.01</v>
      </c>
      <c r="I356" s="110">
        <v>7748626.9299999997</v>
      </c>
      <c r="J356" s="110">
        <v>349394.75</v>
      </c>
      <c r="K356" s="110">
        <v>112628.16</v>
      </c>
      <c r="L356" s="110">
        <v>229842.34</v>
      </c>
      <c r="M356" s="110">
        <v>994734.99</v>
      </c>
      <c r="N356" s="110">
        <f t="shared" si="25"/>
        <v>1224577.33</v>
      </c>
      <c r="O356" s="111">
        <v>42787113.030000001</v>
      </c>
      <c r="P356" s="112">
        <v>75952227.170000002</v>
      </c>
      <c r="Q356" s="109">
        <f t="shared" si="26"/>
        <v>0.56000000000000005</v>
      </c>
      <c r="S356" s="109">
        <f t="shared" si="27"/>
        <v>36771980.149999999</v>
      </c>
      <c r="T356" s="109">
        <f t="shared" si="28"/>
        <v>9435227.1699999999</v>
      </c>
      <c r="U356" s="109">
        <f t="shared" si="29"/>
        <v>46207207.32</v>
      </c>
    </row>
    <row r="357" spans="1:21" x14ac:dyDescent="0.6">
      <c r="A357" s="108">
        <f>COUNTA($B$4:B357)</f>
        <v>354</v>
      </c>
      <c r="B357" s="99" t="s">
        <v>426</v>
      </c>
      <c r="C357" s="99" t="s">
        <v>1322</v>
      </c>
      <c r="D357" s="110">
        <v>28981729</v>
      </c>
      <c r="E357" s="110">
        <v>4762800.5599999996</v>
      </c>
      <c r="F357" s="110">
        <v>2789432.96</v>
      </c>
      <c r="G357" s="110">
        <v>764257.4</v>
      </c>
      <c r="H357" s="110">
        <v>3032977.75</v>
      </c>
      <c r="I357" s="110">
        <v>9912690.6300000008</v>
      </c>
      <c r="J357" s="110">
        <v>875903.71</v>
      </c>
      <c r="K357" s="110">
        <v>548069.07999999996</v>
      </c>
      <c r="L357" s="110">
        <v>382161</v>
      </c>
      <c r="M357" s="110">
        <v>1187301.1599999999</v>
      </c>
      <c r="N357" s="110">
        <f t="shared" si="25"/>
        <v>1569462.16</v>
      </c>
      <c r="O357" s="111">
        <v>32785232.240000002</v>
      </c>
      <c r="P357" s="112">
        <v>75714411.270000011</v>
      </c>
      <c r="Q357" s="109">
        <f t="shared" si="26"/>
        <v>0.43</v>
      </c>
      <c r="S357" s="109">
        <f t="shared" si="27"/>
        <v>40331197.670000002</v>
      </c>
      <c r="T357" s="109">
        <f t="shared" si="28"/>
        <v>12906125.58</v>
      </c>
      <c r="U357" s="109">
        <f t="shared" si="29"/>
        <v>53237323.25</v>
      </c>
    </row>
    <row r="358" spans="1:21" x14ac:dyDescent="0.6">
      <c r="A358" s="108">
        <f>COUNTA($B$4:B358)</f>
        <v>355</v>
      </c>
      <c r="B358" s="99" t="s">
        <v>427</v>
      </c>
      <c r="C358" s="99" t="s">
        <v>1323</v>
      </c>
      <c r="D358" s="110">
        <v>28612575.07</v>
      </c>
      <c r="E358" s="110">
        <v>3862170.2</v>
      </c>
      <c r="F358" s="110">
        <v>1228811.25</v>
      </c>
      <c r="G358" s="110">
        <v>1515455</v>
      </c>
      <c r="H358" s="110">
        <v>3902578.75</v>
      </c>
      <c r="I358" s="110">
        <v>7983189.6500000004</v>
      </c>
      <c r="J358" s="110">
        <v>495997.56</v>
      </c>
      <c r="K358" s="110">
        <v>193819.25</v>
      </c>
      <c r="L358" s="110">
        <v>429422.8</v>
      </c>
      <c r="M358" s="110">
        <v>193910.11</v>
      </c>
      <c r="N358" s="110">
        <f t="shared" si="25"/>
        <v>623332.90999999992</v>
      </c>
      <c r="O358" s="111">
        <v>27414820.210000001</v>
      </c>
      <c r="P358" s="112">
        <v>66144903.550000004</v>
      </c>
      <c r="Q358" s="109">
        <f t="shared" si="26"/>
        <v>0.41</v>
      </c>
      <c r="S358" s="109">
        <f t="shared" si="27"/>
        <v>39121590.269999996</v>
      </c>
      <c r="T358" s="109">
        <f t="shared" si="28"/>
        <v>9296339.370000001</v>
      </c>
      <c r="U358" s="109">
        <f t="shared" si="29"/>
        <v>48417929.640000001</v>
      </c>
    </row>
    <row r="359" spans="1:21" x14ac:dyDescent="0.6">
      <c r="A359" s="108">
        <f>COUNTA($B$4:B359)</f>
        <v>356</v>
      </c>
      <c r="B359" s="99" t="s">
        <v>428</v>
      </c>
      <c r="C359" s="99" t="s">
        <v>2030</v>
      </c>
      <c r="D359" s="110">
        <v>231515355.49000001</v>
      </c>
      <c r="E359" s="110">
        <v>104182260.13</v>
      </c>
      <c r="F359" s="110">
        <v>109514219.43000001</v>
      </c>
      <c r="G359" s="110">
        <v>2606217.9</v>
      </c>
      <c r="H359" s="110">
        <v>46865642.25</v>
      </c>
      <c r="I359" s="110">
        <v>504370845.76999998</v>
      </c>
      <c r="J359" s="110">
        <v>76828530.069999993</v>
      </c>
      <c r="K359" s="110">
        <v>150962850.25</v>
      </c>
      <c r="L359" s="110">
        <v>10321765.67</v>
      </c>
      <c r="M359" s="110">
        <v>110244342.98</v>
      </c>
      <c r="N359" s="110">
        <f t="shared" si="25"/>
        <v>120566108.65000001</v>
      </c>
      <c r="O359" s="111">
        <v>277167640.39999998</v>
      </c>
      <c r="P359" s="112">
        <v>1245331121.29</v>
      </c>
      <c r="Q359" s="109">
        <f t="shared" si="26"/>
        <v>0.22</v>
      </c>
      <c r="S359" s="109">
        <f t="shared" si="27"/>
        <v>494683695.19999999</v>
      </c>
      <c r="T359" s="109">
        <f t="shared" si="28"/>
        <v>852728334.73999989</v>
      </c>
      <c r="U359" s="109">
        <f t="shared" si="29"/>
        <v>1347412029.9399998</v>
      </c>
    </row>
    <row r="360" spans="1:21" x14ac:dyDescent="0.6">
      <c r="A360" s="108">
        <f>COUNTA($B$4:B360)</f>
        <v>357</v>
      </c>
      <c r="B360" s="99" t="s">
        <v>429</v>
      </c>
      <c r="C360" s="99" t="s">
        <v>1324</v>
      </c>
      <c r="D360" s="110">
        <v>34958415</v>
      </c>
      <c r="E360" s="110">
        <v>2429920.25</v>
      </c>
      <c r="F360" s="110">
        <v>1551647.5</v>
      </c>
      <c r="G360" s="110">
        <v>1442687</v>
      </c>
      <c r="H360" s="110">
        <v>40040057.450000003</v>
      </c>
      <c r="I360" s="110">
        <v>26563388.379999999</v>
      </c>
      <c r="J360" s="110">
        <v>436764</v>
      </c>
      <c r="K360" s="110">
        <v>553333</v>
      </c>
      <c r="L360" s="110">
        <v>358593</v>
      </c>
      <c r="M360" s="110">
        <v>1336080.17</v>
      </c>
      <c r="N360" s="110">
        <f t="shared" si="25"/>
        <v>1694673.17</v>
      </c>
      <c r="O360" s="111">
        <v>37277552.599999994</v>
      </c>
      <c r="P360" s="112">
        <v>116382733.81</v>
      </c>
      <c r="Q360" s="109">
        <f t="shared" si="26"/>
        <v>0.32</v>
      </c>
      <c r="S360" s="109">
        <f t="shared" si="27"/>
        <v>80422727.200000003</v>
      </c>
      <c r="T360" s="109">
        <f t="shared" si="28"/>
        <v>29248158.549999997</v>
      </c>
      <c r="U360" s="109">
        <f t="shared" si="29"/>
        <v>109670885.75</v>
      </c>
    </row>
    <row r="361" spans="1:21" x14ac:dyDescent="0.6">
      <c r="A361" s="108">
        <f>COUNTA($B$4:B361)</f>
        <v>358</v>
      </c>
      <c r="B361" s="99" t="s">
        <v>430</v>
      </c>
      <c r="C361" s="99" t="s">
        <v>1325</v>
      </c>
      <c r="D361" s="110">
        <v>41283644.299999997</v>
      </c>
      <c r="E361" s="110">
        <v>11904046</v>
      </c>
      <c r="F361" s="110">
        <v>4219397.55</v>
      </c>
      <c r="G361" s="110">
        <v>2311304</v>
      </c>
      <c r="H361" s="110">
        <v>5784724</v>
      </c>
      <c r="I361" s="110">
        <v>12523519</v>
      </c>
      <c r="J361" s="110">
        <v>2896309.75</v>
      </c>
      <c r="K361" s="110">
        <v>440179.5</v>
      </c>
      <c r="L361" s="110">
        <v>108544</v>
      </c>
      <c r="M361" s="110">
        <v>2750499.75</v>
      </c>
      <c r="N361" s="110">
        <f t="shared" si="25"/>
        <v>2859043.75</v>
      </c>
      <c r="O361" s="111">
        <v>38574933.109999999</v>
      </c>
      <c r="P361" s="112">
        <v>107064227.7</v>
      </c>
      <c r="Q361" s="109">
        <f t="shared" si="26"/>
        <v>0.36</v>
      </c>
      <c r="S361" s="109">
        <f t="shared" si="27"/>
        <v>65503115.849999994</v>
      </c>
      <c r="T361" s="109">
        <f t="shared" si="28"/>
        <v>18719052</v>
      </c>
      <c r="U361" s="109">
        <f t="shared" si="29"/>
        <v>84222167.849999994</v>
      </c>
    </row>
    <row r="362" spans="1:21" x14ac:dyDescent="0.6">
      <c r="A362" s="108">
        <f>COUNTA($B$4:B362)</f>
        <v>359</v>
      </c>
      <c r="B362" s="99" t="s">
        <v>431</v>
      </c>
      <c r="C362" s="99" t="s">
        <v>1326</v>
      </c>
      <c r="D362" s="110">
        <v>58311463.640000001</v>
      </c>
      <c r="E362" s="110">
        <v>6011557.21</v>
      </c>
      <c r="F362" s="110">
        <v>10702147.23</v>
      </c>
      <c r="G362" s="110">
        <v>114440</v>
      </c>
      <c r="H362" s="110">
        <v>67346883.079999998</v>
      </c>
      <c r="I362" s="110">
        <v>22294945.579999998</v>
      </c>
      <c r="J362" s="110">
        <v>1567882.56</v>
      </c>
      <c r="K362" s="110">
        <v>8095652.4299999997</v>
      </c>
      <c r="L362" s="110">
        <v>101598.97</v>
      </c>
      <c r="M362" s="110">
        <v>2900976.6</v>
      </c>
      <c r="N362" s="110">
        <f t="shared" si="25"/>
        <v>3002575.5700000003</v>
      </c>
      <c r="O362" s="111">
        <v>70001292.129999995</v>
      </c>
      <c r="P362" s="112">
        <v>223668475.66999999</v>
      </c>
      <c r="Q362" s="109">
        <f t="shared" si="26"/>
        <v>0.31</v>
      </c>
      <c r="S362" s="109">
        <f t="shared" si="27"/>
        <v>142486491.16</v>
      </c>
      <c r="T362" s="109">
        <f t="shared" si="28"/>
        <v>34961056.139999993</v>
      </c>
      <c r="U362" s="109">
        <f t="shared" si="29"/>
        <v>177447547.29999998</v>
      </c>
    </row>
    <row r="363" spans="1:21" x14ac:dyDescent="0.6">
      <c r="A363" s="108">
        <f>COUNTA($B$4:B363)</f>
        <v>360</v>
      </c>
      <c r="B363" s="99" t="s">
        <v>432</v>
      </c>
      <c r="C363" s="99" t="s">
        <v>1327</v>
      </c>
      <c r="D363" s="110">
        <v>51063385.780000001</v>
      </c>
      <c r="E363" s="110">
        <v>5440267.8300000001</v>
      </c>
      <c r="F363" s="110">
        <v>1852843.74</v>
      </c>
      <c r="G363" s="110">
        <v>662076</v>
      </c>
      <c r="H363" s="110">
        <v>10683314</v>
      </c>
      <c r="I363" s="110">
        <v>36052399.520000003</v>
      </c>
      <c r="J363" s="110">
        <v>2352816.46</v>
      </c>
      <c r="K363" s="110">
        <v>983947.55</v>
      </c>
      <c r="L363" s="110">
        <v>335724</v>
      </c>
      <c r="M363" s="110">
        <v>6736006</v>
      </c>
      <c r="N363" s="110">
        <f t="shared" si="25"/>
        <v>7071730</v>
      </c>
      <c r="O363" s="111">
        <v>73695600.670000017</v>
      </c>
      <c r="P363" s="112">
        <v>157585035.25</v>
      </c>
      <c r="Q363" s="109">
        <f t="shared" si="26"/>
        <v>0.46</v>
      </c>
      <c r="S363" s="109">
        <f t="shared" si="27"/>
        <v>69701887.349999994</v>
      </c>
      <c r="T363" s="109">
        <f t="shared" si="28"/>
        <v>46460893.530000001</v>
      </c>
      <c r="U363" s="109">
        <f t="shared" si="29"/>
        <v>116162780.88</v>
      </c>
    </row>
    <row r="364" spans="1:21" x14ac:dyDescent="0.6">
      <c r="A364" s="108">
        <f>COUNTA($B$4:B364)</f>
        <v>361</v>
      </c>
      <c r="B364" s="99" t="s">
        <v>433</v>
      </c>
      <c r="C364" s="99" t="s">
        <v>1328</v>
      </c>
      <c r="D364" s="110">
        <v>38660709.18</v>
      </c>
      <c r="E364" s="110">
        <v>8624059.5</v>
      </c>
      <c r="F364" s="110">
        <v>3623890.25</v>
      </c>
      <c r="G364" s="110">
        <v>375632</v>
      </c>
      <c r="H364" s="110">
        <v>6439809.8499999996</v>
      </c>
      <c r="I364" s="110">
        <v>14995554</v>
      </c>
      <c r="J364" s="110">
        <v>1934496</v>
      </c>
      <c r="K364" s="110">
        <v>862431.55</v>
      </c>
      <c r="L364" s="110">
        <v>56130</v>
      </c>
      <c r="M364" s="110">
        <v>2373703</v>
      </c>
      <c r="N364" s="110">
        <f t="shared" si="25"/>
        <v>2429833</v>
      </c>
      <c r="O364" s="111">
        <v>38621082.920000002</v>
      </c>
      <c r="P364" s="112">
        <v>102487701.14</v>
      </c>
      <c r="Q364" s="109">
        <f t="shared" si="26"/>
        <v>0.37</v>
      </c>
      <c r="S364" s="109">
        <f t="shared" si="27"/>
        <v>57724100.780000001</v>
      </c>
      <c r="T364" s="109">
        <f t="shared" si="28"/>
        <v>20222314.550000001</v>
      </c>
      <c r="U364" s="109">
        <f t="shared" si="29"/>
        <v>77946415.329999998</v>
      </c>
    </row>
    <row r="365" spans="1:21" x14ac:dyDescent="0.6">
      <c r="A365" s="108">
        <f>COUNTA($B$4:B365)</f>
        <v>362</v>
      </c>
      <c r="B365" s="99" t="s">
        <v>434</v>
      </c>
      <c r="C365" s="99" t="s">
        <v>1329</v>
      </c>
      <c r="D365" s="110">
        <v>66831654.350000001</v>
      </c>
      <c r="E365" s="110">
        <v>18461481.300000001</v>
      </c>
      <c r="F365" s="110">
        <v>9991486.9499999993</v>
      </c>
      <c r="G365" s="110">
        <v>150416</v>
      </c>
      <c r="H365" s="110">
        <v>13384173.5</v>
      </c>
      <c r="I365" s="110">
        <v>77704520.480000004</v>
      </c>
      <c r="J365" s="110">
        <v>13186369.949999999</v>
      </c>
      <c r="K365" s="110">
        <v>6473080.25</v>
      </c>
      <c r="L365" s="110">
        <v>347408</v>
      </c>
      <c r="M365" s="110">
        <v>19022527</v>
      </c>
      <c r="N365" s="110">
        <f t="shared" si="25"/>
        <v>19369935</v>
      </c>
      <c r="O365" s="111">
        <v>98662148.000000015</v>
      </c>
      <c r="P365" s="112">
        <v>240084658.80000001</v>
      </c>
      <c r="Q365" s="109">
        <f t="shared" si="26"/>
        <v>0.41</v>
      </c>
      <c r="S365" s="109">
        <f t="shared" si="27"/>
        <v>108819212.10000001</v>
      </c>
      <c r="T365" s="109">
        <f t="shared" si="28"/>
        <v>116733905.68000001</v>
      </c>
      <c r="U365" s="109">
        <f t="shared" si="29"/>
        <v>225553117.78000003</v>
      </c>
    </row>
    <row r="366" spans="1:21" x14ac:dyDescent="0.6">
      <c r="A366" s="108">
        <f>COUNTA($B$4:B366)</f>
        <v>363</v>
      </c>
      <c r="B366" s="99" t="s">
        <v>435</v>
      </c>
      <c r="C366" s="99" t="s">
        <v>1330</v>
      </c>
      <c r="D366" s="110">
        <v>50673871.890000001</v>
      </c>
      <c r="E366" s="110">
        <v>8334608.3399999999</v>
      </c>
      <c r="F366" s="110">
        <v>7364563.2699999996</v>
      </c>
      <c r="G366" s="110">
        <v>1633675</v>
      </c>
      <c r="H366" s="110">
        <v>24845583</v>
      </c>
      <c r="I366" s="110">
        <v>60697353.909999996</v>
      </c>
      <c r="J366" s="110">
        <v>3759846.77</v>
      </c>
      <c r="K366" s="110">
        <v>2523350.46</v>
      </c>
      <c r="L366" s="110">
        <v>1000348</v>
      </c>
      <c r="M366" s="110">
        <v>8017052.7299999995</v>
      </c>
      <c r="N366" s="110">
        <f t="shared" si="25"/>
        <v>9017400.7300000004</v>
      </c>
      <c r="O366" s="111">
        <v>72456509.129999995</v>
      </c>
      <c r="P366" s="112">
        <v>200656362.84</v>
      </c>
      <c r="Q366" s="109">
        <f t="shared" si="26"/>
        <v>0.36</v>
      </c>
      <c r="S366" s="109">
        <f t="shared" si="27"/>
        <v>92852301.5</v>
      </c>
      <c r="T366" s="109">
        <f t="shared" si="28"/>
        <v>75997951.870000005</v>
      </c>
      <c r="U366" s="109">
        <f t="shared" si="29"/>
        <v>168850253.37</v>
      </c>
    </row>
    <row r="367" spans="1:21" x14ac:dyDescent="0.6">
      <c r="A367" s="108">
        <f>COUNTA($B$4:B367)</f>
        <v>364</v>
      </c>
      <c r="B367" s="99" t="s">
        <v>436</v>
      </c>
      <c r="C367" s="99" t="s">
        <v>1331</v>
      </c>
      <c r="D367" s="110">
        <v>42286160.700000003</v>
      </c>
      <c r="E367" s="110">
        <v>4543968.5</v>
      </c>
      <c r="F367" s="110">
        <v>8366519.2000000002</v>
      </c>
      <c r="G367" s="110">
        <v>617675</v>
      </c>
      <c r="H367" s="110">
        <v>53085051.270000003</v>
      </c>
      <c r="I367" s="110">
        <v>18321823</v>
      </c>
      <c r="J367" s="110">
        <v>1719183.65</v>
      </c>
      <c r="K367" s="110">
        <v>1924218.65</v>
      </c>
      <c r="L367" s="110">
        <v>400793</v>
      </c>
      <c r="M367" s="110">
        <v>2742463</v>
      </c>
      <c r="N367" s="110">
        <f t="shared" si="25"/>
        <v>3143256</v>
      </c>
      <c r="O367" s="111">
        <v>63637550.870000005</v>
      </c>
      <c r="P367" s="112">
        <v>143628063.20000002</v>
      </c>
      <c r="Q367" s="109">
        <f t="shared" si="26"/>
        <v>0.44</v>
      </c>
      <c r="S367" s="109">
        <f t="shared" si="27"/>
        <v>108899374.67000002</v>
      </c>
      <c r="T367" s="109">
        <f t="shared" si="28"/>
        <v>25108481.299999997</v>
      </c>
      <c r="U367" s="109">
        <f t="shared" si="29"/>
        <v>134007855.97000001</v>
      </c>
    </row>
    <row r="368" spans="1:21" x14ac:dyDescent="0.6">
      <c r="A368" s="108">
        <f>COUNTA($B$4:B368)</f>
        <v>365</v>
      </c>
      <c r="B368" s="99" t="s">
        <v>437</v>
      </c>
      <c r="C368" s="99" t="s">
        <v>1332</v>
      </c>
      <c r="D368" s="110">
        <v>8120114.5300000003</v>
      </c>
      <c r="E368" s="110">
        <v>1474922.32</v>
      </c>
      <c r="F368" s="110">
        <v>1421767.59</v>
      </c>
      <c r="G368" s="110">
        <v>19932</v>
      </c>
      <c r="H368" s="110">
        <v>1414920.58</v>
      </c>
      <c r="I368" s="110">
        <v>4221453.49</v>
      </c>
      <c r="J368" s="110">
        <v>249833.72</v>
      </c>
      <c r="K368" s="110">
        <v>197502.85</v>
      </c>
      <c r="L368" s="110">
        <v>11495</v>
      </c>
      <c r="M368" s="110">
        <v>46470</v>
      </c>
      <c r="N368" s="110">
        <f t="shared" si="25"/>
        <v>57965</v>
      </c>
      <c r="O368" s="111">
        <v>16733323.829999998</v>
      </c>
      <c r="P368" s="112">
        <v>39709559.769999996</v>
      </c>
      <c r="Q368" s="109">
        <f t="shared" si="26"/>
        <v>0.42</v>
      </c>
      <c r="S368" s="109">
        <f t="shared" si="27"/>
        <v>12451657.02</v>
      </c>
      <c r="T368" s="109">
        <f t="shared" si="28"/>
        <v>4726755.0599999996</v>
      </c>
      <c r="U368" s="109">
        <f t="shared" si="29"/>
        <v>17178412.079999998</v>
      </c>
    </row>
    <row r="369" spans="1:21" x14ac:dyDescent="0.6">
      <c r="A369" s="108">
        <f>COUNTA($B$4:B369)</f>
        <v>366</v>
      </c>
      <c r="B369" s="99" t="s">
        <v>438</v>
      </c>
      <c r="C369" s="99" t="s">
        <v>1333</v>
      </c>
      <c r="D369" s="110">
        <v>10396304.25</v>
      </c>
      <c r="E369" s="110">
        <v>3627909.25</v>
      </c>
      <c r="F369" s="110">
        <v>838160</v>
      </c>
      <c r="G369" s="110">
        <v>66047.5</v>
      </c>
      <c r="H369" s="110">
        <v>1208612.25</v>
      </c>
      <c r="I369" s="110">
        <v>2482656.25</v>
      </c>
      <c r="J369" s="110">
        <v>524229.5</v>
      </c>
      <c r="K369" s="110">
        <v>146844.5</v>
      </c>
      <c r="L369" s="110">
        <v>0</v>
      </c>
      <c r="M369" s="110">
        <v>350994.5</v>
      </c>
      <c r="N369" s="110">
        <f t="shared" si="25"/>
        <v>350994.5</v>
      </c>
      <c r="O369" s="111">
        <v>14631191.42</v>
      </c>
      <c r="P369" s="112">
        <v>33155505.93</v>
      </c>
      <c r="Q369" s="109">
        <f t="shared" si="26"/>
        <v>0.44</v>
      </c>
      <c r="S369" s="109">
        <f t="shared" si="27"/>
        <v>16137033.25</v>
      </c>
      <c r="T369" s="109">
        <f t="shared" si="28"/>
        <v>3504724.75</v>
      </c>
      <c r="U369" s="109">
        <f t="shared" si="29"/>
        <v>19641758</v>
      </c>
    </row>
    <row r="370" spans="1:21" x14ac:dyDescent="0.6">
      <c r="A370" s="108">
        <f>COUNTA($B$4:B370)</f>
        <v>367</v>
      </c>
      <c r="B370" s="99" t="s">
        <v>439</v>
      </c>
      <c r="C370" s="99" t="s">
        <v>1334</v>
      </c>
      <c r="D370" s="110">
        <v>497626494.45999998</v>
      </c>
      <c r="E370" s="110">
        <v>256303099.75</v>
      </c>
      <c r="F370" s="110">
        <v>197870818</v>
      </c>
      <c r="G370" s="110">
        <v>3027213</v>
      </c>
      <c r="H370" s="110">
        <v>109689223.29000001</v>
      </c>
      <c r="I370" s="110">
        <v>1073481248.1</v>
      </c>
      <c r="J370" s="110">
        <v>118043146.61</v>
      </c>
      <c r="K370" s="110">
        <v>194452318.00999999</v>
      </c>
      <c r="L370" s="110">
        <v>19105566.129999999</v>
      </c>
      <c r="M370" s="110">
        <v>230143452.88999999</v>
      </c>
      <c r="N370" s="110">
        <f t="shared" si="25"/>
        <v>249249019.01999998</v>
      </c>
      <c r="O370" s="111">
        <v>794402721.4799999</v>
      </c>
      <c r="P370" s="112">
        <v>2410273206.0300002</v>
      </c>
      <c r="Q370" s="109">
        <f t="shared" si="26"/>
        <v>0.32</v>
      </c>
      <c r="S370" s="109">
        <f t="shared" si="27"/>
        <v>1064516848.5</v>
      </c>
      <c r="T370" s="109">
        <f t="shared" si="28"/>
        <v>1635225731.7400002</v>
      </c>
      <c r="U370" s="109">
        <f t="shared" si="29"/>
        <v>2699742580.2400002</v>
      </c>
    </row>
    <row r="371" spans="1:21" x14ac:dyDescent="0.6">
      <c r="A371" s="108">
        <f>COUNTA($B$4:B371)</f>
        <v>368</v>
      </c>
      <c r="B371" s="99" t="s">
        <v>440</v>
      </c>
      <c r="C371" s="99" t="s">
        <v>1335</v>
      </c>
      <c r="D371" s="110">
        <v>83749399.459999993</v>
      </c>
      <c r="E371" s="110">
        <v>14242319.01</v>
      </c>
      <c r="F371" s="110">
        <v>27237661.300000001</v>
      </c>
      <c r="G371" s="110">
        <v>1587264.7</v>
      </c>
      <c r="H371" s="110">
        <v>31574819</v>
      </c>
      <c r="I371" s="110">
        <v>84748927.239999995</v>
      </c>
      <c r="J371" s="110">
        <v>7151853.6799999997</v>
      </c>
      <c r="K371" s="110">
        <v>19230396.940000001</v>
      </c>
      <c r="L371" s="110">
        <v>3752952.5</v>
      </c>
      <c r="M371" s="110">
        <v>32434259.57</v>
      </c>
      <c r="N371" s="110">
        <f t="shared" si="25"/>
        <v>36187212.07</v>
      </c>
      <c r="O371" s="111">
        <v>122970537.66999999</v>
      </c>
      <c r="P371" s="112">
        <v>345211843.58999997</v>
      </c>
      <c r="Q371" s="109">
        <f t="shared" si="26"/>
        <v>0.35</v>
      </c>
      <c r="S371" s="109">
        <f t="shared" si="27"/>
        <v>158391463.47</v>
      </c>
      <c r="T371" s="109">
        <f t="shared" si="28"/>
        <v>147318389.92999998</v>
      </c>
      <c r="U371" s="109">
        <f t="shared" si="29"/>
        <v>305709853.39999998</v>
      </c>
    </row>
    <row r="372" spans="1:21" x14ac:dyDescent="0.6">
      <c r="A372" s="108">
        <f>COUNTA($B$4:B372)</f>
        <v>369</v>
      </c>
      <c r="B372" s="99" t="s">
        <v>441</v>
      </c>
      <c r="C372" s="99" t="s">
        <v>1336</v>
      </c>
      <c r="D372" s="110">
        <v>16385202.1</v>
      </c>
      <c r="E372" s="110">
        <v>1639902.25</v>
      </c>
      <c r="F372" s="110">
        <v>5178401.71</v>
      </c>
      <c r="G372" s="110">
        <v>928931</v>
      </c>
      <c r="H372" s="110">
        <v>7510095.5</v>
      </c>
      <c r="I372" s="110">
        <v>7111460.8399999999</v>
      </c>
      <c r="J372" s="110">
        <v>203159</v>
      </c>
      <c r="K372" s="110">
        <v>1061559.1299999999</v>
      </c>
      <c r="L372" s="110">
        <v>214003.04</v>
      </c>
      <c r="M372" s="110">
        <v>1576570</v>
      </c>
      <c r="N372" s="110">
        <f t="shared" si="25"/>
        <v>1790573.04</v>
      </c>
      <c r="O372" s="111">
        <v>15218218.159999996</v>
      </c>
      <c r="P372" s="112">
        <v>64946143.539999992</v>
      </c>
      <c r="Q372" s="109">
        <f t="shared" si="26"/>
        <v>0.23</v>
      </c>
      <c r="S372" s="109">
        <f t="shared" si="27"/>
        <v>31642532.560000002</v>
      </c>
      <c r="T372" s="109">
        <f t="shared" si="28"/>
        <v>10166752.01</v>
      </c>
      <c r="U372" s="109">
        <f t="shared" si="29"/>
        <v>41809284.57</v>
      </c>
    </row>
    <row r="373" spans="1:21" x14ac:dyDescent="0.6">
      <c r="A373" s="108">
        <f>COUNTA($B$4:B373)</f>
        <v>370</v>
      </c>
      <c r="B373" s="99" t="s">
        <v>442</v>
      </c>
      <c r="C373" s="99" t="s">
        <v>1337</v>
      </c>
      <c r="D373" s="110">
        <v>185454973.83000001</v>
      </c>
      <c r="E373" s="110">
        <v>27232095.649999999</v>
      </c>
      <c r="F373" s="110">
        <v>20759173.600000001</v>
      </c>
      <c r="G373" s="110">
        <v>2937129.85</v>
      </c>
      <c r="H373" s="110">
        <v>49045925.510000005</v>
      </c>
      <c r="I373" s="110">
        <v>261532183.09</v>
      </c>
      <c r="J373" s="110">
        <v>12056415.75</v>
      </c>
      <c r="K373" s="110">
        <v>135213555.80000001</v>
      </c>
      <c r="L373" s="110">
        <v>5020823.4000000004</v>
      </c>
      <c r="M373" s="110">
        <v>95074326.049999997</v>
      </c>
      <c r="N373" s="110">
        <f t="shared" si="25"/>
        <v>100095149.45</v>
      </c>
      <c r="O373" s="111">
        <v>370668810.65000004</v>
      </c>
      <c r="P373" s="112">
        <v>898045465.26000011</v>
      </c>
      <c r="Q373" s="109">
        <f t="shared" si="26"/>
        <v>0.41</v>
      </c>
      <c r="S373" s="109">
        <f t="shared" si="27"/>
        <v>285429298.44</v>
      </c>
      <c r="T373" s="109">
        <f t="shared" si="28"/>
        <v>508897304.09000003</v>
      </c>
      <c r="U373" s="109">
        <f t="shared" si="29"/>
        <v>794326602.52999997</v>
      </c>
    </row>
    <row r="374" spans="1:21" x14ac:dyDescent="0.6">
      <c r="A374" s="108">
        <f>COUNTA($B$4:B374)</f>
        <v>371</v>
      </c>
      <c r="B374" s="99" t="s">
        <v>443</v>
      </c>
      <c r="C374" s="99" t="s">
        <v>1338</v>
      </c>
      <c r="D374" s="110">
        <v>17251896.75</v>
      </c>
      <c r="E374" s="110">
        <v>2882622</v>
      </c>
      <c r="F374" s="110">
        <v>2687408.7</v>
      </c>
      <c r="G374" s="110">
        <v>881920</v>
      </c>
      <c r="H374" s="110">
        <v>4332071</v>
      </c>
      <c r="I374" s="110">
        <v>8057165.2999999998</v>
      </c>
      <c r="J374" s="110">
        <v>324890.7</v>
      </c>
      <c r="K374" s="110">
        <v>122606</v>
      </c>
      <c r="L374" s="110">
        <v>112612</v>
      </c>
      <c r="M374" s="110">
        <v>1283001</v>
      </c>
      <c r="N374" s="110">
        <f t="shared" si="25"/>
        <v>1395613</v>
      </c>
      <c r="O374" s="111">
        <v>21658610.510000002</v>
      </c>
      <c r="P374" s="112">
        <v>64845564.230000004</v>
      </c>
      <c r="Q374" s="109">
        <f t="shared" si="26"/>
        <v>0.33</v>
      </c>
      <c r="S374" s="109">
        <f t="shared" si="27"/>
        <v>28035918.449999999</v>
      </c>
      <c r="T374" s="109">
        <f t="shared" si="28"/>
        <v>9900275</v>
      </c>
      <c r="U374" s="109">
        <f t="shared" si="29"/>
        <v>37936193.450000003</v>
      </c>
    </row>
    <row r="375" spans="1:21" x14ac:dyDescent="0.6">
      <c r="A375" s="108">
        <f>COUNTA($B$4:B375)</f>
        <v>372</v>
      </c>
      <c r="B375" s="99" t="s">
        <v>444</v>
      </c>
      <c r="C375" s="99" t="s">
        <v>1339</v>
      </c>
      <c r="D375" s="110">
        <v>58454597.75</v>
      </c>
      <c r="E375" s="110">
        <v>6206561.25</v>
      </c>
      <c r="F375" s="110">
        <v>18073046.25</v>
      </c>
      <c r="G375" s="110">
        <v>981883.04</v>
      </c>
      <c r="H375" s="110">
        <v>14567347</v>
      </c>
      <c r="I375" s="110">
        <v>28357784.350000001</v>
      </c>
      <c r="J375" s="110">
        <v>2256827</v>
      </c>
      <c r="K375" s="110">
        <v>11589868.15</v>
      </c>
      <c r="L375" s="110">
        <v>273629</v>
      </c>
      <c r="M375" s="110">
        <v>7202238.5</v>
      </c>
      <c r="N375" s="110">
        <f t="shared" si="25"/>
        <v>7475867.5</v>
      </c>
      <c r="O375" s="111">
        <v>65029326.149999991</v>
      </c>
      <c r="P375" s="112">
        <v>194561326.88</v>
      </c>
      <c r="Q375" s="109">
        <f t="shared" si="26"/>
        <v>0.33</v>
      </c>
      <c r="S375" s="109">
        <f t="shared" si="27"/>
        <v>98283435.290000007</v>
      </c>
      <c r="T375" s="109">
        <f t="shared" si="28"/>
        <v>49680347</v>
      </c>
      <c r="U375" s="109">
        <f t="shared" si="29"/>
        <v>147963782.29000002</v>
      </c>
    </row>
    <row r="376" spans="1:21" x14ac:dyDescent="0.6">
      <c r="A376" s="108">
        <f>COUNTA($B$4:B376)</f>
        <v>373</v>
      </c>
      <c r="B376" s="99" t="s">
        <v>445</v>
      </c>
      <c r="C376" s="99" t="s">
        <v>1340</v>
      </c>
      <c r="D376" s="110">
        <v>135810674.5</v>
      </c>
      <c r="E376" s="110">
        <v>32654318.43</v>
      </c>
      <c r="F376" s="110">
        <v>34418528.5</v>
      </c>
      <c r="G376" s="110">
        <v>1126753.33</v>
      </c>
      <c r="H376" s="110">
        <v>25542878.300000001</v>
      </c>
      <c r="I376" s="110">
        <v>173688537.91999999</v>
      </c>
      <c r="J376" s="110">
        <v>21679410.829999998</v>
      </c>
      <c r="K376" s="110">
        <v>42137800.420000002</v>
      </c>
      <c r="L376" s="110">
        <v>2856891.18</v>
      </c>
      <c r="M376" s="110">
        <v>46602567.469999999</v>
      </c>
      <c r="N376" s="110">
        <f t="shared" si="25"/>
        <v>49459458.649999999</v>
      </c>
      <c r="O376" s="111">
        <v>179527391.95999998</v>
      </c>
      <c r="P376" s="112">
        <v>480066567.89000005</v>
      </c>
      <c r="Q376" s="109">
        <f t="shared" si="26"/>
        <v>0.37</v>
      </c>
      <c r="S376" s="109">
        <f t="shared" si="27"/>
        <v>229553153.06000003</v>
      </c>
      <c r="T376" s="109">
        <f t="shared" si="28"/>
        <v>286965207.82000005</v>
      </c>
      <c r="U376" s="109">
        <f t="shared" si="29"/>
        <v>516518360.88000011</v>
      </c>
    </row>
    <row r="377" spans="1:21" x14ac:dyDescent="0.6">
      <c r="A377" s="108">
        <f>COUNTA($B$4:B377)</f>
        <v>374</v>
      </c>
      <c r="B377" s="99" t="s">
        <v>446</v>
      </c>
      <c r="C377" s="99" t="s">
        <v>1341</v>
      </c>
      <c r="D377" s="110">
        <v>96456871.469999999</v>
      </c>
      <c r="E377" s="110">
        <v>5198682.49</v>
      </c>
      <c r="F377" s="110">
        <v>7396580.0199999996</v>
      </c>
      <c r="G377" s="110">
        <v>925869</v>
      </c>
      <c r="H377" s="110">
        <v>16690029.35</v>
      </c>
      <c r="I377" s="110">
        <v>133886236.92</v>
      </c>
      <c r="J377" s="110">
        <v>2260020.9500000002</v>
      </c>
      <c r="K377" s="110">
        <v>8049871.6500000004</v>
      </c>
      <c r="L377" s="110">
        <v>454203</v>
      </c>
      <c r="M377" s="110">
        <v>17980986.75</v>
      </c>
      <c r="N377" s="110">
        <f t="shared" si="25"/>
        <v>18435189.75</v>
      </c>
      <c r="O377" s="111">
        <v>140559754.71999997</v>
      </c>
      <c r="P377" s="112">
        <v>327969709.16999996</v>
      </c>
      <c r="Q377" s="109">
        <f t="shared" si="26"/>
        <v>0.42</v>
      </c>
      <c r="S377" s="109">
        <f t="shared" si="27"/>
        <v>126668032.32999998</v>
      </c>
      <c r="T377" s="109">
        <f t="shared" si="28"/>
        <v>162631319.27000001</v>
      </c>
      <c r="U377" s="109">
        <f t="shared" si="29"/>
        <v>289299351.60000002</v>
      </c>
    </row>
    <row r="378" spans="1:21" x14ac:dyDescent="0.6">
      <c r="A378" s="108">
        <f>COUNTA($B$4:B378)</f>
        <v>375</v>
      </c>
      <c r="B378" s="99" t="s">
        <v>447</v>
      </c>
      <c r="C378" s="99" t="s">
        <v>1342</v>
      </c>
      <c r="D378" s="110">
        <v>6032081</v>
      </c>
      <c r="E378" s="110">
        <v>1007347</v>
      </c>
      <c r="F378" s="110">
        <v>600086.30000000005</v>
      </c>
      <c r="G378" s="110">
        <v>24452</v>
      </c>
      <c r="H378" s="110">
        <v>682482</v>
      </c>
      <c r="I378" s="110">
        <v>1794594</v>
      </c>
      <c r="J378" s="110">
        <v>498878</v>
      </c>
      <c r="K378" s="110">
        <v>6168.5</v>
      </c>
      <c r="L378" s="110">
        <v>0</v>
      </c>
      <c r="M378" s="110">
        <v>67224</v>
      </c>
      <c r="N378" s="110">
        <f t="shared" si="25"/>
        <v>67224</v>
      </c>
      <c r="O378" s="111">
        <v>14925212.309999999</v>
      </c>
      <c r="P378" s="112">
        <v>30637333.039999999</v>
      </c>
      <c r="Q378" s="109">
        <f t="shared" si="26"/>
        <v>0.48</v>
      </c>
      <c r="S378" s="109">
        <f t="shared" si="27"/>
        <v>8346448.2999999998</v>
      </c>
      <c r="T378" s="109">
        <f t="shared" si="28"/>
        <v>2366864.5</v>
      </c>
      <c r="U378" s="109">
        <f t="shared" si="29"/>
        <v>10713312.800000001</v>
      </c>
    </row>
    <row r="379" spans="1:21" x14ac:dyDescent="0.6">
      <c r="A379" s="108">
        <f>COUNTA($B$4:B379)</f>
        <v>376</v>
      </c>
      <c r="B379" s="99" t="s">
        <v>448</v>
      </c>
      <c r="C379" s="99" t="s">
        <v>1343</v>
      </c>
      <c r="D379" s="110">
        <v>61378446.840000004</v>
      </c>
      <c r="E379" s="110">
        <v>4036251.88</v>
      </c>
      <c r="F379" s="110">
        <v>405205.71</v>
      </c>
      <c r="G379" s="110">
        <v>803367.96</v>
      </c>
      <c r="H379" s="110">
        <v>7364253.8700000001</v>
      </c>
      <c r="I379" s="110">
        <v>23936381.050000001</v>
      </c>
      <c r="J379" s="110">
        <v>229884.5</v>
      </c>
      <c r="K379" s="110">
        <v>202127.95</v>
      </c>
      <c r="L379" s="110">
        <v>52024.800000000003</v>
      </c>
      <c r="M379" s="110">
        <v>705849.84</v>
      </c>
      <c r="N379" s="110">
        <f t="shared" si="25"/>
        <v>757874.64</v>
      </c>
      <c r="O379" s="111">
        <v>73127890.960000008</v>
      </c>
      <c r="P379" s="112">
        <v>139651474.99000001</v>
      </c>
      <c r="Q379" s="109">
        <f t="shared" si="26"/>
        <v>0.52</v>
      </c>
      <c r="S379" s="109">
        <f t="shared" si="27"/>
        <v>73987526.260000005</v>
      </c>
      <c r="T379" s="109">
        <f t="shared" si="28"/>
        <v>25126268.140000001</v>
      </c>
      <c r="U379" s="109">
        <f t="shared" si="29"/>
        <v>99113794.400000006</v>
      </c>
    </row>
    <row r="380" spans="1:21" x14ac:dyDescent="0.6">
      <c r="A380" s="108">
        <f>COUNTA($B$4:B380)</f>
        <v>377</v>
      </c>
      <c r="B380" s="99" t="s">
        <v>449</v>
      </c>
      <c r="C380" s="99" t="s">
        <v>1344</v>
      </c>
      <c r="D380" s="110">
        <v>35338643.75</v>
      </c>
      <c r="E380" s="110">
        <v>2844676.5</v>
      </c>
      <c r="F380" s="110">
        <v>6132309.5</v>
      </c>
      <c r="G380" s="110">
        <v>2156447</v>
      </c>
      <c r="H380" s="110">
        <v>5901896</v>
      </c>
      <c r="I380" s="110">
        <v>19320283.5</v>
      </c>
      <c r="J380" s="110">
        <v>1222935.5</v>
      </c>
      <c r="K380" s="110">
        <v>1418900</v>
      </c>
      <c r="L380" s="110">
        <v>1051056.5</v>
      </c>
      <c r="M380" s="110">
        <v>8137544.2000000002</v>
      </c>
      <c r="N380" s="110">
        <f t="shared" si="25"/>
        <v>9188600.6999999993</v>
      </c>
      <c r="O380" s="111">
        <v>58628470</v>
      </c>
      <c r="P380" s="112">
        <v>127222549.87</v>
      </c>
      <c r="Q380" s="109">
        <f t="shared" si="26"/>
        <v>0.46</v>
      </c>
      <c r="S380" s="109">
        <f t="shared" si="27"/>
        <v>52373972.75</v>
      </c>
      <c r="T380" s="109">
        <f t="shared" si="28"/>
        <v>31150719.699999999</v>
      </c>
      <c r="U380" s="109">
        <f t="shared" si="29"/>
        <v>83524692.450000003</v>
      </c>
    </row>
    <row r="381" spans="1:21" x14ac:dyDescent="0.6">
      <c r="A381" s="108">
        <f>COUNTA($B$4:B381)</f>
        <v>378</v>
      </c>
      <c r="B381" s="99" t="s">
        <v>450</v>
      </c>
      <c r="C381" s="99" t="s">
        <v>1345</v>
      </c>
      <c r="D381" s="110">
        <v>28906968.449999999</v>
      </c>
      <c r="E381" s="110">
        <v>5052415.57</v>
      </c>
      <c r="F381" s="110">
        <v>4720593.09</v>
      </c>
      <c r="G381" s="110">
        <v>459149</v>
      </c>
      <c r="H381" s="110">
        <v>5255815</v>
      </c>
      <c r="I381" s="110">
        <v>11891842.859999999</v>
      </c>
      <c r="J381" s="110">
        <v>990573.36</v>
      </c>
      <c r="K381" s="110">
        <v>823187.47</v>
      </c>
      <c r="L381" s="110">
        <v>40987</v>
      </c>
      <c r="M381" s="110">
        <v>1180622</v>
      </c>
      <c r="N381" s="110">
        <f t="shared" si="25"/>
        <v>1221609</v>
      </c>
      <c r="O381" s="111">
        <v>40837467.440000005</v>
      </c>
      <c r="P381" s="112">
        <v>77890836.409999996</v>
      </c>
      <c r="Q381" s="109">
        <f t="shared" si="26"/>
        <v>0.52</v>
      </c>
      <c r="S381" s="109">
        <f t="shared" si="27"/>
        <v>44394941.109999999</v>
      </c>
      <c r="T381" s="109">
        <f t="shared" si="28"/>
        <v>14927212.689999999</v>
      </c>
      <c r="U381" s="109">
        <f t="shared" si="29"/>
        <v>59322153.799999997</v>
      </c>
    </row>
    <row r="382" spans="1:21" x14ac:dyDescent="0.6">
      <c r="A382" s="108">
        <f>COUNTA($B$4:B382)</f>
        <v>379</v>
      </c>
      <c r="B382" s="99" t="s">
        <v>451</v>
      </c>
      <c r="C382" s="99" t="s">
        <v>1346</v>
      </c>
      <c r="D382" s="110">
        <v>129670405.55</v>
      </c>
      <c r="E382" s="110">
        <v>57990412.850000001</v>
      </c>
      <c r="F382" s="110">
        <v>24541712.5</v>
      </c>
      <c r="G382" s="110">
        <v>4977073.8</v>
      </c>
      <c r="H382" s="110">
        <v>21009238.25</v>
      </c>
      <c r="I382" s="110">
        <v>213711929.52000001</v>
      </c>
      <c r="J382" s="110">
        <v>36220126.020000003</v>
      </c>
      <c r="K382" s="110">
        <v>30240825.43</v>
      </c>
      <c r="L382" s="110">
        <v>10602873.140000001</v>
      </c>
      <c r="M382" s="110">
        <v>68992314.629999995</v>
      </c>
      <c r="N382" s="110">
        <f t="shared" si="25"/>
        <v>79595187.769999996</v>
      </c>
      <c r="O382" s="111">
        <v>182287056.07999998</v>
      </c>
      <c r="P382" s="112">
        <v>631548187.41000009</v>
      </c>
      <c r="Q382" s="109">
        <f t="shared" si="26"/>
        <v>0.28000000000000003</v>
      </c>
      <c r="S382" s="109">
        <f t="shared" si="27"/>
        <v>238188842.95000002</v>
      </c>
      <c r="T382" s="109">
        <f t="shared" si="28"/>
        <v>359768068.74000001</v>
      </c>
      <c r="U382" s="109">
        <f t="shared" si="29"/>
        <v>597956911.69000006</v>
      </c>
    </row>
    <row r="383" spans="1:21" x14ac:dyDescent="0.6">
      <c r="A383" s="108">
        <f>COUNTA($B$4:B383)</f>
        <v>380</v>
      </c>
      <c r="B383" s="99" t="s">
        <v>452</v>
      </c>
      <c r="C383" s="99" t="s">
        <v>1347</v>
      </c>
      <c r="D383" s="110">
        <v>19658053.050000001</v>
      </c>
      <c r="E383" s="110">
        <v>4960854.8899999997</v>
      </c>
      <c r="F383" s="110">
        <v>2390131.36</v>
      </c>
      <c r="G383" s="110">
        <v>1910128.22</v>
      </c>
      <c r="H383" s="110">
        <v>25011753.5</v>
      </c>
      <c r="I383" s="110">
        <v>7188084.6399999997</v>
      </c>
      <c r="J383" s="110">
        <v>540055.34</v>
      </c>
      <c r="K383" s="110">
        <v>2471182.27</v>
      </c>
      <c r="L383" s="110">
        <v>294304.53999999998</v>
      </c>
      <c r="M383" s="110">
        <v>1108165.48</v>
      </c>
      <c r="N383" s="110">
        <f t="shared" si="25"/>
        <v>1402470.02</v>
      </c>
      <c r="O383" s="111">
        <v>18634255.810000002</v>
      </c>
      <c r="P383" s="112">
        <v>88786671.799999997</v>
      </c>
      <c r="Q383" s="109">
        <f t="shared" si="26"/>
        <v>0.2</v>
      </c>
      <c r="S383" s="109">
        <f t="shared" si="27"/>
        <v>53930921.019999996</v>
      </c>
      <c r="T383" s="109">
        <f t="shared" si="28"/>
        <v>11601792.27</v>
      </c>
      <c r="U383" s="109">
        <f t="shared" si="29"/>
        <v>65532713.289999992</v>
      </c>
    </row>
    <row r="384" spans="1:21" x14ac:dyDescent="0.6">
      <c r="A384" s="108">
        <f>COUNTA($B$4:B384)</f>
        <v>381</v>
      </c>
      <c r="B384" s="99" t="s">
        <v>453</v>
      </c>
      <c r="C384" s="99" t="s">
        <v>1348</v>
      </c>
      <c r="D384" s="110">
        <v>25556161.350000001</v>
      </c>
      <c r="E384" s="110">
        <v>4373843.5</v>
      </c>
      <c r="F384" s="110">
        <v>1542970.5</v>
      </c>
      <c r="G384" s="110">
        <v>2006065.4</v>
      </c>
      <c r="H384" s="110">
        <v>4875241.5</v>
      </c>
      <c r="I384" s="110">
        <v>5853495.1200000001</v>
      </c>
      <c r="J384" s="110">
        <v>351293.3</v>
      </c>
      <c r="K384" s="110">
        <v>337199.25</v>
      </c>
      <c r="L384" s="110">
        <v>316408.02</v>
      </c>
      <c r="M384" s="110">
        <v>532392.25</v>
      </c>
      <c r="N384" s="110">
        <f t="shared" si="25"/>
        <v>848800.27</v>
      </c>
      <c r="O384" s="111">
        <v>37801373.100000001</v>
      </c>
      <c r="P384" s="112">
        <v>82754991</v>
      </c>
      <c r="Q384" s="109">
        <f t="shared" si="26"/>
        <v>0.45</v>
      </c>
      <c r="S384" s="109">
        <f t="shared" si="27"/>
        <v>38354282.25</v>
      </c>
      <c r="T384" s="109">
        <f t="shared" si="28"/>
        <v>7390787.9399999995</v>
      </c>
      <c r="U384" s="109">
        <f t="shared" si="29"/>
        <v>45745070.189999998</v>
      </c>
    </row>
    <row r="385" spans="1:21" x14ac:dyDescent="0.6">
      <c r="A385" s="108">
        <f>COUNTA($B$4:B385)</f>
        <v>382</v>
      </c>
      <c r="B385" s="99" t="s">
        <v>454</v>
      </c>
      <c r="C385" s="99" t="s">
        <v>1349</v>
      </c>
      <c r="D385" s="110">
        <v>27010044.25</v>
      </c>
      <c r="E385" s="110">
        <v>3628729.3</v>
      </c>
      <c r="F385" s="110">
        <v>1679453.91</v>
      </c>
      <c r="G385" s="110">
        <v>1679613.11</v>
      </c>
      <c r="H385" s="110">
        <v>4463616.5</v>
      </c>
      <c r="I385" s="110">
        <v>9287887</v>
      </c>
      <c r="J385" s="110">
        <v>761688.7</v>
      </c>
      <c r="K385" s="110">
        <v>500210.67</v>
      </c>
      <c r="L385" s="110">
        <v>304079.75</v>
      </c>
      <c r="M385" s="110">
        <v>1299013</v>
      </c>
      <c r="N385" s="110">
        <f t="shared" si="25"/>
        <v>1603092.75</v>
      </c>
      <c r="O385" s="111">
        <v>34064254.840000004</v>
      </c>
      <c r="P385" s="112">
        <v>74895109.870000005</v>
      </c>
      <c r="Q385" s="109">
        <f t="shared" si="26"/>
        <v>0.45</v>
      </c>
      <c r="S385" s="109">
        <f t="shared" si="27"/>
        <v>38461457.07</v>
      </c>
      <c r="T385" s="109">
        <f t="shared" si="28"/>
        <v>12152879.119999999</v>
      </c>
      <c r="U385" s="109">
        <f t="shared" si="29"/>
        <v>50614336.189999998</v>
      </c>
    </row>
    <row r="386" spans="1:21" x14ac:dyDescent="0.6">
      <c r="A386" s="108">
        <f>COUNTA($B$4:B386)</f>
        <v>383</v>
      </c>
      <c r="B386" s="99" t="s">
        <v>455</v>
      </c>
      <c r="C386" s="99" t="s">
        <v>1350</v>
      </c>
      <c r="D386" s="110">
        <v>17052239.43</v>
      </c>
      <c r="E386" s="110">
        <v>9701631.5099999998</v>
      </c>
      <c r="F386" s="110">
        <v>1365477.33</v>
      </c>
      <c r="G386" s="110">
        <v>1443431</v>
      </c>
      <c r="H386" s="110">
        <v>3894273</v>
      </c>
      <c r="I386" s="110">
        <v>5045820</v>
      </c>
      <c r="J386" s="110">
        <v>803599.14</v>
      </c>
      <c r="K386" s="110">
        <v>382131.23</v>
      </c>
      <c r="L386" s="110">
        <v>111984.66</v>
      </c>
      <c r="M386" s="110">
        <v>366790</v>
      </c>
      <c r="N386" s="110">
        <f t="shared" si="25"/>
        <v>478774.66000000003</v>
      </c>
      <c r="O386" s="111">
        <v>17584548.879999999</v>
      </c>
      <c r="P386" s="112">
        <v>64344259.929999992</v>
      </c>
      <c r="Q386" s="109">
        <f t="shared" si="26"/>
        <v>0.27</v>
      </c>
      <c r="S386" s="109">
        <f t="shared" si="27"/>
        <v>33457052.269999996</v>
      </c>
      <c r="T386" s="109">
        <f t="shared" si="28"/>
        <v>6710325.0299999993</v>
      </c>
      <c r="U386" s="109">
        <f t="shared" si="29"/>
        <v>40167377.299999997</v>
      </c>
    </row>
    <row r="387" spans="1:21" x14ac:dyDescent="0.6">
      <c r="A387" s="108">
        <f>COUNTA($B$4:B387)</f>
        <v>384</v>
      </c>
      <c r="B387" s="99" t="s">
        <v>456</v>
      </c>
      <c r="C387" s="99" t="s">
        <v>1351</v>
      </c>
      <c r="D387" s="110">
        <v>2570111.75</v>
      </c>
      <c r="E387" s="110">
        <v>610129.54</v>
      </c>
      <c r="F387" s="110">
        <v>960340.01</v>
      </c>
      <c r="G387" s="110">
        <v>245907</v>
      </c>
      <c r="H387" s="110">
        <v>1985502.93</v>
      </c>
      <c r="I387" s="110">
        <v>197324.44</v>
      </c>
      <c r="J387" s="110">
        <v>2024.42</v>
      </c>
      <c r="K387" s="110">
        <v>69774.7</v>
      </c>
      <c r="L387" s="110">
        <v>5346</v>
      </c>
      <c r="M387" s="110">
        <v>10525</v>
      </c>
      <c r="N387" s="110">
        <f t="shared" si="25"/>
        <v>15871</v>
      </c>
      <c r="O387" s="111">
        <v>11934039.43</v>
      </c>
      <c r="P387" s="112">
        <v>24763877.210000001</v>
      </c>
      <c r="Q387" s="109">
        <f t="shared" si="26"/>
        <v>0.48</v>
      </c>
      <c r="S387" s="109">
        <f t="shared" si="27"/>
        <v>6371991.2299999995</v>
      </c>
      <c r="T387" s="109">
        <f t="shared" si="28"/>
        <v>284994.56</v>
      </c>
      <c r="U387" s="109">
        <f t="shared" si="29"/>
        <v>6656985.7899999991</v>
      </c>
    </row>
    <row r="388" spans="1:21" x14ac:dyDescent="0.6">
      <c r="A388" s="108">
        <f>COUNTA($B$4:B388)</f>
        <v>385</v>
      </c>
      <c r="B388" s="99" t="s">
        <v>457</v>
      </c>
      <c r="C388" s="99" t="s">
        <v>1352</v>
      </c>
      <c r="D388" s="110">
        <v>7142038.25</v>
      </c>
      <c r="E388" s="110">
        <v>1164986.98</v>
      </c>
      <c r="F388" s="110">
        <v>2339533.37</v>
      </c>
      <c r="G388" s="110">
        <v>664116.49</v>
      </c>
      <c r="H388" s="110">
        <v>2745574.3</v>
      </c>
      <c r="I388" s="110">
        <v>2980494.75</v>
      </c>
      <c r="J388" s="110">
        <v>150204.96</v>
      </c>
      <c r="K388" s="110">
        <v>965870.16</v>
      </c>
      <c r="L388" s="110">
        <v>161124</v>
      </c>
      <c r="M388" s="110">
        <v>1009457.23</v>
      </c>
      <c r="N388" s="110">
        <f t="shared" si="25"/>
        <v>1170581.23</v>
      </c>
      <c r="O388" s="111">
        <v>17320155.949999999</v>
      </c>
      <c r="P388" s="112">
        <v>37053546.079999998</v>
      </c>
      <c r="Q388" s="109">
        <f t="shared" si="26"/>
        <v>0.46</v>
      </c>
      <c r="S388" s="109">
        <f t="shared" si="27"/>
        <v>14056249.390000001</v>
      </c>
      <c r="T388" s="109">
        <f t="shared" si="28"/>
        <v>5267151.0999999996</v>
      </c>
      <c r="U388" s="109">
        <f t="shared" si="29"/>
        <v>19323400.490000002</v>
      </c>
    </row>
    <row r="389" spans="1:21" x14ac:dyDescent="0.6">
      <c r="A389" s="108">
        <f>COUNTA($B$4:B389)</f>
        <v>386</v>
      </c>
      <c r="B389" s="99" t="s">
        <v>458</v>
      </c>
      <c r="C389" s="99" t="s">
        <v>1353</v>
      </c>
      <c r="D389" s="110">
        <v>220994408.03</v>
      </c>
      <c r="E389" s="110">
        <v>152978114.65000001</v>
      </c>
      <c r="F389" s="110">
        <v>99562694.099999994</v>
      </c>
      <c r="G389" s="110">
        <v>603427.15</v>
      </c>
      <c r="H389" s="110">
        <v>39955239.18</v>
      </c>
      <c r="I389" s="110">
        <v>602174713.74000001</v>
      </c>
      <c r="J389" s="110">
        <v>101640319.92</v>
      </c>
      <c r="K389" s="110">
        <v>89205309.530000001</v>
      </c>
      <c r="L389" s="110">
        <v>4096118.09</v>
      </c>
      <c r="M389" s="110">
        <v>85462476.629999995</v>
      </c>
      <c r="N389" s="110">
        <f t="shared" ref="N389:N452" si="30">SUM(L389:M389)</f>
        <v>89558594.719999999</v>
      </c>
      <c r="O389" s="111">
        <v>272674965.10000002</v>
      </c>
      <c r="P389" s="112">
        <v>1291769625.6999998</v>
      </c>
      <c r="Q389" s="109">
        <f t="shared" ref="Q389:Q452" si="31">TRUNC(O389/P389,2)</f>
        <v>0.21</v>
      </c>
      <c r="S389" s="109">
        <f t="shared" ref="S389:S452" si="32">SUM(D389:H389)</f>
        <v>514093883.10999995</v>
      </c>
      <c r="T389" s="109">
        <f t="shared" ref="T389:T452" si="33">SUM(I389:M389)</f>
        <v>882578937.90999997</v>
      </c>
      <c r="U389" s="109">
        <f t="shared" ref="U389:U452" si="34">SUM(S389:T389)</f>
        <v>1396672821.02</v>
      </c>
    </row>
    <row r="390" spans="1:21" x14ac:dyDescent="0.6">
      <c r="A390" s="108">
        <f>COUNTA($B$4:B390)</f>
        <v>387</v>
      </c>
      <c r="B390" s="99" t="s">
        <v>459</v>
      </c>
      <c r="C390" s="99" t="s">
        <v>1354</v>
      </c>
      <c r="D390" s="110">
        <v>109717067.19</v>
      </c>
      <c r="E390" s="110">
        <v>17498221.07</v>
      </c>
      <c r="F390" s="110">
        <v>37244405.920000002</v>
      </c>
      <c r="G390" s="110">
        <v>508907.46</v>
      </c>
      <c r="H390" s="110">
        <v>37679944.480000004</v>
      </c>
      <c r="I390" s="110">
        <v>146108008.99000001</v>
      </c>
      <c r="J390" s="110">
        <v>12162685</v>
      </c>
      <c r="K390" s="110">
        <v>27957602.329999998</v>
      </c>
      <c r="L390" s="110">
        <v>1675212.87</v>
      </c>
      <c r="M390" s="110">
        <v>7020655.25</v>
      </c>
      <c r="N390" s="110">
        <f t="shared" si="30"/>
        <v>8695868.120000001</v>
      </c>
      <c r="O390" s="111">
        <v>150311183.03</v>
      </c>
      <c r="P390" s="112">
        <v>443540225.74000001</v>
      </c>
      <c r="Q390" s="109">
        <f t="shared" si="31"/>
        <v>0.33</v>
      </c>
      <c r="S390" s="109">
        <f t="shared" si="32"/>
        <v>202648546.12</v>
      </c>
      <c r="T390" s="109">
        <f t="shared" si="33"/>
        <v>194924164.44</v>
      </c>
      <c r="U390" s="109">
        <f t="shared" si="34"/>
        <v>397572710.56</v>
      </c>
    </row>
    <row r="391" spans="1:21" x14ac:dyDescent="0.6">
      <c r="A391" s="108">
        <f>COUNTA($B$4:B391)</f>
        <v>388</v>
      </c>
      <c r="B391" s="99" t="s">
        <v>460</v>
      </c>
      <c r="C391" s="99" t="s">
        <v>1355</v>
      </c>
      <c r="D391" s="110">
        <v>40879562.009999998</v>
      </c>
      <c r="E391" s="110">
        <v>4135074.94</v>
      </c>
      <c r="F391" s="110">
        <v>4789315.3</v>
      </c>
      <c r="G391" s="110">
        <v>172126.87</v>
      </c>
      <c r="H391" s="110">
        <v>8983365.129999999</v>
      </c>
      <c r="I391" s="110">
        <v>10247177.859999999</v>
      </c>
      <c r="J391" s="110">
        <v>910989</v>
      </c>
      <c r="K391" s="110">
        <v>3647176.91</v>
      </c>
      <c r="L391" s="110">
        <v>25814</v>
      </c>
      <c r="M391" s="110">
        <v>1097378</v>
      </c>
      <c r="N391" s="110">
        <f t="shared" si="30"/>
        <v>1123192</v>
      </c>
      <c r="O391" s="111">
        <v>49087623.129999995</v>
      </c>
      <c r="P391" s="112">
        <v>110371580.82999998</v>
      </c>
      <c r="Q391" s="109">
        <f t="shared" si="31"/>
        <v>0.44</v>
      </c>
      <c r="S391" s="109">
        <f t="shared" si="32"/>
        <v>58959444.249999985</v>
      </c>
      <c r="T391" s="109">
        <f t="shared" si="33"/>
        <v>15928535.77</v>
      </c>
      <c r="U391" s="109">
        <f t="shared" si="34"/>
        <v>74887980.019999981</v>
      </c>
    </row>
    <row r="392" spans="1:21" x14ac:dyDescent="0.6">
      <c r="A392" s="108">
        <f>COUNTA($B$4:B392)</f>
        <v>389</v>
      </c>
      <c r="B392" s="99" t="s">
        <v>461</v>
      </c>
      <c r="C392" s="99" t="s">
        <v>1356</v>
      </c>
      <c r="D392" s="110">
        <v>29304987</v>
      </c>
      <c r="E392" s="110">
        <v>2535212</v>
      </c>
      <c r="F392" s="110">
        <v>3565386</v>
      </c>
      <c r="G392" s="110">
        <v>110238</v>
      </c>
      <c r="H392" s="110">
        <v>2265648</v>
      </c>
      <c r="I392" s="110">
        <v>7936139.6699999999</v>
      </c>
      <c r="J392" s="110">
        <v>723551</v>
      </c>
      <c r="K392" s="110">
        <v>635150</v>
      </c>
      <c r="L392" s="110">
        <v>10323</v>
      </c>
      <c r="M392" s="110">
        <v>455367</v>
      </c>
      <c r="N392" s="110">
        <f t="shared" si="30"/>
        <v>465690</v>
      </c>
      <c r="O392" s="111">
        <v>30777458.720000003</v>
      </c>
      <c r="P392" s="112">
        <v>66931579.840000004</v>
      </c>
      <c r="Q392" s="109">
        <f t="shared" si="31"/>
        <v>0.45</v>
      </c>
      <c r="S392" s="109">
        <f t="shared" si="32"/>
        <v>37781471</v>
      </c>
      <c r="T392" s="109">
        <f t="shared" si="33"/>
        <v>9760530.6699999999</v>
      </c>
      <c r="U392" s="109">
        <f t="shared" si="34"/>
        <v>47542001.670000002</v>
      </c>
    </row>
    <row r="393" spans="1:21" x14ac:dyDescent="0.6">
      <c r="A393" s="108">
        <f>COUNTA($B$4:B393)</f>
        <v>390</v>
      </c>
      <c r="B393" s="99" t="s">
        <v>462</v>
      </c>
      <c r="C393" s="99" t="s">
        <v>1357</v>
      </c>
      <c r="D393" s="110">
        <v>31982223</v>
      </c>
      <c r="E393" s="110">
        <v>3560709</v>
      </c>
      <c r="F393" s="110">
        <v>3197290.34</v>
      </c>
      <c r="G393" s="110">
        <v>352126.5</v>
      </c>
      <c r="H393" s="110">
        <v>4013387.37</v>
      </c>
      <c r="I393" s="110">
        <v>4068182</v>
      </c>
      <c r="J393" s="110">
        <v>381579</v>
      </c>
      <c r="K393" s="110">
        <v>338406</v>
      </c>
      <c r="L393" s="110">
        <v>26900</v>
      </c>
      <c r="M393" s="110">
        <v>80176</v>
      </c>
      <c r="N393" s="110">
        <f t="shared" si="30"/>
        <v>107076</v>
      </c>
      <c r="O393" s="111">
        <v>29618117.829999998</v>
      </c>
      <c r="P393" s="112">
        <v>77121599.370000005</v>
      </c>
      <c r="Q393" s="109">
        <f t="shared" si="31"/>
        <v>0.38</v>
      </c>
      <c r="S393" s="109">
        <f t="shared" si="32"/>
        <v>43105736.210000001</v>
      </c>
      <c r="T393" s="109">
        <f t="shared" si="33"/>
        <v>4895243</v>
      </c>
      <c r="U393" s="109">
        <f t="shared" si="34"/>
        <v>48000979.210000001</v>
      </c>
    </row>
    <row r="394" spans="1:21" x14ac:dyDescent="0.6">
      <c r="A394" s="108">
        <f>COUNTA($B$4:B394)</f>
        <v>391</v>
      </c>
      <c r="B394" s="99" t="s">
        <v>463</v>
      </c>
      <c r="C394" s="99" t="s">
        <v>1358</v>
      </c>
      <c r="D394" s="110">
        <v>39721403.780000001</v>
      </c>
      <c r="E394" s="110">
        <v>3292474.42</v>
      </c>
      <c r="F394" s="110">
        <v>7260903.9400000004</v>
      </c>
      <c r="G394" s="110">
        <v>77450</v>
      </c>
      <c r="H394" s="110">
        <v>4424464.25</v>
      </c>
      <c r="I394" s="110">
        <v>10394116.25</v>
      </c>
      <c r="J394" s="110">
        <v>519766</v>
      </c>
      <c r="K394" s="110">
        <v>950935</v>
      </c>
      <c r="L394" s="110">
        <v>25039.5</v>
      </c>
      <c r="M394" s="110">
        <v>612442</v>
      </c>
      <c r="N394" s="110">
        <f t="shared" si="30"/>
        <v>637481.5</v>
      </c>
      <c r="O394" s="111">
        <v>45030472.82</v>
      </c>
      <c r="P394" s="112">
        <v>114931544.79999998</v>
      </c>
      <c r="Q394" s="109">
        <f t="shared" si="31"/>
        <v>0.39</v>
      </c>
      <c r="S394" s="109">
        <f t="shared" si="32"/>
        <v>54776696.390000001</v>
      </c>
      <c r="T394" s="109">
        <f t="shared" si="33"/>
        <v>12502298.75</v>
      </c>
      <c r="U394" s="109">
        <f t="shared" si="34"/>
        <v>67278995.140000001</v>
      </c>
    </row>
    <row r="395" spans="1:21" x14ac:dyDescent="0.6">
      <c r="A395" s="108">
        <f>COUNTA($B$4:B395)</f>
        <v>392</v>
      </c>
      <c r="B395" s="99" t="s">
        <v>464</v>
      </c>
      <c r="C395" s="99" t="s">
        <v>1359</v>
      </c>
      <c r="D395" s="110">
        <v>15784733.720000001</v>
      </c>
      <c r="E395" s="110">
        <v>2820188.2</v>
      </c>
      <c r="F395" s="110">
        <v>2510277.8199999998</v>
      </c>
      <c r="G395" s="110">
        <v>34861</v>
      </c>
      <c r="H395" s="110">
        <v>2945468.81</v>
      </c>
      <c r="I395" s="110">
        <v>3545294.5</v>
      </c>
      <c r="J395" s="110">
        <v>480832.25</v>
      </c>
      <c r="K395" s="110">
        <v>312655.75</v>
      </c>
      <c r="L395" s="110">
        <v>6311</v>
      </c>
      <c r="M395" s="110">
        <v>235725.75</v>
      </c>
      <c r="N395" s="110">
        <f t="shared" si="30"/>
        <v>242036.75</v>
      </c>
      <c r="O395" s="111">
        <v>22475760.25</v>
      </c>
      <c r="P395" s="112">
        <v>58261191.259999998</v>
      </c>
      <c r="Q395" s="109">
        <f t="shared" si="31"/>
        <v>0.38</v>
      </c>
      <c r="S395" s="109">
        <f t="shared" si="32"/>
        <v>24095529.550000001</v>
      </c>
      <c r="T395" s="109">
        <f t="shared" si="33"/>
        <v>4580819.25</v>
      </c>
      <c r="U395" s="109">
        <f t="shared" si="34"/>
        <v>28676348.800000001</v>
      </c>
    </row>
    <row r="396" spans="1:21" x14ac:dyDescent="0.6">
      <c r="A396" s="108">
        <f>COUNTA($B$4:B396)</f>
        <v>393</v>
      </c>
      <c r="B396" s="99" t="s">
        <v>465</v>
      </c>
      <c r="C396" s="99" t="s">
        <v>1360</v>
      </c>
      <c r="D396" s="110">
        <v>374903750.17000002</v>
      </c>
      <c r="E396" s="110">
        <v>146560462.13</v>
      </c>
      <c r="F396" s="110">
        <v>240836893.59</v>
      </c>
      <c r="G396" s="110">
        <v>3532504.3</v>
      </c>
      <c r="H396" s="110">
        <v>143662497.34999999</v>
      </c>
      <c r="I396" s="110">
        <v>576066800.70000005</v>
      </c>
      <c r="J396" s="110">
        <v>90336652.290000007</v>
      </c>
      <c r="K396" s="110">
        <v>219379545.66</v>
      </c>
      <c r="L396" s="110">
        <v>18804798.370000001</v>
      </c>
      <c r="M396" s="110">
        <v>150246339.29000002</v>
      </c>
      <c r="N396" s="110">
        <f t="shared" si="30"/>
        <v>169051137.66000003</v>
      </c>
      <c r="O396" s="111">
        <v>324898836.68000007</v>
      </c>
      <c r="P396" s="112">
        <v>1791335748.74</v>
      </c>
      <c r="Q396" s="109">
        <f t="shared" si="31"/>
        <v>0.18</v>
      </c>
      <c r="S396" s="109">
        <f t="shared" si="32"/>
        <v>909496107.53999996</v>
      </c>
      <c r="T396" s="109">
        <f t="shared" si="33"/>
        <v>1054834136.3099999</v>
      </c>
      <c r="U396" s="109">
        <f t="shared" si="34"/>
        <v>1964330243.8499999</v>
      </c>
    </row>
    <row r="397" spans="1:21" x14ac:dyDescent="0.6">
      <c r="A397" s="108">
        <f>COUNTA($B$4:B397)</f>
        <v>394</v>
      </c>
      <c r="B397" s="99" t="s">
        <v>466</v>
      </c>
      <c r="C397" s="99" t="s">
        <v>2031</v>
      </c>
      <c r="D397" s="110">
        <v>70504836.299999997</v>
      </c>
      <c r="E397" s="110">
        <v>7295660.2400000002</v>
      </c>
      <c r="F397" s="110">
        <v>25331421.039999999</v>
      </c>
      <c r="G397" s="110">
        <v>2036361.7</v>
      </c>
      <c r="H397" s="110">
        <v>14790830.02</v>
      </c>
      <c r="I397" s="110">
        <v>101230276.45</v>
      </c>
      <c r="J397" s="110">
        <v>5229349.3</v>
      </c>
      <c r="K397" s="110">
        <v>19818222.039999999</v>
      </c>
      <c r="L397" s="110">
        <v>2366040.7200000002</v>
      </c>
      <c r="M397" s="110">
        <v>20315954.960000001</v>
      </c>
      <c r="N397" s="110">
        <f t="shared" si="30"/>
        <v>22681995.68</v>
      </c>
      <c r="O397" s="111">
        <v>84367066.640000001</v>
      </c>
      <c r="P397" s="112">
        <v>321346878.31999999</v>
      </c>
      <c r="Q397" s="109">
        <f t="shared" si="31"/>
        <v>0.26</v>
      </c>
      <c r="S397" s="109">
        <f t="shared" si="32"/>
        <v>119959109.29999998</v>
      </c>
      <c r="T397" s="109">
        <f t="shared" si="33"/>
        <v>148959843.47</v>
      </c>
      <c r="U397" s="109">
        <f t="shared" si="34"/>
        <v>268918952.76999998</v>
      </c>
    </row>
    <row r="398" spans="1:21" x14ac:dyDescent="0.6">
      <c r="A398" s="108">
        <f>COUNTA($B$4:B398)</f>
        <v>395</v>
      </c>
      <c r="B398" s="99" t="s">
        <v>467</v>
      </c>
      <c r="C398" s="99" t="s">
        <v>1361</v>
      </c>
      <c r="D398" s="110">
        <v>66361328.859999999</v>
      </c>
      <c r="E398" s="110">
        <v>3127672.68</v>
      </c>
      <c r="F398" s="110">
        <v>2934595.73</v>
      </c>
      <c r="G398" s="110">
        <v>547983.87</v>
      </c>
      <c r="H398" s="110">
        <v>8039534.4500000002</v>
      </c>
      <c r="I398" s="110">
        <v>32576037.879999999</v>
      </c>
      <c r="J398" s="110">
        <v>1012768.96</v>
      </c>
      <c r="K398" s="110">
        <v>2171151.77</v>
      </c>
      <c r="L398" s="110">
        <v>341441.9</v>
      </c>
      <c r="M398" s="110">
        <v>3191649.17</v>
      </c>
      <c r="N398" s="110">
        <f t="shared" si="30"/>
        <v>3533091.07</v>
      </c>
      <c r="O398" s="111">
        <v>55729719.339999996</v>
      </c>
      <c r="P398" s="112">
        <v>131667092.41999999</v>
      </c>
      <c r="Q398" s="109">
        <f t="shared" si="31"/>
        <v>0.42</v>
      </c>
      <c r="S398" s="109">
        <f t="shared" si="32"/>
        <v>81011115.590000018</v>
      </c>
      <c r="T398" s="109">
        <f t="shared" si="33"/>
        <v>39293049.68</v>
      </c>
      <c r="U398" s="109">
        <f t="shared" si="34"/>
        <v>120304165.27000001</v>
      </c>
    </row>
    <row r="399" spans="1:21" x14ac:dyDescent="0.6">
      <c r="A399" s="108">
        <f>COUNTA($B$4:B399)</f>
        <v>396</v>
      </c>
      <c r="B399" s="99" t="s">
        <v>468</v>
      </c>
      <c r="C399" s="99" t="s">
        <v>1362</v>
      </c>
      <c r="D399" s="110">
        <v>122609867.88</v>
      </c>
      <c r="E399" s="110">
        <v>26073483.329999998</v>
      </c>
      <c r="F399" s="110">
        <v>15489074.27</v>
      </c>
      <c r="G399" s="110">
        <v>1959144.55</v>
      </c>
      <c r="H399" s="110">
        <v>44015401.140000001</v>
      </c>
      <c r="I399" s="110">
        <v>179392906.30000001</v>
      </c>
      <c r="J399" s="110">
        <v>14363034.83</v>
      </c>
      <c r="K399" s="110">
        <v>23945789.670000002</v>
      </c>
      <c r="L399" s="110">
        <v>2886364.97</v>
      </c>
      <c r="M399" s="110">
        <v>33658210.68</v>
      </c>
      <c r="N399" s="110">
        <f t="shared" si="30"/>
        <v>36544575.649999999</v>
      </c>
      <c r="O399" s="111">
        <v>236675189.50999999</v>
      </c>
      <c r="P399" s="112">
        <v>521242727.57999998</v>
      </c>
      <c r="Q399" s="109">
        <f t="shared" si="31"/>
        <v>0.45</v>
      </c>
      <c r="S399" s="109">
        <f t="shared" si="32"/>
        <v>210146971.17000002</v>
      </c>
      <c r="T399" s="109">
        <f t="shared" si="33"/>
        <v>254246306.45000002</v>
      </c>
      <c r="U399" s="109">
        <f t="shared" si="34"/>
        <v>464393277.62</v>
      </c>
    </row>
    <row r="400" spans="1:21" x14ac:dyDescent="0.6">
      <c r="A400" s="108">
        <f>COUNTA($B$4:B400)</f>
        <v>397</v>
      </c>
      <c r="B400" s="99" t="s">
        <v>469</v>
      </c>
      <c r="C400" s="99" t="s">
        <v>1363</v>
      </c>
      <c r="D400" s="110">
        <v>39167305.25</v>
      </c>
      <c r="E400" s="110">
        <v>9378163</v>
      </c>
      <c r="F400" s="110">
        <v>6622561.5</v>
      </c>
      <c r="G400" s="110">
        <v>752505</v>
      </c>
      <c r="H400" s="110">
        <v>7078146.5300000003</v>
      </c>
      <c r="I400" s="110">
        <v>10574893</v>
      </c>
      <c r="J400" s="110">
        <v>1079029.23</v>
      </c>
      <c r="K400" s="110">
        <v>1055207</v>
      </c>
      <c r="L400" s="110">
        <v>244910.52</v>
      </c>
      <c r="M400" s="110">
        <v>1416035</v>
      </c>
      <c r="N400" s="110">
        <f t="shared" si="30"/>
        <v>1660945.52</v>
      </c>
      <c r="O400" s="111">
        <v>54732083.170000002</v>
      </c>
      <c r="P400" s="112">
        <v>120158848.87</v>
      </c>
      <c r="Q400" s="109">
        <f t="shared" si="31"/>
        <v>0.45</v>
      </c>
      <c r="S400" s="109">
        <f t="shared" si="32"/>
        <v>62998681.280000001</v>
      </c>
      <c r="T400" s="109">
        <f t="shared" si="33"/>
        <v>14370074.75</v>
      </c>
      <c r="U400" s="109">
        <f t="shared" si="34"/>
        <v>77368756.030000001</v>
      </c>
    </row>
    <row r="401" spans="1:21" x14ac:dyDescent="0.6">
      <c r="A401" s="108">
        <f>COUNTA($B$4:B401)</f>
        <v>398</v>
      </c>
      <c r="B401" s="99" t="s">
        <v>470</v>
      </c>
      <c r="C401" s="99" t="s">
        <v>1364</v>
      </c>
      <c r="D401" s="110">
        <v>45297401.780000001</v>
      </c>
      <c r="E401" s="110">
        <v>4668195.75</v>
      </c>
      <c r="F401" s="110">
        <v>5157575.0599999996</v>
      </c>
      <c r="G401" s="110">
        <v>861284.33</v>
      </c>
      <c r="H401" s="110">
        <v>9373574.75</v>
      </c>
      <c r="I401" s="110">
        <v>13009627.1</v>
      </c>
      <c r="J401" s="110">
        <v>941252.5</v>
      </c>
      <c r="K401" s="110">
        <v>909859.75</v>
      </c>
      <c r="L401" s="110">
        <v>327497.75</v>
      </c>
      <c r="M401" s="110">
        <v>1188031.58</v>
      </c>
      <c r="N401" s="110">
        <f t="shared" si="30"/>
        <v>1515529.33</v>
      </c>
      <c r="O401" s="111">
        <v>57274197.75</v>
      </c>
      <c r="P401" s="112">
        <v>130968232.27</v>
      </c>
      <c r="Q401" s="109">
        <f t="shared" si="31"/>
        <v>0.43</v>
      </c>
      <c r="S401" s="109">
        <f t="shared" si="32"/>
        <v>65358031.670000002</v>
      </c>
      <c r="T401" s="109">
        <f t="shared" si="33"/>
        <v>16376268.68</v>
      </c>
      <c r="U401" s="109">
        <f t="shared" si="34"/>
        <v>81734300.349999994</v>
      </c>
    </row>
    <row r="402" spans="1:21" x14ac:dyDescent="0.6">
      <c r="A402" s="108">
        <f>COUNTA($B$4:B402)</f>
        <v>399</v>
      </c>
      <c r="B402" s="99" t="s">
        <v>471</v>
      </c>
      <c r="C402" s="99" t="s">
        <v>1365</v>
      </c>
      <c r="D402" s="110">
        <v>50559522.729999997</v>
      </c>
      <c r="E402" s="110">
        <v>4523061.88</v>
      </c>
      <c r="F402" s="110">
        <v>26326796.899999999</v>
      </c>
      <c r="G402" s="110">
        <v>1817643.96</v>
      </c>
      <c r="H402" s="110">
        <v>15400901.92</v>
      </c>
      <c r="I402" s="110">
        <v>39459227.590000004</v>
      </c>
      <c r="J402" s="110">
        <v>1130651.1200000001</v>
      </c>
      <c r="K402" s="110">
        <v>5317082.54</v>
      </c>
      <c r="L402" s="110">
        <v>1378600.93</v>
      </c>
      <c r="M402" s="110">
        <v>8917108.4400000013</v>
      </c>
      <c r="N402" s="110">
        <f t="shared" si="30"/>
        <v>10295709.370000001</v>
      </c>
      <c r="O402" s="111">
        <v>83566220.379999995</v>
      </c>
      <c r="P402" s="112">
        <v>190267571.63</v>
      </c>
      <c r="Q402" s="109">
        <f t="shared" si="31"/>
        <v>0.43</v>
      </c>
      <c r="S402" s="109">
        <f t="shared" si="32"/>
        <v>98627927.389999986</v>
      </c>
      <c r="T402" s="109">
        <f t="shared" si="33"/>
        <v>56202670.620000005</v>
      </c>
      <c r="U402" s="109">
        <f t="shared" si="34"/>
        <v>154830598.00999999</v>
      </c>
    </row>
    <row r="403" spans="1:21" x14ac:dyDescent="0.6">
      <c r="A403" s="108">
        <f>COUNTA($B$4:B403)</f>
        <v>400</v>
      </c>
      <c r="B403" s="99" t="s">
        <v>472</v>
      </c>
      <c r="C403" s="99" t="s">
        <v>1366</v>
      </c>
      <c r="D403" s="110">
        <v>19890348</v>
      </c>
      <c r="E403" s="110">
        <v>2234306.35</v>
      </c>
      <c r="F403" s="110">
        <v>1685895.86</v>
      </c>
      <c r="G403" s="110">
        <v>360264.25</v>
      </c>
      <c r="H403" s="110">
        <v>8657278.4000000004</v>
      </c>
      <c r="I403" s="110">
        <v>6075274.3600000003</v>
      </c>
      <c r="J403" s="110">
        <v>468610.67</v>
      </c>
      <c r="K403" s="110">
        <v>407742.44</v>
      </c>
      <c r="L403" s="110">
        <v>43887.25</v>
      </c>
      <c r="M403" s="110">
        <v>4438798.96</v>
      </c>
      <c r="N403" s="110">
        <f t="shared" si="30"/>
        <v>4482686.21</v>
      </c>
      <c r="O403" s="111">
        <v>32176977.079999998</v>
      </c>
      <c r="P403" s="112">
        <v>70788043.799999997</v>
      </c>
      <c r="Q403" s="109">
        <f t="shared" si="31"/>
        <v>0.45</v>
      </c>
      <c r="S403" s="109">
        <f t="shared" si="32"/>
        <v>32828092.859999999</v>
      </c>
      <c r="T403" s="109">
        <f t="shared" si="33"/>
        <v>11434313.68</v>
      </c>
      <c r="U403" s="109">
        <f t="shared" si="34"/>
        <v>44262406.539999999</v>
      </c>
    </row>
    <row r="404" spans="1:21" x14ac:dyDescent="0.6">
      <c r="A404" s="108">
        <f>COUNTA($B$4:B404)</f>
        <v>401</v>
      </c>
      <c r="B404" s="99" t="s">
        <v>473</v>
      </c>
      <c r="C404" s="99" t="s">
        <v>1367</v>
      </c>
      <c r="D404" s="110">
        <v>26868848</v>
      </c>
      <c r="E404" s="110">
        <v>1290770</v>
      </c>
      <c r="F404" s="110">
        <v>6474976.5300000003</v>
      </c>
      <c r="G404" s="110">
        <v>619987.92000000004</v>
      </c>
      <c r="H404" s="110">
        <v>9668931.7699999996</v>
      </c>
      <c r="I404" s="110">
        <v>8113594.2999999998</v>
      </c>
      <c r="J404" s="110">
        <v>279794</v>
      </c>
      <c r="K404" s="110">
        <v>1984539.98</v>
      </c>
      <c r="L404" s="110">
        <v>146682</v>
      </c>
      <c r="M404" s="110">
        <v>359078</v>
      </c>
      <c r="N404" s="110">
        <f t="shared" si="30"/>
        <v>505760</v>
      </c>
      <c r="O404" s="111">
        <v>41283813.509999998</v>
      </c>
      <c r="P404" s="112">
        <v>77688350.799999997</v>
      </c>
      <c r="Q404" s="109">
        <f t="shared" si="31"/>
        <v>0.53</v>
      </c>
      <c r="S404" s="109">
        <f t="shared" si="32"/>
        <v>44923514.219999999</v>
      </c>
      <c r="T404" s="109">
        <f t="shared" si="33"/>
        <v>10883688.280000001</v>
      </c>
      <c r="U404" s="109">
        <f t="shared" si="34"/>
        <v>55807202.5</v>
      </c>
    </row>
    <row r="405" spans="1:21" x14ac:dyDescent="0.6">
      <c r="A405" s="108">
        <f>COUNTA($B$4:B405)</f>
        <v>402</v>
      </c>
      <c r="B405" s="99" t="s">
        <v>474</v>
      </c>
      <c r="C405" s="99" t="s">
        <v>2032</v>
      </c>
      <c r="D405" s="110">
        <v>566831891.89999998</v>
      </c>
      <c r="E405" s="110">
        <v>80386692.920000002</v>
      </c>
      <c r="F405" s="110">
        <v>41211373.380000003</v>
      </c>
      <c r="G405" s="110">
        <v>3055806.21</v>
      </c>
      <c r="H405" s="110">
        <v>147656300.28999999</v>
      </c>
      <c r="I405" s="110">
        <v>780837537.51999998</v>
      </c>
      <c r="J405" s="110">
        <v>55840034.719999999</v>
      </c>
      <c r="K405" s="110">
        <v>38159218.289999999</v>
      </c>
      <c r="L405" s="110">
        <v>3742330.62</v>
      </c>
      <c r="M405" s="110">
        <v>152801281.97</v>
      </c>
      <c r="N405" s="110">
        <f t="shared" si="30"/>
        <v>156543612.59</v>
      </c>
      <c r="O405" s="111">
        <v>684587716.84000003</v>
      </c>
      <c r="P405" s="112">
        <v>1546219448.3000002</v>
      </c>
      <c r="Q405" s="109">
        <f t="shared" si="31"/>
        <v>0.44</v>
      </c>
      <c r="S405" s="109">
        <f t="shared" si="32"/>
        <v>839142064.69999993</v>
      </c>
      <c r="T405" s="109">
        <f t="shared" si="33"/>
        <v>1031380403.12</v>
      </c>
      <c r="U405" s="109">
        <f t="shared" si="34"/>
        <v>1870522467.8199999</v>
      </c>
    </row>
    <row r="406" spans="1:21" x14ac:dyDescent="0.6">
      <c r="A406" s="108">
        <f>COUNTA($B$4:B406)</f>
        <v>403</v>
      </c>
      <c r="B406" s="99" t="s">
        <v>475</v>
      </c>
      <c r="C406" s="99" t="s">
        <v>1368</v>
      </c>
      <c r="D406" s="110">
        <v>95461147.400000006</v>
      </c>
      <c r="E406" s="110">
        <v>18596507.260000002</v>
      </c>
      <c r="F406" s="110">
        <v>11048785.369999999</v>
      </c>
      <c r="G406" s="110">
        <v>512098</v>
      </c>
      <c r="H406" s="110">
        <v>38372752.880000003</v>
      </c>
      <c r="I406" s="110">
        <v>81653232.349999994</v>
      </c>
      <c r="J406" s="110">
        <v>5842736.75</v>
      </c>
      <c r="K406" s="110">
        <v>6898289.3499999996</v>
      </c>
      <c r="L406" s="110">
        <v>943624.55</v>
      </c>
      <c r="M406" s="110">
        <v>24296101.199999999</v>
      </c>
      <c r="N406" s="110">
        <f t="shared" si="30"/>
        <v>25239725.75</v>
      </c>
      <c r="O406" s="111">
        <v>149624555.24000001</v>
      </c>
      <c r="P406" s="112">
        <v>340714406.38</v>
      </c>
      <c r="Q406" s="109">
        <f t="shared" si="31"/>
        <v>0.43</v>
      </c>
      <c r="S406" s="109">
        <f t="shared" si="32"/>
        <v>163991290.91000003</v>
      </c>
      <c r="T406" s="109">
        <f t="shared" si="33"/>
        <v>119633984.19999999</v>
      </c>
      <c r="U406" s="109">
        <f t="shared" si="34"/>
        <v>283625275.11000001</v>
      </c>
    </row>
    <row r="407" spans="1:21" x14ac:dyDescent="0.6">
      <c r="A407" s="108">
        <f>COUNTA($B$4:B407)</f>
        <v>404</v>
      </c>
      <c r="B407" s="99" t="s">
        <v>476</v>
      </c>
      <c r="C407" s="99" t="s">
        <v>1369</v>
      </c>
      <c r="D407" s="110">
        <v>147654645.16999999</v>
      </c>
      <c r="E407" s="110">
        <v>24115075.75</v>
      </c>
      <c r="F407" s="110">
        <v>10527195.43</v>
      </c>
      <c r="G407" s="110">
        <v>2382844.23</v>
      </c>
      <c r="H407" s="110">
        <v>27785174.84</v>
      </c>
      <c r="I407" s="110">
        <v>117220824.34999999</v>
      </c>
      <c r="J407" s="110">
        <v>20926126</v>
      </c>
      <c r="K407" s="110">
        <v>24184873.190000001</v>
      </c>
      <c r="L407" s="110">
        <v>8760544.0299999993</v>
      </c>
      <c r="M407" s="110">
        <v>48068741.630000003</v>
      </c>
      <c r="N407" s="110">
        <f t="shared" si="30"/>
        <v>56829285.660000004</v>
      </c>
      <c r="O407" s="111">
        <v>231062076.20999998</v>
      </c>
      <c r="P407" s="112">
        <v>524995312.06999999</v>
      </c>
      <c r="Q407" s="109">
        <f t="shared" si="31"/>
        <v>0.44</v>
      </c>
      <c r="S407" s="109">
        <f t="shared" si="32"/>
        <v>212464935.41999999</v>
      </c>
      <c r="T407" s="109">
        <f t="shared" si="33"/>
        <v>219161109.19999999</v>
      </c>
      <c r="U407" s="109">
        <f t="shared" si="34"/>
        <v>431626044.62</v>
      </c>
    </row>
    <row r="408" spans="1:21" x14ac:dyDescent="0.6">
      <c r="A408" s="108">
        <f>COUNTA($B$4:B408)</f>
        <v>405</v>
      </c>
      <c r="B408" s="99" t="s">
        <v>477</v>
      </c>
      <c r="C408" s="99" t="s">
        <v>1370</v>
      </c>
      <c r="D408" s="110">
        <v>63910982.280000001</v>
      </c>
      <c r="E408" s="110">
        <v>4768385</v>
      </c>
      <c r="F408" s="110">
        <v>640599</v>
      </c>
      <c r="G408" s="110">
        <v>471386</v>
      </c>
      <c r="H408" s="110">
        <v>22052449.140000001</v>
      </c>
      <c r="I408" s="110">
        <v>49281000.369999997</v>
      </c>
      <c r="J408" s="110">
        <v>2619016</v>
      </c>
      <c r="K408" s="110">
        <v>61406</v>
      </c>
      <c r="L408" s="110">
        <v>251822</v>
      </c>
      <c r="M408" s="110">
        <v>8408833.1799999997</v>
      </c>
      <c r="N408" s="110">
        <f t="shared" si="30"/>
        <v>8660655.1799999997</v>
      </c>
      <c r="O408" s="111">
        <v>92449606.410000011</v>
      </c>
      <c r="P408" s="112">
        <v>183299061.97000003</v>
      </c>
      <c r="Q408" s="109">
        <f t="shared" si="31"/>
        <v>0.5</v>
      </c>
      <c r="S408" s="109">
        <f t="shared" si="32"/>
        <v>91843801.420000002</v>
      </c>
      <c r="T408" s="109">
        <f t="shared" si="33"/>
        <v>60622077.549999997</v>
      </c>
      <c r="U408" s="109">
        <f t="shared" si="34"/>
        <v>152465878.97</v>
      </c>
    </row>
    <row r="409" spans="1:21" x14ac:dyDescent="0.6">
      <c r="A409" s="108">
        <f>COUNTA($B$4:B409)</f>
        <v>406</v>
      </c>
      <c r="B409" s="99" t="s">
        <v>478</v>
      </c>
      <c r="C409" s="99" t="s">
        <v>1371</v>
      </c>
      <c r="D409" s="110">
        <v>55103774.960000001</v>
      </c>
      <c r="E409" s="110">
        <v>3446637.49</v>
      </c>
      <c r="F409" s="110">
        <v>399568.25</v>
      </c>
      <c r="G409" s="110">
        <v>246413</v>
      </c>
      <c r="H409" s="110">
        <v>9218130.4100000001</v>
      </c>
      <c r="I409" s="110">
        <v>27325620.670000002</v>
      </c>
      <c r="J409" s="110">
        <v>2131927.69</v>
      </c>
      <c r="K409" s="110">
        <v>219286.45</v>
      </c>
      <c r="L409" s="110">
        <v>41732</v>
      </c>
      <c r="M409" s="110">
        <v>1167773.8999999999</v>
      </c>
      <c r="N409" s="110">
        <f t="shared" si="30"/>
        <v>1209505.8999999999</v>
      </c>
      <c r="O409" s="111">
        <v>57415134.159999996</v>
      </c>
      <c r="P409" s="112">
        <v>115771642.59999999</v>
      </c>
      <c r="Q409" s="109">
        <f t="shared" si="31"/>
        <v>0.49</v>
      </c>
      <c r="S409" s="109">
        <f t="shared" si="32"/>
        <v>68414524.109999999</v>
      </c>
      <c r="T409" s="109">
        <f t="shared" si="33"/>
        <v>30886340.710000001</v>
      </c>
      <c r="U409" s="109">
        <f t="shared" si="34"/>
        <v>99300864.819999993</v>
      </c>
    </row>
    <row r="410" spans="1:21" x14ac:dyDescent="0.6">
      <c r="A410" s="108">
        <f>COUNTA($B$4:B410)</f>
        <v>407</v>
      </c>
      <c r="B410" s="99" t="s">
        <v>479</v>
      </c>
      <c r="C410" s="99" t="s">
        <v>1372</v>
      </c>
      <c r="D410" s="110">
        <v>17196837.75</v>
      </c>
      <c r="E410" s="110">
        <v>855322.46</v>
      </c>
      <c r="F410" s="110">
        <v>39828.39</v>
      </c>
      <c r="G410" s="110">
        <v>0</v>
      </c>
      <c r="H410" s="110">
        <v>2325953.39</v>
      </c>
      <c r="I410" s="110">
        <v>8859795.3599999994</v>
      </c>
      <c r="J410" s="110">
        <v>95743.66</v>
      </c>
      <c r="K410" s="110">
        <v>7207</v>
      </c>
      <c r="L410" s="110">
        <v>0</v>
      </c>
      <c r="M410" s="110">
        <v>168951.07</v>
      </c>
      <c r="N410" s="110">
        <f t="shared" si="30"/>
        <v>168951.07</v>
      </c>
      <c r="O410" s="111">
        <v>40361864.619999997</v>
      </c>
      <c r="P410" s="112">
        <v>60824866.780000001</v>
      </c>
      <c r="Q410" s="109">
        <f t="shared" si="31"/>
        <v>0.66</v>
      </c>
      <c r="S410" s="109">
        <f t="shared" si="32"/>
        <v>20417941.990000002</v>
      </c>
      <c r="T410" s="109">
        <f t="shared" si="33"/>
        <v>9131697.0899999999</v>
      </c>
      <c r="U410" s="109">
        <f t="shared" si="34"/>
        <v>29549639.080000002</v>
      </c>
    </row>
    <row r="411" spans="1:21" x14ac:dyDescent="0.6">
      <c r="A411" s="108">
        <f>COUNTA($B$4:B411)</f>
        <v>408</v>
      </c>
      <c r="B411" s="99" t="s">
        <v>480</v>
      </c>
      <c r="C411" s="99" t="s">
        <v>1373</v>
      </c>
      <c r="D411" s="110">
        <v>236892731.28999999</v>
      </c>
      <c r="E411" s="110">
        <v>72010819.879999995</v>
      </c>
      <c r="F411" s="110">
        <v>51234518.810000002</v>
      </c>
      <c r="G411" s="110">
        <v>2730253</v>
      </c>
      <c r="H411" s="110">
        <v>20420923.93</v>
      </c>
      <c r="I411" s="110">
        <v>556311954.19000006</v>
      </c>
      <c r="J411" s="110">
        <v>47869592.369999997</v>
      </c>
      <c r="K411" s="110">
        <v>66055175.68</v>
      </c>
      <c r="L411" s="110">
        <v>5482765</v>
      </c>
      <c r="M411" s="110">
        <v>60455951.369999997</v>
      </c>
      <c r="N411" s="110">
        <f t="shared" si="30"/>
        <v>65938716.369999997</v>
      </c>
      <c r="O411" s="111">
        <v>312216705.88</v>
      </c>
      <c r="P411" s="112">
        <v>839995980.63999999</v>
      </c>
      <c r="Q411" s="109">
        <f t="shared" si="31"/>
        <v>0.37</v>
      </c>
      <c r="S411" s="109">
        <f t="shared" si="32"/>
        <v>383289246.90999997</v>
      </c>
      <c r="T411" s="109">
        <f t="shared" si="33"/>
        <v>736175438.61000001</v>
      </c>
      <c r="U411" s="109">
        <f t="shared" si="34"/>
        <v>1119464685.52</v>
      </c>
    </row>
    <row r="412" spans="1:21" x14ac:dyDescent="0.6">
      <c r="A412" s="108">
        <f>COUNTA($B$4:B412)</f>
        <v>409</v>
      </c>
      <c r="B412" s="99" t="s">
        <v>481</v>
      </c>
      <c r="C412" s="99" t="s">
        <v>1374</v>
      </c>
      <c r="D412" s="110">
        <v>33270897.850000001</v>
      </c>
      <c r="E412" s="110">
        <v>2318186.5699999998</v>
      </c>
      <c r="F412" s="110">
        <v>1157415.5</v>
      </c>
      <c r="G412" s="110">
        <v>558012</v>
      </c>
      <c r="H412" s="110">
        <v>2431164</v>
      </c>
      <c r="I412" s="110">
        <v>9954166.3000000007</v>
      </c>
      <c r="J412" s="110">
        <v>656428.14</v>
      </c>
      <c r="K412" s="110">
        <v>256177.5</v>
      </c>
      <c r="L412" s="110">
        <v>49123</v>
      </c>
      <c r="M412" s="110">
        <v>1037314.1</v>
      </c>
      <c r="N412" s="110">
        <f t="shared" si="30"/>
        <v>1086437.1000000001</v>
      </c>
      <c r="O412" s="111">
        <v>29102515.350000005</v>
      </c>
      <c r="P412" s="112">
        <v>66349909.800000012</v>
      </c>
      <c r="Q412" s="109">
        <f t="shared" si="31"/>
        <v>0.43</v>
      </c>
      <c r="S412" s="109">
        <f t="shared" si="32"/>
        <v>39735675.920000002</v>
      </c>
      <c r="T412" s="109">
        <f t="shared" si="33"/>
        <v>11953209.040000001</v>
      </c>
      <c r="U412" s="109">
        <f t="shared" si="34"/>
        <v>51688884.960000001</v>
      </c>
    </row>
    <row r="413" spans="1:21" x14ac:dyDescent="0.6">
      <c r="A413" s="108">
        <f>COUNTA($B$4:B413)</f>
        <v>410</v>
      </c>
      <c r="B413" s="99" t="s">
        <v>482</v>
      </c>
      <c r="C413" s="99" t="s">
        <v>1375</v>
      </c>
      <c r="D413" s="110">
        <v>34334528.130000003</v>
      </c>
      <c r="E413" s="110">
        <v>2909476.6</v>
      </c>
      <c r="F413" s="110">
        <v>958880.89</v>
      </c>
      <c r="G413" s="110">
        <v>319809</v>
      </c>
      <c r="H413" s="110">
        <v>2259270.09</v>
      </c>
      <c r="I413" s="110">
        <v>13927913.039999999</v>
      </c>
      <c r="J413" s="110">
        <v>1050065.8600000001</v>
      </c>
      <c r="K413" s="110">
        <v>488528.5</v>
      </c>
      <c r="L413" s="110">
        <v>5239</v>
      </c>
      <c r="M413" s="110">
        <v>1032658</v>
      </c>
      <c r="N413" s="110">
        <f t="shared" si="30"/>
        <v>1037897</v>
      </c>
      <c r="O413" s="111">
        <v>45089772.010000005</v>
      </c>
      <c r="P413" s="112">
        <v>89874391.63000001</v>
      </c>
      <c r="Q413" s="109">
        <f t="shared" si="31"/>
        <v>0.5</v>
      </c>
      <c r="S413" s="109">
        <f t="shared" si="32"/>
        <v>40781964.710000008</v>
      </c>
      <c r="T413" s="109">
        <f t="shared" si="33"/>
        <v>16504404.399999999</v>
      </c>
      <c r="U413" s="109">
        <f t="shared" si="34"/>
        <v>57286369.110000007</v>
      </c>
    </row>
    <row r="414" spans="1:21" x14ac:dyDescent="0.6">
      <c r="A414" s="108">
        <f>COUNTA($B$4:B414)</f>
        <v>411</v>
      </c>
      <c r="B414" s="99" t="s">
        <v>483</v>
      </c>
      <c r="C414" s="99" t="s">
        <v>1376</v>
      </c>
      <c r="D414" s="110">
        <v>61193054.909999996</v>
      </c>
      <c r="E414" s="110">
        <v>6843510.7400000002</v>
      </c>
      <c r="F414" s="110">
        <v>3192968.25</v>
      </c>
      <c r="G414" s="110">
        <v>727346.25</v>
      </c>
      <c r="H414" s="110">
        <v>6239591</v>
      </c>
      <c r="I414" s="110">
        <v>29794573.460000001</v>
      </c>
      <c r="J414" s="110">
        <v>1046599.76</v>
      </c>
      <c r="K414" s="110">
        <v>692253.5</v>
      </c>
      <c r="L414" s="110">
        <v>97835.75</v>
      </c>
      <c r="M414" s="110">
        <v>2170922.75</v>
      </c>
      <c r="N414" s="110">
        <f t="shared" si="30"/>
        <v>2268758.5</v>
      </c>
      <c r="O414" s="111">
        <v>66855412.640000001</v>
      </c>
      <c r="P414" s="112">
        <v>134240516.37</v>
      </c>
      <c r="Q414" s="109">
        <f t="shared" si="31"/>
        <v>0.49</v>
      </c>
      <c r="S414" s="109">
        <f t="shared" si="32"/>
        <v>78196471.149999991</v>
      </c>
      <c r="T414" s="109">
        <f t="shared" si="33"/>
        <v>33802185.219999999</v>
      </c>
      <c r="U414" s="109">
        <f t="shared" si="34"/>
        <v>111998656.36999999</v>
      </c>
    </row>
    <row r="415" spans="1:21" x14ac:dyDescent="0.6">
      <c r="A415" s="108">
        <f>COUNTA($B$4:B415)</f>
        <v>412</v>
      </c>
      <c r="B415" s="99" t="s">
        <v>484</v>
      </c>
      <c r="C415" s="99" t="s">
        <v>1377</v>
      </c>
      <c r="D415" s="110">
        <v>74755269.060000002</v>
      </c>
      <c r="E415" s="110">
        <v>10063609.529999999</v>
      </c>
      <c r="F415" s="110">
        <v>6429857.4800000004</v>
      </c>
      <c r="G415" s="110">
        <v>2726586.08</v>
      </c>
      <c r="H415" s="110">
        <v>8680950.9499999993</v>
      </c>
      <c r="I415" s="110">
        <v>26280507.66</v>
      </c>
      <c r="J415" s="110">
        <v>4029513.76</v>
      </c>
      <c r="K415" s="110">
        <v>1460431.3</v>
      </c>
      <c r="L415" s="110">
        <v>1116549.5</v>
      </c>
      <c r="M415" s="110">
        <v>2980120.82</v>
      </c>
      <c r="N415" s="110">
        <f t="shared" si="30"/>
        <v>4096670.32</v>
      </c>
      <c r="O415" s="111">
        <v>69950921</v>
      </c>
      <c r="P415" s="112">
        <v>151013853.52000001</v>
      </c>
      <c r="Q415" s="109">
        <f t="shared" si="31"/>
        <v>0.46</v>
      </c>
      <c r="S415" s="109">
        <f t="shared" si="32"/>
        <v>102656273.10000001</v>
      </c>
      <c r="T415" s="109">
        <f t="shared" si="33"/>
        <v>35867123.039999999</v>
      </c>
      <c r="U415" s="109">
        <f t="shared" si="34"/>
        <v>138523396.14000002</v>
      </c>
    </row>
    <row r="416" spans="1:21" x14ac:dyDescent="0.6">
      <c r="A416" s="108">
        <f>COUNTA($B$4:B416)</f>
        <v>413</v>
      </c>
      <c r="B416" s="99" t="s">
        <v>485</v>
      </c>
      <c r="C416" s="99" t="s">
        <v>1378</v>
      </c>
      <c r="D416" s="110">
        <v>112221089.04000001</v>
      </c>
      <c r="E416" s="110">
        <v>32261116.02</v>
      </c>
      <c r="F416" s="110">
        <v>11289820.640000001</v>
      </c>
      <c r="G416" s="110">
        <v>1375097.63</v>
      </c>
      <c r="H416" s="110">
        <v>19503812.300000001</v>
      </c>
      <c r="I416" s="110">
        <v>159861623.22</v>
      </c>
      <c r="J416" s="110">
        <v>20763762.120000001</v>
      </c>
      <c r="K416" s="110">
        <v>9470043.1500000004</v>
      </c>
      <c r="L416" s="110">
        <v>673754.08</v>
      </c>
      <c r="M416" s="110">
        <v>30114487.84</v>
      </c>
      <c r="N416" s="110">
        <f t="shared" si="30"/>
        <v>30788241.919999998</v>
      </c>
      <c r="O416" s="111">
        <v>136121762.03999999</v>
      </c>
      <c r="P416" s="112">
        <v>363633255.35000002</v>
      </c>
      <c r="Q416" s="109">
        <f t="shared" si="31"/>
        <v>0.37</v>
      </c>
      <c r="S416" s="109">
        <f t="shared" si="32"/>
        <v>176650935.63</v>
      </c>
      <c r="T416" s="109">
        <f t="shared" si="33"/>
        <v>220883670.41000003</v>
      </c>
      <c r="U416" s="109">
        <f t="shared" si="34"/>
        <v>397534606.04000002</v>
      </c>
    </row>
    <row r="417" spans="1:21" x14ac:dyDescent="0.6">
      <c r="A417" s="108">
        <f>COUNTA($B$4:B417)</f>
        <v>414</v>
      </c>
      <c r="B417" s="99" t="s">
        <v>486</v>
      </c>
      <c r="C417" s="99" t="s">
        <v>1379</v>
      </c>
      <c r="D417" s="110">
        <v>37623948.200000003</v>
      </c>
      <c r="E417" s="110">
        <v>2691491.33</v>
      </c>
      <c r="F417" s="110">
        <v>1458341.35</v>
      </c>
      <c r="G417" s="110">
        <v>737464.35</v>
      </c>
      <c r="H417" s="110">
        <v>3443445.99</v>
      </c>
      <c r="I417" s="110">
        <v>7171103.4199999999</v>
      </c>
      <c r="J417" s="110">
        <v>943215.48</v>
      </c>
      <c r="K417" s="110">
        <v>283820.39</v>
      </c>
      <c r="L417" s="110">
        <v>131382</v>
      </c>
      <c r="M417" s="110">
        <v>512532</v>
      </c>
      <c r="N417" s="110">
        <f t="shared" si="30"/>
        <v>643914</v>
      </c>
      <c r="O417" s="111">
        <v>41093779.000000007</v>
      </c>
      <c r="P417" s="112">
        <v>82209105.49000001</v>
      </c>
      <c r="Q417" s="109">
        <f t="shared" si="31"/>
        <v>0.49</v>
      </c>
      <c r="S417" s="109">
        <f t="shared" si="32"/>
        <v>45954691.220000006</v>
      </c>
      <c r="T417" s="109">
        <f t="shared" si="33"/>
        <v>9042053.290000001</v>
      </c>
      <c r="U417" s="109">
        <f t="shared" si="34"/>
        <v>54996744.510000005</v>
      </c>
    </row>
    <row r="418" spans="1:21" x14ac:dyDescent="0.6">
      <c r="A418" s="108">
        <f>COUNTA($B$4:B418)</f>
        <v>415</v>
      </c>
      <c r="B418" s="99" t="s">
        <v>487</v>
      </c>
      <c r="C418" s="99" t="s">
        <v>1380</v>
      </c>
      <c r="D418" s="110">
        <v>24355834.25</v>
      </c>
      <c r="E418" s="110">
        <v>1364062.4</v>
      </c>
      <c r="F418" s="110">
        <v>1092558.5</v>
      </c>
      <c r="G418" s="110">
        <v>302411</v>
      </c>
      <c r="H418" s="110">
        <v>2013861</v>
      </c>
      <c r="I418" s="110">
        <v>6054540.4900000002</v>
      </c>
      <c r="J418" s="110">
        <v>287535.7</v>
      </c>
      <c r="K418" s="110">
        <v>84338.5</v>
      </c>
      <c r="L418" s="110">
        <v>21002</v>
      </c>
      <c r="M418" s="110">
        <v>492434</v>
      </c>
      <c r="N418" s="110">
        <f t="shared" si="30"/>
        <v>513436</v>
      </c>
      <c r="O418" s="111">
        <v>29890119.720000003</v>
      </c>
      <c r="P418" s="112">
        <v>48218845.180000007</v>
      </c>
      <c r="Q418" s="109">
        <f t="shared" si="31"/>
        <v>0.61</v>
      </c>
      <c r="S418" s="109">
        <f t="shared" si="32"/>
        <v>29128727.149999999</v>
      </c>
      <c r="T418" s="109">
        <f t="shared" si="33"/>
        <v>6939850.6900000004</v>
      </c>
      <c r="U418" s="109">
        <f t="shared" si="34"/>
        <v>36068577.839999996</v>
      </c>
    </row>
    <row r="419" spans="1:21" x14ac:dyDescent="0.6">
      <c r="A419" s="108">
        <f>COUNTA($B$4:B419)</f>
        <v>416</v>
      </c>
      <c r="B419" s="99" t="s">
        <v>488</v>
      </c>
      <c r="C419" s="99" t="s">
        <v>1381</v>
      </c>
      <c r="D419" s="110">
        <v>25692889.010000002</v>
      </c>
      <c r="E419" s="110">
        <v>2719512.25</v>
      </c>
      <c r="F419" s="110">
        <v>992995.25</v>
      </c>
      <c r="G419" s="110">
        <v>501174</v>
      </c>
      <c r="H419" s="110">
        <v>1905677.25</v>
      </c>
      <c r="I419" s="110">
        <v>10013817.26</v>
      </c>
      <c r="J419" s="110">
        <v>784164.6</v>
      </c>
      <c r="K419" s="110">
        <v>577360.75</v>
      </c>
      <c r="L419" s="110">
        <v>41440</v>
      </c>
      <c r="M419" s="110">
        <v>3877210.77</v>
      </c>
      <c r="N419" s="110">
        <f t="shared" si="30"/>
        <v>3918650.77</v>
      </c>
      <c r="O419" s="111">
        <v>34953586.07</v>
      </c>
      <c r="P419" s="112">
        <v>61362078.390000001</v>
      </c>
      <c r="Q419" s="109">
        <f t="shared" si="31"/>
        <v>0.56000000000000005</v>
      </c>
      <c r="S419" s="109">
        <f t="shared" si="32"/>
        <v>31812247.760000002</v>
      </c>
      <c r="T419" s="109">
        <f t="shared" si="33"/>
        <v>15293993.379999999</v>
      </c>
      <c r="U419" s="109">
        <f t="shared" si="34"/>
        <v>47106241.140000001</v>
      </c>
    </row>
    <row r="420" spans="1:21" x14ac:dyDescent="0.6">
      <c r="A420" s="108">
        <f>COUNTA($B$4:B420)</f>
        <v>417</v>
      </c>
      <c r="B420" s="99" t="s">
        <v>489</v>
      </c>
      <c r="C420" s="99" t="s">
        <v>1382</v>
      </c>
      <c r="D420" s="110">
        <v>254471225.65000001</v>
      </c>
      <c r="E420" s="110">
        <v>91049463.689999998</v>
      </c>
      <c r="F420" s="110">
        <v>30849584.379999999</v>
      </c>
      <c r="G420" s="110">
        <v>148188.75</v>
      </c>
      <c r="H420" s="110">
        <v>12611226.289999999</v>
      </c>
      <c r="I420" s="110">
        <v>585609613.5</v>
      </c>
      <c r="J420" s="110">
        <v>110067219.81999999</v>
      </c>
      <c r="K420" s="110">
        <v>47850789.310000002</v>
      </c>
      <c r="L420" s="110">
        <v>113605.75</v>
      </c>
      <c r="M420" s="110">
        <v>62180053.890000001</v>
      </c>
      <c r="N420" s="110">
        <f t="shared" si="30"/>
        <v>62293659.640000001</v>
      </c>
      <c r="O420" s="111">
        <v>351503834.37</v>
      </c>
      <c r="P420" s="112">
        <v>1087819204.96</v>
      </c>
      <c r="Q420" s="109">
        <f t="shared" si="31"/>
        <v>0.32</v>
      </c>
      <c r="S420" s="109">
        <f t="shared" si="32"/>
        <v>389129688.76000005</v>
      </c>
      <c r="T420" s="109">
        <f t="shared" si="33"/>
        <v>805821282.26999986</v>
      </c>
      <c r="U420" s="109">
        <f t="shared" si="34"/>
        <v>1194950971.03</v>
      </c>
    </row>
    <row r="421" spans="1:21" x14ac:dyDescent="0.6">
      <c r="A421" s="108">
        <f>COUNTA($B$4:B421)</f>
        <v>418</v>
      </c>
      <c r="B421" s="99" t="s">
        <v>490</v>
      </c>
      <c r="C421" s="99" t="s">
        <v>1383</v>
      </c>
      <c r="D421" s="110">
        <v>31868008.5</v>
      </c>
      <c r="E421" s="110">
        <v>4789728.09</v>
      </c>
      <c r="F421" s="110">
        <v>1077032.5</v>
      </c>
      <c r="G421" s="110">
        <v>25437</v>
      </c>
      <c r="H421" s="110">
        <v>1364707</v>
      </c>
      <c r="I421" s="110">
        <v>13485253</v>
      </c>
      <c r="J421" s="110">
        <v>1241348.78</v>
      </c>
      <c r="K421" s="110">
        <v>238021.5</v>
      </c>
      <c r="L421" s="110">
        <v>0</v>
      </c>
      <c r="M421" s="110">
        <v>232206</v>
      </c>
      <c r="N421" s="110">
        <f t="shared" si="30"/>
        <v>232206</v>
      </c>
      <c r="O421" s="111">
        <v>37296121.509999998</v>
      </c>
      <c r="P421" s="112">
        <v>76069610.550000012</v>
      </c>
      <c r="Q421" s="109">
        <f t="shared" si="31"/>
        <v>0.49</v>
      </c>
      <c r="S421" s="109">
        <f t="shared" si="32"/>
        <v>39124913.090000004</v>
      </c>
      <c r="T421" s="109">
        <f t="shared" si="33"/>
        <v>15196829.279999999</v>
      </c>
      <c r="U421" s="109">
        <f t="shared" si="34"/>
        <v>54321742.370000005</v>
      </c>
    </row>
    <row r="422" spans="1:21" x14ac:dyDescent="0.6">
      <c r="A422" s="108">
        <f>COUNTA($B$4:B422)</f>
        <v>419</v>
      </c>
      <c r="B422" s="99" t="s">
        <v>491</v>
      </c>
      <c r="C422" s="99" t="s">
        <v>1384</v>
      </c>
      <c r="D422" s="110">
        <v>69588088.489999995</v>
      </c>
      <c r="E422" s="110">
        <v>34227395.560000002</v>
      </c>
      <c r="F422" s="110">
        <v>3265603.4</v>
      </c>
      <c r="G422" s="110">
        <v>30081.5</v>
      </c>
      <c r="H422" s="110">
        <v>6325308.96</v>
      </c>
      <c r="I422" s="110">
        <v>44129362.369999997</v>
      </c>
      <c r="J422" s="110">
        <v>11112866.460000001</v>
      </c>
      <c r="K422" s="110">
        <v>3001856.99</v>
      </c>
      <c r="L422" s="110">
        <v>0</v>
      </c>
      <c r="M422" s="110">
        <v>634072.69999999995</v>
      </c>
      <c r="N422" s="110">
        <f t="shared" si="30"/>
        <v>634072.69999999995</v>
      </c>
      <c r="O422" s="111">
        <v>63256343.539999984</v>
      </c>
      <c r="P422" s="112">
        <v>198217886.09999999</v>
      </c>
      <c r="Q422" s="109">
        <f t="shared" si="31"/>
        <v>0.31</v>
      </c>
      <c r="S422" s="109">
        <f t="shared" si="32"/>
        <v>113436477.91</v>
      </c>
      <c r="T422" s="109">
        <f t="shared" si="33"/>
        <v>58878158.520000003</v>
      </c>
      <c r="U422" s="109">
        <f t="shared" si="34"/>
        <v>172314636.43000001</v>
      </c>
    </row>
    <row r="423" spans="1:21" x14ac:dyDescent="0.6">
      <c r="A423" s="108">
        <f>COUNTA($B$4:B423)</f>
        <v>420</v>
      </c>
      <c r="B423" s="99" t="s">
        <v>492</v>
      </c>
      <c r="C423" s="99" t="s">
        <v>1385</v>
      </c>
      <c r="D423" s="110">
        <v>11831820.5</v>
      </c>
      <c r="E423" s="110">
        <v>3244892.47</v>
      </c>
      <c r="F423" s="110">
        <v>287782.5</v>
      </c>
      <c r="G423" s="110">
        <v>2500</v>
      </c>
      <c r="H423" s="110">
        <v>663810.25</v>
      </c>
      <c r="I423" s="110">
        <v>5878116.0700000003</v>
      </c>
      <c r="J423" s="110">
        <v>1664095.29</v>
      </c>
      <c r="K423" s="110">
        <v>476398.55</v>
      </c>
      <c r="L423" s="110">
        <v>0</v>
      </c>
      <c r="M423" s="110">
        <v>554840</v>
      </c>
      <c r="N423" s="110">
        <f t="shared" si="30"/>
        <v>554840</v>
      </c>
      <c r="O423" s="111">
        <v>15208868.73</v>
      </c>
      <c r="P423" s="112">
        <v>47926550.140000001</v>
      </c>
      <c r="Q423" s="109">
        <f t="shared" si="31"/>
        <v>0.31</v>
      </c>
      <c r="S423" s="109">
        <f t="shared" si="32"/>
        <v>16030805.720000001</v>
      </c>
      <c r="T423" s="109">
        <f t="shared" si="33"/>
        <v>8573449.9100000001</v>
      </c>
      <c r="U423" s="109">
        <f t="shared" si="34"/>
        <v>24604255.630000003</v>
      </c>
    </row>
    <row r="424" spans="1:21" x14ac:dyDescent="0.6">
      <c r="A424" s="108">
        <f>COUNTA($B$4:B424)</f>
        <v>421</v>
      </c>
      <c r="B424" s="99" t="s">
        <v>493</v>
      </c>
      <c r="C424" s="99" t="s">
        <v>1386</v>
      </c>
      <c r="D424" s="110">
        <v>37616134.25</v>
      </c>
      <c r="E424" s="110">
        <v>14917062.93</v>
      </c>
      <c r="F424" s="110">
        <v>3367952</v>
      </c>
      <c r="G424" s="110">
        <v>86668</v>
      </c>
      <c r="H424" s="110">
        <v>2139115.25</v>
      </c>
      <c r="I424" s="110">
        <v>27839809</v>
      </c>
      <c r="J424" s="110">
        <v>7511710</v>
      </c>
      <c r="K424" s="110">
        <v>847481.75</v>
      </c>
      <c r="L424" s="110">
        <v>30150</v>
      </c>
      <c r="M424" s="110">
        <v>1713880</v>
      </c>
      <c r="N424" s="110">
        <f t="shared" si="30"/>
        <v>1744030</v>
      </c>
      <c r="O424" s="111">
        <v>58365314.659999996</v>
      </c>
      <c r="P424" s="112">
        <v>135402757.22</v>
      </c>
      <c r="Q424" s="109">
        <f t="shared" si="31"/>
        <v>0.43</v>
      </c>
      <c r="S424" s="109">
        <f t="shared" si="32"/>
        <v>58126932.43</v>
      </c>
      <c r="T424" s="109">
        <f t="shared" si="33"/>
        <v>37943030.75</v>
      </c>
      <c r="U424" s="109">
        <f t="shared" si="34"/>
        <v>96069963.180000007</v>
      </c>
    </row>
    <row r="425" spans="1:21" x14ac:dyDescent="0.6">
      <c r="A425" s="108">
        <f>COUNTA($B$4:B425)</f>
        <v>422</v>
      </c>
      <c r="B425" s="99" t="s">
        <v>494</v>
      </c>
      <c r="C425" s="99" t="s">
        <v>1387</v>
      </c>
      <c r="D425" s="110">
        <v>98832381.939999998</v>
      </c>
      <c r="E425" s="110">
        <v>17679980.850000001</v>
      </c>
      <c r="F425" s="110">
        <v>3911956.81</v>
      </c>
      <c r="G425" s="110">
        <v>60492.09</v>
      </c>
      <c r="H425" s="110">
        <v>4321322.92</v>
      </c>
      <c r="I425" s="110">
        <v>101981507.78</v>
      </c>
      <c r="J425" s="110">
        <v>7417118.1399999997</v>
      </c>
      <c r="K425" s="110">
        <v>4491512.71</v>
      </c>
      <c r="L425" s="110">
        <v>77281.53</v>
      </c>
      <c r="M425" s="110">
        <v>8013961</v>
      </c>
      <c r="N425" s="110">
        <f t="shared" si="30"/>
        <v>8091242.5300000003</v>
      </c>
      <c r="O425" s="111">
        <v>93853319.659999996</v>
      </c>
      <c r="P425" s="112">
        <v>236439306.65000001</v>
      </c>
      <c r="Q425" s="109">
        <f t="shared" si="31"/>
        <v>0.39</v>
      </c>
      <c r="S425" s="109">
        <f t="shared" si="32"/>
        <v>124806134.61</v>
      </c>
      <c r="T425" s="109">
        <f t="shared" si="33"/>
        <v>121981381.16</v>
      </c>
      <c r="U425" s="109">
        <f t="shared" si="34"/>
        <v>246787515.76999998</v>
      </c>
    </row>
    <row r="426" spans="1:21" x14ac:dyDescent="0.6">
      <c r="A426" s="108">
        <f>COUNTA($B$4:B426)</f>
        <v>423</v>
      </c>
      <c r="B426" s="99" t="s">
        <v>495</v>
      </c>
      <c r="C426" s="99" t="s">
        <v>1388</v>
      </c>
      <c r="D426" s="110">
        <v>38102182.469999999</v>
      </c>
      <c r="E426" s="110">
        <v>5443416.3600000003</v>
      </c>
      <c r="F426" s="110">
        <v>1214149.5</v>
      </c>
      <c r="G426" s="110">
        <v>56397</v>
      </c>
      <c r="H426" s="110">
        <v>1098043.8700000001</v>
      </c>
      <c r="I426" s="110">
        <v>12638196.619999999</v>
      </c>
      <c r="J426" s="110">
        <v>2381364.21</v>
      </c>
      <c r="K426" s="110">
        <v>972767</v>
      </c>
      <c r="L426" s="110">
        <v>0</v>
      </c>
      <c r="M426" s="110">
        <v>412572</v>
      </c>
      <c r="N426" s="110">
        <f t="shared" si="30"/>
        <v>412572</v>
      </c>
      <c r="O426" s="111">
        <v>46302834.109999999</v>
      </c>
      <c r="P426" s="112">
        <v>87820587.599999994</v>
      </c>
      <c r="Q426" s="109">
        <f t="shared" si="31"/>
        <v>0.52</v>
      </c>
      <c r="S426" s="109">
        <f t="shared" si="32"/>
        <v>45914189.199999996</v>
      </c>
      <c r="T426" s="109">
        <f t="shared" si="33"/>
        <v>16404899.829999998</v>
      </c>
      <c r="U426" s="109">
        <f t="shared" si="34"/>
        <v>62319089.029999994</v>
      </c>
    </row>
    <row r="427" spans="1:21" x14ac:dyDescent="0.6">
      <c r="A427" s="108">
        <f>COUNTA($B$4:B427)</f>
        <v>424</v>
      </c>
      <c r="B427" s="99" t="s">
        <v>496</v>
      </c>
      <c r="C427" s="99" t="s">
        <v>1389</v>
      </c>
      <c r="D427" s="110">
        <v>26331002.449999999</v>
      </c>
      <c r="E427" s="110">
        <v>4213999.55</v>
      </c>
      <c r="F427" s="110">
        <v>845679.1</v>
      </c>
      <c r="G427" s="110">
        <v>29127</v>
      </c>
      <c r="H427" s="110">
        <v>1741454.2</v>
      </c>
      <c r="I427" s="110">
        <v>13484026.439999999</v>
      </c>
      <c r="J427" s="110">
        <v>1596568.25</v>
      </c>
      <c r="K427" s="110">
        <v>604469</v>
      </c>
      <c r="L427" s="110">
        <v>0</v>
      </c>
      <c r="M427" s="110">
        <v>158835</v>
      </c>
      <c r="N427" s="110">
        <f t="shared" si="30"/>
        <v>158835</v>
      </c>
      <c r="O427" s="111">
        <v>37881705.789999999</v>
      </c>
      <c r="P427" s="112">
        <v>77346659.799999997</v>
      </c>
      <c r="Q427" s="109">
        <f t="shared" si="31"/>
        <v>0.48</v>
      </c>
      <c r="S427" s="109">
        <f t="shared" si="32"/>
        <v>33161262.300000001</v>
      </c>
      <c r="T427" s="109">
        <f t="shared" si="33"/>
        <v>15843898.689999999</v>
      </c>
      <c r="U427" s="109">
        <f t="shared" si="34"/>
        <v>49005160.990000002</v>
      </c>
    </row>
    <row r="428" spans="1:21" x14ac:dyDescent="0.6">
      <c r="A428" s="108">
        <f>COUNTA($B$4:B428)</f>
        <v>425</v>
      </c>
      <c r="B428" s="99" t="s">
        <v>497</v>
      </c>
      <c r="C428" s="99" t="s">
        <v>1390</v>
      </c>
      <c r="D428" s="110">
        <v>42726469.979999997</v>
      </c>
      <c r="E428" s="110">
        <v>12050265.5</v>
      </c>
      <c r="F428" s="110">
        <v>1427411.35</v>
      </c>
      <c r="G428" s="110">
        <v>14179.5</v>
      </c>
      <c r="H428" s="110">
        <v>2064126.4</v>
      </c>
      <c r="I428" s="110">
        <v>21713136.629999999</v>
      </c>
      <c r="J428" s="110">
        <v>3255597.8</v>
      </c>
      <c r="K428" s="110">
        <v>1351606.03</v>
      </c>
      <c r="L428" s="110">
        <v>0</v>
      </c>
      <c r="M428" s="110">
        <v>959190.75</v>
      </c>
      <c r="N428" s="110">
        <f t="shared" si="30"/>
        <v>959190.75</v>
      </c>
      <c r="O428" s="111">
        <v>52734893.759999998</v>
      </c>
      <c r="P428" s="112">
        <v>114054126.05</v>
      </c>
      <c r="Q428" s="109">
        <f t="shared" si="31"/>
        <v>0.46</v>
      </c>
      <c r="S428" s="109">
        <f t="shared" si="32"/>
        <v>58282452.729999997</v>
      </c>
      <c r="T428" s="109">
        <f t="shared" si="33"/>
        <v>27279531.210000001</v>
      </c>
      <c r="U428" s="109">
        <f t="shared" si="34"/>
        <v>85561983.939999998</v>
      </c>
    </row>
    <row r="429" spans="1:21" x14ac:dyDescent="0.6">
      <c r="A429" s="108">
        <f>COUNTA($B$4:B429)</f>
        <v>426</v>
      </c>
      <c r="B429" s="99" t="s">
        <v>498</v>
      </c>
      <c r="C429" s="99" t="s">
        <v>1391</v>
      </c>
      <c r="D429" s="110">
        <v>41459491.229999997</v>
      </c>
      <c r="E429" s="110">
        <v>6717523.8200000003</v>
      </c>
      <c r="F429" s="110">
        <v>3044228.92</v>
      </c>
      <c r="G429" s="110">
        <v>3952.64</v>
      </c>
      <c r="H429" s="110">
        <v>1478689.08</v>
      </c>
      <c r="I429" s="110">
        <v>19246721.84</v>
      </c>
      <c r="J429" s="110">
        <v>1931570.77</v>
      </c>
      <c r="K429" s="110">
        <v>783331.31</v>
      </c>
      <c r="L429" s="110">
        <v>0</v>
      </c>
      <c r="M429" s="110">
        <v>859313.24</v>
      </c>
      <c r="N429" s="110">
        <f t="shared" si="30"/>
        <v>859313.24</v>
      </c>
      <c r="O429" s="111">
        <v>58944998.289999992</v>
      </c>
      <c r="P429" s="112">
        <v>105513291.85999998</v>
      </c>
      <c r="Q429" s="109">
        <f t="shared" si="31"/>
        <v>0.55000000000000004</v>
      </c>
      <c r="S429" s="109">
        <f t="shared" si="32"/>
        <v>52703885.689999998</v>
      </c>
      <c r="T429" s="109">
        <f t="shared" si="33"/>
        <v>22820937.159999996</v>
      </c>
      <c r="U429" s="109">
        <f t="shared" si="34"/>
        <v>75524822.849999994</v>
      </c>
    </row>
    <row r="430" spans="1:21" x14ac:dyDescent="0.6">
      <c r="A430" s="108">
        <f>COUNTA($B$4:B430)</f>
        <v>427</v>
      </c>
      <c r="B430" s="99" t="s">
        <v>499</v>
      </c>
      <c r="C430" s="99" t="s">
        <v>1392</v>
      </c>
      <c r="D430" s="110">
        <v>51394574</v>
      </c>
      <c r="E430" s="110">
        <v>17236550.5</v>
      </c>
      <c r="F430" s="110">
        <v>3808561.5</v>
      </c>
      <c r="G430" s="110">
        <v>24096</v>
      </c>
      <c r="H430" s="110">
        <v>2128825</v>
      </c>
      <c r="I430" s="110">
        <v>21857208</v>
      </c>
      <c r="J430" s="110">
        <v>3632454.53</v>
      </c>
      <c r="K430" s="110">
        <v>695809.5</v>
      </c>
      <c r="L430" s="110">
        <v>0</v>
      </c>
      <c r="M430" s="110">
        <v>347707</v>
      </c>
      <c r="N430" s="110">
        <f t="shared" si="30"/>
        <v>347707</v>
      </c>
      <c r="O430" s="111">
        <v>70223035.989999995</v>
      </c>
      <c r="P430" s="112">
        <v>139369724.07999998</v>
      </c>
      <c r="Q430" s="109">
        <f t="shared" si="31"/>
        <v>0.5</v>
      </c>
      <c r="S430" s="109">
        <f t="shared" si="32"/>
        <v>74592607</v>
      </c>
      <c r="T430" s="109">
        <f t="shared" si="33"/>
        <v>26533179.030000001</v>
      </c>
      <c r="U430" s="109">
        <f t="shared" si="34"/>
        <v>101125786.03</v>
      </c>
    </row>
    <row r="431" spans="1:21" x14ac:dyDescent="0.6">
      <c r="A431" s="108">
        <f>COUNTA($B$4:B431)</f>
        <v>428</v>
      </c>
      <c r="B431" s="99" t="s">
        <v>500</v>
      </c>
      <c r="C431" s="99" t="s">
        <v>1393</v>
      </c>
      <c r="D431" s="110">
        <v>73873392.829999998</v>
      </c>
      <c r="E431" s="110">
        <v>33091024.449999999</v>
      </c>
      <c r="F431" s="110">
        <v>4249207.5</v>
      </c>
      <c r="G431" s="110">
        <v>69116.05</v>
      </c>
      <c r="H431" s="110">
        <v>4648990.22</v>
      </c>
      <c r="I431" s="110">
        <v>49491415.450000003</v>
      </c>
      <c r="J431" s="110">
        <v>8538915.5</v>
      </c>
      <c r="K431" s="110">
        <v>3810938.61</v>
      </c>
      <c r="L431" s="110">
        <v>1933</v>
      </c>
      <c r="M431" s="110">
        <v>5066154.75</v>
      </c>
      <c r="N431" s="110">
        <f t="shared" si="30"/>
        <v>5068087.75</v>
      </c>
      <c r="O431" s="111">
        <v>90463494.150000006</v>
      </c>
      <c r="P431" s="112">
        <v>205768603.50999999</v>
      </c>
      <c r="Q431" s="109">
        <f t="shared" si="31"/>
        <v>0.43</v>
      </c>
      <c r="S431" s="109">
        <f t="shared" si="32"/>
        <v>115931731.05</v>
      </c>
      <c r="T431" s="109">
        <f t="shared" si="33"/>
        <v>66909357.310000002</v>
      </c>
      <c r="U431" s="109">
        <f t="shared" si="34"/>
        <v>182841088.36000001</v>
      </c>
    </row>
    <row r="432" spans="1:21" x14ac:dyDescent="0.6">
      <c r="A432" s="108">
        <f>COUNTA($B$4:B432)</f>
        <v>429</v>
      </c>
      <c r="B432" s="99" t="s">
        <v>501</v>
      </c>
      <c r="C432" s="99" t="s">
        <v>1394</v>
      </c>
      <c r="D432" s="110">
        <v>22827167</v>
      </c>
      <c r="E432" s="110">
        <v>4513785.04</v>
      </c>
      <c r="F432" s="110">
        <v>1085498.1000000001</v>
      </c>
      <c r="G432" s="110">
        <v>20066</v>
      </c>
      <c r="H432" s="110">
        <v>1396708.29</v>
      </c>
      <c r="I432" s="110">
        <v>11209598</v>
      </c>
      <c r="J432" s="110">
        <v>1838982.61</v>
      </c>
      <c r="K432" s="110">
        <v>964678.8</v>
      </c>
      <c r="L432" s="110">
        <v>0</v>
      </c>
      <c r="M432" s="110">
        <v>203694</v>
      </c>
      <c r="N432" s="110">
        <f t="shared" si="30"/>
        <v>203694</v>
      </c>
      <c r="O432" s="111">
        <v>26314933</v>
      </c>
      <c r="P432" s="112">
        <v>65790351.260000005</v>
      </c>
      <c r="Q432" s="109">
        <f t="shared" si="31"/>
        <v>0.39</v>
      </c>
      <c r="S432" s="109">
        <f t="shared" si="32"/>
        <v>29843224.43</v>
      </c>
      <c r="T432" s="109">
        <f t="shared" si="33"/>
        <v>14216953.41</v>
      </c>
      <c r="U432" s="109">
        <f t="shared" si="34"/>
        <v>44060177.840000004</v>
      </c>
    </row>
    <row r="433" spans="1:21" x14ac:dyDescent="0.6">
      <c r="A433" s="108">
        <f>COUNTA($B$4:B433)</f>
        <v>430</v>
      </c>
      <c r="B433" s="99" t="s">
        <v>502</v>
      </c>
      <c r="C433" s="99" t="s">
        <v>1395</v>
      </c>
      <c r="D433" s="110">
        <v>112399868.56</v>
      </c>
      <c r="E433" s="110">
        <v>43722162.189999998</v>
      </c>
      <c r="F433" s="110">
        <v>3963440.72</v>
      </c>
      <c r="G433" s="110">
        <v>109825.9</v>
      </c>
      <c r="H433" s="110">
        <v>10069185.24</v>
      </c>
      <c r="I433" s="110">
        <v>125780437.86</v>
      </c>
      <c r="J433" s="110">
        <v>28042851.600000001</v>
      </c>
      <c r="K433" s="110">
        <v>9448498.0899999999</v>
      </c>
      <c r="L433" s="110">
        <v>105166.18</v>
      </c>
      <c r="M433" s="110">
        <v>11567414</v>
      </c>
      <c r="N433" s="110">
        <f t="shared" si="30"/>
        <v>11672580.18</v>
      </c>
      <c r="O433" s="111">
        <v>129237817.15000002</v>
      </c>
      <c r="P433" s="112">
        <v>328707007.52000004</v>
      </c>
      <c r="Q433" s="109">
        <f t="shared" si="31"/>
        <v>0.39</v>
      </c>
      <c r="S433" s="109">
        <f t="shared" si="32"/>
        <v>170264482.61000001</v>
      </c>
      <c r="T433" s="109">
        <f t="shared" si="33"/>
        <v>174944367.73000002</v>
      </c>
      <c r="U433" s="109">
        <f t="shared" si="34"/>
        <v>345208850.34000003</v>
      </c>
    </row>
    <row r="434" spans="1:21" x14ac:dyDescent="0.6">
      <c r="A434" s="108">
        <f>COUNTA($B$4:B434)</f>
        <v>431</v>
      </c>
      <c r="B434" s="99" t="s">
        <v>503</v>
      </c>
      <c r="C434" s="99" t="s">
        <v>1396</v>
      </c>
      <c r="D434" s="110">
        <v>30720745.75</v>
      </c>
      <c r="E434" s="110">
        <v>5155030</v>
      </c>
      <c r="F434" s="110">
        <v>618778.07999999996</v>
      </c>
      <c r="G434" s="110">
        <v>0</v>
      </c>
      <c r="H434" s="110">
        <v>2242356</v>
      </c>
      <c r="I434" s="110">
        <v>14904153.75</v>
      </c>
      <c r="J434" s="110">
        <v>3914116.16</v>
      </c>
      <c r="K434" s="110">
        <v>399643</v>
      </c>
      <c r="L434" s="110">
        <v>0</v>
      </c>
      <c r="M434" s="110">
        <v>4356152.5</v>
      </c>
      <c r="N434" s="110">
        <f t="shared" si="30"/>
        <v>4356152.5</v>
      </c>
      <c r="O434" s="111">
        <v>34071197.880000003</v>
      </c>
      <c r="P434" s="112">
        <v>62565233.950000003</v>
      </c>
      <c r="Q434" s="109">
        <f t="shared" si="31"/>
        <v>0.54</v>
      </c>
      <c r="S434" s="109">
        <f t="shared" si="32"/>
        <v>38736909.829999998</v>
      </c>
      <c r="T434" s="109">
        <f t="shared" si="33"/>
        <v>23574065.41</v>
      </c>
      <c r="U434" s="109">
        <f t="shared" si="34"/>
        <v>62310975.239999995</v>
      </c>
    </row>
    <row r="435" spans="1:21" x14ac:dyDescent="0.6">
      <c r="A435" s="108">
        <f>COUNTA($B$4:B435)</f>
        <v>432</v>
      </c>
      <c r="B435" s="99" t="s">
        <v>504</v>
      </c>
      <c r="C435" s="99" t="s">
        <v>1397</v>
      </c>
      <c r="D435" s="110">
        <v>17663147.690000001</v>
      </c>
      <c r="E435" s="110">
        <v>2585942.98</v>
      </c>
      <c r="F435" s="110">
        <v>368541.5</v>
      </c>
      <c r="G435" s="110">
        <v>0</v>
      </c>
      <c r="H435" s="110">
        <v>500103</v>
      </c>
      <c r="I435" s="110">
        <v>5844068.9699999997</v>
      </c>
      <c r="J435" s="110">
        <v>461193.5</v>
      </c>
      <c r="K435" s="110">
        <v>165543</v>
      </c>
      <c r="L435" s="110">
        <v>0</v>
      </c>
      <c r="M435" s="110">
        <v>293881</v>
      </c>
      <c r="N435" s="110">
        <f t="shared" si="30"/>
        <v>293881</v>
      </c>
      <c r="O435" s="111">
        <v>25926677.23</v>
      </c>
      <c r="P435" s="112">
        <v>45388368.769999996</v>
      </c>
      <c r="Q435" s="109">
        <f t="shared" si="31"/>
        <v>0.56999999999999995</v>
      </c>
      <c r="S435" s="109">
        <f t="shared" si="32"/>
        <v>21117735.170000002</v>
      </c>
      <c r="T435" s="109">
        <f t="shared" si="33"/>
        <v>6764686.4699999997</v>
      </c>
      <c r="U435" s="109">
        <f t="shared" si="34"/>
        <v>27882421.640000001</v>
      </c>
    </row>
    <row r="436" spans="1:21" x14ac:dyDescent="0.6">
      <c r="A436" s="108">
        <f>COUNTA($B$4:B436)</f>
        <v>433</v>
      </c>
      <c r="B436" s="99" t="s">
        <v>505</v>
      </c>
      <c r="C436" s="99" t="s">
        <v>1398</v>
      </c>
      <c r="D436" s="110">
        <v>17005708.149999999</v>
      </c>
      <c r="E436" s="110">
        <v>2747774.08</v>
      </c>
      <c r="F436" s="110">
        <v>749671.94</v>
      </c>
      <c r="G436" s="110">
        <v>0</v>
      </c>
      <c r="H436" s="110">
        <v>946747</v>
      </c>
      <c r="I436" s="110">
        <v>2678486</v>
      </c>
      <c r="J436" s="110">
        <v>394245.1</v>
      </c>
      <c r="K436" s="110">
        <v>26813.75</v>
      </c>
      <c r="L436" s="110">
        <v>0</v>
      </c>
      <c r="M436" s="110">
        <v>70873</v>
      </c>
      <c r="N436" s="110">
        <f t="shared" si="30"/>
        <v>70873</v>
      </c>
      <c r="O436" s="111">
        <v>22005077.32</v>
      </c>
      <c r="P436" s="112">
        <v>39702023.850000001</v>
      </c>
      <c r="Q436" s="109">
        <f t="shared" si="31"/>
        <v>0.55000000000000004</v>
      </c>
      <c r="S436" s="109">
        <f t="shared" si="32"/>
        <v>21449901.169999998</v>
      </c>
      <c r="T436" s="109">
        <f t="shared" si="33"/>
        <v>3170417.85</v>
      </c>
      <c r="U436" s="109">
        <f t="shared" si="34"/>
        <v>24620319.02</v>
      </c>
    </row>
    <row r="437" spans="1:21" x14ac:dyDescent="0.6">
      <c r="A437" s="108">
        <f>COUNTA($B$4:B437)</f>
        <v>434</v>
      </c>
      <c r="B437" s="99" t="s">
        <v>506</v>
      </c>
      <c r="C437" s="99" t="s">
        <v>1399</v>
      </c>
      <c r="D437" s="110">
        <v>19602338.48</v>
      </c>
      <c r="E437" s="110">
        <v>3488198.18</v>
      </c>
      <c r="F437" s="110">
        <v>498473.31</v>
      </c>
      <c r="G437" s="110">
        <v>0</v>
      </c>
      <c r="H437" s="110">
        <v>923636.5</v>
      </c>
      <c r="I437" s="110">
        <v>7654130.0300000003</v>
      </c>
      <c r="J437" s="110">
        <v>1077243.67</v>
      </c>
      <c r="K437" s="110">
        <v>733638.1</v>
      </c>
      <c r="L437" s="110">
        <v>0</v>
      </c>
      <c r="M437" s="110">
        <v>115265</v>
      </c>
      <c r="N437" s="110">
        <f t="shared" si="30"/>
        <v>115265</v>
      </c>
      <c r="O437" s="111">
        <v>27111105.580000002</v>
      </c>
      <c r="P437" s="112">
        <v>52219403.960000008</v>
      </c>
      <c r="Q437" s="109">
        <f t="shared" si="31"/>
        <v>0.51</v>
      </c>
      <c r="S437" s="109">
        <f t="shared" si="32"/>
        <v>24512646.469999999</v>
      </c>
      <c r="T437" s="109">
        <f t="shared" si="33"/>
        <v>9580276.7999999989</v>
      </c>
      <c r="U437" s="109">
        <f t="shared" si="34"/>
        <v>34092923.269999996</v>
      </c>
    </row>
    <row r="438" spans="1:21" x14ac:dyDescent="0.6">
      <c r="A438" s="108">
        <f>COUNTA($B$4:B438)</f>
        <v>435</v>
      </c>
      <c r="B438" s="99" t="s">
        <v>507</v>
      </c>
      <c r="C438" s="99" t="s">
        <v>1400</v>
      </c>
      <c r="D438" s="110">
        <v>714068578.57000005</v>
      </c>
      <c r="E438" s="110">
        <v>216519600.99000001</v>
      </c>
      <c r="F438" s="110">
        <v>123392872.73999999</v>
      </c>
      <c r="G438" s="110">
        <v>1924576.8</v>
      </c>
      <c r="H438" s="110">
        <v>262309852.43000001</v>
      </c>
      <c r="I438" s="110">
        <v>1840131262.47</v>
      </c>
      <c r="J438" s="110">
        <v>217296626.66999999</v>
      </c>
      <c r="K438" s="110">
        <v>260262709.56</v>
      </c>
      <c r="L438" s="110">
        <v>5193201.22</v>
      </c>
      <c r="M438" s="110">
        <v>155787522</v>
      </c>
      <c r="N438" s="110">
        <f t="shared" si="30"/>
        <v>160980723.22</v>
      </c>
      <c r="O438" s="111">
        <v>1192210987.1900001</v>
      </c>
      <c r="P438" s="112">
        <v>3208331150.3500004</v>
      </c>
      <c r="Q438" s="109">
        <f t="shared" si="31"/>
        <v>0.37</v>
      </c>
      <c r="S438" s="109">
        <f t="shared" si="32"/>
        <v>1318215481.53</v>
      </c>
      <c r="T438" s="109">
        <f t="shared" si="33"/>
        <v>2478671321.9200001</v>
      </c>
      <c r="U438" s="109">
        <f t="shared" si="34"/>
        <v>3796886803.4499998</v>
      </c>
    </row>
    <row r="439" spans="1:21" x14ac:dyDescent="0.6">
      <c r="A439" s="108">
        <f>COUNTA($B$4:B439)</f>
        <v>436</v>
      </c>
      <c r="B439" s="99" t="s">
        <v>508</v>
      </c>
      <c r="C439" s="99" t="s">
        <v>1401</v>
      </c>
      <c r="D439" s="110">
        <v>42304349.200000003</v>
      </c>
      <c r="E439" s="110">
        <v>6287036</v>
      </c>
      <c r="F439" s="110">
        <v>4896257.54</v>
      </c>
      <c r="G439" s="110">
        <v>23558</v>
      </c>
      <c r="H439" s="110">
        <v>2592904.2000000002</v>
      </c>
      <c r="I439" s="110">
        <v>13609771.91</v>
      </c>
      <c r="J439" s="110">
        <v>981921</v>
      </c>
      <c r="K439" s="110">
        <v>1453275.62</v>
      </c>
      <c r="L439" s="110">
        <v>0</v>
      </c>
      <c r="M439" s="110">
        <v>786661.4</v>
      </c>
      <c r="N439" s="110">
        <f t="shared" si="30"/>
        <v>786661.4</v>
      </c>
      <c r="O439" s="111">
        <v>32830242.789999999</v>
      </c>
      <c r="P439" s="112">
        <v>84600553.599999994</v>
      </c>
      <c r="Q439" s="109">
        <f t="shared" si="31"/>
        <v>0.38</v>
      </c>
      <c r="S439" s="109">
        <f t="shared" si="32"/>
        <v>56104104.940000005</v>
      </c>
      <c r="T439" s="109">
        <f t="shared" si="33"/>
        <v>16831629.93</v>
      </c>
      <c r="U439" s="109">
        <f t="shared" si="34"/>
        <v>72935734.870000005</v>
      </c>
    </row>
    <row r="440" spans="1:21" x14ac:dyDescent="0.6">
      <c r="A440" s="108">
        <f>COUNTA($B$4:B440)</f>
        <v>437</v>
      </c>
      <c r="B440" s="99" t="s">
        <v>509</v>
      </c>
      <c r="C440" s="99" t="s">
        <v>1402</v>
      </c>
      <c r="D440" s="110">
        <v>24312728.149999999</v>
      </c>
      <c r="E440" s="110">
        <v>4901293.7</v>
      </c>
      <c r="F440" s="110">
        <v>2465492.35</v>
      </c>
      <c r="G440" s="110">
        <v>9038.75</v>
      </c>
      <c r="H440" s="110">
        <v>2834043.15</v>
      </c>
      <c r="I440" s="110">
        <v>9260782.6899999995</v>
      </c>
      <c r="J440" s="110">
        <v>1042849.95</v>
      </c>
      <c r="K440" s="110">
        <v>525026.73</v>
      </c>
      <c r="L440" s="110">
        <v>0</v>
      </c>
      <c r="M440" s="110">
        <v>151207.75</v>
      </c>
      <c r="N440" s="110">
        <f t="shared" si="30"/>
        <v>151207.75</v>
      </c>
      <c r="O440" s="111">
        <v>25163638.319999997</v>
      </c>
      <c r="P440" s="112">
        <v>77882383.150000006</v>
      </c>
      <c r="Q440" s="109">
        <f t="shared" si="31"/>
        <v>0.32</v>
      </c>
      <c r="S440" s="109">
        <f t="shared" si="32"/>
        <v>34522596.100000001</v>
      </c>
      <c r="T440" s="109">
        <f t="shared" si="33"/>
        <v>10979867.119999999</v>
      </c>
      <c r="U440" s="109">
        <f t="shared" si="34"/>
        <v>45502463.219999999</v>
      </c>
    </row>
    <row r="441" spans="1:21" x14ac:dyDescent="0.6">
      <c r="A441" s="108">
        <f>COUNTA($B$4:B441)</f>
        <v>438</v>
      </c>
      <c r="B441" s="99" t="s">
        <v>510</v>
      </c>
      <c r="C441" s="99" t="s">
        <v>1403</v>
      </c>
      <c r="D441" s="110">
        <v>61918981</v>
      </c>
      <c r="E441" s="110">
        <v>6584165.9000000004</v>
      </c>
      <c r="F441" s="110">
        <v>3741582.75</v>
      </c>
      <c r="G441" s="110">
        <v>51770.75</v>
      </c>
      <c r="H441" s="110">
        <v>2987543.5</v>
      </c>
      <c r="I441" s="110">
        <v>29462990.350000001</v>
      </c>
      <c r="J441" s="110">
        <v>2642346.23</v>
      </c>
      <c r="K441" s="110">
        <v>1322210.25</v>
      </c>
      <c r="L441" s="110">
        <v>12133</v>
      </c>
      <c r="M441" s="110">
        <v>417012.42</v>
      </c>
      <c r="N441" s="110">
        <f t="shared" si="30"/>
        <v>429145.42</v>
      </c>
      <c r="O441" s="111">
        <v>68439859.289999992</v>
      </c>
      <c r="P441" s="112">
        <v>154614557.93000001</v>
      </c>
      <c r="Q441" s="109">
        <f t="shared" si="31"/>
        <v>0.44</v>
      </c>
      <c r="S441" s="109">
        <f t="shared" si="32"/>
        <v>75284043.900000006</v>
      </c>
      <c r="T441" s="109">
        <f t="shared" si="33"/>
        <v>33856692.25</v>
      </c>
      <c r="U441" s="109">
        <f t="shared" si="34"/>
        <v>109140736.15000001</v>
      </c>
    </row>
    <row r="442" spans="1:21" x14ac:dyDescent="0.6">
      <c r="A442" s="108">
        <f>COUNTA($B$4:B442)</f>
        <v>439</v>
      </c>
      <c r="B442" s="99" t="s">
        <v>511</v>
      </c>
      <c r="C442" s="99" t="s">
        <v>1404</v>
      </c>
      <c r="D442" s="110">
        <v>206405664.75</v>
      </c>
      <c r="E442" s="110">
        <v>65784553.170000002</v>
      </c>
      <c r="F442" s="110">
        <v>27289182.25</v>
      </c>
      <c r="G442" s="110">
        <v>234000</v>
      </c>
      <c r="H442" s="110">
        <v>17047685.699999999</v>
      </c>
      <c r="I442" s="110">
        <v>232170042.59999999</v>
      </c>
      <c r="J442" s="110">
        <v>45198948.049999997</v>
      </c>
      <c r="K442" s="110">
        <v>38675715.509999998</v>
      </c>
      <c r="L442" s="110">
        <v>66488.56</v>
      </c>
      <c r="M442" s="110">
        <v>28284119.82</v>
      </c>
      <c r="N442" s="110">
        <f t="shared" si="30"/>
        <v>28350608.379999999</v>
      </c>
      <c r="O442" s="111">
        <v>286075549.05000001</v>
      </c>
      <c r="P442" s="112">
        <v>653323871.97000003</v>
      </c>
      <c r="Q442" s="109">
        <f t="shared" si="31"/>
        <v>0.43</v>
      </c>
      <c r="S442" s="109">
        <f t="shared" si="32"/>
        <v>316761085.87</v>
      </c>
      <c r="T442" s="109">
        <f t="shared" si="33"/>
        <v>344395314.53999996</v>
      </c>
      <c r="U442" s="109">
        <f t="shared" si="34"/>
        <v>661156400.40999997</v>
      </c>
    </row>
    <row r="443" spans="1:21" x14ac:dyDescent="0.6">
      <c r="A443" s="108">
        <f>COUNTA($B$4:B443)</f>
        <v>440</v>
      </c>
      <c r="B443" s="99" t="s">
        <v>512</v>
      </c>
      <c r="C443" s="99" t="s">
        <v>1405</v>
      </c>
      <c r="D443" s="110">
        <v>46196107.700000003</v>
      </c>
      <c r="E443" s="110">
        <v>4078376.85</v>
      </c>
      <c r="F443" s="110">
        <v>285245.02</v>
      </c>
      <c r="G443" s="110">
        <v>0</v>
      </c>
      <c r="H443" s="110">
        <v>17207672.379999999</v>
      </c>
      <c r="I443" s="110">
        <v>18937561.190000001</v>
      </c>
      <c r="J443" s="110">
        <v>1233751.3700000001</v>
      </c>
      <c r="K443" s="110">
        <v>733826.29</v>
      </c>
      <c r="L443" s="110">
        <v>0</v>
      </c>
      <c r="M443" s="110">
        <v>13938117.35</v>
      </c>
      <c r="N443" s="110">
        <f t="shared" si="30"/>
        <v>13938117.35</v>
      </c>
      <c r="O443" s="111">
        <v>60562609.789999999</v>
      </c>
      <c r="P443" s="112">
        <v>142435335.95999998</v>
      </c>
      <c r="Q443" s="109">
        <f t="shared" si="31"/>
        <v>0.42</v>
      </c>
      <c r="S443" s="109">
        <f t="shared" si="32"/>
        <v>67767401.950000003</v>
      </c>
      <c r="T443" s="109">
        <f t="shared" si="33"/>
        <v>34843256.200000003</v>
      </c>
      <c r="U443" s="109">
        <f t="shared" si="34"/>
        <v>102610658.15000001</v>
      </c>
    </row>
    <row r="444" spans="1:21" x14ac:dyDescent="0.6">
      <c r="A444" s="108">
        <f>COUNTA($B$4:B444)</f>
        <v>441</v>
      </c>
      <c r="B444" s="99" t="s">
        <v>513</v>
      </c>
      <c r="C444" s="99" t="s">
        <v>1406</v>
      </c>
      <c r="D444" s="110">
        <v>82345208.510000005</v>
      </c>
      <c r="E444" s="110">
        <v>16384799.41</v>
      </c>
      <c r="F444" s="110">
        <v>10411778.300000001</v>
      </c>
      <c r="G444" s="110">
        <v>92597.5</v>
      </c>
      <c r="H444" s="110">
        <v>7866950.7300000004</v>
      </c>
      <c r="I444" s="110">
        <v>54543155.020000003</v>
      </c>
      <c r="J444" s="110">
        <v>6154758.25</v>
      </c>
      <c r="K444" s="110">
        <v>3519682.9</v>
      </c>
      <c r="L444" s="110">
        <v>0</v>
      </c>
      <c r="M444" s="110">
        <v>4252488.88</v>
      </c>
      <c r="N444" s="110">
        <f t="shared" si="30"/>
        <v>4252488.88</v>
      </c>
      <c r="O444" s="111">
        <v>66330920.799999997</v>
      </c>
      <c r="P444" s="112">
        <v>184536733.82999998</v>
      </c>
      <c r="Q444" s="109">
        <f t="shared" si="31"/>
        <v>0.35</v>
      </c>
      <c r="S444" s="109">
        <f t="shared" si="32"/>
        <v>117101334.45</v>
      </c>
      <c r="T444" s="109">
        <f t="shared" si="33"/>
        <v>68470085.049999997</v>
      </c>
      <c r="U444" s="109">
        <f t="shared" si="34"/>
        <v>185571419.5</v>
      </c>
    </row>
    <row r="445" spans="1:21" x14ac:dyDescent="0.6">
      <c r="A445" s="108">
        <f>COUNTA($B$4:B445)</f>
        <v>442</v>
      </c>
      <c r="B445" s="99" t="s">
        <v>514</v>
      </c>
      <c r="C445" s="99" t="s">
        <v>1407</v>
      </c>
      <c r="D445" s="110">
        <v>26232877.41</v>
      </c>
      <c r="E445" s="110">
        <v>3942195.3</v>
      </c>
      <c r="F445" s="110">
        <v>1940223.31</v>
      </c>
      <c r="G445" s="110">
        <v>17648</v>
      </c>
      <c r="H445" s="110">
        <v>2866734.81</v>
      </c>
      <c r="I445" s="110">
        <v>19864100</v>
      </c>
      <c r="J445" s="110">
        <v>1877007.35</v>
      </c>
      <c r="K445" s="110">
        <v>1493489.7</v>
      </c>
      <c r="L445" s="110">
        <v>0</v>
      </c>
      <c r="M445" s="110">
        <v>749187</v>
      </c>
      <c r="N445" s="110">
        <f t="shared" si="30"/>
        <v>749187</v>
      </c>
      <c r="O445" s="111">
        <v>41546342.149999999</v>
      </c>
      <c r="P445" s="112">
        <v>95187992.400000006</v>
      </c>
      <c r="Q445" s="109">
        <f t="shared" si="31"/>
        <v>0.43</v>
      </c>
      <c r="S445" s="109">
        <f t="shared" si="32"/>
        <v>34999678.829999998</v>
      </c>
      <c r="T445" s="109">
        <f t="shared" si="33"/>
        <v>23983784.050000001</v>
      </c>
      <c r="U445" s="109">
        <f t="shared" si="34"/>
        <v>58983462.879999995</v>
      </c>
    </row>
    <row r="446" spans="1:21" x14ac:dyDescent="0.6">
      <c r="A446" s="108">
        <f>COUNTA($B$4:B446)</f>
        <v>443</v>
      </c>
      <c r="B446" s="99" t="s">
        <v>515</v>
      </c>
      <c r="C446" s="99" t="s">
        <v>1408</v>
      </c>
      <c r="D446" s="110">
        <v>96086558.400000006</v>
      </c>
      <c r="E446" s="110">
        <v>38470661.229999997</v>
      </c>
      <c r="F446" s="110">
        <v>13483663.17</v>
      </c>
      <c r="G446" s="110">
        <v>47042</v>
      </c>
      <c r="H446" s="110">
        <v>4711652.6500000004</v>
      </c>
      <c r="I446" s="110">
        <v>62284974.920000002</v>
      </c>
      <c r="J446" s="110">
        <v>9348653.0700000003</v>
      </c>
      <c r="K446" s="110">
        <v>7156365.04</v>
      </c>
      <c r="L446" s="110">
        <v>24241.5</v>
      </c>
      <c r="M446" s="110">
        <v>8502211.0500000007</v>
      </c>
      <c r="N446" s="110">
        <f t="shared" si="30"/>
        <v>8526452.5500000007</v>
      </c>
      <c r="O446" s="111">
        <v>95414033.439999998</v>
      </c>
      <c r="P446" s="112">
        <v>264791648.50999999</v>
      </c>
      <c r="Q446" s="109">
        <f t="shared" si="31"/>
        <v>0.36</v>
      </c>
      <c r="S446" s="109">
        <f t="shared" si="32"/>
        <v>152799577.44999999</v>
      </c>
      <c r="T446" s="109">
        <f t="shared" si="33"/>
        <v>87316445.580000013</v>
      </c>
      <c r="U446" s="109">
        <f t="shared" si="34"/>
        <v>240116023.03</v>
      </c>
    </row>
    <row r="447" spans="1:21" x14ac:dyDescent="0.6">
      <c r="A447" s="108">
        <f>COUNTA($B$4:B447)</f>
        <v>444</v>
      </c>
      <c r="B447" s="99" t="s">
        <v>516</v>
      </c>
      <c r="C447" s="99" t="s">
        <v>1409</v>
      </c>
      <c r="D447" s="110">
        <v>15658374.33</v>
      </c>
      <c r="E447" s="110">
        <v>3472297.67</v>
      </c>
      <c r="F447" s="110">
        <v>520873.25</v>
      </c>
      <c r="G447" s="110">
        <v>3469</v>
      </c>
      <c r="H447" s="110">
        <v>2185572.59</v>
      </c>
      <c r="I447" s="110">
        <v>10390405.359999999</v>
      </c>
      <c r="J447" s="110">
        <v>1246865.5</v>
      </c>
      <c r="K447" s="110">
        <v>299675.55</v>
      </c>
      <c r="L447" s="110">
        <v>0</v>
      </c>
      <c r="M447" s="110">
        <v>689248</v>
      </c>
      <c r="N447" s="110">
        <f t="shared" si="30"/>
        <v>689248</v>
      </c>
      <c r="O447" s="111">
        <v>23251150.859999999</v>
      </c>
      <c r="P447" s="112">
        <v>60829720.859999999</v>
      </c>
      <c r="Q447" s="109">
        <f t="shared" si="31"/>
        <v>0.38</v>
      </c>
      <c r="S447" s="109">
        <f t="shared" si="32"/>
        <v>21840586.84</v>
      </c>
      <c r="T447" s="109">
        <f t="shared" si="33"/>
        <v>12626194.41</v>
      </c>
      <c r="U447" s="109">
        <f t="shared" si="34"/>
        <v>34466781.25</v>
      </c>
    </row>
    <row r="448" spans="1:21" x14ac:dyDescent="0.6">
      <c r="A448" s="108">
        <f>COUNTA($B$4:B448)</f>
        <v>445</v>
      </c>
      <c r="B448" s="99" t="s">
        <v>517</v>
      </c>
      <c r="C448" s="99" t="s">
        <v>1410</v>
      </c>
      <c r="D448" s="110">
        <v>73121512.739999995</v>
      </c>
      <c r="E448" s="110">
        <v>42655140.049999997</v>
      </c>
      <c r="F448" s="110">
        <v>6696770.9400000004</v>
      </c>
      <c r="G448" s="110">
        <v>45351.5</v>
      </c>
      <c r="H448" s="110">
        <v>5401778.1300000008</v>
      </c>
      <c r="I448" s="110">
        <v>66376991.670000002</v>
      </c>
      <c r="J448" s="110">
        <v>14276111.68</v>
      </c>
      <c r="K448" s="110">
        <v>4413052.75</v>
      </c>
      <c r="L448" s="110">
        <v>22454</v>
      </c>
      <c r="M448" s="110">
        <v>8669163.3499999996</v>
      </c>
      <c r="N448" s="110">
        <f t="shared" si="30"/>
        <v>8691617.3499999996</v>
      </c>
      <c r="O448" s="111">
        <v>104643081.52</v>
      </c>
      <c r="P448" s="112">
        <v>261721431.57999998</v>
      </c>
      <c r="Q448" s="109">
        <f t="shared" si="31"/>
        <v>0.39</v>
      </c>
      <c r="S448" s="109">
        <f t="shared" si="32"/>
        <v>127920553.35999998</v>
      </c>
      <c r="T448" s="109">
        <f t="shared" si="33"/>
        <v>93757773.449999988</v>
      </c>
      <c r="U448" s="109">
        <f t="shared" si="34"/>
        <v>221678326.80999997</v>
      </c>
    </row>
    <row r="449" spans="1:21" x14ac:dyDescent="0.6">
      <c r="A449" s="108">
        <f>COUNTA($B$4:B449)</f>
        <v>446</v>
      </c>
      <c r="B449" s="99" t="s">
        <v>518</v>
      </c>
      <c r="C449" s="99" t="s">
        <v>1411</v>
      </c>
      <c r="D449" s="110">
        <v>22016246.489999998</v>
      </c>
      <c r="E449" s="110">
        <v>9244127.3000000007</v>
      </c>
      <c r="F449" s="110">
        <v>982465</v>
      </c>
      <c r="G449" s="110">
        <v>19841</v>
      </c>
      <c r="H449" s="110">
        <v>996915</v>
      </c>
      <c r="I449" s="110">
        <v>12949697.52</v>
      </c>
      <c r="J449" s="110">
        <v>2117937</v>
      </c>
      <c r="K449" s="110">
        <v>375955</v>
      </c>
      <c r="L449" s="110">
        <v>0</v>
      </c>
      <c r="M449" s="110">
        <v>1181234</v>
      </c>
      <c r="N449" s="110">
        <f t="shared" si="30"/>
        <v>1181234</v>
      </c>
      <c r="O449" s="111">
        <v>34679902.879999995</v>
      </c>
      <c r="P449" s="112">
        <v>76796277.890000001</v>
      </c>
      <c r="Q449" s="109">
        <f t="shared" si="31"/>
        <v>0.45</v>
      </c>
      <c r="S449" s="109">
        <f t="shared" si="32"/>
        <v>33259594.789999999</v>
      </c>
      <c r="T449" s="109">
        <f t="shared" si="33"/>
        <v>16624823.52</v>
      </c>
      <c r="U449" s="109">
        <f t="shared" si="34"/>
        <v>49884418.310000002</v>
      </c>
    </row>
    <row r="450" spans="1:21" x14ac:dyDescent="0.6">
      <c r="A450" s="108">
        <f>COUNTA($B$4:B450)</f>
        <v>447</v>
      </c>
      <c r="B450" s="99" t="s">
        <v>519</v>
      </c>
      <c r="C450" s="99" t="s">
        <v>1412</v>
      </c>
      <c r="D450" s="110">
        <v>37252586.490000002</v>
      </c>
      <c r="E450" s="110">
        <v>11832016.949999999</v>
      </c>
      <c r="F450" s="110">
        <v>2238949.15</v>
      </c>
      <c r="G450" s="110">
        <v>11640</v>
      </c>
      <c r="H450" s="110">
        <v>992861</v>
      </c>
      <c r="I450" s="110">
        <v>12638783.039999999</v>
      </c>
      <c r="J450" s="110">
        <v>1918396.69</v>
      </c>
      <c r="K450" s="110">
        <v>365571</v>
      </c>
      <c r="L450" s="110">
        <v>0</v>
      </c>
      <c r="M450" s="110">
        <v>526399.5</v>
      </c>
      <c r="N450" s="110">
        <f t="shared" si="30"/>
        <v>526399.5</v>
      </c>
      <c r="O450" s="111">
        <v>42691193.82</v>
      </c>
      <c r="P450" s="112">
        <v>85308722.25</v>
      </c>
      <c r="Q450" s="109">
        <f t="shared" si="31"/>
        <v>0.5</v>
      </c>
      <c r="S450" s="109">
        <f t="shared" si="32"/>
        <v>52328053.589999996</v>
      </c>
      <c r="T450" s="109">
        <f t="shared" si="33"/>
        <v>15449150.229999999</v>
      </c>
      <c r="U450" s="109">
        <f t="shared" si="34"/>
        <v>67777203.819999993</v>
      </c>
    </row>
    <row r="451" spans="1:21" x14ac:dyDescent="0.6">
      <c r="A451" s="108">
        <f>COUNTA($B$4:B451)</f>
        <v>448</v>
      </c>
      <c r="B451" s="99" t="s">
        <v>520</v>
      </c>
      <c r="C451" s="99" t="s">
        <v>1413</v>
      </c>
      <c r="D451" s="110">
        <v>47328510.75</v>
      </c>
      <c r="E451" s="110">
        <v>7949172.7699999996</v>
      </c>
      <c r="F451" s="110">
        <v>1813171.5</v>
      </c>
      <c r="G451" s="110">
        <v>25903</v>
      </c>
      <c r="H451" s="110">
        <v>3801126.5</v>
      </c>
      <c r="I451" s="110">
        <v>22203082.449999999</v>
      </c>
      <c r="J451" s="110">
        <v>3176458.25</v>
      </c>
      <c r="K451" s="110">
        <v>723137.95</v>
      </c>
      <c r="L451" s="110">
        <v>4854</v>
      </c>
      <c r="M451" s="110">
        <v>290803</v>
      </c>
      <c r="N451" s="110">
        <f t="shared" si="30"/>
        <v>295657</v>
      </c>
      <c r="O451" s="111">
        <v>60072552.060000002</v>
      </c>
      <c r="P451" s="112">
        <v>123436615.25999999</v>
      </c>
      <c r="Q451" s="109">
        <f t="shared" si="31"/>
        <v>0.48</v>
      </c>
      <c r="S451" s="109">
        <f t="shared" si="32"/>
        <v>60917884.519999996</v>
      </c>
      <c r="T451" s="109">
        <f t="shared" si="33"/>
        <v>26398335.649999999</v>
      </c>
      <c r="U451" s="109">
        <f t="shared" si="34"/>
        <v>87316220.169999987</v>
      </c>
    </row>
    <row r="452" spans="1:21" x14ac:dyDescent="0.6">
      <c r="A452" s="108">
        <f>COUNTA($B$4:B452)</f>
        <v>449</v>
      </c>
      <c r="B452" s="99" t="s">
        <v>521</v>
      </c>
      <c r="C452" s="99" t="s">
        <v>1414</v>
      </c>
      <c r="D452" s="110">
        <v>44471103.340000004</v>
      </c>
      <c r="E452" s="110">
        <v>8022180.5700000003</v>
      </c>
      <c r="F452" s="110">
        <v>1058808.96</v>
      </c>
      <c r="G452" s="110">
        <v>5500</v>
      </c>
      <c r="H452" s="110">
        <v>2608605.75</v>
      </c>
      <c r="I452" s="110">
        <v>28075591.550000001</v>
      </c>
      <c r="J452" s="110">
        <v>2688579</v>
      </c>
      <c r="K452" s="110">
        <v>607507.5</v>
      </c>
      <c r="L452" s="110">
        <v>0</v>
      </c>
      <c r="M452" s="110">
        <v>885293</v>
      </c>
      <c r="N452" s="110">
        <f t="shared" si="30"/>
        <v>885293</v>
      </c>
      <c r="O452" s="111">
        <v>62893022.409999996</v>
      </c>
      <c r="P452" s="112">
        <v>144834638.72</v>
      </c>
      <c r="Q452" s="109">
        <f t="shared" si="31"/>
        <v>0.43</v>
      </c>
      <c r="S452" s="109">
        <f t="shared" si="32"/>
        <v>56166198.620000005</v>
      </c>
      <c r="T452" s="109">
        <f t="shared" si="33"/>
        <v>32256971.050000001</v>
      </c>
      <c r="U452" s="109">
        <f t="shared" si="34"/>
        <v>88423169.670000002</v>
      </c>
    </row>
    <row r="453" spans="1:21" x14ac:dyDescent="0.6">
      <c r="A453" s="108">
        <f>COUNTA($B$4:B453)</f>
        <v>450</v>
      </c>
      <c r="B453" s="99" t="s">
        <v>522</v>
      </c>
      <c r="C453" s="99" t="s">
        <v>1415</v>
      </c>
      <c r="D453" s="110">
        <v>52899801.210000001</v>
      </c>
      <c r="E453" s="110">
        <v>15869338.07</v>
      </c>
      <c r="F453" s="110">
        <v>4273307.47</v>
      </c>
      <c r="G453" s="110">
        <v>42090</v>
      </c>
      <c r="H453" s="110">
        <v>2947528</v>
      </c>
      <c r="I453" s="110">
        <v>25974105</v>
      </c>
      <c r="J453" s="110">
        <v>3733958.31</v>
      </c>
      <c r="K453" s="110">
        <v>999097.18</v>
      </c>
      <c r="L453" s="110">
        <v>0</v>
      </c>
      <c r="M453" s="110">
        <v>1334562.5</v>
      </c>
      <c r="N453" s="110">
        <f t="shared" ref="N453:N516" si="35">SUM(L453:M453)</f>
        <v>1334562.5</v>
      </c>
      <c r="O453" s="111">
        <v>70495070.870000005</v>
      </c>
      <c r="P453" s="112">
        <v>166910961.75</v>
      </c>
      <c r="Q453" s="109">
        <f t="shared" ref="Q453:Q516" si="36">TRUNC(O453/P453,2)</f>
        <v>0.42</v>
      </c>
      <c r="S453" s="109">
        <f t="shared" ref="S453:S516" si="37">SUM(D453:H453)</f>
        <v>76032064.75</v>
      </c>
      <c r="T453" s="109">
        <f t="shared" ref="T453:T516" si="38">SUM(I453:M453)</f>
        <v>32041722.989999998</v>
      </c>
      <c r="U453" s="109">
        <f t="shared" ref="U453:U516" si="39">SUM(S453:T453)</f>
        <v>108073787.73999999</v>
      </c>
    </row>
    <row r="454" spans="1:21" x14ac:dyDescent="0.6">
      <c r="A454" s="108">
        <f>COUNTA($B$4:B454)</f>
        <v>451</v>
      </c>
      <c r="B454" s="99" t="s">
        <v>523</v>
      </c>
      <c r="C454" s="99" t="s">
        <v>1416</v>
      </c>
      <c r="D454" s="110">
        <v>41521416.780000001</v>
      </c>
      <c r="E454" s="110">
        <v>7568583.7999999998</v>
      </c>
      <c r="F454" s="110">
        <v>5955518.29</v>
      </c>
      <c r="G454" s="110">
        <v>10716.29</v>
      </c>
      <c r="H454" s="110">
        <v>2374090.75</v>
      </c>
      <c r="I454" s="110">
        <v>22927466.969999999</v>
      </c>
      <c r="J454" s="110">
        <v>2658341.6800000002</v>
      </c>
      <c r="K454" s="110">
        <v>1557399.84</v>
      </c>
      <c r="L454" s="110">
        <v>0</v>
      </c>
      <c r="M454" s="110">
        <v>291182</v>
      </c>
      <c r="N454" s="110">
        <f t="shared" si="35"/>
        <v>291182</v>
      </c>
      <c r="O454" s="111">
        <v>36528066.07</v>
      </c>
      <c r="P454" s="112">
        <v>82707715.819999993</v>
      </c>
      <c r="Q454" s="109">
        <f t="shared" si="36"/>
        <v>0.44</v>
      </c>
      <c r="S454" s="109">
        <f t="shared" si="37"/>
        <v>57430325.909999996</v>
      </c>
      <c r="T454" s="109">
        <f t="shared" si="38"/>
        <v>27434390.489999998</v>
      </c>
      <c r="U454" s="109">
        <f t="shared" si="39"/>
        <v>84864716.399999991</v>
      </c>
    </row>
    <row r="455" spans="1:21" x14ac:dyDescent="0.6">
      <c r="A455" s="108">
        <f>COUNTA($B$4:B455)</f>
        <v>452</v>
      </c>
      <c r="B455" s="99" t="s">
        <v>524</v>
      </c>
      <c r="C455" s="99" t="s">
        <v>1417</v>
      </c>
      <c r="D455" s="110">
        <v>26767560.73</v>
      </c>
      <c r="E455" s="110">
        <v>2665114.86</v>
      </c>
      <c r="F455" s="110">
        <v>1255745.3799999999</v>
      </c>
      <c r="G455" s="110">
        <v>11921</v>
      </c>
      <c r="H455" s="110">
        <v>3788173.49</v>
      </c>
      <c r="I455" s="110">
        <v>11991239.630000001</v>
      </c>
      <c r="J455" s="110">
        <v>1173422.3400000001</v>
      </c>
      <c r="K455" s="110">
        <v>1681891.77</v>
      </c>
      <c r="L455" s="110">
        <v>0</v>
      </c>
      <c r="M455" s="110">
        <v>712354.76</v>
      </c>
      <c r="N455" s="110">
        <f t="shared" si="35"/>
        <v>712354.76</v>
      </c>
      <c r="O455" s="111">
        <v>39035603.450000003</v>
      </c>
      <c r="P455" s="112">
        <v>84624349.719999999</v>
      </c>
      <c r="Q455" s="109">
        <f t="shared" si="36"/>
        <v>0.46</v>
      </c>
      <c r="S455" s="109">
        <f t="shared" si="37"/>
        <v>34488515.460000001</v>
      </c>
      <c r="T455" s="109">
        <f t="shared" si="38"/>
        <v>15558908.5</v>
      </c>
      <c r="U455" s="109">
        <f t="shared" si="39"/>
        <v>50047423.960000001</v>
      </c>
    </row>
    <row r="456" spans="1:21" x14ac:dyDescent="0.6">
      <c r="A456" s="108">
        <f>COUNTA($B$4:B456)</f>
        <v>453</v>
      </c>
      <c r="B456" s="99" t="s">
        <v>525</v>
      </c>
      <c r="C456" s="99" t="s">
        <v>1418</v>
      </c>
      <c r="D456" s="110">
        <v>21262381.16</v>
      </c>
      <c r="E456" s="110">
        <v>1917417.64</v>
      </c>
      <c r="F456" s="110">
        <v>897140.44</v>
      </c>
      <c r="G456" s="110">
        <v>1500</v>
      </c>
      <c r="H456" s="110">
        <v>1085127.5</v>
      </c>
      <c r="I456" s="110">
        <v>8238653.1100000003</v>
      </c>
      <c r="J456" s="110">
        <v>777716.1</v>
      </c>
      <c r="K456" s="110">
        <v>276676.02</v>
      </c>
      <c r="L456" s="110">
        <v>2000</v>
      </c>
      <c r="M456" s="110">
        <v>404218</v>
      </c>
      <c r="N456" s="110">
        <f t="shared" si="35"/>
        <v>406218</v>
      </c>
      <c r="O456" s="111">
        <v>31853533.969999999</v>
      </c>
      <c r="P456" s="112">
        <v>61175237.289999999</v>
      </c>
      <c r="Q456" s="109">
        <f t="shared" si="36"/>
        <v>0.52</v>
      </c>
      <c r="S456" s="109">
        <f t="shared" si="37"/>
        <v>25163566.740000002</v>
      </c>
      <c r="T456" s="109">
        <f t="shared" si="38"/>
        <v>9699263.2300000004</v>
      </c>
      <c r="U456" s="109">
        <f t="shared" si="39"/>
        <v>34862829.969999999</v>
      </c>
    </row>
    <row r="457" spans="1:21" x14ac:dyDescent="0.6">
      <c r="A457" s="108">
        <f>COUNTA($B$4:B457)</f>
        <v>454</v>
      </c>
      <c r="B457" s="99" t="s">
        <v>526</v>
      </c>
      <c r="C457" s="99" t="s">
        <v>1419</v>
      </c>
      <c r="D457" s="110">
        <v>78514431.670000002</v>
      </c>
      <c r="E457" s="110">
        <v>23245411.25</v>
      </c>
      <c r="F457" s="110">
        <v>2901503.8</v>
      </c>
      <c r="G457" s="110">
        <v>61200</v>
      </c>
      <c r="H457" s="110">
        <v>3274723.45</v>
      </c>
      <c r="I457" s="110">
        <v>90698188.560000002</v>
      </c>
      <c r="J457" s="110">
        <v>11367523.02</v>
      </c>
      <c r="K457" s="110">
        <v>3006101.37</v>
      </c>
      <c r="L457" s="110">
        <v>0</v>
      </c>
      <c r="M457" s="110">
        <v>5021642.75</v>
      </c>
      <c r="N457" s="110">
        <f t="shared" si="35"/>
        <v>5021642.75</v>
      </c>
      <c r="O457" s="111">
        <v>122701278.83000001</v>
      </c>
      <c r="P457" s="112">
        <v>241396118.59000003</v>
      </c>
      <c r="Q457" s="109">
        <f t="shared" si="36"/>
        <v>0.5</v>
      </c>
      <c r="S457" s="109">
        <f t="shared" si="37"/>
        <v>107997270.17</v>
      </c>
      <c r="T457" s="109">
        <f t="shared" si="38"/>
        <v>110093455.7</v>
      </c>
      <c r="U457" s="109">
        <f t="shared" si="39"/>
        <v>218090725.87</v>
      </c>
    </row>
    <row r="458" spans="1:21" x14ac:dyDescent="0.6">
      <c r="A458" s="108">
        <f>COUNTA($B$4:B458)</f>
        <v>455</v>
      </c>
      <c r="B458" s="99" t="s">
        <v>527</v>
      </c>
      <c r="C458" s="99" t="s">
        <v>1420</v>
      </c>
      <c r="D458" s="110">
        <v>70144414.409999996</v>
      </c>
      <c r="E458" s="110">
        <v>33083997.27</v>
      </c>
      <c r="F458" s="110">
        <v>9887850</v>
      </c>
      <c r="G458" s="110">
        <v>63207</v>
      </c>
      <c r="H458" s="110">
        <v>14538187.85</v>
      </c>
      <c r="I458" s="110">
        <v>127676504.65000001</v>
      </c>
      <c r="J458" s="110">
        <v>15615682.029999999</v>
      </c>
      <c r="K458" s="110">
        <v>9693814.8000000007</v>
      </c>
      <c r="L458" s="110">
        <v>138419</v>
      </c>
      <c r="M458" s="110">
        <v>8961695.3599999994</v>
      </c>
      <c r="N458" s="110">
        <f t="shared" si="35"/>
        <v>9100114.3599999994</v>
      </c>
      <c r="O458" s="111">
        <v>116666655.78</v>
      </c>
      <c r="P458" s="112">
        <v>292232041.94999999</v>
      </c>
      <c r="Q458" s="109">
        <f t="shared" si="36"/>
        <v>0.39</v>
      </c>
      <c r="S458" s="109">
        <f t="shared" si="37"/>
        <v>127717656.52999999</v>
      </c>
      <c r="T458" s="109">
        <f t="shared" si="38"/>
        <v>162086115.84000003</v>
      </c>
      <c r="U458" s="109">
        <f t="shared" si="39"/>
        <v>289803772.37</v>
      </c>
    </row>
    <row r="459" spans="1:21" x14ac:dyDescent="0.6">
      <c r="A459" s="108">
        <f>COUNTA($B$4:B459)</f>
        <v>456</v>
      </c>
      <c r="B459" s="99" t="s">
        <v>528</v>
      </c>
      <c r="C459" s="99" t="s">
        <v>1421</v>
      </c>
      <c r="D459" s="110">
        <v>17450892.129999999</v>
      </c>
      <c r="E459" s="110">
        <v>2525120.52</v>
      </c>
      <c r="F459" s="110">
        <v>902702.5</v>
      </c>
      <c r="G459" s="110">
        <v>21954.5</v>
      </c>
      <c r="H459" s="110">
        <v>1119549.74</v>
      </c>
      <c r="I459" s="110">
        <v>10830974.5</v>
      </c>
      <c r="J459" s="110">
        <v>986405.5</v>
      </c>
      <c r="K459" s="110">
        <v>534403</v>
      </c>
      <c r="L459" s="110">
        <v>0</v>
      </c>
      <c r="M459" s="110">
        <v>267631</v>
      </c>
      <c r="N459" s="110">
        <f t="shared" si="35"/>
        <v>267631</v>
      </c>
      <c r="O459" s="111">
        <v>24294823.349999998</v>
      </c>
      <c r="P459" s="112">
        <v>58402000.829999998</v>
      </c>
      <c r="Q459" s="109">
        <f t="shared" si="36"/>
        <v>0.41</v>
      </c>
      <c r="S459" s="109">
        <f t="shared" si="37"/>
        <v>22020219.389999997</v>
      </c>
      <c r="T459" s="109">
        <f t="shared" si="38"/>
        <v>12619414</v>
      </c>
      <c r="U459" s="109">
        <f t="shared" si="39"/>
        <v>34639633.390000001</v>
      </c>
    </row>
    <row r="460" spans="1:21" x14ac:dyDescent="0.6">
      <c r="A460" s="108">
        <f>COUNTA($B$4:B460)</f>
        <v>457</v>
      </c>
      <c r="B460" s="99" t="s">
        <v>529</v>
      </c>
      <c r="C460" s="99" t="s">
        <v>1422</v>
      </c>
      <c r="D460" s="110">
        <v>18059164.890000001</v>
      </c>
      <c r="E460" s="110">
        <v>1775841</v>
      </c>
      <c r="F460" s="110">
        <v>362511.75</v>
      </c>
      <c r="G460" s="110">
        <v>10204</v>
      </c>
      <c r="H460" s="110">
        <v>644859.25</v>
      </c>
      <c r="I460" s="110">
        <v>0</v>
      </c>
      <c r="J460" s="110">
        <v>0</v>
      </c>
      <c r="K460" s="110">
        <v>0</v>
      </c>
      <c r="L460" s="110">
        <v>0</v>
      </c>
      <c r="M460" s="110">
        <v>0</v>
      </c>
      <c r="N460" s="110">
        <f t="shared" si="35"/>
        <v>0</v>
      </c>
      <c r="O460" s="111">
        <v>18652648.73</v>
      </c>
      <c r="P460" s="112">
        <v>31170361.329999998</v>
      </c>
      <c r="Q460" s="109">
        <f t="shared" si="36"/>
        <v>0.59</v>
      </c>
      <c r="S460" s="109">
        <f t="shared" si="37"/>
        <v>20852580.890000001</v>
      </c>
      <c r="T460" s="109">
        <f t="shared" si="38"/>
        <v>0</v>
      </c>
      <c r="U460" s="109">
        <f t="shared" si="39"/>
        <v>20852580.890000001</v>
      </c>
    </row>
    <row r="461" spans="1:21" x14ac:dyDescent="0.6">
      <c r="A461" s="108">
        <f>COUNTA($B$4:B461)</f>
        <v>458</v>
      </c>
      <c r="B461" s="99" t="s">
        <v>530</v>
      </c>
      <c r="C461" s="99" t="s">
        <v>1423</v>
      </c>
      <c r="D461" s="110">
        <v>14375233</v>
      </c>
      <c r="E461" s="110">
        <v>3460788</v>
      </c>
      <c r="F461" s="110">
        <v>718691</v>
      </c>
      <c r="G461" s="110">
        <v>0</v>
      </c>
      <c r="H461" s="110">
        <v>698441</v>
      </c>
      <c r="I461" s="110">
        <v>0</v>
      </c>
      <c r="J461" s="110">
        <v>0</v>
      </c>
      <c r="K461" s="110">
        <v>0</v>
      </c>
      <c r="L461" s="110">
        <v>0</v>
      </c>
      <c r="M461" s="110">
        <v>0</v>
      </c>
      <c r="N461" s="110">
        <f t="shared" si="35"/>
        <v>0</v>
      </c>
      <c r="O461" s="111">
        <v>19981638.379999999</v>
      </c>
      <c r="P461" s="112">
        <v>31329026.43</v>
      </c>
      <c r="Q461" s="109">
        <f t="shared" si="36"/>
        <v>0.63</v>
      </c>
      <c r="S461" s="109">
        <f t="shared" si="37"/>
        <v>19253153</v>
      </c>
      <c r="T461" s="109">
        <f t="shared" si="38"/>
        <v>0</v>
      </c>
      <c r="U461" s="109">
        <f t="shared" si="39"/>
        <v>19253153</v>
      </c>
    </row>
    <row r="462" spans="1:21" x14ac:dyDescent="0.6">
      <c r="A462" s="108">
        <f>COUNTA($B$4:B462)</f>
        <v>459</v>
      </c>
      <c r="B462" s="99" t="s">
        <v>531</v>
      </c>
      <c r="C462" s="99" t="s">
        <v>1424</v>
      </c>
      <c r="D462" s="110">
        <v>14963856.6</v>
      </c>
      <c r="E462" s="110">
        <v>6175208</v>
      </c>
      <c r="F462" s="110">
        <v>2636526.5</v>
      </c>
      <c r="G462" s="110">
        <v>9491</v>
      </c>
      <c r="H462" s="110">
        <v>654299</v>
      </c>
      <c r="I462" s="110">
        <v>0</v>
      </c>
      <c r="J462" s="110">
        <v>0</v>
      </c>
      <c r="K462" s="110">
        <v>0</v>
      </c>
      <c r="L462" s="110">
        <v>0</v>
      </c>
      <c r="M462" s="110">
        <v>0</v>
      </c>
      <c r="N462" s="110">
        <f t="shared" si="35"/>
        <v>0</v>
      </c>
      <c r="O462" s="111">
        <v>24436451.920000002</v>
      </c>
      <c r="P462" s="112">
        <v>46334827.109999999</v>
      </c>
      <c r="Q462" s="109">
        <f t="shared" si="36"/>
        <v>0.52</v>
      </c>
      <c r="S462" s="109">
        <f t="shared" si="37"/>
        <v>24439381.100000001</v>
      </c>
      <c r="T462" s="109">
        <f t="shared" si="38"/>
        <v>0</v>
      </c>
      <c r="U462" s="109">
        <f t="shared" si="39"/>
        <v>24439381.100000001</v>
      </c>
    </row>
    <row r="463" spans="1:21" x14ac:dyDescent="0.6">
      <c r="A463" s="108">
        <f>COUNTA($B$4:B463)</f>
        <v>460</v>
      </c>
      <c r="B463" s="99" t="s">
        <v>532</v>
      </c>
      <c r="C463" s="99" t="s">
        <v>1425</v>
      </c>
      <c r="D463" s="110">
        <v>14614090</v>
      </c>
      <c r="E463" s="110">
        <v>1096154.44</v>
      </c>
      <c r="F463" s="110">
        <v>665111.64</v>
      </c>
      <c r="G463" s="110">
        <v>1000</v>
      </c>
      <c r="H463" s="110">
        <v>819507.51</v>
      </c>
      <c r="I463" s="110">
        <v>1238188.1000000001</v>
      </c>
      <c r="J463" s="110">
        <v>74946</v>
      </c>
      <c r="K463" s="110">
        <v>53111.1</v>
      </c>
      <c r="L463" s="110">
        <v>0</v>
      </c>
      <c r="M463" s="110">
        <v>25406</v>
      </c>
      <c r="N463" s="110">
        <f t="shared" si="35"/>
        <v>25406</v>
      </c>
      <c r="O463" s="111">
        <v>20692480.079999998</v>
      </c>
      <c r="P463" s="112">
        <v>35836286.659999996</v>
      </c>
      <c r="Q463" s="109">
        <f t="shared" si="36"/>
        <v>0.56999999999999995</v>
      </c>
      <c r="S463" s="109">
        <f t="shared" si="37"/>
        <v>17195863.59</v>
      </c>
      <c r="T463" s="109">
        <f t="shared" si="38"/>
        <v>1391651.2000000002</v>
      </c>
      <c r="U463" s="109">
        <f t="shared" si="39"/>
        <v>18587514.789999999</v>
      </c>
    </row>
    <row r="464" spans="1:21" x14ac:dyDescent="0.6">
      <c r="A464" s="108">
        <f>COUNTA($B$4:B464)</f>
        <v>461</v>
      </c>
      <c r="B464" s="99" t="s">
        <v>533</v>
      </c>
      <c r="C464" s="99" t="s">
        <v>1426</v>
      </c>
      <c r="D464" s="110">
        <v>233330996.75</v>
      </c>
      <c r="E464" s="110">
        <v>145702904.87</v>
      </c>
      <c r="F464" s="110">
        <v>37414062.340000004</v>
      </c>
      <c r="G464" s="110">
        <v>254239.31</v>
      </c>
      <c r="H464" s="110">
        <v>24014784.829999998</v>
      </c>
      <c r="I464" s="110">
        <v>690525133.02999997</v>
      </c>
      <c r="J464" s="110">
        <v>115176507.91</v>
      </c>
      <c r="K464" s="110">
        <v>69246082.540000007</v>
      </c>
      <c r="L464" s="110">
        <v>194368.75</v>
      </c>
      <c r="M464" s="110">
        <v>76836978.900000006</v>
      </c>
      <c r="N464" s="110">
        <f t="shared" si="35"/>
        <v>77031347.650000006</v>
      </c>
      <c r="O464" s="111">
        <v>500970119.04999995</v>
      </c>
      <c r="P464" s="112">
        <v>1406342961.6300001</v>
      </c>
      <c r="Q464" s="109">
        <f t="shared" si="36"/>
        <v>0.35</v>
      </c>
      <c r="S464" s="109">
        <f t="shared" si="37"/>
        <v>440716988.10000002</v>
      </c>
      <c r="T464" s="109">
        <f t="shared" si="38"/>
        <v>951979071.12999988</v>
      </c>
      <c r="U464" s="109">
        <f t="shared" si="39"/>
        <v>1392696059.23</v>
      </c>
    </row>
    <row r="465" spans="1:21" x14ac:dyDescent="0.6">
      <c r="A465" s="108">
        <f>COUNTA($B$4:B465)</f>
        <v>462</v>
      </c>
      <c r="B465" s="99" t="s">
        <v>534</v>
      </c>
      <c r="C465" s="99" t="s">
        <v>1427</v>
      </c>
      <c r="D465" s="110">
        <v>23999018.359999999</v>
      </c>
      <c r="E465" s="110">
        <v>3981779.4</v>
      </c>
      <c r="F465" s="110">
        <v>908465.34</v>
      </c>
      <c r="G465" s="110">
        <v>2328</v>
      </c>
      <c r="H465" s="110">
        <v>829182.75</v>
      </c>
      <c r="I465" s="110">
        <v>6787661.8499999996</v>
      </c>
      <c r="J465" s="110">
        <v>1030208.72</v>
      </c>
      <c r="K465" s="110">
        <v>326894.38</v>
      </c>
      <c r="L465" s="110">
        <v>0</v>
      </c>
      <c r="M465" s="110">
        <v>306765</v>
      </c>
      <c r="N465" s="110">
        <f t="shared" si="35"/>
        <v>306765</v>
      </c>
      <c r="O465" s="111">
        <v>28603217.260000002</v>
      </c>
      <c r="P465" s="112">
        <v>65803919.260000005</v>
      </c>
      <c r="Q465" s="109">
        <f t="shared" si="36"/>
        <v>0.43</v>
      </c>
      <c r="S465" s="109">
        <f t="shared" si="37"/>
        <v>29720773.849999998</v>
      </c>
      <c r="T465" s="109">
        <f t="shared" si="38"/>
        <v>8451529.9499999993</v>
      </c>
      <c r="U465" s="109">
        <f t="shared" si="39"/>
        <v>38172303.799999997</v>
      </c>
    </row>
    <row r="466" spans="1:21" x14ac:dyDescent="0.6">
      <c r="A466" s="108">
        <f>COUNTA($B$4:B466)</f>
        <v>463</v>
      </c>
      <c r="B466" s="99" t="s">
        <v>535</v>
      </c>
      <c r="C466" s="99" t="s">
        <v>1428</v>
      </c>
      <c r="D466" s="110">
        <v>75399566.359999999</v>
      </c>
      <c r="E466" s="110">
        <v>23618324.620000001</v>
      </c>
      <c r="F466" s="110">
        <v>9099650</v>
      </c>
      <c r="G466" s="110">
        <v>119375</v>
      </c>
      <c r="H466" s="110">
        <v>3441283.75</v>
      </c>
      <c r="I466" s="110">
        <v>41247131</v>
      </c>
      <c r="J466" s="110">
        <v>5013918.0599999996</v>
      </c>
      <c r="K466" s="110">
        <v>5775419.75</v>
      </c>
      <c r="L466" s="110">
        <v>6537</v>
      </c>
      <c r="M466" s="110">
        <v>3063792.5</v>
      </c>
      <c r="N466" s="110">
        <f t="shared" si="35"/>
        <v>3070329.5</v>
      </c>
      <c r="O466" s="111">
        <v>81940246.090000004</v>
      </c>
      <c r="P466" s="112">
        <v>203765591.42000002</v>
      </c>
      <c r="Q466" s="109">
        <f t="shared" si="36"/>
        <v>0.4</v>
      </c>
      <c r="S466" s="109">
        <f t="shared" si="37"/>
        <v>111678199.73</v>
      </c>
      <c r="T466" s="109">
        <f t="shared" si="38"/>
        <v>55106798.310000002</v>
      </c>
      <c r="U466" s="109">
        <f t="shared" si="39"/>
        <v>166784998.04000002</v>
      </c>
    </row>
    <row r="467" spans="1:21" x14ac:dyDescent="0.6">
      <c r="A467" s="108">
        <f>COUNTA($B$4:B467)</f>
        <v>464</v>
      </c>
      <c r="B467" s="99" t="s">
        <v>536</v>
      </c>
      <c r="C467" s="99" t="s">
        <v>1429</v>
      </c>
      <c r="D467" s="110">
        <v>33318382.5</v>
      </c>
      <c r="E467" s="110">
        <v>6442744.75</v>
      </c>
      <c r="F467" s="110">
        <v>1860901.35</v>
      </c>
      <c r="G467" s="110">
        <v>40867.5</v>
      </c>
      <c r="H467" s="110">
        <v>1275736.5</v>
      </c>
      <c r="I467" s="110">
        <v>14134869</v>
      </c>
      <c r="J467" s="110">
        <v>2252181.5</v>
      </c>
      <c r="K467" s="110">
        <v>745661.5</v>
      </c>
      <c r="L467" s="110">
        <v>0</v>
      </c>
      <c r="M467" s="110">
        <v>136317.5</v>
      </c>
      <c r="N467" s="110">
        <f t="shared" si="35"/>
        <v>136317.5</v>
      </c>
      <c r="O467" s="111">
        <v>46710500.950000003</v>
      </c>
      <c r="P467" s="112">
        <v>106321757.12</v>
      </c>
      <c r="Q467" s="109">
        <f t="shared" si="36"/>
        <v>0.43</v>
      </c>
      <c r="S467" s="109">
        <f t="shared" si="37"/>
        <v>42938632.600000001</v>
      </c>
      <c r="T467" s="109">
        <f t="shared" si="38"/>
        <v>17269029.5</v>
      </c>
      <c r="U467" s="109">
        <f t="shared" si="39"/>
        <v>60207662.100000001</v>
      </c>
    </row>
    <row r="468" spans="1:21" x14ac:dyDescent="0.6">
      <c r="A468" s="108">
        <f>COUNTA($B$4:B468)</f>
        <v>465</v>
      </c>
      <c r="B468" s="99" t="s">
        <v>537</v>
      </c>
      <c r="C468" s="99" t="s">
        <v>1430</v>
      </c>
      <c r="D468" s="110">
        <v>67237222.049999997</v>
      </c>
      <c r="E468" s="110">
        <v>14290571.449999999</v>
      </c>
      <c r="F468" s="110">
        <v>6331556.1699999999</v>
      </c>
      <c r="G468" s="110">
        <v>0</v>
      </c>
      <c r="H468" s="110">
        <v>11413921.680000002</v>
      </c>
      <c r="I468" s="110">
        <v>24190867.920000002</v>
      </c>
      <c r="J468" s="110">
        <v>2669256.91</v>
      </c>
      <c r="K468" s="110">
        <v>2355357.7200000002</v>
      </c>
      <c r="L468" s="110">
        <v>0</v>
      </c>
      <c r="M468" s="110">
        <v>1046421</v>
      </c>
      <c r="N468" s="110">
        <f t="shared" si="35"/>
        <v>1046421</v>
      </c>
      <c r="O468" s="111">
        <v>70805967.829999998</v>
      </c>
      <c r="P468" s="112">
        <v>151804314.04000002</v>
      </c>
      <c r="Q468" s="109">
        <f t="shared" si="36"/>
        <v>0.46</v>
      </c>
      <c r="S468" s="109">
        <f t="shared" si="37"/>
        <v>99273271.350000009</v>
      </c>
      <c r="T468" s="109">
        <f t="shared" si="38"/>
        <v>30261903.550000001</v>
      </c>
      <c r="U468" s="109">
        <f t="shared" si="39"/>
        <v>129535174.90000001</v>
      </c>
    </row>
    <row r="469" spans="1:21" x14ac:dyDescent="0.6">
      <c r="A469" s="108">
        <f>COUNTA($B$4:B469)</f>
        <v>466</v>
      </c>
      <c r="B469" s="99" t="s">
        <v>538</v>
      </c>
      <c r="C469" s="99" t="s">
        <v>1431</v>
      </c>
      <c r="D469" s="110">
        <v>104175355.63</v>
      </c>
      <c r="E469" s="110">
        <v>28024114.940000001</v>
      </c>
      <c r="F469" s="110">
        <v>3595955.22</v>
      </c>
      <c r="G469" s="110">
        <v>51703.25</v>
      </c>
      <c r="H469" s="110">
        <v>9030716.5199999996</v>
      </c>
      <c r="I469" s="110">
        <v>78820375.780000001</v>
      </c>
      <c r="J469" s="110">
        <v>10211323.689999999</v>
      </c>
      <c r="K469" s="110">
        <v>3118782.85</v>
      </c>
      <c r="L469" s="110">
        <v>51378.75</v>
      </c>
      <c r="M469" s="110">
        <v>2251275.75</v>
      </c>
      <c r="N469" s="110">
        <f t="shared" si="35"/>
        <v>2302654.5</v>
      </c>
      <c r="O469" s="111">
        <v>134105525.83</v>
      </c>
      <c r="P469" s="112">
        <v>263240031.19999999</v>
      </c>
      <c r="Q469" s="109">
        <f t="shared" si="36"/>
        <v>0.5</v>
      </c>
      <c r="S469" s="109">
        <f t="shared" si="37"/>
        <v>144877845.56</v>
      </c>
      <c r="T469" s="109">
        <f t="shared" si="38"/>
        <v>94453136.819999993</v>
      </c>
      <c r="U469" s="109">
        <f t="shared" si="39"/>
        <v>239330982.38</v>
      </c>
    </row>
    <row r="470" spans="1:21" x14ac:dyDescent="0.6">
      <c r="A470" s="108">
        <f>COUNTA($B$4:B470)</f>
        <v>467</v>
      </c>
      <c r="B470" s="99" t="s">
        <v>539</v>
      </c>
      <c r="C470" s="99" t="s">
        <v>1432</v>
      </c>
      <c r="D470" s="110">
        <v>26434821.640000001</v>
      </c>
      <c r="E470" s="110">
        <v>5098080</v>
      </c>
      <c r="F470" s="110">
        <v>852581.75</v>
      </c>
      <c r="G470" s="110">
        <v>14527</v>
      </c>
      <c r="H470" s="110">
        <v>801521.5</v>
      </c>
      <c r="I470" s="110">
        <v>14673109.91</v>
      </c>
      <c r="J470" s="110">
        <v>2251738</v>
      </c>
      <c r="K470" s="110">
        <v>307102.5</v>
      </c>
      <c r="L470" s="110">
        <v>0</v>
      </c>
      <c r="M470" s="110">
        <v>647087.5</v>
      </c>
      <c r="N470" s="110">
        <f t="shared" si="35"/>
        <v>647087.5</v>
      </c>
      <c r="O470" s="111">
        <v>42338021.640000001</v>
      </c>
      <c r="P470" s="112">
        <v>85227279.099999994</v>
      </c>
      <c r="Q470" s="109">
        <f t="shared" si="36"/>
        <v>0.49</v>
      </c>
      <c r="S470" s="109">
        <f t="shared" si="37"/>
        <v>33201531.890000001</v>
      </c>
      <c r="T470" s="109">
        <f t="shared" si="38"/>
        <v>17879037.91</v>
      </c>
      <c r="U470" s="109">
        <f t="shared" si="39"/>
        <v>51080569.799999997</v>
      </c>
    </row>
    <row r="471" spans="1:21" x14ac:dyDescent="0.6">
      <c r="A471" s="108">
        <f>COUNTA($B$4:B471)</f>
        <v>468</v>
      </c>
      <c r="B471" s="99" t="s">
        <v>540</v>
      </c>
      <c r="C471" s="99" t="s">
        <v>1433</v>
      </c>
      <c r="D471" s="110">
        <v>70913081.079999998</v>
      </c>
      <c r="E471" s="110">
        <v>25169135.02</v>
      </c>
      <c r="F471" s="110">
        <v>4992903.2</v>
      </c>
      <c r="G471" s="110">
        <v>130729</v>
      </c>
      <c r="H471" s="110">
        <v>3072597.05</v>
      </c>
      <c r="I471" s="110">
        <v>49378630.780000001</v>
      </c>
      <c r="J471" s="110">
        <v>8534423.0299999993</v>
      </c>
      <c r="K471" s="110">
        <v>3545640.8</v>
      </c>
      <c r="L471" s="110">
        <v>272982</v>
      </c>
      <c r="M471" s="110">
        <v>4674925.6399999997</v>
      </c>
      <c r="N471" s="110">
        <f t="shared" si="35"/>
        <v>4947907.6399999997</v>
      </c>
      <c r="O471" s="111">
        <v>76504979.24000001</v>
      </c>
      <c r="P471" s="112">
        <v>193132027.21000001</v>
      </c>
      <c r="Q471" s="109">
        <f t="shared" si="36"/>
        <v>0.39</v>
      </c>
      <c r="S471" s="109">
        <f t="shared" si="37"/>
        <v>104278445.34999999</v>
      </c>
      <c r="T471" s="109">
        <f t="shared" si="38"/>
        <v>66406602.25</v>
      </c>
      <c r="U471" s="109">
        <f t="shared" si="39"/>
        <v>170685047.59999999</v>
      </c>
    </row>
    <row r="472" spans="1:21" x14ac:dyDescent="0.6">
      <c r="A472" s="108">
        <f>COUNTA($B$4:B472)</f>
        <v>469</v>
      </c>
      <c r="B472" s="99" t="s">
        <v>541</v>
      </c>
      <c r="C472" s="99" t="s">
        <v>1434</v>
      </c>
      <c r="D472" s="110">
        <v>71955827.25</v>
      </c>
      <c r="E472" s="110">
        <v>25971765.050000001</v>
      </c>
      <c r="F472" s="110">
        <v>2080893.04</v>
      </c>
      <c r="G472" s="110">
        <v>45757.5</v>
      </c>
      <c r="H472" s="110">
        <v>2471021.5</v>
      </c>
      <c r="I472" s="110">
        <v>53360226.32</v>
      </c>
      <c r="J472" s="110">
        <v>10947862.939999999</v>
      </c>
      <c r="K472" s="110">
        <v>4550452.5</v>
      </c>
      <c r="L472" s="110">
        <v>88574.5</v>
      </c>
      <c r="M472" s="110">
        <v>4513198.8099999996</v>
      </c>
      <c r="N472" s="110">
        <f t="shared" si="35"/>
        <v>4601773.3099999996</v>
      </c>
      <c r="O472" s="111">
        <v>86299626.789999992</v>
      </c>
      <c r="P472" s="112">
        <v>215955906.53999999</v>
      </c>
      <c r="Q472" s="109">
        <f t="shared" si="36"/>
        <v>0.39</v>
      </c>
      <c r="S472" s="109">
        <f t="shared" si="37"/>
        <v>102525264.34</v>
      </c>
      <c r="T472" s="109">
        <f t="shared" si="38"/>
        <v>73460315.069999993</v>
      </c>
      <c r="U472" s="109">
        <f t="shared" si="39"/>
        <v>175985579.41</v>
      </c>
    </row>
    <row r="473" spans="1:21" x14ac:dyDescent="0.6">
      <c r="A473" s="108">
        <f>COUNTA($B$4:B473)</f>
        <v>470</v>
      </c>
      <c r="B473" s="99" t="s">
        <v>542</v>
      </c>
      <c r="C473" s="99" t="s">
        <v>1435</v>
      </c>
      <c r="D473" s="110">
        <v>26177070.25</v>
      </c>
      <c r="E473" s="110">
        <v>4670536</v>
      </c>
      <c r="F473" s="110">
        <v>696691.5</v>
      </c>
      <c r="G473" s="110">
        <v>16348.5</v>
      </c>
      <c r="H473" s="110">
        <v>979639</v>
      </c>
      <c r="I473" s="110">
        <v>7661285.5</v>
      </c>
      <c r="J473" s="110">
        <v>1263859.83</v>
      </c>
      <c r="K473" s="110">
        <v>269459</v>
      </c>
      <c r="L473" s="110">
        <v>106784.5</v>
      </c>
      <c r="M473" s="110">
        <v>360685.78</v>
      </c>
      <c r="N473" s="110">
        <f t="shared" si="35"/>
        <v>467470.28</v>
      </c>
      <c r="O473" s="111">
        <v>20933660.710000001</v>
      </c>
      <c r="P473" s="112">
        <v>62163885.469999999</v>
      </c>
      <c r="Q473" s="109">
        <f t="shared" si="36"/>
        <v>0.33</v>
      </c>
      <c r="S473" s="109">
        <f t="shared" si="37"/>
        <v>32540285.25</v>
      </c>
      <c r="T473" s="109">
        <f t="shared" si="38"/>
        <v>9662074.6099999994</v>
      </c>
      <c r="U473" s="109">
        <f t="shared" si="39"/>
        <v>42202359.859999999</v>
      </c>
    </row>
    <row r="474" spans="1:21" x14ac:dyDescent="0.6">
      <c r="A474" s="108">
        <f>COUNTA($B$4:B474)</f>
        <v>471</v>
      </c>
      <c r="B474" s="99" t="s">
        <v>543</v>
      </c>
      <c r="C474" s="99" t="s">
        <v>1436</v>
      </c>
      <c r="D474" s="110">
        <v>20046091.800000001</v>
      </c>
      <c r="E474" s="110">
        <v>2972525</v>
      </c>
      <c r="F474" s="110">
        <v>768317.5</v>
      </c>
      <c r="G474" s="110">
        <v>4946</v>
      </c>
      <c r="H474" s="110">
        <v>608226.5</v>
      </c>
      <c r="I474" s="110">
        <v>7369430</v>
      </c>
      <c r="J474" s="110">
        <v>941976.42</v>
      </c>
      <c r="K474" s="110">
        <v>264435.90000000002</v>
      </c>
      <c r="L474" s="110">
        <v>0</v>
      </c>
      <c r="M474" s="110">
        <v>268643</v>
      </c>
      <c r="N474" s="110">
        <f t="shared" si="35"/>
        <v>268643</v>
      </c>
      <c r="O474" s="111">
        <v>39606987.579999998</v>
      </c>
      <c r="P474" s="112">
        <v>71758045.390000001</v>
      </c>
      <c r="Q474" s="109">
        <f t="shared" si="36"/>
        <v>0.55000000000000004</v>
      </c>
      <c r="S474" s="109">
        <f t="shared" si="37"/>
        <v>24400106.800000001</v>
      </c>
      <c r="T474" s="109">
        <f t="shared" si="38"/>
        <v>8844485.3200000003</v>
      </c>
      <c r="U474" s="109">
        <f t="shared" si="39"/>
        <v>33244592.120000001</v>
      </c>
    </row>
    <row r="475" spans="1:21" x14ac:dyDescent="0.6">
      <c r="A475" s="108">
        <f>COUNTA($B$4:B475)</f>
        <v>472</v>
      </c>
      <c r="B475" s="99" t="s">
        <v>544</v>
      </c>
      <c r="C475" s="99" t="s">
        <v>1437</v>
      </c>
      <c r="D475" s="110">
        <v>16512799.49</v>
      </c>
      <c r="E475" s="110">
        <v>2201681.41</v>
      </c>
      <c r="F475" s="110">
        <v>1028554.71</v>
      </c>
      <c r="G475" s="110">
        <v>0</v>
      </c>
      <c r="H475" s="110">
        <v>784745</v>
      </c>
      <c r="I475" s="110">
        <v>8940347.7400000002</v>
      </c>
      <c r="J475" s="110">
        <v>868134.9</v>
      </c>
      <c r="K475" s="110">
        <v>326551.09999999998</v>
      </c>
      <c r="L475" s="110">
        <v>0</v>
      </c>
      <c r="M475" s="110">
        <v>314870</v>
      </c>
      <c r="N475" s="110">
        <f t="shared" si="35"/>
        <v>314870</v>
      </c>
      <c r="O475" s="111">
        <v>35548778.269999996</v>
      </c>
      <c r="P475" s="112">
        <v>52181247.649999991</v>
      </c>
      <c r="Q475" s="109">
        <f t="shared" si="36"/>
        <v>0.68</v>
      </c>
      <c r="S475" s="109">
        <f t="shared" si="37"/>
        <v>20527780.609999999</v>
      </c>
      <c r="T475" s="109">
        <f t="shared" si="38"/>
        <v>10449903.74</v>
      </c>
      <c r="U475" s="109">
        <f t="shared" si="39"/>
        <v>30977684.350000001</v>
      </c>
    </row>
    <row r="476" spans="1:21" x14ac:dyDescent="0.6">
      <c r="A476" s="108">
        <f>COUNTA($B$4:B476)</f>
        <v>473</v>
      </c>
      <c r="B476" s="99" t="s">
        <v>545</v>
      </c>
      <c r="C476" s="99" t="s">
        <v>1438</v>
      </c>
      <c r="D476" s="110">
        <v>13660122.109999999</v>
      </c>
      <c r="E476" s="110">
        <v>2051497</v>
      </c>
      <c r="F476" s="110">
        <v>962359.78</v>
      </c>
      <c r="G476" s="110">
        <v>0</v>
      </c>
      <c r="H476" s="110">
        <v>658378.51</v>
      </c>
      <c r="I476" s="110">
        <v>6230786.9800000004</v>
      </c>
      <c r="J476" s="110">
        <v>615463.5</v>
      </c>
      <c r="K476" s="110">
        <v>320487.83</v>
      </c>
      <c r="L476" s="110">
        <v>0</v>
      </c>
      <c r="M476" s="110">
        <v>264156</v>
      </c>
      <c r="N476" s="110">
        <f t="shared" si="35"/>
        <v>264156</v>
      </c>
      <c r="O476" s="111">
        <v>27649190.719999999</v>
      </c>
      <c r="P476" s="112">
        <v>44778061.780000001</v>
      </c>
      <c r="Q476" s="109">
        <f t="shared" si="36"/>
        <v>0.61</v>
      </c>
      <c r="S476" s="109">
        <f t="shared" si="37"/>
        <v>17332357.399999999</v>
      </c>
      <c r="T476" s="109">
        <f t="shared" si="38"/>
        <v>7430894.3100000005</v>
      </c>
      <c r="U476" s="109">
        <f t="shared" si="39"/>
        <v>24763251.710000001</v>
      </c>
    </row>
    <row r="477" spans="1:21" x14ac:dyDescent="0.6">
      <c r="A477" s="108">
        <f>COUNTA($B$4:B477)</f>
        <v>474</v>
      </c>
      <c r="B477" s="99" t="s">
        <v>546</v>
      </c>
      <c r="C477" s="99" t="s">
        <v>2033</v>
      </c>
      <c r="D477" s="110">
        <v>396792023.64999998</v>
      </c>
      <c r="E477" s="110">
        <v>292652250.44999999</v>
      </c>
      <c r="F477" s="110">
        <v>51051904.530000001</v>
      </c>
      <c r="G477" s="110">
        <v>327720.5</v>
      </c>
      <c r="H477" s="110">
        <v>46702327.560000002</v>
      </c>
      <c r="I477" s="110">
        <v>1189756214.4300001</v>
      </c>
      <c r="J477" s="110">
        <v>196444549.41999999</v>
      </c>
      <c r="K477" s="110">
        <v>132960316.73</v>
      </c>
      <c r="L477" s="110">
        <v>135433.94</v>
      </c>
      <c r="M477" s="110">
        <v>89309352.599999994</v>
      </c>
      <c r="N477" s="110">
        <f t="shared" si="35"/>
        <v>89444786.539999992</v>
      </c>
      <c r="O477" s="111">
        <v>830083149.94999993</v>
      </c>
      <c r="P477" s="112">
        <v>2165436772.3399997</v>
      </c>
      <c r="Q477" s="109">
        <f t="shared" si="36"/>
        <v>0.38</v>
      </c>
      <c r="S477" s="109">
        <f t="shared" si="37"/>
        <v>787526226.68999982</v>
      </c>
      <c r="T477" s="109">
        <f t="shared" si="38"/>
        <v>1608605867.1200001</v>
      </c>
      <c r="U477" s="109">
        <f t="shared" si="39"/>
        <v>2396132093.8099999</v>
      </c>
    </row>
    <row r="478" spans="1:21" x14ac:dyDescent="0.6">
      <c r="A478" s="108">
        <f>COUNTA($B$4:B478)</f>
        <v>475</v>
      </c>
      <c r="B478" s="99" t="s">
        <v>547</v>
      </c>
      <c r="C478" s="99" t="s">
        <v>1439</v>
      </c>
      <c r="D478" s="110">
        <v>88111361.209999993</v>
      </c>
      <c r="E478" s="110">
        <v>27598941.739999998</v>
      </c>
      <c r="F478" s="110">
        <v>4833673.6500000004</v>
      </c>
      <c r="G478" s="110">
        <v>19000</v>
      </c>
      <c r="H478" s="110">
        <v>3985702.25</v>
      </c>
      <c r="I478" s="110">
        <v>56990519.600000001</v>
      </c>
      <c r="J478" s="110">
        <v>11080665.41</v>
      </c>
      <c r="K478" s="110">
        <v>4955257.75</v>
      </c>
      <c r="L478" s="110">
        <v>0</v>
      </c>
      <c r="M478" s="110">
        <v>4327273</v>
      </c>
      <c r="N478" s="110">
        <f t="shared" si="35"/>
        <v>4327273</v>
      </c>
      <c r="O478" s="111">
        <v>99750111.730000004</v>
      </c>
      <c r="P478" s="112">
        <v>219281421.10000002</v>
      </c>
      <c r="Q478" s="109">
        <f t="shared" si="36"/>
        <v>0.45</v>
      </c>
      <c r="S478" s="109">
        <f t="shared" si="37"/>
        <v>124548678.84999999</v>
      </c>
      <c r="T478" s="109">
        <f t="shared" si="38"/>
        <v>77353715.760000005</v>
      </c>
      <c r="U478" s="109">
        <f t="shared" si="39"/>
        <v>201902394.61000001</v>
      </c>
    </row>
    <row r="479" spans="1:21" x14ac:dyDescent="0.6">
      <c r="A479" s="108">
        <f>COUNTA($B$4:B479)</f>
        <v>476</v>
      </c>
      <c r="B479" s="99" t="s">
        <v>548</v>
      </c>
      <c r="C479" s="99" t="s">
        <v>1440</v>
      </c>
      <c r="D479" s="110">
        <v>49083094.119999997</v>
      </c>
      <c r="E479" s="110">
        <v>19069817.149999999</v>
      </c>
      <c r="F479" s="110">
        <v>3541041.05</v>
      </c>
      <c r="G479" s="110">
        <v>29453</v>
      </c>
      <c r="H479" s="110">
        <v>1522243</v>
      </c>
      <c r="I479" s="110">
        <v>10471520</v>
      </c>
      <c r="J479" s="110">
        <v>2624750.83</v>
      </c>
      <c r="K479" s="110">
        <v>302115</v>
      </c>
      <c r="L479" s="110">
        <v>4429</v>
      </c>
      <c r="M479" s="110">
        <v>560947</v>
      </c>
      <c r="N479" s="110">
        <f t="shared" si="35"/>
        <v>565376</v>
      </c>
      <c r="O479" s="111">
        <v>49058532.099999994</v>
      </c>
      <c r="P479" s="112">
        <v>108851464.08999999</v>
      </c>
      <c r="Q479" s="109">
        <f t="shared" si="36"/>
        <v>0.45</v>
      </c>
      <c r="S479" s="109">
        <f t="shared" si="37"/>
        <v>73245648.319999993</v>
      </c>
      <c r="T479" s="109">
        <f t="shared" si="38"/>
        <v>13963761.83</v>
      </c>
      <c r="U479" s="109">
        <f t="shared" si="39"/>
        <v>87209410.149999991</v>
      </c>
    </row>
    <row r="480" spans="1:21" x14ac:dyDescent="0.6">
      <c r="A480" s="108">
        <f>COUNTA($B$4:B480)</f>
        <v>477</v>
      </c>
      <c r="B480" s="99" t="s">
        <v>549</v>
      </c>
      <c r="C480" s="99" t="s">
        <v>1441</v>
      </c>
      <c r="D480" s="110">
        <v>63436026.57</v>
      </c>
      <c r="E480" s="110">
        <v>11513647.689999999</v>
      </c>
      <c r="F480" s="110">
        <v>2136770.8199999998</v>
      </c>
      <c r="G480" s="110">
        <v>30217</v>
      </c>
      <c r="H480" s="110">
        <v>2748317.66</v>
      </c>
      <c r="I480" s="110">
        <v>20412643.75</v>
      </c>
      <c r="J480" s="110">
        <v>4243325.21</v>
      </c>
      <c r="K480" s="110">
        <v>604911.89</v>
      </c>
      <c r="L480" s="110">
        <v>4440</v>
      </c>
      <c r="M480" s="110">
        <v>141991.69</v>
      </c>
      <c r="N480" s="110">
        <f t="shared" si="35"/>
        <v>146431.69</v>
      </c>
      <c r="O480" s="111">
        <v>62435654.419999994</v>
      </c>
      <c r="P480" s="112">
        <v>131753022.81999999</v>
      </c>
      <c r="Q480" s="109">
        <f t="shared" si="36"/>
        <v>0.47</v>
      </c>
      <c r="S480" s="109">
        <f t="shared" si="37"/>
        <v>79864979.739999995</v>
      </c>
      <c r="T480" s="109">
        <f t="shared" si="38"/>
        <v>25407312.540000003</v>
      </c>
      <c r="U480" s="109">
        <f t="shared" si="39"/>
        <v>105272292.28</v>
      </c>
    </row>
    <row r="481" spans="1:21" x14ac:dyDescent="0.6">
      <c r="A481" s="108">
        <f>COUNTA($B$4:B481)</f>
        <v>478</v>
      </c>
      <c r="B481" s="99" t="s">
        <v>550</v>
      </c>
      <c r="C481" s="99" t="s">
        <v>1442</v>
      </c>
      <c r="D481" s="110">
        <v>44551073.590000004</v>
      </c>
      <c r="E481" s="110">
        <v>7000524.5499999998</v>
      </c>
      <c r="F481" s="110">
        <v>2539827.5</v>
      </c>
      <c r="G481" s="110">
        <v>42097</v>
      </c>
      <c r="H481" s="110">
        <v>1488766.5</v>
      </c>
      <c r="I481" s="110">
        <v>10481392.9</v>
      </c>
      <c r="J481" s="110">
        <v>1356464.25</v>
      </c>
      <c r="K481" s="110">
        <v>3950749.86</v>
      </c>
      <c r="L481" s="110">
        <v>0</v>
      </c>
      <c r="M481" s="110">
        <v>589617.69999999995</v>
      </c>
      <c r="N481" s="110">
        <f t="shared" si="35"/>
        <v>589617.69999999995</v>
      </c>
      <c r="O481" s="111">
        <v>63206561.350000001</v>
      </c>
      <c r="P481" s="112">
        <v>123491161.84999999</v>
      </c>
      <c r="Q481" s="109">
        <f t="shared" si="36"/>
        <v>0.51</v>
      </c>
      <c r="S481" s="109">
        <f t="shared" si="37"/>
        <v>55622289.140000001</v>
      </c>
      <c r="T481" s="109">
        <f t="shared" si="38"/>
        <v>16378224.709999999</v>
      </c>
      <c r="U481" s="109">
        <f t="shared" si="39"/>
        <v>72000513.849999994</v>
      </c>
    </row>
    <row r="482" spans="1:21" x14ac:dyDescent="0.6">
      <c r="A482" s="108">
        <f>COUNTA($B$4:B482)</f>
        <v>479</v>
      </c>
      <c r="B482" s="99" t="s">
        <v>551</v>
      </c>
      <c r="C482" s="99" t="s">
        <v>1443</v>
      </c>
      <c r="D482" s="110">
        <v>62749494.719999999</v>
      </c>
      <c r="E482" s="110">
        <v>15465803.609999999</v>
      </c>
      <c r="F482" s="110">
        <v>3718233.25</v>
      </c>
      <c r="G482" s="110">
        <v>36568.86</v>
      </c>
      <c r="H482" s="110">
        <v>2863910</v>
      </c>
      <c r="I482" s="110">
        <v>15971857.220000001</v>
      </c>
      <c r="J482" s="110">
        <v>2094932.03</v>
      </c>
      <c r="K482" s="110">
        <v>497435.5</v>
      </c>
      <c r="L482" s="110">
        <v>0</v>
      </c>
      <c r="M482" s="110">
        <v>1694605.56</v>
      </c>
      <c r="N482" s="110">
        <f t="shared" si="35"/>
        <v>1694605.56</v>
      </c>
      <c r="O482" s="111">
        <v>60669730.539999999</v>
      </c>
      <c r="P482" s="112">
        <v>134297361.37</v>
      </c>
      <c r="Q482" s="109">
        <f t="shared" si="36"/>
        <v>0.45</v>
      </c>
      <c r="S482" s="109">
        <f t="shared" si="37"/>
        <v>84834010.439999998</v>
      </c>
      <c r="T482" s="109">
        <f t="shared" si="38"/>
        <v>20258830.309999999</v>
      </c>
      <c r="U482" s="109">
        <f t="shared" si="39"/>
        <v>105092840.75</v>
      </c>
    </row>
    <row r="483" spans="1:21" x14ac:dyDescent="0.6">
      <c r="A483" s="108">
        <f>COUNTA($B$4:B483)</f>
        <v>480</v>
      </c>
      <c r="B483" s="99" t="s">
        <v>552</v>
      </c>
      <c r="C483" s="99" t="s">
        <v>1444</v>
      </c>
      <c r="D483" s="110">
        <v>116612418.34999999</v>
      </c>
      <c r="E483" s="110">
        <v>25043944.039999999</v>
      </c>
      <c r="F483" s="110">
        <v>10275453.550000001</v>
      </c>
      <c r="G483" s="110">
        <v>43255.25</v>
      </c>
      <c r="H483" s="110">
        <v>50201246</v>
      </c>
      <c r="I483" s="110">
        <v>101703391.97</v>
      </c>
      <c r="J483" s="110">
        <v>13620910.84</v>
      </c>
      <c r="K483" s="110">
        <v>4269822.8099999996</v>
      </c>
      <c r="L483" s="110">
        <v>0</v>
      </c>
      <c r="M483" s="110">
        <v>17033464</v>
      </c>
      <c r="N483" s="110">
        <f t="shared" si="35"/>
        <v>17033464</v>
      </c>
      <c r="O483" s="111">
        <v>116108439.78999999</v>
      </c>
      <c r="P483" s="112">
        <v>322773132.14999998</v>
      </c>
      <c r="Q483" s="109">
        <f t="shared" si="36"/>
        <v>0.35</v>
      </c>
      <c r="S483" s="109">
        <f t="shared" si="37"/>
        <v>202176317.19</v>
      </c>
      <c r="T483" s="109">
        <f t="shared" si="38"/>
        <v>136627589.62</v>
      </c>
      <c r="U483" s="109">
        <f t="shared" si="39"/>
        <v>338803906.81</v>
      </c>
    </row>
    <row r="484" spans="1:21" x14ac:dyDescent="0.6">
      <c r="A484" s="108">
        <f>COUNTA($B$4:B484)</f>
        <v>481</v>
      </c>
      <c r="B484" s="99" t="s">
        <v>553</v>
      </c>
      <c r="C484" s="99" t="s">
        <v>1445</v>
      </c>
      <c r="D484" s="110">
        <v>31492552.059999999</v>
      </c>
      <c r="E484" s="110">
        <v>4053527.9</v>
      </c>
      <c r="F484" s="110">
        <v>1237025.93</v>
      </c>
      <c r="G484" s="110">
        <v>500</v>
      </c>
      <c r="H484" s="110">
        <v>1265521.75</v>
      </c>
      <c r="I484" s="110">
        <v>12251003.5</v>
      </c>
      <c r="J484" s="110">
        <v>1438061.01</v>
      </c>
      <c r="K484" s="110">
        <v>330373.25</v>
      </c>
      <c r="L484" s="110">
        <v>0</v>
      </c>
      <c r="M484" s="110">
        <v>339050.5</v>
      </c>
      <c r="N484" s="110">
        <f t="shared" si="35"/>
        <v>339050.5</v>
      </c>
      <c r="O484" s="111">
        <v>55023599.920000002</v>
      </c>
      <c r="P484" s="112">
        <v>96710951.730000004</v>
      </c>
      <c r="Q484" s="109">
        <f t="shared" si="36"/>
        <v>0.56000000000000005</v>
      </c>
      <c r="S484" s="109">
        <f t="shared" si="37"/>
        <v>38049127.640000001</v>
      </c>
      <c r="T484" s="109">
        <f t="shared" si="38"/>
        <v>14358488.26</v>
      </c>
      <c r="U484" s="109">
        <f t="shared" si="39"/>
        <v>52407615.899999999</v>
      </c>
    </row>
    <row r="485" spans="1:21" x14ac:dyDescent="0.6">
      <c r="A485" s="108">
        <f>COUNTA($B$4:B485)</f>
        <v>482</v>
      </c>
      <c r="B485" s="99" t="s">
        <v>554</v>
      </c>
      <c r="C485" s="99" t="s">
        <v>1446</v>
      </c>
      <c r="D485" s="110">
        <v>42941756</v>
      </c>
      <c r="E485" s="110">
        <v>13030524.960000001</v>
      </c>
      <c r="F485" s="110">
        <v>2518684.04</v>
      </c>
      <c r="G485" s="110">
        <v>23404</v>
      </c>
      <c r="H485" s="110">
        <v>2051669</v>
      </c>
      <c r="I485" s="110">
        <v>14292081.609999999</v>
      </c>
      <c r="J485" s="110">
        <v>1185678.52</v>
      </c>
      <c r="K485" s="110">
        <v>1502746.09</v>
      </c>
      <c r="L485" s="110">
        <v>5087</v>
      </c>
      <c r="M485" s="110">
        <v>1068300</v>
      </c>
      <c r="N485" s="110">
        <f t="shared" si="35"/>
        <v>1073387</v>
      </c>
      <c r="O485" s="111">
        <v>69072739.5</v>
      </c>
      <c r="P485" s="112">
        <v>129181499.59999999</v>
      </c>
      <c r="Q485" s="109">
        <f t="shared" si="36"/>
        <v>0.53</v>
      </c>
      <c r="S485" s="109">
        <f t="shared" si="37"/>
        <v>60566038</v>
      </c>
      <c r="T485" s="109">
        <f t="shared" si="38"/>
        <v>18053893.219999999</v>
      </c>
      <c r="U485" s="109">
        <f t="shared" si="39"/>
        <v>78619931.219999999</v>
      </c>
    </row>
    <row r="486" spans="1:21" x14ac:dyDescent="0.6">
      <c r="A486" s="108">
        <f>COUNTA($B$4:B486)</f>
        <v>483</v>
      </c>
      <c r="B486" s="99" t="s">
        <v>555</v>
      </c>
      <c r="C486" s="99" t="s">
        <v>1447</v>
      </c>
      <c r="D486" s="110">
        <v>118072422.34</v>
      </c>
      <c r="E486" s="110">
        <v>27502428.030000001</v>
      </c>
      <c r="F486" s="110">
        <v>6012777.3499999996</v>
      </c>
      <c r="G486" s="110">
        <v>48125.18</v>
      </c>
      <c r="H486" s="110">
        <v>16458894.34</v>
      </c>
      <c r="I486" s="110">
        <v>56303514.759999998</v>
      </c>
      <c r="J486" s="110">
        <v>8035868.75</v>
      </c>
      <c r="K486" s="110">
        <v>2624814.0499999998</v>
      </c>
      <c r="L486" s="110">
        <v>20848.3</v>
      </c>
      <c r="M486" s="110">
        <v>4815549.33</v>
      </c>
      <c r="N486" s="110">
        <f t="shared" si="35"/>
        <v>4836397.63</v>
      </c>
      <c r="O486" s="111">
        <v>110722609.28</v>
      </c>
      <c r="P486" s="112">
        <v>243335046.01999998</v>
      </c>
      <c r="Q486" s="109">
        <f t="shared" si="36"/>
        <v>0.45</v>
      </c>
      <c r="S486" s="109">
        <f t="shared" si="37"/>
        <v>168094647.24000001</v>
      </c>
      <c r="T486" s="109">
        <f t="shared" si="38"/>
        <v>71800595.189999998</v>
      </c>
      <c r="U486" s="109">
        <f t="shared" si="39"/>
        <v>239895242.43000001</v>
      </c>
    </row>
    <row r="487" spans="1:21" x14ac:dyDescent="0.6">
      <c r="A487" s="108">
        <f>COUNTA($B$4:B487)</f>
        <v>484</v>
      </c>
      <c r="B487" s="99" t="s">
        <v>556</v>
      </c>
      <c r="C487" s="99" t="s">
        <v>1448</v>
      </c>
      <c r="D487" s="110">
        <v>132465548.8</v>
      </c>
      <c r="E487" s="110">
        <v>41562654.759999998</v>
      </c>
      <c r="F487" s="110">
        <v>19292517.850000001</v>
      </c>
      <c r="G487" s="110">
        <v>59788</v>
      </c>
      <c r="H487" s="110">
        <v>10216981.5</v>
      </c>
      <c r="I487" s="110">
        <v>96605862.239999995</v>
      </c>
      <c r="J487" s="110">
        <v>15041519.76</v>
      </c>
      <c r="K487" s="110">
        <v>1910917.5</v>
      </c>
      <c r="L487" s="110">
        <v>27569</v>
      </c>
      <c r="M487" s="110">
        <v>2569054.25</v>
      </c>
      <c r="N487" s="110">
        <f t="shared" si="35"/>
        <v>2596623.25</v>
      </c>
      <c r="O487" s="111">
        <v>133783627.02999999</v>
      </c>
      <c r="P487" s="112">
        <v>295621402.09999996</v>
      </c>
      <c r="Q487" s="109">
        <f t="shared" si="36"/>
        <v>0.45</v>
      </c>
      <c r="S487" s="109">
        <f t="shared" si="37"/>
        <v>203597490.91</v>
      </c>
      <c r="T487" s="109">
        <f t="shared" si="38"/>
        <v>116154922.75</v>
      </c>
      <c r="U487" s="109">
        <f t="shared" si="39"/>
        <v>319752413.65999997</v>
      </c>
    </row>
    <row r="488" spans="1:21" x14ac:dyDescent="0.6">
      <c r="A488" s="108">
        <f>COUNTA($B$4:B488)</f>
        <v>485</v>
      </c>
      <c r="B488" s="99" t="s">
        <v>557</v>
      </c>
      <c r="C488" s="99" t="s">
        <v>1449</v>
      </c>
      <c r="D488" s="110">
        <v>18789297.199999999</v>
      </c>
      <c r="E488" s="110">
        <v>5173414.58</v>
      </c>
      <c r="F488" s="110">
        <v>928328.99</v>
      </c>
      <c r="G488" s="110">
        <v>3110</v>
      </c>
      <c r="H488" s="110">
        <v>1580699</v>
      </c>
      <c r="I488" s="110">
        <v>5720676</v>
      </c>
      <c r="J488" s="110">
        <v>1301722.6499999999</v>
      </c>
      <c r="K488" s="110">
        <v>206335.04</v>
      </c>
      <c r="L488" s="110">
        <v>2763</v>
      </c>
      <c r="M488" s="110">
        <v>479315</v>
      </c>
      <c r="N488" s="110">
        <f t="shared" si="35"/>
        <v>482078</v>
      </c>
      <c r="O488" s="111">
        <v>22284418.309999999</v>
      </c>
      <c r="P488" s="112">
        <v>59632527.099999994</v>
      </c>
      <c r="Q488" s="109">
        <f t="shared" si="36"/>
        <v>0.37</v>
      </c>
      <c r="S488" s="109">
        <f t="shared" si="37"/>
        <v>26474849.77</v>
      </c>
      <c r="T488" s="109">
        <f t="shared" si="38"/>
        <v>7710811.6900000004</v>
      </c>
      <c r="U488" s="109">
        <f t="shared" si="39"/>
        <v>34185661.460000001</v>
      </c>
    </row>
    <row r="489" spans="1:21" x14ac:dyDescent="0.6">
      <c r="A489" s="108">
        <f>COUNTA($B$4:B489)</f>
        <v>486</v>
      </c>
      <c r="B489" s="99" t="s">
        <v>558</v>
      </c>
      <c r="C489" s="99" t="s">
        <v>1450</v>
      </c>
      <c r="D489" s="110">
        <v>25804831.75</v>
      </c>
      <c r="E489" s="110">
        <v>3421085.76</v>
      </c>
      <c r="F489" s="110">
        <v>875557.22</v>
      </c>
      <c r="G489" s="110">
        <v>19427.5</v>
      </c>
      <c r="H489" s="110">
        <v>6884439.7000000002</v>
      </c>
      <c r="I489" s="110">
        <v>7389879</v>
      </c>
      <c r="J489" s="110">
        <v>1039008</v>
      </c>
      <c r="K489" s="110">
        <v>565156.26</v>
      </c>
      <c r="L489" s="110">
        <v>0</v>
      </c>
      <c r="M489" s="110">
        <v>17569702.050000001</v>
      </c>
      <c r="N489" s="110">
        <f t="shared" si="35"/>
        <v>17569702.050000001</v>
      </c>
      <c r="O489" s="111">
        <v>34257135.270000003</v>
      </c>
      <c r="P489" s="112">
        <v>88836100.569999993</v>
      </c>
      <c r="Q489" s="109">
        <f t="shared" si="36"/>
        <v>0.38</v>
      </c>
      <c r="S489" s="109">
        <f t="shared" si="37"/>
        <v>37005341.93</v>
      </c>
      <c r="T489" s="109">
        <f t="shared" si="38"/>
        <v>26563745.310000002</v>
      </c>
      <c r="U489" s="109">
        <f t="shared" si="39"/>
        <v>63569087.240000002</v>
      </c>
    </row>
    <row r="490" spans="1:21" x14ac:dyDescent="0.6">
      <c r="A490" s="108">
        <f>COUNTA($B$4:B490)</f>
        <v>487</v>
      </c>
      <c r="B490" s="99" t="s">
        <v>559</v>
      </c>
      <c r="C490" s="99" t="s">
        <v>1451</v>
      </c>
      <c r="D490" s="110">
        <v>52497357.299999997</v>
      </c>
      <c r="E490" s="110">
        <v>8348298.0499999998</v>
      </c>
      <c r="F490" s="110">
        <v>1827313.59</v>
      </c>
      <c r="G490" s="110">
        <v>37224</v>
      </c>
      <c r="H490" s="110">
        <v>3599317.52</v>
      </c>
      <c r="I490" s="110">
        <v>16324640</v>
      </c>
      <c r="J490" s="110">
        <v>2091653.11</v>
      </c>
      <c r="K490" s="110">
        <v>449558.52</v>
      </c>
      <c r="L490" s="110">
        <v>8192</v>
      </c>
      <c r="M490" s="110">
        <v>532347</v>
      </c>
      <c r="N490" s="110">
        <f t="shared" si="35"/>
        <v>540539</v>
      </c>
      <c r="O490" s="111">
        <v>65518785.890000001</v>
      </c>
      <c r="P490" s="112">
        <v>118267701.53999999</v>
      </c>
      <c r="Q490" s="109">
        <f t="shared" si="36"/>
        <v>0.55000000000000004</v>
      </c>
      <c r="S490" s="109">
        <f t="shared" si="37"/>
        <v>66309510.460000001</v>
      </c>
      <c r="T490" s="109">
        <f t="shared" si="38"/>
        <v>19406390.629999999</v>
      </c>
      <c r="U490" s="109">
        <f t="shared" si="39"/>
        <v>85715901.090000004</v>
      </c>
    </row>
    <row r="491" spans="1:21" x14ac:dyDescent="0.6">
      <c r="A491" s="108">
        <f>COUNTA($B$4:B491)</f>
        <v>488</v>
      </c>
      <c r="B491" s="99" t="s">
        <v>560</v>
      </c>
      <c r="C491" s="99" t="s">
        <v>1452</v>
      </c>
      <c r="D491" s="110">
        <v>22671222.800000001</v>
      </c>
      <c r="E491" s="110">
        <v>3928013.5</v>
      </c>
      <c r="F491" s="110">
        <v>1094196.5</v>
      </c>
      <c r="G491" s="110">
        <v>23216</v>
      </c>
      <c r="H491" s="110">
        <v>761879</v>
      </c>
      <c r="I491" s="110">
        <v>5384636.8899999997</v>
      </c>
      <c r="J491" s="110">
        <v>830952</v>
      </c>
      <c r="K491" s="110">
        <v>232680</v>
      </c>
      <c r="L491" s="110">
        <v>3668</v>
      </c>
      <c r="M491" s="110">
        <v>256595</v>
      </c>
      <c r="N491" s="110">
        <f t="shared" si="35"/>
        <v>260263</v>
      </c>
      <c r="O491" s="111">
        <v>31765536.359999999</v>
      </c>
      <c r="P491" s="112">
        <v>61128938.759999998</v>
      </c>
      <c r="Q491" s="109">
        <f t="shared" si="36"/>
        <v>0.51</v>
      </c>
      <c r="S491" s="109">
        <f t="shared" si="37"/>
        <v>28478527.800000001</v>
      </c>
      <c r="T491" s="109">
        <f t="shared" si="38"/>
        <v>6708531.8899999997</v>
      </c>
      <c r="U491" s="109">
        <f t="shared" si="39"/>
        <v>35187059.689999998</v>
      </c>
    </row>
    <row r="492" spans="1:21" x14ac:dyDescent="0.6">
      <c r="A492" s="108">
        <f>COUNTA($B$4:B492)</f>
        <v>489</v>
      </c>
      <c r="B492" s="99" t="s">
        <v>561</v>
      </c>
      <c r="C492" s="99" t="s">
        <v>1453</v>
      </c>
      <c r="D492" s="110">
        <v>31000519.370000001</v>
      </c>
      <c r="E492" s="110">
        <v>6659457.2000000002</v>
      </c>
      <c r="F492" s="110">
        <v>1668567.75</v>
      </c>
      <c r="G492" s="110">
        <v>9744</v>
      </c>
      <c r="H492" s="110">
        <v>1199383</v>
      </c>
      <c r="I492" s="110">
        <v>13887055.67</v>
      </c>
      <c r="J492" s="110">
        <v>3934485.51</v>
      </c>
      <c r="K492" s="110">
        <v>545269.29</v>
      </c>
      <c r="L492" s="110">
        <v>0</v>
      </c>
      <c r="M492" s="110">
        <v>1485679.75</v>
      </c>
      <c r="N492" s="110">
        <f t="shared" si="35"/>
        <v>1485679.75</v>
      </c>
      <c r="O492" s="111">
        <v>32141383.829999998</v>
      </c>
      <c r="P492" s="112">
        <v>76247215.709999993</v>
      </c>
      <c r="Q492" s="109">
        <f t="shared" si="36"/>
        <v>0.42</v>
      </c>
      <c r="S492" s="109">
        <f t="shared" si="37"/>
        <v>40537671.32</v>
      </c>
      <c r="T492" s="109">
        <f t="shared" si="38"/>
        <v>19852490.219999999</v>
      </c>
      <c r="U492" s="109">
        <f t="shared" si="39"/>
        <v>60390161.539999999</v>
      </c>
    </row>
    <row r="493" spans="1:21" x14ac:dyDescent="0.6">
      <c r="A493" s="108">
        <f>COUNTA($B$4:B493)</f>
        <v>490</v>
      </c>
      <c r="B493" s="99" t="s">
        <v>562</v>
      </c>
      <c r="C493" s="99" t="s">
        <v>1454</v>
      </c>
      <c r="D493" s="110">
        <v>34218830.5</v>
      </c>
      <c r="E493" s="110">
        <v>5418696.1299999999</v>
      </c>
      <c r="F493" s="110">
        <v>2964704.66</v>
      </c>
      <c r="G493" s="110">
        <v>17240.5</v>
      </c>
      <c r="H493" s="110">
        <v>1052613</v>
      </c>
      <c r="I493" s="110">
        <v>13408765.25</v>
      </c>
      <c r="J493" s="110">
        <v>2566780</v>
      </c>
      <c r="K493" s="110">
        <v>686194.5</v>
      </c>
      <c r="L493" s="110">
        <v>0</v>
      </c>
      <c r="M493" s="110">
        <v>389202</v>
      </c>
      <c r="N493" s="110">
        <f t="shared" si="35"/>
        <v>389202</v>
      </c>
      <c r="O493" s="111">
        <v>35565209.329999998</v>
      </c>
      <c r="P493" s="112">
        <v>84666862.909999996</v>
      </c>
      <c r="Q493" s="109">
        <f t="shared" si="36"/>
        <v>0.42</v>
      </c>
      <c r="S493" s="109">
        <f t="shared" si="37"/>
        <v>43672084.790000007</v>
      </c>
      <c r="T493" s="109">
        <f t="shared" si="38"/>
        <v>17050941.75</v>
      </c>
      <c r="U493" s="109">
        <f t="shared" si="39"/>
        <v>60723026.540000007</v>
      </c>
    </row>
    <row r="494" spans="1:21" x14ac:dyDescent="0.6">
      <c r="A494" s="108">
        <f>COUNTA($B$4:B494)</f>
        <v>491</v>
      </c>
      <c r="B494" s="99" t="s">
        <v>563</v>
      </c>
      <c r="C494" s="99" t="s">
        <v>1455</v>
      </c>
      <c r="D494" s="110">
        <v>25765160.920000002</v>
      </c>
      <c r="E494" s="110">
        <v>2922636</v>
      </c>
      <c r="F494" s="110">
        <v>1594609.59</v>
      </c>
      <c r="G494" s="110">
        <v>1213</v>
      </c>
      <c r="H494" s="110">
        <v>572298</v>
      </c>
      <c r="I494" s="110">
        <v>8973977.6400000006</v>
      </c>
      <c r="J494" s="110">
        <v>945072.63</v>
      </c>
      <c r="K494" s="110">
        <v>338081.37</v>
      </c>
      <c r="L494" s="110">
        <v>0</v>
      </c>
      <c r="M494" s="110">
        <v>250561</v>
      </c>
      <c r="N494" s="110">
        <f t="shared" si="35"/>
        <v>250561</v>
      </c>
      <c r="O494" s="111">
        <v>28358465.730000004</v>
      </c>
      <c r="P494" s="112">
        <v>48252701.990000002</v>
      </c>
      <c r="Q494" s="109">
        <f t="shared" si="36"/>
        <v>0.57999999999999996</v>
      </c>
      <c r="S494" s="109">
        <f t="shared" si="37"/>
        <v>30855917.510000002</v>
      </c>
      <c r="T494" s="109">
        <f t="shared" si="38"/>
        <v>10507692.640000001</v>
      </c>
      <c r="U494" s="109">
        <f t="shared" si="39"/>
        <v>41363610.150000006</v>
      </c>
    </row>
    <row r="495" spans="1:21" x14ac:dyDescent="0.6">
      <c r="A495" s="108">
        <f>COUNTA($B$4:B495)</f>
        <v>492</v>
      </c>
      <c r="B495" s="99" t="s">
        <v>564</v>
      </c>
      <c r="C495" s="99" t="s">
        <v>1456</v>
      </c>
      <c r="D495" s="110">
        <v>21506951.600000001</v>
      </c>
      <c r="E495" s="110">
        <v>2014656.74</v>
      </c>
      <c r="F495" s="110">
        <v>1198302.8999999999</v>
      </c>
      <c r="G495" s="110">
        <v>0</v>
      </c>
      <c r="H495" s="110">
        <v>4770056</v>
      </c>
      <c r="I495" s="110">
        <v>0</v>
      </c>
      <c r="J495" s="110">
        <v>0</v>
      </c>
      <c r="K495" s="110">
        <v>0</v>
      </c>
      <c r="L495" s="110">
        <v>0</v>
      </c>
      <c r="M495" s="110">
        <v>0</v>
      </c>
      <c r="N495" s="110">
        <f t="shared" si="35"/>
        <v>0</v>
      </c>
      <c r="O495" s="111">
        <v>26309929.020000003</v>
      </c>
      <c r="P495" s="112">
        <v>45958590.700000003</v>
      </c>
      <c r="Q495" s="109">
        <f t="shared" si="36"/>
        <v>0.56999999999999995</v>
      </c>
      <c r="S495" s="109">
        <f t="shared" si="37"/>
        <v>29489967.239999998</v>
      </c>
      <c r="T495" s="109">
        <f t="shared" si="38"/>
        <v>0</v>
      </c>
      <c r="U495" s="109">
        <f t="shared" si="39"/>
        <v>29489967.239999998</v>
      </c>
    </row>
    <row r="496" spans="1:21" x14ac:dyDescent="0.6">
      <c r="A496" s="108">
        <f>COUNTA($B$4:B496)</f>
        <v>493</v>
      </c>
      <c r="B496" s="99" t="s">
        <v>565</v>
      </c>
      <c r="C496" s="99" t="s">
        <v>1457</v>
      </c>
      <c r="D496" s="110">
        <v>23247900.09</v>
      </c>
      <c r="E496" s="110">
        <v>2864084.85</v>
      </c>
      <c r="F496" s="110">
        <v>631136.6</v>
      </c>
      <c r="G496" s="110">
        <v>0</v>
      </c>
      <c r="H496" s="110">
        <v>907598.8</v>
      </c>
      <c r="I496" s="110">
        <v>5839128.6900000004</v>
      </c>
      <c r="J496" s="110">
        <v>443647.87</v>
      </c>
      <c r="K496" s="110">
        <v>102591.25</v>
      </c>
      <c r="L496" s="110">
        <v>0</v>
      </c>
      <c r="M496" s="110">
        <v>1543001.06</v>
      </c>
      <c r="N496" s="110">
        <f t="shared" si="35"/>
        <v>1543001.06</v>
      </c>
      <c r="O496" s="111">
        <v>30843248.93</v>
      </c>
      <c r="P496" s="112">
        <v>51135424.049999997</v>
      </c>
      <c r="Q496" s="109">
        <f t="shared" si="36"/>
        <v>0.6</v>
      </c>
      <c r="S496" s="109">
        <f t="shared" si="37"/>
        <v>27650720.340000004</v>
      </c>
      <c r="T496" s="109">
        <f t="shared" si="38"/>
        <v>7928368.870000001</v>
      </c>
      <c r="U496" s="109">
        <f t="shared" si="39"/>
        <v>35579089.210000008</v>
      </c>
    </row>
    <row r="497" spans="1:21" x14ac:dyDescent="0.6">
      <c r="A497" s="108">
        <f>COUNTA($B$4:B497)</f>
        <v>494</v>
      </c>
      <c r="B497" s="99" t="s">
        <v>580</v>
      </c>
      <c r="C497" s="99" t="s">
        <v>1472</v>
      </c>
      <c r="D497" s="110">
        <v>177176302</v>
      </c>
      <c r="E497" s="110">
        <v>91205989.329999998</v>
      </c>
      <c r="F497" s="110">
        <v>21993230</v>
      </c>
      <c r="G497" s="110">
        <v>602334.4</v>
      </c>
      <c r="H497" s="110">
        <v>37930875.850000001</v>
      </c>
      <c r="I497" s="110">
        <v>357990762</v>
      </c>
      <c r="J497" s="110">
        <v>48918966.810000002</v>
      </c>
      <c r="K497" s="110">
        <v>21540855.75</v>
      </c>
      <c r="L497" s="110">
        <v>1013894.32</v>
      </c>
      <c r="M497" s="110">
        <v>45398402.18</v>
      </c>
      <c r="N497" s="110">
        <f t="shared" si="35"/>
        <v>46412296.5</v>
      </c>
      <c r="O497" s="111">
        <v>263286103.13</v>
      </c>
      <c r="P497" s="112">
        <v>777943229.98000002</v>
      </c>
      <c r="Q497" s="109">
        <f t="shared" si="36"/>
        <v>0.33</v>
      </c>
      <c r="S497" s="109">
        <f t="shared" si="37"/>
        <v>328908731.57999998</v>
      </c>
      <c r="T497" s="109">
        <f t="shared" si="38"/>
        <v>474862881.06</v>
      </c>
      <c r="U497" s="109">
        <f t="shared" si="39"/>
        <v>803771612.63999999</v>
      </c>
    </row>
    <row r="498" spans="1:21" x14ac:dyDescent="0.6">
      <c r="A498" s="108">
        <f>COUNTA($B$4:B498)</f>
        <v>495</v>
      </c>
      <c r="B498" s="99" t="s">
        <v>581</v>
      </c>
      <c r="C498" s="99" t="s">
        <v>1473</v>
      </c>
      <c r="D498" s="110">
        <v>25902821</v>
      </c>
      <c r="E498" s="110">
        <v>8488632.3599999994</v>
      </c>
      <c r="F498" s="110">
        <v>1697508.32</v>
      </c>
      <c r="G498" s="110">
        <v>167743</v>
      </c>
      <c r="H498" s="110">
        <v>1375167.48</v>
      </c>
      <c r="I498" s="110">
        <v>6637739.9199999999</v>
      </c>
      <c r="J498" s="110">
        <v>1036954.15</v>
      </c>
      <c r="K498" s="110">
        <v>284256.95</v>
      </c>
      <c r="L498" s="110">
        <v>10836</v>
      </c>
      <c r="M498" s="110">
        <v>447042</v>
      </c>
      <c r="N498" s="110">
        <f t="shared" si="35"/>
        <v>457878</v>
      </c>
      <c r="O498" s="111">
        <v>43746459.910000004</v>
      </c>
      <c r="P498" s="112">
        <v>92080492.710000008</v>
      </c>
      <c r="Q498" s="109">
        <f t="shared" si="36"/>
        <v>0.47</v>
      </c>
      <c r="S498" s="109">
        <f t="shared" si="37"/>
        <v>37631872.159999996</v>
      </c>
      <c r="T498" s="109">
        <f t="shared" si="38"/>
        <v>8416829.0199999996</v>
      </c>
      <c r="U498" s="109">
        <f t="shared" si="39"/>
        <v>46048701.179999992</v>
      </c>
    </row>
    <row r="499" spans="1:21" x14ac:dyDescent="0.6">
      <c r="A499" s="108">
        <f>COUNTA($B$4:B499)</f>
        <v>496</v>
      </c>
      <c r="B499" s="99" t="s">
        <v>582</v>
      </c>
      <c r="C499" s="99" t="s">
        <v>1474</v>
      </c>
      <c r="D499" s="110">
        <v>27360550.34</v>
      </c>
      <c r="E499" s="110">
        <v>5535547.5</v>
      </c>
      <c r="F499" s="110">
        <v>1201960</v>
      </c>
      <c r="G499" s="110">
        <v>341094</v>
      </c>
      <c r="H499" s="110">
        <v>1411302.5</v>
      </c>
      <c r="I499" s="110">
        <v>11710609.119999999</v>
      </c>
      <c r="J499" s="110">
        <v>1389113.9</v>
      </c>
      <c r="K499" s="110">
        <v>398731.5</v>
      </c>
      <c r="L499" s="110">
        <v>74882</v>
      </c>
      <c r="M499" s="110">
        <v>791148</v>
      </c>
      <c r="N499" s="110">
        <f t="shared" si="35"/>
        <v>866030</v>
      </c>
      <c r="O499" s="111">
        <v>40870425.910000004</v>
      </c>
      <c r="P499" s="112">
        <v>87871968.819999993</v>
      </c>
      <c r="Q499" s="109">
        <f t="shared" si="36"/>
        <v>0.46</v>
      </c>
      <c r="S499" s="109">
        <f t="shared" si="37"/>
        <v>35850454.340000004</v>
      </c>
      <c r="T499" s="109">
        <f t="shared" si="38"/>
        <v>14364484.52</v>
      </c>
      <c r="U499" s="109">
        <f t="shared" si="39"/>
        <v>50214938.859999999</v>
      </c>
    </row>
    <row r="500" spans="1:21" x14ac:dyDescent="0.6">
      <c r="A500" s="108">
        <f>COUNTA($B$4:B500)</f>
        <v>497</v>
      </c>
      <c r="B500" s="99" t="s">
        <v>583</v>
      </c>
      <c r="C500" s="99" t="s">
        <v>1475</v>
      </c>
      <c r="D500" s="110">
        <v>26025749</v>
      </c>
      <c r="E500" s="110">
        <v>4185989.49</v>
      </c>
      <c r="F500" s="110">
        <v>1194870.29</v>
      </c>
      <c r="G500" s="110">
        <v>186323</v>
      </c>
      <c r="H500" s="110">
        <v>2128712</v>
      </c>
      <c r="I500" s="110">
        <v>9122128.2100000009</v>
      </c>
      <c r="J500" s="110">
        <v>1183652.79</v>
      </c>
      <c r="K500" s="110">
        <v>234872.43</v>
      </c>
      <c r="L500" s="110">
        <v>26504</v>
      </c>
      <c r="M500" s="110">
        <v>2535374.25</v>
      </c>
      <c r="N500" s="110">
        <f t="shared" si="35"/>
        <v>2561878.25</v>
      </c>
      <c r="O500" s="111">
        <v>30603459.450000003</v>
      </c>
      <c r="P500" s="112">
        <v>79142384.400000006</v>
      </c>
      <c r="Q500" s="109">
        <f t="shared" si="36"/>
        <v>0.38</v>
      </c>
      <c r="S500" s="109">
        <f t="shared" si="37"/>
        <v>33721643.780000001</v>
      </c>
      <c r="T500" s="109">
        <f t="shared" si="38"/>
        <v>13102531.68</v>
      </c>
      <c r="U500" s="109">
        <f t="shared" si="39"/>
        <v>46824175.460000001</v>
      </c>
    </row>
    <row r="501" spans="1:21" x14ac:dyDescent="0.6">
      <c r="A501" s="108">
        <f>COUNTA($B$4:B501)</f>
        <v>498</v>
      </c>
      <c r="B501" s="99" t="s">
        <v>584</v>
      </c>
      <c r="C501" s="99" t="s">
        <v>1476</v>
      </c>
      <c r="D501" s="110">
        <v>19130372.780000001</v>
      </c>
      <c r="E501" s="110">
        <v>1916402.69</v>
      </c>
      <c r="F501" s="110">
        <v>456638</v>
      </c>
      <c r="G501" s="110">
        <v>34038</v>
      </c>
      <c r="H501" s="110">
        <v>860420.5</v>
      </c>
      <c r="I501" s="110">
        <v>6267928.5</v>
      </c>
      <c r="J501" s="110">
        <v>450968.62</v>
      </c>
      <c r="K501" s="110">
        <v>216377</v>
      </c>
      <c r="L501" s="110">
        <v>4106</v>
      </c>
      <c r="M501" s="110">
        <v>327979</v>
      </c>
      <c r="N501" s="110">
        <f t="shared" si="35"/>
        <v>332085</v>
      </c>
      <c r="O501" s="111">
        <v>25665362.359999999</v>
      </c>
      <c r="P501" s="112">
        <v>54271401.509999998</v>
      </c>
      <c r="Q501" s="109">
        <f t="shared" si="36"/>
        <v>0.47</v>
      </c>
      <c r="S501" s="109">
        <f t="shared" si="37"/>
        <v>22397871.970000003</v>
      </c>
      <c r="T501" s="109">
        <f t="shared" si="38"/>
        <v>7267359.1200000001</v>
      </c>
      <c r="U501" s="109">
        <f t="shared" si="39"/>
        <v>29665231.090000004</v>
      </c>
    </row>
    <row r="502" spans="1:21" x14ac:dyDescent="0.6">
      <c r="A502" s="108">
        <f>COUNTA($B$4:B502)</f>
        <v>499</v>
      </c>
      <c r="B502" s="99" t="s">
        <v>585</v>
      </c>
      <c r="C502" s="99" t="s">
        <v>1477</v>
      </c>
      <c r="D502" s="110">
        <v>34184396.539999999</v>
      </c>
      <c r="E502" s="110">
        <v>16722516.369999999</v>
      </c>
      <c r="F502" s="110">
        <v>2613083.33</v>
      </c>
      <c r="G502" s="110">
        <v>183034</v>
      </c>
      <c r="H502" s="110">
        <v>5499356.4299999997</v>
      </c>
      <c r="I502" s="110">
        <v>11347754.98</v>
      </c>
      <c r="J502" s="110">
        <v>2432420.3199999998</v>
      </c>
      <c r="K502" s="110">
        <v>345168.5</v>
      </c>
      <c r="L502" s="110">
        <v>66463</v>
      </c>
      <c r="M502" s="110">
        <v>311903.5</v>
      </c>
      <c r="N502" s="110">
        <f t="shared" si="35"/>
        <v>378366.5</v>
      </c>
      <c r="O502" s="111">
        <v>35515970.449999996</v>
      </c>
      <c r="P502" s="112">
        <v>102301018.80999999</v>
      </c>
      <c r="Q502" s="109">
        <f t="shared" si="36"/>
        <v>0.34</v>
      </c>
      <c r="S502" s="109">
        <f t="shared" si="37"/>
        <v>59202386.669999994</v>
      </c>
      <c r="T502" s="109">
        <f t="shared" si="38"/>
        <v>14503710.300000001</v>
      </c>
      <c r="U502" s="109">
        <f t="shared" si="39"/>
        <v>73706096.969999999</v>
      </c>
    </row>
    <row r="503" spans="1:21" x14ac:dyDescent="0.6">
      <c r="A503" s="108">
        <f>COUNTA($B$4:B503)</f>
        <v>500</v>
      </c>
      <c r="B503" s="99" t="s">
        <v>586</v>
      </c>
      <c r="C503" s="99" t="s">
        <v>1478</v>
      </c>
      <c r="D503" s="110">
        <v>41295144.979999997</v>
      </c>
      <c r="E503" s="110">
        <v>6156673.5999999996</v>
      </c>
      <c r="F503" s="110">
        <v>1184769.3</v>
      </c>
      <c r="G503" s="110">
        <v>125778.15</v>
      </c>
      <c r="H503" s="110">
        <v>2159531</v>
      </c>
      <c r="I503" s="110">
        <v>12147165.92</v>
      </c>
      <c r="J503" s="110">
        <v>1204695.28</v>
      </c>
      <c r="K503" s="110">
        <v>376240.25</v>
      </c>
      <c r="L503" s="110">
        <v>19787</v>
      </c>
      <c r="M503" s="110">
        <v>621094.75</v>
      </c>
      <c r="N503" s="110">
        <f t="shared" si="35"/>
        <v>640881.75</v>
      </c>
      <c r="O503" s="111">
        <v>49692474.579999998</v>
      </c>
      <c r="P503" s="112">
        <v>112050901.63</v>
      </c>
      <c r="Q503" s="109">
        <f t="shared" si="36"/>
        <v>0.44</v>
      </c>
      <c r="S503" s="109">
        <f t="shared" si="37"/>
        <v>50921897.029999994</v>
      </c>
      <c r="T503" s="109">
        <f t="shared" si="38"/>
        <v>14368983.199999999</v>
      </c>
      <c r="U503" s="109">
        <f t="shared" si="39"/>
        <v>65290880.229999989</v>
      </c>
    </row>
    <row r="504" spans="1:21" x14ac:dyDescent="0.6">
      <c r="A504" s="108">
        <f>COUNTA($B$4:B504)</f>
        <v>501</v>
      </c>
      <c r="B504" s="99" t="s">
        <v>587</v>
      </c>
      <c r="C504" s="99" t="s">
        <v>1479</v>
      </c>
      <c r="D504" s="110">
        <v>85181881.930000007</v>
      </c>
      <c r="E504" s="110">
        <v>17279334.649999999</v>
      </c>
      <c r="F504" s="110">
        <v>5757198.5</v>
      </c>
      <c r="G504" s="110">
        <v>311261</v>
      </c>
      <c r="H504" s="110">
        <v>10766954.52</v>
      </c>
      <c r="I504" s="110">
        <v>31417395.960000001</v>
      </c>
      <c r="J504" s="110">
        <v>3510399.6</v>
      </c>
      <c r="K504" s="110">
        <v>722989.5</v>
      </c>
      <c r="L504" s="110">
        <v>174118.2</v>
      </c>
      <c r="M504" s="110">
        <v>9160560.4499999993</v>
      </c>
      <c r="N504" s="110">
        <f t="shared" si="35"/>
        <v>9334678.6499999985</v>
      </c>
      <c r="O504" s="111">
        <v>89508272.180000007</v>
      </c>
      <c r="P504" s="112">
        <v>192742458.29000002</v>
      </c>
      <c r="Q504" s="109">
        <f t="shared" si="36"/>
        <v>0.46</v>
      </c>
      <c r="S504" s="109">
        <f t="shared" si="37"/>
        <v>119296630.60000001</v>
      </c>
      <c r="T504" s="109">
        <f t="shared" si="38"/>
        <v>44985463.710000008</v>
      </c>
      <c r="U504" s="109">
        <f t="shared" si="39"/>
        <v>164282094.31</v>
      </c>
    </row>
    <row r="505" spans="1:21" x14ac:dyDescent="0.6">
      <c r="A505" s="108">
        <f>COUNTA($B$4:B505)</f>
        <v>502</v>
      </c>
      <c r="B505" s="99" t="s">
        <v>588</v>
      </c>
      <c r="C505" s="99" t="s">
        <v>1480</v>
      </c>
      <c r="D505" s="110">
        <v>33628737.859999999</v>
      </c>
      <c r="E505" s="110">
        <v>4689631.95</v>
      </c>
      <c r="F505" s="110">
        <v>2922458.24</v>
      </c>
      <c r="G505" s="110">
        <v>34467.51</v>
      </c>
      <c r="H505" s="110">
        <v>3703497.27</v>
      </c>
      <c r="I505" s="110">
        <v>9909570.3800000008</v>
      </c>
      <c r="J505" s="110">
        <v>793356.23</v>
      </c>
      <c r="K505" s="110">
        <v>857643.88</v>
      </c>
      <c r="L505" s="110">
        <v>8186.73</v>
      </c>
      <c r="M505" s="110">
        <v>3254726.3</v>
      </c>
      <c r="N505" s="110">
        <f t="shared" si="35"/>
        <v>3262913.03</v>
      </c>
      <c r="O505" s="111">
        <v>41854502.620000005</v>
      </c>
      <c r="P505" s="112">
        <v>97258871.770000011</v>
      </c>
      <c r="Q505" s="109">
        <f t="shared" si="36"/>
        <v>0.43</v>
      </c>
      <c r="S505" s="109">
        <f t="shared" si="37"/>
        <v>44978792.830000006</v>
      </c>
      <c r="T505" s="109">
        <f t="shared" si="38"/>
        <v>14823483.520000003</v>
      </c>
      <c r="U505" s="109">
        <f t="shared" si="39"/>
        <v>59802276.350000009</v>
      </c>
    </row>
    <row r="506" spans="1:21" x14ac:dyDescent="0.6">
      <c r="A506" s="108">
        <f>COUNTA($B$4:B506)</f>
        <v>503</v>
      </c>
      <c r="B506" s="99" t="s">
        <v>589</v>
      </c>
      <c r="C506" s="99" t="s">
        <v>1481</v>
      </c>
      <c r="D506" s="110">
        <v>37585926.100000001</v>
      </c>
      <c r="E506" s="110">
        <v>4120291.16</v>
      </c>
      <c r="F506" s="110">
        <v>1179336.6499999999</v>
      </c>
      <c r="G506" s="110">
        <v>62801</v>
      </c>
      <c r="H506" s="110">
        <v>1681376.15</v>
      </c>
      <c r="I506" s="110">
        <v>13985271.52</v>
      </c>
      <c r="J506" s="110">
        <v>1254813.97</v>
      </c>
      <c r="K506" s="110">
        <v>352073.33</v>
      </c>
      <c r="L506" s="110">
        <v>37548</v>
      </c>
      <c r="M506" s="110">
        <v>602936.35</v>
      </c>
      <c r="N506" s="110">
        <f t="shared" si="35"/>
        <v>640484.35</v>
      </c>
      <c r="O506" s="111">
        <v>58387736.240000002</v>
      </c>
      <c r="P506" s="112">
        <v>126588501.52000001</v>
      </c>
      <c r="Q506" s="109">
        <f t="shared" si="36"/>
        <v>0.46</v>
      </c>
      <c r="S506" s="109">
        <f t="shared" si="37"/>
        <v>44629731.060000002</v>
      </c>
      <c r="T506" s="109">
        <f t="shared" si="38"/>
        <v>16232643.17</v>
      </c>
      <c r="U506" s="109">
        <f t="shared" si="39"/>
        <v>60862374.230000004</v>
      </c>
    </row>
    <row r="507" spans="1:21" x14ac:dyDescent="0.6">
      <c r="A507" s="108">
        <f>COUNTA($B$4:B507)</f>
        <v>504</v>
      </c>
      <c r="B507" s="99" t="s">
        <v>590</v>
      </c>
      <c r="C507" s="99" t="s">
        <v>1482</v>
      </c>
      <c r="D507" s="110">
        <v>72707884.980000004</v>
      </c>
      <c r="E507" s="110">
        <v>24864937.5</v>
      </c>
      <c r="F507" s="110">
        <v>5651108.5</v>
      </c>
      <c r="G507" s="110">
        <v>133518</v>
      </c>
      <c r="H507" s="110">
        <v>5263061.97</v>
      </c>
      <c r="I507" s="110">
        <v>79063860.969999999</v>
      </c>
      <c r="J507" s="110">
        <v>14468448.869999999</v>
      </c>
      <c r="K507" s="110">
        <v>3407191.4</v>
      </c>
      <c r="L507" s="110">
        <v>68807</v>
      </c>
      <c r="M507" s="110">
        <v>10696904.48</v>
      </c>
      <c r="N507" s="110">
        <f t="shared" si="35"/>
        <v>10765711.48</v>
      </c>
      <c r="O507" s="111">
        <v>82370464.00999999</v>
      </c>
      <c r="P507" s="112">
        <v>204435268.41</v>
      </c>
      <c r="Q507" s="109">
        <f t="shared" si="36"/>
        <v>0.4</v>
      </c>
      <c r="S507" s="109">
        <f t="shared" si="37"/>
        <v>108620510.95</v>
      </c>
      <c r="T507" s="109">
        <f t="shared" si="38"/>
        <v>107705212.72000001</v>
      </c>
      <c r="U507" s="109">
        <f t="shared" si="39"/>
        <v>216325723.67000002</v>
      </c>
    </row>
    <row r="508" spans="1:21" x14ac:dyDescent="0.6">
      <c r="A508" s="108">
        <f>COUNTA($B$4:B508)</f>
        <v>505</v>
      </c>
      <c r="B508" s="99" t="s">
        <v>591</v>
      </c>
      <c r="C508" s="99" t="s">
        <v>1483</v>
      </c>
      <c r="D508" s="110">
        <v>12663874.74</v>
      </c>
      <c r="E508" s="110">
        <v>1484304.58</v>
      </c>
      <c r="F508" s="110">
        <v>517067.79</v>
      </c>
      <c r="G508" s="110">
        <v>20177.599999999999</v>
      </c>
      <c r="H508" s="110">
        <v>404486.79000000004</v>
      </c>
      <c r="I508" s="110">
        <v>8806088.3300000001</v>
      </c>
      <c r="J508" s="110">
        <v>1120101.46</v>
      </c>
      <c r="K508" s="110">
        <v>139125.85</v>
      </c>
      <c r="L508" s="110">
        <v>2400.2399999999998</v>
      </c>
      <c r="M508" s="110">
        <v>368091.7</v>
      </c>
      <c r="N508" s="110">
        <f t="shared" si="35"/>
        <v>370491.94</v>
      </c>
      <c r="O508" s="111">
        <v>15617524.140000001</v>
      </c>
      <c r="P508" s="112">
        <v>28855083</v>
      </c>
      <c r="Q508" s="109">
        <f t="shared" si="36"/>
        <v>0.54</v>
      </c>
      <c r="S508" s="109">
        <f t="shared" si="37"/>
        <v>15089911.5</v>
      </c>
      <c r="T508" s="109">
        <f t="shared" si="38"/>
        <v>10435807.579999998</v>
      </c>
      <c r="U508" s="109">
        <f t="shared" si="39"/>
        <v>25525719.079999998</v>
      </c>
    </row>
    <row r="509" spans="1:21" x14ac:dyDescent="0.6">
      <c r="A509" s="108">
        <f>COUNTA($B$4:B509)</f>
        <v>506</v>
      </c>
      <c r="B509" s="99" t="s">
        <v>592</v>
      </c>
      <c r="C509" s="99" t="s">
        <v>1484</v>
      </c>
      <c r="D509" s="110">
        <v>132448129.39</v>
      </c>
      <c r="E509" s="110">
        <v>45953970.25</v>
      </c>
      <c r="F509" s="110">
        <v>11442157.470000001</v>
      </c>
      <c r="G509" s="110">
        <v>392803</v>
      </c>
      <c r="H509" s="110">
        <v>8399279.620000001</v>
      </c>
      <c r="I509" s="110">
        <v>236788603.47</v>
      </c>
      <c r="J509" s="110">
        <v>31718347.300000001</v>
      </c>
      <c r="K509" s="110">
        <v>10866836.48</v>
      </c>
      <c r="L509" s="110">
        <v>537483</v>
      </c>
      <c r="M509" s="110">
        <v>27624525.550000001</v>
      </c>
      <c r="N509" s="110">
        <f t="shared" si="35"/>
        <v>28162008.550000001</v>
      </c>
      <c r="O509" s="111">
        <v>253980902.05000001</v>
      </c>
      <c r="P509" s="112">
        <v>508764278.50999999</v>
      </c>
      <c r="Q509" s="109">
        <f t="shared" si="36"/>
        <v>0.49</v>
      </c>
      <c r="S509" s="109">
        <f t="shared" si="37"/>
        <v>198636339.72999999</v>
      </c>
      <c r="T509" s="109">
        <f t="shared" si="38"/>
        <v>307535795.80000001</v>
      </c>
      <c r="U509" s="109">
        <f t="shared" si="39"/>
        <v>506172135.52999997</v>
      </c>
    </row>
    <row r="510" spans="1:21" x14ac:dyDescent="0.6">
      <c r="A510" s="108">
        <f>COUNTA($B$4:B510)</f>
        <v>507</v>
      </c>
      <c r="B510" s="99" t="s">
        <v>593</v>
      </c>
      <c r="C510" s="99" t="s">
        <v>1485</v>
      </c>
      <c r="D510" s="110">
        <v>44485485.25</v>
      </c>
      <c r="E510" s="110">
        <v>5145494.3600000003</v>
      </c>
      <c r="F510" s="110">
        <v>1392515.55</v>
      </c>
      <c r="G510" s="110">
        <v>132266.64000000001</v>
      </c>
      <c r="H510" s="110">
        <v>2768383.95</v>
      </c>
      <c r="I510" s="110">
        <v>19257967.899999999</v>
      </c>
      <c r="J510" s="110">
        <v>2056867.18</v>
      </c>
      <c r="K510" s="110">
        <v>664319.03</v>
      </c>
      <c r="L510" s="110">
        <v>60789.18</v>
      </c>
      <c r="M510" s="110">
        <v>3470972.45</v>
      </c>
      <c r="N510" s="110">
        <f t="shared" si="35"/>
        <v>3531761.6300000004</v>
      </c>
      <c r="O510" s="111">
        <v>55184765.780000001</v>
      </c>
      <c r="P510" s="112">
        <v>99826292.260000005</v>
      </c>
      <c r="Q510" s="109">
        <f t="shared" si="36"/>
        <v>0.55000000000000004</v>
      </c>
      <c r="S510" s="109">
        <f t="shared" si="37"/>
        <v>53924145.75</v>
      </c>
      <c r="T510" s="109">
        <f t="shared" si="38"/>
        <v>25510915.739999998</v>
      </c>
      <c r="U510" s="109">
        <f t="shared" si="39"/>
        <v>79435061.489999995</v>
      </c>
    </row>
    <row r="511" spans="1:21" x14ac:dyDescent="0.6">
      <c r="A511" s="108">
        <f>COUNTA($B$4:B511)</f>
        <v>508</v>
      </c>
      <c r="B511" s="99" t="s">
        <v>594</v>
      </c>
      <c r="C511" s="99" t="s">
        <v>1486</v>
      </c>
      <c r="D511" s="110">
        <v>52662044.299999997</v>
      </c>
      <c r="E511" s="110">
        <v>5104706.75</v>
      </c>
      <c r="F511" s="110">
        <v>2009009</v>
      </c>
      <c r="G511" s="110">
        <v>51606.5</v>
      </c>
      <c r="H511" s="110">
        <v>1539789.26</v>
      </c>
      <c r="I511" s="110">
        <v>38428941.030000001</v>
      </c>
      <c r="J511" s="110">
        <v>2538991.89</v>
      </c>
      <c r="K511" s="110">
        <v>994178</v>
      </c>
      <c r="L511" s="110">
        <v>43121</v>
      </c>
      <c r="M511" s="110">
        <v>1559029.48</v>
      </c>
      <c r="N511" s="110">
        <f t="shared" si="35"/>
        <v>1602150.48</v>
      </c>
      <c r="O511" s="111">
        <v>99209383.679999992</v>
      </c>
      <c r="P511" s="112">
        <v>144575630.19</v>
      </c>
      <c r="Q511" s="109">
        <f t="shared" si="36"/>
        <v>0.68</v>
      </c>
      <c r="S511" s="109">
        <f t="shared" si="37"/>
        <v>61367155.809999995</v>
      </c>
      <c r="T511" s="109">
        <f t="shared" si="38"/>
        <v>43564261.399999999</v>
      </c>
      <c r="U511" s="109">
        <f t="shared" si="39"/>
        <v>104931417.20999999</v>
      </c>
    </row>
    <row r="512" spans="1:21" x14ac:dyDescent="0.6">
      <c r="A512" s="108">
        <f>COUNTA($B$4:B512)</f>
        <v>509</v>
      </c>
      <c r="B512" s="99" t="s">
        <v>595</v>
      </c>
      <c r="C512" s="99" t="s">
        <v>1487</v>
      </c>
      <c r="D512" s="110">
        <v>69236791.159999996</v>
      </c>
      <c r="E512" s="110">
        <v>24934000.199999999</v>
      </c>
      <c r="F512" s="110">
        <v>2558447.25</v>
      </c>
      <c r="G512" s="110">
        <v>44187</v>
      </c>
      <c r="H512" s="110">
        <v>18038099.280000001</v>
      </c>
      <c r="I512" s="110">
        <v>76730740.260000005</v>
      </c>
      <c r="J512" s="110">
        <v>9968836.0299999993</v>
      </c>
      <c r="K512" s="110">
        <v>1533289.75</v>
      </c>
      <c r="L512" s="110">
        <v>25824</v>
      </c>
      <c r="M512" s="110">
        <v>4978330</v>
      </c>
      <c r="N512" s="110">
        <f t="shared" si="35"/>
        <v>5004154</v>
      </c>
      <c r="O512" s="111">
        <v>73875239.830000013</v>
      </c>
      <c r="P512" s="112">
        <v>184072468.20000002</v>
      </c>
      <c r="Q512" s="109">
        <f t="shared" si="36"/>
        <v>0.4</v>
      </c>
      <c r="S512" s="109">
        <f t="shared" si="37"/>
        <v>114811524.89</v>
      </c>
      <c r="T512" s="109">
        <f t="shared" si="38"/>
        <v>93237020.040000007</v>
      </c>
      <c r="U512" s="109">
        <f t="shared" si="39"/>
        <v>208048544.93000001</v>
      </c>
    </row>
    <row r="513" spans="1:21" x14ac:dyDescent="0.6">
      <c r="A513" s="108">
        <f>COUNTA($B$4:B513)</f>
        <v>510</v>
      </c>
      <c r="B513" s="99" t="s">
        <v>596</v>
      </c>
      <c r="C513" s="99" t="s">
        <v>1488</v>
      </c>
      <c r="D513" s="110">
        <v>33358632.84</v>
      </c>
      <c r="E513" s="110">
        <v>4872762.29</v>
      </c>
      <c r="F513" s="110">
        <v>2304934.8199999998</v>
      </c>
      <c r="G513" s="110">
        <v>48477.84</v>
      </c>
      <c r="H513" s="110">
        <v>1820338.5</v>
      </c>
      <c r="I513" s="110">
        <v>16914914.199999999</v>
      </c>
      <c r="J513" s="110">
        <v>1350459.85</v>
      </c>
      <c r="K513" s="110">
        <v>393114.41</v>
      </c>
      <c r="L513" s="110">
        <v>22597</v>
      </c>
      <c r="M513" s="110">
        <v>1242509.5</v>
      </c>
      <c r="N513" s="110">
        <f t="shared" si="35"/>
        <v>1265106.5</v>
      </c>
      <c r="O513" s="111">
        <v>40243496.479999997</v>
      </c>
      <c r="P513" s="112">
        <v>82045166.429999992</v>
      </c>
      <c r="Q513" s="109">
        <f t="shared" si="36"/>
        <v>0.49</v>
      </c>
      <c r="S513" s="109">
        <f t="shared" si="37"/>
        <v>42405146.290000007</v>
      </c>
      <c r="T513" s="109">
        <f t="shared" si="38"/>
        <v>19923594.960000001</v>
      </c>
      <c r="U513" s="109">
        <f t="shared" si="39"/>
        <v>62328741.250000007</v>
      </c>
    </row>
    <row r="514" spans="1:21" x14ac:dyDescent="0.6">
      <c r="A514" s="108">
        <f>COUNTA($B$4:B514)</f>
        <v>511</v>
      </c>
      <c r="B514" s="99" t="s">
        <v>597</v>
      </c>
      <c r="C514" s="99" t="s">
        <v>1489</v>
      </c>
      <c r="D514" s="110">
        <v>38081311</v>
      </c>
      <c r="E514" s="110">
        <v>6709711.8600000003</v>
      </c>
      <c r="F514" s="110">
        <v>1680306.34</v>
      </c>
      <c r="G514" s="110">
        <v>76444.5</v>
      </c>
      <c r="H514" s="110">
        <v>3393650.86</v>
      </c>
      <c r="I514" s="110">
        <v>20857006.82</v>
      </c>
      <c r="J514" s="110">
        <v>2264367.9500000002</v>
      </c>
      <c r="K514" s="110">
        <v>662336</v>
      </c>
      <c r="L514" s="110">
        <v>48966</v>
      </c>
      <c r="M514" s="110">
        <v>2426478.56</v>
      </c>
      <c r="N514" s="110">
        <f t="shared" si="35"/>
        <v>2475444.56</v>
      </c>
      <c r="O514" s="111">
        <v>47904240.68</v>
      </c>
      <c r="P514" s="112">
        <v>92604605</v>
      </c>
      <c r="Q514" s="109">
        <f t="shared" si="36"/>
        <v>0.51</v>
      </c>
      <c r="S514" s="109">
        <f t="shared" si="37"/>
        <v>49941424.560000002</v>
      </c>
      <c r="T514" s="109">
        <f t="shared" si="38"/>
        <v>26259155.329999998</v>
      </c>
      <c r="U514" s="109">
        <f t="shared" si="39"/>
        <v>76200579.890000001</v>
      </c>
    </row>
    <row r="515" spans="1:21" x14ac:dyDescent="0.6">
      <c r="A515" s="108">
        <f>COUNTA($B$4:B515)</f>
        <v>512</v>
      </c>
      <c r="B515" s="99" t="s">
        <v>598</v>
      </c>
      <c r="C515" s="99" t="s">
        <v>1490</v>
      </c>
      <c r="D515" s="110">
        <v>30403198.18</v>
      </c>
      <c r="E515" s="110">
        <v>5175988.0599999996</v>
      </c>
      <c r="F515" s="110">
        <v>1202322.42</v>
      </c>
      <c r="G515" s="110">
        <v>85571</v>
      </c>
      <c r="H515" s="110">
        <v>2045674.6</v>
      </c>
      <c r="I515" s="110">
        <v>12652750.460000001</v>
      </c>
      <c r="J515" s="110">
        <v>1405507.05</v>
      </c>
      <c r="K515" s="110">
        <v>307817</v>
      </c>
      <c r="L515" s="110">
        <v>18588</v>
      </c>
      <c r="M515" s="110">
        <v>892539.5</v>
      </c>
      <c r="N515" s="110">
        <f t="shared" si="35"/>
        <v>911127.5</v>
      </c>
      <c r="O515" s="111">
        <v>37200990</v>
      </c>
      <c r="P515" s="112">
        <v>78952337.480000004</v>
      </c>
      <c r="Q515" s="109">
        <f t="shared" si="36"/>
        <v>0.47</v>
      </c>
      <c r="S515" s="109">
        <f t="shared" si="37"/>
        <v>38912754.260000005</v>
      </c>
      <c r="T515" s="109">
        <f t="shared" si="38"/>
        <v>15277202.010000002</v>
      </c>
      <c r="U515" s="109">
        <f t="shared" si="39"/>
        <v>54189956.270000011</v>
      </c>
    </row>
    <row r="516" spans="1:21" x14ac:dyDescent="0.6">
      <c r="A516" s="108">
        <f>COUNTA($B$4:B516)</f>
        <v>513</v>
      </c>
      <c r="B516" s="99" t="s">
        <v>599</v>
      </c>
      <c r="C516" s="99" t="s">
        <v>1491</v>
      </c>
      <c r="D516" s="110">
        <v>15745894.449999999</v>
      </c>
      <c r="E516" s="110">
        <v>2682779</v>
      </c>
      <c r="F516" s="110">
        <v>829102.63</v>
      </c>
      <c r="G516" s="110">
        <v>237021</v>
      </c>
      <c r="H516" s="110">
        <v>1691384.78</v>
      </c>
      <c r="I516" s="110">
        <v>6682378.5</v>
      </c>
      <c r="J516" s="110">
        <v>1018534</v>
      </c>
      <c r="K516" s="110">
        <v>201736.02</v>
      </c>
      <c r="L516" s="110">
        <v>49557</v>
      </c>
      <c r="M516" s="110">
        <v>1228025</v>
      </c>
      <c r="N516" s="110">
        <f t="shared" si="35"/>
        <v>1277582</v>
      </c>
      <c r="O516" s="111">
        <v>20229997.57</v>
      </c>
      <c r="P516" s="112">
        <v>45938351.269999996</v>
      </c>
      <c r="Q516" s="109">
        <f t="shared" si="36"/>
        <v>0.44</v>
      </c>
      <c r="S516" s="109">
        <f t="shared" si="37"/>
        <v>21186181.859999999</v>
      </c>
      <c r="T516" s="109">
        <f t="shared" si="38"/>
        <v>9180230.5199999996</v>
      </c>
      <c r="U516" s="109">
        <f t="shared" si="39"/>
        <v>30366412.379999999</v>
      </c>
    </row>
    <row r="517" spans="1:21" x14ac:dyDescent="0.6">
      <c r="A517" s="108">
        <f>COUNTA($B$4:B517)</f>
        <v>514</v>
      </c>
      <c r="B517" s="99" t="s">
        <v>566</v>
      </c>
      <c r="C517" s="99" t="s">
        <v>1458</v>
      </c>
      <c r="D517" s="110">
        <v>234507771.38999999</v>
      </c>
      <c r="E517" s="110">
        <v>94370130.099999994</v>
      </c>
      <c r="F517" s="110">
        <v>30224022.239999998</v>
      </c>
      <c r="G517" s="110">
        <v>715683.3</v>
      </c>
      <c r="H517" s="110">
        <v>27764116.030000001</v>
      </c>
      <c r="I517" s="110">
        <v>491030473.07999998</v>
      </c>
      <c r="J517" s="110">
        <v>81714725.920000002</v>
      </c>
      <c r="K517" s="110">
        <v>28708024.030000001</v>
      </c>
      <c r="L517" s="110">
        <v>1111767.82</v>
      </c>
      <c r="M517" s="110">
        <v>84797072.709999993</v>
      </c>
      <c r="N517" s="110">
        <f t="shared" ref="N517:N580" si="40">SUM(L517:M517)</f>
        <v>85908840.529999986</v>
      </c>
      <c r="O517" s="111">
        <v>352259262.98000002</v>
      </c>
      <c r="P517" s="112">
        <v>1001063516.4000001</v>
      </c>
      <c r="Q517" s="109">
        <f t="shared" ref="Q517:Q580" si="41">TRUNC(O517/P517,2)</f>
        <v>0.35</v>
      </c>
      <c r="S517" s="109">
        <f t="shared" ref="S517:S580" si="42">SUM(D517:H517)</f>
        <v>387581723.06000006</v>
      </c>
      <c r="T517" s="109">
        <f t="shared" ref="T517:T580" si="43">SUM(I517:M517)</f>
        <v>687362063.56000006</v>
      </c>
      <c r="U517" s="109">
        <f t="shared" ref="U517:U580" si="44">SUM(S517:T517)</f>
        <v>1074943786.6200001</v>
      </c>
    </row>
    <row r="518" spans="1:21" x14ac:dyDescent="0.6">
      <c r="A518" s="108">
        <f>COUNTA($B$4:B518)</f>
        <v>515</v>
      </c>
      <c r="B518" s="99" t="s">
        <v>567</v>
      </c>
      <c r="C518" s="99" t="s">
        <v>1459</v>
      </c>
      <c r="D518" s="110">
        <v>23696679.73</v>
      </c>
      <c r="E518" s="110">
        <v>2739240.8</v>
      </c>
      <c r="F518" s="110">
        <v>1169992.5</v>
      </c>
      <c r="G518" s="110">
        <v>57731</v>
      </c>
      <c r="H518" s="110">
        <v>1123909.5</v>
      </c>
      <c r="I518" s="110">
        <v>19425077.75</v>
      </c>
      <c r="J518" s="110">
        <v>1270044</v>
      </c>
      <c r="K518" s="110">
        <v>652568.65</v>
      </c>
      <c r="L518" s="110">
        <v>20736.75</v>
      </c>
      <c r="M518" s="110">
        <v>1054373.05</v>
      </c>
      <c r="N518" s="110">
        <f t="shared" si="40"/>
        <v>1075109.8</v>
      </c>
      <c r="O518" s="111">
        <v>45282503.180000007</v>
      </c>
      <c r="P518" s="112">
        <v>75693241.520000011</v>
      </c>
      <c r="Q518" s="109">
        <f t="shared" si="41"/>
        <v>0.59</v>
      </c>
      <c r="S518" s="109">
        <f t="shared" si="42"/>
        <v>28787553.530000001</v>
      </c>
      <c r="T518" s="109">
        <f t="shared" si="43"/>
        <v>22422800.199999999</v>
      </c>
      <c r="U518" s="109">
        <f t="shared" si="44"/>
        <v>51210353.730000004</v>
      </c>
    </row>
    <row r="519" spans="1:21" x14ac:dyDescent="0.6">
      <c r="A519" s="108">
        <f>COUNTA($B$4:B519)</f>
        <v>516</v>
      </c>
      <c r="B519" s="99" t="s">
        <v>568</v>
      </c>
      <c r="C519" s="99" t="s">
        <v>1460</v>
      </c>
      <c r="D519" s="110">
        <v>52354793.25</v>
      </c>
      <c r="E519" s="110">
        <v>7701684.3499999996</v>
      </c>
      <c r="F519" s="110">
        <v>2121404.25</v>
      </c>
      <c r="G519" s="110">
        <v>247112.5</v>
      </c>
      <c r="H519" s="110">
        <v>7572542.8399999999</v>
      </c>
      <c r="I519" s="110">
        <v>22692587</v>
      </c>
      <c r="J519" s="110">
        <v>2302224.9900000002</v>
      </c>
      <c r="K519" s="110">
        <v>966237.55</v>
      </c>
      <c r="L519" s="110">
        <v>52444</v>
      </c>
      <c r="M519" s="110">
        <v>3547682</v>
      </c>
      <c r="N519" s="110">
        <f t="shared" si="40"/>
        <v>3600126</v>
      </c>
      <c r="O519" s="111">
        <v>61811279.299999997</v>
      </c>
      <c r="P519" s="112">
        <v>121844578.47</v>
      </c>
      <c r="Q519" s="109">
        <f t="shared" si="41"/>
        <v>0.5</v>
      </c>
      <c r="S519" s="109">
        <f t="shared" si="42"/>
        <v>69997537.189999998</v>
      </c>
      <c r="T519" s="109">
        <f t="shared" si="43"/>
        <v>29561175.540000003</v>
      </c>
      <c r="U519" s="109">
        <f t="shared" si="44"/>
        <v>99558712.730000004</v>
      </c>
    </row>
    <row r="520" spans="1:21" x14ac:dyDescent="0.6">
      <c r="A520" s="108">
        <f>COUNTA($B$4:B520)</f>
        <v>517</v>
      </c>
      <c r="B520" s="99" t="s">
        <v>569</v>
      </c>
      <c r="C520" s="99" t="s">
        <v>1461</v>
      </c>
      <c r="D520" s="110">
        <v>33663404.909999996</v>
      </c>
      <c r="E520" s="110">
        <v>3174419.99</v>
      </c>
      <c r="F520" s="110">
        <v>986623.04</v>
      </c>
      <c r="G520" s="110">
        <v>147517</v>
      </c>
      <c r="H520" s="110">
        <v>3242775.57</v>
      </c>
      <c r="I520" s="110">
        <v>18839070</v>
      </c>
      <c r="J520" s="110">
        <v>1443374.63</v>
      </c>
      <c r="K520" s="110">
        <v>380853.62</v>
      </c>
      <c r="L520" s="110">
        <v>67677</v>
      </c>
      <c r="M520" s="110">
        <v>2485809.75</v>
      </c>
      <c r="N520" s="110">
        <f t="shared" si="40"/>
        <v>2553486.75</v>
      </c>
      <c r="O520" s="111">
        <v>59977786.259999998</v>
      </c>
      <c r="P520" s="112">
        <v>97316517.74000001</v>
      </c>
      <c r="Q520" s="109">
        <f t="shared" si="41"/>
        <v>0.61</v>
      </c>
      <c r="S520" s="109">
        <f t="shared" si="42"/>
        <v>41214740.509999998</v>
      </c>
      <c r="T520" s="109">
        <f t="shared" si="43"/>
        <v>23216785</v>
      </c>
      <c r="U520" s="109">
        <f t="shared" si="44"/>
        <v>64431525.509999998</v>
      </c>
    </row>
    <row r="521" spans="1:21" x14ac:dyDescent="0.6">
      <c r="A521" s="108">
        <f>COUNTA($B$4:B521)</f>
        <v>518</v>
      </c>
      <c r="B521" s="99" t="s">
        <v>570</v>
      </c>
      <c r="C521" s="99" t="s">
        <v>1462</v>
      </c>
      <c r="D521" s="110">
        <v>11988679.59</v>
      </c>
      <c r="E521" s="110">
        <v>2553365.0299999998</v>
      </c>
      <c r="F521" s="110">
        <v>613693</v>
      </c>
      <c r="G521" s="110">
        <v>13359</v>
      </c>
      <c r="H521" s="110">
        <v>1062981</v>
      </c>
      <c r="I521" s="110">
        <v>4078883.4</v>
      </c>
      <c r="J521" s="110">
        <v>723572.1</v>
      </c>
      <c r="K521" s="110">
        <v>174060.75</v>
      </c>
      <c r="L521" s="110">
        <v>3571.5</v>
      </c>
      <c r="M521" s="110">
        <v>619017.75</v>
      </c>
      <c r="N521" s="110">
        <f t="shared" si="40"/>
        <v>622589.25</v>
      </c>
      <c r="O521" s="111">
        <v>23917126.140000001</v>
      </c>
      <c r="P521" s="112">
        <v>46913831.530000001</v>
      </c>
      <c r="Q521" s="109">
        <f t="shared" si="41"/>
        <v>0.5</v>
      </c>
      <c r="S521" s="109">
        <f t="shared" si="42"/>
        <v>16232077.619999999</v>
      </c>
      <c r="T521" s="109">
        <f t="shared" si="43"/>
        <v>5599105.5</v>
      </c>
      <c r="U521" s="109">
        <f t="shared" si="44"/>
        <v>21831183.119999997</v>
      </c>
    </row>
    <row r="522" spans="1:21" x14ac:dyDescent="0.6">
      <c r="A522" s="108">
        <f>COUNTA($B$4:B522)</f>
        <v>519</v>
      </c>
      <c r="B522" s="99" t="s">
        <v>571</v>
      </c>
      <c r="C522" s="99" t="s">
        <v>1463</v>
      </c>
      <c r="D522" s="110">
        <v>19660796</v>
      </c>
      <c r="E522" s="110">
        <v>3083413.4</v>
      </c>
      <c r="F522" s="110">
        <v>988821.4</v>
      </c>
      <c r="G522" s="110">
        <v>112327</v>
      </c>
      <c r="H522" s="110">
        <v>1492728.5</v>
      </c>
      <c r="I522" s="110">
        <v>9242103.8699999992</v>
      </c>
      <c r="J522" s="110">
        <v>1169256.8999999999</v>
      </c>
      <c r="K522" s="110">
        <v>356610</v>
      </c>
      <c r="L522" s="110">
        <v>10047</v>
      </c>
      <c r="M522" s="110">
        <v>888515.5</v>
      </c>
      <c r="N522" s="110">
        <f t="shared" si="40"/>
        <v>898562.5</v>
      </c>
      <c r="O522" s="111">
        <v>31650632.219999999</v>
      </c>
      <c r="P522" s="112">
        <v>64522110.420000002</v>
      </c>
      <c r="Q522" s="109">
        <f t="shared" si="41"/>
        <v>0.49</v>
      </c>
      <c r="S522" s="109">
        <f t="shared" si="42"/>
        <v>25338086.299999997</v>
      </c>
      <c r="T522" s="109">
        <f t="shared" si="43"/>
        <v>11666533.27</v>
      </c>
      <c r="U522" s="109">
        <f t="shared" si="44"/>
        <v>37004619.569999993</v>
      </c>
    </row>
    <row r="523" spans="1:21" x14ac:dyDescent="0.6">
      <c r="A523" s="108">
        <f>COUNTA($B$4:B523)</f>
        <v>520</v>
      </c>
      <c r="B523" s="99" t="s">
        <v>572</v>
      </c>
      <c r="C523" s="99" t="s">
        <v>1464</v>
      </c>
      <c r="D523" s="110">
        <v>25726777</v>
      </c>
      <c r="E523" s="110">
        <v>4551971</v>
      </c>
      <c r="F523" s="110">
        <v>788138</v>
      </c>
      <c r="G523" s="110">
        <v>20122</v>
      </c>
      <c r="H523" s="110">
        <v>6516254</v>
      </c>
      <c r="I523" s="110">
        <v>9809645</v>
      </c>
      <c r="J523" s="110">
        <v>1654809</v>
      </c>
      <c r="K523" s="110">
        <v>326787</v>
      </c>
      <c r="L523" s="110">
        <v>0</v>
      </c>
      <c r="M523" s="110">
        <v>5618871</v>
      </c>
      <c r="N523" s="110">
        <f t="shared" si="40"/>
        <v>5618871</v>
      </c>
      <c r="O523" s="111">
        <v>21278972.52</v>
      </c>
      <c r="P523" s="112">
        <v>66736752.75</v>
      </c>
      <c r="Q523" s="109">
        <f t="shared" si="41"/>
        <v>0.31</v>
      </c>
      <c r="S523" s="109">
        <f t="shared" si="42"/>
        <v>37603262</v>
      </c>
      <c r="T523" s="109">
        <f t="shared" si="43"/>
        <v>17410112</v>
      </c>
      <c r="U523" s="109">
        <f t="shared" si="44"/>
        <v>55013374</v>
      </c>
    </row>
    <row r="524" spans="1:21" x14ac:dyDescent="0.6">
      <c r="A524" s="108">
        <f>COUNTA($B$4:B524)</f>
        <v>521</v>
      </c>
      <c r="B524" s="99" t="s">
        <v>573</v>
      </c>
      <c r="C524" s="99" t="s">
        <v>1465</v>
      </c>
      <c r="D524" s="110">
        <v>85113652</v>
      </c>
      <c r="E524" s="110">
        <v>16882048.449999999</v>
      </c>
      <c r="F524" s="110">
        <v>3799495</v>
      </c>
      <c r="G524" s="110">
        <v>292642</v>
      </c>
      <c r="H524" s="110">
        <v>11370715.550000001</v>
      </c>
      <c r="I524" s="110">
        <v>68645544</v>
      </c>
      <c r="J524" s="110">
        <v>7680012</v>
      </c>
      <c r="K524" s="110">
        <v>2611807</v>
      </c>
      <c r="L524" s="110">
        <v>251553</v>
      </c>
      <c r="M524" s="110">
        <v>4340236.5</v>
      </c>
      <c r="N524" s="110">
        <f t="shared" si="40"/>
        <v>4591789.5</v>
      </c>
      <c r="O524" s="111">
        <v>110900095.56999999</v>
      </c>
      <c r="P524" s="112">
        <v>233774516.44999999</v>
      </c>
      <c r="Q524" s="109">
        <f t="shared" si="41"/>
        <v>0.47</v>
      </c>
      <c r="S524" s="109">
        <f t="shared" si="42"/>
        <v>117458553</v>
      </c>
      <c r="T524" s="109">
        <f t="shared" si="43"/>
        <v>83529152.5</v>
      </c>
      <c r="U524" s="109">
        <f t="shared" si="44"/>
        <v>200987705.5</v>
      </c>
    </row>
    <row r="525" spans="1:21" x14ac:dyDescent="0.6">
      <c r="A525" s="108">
        <f>COUNTA($B$4:B525)</f>
        <v>522</v>
      </c>
      <c r="B525" s="99" t="s">
        <v>574</v>
      </c>
      <c r="C525" s="99" t="s">
        <v>1466</v>
      </c>
      <c r="D525" s="110">
        <v>22841661.73</v>
      </c>
      <c r="E525" s="110">
        <v>2451528.9</v>
      </c>
      <c r="F525" s="110">
        <v>665048.75</v>
      </c>
      <c r="G525" s="110">
        <v>12569</v>
      </c>
      <c r="H525" s="110">
        <v>1061027.6299999999</v>
      </c>
      <c r="I525" s="110">
        <v>13679355.119999999</v>
      </c>
      <c r="J525" s="110">
        <v>1479631.96</v>
      </c>
      <c r="K525" s="110">
        <v>450133.3</v>
      </c>
      <c r="L525" s="110">
        <v>2506</v>
      </c>
      <c r="M525" s="110">
        <v>773568</v>
      </c>
      <c r="N525" s="110">
        <f t="shared" si="40"/>
        <v>776074</v>
      </c>
      <c r="O525" s="111">
        <v>36690406.590000004</v>
      </c>
      <c r="P525" s="112">
        <v>72712709.300000012</v>
      </c>
      <c r="Q525" s="109">
        <f t="shared" si="41"/>
        <v>0.5</v>
      </c>
      <c r="S525" s="109">
        <f t="shared" si="42"/>
        <v>27031836.009999998</v>
      </c>
      <c r="T525" s="109">
        <f t="shared" si="43"/>
        <v>16385194.379999999</v>
      </c>
      <c r="U525" s="109">
        <f t="shared" si="44"/>
        <v>43417030.390000001</v>
      </c>
    </row>
    <row r="526" spans="1:21" x14ac:dyDescent="0.6">
      <c r="A526" s="108">
        <f>COUNTA($B$4:B526)</f>
        <v>523</v>
      </c>
      <c r="B526" s="99" t="s">
        <v>575</v>
      </c>
      <c r="C526" s="99" t="s">
        <v>1467</v>
      </c>
      <c r="D526" s="110">
        <v>23050406.370000001</v>
      </c>
      <c r="E526" s="110">
        <v>2971763.91</v>
      </c>
      <c r="F526" s="110">
        <v>818253.16</v>
      </c>
      <c r="G526" s="110">
        <v>89009.1</v>
      </c>
      <c r="H526" s="110">
        <v>1593179.65</v>
      </c>
      <c r="I526" s="110">
        <v>14253786.189999999</v>
      </c>
      <c r="J526" s="110">
        <v>1503753.49</v>
      </c>
      <c r="K526" s="110">
        <v>464187.79</v>
      </c>
      <c r="L526" s="110">
        <v>27570.66</v>
      </c>
      <c r="M526" s="110">
        <v>553035.5</v>
      </c>
      <c r="N526" s="110">
        <f t="shared" si="40"/>
        <v>580606.16</v>
      </c>
      <c r="O526" s="111">
        <v>41196148.190000005</v>
      </c>
      <c r="P526" s="112">
        <v>72670560.219999999</v>
      </c>
      <c r="Q526" s="109">
        <f t="shared" si="41"/>
        <v>0.56000000000000005</v>
      </c>
      <c r="S526" s="109">
        <f t="shared" si="42"/>
        <v>28522612.190000001</v>
      </c>
      <c r="T526" s="109">
        <f t="shared" si="43"/>
        <v>16802333.629999999</v>
      </c>
      <c r="U526" s="109">
        <f t="shared" si="44"/>
        <v>45324945.82</v>
      </c>
    </row>
    <row r="527" spans="1:21" x14ac:dyDescent="0.6">
      <c r="A527" s="108">
        <f>COUNTA($B$4:B527)</f>
        <v>524</v>
      </c>
      <c r="B527" s="99" t="s">
        <v>576</v>
      </c>
      <c r="C527" s="99" t="s">
        <v>1468</v>
      </c>
      <c r="D527" s="110">
        <v>37912521.280000001</v>
      </c>
      <c r="E527" s="110">
        <v>3290655.55</v>
      </c>
      <c r="F527" s="110">
        <v>759476.9</v>
      </c>
      <c r="G527" s="110">
        <v>41791.75</v>
      </c>
      <c r="H527" s="110">
        <v>1163914.5</v>
      </c>
      <c r="I527" s="110">
        <v>13413571.16</v>
      </c>
      <c r="J527" s="110">
        <v>1285080.76</v>
      </c>
      <c r="K527" s="110">
        <v>310866.65000000002</v>
      </c>
      <c r="L527" s="110">
        <v>10380</v>
      </c>
      <c r="M527" s="110">
        <v>782223.5</v>
      </c>
      <c r="N527" s="110">
        <f t="shared" si="40"/>
        <v>792603.5</v>
      </c>
      <c r="O527" s="111">
        <v>57110597.689999998</v>
      </c>
      <c r="P527" s="112">
        <v>92859393.829999998</v>
      </c>
      <c r="Q527" s="109">
        <f t="shared" si="41"/>
        <v>0.61</v>
      </c>
      <c r="S527" s="109">
        <f t="shared" si="42"/>
        <v>43168359.979999997</v>
      </c>
      <c r="T527" s="109">
        <f t="shared" si="43"/>
        <v>15802122.07</v>
      </c>
      <c r="U527" s="109">
        <f t="shared" si="44"/>
        <v>58970482.049999997</v>
      </c>
    </row>
    <row r="528" spans="1:21" x14ac:dyDescent="0.6">
      <c r="A528" s="108">
        <f>COUNTA($B$4:B528)</f>
        <v>525</v>
      </c>
      <c r="B528" s="99" t="s">
        <v>577</v>
      </c>
      <c r="C528" s="99" t="s">
        <v>1469</v>
      </c>
      <c r="D528" s="110">
        <v>56265425.600000001</v>
      </c>
      <c r="E528" s="110">
        <v>14005847.58</v>
      </c>
      <c r="F528" s="110">
        <v>4007296.13</v>
      </c>
      <c r="G528" s="110">
        <v>169378</v>
      </c>
      <c r="H528" s="110">
        <v>4754027</v>
      </c>
      <c r="I528" s="110">
        <v>24062385</v>
      </c>
      <c r="J528" s="110">
        <v>3558950.35</v>
      </c>
      <c r="K528" s="110">
        <v>1058738.4099999999</v>
      </c>
      <c r="L528" s="110">
        <v>97185</v>
      </c>
      <c r="M528" s="110">
        <v>5013569</v>
      </c>
      <c r="N528" s="110">
        <f t="shared" si="40"/>
        <v>5110754</v>
      </c>
      <c r="O528" s="111">
        <v>65901766.769999996</v>
      </c>
      <c r="P528" s="112">
        <v>146973703.99000001</v>
      </c>
      <c r="Q528" s="109">
        <f t="shared" si="41"/>
        <v>0.44</v>
      </c>
      <c r="S528" s="109">
        <f t="shared" si="42"/>
        <v>79201974.310000002</v>
      </c>
      <c r="T528" s="109">
        <f t="shared" si="43"/>
        <v>33790827.760000005</v>
      </c>
      <c r="U528" s="109">
        <f t="shared" si="44"/>
        <v>112992802.07000001</v>
      </c>
    </row>
    <row r="529" spans="1:21" x14ac:dyDescent="0.6">
      <c r="A529" s="108">
        <f>COUNTA($B$4:B529)</f>
        <v>526</v>
      </c>
      <c r="B529" s="99" t="s">
        <v>578</v>
      </c>
      <c r="C529" s="99" t="s">
        <v>1470</v>
      </c>
      <c r="D529" s="110">
        <v>30989281.25</v>
      </c>
      <c r="E529" s="110">
        <v>3102801.82</v>
      </c>
      <c r="F529" s="110">
        <v>1084310.71</v>
      </c>
      <c r="G529" s="110">
        <v>89200</v>
      </c>
      <c r="H529" s="110">
        <v>1422787.75</v>
      </c>
      <c r="I529" s="110">
        <v>13708706</v>
      </c>
      <c r="J529" s="110">
        <v>1736821</v>
      </c>
      <c r="K529" s="110">
        <v>476017.25</v>
      </c>
      <c r="L529" s="110">
        <v>3166</v>
      </c>
      <c r="M529" s="110">
        <v>799584</v>
      </c>
      <c r="N529" s="110">
        <f t="shared" si="40"/>
        <v>802750</v>
      </c>
      <c r="O529" s="111">
        <v>44386034.670000002</v>
      </c>
      <c r="P529" s="112">
        <v>77090897.74000001</v>
      </c>
      <c r="Q529" s="109">
        <f t="shared" si="41"/>
        <v>0.56999999999999995</v>
      </c>
      <c r="S529" s="109">
        <f t="shared" si="42"/>
        <v>36688381.530000001</v>
      </c>
      <c r="T529" s="109">
        <f t="shared" si="43"/>
        <v>16724294.25</v>
      </c>
      <c r="U529" s="109">
        <f t="shared" si="44"/>
        <v>53412675.780000001</v>
      </c>
    </row>
    <row r="530" spans="1:21" x14ac:dyDescent="0.6">
      <c r="A530" s="108">
        <f>COUNTA($B$4:B530)</f>
        <v>527</v>
      </c>
      <c r="B530" s="99" t="s">
        <v>579</v>
      </c>
      <c r="C530" s="99" t="s">
        <v>1471</v>
      </c>
      <c r="D530" s="110">
        <v>19594887.149999999</v>
      </c>
      <c r="E530" s="110">
        <v>2603941.15</v>
      </c>
      <c r="F530" s="110">
        <v>545830.85</v>
      </c>
      <c r="G530" s="110">
        <v>53137</v>
      </c>
      <c r="H530" s="110">
        <v>1353004</v>
      </c>
      <c r="I530" s="110">
        <v>7774314.5</v>
      </c>
      <c r="J530" s="110">
        <v>839983.2</v>
      </c>
      <c r="K530" s="110">
        <v>195936.25</v>
      </c>
      <c r="L530" s="110">
        <v>41771</v>
      </c>
      <c r="M530" s="110">
        <v>708742</v>
      </c>
      <c r="N530" s="110">
        <f t="shared" si="40"/>
        <v>750513</v>
      </c>
      <c r="O530" s="111">
        <v>31723285.489999998</v>
      </c>
      <c r="P530" s="112">
        <v>54214555.060000002</v>
      </c>
      <c r="Q530" s="109">
        <f t="shared" si="41"/>
        <v>0.57999999999999996</v>
      </c>
      <c r="S530" s="109">
        <f t="shared" si="42"/>
        <v>24150800.149999999</v>
      </c>
      <c r="T530" s="109">
        <f t="shared" si="43"/>
        <v>9560746.9499999993</v>
      </c>
      <c r="U530" s="109">
        <f t="shared" si="44"/>
        <v>33711547.099999994</v>
      </c>
    </row>
    <row r="531" spans="1:21" x14ac:dyDescent="0.6">
      <c r="A531" s="108">
        <f>COUNTA($B$4:B531)</f>
        <v>528</v>
      </c>
      <c r="B531" s="99" t="s">
        <v>600</v>
      </c>
      <c r="C531" s="99" t="s">
        <v>1492</v>
      </c>
      <c r="D531" s="110">
        <v>579259527.25</v>
      </c>
      <c r="E531" s="110">
        <v>288276820.57999998</v>
      </c>
      <c r="F531" s="110">
        <v>77351101.579999998</v>
      </c>
      <c r="G531" s="110">
        <v>423753</v>
      </c>
      <c r="H531" s="110">
        <v>45993005.450000003</v>
      </c>
      <c r="I531" s="110">
        <v>803440700.51999998</v>
      </c>
      <c r="J531" s="110">
        <v>174539145.09999999</v>
      </c>
      <c r="K531" s="110">
        <v>109383337.42</v>
      </c>
      <c r="L531" s="110">
        <v>1056780.02</v>
      </c>
      <c r="M531" s="110">
        <v>121762122.60000001</v>
      </c>
      <c r="N531" s="110">
        <f t="shared" si="40"/>
        <v>122818902.62</v>
      </c>
      <c r="O531" s="111">
        <v>924948435.38</v>
      </c>
      <c r="P531" s="112">
        <v>2200082699.04</v>
      </c>
      <c r="Q531" s="109">
        <f t="shared" si="41"/>
        <v>0.42</v>
      </c>
      <c r="S531" s="109">
        <f t="shared" si="42"/>
        <v>991304207.86000001</v>
      </c>
      <c r="T531" s="109">
        <f t="shared" si="43"/>
        <v>1210182085.6599998</v>
      </c>
      <c r="U531" s="109">
        <f t="shared" si="44"/>
        <v>2201486293.52</v>
      </c>
    </row>
    <row r="532" spans="1:21" x14ac:dyDescent="0.6">
      <c r="A532" s="108">
        <f>COUNTA($B$4:B532)</f>
        <v>529</v>
      </c>
      <c r="B532" s="99" t="s">
        <v>601</v>
      </c>
      <c r="C532" s="99" t="s">
        <v>1493</v>
      </c>
      <c r="D532" s="110">
        <v>37003641</v>
      </c>
      <c r="E532" s="110">
        <v>6355315</v>
      </c>
      <c r="F532" s="110">
        <v>1562815</v>
      </c>
      <c r="G532" s="110">
        <v>23553</v>
      </c>
      <c r="H532" s="110">
        <v>1542739</v>
      </c>
      <c r="I532" s="110">
        <v>11359380</v>
      </c>
      <c r="J532" s="110">
        <v>952970</v>
      </c>
      <c r="K532" s="110">
        <v>413070</v>
      </c>
      <c r="L532" s="110">
        <v>4881</v>
      </c>
      <c r="M532" s="110">
        <v>395597</v>
      </c>
      <c r="N532" s="110">
        <f t="shared" si="40"/>
        <v>400478</v>
      </c>
      <c r="O532" s="111">
        <v>46030800.859999999</v>
      </c>
      <c r="P532" s="112">
        <v>88485578.829999998</v>
      </c>
      <c r="Q532" s="109">
        <f t="shared" si="41"/>
        <v>0.52</v>
      </c>
      <c r="S532" s="109">
        <f t="shared" si="42"/>
        <v>46488063</v>
      </c>
      <c r="T532" s="109">
        <f t="shared" si="43"/>
        <v>13125898</v>
      </c>
      <c r="U532" s="109">
        <f t="shared" si="44"/>
        <v>59613961</v>
      </c>
    </row>
    <row r="533" spans="1:21" x14ac:dyDescent="0.6">
      <c r="A533" s="108">
        <f>COUNTA($B$4:B533)</f>
        <v>530</v>
      </c>
      <c r="B533" s="99" t="s">
        <v>602</v>
      </c>
      <c r="C533" s="99" t="s">
        <v>1494</v>
      </c>
      <c r="D533" s="110">
        <v>25840506.289999999</v>
      </c>
      <c r="E533" s="110">
        <v>6869906.75</v>
      </c>
      <c r="F533" s="110">
        <v>902699.5</v>
      </c>
      <c r="G533" s="110">
        <v>4001</v>
      </c>
      <c r="H533" s="110">
        <v>875032.5</v>
      </c>
      <c r="I533" s="110">
        <v>9684996</v>
      </c>
      <c r="J533" s="110">
        <v>1541492.69</v>
      </c>
      <c r="K533" s="110">
        <v>383910.25</v>
      </c>
      <c r="L533" s="110">
        <v>0</v>
      </c>
      <c r="M533" s="110">
        <v>262330</v>
      </c>
      <c r="N533" s="110">
        <f t="shared" si="40"/>
        <v>262330</v>
      </c>
      <c r="O533" s="111">
        <v>26868184.579999998</v>
      </c>
      <c r="P533" s="112">
        <v>61841657.589999996</v>
      </c>
      <c r="Q533" s="109">
        <f t="shared" si="41"/>
        <v>0.43</v>
      </c>
      <c r="S533" s="109">
        <f t="shared" si="42"/>
        <v>34492146.039999999</v>
      </c>
      <c r="T533" s="109">
        <f t="shared" si="43"/>
        <v>11872728.939999999</v>
      </c>
      <c r="U533" s="109">
        <f t="shared" si="44"/>
        <v>46364874.979999997</v>
      </c>
    </row>
    <row r="534" spans="1:21" x14ac:dyDescent="0.6">
      <c r="A534" s="108">
        <f>COUNTA($B$4:B534)</f>
        <v>531</v>
      </c>
      <c r="B534" s="99" t="s">
        <v>603</v>
      </c>
      <c r="C534" s="99" t="s">
        <v>1495</v>
      </c>
      <c r="D534" s="110">
        <v>58106585.75</v>
      </c>
      <c r="E534" s="110">
        <v>13024026.52</v>
      </c>
      <c r="F534" s="110">
        <v>2400766.37</v>
      </c>
      <c r="G534" s="110">
        <v>69865</v>
      </c>
      <c r="H534" s="110">
        <v>6998041.9800000004</v>
      </c>
      <c r="I534" s="110">
        <v>54143212.600000001</v>
      </c>
      <c r="J534" s="110">
        <v>9208287.25</v>
      </c>
      <c r="K534" s="110">
        <v>2257442.48</v>
      </c>
      <c r="L534" s="110">
        <v>22403</v>
      </c>
      <c r="M534" s="110">
        <v>1507259</v>
      </c>
      <c r="N534" s="110">
        <f t="shared" si="40"/>
        <v>1529662</v>
      </c>
      <c r="O534" s="111">
        <v>67569230.810000002</v>
      </c>
      <c r="P534" s="112">
        <v>180312933.19</v>
      </c>
      <c r="Q534" s="109">
        <f t="shared" si="41"/>
        <v>0.37</v>
      </c>
      <c r="S534" s="109">
        <f t="shared" si="42"/>
        <v>80599285.620000005</v>
      </c>
      <c r="T534" s="109">
        <f t="shared" si="43"/>
        <v>67138604.329999998</v>
      </c>
      <c r="U534" s="109">
        <f t="shared" si="44"/>
        <v>147737889.94999999</v>
      </c>
    </row>
    <row r="535" spans="1:21" x14ac:dyDescent="0.6">
      <c r="A535" s="108">
        <f>COUNTA($B$4:B535)</f>
        <v>532</v>
      </c>
      <c r="B535" s="99" t="s">
        <v>604</v>
      </c>
      <c r="C535" s="99" t="s">
        <v>1496</v>
      </c>
      <c r="D535" s="110">
        <v>39576095</v>
      </c>
      <c r="E535" s="110">
        <v>11224489.5</v>
      </c>
      <c r="F535" s="110">
        <v>3076445</v>
      </c>
      <c r="G535" s="110">
        <v>66601</v>
      </c>
      <c r="H535" s="110">
        <v>7494496.5</v>
      </c>
      <c r="I535" s="110">
        <v>33579354</v>
      </c>
      <c r="J535" s="110">
        <v>7670776</v>
      </c>
      <c r="K535" s="110">
        <v>2209486</v>
      </c>
      <c r="L535" s="110">
        <v>41295</v>
      </c>
      <c r="M535" s="110">
        <v>8168538.8600000003</v>
      </c>
      <c r="N535" s="110">
        <f t="shared" si="40"/>
        <v>8209833.8600000003</v>
      </c>
      <c r="O535" s="111">
        <v>47889102.18</v>
      </c>
      <c r="P535" s="112">
        <v>140957374.64000002</v>
      </c>
      <c r="Q535" s="109">
        <f t="shared" si="41"/>
        <v>0.33</v>
      </c>
      <c r="S535" s="109">
        <f t="shared" si="42"/>
        <v>61438127</v>
      </c>
      <c r="T535" s="109">
        <f t="shared" si="43"/>
        <v>51669449.859999999</v>
      </c>
      <c r="U535" s="109">
        <f t="shared" si="44"/>
        <v>113107576.86</v>
      </c>
    </row>
    <row r="536" spans="1:21" x14ac:dyDescent="0.6">
      <c r="A536" s="108">
        <f>COUNTA($B$4:B536)</f>
        <v>533</v>
      </c>
      <c r="B536" s="99" t="s">
        <v>605</v>
      </c>
      <c r="C536" s="99" t="s">
        <v>1497</v>
      </c>
      <c r="D536" s="110">
        <v>28102263</v>
      </c>
      <c r="E536" s="110">
        <v>8310237.5</v>
      </c>
      <c r="F536" s="110">
        <v>1018790</v>
      </c>
      <c r="G536" s="110">
        <v>26354</v>
      </c>
      <c r="H536" s="110">
        <v>1621505.5</v>
      </c>
      <c r="I536" s="110">
        <v>11312098</v>
      </c>
      <c r="J536" s="110">
        <v>1981265</v>
      </c>
      <c r="K536" s="110">
        <v>715910</v>
      </c>
      <c r="L536" s="110">
        <v>26293</v>
      </c>
      <c r="M536" s="110">
        <v>417286</v>
      </c>
      <c r="N536" s="110">
        <f t="shared" si="40"/>
        <v>443579</v>
      </c>
      <c r="O536" s="111">
        <v>34299048.640000001</v>
      </c>
      <c r="P536" s="112">
        <v>80370651.359999999</v>
      </c>
      <c r="Q536" s="109">
        <f t="shared" si="41"/>
        <v>0.42</v>
      </c>
      <c r="S536" s="109">
        <f t="shared" si="42"/>
        <v>39079150</v>
      </c>
      <c r="T536" s="109">
        <f t="shared" si="43"/>
        <v>14452852</v>
      </c>
      <c r="U536" s="109">
        <f t="shared" si="44"/>
        <v>53532002</v>
      </c>
    </row>
    <row r="537" spans="1:21" x14ac:dyDescent="0.6">
      <c r="A537" s="108">
        <f>COUNTA($B$4:B537)</f>
        <v>534</v>
      </c>
      <c r="B537" s="99" t="s">
        <v>606</v>
      </c>
      <c r="C537" s="99" t="s">
        <v>1498</v>
      </c>
      <c r="D537" s="110">
        <v>9188849</v>
      </c>
      <c r="E537" s="110">
        <v>3894691.85</v>
      </c>
      <c r="F537" s="110">
        <v>448232.5</v>
      </c>
      <c r="G537" s="110">
        <v>9719</v>
      </c>
      <c r="H537" s="110">
        <v>518085.65</v>
      </c>
      <c r="I537" s="110">
        <v>3708275.16</v>
      </c>
      <c r="J537" s="110">
        <v>439512</v>
      </c>
      <c r="K537" s="110">
        <v>151212.5</v>
      </c>
      <c r="L537" s="110">
        <v>0</v>
      </c>
      <c r="M537" s="110">
        <v>113888</v>
      </c>
      <c r="N537" s="110">
        <f t="shared" si="40"/>
        <v>113888</v>
      </c>
      <c r="O537" s="111">
        <v>16646085.09</v>
      </c>
      <c r="P537" s="112">
        <v>39837796.950000003</v>
      </c>
      <c r="Q537" s="109">
        <f t="shared" si="41"/>
        <v>0.41</v>
      </c>
      <c r="S537" s="109">
        <f t="shared" si="42"/>
        <v>14059578</v>
      </c>
      <c r="T537" s="109">
        <f t="shared" si="43"/>
        <v>4412887.66</v>
      </c>
      <c r="U537" s="109">
        <f t="shared" si="44"/>
        <v>18472465.66</v>
      </c>
    </row>
    <row r="538" spans="1:21" x14ac:dyDescent="0.6">
      <c r="A538" s="108">
        <f>COUNTA($B$4:B538)</f>
        <v>535</v>
      </c>
      <c r="B538" s="99" t="s">
        <v>607</v>
      </c>
      <c r="C538" s="99" t="s">
        <v>1499</v>
      </c>
      <c r="D538" s="110">
        <v>174469589.55000001</v>
      </c>
      <c r="E538" s="110">
        <v>50572469.299999997</v>
      </c>
      <c r="F538" s="110">
        <v>18149236.75</v>
      </c>
      <c r="G538" s="110">
        <v>91254.399999999994</v>
      </c>
      <c r="H538" s="110">
        <v>10616858.710000001</v>
      </c>
      <c r="I538" s="110">
        <v>185800943.31</v>
      </c>
      <c r="J538" s="110">
        <v>27162691.52</v>
      </c>
      <c r="K538" s="110">
        <v>16048548.789999999</v>
      </c>
      <c r="L538" s="110">
        <v>116840</v>
      </c>
      <c r="M538" s="110">
        <v>22332566.140000001</v>
      </c>
      <c r="N538" s="110">
        <f t="shared" si="40"/>
        <v>22449406.140000001</v>
      </c>
      <c r="O538" s="111">
        <v>214609091.78</v>
      </c>
      <c r="P538" s="112">
        <v>437504560.22000003</v>
      </c>
      <c r="Q538" s="109">
        <f t="shared" si="41"/>
        <v>0.49</v>
      </c>
      <c r="S538" s="109">
        <f t="shared" si="42"/>
        <v>253899408.71000004</v>
      </c>
      <c r="T538" s="109">
        <f t="shared" si="43"/>
        <v>251461589.75999999</v>
      </c>
      <c r="U538" s="109">
        <f t="shared" si="44"/>
        <v>505360998.47000003</v>
      </c>
    </row>
    <row r="539" spans="1:21" x14ac:dyDescent="0.6">
      <c r="A539" s="108">
        <f>COUNTA($B$4:B539)</f>
        <v>536</v>
      </c>
      <c r="B539" s="99" t="s">
        <v>608</v>
      </c>
      <c r="C539" s="99" t="s">
        <v>1500</v>
      </c>
      <c r="D539" s="110">
        <v>35819488.600000001</v>
      </c>
      <c r="E539" s="110">
        <v>7591332.4000000004</v>
      </c>
      <c r="F539" s="110">
        <v>1357737.07</v>
      </c>
      <c r="G539" s="110">
        <v>21877.75</v>
      </c>
      <c r="H539" s="110">
        <v>1679318</v>
      </c>
      <c r="I539" s="110">
        <v>13952349.220000001</v>
      </c>
      <c r="J539" s="110">
        <v>1865331.5</v>
      </c>
      <c r="K539" s="110">
        <v>393083.25</v>
      </c>
      <c r="L539" s="110">
        <v>8421</v>
      </c>
      <c r="M539" s="110">
        <v>853148.55</v>
      </c>
      <c r="N539" s="110">
        <f t="shared" si="40"/>
        <v>861569.55</v>
      </c>
      <c r="O539" s="111">
        <v>39618499.269999996</v>
      </c>
      <c r="P539" s="112">
        <v>83597011.159999996</v>
      </c>
      <c r="Q539" s="109">
        <f t="shared" si="41"/>
        <v>0.47</v>
      </c>
      <c r="S539" s="109">
        <f t="shared" si="42"/>
        <v>46469753.82</v>
      </c>
      <c r="T539" s="109">
        <f t="shared" si="43"/>
        <v>17072333.52</v>
      </c>
      <c r="U539" s="109">
        <f t="shared" si="44"/>
        <v>63542087.340000004</v>
      </c>
    </row>
    <row r="540" spans="1:21" x14ac:dyDescent="0.6">
      <c r="A540" s="108">
        <f>COUNTA($B$4:B540)</f>
        <v>537</v>
      </c>
      <c r="B540" s="99" t="s">
        <v>609</v>
      </c>
      <c r="C540" s="99" t="s">
        <v>1501</v>
      </c>
      <c r="D540" s="110">
        <v>68883153.799999997</v>
      </c>
      <c r="E540" s="110">
        <v>19588718.710000001</v>
      </c>
      <c r="F540" s="110">
        <v>3495634.04</v>
      </c>
      <c r="G540" s="110">
        <v>51529</v>
      </c>
      <c r="H540" s="110">
        <v>3323491</v>
      </c>
      <c r="I540" s="110">
        <v>35491171.799999997</v>
      </c>
      <c r="J540" s="110">
        <v>2505248.25</v>
      </c>
      <c r="K540" s="110">
        <v>939940.4</v>
      </c>
      <c r="L540" s="110">
        <v>37601</v>
      </c>
      <c r="M540" s="110">
        <v>3051594</v>
      </c>
      <c r="N540" s="110">
        <f t="shared" si="40"/>
        <v>3089195</v>
      </c>
      <c r="O540" s="111">
        <v>73386607.129999995</v>
      </c>
      <c r="P540" s="112">
        <v>147944061.57999998</v>
      </c>
      <c r="Q540" s="109">
        <f t="shared" si="41"/>
        <v>0.49</v>
      </c>
      <c r="S540" s="109">
        <f t="shared" si="42"/>
        <v>95342526.549999997</v>
      </c>
      <c r="T540" s="109">
        <f t="shared" si="43"/>
        <v>42025555.449999996</v>
      </c>
      <c r="U540" s="109">
        <f t="shared" si="44"/>
        <v>137368082</v>
      </c>
    </row>
    <row r="541" spans="1:21" x14ac:dyDescent="0.6">
      <c r="A541" s="108">
        <f>COUNTA($B$4:B541)</f>
        <v>538</v>
      </c>
      <c r="B541" s="99" t="s">
        <v>610</v>
      </c>
      <c r="C541" s="99" t="s">
        <v>1502</v>
      </c>
      <c r="D541" s="110">
        <v>53097937.159999996</v>
      </c>
      <c r="E541" s="110">
        <v>10096521.939999999</v>
      </c>
      <c r="F541" s="110">
        <v>1974749.03</v>
      </c>
      <c r="G541" s="110">
        <v>47402.69</v>
      </c>
      <c r="H541" s="110">
        <v>3776891.47</v>
      </c>
      <c r="I541" s="110">
        <v>20749729.829999998</v>
      </c>
      <c r="J541" s="110">
        <v>4059159.14</v>
      </c>
      <c r="K541" s="110">
        <v>1120193.2</v>
      </c>
      <c r="L541" s="110">
        <v>38963.42</v>
      </c>
      <c r="M541" s="110">
        <v>1600775.01</v>
      </c>
      <c r="N541" s="110">
        <f t="shared" si="40"/>
        <v>1639738.43</v>
      </c>
      <c r="O541" s="111">
        <v>57974854.859999992</v>
      </c>
      <c r="P541" s="112">
        <v>139008407.53999999</v>
      </c>
      <c r="Q541" s="109">
        <f t="shared" si="41"/>
        <v>0.41</v>
      </c>
      <c r="S541" s="109">
        <f t="shared" si="42"/>
        <v>68993502.289999992</v>
      </c>
      <c r="T541" s="109">
        <f t="shared" si="43"/>
        <v>27568820.600000001</v>
      </c>
      <c r="U541" s="109">
        <f t="shared" si="44"/>
        <v>96562322.889999986</v>
      </c>
    </row>
    <row r="542" spans="1:21" x14ac:dyDescent="0.6">
      <c r="A542" s="108">
        <f>COUNTA($B$4:B542)</f>
        <v>539</v>
      </c>
      <c r="B542" s="99" t="s">
        <v>611</v>
      </c>
      <c r="C542" s="99" t="s">
        <v>1503</v>
      </c>
      <c r="D542" s="110">
        <v>23919532.5</v>
      </c>
      <c r="E542" s="110">
        <v>7944477.6500000004</v>
      </c>
      <c r="F542" s="110">
        <v>889437</v>
      </c>
      <c r="G542" s="110">
        <v>13445</v>
      </c>
      <c r="H542" s="110">
        <v>1532213.77</v>
      </c>
      <c r="I542" s="110">
        <v>12232163.74</v>
      </c>
      <c r="J542" s="110">
        <v>1418943</v>
      </c>
      <c r="K542" s="110">
        <v>281852</v>
      </c>
      <c r="L542" s="110">
        <v>1904</v>
      </c>
      <c r="M542" s="110">
        <v>1202902</v>
      </c>
      <c r="N542" s="110">
        <f t="shared" si="40"/>
        <v>1204806</v>
      </c>
      <c r="O542" s="111">
        <v>41826506.07</v>
      </c>
      <c r="P542" s="112">
        <v>83252476.370000005</v>
      </c>
      <c r="Q542" s="109">
        <f t="shared" si="41"/>
        <v>0.5</v>
      </c>
      <c r="S542" s="109">
        <f t="shared" si="42"/>
        <v>34299105.920000002</v>
      </c>
      <c r="T542" s="109">
        <f t="shared" si="43"/>
        <v>15137764.74</v>
      </c>
      <c r="U542" s="109">
        <f t="shared" si="44"/>
        <v>49436870.660000004</v>
      </c>
    </row>
    <row r="543" spans="1:21" x14ac:dyDescent="0.6">
      <c r="A543" s="108">
        <f>COUNTA($B$4:B543)</f>
        <v>540</v>
      </c>
      <c r="B543" s="99" t="s">
        <v>612</v>
      </c>
      <c r="C543" s="99" t="s">
        <v>1504</v>
      </c>
      <c r="D543" s="110">
        <v>17582162.5</v>
      </c>
      <c r="E543" s="110">
        <v>2158010.75</v>
      </c>
      <c r="F543" s="110">
        <v>717659.5</v>
      </c>
      <c r="G543" s="110">
        <v>19748.75</v>
      </c>
      <c r="H543" s="110">
        <v>1289129.5</v>
      </c>
      <c r="I543" s="110">
        <v>9215548.6500000004</v>
      </c>
      <c r="J543" s="110">
        <v>1228879</v>
      </c>
      <c r="K543" s="110">
        <v>507182.25</v>
      </c>
      <c r="L543" s="110">
        <v>5701</v>
      </c>
      <c r="M543" s="110">
        <v>421536</v>
      </c>
      <c r="N543" s="110">
        <f t="shared" si="40"/>
        <v>427237</v>
      </c>
      <c r="O543" s="111">
        <v>20083030.32</v>
      </c>
      <c r="P543" s="112">
        <v>46990765.189999998</v>
      </c>
      <c r="Q543" s="109">
        <f t="shared" si="41"/>
        <v>0.42</v>
      </c>
      <c r="S543" s="109">
        <f t="shared" si="42"/>
        <v>21766711</v>
      </c>
      <c r="T543" s="109">
        <f t="shared" si="43"/>
        <v>11378846.9</v>
      </c>
      <c r="U543" s="109">
        <f t="shared" si="44"/>
        <v>33145557.899999999</v>
      </c>
    </row>
    <row r="544" spans="1:21" x14ac:dyDescent="0.6">
      <c r="A544" s="108">
        <f>COUNTA($B$4:B544)</f>
        <v>541</v>
      </c>
      <c r="B544" s="99" t="s">
        <v>613</v>
      </c>
      <c r="C544" s="99" t="s">
        <v>1505</v>
      </c>
      <c r="D544" s="110">
        <v>27995012.18</v>
      </c>
      <c r="E544" s="110">
        <v>6331762.8499999996</v>
      </c>
      <c r="F544" s="110">
        <v>1271717.52</v>
      </c>
      <c r="G544" s="110">
        <v>52062.5</v>
      </c>
      <c r="H544" s="110">
        <v>1552934.58</v>
      </c>
      <c r="I544" s="110">
        <v>12350962.5</v>
      </c>
      <c r="J544" s="110">
        <v>2189868.02</v>
      </c>
      <c r="K544" s="110">
        <v>567303.74</v>
      </c>
      <c r="L544" s="110">
        <v>1582.25</v>
      </c>
      <c r="M544" s="110">
        <v>921977.8</v>
      </c>
      <c r="N544" s="110">
        <f t="shared" si="40"/>
        <v>923560.05</v>
      </c>
      <c r="O544" s="111">
        <v>27083509.119999997</v>
      </c>
      <c r="P544" s="112">
        <v>80853902.769999996</v>
      </c>
      <c r="Q544" s="109">
        <f t="shared" si="41"/>
        <v>0.33</v>
      </c>
      <c r="S544" s="109">
        <f t="shared" si="42"/>
        <v>37203489.630000003</v>
      </c>
      <c r="T544" s="109">
        <f t="shared" si="43"/>
        <v>16031694.310000001</v>
      </c>
      <c r="U544" s="109">
        <f t="shared" si="44"/>
        <v>53235183.940000005</v>
      </c>
    </row>
    <row r="545" spans="1:21" x14ac:dyDescent="0.6">
      <c r="A545" s="108">
        <f>COUNTA($B$4:B545)</f>
        <v>542</v>
      </c>
      <c r="B545" s="99" t="s">
        <v>614</v>
      </c>
      <c r="C545" s="99" t="s">
        <v>1506</v>
      </c>
      <c r="D545" s="110">
        <v>31519891</v>
      </c>
      <c r="E545" s="110">
        <v>5876332.4500000002</v>
      </c>
      <c r="F545" s="110">
        <v>1090766.69</v>
      </c>
      <c r="G545" s="110">
        <v>18061</v>
      </c>
      <c r="H545" s="110">
        <v>1207189.55</v>
      </c>
      <c r="I545" s="110">
        <v>10676188</v>
      </c>
      <c r="J545" s="110">
        <v>599852.29</v>
      </c>
      <c r="K545" s="110">
        <v>224743.25</v>
      </c>
      <c r="L545" s="110">
        <v>0</v>
      </c>
      <c r="M545" s="110">
        <v>360135</v>
      </c>
      <c r="N545" s="110">
        <f t="shared" si="40"/>
        <v>360135</v>
      </c>
      <c r="O545" s="111">
        <v>36127427.07</v>
      </c>
      <c r="P545" s="112">
        <v>74873211.689999998</v>
      </c>
      <c r="Q545" s="109">
        <f t="shared" si="41"/>
        <v>0.48</v>
      </c>
      <c r="S545" s="109">
        <f t="shared" si="42"/>
        <v>39712240.689999998</v>
      </c>
      <c r="T545" s="109">
        <f t="shared" si="43"/>
        <v>11860918.539999999</v>
      </c>
      <c r="U545" s="109">
        <f t="shared" si="44"/>
        <v>51573159.229999997</v>
      </c>
    </row>
    <row r="546" spans="1:21" x14ac:dyDescent="0.6">
      <c r="A546" s="108">
        <f>COUNTA($B$4:B546)</f>
        <v>543</v>
      </c>
      <c r="B546" s="99" t="s">
        <v>615</v>
      </c>
      <c r="C546" s="99" t="s">
        <v>1507</v>
      </c>
      <c r="D546" s="110">
        <v>28389866</v>
      </c>
      <c r="E546" s="110">
        <v>3813016</v>
      </c>
      <c r="F546" s="110">
        <v>1273901</v>
      </c>
      <c r="G546" s="110">
        <v>19157</v>
      </c>
      <c r="H546" s="110">
        <v>1152819</v>
      </c>
      <c r="I546" s="110">
        <v>9775457</v>
      </c>
      <c r="J546" s="110">
        <v>821817</v>
      </c>
      <c r="K546" s="110">
        <v>301776</v>
      </c>
      <c r="L546" s="110">
        <v>6737</v>
      </c>
      <c r="M546" s="110">
        <v>345913</v>
      </c>
      <c r="N546" s="110">
        <f t="shared" si="40"/>
        <v>352650</v>
      </c>
      <c r="O546" s="111">
        <v>35121098.950000003</v>
      </c>
      <c r="P546" s="112">
        <v>67651933.530000001</v>
      </c>
      <c r="Q546" s="109">
        <f t="shared" si="41"/>
        <v>0.51</v>
      </c>
      <c r="S546" s="109">
        <f t="shared" si="42"/>
        <v>34648759</v>
      </c>
      <c r="T546" s="109">
        <f t="shared" si="43"/>
        <v>11251700</v>
      </c>
      <c r="U546" s="109">
        <f t="shared" si="44"/>
        <v>45900459</v>
      </c>
    </row>
    <row r="547" spans="1:21" x14ac:dyDescent="0.6">
      <c r="A547" s="108">
        <f>COUNTA($B$4:B547)</f>
        <v>544</v>
      </c>
      <c r="B547" s="99" t="s">
        <v>616</v>
      </c>
      <c r="C547" s="99" t="s">
        <v>1508</v>
      </c>
      <c r="D547" s="110">
        <v>153738885.78999999</v>
      </c>
      <c r="E547" s="110">
        <v>51816175.920000002</v>
      </c>
      <c r="F547" s="110">
        <v>11845381.16</v>
      </c>
      <c r="G547" s="110">
        <v>179019.08</v>
      </c>
      <c r="H547" s="110">
        <v>13689691.960000001</v>
      </c>
      <c r="I547" s="110">
        <v>183489512.77000001</v>
      </c>
      <c r="J547" s="110">
        <v>24946145.510000002</v>
      </c>
      <c r="K547" s="110">
        <v>9347016.6999999993</v>
      </c>
      <c r="L547" s="110">
        <v>92145.5</v>
      </c>
      <c r="M547" s="110">
        <v>23413613.170000002</v>
      </c>
      <c r="N547" s="110">
        <f t="shared" si="40"/>
        <v>23505758.670000002</v>
      </c>
      <c r="O547" s="111">
        <v>194728554.38</v>
      </c>
      <c r="P547" s="112">
        <v>518382053.11000001</v>
      </c>
      <c r="Q547" s="109">
        <f t="shared" si="41"/>
        <v>0.37</v>
      </c>
      <c r="S547" s="109">
        <f t="shared" si="42"/>
        <v>231269153.91</v>
      </c>
      <c r="T547" s="109">
        <f t="shared" si="43"/>
        <v>241288433.64999998</v>
      </c>
      <c r="U547" s="109">
        <f t="shared" si="44"/>
        <v>472557587.55999994</v>
      </c>
    </row>
    <row r="548" spans="1:21" x14ac:dyDescent="0.6">
      <c r="A548" s="108">
        <f>COUNTA($B$4:B548)</f>
        <v>545</v>
      </c>
      <c r="B548" s="99" t="s">
        <v>617</v>
      </c>
      <c r="C548" s="99" t="s">
        <v>1509</v>
      </c>
      <c r="D548" s="110">
        <v>22715909.329999998</v>
      </c>
      <c r="E548" s="110">
        <v>3511470.85</v>
      </c>
      <c r="F548" s="110">
        <v>923519.75</v>
      </c>
      <c r="G548" s="110">
        <v>27611</v>
      </c>
      <c r="H548" s="110">
        <v>1194028</v>
      </c>
      <c r="I548" s="110">
        <v>15329977.85</v>
      </c>
      <c r="J548" s="110">
        <v>2697140.35</v>
      </c>
      <c r="K548" s="110">
        <v>565458.67000000004</v>
      </c>
      <c r="L548" s="110">
        <v>20620</v>
      </c>
      <c r="M548" s="110">
        <v>552957.9</v>
      </c>
      <c r="N548" s="110">
        <f t="shared" si="40"/>
        <v>573577.9</v>
      </c>
      <c r="O548" s="111">
        <v>35713427.789999999</v>
      </c>
      <c r="P548" s="112">
        <v>69218202.349999994</v>
      </c>
      <c r="Q548" s="109">
        <f t="shared" si="41"/>
        <v>0.51</v>
      </c>
      <c r="S548" s="109">
        <f t="shared" si="42"/>
        <v>28372538.93</v>
      </c>
      <c r="T548" s="109">
        <f t="shared" si="43"/>
        <v>19166154.77</v>
      </c>
      <c r="U548" s="109">
        <f t="shared" si="44"/>
        <v>47538693.700000003</v>
      </c>
    </row>
    <row r="549" spans="1:21" x14ac:dyDescent="0.6">
      <c r="A549" s="108">
        <f>COUNTA($B$4:B549)</f>
        <v>546</v>
      </c>
      <c r="B549" s="99" t="s">
        <v>618</v>
      </c>
      <c r="C549" s="99" t="s">
        <v>1510</v>
      </c>
      <c r="D549" s="110">
        <v>232618991.00999999</v>
      </c>
      <c r="E549" s="110">
        <v>137365106.16</v>
      </c>
      <c r="F549" s="110">
        <v>42979404.75</v>
      </c>
      <c r="G549" s="110">
        <v>520646</v>
      </c>
      <c r="H549" s="110">
        <v>35681506.340000004</v>
      </c>
      <c r="I549" s="110">
        <v>406118787.42000002</v>
      </c>
      <c r="J549" s="110">
        <v>78491957.950000003</v>
      </c>
      <c r="K549" s="110">
        <v>71378199.379999995</v>
      </c>
      <c r="L549" s="110">
        <v>592371.75</v>
      </c>
      <c r="M549" s="110">
        <v>84943031.409999996</v>
      </c>
      <c r="N549" s="110">
        <f t="shared" si="40"/>
        <v>85535403.159999996</v>
      </c>
      <c r="O549" s="111">
        <v>314601088.56000006</v>
      </c>
      <c r="P549" s="112">
        <v>1016156763.95</v>
      </c>
      <c r="Q549" s="109">
        <f t="shared" si="41"/>
        <v>0.3</v>
      </c>
      <c r="S549" s="109">
        <f t="shared" si="42"/>
        <v>449165654.25999999</v>
      </c>
      <c r="T549" s="109">
        <f t="shared" si="43"/>
        <v>641524347.90999997</v>
      </c>
      <c r="U549" s="109">
        <f t="shared" si="44"/>
        <v>1090690002.1700001</v>
      </c>
    </row>
    <row r="550" spans="1:21" x14ac:dyDescent="0.6">
      <c r="A550" s="108">
        <f>COUNTA($B$4:B550)</f>
        <v>547</v>
      </c>
      <c r="B550" s="99" t="s">
        <v>619</v>
      </c>
      <c r="C550" s="99" t="s">
        <v>1511</v>
      </c>
      <c r="D550" s="110">
        <v>91960417.200000003</v>
      </c>
      <c r="E550" s="110">
        <v>11084524.109999999</v>
      </c>
      <c r="F550" s="110">
        <v>3822240.2</v>
      </c>
      <c r="G550" s="110">
        <v>301755.64</v>
      </c>
      <c r="H550" s="110">
        <v>4960302.72</v>
      </c>
      <c r="I550" s="110">
        <v>99430677.079999998</v>
      </c>
      <c r="J550" s="110">
        <v>13220053.859999999</v>
      </c>
      <c r="K550" s="110">
        <v>3323766.34</v>
      </c>
      <c r="L550" s="110">
        <v>295896.5</v>
      </c>
      <c r="M550" s="110">
        <v>9202109.5700000003</v>
      </c>
      <c r="N550" s="110">
        <f t="shared" si="40"/>
        <v>9498006.0700000003</v>
      </c>
      <c r="O550" s="111">
        <v>102210216.22</v>
      </c>
      <c r="P550" s="112">
        <v>210046819.43000001</v>
      </c>
      <c r="Q550" s="109">
        <f t="shared" si="41"/>
        <v>0.48</v>
      </c>
      <c r="S550" s="109">
        <f t="shared" si="42"/>
        <v>112129239.87</v>
      </c>
      <c r="T550" s="109">
        <f t="shared" si="43"/>
        <v>125472503.34999999</v>
      </c>
      <c r="U550" s="109">
        <f t="shared" si="44"/>
        <v>237601743.22</v>
      </c>
    </row>
    <row r="551" spans="1:21" x14ac:dyDescent="0.6">
      <c r="A551" s="108">
        <f>COUNTA($B$4:B551)</f>
        <v>548</v>
      </c>
      <c r="B551" s="99" t="s">
        <v>620</v>
      </c>
      <c r="C551" s="99" t="s">
        <v>1512</v>
      </c>
      <c r="D551" s="110">
        <v>20152284.399999999</v>
      </c>
      <c r="E551" s="110">
        <v>4042934.75</v>
      </c>
      <c r="F551" s="110">
        <v>1085704.75</v>
      </c>
      <c r="G551" s="110">
        <v>184639.29</v>
      </c>
      <c r="H551" s="110">
        <v>1642488.25</v>
      </c>
      <c r="I551" s="110">
        <v>8822320.2799999993</v>
      </c>
      <c r="J551" s="110">
        <v>988582.12</v>
      </c>
      <c r="K551" s="110">
        <v>285031.65000000002</v>
      </c>
      <c r="L551" s="110">
        <v>113837.75</v>
      </c>
      <c r="M551" s="110">
        <v>873496.25</v>
      </c>
      <c r="N551" s="110">
        <f t="shared" si="40"/>
        <v>987334</v>
      </c>
      <c r="O551" s="111">
        <v>32094092.030000001</v>
      </c>
      <c r="P551" s="112">
        <v>71728511.670000002</v>
      </c>
      <c r="Q551" s="109">
        <f t="shared" si="41"/>
        <v>0.44</v>
      </c>
      <c r="S551" s="109">
        <f t="shared" si="42"/>
        <v>27108051.439999998</v>
      </c>
      <c r="T551" s="109">
        <f t="shared" si="43"/>
        <v>11083268.049999999</v>
      </c>
      <c r="U551" s="109">
        <f t="shared" si="44"/>
        <v>38191319.489999995</v>
      </c>
    </row>
    <row r="552" spans="1:21" x14ac:dyDescent="0.6">
      <c r="A552" s="108">
        <f>COUNTA($B$4:B552)</f>
        <v>549</v>
      </c>
      <c r="B552" s="99" t="s">
        <v>621</v>
      </c>
      <c r="C552" s="99" t="s">
        <v>1513</v>
      </c>
      <c r="D552" s="110">
        <v>26983907.699999999</v>
      </c>
      <c r="E552" s="110">
        <v>5309067.9800000004</v>
      </c>
      <c r="F552" s="110">
        <v>1927092.3</v>
      </c>
      <c r="G552" s="110">
        <v>104530</v>
      </c>
      <c r="H552" s="110">
        <v>2103188</v>
      </c>
      <c r="I552" s="110">
        <v>9652718.9100000001</v>
      </c>
      <c r="J552" s="110">
        <v>1252227.6499999999</v>
      </c>
      <c r="K552" s="110">
        <v>374228.22</v>
      </c>
      <c r="L552" s="110">
        <v>35254</v>
      </c>
      <c r="M552" s="110">
        <v>1027576.72</v>
      </c>
      <c r="N552" s="110">
        <f t="shared" si="40"/>
        <v>1062830.72</v>
      </c>
      <c r="O552" s="111">
        <v>50517342.390000001</v>
      </c>
      <c r="P552" s="112">
        <v>87857657.5</v>
      </c>
      <c r="Q552" s="109">
        <f t="shared" si="41"/>
        <v>0.56999999999999995</v>
      </c>
      <c r="S552" s="109">
        <f t="shared" si="42"/>
        <v>36427785.979999997</v>
      </c>
      <c r="T552" s="109">
        <f t="shared" si="43"/>
        <v>12342005.500000002</v>
      </c>
      <c r="U552" s="109">
        <f t="shared" si="44"/>
        <v>48769791.479999997</v>
      </c>
    </row>
    <row r="553" spans="1:21" x14ac:dyDescent="0.6">
      <c r="A553" s="108">
        <f>COUNTA($B$4:B553)</f>
        <v>550</v>
      </c>
      <c r="B553" s="99" t="s">
        <v>622</v>
      </c>
      <c r="C553" s="99" t="s">
        <v>1514</v>
      </c>
      <c r="D553" s="110">
        <v>111982239.01000001</v>
      </c>
      <c r="E553" s="110">
        <v>52303515.770000003</v>
      </c>
      <c r="F553" s="110">
        <v>12817766.4</v>
      </c>
      <c r="G553" s="110">
        <v>279965.83</v>
      </c>
      <c r="H553" s="110">
        <v>18201537.5</v>
      </c>
      <c r="I553" s="110">
        <v>240757199.46000001</v>
      </c>
      <c r="J553" s="110">
        <v>47834247.170000002</v>
      </c>
      <c r="K553" s="110">
        <v>11351582.699999999</v>
      </c>
      <c r="L553" s="110">
        <v>240751.25</v>
      </c>
      <c r="M553" s="110">
        <v>60158957.280000001</v>
      </c>
      <c r="N553" s="110">
        <f t="shared" si="40"/>
        <v>60399708.530000001</v>
      </c>
      <c r="O553" s="111">
        <v>224234248.25000003</v>
      </c>
      <c r="P553" s="112">
        <v>546366044.48000002</v>
      </c>
      <c r="Q553" s="109">
        <f t="shared" si="41"/>
        <v>0.41</v>
      </c>
      <c r="S553" s="109">
        <f t="shared" si="42"/>
        <v>195585024.51000002</v>
      </c>
      <c r="T553" s="109">
        <f t="shared" si="43"/>
        <v>360342737.86000001</v>
      </c>
      <c r="U553" s="109">
        <f t="shared" si="44"/>
        <v>555927762.37</v>
      </c>
    </row>
    <row r="554" spans="1:21" x14ac:dyDescent="0.6">
      <c r="A554" s="108">
        <f>COUNTA($B$4:B554)</f>
        <v>551</v>
      </c>
      <c r="B554" s="99" t="s">
        <v>623</v>
      </c>
      <c r="C554" s="99" t="s">
        <v>1515</v>
      </c>
      <c r="D554" s="110">
        <v>17038399.77</v>
      </c>
      <c r="E554" s="110">
        <v>1865719.5</v>
      </c>
      <c r="F554" s="110">
        <v>810947</v>
      </c>
      <c r="G554" s="110">
        <v>0</v>
      </c>
      <c r="H554" s="110">
        <v>798985</v>
      </c>
      <c r="I554" s="110">
        <v>9816084.5</v>
      </c>
      <c r="J554" s="110">
        <v>827342</v>
      </c>
      <c r="K554" s="110">
        <v>788176</v>
      </c>
      <c r="L554" s="110">
        <v>1508</v>
      </c>
      <c r="M554" s="110">
        <v>1005688.99</v>
      </c>
      <c r="N554" s="110">
        <f t="shared" si="40"/>
        <v>1007196.99</v>
      </c>
      <c r="O554" s="111">
        <v>31593967</v>
      </c>
      <c r="P554" s="112">
        <v>55391369.609999999</v>
      </c>
      <c r="Q554" s="109">
        <f t="shared" si="41"/>
        <v>0.56999999999999995</v>
      </c>
      <c r="S554" s="109">
        <f t="shared" si="42"/>
        <v>20514051.27</v>
      </c>
      <c r="T554" s="109">
        <f t="shared" si="43"/>
        <v>12438799.49</v>
      </c>
      <c r="U554" s="109">
        <f t="shared" si="44"/>
        <v>32952850.759999998</v>
      </c>
    </row>
    <row r="555" spans="1:21" x14ac:dyDescent="0.6">
      <c r="A555" s="108">
        <f>COUNTA($B$4:B555)</f>
        <v>552</v>
      </c>
      <c r="B555" s="99" t="s">
        <v>624</v>
      </c>
      <c r="C555" s="99" t="s">
        <v>1516</v>
      </c>
      <c r="D555" s="110">
        <v>10356118.539999999</v>
      </c>
      <c r="E555" s="110">
        <v>1440674.81</v>
      </c>
      <c r="F555" s="110">
        <v>301900.7</v>
      </c>
      <c r="G555" s="110">
        <v>0</v>
      </c>
      <c r="H555" s="110">
        <v>540809.5</v>
      </c>
      <c r="I555" s="110">
        <v>5716700.46</v>
      </c>
      <c r="J555" s="110">
        <v>826724.37</v>
      </c>
      <c r="K555" s="110">
        <v>82304.259999999995</v>
      </c>
      <c r="L555" s="110">
        <v>0</v>
      </c>
      <c r="M555" s="110">
        <v>828344</v>
      </c>
      <c r="N555" s="110">
        <f t="shared" si="40"/>
        <v>828344</v>
      </c>
      <c r="O555" s="111">
        <v>20050137.59</v>
      </c>
      <c r="P555" s="112">
        <v>35768478.32</v>
      </c>
      <c r="Q555" s="109">
        <f t="shared" si="41"/>
        <v>0.56000000000000005</v>
      </c>
      <c r="S555" s="109">
        <f t="shared" si="42"/>
        <v>12639503.549999999</v>
      </c>
      <c r="T555" s="109">
        <f t="shared" si="43"/>
        <v>7454073.0899999999</v>
      </c>
      <c r="U555" s="109">
        <f t="shared" si="44"/>
        <v>20093576.640000001</v>
      </c>
    </row>
    <row r="556" spans="1:21" x14ac:dyDescent="0.6">
      <c r="A556" s="108">
        <f>COUNTA($B$4:B556)</f>
        <v>553</v>
      </c>
      <c r="B556" s="99" t="s">
        <v>625</v>
      </c>
      <c r="C556" s="99" t="s">
        <v>1517</v>
      </c>
      <c r="D556" s="110">
        <v>31023207</v>
      </c>
      <c r="E556" s="110">
        <v>2177304.9</v>
      </c>
      <c r="F556" s="110">
        <v>887742.9</v>
      </c>
      <c r="G556" s="110">
        <v>0</v>
      </c>
      <c r="H556" s="110">
        <v>1564950.36</v>
      </c>
      <c r="I556" s="110">
        <v>10144863</v>
      </c>
      <c r="J556" s="110">
        <v>450065</v>
      </c>
      <c r="K556" s="110">
        <v>118447.75</v>
      </c>
      <c r="L556" s="110">
        <v>0</v>
      </c>
      <c r="M556" s="110">
        <v>382214</v>
      </c>
      <c r="N556" s="110">
        <f t="shared" si="40"/>
        <v>382214</v>
      </c>
      <c r="O556" s="111">
        <v>44343586.229999997</v>
      </c>
      <c r="P556" s="112">
        <v>63969884.259999998</v>
      </c>
      <c r="Q556" s="109">
        <f t="shared" si="41"/>
        <v>0.69</v>
      </c>
      <c r="S556" s="109">
        <f t="shared" si="42"/>
        <v>35653205.159999996</v>
      </c>
      <c r="T556" s="109">
        <f t="shared" si="43"/>
        <v>11095589.75</v>
      </c>
      <c r="U556" s="109">
        <f t="shared" si="44"/>
        <v>46748794.909999996</v>
      </c>
    </row>
    <row r="557" spans="1:21" x14ac:dyDescent="0.6">
      <c r="A557" s="108">
        <f>COUNTA($B$4:B557)</f>
        <v>554</v>
      </c>
      <c r="B557" s="99" t="s">
        <v>626</v>
      </c>
      <c r="C557" s="99" t="s">
        <v>1518</v>
      </c>
      <c r="D557" s="110">
        <v>30146038.75</v>
      </c>
      <c r="E557" s="110">
        <v>3135652.58</v>
      </c>
      <c r="F557" s="110">
        <v>1213190.5</v>
      </c>
      <c r="G557" s="110">
        <v>44892.5</v>
      </c>
      <c r="H557" s="110">
        <v>1437785</v>
      </c>
      <c r="I557" s="110">
        <v>11150041</v>
      </c>
      <c r="J557" s="110">
        <v>939030.84</v>
      </c>
      <c r="K557" s="110">
        <v>235992.25</v>
      </c>
      <c r="L557" s="110">
        <v>0</v>
      </c>
      <c r="M557" s="110">
        <v>4033480.49</v>
      </c>
      <c r="N557" s="110">
        <f t="shared" si="40"/>
        <v>4033480.49</v>
      </c>
      <c r="O557" s="111">
        <v>34243503.159999996</v>
      </c>
      <c r="P557" s="112">
        <v>58351976.089999996</v>
      </c>
      <c r="Q557" s="109">
        <f t="shared" si="41"/>
        <v>0.57999999999999996</v>
      </c>
      <c r="S557" s="109">
        <f t="shared" si="42"/>
        <v>35977559.329999998</v>
      </c>
      <c r="T557" s="109">
        <f t="shared" si="43"/>
        <v>16358544.58</v>
      </c>
      <c r="U557" s="109">
        <f t="shared" si="44"/>
        <v>52336103.909999996</v>
      </c>
    </row>
    <row r="558" spans="1:21" x14ac:dyDescent="0.6">
      <c r="A558" s="108">
        <f>COUNTA($B$4:B558)</f>
        <v>555</v>
      </c>
      <c r="B558" s="99" t="s">
        <v>627</v>
      </c>
      <c r="C558" s="99" t="s">
        <v>1519</v>
      </c>
      <c r="D558" s="110">
        <v>180520751.94999999</v>
      </c>
      <c r="E558" s="110">
        <v>61667825.75</v>
      </c>
      <c r="F558" s="110">
        <v>22266193.5</v>
      </c>
      <c r="G558" s="110">
        <v>118479.5</v>
      </c>
      <c r="H558" s="110">
        <v>10985851.35</v>
      </c>
      <c r="I558" s="110">
        <v>302621928.67000002</v>
      </c>
      <c r="J558" s="110">
        <v>40172780.009999998</v>
      </c>
      <c r="K558" s="110">
        <v>14379776.5</v>
      </c>
      <c r="L558" s="110">
        <v>524260.75</v>
      </c>
      <c r="M558" s="110">
        <v>44679349.229999997</v>
      </c>
      <c r="N558" s="110">
        <f t="shared" si="40"/>
        <v>45203609.979999997</v>
      </c>
      <c r="O558" s="111">
        <v>246155845.06</v>
      </c>
      <c r="P558" s="112">
        <v>637779151.52999997</v>
      </c>
      <c r="Q558" s="109">
        <f t="shared" si="41"/>
        <v>0.38</v>
      </c>
      <c r="S558" s="109">
        <f t="shared" si="42"/>
        <v>275559102.05000001</v>
      </c>
      <c r="T558" s="109">
        <f t="shared" si="43"/>
        <v>402378095.16000003</v>
      </c>
      <c r="U558" s="109">
        <f t="shared" si="44"/>
        <v>677937197.21000004</v>
      </c>
    </row>
    <row r="559" spans="1:21" x14ac:dyDescent="0.6">
      <c r="A559" s="108">
        <f>COUNTA($B$4:B559)</f>
        <v>556</v>
      </c>
      <c r="B559" s="99" t="s">
        <v>628</v>
      </c>
      <c r="C559" s="99" t="s">
        <v>1520</v>
      </c>
      <c r="D559" s="110">
        <v>55865009.770000003</v>
      </c>
      <c r="E559" s="110">
        <v>6951219.29</v>
      </c>
      <c r="F559" s="110">
        <v>2288383.7799999998</v>
      </c>
      <c r="G559" s="110">
        <v>90997.62</v>
      </c>
      <c r="H559" s="110">
        <v>2126339.9500000002</v>
      </c>
      <c r="I559" s="110">
        <v>29031161.039999999</v>
      </c>
      <c r="J559" s="110">
        <v>2893662.15</v>
      </c>
      <c r="K559" s="110">
        <v>1002231.94</v>
      </c>
      <c r="L559" s="110">
        <v>14945</v>
      </c>
      <c r="M559" s="110">
        <v>1546107.66</v>
      </c>
      <c r="N559" s="110">
        <f t="shared" si="40"/>
        <v>1561052.66</v>
      </c>
      <c r="O559" s="111">
        <v>77702533</v>
      </c>
      <c r="P559" s="112">
        <v>140189007.61000001</v>
      </c>
      <c r="Q559" s="109">
        <f t="shared" si="41"/>
        <v>0.55000000000000004</v>
      </c>
      <c r="S559" s="109">
        <f t="shared" si="42"/>
        <v>67321950.409999996</v>
      </c>
      <c r="T559" s="109">
        <f t="shared" si="43"/>
        <v>34488107.789999999</v>
      </c>
      <c r="U559" s="109">
        <f t="shared" si="44"/>
        <v>101810058.19999999</v>
      </c>
    </row>
    <row r="560" spans="1:21" x14ac:dyDescent="0.6">
      <c r="A560" s="108">
        <f>COUNTA($B$4:B560)</f>
        <v>557</v>
      </c>
      <c r="B560" s="99" t="s">
        <v>629</v>
      </c>
      <c r="C560" s="99" t="s">
        <v>1521</v>
      </c>
      <c r="D560" s="110">
        <v>39615161.149999999</v>
      </c>
      <c r="E560" s="110">
        <v>5480832.2699999996</v>
      </c>
      <c r="F560" s="110">
        <v>2857508.9</v>
      </c>
      <c r="G560" s="110">
        <v>19924</v>
      </c>
      <c r="H560" s="110">
        <v>1291851.8</v>
      </c>
      <c r="I560" s="110">
        <v>17620771.390000001</v>
      </c>
      <c r="J560" s="110">
        <v>2127194.21</v>
      </c>
      <c r="K560" s="110">
        <v>939514</v>
      </c>
      <c r="L560" s="110">
        <v>4405</v>
      </c>
      <c r="M560" s="110">
        <v>562130.75</v>
      </c>
      <c r="N560" s="110">
        <f t="shared" si="40"/>
        <v>566535.75</v>
      </c>
      <c r="O560" s="111">
        <v>50164691.049999997</v>
      </c>
      <c r="P560" s="112">
        <v>97772642.349999994</v>
      </c>
      <c r="Q560" s="109">
        <f t="shared" si="41"/>
        <v>0.51</v>
      </c>
      <c r="S560" s="109">
        <f t="shared" si="42"/>
        <v>49265278.119999997</v>
      </c>
      <c r="T560" s="109">
        <f t="shared" si="43"/>
        <v>21254015.350000001</v>
      </c>
      <c r="U560" s="109">
        <f t="shared" si="44"/>
        <v>70519293.469999999</v>
      </c>
    </row>
    <row r="561" spans="1:21" x14ac:dyDescent="0.6">
      <c r="A561" s="108">
        <f>COUNTA($B$4:B561)</f>
        <v>558</v>
      </c>
      <c r="B561" s="99" t="s">
        <v>630</v>
      </c>
      <c r="C561" s="99" t="s">
        <v>1522</v>
      </c>
      <c r="D561" s="110">
        <v>62688808</v>
      </c>
      <c r="E561" s="110">
        <v>8070956</v>
      </c>
      <c r="F561" s="110">
        <v>2128222.9</v>
      </c>
      <c r="G561" s="110">
        <v>46710</v>
      </c>
      <c r="H561" s="110">
        <v>4506788.51</v>
      </c>
      <c r="I561" s="110">
        <v>47672517.030000001</v>
      </c>
      <c r="J561" s="110">
        <v>4629076.49</v>
      </c>
      <c r="K561" s="110">
        <v>1602186.5</v>
      </c>
      <c r="L561" s="110">
        <v>35967.5</v>
      </c>
      <c r="M561" s="110">
        <v>2275379.7999999998</v>
      </c>
      <c r="N561" s="110">
        <f t="shared" si="40"/>
        <v>2311347.2999999998</v>
      </c>
      <c r="O561" s="111">
        <v>104697101.71000001</v>
      </c>
      <c r="P561" s="112">
        <v>176458300.67000002</v>
      </c>
      <c r="Q561" s="109">
        <f t="shared" si="41"/>
        <v>0.59</v>
      </c>
      <c r="S561" s="109">
        <f t="shared" si="42"/>
        <v>77441485.410000011</v>
      </c>
      <c r="T561" s="109">
        <f t="shared" si="43"/>
        <v>56215127.32</v>
      </c>
      <c r="U561" s="109">
        <f t="shared" si="44"/>
        <v>133656612.73000002</v>
      </c>
    </row>
    <row r="562" spans="1:21" x14ac:dyDescent="0.6">
      <c r="A562" s="108">
        <f>COUNTA($B$4:B562)</f>
        <v>559</v>
      </c>
      <c r="B562" s="99" t="s">
        <v>631</v>
      </c>
      <c r="C562" s="99" t="s">
        <v>1523</v>
      </c>
      <c r="D562" s="110">
        <v>47761072.5</v>
      </c>
      <c r="E562" s="110">
        <v>4356258.91</v>
      </c>
      <c r="F562" s="110">
        <v>1085734</v>
      </c>
      <c r="G562" s="110">
        <v>87426</v>
      </c>
      <c r="H562" s="110">
        <v>1915538.05</v>
      </c>
      <c r="I562" s="110">
        <v>23380479.960000001</v>
      </c>
      <c r="J562" s="110">
        <v>1980333</v>
      </c>
      <c r="K562" s="110">
        <v>760796.77</v>
      </c>
      <c r="L562" s="110">
        <v>9241</v>
      </c>
      <c r="M562" s="110">
        <v>549110.87</v>
      </c>
      <c r="N562" s="110">
        <f t="shared" si="40"/>
        <v>558351.87</v>
      </c>
      <c r="O562" s="111">
        <v>71595366.200000003</v>
      </c>
      <c r="P562" s="112">
        <v>118631926.36000001</v>
      </c>
      <c r="Q562" s="109">
        <f t="shared" si="41"/>
        <v>0.6</v>
      </c>
      <c r="S562" s="109">
        <f t="shared" si="42"/>
        <v>55206029.459999993</v>
      </c>
      <c r="T562" s="109">
        <f t="shared" si="43"/>
        <v>26679961.600000001</v>
      </c>
      <c r="U562" s="109">
        <f t="shared" si="44"/>
        <v>81885991.060000002</v>
      </c>
    </row>
    <row r="563" spans="1:21" x14ac:dyDescent="0.6">
      <c r="A563" s="108">
        <f>COUNTA($B$4:B563)</f>
        <v>560</v>
      </c>
      <c r="B563" s="99" t="s">
        <v>632</v>
      </c>
      <c r="C563" s="99" t="s">
        <v>1524</v>
      </c>
      <c r="D563" s="110">
        <v>30272966.149999999</v>
      </c>
      <c r="E563" s="110">
        <v>3421073.2</v>
      </c>
      <c r="F563" s="110">
        <v>1176964</v>
      </c>
      <c r="G563" s="110">
        <v>28801</v>
      </c>
      <c r="H563" s="110">
        <v>2070083.65</v>
      </c>
      <c r="I563" s="110">
        <v>15493716.880000001</v>
      </c>
      <c r="J563" s="110">
        <v>1789124.4</v>
      </c>
      <c r="K563" s="110">
        <v>242133</v>
      </c>
      <c r="L563" s="110">
        <v>0</v>
      </c>
      <c r="M563" s="110">
        <v>504118</v>
      </c>
      <c r="N563" s="110">
        <f t="shared" si="40"/>
        <v>504118</v>
      </c>
      <c r="O563" s="111">
        <v>44618863.700000003</v>
      </c>
      <c r="P563" s="112">
        <v>76702814.650000006</v>
      </c>
      <c r="Q563" s="109">
        <f t="shared" si="41"/>
        <v>0.57999999999999996</v>
      </c>
      <c r="S563" s="109">
        <f t="shared" si="42"/>
        <v>36969888</v>
      </c>
      <c r="T563" s="109">
        <f t="shared" si="43"/>
        <v>18029092.280000001</v>
      </c>
      <c r="U563" s="109">
        <f t="shared" si="44"/>
        <v>54998980.280000001</v>
      </c>
    </row>
    <row r="564" spans="1:21" x14ac:dyDescent="0.6">
      <c r="A564" s="108">
        <f>COUNTA($B$4:B564)</f>
        <v>561</v>
      </c>
      <c r="B564" s="99" t="s">
        <v>633</v>
      </c>
      <c r="C564" s="99" t="s">
        <v>1525</v>
      </c>
      <c r="D564" s="110">
        <v>647746675.34000003</v>
      </c>
      <c r="E564" s="110">
        <v>361554961.35000002</v>
      </c>
      <c r="F564" s="110">
        <v>94318280.170000002</v>
      </c>
      <c r="G564" s="110">
        <v>893319.5</v>
      </c>
      <c r="H564" s="110">
        <v>79249097.540000007</v>
      </c>
      <c r="I564" s="110">
        <v>2195724156.77</v>
      </c>
      <c r="J564" s="110">
        <v>296401503.18000001</v>
      </c>
      <c r="K564" s="110">
        <v>167435220.65000001</v>
      </c>
      <c r="L564" s="110">
        <v>3312938.25</v>
      </c>
      <c r="M564" s="110">
        <v>183910108.5</v>
      </c>
      <c r="N564" s="110">
        <f t="shared" si="40"/>
        <v>187223046.75</v>
      </c>
      <c r="O564" s="111">
        <v>1317281282.1400001</v>
      </c>
      <c r="P564" s="112">
        <v>3188043800.9300003</v>
      </c>
      <c r="Q564" s="109">
        <f t="shared" si="41"/>
        <v>0.41</v>
      </c>
      <c r="S564" s="109">
        <f t="shared" si="42"/>
        <v>1183762333.9000001</v>
      </c>
      <c r="T564" s="109">
        <f t="shared" si="43"/>
        <v>2846783927.3499999</v>
      </c>
      <c r="U564" s="109">
        <f t="shared" si="44"/>
        <v>4030546261.25</v>
      </c>
    </row>
    <row r="565" spans="1:21" x14ac:dyDescent="0.6">
      <c r="A565" s="108">
        <f>COUNTA($B$4:B565)</f>
        <v>562</v>
      </c>
      <c r="B565" s="99" t="s">
        <v>634</v>
      </c>
      <c r="C565" s="99" t="s">
        <v>1526</v>
      </c>
      <c r="D565" s="110">
        <v>51758280.770000003</v>
      </c>
      <c r="E565" s="110">
        <v>4994845.1500000004</v>
      </c>
      <c r="F565" s="110">
        <v>2747103.4</v>
      </c>
      <c r="G565" s="110">
        <v>39902</v>
      </c>
      <c r="H565" s="110">
        <v>3008458.5</v>
      </c>
      <c r="I565" s="110">
        <v>26557759.75</v>
      </c>
      <c r="J565" s="110">
        <v>2639629.38</v>
      </c>
      <c r="K565" s="110">
        <v>1570354.5</v>
      </c>
      <c r="L565" s="110">
        <v>21191.5</v>
      </c>
      <c r="M565" s="110">
        <v>866371</v>
      </c>
      <c r="N565" s="110">
        <f t="shared" si="40"/>
        <v>887562.5</v>
      </c>
      <c r="O565" s="111">
        <v>71083903.410000011</v>
      </c>
      <c r="P565" s="112">
        <v>125214554.66000001</v>
      </c>
      <c r="Q565" s="109">
        <f t="shared" si="41"/>
        <v>0.56000000000000005</v>
      </c>
      <c r="S565" s="109">
        <f t="shared" si="42"/>
        <v>62548589.82</v>
      </c>
      <c r="T565" s="109">
        <f t="shared" si="43"/>
        <v>31655306.129999999</v>
      </c>
      <c r="U565" s="109">
        <f t="shared" si="44"/>
        <v>94203895.950000003</v>
      </c>
    </row>
    <row r="566" spans="1:21" x14ac:dyDescent="0.6">
      <c r="A566" s="108">
        <f>COUNTA($B$4:B566)</f>
        <v>563</v>
      </c>
      <c r="B566" s="99" t="s">
        <v>635</v>
      </c>
      <c r="C566" s="99" t="s">
        <v>1527</v>
      </c>
      <c r="D566" s="110">
        <v>39311038.5</v>
      </c>
      <c r="E566" s="110">
        <v>4555568.67</v>
      </c>
      <c r="F566" s="110">
        <v>1692098.69</v>
      </c>
      <c r="G566" s="110">
        <v>23487</v>
      </c>
      <c r="H566" s="110">
        <v>2489528.09</v>
      </c>
      <c r="I566" s="110">
        <v>29228630.510000002</v>
      </c>
      <c r="J566" s="110">
        <v>3503458.17</v>
      </c>
      <c r="K566" s="110">
        <v>699681.73</v>
      </c>
      <c r="L566" s="110">
        <v>0</v>
      </c>
      <c r="M566" s="110">
        <v>666284.99</v>
      </c>
      <c r="N566" s="110">
        <f t="shared" si="40"/>
        <v>666284.99</v>
      </c>
      <c r="O566" s="111">
        <v>62773442.840000004</v>
      </c>
      <c r="P566" s="112">
        <v>114899009.62</v>
      </c>
      <c r="Q566" s="109">
        <f t="shared" si="41"/>
        <v>0.54</v>
      </c>
      <c r="S566" s="109">
        <f t="shared" si="42"/>
        <v>48071720.950000003</v>
      </c>
      <c r="T566" s="109">
        <f t="shared" si="43"/>
        <v>34098055.399999999</v>
      </c>
      <c r="U566" s="109">
        <f t="shared" si="44"/>
        <v>82169776.349999994</v>
      </c>
    </row>
    <row r="567" spans="1:21" x14ac:dyDescent="0.6">
      <c r="A567" s="108">
        <f>COUNTA($B$4:B567)</f>
        <v>564</v>
      </c>
      <c r="B567" s="99" t="s">
        <v>636</v>
      </c>
      <c r="C567" s="99" t="s">
        <v>1528</v>
      </c>
      <c r="D567" s="110">
        <v>154650810.00999999</v>
      </c>
      <c r="E567" s="110">
        <v>56935838.060000002</v>
      </c>
      <c r="F567" s="110">
        <v>10049155</v>
      </c>
      <c r="G567" s="110">
        <v>63161</v>
      </c>
      <c r="H567" s="110">
        <v>11462167.41</v>
      </c>
      <c r="I567" s="110">
        <v>215795935.75999999</v>
      </c>
      <c r="J567" s="110">
        <v>25979822.390000001</v>
      </c>
      <c r="K567" s="110">
        <v>9788114</v>
      </c>
      <c r="L567" s="110">
        <v>62430</v>
      </c>
      <c r="M567" s="110">
        <v>18419148</v>
      </c>
      <c r="N567" s="110">
        <f t="shared" si="40"/>
        <v>18481578</v>
      </c>
      <c r="O567" s="111">
        <v>240194802.03999996</v>
      </c>
      <c r="P567" s="112">
        <v>488173836.23999995</v>
      </c>
      <c r="Q567" s="109">
        <f t="shared" si="41"/>
        <v>0.49</v>
      </c>
      <c r="S567" s="109">
        <f t="shared" si="42"/>
        <v>233161131.47999999</v>
      </c>
      <c r="T567" s="109">
        <f t="shared" si="43"/>
        <v>270045450.14999998</v>
      </c>
      <c r="U567" s="109">
        <f t="shared" si="44"/>
        <v>503206581.63</v>
      </c>
    </row>
    <row r="568" spans="1:21" x14ac:dyDescent="0.6">
      <c r="A568" s="108">
        <f>COUNTA($B$4:B568)</f>
        <v>565</v>
      </c>
      <c r="B568" s="99" t="s">
        <v>637</v>
      </c>
      <c r="C568" s="99" t="s">
        <v>1529</v>
      </c>
      <c r="D568" s="110">
        <v>4388640</v>
      </c>
      <c r="E568" s="110">
        <v>3849066</v>
      </c>
      <c r="F568" s="110">
        <v>564767</v>
      </c>
      <c r="G568" s="110">
        <v>50</v>
      </c>
      <c r="H568" s="110">
        <v>342679.5</v>
      </c>
      <c r="I568" s="110">
        <v>88682.85</v>
      </c>
      <c r="J568" s="110">
        <v>1792292.56</v>
      </c>
      <c r="K568" s="110">
        <v>0</v>
      </c>
      <c r="L568" s="110">
        <v>0</v>
      </c>
      <c r="M568" s="110">
        <v>90300</v>
      </c>
      <c r="N568" s="110">
        <f t="shared" si="40"/>
        <v>90300</v>
      </c>
      <c r="O568" s="111">
        <v>11450829.140000001</v>
      </c>
      <c r="P568" s="112">
        <v>31531084.910000004</v>
      </c>
      <c r="Q568" s="109">
        <f t="shared" si="41"/>
        <v>0.36</v>
      </c>
      <c r="S568" s="109">
        <f t="shared" si="42"/>
        <v>9145202.5</v>
      </c>
      <c r="T568" s="109">
        <f t="shared" si="43"/>
        <v>1971275.4100000001</v>
      </c>
      <c r="U568" s="109">
        <f t="shared" si="44"/>
        <v>11116477.91</v>
      </c>
    </row>
    <row r="569" spans="1:21" x14ac:dyDescent="0.6">
      <c r="A569" s="108">
        <f>COUNTA($B$4:B569)</f>
        <v>566</v>
      </c>
      <c r="B569" s="99" t="s">
        <v>638</v>
      </c>
      <c r="C569" s="99" t="s">
        <v>1530</v>
      </c>
      <c r="D569" s="110">
        <v>31889713.059999999</v>
      </c>
      <c r="E569" s="110">
        <v>4093626</v>
      </c>
      <c r="F569" s="110">
        <v>1712934.16</v>
      </c>
      <c r="G569" s="110">
        <v>19641</v>
      </c>
      <c r="H569" s="110">
        <v>1742934.45</v>
      </c>
      <c r="I569" s="110">
        <v>14747868.5</v>
      </c>
      <c r="J569" s="110">
        <v>903468.5</v>
      </c>
      <c r="K569" s="110">
        <v>367719</v>
      </c>
      <c r="L569" s="110">
        <v>8423</v>
      </c>
      <c r="M569" s="110">
        <v>321035.5</v>
      </c>
      <c r="N569" s="110">
        <f t="shared" si="40"/>
        <v>329458.5</v>
      </c>
      <c r="O569" s="111">
        <v>45582824.270000003</v>
      </c>
      <c r="P569" s="112">
        <v>87420444.719999999</v>
      </c>
      <c r="Q569" s="109">
        <f t="shared" si="41"/>
        <v>0.52</v>
      </c>
      <c r="S569" s="109">
        <f t="shared" si="42"/>
        <v>39458848.670000002</v>
      </c>
      <c r="T569" s="109">
        <f t="shared" si="43"/>
        <v>16348514.5</v>
      </c>
      <c r="U569" s="109">
        <f t="shared" si="44"/>
        <v>55807363.170000002</v>
      </c>
    </row>
    <row r="570" spans="1:21" x14ac:dyDescent="0.6">
      <c r="A570" s="108">
        <f>COUNTA($B$4:B570)</f>
        <v>567</v>
      </c>
      <c r="B570" s="99" t="s">
        <v>639</v>
      </c>
      <c r="C570" s="99" t="s">
        <v>1531</v>
      </c>
      <c r="D570" s="110">
        <v>82780746.5</v>
      </c>
      <c r="E570" s="110">
        <v>22876835.190000001</v>
      </c>
      <c r="F570" s="110">
        <v>4456670.96</v>
      </c>
      <c r="G570" s="110">
        <v>30823</v>
      </c>
      <c r="H570" s="110">
        <v>5840024.9000000004</v>
      </c>
      <c r="I570" s="110">
        <v>77940830.900000006</v>
      </c>
      <c r="J570" s="110">
        <v>8136954.7199999997</v>
      </c>
      <c r="K570" s="110">
        <v>3249526.77</v>
      </c>
      <c r="L570" s="110">
        <v>27518</v>
      </c>
      <c r="M570" s="110">
        <v>10598201.5</v>
      </c>
      <c r="N570" s="110">
        <f t="shared" si="40"/>
        <v>10625719.5</v>
      </c>
      <c r="O570" s="111">
        <v>147289693.77000001</v>
      </c>
      <c r="P570" s="112">
        <v>272298140.32000005</v>
      </c>
      <c r="Q570" s="109">
        <f t="shared" si="41"/>
        <v>0.54</v>
      </c>
      <c r="S570" s="109">
        <f t="shared" si="42"/>
        <v>115985100.55</v>
      </c>
      <c r="T570" s="109">
        <f t="shared" si="43"/>
        <v>99953031.890000001</v>
      </c>
      <c r="U570" s="109">
        <f t="shared" si="44"/>
        <v>215938132.44</v>
      </c>
    </row>
    <row r="571" spans="1:21" x14ac:dyDescent="0.6">
      <c r="A571" s="108">
        <f>COUNTA($B$4:B571)</f>
        <v>568</v>
      </c>
      <c r="B571" s="99" t="s">
        <v>640</v>
      </c>
      <c r="C571" s="99" t="s">
        <v>1532</v>
      </c>
      <c r="D571" s="110">
        <v>24030392.16</v>
      </c>
      <c r="E571" s="110">
        <v>3437441.6</v>
      </c>
      <c r="F571" s="110">
        <v>951367.32</v>
      </c>
      <c r="G571" s="110">
        <v>11874</v>
      </c>
      <c r="H571" s="110">
        <v>1012458.52</v>
      </c>
      <c r="I571" s="110">
        <v>8669157.25</v>
      </c>
      <c r="J571" s="110">
        <v>632567.01</v>
      </c>
      <c r="K571" s="110">
        <v>283529.05</v>
      </c>
      <c r="L571" s="110">
        <v>0</v>
      </c>
      <c r="M571" s="110">
        <v>375101.4</v>
      </c>
      <c r="N571" s="110">
        <f t="shared" si="40"/>
        <v>375101.4</v>
      </c>
      <c r="O571" s="111">
        <v>36340065.960000001</v>
      </c>
      <c r="P571" s="112">
        <v>70943501.349999994</v>
      </c>
      <c r="Q571" s="109">
        <f t="shared" si="41"/>
        <v>0.51</v>
      </c>
      <c r="S571" s="109">
        <f t="shared" si="42"/>
        <v>29443533.600000001</v>
      </c>
      <c r="T571" s="109">
        <f t="shared" si="43"/>
        <v>9960354.7100000009</v>
      </c>
      <c r="U571" s="109">
        <f t="shared" si="44"/>
        <v>39403888.310000002</v>
      </c>
    </row>
    <row r="572" spans="1:21" x14ac:dyDescent="0.6">
      <c r="A572" s="108">
        <f>COUNTA($B$4:B572)</f>
        <v>569</v>
      </c>
      <c r="B572" s="99" t="s">
        <v>641</v>
      </c>
      <c r="C572" s="99" t="s">
        <v>1533</v>
      </c>
      <c r="D572" s="110">
        <v>30966689</v>
      </c>
      <c r="E572" s="110">
        <v>3062898.08</v>
      </c>
      <c r="F572" s="110">
        <v>1227435</v>
      </c>
      <c r="G572" s="110">
        <v>4850</v>
      </c>
      <c r="H572" s="110">
        <v>2131480.7400000002</v>
      </c>
      <c r="I572" s="110">
        <v>9700166</v>
      </c>
      <c r="J572" s="110">
        <v>810342</v>
      </c>
      <c r="K572" s="110">
        <v>268058</v>
      </c>
      <c r="L572" s="110">
        <v>0</v>
      </c>
      <c r="M572" s="110">
        <v>282367.5</v>
      </c>
      <c r="N572" s="110">
        <f t="shared" si="40"/>
        <v>282367.5</v>
      </c>
      <c r="O572" s="111">
        <v>45426690.740000002</v>
      </c>
      <c r="P572" s="112">
        <v>75598229.760000005</v>
      </c>
      <c r="Q572" s="109">
        <f t="shared" si="41"/>
        <v>0.6</v>
      </c>
      <c r="S572" s="109">
        <f t="shared" si="42"/>
        <v>37393352.82</v>
      </c>
      <c r="T572" s="109">
        <f t="shared" si="43"/>
        <v>11060933.5</v>
      </c>
      <c r="U572" s="109">
        <f t="shared" si="44"/>
        <v>48454286.32</v>
      </c>
    </row>
    <row r="573" spans="1:21" x14ac:dyDescent="0.6">
      <c r="A573" s="108">
        <f>COUNTA($B$4:B573)</f>
        <v>570</v>
      </c>
      <c r="B573" s="99" t="s">
        <v>642</v>
      </c>
      <c r="C573" s="99" t="s">
        <v>1534</v>
      </c>
      <c r="D573" s="110">
        <v>28385076.800000001</v>
      </c>
      <c r="E573" s="110">
        <v>7481494.5</v>
      </c>
      <c r="F573" s="110">
        <v>1162290</v>
      </c>
      <c r="G573" s="110">
        <v>29967</v>
      </c>
      <c r="H573" s="110">
        <v>1469218.75</v>
      </c>
      <c r="I573" s="110">
        <v>13902573.27</v>
      </c>
      <c r="J573" s="110">
        <v>1515567</v>
      </c>
      <c r="K573" s="110">
        <v>354057</v>
      </c>
      <c r="L573" s="110">
        <v>4760</v>
      </c>
      <c r="M573" s="110">
        <v>267380</v>
      </c>
      <c r="N573" s="110">
        <f t="shared" si="40"/>
        <v>272140</v>
      </c>
      <c r="O573" s="111">
        <v>56314849.359999999</v>
      </c>
      <c r="P573" s="112">
        <v>101210994.23</v>
      </c>
      <c r="Q573" s="109">
        <f t="shared" si="41"/>
        <v>0.55000000000000004</v>
      </c>
      <c r="S573" s="109">
        <f t="shared" si="42"/>
        <v>38528047.049999997</v>
      </c>
      <c r="T573" s="109">
        <f t="shared" si="43"/>
        <v>16044337.27</v>
      </c>
      <c r="U573" s="109">
        <f t="shared" si="44"/>
        <v>54572384.319999993</v>
      </c>
    </row>
    <row r="574" spans="1:21" x14ac:dyDescent="0.6">
      <c r="A574" s="108">
        <f>COUNTA($B$4:B574)</f>
        <v>571</v>
      </c>
      <c r="B574" s="99" t="s">
        <v>643</v>
      </c>
      <c r="C574" s="99" t="s">
        <v>1535</v>
      </c>
      <c r="D574" s="110">
        <v>42956738.609999999</v>
      </c>
      <c r="E574" s="110">
        <v>8125378.5</v>
      </c>
      <c r="F574" s="110">
        <v>1476123</v>
      </c>
      <c r="G574" s="110">
        <v>56609</v>
      </c>
      <c r="H574" s="110">
        <v>3097231.87</v>
      </c>
      <c r="I574" s="110">
        <v>24558675</v>
      </c>
      <c r="J574" s="110">
        <v>3907884.05</v>
      </c>
      <c r="K574" s="110">
        <v>764246</v>
      </c>
      <c r="L574" s="110">
        <v>5658</v>
      </c>
      <c r="M574" s="110">
        <v>952846</v>
      </c>
      <c r="N574" s="110">
        <f t="shared" si="40"/>
        <v>958504</v>
      </c>
      <c r="O574" s="111">
        <v>64557395.119999997</v>
      </c>
      <c r="P574" s="112">
        <v>122636574.21000001</v>
      </c>
      <c r="Q574" s="109">
        <f t="shared" si="41"/>
        <v>0.52</v>
      </c>
      <c r="S574" s="109">
        <f t="shared" si="42"/>
        <v>55712080.979999997</v>
      </c>
      <c r="T574" s="109">
        <f t="shared" si="43"/>
        <v>30189309.050000001</v>
      </c>
      <c r="U574" s="109">
        <f t="shared" si="44"/>
        <v>85901390.030000001</v>
      </c>
    </row>
    <row r="575" spans="1:21" x14ac:dyDescent="0.6">
      <c r="A575" s="108">
        <f>COUNTA($B$4:B575)</f>
        <v>572</v>
      </c>
      <c r="B575" s="99" t="s">
        <v>644</v>
      </c>
      <c r="C575" s="99" t="s">
        <v>1536</v>
      </c>
      <c r="D575" s="110">
        <v>78406404.840000004</v>
      </c>
      <c r="E575" s="110">
        <v>17528551.75</v>
      </c>
      <c r="F575" s="110">
        <v>4872658</v>
      </c>
      <c r="G575" s="110">
        <v>53200.5</v>
      </c>
      <c r="H575" s="110">
        <v>5140894.5</v>
      </c>
      <c r="I575" s="110">
        <v>78517083</v>
      </c>
      <c r="J575" s="110">
        <v>6531156.0499999998</v>
      </c>
      <c r="K575" s="110">
        <v>2855225.85</v>
      </c>
      <c r="L575" s="110">
        <v>41522.25</v>
      </c>
      <c r="M575" s="110">
        <v>5999962.5</v>
      </c>
      <c r="N575" s="110">
        <f t="shared" si="40"/>
        <v>6041484.75</v>
      </c>
      <c r="O575" s="111">
        <v>133247925.30000001</v>
      </c>
      <c r="P575" s="112">
        <v>239953513.52000001</v>
      </c>
      <c r="Q575" s="109">
        <f t="shared" si="41"/>
        <v>0.55000000000000004</v>
      </c>
      <c r="S575" s="109">
        <f t="shared" si="42"/>
        <v>106001709.59</v>
      </c>
      <c r="T575" s="109">
        <f t="shared" si="43"/>
        <v>93944949.649999991</v>
      </c>
      <c r="U575" s="109">
        <f t="shared" si="44"/>
        <v>199946659.24000001</v>
      </c>
    </row>
    <row r="576" spans="1:21" x14ac:dyDescent="0.6">
      <c r="A576" s="108">
        <f>COUNTA($B$4:B576)</f>
        <v>573</v>
      </c>
      <c r="B576" s="99" t="s">
        <v>645</v>
      </c>
      <c r="C576" s="99" t="s">
        <v>1537</v>
      </c>
      <c r="D576" s="110">
        <v>39474463.07</v>
      </c>
      <c r="E576" s="110">
        <v>2842228.41</v>
      </c>
      <c r="F576" s="110">
        <v>1402864.87</v>
      </c>
      <c r="G576" s="110">
        <v>56246</v>
      </c>
      <c r="H576" s="110">
        <v>6989089.2199999997</v>
      </c>
      <c r="I576" s="110">
        <v>23985361.77</v>
      </c>
      <c r="J576" s="110">
        <v>2468745.42</v>
      </c>
      <c r="K576" s="110">
        <v>827337.06</v>
      </c>
      <c r="L576" s="110">
        <v>32554</v>
      </c>
      <c r="M576" s="110">
        <v>1290822</v>
      </c>
      <c r="N576" s="110">
        <f t="shared" si="40"/>
        <v>1323376</v>
      </c>
      <c r="O576" s="111">
        <v>70302803.310000002</v>
      </c>
      <c r="P576" s="112">
        <v>128856312.81</v>
      </c>
      <c r="Q576" s="109">
        <f t="shared" si="41"/>
        <v>0.54</v>
      </c>
      <c r="S576" s="109">
        <f t="shared" si="42"/>
        <v>50764891.57</v>
      </c>
      <c r="T576" s="109">
        <f t="shared" si="43"/>
        <v>28604820.249999996</v>
      </c>
      <c r="U576" s="109">
        <f t="shared" si="44"/>
        <v>79369711.819999993</v>
      </c>
    </row>
    <row r="577" spans="1:21" x14ac:dyDescent="0.6">
      <c r="A577" s="108">
        <f>COUNTA($B$4:B577)</f>
        <v>574</v>
      </c>
      <c r="B577" s="99" t="s">
        <v>646</v>
      </c>
      <c r="C577" s="99" t="s">
        <v>1538</v>
      </c>
      <c r="D577" s="110">
        <v>76681113.109999999</v>
      </c>
      <c r="E577" s="110">
        <v>14680477.539999999</v>
      </c>
      <c r="F577" s="110">
        <v>6131016.7800000003</v>
      </c>
      <c r="G577" s="110">
        <v>92051</v>
      </c>
      <c r="H577" s="110">
        <v>4430588.16</v>
      </c>
      <c r="I577" s="110">
        <v>62171682.810000002</v>
      </c>
      <c r="J577" s="110">
        <v>5164294</v>
      </c>
      <c r="K577" s="110">
        <v>2065774</v>
      </c>
      <c r="L577" s="110">
        <v>24871</v>
      </c>
      <c r="M577" s="110">
        <v>4819789.5</v>
      </c>
      <c r="N577" s="110">
        <f t="shared" si="40"/>
        <v>4844660.5</v>
      </c>
      <c r="O577" s="111">
        <v>134405430.92000002</v>
      </c>
      <c r="P577" s="112">
        <v>226513162.20000002</v>
      </c>
      <c r="Q577" s="109">
        <f t="shared" si="41"/>
        <v>0.59</v>
      </c>
      <c r="S577" s="109">
        <f t="shared" si="42"/>
        <v>102015246.59</v>
      </c>
      <c r="T577" s="109">
        <f t="shared" si="43"/>
        <v>74246411.310000002</v>
      </c>
      <c r="U577" s="109">
        <f t="shared" si="44"/>
        <v>176261657.90000001</v>
      </c>
    </row>
    <row r="578" spans="1:21" x14ac:dyDescent="0.6">
      <c r="A578" s="108">
        <f>COUNTA($B$4:B578)</f>
        <v>575</v>
      </c>
      <c r="B578" s="99" t="s">
        <v>647</v>
      </c>
      <c r="C578" s="99" t="s">
        <v>1539</v>
      </c>
      <c r="D578" s="110">
        <v>23735575</v>
      </c>
      <c r="E578" s="110">
        <v>4020089</v>
      </c>
      <c r="F578" s="110">
        <v>726486</v>
      </c>
      <c r="G578" s="110">
        <v>9392</v>
      </c>
      <c r="H578" s="110">
        <v>1013331</v>
      </c>
      <c r="I578" s="110">
        <v>7273712</v>
      </c>
      <c r="J578" s="110">
        <v>778045.81</v>
      </c>
      <c r="K578" s="110">
        <v>153911</v>
      </c>
      <c r="L578" s="110">
        <v>0</v>
      </c>
      <c r="M578" s="110">
        <v>259401</v>
      </c>
      <c r="N578" s="110">
        <f t="shared" si="40"/>
        <v>259401</v>
      </c>
      <c r="O578" s="111">
        <v>36614700.200000003</v>
      </c>
      <c r="P578" s="112">
        <v>66561466.270000003</v>
      </c>
      <c r="Q578" s="109">
        <f t="shared" si="41"/>
        <v>0.55000000000000004</v>
      </c>
      <c r="S578" s="109">
        <f t="shared" si="42"/>
        <v>29504873</v>
      </c>
      <c r="T578" s="109">
        <f t="shared" si="43"/>
        <v>8465069.8100000005</v>
      </c>
      <c r="U578" s="109">
        <f t="shared" si="44"/>
        <v>37969942.810000002</v>
      </c>
    </row>
    <row r="579" spans="1:21" x14ac:dyDescent="0.6">
      <c r="A579" s="108">
        <f>COUNTA($B$4:B579)</f>
        <v>576</v>
      </c>
      <c r="B579" s="99" t="s">
        <v>648</v>
      </c>
      <c r="C579" s="99" t="s">
        <v>1540</v>
      </c>
      <c r="D579" s="110">
        <v>18752745.25</v>
      </c>
      <c r="E579" s="110">
        <v>2592825.1</v>
      </c>
      <c r="F579" s="110">
        <v>836514.8</v>
      </c>
      <c r="G579" s="110">
        <v>4302</v>
      </c>
      <c r="H579" s="110">
        <v>1509894.2</v>
      </c>
      <c r="I579" s="110">
        <v>7614018.9500000002</v>
      </c>
      <c r="J579" s="110">
        <v>754573.95</v>
      </c>
      <c r="K579" s="110">
        <v>756901.6</v>
      </c>
      <c r="L579" s="110">
        <v>0</v>
      </c>
      <c r="M579" s="110">
        <v>199753</v>
      </c>
      <c r="N579" s="110">
        <f t="shared" si="40"/>
        <v>199753</v>
      </c>
      <c r="O579" s="111">
        <v>28614257.739999998</v>
      </c>
      <c r="P579" s="112">
        <v>60438624.409999996</v>
      </c>
      <c r="Q579" s="109">
        <f t="shared" si="41"/>
        <v>0.47</v>
      </c>
      <c r="S579" s="109">
        <f t="shared" si="42"/>
        <v>23696281.350000001</v>
      </c>
      <c r="T579" s="109">
        <f t="shared" si="43"/>
        <v>9325247.5</v>
      </c>
      <c r="U579" s="109">
        <f t="shared" si="44"/>
        <v>33021528.850000001</v>
      </c>
    </row>
    <row r="580" spans="1:21" x14ac:dyDescent="0.6">
      <c r="A580" s="108">
        <f>COUNTA($B$4:B580)</f>
        <v>577</v>
      </c>
      <c r="B580" s="99" t="s">
        <v>649</v>
      </c>
      <c r="C580" s="99" t="s">
        <v>1541</v>
      </c>
      <c r="D580" s="110">
        <v>19493500.629999999</v>
      </c>
      <c r="E580" s="110">
        <v>1631004.24</v>
      </c>
      <c r="F580" s="110">
        <v>421500.15</v>
      </c>
      <c r="G580" s="110">
        <v>46861</v>
      </c>
      <c r="H580" s="110">
        <v>722031.13</v>
      </c>
      <c r="I580" s="110">
        <v>6947847.7999999998</v>
      </c>
      <c r="J580" s="110">
        <v>472844.2</v>
      </c>
      <c r="K580" s="110">
        <v>148126.75</v>
      </c>
      <c r="L580" s="110">
        <v>6813.5</v>
      </c>
      <c r="M580" s="110">
        <v>338443</v>
      </c>
      <c r="N580" s="110">
        <f t="shared" si="40"/>
        <v>345256.5</v>
      </c>
      <c r="O580" s="111">
        <v>35581692.280000001</v>
      </c>
      <c r="P580" s="112">
        <v>56270140.68</v>
      </c>
      <c r="Q580" s="109">
        <f t="shared" si="41"/>
        <v>0.63</v>
      </c>
      <c r="S580" s="109">
        <f t="shared" si="42"/>
        <v>22314897.149999995</v>
      </c>
      <c r="T580" s="109">
        <f t="shared" si="43"/>
        <v>7914075.25</v>
      </c>
      <c r="U580" s="109">
        <f t="shared" si="44"/>
        <v>30228972.399999995</v>
      </c>
    </row>
    <row r="581" spans="1:21" x14ac:dyDescent="0.6">
      <c r="A581" s="108">
        <f>COUNTA($B$4:B581)</f>
        <v>578</v>
      </c>
      <c r="B581" s="99" t="s">
        <v>650</v>
      </c>
      <c r="C581" s="99" t="s">
        <v>1542</v>
      </c>
      <c r="D581" s="110">
        <v>20248505.02</v>
      </c>
      <c r="E581" s="110">
        <v>2674100.7999999998</v>
      </c>
      <c r="F581" s="110">
        <v>669199</v>
      </c>
      <c r="G581" s="110">
        <v>696</v>
      </c>
      <c r="H581" s="110">
        <v>1140275.7</v>
      </c>
      <c r="I581" s="110">
        <v>8905833.0899999999</v>
      </c>
      <c r="J581" s="110">
        <v>790170.5</v>
      </c>
      <c r="K581" s="110">
        <v>324733</v>
      </c>
      <c r="L581" s="110">
        <v>7222</v>
      </c>
      <c r="M581" s="110">
        <v>215868</v>
      </c>
      <c r="N581" s="110">
        <f t="shared" ref="N581:N644" si="45">SUM(L581:M581)</f>
        <v>223090</v>
      </c>
      <c r="O581" s="111">
        <v>29809199.059999999</v>
      </c>
      <c r="P581" s="112">
        <v>60352981.25</v>
      </c>
      <c r="Q581" s="109">
        <f t="shared" ref="Q581:Q644" si="46">TRUNC(O581/P581,2)</f>
        <v>0.49</v>
      </c>
      <c r="S581" s="109">
        <f t="shared" ref="S581:S644" si="47">SUM(D581:H581)</f>
        <v>24732776.52</v>
      </c>
      <c r="T581" s="109">
        <f t="shared" ref="T581:T644" si="48">SUM(I581:M581)</f>
        <v>10243826.59</v>
      </c>
      <c r="U581" s="109">
        <f t="shared" ref="U581:U644" si="49">SUM(S581:T581)</f>
        <v>34976603.109999999</v>
      </c>
    </row>
    <row r="582" spans="1:21" x14ac:dyDescent="0.6">
      <c r="A582" s="108">
        <f>COUNTA($B$4:B582)</f>
        <v>579</v>
      </c>
      <c r="B582" s="99" t="s">
        <v>651</v>
      </c>
      <c r="C582" s="99" t="s">
        <v>1543</v>
      </c>
      <c r="D582" s="110">
        <v>104242871.70999999</v>
      </c>
      <c r="E582" s="110">
        <v>22289836.190000001</v>
      </c>
      <c r="F582" s="110">
        <v>4458649.37</v>
      </c>
      <c r="G582" s="110">
        <v>40899</v>
      </c>
      <c r="H582" s="110">
        <v>7453109.4199999999</v>
      </c>
      <c r="I582" s="110">
        <v>104014268.08</v>
      </c>
      <c r="J582" s="110">
        <v>11760582.789999999</v>
      </c>
      <c r="K582" s="110">
        <v>3857203.9</v>
      </c>
      <c r="L582" s="110">
        <v>108471</v>
      </c>
      <c r="M582" s="110">
        <v>7929668.2599999998</v>
      </c>
      <c r="N582" s="110">
        <f t="shared" si="45"/>
        <v>8038139.2599999998</v>
      </c>
      <c r="O582" s="111">
        <v>160256254.49000001</v>
      </c>
      <c r="P582" s="112">
        <v>284884418.97000003</v>
      </c>
      <c r="Q582" s="109">
        <f t="shared" si="46"/>
        <v>0.56000000000000005</v>
      </c>
      <c r="S582" s="109">
        <f t="shared" si="47"/>
        <v>138485365.69</v>
      </c>
      <c r="T582" s="109">
        <f t="shared" si="48"/>
        <v>127670194.03000002</v>
      </c>
      <c r="U582" s="109">
        <f t="shared" si="49"/>
        <v>266155559.72000003</v>
      </c>
    </row>
    <row r="583" spans="1:21" x14ac:dyDescent="0.6">
      <c r="A583" s="108">
        <f>COUNTA($B$4:B583)</f>
        <v>580</v>
      </c>
      <c r="B583" s="99" t="s">
        <v>652</v>
      </c>
      <c r="C583" s="99" t="s">
        <v>1544</v>
      </c>
      <c r="D583" s="110">
        <v>22181745.84</v>
      </c>
      <c r="E583" s="110">
        <v>3104141.49</v>
      </c>
      <c r="F583" s="110">
        <v>1228627.8</v>
      </c>
      <c r="G583" s="110">
        <v>10571</v>
      </c>
      <c r="H583" s="110">
        <v>889368</v>
      </c>
      <c r="I583" s="110">
        <v>10593896.460000001</v>
      </c>
      <c r="J583" s="110">
        <v>765584.12</v>
      </c>
      <c r="K583" s="110">
        <v>286917.55</v>
      </c>
      <c r="L583" s="110">
        <v>3332</v>
      </c>
      <c r="M583" s="110">
        <v>301221</v>
      </c>
      <c r="N583" s="110">
        <f t="shared" si="45"/>
        <v>304553</v>
      </c>
      <c r="O583" s="111">
        <v>35315490.039999999</v>
      </c>
      <c r="P583" s="112">
        <v>53988975.909999996</v>
      </c>
      <c r="Q583" s="109">
        <f t="shared" si="46"/>
        <v>0.65</v>
      </c>
      <c r="S583" s="109">
        <f t="shared" si="47"/>
        <v>27414454.129999999</v>
      </c>
      <c r="T583" s="109">
        <f t="shared" si="48"/>
        <v>11950951.130000001</v>
      </c>
      <c r="U583" s="109">
        <f t="shared" si="49"/>
        <v>39365405.259999998</v>
      </c>
    </row>
    <row r="584" spans="1:21" x14ac:dyDescent="0.6">
      <c r="A584" s="108">
        <f>COUNTA($B$4:B584)</f>
        <v>581</v>
      </c>
      <c r="B584" s="99" t="s">
        <v>653</v>
      </c>
      <c r="C584" s="99" t="s">
        <v>1545</v>
      </c>
      <c r="D584" s="110">
        <v>15753619.220000001</v>
      </c>
      <c r="E584" s="110">
        <v>2220382.75</v>
      </c>
      <c r="F584" s="110">
        <v>888588.25</v>
      </c>
      <c r="G584" s="110">
        <v>20305.5</v>
      </c>
      <c r="H584" s="110">
        <v>1214917.6000000001</v>
      </c>
      <c r="I584" s="110">
        <v>5807745.8499999996</v>
      </c>
      <c r="J584" s="110">
        <v>359913.51</v>
      </c>
      <c r="K584" s="110">
        <v>366056.45</v>
      </c>
      <c r="L584" s="110">
        <v>0</v>
      </c>
      <c r="M584" s="110">
        <v>253206.3</v>
      </c>
      <c r="N584" s="110">
        <f t="shared" si="45"/>
        <v>253206.3</v>
      </c>
      <c r="O584" s="111">
        <v>28235099.449999999</v>
      </c>
      <c r="P584" s="112">
        <v>45378260.579999998</v>
      </c>
      <c r="Q584" s="109">
        <f t="shared" si="46"/>
        <v>0.62</v>
      </c>
      <c r="S584" s="109">
        <f t="shared" si="47"/>
        <v>20097813.32</v>
      </c>
      <c r="T584" s="109">
        <f t="shared" si="48"/>
        <v>6786922.1099999994</v>
      </c>
      <c r="U584" s="109">
        <f t="shared" si="49"/>
        <v>26884735.43</v>
      </c>
    </row>
    <row r="585" spans="1:21" x14ac:dyDescent="0.6">
      <c r="A585" s="108">
        <f>COUNTA($B$4:B585)</f>
        <v>582</v>
      </c>
      <c r="B585" s="99" t="s">
        <v>654</v>
      </c>
      <c r="C585" s="99" t="s">
        <v>1546</v>
      </c>
      <c r="D585" s="110">
        <v>14531639.5</v>
      </c>
      <c r="E585" s="110">
        <v>879480.75</v>
      </c>
      <c r="F585" s="110">
        <v>735884.16</v>
      </c>
      <c r="G585" s="110">
        <v>0</v>
      </c>
      <c r="H585" s="110">
        <v>1071712.3899999999</v>
      </c>
      <c r="I585" s="110">
        <v>3206871.98</v>
      </c>
      <c r="J585" s="110">
        <v>365596.56</v>
      </c>
      <c r="K585" s="110">
        <v>413503.99</v>
      </c>
      <c r="L585" s="110">
        <v>0</v>
      </c>
      <c r="M585" s="110">
        <v>205261.62</v>
      </c>
      <c r="N585" s="110">
        <f t="shared" si="45"/>
        <v>205261.62</v>
      </c>
      <c r="O585" s="111">
        <v>16878182.699999999</v>
      </c>
      <c r="P585" s="112">
        <v>32506059.82</v>
      </c>
      <c r="Q585" s="109">
        <f t="shared" si="46"/>
        <v>0.51</v>
      </c>
      <c r="S585" s="109">
        <f t="shared" si="47"/>
        <v>17218716.800000001</v>
      </c>
      <c r="T585" s="109">
        <f t="shared" si="48"/>
        <v>4191234.1500000004</v>
      </c>
      <c r="U585" s="109">
        <f t="shared" si="49"/>
        <v>21409950.950000003</v>
      </c>
    </row>
    <row r="586" spans="1:21" x14ac:dyDescent="0.6">
      <c r="A586" s="108">
        <f>COUNTA($B$4:B586)</f>
        <v>583</v>
      </c>
      <c r="B586" s="99" t="s">
        <v>655</v>
      </c>
      <c r="C586" s="99" t="s">
        <v>2034</v>
      </c>
      <c r="D586" s="110">
        <v>361188974.44</v>
      </c>
      <c r="E586" s="110">
        <v>123567566.62</v>
      </c>
      <c r="F586" s="110">
        <v>41690225.170000002</v>
      </c>
      <c r="G586" s="110">
        <v>436361.64</v>
      </c>
      <c r="H586" s="110">
        <v>14338043.869999999</v>
      </c>
      <c r="I586" s="110">
        <v>827053386.77999997</v>
      </c>
      <c r="J586" s="110">
        <v>127931297.11</v>
      </c>
      <c r="K586" s="110">
        <v>46634926.299999997</v>
      </c>
      <c r="L586" s="110">
        <v>790211.47</v>
      </c>
      <c r="M586" s="110">
        <v>56431943.390000001</v>
      </c>
      <c r="N586" s="110">
        <f t="shared" si="45"/>
        <v>57222154.859999999</v>
      </c>
      <c r="O586" s="111">
        <v>612302936.99000001</v>
      </c>
      <c r="P586" s="112">
        <v>1348873460.29</v>
      </c>
      <c r="Q586" s="109">
        <f t="shared" si="46"/>
        <v>0.45</v>
      </c>
      <c r="S586" s="109">
        <f t="shared" si="47"/>
        <v>541221171.74000001</v>
      </c>
      <c r="T586" s="109">
        <f t="shared" si="48"/>
        <v>1058841765.05</v>
      </c>
      <c r="U586" s="109">
        <f t="shared" si="49"/>
        <v>1600062936.79</v>
      </c>
    </row>
    <row r="587" spans="1:21" x14ac:dyDescent="0.6">
      <c r="A587" s="108">
        <f>COUNTA($B$4:B587)</f>
        <v>584</v>
      </c>
      <c r="B587" s="99" t="s">
        <v>656</v>
      </c>
      <c r="C587" s="99" t="s">
        <v>1547</v>
      </c>
      <c r="D587" s="110">
        <v>42068473.490000002</v>
      </c>
      <c r="E587" s="110">
        <v>5371460.5</v>
      </c>
      <c r="F587" s="110">
        <v>1662094.25</v>
      </c>
      <c r="G587" s="110">
        <v>23077</v>
      </c>
      <c r="H587" s="110">
        <v>1562899.92</v>
      </c>
      <c r="I587" s="110">
        <v>14786197.109999999</v>
      </c>
      <c r="J587" s="110">
        <v>1474948.75</v>
      </c>
      <c r="K587" s="110">
        <v>505347.78</v>
      </c>
      <c r="L587" s="110">
        <v>10666</v>
      </c>
      <c r="M587" s="110">
        <v>155056.81</v>
      </c>
      <c r="N587" s="110">
        <f t="shared" si="45"/>
        <v>165722.81</v>
      </c>
      <c r="O587" s="111">
        <v>43739771.299999997</v>
      </c>
      <c r="P587" s="112">
        <v>97470615.079999998</v>
      </c>
      <c r="Q587" s="109">
        <f t="shared" si="46"/>
        <v>0.44</v>
      </c>
      <c r="S587" s="109">
        <f t="shared" si="47"/>
        <v>50688005.160000004</v>
      </c>
      <c r="T587" s="109">
        <f t="shared" si="48"/>
        <v>16932216.449999999</v>
      </c>
      <c r="U587" s="109">
        <f t="shared" si="49"/>
        <v>67620221.609999999</v>
      </c>
    </row>
    <row r="588" spans="1:21" x14ac:dyDescent="0.6">
      <c r="A588" s="108">
        <f>COUNTA($B$4:B588)</f>
        <v>585</v>
      </c>
      <c r="B588" s="99" t="s">
        <v>657</v>
      </c>
      <c r="C588" s="99" t="s">
        <v>1548</v>
      </c>
      <c r="D588" s="110">
        <v>36699463.890000001</v>
      </c>
      <c r="E588" s="110">
        <v>6553213.9699999997</v>
      </c>
      <c r="F588" s="110">
        <v>1900478.5</v>
      </c>
      <c r="G588" s="110">
        <v>13767.5</v>
      </c>
      <c r="H588" s="110">
        <v>1666697</v>
      </c>
      <c r="I588" s="110">
        <v>11476294.91</v>
      </c>
      <c r="J588" s="110">
        <v>1241841.03</v>
      </c>
      <c r="K588" s="110">
        <v>879230.5</v>
      </c>
      <c r="L588" s="110">
        <v>6622</v>
      </c>
      <c r="M588" s="110">
        <v>617893.1</v>
      </c>
      <c r="N588" s="110">
        <f t="shared" si="45"/>
        <v>624515.1</v>
      </c>
      <c r="O588" s="111">
        <v>35907017.229999997</v>
      </c>
      <c r="P588" s="112">
        <v>90505873.969999999</v>
      </c>
      <c r="Q588" s="109">
        <f t="shared" si="46"/>
        <v>0.39</v>
      </c>
      <c r="S588" s="109">
        <f t="shared" si="47"/>
        <v>46833620.859999999</v>
      </c>
      <c r="T588" s="109">
        <f t="shared" si="48"/>
        <v>14221881.539999999</v>
      </c>
      <c r="U588" s="109">
        <f t="shared" si="49"/>
        <v>61055502.399999999</v>
      </c>
    </row>
    <row r="589" spans="1:21" x14ac:dyDescent="0.6">
      <c r="A589" s="108">
        <f>COUNTA($B$4:B589)</f>
        <v>586</v>
      </c>
      <c r="B589" s="99" t="s">
        <v>658</v>
      </c>
      <c r="C589" s="99" t="s">
        <v>1549</v>
      </c>
      <c r="D589" s="110">
        <v>103319481.76000001</v>
      </c>
      <c r="E589" s="110">
        <v>17961979.530000001</v>
      </c>
      <c r="F589" s="110">
        <v>5145823.72</v>
      </c>
      <c r="G589" s="110">
        <v>9079</v>
      </c>
      <c r="H589" s="110">
        <v>2633810</v>
      </c>
      <c r="I589" s="110">
        <v>26731880.57</v>
      </c>
      <c r="J589" s="110">
        <v>2268224.4700000002</v>
      </c>
      <c r="K589" s="110">
        <v>704232.28</v>
      </c>
      <c r="L589" s="110">
        <v>18221</v>
      </c>
      <c r="M589" s="110">
        <v>1025125</v>
      </c>
      <c r="N589" s="110">
        <f t="shared" si="45"/>
        <v>1043346</v>
      </c>
      <c r="O589" s="111">
        <v>120202798.51000002</v>
      </c>
      <c r="P589" s="112">
        <v>196085027.00000003</v>
      </c>
      <c r="Q589" s="109">
        <f t="shared" si="46"/>
        <v>0.61</v>
      </c>
      <c r="S589" s="109">
        <f t="shared" si="47"/>
        <v>129070174.01000001</v>
      </c>
      <c r="T589" s="109">
        <f t="shared" si="48"/>
        <v>30747683.32</v>
      </c>
      <c r="U589" s="109">
        <f t="shared" si="49"/>
        <v>159817857.33000001</v>
      </c>
    </row>
    <row r="590" spans="1:21" x14ac:dyDescent="0.6">
      <c r="A590" s="108">
        <f>COUNTA($B$4:B590)</f>
        <v>587</v>
      </c>
      <c r="B590" s="99" t="s">
        <v>659</v>
      </c>
      <c r="C590" s="99" t="s">
        <v>1550</v>
      </c>
      <c r="D590" s="110">
        <v>150154066.63999999</v>
      </c>
      <c r="E590" s="110">
        <v>20732441.57</v>
      </c>
      <c r="F590" s="110">
        <v>6082411.4000000004</v>
      </c>
      <c r="G590" s="110">
        <v>142786</v>
      </c>
      <c r="H590" s="110">
        <v>3692510.05</v>
      </c>
      <c r="I590" s="110">
        <v>65956750.490000002</v>
      </c>
      <c r="J590" s="110">
        <v>3421695.25</v>
      </c>
      <c r="K590" s="110">
        <v>2315017.4900000002</v>
      </c>
      <c r="L590" s="110">
        <v>56155</v>
      </c>
      <c r="M590" s="110">
        <v>7631233.5300000003</v>
      </c>
      <c r="N590" s="110">
        <f t="shared" si="45"/>
        <v>7687388.5300000003</v>
      </c>
      <c r="O590" s="111">
        <v>114891287.55</v>
      </c>
      <c r="P590" s="112">
        <v>225199670.41</v>
      </c>
      <c r="Q590" s="109">
        <f t="shared" si="46"/>
        <v>0.51</v>
      </c>
      <c r="S590" s="109">
        <f t="shared" si="47"/>
        <v>180804215.66</v>
      </c>
      <c r="T590" s="109">
        <f t="shared" si="48"/>
        <v>79380851.760000005</v>
      </c>
      <c r="U590" s="109">
        <f t="shared" si="49"/>
        <v>260185067.42000002</v>
      </c>
    </row>
    <row r="591" spans="1:21" x14ac:dyDescent="0.6">
      <c r="A591" s="108">
        <f>COUNTA($B$4:B591)</f>
        <v>588</v>
      </c>
      <c r="B591" s="99" t="s">
        <v>660</v>
      </c>
      <c r="C591" s="99" t="s">
        <v>1551</v>
      </c>
      <c r="D591" s="110">
        <v>86056701.019999996</v>
      </c>
      <c r="E591" s="110">
        <v>17335700.620000001</v>
      </c>
      <c r="F591" s="110">
        <v>2652416.75</v>
      </c>
      <c r="G591" s="110">
        <v>169371</v>
      </c>
      <c r="H591" s="110">
        <v>3179596.31</v>
      </c>
      <c r="I591" s="110">
        <v>45473619.420000002</v>
      </c>
      <c r="J591" s="110">
        <v>3930932.72</v>
      </c>
      <c r="K591" s="110">
        <v>2010391</v>
      </c>
      <c r="L591" s="110">
        <v>0</v>
      </c>
      <c r="M591" s="110">
        <v>3639850</v>
      </c>
      <c r="N591" s="110">
        <f t="shared" si="45"/>
        <v>3639850</v>
      </c>
      <c r="O591" s="111">
        <v>84815268.140000001</v>
      </c>
      <c r="P591" s="112">
        <v>179174193.19</v>
      </c>
      <c r="Q591" s="109">
        <f t="shared" si="46"/>
        <v>0.47</v>
      </c>
      <c r="S591" s="109">
        <f t="shared" si="47"/>
        <v>109393785.7</v>
      </c>
      <c r="T591" s="109">
        <f t="shared" si="48"/>
        <v>55054793.140000001</v>
      </c>
      <c r="U591" s="109">
        <f t="shared" si="49"/>
        <v>164448578.84</v>
      </c>
    </row>
    <row r="592" spans="1:21" x14ac:dyDescent="0.6">
      <c r="A592" s="108">
        <f>COUNTA($B$4:B592)</f>
        <v>589</v>
      </c>
      <c r="B592" s="99" t="s">
        <v>661</v>
      </c>
      <c r="C592" s="99" t="s">
        <v>1552</v>
      </c>
      <c r="D592" s="110">
        <v>54746735.25</v>
      </c>
      <c r="E592" s="110">
        <v>5982042.5</v>
      </c>
      <c r="F592" s="110">
        <v>2960265</v>
      </c>
      <c r="G592" s="110">
        <v>24973.5</v>
      </c>
      <c r="H592" s="110">
        <v>3363085</v>
      </c>
      <c r="I592" s="110">
        <v>21845880</v>
      </c>
      <c r="J592" s="110">
        <v>1451863.1</v>
      </c>
      <c r="K592" s="110">
        <v>808302.5</v>
      </c>
      <c r="L592" s="110">
        <v>0</v>
      </c>
      <c r="M592" s="110">
        <v>1829978</v>
      </c>
      <c r="N592" s="110">
        <f t="shared" si="45"/>
        <v>1829978</v>
      </c>
      <c r="O592" s="111">
        <v>65281460.640000001</v>
      </c>
      <c r="P592" s="112">
        <v>127173112.64</v>
      </c>
      <c r="Q592" s="109">
        <f t="shared" si="46"/>
        <v>0.51</v>
      </c>
      <c r="S592" s="109">
        <f t="shared" si="47"/>
        <v>67077101.25</v>
      </c>
      <c r="T592" s="109">
        <f t="shared" si="48"/>
        <v>25936023.600000001</v>
      </c>
      <c r="U592" s="109">
        <f t="shared" si="49"/>
        <v>93013124.849999994</v>
      </c>
    </row>
    <row r="593" spans="1:21" x14ac:dyDescent="0.6">
      <c r="A593" s="108">
        <f>COUNTA($B$4:B593)</f>
        <v>590</v>
      </c>
      <c r="B593" s="99" t="s">
        <v>662</v>
      </c>
      <c r="C593" s="99" t="s">
        <v>1553</v>
      </c>
      <c r="D593" s="110">
        <v>40568464.329999998</v>
      </c>
      <c r="E593" s="110">
        <v>4024281</v>
      </c>
      <c r="F593" s="110">
        <v>1776406.25</v>
      </c>
      <c r="G593" s="110">
        <v>24182</v>
      </c>
      <c r="H593" s="110">
        <v>1360670.06</v>
      </c>
      <c r="I593" s="110">
        <v>20521027.039999999</v>
      </c>
      <c r="J593" s="110">
        <v>2429835.62</v>
      </c>
      <c r="K593" s="110">
        <v>646107</v>
      </c>
      <c r="L593" s="110">
        <v>0</v>
      </c>
      <c r="M593" s="110">
        <v>621689</v>
      </c>
      <c r="N593" s="110">
        <f t="shared" si="45"/>
        <v>621689</v>
      </c>
      <c r="O593" s="111">
        <v>48927583.609999999</v>
      </c>
      <c r="P593" s="112">
        <v>95985494.810000002</v>
      </c>
      <c r="Q593" s="109">
        <f t="shared" si="46"/>
        <v>0.5</v>
      </c>
      <c r="S593" s="109">
        <f t="shared" si="47"/>
        <v>47754003.640000001</v>
      </c>
      <c r="T593" s="109">
        <f t="shared" si="48"/>
        <v>24218658.66</v>
      </c>
      <c r="U593" s="109">
        <f t="shared" si="49"/>
        <v>71972662.299999997</v>
      </c>
    </row>
    <row r="594" spans="1:21" x14ac:dyDescent="0.6">
      <c r="A594" s="108">
        <f>COUNTA($B$4:B594)</f>
        <v>591</v>
      </c>
      <c r="B594" s="99" t="s">
        <v>663</v>
      </c>
      <c r="C594" s="99" t="s">
        <v>1554</v>
      </c>
      <c r="D594" s="110">
        <v>29609366.280000001</v>
      </c>
      <c r="E594" s="110">
        <v>4904632.55</v>
      </c>
      <c r="F594" s="110">
        <v>1428550.5</v>
      </c>
      <c r="G594" s="110">
        <v>34470.5</v>
      </c>
      <c r="H594" s="110">
        <v>1833344.5</v>
      </c>
      <c r="I594" s="110">
        <v>15215603.939999999</v>
      </c>
      <c r="J594" s="110">
        <v>715254.15</v>
      </c>
      <c r="K594" s="110">
        <v>289995.2</v>
      </c>
      <c r="L594" s="110">
        <v>8761</v>
      </c>
      <c r="M594" s="110">
        <v>594159</v>
      </c>
      <c r="N594" s="110">
        <f t="shared" si="45"/>
        <v>602920</v>
      </c>
      <c r="O594" s="111">
        <v>71762986.939999998</v>
      </c>
      <c r="P594" s="112">
        <v>118963654.90000001</v>
      </c>
      <c r="Q594" s="109">
        <f t="shared" si="46"/>
        <v>0.6</v>
      </c>
      <c r="S594" s="109">
        <f t="shared" si="47"/>
        <v>37810364.329999998</v>
      </c>
      <c r="T594" s="109">
        <f t="shared" si="48"/>
        <v>16823773.289999999</v>
      </c>
      <c r="U594" s="109">
        <f t="shared" si="49"/>
        <v>54634137.619999997</v>
      </c>
    </row>
    <row r="595" spans="1:21" x14ac:dyDescent="0.6">
      <c r="A595" s="108">
        <f>COUNTA($B$4:B595)</f>
        <v>592</v>
      </c>
      <c r="B595" s="99" t="s">
        <v>664</v>
      </c>
      <c r="C595" s="99" t="s">
        <v>1555</v>
      </c>
      <c r="D595" s="110">
        <v>163939443.78</v>
      </c>
      <c r="E595" s="110">
        <v>32503892.280000001</v>
      </c>
      <c r="F595" s="110">
        <v>10275290.41</v>
      </c>
      <c r="G595" s="110">
        <v>150343</v>
      </c>
      <c r="H595" s="110">
        <v>7438674.8899999997</v>
      </c>
      <c r="I595" s="110">
        <v>246230105.43000001</v>
      </c>
      <c r="J595" s="110">
        <v>31336374.600000001</v>
      </c>
      <c r="K595" s="110">
        <v>12296755.52</v>
      </c>
      <c r="L595" s="110">
        <v>197178.75</v>
      </c>
      <c r="M595" s="110">
        <v>17603787.760000002</v>
      </c>
      <c r="N595" s="110">
        <f t="shared" si="45"/>
        <v>17800966.510000002</v>
      </c>
      <c r="O595" s="111">
        <v>225914994.17000005</v>
      </c>
      <c r="P595" s="112">
        <v>444800347.68000007</v>
      </c>
      <c r="Q595" s="109">
        <f t="shared" si="46"/>
        <v>0.5</v>
      </c>
      <c r="S595" s="109">
        <f t="shared" si="47"/>
        <v>214307644.35999998</v>
      </c>
      <c r="T595" s="109">
        <f t="shared" si="48"/>
        <v>307664202.06</v>
      </c>
      <c r="U595" s="109">
        <f t="shared" si="49"/>
        <v>521971846.41999996</v>
      </c>
    </row>
    <row r="596" spans="1:21" x14ac:dyDescent="0.6">
      <c r="A596" s="108">
        <f>COUNTA($B$4:B596)</f>
        <v>593</v>
      </c>
      <c r="B596" s="99" t="s">
        <v>665</v>
      </c>
      <c r="C596" s="99" t="s">
        <v>1556</v>
      </c>
      <c r="D596" s="110">
        <v>49584450.850000001</v>
      </c>
      <c r="E596" s="110">
        <v>5150480</v>
      </c>
      <c r="F596" s="110">
        <v>1652980.5</v>
      </c>
      <c r="G596" s="110">
        <v>6943.25</v>
      </c>
      <c r="H596" s="110">
        <v>1635984</v>
      </c>
      <c r="I596" s="110">
        <v>23326591.75</v>
      </c>
      <c r="J596" s="110">
        <v>2095632.75</v>
      </c>
      <c r="K596" s="110">
        <v>593628.25</v>
      </c>
      <c r="L596" s="110">
        <v>27779.5</v>
      </c>
      <c r="M596" s="110">
        <v>1100594.5</v>
      </c>
      <c r="N596" s="110">
        <f t="shared" si="45"/>
        <v>1128374</v>
      </c>
      <c r="O596" s="111">
        <v>52597527.649999991</v>
      </c>
      <c r="P596" s="112">
        <v>102511001.80999999</v>
      </c>
      <c r="Q596" s="109">
        <f t="shared" si="46"/>
        <v>0.51</v>
      </c>
      <c r="S596" s="109">
        <f t="shared" si="47"/>
        <v>58030838.600000001</v>
      </c>
      <c r="T596" s="109">
        <f t="shared" si="48"/>
        <v>27144226.75</v>
      </c>
      <c r="U596" s="109">
        <f t="shared" si="49"/>
        <v>85175065.349999994</v>
      </c>
    </row>
    <row r="597" spans="1:21" x14ac:dyDescent="0.6">
      <c r="A597" s="108">
        <f>COUNTA($B$4:B597)</f>
        <v>594</v>
      </c>
      <c r="B597" s="99" t="s">
        <v>666</v>
      </c>
      <c r="C597" s="99" t="s">
        <v>1557</v>
      </c>
      <c r="D597" s="110">
        <v>116094151.41</v>
      </c>
      <c r="E597" s="110">
        <v>17573886.75</v>
      </c>
      <c r="F597" s="110">
        <v>4649872.75</v>
      </c>
      <c r="G597" s="110">
        <v>92208</v>
      </c>
      <c r="H597" s="110">
        <v>3359387</v>
      </c>
      <c r="I597" s="110">
        <v>50097160.259999998</v>
      </c>
      <c r="J597" s="110">
        <v>6694797.5</v>
      </c>
      <c r="K597" s="110">
        <v>2353549.0499999998</v>
      </c>
      <c r="L597" s="110">
        <v>39423</v>
      </c>
      <c r="M597" s="110">
        <v>5653035.9000000004</v>
      </c>
      <c r="N597" s="110">
        <f t="shared" si="45"/>
        <v>5692458.9000000004</v>
      </c>
      <c r="O597" s="111">
        <v>114275371.34999999</v>
      </c>
      <c r="P597" s="112">
        <v>222786454.01999998</v>
      </c>
      <c r="Q597" s="109">
        <f t="shared" si="46"/>
        <v>0.51</v>
      </c>
      <c r="S597" s="109">
        <f t="shared" si="47"/>
        <v>141769505.91</v>
      </c>
      <c r="T597" s="109">
        <f t="shared" si="48"/>
        <v>64837965.709999993</v>
      </c>
      <c r="U597" s="109">
        <f t="shared" si="49"/>
        <v>206607471.62</v>
      </c>
    </row>
    <row r="598" spans="1:21" x14ac:dyDescent="0.6">
      <c r="A598" s="108">
        <f>COUNTA($B$4:B598)</f>
        <v>595</v>
      </c>
      <c r="B598" s="99" t="s">
        <v>667</v>
      </c>
      <c r="C598" s="99" t="s">
        <v>1558</v>
      </c>
      <c r="D598" s="110">
        <v>37992829.460000001</v>
      </c>
      <c r="E598" s="110">
        <v>4763114.72</v>
      </c>
      <c r="F598" s="110">
        <v>2323287.5</v>
      </c>
      <c r="G598" s="110">
        <v>40870</v>
      </c>
      <c r="H598" s="110">
        <v>1423992.42</v>
      </c>
      <c r="I598" s="110">
        <v>26844982.91</v>
      </c>
      <c r="J598" s="110">
        <v>1612424.19</v>
      </c>
      <c r="K598" s="110">
        <v>1102117.51</v>
      </c>
      <c r="L598" s="110">
        <v>12008</v>
      </c>
      <c r="M598" s="110">
        <v>1110707</v>
      </c>
      <c r="N598" s="110">
        <f t="shared" si="45"/>
        <v>1122715</v>
      </c>
      <c r="O598" s="111">
        <v>76082454.060000002</v>
      </c>
      <c r="P598" s="112">
        <v>120871502.81</v>
      </c>
      <c r="Q598" s="109">
        <f t="shared" si="46"/>
        <v>0.62</v>
      </c>
      <c r="S598" s="109">
        <f t="shared" si="47"/>
        <v>46544094.100000001</v>
      </c>
      <c r="T598" s="109">
        <f t="shared" si="48"/>
        <v>30682239.610000003</v>
      </c>
      <c r="U598" s="109">
        <f t="shared" si="49"/>
        <v>77226333.710000008</v>
      </c>
    </row>
    <row r="599" spans="1:21" x14ac:dyDescent="0.6">
      <c r="A599" s="108">
        <f>COUNTA($B$4:B599)</f>
        <v>596</v>
      </c>
      <c r="B599" s="99" t="s">
        <v>668</v>
      </c>
      <c r="C599" s="99" t="s">
        <v>1559</v>
      </c>
      <c r="D599" s="110">
        <v>49896857.240000002</v>
      </c>
      <c r="E599" s="110">
        <v>3592034.85</v>
      </c>
      <c r="F599" s="110">
        <v>1262858.53</v>
      </c>
      <c r="G599" s="110">
        <v>32141</v>
      </c>
      <c r="H599" s="110">
        <v>1059274.6399999999</v>
      </c>
      <c r="I599" s="110">
        <v>11503180.5</v>
      </c>
      <c r="J599" s="110">
        <v>778485.75</v>
      </c>
      <c r="K599" s="110">
        <v>357648.6</v>
      </c>
      <c r="L599" s="110">
        <v>18107</v>
      </c>
      <c r="M599" s="110">
        <v>429348</v>
      </c>
      <c r="N599" s="110">
        <f t="shared" si="45"/>
        <v>447455</v>
      </c>
      <c r="O599" s="111">
        <v>42424525.57</v>
      </c>
      <c r="P599" s="112">
        <v>73453492.040000007</v>
      </c>
      <c r="Q599" s="109">
        <f t="shared" si="46"/>
        <v>0.56999999999999995</v>
      </c>
      <c r="S599" s="109">
        <f t="shared" si="47"/>
        <v>55843166.260000005</v>
      </c>
      <c r="T599" s="109">
        <f t="shared" si="48"/>
        <v>13086769.85</v>
      </c>
      <c r="U599" s="109">
        <f t="shared" si="49"/>
        <v>68929936.109999999</v>
      </c>
    </row>
    <row r="600" spans="1:21" x14ac:dyDescent="0.6">
      <c r="A600" s="108">
        <f>COUNTA($B$4:B600)</f>
        <v>597</v>
      </c>
      <c r="B600" s="99" t="s">
        <v>669</v>
      </c>
      <c r="C600" s="99" t="s">
        <v>1560</v>
      </c>
      <c r="D600" s="110">
        <v>22741380.879999999</v>
      </c>
      <c r="E600" s="110">
        <v>3604530.14</v>
      </c>
      <c r="F600" s="110">
        <v>1357391.41</v>
      </c>
      <c r="G600" s="110">
        <v>19403</v>
      </c>
      <c r="H600" s="110">
        <v>1277838.1000000001</v>
      </c>
      <c r="I600" s="110">
        <v>15196595.720000001</v>
      </c>
      <c r="J600" s="110">
        <v>1053024.93</v>
      </c>
      <c r="K600" s="110">
        <v>308345.84000000003</v>
      </c>
      <c r="L600" s="110">
        <v>6391</v>
      </c>
      <c r="M600" s="110">
        <v>525833.21</v>
      </c>
      <c r="N600" s="110">
        <f t="shared" si="45"/>
        <v>532224.21</v>
      </c>
      <c r="O600" s="111">
        <v>24337449.130000003</v>
      </c>
      <c r="P600" s="112">
        <v>62085811.140000001</v>
      </c>
      <c r="Q600" s="109">
        <f t="shared" si="46"/>
        <v>0.39</v>
      </c>
      <c r="S600" s="109">
        <f t="shared" si="47"/>
        <v>29000543.530000001</v>
      </c>
      <c r="T600" s="109">
        <f t="shared" si="48"/>
        <v>17090190.699999999</v>
      </c>
      <c r="U600" s="109">
        <f t="shared" si="49"/>
        <v>46090734.230000004</v>
      </c>
    </row>
    <row r="601" spans="1:21" x14ac:dyDescent="0.6">
      <c r="A601" s="108">
        <f>COUNTA($B$4:B601)</f>
        <v>598</v>
      </c>
      <c r="B601" s="99" t="s">
        <v>670</v>
      </c>
      <c r="C601" s="99" t="s">
        <v>2012</v>
      </c>
      <c r="D601" s="110">
        <v>5061017.01</v>
      </c>
      <c r="E601" s="110">
        <v>30064</v>
      </c>
      <c r="F601" s="110">
        <v>281976</v>
      </c>
      <c r="G601" s="110">
        <v>0</v>
      </c>
      <c r="H601" s="110">
        <v>534294</v>
      </c>
      <c r="I601" s="110">
        <v>0</v>
      </c>
      <c r="J601" s="110">
        <v>0</v>
      </c>
      <c r="K601" s="110">
        <v>0</v>
      </c>
      <c r="L601" s="110">
        <v>0</v>
      </c>
      <c r="M601" s="110">
        <v>427</v>
      </c>
      <c r="N601" s="110">
        <f t="shared" si="45"/>
        <v>427</v>
      </c>
      <c r="O601" s="111">
        <v>24689109.350000001</v>
      </c>
      <c r="P601" s="112">
        <v>31114078.73</v>
      </c>
      <c r="Q601" s="109">
        <f t="shared" si="46"/>
        <v>0.79</v>
      </c>
      <c r="S601" s="109">
        <f t="shared" si="47"/>
        <v>5907351.0099999998</v>
      </c>
      <c r="T601" s="109">
        <f t="shared" si="48"/>
        <v>427</v>
      </c>
      <c r="U601" s="109">
        <f t="shared" si="49"/>
        <v>5907778.0099999998</v>
      </c>
    </row>
    <row r="602" spans="1:21" x14ac:dyDescent="0.6">
      <c r="A602" s="108">
        <f>COUNTA($B$4:B602)</f>
        <v>599</v>
      </c>
      <c r="B602" s="99" t="s">
        <v>671</v>
      </c>
      <c r="C602" s="99" t="s">
        <v>1561</v>
      </c>
      <c r="D602" s="110">
        <v>409722657.88</v>
      </c>
      <c r="E602" s="110">
        <v>726466745.19000006</v>
      </c>
      <c r="F602" s="110">
        <v>195164228.66999999</v>
      </c>
      <c r="G602" s="110">
        <v>822202.5</v>
      </c>
      <c r="H602" s="110">
        <v>137472830.16999999</v>
      </c>
      <c r="I602" s="110">
        <v>2595187499.27</v>
      </c>
      <c r="J602" s="110">
        <v>402606171.16000003</v>
      </c>
      <c r="K602" s="110">
        <v>297144941.87</v>
      </c>
      <c r="L602" s="110">
        <v>6052404.1100000003</v>
      </c>
      <c r="M602" s="110">
        <v>196062892.36999997</v>
      </c>
      <c r="N602" s="110">
        <f t="shared" si="45"/>
        <v>202115296.47999999</v>
      </c>
      <c r="O602" s="111">
        <v>1509015574.3600001</v>
      </c>
      <c r="P602" s="112">
        <v>4464138001.7399998</v>
      </c>
      <c r="Q602" s="109">
        <f t="shared" si="46"/>
        <v>0.33</v>
      </c>
      <c r="S602" s="109">
        <f t="shared" si="47"/>
        <v>1469648664.4100003</v>
      </c>
      <c r="T602" s="109">
        <f t="shared" si="48"/>
        <v>3497053908.7799997</v>
      </c>
      <c r="U602" s="109">
        <f t="shared" si="49"/>
        <v>4966702573.1900005</v>
      </c>
    </row>
    <row r="603" spans="1:21" x14ac:dyDescent="0.6">
      <c r="A603" s="108">
        <f>COUNTA($B$4:B603)</f>
        <v>600</v>
      </c>
      <c r="B603" s="99" t="s">
        <v>672</v>
      </c>
      <c r="C603" s="99" t="s">
        <v>1562</v>
      </c>
      <c r="D603" s="110">
        <v>92631204.799999997</v>
      </c>
      <c r="E603" s="110">
        <v>14266298.529999999</v>
      </c>
      <c r="F603" s="110">
        <v>8735253.5800000001</v>
      </c>
      <c r="G603" s="110">
        <v>600533.87</v>
      </c>
      <c r="H603" s="110">
        <v>6892972.7000000002</v>
      </c>
      <c r="I603" s="110">
        <v>72243932.159999996</v>
      </c>
      <c r="J603" s="110">
        <v>6845668.0599999996</v>
      </c>
      <c r="K603" s="110">
        <v>4392275.84</v>
      </c>
      <c r="L603" s="110">
        <v>413325</v>
      </c>
      <c r="M603" s="110">
        <v>2649612.75</v>
      </c>
      <c r="N603" s="110">
        <f t="shared" si="45"/>
        <v>3062937.75</v>
      </c>
      <c r="O603" s="111">
        <v>98296358.319999978</v>
      </c>
      <c r="P603" s="112">
        <v>200933046.76999998</v>
      </c>
      <c r="Q603" s="109">
        <f t="shared" si="46"/>
        <v>0.48</v>
      </c>
      <c r="S603" s="109">
        <f t="shared" si="47"/>
        <v>123126263.48</v>
      </c>
      <c r="T603" s="109">
        <f t="shared" si="48"/>
        <v>86544813.810000002</v>
      </c>
      <c r="U603" s="109">
        <f t="shared" si="49"/>
        <v>209671077.29000002</v>
      </c>
    </row>
    <row r="604" spans="1:21" x14ac:dyDescent="0.6">
      <c r="A604" s="108">
        <f>COUNTA($B$4:B604)</f>
        <v>601</v>
      </c>
      <c r="B604" s="99" t="s">
        <v>673</v>
      </c>
      <c r="C604" s="99" t="s">
        <v>1563</v>
      </c>
      <c r="D604" s="110">
        <v>53048855.149999999</v>
      </c>
      <c r="E604" s="110">
        <v>4548476.2</v>
      </c>
      <c r="F604" s="110">
        <v>2682607</v>
      </c>
      <c r="G604" s="110">
        <v>430030</v>
      </c>
      <c r="H604" s="110">
        <v>3586098</v>
      </c>
      <c r="I604" s="110">
        <v>28734361</v>
      </c>
      <c r="J604" s="110">
        <v>2190088.39</v>
      </c>
      <c r="K604" s="110">
        <v>889262</v>
      </c>
      <c r="L604" s="110">
        <v>202105</v>
      </c>
      <c r="M604" s="110">
        <v>1653874</v>
      </c>
      <c r="N604" s="110">
        <f t="shared" si="45"/>
        <v>1855979</v>
      </c>
      <c r="O604" s="111">
        <v>63819647.220000006</v>
      </c>
      <c r="P604" s="112">
        <v>121001775.12</v>
      </c>
      <c r="Q604" s="109">
        <f t="shared" si="46"/>
        <v>0.52</v>
      </c>
      <c r="S604" s="109">
        <f t="shared" si="47"/>
        <v>64296066.350000001</v>
      </c>
      <c r="T604" s="109">
        <f t="shared" si="48"/>
        <v>33669690.390000001</v>
      </c>
      <c r="U604" s="109">
        <f t="shared" si="49"/>
        <v>97965756.74000001</v>
      </c>
    </row>
    <row r="605" spans="1:21" x14ac:dyDescent="0.6">
      <c r="A605" s="108">
        <f>COUNTA($B$4:B605)</f>
        <v>602</v>
      </c>
      <c r="B605" s="99" t="s">
        <v>674</v>
      </c>
      <c r="C605" s="99" t="s">
        <v>1564</v>
      </c>
      <c r="D605" s="110">
        <v>49176863.170000002</v>
      </c>
      <c r="E605" s="110">
        <v>3781267</v>
      </c>
      <c r="F605" s="110">
        <v>2349628</v>
      </c>
      <c r="G605" s="110">
        <v>0</v>
      </c>
      <c r="H605" s="110">
        <v>43289488.369999997</v>
      </c>
      <c r="I605" s="110">
        <v>7294560.1699999999</v>
      </c>
      <c r="J605" s="110">
        <v>1344427.06</v>
      </c>
      <c r="K605" s="110">
        <v>538370.6</v>
      </c>
      <c r="L605" s="110">
        <v>5450</v>
      </c>
      <c r="M605" s="110">
        <v>272024.3</v>
      </c>
      <c r="N605" s="110">
        <f t="shared" si="45"/>
        <v>277474.3</v>
      </c>
      <c r="O605" s="111">
        <v>47660357.820000008</v>
      </c>
      <c r="P605" s="112">
        <v>143498250.30000001</v>
      </c>
      <c r="Q605" s="109">
        <f t="shared" si="46"/>
        <v>0.33</v>
      </c>
      <c r="S605" s="109">
        <f t="shared" si="47"/>
        <v>98597246.539999992</v>
      </c>
      <c r="T605" s="109">
        <f t="shared" si="48"/>
        <v>9454832.1300000008</v>
      </c>
      <c r="U605" s="109">
        <f t="shared" si="49"/>
        <v>108052078.66999999</v>
      </c>
    </row>
    <row r="606" spans="1:21" x14ac:dyDescent="0.6">
      <c r="A606" s="108">
        <f>COUNTA($B$4:B606)</f>
        <v>603</v>
      </c>
      <c r="B606" s="99" t="s">
        <v>675</v>
      </c>
      <c r="C606" s="99" t="s">
        <v>1565</v>
      </c>
      <c r="D606" s="110">
        <v>22338668.550000001</v>
      </c>
      <c r="E606" s="110">
        <v>3149968.71</v>
      </c>
      <c r="F606" s="110">
        <v>463870.64</v>
      </c>
      <c r="G606" s="110">
        <v>21750</v>
      </c>
      <c r="H606" s="110">
        <v>1108711.6000000001</v>
      </c>
      <c r="I606" s="110">
        <v>13884380.140000001</v>
      </c>
      <c r="J606" s="110">
        <v>1843684</v>
      </c>
      <c r="K606" s="110">
        <v>415724.79</v>
      </c>
      <c r="L606" s="110">
        <v>2044</v>
      </c>
      <c r="M606" s="110">
        <v>716500</v>
      </c>
      <c r="N606" s="110">
        <f t="shared" si="45"/>
        <v>718544</v>
      </c>
      <c r="O606" s="111">
        <v>37253555.25</v>
      </c>
      <c r="P606" s="112">
        <v>72556373.430000007</v>
      </c>
      <c r="Q606" s="109">
        <f t="shared" si="46"/>
        <v>0.51</v>
      </c>
      <c r="S606" s="109">
        <f t="shared" si="47"/>
        <v>27082969.500000004</v>
      </c>
      <c r="T606" s="109">
        <f t="shared" si="48"/>
        <v>16862332.93</v>
      </c>
      <c r="U606" s="109">
        <f t="shared" si="49"/>
        <v>43945302.430000007</v>
      </c>
    </row>
    <row r="607" spans="1:21" x14ac:dyDescent="0.6">
      <c r="A607" s="108">
        <f>COUNTA($B$4:B607)</f>
        <v>604</v>
      </c>
      <c r="B607" s="99" t="s">
        <v>676</v>
      </c>
      <c r="C607" s="99" t="s">
        <v>1566</v>
      </c>
      <c r="D607" s="110">
        <v>39184239.420000002</v>
      </c>
      <c r="E607" s="110">
        <v>5756503.5999999996</v>
      </c>
      <c r="F607" s="110">
        <v>5425849.7000000002</v>
      </c>
      <c r="G607" s="110">
        <v>12500</v>
      </c>
      <c r="H607" s="110">
        <v>4400865.96</v>
      </c>
      <c r="I607" s="110">
        <v>22260377.039999999</v>
      </c>
      <c r="J607" s="110">
        <v>2005901.45</v>
      </c>
      <c r="K607" s="110">
        <v>1515296.36</v>
      </c>
      <c r="L607" s="110">
        <v>9367.24</v>
      </c>
      <c r="M607" s="110">
        <v>496719.82</v>
      </c>
      <c r="N607" s="110">
        <f t="shared" si="45"/>
        <v>506087.06</v>
      </c>
      <c r="O607" s="111">
        <v>64812451.810000002</v>
      </c>
      <c r="P607" s="112">
        <v>139497249.92000002</v>
      </c>
      <c r="Q607" s="109">
        <f t="shared" si="46"/>
        <v>0.46</v>
      </c>
      <c r="S607" s="109">
        <f t="shared" si="47"/>
        <v>54779958.680000007</v>
      </c>
      <c r="T607" s="109">
        <f t="shared" si="48"/>
        <v>26287661.909999996</v>
      </c>
      <c r="U607" s="109">
        <f t="shared" si="49"/>
        <v>81067620.590000004</v>
      </c>
    </row>
    <row r="608" spans="1:21" x14ac:dyDescent="0.6">
      <c r="A608" s="108">
        <f>COUNTA($B$4:B608)</f>
        <v>605</v>
      </c>
      <c r="B608" s="99" t="s">
        <v>677</v>
      </c>
      <c r="C608" s="99" t="s">
        <v>1567</v>
      </c>
      <c r="D608" s="110">
        <v>76260873.689999998</v>
      </c>
      <c r="E608" s="110">
        <v>10879991</v>
      </c>
      <c r="F608" s="110">
        <v>11010510.970000001</v>
      </c>
      <c r="G608" s="110">
        <v>291065.5</v>
      </c>
      <c r="H608" s="110">
        <v>10166189.1</v>
      </c>
      <c r="I608" s="110">
        <v>56435865.359999999</v>
      </c>
      <c r="J608" s="110">
        <v>4587163.93</v>
      </c>
      <c r="K608" s="110">
        <v>6888048</v>
      </c>
      <c r="L608" s="110">
        <v>387977.5</v>
      </c>
      <c r="M608" s="110">
        <v>9794323.4900000002</v>
      </c>
      <c r="N608" s="110">
        <f t="shared" si="45"/>
        <v>10182300.99</v>
      </c>
      <c r="O608" s="111">
        <v>64295773.980000004</v>
      </c>
      <c r="P608" s="112">
        <v>193204598.62</v>
      </c>
      <c r="Q608" s="109">
        <f t="shared" si="46"/>
        <v>0.33</v>
      </c>
      <c r="S608" s="109">
        <f t="shared" si="47"/>
        <v>108608630.25999999</v>
      </c>
      <c r="T608" s="109">
        <f t="shared" si="48"/>
        <v>78093378.279999986</v>
      </c>
      <c r="U608" s="109">
        <f t="shared" si="49"/>
        <v>186702008.53999996</v>
      </c>
    </row>
    <row r="609" spans="1:21" x14ac:dyDescent="0.6">
      <c r="A609" s="108">
        <f>COUNTA($B$4:B609)</f>
        <v>606</v>
      </c>
      <c r="B609" s="99" t="s">
        <v>678</v>
      </c>
      <c r="C609" s="99" t="s">
        <v>1568</v>
      </c>
      <c r="D609" s="110">
        <v>107344925.75</v>
      </c>
      <c r="E609" s="110">
        <v>12317437.75</v>
      </c>
      <c r="F609" s="110">
        <v>5730919</v>
      </c>
      <c r="G609" s="110">
        <v>235490</v>
      </c>
      <c r="H609" s="110">
        <v>5350063.5</v>
      </c>
      <c r="I609" s="110">
        <v>55108390</v>
      </c>
      <c r="J609" s="110">
        <v>4435665.75</v>
      </c>
      <c r="K609" s="110">
        <v>2832531</v>
      </c>
      <c r="L609" s="110">
        <v>94480</v>
      </c>
      <c r="M609" s="110">
        <v>5764165.5</v>
      </c>
      <c r="N609" s="110">
        <f t="shared" si="45"/>
        <v>5858645.5</v>
      </c>
      <c r="O609" s="111">
        <v>109430812.46000001</v>
      </c>
      <c r="P609" s="112">
        <v>213985415.02000001</v>
      </c>
      <c r="Q609" s="109">
        <f t="shared" si="46"/>
        <v>0.51</v>
      </c>
      <c r="S609" s="109">
        <f t="shared" si="47"/>
        <v>130978836</v>
      </c>
      <c r="T609" s="109">
        <f t="shared" si="48"/>
        <v>68235232.25</v>
      </c>
      <c r="U609" s="109">
        <f t="shared" si="49"/>
        <v>199214068.25</v>
      </c>
    </row>
    <row r="610" spans="1:21" x14ac:dyDescent="0.6">
      <c r="A610" s="108">
        <f>COUNTA($B$4:B610)</f>
        <v>607</v>
      </c>
      <c r="B610" s="99" t="s">
        <v>679</v>
      </c>
      <c r="C610" s="99" t="s">
        <v>1569</v>
      </c>
      <c r="D610" s="110">
        <v>53716972.740000002</v>
      </c>
      <c r="E610" s="110">
        <v>5851450.75</v>
      </c>
      <c r="F610" s="110">
        <v>3337411.2</v>
      </c>
      <c r="G610" s="110">
        <v>79240</v>
      </c>
      <c r="H610" s="110">
        <v>2572909.5</v>
      </c>
      <c r="I610" s="110">
        <v>22353035.649999999</v>
      </c>
      <c r="J610" s="110">
        <v>2789259.45</v>
      </c>
      <c r="K610" s="110">
        <v>1022725</v>
      </c>
      <c r="L610" s="110">
        <v>2206</v>
      </c>
      <c r="M610" s="110">
        <v>1816544</v>
      </c>
      <c r="N610" s="110">
        <f t="shared" si="45"/>
        <v>1818750</v>
      </c>
      <c r="O610" s="111">
        <v>55265912.990000002</v>
      </c>
      <c r="P610" s="112">
        <v>121882065.28999999</v>
      </c>
      <c r="Q610" s="109">
        <f t="shared" si="46"/>
        <v>0.45</v>
      </c>
      <c r="S610" s="109">
        <f t="shared" si="47"/>
        <v>65557984.190000005</v>
      </c>
      <c r="T610" s="109">
        <f t="shared" si="48"/>
        <v>27983770.099999998</v>
      </c>
      <c r="U610" s="109">
        <f t="shared" si="49"/>
        <v>93541754.290000007</v>
      </c>
    </row>
    <row r="611" spans="1:21" x14ac:dyDescent="0.6">
      <c r="A611" s="108">
        <f>COUNTA($B$4:B611)</f>
        <v>608</v>
      </c>
      <c r="B611" s="99" t="s">
        <v>680</v>
      </c>
      <c r="C611" s="99" t="s">
        <v>1570</v>
      </c>
      <c r="D611" s="110">
        <v>55678277</v>
      </c>
      <c r="E611" s="110">
        <v>7779042.4400000004</v>
      </c>
      <c r="F611" s="110">
        <v>4888329.75</v>
      </c>
      <c r="G611" s="110">
        <v>258648.85</v>
      </c>
      <c r="H611" s="110">
        <v>4894884.5</v>
      </c>
      <c r="I611" s="110">
        <v>33047460</v>
      </c>
      <c r="J611" s="110">
        <v>4488967.7</v>
      </c>
      <c r="K611" s="110">
        <v>2035641</v>
      </c>
      <c r="L611" s="110">
        <v>14233.57</v>
      </c>
      <c r="M611" s="110">
        <v>2896353</v>
      </c>
      <c r="N611" s="110">
        <f t="shared" si="45"/>
        <v>2910586.57</v>
      </c>
      <c r="O611" s="111">
        <v>79228906.260000005</v>
      </c>
      <c r="P611" s="112">
        <v>170801166.00999999</v>
      </c>
      <c r="Q611" s="109">
        <f t="shared" si="46"/>
        <v>0.46</v>
      </c>
      <c r="S611" s="109">
        <f t="shared" si="47"/>
        <v>73499182.539999992</v>
      </c>
      <c r="T611" s="109">
        <f t="shared" si="48"/>
        <v>42482655.270000003</v>
      </c>
      <c r="U611" s="109">
        <f t="shared" si="49"/>
        <v>115981837.81</v>
      </c>
    </row>
    <row r="612" spans="1:21" x14ac:dyDescent="0.6">
      <c r="A612" s="108">
        <f>COUNTA($B$4:B612)</f>
        <v>609</v>
      </c>
      <c r="B612" s="99" t="s">
        <v>681</v>
      </c>
      <c r="C612" s="99" t="s">
        <v>1571</v>
      </c>
      <c r="D612" s="110">
        <v>46822773.25</v>
      </c>
      <c r="E612" s="110">
        <v>7133731.1799999997</v>
      </c>
      <c r="F612" s="110">
        <v>2156265</v>
      </c>
      <c r="G612" s="110">
        <v>14697</v>
      </c>
      <c r="H612" s="110">
        <v>2206846</v>
      </c>
      <c r="I612" s="110">
        <v>13728874</v>
      </c>
      <c r="J612" s="110">
        <v>1835708.3</v>
      </c>
      <c r="K612" s="110">
        <v>691736.08</v>
      </c>
      <c r="L612" s="110">
        <v>3165</v>
      </c>
      <c r="M612" s="110">
        <v>781481.9</v>
      </c>
      <c r="N612" s="110">
        <f t="shared" si="45"/>
        <v>784646.9</v>
      </c>
      <c r="O612" s="111">
        <v>37451632.920000002</v>
      </c>
      <c r="P612" s="112">
        <v>97236531.390000001</v>
      </c>
      <c r="Q612" s="109">
        <f t="shared" si="46"/>
        <v>0.38</v>
      </c>
      <c r="S612" s="109">
        <f t="shared" si="47"/>
        <v>58334312.43</v>
      </c>
      <c r="T612" s="109">
        <f t="shared" si="48"/>
        <v>17040965.280000001</v>
      </c>
      <c r="U612" s="109">
        <f t="shared" si="49"/>
        <v>75375277.710000008</v>
      </c>
    </row>
    <row r="613" spans="1:21" x14ac:dyDescent="0.6">
      <c r="A613" s="108">
        <f>COUNTA($B$4:B613)</f>
        <v>610</v>
      </c>
      <c r="B613" s="99" t="s">
        <v>682</v>
      </c>
      <c r="C613" s="99" t="s">
        <v>1572</v>
      </c>
      <c r="D613" s="110">
        <v>110400699.5</v>
      </c>
      <c r="E613" s="110">
        <v>30934886.460000001</v>
      </c>
      <c r="F613" s="110">
        <v>9467346.7400000002</v>
      </c>
      <c r="G613" s="110">
        <v>81860.72</v>
      </c>
      <c r="H613" s="110">
        <v>21813574.260000002</v>
      </c>
      <c r="I613" s="110">
        <v>124081936</v>
      </c>
      <c r="J613" s="110">
        <v>21674800.5</v>
      </c>
      <c r="K613" s="110">
        <v>4735564.5</v>
      </c>
      <c r="L613" s="110">
        <v>47343.040000000001</v>
      </c>
      <c r="M613" s="110">
        <v>4603718.25</v>
      </c>
      <c r="N613" s="110">
        <f t="shared" si="45"/>
        <v>4651061.29</v>
      </c>
      <c r="O613" s="111">
        <v>164643792.25</v>
      </c>
      <c r="P613" s="112">
        <v>339527984.88</v>
      </c>
      <c r="Q613" s="109">
        <f t="shared" si="46"/>
        <v>0.48</v>
      </c>
      <c r="S613" s="109">
        <f t="shared" si="47"/>
        <v>172698367.68000001</v>
      </c>
      <c r="T613" s="109">
        <f t="shared" si="48"/>
        <v>155143362.28999999</v>
      </c>
      <c r="U613" s="109">
        <f t="shared" si="49"/>
        <v>327841729.97000003</v>
      </c>
    </row>
    <row r="614" spans="1:21" x14ac:dyDescent="0.6">
      <c r="A614" s="108">
        <f>COUNTA($B$4:B614)</f>
        <v>611</v>
      </c>
      <c r="B614" s="99" t="s">
        <v>683</v>
      </c>
      <c r="C614" s="99" t="s">
        <v>1573</v>
      </c>
      <c r="D614" s="110">
        <v>49326275</v>
      </c>
      <c r="E614" s="110">
        <v>7355024.25</v>
      </c>
      <c r="F614" s="110">
        <v>1172535.5</v>
      </c>
      <c r="G614" s="110">
        <v>134992.32999999999</v>
      </c>
      <c r="H614" s="110">
        <v>2893636</v>
      </c>
      <c r="I614" s="110">
        <v>21487213</v>
      </c>
      <c r="J614" s="110">
        <v>3549119.25</v>
      </c>
      <c r="K614" s="110">
        <v>678107.5</v>
      </c>
      <c r="L614" s="110">
        <v>0</v>
      </c>
      <c r="M614" s="110">
        <v>2109924.41</v>
      </c>
      <c r="N614" s="110">
        <f t="shared" si="45"/>
        <v>2109924.41</v>
      </c>
      <c r="O614" s="111">
        <v>51921339.640000001</v>
      </c>
      <c r="P614" s="112">
        <v>121188468.67999999</v>
      </c>
      <c r="Q614" s="109">
        <f t="shared" si="46"/>
        <v>0.42</v>
      </c>
      <c r="S614" s="109">
        <f t="shared" si="47"/>
        <v>60882463.079999998</v>
      </c>
      <c r="T614" s="109">
        <f t="shared" si="48"/>
        <v>27824364.16</v>
      </c>
      <c r="U614" s="109">
        <f t="shared" si="49"/>
        <v>88706827.239999995</v>
      </c>
    </row>
    <row r="615" spans="1:21" x14ac:dyDescent="0.6">
      <c r="A615" s="108">
        <f>COUNTA($B$4:B615)</f>
        <v>612</v>
      </c>
      <c r="B615" s="99" t="s">
        <v>684</v>
      </c>
      <c r="C615" s="99" t="s">
        <v>1574</v>
      </c>
      <c r="D615" s="110">
        <v>84291648.25</v>
      </c>
      <c r="E615" s="110">
        <v>10089259.75</v>
      </c>
      <c r="F615" s="110">
        <v>7900234.25</v>
      </c>
      <c r="G615" s="110">
        <v>106182.5</v>
      </c>
      <c r="H615" s="110">
        <v>53244694.25</v>
      </c>
      <c r="I615" s="110">
        <v>39795295.5</v>
      </c>
      <c r="J615" s="110">
        <v>3504493.25</v>
      </c>
      <c r="K615" s="110">
        <v>2808367</v>
      </c>
      <c r="L615" s="110">
        <v>32332</v>
      </c>
      <c r="M615" s="110">
        <v>4380599.5</v>
      </c>
      <c r="N615" s="110">
        <f t="shared" si="45"/>
        <v>4412931.5</v>
      </c>
      <c r="O615" s="111">
        <v>67051069.799999997</v>
      </c>
      <c r="P615" s="112">
        <v>219887151.68000001</v>
      </c>
      <c r="Q615" s="109">
        <f t="shared" si="46"/>
        <v>0.3</v>
      </c>
      <c r="S615" s="109">
        <f t="shared" si="47"/>
        <v>155632019</v>
      </c>
      <c r="T615" s="109">
        <f t="shared" si="48"/>
        <v>50521087.25</v>
      </c>
      <c r="U615" s="109">
        <f t="shared" si="49"/>
        <v>206153106.25</v>
      </c>
    </row>
    <row r="616" spans="1:21" x14ac:dyDescent="0.6">
      <c r="A616" s="108">
        <f>COUNTA($B$4:B616)</f>
        <v>613</v>
      </c>
      <c r="B616" s="99" t="s">
        <v>685</v>
      </c>
      <c r="C616" s="99" t="s">
        <v>1575</v>
      </c>
      <c r="D616" s="110">
        <v>112646778.7</v>
      </c>
      <c r="E616" s="110">
        <v>21357014.18</v>
      </c>
      <c r="F616" s="110">
        <v>11086338</v>
      </c>
      <c r="G616" s="110">
        <v>76932</v>
      </c>
      <c r="H616" s="110">
        <v>9168937.1300000008</v>
      </c>
      <c r="I616" s="110">
        <v>156693096.66</v>
      </c>
      <c r="J616" s="110">
        <v>21404463.359999999</v>
      </c>
      <c r="K616" s="110">
        <v>10796985.880000001</v>
      </c>
      <c r="L616" s="110">
        <v>71478</v>
      </c>
      <c r="M616" s="110">
        <v>17846604.75</v>
      </c>
      <c r="N616" s="110">
        <f t="shared" si="45"/>
        <v>17918082.75</v>
      </c>
      <c r="O616" s="111">
        <v>210256791.01000002</v>
      </c>
      <c r="P616" s="112">
        <v>391412328.95000005</v>
      </c>
      <c r="Q616" s="109">
        <f t="shared" si="46"/>
        <v>0.53</v>
      </c>
      <c r="S616" s="109">
        <f t="shared" si="47"/>
        <v>154336000.00999999</v>
      </c>
      <c r="T616" s="109">
        <f t="shared" si="48"/>
        <v>206812628.64999998</v>
      </c>
      <c r="U616" s="109">
        <f t="shared" si="49"/>
        <v>361148628.65999997</v>
      </c>
    </row>
    <row r="617" spans="1:21" x14ac:dyDescent="0.6">
      <c r="A617" s="108">
        <f>COUNTA($B$4:B617)</f>
        <v>614</v>
      </c>
      <c r="B617" s="99" t="s">
        <v>686</v>
      </c>
      <c r="C617" s="99" t="s">
        <v>1576</v>
      </c>
      <c r="D617" s="110">
        <v>55973987.189999998</v>
      </c>
      <c r="E617" s="110">
        <v>6774857.8600000003</v>
      </c>
      <c r="F617" s="110">
        <v>2417742.98</v>
      </c>
      <c r="G617" s="110">
        <v>0</v>
      </c>
      <c r="H617" s="110">
        <v>10834776.77</v>
      </c>
      <c r="I617" s="110">
        <v>29152547.75</v>
      </c>
      <c r="J617" s="110">
        <v>3411233.83</v>
      </c>
      <c r="K617" s="110">
        <v>1167487.08</v>
      </c>
      <c r="L617" s="110">
        <v>205176</v>
      </c>
      <c r="M617" s="110">
        <v>2893821.72</v>
      </c>
      <c r="N617" s="110">
        <f t="shared" si="45"/>
        <v>3098997.72</v>
      </c>
      <c r="O617" s="111">
        <v>67580421.429999992</v>
      </c>
      <c r="P617" s="112">
        <v>136317784.88999999</v>
      </c>
      <c r="Q617" s="109">
        <f t="shared" si="46"/>
        <v>0.49</v>
      </c>
      <c r="S617" s="109">
        <f t="shared" si="47"/>
        <v>76001364.799999997</v>
      </c>
      <c r="T617" s="109">
        <f t="shared" si="48"/>
        <v>36830266.379999995</v>
      </c>
      <c r="U617" s="109">
        <f t="shared" si="49"/>
        <v>112831631.17999999</v>
      </c>
    </row>
    <row r="618" spans="1:21" x14ac:dyDescent="0.6">
      <c r="A618" s="108">
        <f>COUNTA($B$4:B618)</f>
        <v>615</v>
      </c>
      <c r="B618" s="99" t="s">
        <v>687</v>
      </c>
      <c r="C618" s="99" t="s">
        <v>1577</v>
      </c>
      <c r="D618" s="110">
        <v>62509800.719999999</v>
      </c>
      <c r="E618" s="110">
        <v>12399316.18</v>
      </c>
      <c r="F618" s="110">
        <v>3315820.71</v>
      </c>
      <c r="G618" s="110">
        <v>14953</v>
      </c>
      <c r="H618" s="110">
        <v>8928231.6300000008</v>
      </c>
      <c r="I618" s="110">
        <v>26252227.370000001</v>
      </c>
      <c r="J618" s="110">
        <v>2718778.55</v>
      </c>
      <c r="K618" s="110">
        <v>898002.81</v>
      </c>
      <c r="L618" s="110">
        <v>0</v>
      </c>
      <c r="M618" s="110">
        <v>741625.28</v>
      </c>
      <c r="N618" s="110">
        <f t="shared" si="45"/>
        <v>741625.28</v>
      </c>
      <c r="O618" s="111">
        <v>82586978.900000006</v>
      </c>
      <c r="P618" s="112">
        <v>164650494.31999999</v>
      </c>
      <c r="Q618" s="109">
        <f t="shared" si="46"/>
        <v>0.5</v>
      </c>
      <c r="S618" s="109">
        <f t="shared" si="47"/>
        <v>87168122.239999995</v>
      </c>
      <c r="T618" s="109">
        <f t="shared" si="48"/>
        <v>30610634.010000002</v>
      </c>
      <c r="U618" s="109">
        <f t="shared" si="49"/>
        <v>117778756.25</v>
      </c>
    </row>
    <row r="619" spans="1:21" x14ac:dyDescent="0.6">
      <c r="A619" s="108">
        <f>COUNTA($B$4:B619)</f>
        <v>616</v>
      </c>
      <c r="B619" s="99" t="s">
        <v>688</v>
      </c>
      <c r="C619" s="99" t="s">
        <v>1578</v>
      </c>
      <c r="D619" s="110">
        <v>62426270.350000001</v>
      </c>
      <c r="E619" s="110">
        <v>9249919</v>
      </c>
      <c r="F619" s="110">
        <v>10561840</v>
      </c>
      <c r="G619" s="110">
        <v>298248</v>
      </c>
      <c r="H619" s="110">
        <v>6957065</v>
      </c>
      <c r="I619" s="110">
        <v>30180821.300000001</v>
      </c>
      <c r="J619" s="110">
        <v>2739073</v>
      </c>
      <c r="K619" s="110">
        <v>2937687.62</v>
      </c>
      <c r="L619" s="110">
        <v>234935.45</v>
      </c>
      <c r="M619" s="110">
        <v>2490935.1</v>
      </c>
      <c r="N619" s="110">
        <f t="shared" si="45"/>
        <v>2725870.5500000003</v>
      </c>
      <c r="O619" s="111">
        <v>65542554.63000001</v>
      </c>
      <c r="P619" s="112">
        <v>171486083.30000001</v>
      </c>
      <c r="Q619" s="109">
        <f t="shared" si="46"/>
        <v>0.38</v>
      </c>
      <c r="S619" s="109">
        <f t="shared" si="47"/>
        <v>89493342.349999994</v>
      </c>
      <c r="T619" s="109">
        <f t="shared" si="48"/>
        <v>38583452.470000006</v>
      </c>
      <c r="U619" s="109">
        <f t="shared" si="49"/>
        <v>128076794.81999999</v>
      </c>
    </row>
    <row r="620" spans="1:21" x14ac:dyDescent="0.6">
      <c r="A620" s="108">
        <f>COUNTA($B$4:B620)</f>
        <v>617</v>
      </c>
      <c r="B620" s="99" t="s">
        <v>689</v>
      </c>
      <c r="C620" s="99" t="s">
        <v>1579</v>
      </c>
      <c r="D620" s="110">
        <v>26722379.030000001</v>
      </c>
      <c r="E620" s="110">
        <v>5159847.82</v>
      </c>
      <c r="F620" s="110">
        <v>3630211.75</v>
      </c>
      <c r="G620" s="110">
        <v>167244</v>
      </c>
      <c r="H620" s="110">
        <v>1742881</v>
      </c>
      <c r="I620" s="110">
        <v>10650075.140000001</v>
      </c>
      <c r="J620" s="110">
        <v>1312476.8400000001</v>
      </c>
      <c r="K620" s="110">
        <v>1077821.1000000001</v>
      </c>
      <c r="L620" s="110">
        <v>7191</v>
      </c>
      <c r="M620" s="110">
        <v>500534</v>
      </c>
      <c r="N620" s="110">
        <f t="shared" si="45"/>
        <v>507725</v>
      </c>
      <c r="O620" s="111">
        <v>27585906.970000003</v>
      </c>
      <c r="P620" s="112">
        <v>79792352.760000005</v>
      </c>
      <c r="Q620" s="109">
        <f t="shared" si="46"/>
        <v>0.34</v>
      </c>
      <c r="S620" s="109">
        <f t="shared" si="47"/>
        <v>37422563.600000001</v>
      </c>
      <c r="T620" s="109">
        <f t="shared" si="48"/>
        <v>13548098.08</v>
      </c>
      <c r="U620" s="109">
        <f t="shared" si="49"/>
        <v>50970661.68</v>
      </c>
    </row>
    <row r="621" spans="1:21" x14ac:dyDescent="0.6">
      <c r="A621" s="108">
        <f>COUNTA($B$4:B621)</f>
        <v>618</v>
      </c>
      <c r="B621" s="99" t="s">
        <v>690</v>
      </c>
      <c r="C621" s="99" t="s">
        <v>1580</v>
      </c>
      <c r="D621" s="110">
        <v>94083508.069999993</v>
      </c>
      <c r="E621" s="110">
        <v>14383352.4</v>
      </c>
      <c r="F621" s="110">
        <v>11810041.300000001</v>
      </c>
      <c r="G621" s="110">
        <v>267884.09999999998</v>
      </c>
      <c r="H621" s="110">
        <v>7469421.5</v>
      </c>
      <c r="I621" s="110">
        <v>52458437.850000001</v>
      </c>
      <c r="J621" s="110">
        <v>3626733.4</v>
      </c>
      <c r="K621" s="110">
        <v>4762500.6900000004</v>
      </c>
      <c r="L621" s="110">
        <v>130916.1</v>
      </c>
      <c r="M621" s="110">
        <v>2533634.6</v>
      </c>
      <c r="N621" s="110">
        <f t="shared" si="45"/>
        <v>2664550.7000000002</v>
      </c>
      <c r="O621" s="111">
        <v>132878763.66999999</v>
      </c>
      <c r="P621" s="112">
        <v>252878613.88999999</v>
      </c>
      <c r="Q621" s="109">
        <f t="shared" si="46"/>
        <v>0.52</v>
      </c>
      <c r="S621" s="109">
        <f t="shared" si="47"/>
        <v>128014207.36999999</v>
      </c>
      <c r="T621" s="109">
        <f t="shared" si="48"/>
        <v>63512222.640000001</v>
      </c>
      <c r="U621" s="109">
        <f t="shared" si="49"/>
        <v>191526430.00999999</v>
      </c>
    </row>
    <row r="622" spans="1:21" x14ac:dyDescent="0.6">
      <c r="A622" s="108">
        <f>COUNTA($B$4:B622)</f>
        <v>619</v>
      </c>
      <c r="B622" s="99" t="s">
        <v>691</v>
      </c>
      <c r="C622" s="99" t="s">
        <v>1581</v>
      </c>
      <c r="D622" s="110">
        <v>185179363.13</v>
      </c>
      <c r="E622" s="110">
        <v>33321521.989999998</v>
      </c>
      <c r="F622" s="110">
        <v>41690886.289999999</v>
      </c>
      <c r="G622" s="110">
        <v>2614723</v>
      </c>
      <c r="H622" s="110">
        <v>52588482.359999999</v>
      </c>
      <c r="I622" s="110">
        <v>229411916.74000001</v>
      </c>
      <c r="J622" s="110">
        <v>25549495.329999998</v>
      </c>
      <c r="K622" s="110">
        <v>26883686.300000001</v>
      </c>
      <c r="L622" s="110">
        <v>2434084.25</v>
      </c>
      <c r="M622" s="110">
        <v>11842351.08</v>
      </c>
      <c r="N622" s="110">
        <f t="shared" si="45"/>
        <v>14276435.33</v>
      </c>
      <c r="O622" s="111">
        <v>249781537.25</v>
      </c>
      <c r="P622" s="112">
        <v>601879958.94000006</v>
      </c>
      <c r="Q622" s="109">
        <f t="shared" si="46"/>
        <v>0.41</v>
      </c>
      <c r="S622" s="109">
        <f t="shared" si="47"/>
        <v>315394976.76999998</v>
      </c>
      <c r="T622" s="109">
        <f t="shared" si="48"/>
        <v>296121533.69999999</v>
      </c>
      <c r="U622" s="109">
        <f t="shared" si="49"/>
        <v>611516510.47000003</v>
      </c>
    </row>
    <row r="623" spans="1:21" x14ac:dyDescent="0.6">
      <c r="A623" s="108">
        <f>COUNTA($B$4:B623)</f>
        <v>620</v>
      </c>
      <c r="B623" s="99" t="s">
        <v>692</v>
      </c>
      <c r="C623" s="99" t="s">
        <v>1582</v>
      </c>
      <c r="D623" s="110">
        <v>49322302.880000003</v>
      </c>
      <c r="E623" s="110">
        <v>3725640.55</v>
      </c>
      <c r="F623" s="110">
        <v>3487837.75</v>
      </c>
      <c r="G623" s="110">
        <v>105961.86</v>
      </c>
      <c r="H623" s="110">
        <v>3742817.75</v>
      </c>
      <c r="I623" s="110">
        <v>24729421.34</v>
      </c>
      <c r="J623" s="110">
        <v>1129348.01</v>
      </c>
      <c r="K623" s="110">
        <v>1003391.2</v>
      </c>
      <c r="L623" s="110">
        <v>110319.92</v>
      </c>
      <c r="M623" s="110">
        <v>710792</v>
      </c>
      <c r="N623" s="110">
        <f t="shared" si="45"/>
        <v>821111.92</v>
      </c>
      <c r="O623" s="111">
        <v>47266551.840000004</v>
      </c>
      <c r="P623" s="112">
        <v>104755025</v>
      </c>
      <c r="Q623" s="109">
        <f t="shared" si="46"/>
        <v>0.45</v>
      </c>
      <c r="S623" s="109">
        <f t="shared" si="47"/>
        <v>60384560.789999999</v>
      </c>
      <c r="T623" s="109">
        <f t="shared" si="48"/>
        <v>27683272.470000003</v>
      </c>
      <c r="U623" s="109">
        <f t="shared" si="49"/>
        <v>88067833.260000005</v>
      </c>
    </row>
    <row r="624" spans="1:21" x14ac:dyDescent="0.6">
      <c r="A624" s="108">
        <f>COUNTA($B$4:B624)</f>
        <v>621</v>
      </c>
      <c r="B624" s="99" t="s">
        <v>693</v>
      </c>
      <c r="C624" s="99" t="s">
        <v>1583</v>
      </c>
      <c r="D624" s="110">
        <v>32313407</v>
      </c>
      <c r="E624" s="110">
        <v>2833005</v>
      </c>
      <c r="F624" s="110">
        <v>771731</v>
      </c>
      <c r="G624" s="110">
        <v>1882</v>
      </c>
      <c r="H624" s="110">
        <v>841396</v>
      </c>
      <c r="I624" s="110">
        <v>8567367.5500000007</v>
      </c>
      <c r="J624" s="110">
        <v>421351</v>
      </c>
      <c r="K624" s="110">
        <v>341348</v>
      </c>
      <c r="L624" s="110">
        <v>0</v>
      </c>
      <c r="M624" s="110">
        <v>108390</v>
      </c>
      <c r="N624" s="110">
        <f t="shared" si="45"/>
        <v>108390</v>
      </c>
      <c r="O624" s="111">
        <v>39829400.279999994</v>
      </c>
      <c r="P624" s="112">
        <v>76487131.709999993</v>
      </c>
      <c r="Q624" s="109">
        <f t="shared" si="46"/>
        <v>0.52</v>
      </c>
      <c r="S624" s="109">
        <f t="shared" si="47"/>
        <v>36761421</v>
      </c>
      <c r="T624" s="109">
        <f t="shared" si="48"/>
        <v>9438456.5500000007</v>
      </c>
      <c r="U624" s="109">
        <f t="shared" si="49"/>
        <v>46199877.549999997</v>
      </c>
    </row>
    <row r="625" spans="1:21" x14ac:dyDescent="0.6">
      <c r="A625" s="108">
        <f>COUNTA($B$4:B625)</f>
        <v>622</v>
      </c>
      <c r="B625" s="99" t="s">
        <v>694</v>
      </c>
      <c r="C625" s="99" t="s">
        <v>1584</v>
      </c>
      <c r="D625" s="110">
        <v>18946159.93</v>
      </c>
      <c r="E625" s="110">
        <v>2476643.2799999998</v>
      </c>
      <c r="F625" s="110">
        <v>799261.28</v>
      </c>
      <c r="G625" s="110">
        <v>6945</v>
      </c>
      <c r="H625" s="110">
        <v>960730.6</v>
      </c>
      <c r="I625" s="110">
        <v>13778182.300000001</v>
      </c>
      <c r="J625" s="110">
        <v>1169154.8999999999</v>
      </c>
      <c r="K625" s="110">
        <v>651388.52</v>
      </c>
      <c r="L625" s="110">
        <v>0</v>
      </c>
      <c r="M625" s="110">
        <v>1391921.28</v>
      </c>
      <c r="N625" s="110">
        <f t="shared" si="45"/>
        <v>1391921.28</v>
      </c>
      <c r="O625" s="111">
        <v>31959044.390000001</v>
      </c>
      <c r="P625" s="112">
        <v>69689645.120000005</v>
      </c>
      <c r="Q625" s="109">
        <f t="shared" si="46"/>
        <v>0.45</v>
      </c>
      <c r="S625" s="109">
        <f t="shared" si="47"/>
        <v>23189740.090000004</v>
      </c>
      <c r="T625" s="109">
        <f t="shared" si="48"/>
        <v>16990647</v>
      </c>
      <c r="U625" s="109">
        <f t="shared" si="49"/>
        <v>40180387.090000004</v>
      </c>
    </row>
    <row r="626" spans="1:21" x14ac:dyDescent="0.6">
      <c r="A626" s="108">
        <f>COUNTA($B$4:B626)</f>
        <v>623</v>
      </c>
      <c r="B626" s="99" t="s">
        <v>695</v>
      </c>
      <c r="C626" s="99" t="s">
        <v>1585</v>
      </c>
      <c r="D626" s="110">
        <v>22381686</v>
      </c>
      <c r="E626" s="110">
        <v>3004842</v>
      </c>
      <c r="F626" s="110">
        <v>1493455</v>
      </c>
      <c r="G626" s="110">
        <v>413795</v>
      </c>
      <c r="H626" s="110">
        <v>2680502</v>
      </c>
      <c r="I626" s="110">
        <v>22491301.539999999</v>
      </c>
      <c r="J626" s="110">
        <v>981776</v>
      </c>
      <c r="K626" s="110">
        <v>611614.59</v>
      </c>
      <c r="L626" s="110">
        <v>97384</v>
      </c>
      <c r="M626" s="110">
        <v>1145647.3799999999</v>
      </c>
      <c r="N626" s="110">
        <f t="shared" si="45"/>
        <v>1243031.3799999999</v>
      </c>
      <c r="O626" s="111">
        <v>48918966.359999999</v>
      </c>
      <c r="P626" s="112">
        <v>94116137.569999993</v>
      </c>
      <c r="Q626" s="109">
        <f t="shared" si="46"/>
        <v>0.51</v>
      </c>
      <c r="S626" s="109">
        <f t="shared" si="47"/>
        <v>29974280</v>
      </c>
      <c r="T626" s="109">
        <f t="shared" si="48"/>
        <v>25327723.509999998</v>
      </c>
      <c r="U626" s="109">
        <f t="shared" si="49"/>
        <v>55302003.509999998</v>
      </c>
    </row>
    <row r="627" spans="1:21" x14ac:dyDescent="0.6">
      <c r="A627" s="108">
        <f>COUNTA($B$4:B627)</f>
        <v>624</v>
      </c>
      <c r="B627" s="99" t="s">
        <v>696</v>
      </c>
      <c r="C627" s="99" t="s">
        <v>1586</v>
      </c>
      <c r="D627" s="110">
        <v>31150775.760000002</v>
      </c>
      <c r="E627" s="110">
        <v>4013814</v>
      </c>
      <c r="F627" s="110">
        <v>722952</v>
      </c>
      <c r="G627" s="110">
        <v>1080</v>
      </c>
      <c r="H627" s="110">
        <v>994100.4</v>
      </c>
      <c r="I627" s="110">
        <v>10920331</v>
      </c>
      <c r="J627" s="110">
        <v>992136</v>
      </c>
      <c r="K627" s="110">
        <v>207064</v>
      </c>
      <c r="L627" s="110">
        <v>0</v>
      </c>
      <c r="M627" s="110">
        <v>370613</v>
      </c>
      <c r="N627" s="110">
        <f t="shared" si="45"/>
        <v>370613</v>
      </c>
      <c r="O627" s="111">
        <v>37138643.080000006</v>
      </c>
      <c r="P627" s="112">
        <v>71914650.570000008</v>
      </c>
      <c r="Q627" s="109">
        <f t="shared" si="46"/>
        <v>0.51</v>
      </c>
      <c r="S627" s="109">
        <f t="shared" si="47"/>
        <v>36882722.160000004</v>
      </c>
      <c r="T627" s="109">
        <f t="shared" si="48"/>
        <v>12490144</v>
      </c>
      <c r="U627" s="109">
        <f t="shared" si="49"/>
        <v>49372866.160000004</v>
      </c>
    </row>
    <row r="628" spans="1:21" x14ac:dyDescent="0.6">
      <c r="A628" s="108">
        <f>COUNTA($B$4:B628)</f>
        <v>625</v>
      </c>
      <c r="B628" s="99" t="s">
        <v>697</v>
      </c>
      <c r="C628" s="99" t="s">
        <v>1587</v>
      </c>
      <c r="D628" s="110">
        <v>25958263</v>
      </c>
      <c r="E628" s="110">
        <v>3436959.68</v>
      </c>
      <c r="F628" s="110">
        <v>939044</v>
      </c>
      <c r="G628" s="110">
        <v>5000</v>
      </c>
      <c r="H628" s="110">
        <v>750134</v>
      </c>
      <c r="I628" s="110">
        <v>11255745</v>
      </c>
      <c r="J628" s="110">
        <v>1098161.6200000001</v>
      </c>
      <c r="K628" s="110">
        <v>187441.23</v>
      </c>
      <c r="L628" s="110">
        <v>0</v>
      </c>
      <c r="M628" s="110">
        <v>1879650.75</v>
      </c>
      <c r="N628" s="110">
        <f t="shared" si="45"/>
        <v>1879650.75</v>
      </c>
      <c r="O628" s="111">
        <v>32556771.350000001</v>
      </c>
      <c r="P628" s="112">
        <v>67308239.079999998</v>
      </c>
      <c r="Q628" s="109">
        <f t="shared" si="46"/>
        <v>0.48</v>
      </c>
      <c r="S628" s="109">
        <f t="shared" si="47"/>
        <v>31089400.68</v>
      </c>
      <c r="T628" s="109">
        <f t="shared" si="48"/>
        <v>14420998.600000001</v>
      </c>
      <c r="U628" s="109">
        <f t="shared" si="49"/>
        <v>45510399.280000001</v>
      </c>
    </row>
    <row r="629" spans="1:21" x14ac:dyDescent="0.6">
      <c r="A629" s="108">
        <f>COUNTA($B$4:B629)</f>
        <v>626</v>
      </c>
      <c r="B629" s="99" t="s">
        <v>698</v>
      </c>
      <c r="C629" s="99" t="s">
        <v>2013</v>
      </c>
      <c r="D629" s="110">
        <v>5801672.25</v>
      </c>
      <c r="E629" s="110">
        <v>50692.25</v>
      </c>
      <c r="F629" s="110">
        <v>386542.55</v>
      </c>
      <c r="G629" s="110">
        <v>0</v>
      </c>
      <c r="H629" s="110">
        <v>363027</v>
      </c>
      <c r="I629" s="110">
        <v>0</v>
      </c>
      <c r="J629" s="110">
        <v>0</v>
      </c>
      <c r="K629" s="110">
        <v>0</v>
      </c>
      <c r="L629" s="110">
        <v>0</v>
      </c>
      <c r="M629" s="110">
        <v>0</v>
      </c>
      <c r="N629" s="110">
        <f t="shared" si="45"/>
        <v>0</v>
      </c>
      <c r="O629" s="111">
        <v>37223292.82</v>
      </c>
      <c r="P629" s="112">
        <v>44206077.140000001</v>
      </c>
      <c r="Q629" s="109">
        <f t="shared" si="46"/>
        <v>0.84</v>
      </c>
      <c r="S629" s="109">
        <f t="shared" si="47"/>
        <v>6601934.0499999998</v>
      </c>
      <c r="T629" s="109">
        <f t="shared" si="48"/>
        <v>0</v>
      </c>
      <c r="U629" s="109">
        <f t="shared" si="49"/>
        <v>6601934.0499999998</v>
      </c>
    </row>
    <row r="630" spans="1:21" x14ac:dyDescent="0.6">
      <c r="A630" s="108">
        <f>COUNTA($B$4:B630)</f>
        <v>627</v>
      </c>
      <c r="B630" s="99" t="s">
        <v>699</v>
      </c>
      <c r="C630" s="99" t="s">
        <v>2014</v>
      </c>
      <c r="D630" s="110">
        <v>703896.95</v>
      </c>
      <c r="E630" s="110">
        <v>0</v>
      </c>
      <c r="F630" s="110">
        <v>811271.93</v>
      </c>
      <c r="G630" s="110">
        <v>0</v>
      </c>
      <c r="H630" s="110">
        <v>366620</v>
      </c>
      <c r="I630" s="110">
        <v>0</v>
      </c>
      <c r="J630" s="110">
        <v>0</v>
      </c>
      <c r="K630" s="110">
        <v>0</v>
      </c>
      <c r="L630" s="110">
        <v>0</v>
      </c>
      <c r="M630" s="110">
        <v>0</v>
      </c>
      <c r="N630" s="110">
        <f t="shared" si="45"/>
        <v>0</v>
      </c>
      <c r="O630" s="111">
        <v>23255378.579999998</v>
      </c>
      <c r="P630" s="112">
        <v>24433270.509999998</v>
      </c>
      <c r="Q630" s="109">
        <f t="shared" si="46"/>
        <v>0.95</v>
      </c>
      <c r="S630" s="109">
        <f t="shared" si="47"/>
        <v>1881788.88</v>
      </c>
      <c r="T630" s="109">
        <f t="shared" si="48"/>
        <v>0</v>
      </c>
      <c r="U630" s="109">
        <f t="shared" si="49"/>
        <v>1881788.88</v>
      </c>
    </row>
    <row r="631" spans="1:21" x14ac:dyDescent="0.6">
      <c r="A631" s="108">
        <f>COUNTA($B$4:B631)</f>
        <v>628</v>
      </c>
      <c r="B631" s="99" t="s">
        <v>700</v>
      </c>
      <c r="C631" s="99" t="s">
        <v>1588</v>
      </c>
      <c r="D631" s="110">
        <v>36690546</v>
      </c>
      <c r="E631" s="110">
        <v>3676914.75</v>
      </c>
      <c r="F631" s="110">
        <v>1523452</v>
      </c>
      <c r="G631" s="110">
        <v>30503</v>
      </c>
      <c r="H631" s="110">
        <v>1103716.5</v>
      </c>
      <c r="I631" s="110">
        <v>10105719.25</v>
      </c>
      <c r="J631" s="110">
        <v>782769.75</v>
      </c>
      <c r="K631" s="110">
        <v>382019</v>
      </c>
      <c r="L631" s="110">
        <v>6218</v>
      </c>
      <c r="M631" s="110">
        <v>814858.5</v>
      </c>
      <c r="N631" s="110">
        <f t="shared" si="45"/>
        <v>821076.5</v>
      </c>
      <c r="O631" s="111">
        <v>39875033.759999998</v>
      </c>
      <c r="P631" s="112">
        <v>73340412.430000007</v>
      </c>
      <c r="Q631" s="109">
        <f t="shared" si="46"/>
        <v>0.54</v>
      </c>
      <c r="S631" s="109">
        <f t="shared" si="47"/>
        <v>43025132.25</v>
      </c>
      <c r="T631" s="109">
        <f t="shared" si="48"/>
        <v>12091584.5</v>
      </c>
      <c r="U631" s="109">
        <f t="shared" si="49"/>
        <v>55116716.75</v>
      </c>
    </row>
    <row r="632" spans="1:21" x14ac:dyDescent="0.6">
      <c r="A632" s="108">
        <f>COUNTA($B$4:B632)</f>
        <v>629</v>
      </c>
      <c r="B632" s="99" t="s">
        <v>701</v>
      </c>
      <c r="C632" s="99" t="s">
        <v>1589</v>
      </c>
      <c r="D632" s="110">
        <v>77119829</v>
      </c>
      <c r="E632" s="110">
        <v>32337885.25</v>
      </c>
      <c r="F632" s="110">
        <v>27108984.079999998</v>
      </c>
      <c r="G632" s="110">
        <v>356551</v>
      </c>
      <c r="H632" s="110">
        <v>15962799.949999999</v>
      </c>
      <c r="I632" s="110">
        <v>261942401.21000001</v>
      </c>
      <c r="J632" s="110">
        <v>28377676.469999999</v>
      </c>
      <c r="K632" s="110">
        <v>23556009.120000001</v>
      </c>
      <c r="L632" s="110">
        <v>820880.8</v>
      </c>
      <c r="M632" s="110">
        <v>26797963.030000001</v>
      </c>
      <c r="N632" s="110">
        <f t="shared" si="45"/>
        <v>27618843.830000002</v>
      </c>
      <c r="O632" s="111">
        <v>231299785.49000004</v>
      </c>
      <c r="P632" s="112">
        <v>499711246.76999998</v>
      </c>
      <c r="Q632" s="109">
        <f t="shared" si="46"/>
        <v>0.46</v>
      </c>
      <c r="S632" s="109">
        <f t="shared" si="47"/>
        <v>152886049.27999997</v>
      </c>
      <c r="T632" s="109">
        <f t="shared" si="48"/>
        <v>341494930.63</v>
      </c>
      <c r="U632" s="109">
        <f t="shared" si="49"/>
        <v>494380979.90999997</v>
      </c>
    </row>
    <row r="633" spans="1:21" x14ac:dyDescent="0.6">
      <c r="A633" s="108">
        <f>COUNTA($B$4:B633)</f>
        <v>630</v>
      </c>
      <c r="B633" s="99" t="s">
        <v>702</v>
      </c>
      <c r="C633" s="99" t="s">
        <v>1590</v>
      </c>
      <c r="D633" s="110">
        <v>22106749.25</v>
      </c>
      <c r="E633" s="110">
        <v>3704549</v>
      </c>
      <c r="F633" s="110">
        <v>2202512</v>
      </c>
      <c r="G633" s="110">
        <v>25903</v>
      </c>
      <c r="H633" s="110">
        <v>2277434.75</v>
      </c>
      <c r="I633" s="110">
        <v>8156199.4000000004</v>
      </c>
      <c r="J633" s="110">
        <v>1077108.75</v>
      </c>
      <c r="K633" s="110">
        <v>1498346.8</v>
      </c>
      <c r="L633" s="110">
        <v>4451.45</v>
      </c>
      <c r="M633" s="110">
        <v>688248.49</v>
      </c>
      <c r="N633" s="110">
        <f t="shared" si="45"/>
        <v>692699.94</v>
      </c>
      <c r="O633" s="111">
        <v>34384395.369999997</v>
      </c>
      <c r="P633" s="112">
        <v>66070978.169999994</v>
      </c>
      <c r="Q633" s="109">
        <f t="shared" si="46"/>
        <v>0.52</v>
      </c>
      <c r="S633" s="109">
        <f t="shared" si="47"/>
        <v>30317148</v>
      </c>
      <c r="T633" s="109">
        <f t="shared" si="48"/>
        <v>11424354.890000001</v>
      </c>
      <c r="U633" s="109">
        <f t="shared" si="49"/>
        <v>41741502.890000001</v>
      </c>
    </row>
    <row r="634" spans="1:21" x14ac:dyDescent="0.6">
      <c r="A634" s="108">
        <f>COUNTA($B$4:B634)</f>
        <v>631</v>
      </c>
      <c r="B634" s="99" t="s">
        <v>703</v>
      </c>
      <c r="C634" s="99" t="s">
        <v>1591</v>
      </c>
      <c r="D634" s="110">
        <v>19541808.609999999</v>
      </c>
      <c r="E634" s="110">
        <v>2671390.15</v>
      </c>
      <c r="F634" s="110">
        <v>620789</v>
      </c>
      <c r="G634" s="110">
        <v>7750</v>
      </c>
      <c r="H634" s="110">
        <v>846791.35</v>
      </c>
      <c r="I634" s="110">
        <v>6683154</v>
      </c>
      <c r="J634" s="110">
        <v>582393.52</v>
      </c>
      <c r="K634" s="110">
        <v>144439.34</v>
      </c>
      <c r="L634" s="110">
        <v>0</v>
      </c>
      <c r="M634" s="110">
        <v>256824</v>
      </c>
      <c r="N634" s="110">
        <f t="shared" si="45"/>
        <v>256824</v>
      </c>
      <c r="O634" s="111">
        <v>31405253.09</v>
      </c>
      <c r="P634" s="112">
        <v>50710529.129999995</v>
      </c>
      <c r="Q634" s="109">
        <f t="shared" si="46"/>
        <v>0.61</v>
      </c>
      <c r="S634" s="109">
        <f t="shared" si="47"/>
        <v>23688529.109999999</v>
      </c>
      <c r="T634" s="109">
        <f t="shared" si="48"/>
        <v>7666810.8599999994</v>
      </c>
      <c r="U634" s="109">
        <f t="shared" si="49"/>
        <v>31355339.969999999</v>
      </c>
    </row>
    <row r="635" spans="1:21" x14ac:dyDescent="0.6">
      <c r="A635" s="108">
        <f>COUNTA($B$4:B635)</f>
        <v>632</v>
      </c>
      <c r="B635" s="99" t="s">
        <v>704</v>
      </c>
      <c r="C635" s="99" t="s">
        <v>1592</v>
      </c>
      <c r="D635" s="110">
        <v>15873108.18</v>
      </c>
      <c r="E635" s="110">
        <v>2233882.2200000002</v>
      </c>
      <c r="F635" s="110">
        <v>589253.18999999994</v>
      </c>
      <c r="G635" s="110">
        <v>3496</v>
      </c>
      <c r="H635" s="110">
        <v>1011671.34</v>
      </c>
      <c r="I635" s="110">
        <v>5079890</v>
      </c>
      <c r="J635" s="110">
        <v>518207.79</v>
      </c>
      <c r="K635" s="110">
        <v>286781.3</v>
      </c>
      <c r="L635" s="110">
        <v>6024.47</v>
      </c>
      <c r="M635" s="110">
        <v>1399976.47</v>
      </c>
      <c r="N635" s="110">
        <f t="shared" si="45"/>
        <v>1406000.94</v>
      </c>
      <c r="O635" s="111">
        <v>24083041.52</v>
      </c>
      <c r="P635" s="112">
        <v>44465381.200000003</v>
      </c>
      <c r="Q635" s="109">
        <f t="shared" si="46"/>
        <v>0.54</v>
      </c>
      <c r="S635" s="109">
        <f t="shared" si="47"/>
        <v>19711410.93</v>
      </c>
      <c r="T635" s="109">
        <f t="shared" si="48"/>
        <v>7290880.0299999993</v>
      </c>
      <c r="U635" s="109">
        <f t="shared" si="49"/>
        <v>27002290.960000001</v>
      </c>
    </row>
    <row r="636" spans="1:21" x14ac:dyDescent="0.6">
      <c r="A636" s="108">
        <f>COUNTA($B$4:B636)</f>
        <v>633</v>
      </c>
      <c r="B636" s="99" t="s">
        <v>705</v>
      </c>
      <c r="C636" s="99" t="s">
        <v>1593</v>
      </c>
      <c r="D636" s="110">
        <v>15685103.35</v>
      </c>
      <c r="E636" s="110">
        <v>1621759.32</v>
      </c>
      <c r="F636" s="110">
        <v>452532.25</v>
      </c>
      <c r="G636" s="110">
        <v>36119.5</v>
      </c>
      <c r="H636" s="110">
        <v>699693.75</v>
      </c>
      <c r="I636" s="110">
        <v>8126833.25</v>
      </c>
      <c r="J636" s="110">
        <v>539051.55000000005</v>
      </c>
      <c r="K636" s="110">
        <v>194589.25</v>
      </c>
      <c r="L636" s="110">
        <v>2939</v>
      </c>
      <c r="M636" s="110">
        <v>309120</v>
      </c>
      <c r="N636" s="110">
        <f t="shared" si="45"/>
        <v>312059</v>
      </c>
      <c r="O636" s="111">
        <v>29815278.950000003</v>
      </c>
      <c r="P636" s="112">
        <v>45854130.310000002</v>
      </c>
      <c r="Q636" s="109">
        <f t="shared" si="46"/>
        <v>0.65</v>
      </c>
      <c r="S636" s="109">
        <f t="shared" si="47"/>
        <v>18495208.169999998</v>
      </c>
      <c r="T636" s="109">
        <f t="shared" si="48"/>
        <v>9172533.0500000007</v>
      </c>
      <c r="U636" s="109">
        <f t="shared" si="49"/>
        <v>27667741.219999999</v>
      </c>
    </row>
    <row r="637" spans="1:21" x14ac:dyDescent="0.6">
      <c r="A637" s="108">
        <f>COUNTA($B$4:B637)</f>
        <v>634</v>
      </c>
      <c r="B637" s="99" t="s">
        <v>706</v>
      </c>
      <c r="C637" s="99" t="s">
        <v>1594</v>
      </c>
      <c r="D637" s="110">
        <v>791737361.45000005</v>
      </c>
      <c r="E637" s="110">
        <v>255758510.30000001</v>
      </c>
      <c r="F637" s="110">
        <v>82221710.060000002</v>
      </c>
      <c r="G637" s="110">
        <v>1469864.59</v>
      </c>
      <c r="H637" s="110">
        <v>39722749.490000002</v>
      </c>
      <c r="I637" s="110">
        <v>1315872335.25</v>
      </c>
      <c r="J637" s="110">
        <v>271100916.67000002</v>
      </c>
      <c r="K637" s="110">
        <v>92799600.659999996</v>
      </c>
      <c r="L637" s="110">
        <v>808418</v>
      </c>
      <c r="M637" s="110">
        <v>109908775.84</v>
      </c>
      <c r="N637" s="110">
        <f t="shared" si="45"/>
        <v>110717193.84</v>
      </c>
      <c r="O637" s="111">
        <v>975069230.69000006</v>
      </c>
      <c r="P637" s="112">
        <v>2296844850.9000001</v>
      </c>
      <c r="Q637" s="109">
        <f t="shared" si="46"/>
        <v>0.42</v>
      </c>
      <c r="S637" s="109">
        <f t="shared" si="47"/>
        <v>1170910195.8899999</v>
      </c>
      <c r="T637" s="109">
        <f t="shared" si="48"/>
        <v>1790490046.4200001</v>
      </c>
      <c r="U637" s="109">
        <f t="shared" si="49"/>
        <v>2961400242.3099999</v>
      </c>
    </row>
    <row r="638" spans="1:21" x14ac:dyDescent="0.6">
      <c r="A638" s="108">
        <f>COUNTA($B$4:B638)</f>
        <v>635</v>
      </c>
      <c r="B638" s="99" t="s">
        <v>707</v>
      </c>
      <c r="C638" s="99" t="s">
        <v>1595</v>
      </c>
      <c r="D638" s="110">
        <v>48904635.25</v>
      </c>
      <c r="E638" s="110">
        <v>6397239.7800000003</v>
      </c>
      <c r="F638" s="110">
        <v>2403118</v>
      </c>
      <c r="G638" s="110">
        <v>7973</v>
      </c>
      <c r="H638" s="110">
        <v>1808576.31</v>
      </c>
      <c r="I638" s="110">
        <v>34367117.869999997</v>
      </c>
      <c r="J638" s="110">
        <v>3683996.85</v>
      </c>
      <c r="K638" s="110">
        <v>1044644</v>
      </c>
      <c r="L638" s="110">
        <v>13764</v>
      </c>
      <c r="M638" s="110">
        <v>1025991</v>
      </c>
      <c r="N638" s="110">
        <f t="shared" si="45"/>
        <v>1039755</v>
      </c>
      <c r="O638" s="111">
        <v>111312157.77000001</v>
      </c>
      <c r="P638" s="112">
        <v>180477500.94</v>
      </c>
      <c r="Q638" s="109">
        <f t="shared" si="46"/>
        <v>0.61</v>
      </c>
      <c r="S638" s="109">
        <f t="shared" si="47"/>
        <v>59521542.340000004</v>
      </c>
      <c r="T638" s="109">
        <f t="shared" si="48"/>
        <v>40135513.719999999</v>
      </c>
      <c r="U638" s="109">
        <f t="shared" si="49"/>
        <v>99657056.060000002</v>
      </c>
    </row>
    <row r="639" spans="1:21" x14ac:dyDescent="0.6">
      <c r="A639" s="108">
        <f>COUNTA($B$4:B639)</f>
        <v>636</v>
      </c>
      <c r="B639" s="99" t="s">
        <v>708</v>
      </c>
      <c r="C639" s="99" t="s">
        <v>1596</v>
      </c>
      <c r="D639" s="110">
        <v>63049441</v>
      </c>
      <c r="E639" s="110">
        <v>6301434.4699999997</v>
      </c>
      <c r="F639" s="110">
        <v>1765091.75</v>
      </c>
      <c r="G639" s="110">
        <v>58488.25</v>
      </c>
      <c r="H639" s="110">
        <v>2821458.25</v>
      </c>
      <c r="I639" s="110">
        <v>26928288</v>
      </c>
      <c r="J639" s="110">
        <v>2105400.1800000002</v>
      </c>
      <c r="K639" s="110">
        <v>508515.75</v>
      </c>
      <c r="L639" s="110">
        <v>8399.5</v>
      </c>
      <c r="M639" s="110">
        <v>2036192.5</v>
      </c>
      <c r="N639" s="110">
        <f t="shared" si="45"/>
        <v>2044592</v>
      </c>
      <c r="O639" s="111">
        <v>146472230.92000002</v>
      </c>
      <c r="P639" s="112">
        <v>215230626.87</v>
      </c>
      <c r="Q639" s="109">
        <f t="shared" si="46"/>
        <v>0.68</v>
      </c>
      <c r="S639" s="109">
        <f t="shared" si="47"/>
        <v>73995913.719999999</v>
      </c>
      <c r="T639" s="109">
        <f t="shared" si="48"/>
        <v>31586795.93</v>
      </c>
      <c r="U639" s="109">
        <f t="shared" si="49"/>
        <v>105582709.65000001</v>
      </c>
    </row>
    <row r="640" spans="1:21" x14ac:dyDescent="0.6">
      <c r="A640" s="108">
        <f>COUNTA($B$4:B640)</f>
        <v>637</v>
      </c>
      <c r="B640" s="99" t="s">
        <v>709</v>
      </c>
      <c r="C640" s="99" t="s">
        <v>1597</v>
      </c>
      <c r="D640" s="110">
        <v>159514719.25</v>
      </c>
      <c r="E640" s="110">
        <v>59627950.770000003</v>
      </c>
      <c r="F640" s="110">
        <v>21529282.719999999</v>
      </c>
      <c r="G640" s="110">
        <v>54424.5</v>
      </c>
      <c r="H640" s="110">
        <v>7912694.5</v>
      </c>
      <c r="I640" s="110">
        <v>255743194.66999999</v>
      </c>
      <c r="J640" s="110">
        <v>52162509.899999999</v>
      </c>
      <c r="K640" s="110">
        <v>17323259.699999999</v>
      </c>
      <c r="L640" s="110">
        <v>148049.34</v>
      </c>
      <c r="M640" s="110">
        <v>27055223</v>
      </c>
      <c r="N640" s="110">
        <f t="shared" si="45"/>
        <v>27203272.34</v>
      </c>
      <c r="O640" s="111">
        <v>262884933.68999997</v>
      </c>
      <c r="P640" s="112">
        <v>650562759.82999992</v>
      </c>
      <c r="Q640" s="109">
        <f t="shared" si="46"/>
        <v>0.4</v>
      </c>
      <c r="S640" s="109">
        <f t="shared" si="47"/>
        <v>248639071.74000001</v>
      </c>
      <c r="T640" s="109">
        <f t="shared" si="48"/>
        <v>352432236.60999995</v>
      </c>
      <c r="U640" s="109">
        <f t="shared" si="49"/>
        <v>601071308.3499999</v>
      </c>
    </row>
    <row r="641" spans="1:21" x14ac:dyDescent="0.6">
      <c r="A641" s="108">
        <f>COUNTA($B$4:B641)</f>
        <v>638</v>
      </c>
      <c r="B641" s="99" t="s">
        <v>710</v>
      </c>
      <c r="C641" s="99" t="s">
        <v>1598</v>
      </c>
      <c r="D641" s="110">
        <v>76064521.049999997</v>
      </c>
      <c r="E641" s="110">
        <v>8856810.6999999993</v>
      </c>
      <c r="F641" s="110">
        <v>3101608.5</v>
      </c>
      <c r="G641" s="110">
        <v>4327.3</v>
      </c>
      <c r="H641" s="110">
        <v>3264869.75</v>
      </c>
      <c r="I641" s="110">
        <v>28814085.5</v>
      </c>
      <c r="J641" s="110">
        <v>3109413.37</v>
      </c>
      <c r="K641" s="110">
        <v>1059538.45</v>
      </c>
      <c r="L641" s="110">
        <v>0</v>
      </c>
      <c r="M641" s="110">
        <v>2016294.75</v>
      </c>
      <c r="N641" s="110">
        <f t="shared" si="45"/>
        <v>2016294.75</v>
      </c>
      <c r="O641" s="111">
        <v>96712365.890000001</v>
      </c>
      <c r="P641" s="112">
        <v>164883183.88</v>
      </c>
      <c r="Q641" s="109">
        <f t="shared" si="46"/>
        <v>0.57999999999999996</v>
      </c>
      <c r="S641" s="109">
        <f t="shared" si="47"/>
        <v>91292137.299999997</v>
      </c>
      <c r="T641" s="109">
        <f t="shared" si="48"/>
        <v>34999332.07</v>
      </c>
      <c r="U641" s="109">
        <f t="shared" si="49"/>
        <v>126291469.37</v>
      </c>
    </row>
    <row r="642" spans="1:21" x14ac:dyDescent="0.6">
      <c r="A642" s="108">
        <f>COUNTA($B$4:B642)</f>
        <v>639</v>
      </c>
      <c r="B642" s="99" t="s">
        <v>711</v>
      </c>
      <c r="C642" s="99" t="s">
        <v>1599</v>
      </c>
      <c r="D642" s="110">
        <v>63526541.5</v>
      </c>
      <c r="E642" s="110">
        <v>7690997.25</v>
      </c>
      <c r="F642" s="110">
        <v>1720820.45</v>
      </c>
      <c r="G642" s="110">
        <v>32015</v>
      </c>
      <c r="H642" s="110">
        <v>2072613</v>
      </c>
      <c r="I642" s="110">
        <v>38573958</v>
      </c>
      <c r="J642" s="110">
        <v>3785745</v>
      </c>
      <c r="K642" s="110">
        <v>1053202.27</v>
      </c>
      <c r="L642" s="110">
        <v>0</v>
      </c>
      <c r="M642" s="110">
        <v>3189307</v>
      </c>
      <c r="N642" s="110">
        <f t="shared" si="45"/>
        <v>3189307</v>
      </c>
      <c r="O642" s="111">
        <v>97626144.829999998</v>
      </c>
      <c r="P642" s="112">
        <v>170215912.36000001</v>
      </c>
      <c r="Q642" s="109">
        <f t="shared" si="46"/>
        <v>0.56999999999999995</v>
      </c>
      <c r="S642" s="109">
        <f t="shared" si="47"/>
        <v>75042987.200000003</v>
      </c>
      <c r="T642" s="109">
        <f t="shared" si="48"/>
        <v>46602212.270000003</v>
      </c>
      <c r="U642" s="109">
        <f t="shared" si="49"/>
        <v>121645199.47</v>
      </c>
    </row>
    <row r="643" spans="1:21" x14ac:dyDescent="0.6">
      <c r="A643" s="108">
        <f>COUNTA($B$4:B643)</f>
        <v>640</v>
      </c>
      <c r="B643" s="99" t="s">
        <v>712</v>
      </c>
      <c r="C643" s="99" t="s">
        <v>1600</v>
      </c>
      <c r="D643" s="110">
        <v>92632582.590000004</v>
      </c>
      <c r="E643" s="110">
        <v>21942918.280000001</v>
      </c>
      <c r="F643" s="110">
        <v>6561901.0700000003</v>
      </c>
      <c r="G643" s="110">
        <v>42422.080000000002</v>
      </c>
      <c r="H643" s="110">
        <v>4040228.91</v>
      </c>
      <c r="I643" s="110">
        <v>63593347.710000001</v>
      </c>
      <c r="J643" s="110">
        <v>9915631.4499999993</v>
      </c>
      <c r="K643" s="110">
        <v>3865130.69</v>
      </c>
      <c r="L643" s="110">
        <v>113627.55</v>
      </c>
      <c r="M643" s="110">
        <v>7514112.0199999996</v>
      </c>
      <c r="N643" s="110">
        <f t="shared" si="45"/>
        <v>7627739.5699999994</v>
      </c>
      <c r="O643" s="111">
        <v>176407374.5</v>
      </c>
      <c r="P643" s="112">
        <v>308139665.65999997</v>
      </c>
      <c r="Q643" s="109">
        <f t="shared" si="46"/>
        <v>0.56999999999999995</v>
      </c>
      <c r="S643" s="109">
        <f t="shared" si="47"/>
        <v>125220052.92999999</v>
      </c>
      <c r="T643" s="109">
        <f t="shared" si="48"/>
        <v>85001849.419999987</v>
      </c>
      <c r="U643" s="109">
        <f t="shared" si="49"/>
        <v>210221902.34999996</v>
      </c>
    </row>
    <row r="644" spans="1:21" x14ac:dyDescent="0.6">
      <c r="A644" s="108">
        <f>COUNTA($B$4:B644)</f>
        <v>641</v>
      </c>
      <c r="B644" s="99" t="s">
        <v>713</v>
      </c>
      <c r="C644" s="99" t="s">
        <v>1601</v>
      </c>
      <c r="D644" s="110">
        <v>43541454.799999997</v>
      </c>
      <c r="E644" s="110">
        <v>7546489.75</v>
      </c>
      <c r="F644" s="110">
        <v>1935865.35</v>
      </c>
      <c r="G644" s="110">
        <v>12605</v>
      </c>
      <c r="H644" s="110">
        <v>2179116.25</v>
      </c>
      <c r="I644" s="110">
        <v>25582385.469999999</v>
      </c>
      <c r="J644" s="110">
        <v>4344686.16</v>
      </c>
      <c r="K644" s="110">
        <v>931285.55</v>
      </c>
      <c r="L644" s="110">
        <v>16656.5</v>
      </c>
      <c r="M644" s="110">
        <v>1907969.75</v>
      </c>
      <c r="N644" s="110">
        <f t="shared" si="45"/>
        <v>1924626.25</v>
      </c>
      <c r="O644" s="111">
        <v>109839251.17999999</v>
      </c>
      <c r="P644" s="112">
        <v>168416977.22</v>
      </c>
      <c r="Q644" s="109">
        <f t="shared" si="46"/>
        <v>0.65</v>
      </c>
      <c r="S644" s="109">
        <f t="shared" si="47"/>
        <v>55215531.149999999</v>
      </c>
      <c r="T644" s="109">
        <f t="shared" si="48"/>
        <v>32782983.43</v>
      </c>
      <c r="U644" s="109">
        <f t="shared" si="49"/>
        <v>87998514.579999998</v>
      </c>
    </row>
    <row r="645" spans="1:21" x14ac:dyDescent="0.6">
      <c r="A645" s="108">
        <f>COUNTA($B$4:B645)</f>
        <v>642</v>
      </c>
      <c r="B645" s="99" t="s">
        <v>714</v>
      </c>
      <c r="C645" s="99" t="s">
        <v>1602</v>
      </c>
      <c r="D645" s="110">
        <v>41764544</v>
      </c>
      <c r="E645" s="110">
        <v>9623904</v>
      </c>
      <c r="F645" s="110">
        <v>1048236.62</v>
      </c>
      <c r="G645" s="110">
        <v>11732</v>
      </c>
      <c r="H645" s="110">
        <v>2615997</v>
      </c>
      <c r="I645" s="110">
        <v>23189124</v>
      </c>
      <c r="J645" s="110">
        <v>4785025</v>
      </c>
      <c r="K645" s="110">
        <v>696239.12</v>
      </c>
      <c r="L645" s="110">
        <v>9158</v>
      </c>
      <c r="M645" s="110">
        <v>1507628</v>
      </c>
      <c r="N645" s="110">
        <f t="shared" ref="N645:N708" si="50">SUM(L645:M645)</f>
        <v>1516786</v>
      </c>
      <c r="O645" s="111">
        <v>66661578.880000003</v>
      </c>
      <c r="P645" s="112">
        <v>134219877.14000002</v>
      </c>
      <c r="Q645" s="109">
        <f t="shared" ref="Q645:Q708" si="51">TRUNC(O645/P645,2)</f>
        <v>0.49</v>
      </c>
      <c r="S645" s="109">
        <f t="shared" ref="S645:S708" si="52">SUM(D645:H645)</f>
        <v>55064413.619999997</v>
      </c>
      <c r="T645" s="109">
        <f t="shared" ref="T645:T708" si="53">SUM(I645:M645)</f>
        <v>30187174.120000001</v>
      </c>
      <c r="U645" s="109">
        <f t="shared" ref="U645:U708" si="54">SUM(S645:T645)</f>
        <v>85251587.739999995</v>
      </c>
    </row>
    <row r="646" spans="1:21" x14ac:dyDescent="0.6">
      <c r="A646" s="108">
        <f>COUNTA($B$4:B646)</f>
        <v>643</v>
      </c>
      <c r="B646" s="99" t="s">
        <v>715</v>
      </c>
      <c r="C646" s="99" t="s">
        <v>1603</v>
      </c>
      <c r="D646" s="110">
        <v>81448911.140000001</v>
      </c>
      <c r="E646" s="110">
        <v>26243971.440000001</v>
      </c>
      <c r="F646" s="110">
        <v>4726019.7</v>
      </c>
      <c r="G646" s="110">
        <v>56431.94</v>
      </c>
      <c r="H646" s="110">
        <v>4449759.4800000004</v>
      </c>
      <c r="I646" s="110">
        <v>62778931.25</v>
      </c>
      <c r="J646" s="110">
        <v>12377084.359999999</v>
      </c>
      <c r="K646" s="110">
        <v>2877870.18</v>
      </c>
      <c r="L646" s="110">
        <v>146105.31</v>
      </c>
      <c r="M646" s="110">
        <v>7176700.5</v>
      </c>
      <c r="N646" s="110">
        <f t="shared" si="50"/>
        <v>7322805.8099999996</v>
      </c>
      <c r="O646" s="111">
        <v>168523774.36999997</v>
      </c>
      <c r="P646" s="112">
        <v>308627503.71000004</v>
      </c>
      <c r="Q646" s="109">
        <f t="shared" si="51"/>
        <v>0.54</v>
      </c>
      <c r="S646" s="109">
        <f t="shared" si="52"/>
        <v>116925093.7</v>
      </c>
      <c r="T646" s="109">
        <f t="shared" si="53"/>
        <v>85356691.600000009</v>
      </c>
      <c r="U646" s="109">
        <f t="shared" si="54"/>
        <v>202281785.30000001</v>
      </c>
    </row>
    <row r="647" spans="1:21" x14ac:dyDescent="0.6">
      <c r="A647" s="108">
        <f>COUNTA($B$4:B647)</f>
        <v>644</v>
      </c>
      <c r="B647" s="99" t="s">
        <v>716</v>
      </c>
      <c r="C647" s="99" t="s">
        <v>1604</v>
      </c>
      <c r="D647" s="110">
        <v>69672759.049999997</v>
      </c>
      <c r="E647" s="110">
        <v>20173577</v>
      </c>
      <c r="F647" s="110">
        <v>5191133.95</v>
      </c>
      <c r="G647" s="110">
        <v>27044</v>
      </c>
      <c r="H647" s="110">
        <v>3643465.15</v>
      </c>
      <c r="I647" s="110">
        <v>78238375.319999993</v>
      </c>
      <c r="J647" s="110">
        <v>9146317.6400000006</v>
      </c>
      <c r="K647" s="110">
        <v>3547535.15</v>
      </c>
      <c r="L647" s="110">
        <v>11014</v>
      </c>
      <c r="M647" s="110">
        <v>2875552.75</v>
      </c>
      <c r="N647" s="110">
        <f t="shared" si="50"/>
        <v>2886566.75</v>
      </c>
      <c r="O647" s="111">
        <v>177373302.23000002</v>
      </c>
      <c r="P647" s="112">
        <v>277386662.50999999</v>
      </c>
      <c r="Q647" s="109">
        <f t="shared" si="51"/>
        <v>0.63</v>
      </c>
      <c r="S647" s="109">
        <f t="shared" si="52"/>
        <v>98707979.150000006</v>
      </c>
      <c r="T647" s="109">
        <f t="shared" si="53"/>
        <v>93818794.859999999</v>
      </c>
      <c r="U647" s="109">
        <f t="shared" si="54"/>
        <v>192526774.00999999</v>
      </c>
    </row>
    <row r="648" spans="1:21" x14ac:dyDescent="0.6">
      <c r="A648" s="108">
        <f>COUNTA($B$4:B648)</f>
        <v>645</v>
      </c>
      <c r="B648" s="99" t="s">
        <v>717</v>
      </c>
      <c r="C648" s="99" t="s">
        <v>1605</v>
      </c>
      <c r="D648" s="110">
        <v>27471102.829999998</v>
      </c>
      <c r="E648" s="110">
        <v>3651332.38</v>
      </c>
      <c r="F648" s="110">
        <v>808317</v>
      </c>
      <c r="G648" s="110">
        <v>1334</v>
      </c>
      <c r="H648" s="110">
        <v>1070376.76</v>
      </c>
      <c r="I648" s="110">
        <v>11672138.51</v>
      </c>
      <c r="J648" s="110">
        <v>1481065.75</v>
      </c>
      <c r="K648" s="110">
        <v>284913</v>
      </c>
      <c r="L648" s="110">
        <v>7786</v>
      </c>
      <c r="M648" s="110">
        <v>827700.56</v>
      </c>
      <c r="N648" s="110">
        <f t="shared" si="50"/>
        <v>835486.56</v>
      </c>
      <c r="O648" s="111">
        <v>50322256.689999998</v>
      </c>
      <c r="P648" s="112">
        <v>90417266.689999998</v>
      </c>
      <c r="Q648" s="109">
        <f t="shared" si="51"/>
        <v>0.55000000000000004</v>
      </c>
      <c r="S648" s="109">
        <f t="shared" si="52"/>
        <v>33002462.969999999</v>
      </c>
      <c r="T648" s="109">
        <f t="shared" si="53"/>
        <v>14273603.82</v>
      </c>
      <c r="U648" s="109">
        <f t="shared" si="54"/>
        <v>47276066.789999999</v>
      </c>
    </row>
    <row r="649" spans="1:21" x14ac:dyDescent="0.6">
      <c r="A649" s="108">
        <f>COUNTA($B$4:B649)</f>
        <v>646</v>
      </c>
      <c r="B649" s="99" t="s">
        <v>718</v>
      </c>
      <c r="C649" s="99" t="s">
        <v>1606</v>
      </c>
      <c r="D649" s="110">
        <v>29331042.550000001</v>
      </c>
      <c r="E649" s="110">
        <v>6371592</v>
      </c>
      <c r="F649" s="110">
        <v>675458.85</v>
      </c>
      <c r="G649" s="110">
        <v>0</v>
      </c>
      <c r="H649" s="110">
        <v>1015432.05</v>
      </c>
      <c r="I649" s="110">
        <v>10562416</v>
      </c>
      <c r="J649" s="110">
        <v>2000335.26</v>
      </c>
      <c r="K649" s="110">
        <v>513284</v>
      </c>
      <c r="L649" s="110">
        <v>0</v>
      </c>
      <c r="M649" s="110">
        <v>553511</v>
      </c>
      <c r="N649" s="110">
        <f t="shared" si="50"/>
        <v>553511</v>
      </c>
      <c r="O649" s="111">
        <v>33797387.640000001</v>
      </c>
      <c r="P649" s="112">
        <v>75268346.519999996</v>
      </c>
      <c r="Q649" s="109">
        <f t="shared" si="51"/>
        <v>0.44</v>
      </c>
      <c r="S649" s="109">
        <f t="shared" si="52"/>
        <v>37393525.449999996</v>
      </c>
      <c r="T649" s="109">
        <f t="shared" si="53"/>
        <v>13629546.26</v>
      </c>
      <c r="U649" s="109">
        <f t="shared" si="54"/>
        <v>51023071.709999993</v>
      </c>
    </row>
    <row r="650" spans="1:21" x14ac:dyDescent="0.6">
      <c r="A650" s="108">
        <f>COUNTA($B$4:B650)</f>
        <v>647</v>
      </c>
      <c r="B650" s="99" t="s">
        <v>719</v>
      </c>
      <c r="C650" s="99" t="s">
        <v>1607</v>
      </c>
      <c r="D650" s="110">
        <v>37959532.950000003</v>
      </c>
      <c r="E650" s="110">
        <v>4746889.41</v>
      </c>
      <c r="F650" s="110">
        <v>1114677.8799999999</v>
      </c>
      <c r="G650" s="110">
        <v>25941.5</v>
      </c>
      <c r="H650" s="110">
        <v>1726960.75</v>
      </c>
      <c r="I650" s="110">
        <v>25987242.489999998</v>
      </c>
      <c r="J650" s="110">
        <v>2975861.31</v>
      </c>
      <c r="K650" s="110">
        <v>671550.6</v>
      </c>
      <c r="L650" s="110">
        <v>0</v>
      </c>
      <c r="M650" s="110">
        <v>1085512.1100000001</v>
      </c>
      <c r="N650" s="110">
        <f t="shared" si="50"/>
        <v>1085512.1100000001</v>
      </c>
      <c r="O650" s="111">
        <v>78618597.609999999</v>
      </c>
      <c r="P650" s="112">
        <v>123004728.19</v>
      </c>
      <c r="Q650" s="109">
        <f t="shared" si="51"/>
        <v>0.63</v>
      </c>
      <c r="S650" s="109">
        <f t="shared" si="52"/>
        <v>45574002.490000002</v>
      </c>
      <c r="T650" s="109">
        <f t="shared" si="53"/>
        <v>30720166.509999998</v>
      </c>
      <c r="U650" s="109">
        <f t="shared" si="54"/>
        <v>76294169</v>
      </c>
    </row>
    <row r="651" spans="1:21" x14ac:dyDescent="0.6">
      <c r="A651" s="108">
        <f>COUNTA($B$4:B651)</f>
        <v>648</v>
      </c>
      <c r="B651" s="99" t="s">
        <v>720</v>
      </c>
      <c r="C651" s="99" t="s">
        <v>1608</v>
      </c>
      <c r="D651" s="110">
        <v>25076411</v>
      </c>
      <c r="E651" s="110">
        <v>3665337.25</v>
      </c>
      <c r="F651" s="110">
        <v>1123665</v>
      </c>
      <c r="G651" s="110">
        <v>18364.84</v>
      </c>
      <c r="H651" s="110">
        <v>821854</v>
      </c>
      <c r="I651" s="110">
        <v>11367264.58</v>
      </c>
      <c r="J651" s="110">
        <v>1030198</v>
      </c>
      <c r="K651" s="110">
        <v>245588.2</v>
      </c>
      <c r="L651" s="110">
        <v>0</v>
      </c>
      <c r="M651" s="110">
        <v>641753</v>
      </c>
      <c r="N651" s="110">
        <f t="shared" si="50"/>
        <v>641753</v>
      </c>
      <c r="O651" s="111">
        <v>65617639.090000004</v>
      </c>
      <c r="P651" s="112">
        <v>105128064.93000001</v>
      </c>
      <c r="Q651" s="109">
        <f t="shared" si="51"/>
        <v>0.62</v>
      </c>
      <c r="S651" s="109">
        <f t="shared" si="52"/>
        <v>30705632.09</v>
      </c>
      <c r="T651" s="109">
        <f t="shared" si="53"/>
        <v>13284803.779999999</v>
      </c>
      <c r="U651" s="109">
        <f t="shared" si="54"/>
        <v>43990435.869999997</v>
      </c>
    </row>
    <row r="652" spans="1:21" x14ac:dyDescent="0.6">
      <c r="A652" s="108">
        <f>COUNTA($B$4:B652)</f>
        <v>649</v>
      </c>
      <c r="B652" s="99" t="s">
        <v>721</v>
      </c>
      <c r="C652" s="99" t="s">
        <v>1609</v>
      </c>
      <c r="D652" s="110">
        <v>22123986.629999999</v>
      </c>
      <c r="E652" s="110">
        <v>2898671</v>
      </c>
      <c r="F652" s="110">
        <v>1047698.15</v>
      </c>
      <c r="G652" s="110">
        <v>0</v>
      </c>
      <c r="H652" s="110">
        <v>1136673.5</v>
      </c>
      <c r="I652" s="110">
        <v>24611731.91</v>
      </c>
      <c r="J652" s="110">
        <v>3068354.48</v>
      </c>
      <c r="K652" s="110">
        <v>507903.8</v>
      </c>
      <c r="L652" s="110">
        <v>0</v>
      </c>
      <c r="M652" s="110">
        <v>530158.6</v>
      </c>
      <c r="N652" s="110">
        <f t="shared" si="50"/>
        <v>530158.6</v>
      </c>
      <c r="O652" s="111">
        <v>58368861.890000001</v>
      </c>
      <c r="P652" s="112">
        <v>95142582</v>
      </c>
      <c r="Q652" s="109">
        <f t="shared" si="51"/>
        <v>0.61</v>
      </c>
      <c r="S652" s="109">
        <f t="shared" si="52"/>
        <v>27207029.279999997</v>
      </c>
      <c r="T652" s="109">
        <f t="shared" si="53"/>
        <v>28718148.790000003</v>
      </c>
      <c r="U652" s="109">
        <f t="shared" si="54"/>
        <v>55925178.07</v>
      </c>
    </row>
    <row r="653" spans="1:21" x14ac:dyDescent="0.6">
      <c r="A653" s="108">
        <f>COUNTA($B$4:B653)</f>
        <v>650</v>
      </c>
      <c r="B653" s="99" t="s">
        <v>722</v>
      </c>
      <c r="C653" s="99" t="s">
        <v>1610</v>
      </c>
      <c r="D653" s="110">
        <v>19940132.75</v>
      </c>
      <c r="E653" s="110">
        <v>2765097.5</v>
      </c>
      <c r="F653" s="110">
        <v>564820</v>
      </c>
      <c r="G653" s="110">
        <v>8754</v>
      </c>
      <c r="H653" s="110">
        <v>885861</v>
      </c>
      <c r="I653" s="110">
        <v>10037374.5</v>
      </c>
      <c r="J653" s="110">
        <v>1269867</v>
      </c>
      <c r="K653" s="110">
        <v>421222</v>
      </c>
      <c r="L653" s="110">
        <v>0</v>
      </c>
      <c r="M653" s="110">
        <v>541619.5</v>
      </c>
      <c r="N653" s="110">
        <f t="shared" si="50"/>
        <v>541619.5</v>
      </c>
      <c r="O653" s="111">
        <v>34234971.730000004</v>
      </c>
      <c r="P653" s="112">
        <v>62296903.910000004</v>
      </c>
      <c r="Q653" s="109">
        <f t="shared" si="51"/>
        <v>0.54</v>
      </c>
      <c r="S653" s="109">
        <f t="shared" si="52"/>
        <v>24164665.25</v>
      </c>
      <c r="T653" s="109">
        <f t="shared" si="53"/>
        <v>12270083</v>
      </c>
      <c r="U653" s="109">
        <f t="shared" si="54"/>
        <v>36434748.25</v>
      </c>
    </row>
    <row r="654" spans="1:21" x14ac:dyDescent="0.6">
      <c r="A654" s="108">
        <f>COUNTA($B$4:B654)</f>
        <v>651</v>
      </c>
      <c r="B654" s="99" t="s">
        <v>723</v>
      </c>
      <c r="C654" s="99" t="s">
        <v>1611</v>
      </c>
      <c r="D654" s="110">
        <v>22176371.550000001</v>
      </c>
      <c r="E654" s="110">
        <v>3022565.25</v>
      </c>
      <c r="F654" s="110">
        <v>982233</v>
      </c>
      <c r="G654" s="110">
        <v>1389</v>
      </c>
      <c r="H654" s="110">
        <v>723807.25</v>
      </c>
      <c r="I654" s="110">
        <v>10006909.99</v>
      </c>
      <c r="J654" s="110">
        <v>885553.5</v>
      </c>
      <c r="K654" s="110">
        <v>398533.5</v>
      </c>
      <c r="L654" s="110">
        <v>0</v>
      </c>
      <c r="M654" s="110">
        <v>550375</v>
      </c>
      <c r="N654" s="110">
        <f t="shared" si="50"/>
        <v>550375</v>
      </c>
      <c r="O654" s="111">
        <v>54227733.020000003</v>
      </c>
      <c r="P654" s="112">
        <v>83527305.710000008</v>
      </c>
      <c r="Q654" s="109">
        <f t="shared" si="51"/>
        <v>0.64</v>
      </c>
      <c r="S654" s="109">
        <f t="shared" si="52"/>
        <v>26906366.050000001</v>
      </c>
      <c r="T654" s="109">
        <f t="shared" si="53"/>
        <v>11841371.99</v>
      </c>
      <c r="U654" s="109">
        <f t="shared" si="54"/>
        <v>38747738.039999999</v>
      </c>
    </row>
    <row r="655" spans="1:21" x14ac:dyDescent="0.6">
      <c r="A655" s="108">
        <f>COUNTA($B$4:B655)</f>
        <v>652</v>
      </c>
      <c r="B655" s="99" t="s">
        <v>724</v>
      </c>
      <c r="C655" s="99" t="s">
        <v>1612</v>
      </c>
      <c r="D655" s="110">
        <v>23813837</v>
      </c>
      <c r="E655" s="110">
        <v>4216030</v>
      </c>
      <c r="F655" s="110">
        <v>533024</v>
      </c>
      <c r="G655" s="110">
        <v>1879.75</v>
      </c>
      <c r="H655" s="110">
        <v>1227937.25</v>
      </c>
      <c r="I655" s="110">
        <v>7015677.4400000004</v>
      </c>
      <c r="J655" s="110">
        <v>1122894</v>
      </c>
      <c r="K655" s="110">
        <v>252856.99</v>
      </c>
      <c r="L655" s="110">
        <v>0</v>
      </c>
      <c r="M655" s="110">
        <v>364428.15</v>
      </c>
      <c r="N655" s="110">
        <f t="shared" si="50"/>
        <v>364428.15</v>
      </c>
      <c r="O655" s="111">
        <v>35556369.829999998</v>
      </c>
      <c r="P655" s="112">
        <v>67853989.560000002</v>
      </c>
      <c r="Q655" s="109">
        <f t="shared" si="51"/>
        <v>0.52</v>
      </c>
      <c r="S655" s="109">
        <f t="shared" si="52"/>
        <v>29792708</v>
      </c>
      <c r="T655" s="109">
        <f t="shared" si="53"/>
        <v>8755856.5800000001</v>
      </c>
      <c r="U655" s="109">
        <f t="shared" si="54"/>
        <v>38548564.579999998</v>
      </c>
    </row>
    <row r="656" spans="1:21" x14ac:dyDescent="0.6">
      <c r="A656" s="108">
        <f>COUNTA($B$4:B656)</f>
        <v>653</v>
      </c>
      <c r="B656" s="99" t="s">
        <v>725</v>
      </c>
      <c r="C656" s="99" t="s">
        <v>1613</v>
      </c>
      <c r="D656" s="110">
        <v>23934345</v>
      </c>
      <c r="E656" s="110">
        <v>2604471.25</v>
      </c>
      <c r="F656" s="110">
        <v>930698</v>
      </c>
      <c r="G656" s="110">
        <v>8492.25</v>
      </c>
      <c r="H656" s="110">
        <v>908254</v>
      </c>
      <c r="I656" s="110">
        <v>10113245.199999999</v>
      </c>
      <c r="J656" s="110">
        <v>1265329.25</v>
      </c>
      <c r="K656" s="110">
        <v>440774.75</v>
      </c>
      <c r="L656" s="110">
        <v>0</v>
      </c>
      <c r="M656" s="110">
        <v>504909.5</v>
      </c>
      <c r="N656" s="110">
        <f t="shared" si="50"/>
        <v>504909.5</v>
      </c>
      <c r="O656" s="111">
        <v>40717210.109999999</v>
      </c>
      <c r="P656" s="112">
        <v>70103135.539999992</v>
      </c>
      <c r="Q656" s="109">
        <f t="shared" si="51"/>
        <v>0.57999999999999996</v>
      </c>
      <c r="S656" s="109">
        <f t="shared" si="52"/>
        <v>28386260.5</v>
      </c>
      <c r="T656" s="109">
        <f t="shared" si="53"/>
        <v>12324258.699999999</v>
      </c>
      <c r="U656" s="109">
        <f t="shared" si="54"/>
        <v>40710519.200000003</v>
      </c>
    </row>
    <row r="657" spans="1:21" x14ac:dyDescent="0.6">
      <c r="A657" s="108">
        <f>COUNTA($B$4:B657)</f>
        <v>654</v>
      </c>
      <c r="B657" s="99" t="s">
        <v>726</v>
      </c>
      <c r="C657" s="99" t="s">
        <v>1614</v>
      </c>
      <c r="D657" s="110">
        <v>21399107</v>
      </c>
      <c r="E657" s="110">
        <v>3774931</v>
      </c>
      <c r="F657" s="110">
        <v>944444</v>
      </c>
      <c r="G657" s="110">
        <v>13810</v>
      </c>
      <c r="H657" s="110">
        <v>1266244</v>
      </c>
      <c r="I657" s="110">
        <v>9872089</v>
      </c>
      <c r="J657" s="110">
        <v>1590966</v>
      </c>
      <c r="K657" s="110">
        <v>490045</v>
      </c>
      <c r="L657" s="110">
        <v>2978</v>
      </c>
      <c r="M657" s="110">
        <v>762202</v>
      </c>
      <c r="N657" s="110">
        <f t="shared" si="50"/>
        <v>765180</v>
      </c>
      <c r="O657" s="111">
        <v>43620821.939999998</v>
      </c>
      <c r="P657" s="112">
        <v>74943209.929999992</v>
      </c>
      <c r="Q657" s="109">
        <f t="shared" si="51"/>
        <v>0.57999999999999996</v>
      </c>
      <c r="S657" s="109">
        <f t="shared" si="52"/>
        <v>27398536</v>
      </c>
      <c r="T657" s="109">
        <f t="shared" si="53"/>
        <v>12718280</v>
      </c>
      <c r="U657" s="109">
        <f t="shared" si="54"/>
        <v>40116816</v>
      </c>
    </row>
    <row r="658" spans="1:21" x14ac:dyDescent="0.6">
      <c r="A658" s="108">
        <f>COUNTA($B$4:B658)</f>
        <v>655</v>
      </c>
      <c r="B658" s="99" t="s">
        <v>727</v>
      </c>
      <c r="C658" s="99" t="s">
        <v>1615</v>
      </c>
      <c r="D658" s="110">
        <v>24214867.02</v>
      </c>
      <c r="E658" s="110">
        <v>2786966.21</v>
      </c>
      <c r="F658" s="110">
        <v>719371</v>
      </c>
      <c r="G658" s="110">
        <v>6420.9</v>
      </c>
      <c r="H658" s="110">
        <v>618152.23</v>
      </c>
      <c r="I658" s="110">
        <v>11004026.560000001</v>
      </c>
      <c r="J658" s="110">
        <v>1243594.8400000001</v>
      </c>
      <c r="K658" s="110">
        <v>632159.4</v>
      </c>
      <c r="L658" s="110">
        <v>2291.75</v>
      </c>
      <c r="M658" s="110">
        <v>481958.91</v>
      </c>
      <c r="N658" s="110">
        <f t="shared" si="50"/>
        <v>484250.66</v>
      </c>
      <c r="O658" s="111">
        <v>57303582.219999999</v>
      </c>
      <c r="P658" s="112">
        <v>82196035.120000005</v>
      </c>
      <c r="Q658" s="109">
        <f t="shared" si="51"/>
        <v>0.69</v>
      </c>
      <c r="S658" s="109">
        <f t="shared" si="52"/>
        <v>28345777.359999999</v>
      </c>
      <c r="T658" s="109">
        <f t="shared" si="53"/>
        <v>13364031.460000001</v>
      </c>
      <c r="U658" s="109">
        <f t="shared" si="54"/>
        <v>41709808.82</v>
      </c>
    </row>
    <row r="659" spans="1:21" x14ac:dyDescent="0.6">
      <c r="A659" s="108">
        <f>COUNTA($B$4:B659)</f>
        <v>656</v>
      </c>
      <c r="B659" s="99" t="s">
        <v>728</v>
      </c>
      <c r="C659" s="99" t="s">
        <v>1616</v>
      </c>
      <c r="D659" s="110">
        <v>22737957.09</v>
      </c>
      <c r="E659" s="110">
        <v>3520816.38</v>
      </c>
      <c r="F659" s="110">
        <v>1155525.23</v>
      </c>
      <c r="G659" s="110">
        <v>3306</v>
      </c>
      <c r="H659" s="110">
        <v>1028634.25</v>
      </c>
      <c r="I659" s="110">
        <v>19237954.260000002</v>
      </c>
      <c r="J659" s="110">
        <v>2033322.81</v>
      </c>
      <c r="K659" s="110">
        <v>934390.55</v>
      </c>
      <c r="L659" s="110">
        <v>15376</v>
      </c>
      <c r="M659" s="110">
        <v>922257.75</v>
      </c>
      <c r="N659" s="110">
        <f t="shared" si="50"/>
        <v>937633.75</v>
      </c>
      <c r="O659" s="111">
        <v>68211616.680000007</v>
      </c>
      <c r="P659" s="112">
        <v>95235947.460000008</v>
      </c>
      <c r="Q659" s="109">
        <f t="shared" si="51"/>
        <v>0.71</v>
      </c>
      <c r="S659" s="109">
        <f t="shared" si="52"/>
        <v>28446238.949999999</v>
      </c>
      <c r="T659" s="109">
        <f t="shared" si="53"/>
        <v>23143301.370000001</v>
      </c>
      <c r="U659" s="109">
        <f t="shared" si="54"/>
        <v>51589540.32</v>
      </c>
    </row>
    <row r="660" spans="1:21" x14ac:dyDescent="0.6">
      <c r="A660" s="108">
        <f>COUNTA($B$4:B660)</f>
        <v>657</v>
      </c>
      <c r="B660" s="99" t="s">
        <v>729</v>
      </c>
      <c r="C660" s="99" t="s">
        <v>1617</v>
      </c>
      <c r="D660" s="110">
        <v>458630435.14999998</v>
      </c>
      <c r="E660" s="110">
        <v>327063049.06</v>
      </c>
      <c r="F660" s="110">
        <v>66720207.590000004</v>
      </c>
      <c r="G660" s="110">
        <v>1719265.23</v>
      </c>
      <c r="H660" s="110">
        <v>59877932.18</v>
      </c>
      <c r="I660" s="110">
        <v>921850033.00999999</v>
      </c>
      <c r="J660" s="110">
        <v>185150224.16999999</v>
      </c>
      <c r="K660" s="110">
        <v>100023713.45999999</v>
      </c>
      <c r="L660" s="110">
        <v>553015.39</v>
      </c>
      <c r="M660" s="110">
        <v>96640409.25</v>
      </c>
      <c r="N660" s="110">
        <f t="shared" si="50"/>
        <v>97193424.640000001</v>
      </c>
      <c r="O660" s="111">
        <v>855326236.76999998</v>
      </c>
      <c r="P660" s="112">
        <v>2236515648.6100006</v>
      </c>
      <c r="Q660" s="109">
        <f t="shared" si="51"/>
        <v>0.38</v>
      </c>
      <c r="S660" s="109">
        <f t="shared" si="52"/>
        <v>914010889.21000004</v>
      </c>
      <c r="T660" s="109">
        <f t="shared" si="53"/>
        <v>1304217395.2800002</v>
      </c>
      <c r="U660" s="109">
        <f t="shared" si="54"/>
        <v>2218228284.4900002</v>
      </c>
    </row>
    <row r="661" spans="1:21" x14ac:dyDescent="0.6">
      <c r="A661" s="108">
        <f>COUNTA($B$4:B661)</f>
        <v>658</v>
      </c>
      <c r="B661" s="99" t="s">
        <v>730</v>
      </c>
      <c r="C661" s="99" t="s">
        <v>1618</v>
      </c>
      <c r="D661" s="110">
        <v>61742871.299999997</v>
      </c>
      <c r="E661" s="110">
        <v>6506388.7000000002</v>
      </c>
      <c r="F661" s="110">
        <v>1563533</v>
      </c>
      <c r="G661" s="110">
        <v>13425</v>
      </c>
      <c r="H661" s="110">
        <v>1486275.5</v>
      </c>
      <c r="I661" s="110">
        <v>31477339.149999999</v>
      </c>
      <c r="J661" s="110">
        <v>4252718.9000000004</v>
      </c>
      <c r="K661" s="110">
        <v>2308123</v>
      </c>
      <c r="L661" s="110">
        <v>11214</v>
      </c>
      <c r="M661" s="110">
        <v>711036</v>
      </c>
      <c r="N661" s="110">
        <f t="shared" si="50"/>
        <v>722250</v>
      </c>
      <c r="O661" s="111">
        <v>61161484.149999991</v>
      </c>
      <c r="P661" s="112">
        <v>116636380.11999999</v>
      </c>
      <c r="Q661" s="109">
        <f t="shared" si="51"/>
        <v>0.52</v>
      </c>
      <c r="S661" s="109">
        <f t="shared" si="52"/>
        <v>71312493.5</v>
      </c>
      <c r="T661" s="109">
        <f t="shared" si="53"/>
        <v>38760431.049999997</v>
      </c>
      <c r="U661" s="109">
        <f t="shared" si="54"/>
        <v>110072924.55</v>
      </c>
    </row>
    <row r="662" spans="1:21" x14ac:dyDescent="0.6">
      <c r="A662" s="108">
        <f>COUNTA($B$4:B662)</f>
        <v>659</v>
      </c>
      <c r="B662" s="99" t="s">
        <v>731</v>
      </c>
      <c r="C662" s="99" t="s">
        <v>1619</v>
      </c>
      <c r="D662" s="110">
        <v>104517560.91</v>
      </c>
      <c r="E662" s="110">
        <v>27144099.219999999</v>
      </c>
      <c r="F662" s="110">
        <v>7323260.2999999998</v>
      </c>
      <c r="G662" s="110">
        <v>37514</v>
      </c>
      <c r="H662" s="110">
        <v>4265994.62</v>
      </c>
      <c r="I662" s="110">
        <v>104385514.01000001</v>
      </c>
      <c r="J662" s="110">
        <v>10290104.52</v>
      </c>
      <c r="K662" s="110">
        <v>4594363.8</v>
      </c>
      <c r="L662" s="110">
        <v>66991.5</v>
      </c>
      <c r="M662" s="110">
        <v>6147237.5499999998</v>
      </c>
      <c r="N662" s="110">
        <f t="shared" si="50"/>
        <v>6214229.0499999998</v>
      </c>
      <c r="O662" s="111">
        <v>137394365.38999999</v>
      </c>
      <c r="P662" s="112">
        <v>256852058.57999998</v>
      </c>
      <c r="Q662" s="109">
        <f t="shared" si="51"/>
        <v>0.53</v>
      </c>
      <c r="S662" s="109">
        <f t="shared" si="52"/>
        <v>143288429.05000001</v>
      </c>
      <c r="T662" s="109">
        <f t="shared" si="53"/>
        <v>125484211.38</v>
      </c>
      <c r="U662" s="109">
        <f t="shared" si="54"/>
        <v>268772640.43000001</v>
      </c>
    </row>
    <row r="663" spans="1:21" x14ac:dyDescent="0.6">
      <c r="A663" s="108">
        <f>COUNTA($B$4:B663)</f>
        <v>660</v>
      </c>
      <c r="B663" s="99" t="s">
        <v>732</v>
      </c>
      <c r="C663" s="99" t="s">
        <v>1620</v>
      </c>
      <c r="D663" s="110">
        <v>42048227.57</v>
      </c>
      <c r="E663" s="110">
        <v>4184840.25</v>
      </c>
      <c r="F663" s="110">
        <v>2548130.84</v>
      </c>
      <c r="G663" s="110">
        <v>11713.25</v>
      </c>
      <c r="H663" s="110">
        <v>2094553.11</v>
      </c>
      <c r="I663" s="110">
        <v>24858777.489999998</v>
      </c>
      <c r="J663" s="110">
        <v>2412884.75</v>
      </c>
      <c r="K663" s="110">
        <v>817660.08</v>
      </c>
      <c r="L663" s="110">
        <v>0</v>
      </c>
      <c r="M663" s="110">
        <v>559549.56000000006</v>
      </c>
      <c r="N663" s="110">
        <f t="shared" si="50"/>
        <v>559549.56000000006</v>
      </c>
      <c r="O663" s="111">
        <v>47682470.890000001</v>
      </c>
      <c r="P663" s="112">
        <v>102041746.17</v>
      </c>
      <c r="Q663" s="109">
        <f t="shared" si="51"/>
        <v>0.46</v>
      </c>
      <c r="S663" s="109">
        <f t="shared" si="52"/>
        <v>50887465.019999996</v>
      </c>
      <c r="T663" s="109">
        <f t="shared" si="53"/>
        <v>28648871.879999995</v>
      </c>
      <c r="U663" s="109">
        <f t="shared" si="54"/>
        <v>79536336.899999991</v>
      </c>
    </row>
    <row r="664" spans="1:21" x14ac:dyDescent="0.6">
      <c r="A664" s="108">
        <f>COUNTA($B$4:B664)</f>
        <v>661</v>
      </c>
      <c r="B664" s="99" t="s">
        <v>733</v>
      </c>
      <c r="C664" s="99" t="s">
        <v>1621</v>
      </c>
      <c r="D664" s="110">
        <v>167838553.74000001</v>
      </c>
      <c r="E664" s="110">
        <v>39328482.799999997</v>
      </c>
      <c r="F664" s="110">
        <v>20551586.350000001</v>
      </c>
      <c r="G664" s="110">
        <v>128593</v>
      </c>
      <c r="H664" s="110">
        <v>20298873.579999998</v>
      </c>
      <c r="I664" s="110">
        <v>171464589.12</v>
      </c>
      <c r="J664" s="110">
        <v>17822098.260000002</v>
      </c>
      <c r="K664" s="110">
        <v>16290009.470000001</v>
      </c>
      <c r="L664" s="110">
        <v>220908</v>
      </c>
      <c r="M664" s="110">
        <v>10844297.1</v>
      </c>
      <c r="N664" s="110">
        <f t="shared" si="50"/>
        <v>11065205.1</v>
      </c>
      <c r="O664" s="111">
        <v>274160172.08000004</v>
      </c>
      <c r="P664" s="112">
        <v>497618905.98000002</v>
      </c>
      <c r="Q664" s="109">
        <f t="shared" si="51"/>
        <v>0.55000000000000004</v>
      </c>
      <c r="S664" s="109">
        <f t="shared" si="52"/>
        <v>248146089.47000003</v>
      </c>
      <c r="T664" s="109">
        <f t="shared" si="53"/>
        <v>216641901.94999999</v>
      </c>
      <c r="U664" s="109">
        <f t="shared" si="54"/>
        <v>464787991.42000002</v>
      </c>
    </row>
    <row r="665" spans="1:21" x14ac:dyDescent="0.6">
      <c r="A665" s="108">
        <f>COUNTA($B$4:B665)</f>
        <v>662</v>
      </c>
      <c r="B665" s="99" t="s">
        <v>734</v>
      </c>
      <c r="C665" s="99" t="s">
        <v>1622</v>
      </c>
      <c r="D665" s="110">
        <v>34006580.609999999</v>
      </c>
      <c r="E665" s="110">
        <v>3952337.79</v>
      </c>
      <c r="F665" s="110">
        <v>1605863.05</v>
      </c>
      <c r="G665" s="110">
        <v>78062.75</v>
      </c>
      <c r="H665" s="110">
        <v>2367814.9300000002</v>
      </c>
      <c r="I665" s="110">
        <v>22099232.620000001</v>
      </c>
      <c r="J665" s="110">
        <v>3220646.12</v>
      </c>
      <c r="K665" s="110">
        <v>1223630.1599999999</v>
      </c>
      <c r="L665" s="110">
        <v>18070.5</v>
      </c>
      <c r="M665" s="110">
        <v>1995668.25</v>
      </c>
      <c r="N665" s="110">
        <f t="shared" si="50"/>
        <v>2013738.75</v>
      </c>
      <c r="O665" s="111">
        <v>63262943.019999996</v>
      </c>
      <c r="P665" s="112">
        <v>121049199.26999998</v>
      </c>
      <c r="Q665" s="109">
        <f t="shared" si="51"/>
        <v>0.52</v>
      </c>
      <c r="S665" s="109">
        <f t="shared" si="52"/>
        <v>42010659.129999995</v>
      </c>
      <c r="T665" s="109">
        <f t="shared" si="53"/>
        <v>28557247.650000002</v>
      </c>
      <c r="U665" s="109">
        <f t="shared" si="54"/>
        <v>70567906.780000001</v>
      </c>
    </row>
    <row r="666" spans="1:21" x14ac:dyDescent="0.6">
      <c r="A666" s="108">
        <f>COUNTA($B$4:B666)</f>
        <v>663</v>
      </c>
      <c r="B666" s="99" t="s">
        <v>735</v>
      </c>
      <c r="C666" s="99" t="s">
        <v>1623</v>
      </c>
      <c r="D666" s="110">
        <v>94955372.5</v>
      </c>
      <c r="E666" s="110">
        <v>15273595</v>
      </c>
      <c r="F666" s="110">
        <v>6500800</v>
      </c>
      <c r="G666" s="110">
        <v>30609</v>
      </c>
      <c r="H666" s="110">
        <v>3064221</v>
      </c>
      <c r="I666" s="110">
        <v>85816676</v>
      </c>
      <c r="J666" s="110">
        <v>9603870</v>
      </c>
      <c r="K666" s="110">
        <v>4258947</v>
      </c>
      <c r="L666" s="110">
        <v>0</v>
      </c>
      <c r="M666" s="110">
        <v>5143639</v>
      </c>
      <c r="N666" s="110">
        <f t="shared" si="50"/>
        <v>5143639</v>
      </c>
      <c r="O666" s="111">
        <v>126899455.15000001</v>
      </c>
      <c r="P666" s="112">
        <v>237552915.78</v>
      </c>
      <c r="Q666" s="109">
        <f t="shared" si="51"/>
        <v>0.53</v>
      </c>
      <c r="S666" s="109">
        <f t="shared" si="52"/>
        <v>119824597.5</v>
      </c>
      <c r="T666" s="109">
        <f t="shared" si="53"/>
        <v>104823132</v>
      </c>
      <c r="U666" s="109">
        <f t="shared" si="54"/>
        <v>224647729.5</v>
      </c>
    </row>
    <row r="667" spans="1:21" x14ac:dyDescent="0.6">
      <c r="A667" s="108">
        <f>COUNTA($B$4:B667)</f>
        <v>664</v>
      </c>
      <c r="B667" s="99" t="s">
        <v>736</v>
      </c>
      <c r="C667" s="99" t="s">
        <v>1624</v>
      </c>
      <c r="D667" s="110">
        <v>28604160.420000002</v>
      </c>
      <c r="E667" s="110">
        <v>3654787.67</v>
      </c>
      <c r="F667" s="110">
        <v>1367537.62</v>
      </c>
      <c r="G667" s="110">
        <v>8825</v>
      </c>
      <c r="H667" s="110">
        <v>683136</v>
      </c>
      <c r="I667" s="110">
        <v>21080864.350000001</v>
      </c>
      <c r="J667" s="110">
        <v>2188138.61</v>
      </c>
      <c r="K667" s="110">
        <v>814536.33</v>
      </c>
      <c r="L667" s="110">
        <v>0</v>
      </c>
      <c r="M667" s="110">
        <v>804309</v>
      </c>
      <c r="N667" s="110">
        <f t="shared" si="50"/>
        <v>804309</v>
      </c>
      <c r="O667" s="111">
        <v>42596493.760000005</v>
      </c>
      <c r="P667" s="112">
        <v>76752080.860000014</v>
      </c>
      <c r="Q667" s="109">
        <f t="shared" si="51"/>
        <v>0.55000000000000004</v>
      </c>
      <c r="S667" s="109">
        <f t="shared" si="52"/>
        <v>34318446.710000001</v>
      </c>
      <c r="T667" s="109">
        <f t="shared" si="53"/>
        <v>24887848.289999999</v>
      </c>
      <c r="U667" s="109">
        <f t="shared" si="54"/>
        <v>59206295</v>
      </c>
    </row>
    <row r="668" spans="1:21" x14ac:dyDescent="0.6">
      <c r="A668" s="108">
        <f>COUNTA($B$4:B668)</f>
        <v>665</v>
      </c>
      <c r="B668" s="99" t="s">
        <v>737</v>
      </c>
      <c r="C668" s="99" t="s">
        <v>1625</v>
      </c>
      <c r="D668" s="110">
        <v>91916529.219999999</v>
      </c>
      <c r="E668" s="110">
        <v>20272185.210000001</v>
      </c>
      <c r="F668" s="110">
        <v>3077373.25</v>
      </c>
      <c r="G668" s="110">
        <v>51954</v>
      </c>
      <c r="H668" s="110">
        <v>6961934.3300000001</v>
      </c>
      <c r="I668" s="110">
        <v>125311581.23999999</v>
      </c>
      <c r="J668" s="110">
        <v>10253817.32</v>
      </c>
      <c r="K668" s="110">
        <v>5312276.05</v>
      </c>
      <c r="L668" s="110">
        <v>65493.15</v>
      </c>
      <c r="M668" s="110">
        <v>7045328.25</v>
      </c>
      <c r="N668" s="110">
        <f t="shared" si="50"/>
        <v>7110821.4000000004</v>
      </c>
      <c r="O668" s="111">
        <v>159085653.64999998</v>
      </c>
      <c r="P668" s="112">
        <v>297908121.83999997</v>
      </c>
      <c r="Q668" s="109">
        <f t="shared" si="51"/>
        <v>0.53</v>
      </c>
      <c r="S668" s="109">
        <f t="shared" si="52"/>
        <v>122279976.01000001</v>
      </c>
      <c r="T668" s="109">
        <f t="shared" si="53"/>
        <v>147988496.01000002</v>
      </c>
      <c r="U668" s="109">
        <f t="shared" si="54"/>
        <v>270268472.02000004</v>
      </c>
    </row>
    <row r="669" spans="1:21" x14ac:dyDescent="0.6">
      <c r="A669" s="108">
        <f>COUNTA($B$4:B669)</f>
        <v>666</v>
      </c>
      <c r="B669" s="99" t="s">
        <v>738</v>
      </c>
      <c r="C669" s="99" t="s">
        <v>1626</v>
      </c>
      <c r="D669" s="110">
        <v>95216238.439999998</v>
      </c>
      <c r="E669" s="110">
        <v>15711456</v>
      </c>
      <c r="F669" s="110">
        <v>5433947</v>
      </c>
      <c r="G669" s="110">
        <v>35292</v>
      </c>
      <c r="H669" s="110">
        <v>4139819.4</v>
      </c>
      <c r="I669" s="110">
        <v>128013039</v>
      </c>
      <c r="J669" s="110">
        <v>10962976.9</v>
      </c>
      <c r="K669" s="110">
        <v>5271442.8</v>
      </c>
      <c r="L669" s="110">
        <v>2526</v>
      </c>
      <c r="M669" s="110">
        <v>10380823.49</v>
      </c>
      <c r="N669" s="110">
        <f t="shared" si="50"/>
        <v>10383349.49</v>
      </c>
      <c r="O669" s="111">
        <v>167211324.62</v>
      </c>
      <c r="P669" s="112">
        <v>294956151.83000004</v>
      </c>
      <c r="Q669" s="109">
        <f t="shared" si="51"/>
        <v>0.56000000000000005</v>
      </c>
      <c r="S669" s="109">
        <f t="shared" si="52"/>
        <v>120536752.84</v>
      </c>
      <c r="T669" s="109">
        <f t="shared" si="53"/>
        <v>154630808.19000003</v>
      </c>
      <c r="U669" s="109">
        <f t="shared" si="54"/>
        <v>275167561.03000003</v>
      </c>
    </row>
    <row r="670" spans="1:21" x14ac:dyDescent="0.6">
      <c r="A670" s="108">
        <f>COUNTA($B$4:B670)</f>
        <v>667</v>
      </c>
      <c r="B670" s="99" t="s">
        <v>739</v>
      </c>
      <c r="C670" s="99" t="s">
        <v>1627</v>
      </c>
      <c r="D670" s="110">
        <v>47323256.219999999</v>
      </c>
      <c r="E670" s="110">
        <v>7657083.29</v>
      </c>
      <c r="F670" s="110">
        <v>1207395.98</v>
      </c>
      <c r="G670" s="110">
        <v>63414.5</v>
      </c>
      <c r="H670" s="110">
        <v>1687370.82</v>
      </c>
      <c r="I670" s="110">
        <v>61536784.439999998</v>
      </c>
      <c r="J670" s="110">
        <v>8783181.25</v>
      </c>
      <c r="K670" s="110">
        <v>4865378.0999999996</v>
      </c>
      <c r="L670" s="110">
        <v>48784.55</v>
      </c>
      <c r="M670" s="110">
        <v>2763867.25</v>
      </c>
      <c r="N670" s="110">
        <f t="shared" si="50"/>
        <v>2812651.8</v>
      </c>
      <c r="O670" s="111">
        <v>86783567.879999995</v>
      </c>
      <c r="P670" s="112">
        <v>167825231.29999998</v>
      </c>
      <c r="Q670" s="109">
        <f t="shared" si="51"/>
        <v>0.51</v>
      </c>
      <c r="S670" s="109">
        <f t="shared" si="52"/>
        <v>57938520.809999995</v>
      </c>
      <c r="T670" s="109">
        <f t="shared" si="53"/>
        <v>77997995.589999989</v>
      </c>
      <c r="U670" s="109">
        <f t="shared" si="54"/>
        <v>135936516.39999998</v>
      </c>
    </row>
    <row r="671" spans="1:21" x14ac:dyDescent="0.6">
      <c r="A671" s="108">
        <f>COUNTA($B$4:B671)</f>
        <v>668</v>
      </c>
      <c r="B671" s="99" t="s">
        <v>740</v>
      </c>
      <c r="C671" s="99" t="s">
        <v>1628</v>
      </c>
      <c r="D671" s="110">
        <v>41425358</v>
      </c>
      <c r="E671" s="110">
        <v>5407619.7300000004</v>
      </c>
      <c r="F671" s="110">
        <v>1624701</v>
      </c>
      <c r="G671" s="110">
        <v>22896.25</v>
      </c>
      <c r="H671" s="110">
        <v>1979222.5</v>
      </c>
      <c r="I671" s="110">
        <v>29454229.550000001</v>
      </c>
      <c r="J671" s="110">
        <v>1950462.9</v>
      </c>
      <c r="K671" s="110">
        <v>1008731.05</v>
      </c>
      <c r="L671" s="110">
        <v>24955.5</v>
      </c>
      <c r="M671" s="110">
        <v>1048419.5</v>
      </c>
      <c r="N671" s="110">
        <f t="shared" si="50"/>
        <v>1073375</v>
      </c>
      <c r="O671" s="111">
        <v>56935668.989999995</v>
      </c>
      <c r="P671" s="112">
        <v>102804368.98999998</v>
      </c>
      <c r="Q671" s="109">
        <f t="shared" si="51"/>
        <v>0.55000000000000004</v>
      </c>
      <c r="S671" s="109">
        <f t="shared" si="52"/>
        <v>50459797.480000004</v>
      </c>
      <c r="T671" s="109">
        <f t="shared" si="53"/>
        <v>33486798.5</v>
      </c>
      <c r="U671" s="109">
        <f t="shared" si="54"/>
        <v>83946595.980000004</v>
      </c>
    </row>
    <row r="672" spans="1:21" x14ac:dyDescent="0.6">
      <c r="A672" s="108">
        <f>COUNTA($B$4:B672)</f>
        <v>669</v>
      </c>
      <c r="B672" s="99" t="s">
        <v>741</v>
      </c>
      <c r="C672" s="99" t="s">
        <v>1629</v>
      </c>
      <c r="D672" s="110">
        <v>31014469.800000001</v>
      </c>
      <c r="E672" s="110">
        <v>3531265.5</v>
      </c>
      <c r="F672" s="110">
        <v>970393.25</v>
      </c>
      <c r="G672" s="110">
        <v>5213.75</v>
      </c>
      <c r="H672" s="110">
        <v>1394150.66</v>
      </c>
      <c r="I672" s="110">
        <v>13882099.75</v>
      </c>
      <c r="J672" s="110">
        <v>1337429.5</v>
      </c>
      <c r="K672" s="110">
        <v>382388.5</v>
      </c>
      <c r="L672" s="110">
        <v>6540</v>
      </c>
      <c r="M672" s="110">
        <v>667432.5</v>
      </c>
      <c r="N672" s="110">
        <f t="shared" si="50"/>
        <v>673972.5</v>
      </c>
      <c r="O672" s="111">
        <v>41980106.850000001</v>
      </c>
      <c r="P672" s="112">
        <v>76285774.640000001</v>
      </c>
      <c r="Q672" s="109">
        <f t="shared" si="51"/>
        <v>0.55000000000000004</v>
      </c>
      <c r="S672" s="109">
        <f t="shared" si="52"/>
        <v>36915492.959999993</v>
      </c>
      <c r="T672" s="109">
        <f t="shared" si="53"/>
        <v>16275890.25</v>
      </c>
      <c r="U672" s="109">
        <f t="shared" si="54"/>
        <v>53191383.209999993</v>
      </c>
    </row>
    <row r="673" spans="1:21" x14ac:dyDescent="0.6">
      <c r="A673" s="108">
        <f>COUNTA($B$4:B673)</f>
        <v>670</v>
      </c>
      <c r="B673" s="99" t="s">
        <v>742</v>
      </c>
      <c r="C673" s="99" t="s">
        <v>1630</v>
      </c>
      <c r="D673" s="110">
        <v>29953053.18</v>
      </c>
      <c r="E673" s="110">
        <v>2970215.04</v>
      </c>
      <c r="F673" s="110">
        <v>959264.68</v>
      </c>
      <c r="G673" s="110">
        <v>50507</v>
      </c>
      <c r="H673" s="110">
        <v>1246565.18</v>
      </c>
      <c r="I673" s="110">
        <v>17705257.170000002</v>
      </c>
      <c r="J673" s="110">
        <v>1161955.25</v>
      </c>
      <c r="K673" s="110">
        <v>441083</v>
      </c>
      <c r="L673" s="110">
        <v>33740</v>
      </c>
      <c r="M673" s="110">
        <v>557601.94999999995</v>
      </c>
      <c r="N673" s="110">
        <f t="shared" si="50"/>
        <v>591341.94999999995</v>
      </c>
      <c r="O673" s="111">
        <v>47611440.490000002</v>
      </c>
      <c r="P673" s="112">
        <v>79063544.109999999</v>
      </c>
      <c r="Q673" s="109">
        <f t="shared" si="51"/>
        <v>0.6</v>
      </c>
      <c r="S673" s="109">
        <f t="shared" si="52"/>
        <v>35179605.079999998</v>
      </c>
      <c r="T673" s="109">
        <f t="shared" si="53"/>
        <v>19899637.370000001</v>
      </c>
      <c r="U673" s="109">
        <f t="shared" si="54"/>
        <v>55079242.450000003</v>
      </c>
    </row>
    <row r="674" spans="1:21" x14ac:dyDescent="0.6">
      <c r="A674" s="108">
        <f>COUNTA($B$4:B674)</f>
        <v>671</v>
      </c>
      <c r="B674" s="99" t="s">
        <v>743</v>
      </c>
      <c r="C674" s="99" t="s">
        <v>1631</v>
      </c>
      <c r="D674" s="110">
        <v>24676253.18</v>
      </c>
      <c r="E674" s="110">
        <v>2010003.19</v>
      </c>
      <c r="F674" s="110">
        <v>1021384.36</v>
      </c>
      <c r="G674" s="110">
        <v>2183</v>
      </c>
      <c r="H674" s="110">
        <v>950056.62</v>
      </c>
      <c r="I674" s="110">
        <v>15121679.76</v>
      </c>
      <c r="J674" s="110">
        <v>961473.54</v>
      </c>
      <c r="K674" s="110">
        <v>530793.98</v>
      </c>
      <c r="L674" s="110">
        <v>0</v>
      </c>
      <c r="M674" s="110">
        <v>174700.75</v>
      </c>
      <c r="N674" s="110">
        <f t="shared" si="50"/>
        <v>174700.75</v>
      </c>
      <c r="O674" s="111">
        <v>42022383.469999999</v>
      </c>
      <c r="P674" s="112">
        <v>64586704.879999995</v>
      </c>
      <c r="Q674" s="109">
        <f t="shared" si="51"/>
        <v>0.65</v>
      </c>
      <c r="S674" s="109">
        <f t="shared" si="52"/>
        <v>28659880.350000001</v>
      </c>
      <c r="T674" s="109">
        <f t="shared" si="53"/>
        <v>16788648.030000001</v>
      </c>
      <c r="U674" s="109">
        <f t="shared" si="54"/>
        <v>45448528.380000003</v>
      </c>
    </row>
    <row r="675" spans="1:21" x14ac:dyDescent="0.6">
      <c r="A675" s="108">
        <f>COUNTA($B$4:B675)</f>
        <v>672</v>
      </c>
      <c r="B675" s="99" t="s">
        <v>744</v>
      </c>
      <c r="C675" s="99" t="s">
        <v>1632</v>
      </c>
      <c r="D675" s="110">
        <v>25525898.670000002</v>
      </c>
      <c r="E675" s="110">
        <v>1635377.23</v>
      </c>
      <c r="F675" s="110">
        <v>885433</v>
      </c>
      <c r="G675" s="110">
        <v>0</v>
      </c>
      <c r="H675" s="110">
        <v>1242338.25</v>
      </c>
      <c r="I675" s="110">
        <v>17965701</v>
      </c>
      <c r="J675" s="110">
        <v>724532.5</v>
      </c>
      <c r="K675" s="110">
        <v>419364</v>
      </c>
      <c r="L675" s="110">
        <v>0</v>
      </c>
      <c r="M675" s="110">
        <v>424313</v>
      </c>
      <c r="N675" s="110">
        <f t="shared" si="50"/>
        <v>424313</v>
      </c>
      <c r="O675" s="111">
        <v>51544648.07</v>
      </c>
      <c r="P675" s="112">
        <v>69209209.950000003</v>
      </c>
      <c r="Q675" s="109">
        <f t="shared" si="51"/>
        <v>0.74</v>
      </c>
      <c r="S675" s="109">
        <f t="shared" si="52"/>
        <v>29289047.150000002</v>
      </c>
      <c r="T675" s="109">
        <f t="shared" si="53"/>
        <v>19533910.5</v>
      </c>
      <c r="U675" s="109">
        <f t="shared" si="54"/>
        <v>48822957.650000006</v>
      </c>
    </row>
    <row r="676" spans="1:21" x14ac:dyDescent="0.6">
      <c r="A676" s="108">
        <f>COUNTA($B$4:B676)</f>
        <v>673</v>
      </c>
      <c r="B676" s="99" t="s">
        <v>745</v>
      </c>
      <c r="C676" s="99" t="s">
        <v>1633</v>
      </c>
      <c r="D676" s="110">
        <v>25181165.399999999</v>
      </c>
      <c r="E676" s="110">
        <v>2388895.85</v>
      </c>
      <c r="F676" s="110">
        <v>715483.2</v>
      </c>
      <c r="G676" s="110">
        <v>0</v>
      </c>
      <c r="H676" s="110">
        <v>842564.5</v>
      </c>
      <c r="I676" s="110">
        <v>15309444.68</v>
      </c>
      <c r="J676" s="110">
        <v>1467964.1</v>
      </c>
      <c r="K676" s="110">
        <v>515081.25</v>
      </c>
      <c r="L676" s="110">
        <v>0</v>
      </c>
      <c r="M676" s="110">
        <v>407674.55</v>
      </c>
      <c r="N676" s="110">
        <f t="shared" si="50"/>
        <v>407674.55</v>
      </c>
      <c r="O676" s="111">
        <v>43594294.439999998</v>
      </c>
      <c r="P676" s="112">
        <v>59721512.849999994</v>
      </c>
      <c r="Q676" s="109">
        <f t="shared" si="51"/>
        <v>0.72</v>
      </c>
      <c r="S676" s="109">
        <f t="shared" si="52"/>
        <v>29128108.949999999</v>
      </c>
      <c r="T676" s="109">
        <f t="shared" si="53"/>
        <v>17700164.580000002</v>
      </c>
      <c r="U676" s="109">
        <f t="shared" si="54"/>
        <v>46828273.530000001</v>
      </c>
    </row>
    <row r="677" spans="1:21" x14ac:dyDescent="0.6">
      <c r="A677" s="108">
        <f>COUNTA($B$4:B677)</f>
        <v>674</v>
      </c>
      <c r="B677" s="99" t="s">
        <v>746</v>
      </c>
      <c r="C677" s="99" t="s">
        <v>1634</v>
      </c>
      <c r="D677" s="110">
        <v>171369855.12</v>
      </c>
      <c r="E677" s="110">
        <v>80087580.709999993</v>
      </c>
      <c r="F677" s="110">
        <v>20245832.210000001</v>
      </c>
      <c r="G677" s="110">
        <v>1238467.76</v>
      </c>
      <c r="H677" s="110">
        <v>20397538.800000001</v>
      </c>
      <c r="I677" s="110">
        <v>321480814.72000003</v>
      </c>
      <c r="J677" s="110">
        <v>72416517.290000007</v>
      </c>
      <c r="K677" s="110">
        <v>60224454.439999998</v>
      </c>
      <c r="L677" s="110">
        <v>733263.54</v>
      </c>
      <c r="M677" s="110">
        <v>72888692.349999994</v>
      </c>
      <c r="N677" s="110">
        <f t="shared" si="50"/>
        <v>73621955.890000001</v>
      </c>
      <c r="O677" s="111">
        <v>231252275.39000005</v>
      </c>
      <c r="P677" s="112">
        <v>803777541.08999991</v>
      </c>
      <c r="Q677" s="109">
        <f t="shared" si="51"/>
        <v>0.28000000000000003</v>
      </c>
      <c r="S677" s="109">
        <f t="shared" si="52"/>
        <v>293339274.59999996</v>
      </c>
      <c r="T677" s="109">
        <f t="shared" si="53"/>
        <v>527743742.34000003</v>
      </c>
      <c r="U677" s="109">
        <f t="shared" si="54"/>
        <v>821083016.94000006</v>
      </c>
    </row>
    <row r="678" spans="1:21" x14ac:dyDescent="0.6">
      <c r="A678" s="108">
        <f>COUNTA($B$4:B678)</f>
        <v>675</v>
      </c>
      <c r="B678" s="99" t="s">
        <v>747</v>
      </c>
      <c r="C678" s="99" t="s">
        <v>1635</v>
      </c>
      <c r="D678" s="110">
        <v>34438489.950000003</v>
      </c>
      <c r="E678" s="110">
        <v>12327692.5</v>
      </c>
      <c r="F678" s="110">
        <v>2513328.75</v>
      </c>
      <c r="G678" s="110">
        <v>6297</v>
      </c>
      <c r="H678" s="110">
        <v>2476750</v>
      </c>
      <c r="I678" s="110">
        <v>10031548.75</v>
      </c>
      <c r="J678" s="110">
        <v>1646618</v>
      </c>
      <c r="K678" s="110">
        <v>229667</v>
      </c>
      <c r="L678" s="110">
        <v>0</v>
      </c>
      <c r="M678" s="110">
        <v>313512</v>
      </c>
      <c r="N678" s="110">
        <f t="shared" si="50"/>
        <v>313512</v>
      </c>
      <c r="O678" s="111">
        <v>46657610.120000005</v>
      </c>
      <c r="P678" s="112">
        <v>108405832.94</v>
      </c>
      <c r="Q678" s="109">
        <f t="shared" si="51"/>
        <v>0.43</v>
      </c>
      <c r="S678" s="109">
        <f t="shared" si="52"/>
        <v>51762558.200000003</v>
      </c>
      <c r="T678" s="109">
        <f t="shared" si="53"/>
        <v>12221345.75</v>
      </c>
      <c r="U678" s="109">
        <f t="shared" si="54"/>
        <v>63983903.950000003</v>
      </c>
    </row>
    <row r="679" spans="1:21" x14ac:dyDescent="0.6">
      <c r="A679" s="108">
        <f>COUNTA($B$4:B679)</f>
        <v>676</v>
      </c>
      <c r="B679" s="99" t="s">
        <v>748</v>
      </c>
      <c r="C679" s="99" t="s">
        <v>1636</v>
      </c>
      <c r="D679" s="110">
        <v>24747774.920000002</v>
      </c>
      <c r="E679" s="110">
        <v>7688694.0899999999</v>
      </c>
      <c r="F679" s="110">
        <v>960997.05</v>
      </c>
      <c r="G679" s="110">
        <v>48845</v>
      </c>
      <c r="H679" s="110">
        <v>1450662.24</v>
      </c>
      <c r="I679" s="110">
        <v>9221804.0800000001</v>
      </c>
      <c r="J679" s="110">
        <v>2056639</v>
      </c>
      <c r="K679" s="110">
        <v>279911.88</v>
      </c>
      <c r="L679" s="110">
        <v>30172</v>
      </c>
      <c r="M679" s="110">
        <v>1071829.5900000001</v>
      </c>
      <c r="N679" s="110">
        <f t="shared" si="50"/>
        <v>1102001.5900000001</v>
      </c>
      <c r="O679" s="111">
        <v>49949573.740000002</v>
      </c>
      <c r="P679" s="112">
        <v>100677943</v>
      </c>
      <c r="Q679" s="109">
        <f t="shared" si="51"/>
        <v>0.49</v>
      </c>
      <c r="S679" s="109">
        <f t="shared" si="52"/>
        <v>34896973.300000004</v>
      </c>
      <c r="T679" s="109">
        <f t="shared" si="53"/>
        <v>12660356.550000001</v>
      </c>
      <c r="U679" s="109">
        <f t="shared" si="54"/>
        <v>47557329.850000009</v>
      </c>
    </row>
    <row r="680" spans="1:21" x14ac:dyDescent="0.6">
      <c r="A680" s="108">
        <f>COUNTA($B$4:B680)</f>
        <v>677</v>
      </c>
      <c r="B680" s="99" t="s">
        <v>749</v>
      </c>
      <c r="C680" s="99" t="s">
        <v>1637</v>
      </c>
      <c r="D680" s="110">
        <v>25718747.899999999</v>
      </c>
      <c r="E680" s="110">
        <v>6946424.5</v>
      </c>
      <c r="F680" s="110">
        <v>1979034.44</v>
      </c>
      <c r="G680" s="110">
        <v>25608</v>
      </c>
      <c r="H680" s="110">
        <v>4671480.16</v>
      </c>
      <c r="I680" s="110">
        <v>5970961.4400000004</v>
      </c>
      <c r="J680" s="110">
        <v>1123368.45</v>
      </c>
      <c r="K680" s="110">
        <v>255927.2</v>
      </c>
      <c r="L680" s="110">
        <v>1913</v>
      </c>
      <c r="M680" s="110">
        <v>292875.5</v>
      </c>
      <c r="N680" s="110">
        <f t="shared" si="50"/>
        <v>294788.5</v>
      </c>
      <c r="O680" s="111">
        <v>41258364.509999998</v>
      </c>
      <c r="P680" s="112">
        <v>85381481.680000007</v>
      </c>
      <c r="Q680" s="109">
        <f t="shared" si="51"/>
        <v>0.48</v>
      </c>
      <c r="S680" s="109">
        <f t="shared" si="52"/>
        <v>39341295</v>
      </c>
      <c r="T680" s="109">
        <f t="shared" si="53"/>
        <v>7645045.5900000008</v>
      </c>
      <c r="U680" s="109">
        <f t="shared" si="54"/>
        <v>46986340.590000004</v>
      </c>
    </row>
    <row r="681" spans="1:21" x14ac:dyDescent="0.6">
      <c r="A681" s="108">
        <f>COUNTA($B$4:B681)</f>
        <v>678</v>
      </c>
      <c r="B681" s="99" t="s">
        <v>750</v>
      </c>
      <c r="C681" s="99" t="s">
        <v>1638</v>
      </c>
      <c r="D681" s="110">
        <v>28097957.07</v>
      </c>
      <c r="E681" s="110">
        <v>16513041.85</v>
      </c>
      <c r="F681" s="110">
        <v>2980403.3</v>
      </c>
      <c r="G681" s="110">
        <v>22356</v>
      </c>
      <c r="H681" s="110">
        <v>2063279.29</v>
      </c>
      <c r="I681" s="110">
        <v>12647414.4</v>
      </c>
      <c r="J681" s="110">
        <v>2437966.06</v>
      </c>
      <c r="K681" s="110">
        <v>508604.36</v>
      </c>
      <c r="L681" s="110">
        <v>15807</v>
      </c>
      <c r="M681" s="110">
        <v>388139</v>
      </c>
      <c r="N681" s="110">
        <f t="shared" si="50"/>
        <v>403946</v>
      </c>
      <c r="O681" s="111">
        <v>49050235.369999997</v>
      </c>
      <c r="P681" s="112">
        <v>115796858.56999999</v>
      </c>
      <c r="Q681" s="109">
        <f t="shared" si="51"/>
        <v>0.42</v>
      </c>
      <c r="S681" s="109">
        <f t="shared" si="52"/>
        <v>49677037.509999998</v>
      </c>
      <c r="T681" s="109">
        <f t="shared" si="53"/>
        <v>15997930.82</v>
      </c>
      <c r="U681" s="109">
        <f t="shared" si="54"/>
        <v>65674968.329999998</v>
      </c>
    </row>
    <row r="682" spans="1:21" x14ac:dyDescent="0.6">
      <c r="A682" s="108">
        <f>COUNTA($B$4:B682)</f>
        <v>679</v>
      </c>
      <c r="B682" s="99" t="s">
        <v>751</v>
      </c>
      <c r="C682" s="99" t="s">
        <v>1639</v>
      </c>
      <c r="D682" s="110">
        <v>11250307.5</v>
      </c>
      <c r="E682" s="110">
        <v>2893746.75</v>
      </c>
      <c r="F682" s="110">
        <v>1068736.25</v>
      </c>
      <c r="G682" s="110">
        <v>10691</v>
      </c>
      <c r="H682" s="110">
        <v>1063768.75</v>
      </c>
      <c r="I682" s="110">
        <v>4522614.25</v>
      </c>
      <c r="J682" s="110">
        <v>785076.5</v>
      </c>
      <c r="K682" s="110">
        <v>390750.75</v>
      </c>
      <c r="L682" s="110">
        <v>1762</v>
      </c>
      <c r="M682" s="110">
        <v>398572</v>
      </c>
      <c r="N682" s="110">
        <f t="shared" si="50"/>
        <v>400334</v>
      </c>
      <c r="O682" s="111">
        <v>20146742.719999999</v>
      </c>
      <c r="P682" s="112">
        <v>56730504.079999998</v>
      </c>
      <c r="Q682" s="109">
        <f t="shared" si="51"/>
        <v>0.35</v>
      </c>
      <c r="S682" s="109">
        <f t="shared" si="52"/>
        <v>16287250.25</v>
      </c>
      <c r="T682" s="109">
        <f t="shared" si="53"/>
        <v>6098775.5</v>
      </c>
      <c r="U682" s="109">
        <f t="shared" si="54"/>
        <v>22386025.75</v>
      </c>
    </row>
    <row r="683" spans="1:21" x14ac:dyDescent="0.6">
      <c r="A683" s="108">
        <f>COUNTA($B$4:B683)</f>
        <v>680</v>
      </c>
      <c r="B683" s="99" t="s">
        <v>752</v>
      </c>
      <c r="C683" s="99" t="s">
        <v>1640</v>
      </c>
      <c r="D683" s="110">
        <v>18416311.57</v>
      </c>
      <c r="E683" s="110">
        <v>9100034.1500000004</v>
      </c>
      <c r="F683" s="110">
        <v>1164801.29</v>
      </c>
      <c r="G683" s="110">
        <v>62380</v>
      </c>
      <c r="H683" s="110">
        <v>899820.14</v>
      </c>
      <c r="I683" s="110">
        <v>8915562.0899999999</v>
      </c>
      <c r="J683" s="110">
        <v>3801561.69</v>
      </c>
      <c r="K683" s="110">
        <v>648395.4</v>
      </c>
      <c r="L683" s="110">
        <v>6673</v>
      </c>
      <c r="M683" s="110">
        <v>243540.84</v>
      </c>
      <c r="N683" s="110">
        <f t="shared" si="50"/>
        <v>250213.84</v>
      </c>
      <c r="O683" s="111">
        <v>20784987.82</v>
      </c>
      <c r="P683" s="112">
        <v>71345459.560000002</v>
      </c>
      <c r="Q683" s="109">
        <f t="shared" si="51"/>
        <v>0.28999999999999998</v>
      </c>
      <c r="S683" s="109">
        <f t="shared" si="52"/>
        <v>29643347.149999999</v>
      </c>
      <c r="T683" s="109">
        <f t="shared" si="53"/>
        <v>13615733.02</v>
      </c>
      <c r="U683" s="109">
        <f t="shared" si="54"/>
        <v>43259080.170000002</v>
      </c>
    </row>
    <row r="684" spans="1:21" x14ac:dyDescent="0.6">
      <c r="A684" s="108">
        <f>COUNTA($B$4:B684)</f>
        <v>681</v>
      </c>
      <c r="B684" s="99" t="s">
        <v>753</v>
      </c>
      <c r="C684" s="99" t="s">
        <v>1641</v>
      </c>
      <c r="D684" s="110">
        <v>240050271.47999999</v>
      </c>
      <c r="E684" s="110">
        <v>105141512.34999999</v>
      </c>
      <c r="F684" s="110">
        <v>26944963.649999999</v>
      </c>
      <c r="G684" s="110">
        <v>220740.51</v>
      </c>
      <c r="H684" s="110">
        <v>14878819.279999999</v>
      </c>
      <c r="I684" s="110">
        <v>652275766.20000005</v>
      </c>
      <c r="J684" s="110">
        <v>78556453.469999999</v>
      </c>
      <c r="K684" s="110">
        <v>34386069.939999998</v>
      </c>
      <c r="L684" s="110">
        <v>203585.04</v>
      </c>
      <c r="M684" s="110">
        <v>63275324.210000001</v>
      </c>
      <c r="N684" s="110">
        <f t="shared" si="50"/>
        <v>63478909.25</v>
      </c>
      <c r="O684" s="111">
        <v>325280349.70000005</v>
      </c>
      <c r="P684" s="112">
        <v>897018991.03999996</v>
      </c>
      <c r="Q684" s="109">
        <f t="shared" si="51"/>
        <v>0.36</v>
      </c>
      <c r="S684" s="109">
        <f t="shared" si="52"/>
        <v>387236307.26999992</v>
      </c>
      <c r="T684" s="109">
        <f t="shared" si="53"/>
        <v>828697198.86000013</v>
      </c>
      <c r="U684" s="109">
        <f t="shared" si="54"/>
        <v>1215933506.1300001</v>
      </c>
    </row>
    <row r="685" spans="1:21" x14ac:dyDescent="0.6">
      <c r="A685" s="108">
        <f>COUNTA($B$4:B685)</f>
        <v>682</v>
      </c>
      <c r="B685" s="99" t="s">
        <v>754</v>
      </c>
      <c r="C685" s="99" t="s">
        <v>1642</v>
      </c>
      <c r="D685" s="110">
        <v>20775057.510000002</v>
      </c>
      <c r="E685" s="110">
        <v>4770683</v>
      </c>
      <c r="F685" s="110">
        <v>1662013.5</v>
      </c>
      <c r="G685" s="110">
        <v>28981</v>
      </c>
      <c r="H685" s="110">
        <v>1023751.04</v>
      </c>
      <c r="I685" s="110">
        <v>5801496.5099999998</v>
      </c>
      <c r="J685" s="110">
        <v>904007.06</v>
      </c>
      <c r="K685" s="110">
        <v>209919.75</v>
      </c>
      <c r="L685" s="110">
        <v>2393</v>
      </c>
      <c r="M685" s="110">
        <v>206869</v>
      </c>
      <c r="N685" s="110">
        <f t="shared" si="50"/>
        <v>209262</v>
      </c>
      <c r="O685" s="111">
        <v>24277002.259999998</v>
      </c>
      <c r="P685" s="112">
        <v>65955850.609999999</v>
      </c>
      <c r="Q685" s="109">
        <f t="shared" si="51"/>
        <v>0.36</v>
      </c>
      <c r="S685" s="109">
        <f t="shared" si="52"/>
        <v>28260486.050000001</v>
      </c>
      <c r="T685" s="109">
        <f t="shared" si="53"/>
        <v>7124685.3200000003</v>
      </c>
      <c r="U685" s="109">
        <f t="shared" si="54"/>
        <v>35385171.370000005</v>
      </c>
    </row>
    <row r="686" spans="1:21" x14ac:dyDescent="0.6">
      <c r="A686" s="108">
        <f>COUNTA($B$4:B686)</f>
        <v>683</v>
      </c>
      <c r="B686" s="99" t="s">
        <v>755</v>
      </c>
      <c r="C686" s="99" t="s">
        <v>1643</v>
      </c>
      <c r="D686" s="110">
        <v>43998192.090000004</v>
      </c>
      <c r="E686" s="110">
        <v>11862739.41</v>
      </c>
      <c r="F686" s="110">
        <v>1208119.49</v>
      </c>
      <c r="G686" s="110">
        <v>20610.25</v>
      </c>
      <c r="H686" s="110">
        <v>2197119.25</v>
      </c>
      <c r="I686" s="110">
        <v>16561628.550000001</v>
      </c>
      <c r="J686" s="110">
        <v>1834238.59</v>
      </c>
      <c r="K686" s="110">
        <v>589642.19999999995</v>
      </c>
      <c r="L686" s="110">
        <v>0</v>
      </c>
      <c r="M686" s="110">
        <v>499034</v>
      </c>
      <c r="N686" s="110">
        <f t="shared" si="50"/>
        <v>499034</v>
      </c>
      <c r="O686" s="111">
        <v>39659972.120000005</v>
      </c>
      <c r="P686" s="112">
        <v>101275801.37000002</v>
      </c>
      <c r="Q686" s="109">
        <f t="shared" si="51"/>
        <v>0.39</v>
      </c>
      <c r="S686" s="109">
        <f t="shared" si="52"/>
        <v>59286780.490000002</v>
      </c>
      <c r="T686" s="109">
        <f t="shared" si="53"/>
        <v>19484543.34</v>
      </c>
      <c r="U686" s="109">
        <f t="shared" si="54"/>
        <v>78771323.829999998</v>
      </c>
    </row>
    <row r="687" spans="1:21" x14ac:dyDescent="0.6">
      <c r="A687" s="108">
        <f>COUNTA($B$4:B687)</f>
        <v>684</v>
      </c>
      <c r="B687" s="99" t="s">
        <v>756</v>
      </c>
      <c r="C687" s="99" t="s">
        <v>1644</v>
      </c>
      <c r="D687" s="110">
        <v>41730717.579999998</v>
      </c>
      <c r="E687" s="110">
        <v>10301891.550000001</v>
      </c>
      <c r="F687" s="110">
        <v>3059273.51</v>
      </c>
      <c r="G687" s="110">
        <v>11670.25</v>
      </c>
      <c r="H687" s="110">
        <v>2264619</v>
      </c>
      <c r="I687" s="110">
        <v>14985154</v>
      </c>
      <c r="J687" s="110">
        <v>1895963.5</v>
      </c>
      <c r="K687" s="110">
        <v>660144</v>
      </c>
      <c r="L687" s="110">
        <v>3140</v>
      </c>
      <c r="M687" s="110">
        <v>496360</v>
      </c>
      <c r="N687" s="110">
        <f t="shared" si="50"/>
        <v>499500</v>
      </c>
      <c r="O687" s="111">
        <v>27522475.829999998</v>
      </c>
      <c r="P687" s="112">
        <v>98040864.480000004</v>
      </c>
      <c r="Q687" s="109">
        <f t="shared" si="51"/>
        <v>0.28000000000000003</v>
      </c>
      <c r="S687" s="109">
        <f t="shared" si="52"/>
        <v>57368171.889999993</v>
      </c>
      <c r="T687" s="109">
        <f t="shared" si="53"/>
        <v>18040761.5</v>
      </c>
      <c r="U687" s="109">
        <f t="shared" si="54"/>
        <v>75408933.389999986</v>
      </c>
    </row>
    <row r="688" spans="1:21" x14ac:dyDescent="0.6">
      <c r="A688" s="108">
        <f>COUNTA($B$4:B688)</f>
        <v>685</v>
      </c>
      <c r="B688" s="99" t="s">
        <v>757</v>
      </c>
      <c r="C688" s="99" t="s">
        <v>1645</v>
      </c>
      <c r="D688" s="110">
        <v>24763784.149999999</v>
      </c>
      <c r="E688" s="110">
        <v>3476240.94</v>
      </c>
      <c r="F688" s="110">
        <v>717961.82</v>
      </c>
      <c r="G688" s="110">
        <v>5462</v>
      </c>
      <c r="H688" s="110">
        <v>1205624.75</v>
      </c>
      <c r="I688" s="110">
        <v>8265739.8600000003</v>
      </c>
      <c r="J688" s="110">
        <v>949120.05</v>
      </c>
      <c r="K688" s="110">
        <v>288648.23</v>
      </c>
      <c r="L688" s="110">
        <v>0</v>
      </c>
      <c r="M688" s="110">
        <v>397276.19</v>
      </c>
      <c r="N688" s="110">
        <f t="shared" si="50"/>
        <v>397276.19</v>
      </c>
      <c r="O688" s="111">
        <v>27378123.219999999</v>
      </c>
      <c r="P688" s="112">
        <v>65953552.18999999</v>
      </c>
      <c r="Q688" s="109">
        <f t="shared" si="51"/>
        <v>0.41</v>
      </c>
      <c r="S688" s="109">
        <f t="shared" si="52"/>
        <v>30169073.66</v>
      </c>
      <c r="T688" s="109">
        <f t="shared" si="53"/>
        <v>9900784.3300000001</v>
      </c>
      <c r="U688" s="109">
        <f t="shared" si="54"/>
        <v>40069857.990000002</v>
      </c>
    </row>
    <row r="689" spans="1:21" x14ac:dyDescent="0.6">
      <c r="A689" s="108">
        <f>COUNTA($B$4:B689)</f>
        <v>686</v>
      </c>
      <c r="B689" s="99" t="s">
        <v>758</v>
      </c>
      <c r="C689" s="99" t="s">
        <v>1646</v>
      </c>
      <c r="D689" s="110">
        <v>33109592.600000001</v>
      </c>
      <c r="E689" s="110">
        <v>5763739.7699999996</v>
      </c>
      <c r="F689" s="110">
        <v>1144279.8</v>
      </c>
      <c r="G689" s="110">
        <v>29366</v>
      </c>
      <c r="H689" s="110">
        <v>2401670</v>
      </c>
      <c r="I689" s="110">
        <v>8398438.3000000007</v>
      </c>
      <c r="J689" s="110">
        <v>1124448</v>
      </c>
      <c r="K689" s="110">
        <v>216067.5</v>
      </c>
      <c r="L689" s="110">
        <v>3000</v>
      </c>
      <c r="M689" s="110">
        <v>437198</v>
      </c>
      <c r="N689" s="110">
        <f t="shared" si="50"/>
        <v>440198</v>
      </c>
      <c r="O689" s="111">
        <v>28222898.585000005</v>
      </c>
      <c r="P689" s="112">
        <v>79304868.11500001</v>
      </c>
      <c r="Q689" s="109">
        <f t="shared" si="51"/>
        <v>0.35</v>
      </c>
      <c r="S689" s="109">
        <f t="shared" si="52"/>
        <v>42448648.170000002</v>
      </c>
      <c r="T689" s="109">
        <f t="shared" si="53"/>
        <v>10179151.800000001</v>
      </c>
      <c r="U689" s="109">
        <f t="shared" si="54"/>
        <v>52627799.969999999</v>
      </c>
    </row>
    <row r="690" spans="1:21" x14ac:dyDescent="0.6">
      <c r="A690" s="108">
        <f>COUNTA($B$4:B690)</f>
        <v>687</v>
      </c>
      <c r="B690" s="99" t="s">
        <v>759</v>
      </c>
      <c r="C690" s="99" t="s">
        <v>1647</v>
      </c>
      <c r="D690" s="110">
        <v>23645141.399999999</v>
      </c>
      <c r="E690" s="110">
        <v>3023807.16</v>
      </c>
      <c r="F690" s="110">
        <v>517363.41</v>
      </c>
      <c r="G690" s="110">
        <v>8892</v>
      </c>
      <c r="H690" s="110">
        <v>695094</v>
      </c>
      <c r="I690" s="110">
        <v>5513503.46</v>
      </c>
      <c r="J690" s="110">
        <v>733969.16</v>
      </c>
      <c r="K690" s="110">
        <v>214104.77</v>
      </c>
      <c r="L690" s="110">
        <v>0</v>
      </c>
      <c r="M690" s="110">
        <v>152726</v>
      </c>
      <c r="N690" s="110">
        <f t="shared" si="50"/>
        <v>152726</v>
      </c>
      <c r="O690" s="111">
        <v>19764022.039999999</v>
      </c>
      <c r="P690" s="112">
        <v>49684179.079999998</v>
      </c>
      <c r="Q690" s="109">
        <f t="shared" si="51"/>
        <v>0.39</v>
      </c>
      <c r="S690" s="109">
        <f t="shared" si="52"/>
        <v>27890297.969999999</v>
      </c>
      <c r="T690" s="109">
        <f t="shared" si="53"/>
        <v>6614303.3899999997</v>
      </c>
      <c r="U690" s="109">
        <f t="shared" si="54"/>
        <v>34504601.359999999</v>
      </c>
    </row>
    <row r="691" spans="1:21" x14ac:dyDescent="0.6">
      <c r="A691" s="108">
        <f>COUNTA($B$4:B691)</f>
        <v>688</v>
      </c>
      <c r="B691" s="99" t="s">
        <v>760</v>
      </c>
      <c r="C691" s="99" t="s">
        <v>1648</v>
      </c>
      <c r="D691" s="110">
        <v>20649662.969999999</v>
      </c>
      <c r="E691" s="110">
        <v>2659867.66</v>
      </c>
      <c r="F691" s="110">
        <v>307697.99</v>
      </c>
      <c r="G691" s="110">
        <v>10972.04</v>
      </c>
      <c r="H691" s="110">
        <v>550478.17000000004</v>
      </c>
      <c r="I691" s="110">
        <v>5970340.6600000001</v>
      </c>
      <c r="J691" s="110">
        <v>501454.59</v>
      </c>
      <c r="K691" s="110">
        <v>113136.53</v>
      </c>
      <c r="L691" s="110">
        <v>0</v>
      </c>
      <c r="M691" s="110">
        <v>142151.32999999999</v>
      </c>
      <c r="N691" s="110">
        <f t="shared" si="50"/>
        <v>142151.32999999999</v>
      </c>
      <c r="O691" s="111">
        <v>22983923.699999999</v>
      </c>
      <c r="P691" s="112">
        <v>52896975.039999999</v>
      </c>
      <c r="Q691" s="109">
        <f t="shared" si="51"/>
        <v>0.43</v>
      </c>
      <c r="S691" s="109">
        <f t="shared" si="52"/>
        <v>24178678.829999998</v>
      </c>
      <c r="T691" s="109">
        <f t="shared" si="53"/>
        <v>6727083.1100000003</v>
      </c>
      <c r="U691" s="109">
        <f t="shared" si="54"/>
        <v>30905761.939999998</v>
      </c>
    </row>
    <row r="692" spans="1:21" x14ac:dyDescent="0.6">
      <c r="A692" s="108">
        <f>COUNTA($B$4:B692)</f>
        <v>689</v>
      </c>
      <c r="B692" s="99" t="s">
        <v>761</v>
      </c>
      <c r="C692" s="99" t="s">
        <v>1649</v>
      </c>
      <c r="D692" s="110">
        <v>82535100.170000002</v>
      </c>
      <c r="E692" s="110">
        <v>25332302.199999999</v>
      </c>
      <c r="F692" s="110">
        <v>5842424</v>
      </c>
      <c r="G692" s="110">
        <v>33236</v>
      </c>
      <c r="H692" s="110">
        <v>4502945.4000000004</v>
      </c>
      <c r="I692" s="110">
        <v>75578391.432999998</v>
      </c>
      <c r="J692" s="110">
        <v>8830995.7300000004</v>
      </c>
      <c r="K692" s="110">
        <v>2301000.31</v>
      </c>
      <c r="L692" s="110">
        <v>47572</v>
      </c>
      <c r="M692" s="110">
        <v>17627588.920000002</v>
      </c>
      <c r="N692" s="110">
        <f t="shared" si="50"/>
        <v>17675160.920000002</v>
      </c>
      <c r="O692" s="111">
        <v>98625739.383000001</v>
      </c>
      <c r="P692" s="112">
        <v>237360442.82300001</v>
      </c>
      <c r="Q692" s="109">
        <f t="shared" si="51"/>
        <v>0.41</v>
      </c>
      <c r="S692" s="109">
        <f t="shared" si="52"/>
        <v>118246007.77000001</v>
      </c>
      <c r="T692" s="109">
        <f t="shared" si="53"/>
        <v>104385548.39300001</v>
      </c>
      <c r="U692" s="109">
        <f t="shared" si="54"/>
        <v>222631556.16300002</v>
      </c>
    </row>
    <row r="693" spans="1:21" x14ac:dyDescent="0.6">
      <c r="A693" s="108">
        <f>COUNTA($B$4:B693)</f>
        <v>690</v>
      </c>
      <c r="B693" s="99" t="s">
        <v>762</v>
      </c>
      <c r="C693" s="99" t="s">
        <v>2035</v>
      </c>
      <c r="D693" s="110">
        <v>409392388.81</v>
      </c>
      <c r="E693" s="110">
        <v>228272279.88</v>
      </c>
      <c r="F693" s="110">
        <v>56984444.509999998</v>
      </c>
      <c r="G693" s="110">
        <v>160247.4</v>
      </c>
      <c r="H693" s="110">
        <v>82852017.980000004</v>
      </c>
      <c r="I693" s="110">
        <v>1051416655.48</v>
      </c>
      <c r="J693" s="110">
        <v>164881135.93000001</v>
      </c>
      <c r="K693" s="110">
        <v>60766506.840000004</v>
      </c>
      <c r="L693" s="110">
        <v>160988.28</v>
      </c>
      <c r="M693" s="110">
        <v>34867375.270000003</v>
      </c>
      <c r="N693" s="110">
        <f t="shared" si="50"/>
        <v>35028363.550000004</v>
      </c>
      <c r="O693" s="111">
        <v>721854939.5999999</v>
      </c>
      <c r="P693" s="112">
        <v>1773818087.02</v>
      </c>
      <c r="Q693" s="109">
        <f t="shared" si="51"/>
        <v>0.4</v>
      </c>
      <c r="S693" s="109">
        <f t="shared" si="52"/>
        <v>777661378.58000004</v>
      </c>
      <c r="T693" s="109">
        <f t="shared" si="53"/>
        <v>1312092661.8</v>
      </c>
      <c r="U693" s="109">
        <f t="shared" si="54"/>
        <v>2089754040.3800001</v>
      </c>
    </row>
    <row r="694" spans="1:21" x14ac:dyDescent="0.6">
      <c r="A694" s="108">
        <f>COUNTA($B$4:B694)</f>
        <v>691</v>
      </c>
      <c r="B694" s="99" t="s">
        <v>763</v>
      </c>
      <c r="C694" s="99" t="s">
        <v>1650</v>
      </c>
      <c r="D694" s="110">
        <v>28656408.5</v>
      </c>
      <c r="E694" s="110">
        <v>7645022.6100000003</v>
      </c>
      <c r="F694" s="110">
        <v>1658940.5</v>
      </c>
      <c r="G694" s="110">
        <v>35997</v>
      </c>
      <c r="H694" s="110">
        <v>1486880</v>
      </c>
      <c r="I694" s="110">
        <v>10894973.59</v>
      </c>
      <c r="J694" s="110">
        <v>1710195.1</v>
      </c>
      <c r="K694" s="110">
        <v>570572</v>
      </c>
      <c r="L694" s="110">
        <v>64947</v>
      </c>
      <c r="M694" s="110">
        <v>370972</v>
      </c>
      <c r="N694" s="110">
        <f t="shared" si="50"/>
        <v>435919</v>
      </c>
      <c r="O694" s="111">
        <v>24648266.039999999</v>
      </c>
      <c r="P694" s="112">
        <v>64270543.960000001</v>
      </c>
      <c r="Q694" s="109">
        <f t="shared" si="51"/>
        <v>0.38</v>
      </c>
      <c r="S694" s="109">
        <f t="shared" si="52"/>
        <v>39483248.609999999</v>
      </c>
      <c r="T694" s="109">
        <f t="shared" si="53"/>
        <v>13611659.689999999</v>
      </c>
      <c r="U694" s="109">
        <f t="shared" si="54"/>
        <v>53094908.299999997</v>
      </c>
    </row>
    <row r="695" spans="1:21" x14ac:dyDescent="0.6">
      <c r="A695" s="108">
        <f>COUNTA($B$4:B695)</f>
        <v>692</v>
      </c>
      <c r="B695" s="99" t="s">
        <v>764</v>
      </c>
      <c r="C695" s="99" t="s">
        <v>1651</v>
      </c>
      <c r="D695" s="110">
        <v>81525725.730000004</v>
      </c>
      <c r="E695" s="110">
        <v>15748622.5</v>
      </c>
      <c r="F695" s="110">
        <v>3973338.69</v>
      </c>
      <c r="G695" s="110">
        <v>49472.5</v>
      </c>
      <c r="H695" s="110">
        <v>8325589.04</v>
      </c>
      <c r="I695" s="110">
        <v>51819578.82</v>
      </c>
      <c r="J695" s="110">
        <v>7089273.9500000002</v>
      </c>
      <c r="K695" s="110">
        <v>1760420.82</v>
      </c>
      <c r="L695" s="110">
        <v>36198</v>
      </c>
      <c r="M695" s="110">
        <v>2503237.5</v>
      </c>
      <c r="N695" s="110">
        <f t="shared" si="50"/>
        <v>2539435.5</v>
      </c>
      <c r="O695" s="111">
        <v>66952192.030000001</v>
      </c>
      <c r="P695" s="112">
        <v>169757581.37</v>
      </c>
      <c r="Q695" s="109">
        <f t="shared" si="51"/>
        <v>0.39</v>
      </c>
      <c r="S695" s="109">
        <f t="shared" si="52"/>
        <v>109622748.46000001</v>
      </c>
      <c r="T695" s="109">
        <f t="shared" si="53"/>
        <v>63208709.090000004</v>
      </c>
      <c r="U695" s="109">
        <f t="shared" si="54"/>
        <v>172831457.55000001</v>
      </c>
    </row>
    <row r="696" spans="1:21" x14ac:dyDescent="0.6">
      <c r="A696" s="108">
        <f>COUNTA($B$4:B696)</f>
        <v>693</v>
      </c>
      <c r="B696" s="99" t="s">
        <v>765</v>
      </c>
      <c r="C696" s="99" t="s">
        <v>1652</v>
      </c>
      <c r="D696" s="110">
        <v>169366224.18000001</v>
      </c>
      <c r="E696" s="110">
        <v>51646166.780000001</v>
      </c>
      <c r="F696" s="110">
        <v>8740689.1999999993</v>
      </c>
      <c r="G696" s="110">
        <v>122899.5</v>
      </c>
      <c r="H696" s="110">
        <v>13365868.41</v>
      </c>
      <c r="I696" s="110">
        <v>188790350.06</v>
      </c>
      <c r="J696" s="110">
        <v>20293425.059999999</v>
      </c>
      <c r="K696" s="110">
        <v>7553380.1299999999</v>
      </c>
      <c r="L696" s="110">
        <v>47474.5</v>
      </c>
      <c r="M696" s="110">
        <v>15210425.85</v>
      </c>
      <c r="N696" s="110">
        <f t="shared" si="50"/>
        <v>15257900.35</v>
      </c>
      <c r="O696" s="111">
        <v>218949420.25</v>
      </c>
      <c r="P696" s="112">
        <v>463481653.49000001</v>
      </c>
      <c r="Q696" s="109">
        <f t="shared" si="51"/>
        <v>0.47</v>
      </c>
      <c r="S696" s="109">
        <f t="shared" si="52"/>
        <v>243241848.06999999</v>
      </c>
      <c r="T696" s="109">
        <f t="shared" si="53"/>
        <v>231895055.59999999</v>
      </c>
      <c r="U696" s="109">
        <f t="shared" si="54"/>
        <v>475136903.66999996</v>
      </c>
    </row>
    <row r="697" spans="1:21" x14ac:dyDescent="0.6">
      <c r="A697" s="108">
        <f>COUNTA($B$4:B697)</f>
        <v>694</v>
      </c>
      <c r="B697" s="99" t="s">
        <v>766</v>
      </c>
      <c r="C697" s="99" t="s">
        <v>1653</v>
      </c>
      <c r="D697" s="110">
        <v>117456063.7</v>
      </c>
      <c r="E697" s="110">
        <v>23673053.879999999</v>
      </c>
      <c r="F697" s="110">
        <v>6160625.5499999998</v>
      </c>
      <c r="G697" s="110">
        <v>70513.75</v>
      </c>
      <c r="H697" s="110">
        <v>4652166.71</v>
      </c>
      <c r="I697" s="110">
        <v>82768604.230000004</v>
      </c>
      <c r="J697" s="110">
        <v>9700714.8900000006</v>
      </c>
      <c r="K697" s="110">
        <v>2271326.98</v>
      </c>
      <c r="L697" s="110">
        <v>33470.99</v>
      </c>
      <c r="M697" s="110">
        <v>4684063.97</v>
      </c>
      <c r="N697" s="110">
        <f t="shared" si="50"/>
        <v>4717534.96</v>
      </c>
      <c r="O697" s="111">
        <v>119782423.39</v>
      </c>
      <c r="P697" s="112">
        <v>256113516.08999997</v>
      </c>
      <c r="Q697" s="109">
        <f t="shared" si="51"/>
        <v>0.46</v>
      </c>
      <c r="S697" s="109">
        <f t="shared" si="52"/>
        <v>152012423.59000003</v>
      </c>
      <c r="T697" s="109">
        <f t="shared" si="53"/>
        <v>99458181.060000002</v>
      </c>
      <c r="U697" s="109">
        <f t="shared" si="54"/>
        <v>251470604.65000004</v>
      </c>
    </row>
    <row r="698" spans="1:21" x14ac:dyDescent="0.6">
      <c r="A698" s="108">
        <f>COUNTA($B$4:B698)</f>
        <v>695</v>
      </c>
      <c r="B698" s="99" t="s">
        <v>767</v>
      </c>
      <c r="C698" s="99" t="s">
        <v>1654</v>
      </c>
      <c r="D698" s="110">
        <v>37139580.880000003</v>
      </c>
      <c r="E698" s="110">
        <v>3865939.13</v>
      </c>
      <c r="F698" s="110">
        <v>1600778.94</v>
      </c>
      <c r="G698" s="110">
        <v>1171.55</v>
      </c>
      <c r="H698" s="110">
        <v>1614302.57</v>
      </c>
      <c r="I698" s="110">
        <v>7697327.0899999999</v>
      </c>
      <c r="J698" s="110">
        <v>836963.07</v>
      </c>
      <c r="K698" s="110">
        <v>552080.59</v>
      </c>
      <c r="L698" s="110">
        <v>0</v>
      </c>
      <c r="M698" s="110">
        <v>95736.49</v>
      </c>
      <c r="N698" s="110">
        <f t="shared" si="50"/>
        <v>95736.49</v>
      </c>
      <c r="O698" s="111">
        <v>30356621.560000002</v>
      </c>
      <c r="P698" s="112">
        <v>80971435.620000005</v>
      </c>
      <c r="Q698" s="109">
        <f t="shared" si="51"/>
        <v>0.37</v>
      </c>
      <c r="S698" s="109">
        <f t="shared" si="52"/>
        <v>44221773.07</v>
      </c>
      <c r="T698" s="109">
        <f t="shared" si="53"/>
        <v>9182107.2400000002</v>
      </c>
      <c r="U698" s="109">
        <f t="shared" si="54"/>
        <v>53403880.310000002</v>
      </c>
    </row>
    <row r="699" spans="1:21" x14ac:dyDescent="0.6">
      <c r="A699" s="108">
        <f>COUNTA($B$4:B699)</f>
        <v>696</v>
      </c>
      <c r="B699" s="99" t="s">
        <v>768</v>
      </c>
      <c r="C699" s="99" t="s">
        <v>1655</v>
      </c>
      <c r="D699" s="110">
        <v>47208903</v>
      </c>
      <c r="E699" s="110">
        <v>6383934.7699999996</v>
      </c>
      <c r="F699" s="110">
        <v>1472977.55</v>
      </c>
      <c r="G699" s="110">
        <v>34759</v>
      </c>
      <c r="H699" s="110">
        <v>6299249.71</v>
      </c>
      <c r="I699" s="110">
        <v>31971440.699999999</v>
      </c>
      <c r="J699" s="110">
        <v>2533720.65</v>
      </c>
      <c r="K699" s="110">
        <v>1177734.8500000001</v>
      </c>
      <c r="L699" s="110">
        <v>11305</v>
      </c>
      <c r="M699" s="110">
        <v>426239</v>
      </c>
      <c r="N699" s="110">
        <f t="shared" si="50"/>
        <v>437544</v>
      </c>
      <c r="O699" s="111">
        <v>44302880.200000003</v>
      </c>
      <c r="P699" s="112">
        <v>101466260.54000001</v>
      </c>
      <c r="Q699" s="109">
        <f t="shared" si="51"/>
        <v>0.43</v>
      </c>
      <c r="S699" s="109">
        <f t="shared" si="52"/>
        <v>61399824.029999994</v>
      </c>
      <c r="T699" s="109">
        <f t="shared" si="53"/>
        <v>36120440.200000003</v>
      </c>
      <c r="U699" s="109">
        <f t="shared" si="54"/>
        <v>97520264.229999989</v>
      </c>
    </row>
    <row r="700" spans="1:21" x14ac:dyDescent="0.6">
      <c r="A700" s="108">
        <f>COUNTA($B$4:B700)</f>
        <v>697</v>
      </c>
      <c r="B700" s="99" t="s">
        <v>769</v>
      </c>
      <c r="C700" s="99" t="s">
        <v>1656</v>
      </c>
      <c r="D700" s="110">
        <v>103277227.17</v>
      </c>
      <c r="E700" s="110">
        <v>14289418.949999999</v>
      </c>
      <c r="F700" s="110">
        <v>4314446.7</v>
      </c>
      <c r="G700" s="110">
        <v>20453.5</v>
      </c>
      <c r="H700" s="110">
        <v>4277194.05</v>
      </c>
      <c r="I700" s="110">
        <v>49324042.210000001</v>
      </c>
      <c r="J700" s="110">
        <v>6573012</v>
      </c>
      <c r="K700" s="110">
        <v>1593905.2</v>
      </c>
      <c r="L700" s="110">
        <v>25266</v>
      </c>
      <c r="M700" s="110">
        <v>2293893.25</v>
      </c>
      <c r="N700" s="110">
        <f t="shared" si="50"/>
        <v>2319159.25</v>
      </c>
      <c r="O700" s="111">
        <v>79028030.819999993</v>
      </c>
      <c r="P700" s="112">
        <v>176809742.63999999</v>
      </c>
      <c r="Q700" s="109">
        <f t="shared" si="51"/>
        <v>0.44</v>
      </c>
      <c r="S700" s="109">
        <f t="shared" si="52"/>
        <v>126178740.37</v>
      </c>
      <c r="T700" s="109">
        <f t="shared" si="53"/>
        <v>59810118.660000004</v>
      </c>
      <c r="U700" s="109">
        <f t="shared" si="54"/>
        <v>185988859.03</v>
      </c>
    </row>
    <row r="701" spans="1:21" x14ac:dyDescent="0.6">
      <c r="A701" s="108">
        <f>COUNTA($B$4:B701)</f>
        <v>698</v>
      </c>
      <c r="B701" s="99" t="s">
        <v>770</v>
      </c>
      <c r="C701" s="99" t="s">
        <v>1657</v>
      </c>
      <c r="D701" s="110">
        <v>72439654.870000005</v>
      </c>
      <c r="E701" s="110">
        <v>21425764.66</v>
      </c>
      <c r="F701" s="110">
        <v>4803556.4000000004</v>
      </c>
      <c r="G701" s="110">
        <v>42499</v>
      </c>
      <c r="H701" s="110">
        <v>2005108.25</v>
      </c>
      <c r="I701" s="110">
        <v>45629045.890000001</v>
      </c>
      <c r="J701" s="110">
        <v>5957926.1900000004</v>
      </c>
      <c r="K701" s="110">
        <v>1516901</v>
      </c>
      <c r="L701" s="110">
        <v>25192</v>
      </c>
      <c r="M701" s="110">
        <v>2957724</v>
      </c>
      <c r="N701" s="110">
        <f t="shared" si="50"/>
        <v>2982916</v>
      </c>
      <c r="O701" s="111">
        <v>81350177.710000008</v>
      </c>
      <c r="P701" s="112">
        <v>185574519.86000001</v>
      </c>
      <c r="Q701" s="109">
        <f t="shared" si="51"/>
        <v>0.43</v>
      </c>
      <c r="S701" s="109">
        <f t="shared" si="52"/>
        <v>100716583.18000001</v>
      </c>
      <c r="T701" s="109">
        <f t="shared" si="53"/>
        <v>56086789.079999998</v>
      </c>
      <c r="U701" s="109">
        <f t="shared" si="54"/>
        <v>156803372.25999999</v>
      </c>
    </row>
    <row r="702" spans="1:21" x14ac:dyDescent="0.6">
      <c r="A702" s="108">
        <f>COUNTA($B$4:B702)</f>
        <v>699</v>
      </c>
      <c r="B702" s="99" t="s">
        <v>771</v>
      </c>
      <c r="C702" s="99" t="s">
        <v>1658</v>
      </c>
      <c r="D702" s="110">
        <v>74082315.540000007</v>
      </c>
      <c r="E702" s="110">
        <v>16213897.220000001</v>
      </c>
      <c r="F702" s="110">
        <v>5342934.18</v>
      </c>
      <c r="G702" s="110">
        <v>27831.25</v>
      </c>
      <c r="H702" s="110">
        <v>5482245.9299999997</v>
      </c>
      <c r="I702" s="110">
        <v>55091536.729999997</v>
      </c>
      <c r="J702" s="110">
        <v>9316807.2400000002</v>
      </c>
      <c r="K702" s="110">
        <v>4115873.5</v>
      </c>
      <c r="L702" s="110">
        <v>17707</v>
      </c>
      <c r="M702" s="110">
        <v>6095681.46</v>
      </c>
      <c r="N702" s="110">
        <f t="shared" si="50"/>
        <v>6113388.46</v>
      </c>
      <c r="O702" s="111">
        <v>81254854.930000007</v>
      </c>
      <c r="P702" s="112">
        <v>223937642.09</v>
      </c>
      <c r="Q702" s="109">
        <f t="shared" si="51"/>
        <v>0.36</v>
      </c>
      <c r="S702" s="109">
        <f t="shared" si="52"/>
        <v>101149224.12</v>
      </c>
      <c r="T702" s="109">
        <f t="shared" si="53"/>
        <v>74637605.929999992</v>
      </c>
      <c r="U702" s="109">
        <f t="shared" si="54"/>
        <v>175786830.05000001</v>
      </c>
    </row>
    <row r="703" spans="1:21" x14ac:dyDescent="0.6">
      <c r="A703" s="108">
        <f>COUNTA($B$4:B703)</f>
        <v>700</v>
      </c>
      <c r="B703" s="99" t="s">
        <v>772</v>
      </c>
      <c r="C703" s="99" t="s">
        <v>1659</v>
      </c>
      <c r="D703" s="110">
        <v>10703336.48</v>
      </c>
      <c r="E703" s="110">
        <v>2910843.64</v>
      </c>
      <c r="F703" s="110">
        <v>567543.05000000005</v>
      </c>
      <c r="G703" s="110">
        <v>9080.5</v>
      </c>
      <c r="H703" s="110">
        <v>351951.5</v>
      </c>
      <c r="I703" s="110">
        <v>4153207.15</v>
      </c>
      <c r="J703" s="110">
        <v>1167368</v>
      </c>
      <c r="K703" s="110">
        <v>192850.25</v>
      </c>
      <c r="L703" s="110">
        <v>6208.5</v>
      </c>
      <c r="M703" s="110">
        <v>339527.82</v>
      </c>
      <c r="N703" s="110">
        <f t="shared" si="50"/>
        <v>345736.32</v>
      </c>
      <c r="O703" s="111">
        <v>22366289.57</v>
      </c>
      <c r="P703" s="112">
        <v>52007796.82</v>
      </c>
      <c r="Q703" s="109">
        <f t="shared" si="51"/>
        <v>0.43</v>
      </c>
      <c r="S703" s="109">
        <f t="shared" si="52"/>
        <v>14542755.170000002</v>
      </c>
      <c r="T703" s="109">
        <f t="shared" si="53"/>
        <v>5859161.7200000007</v>
      </c>
      <c r="U703" s="109">
        <f t="shared" si="54"/>
        <v>20401916.890000001</v>
      </c>
    </row>
    <row r="704" spans="1:21" x14ac:dyDescent="0.6">
      <c r="A704" s="108">
        <f>COUNTA($B$4:B704)</f>
        <v>701</v>
      </c>
      <c r="B704" s="99" t="s">
        <v>773</v>
      </c>
      <c r="C704" s="99" t="s">
        <v>1660</v>
      </c>
      <c r="D704" s="110">
        <v>27850412.530000001</v>
      </c>
      <c r="E704" s="110">
        <v>3415469.31</v>
      </c>
      <c r="F704" s="110">
        <v>911445.47</v>
      </c>
      <c r="G704" s="110">
        <v>11556.92</v>
      </c>
      <c r="H704" s="110">
        <v>1629555.32</v>
      </c>
      <c r="I704" s="110">
        <v>10203805.039999999</v>
      </c>
      <c r="J704" s="110">
        <v>955924.98</v>
      </c>
      <c r="K704" s="110">
        <v>268287.21999999997</v>
      </c>
      <c r="L704" s="110">
        <v>4318.5</v>
      </c>
      <c r="M704" s="110">
        <v>347200.34</v>
      </c>
      <c r="N704" s="110">
        <f t="shared" si="50"/>
        <v>351518.84</v>
      </c>
      <c r="O704" s="111">
        <v>25608340.800000001</v>
      </c>
      <c r="P704" s="112">
        <v>68434181.070000008</v>
      </c>
      <c r="Q704" s="109">
        <f t="shared" si="51"/>
        <v>0.37</v>
      </c>
      <c r="S704" s="109">
        <f t="shared" si="52"/>
        <v>33818439.549999997</v>
      </c>
      <c r="T704" s="109">
        <f t="shared" si="53"/>
        <v>11779536.08</v>
      </c>
      <c r="U704" s="109">
        <f t="shared" si="54"/>
        <v>45597975.629999995</v>
      </c>
    </row>
    <row r="705" spans="1:21" x14ac:dyDescent="0.6">
      <c r="A705" s="108">
        <f>COUNTA($B$4:B705)</f>
        <v>702</v>
      </c>
      <c r="B705" s="99" t="s">
        <v>774</v>
      </c>
      <c r="C705" s="99" t="s">
        <v>1661</v>
      </c>
      <c r="D705" s="110">
        <v>30630337.460000001</v>
      </c>
      <c r="E705" s="110">
        <v>3503564.1</v>
      </c>
      <c r="F705" s="110">
        <v>851853.25</v>
      </c>
      <c r="G705" s="110">
        <v>0</v>
      </c>
      <c r="H705" s="110">
        <v>1164675.53</v>
      </c>
      <c r="I705" s="110">
        <v>19524456.780000001</v>
      </c>
      <c r="J705" s="110">
        <v>2745292.55</v>
      </c>
      <c r="K705" s="110">
        <v>517906.44</v>
      </c>
      <c r="L705" s="110">
        <v>0</v>
      </c>
      <c r="M705" s="110">
        <v>557525.35</v>
      </c>
      <c r="N705" s="110">
        <f t="shared" si="50"/>
        <v>557525.35</v>
      </c>
      <c r="O705" s="111">
        <v>42916620.640000001</v>
      </c>
      <c r="P705" s="112">
        <v>74993652.219999999</v>
      </c>
      <c r="Q705" s="109">
        <f t="shared" si="51"/>
        <v>0.56999999999999995</v>
      </c>
      <c r="S705" s="109">
        <f t="shared" si="52"/>
        <v>36150430.340000004</v>
      </c>
      <c r="T705" s="109">
        <f t="shared" si="53"/>
        <v>23345181.120000005</v>
      </c>
      <c r="U705" s="109">
        <f t="shared" si="54"/>
        <v>59495611.460000008</v>
      </c>
    </row>
    <row r="706" spans="1:21" x14ac:dyDescent="0.6">
      <c r="A706" s="108">
        <f>COUNTA($B$4:B706)</f>
        <v>703</v>
      </c>
      <c r="B706" s="99" t="s">
        <v>775</v>
      </c>
      <c r="C706" s="99" t="s">
        <v>1662</v>
      </c>
      <c r="D706" s="110">
        <v>45193882.149999999</v>
      </c>
      <c r="E706" s="110">
        <v>13826169.210000001</v>
      </c>
      <c r="F706" s="110">
        <v>6970005.4000000004</v>
      </c>
      <c r="G706" s="110">
        <v>2027</v>
      </c>
      <c r="H706" s="110">
        <v>1307589</v>
      </c>
      <c r="I706" s="110">
        <v>15896764.48</v>
      </c>
      <c r="J706" s="110">
        <v>1869311.31</v>
      </c>
      <c r="K706" s="110">
        <v>375700.5</v>
      </c>
      <c r="L706" s="110">
        <v>0</v>
      </c>
      <c r="M706" s="110">
        <v>513903.5</v>
      </c>
      <c r="N706" s="110">
        <f t="shared" si="50"/>
        <v>513903.5</v>
      </c>
      <c r="O706" s="111">
        <v>52103641.209999993</v>
      </c>
      <c r="P706" s="112">
        <v>119087409.95999999</v>
      </c>
      <c r="Q706" s="109">
        <f t="shared" si="51"/>
        <v>0.43</v>
      </c>
      <c r="S706" s="109">
        <f t="shared" si="52"/>
        <v>67299672.75999999</v>
      </c>
      <c r="T706" s="109">
        <f t="shared" si="53"/>
        <v>18655679.789999999</v>
      </c>
      <c r="U706" s="109">
        <f t="shared" si="54"/>
        <v>85955352.549999982</v>
      </c>
    </row>
    <row r="707" spans="1:21" x14ac:dyDescent="0.6">
      <c r="A707" s="108">
        <f>COUNTA($B$4:B707)</f>
        <v>704</v>
      </c>
      <c r="B707" s="99" t="s">
        <v>776</v>
      </c>
      <c r="C707" s="99" t="s">
        <v>1663</v>
      </c>
      <c r="D707" s="110">
        <v>23038156.059999999</v>
      </c>
      <c r="E707" s="110">
        <v>3328799.98</v>
      </c>
      <c r="F707" s="110">
        <v>835964.83</v>
      </c>
      <c r="G707" s="110">
        <v>28680</v>
      </c>
      <c r="H707" s="110">
        <v>4000103.72</v>
      </c>
      <c r="I707" s="110">
        <v>10181108.529999999</v>
      </c>
      <c r="J707" s="110">
        <v>895786</v>
      </c>
      <c r="K707" s="110">
        <v>271105.27</v>
      </c>
      <c r="L707" s="110">
        <v>25262.75</v>
      </c>
      <c r="M707" s="110">
        <v>284650</v>
      </c>
      <c r="N707" s="110">
        <f t="shared" si="50"/>
        <v>309912.75</v>
      </c>
      <c r="O707" s="111">
        <v>30513388.920000002</v>
      </c>
      <c r="P707" s="112">
        <v>73970122.400000006</v>
      </c>
      <c r="Q707" s="109">
        <f t="shared" si="51"/>
        <v>0.41</v>
      </c>
      <c r="S707" s="109">
        <f t="shared" si="52"/>
        <v>31231704.589999996</v>
      </c>
      <c r="T707" s="109">
        <f t="shared" si="53"/>
        <v>11657912.549999999</v>
      </c>
      <c r="U707" s="109">
        <f t="shared" si="54"/>
        <v>42889617.139999993</v>
      </c>
    </row>
    <row r="708" spans="1:21" x14ac:dyDescent="0.6">
      <c r="A708" s="108">
        <f>COUNTA($B$4:B708)</f>
        <v>705</v>
      </c>
      <c r="B708" s="99" t="s">
        <v>777</v>
      </c>
      <c r="C708" s="99" t="s">
        <v>1664</v>
      </c>
      <c r="D708" s="110">
        <v>27730821.890000001</v>
      </c>
      <c r="E708" s="110">
        <v>2755467.29</v>
      </c>
      <c r="F708" s="110">
        <v>718294.7</v>
      </c>
      <c r="G708" s="110">
        <v>12015</v>
      </c>
      <c r="H708" s="110">
        <v>2079269.21</v>
      </c>
      <c r="I708" s="110">
        <v>15358893.289999999</v>
      </c>
      <c r="J708" s="110">
        <v>1177047.8</v>
      </c>
      <c r="K708" s="110">
        <v>311752.75</v>
      </c>
      <c r="L708" s="110">
        <v>0</v>
      </c>
      <c r="M708" s="110">
        <v>385778</v>
      </c>
      <c r="N708" s="110">
        <f t="shared" si="50"/>
        <v>385778</v>
      </c>
      <c r="O708" s="111">
        <v>45438167.18</v>
      </c>
      <c r="P708" s="112">
        <v>80864347.199999988</v>
      </c>
      <c r="Q708" s="109">
        <f t="shared" si="51"/>
        <v>0.56000000000000005</v>
      </c>
      <c r="S708" s="109">
        <f t="shared" si="52"/>
        <v>33295868.09</v>
      </c>
      <c r="T708" s="109">
        <f t="shared" si="53"/>
        <v>17233471.84</v>
      </c>
      <c r="U708" s="109">
        <f t="shared" si="54"/>
        <v>50529339.93</v>
      </c>
    </row>
    <row r="709" spans="1:21" x14ac:dyDescent="0.6">
      <c r="A709" s="108">
        <f>COUNTA($B$4:B709)</f>
        <v>706</v>
      </c>
      <c r="B709" s="99" t="s">
        <v>778</v>
      </c>
      <c r="C709" s="99" t="s">
        <v>1665</v>
      </c>
      <c r="D709" s="110">
        <v>36856204.200000003</v>
      </c>
      <c r="E709" s="110">
        <v>3689800.3</v>
      </c>
      <c r="F709" s="110">
        <v>941177.59</v>
      </c>
      <c r="G709" s="110">
        <v>226096.75</v>
      </c>
      <c r="H709" s="110">
        <v>4424985.3499999996</v>
      </c>
      <c r="I709" s="110">
        <v>15800409.52</v>
      </c>
      <c r="J709" s="110">
        <v>1432512</v>
      </c>
      <c r="K709" s="110">
        <v>349225.53</v>
      </c>
      <c r="L709" s="110">
        <v>105913</v>
      </c>
      <c r="M709" s="110">
        <v>702936.25</v>
      </c>
      <c r="N709" s="110">
        <f t="shared" ref="N709:N772" si="55">SUM(L709:M709)</f>
        <v>808849.25</v>
      </c>
      <c r="O709" s="111">
        <v>47499147.109999999</v>
      </c>
      <c r="P709" s="112">
        <v>92591211.49000001</v>
      </c>
      <c r="Q709" s="109">
        <f t="shared" ref="Q709:Q772" si="56">TRUNC(O709/P709,2)</f>
        <v>0.51</v>
      </c>
      <c r="S709" s="109">
        <f t="shared" ref="S709:S772" si="57">SUM(D709:H709)</f>
        <v>46138264.190000005</v>
      </c>
      <c r="T709" s="109">
        <f t="shared" ref="T709:T772" si="58">SUM(I709:M709)</f>
        <v>18390996.300000001</v>
      </c>
      <c r="U709" s="109">
        <f t="shared" ref="U709:U772" si="59">SUM(S709:T709)</f>
        <v>64529260.49000001</v>
      </c>
    </row>
    <row r="710" spans="1:21" x14ac:dyDescent="0.6">
      <c r="A710" s="108">
        <f>COUNTA($B$4:B710)</f>
        <v>707</v>
      </c>
      <c r="B710" s="99" t="s">
        <v>779</v>
      </c>
      <c r="C710" s="99" t="s">
        <v>1666</v>
      </c>
      <c r="D710" s="110">
        <v>14141385.52</v>
      </c>
      <c r="E710" s="110">
        <v>2929344.69</v>
      </c>
      <c r="F710" s="110">
        <v>518431.25</v>
      </c>
      <c r="G710" s="110">
        <v>0</v>
      </c>
      <c r="H710" s="110">
        <v>587711.25</v>
      </c>
      <c r="I710" s="110">
        <v>8090731.4500000002</v>
      </c>
      <c r="J710" s="110">
        <v>1744081.16</v>
      </c>
      <c r="K710" s="110">
        <v>845397.3</v>
      </c>
      <c r="L710" s="110">
        <v>0</v>
      </c>
      <c r="M710" s="110">
        <v>418525.33</v>
      </c>
      <c r="N710" s="110">
        <f t="shared" si="55"/>
        <v>418525.33</v>
      </c>
      <c r="O710" s="111">
        <v>28203365.73</v>
      </c>
      <c r="P710" s="112">
        <v>54268101.170000002</v>
      </c>
      <c r="Q710" s="109">
        <f t="shared" si="56"/>
        <v>0.51</v>
      </c>
      <c r="S710" s="109">
        <f t="shared" si="57"/>
        <v>18176872.710000001</v>
      </c>
      <c r="T710" s="109">
        <f t="shared" si="58"/>
        <v>11098735.24</v>
      </c>
      <c r="U710" s="109">
        <f t="shared" si="59"/>
        <v>29275607.950000003</v>
      </c>
    </row>
    <row r="711" spans="1:21" x14ac:dyDescent="0.6">
      <c r="A711" s="108">
        <f>COUNTA($B$4:B711)</f>
        <v>708</v>
      </c>
      <c r="B711" s="99" t="s">
        <v>780</v>
      </c>
      <c r="C711" s="99" t="s">
        <v>1667</v>
      </c>
      <c r="D711" s="110">
        <v>25117331.789999999</v>
      </c>
      <c r="E711" s="110">
        <v>5704385.9100000001</v>
      </c>
      <c r="F711" s="110">
        <v>1172063.52</v>
      </c>
      <c r="G711" s="110">
        <v>9191</v>
      </c>
      <c r="H711" s="110">
        <v>7961457.6299999999</v>
      </c>
      <c r="I711" s="110">
        <v>12572260.880000001</v>
      </c>
      <c r="J711" s="110">
        <v>1431642.28</v>
      </c>
      <c r="K711" s="110">
        <v>330399.87</v>
      </c>
      <c r="L711" s="110">
        <v>0</v>
      </c>
      <c r="M711" s="110">
        <v>1189340.57</v>
      </c>
      <c r="N711" s="110">
        <f t="shared" si="55"/>
        <v>1189340.57</v>
      </c>
      <c r="O711" s="111">
        <v>40606034.710000001</v>
      </c>
      <c r="P711" s="112">
        <v>79791919.960000008</v>
      </c>
      <c r="Q711" s="109">
        <f t="shared" si="56"/>
        <v>0.5</v>
      </c>
      <c r="S711" s="109">
        <f t="shared" si="57"/>
        <v>39964429.850000001</v>
      </c>
      <c r="T711" s="109">
        <f t="shared" si="58"/>
        <v>15523643.6</v>
      </c>
      <c r="U711" s="109">
        <f t="shared" si="59"/>
        <v>55488073.450000003</v>
      </c>
    </row>
    <row r="712" spans="1:21" x14ac:dyDescent="0.6">
      <c r="A712" s="108">
        <f>COUNTA($B$4:B712)</f>
        <v>709</v>
      </c>
      <c r="B712" s="99" t="s">
        <v>781</v>
      </c>
      <c r="C712" s="99" t="s">
        <v>1668</v>
      </c>
      <c r="D712" s="110">
        <v>30657420.440000001</v>
      </c>
      <c r="E712" s="110">
        <v>3509826.45</v>
      </c>
      <c r="F712" s="110">
        <v>1525486.63</v>
      </c>
      <c r="G712" s="110">
        <v>20286</v>
      </c>
      <c r="H712" s="110">
        <v>2015777.33</v>
      </c>
      <c r="I712" s="110">
        <v>13951691.369999999</v>
      </c>
      <c r="J712" s="110">
        <v>1069825.48</v>
      </c>
      <c r="K712" s="110">
        <v>382548.75</v>
      </c>
      <c r="L712" s="110">
        <v>0</v>
      </c>
      <c r="M712" s="110">
        <v>440211.48</v>
      </c>
      <c r="N712" s="110">
        <f t="shared" si="55"/>
        <v>440211.48</v>
      </c>
      <c r="O712" s="111">
        <v>31128014.119999997</v>
      </c>
      <c r="P712" s="112">
        <v>55987084.659999996</v>
      </c>
      <c r="Q712" s="109">
        <f t="shared" si="56"/>
        <v>0.55000000000000004</v>
      </c>
      <c r="S712" s="109">
        <f t="shared" si="57"/>
        <v>37728796.850000001</v>
      </c>
      <c r="T712" s="109">
        <f t="shared" si="58"/>
        <v>15844277.08</v>
      </c>
      <c r="U712" s="109">
        <f t="shared" si="59"/>
        <v>53573073.93</v>
      </c>
    </row>
    <row r="713" spans="1:21" x14ac:dyDescent="0.6">
      <c r="A713" s="108">
        <f>COUNTA($B$4:B713)</f>
        <v>710</v>
      </c>
      <c r="B713" s="99" t="s">
        <v>782</v>
      </c>
      <c r="C713" s="99" t="s">
        <v>1669</v>
      </c>
      <c r="D713" s="110">
        <v>13414187.4</v>
      </c>
      <c r="E713" s="110">
        <v>2912070.06</v>
      </c>
      <c r="F713" s="110">
        <v>749566.71</v>
      </c>
      <c r="G713" s="110">
        <v>12497</v>
      </c>
      <c r="H713" s="110">
        <v>480240.48</v>
      </c>
      <c r="I713" s="110">
        <v>13391148.4</v>
      </c>
      <c r="J713" s="110">
        <v>1238349.96</v>
      </c>
      <c r="K713" s="110">
        <v>289175.5</v>
      </c>
      <c r="L713" s="110">
        <v>3965.5</v>
      </c>
      <c r="M713" s="110">
        <v>293568.5</v>
      </c>
      <c r="N713" s="110">
        <f t="shared" si="55"/>
        <v>297534</v>
      </c>
      <c r="O713" s="111">
        <v>28093767.620000001</v>
      </c>
      <c r="P713" s="112">
        <v>47884192.769999996</v>
      </c>
      <c r="Q713" s="109">
        <f t="shared" si="56"/>
        <v>0.57999999999999996</v>
      </c>
      <c r="S713" s="109">
        <f t="shared" si="57"/>
        <v>17568561.650000002</v>
      </c>
      <c r="T713" s="109">
        <f t="shared" si="58"/>
        <v>15216207.859999999</v>
      </c>
      <c r="U713" s="109">
        <f t="shared" si="59"/>
        <v>32784769.510000002</v>
      </c>
    </row>
    <row r="714" spans="1:21" x14ac:dyDescent="0.6">
      <c r="A714" s="108">
        <f>COUNTA($B$4:B714)</f>
        <v>711</v>
      </c>
      <c r="B714" s="99" t="s">
        <v>783</v>
      </c>
      <c r="C714" s="99" t="s">
        <v>1670</v>
      </c>
      <c r="D714" s="110">
        <v>14795493.93</v>
      </c>
      <c r="E714" s="110">
        <v>1779511.25</v>
      </c>
      <c r="F714" s="110">
        <v>457056.5</v>
      </c>
      <c r="G714" s="110">
        <v>2520</v>
      </c>
      <c r="H714" s="110">
        <v>3831150.02</v>
      </c>
      <c r="I714" s="110">
        <v>4718159.0999999996</v>
      </c>
      <c r="J714" s="110">
        <v>501089</v>
      </c>
      <c r="K714" s="110">
        <v>61503</v>
      </c>
      <c r="L714" s="110">
        <v>0</v>
      </c>
      <c r="M714" s="110">
        <v>46779.82</v>
      </c>
      <c r="N714" s="110">
        <f t="shared" si="55"/>
        <v>46779.82</v>
      </c>
      <c r="O714" s="111">
        <v>19165107.549999997</v>
      </c>
      <c r="P714" s="112">
        <v>37070370.489999995</v>
      </c>
      <c r="Q714" s="109">
        <f t="shared" si="56"/>
        <v>0.51</v>
      </c>
      <c r="S714" s="109">
        <f t="shared" si="57"/>
        <v>20865731.699999999</v>
      </c>
      <c r="T714" s="109">
        <f t="shared" si="58"/>
        <v>5327530.92</v>
      </c>
      <c r="U714" s="109">
        <f t="shared" si="59"/>
        <v>26193262.619999997</v>
      </c>
    </row>
    <row r="715" spans="1:21" x14ac:dyDescent="0.6">
      <c r="A715" s="108">
        <f>COUNTA($B$4:B715)</f>
        <v>712</v>
      </c>
      <c r="B715" s="99" t="s">
        <v>784</v>
      </c>
      <c r="C715" s="99" t="s">
        <v>1671</v>
      </c>
      <c r="D715" s="110">
        <v>199972275.08000001</v>
      </c>
      <c r="E715" s="110">
        <v>93147618.109999999</v>
      </c>
      <c r="F715" s="110">
        <v>21430632.850000001</v>
      </c>
      <c r="G715" s="110">
        <v>95243</v>
      </c>
      <c r="H715" s="110">
        <v>11782826.119999999</v>
      </c>
      <c r="I715" s="110">
        <v>326347508.26999998</v>
      </c>
      <c r="J715" s="110">
        <v>56254581.630000003</v>
      </c>
      <c r="K715" s="110">
        <v>25715919.219999999</v>
      </c>
      <c r="L715" s="110">
        <v>106153</v>
      </c>
      <c r="M715" s="110">
        <v>33920244.710000001</v>
      </c>
      <c r="N715" s="110">
        <f t="shared" si="55"/>
        <v>34026397.710000001</v>
      </c>
      <c r="O715" s="111">
        <v>253070800.97999999</v>
      </c>
      <c r="P715" s="112">
        <v>718214144.21000004</v>
      </c>
      <c r="Q715" s="109">
        <f t="shared" si="56"/>
        <v>0.35</v>
      </c>
      <c r="S715" s="109">
        <f t="shared" si="57"/>
        <v>326428595.16000003</v>
      </c>
      <c r="T715" s="109">
        <f t="shared" si="58"/>
        <v>442344406.82999998</v>
      </c>
      <c r="U715" s="109">
        <f t="shared" si="59"/>
        <v>768773001.99000001</v>
      </c>
    </row>
    <row r="716" spans="1:21" x14ac:dyDescent="0.6">
      <c r="A716" s="108">
        <f>COUNTA($B$4:B716)</f>
        <v>713</v>
      </c>
      <c r="B716" s="99" t="s">
        <v>785</v>
      </c>
      <c r="C716" s="99" t="s">
        <v>1672</v>
      </c>
      <c r="D716" s="110">
        <v>26797405.710000001</v>
      </c>
      <c r="E716" s="110">
        <v>3920707.3</v>
      </c>
      <c r="F716" s="110">
        <v>654815.25</v>
      </c>
      <c r="G716" s="110">
        <v>39935</v>
      </c>
      <c r="H716" s="110">
        <v>2190607.4</v>
      </c>
      <c r="I716" s="110">
        <v>8422638.8900000006</v>
      </c>
      <c r="J716" s="110">
        <v>1042441.17</v>
      </c>
      <c r="K716" s="110">
        <v>190172.25</v>
      </c>
      <c r="L716" s="110">
        <v>7495</v>
      </c>
      <c r="M716" s="110">
        <v>895836.86</v>
      </c>
      <c r="N716" s="110">
        <f t="shared" si="55"/>
        <v>903331.86</v>
      </c>
      <c r="O716" s="111">
        <v>43240230.050000004</v>
      </c>
      <c r="P716" s="112">
        <v>78980211.360000014</v>
      </c>
      <c r="Q716" s="109">
        <f t="shared" si="56"/>
        <v>0.54</v>
      </c>
      <c r="S716" s="109">
        <f t="shared" si="57"/>
        <v>33603470.660000004</v>
      </c>
      <c r="T716" s="109">
        <f t="shared" si="58"/>
        <v>10558584.17</v>
      </c>
      <c r="U716" s="109">
        <f t="shared" si="59"/>
        <v>44162054.830000006</v>
      </c>
    </row>
    <row r="717" spans="1:21" x14ac:dyDescent="0.6">
      <c r="A717" s="108">
        <f>COUNTA($B$4:B717)</f>
        <v>714</v>
      </c>
      <c r="B717" s="99" t="s">
        <v>786</v>
      </c>
      <c r="C717" s="99" t="s">
        <v>1673</v>
      </c>
      <c r="D717" s="110">
        <v>37451837.380000003</v>
      </c>
      <c r="E717" s="110">
        <v>9862526.9499999993</v>
      </c>
      <c r="F717" s="110">
        <v>1283917.77</v>
      </c>
      <c r="G717" s="110">
        <v>56131.8</v>
      </c>
      <c r="H717" s="110">
        <v>1539674.25</v>
      </c>
      <c r="I717" s="110">
        <v>11418092.83</v>
      </c>
      <c r="J717" s="110">
        <v>1364325.33</v>
      </c>
      <c r="K717" s="110">
        <v>385401.05</v>
      </c>
      <c r="L717" s="110">
        <v>7541</v>
      </c>
      <c r="M717" s="110">
        <v>436250.68</v>
      </c>
      <c r="N717" s="110">
        <f t="shared" si="55"/>
        <v>443791.68</v>
      </c>
      <c r="O717" s="111">
        <v>40949958.859999999</v>
      </c>
      <c r="P717" s="112">
        <v>86632500.370000005</v>
      </c>
      <c r="Q717" s="109">
        <f t="shared" si="56"/>
        <v>0.47</v>
      </c>
      <c r="S717" s="109">
        <f t="shared" si="57"/>
        <v>50194088.149999999</v>
      </c>
      <c r="T717" s="109">
        <f t="shared" si="58"/>
        <v>13611610.890000001</v>
      </c>
      <c r="U717" s="109">
        <f t="shared" si="59"/>
        <v>63805699.039999999</v>
      </c>
    </row>
    <row r="718" spans="1:21" x14ac:dyDescent="0.6">
      <c r="A718" s="108">
        <f>COUNTA($B$4:B718)</f>
        <v>715</v>
      </c>
      <c r="B718" s="99" t="s">
        <v>787</v>
      </c>
      <c r="C718" s="99" t="s">
        <v>1674</v>
      </c>
      <c r="D718" s="110">
        <v>27756849.809999999</v>
      </c>
      <c r="E718" s="110">
        <v>18261760.09</v>
      </c>
      <c r="F718" s="110">
        <v>1465918.87</v>
      </c>
      <c r="G718" s="110">
        <v>10358</v>
      </c>
      <c r="H718" s="110">
        <v>2486833.37</v>
      </c>
      <c r="I718" s="110">
        <v>10756900.640000001</v>
      </c>
      <c r="J718" s="110">
        <v>2298540.36</v>
      </c>
      <c r="K718" s="110">
        <v>470109</v>
      </c>
      <c r="L718" s="110">
        <v>0</v>
      </c>
      <c r="M718" s="110">
        <v>266743.5</v>
      </c>
      <c r="N718" s="110">
        <f t="shared" si="55"/>
        <v>266743.5</v>
      </c>
      <c r="O718" s="111">
        <v>26674252.039999999</v>
      </c>
      <c r="P718" s="112">
        <v>83901608.75</v>
      </c>
      <c r="Q718" s="109">
        <f t="shared" si="56"/>
        <v>0.31</v>
      </c>
      <c r="S718" s="109">
        <f t="shared" si="57"/>
        <v>49981720.139999993</v>
      </c>
      <c r="T718" s="109">
        <f t="shared" si="58"/>
        <v>13792293.5</v>
      </c>
      <c r="U718" s="109">
        <f t="shared" si="59"/>
        <v>63774013.639999993</v>
      </c>
    </row>
    <row r="719" spans="1:21" x14ac:dyDescent="0.6">
      <c r="A719" s="108">
        <f>COUNTA($B$4:B719)</f>
        <v>716</v>
      </c>
      <c r="B719" s="99" t="s">
        <v>788</v>
      </c>
      <c r="C719" s="99" t="s">
        <v>1675</v>
      </c>
      <c r="D719" s="110">
        <v>22772888.75</v>
      </c>
      <c r="E719" s="110">
        <v>3691312</v>
      </c>
      <c r="F719" s="110">
        <v>664256.25</v>
      </c>
      <c r="G719" s="110">
        <v>31729.25</v>
      </c>
      <c r="H719" s="110">
        <v>1053695.93</v>
      </c>
      <c r="I719" s="110">
        <v>9272694.25</v>
      </c>
      <c r="J719" s="110">
        <v>891504.5</v>
      </c>
      <c r="K719" s="110">
        <v>273557.25</v>
      </c>
      <c r="L719" s="110">
        <v>12575.25</v>
      </c>
      <c r="M719" s="110">
        <v>340443.5</v>
      </c>
      <c r="N719" s="110">
        <f t="shared" si="55"/>
        <v>353018.75</v>
      </c>
      <c r="O719" s="111">
        <v>34179229.509999998</v>
      </c>
      <c r="P719" s="112">
        <v>70790070.120000005</v>
      </c>
      <c r="Q719" s="109">
        <f t="shared" si="56"/>
        <v>0.48</v>
      </c>
      <c r="S719" s="109">
        <f t="shared" si="57"/>
        <v>28213882.18</v>
      </c>
      <c r="T719" s="109">
        <f t="shared" si="58"/>
        <v>10790774.75</v>
      </c>
      <c r="U719" s="109">
        <f t="shared" si="59"/>
        <v>39004656.93</v>
      </c>
    </row>
    <row r="720" spans="1:21" x14ac:dyDescent="0.6">
      <c r="A720" s="108">
        <f>COUNTA($B$4:B720)</f>
        <v>717</v>
      </c>
      <c r="B720" s="99" t="s">
        <v>789</v>
      </c>
      <c r="C720" s="99" t="s">
        <v>1676</v>
      </c>
      <c r="D720" s="110">
        <v>55973158.170000002</v>
      </c>
      <c r="E720" s="110">
        <v>20955171.870000001</v>
      </c>
      <c r="F720" s="110">
        <v>1779619.01</v>
      </c>
      <c r="G720" s="110">
        <v>11125.75</v>
      </c>
      <c r="H720" s="110">
        <v>1922945.35</v>
      </c>
      <c r="I720" s="110">
        <v>16472148.539999999</v>
      </c>
      <c r="J720" s="110">
        <v>3094842.3</v>
      </c>
      <c r="K720" s="110">
        <v>969641.25</v>
      </c>
      <c r="L720" s="110">
        <v>0</v>
      </c>
      <c r="M720" s="110">
        <v>269809.5</v>
      </c>
      <c r="N720" s="110">
        <f t="shared" si="55"/>
        <v>269809.5</v>
      </c>
      <c r="O720" s="111">
        <v>59050895.910000004</v>
      </c>
      <c r="P720" s="112">
        <v>128832987.59999999</v>
      </c>
      <c r="Q720" s="109">
        <f t="shared" si="56"/>
        <v>0.45</v>
      </c>
      <c r="S720" s="109">
        <f t="shared" si="57"/>
        <v>80642020.150000006</v>
      </c>
      <c r="T720" s="109">
        <f t="shared" si="58"/>
        <v>20806441.59</v>
      </c>
      <c r="U720" s="109">
        <f t="shared" si="59"/>
        <v>101448461.74000001</v>
      </c>
    </row>
    <row r="721" spans="1:21" x14ac:dyDescent="0.6">
      <c r="A721" s="108">
        <f>COUNTA($B$4:B721)</f>
        <v>718</v>
      </c>
      <c r="B721" s="99" t="s">
        <v>790</v>
      </c>
      <c r="C721" s="99" t="s">
        <v>1677</v>
      </c>
      <c r="D721" s="110">
        <v>33333589.949999999</v>
      </c>
      <c r="E721" s="110">
        <v>3948929.24</v>
      </c>
      <c r="F721" s="110">
        <v>2317682.5</v>
      </c>
      <c r="G721" s="110">
        <v>17342</v>
      </c>
      <c r="H721" s="110">
        <v>1166858.47</v>
      </c>
      <c r="I721" s="110">
        <v>5726346.3200000003</v>
      </c>
      <c r="J721" s="110">
        <v>668458.61</v>
      </c>
      <c r="K721" s="110">
        <v>236767.5</v>
      </c>
      <c r="L721" s="110">
        <v>1840</v>
      </c>
      <c r="M721" s="110">
        <v>101357.25</v>
      </c>
      <c r="N721" s="110">
        <f t="shared" si="55"/>
        <v>103197.25</v>
      </c>
      <c r="O721" s="111">
        <v>33742721.340000004</v>
      </c>
      <c r="P721" s="112">
        <v>71780794.099999994</v>
      </c>
      <c r="Q721" s="109">
        <f t="shared" si="56"/>
        <v>0.47</v>
      </c>
      <c r="S721" s="109">
        <f t="shared" si="57"/>
        <v>40784402.159999996</v>
      </c>
      <c r="T721" s="109">
        <f t="shared" si="58"/>
        <v>6734769.6800000006</v>
      </c>
      <c r="U721" s="109">
        <f t="shared" si="59"/>
        <v>47519171.839999996</v>
      </c>
    </row>
    <row r="722" spans="1:21" x14ac:dyDescent="0.6">
      <c r="A722" s="108">
        <f>COUNTA($B$4:B722)</f>
        <v>719</v>
      </c>
      <c r="B722" s="99" t="s">
        <v>791</v>
      </c>
      <c r="C722" s="99" t="s">
        <v>1678</v>
      </c>
      <c r="D722" s="110">
        <v>244078226.00999999</v>
      </c>
      <c r="E722" s="110">
        <v>465662587.86000001</v>
      </c>
      <c r="F722" s="110">
        <v>82796499.739999995</v>
      </c>
      <c r="G722" s="110">
        <v>161263.20000000001</v>
      </c>
      <c r="H722" s="110">
        <v>139800863.59999999</v>
      </c>
      <c r="I722" s="110">
        <v>2151360594.3400002</v>
      </c>
      <c r="J722" s="110">
        <v>401196964.44999999</v>
      </c>
      <c r="K722" s="110">
        <v>65954676.789999999</v>
      </c>
      <c r="L722" s="110">
        <v>325804.51</v>
      </c>
      <c r="M722" s="110">
        <v>227563804.18000001</v>
      </c>
      <c r="N722" s="110">
        <f t="shared" si="55"/>
        <v>227889608.69</v>
      </c>
      <c r="O722" s="111">
        <v>1178173392.71</v>
      </c>
      <c r="P722" s="112">
        <v>3562258938.1199999</v>
      </c>
      <c r="Q722" s="109">
        <f t="shared" si="56"/>
        <v>0.33</v>
      </c>
      <c r="S722" s="109">
        <f t="shared" si="57"/>
        <v>932499440.41000009</v>
      </c>
      <c r="T722" s="109">
        <f t="shared" si="58"/>
        <v>2846401844.27</v>
      </c>
      <c r="U722" s="109">
        <f t="shared" si="59"/>
        <v>3778901284.6800003</v>
      </c>
    </row>
    <row r="723" spans="1:21" x14ac:dyDescent="0.6">
      <c r="A723" s="108">
        <f>COUNTA($B$4:B723)</f>
        <v>720</v>
      </c>
      <c r="B723" s="99" t="s">
        <v>792</v>
      </c>
      <c r="C723" s="99" t="s">
        <v>1679</v>
      </c>
      <c r="D723" s="110">
        <v>42432162.890000001</v>
      </c>
      <c r="E723" s="110">
        <v>5532093.8899999997</v>
      </c>
      <c r="F723" s="110">
        <v>717419.91</v>
      </c>
      <c r="G723" s="110">
        <v>54484.5</v>
      </c>
      <c r="H723" s="110">
        <v>2733805</v>
      </c>
      <c r="I723" s="110">
        <v>23856879.399999999</v>
      </c>
      <c r="J723" s="110">
        <v>2235996.2599999998</v>
      </c>
      <c r="K723" s="110">
        <v>549682.94999999995</v>
      </c>
      <c r="L723" s="110">
        <v>23347.25</v>
      </c>
      <c r="M723" s="110">
        <v>773921.05</v>
      </c>
      <c r="N723" s="110">
        <f t="shared" si="55"/>
        <v>797268.3</v>
      </c>
      <c r="O723" s="111">
        <v>57070212.619999997</v>
      </c>
      <c r="P723" s="112">
        <v>106603301.89999999</v>
      </c>
      <c r="Q723" s="109">
        <f t="shared" si="56"/>
        <v>0.53</v>
      </c>
      <c r="S723" s="109">
        <f t="shared" si="57"/>
        <v>51469966.189999998</v>
      </c>
      <c r="T723" s="109">
        <f t="shared" si="58"/>
        <v>27439826.909999996</v>
      </c>
      <c r="U723" s="109">
        <f t="shared" si="59"/>
        <v>78909793.099999994</v>
      </c>
    </row>
    <row r="724" spans="1:21" x14ac:dyDescent="0.6">
      <c r="A724" s="108">
        <f>COUNTA($B$4:B724)</f>
        <v>721</v>
      </c>
      <c r="B724" s="99" t="s">
        <v>793</v>
      </c>
      <c r="C724" s="99" t="s">
        <v>1680</v>
      </c>
      <c r="D724" s="110">
        <v>20924243.34</v>
      </c>
      <c r="E724" s="110">
        <v>3136359.75</v>
      </c>
      <c r="F724" s="110">
        <v>1106060</v>
      </c>
      <c r="G724" s="110">
        <v>16916.27</v>
      </c>
      <c r="H724" s="110">
        <v>3372669</v>
      </c>
      <c r="I724" s="110">
        <v>15245933.01</v>
      </c>
      <c r="J724" s="110">
        <v>1459778.69</v>
      </c>
      <c r="K724" s="110">
        <v>571641.75</v>
      </c>
      <c r="L724" s="110">
        <v>21492.5</v>
      </c>
      <c r="M724" s="110">
        <v>2058705.5</v>
      </c>
      <c r="N724" s="110">
        <f t="shared" si="55"/>
        <v>2080198</v>
      </c>
      <c r="O724" s="111">
        <v>37177916.079999998</v>
      </c>
      <c r="P724" s="112">
        <v>74306761.689999998</v>
      </c>
      <c r="Q724" s="109">
        <f t="shared" si="56"/>
        <v>0.5</v>
      </c>
      <c r="S724" s="109">
        <f t="shared" si="57"/>
        <v>28556248.359999999</v>
      </c>
      <c r="T724" s="109">
        <f t="shared" si="58"/>
        <v>19357551.449999999</v>
      </c>
      <c r="U724" s="109">
        <f t="shared" si="59"/>
        <v>47913799.810000002</v>
      </c>
    </row>
    <row r="725" spans="1:21" x14ac:dyDescent="0.6">
      <c r="A725" s="108">
        <f>COUNTA($B$4:B725)</f>
        <v>722</v>
      </c>
      <c r="B725" s="99" t="s">
        <v>794</v>
      </c>
      <c r="C725" s="99" t="s">
        <v>1681</v>
      </c>
      <c r="D725" s="110">
        <v>94273661.620000005</v>
      </c>
      <c r="E725" s="110">
        <v>48704093</v>
      </c>
      <c r="F725" s="110">
        <v>3084686</v>
      </c>
      <c r="G725" s="110">
        <v>10349.67</v>
      </c>
      <c r="H725" s="110">
        <v>4418805.5</v>
      </c>
      <c r="I725" s="110">
        <v>76746359.140000001</v>
      </c>
      <c r="J725" s="110">
        <v>9664450.3100000005</v>
      </c>
      <c r="K725" s="110">
        <v>2530039.7400000002</v>
      </c>
      <c r="L725" s="110">
        <v>0</v>
      </c>
      <c r="M725" s="110">
        <v>5707226.5899999999</v>
      </c>
      <c r="N725" s="110">
        <f t="shared" si="55"/>
        <v>5707226.5899999999</v>
      </c>
      <c r="O725" s="111">
        <v>110264123.25</v>
      </c>
      <c r="P725" s="112">
        <v>246011948.95999998</v>
      </c>
      <c r="Q725" s="109">
        <f t="shared" si="56"/>
        <v>0.44</v>
      </c>
      <c r="S725" s="109">
        <f t="shared" si="57"/>
        <v>150491595.78999999</v>
      </c>
      <c r="T725" s="109">
        <f t="shared" si="58"/>
        <v>94648075.780000001</v>
      </c>
      <c r="U725" s="109">
        <f t="shared" si="59"/>
        <v>245139671.56999999</v>
      </c>
    </row>
    <row r="726" spans="1:21" x14ac:dyDescent="0.6">
      <c r="A726" s="108">
        <f>COUNTA($B$4:B726)</f>
        <v>723</v>
      </c>
      <c r="B726" s="99" t="s">
        <v>795</v>
      </c>
      <c r="C726" s="99" t="s">
        <v>1682</v>
      </c>
      <c r="D726" s="110">
        <v>73928419.049999997</v>
      </c>
      <c r="E726" s="110">
        <v>20658690.5</v>
      </c>
      <c r="F726" s="110">
        <v>2170499.25</v>
      </c>
      <c r="G726" s="110">
        <v>36012.75</v>
      </c>
      <c r="H726" s="110">
        <v>6237821.5</v>
      </c>
      <c r="I726" s="110">
        <v>44923813.520000003</v>
      </c>
      <c r="J726" s="110">
        <v>5514183.9000000004</v>
      </c>
      <c r="K726" s="110">
        <v>1302601.93</v>
      </c>
      <c r="L726" s="110">
        <v>0</v>
      </c>
      <c r="M726" s="110">
        <v>4044082.76</v>
      </c>
      <c r="N726" s="110">
        <f t="shared" si="55"/>
        <v>4044082.76</v>
      </c>
      <c r="O726" s="111">
        <v>78849473.74000001</v>
      </c>
      <c r="P726" s="112">
        <v>163106177.84000003</v>
      </c>
      <c r="Q726" s="109">
        <f t="shared" si="56"/>
        <v>0.48</v>
      </c>
      <c r="S726" s="109">
        <f t="shared" si="57"/>
        <v>103031443.05</v>
      </c>
      <c r="T726" s="109">
        <f t="shared" si="58"/>
        <v>55784682.109999999</v>
      </c>
      <c r="U726" s="109">
        <f t="shared" si="59"/>
        <v>158816125.16</v>
      </c>
    </row>
    <row r="727" spans="1:21" x14ac:dyDescent="0.6">
      <c r="A727" s="108">
        <f>COUNTA($B$4:B727)</f>
        <v>724</v>
      </c>
      <c r="B727" s="99" t="s">
        <v>796</v>
      </c>
      <c r="C727" s="99" t="s">
        <v>1683</v>
      </c>
      <c r="D727" s="110">
        <v>54576558.979999997</v>
      </c>
      <c r="E727" s="110">
        <v>10454826.029999999</v>
      </c>
      <c r="F727" s="110">
        <v>2385484.1</v>
      </c>
      <c r="G727" s="110">
        <v>70215.240000000005</v>
      </c>
      <c r="H727" s="110">
        <v>2345148.5299999998</v>
      </c>
      <c r="I727" s="110">
        <v>16689971.310000001</v>
      </c>
      <c r="J727" s="110">
        <v>1650435.63</v>
      </c>
      <c r="K727" s="110">
        <v>1073234.3999999999</v>
      </c>
      <c r="L727" s="110">
        <v>32545</v>
      </c>
      <c r="M727" s="110">
        <v>661661</v>
      </c>
      <c r="N727" s="110">
        <f t="shared" si="55"/>
        <v>694206</v>
      </c>
      <c r="O727" s="111">
        <v>56296880.509999998</v>
      </c>
      <c r="P727" s="112">
        <v>101349548.05</v>
      </c>
      <c r="Q727" s="109">
        <f t="shared" si="56"/>
        <v>0.55000000000000004</v>
      </c>
      <c r="S727" s="109">
        <f t="shared" si="57"/>
        <v>69832232.879999995</v>
      </c>
      <c r="T727" s="109">
        <f t="shared" si="58"/>
        <v>20107847.34</v>
      </c>
      <c r="U727" s="109">
        <f t="shared" si="59"/>
        <v>89940080.219999999</v>
      </c>
    </row>
    <row r="728" spans="1:21" x14ac:dyDescent="0.6">
      <c r="A728" s="108">
        <f>COUNTA($B$4:B728)</f>
        <v>725</v>
      </c>
      <c r="B728" s="99" t="s">
        <v>797</v>
      </c>
      <c r="C728" s="99" t="s">
        <v>1684</v>
      </c>
      <c r="D728" s="110">
        <v>40841965.850000001</v>
      </c>
      <c r="E728" s="110">
        <v>9491210.6199999992</v>
      </c>
      <c r="F728" s="110">
        <v>2138048.0299999998</v>
      </c>
      <c r="G728" s="110">
        <v>24726.75</v>
      </c>
      <c r="H728" s="110">
        <v>2331917.54</v>
      </c>
      <c r="I728" s="110">
        <v>29650233.170000002</v>
      </c>
      <c r="J728" s="110">
        <v>1986132.41</v>
      </c>
      <c r="K728" s="110">
        <v>621217.01</v>
      </c>
      <c r="L728" s="110">
        <v>891.5</v>
      </c>
      <c r="M728" s="110">
        <v>1343685.4000000001</v>
      </c>
      <c r="N728" s="110">
        <f t="shared" si="55"/>
        <v>1344576.9000000001</v>
      </c>
      <c r="O728" s="111">
        <v>89082515.840000004</v>
      </c>
      <c r="P728" s="112">
        <v>142289325.10999998</v>
      </c>
      <c r="Q728" s="109">
        <f t="shared" si="56"/>
        <v>0.62</v>
      </c>
      <c r="S728" s="109">
        <f t="shared" si="57"/>
        <v>54827868.789999999</v>
      </c>
      <c r="T728" s="109">
        <f t="shared" si="58"/>
        <v>33602159.490000002</v>
      </c>
      <c r="U728" s="109">
        <f t="shared" si="59"/>
        <v>88430028.280000001</v>
      </c>
    </row>
    <row r="729" spans="1:21" x14ac:dyDescent="0.6">
      <c r="A729" s="108">
        <f>COUNTA($B$4:B729)</f>
        <v>726</v>
      </c>
      <c r="B729" s="99" t="s">
        <v>798</v>
      </c>
      <c r="C729" s="99" t="s">
        <v>1685</v>
      </c>
      <c r="D729" s="110">
        <v>61244824.649999999</v>
      </c>
      <c r="E729" s="110">
        <v>12148864.67</v>
      </c>
      <c r="F729" s="110">
        <v>1533958.75</v>
      </c>
      <c r="G729" s="110">
        <v>20739.5</v>
      </c>
      <c r="H729" s="110">
        <v>3504773.85</v>
      </c>
      <c r="I729" s="110">
        <v>20243375.260000002</v>
      </c>
      <c r="J729" s="110">
        <v>1592851.6</v>
      </c>
      <c r="K729" s="110">
        <v>376861.25</v>
      </c>
      <c r="L729" s="110">
        <v>1976.5</v>
      </c>
      <c r="M729" s="110">
        <v>1145289.51</v>
      </c>
      <c r="N729" s="110">
        <f t="shared" si="55"/>
        <v>1147266.01</v>
      </c>
      <c r="O729" s="111">
        <v>89397953.960000008</v>
      </c>
      <c r="P729" s="112">
        <v>157098691.44999999</v>
      </c>
      <c r="Q729" s="109">
        <f t="shared" si="56"/>
        <v>0.56000000000000005</v>
      </c>
      <c r="S729" s="109">
        <f t="shared" si="57"/>
        <v>78453161.419999987</v>
      </c>
      <c r="T729" s="109">
        <f t="shared" si="58"/>
        <v>23360354.120000005</v>
      </c>
      <c r="U729" s="109">
        <f t="shared" si="59"/>
        <v>101813515.53999999</v>
      </c>
    </row>
    <row r="730" spans="1:21" x14ac:dyDescent="0.6">
      <c r="A730" s="108">
        <f>COUNTA($B$4:B730)</f>
        <v>727</v>
      </c>
      <c r="B730" s="99" t="s">
        <v>799</v>
      </c>
      <c r="C730" s="99" t="s">
        <v>1686</v>
      </c>
      <c r="D730" s="110">
        <v>97310484.769999996</v>
      </c>
      <c r="E730" s="110">
        <v>29950463.149999999</v>
      </c>
      <c r="F730" s="110">
        <v>4911920.1100000003</v>
      </c>
      <c r="G730" s="110">
        <v>64810.75</v>
      </c>
      <c r="H730" s="110">
        <v>6067931.29</v>
      </c>
      <c r="I730" s="110">
        <v>140325445.77000001</v>
      </c>
      <c r="J730" s="110">
        <v>16423413.470000001</v>
      </c>
      <c r="K730" s="110">
        <v>3728065.99</v>
      </c>
      <c r="L730" s="110">
        <v>237869.65</v>
      </c>
      <c r="M730" s="110">
        <v>15415004.560000001</v>
      </c>
      <c r="N730" s="110">
        <f t="shared" si="55"/>
        <v>15652874.210000001</v>
      </c>
      <c r="O730" s="111">
        <v>156529149.46000001</v>
      </c>
      <c r="P730" s="112">
        <v>309868231.74000001</v>
      </c>
      <c r="Q730" s="109">
        <f t="shared" si="56"/>
        <v>0.5</v>
      </c>
      <c r="S730" s="109">
        <f t="shared" si="57"/>
        <v>138305610.06999999</v>
      </c>
      <c r="T730" s="109">
        <f t="shared" si="58"/>
        <v>176129799.44000003</v>
      </c>
      <c r="U730" s="109">
        <f t="shared" si="59"/>
        <v>314435409.50999999</v>
      </c>
    </row>
    <row r="731" spans="1:21" x14ac:dyDescent="0.6">
      <c r="A731" s="108">
        <f>COUNTA($B$4:B731)</f>
        <v>728</v>
      </c>
      <c r="B731" s="99" t="s">
        <v>800</v>
      </c>
      <c r="C731" s="99" t="s">
        <v>1687</v>
      </c>
      <c r="D731" s="110">
        <v>23878645.039999999</v>
      </c>
      <c r="E731" s="110">
        <v>6006564.4500000002</v>
      </c>
      <c r="F731" s="110">
        <v>821557.83</v>
      </c>
      <c r="G731" s="110">
        <v>53118.400000000001</v>
      </c>
      <c r="H731" s="110">
        <v>1280133.3400000001</v>
      </c>
      <c r="I731" s="110">
        <v>16921081.07</v>
      </c>
      <c r="J731" s="110">
        <v>2783444.27</v>
      </c>
      <c r="K731" s="110">
        <v>383857.94</v>
      </c>
      <c r="L731" s="110">
        <v>19462</v>
      </c>
      <c r="M731" s="110">
        <v>615349.86</v>
      </c>
      <c r="N731" s="110">
        <f t="shared" si="55"/>
        <v>634811.86</v>
      </c>
      <c r="O731" s="111">
        <v>46277198.549999997</v>
      </c>
      <c r="P731" s="112">
        <v>81379112.650000006</v>
      </c>
      <c r="Q731" s="109">
        <f t="shared" si="56"/>
        <v>0.56000000000000005</v>
      </c>
      <c r="S731" s="109">
        <f t="shared" si="57"/>
        <v>32040019.059999995</v>
      </c>
      <c r="T731" s="109">
        <f t="shared" si="58"/>
        <v>20723195.140000001</v>
      </c>
      <c r="U731" s="109">
        <f t="shared" si="59"/>
        <v>52763214.199999996</v>
      </c>
    </row>
    <row r="732" spans="1:21" x14ac:dyDescent="0.6">
      <c r="A732" s="108">
        <f>COUNTA($B$4:B732)</f>
        <v>729</v>
      </c>
      <c r="B732" s="99" t="s">
        <v>801</v>
      </c>
      <c r="C732" s="99" t="s">
        <v>1688</v>
      </c>
      <c r="D732" s="110">
        <v>71071710.810000002</v>
      </c>
      <c r="E732" s="110">
        <v>9111672.5299999993</v>
      </c>
      <c r="F732" s="110">
        <v>1944220.92</v>
      </c>
      <c r="G732" s="110">
        <v>82324.75</v>
      </c>
      <c r="H732" s="110">
        <v>6237025.3499999996</v>
      </c>
      <c r="I732" s="110">
        <v>36034990.710000001</v>
      </c>
      <c r="J732" s="110">
        <v>5755988.4400000004</v>
      </c>
      <c r="K732" s="110">
        <v>1560675.03</v>
      </c>
      <c r="L732" s="110">
        <v>38359.279999999999</v>
      </c>
      <c r="M732" s="110">
        <v>2238557.71</v>
      </c>
      <c r="N732" s="110">
        <f t="shared" si="55"/>
        <v>2276916.9899999998</v>
      </c>
      <c r="O732" s="111">
        <v>73874461</v>
      </c>
      <c r="P732" s="112">
        <v>148691149.19999999</v>
      </c>
      <c r="Q732" s="109">
        <f t="shared" si="56"/>
        <v>0.49</v>
      </c>
      <c r="S732" s="109">
        <f t="shared" si="57"/>
        <v>88446954.359999999</v>
      </c>
      <c r="T732" s="109">
        <f t="shared" si="58"/>
        <v>45628571.170000002</v>
      </c>
      <c r="U732" s="109">
        <f t="shared" si="59"/>
        <v>134075525.53</v>
      </c>
    </row>
    <row r="733" spans="1:21" x14ac:dyDescent="0.6">
      <c r="A733" s="108">
        <f>COUNTA($B$4:B733)</f>
        <v>730</v>
      </c>
      <c r="B733" s="99" t="s">
        <v>802</v>
      </c>
      <c r="C733" s="99" t="s">
        <v>1689</v>
      </c>
      <c r="D733" s="110">
        <v>153575348.41</v>
      </c>
      <c r="E733" s="110">
        <v>45656644.920000002</v>
      </c>
      <c r="F733" s="110">
        <v>17141626.699999999</v>
      </c>
      <c r="G733" s="110">
        <v>182470.5</v>
      </c>
      <c r="H733" s="110">
        <v>18365467.859999999</v>
      </c>
      <c r="I733" s="110">
        <v>210206992.11000001</v>
      </c>
      <c r="J733" s="110">
        <v>29041662.030000001</v>
      </c>
      <c r="K733" s="110">
        <v>12211170.66</v>
      </c>
      <c r="L733" s="110">
        <v>149980.75</v>
      </c>
      <c r="M733" s="110">
        <v>21236398.02</v>
      </c>
      <c r="N733" s="110">
        <f t="shared" si="55"/>
        <v>21386378.77</v>
      </c>
      <c r="O733" s="111">
        <v>207623056.53</v>
      </c>
      <c r="P733" s="112">
        <v>488119494.13999999</v>
      </c>
      <c r="Q733" s="109">
        <f t="shared" si="56"/>
        <v>0.42</v>
      </c>
      <c r="S733" s="109">
        <f t="shared" si="57"/>
        <v>234921558.38999999</v>
      </c>
      <c r="T733" s="109">
        <f t="shared" si="58"/>
        <v>272846203.56999999</v>
      </c>
      <c r="U733" s="109">
        <f t="shared" si="59"/>
        <v>507767761.95999998</v>
      </c>
    </row>
    <row r="734" spans="1:21" x14ac:dyDescent="0.6">
      <c r="A734" s="108">
        <f>COUNTA($B$4:B734)</f>
        <v>731</v>
      </c>
      <c r="B734" s="99" t="s">
        <v>803</v>
      </c>
      <c r="C734" s="99" t="s">
        <v>1690</v>
      </c>
      <c r="D734" s="110">
        <v>101628709.84999999</v>
      </c>
      <c r="E734" s="110">
        <v>30974112.25</v>
      </c>
      <c r="F734" s="110">
        <v>4963200.25</v>
      </c>
      <c r="G734" s="110">
        <v>40090.5</v>
      </c>
      <c r="H734" s="110">
        <v>8034251</v>
      </c>
      <c r="I734" s="110">
        <v>98606991.450000003</v>
      </c>
      <c r="J734" s="110">
        <v>7516884.7000000002</v>
      </c>
      <c r="K734" s="110">
        <v>3736253.05</v>
      </c>
      <c r="L734" s="110">
        <v>0</v>
      </c>
      <c r="M734" s="110">
        <v>10713047.199999999</v>
      </c>
      <c r="N734" s="110">
        <f t="shared" si="55"/>
        <v>10713047.199999999</v>
      </c>
      <c r="O734" s="111">
        <v>113545685.28</v>
      </c>
      <c r="P734" s="112">
        <v>243438431.91000003</v>
      </c>
      <c r="Q734" s="109">
        <f t="shared" si="56"/>
        <v>0.46</v>
      </c>
      <c r="S734" s="109">
        <f t="shared" si="57"/>
        <v>145640363.84999999</v>
      </c>
      <c r="T734" s="109">
        <f t="shared" si="58"/>
        <v>120573176.40000001</v>
      </c>
      <c r="U734" s="109">
        <f t="shared" si="59"/>
        <v>266213540.25</v>
      </c>
    </row>
    <row r="735" spans="1:21" x14ac:dyDescent="0.6">
      <c r="A735" s="108">
        <f>COUNTA($B$4:B735)</f>
        <v>732</v>
      </c>
      <c r="B735" s="99" t="s">
        <v>804</v>
      </c>
      <c r="C735" s="99" t="s">
        <v>1691</v>
      </c>
      <c r="D735" s="110">
        <v>21426738</v>
      </c>
      <c r="E735" s="110">
        <v>3316146.99</v>
      </c>
      <c r="F735" s="110">
        <v>800295.05</v>
      </c>
      <c r="G735" s="110">
        <v>12742</v>
      </c>
      <c r="H735" s="110">
        <v>1310105.3</v>
      </c>
      <c r="I735" s="110">
        <v>9147082.4499999993</v>
      </c>
      <c r="J735" s="110">
        <v>654278.04</v>
      </c>
      <c r="K735" s="110">
        <v>93562.9</v>
      </c>
      <c r="L735" s="110">
        <v>0</v>
      </c>
      <c r="M735" s="110">
        <v>176438.93</v>
      </c>
      <c r="N735" s="110">
        <f t="shared" si="55"/>
        <v>176438.93</v>
      </c>
      <c r="O735" s="111">
        <v>25085257.559999999</v>
      </c>
      <c r="P735" s="112">
        <v>55046626.730000004</v>
      </c>
      <c r="Q735" s="109">
        <f t="shared" si="56"/>
        <v>0.45</v>
      </c>
      <c r="S735" s="109">
        <f t="shared" si="57"/>
        <v>26866027.340000004</v>
      </c>
      <c r="T735" s="109">
        <f t="shared" si="58"/>
        <v>10071362.319999998</v>
      </c>
      <c r="U735" s="109">
        <f t="shared" si="59"/>
        <v>36937389.660000004</v>
      </c>
    </row>
    <row r="736" spans="1:21" x14ac:dyDescent="0.6">
      <c r="A736" s="108">
        <f>COUNTA($B$4:B736)</f>
        <v>733</v>
      </c>
      <c r="B736" s="99" t="s">
        <v>805</v>
      </c>
      <c r="C736" s="99" t="s">
        <v>1692</v>
      </c>
      <c r="D736" s="110">
        <v>32119290.41</v>
      </c>
      <c r="E736" s="110">
        <v>4270408.46</v>
      </c>
      <c r="F736" s="110">
        <v>1062025.17</v>
      </c>
      <c r="G736" s="110">
        <v>104544.07</v>
      </c>
      <c r="H736" s="110">
        <v>2023984.4300000002</v>
      </c>
      <c r="I736" s="110">
        <v>12709332.630000001</v>
      </c>
      <c r="J736" s="110">
        <v>1642029.9</v>
      </c>
      <c r="K736" s="110">
        <v>227763</v>
      </c>
      <c r="L736" s="110">
        <v>29538</v>
      </c>
      <c r="M736" s="110">
        <v>1004614.9</v>
      </c>
      <c r="N736" s="110">
        <f t="shared" si="55"/>
        <v>1034152.9</v>
      </c>
      <c r="O736" s="111">
        <v>49969915.420000002</v>
      </c>
      <c r="P736" s="112">
        <v>87980314.909999996</v>
      </c>
      <c r="Q736" s="109">
        <f t="shared" si="56"/>
        <v>0.56000000000000005</v>
      </c>
      <c r="S736" s="109">
        <f t="shared" si="57"/>
        <v>39580252.539999999</v>
      </c>
      <c r="T736" s="109">
        <f t="shared" si="58"/>
        <v>15613278.430000002</v>
      </c>
      <c r="U736" s="109">
        <f t="shared" si="59"/>
        <v>55193530.969999999</v>
      </c>
    </row>
    <row r="737" spans="1:21" x14ac:dyDescent="0.6">
      <c r="A737" s="108">
        <f>COUNTA($B$4:B737)</f>
        <v>734</v>
      </c>
      <c r="B737" s="99" t="s">
        <v>806</v>
      </c>
      <c r="C737" s="99" t="s">
        <v>1693</v>
      </c>
      <c r="D737" s="110">
        <v>48542329.340000004</v>
      </c>
      <c r="E737" s="110">
        <v>5026311.22</v>
      </c>
      <c r="F737" s="110">
        <v>3099426.37</v>
      </c>
      <c r="G737" s="110">
        <v>13508.05</v>
      </c>
      <c r="H737" s="110">
        <v>3696199.53</v>
      </c>
      <c r="I737" s="110">
        <v>15520818.880000001</v>
      </c>
      <c r="J737" s="110">
        <v>859803.64</v>
      </c>
      <c r="K737" s="110">
        <v>674294.12</v>
      </c>
      <c r="L737" s="110">
        <v>0</v>
      </c>
      <c r="M737" s="110">
        <v>910925.3</v>
      </c>
      <c r="N737" s="110">
        <f t="shared" si="55"/>
        <v>910925.3</v>
      </c>
      <c r="O737" s="111">
        <v>51007191.95000001</v>
      </c>
      <c r="P737" s="112">
        <v>96071431.109999999</v>
      </c>
      <c r="Q737" s="109">
        <f t="shared" si="56"/>
        <v>0.53</v>
      </c>
      <c r="S737" s="109">
        <f t="shared" si="57"/>
        <v>60377774.509999998</v>
      </c>
      <c r="T737" s="109">
        <f t="shared" si="58"/>
        <v>17965841.940000001</v>
      </c>
      <c r="U737" s="109">
        <f t="shared" si="59"/>
        <v>78343616.450000003</v>
      </c>
    </row>
    <row r="738" spans="1:21" x14ac:dyDescent="0.6">
      <c r="A738" s="108">
        <f>COUNTA($B$4:B738)</f>
        <v>735</v>
      </c>
      <c r="B738" s="99" t="s">
        <v>807</v>
      </c>
      <c r="C738" s="99" t="s">
        <v>1694</v>
      </c>
      <c r="D738" s="110">
        <v>21410834.420000002</v>
      </c>
      <c r="E738" s="110">
        <v>3690840.93</v>
      </c>
      <c r="F738" s="110">
        <v>829530.99</v>
      </c>
      <c r="G738" s="110">
        <v>11161.5</v>
      </c>
      <c r="H738" s="110">
        <v>1259315.3</v>
      </c>
      <c r="I738" s="110">
        <v>12570735.5</v>
      </c>
      <c r="J738" s="110">
        <v>782439.95</v>
      </c>
      <c r="K738" s="110">
        <v>404006.96</v>
      </c>
      <c r="L738" s="110">
        <v>0</v>
      </c>
      <c r="M738" s="110">
        <v>332865.3</v>
      </c>
      <c r="N738" s="110">
        <f t="shared" si="55"/>
        <v>332865.3</v>
      </c>
      <c r="O738" s="111">
        <v>27214712.760000002</v>
      </c>
      <c r="P738" s="112">
        <v>54701502.170000002</v>
      </c>
      <c r="Q738" s="109">
        <f t="shared" si="56"/>
        <v>0.49</v>
      </c>
      <c r="S738" s="109">
        <f t="shared" si="57"/>
        <v>27201683.140000001</v>
      </c>
      <c r="T738" s="109">
        <f t="shared" si="58"/>
        <v>14090047.710000001</v>
      </c>
      <c r="U738" s="109">
        <f t="shared" si="59"/>
        <v>41291730.850000001</v>
      </c>
    </row>
    <row r="739" spans="1:21" x14ac:dyDescent="0.6">
      <c r="A739" s="108">
        <f>COUNTA($B$4:B739)</f>
        <v>736</v>
      </c>
      <c r="B739" s="99" t="s">
        <v>808</v>
      </c>
      <c r="C739" s="99" t="s">
        <v>1695</v>
      </c>
      <c r="D739" s="110">
        <v>20651343.699999999</v>
      </c>
      <c r="E739" s="110">
        <v>5153739.74</v>
      </c>
      <c r="F739" s="110">
        <v>2995204.5</v>
      </c>
      <c r="G739" s="110">
        <v>0</v>
      </c>
      <c r="H739" s="110">
        <v>3703414.21</v>
      </c>
      <c r="I739" s="110">
        <v>15310991.869999999</v>
      </c>
      <c r="J739" s="110">
        <v>1412795.22</v>
      </c>
      <c r="K739" s="110">
        <v>387355.49</v>
      </c>
      <c r="L739" s="110">
        <v>0</v>
      </c>
      <c r="M739" s="110">
        <v>296208.96999999997</v>
      </c>
      <c r="N739" s="110">
        <f t="shared" si="55"/>
        <v>296208.96999999997</v>
      </c>
      <c r="O739" s="111">
        <v>37266642.539999999</v>
      </c>
      <c r="P739" s="112">
        <v>74347113.150000006</v>
      </c>
      <c r="Q739" s="109">
        <f t="shared" si="56"/>
        <v>0.5</v>
      </c>
      <c r="S739" s="109">
        <f t="shared" si="57"/>
        <v>32503702.149999999</v>
      </c>
      <c r="T739" s="109">
        <f t="shared" si="58"/>
        <v>17407351.549999997</v>
      </c>
      <c r="U739" s="109">
        <f t="shared" si="59"/>
        <v>49911053.699999996</v>
      </c>
    </row>
    <row r="740" spans="1:21" x14ac:dyDescent="0.6">
      <c r="A740" s="108">
        <f>COUNTA($B$4:B740)</f>
        <v>737</v>
      </c>
      <c r="B740" s="99" t="s">
        <v>809</v>
      </c>
      <c r="C740" s="99" t="s">
        <v>1696</v>
      </c>
      <c r="D740" s="110">
        <v>23989130.75</v>
      </c>
      <c r="E740" s="110">
        <v>4637609.6100000003</v>
      </c>
      <c r="F740" s="110">
        <v>552010.72</v>
      </c>
      <c r="G740" s="110">
        <v>0</v>
      </c>
      <c r="H740" s="110">
        <v>5860529.6299999999</v>
      </c>
      <c r="I740" s="110">
        <v>9151974.8200000003</v>
      </c>
      <c r="J740" s="110">
        <v>689998.25</v>
      </c>
      <c r="K740" s="110">
        <v>221654.39999999999</v>
      </c>
      <c r="L740" s="110">
        <v>0</v>
      </c>
      <c r="M740" s="110">
        <v>295150.95</v>
      </c>
      <c r="N740" s="110">
        <f t="shared" si="55"/>
        <v>295150.95</v>
      </c>
      <c r="O740" s="111">
        <v>30339688.600000001</v>
      </c>
      <c r="P740" s="112">
        <v>60259852.899999991</v>
      </c>
      <c r="Q740" s="109">
        <f t="shared" si="56"/>
        <v>0.5</v>
      </c>
      <c r="S740" s="109">
        <f t="shared" si="57"/>
        <v>35039280.710000001</v>
      </c>
      <c r="T740" s="109">
        <f t="shared" si="58"/>
        <v>10358778.42</v>
      </c>
      <c r="U740" s="109">
        <f t="shared" si="59"/>
        <v>45398059.130000003</v>
      </c>
    </row>
    <row r="741" spans="1:21" x14ac:dyDescent="0.6">
      <c r="A741" s="108">
        <f>COUNTA($B$4:B741)</f>
        <v>738</v>
      </c>
      <c r="B741" s="99" t="s">
        <v>810</v>
      </c>
      <c r="C741" s="99" t="s">
        <v>1697</v>
      </c>
      <c r="D741" s="110">
        <v>196351147.5</v>
      </c>
      <c r="E741" s="110">
        <v>54716584</v>
      </c>
      <c r="F741" s="110">
        <v>9963447.5</v>
      </c>
      <c r="G741" s="110">
        <v>46414</v>
      </c>
      <c r="H741" s="110">
        <v>10868176</v>
      </c>
      <c r="I741" s="110">
        <v>356739445.45999998</v>
      </c>
      <c r="J741" s="110">
        <v>38303417.5</v>
      </c>
      <c r="K741" s="110">
        <v>12378077</v>
      </c>
      <c r="L741" s="110">
        <v>118189</v>
      </c>
      <c r="M741" s="110">
        <v>35045929.549999997</v>
      </c>
      <c r="N741" s="110">
        <f t="shared" si="55"/>
        <v>35164118.549999997</v>
      </c>
      <c r="O741" s="111">
        <v>369424556.16999996</v>
      </c>
      <c r="P741" s="112">
        <v>680669772.36999989</v>
      </c>
      <c r="Q741" s="109">
        <f t="shared" si="56"/>
        <v>0.54</v>
      </c>
      <c r="S741" s="109">
        <f t="shared" si="57"/>
        <v>271945769</v>
      </c>
      <c r="T741" s="109">
        <f t="shared" si="58"/>
        <v>442585058.50999999</v>
      </c>
      <c r="U741" s="109">
        <f t="shared" si="59"/>
        <v>714530827.50999999</v>
      </c>
    </row>
    <row r="742" spans="1:21" x14ac:dyDescent="0.6">
      <c r="A742" s="108">
        <f>COUNTA($B$4:B742)</f>
        <v>739</v>
      </c>
      <c r="B742" s="99" t="s">
        <v>811</v>
      </c>
      <c r="C742" s="99" t="s">
        <v>1698</v>
      </c>
      <c r="D742" s="110">
        <v>123576153.45</v>
      </c>
      <c r="E742" s="110">
        <v>60170357.149999999</v>
      </c>
      <c r="F742" s="110">
        <v>8120967.46</v>
      </c>
      <c r="G742" s="110">
        <v>113691</v>
      </c>
      <c r="H742" s="110">
        <v>20092908.5</v>
      </c>
      <c r="I742" s="110">
        <v>228556698.93000001</v>
      </c>
      <c r="J742" s="110">
        <v>40651087.25</v>
      </c>
      <c r="K742" s="110">
        <v>13451527.1</v>
      </c>
      <c r="L742" s="110">
        <v>120130</v>
      </c>
      <c r="M742" s="110">
        <v>15792531.420000002</v>
      </c>
      <c r="N742" s="110">
        <f t="shared" si="55"/>
        <v>15912661.420000002</v>
      </c>
      <c r="O742" s="111">
        <v>241390055.68000001</v>
      </c>
      <c r="P742" s="112">
        <v>476755296.87</v>
      </c>
      <c r="Q742" s="109">
        <f t="shared" si="56"/>
        <v>0.5</v>
      </c>
      <c r="S742" s="109">
        <f t="shared" si="57"/>
        <v>212074077.56</v>
      </c>
      <c r="T742" s="109">
        <f t="shared" si="58"/>
        <v>298571974.70000005</v>
      </c>
      <c r="U742" s="109">
        <f t="shared" si="59"/>
        <v>510646052.26000005</v>
      </c>
    </row>
    <row r="743" spans="1:21" x14ac:dyDescent="0.6">
      <c r="A743" s="108">
        <f>COUNTA($B$4:B743)</f>
        <v>740</v>
      </c>
      <c r="B743" s="99" t="s">
        <v>812</v>
      </c>
      <c r="C743" s="99" t="s">
        <v>1699</v>
      </c>
      <c r="D743" s="110">
        <v>23004952.120000001</v>
      </c>
      <c r="E743" s="110">
        <v>4269480.8499999996</v>
      </c>
      <c r="F743" s="110">
        <v>737958.5</v>
      </c>
      <c r="G743" s="110">
        <v>39324</v>
      </c>
      <c r="H743" s="110">
        <v>2045097.4700000002</v>
      </c>
      <c r="I743" s="110">
        <v>22813793.57</v>
      </c>
      <c r="J743" s="110">
        <v>2188710.25</v>
      </c>
      <c r="K743" s="110">
        <v>777417.76</v>
      </c>
      <c r="L743" s="110">
        <v>9273.5</v>
      </c>
      <c r="M743" s="110">
        <v>1586467.2</v>
      </c>
      <c r="N743" s="110">
        <f t="shared" si="55"/>
        <v>1595740.7</v>
      </c>
      <c r="O743" s="111">
        <v>42386832.870000005</v>
      </c>
      <c r="P743" s="112">
        <v>71342114.080000013</v>
      </c>
      <c r="Q743" s="109">
        <f t="shared" si="56"/>
        <v>0.59</v>
      </c>
      <c r="S743" s="109">
        <f t="shared" si="57"/>
        <v>30096812.939999998</v>
      </c>
      <c r="T743" s="109">
        <f t="shared" si="58"/>
        <v>27375662.280000001</v>
      </c>
      <c r="U743" s="109">
        <f t="shared" si="59"/>
        <v>57472475.219999999</v>
      </c>
    </row>
    <row r="744" spans="1:21" x14ac:dyDescent="0.6">
      <c r="A744" s="108">
        <f>COUNTA($B$4:B744)</f>
        <v>741</v>
      </c>
      <c r="B744" s="99" t="s">
        <v>813</v>
      </c>
      <c r="C744" s="99" t="s">
        <v>1700</v>
      </c>
      <c r="D744" s="110">
        <v>24041128.07</v>
      </c>
      <c r="E744" s="110">
        <v>3280908.18</v>
      </c>
      <c r="F744" s="110">
        <v>1297279.93</v>
      </c>
      <c r="G744" s="110">
        <v>0</v>
      </c>
      <c r="H744" s="110">
        <v>7605341.4100000001</v>
      </c>
      <c r="I744" s="110">
        <v>8401230.5399999991</v>
      </c>
      <c r="J744" s="110">
        <v>1269954.5</v>
      </c>
      <c r="K744" s="110">
        <v>242553.62</v>
      </c>
      <c r="L744" s="110">
        <v>0</v>
      </c>
      <c r="M744" s="110">
        <v>1657907.91</v>
      </c>
      <c r="N744" s="110">
        <f t="shared" si="55"/>
        <v>1657907.91</v>
      </c>
      <c r="O744" s="111">
        <v>24528618.48</v>
      </c>
      <c r="P744" s="112">
        <v>52450186.660000004</v>
      </c>
      <c r="Q744" s="109">
        <f t="shared" si="56"/>
        <v>0.46</v>
      </c>
      <c r="S744" s="109">
        <f t="shared" si="57"/>
        <v>36224657.590000004</v>
      </c>
      <c r="T744" s="109">
        <f t="shared" si="58"/>
        <v>11571646.569999998</v>
      </c>
      <c r="U744" s="109">
        <f t="shared" si="59"/>
        <v>47796304.160000004</v>
      </c>
    </row>
    <row r="745" spans="1:21" x14ac:dyDescent="0.6">
      <c r="A745" s="108">
        <f>COUNTA($B$4:B745)</f>
        <v>742</v>
      </c>
      <c r="B745" s="99" t="s">
        <v>814</v>
      </c>
      <c r="C745" s="99" t="s">
        <v>1701</v>
      </c>
      <c r="D745" s="110">
        <v>16771138.57</v>
      </c>
      <c r="E745" s="110">
        <v>2679515.9900000002</v>
      </c>
      <c r="F745" s="110">
        <v>1177987.46</v>
      </c>
      <c r="G745" s="110">
        <v>19000</v>
      </c>
      <c r="H745" s="110">
        <v>1180133.03</v>
      </c>
      <c r="I745" s="110">
        <v>8285859.46</v>
      </c>
      <c r="J745" s="110">
        <v>231392.27</v>
      </c>
      <c r="K745" s="110">
        <v>459394.47</v>
      </c>
      <c r="L745" s="110">
        <v>0</v>
      </c>
      <c r="M745" s="110">
        <v>159672.5</v>
      </c>
      <c r="N745" s="110">
        <f t="shared" si="55"/>
        <v>159672.5</v>
      </c>
      <c r="O745" s="111">
        <v>27021941.220000003</v>
      </c>
      <c r="P745" s="112">
        <v>49973684.43</v>
      </c>
      <c r="Q745" s="109">
        <f t="shared" si="56"/>
        <v>0.54</v>
      </c>
      <c r="S745" s="109">
        <f t="shared" si="57"/>
        <v>21827775.050000004</v>
      </c>
      <c r="T745" s="109">
        <f t="shared" si="58"/>
        <v>9136318.7000000011</v>
      </c>
      <c r="U745" s="109">
        <f t="shared" si="59"/>
        <v>30964093.750000007</v>
      </c>
    </row>
    <row r="746" spans="1:21" x14ac:dyDescent="0.6">
      <c r="A746" s="108">
        <f>COUNTA($B$4:B746)</f>
        <v>743</v>
      </c>
      <c r="B746" s="99" t="s">
        <v>815</v>
      </c>
      <c r="C746" s="99" t="s">
        <v>1702</v>
      </c>
      <c r="D746" s="110">
        <v>22703242.25</v>
      </c>
      <c r="E746" s="110">
        <v>3302414</v>
      </c>
      <c r="F746" s="110">
        <v>642051.5</v>
      </c>
      <c r="G746" s="110">
        <v>8329</v>
      </c>
      <c r="H746" s="110">
        <v>810671</v>
      </c>
      <c r="I746" s="110">
        <v>7731485.2400000002</v>
      </c>
      <c r="J746" s="110">
        <v>604194.75</v>
      </c>
      <c r="K746" s="110">
        <v>152453</v>
      </c>
      <c r="L746" s="110">
        <v>3332</v>
      </c>
      <c r="M746" s="110">
        <v>412773</v>
      </c>
      <c r="N746" s="110">
        <f t="shared" si="55"/>
        <v>416105</v>
      </c>
      <c r="O746" s="111">
        <v>39156452.210000001</v>
      </c>
      <c r="P746" s="112">
        <v>56562997.909999996</v>
      </c>
      <c r="Q746" s="109">
        <f t="shared" si="56"/>
        <v>0.69</v>
      </c>
      <c r="S746" s="109">
        <f t="shared" si="57"/>
        <v>27466707.75</v>
      </c>
      <c r="T746" s="109">
        <f t="shared" si="58"/>
        <v>8904237.9900000002</v>
      </c>
      <c r="U746" s="109">
        <f t="shared" si="59"/>
        <v>36370945.740000002</v>
      </c>
    </row>
    <row r="747" spans="1:21" x14ac:dyDescent="0.6">
      <c r="A747" s="108">
        <f>COUNTA($B$4:B747)</f>
        <v>744</v>
      </c>
      <c r="B747" s="99" t="s">
        <v>816</v>
      </c>
      <c r="C747" s="99" t="s">
        <v>1703</v>
      </c>
      <c r="D747" s="110">
        <v>21006374.5</v>
      </c>
      <c r="E747" s="110">
        <v>2444922.08</v>
      </c>
      <c r="F747" s="110">
        <v>845615</v>
      </c>
      <c r="G747" s="110">
        <v>10528</v>
      </c>
      <c r="H747" s="110">
        <v>1006901.5</v>
      </c>
      <c r="I747" s="110">
        <v>7638008.29</v>
      </c>
      <c r="J747" s="110">
        <v>565334</v>
      </c>
      <c r="K747" s="110">
        <v>306287.53999999998</v>
      </c>
      <c r="L747" s="110">
        <v>0</v>
      </c>
      <c r="M747" s="110">
        <v>908053.88</v>
      </c>
      <c r="N747" s="110">
        <f t="shared" si="55"/>
        <v>908053.88</v>
      </c>
      <c r="O747" s="111">
        <v>25478444.059999999</v>
      </c>
      <c r="P747" s="112">
        <v>47845493.559999995</v>
      </c>
      <c r="Q747" s="109">
        <f t="shared" si="56"/>
        <v>0.53</v>
      </c>
      <c r="S747" s="109">
        <f t="shared" si="57"/>
        <v>25314341.079999998</v>
      </c>
      <c r="T747" s="109">
        <f t="shared" si="58"/>
        <v>9417683.7100000009</v>
      </c>
      <c r="U747" s="109">
        <f t="shared" si="59"/>
        <v>34732024.789999999</v>
      </c>
    </row>
    <row r="748" spans="1:21" x14ac:dyDescent="0.6">
      <c r="A748" s="108">
        <f>COUNTA($B$4:B748)</f>
        <v>745</v>
      </c>
      <c r="B748" s="99" t="s">
        <v>817</v>
      </c>
      <c r="C748" s="99" t="s">
        <v>1704</v>
      </c>
      <c r="D748" s="110">
        <v>239933929.99000001</v>
      </c>
      <c r="E748" s="110">
        <v>81936546.829999998</v>
      </c>
      <c r="F748" s="110">
        <v>43456970.539999999</v>
      </c>
      <c r="G748" s="110">
        <v>1452578</v>
      </c>
      <c r="H748" s="110">
        <v>21414438.370000001</v>
      </c>
      <c r="I748" s="110">
        <v>596074284.66999996</v>
      </c>
      <c r="J748" s="110">
        <v>78782096.099999994</v>
      </c>
      <c r="K748" s="110">
        <v>114902176.39</v>
      </c>
      <c r="L748" s="110">
        <v>5924381.0099999998</v>
      </c>
      <c r="M748" s="110">
        <v>83909158.269999996</v>
      </c>
      <c r="N748" s="110">
        <f t="shared" si="55"/>
        <v>89833539.280000001</v>
      </c>
      <c r="O748" s="111">
        <v>303749705.83999997</v>
      </c>
      <c r="P748" s="112">
        <v>953991933.75</v>
      </c>
      <c r="Q748" s="109">
        <f t="shared" si="56"/>
        <v>0.31</v>
      </c>
      <c r="S748" s="109">
        <f t="shared" si="57"/>
        <v>388194463.73000002</v>
      </c>
      <c r="T748" s="109">
        <f t="shared" si="58"/>
        <v>879592096.43999994</v>
      </c>
      <c r="U748" s="109">
        <f t="shared" si="59"/>
        <v>1267786560.1700001</v>
      </c>
    </row>
    <row r="749" spans="1:21" x14ac:dyDescent="0.6">
      <c r="A749" s="108">
        <f>COUNTA($B$4:B749)</f>
        <v>746</v>
      </c>
      <c r="B749" s="99" t="s">
        <v>818</v>
      </c>
      <c r="C749" s="99" t="s">
        <v>1705</v>
      </c>
      <c r="D749" s="110">
        <v>41349705</v>
      </c>
      <c r="E749" s="110">
        <v>5490401.25</v>
      </c>
      <c r="F749" s="110">
        <v>2821224</v>
      </c>
      <c r="G749" s="110">
        <v>509848</v>
      </c>
      <c r="H749" s="110">
        <v>26689363.370000001</v>
      </c>
      <c r="I749" s="110">
        <v>25635383.66</v>
      </c>
      <c r="J749" s="110">
        <v>3958930</v>
      </c>
      <c r="K749" s="110">
        <v>1752697.4</v>
      </c>
      <c r="L749" s="110">
        <v>377220</v>
      </c>
      <c r="M749" s="110">
        <v>5363142.68</v>
      </c>
      <c r="N749" s="110">
        <f t="shared" si="55"/>
        <v>5740362.6799999997</v>
      </c>
      <c r="O749" s="111">
        <v>49532506.489999995</v>
      </c>
      <c r="P749" s="112">
        <v>137925488.78000003</v>
      </c>
      <c r="Q749" s="109">
        <f t="shared" si="56"/>
        <v>0.35</v>
      </c>
      <c r="S749" s="109">
        <f t="shared" si="57"/>
        <v>76860541.620000005</v>
      </c>
      <c r="T749" s="109">
        <f t="shared" si="58"/>
        <v>37087373.739999995</v>
      </c>
      <c r="U749" s="109">
        <f t="shared" si="59"/>
        <v>113947915.36</v>
      </c>
    </row>
    <row r="750" spans="1:21" x14ac:dyDescent="0.6">
      <c r="A750" s="108">
        <f>COUNTA($B$4:B750)</f>
        <v>747</v>
      </c>
      <c r="B750" s="99" t="s">
        <v>819</v>
      </c>
      <c r="C750" s="99" t="s">
        <v>1706</v>
      </c>
      <c r="D750" s="110">
        <v>29892621.5</v>
      </c>
      <c r="E750" s="110">
        <v>4586021.5</v>
      </c>
      <c r="F750" s="110">
        <v>2826436.5</v>
      </c>
      <c r="G750" s="110">
        <v>152637</v>
      </c>
      <c r="H750" s="110">
        <v>22938105.699999999</v>
      </c>
      <c r="I750" s="110">
        <v>6470878.6200000001</v>
      </c>
      <c r="J750" s="110">
        <v>2224658.37</v>
      </c>
      <c r="K750" s="110">
        <v>439679.72</v>
      </c>
      <c r="L750" s="110">
        <v>33259.5</v>
      </c>
      <c r="M750" s="110">
        <v>381864.5</v>
      </c>
      <c r="N750" s="110">
        <f t="shared" si="55"/>
        <v>415124</v>
      </c>
      <c r="O750" s="111">
        <v>39890373.390000001</v>
      </c>
      <c r="P750" s="112">
        <v>93766879.019999996</v>
      </c>
      <c r="Q750" s="109">
        <f t="shared" si="56"/>
        <v>0.42</v>
      </c>
      <c r="S750" s="109">
        <f t="shared" si="57"/>
        <v>60395822.200000003</v>
      </c>
      <c r="T750" s="109">
        <f t="shared" si="58"/>
        <v>9550340.7100000009</v>
      </c>
      <c r="U750" s="109">
        <f t="shared" si="59"/>
        <v>69946162.909999996</v>
      </c>
    </row>
    <row r="751" spans="1:21" x14ac:dyDescent="0.6">
      <c r="A751" s="108">
        <f>COUNTA($B$4:B751)</f>
        <v>748</v>
      </c>
      <c r="B751" s="99" t="s">
        <v>820</v>
      </c>
      <c r="C751" s="99" t="s">
        <v>1707</v>
      </c>
      <c r="D751" s="110">
        <v>45720341.670000002</v>
      </c>
      <c r="E751" s="110">
        <v>5985259.2199999997</v>
      </c>
      <c r="F751" s="110">
        <v>2413610.69</v>
      </c>
      <c r="G751" s="110">
        <v>337444.76</v>
      </c>
      <c r="H751" s="110">
        <v>3964625.22</v>
      </c>
      <c r="I751" s="110">
        <v>18811253.84</v>
      </c>
      <c r="J751" s="110">
        <v>1389857.45</v>
      </c>
      <c r="K751" s="110">
        <v>1098624.1100000001</v>
      </c>
      <c r="L751" s="110">
        <v>100840.97</v>
      </c>
      <c r="M751" s="110">
        <v>109175</v>
      </c>
      <c r="N751" s="110">
        <f t="shared" si="55"/>
        <v>210015.97</v>
      </c>
      <c r="O751" s="111">
        <v>77100274.659999996</v>
      </c>
      <c r="P751" s="112">
        <v>149593649.19</v>
      </c>
      <c r="Q751" s="109">
        <f t="shared" si="56"/>
        <v>0.51</v>
      </c>
      <c r="S751" s="109">
        <f t="shared" si="57"/>
        <v>58421281.559999995</v>
      </c>
      <c r="T751" s="109">
        <f t="shared" si="58"/>
        <v>21509751.369999997</v>
      </c>
      <c r="U751" s="109">
        <f t="shared" si="59"/>
        <v>79931032.929999992</v>
      </c>
    </row>
    <row r="752" spans="1:21" x14ac:dyDescent="0.6">
      <c r="A752" s="108">
        <f>COUNTA($B$4:B752)</f>
        <v>749</v>
      </c>
      <c r="B752" s="99" t="s">
        <v>821</v>
      </c>
      <c r="C752" s="99" t="s">
        <v>1708</v>
      </c>
      <c r="D752" s="110">
        <v>45442197.359999999</v>
      </c>
      <c r="E752" s="110">
        <v>6082904</v>
      </c>
      <c r="F752" s="110">
        <v>2648331.15</v>
      </c>
      <c r="G752" s="110">
        <v>153065</v>
      </c>
      <c r="H752" s="110">
        <v>9663643</v>
      </c>
      <c r="I752" s="110">
        <v>24951319.960000001</v>
      </c>
      <c r="J752" s="110">
        <v>2269285.0299999998</v>
      </c>
      <c r="K752" s="110">
        <v>1407042</v>
      </c>
      <c r="L752" s="110">
        <v>113146</v>
      </c>
      <c r="M752" s="110">
        <v>6279358.4000000004</v>
      </c>
      <c r="N752" s="110">
        <f t="shared" si="55"/>
        <v>6392504.4000000004</v>
      </c>
      <c r="O752" s="111">
        <v>53072796.799999997</v>
      </c>
      <c r="P752" s="112">
        <v>132328615.63000001</v>
      </c>
      <c r="Q752" s="109">
        <f t="shared" si="56"/>
        <v>0.4</v>
      </c>
      <c r="S752" s="109">
        <f t="shared" si="57"/>
        <v>63990140.509999998</v>
      </c>
      <c r="T752" s="109">
        <f t="shared" si="58"/>
        <v>35020151.390000001</v>
      </c>
      <c r="U752" s="109">
        <f t="shared" si="59"/>
        <v>99010291.900000006</v>
      </c>
    </row>
    <row r="753" spans="1:21" x14ac:dyDescent="0.6">
      <c r="A753" s="108">
        <f>COUNTA($B$4:B753)</f>
        <v>750</v>
      </c>
      <c r="B753" s="99" t="s">
        <v>822</v>
      </c>
      <c r="C753" s="99" t="s">
        <v>1709</v>
      </c>
      <c r="D753" s="110">
        <v>28005784.510000002</v>
      </c>
      <c r="E753" s="110">
        <v>4334443.38</v>
      </c>
      <c r="F753" s="110">
        <v>2992761</v>
      </c>
      <c r="G753" s="110">
        <v>158719</v>
      </c>
      <c r="H753" s="110">
        <v>14238182</v>
      </c>
      <c r="I753" s="110">
        <v>14073462</v>
      </c>
      <c r="J753" s="110">
        <v>1033026.95</v>
      </c>
      <c r="K753" s="110">
        <v>1170171.3999999999</v>
      </c>
      <c r="L753" s="110">
        <v>2170657</v>
      </c>
      <c r="M753" s="110">
        <v>11573997.34</v>
      </c>
      <c r="N753" s="110">
        <f t="shared" si="55"/>
        <v>13744654.34</v>
      </c>
      <c r="O753" s="111">
        <v>40279447.880000003</v>
      </c>
      <c r="P753" s="112">
        <v>114276938.97000003</v>
      </c>
      <c r="Q753" s="109">
        <f t="shared" si="56"/>
        <v>0.35</v>
      </c>
      <c r="S753" s="109">
        <f t="shared" si="57"/>
        <v>49729889.890000001</v>
      </c>
      <c r="T753" s="109">
        <f t="shared" si="58"/>
        <v>30021314.690000001</v>
      </c>
      <c r="U753" s="109">
        <f t="shared" si="59"/>
        <v>79751204.579999998</v>
      </c>
    </row>
    <row r="754" spans="1:21" x14ac:dyDescent="0.6">
      <c r="A754" s="108">
        <f>COUNTA($B$4:B754)</f>
        <v>751</v>
      </c>
      <c r="B754" s="99" t="s">
        <v>823</v>
      </c>
      <c r="C754" s="99" t="s">
        <v>1710</v>
      </c>
      <c r="D754" s="110">
        <v>25512070.5</v>
      </c>
      <c r="E754" s="110">
        <v>3798517.91</v>
      </c>
      <c r="F754" s="110">
        <v>978431.33</v>
      </c>
      <c r="G754" s="110">
        <v>164780</v>
      </c>
      <c r="H754" s="110">
        <v>27727393</v>
      </c>
      <c r="I754" s="110">
        <v>12746528</v>
      </c>
      <c r="J754" s="110">
        <v>1638926.13</v>
      </c>
      <c r="K754" s="110">
        <v>4092042.07</v>
      </c>
      <c r="L754" s="110">
        <v>169483.5</v>
      </c>
      <c r="M754" s="110">
        <v>1081559.54</v>
      </c>
      <c r="N754" s="110">
        <f t="shared" si="55"/>
        <v>1251043.04</v>
      </c>
      <c r="O754" s="111">
        <v>38834531.629999995</v>
      </c>
      <c r="P754" s="112">
        <v>112758024.13999999</v>
      </c>
      <c r="Q754" s="109">
        <f t="shared" si="56"/>
        <v>0.34</v>
      </c>
      <c r="S754" s="109">
        <f t="shared" si="57"/>
        <v>58181192.739999995</v>
      </c>
      <c r="T754" s="109">
        <f t="shared" si="58"/>
        <v>19728539.239999998</v>
      </c>
      <c r="U754" s="109">
        <f t="shared" si="59"/>
        <v>77909731.979999989</v>
      </c>
    </row>
    <row r="755" spans="1:21" x14ac:dyDescent="0.6">
      <c r="A755" s="108">
        <f>COUNTA($B$4:B755)</f>
        <v>752</v>
      </c>
      <c r="B755" s="99" t="s">
        <v>824</v>
      </c>
      <c r="C755" s="99" t="s">
        <v>1711</v>
      </c>
      <c r="D755" s="110">
        <v>35810049.700000003</v>
      </c>
      <c r="E755" s="110">
        <v>5803244</v>
      </c>
      <c r="F755" s="110">
        <v>8131497.5</v>
      </c>
      <c r="G755" s="110">
        <v>158260.75</v>
      </c>
      <c r="H755" s="110">
        <v>4821736.88</v>
      </c>
      <c r="I755" s="110">
        <v>20729077.100000001</v>
      </c>
      <c r="J755" s="110">
        <v>1753499.17</v>
      </c>
      <c r="K755" s="110">
        <v>741692.46</v>
      </c>
      <c r="L755" s="110">
        <v>34454</v>
      </c>
      <c r="M755" s="110">
        <v>1398201.27</v>
      </c>
      <c r="N755" s="110">
        <f t="shared" si="55"/>
        <v>1432655.27</v>
      </c>
      <c r="O755" s="111">
        <v>58787493.780000001</v>
      </c>
      <c r="P755" s="112">
        <v>126876693.77000001</v>
      </c>
      <c r="Q755" s="109">
        <f t="shared" si="56"/>
        <v>0.46</v>
      </c>
      <c r="S755" s="109">
        <f t="shared" si="57"/>
        <v>54724788.830000006</v>
      </c>
      <c r="T755" s="109">
        <f t="shared" si="58"/>
        <v>24656924.000000004</v>
      </c>
      <c r="U755" s="109">
        <f t="shared" si="59"/>
        <v>79381712.830000013</v>
      </c>
    </row>
    <row r="756" spans="1:21" x14ac:dyDescent="0.6">
      <c r="A756" s="108">
        <f>COUNTA($B$4:B756)</f>
        <v>753</v>
      </c>
      <c r="B756" s="99" t="s">
        <v>825</v>
      </c>
      <c r="C756" s="99" t="s">
        <v>1712</v>
      </c>
      <c r="D756" s="110">
        <v>2754065</v>
      </c>
      <c r="E756" s="110">
        <v>187599</v>
      </c>
      <c r="F756" s="110">
        <v>1508252</v>
      </c>
      <c r="G756" s="110">
        <v>144945</v>
      </c>
      <c r="H756" s="110">
        <v>5719924</v>
      </c>
      <c r="I756" s="110">
        <v>965278</v>
      </c>
      <c r="J756" s="110">
        <v>0</v>
      </c>
      <c r="K756" s="110">
        <v>271053</v>
      </c>
      <c r="L756" s="110">
        <v>79223</v>
      </c>
      <c r="M756" s="110">
        <v>0</v>
      </c>
      <c r="N756" s="110">
        <f t="shared" si="55"/>
        <v>79223</v>
      </c>
      <c r="O756" s="111">
        <v>15415844.789999999</v>
      </c>
      <c r="P756" s="112">
        <v>33189934.93</v>
      </c>
      <c r="Q756" s="109">
        <f t="shared" si="56"/>
        <v>0.46</v>
      </c>
      <c r="S756" s="109">
        <f t="shared" si="57"/>
        <v>10314785</v>
      </c>
      <c r="T756" s="109">
        <f t="shared" si="58"/>
        <v>1315554</v>
      </c>
      <c r="U756" s="109">
        <f t="shared" si="59"/>
        <v>11630339</v>
      </c>
    </row>
    <row r="757" spans="1:21" x14ac:dyDescent="0.6">
      <c r="A757" s="108">
        <f>COUNTA($B$4:B757)</f>
        <v>754</v>
      </c>
      <c r="B757" s="99" t="s">
        <v>826</v>
      </c>
      <c r="C757" s="99" t="s">
        <v>1713</v>
      </c>
      <c r="D757" s="110">
        <v>218799977.25</v>
      </c>
      <c r="E757" s="110">
        <v>72549319.189999998</v>
      </c>
      <c r="F757" s="110">
        <v>41135379.009999998</v>
      </c>
      <c r="G757" s="110">
        <v>23732578.640000001</v>
      </c>
      <c r="H757" s="110">
        <v>49673043.200000003</v>
      </c>
      <c r="I757" s="110">
        <v>398884051.08999997</v>
      </c>
      <c r="J757" s="110">
        <v>84464800</v>
      </c>
      <c r="K757" s="110">
        <v>62291465.539999999</v>
      </c>
      <c r="L757" s="110">
        <v>15643223.210000001</v>
      </c>
      <c r="M757" s="110">
        <v>109968171.88000001</v>
      </c>
      <c r="N757" s="110">
        <f t="shared" si="55"/>
        <v>125611395.09</v>
      </c>
      <c r="O757" s="111">
        <v>324888379.09999996</v>
      </c>
      <c r="P757" s="112">
        <v>1068401674.24</v>
      </c>
      <c r="Q757" s="109">
        <f t="shared" si="56"/>
        <v>0.3</v>
      </c>
      <c r="S757" s="109">
        <f t="shared" si="57"/>
        <v>405890297.28999996</v>
      </c>
      <c r="T757" s="109">
        <f t="shared" si="58"/>
        <v>671251711.72000003</v>
      </c>
      <c r="U757" s="109">
        <f t="shared" si="59"/>
        <v>1077142009.01</v>
      </c>
    </row>
    <row r="758" spans="1:21" x14ac:dyDescent="0.6">
      <c r="A758" s="108">
        <f>COUNTA($B$4:B758)</f>
        <v>755</v>
      </c>
      <c r="B758" s="99" t="s">
        <v>827</v>
      </c>
      <c r="C758" s="99" t="s">
        <v>1714</v>
      </c>
      <c r="D758" s="110">
        <v>15318043.050000001</v>
      </c>
      <c r="E758" s="110">
        <v>2272808.16</v>
      </c>
      <c r="F758" s="110">
        <v>2668286.56</v>
      </c>
      <c r="G758" s="110">
        <v>4805469.2</v>
      </c>
      <c r="H758" s="110">
        <v>3659830.5</v>
      </c>
      <c r="I758" s="110">
        <v>4521657.01</v>
      </c>
      <c r="J758" s="110">
        <v>442930.12</v>
      </c>
      <c r="K758" s="110">
        <v>582789.11</v>
      </c>
      <c r="L758" s="110">
        <v>1156626.08</v>
      </c>
      <c r="M758" s="110">
        <v>736284.76</v>
      </c>
      <c r="N758" s="110">
        <f t="shared" si="55"/>
        <v>1892910.84</v>
      </c>
      <c r="O758" s="111">
        <v>17394640.219999999</v>
      </c>
      <c r="P758" s="112">
        <v>63804490.240000002</v>
      </c>
      <c r="Q758" s="109">
        <f t="shared" si="56"/>
        <v>0.27</v>
      </c>
      <c r="S758" s="109">
        <f t="shared" si="57"/>
        <v>28724437.469999999</v>
      </c>
      <c r="T758" s="109">
        <f t="shared" si="58"/>
        <v>7440287.0800000001</v>
      </c>
      <c r="U758" s="109">
        <f t="shared" si="59"/>
        <v>36164724.549999997</v>
      </c>
    </row>
    <row r="759" spans="1:21" x14ac:dyDescent="0.6">
      <c r="A759" s="108">
        <f>COUNTA($B$4:B759)</f>
        <v>756</v>
      </c>
      <c r="B759" s="99" t="s">
        <v>828</v>
      </c>
      <c r="C759" s="99" t="s">
        <v>1715</v>
      </c>
      <c r="D759" s="110">
        <v>51064048.390000001</v>
      </c>
      <c r="E759" s="110">
        <v>9681903.1500000004</v>
      </c>
      <c r="F759" s="110">
        <v>3256129.23</v>
      </c>
      <c r="G759" s="110">
        <v>2975366.21</v>
      </c>
      <c r="H759" s="110">
        <v>4821733.9899999993</v>
      </c>
      <c r="I759" s="110">
        <v>33465339.75</v>
      </c>
      <c r="J759" s="110">
        <v>4590217.1100000003</v>
      </c>
      <c r="K759" s="110">
        <v>1042025.64</v>
      </c>
      <c r="L759" s="110">
        <v>869289.6</v>
      </c>
      <c r="M759" s="110">
        <v>6647338.3699999992</v>
      </c>
      <c r="N759" s="110">
        <f t="shared" si="55"/>
        <v>7516627.9699999988</v>
      </c>
      <c r="O759" s="111">
        <v>58844463.850000001</v>
      </c>
      <c r="P759" s="112">
        <v>156014314.22</v>
      </c>
      <c r="Q759" s="109">
        <f t="shared" si="56"/>
        <v>0.37</v>
      </c>
      <c r="S759" s="109">
        <f t="shared" si="57"/>
        <v>71799180.969999999</v>
      </c>
      <c r="T759" s="109">
        <f t="shared" si="58"/>
        <v>46614210.469999999</v>
      </c>
      <c r="U759" s="109">
        <f t="shared" si="59"/>
        <v>118413391.44</v>
      </c>
    </row>
    <row r="760" spans="1:21" x14ac:dyDescent="0.6">
      <c r="A760" s="108">
        <f>COUNTA($B$4:B760)</f>
        <v>757</v>
      </c>
      <c r="B760" s="99" t="s">
        <v>829</v>
      </c>
      <c r="C760" s="99" t="s">
        <v>1716</v>
      </c>
      <c r="D760" s="110">
        <v>17022708.25</v>
      </c>
      <c r="E760" s="110">
        <v>3717422.35</v>
      </c>
      <c r="F760" s="110">
        <v>1582717.09</v>
      </c>
      <c r="G760" s="110">
        <v>799330</v>
      </c>
      <c r="H760" s="110">
        <v>19741502.59</v>
      </c>
      <c r="I760" s="110">
        <v>8863458.6400000006</v>
      </c>
      <c r="J760" s="110">
        <v>1123438.8</v>
      </c>
      <c r="K760" s="110">
        <v>387120.45</v>
      </c>
      <c r="L760" s="110">
        <v>174515</v>
      </c>
      <c r="M760" s="110">
        <v>1385885</v>
      </c>
      <c r="N760" s="110">
        <f t="shared" si="55"/>
        <v>1560400</v>
      </c>
      <c r="O760" s="111">
        <v>21329899.02</v>
      </c>
      <c r="P760" s="112">
        <v>85251430.890000015</v>
      </c>
      <c r="Q760" s="109">
        <f t="shared" si="56"/>
        <v>0.25</v>
      </c>
      <c r="S760" s="109">
        <f t="shared" si="57"/>
        <v>42863680.280000001</v>
      </c>
      <c r="T760" s="109">
        <f t="shared" si="58"/>
        <v>11934417.890000001</v>
      </c>
      <c r="U760" s="109">
        <f t="shared" si="59"/>
        <v>54798098.170000002</v>
      </c>
    </row>
    <row r="761" spans="1:21" x14ac:dyDescent="0.6">
      <c r="A761" s="108">
        <f>COUNTA($B$4:B761)</f>
        <v>758</v>
      </c>
      <c r="B761" s="99" t="s">
        <v>830</v>
      </c>
      <c r="C761" s="99" t="s">
        <v>1717</v>
      </c>
      <c r="D761" s="110">
        <v>20902021.920000002</v>
      </c>
      <c r="E761" s="110">
        <v>2674000.36</v>
      </c>
      <c r="F761" s="110">
        <v>1849716.12</v>
      </c>
      <c r="G761" s="110">
        <v>2801630.34</v>
      </c>
      <c r="H761" s="110">
        <v>2490052.15</v>
      </c>
      <c r="I761" s="110">
        <v>6683461.4400000004</v>
      </c>
      <c r="J761" s="110">
        <v>578077.79</v>
      </c>
      <c r="K761" s="110">
        <v>536644.11</v>
      </c>
      <c r="L761" s="110">
        <v>810547.42</v>
      </c>
      <c r="M761" s="110">
        <v>990270</v>
      </c>
      <c r="N761" s="110">
        <f t="shared" si="55"/>
        <v>1800817.42</v>
      </c>
      <c r="O761" s="111">
        <v>20332705.760000002</v>
      </c>
      <c r="P761" s="112">
        <v>57309301.75</v>
      </c>
      <c r="Q761" s="109">
        <f t="shared" si="56"/>
        <v>0.35</v>
      </c>
      <c r="S761" s="109">
        <f t="shared" si="57"/>
        <v>30717420.890000001</v>
      </c>
      <c r="T761" s="109">
        <f t="shared" si="58"/>
        <v>9599000.7600000016</v>
      </c>
      <c r="U761" s="109">
        <f t="shared" si="59"/>
        <v>40316421.650000006</v>
      </c>
    </row>
    <row r="762" spans="1:21" x14ac:dyDescent="0.6">
      <c r="A762" s="108">
        <f>COUNTA($B$4:B762)</f>
        <v>759</v>
      </c>
      <c r="B762" s="99" t="s">
        <v>831</v>
      </c>
      <c r="C762" s="99" t="s">
        <v>1718</v>
      </c>
      <c r="D762" s="110">
        <v>67972640.390000001</v>
      </c>
      <c r="E762" s="110">
        <v>29154063.98</v>
      </c>
      <c r="F762" s="110">
        <v>6308781.1299999999</v>
      </c>
      <c r="G762" s="110">
        <v>4473166</v>
      </c>
      <c r="H762" s="110">
        <v>14407417.710000001</v>
      </c>
      <c r="I762" s="110">
        <v>64615870.710000001</v>
      </c>
      <c r="J762" s="110">
        <v>11550283.300000001</v>
      </c>
      <c r="K762" s="110">
        <v>5036082.5999999996</v>
      </c>
      <c r="L762" s="110">
        <v>3564729.8</v>
      </c>
      <c r="M762" s="110">
        <v>20070815.73</v>
      </c>
      <c r="N762" s="110">
        <f t="shared" si="55"/>
        <v>23635545.530000001</v>
      </c>
      <c r="O762" s="111">
        <v>77354245.689999998</v>
      </c>
      <c r="P762" s="112">
        <v>238592522.82000002</v>
      </c>
      <c r="Q762" s="109">
        <f t="shared" si="56"/>
        <v>0.32</v>
      </c>
      <c r="S762" s="109">
        <f t="shared" si="57"/>
        <v>122316069.21000001</v>
      </c>
      <c r="T762" s="109">
        <f t="shared" si="58"/>
        <v>104837782.14</v>
      </c>
      <c r="U762" s="109">
        <f t="shared" si="59"/>
        <v>227153851.35000002</v>
      </c>
    </row>
    <row r="763" spans="1:21" x14ac:dyDescent="0.6">
      <c r="A763" s="108">
        <f>COUNTA($B$4:B763)</f>
        <v>760</v>
      </c>
      <c r="B763" s="99" t="s">
        <v>832</v>
      </c>
      <c r="C763" s="99" t="s">
        <v>1719</v>
      </c>
      <c r="D763" s="110">
        <v>18378602</v>
      </c>
      <c r="E763" s="110">
        <v>4766220.3600000003</v>
      </c>
      <c r="F763" s="110">
        <v>1204844.8899999999</v>
      </c>
      <c r="G763" s="110">
        <v>858164</v>
      </c>
      <c r="H763" s="110">
        <v>15914739.5</v>
      </c>
      <c r="I763" s="110">
        <v>5658762</v>
      </c>
      <c r="J763" s="110">
        <v>892841.72</v>
      </c>
      <c r="K763" s="110">
        <v>440888.9</v>
      </c>
      <c r="L763" s="110">
        <v>221460</v>
      </c>
      <c r="M763" s="110">
        <v>837102.76</v>
      </c>
      <c r="N763" s="110">
        <f t="shared" si="55"/>
        <v>1058562.76</v>
      </c>
      <c r="O763" s="111">
        <v>15607558.029999999</v>
      </c>
      <c r="P763" s="112">
        <v>62002849.75</v>
      </c>
      <c r="Q763" s="109">
        <f t="shared" si="56"/>
        <v>0.25</v>
      </c>
      <c r="S763" s="109">
        <f t="shared" si="57"/>
        <v>41122570.75</v>
      </c>
      <c r="T763" s="109">
        <f t="shared" si="58"/>
        <v>8051055.3799999999</v>
      </c>
      <c r="U763" s="109">
        <f t="shared" si="59"/>
        <v>49173626.130000003</v>
      </c>
    </row>
    <row r="764" spans="1:21" x14ac:dyDescent="0.6">
      <c r="A764" s="108">
        <f>COUNTA($B$4:B764)</f>
        <v>761</v>
      </c>
      <c r="B764" s="99" t="s">
        <v>833</v>
      </c>
      <c r="C764" s="99" t="s">
        <v>1720</v>
      </c>
      <c r="D764" s="110">
        <v>25598056.91</v>
      </c>
      <c r="E764" s="110">
        <v>6131976.4500000002</v>
      </c>
      <c r="F764" s="110">
        <v>1574778.37</v>
      </c>
      <c r="G764" s="110">
        <v>1468804.2</v>
      </c>
      <c r="H764" s="110">
        <v>9159071.1799999997</v>
      </c>
      <c r="I764" s="110">
        <v>10257836</v>
      </c>
      <c r="J764" s="110">
        <v>1899437.05</v>
      </c>
      <c r="K764" s="110">
        <v>467816.5</v>
      </c>
      <c r="L764" s="110">
        <v>452826.5</v>
      </c>
      <c r="M764" s="110">
        <v>1566152.26</v>
      </c>
      <c r="N764" s="110">
        <f t="shared" si="55"/>
        <v>2018978.76</v>
      </c>
      <c r="O764" s="111">
        <v>28089434.93</v>
      </c>
      <c r="P764" s="112">
        <v>89654309.629999995</v>
      </c>
      <c r="Q764" s="109">
        <f t="shared" si="56"/>
        <v>0.31</v>
      </c>
      <c r="S764" s="109">
        <f t="shared" si="57"/>
        <v>43932687.109999999</v>
      </c>
      <c r="T764" s="109">
        <f t="shared" si="58"/>
        <v>14644068.310000001</v>
      </c>
      <c r="U764" s="109">
        <f t="shared" si="59"/>
        <v>58576755.420000002</v>
      </c>
    </row>
    <row r="765" spans="1:21" x14ac:dyDescent="0.6">
      <c r="A765" s="108">
        <f>COUNTA($B$4:B765)</f>
        <v>762</v>
      </c>
      <c r="B765" s="99" t="s">
        <v>834</v>
      </c>
      <c r="C765" s="99" t="s">
        <v>1721</v>
      </c>
      <c r="D765" s="110">
        <v>21529122.030000001</v>
      </c>
      <c r="E765" s="110">
        <v>4114578.99</v>
      </c>
      <c r="F765" s="110">
        <v>762449.71</v>
      </c>
      <c r="G765" s="110">
        <v>917390.77</v>
      </c>
      <c r="H765" s="110">
        <v>1509011.1</v>
      </c>
      <c r="I765" s="110">
        <v>6331711.25</v>
      </c>
      <c r="J765" s="110">
        <v>743619.35</v>
      </c>
      <c r="K765" s="110">
        <v>132802.9</v>
      </c>
      <c r="L765" s="110">
        <v>235294.01</v>
      </c>
      <c r="M765" s="110">
        <v>452479.35</v>
      </c>
      <c r="N765" s="110">
        <f t="shared" si="55"/>
        <v>687773.36</v>
      </c>
      <c r="O765" s="111">
        <v>32133438.810000002</v>
      </c>
      <c r="P765" s="112">
        <v>68316793.469999999</v>
      </c>
      <c r="Q765" s="109">
        <f t="shared" si="56"/>
        <v>0.47</v>
      </c>
      <c r="S765" s="109">
        <f t="shared" si="57"/>
        <v>28832552.600000005</v>
      </c>
      <c r="T765" s="109">
        <f t="shared" si="58"/>
        <v>7895906.8599999994</v>
      </c>
      <c r="U765" s="109">
        <f t="shared" si="59"/>
        <v>36728459.460000008</v>
      </c>
    </row>
    <row r="766" spans="1:21" x14ac:dyDescent="0.6">
      <c r="A766" s="108">
        <f>COUNTA($B$4:B766)</f>
        <v>763</v>
      </c>
      <c r="B766" s="99" t="s">
        <v>835</v>
      </c>
      <c r="C766" s="99" t="s">
        <v>1722</v>
      </c>
      <c r="D766" s="110">
        <v>56269036.5</v>
      </c>
      <c r="E766" s="110">
        <v>10465226.25</v>
      </c>
      <c r="F766" s="110">
        <v>2062576.5</v>
      </c>
      <c r="G766" s="110">
        <v>2530652</v>
      </c>
      <c r="H766" s="110">
        <v>6713566.4000000004</v>
      </c>
      <c r="I766" s="110">
        <v>24535541</v>
      </c>
      <c r="J766" s="110">
        <v>3324639.25</v>
      </c>
      <c r="K766" s="110">
        <v>1117188.76</v>
      </c>
      <c r="L766" s="110">
        <v>533778</v>
      </c>
      <c r="M766" s="110">
        <v>3161237.5</v>
      </c>
      <c r="N766" s="110">
        <f t="shared" si="55"/>
        <v>3695015.5</v>
      </c>
      <c r="O766" s="111">
        <v>59305316.340000004</v>
      </c>
      <c r="P766" s="112">
        <v>136797126.38999999</v>
      </c>
      <c r="Q766" s="109">
        <f t="shared" si="56"/>
        <v>0.43</v>
      </c>
      <c r="S766" s="109">
        <f t="shared" si="57"/>
        <v>78041057.650000006</v>
      </c>
      <c r="T766" s="109">
        <f t="shared" si="58"/>
        <v>32672384.510000002</v>
      </c>
      <c r="U766" s="109">
        <f t="shared" si="59"/>
        <v>110713442.16000001</v>
      </c>
    </row>
    <row r="767" spans="1:21" x14ac:dyDescent="0.6">
      <c r="A767" s="108">
        <f>COUNTA($B$4:B767)</f>
        <v>764</v>
      </c>
      <c r="B767" s="99" t="s">
        <v>836</v>
      </c>
      <c r="C767" s="99" t="s">
        <v>1723</v>
      </c>
      <c r="D767" s="110">
        <v>13943106.83</v>
      </c>
      <c r="E767" s="110">
        <v>2507786.56</v>
      </c>
      <c r="F767" s="110">
        <v>741552.76</v>
      </c>
      <c r="G767" s="110">
        <v>440568.75</v>
      </c>
      <c r="H767" s="110">
        <v>1816474.27</v>
      </c>
      <c r="I767" s="110">
        <v>6274913.25</v>
      </c>
      <c r="J767" s="110">
        <v>471736.55</v>
      </c>
      <c r="K767" s="110">
        <v>289151.25</v>
      </c>
      <c r="L767" s="110">
        <v>64418.75</v>
      </c>
      <c r="M767" s="110">
        <v>677269</v>
      </c>
      <c r="N767" s="110">
        <f t="shared" si="55"/>
        <v>741687.75</v>
      </c>
      <c r="O767" s="111">
        <v>23402964.990000002</v>
      </c>
      <c r="P767" s="112">
        <v>55682519.859999999</v>
      </c>
      <c r="Q767" s="109">
        <f t="shared" si="56"/>
        <v>0.42</v>
      </c>
      <c r="S767" s="109">
        <f t="shared" si="57"/>
        <v>19449489.170000002</v>
      </c>
      <c r="T767" s="109">
        <f t="shared" si="58"/>
        <v>7777488.7999999998</v>
      </c>
      <c r="U767" s="109">
        <f t="shared" si="59"/>
        <v>27226977.970000003</v>
      </c>
    </row>
    <row r="768" spans="1:21" x14ac:dyDescent="0.6">
      <c r="A768" s="108">
        <f>COUNTA($B$4:B768)</f>
        <v>765</v>
      </c>
      <c r="B768" s="99" t="s">
        <v>837</v>
      </c>
      <c r="C768" s="99" t="s">
        <v>1724</v>
      </c>
      <c r="D768" s="110">
        <v>426095075.31999999</v>
      </c>
      <c r="E768" s="110">
        <v>342455767.97000003</v>
      </c>
      <c r="F768" s="110">
        <v>112010688.7</v>
      </c>
      <c r="G768" s="110">
        <v>4351566.91</v>
      </c>
      <c r="H768" s="110">
        <v>67923826.340000004</v>
      </c>
      <c r="I768" s="110">
        <v>1133614515.6600001</v>
      </c>
      <c r="J768" s="110">
        <v>199896503.03</v>
      </c>
      <c r="K768" s="110">
        <v>195118095.74000001</v>
      </c>
      <c r="L768" s="110">
        <v>1884649.21</v>
      </c>
      <c r="M768" s="110">
        <v>160737373.52000001</v>
      </c>
      <c r="N768" s="110">
        <f t="shared" si="55"/>
        <v>162622022.73000002</v>
      </c>
      <c r="O768" s="111">
        <v>960119929.06000018</v>
      </c>
      <c r="P768" s="112">
        <v>2535231947.3100004</v>
      </c>
      <c r="Q768" s="109">
        <f t="shared" si="56"/>
        <v>0.37</v>
      </c>
      <c r="S768" s="109">
        <f t="shared" si="57"/>
        <v>952836925.24000001</v>
      </c>
      <c r="T768" s="109">
        <f t="shared" si="58"/>
        <v>1691251137.1600001</v>
      </c>
      <c r="U768" s="109">
        <f t="shared" si="59"/>
        <v>2644088062.4000001</v>
      </c>
    </row>
    <row r="769" spans="1:21" x14ac:dyDescent="0.6">
      <c r="A769" s="108">
        <f>COUNTA($B$4:B769)</f>
        <v>766</v>
      </c>
      <c r="B769" s="99" t="s">
        <v>838</v>
      </c>
      <c r="C769" s="99" t="s">
        <v>1725</v>
      </c>
      <c r="D769" s="110">
        <v>26631961.620000001</v>
      </c>
      <c r="E769" s="110">
        <v>4542333.79</v>
      </c>
      <c r="F769" s="110">
        <v>1421787.57</v>
      </c>
      <c r="G769" s="110">
        <v>78945</v>
      </c>
      <c r="H769" s="110">
        <v>7402836.5699999994</v>
      </c>
      <c r="I769" s="110">
        <v>11097335.289999999</v>
      </c>
      <c r="J769" s="110">
        <v>1710806.25</v>
      </c>
      <c r="K769" s="110">
        <v>690489.95</v>
      </c>
      <c r="L769" s="110">
        <v>20116</v>
      </c>
      <c r="M769" s="110">
        <v>1229102.95</v>
      </c>
      <c r="N769" s="110">
        <f t="shared" si="55"/>
        <v>1249218.95</v>
      </c>
      <c r="O769" s="111">
        <v>24615924.969999999</v>
      </c>
      <c r="P769" s="112">
        <v>73557701.100000009</v>
      </c>
      <c r="Q769" s="109">
        <f t="shared" si="56"/>
        <v>0.33</v>
      </c>
      <c r="S769" s="109">
        <f t="shared" si="57"/>
        <v>40077864.549999997</v>
      </c>
      <c r="T769" s="109">
        <f t="shared" si="58"/>
        <v>14747850.439999998</v>
      </c>
      <c r="U769" s="109">
        <f t="shared" si="59"/>
        <v>54825714.989999995</v>
      </c>
    </row>
    <row r="770" spans="1:21" x14ac:dyDescent="0.6">
      <c r="A770" s="108">
        <f>COUNTA($B$4:B770)</f>
        <v>767</v>
      </c>
      <c r="B770" s="99" t="s">
        <v>839</v>
      </c>
      <c r="C770" s="99" t="s">
        <v>1726</v>
      </c>
      <c r="D770" s="110">
        <v>38611191.060000002</v>
      </c>
      <c r="E770" s="110">
        <v>11383329.9</v>
      </c>
      <c r="F770" s="110">
        <v>2441212.1</v>
      </c>
      <c r="G770" s="110">
        <v>41663</v>
      </c>
      <c r="H770" s="110">
        <v>3715973.5</v>
      </c>
      <c r="I770" s="110">
        <v>14076421.800000001</v>
      </c>
      <c r="J770" s="110">
        <v>2213204.0299999998</v>
      </c>
      <c r="K770" s="110">
        <v>710283.1</v>
      </c>
      <c r="L770" s="110">
        <v>15052</v>
      </c>
      <c r="M770" s="110">
        <v>787193</v>
      </c>
      <c r="N770" s="110">
        <f t="shared" si="55"/>
        <v>802245</v>
      </c>
      <c r="O770" s="111">
        <v>27705224.550000004</v>
      </c>
      <c r="P770" s="112">
        <v>95594393.050000012</v>
      </c>
      <c r="Q770" s="109">
        <f t="shared" si="56"/>
        <v>0.28000000000000003</v>
      </c>
      <c r="S770" s="109">
        <f t="shared" si="57"/>
        <v>56193369.560000002</v>
      </c>
      <c r="T770" s="109">
        <f t="shared" si="58"/>
        <v>17802153.93</v>
      </c>
      <c r="U770" s="109">
        <f t="shared" si="59"/>
        <v>73995523.49000001</v>
      </c>
    </row>
    <row r="771" spans="1:21" x14ac:dyDescent="0.6">
      <c r="A771" s="108">
        <f>COUNTA($B$4:B771)</f>
        <v>768</v>
      </c>
      <c r="B771" s="99" t="s">
        <v>840</v>
      </c>
      <c r="C771" s="99" t="s">
        <v>1727</v>
      </c>
      <c r="D771" s="110">
        <v>56635693.869999997</v>
      </c>
      <c r="E771" s="110">
        <v>14014709.720000001</v>
      </c>
      <c r="F771" s="110">
        <v>2889127.97</v>
      </c>
      <c r="G771" s="110">
        <v>559758</v>
      </c>
      <c r="H771" s="110">
        <v>6688769.25</v>
      </c>
      <c r="I771" s="110">
        <v>28986856.989999998</v>
      </c>
      <c r="J771" s="110">
        <v>8286042.3799999999</v>
      </c>
      <c r="K771" s="110">
        <v>915181.15</v>
      </c>
      <c r="L771" s="110">
        <v>466833</v>
      </c>
      <c r="M771" s="110">
        <v>634587.25</v>
      </c>
      <c r="N771" s="110">
        <f t="shared" si="55"/>
        <v>1101420.25</v>
      </c>
      <c r="O771" s="111">
        <v>56092055.439999998</v>
      </c>
      <c r="P771" s="112">
        <v>144066630.51999998</v>
      </c>
      <c r="Q771" s="109">
        <f t="shared" si="56"/>
        <v>0.38</v>
      </c>
      <c r="S771" s="109">
        <f t="shared" si="57"/>
        <v>80788058.810000002</v>
      </c>
      <c r="T771" s="109">
        <f t="shared" si="58"/>
        <v>39289500.769999996</v>
      </c>
      <c r="U771" s="109">
        <f t="shared" si="59"/>
        <v>120077559.58</v>
      </c>
    </row>
    <row r="772" spans="1:21" x14ac:dyDescent="0.6">
      <c r="A772" s="108">
        <f>COUNTA($B$4:B772)</f>
        <v>769</v>
      </c>
      <c r="B772" s="99" t="s">
        <v>841</v>
      </c>
      <c r="C772" s="99" t="s">
        <v>1728</v>
      </c>
      <c r="D772" s="110">
        <v>31381945.41</v>
      </c>
      <c r="E772" s="110">
        <v>2759686.62</v>
      </c>
      <c r="F772" s="110">
        <v>57236</v>
      </c>
      <c r="G772" s="110">
        <v>6500</v>
      </c>
      <c r="H772" s="110">
        <v>998568.75</v>
      </c>
      <c r="I772" s="110">
        <v>2504396.84</v>
      </c>
      <c r="J772" s="110">
        <v>371534.45</v>
      </c>
      <c r="K772" s="110">
        <v>71109.240000000005</v>
      </c>
      <c r="L772" s="110">
        <v>0</v>
      </c>
      <c r="M772" s="110">
        <v>113481.87</v>
      </c>
      <c r="N772" s="110">
        <f t="shared" si="55"/>
        <v>113481.87</v>
      </c>
      <c r="O772" s="111">
        <v>37795199.900000006</v>
      </c>
      <c r="P772" s="112">
        <v>73656874.310000002</v>
      </c>
      <c r="Q772" s="109">
        <f t="shared" si="56"/>
        <v>0.51</v>
      </c>
      <c r="S772" s="109">
        <f t="shared" si="57"/>
        <v>35203936.780000001</v>
      </c>
      <c r="T772" s="109">
        <f t="shared" si="58"/>
        <v>3060522.4000000004</v>
      </c>
      <c r="U772" s="109">
        <f t="shared" si="59"/>
        <v>38264459.18</v>
      </c>
    </row>
    <row r="773" spans="1:21" x14ac:dyDescent="0.6">
      <c r="A773" s="108">
        <f>COUNTA($B$4:B773)</f>
        <v>770</v>
      </c>
      <c r="B773" s="99" t="s">
        <v>842</v>
      </c>
      <c r="C773" s="99" t="s">
        <v>1729</v>
      </c>
      <c r="D773" s="110">
        <v>36252986</v>
      </c>
      <c r="E773" s="110">
        <v>10925436.25</v>
      </c>
      <c r="F773" s="110">
        <v>1416008.14</v>
      </c>
      <c r="G773" s="110">
        <v>27633</v>
      </c>
      <c r="H773" s="110">
        <v>5592685.0700000003</v>
      </c>
      <c r="I773" s="110">
        <v>12098670.25</v>
      </c>
      <c r="J773" s="110">
        <v>4813077.5</v>
      </c>
      <c r="K773" s="110">
        <v>579195.85</v>
      </c>
      <c r="L773" s="110">
        <v>1050</v>
      </c>
      <c r="M773" s="110">
        <v>199166.5</v>
      </c>
      <c r="N773" s="110">
        <f t="shared" ref="N773:N836" si="60">SUM(L773:M773)</f>
        <v>200216.5</v>
      </c>
      <c r="O773" s="111">
        <v>29141596.120000001</v>
      </c>
      <c r="P773" s="112">
        <v>93062490.5</v>
      </c>
      <c r="Q773" s="109">
        <f t="shared" ref="Q773:Q836" si="61">TRUNC(O773/P773,2)</f>
        <v>0.31</v>
      </c>
      <c r="S773" s="109">
        <f t="shared" ref="S773:S836" si="62">SUM(D773:H773)</f>
        <v>54214748.460000001</v>
      </c>
      <c r="T773" s="109">
        <f t="shared" ref="T773:T836" si="63">SUM(I773:M773)</f>
        <v>17691160.100000001</v>
      </c>
      <c r="U773" s="109">
        <f t="shared" ref="U773:U836" si="64">SUM(S773:T773)</f>
        <v>71905908.560000002</v>
      </c>
    </row>
    <row r="774" spans="1:21" x14ac:dyDescent="0.6">
      <c r="A774" s="108">
        <f>COUNTA($B$4:B774)</f>
        <v>771</v>
      </c>
      <c r="B774" s="99" t="s">
        <v>843</v>
      </c>
      <c r="C774" s="99" t="s">
        <v>1730</v>
      </c>
      <c r="D774" s="110">
        <v>53928489.960000001</v>
      </c>
      <c r="E774" s="110">
        <v>11967754.08</v>
      </c>
      <c r="F774" s="110">
        <v>2473817.35</v>
      </c>
      <c r="G774" s="110">
        <v>37496.199999999997</v>
      </c>
      <c r="H774" s="110">
        <v>28569029.830000002</v>
      </c>
      <c r="I774" s="110">
        <v>16327130</v>
      </c>
      <c r="J774" s="110">
        <v>2817741.55</v>
      </c>
      <c r="K774" s="110">
        <v>839235</v>
      </c>
      <c r="L774" s="110">
        <v>0</v>
      </c>
      <c r="M774" s="110">
        <v>4084163.46</v>
      </c>
      <c r="N774" s="110">
        <f t="shared" si="60"/>
        <v>4084163.46</v>
      </c>
      <c r="O774" s="111">
        <v>51503319.600000001</v>
      </c>
      <c r="P774" s="112">
        <v>150644617.44999999</v>
      </c>
      <c r="Q774" s="109">
        <f t="shared" si="61"/>
        <v>0.34</v>
      </c>
      <c r="S774" s="109">
        <f t="shared" si="62"/>
        <v>96976587.420000002</v>
      </c>
      <c r="T774" s="109">
        <f t="shared" si="63"/>
        <v>24068270.010000002</v>
      </c>
      <c r="U774" s="109">
        <f t="shared" si="64"/>
        <v>121044857.43000001</v>
      </c>
    </row>
    <row r="775" spans="1:21" x14ac:dyDescent="0.6">
      <c r="A775" s="108">
        <f>COUNTA($B$4:B775)</f>
        <v>772</v>
      </c>
      <c r="B775" s="99" t="s">
        <v>844</v>
      </c>
      <c r="C775" s="99" t="s">
        <v>1731</v>
      </c>
      <c r="D775" s="110">
        <v>170483727.55000001</v>
      </c>
      <c r="E775" s="110">
        <v>51527047.25</v>
      </c>
      <c r="F775" s="110">
        <v>19173338.949999999</v>
      </c>
      <c r="G775" s="110">
        <v>1251420.3</v>
      </c>
      <c r="H775" s="110">
        <v>20223383</v>
      </c>
      <c r="I775" s="110">
        <v>187319920.50999999</v>
      </c>
      <c r="J775" s="110">
        <v>28133507.210000001</v>
      </c>
      <c r="K775" s="110">
        <v>15516393.050000001</v>
      </c>
      <c r="L775" s="110">
        <v>848169.92</v>
      </c>
      <c r="M775" s="110">
        <v>33107067</v>
      </c>
      <c r="N775" s="110">
        <f t="shared" si="60"/>
        <v>33955236.920000002</v>
      </c>
      <c r="O775" s="111">
        <v>201795083.87</v>
      </c>
      <c r="P775" s="112">
        <v>481007629.53999996</v>
      </c>
      <c r="Q775" s="109">
        <f t="shared" si="61"/>
        <v>0.41</v>
      </c>
      <c r="S775" s="109">
        <f t="shared" si="62"/>
        <v>262658917.05000001</v>
      </c>
      <c r="T775" s="109">
        <f t="shared" si="63"/>
        <v>264925057.69</v>
      </c>
      <c r="U775" s="109">
        <f t="shared" si="64"/>
        <v>527583974.74000001</v>
      </c>
    </row>
    <row r="776" spans="1:21" x14ac:dyDescent="0.6">
      <c r="A776" s="108">
        <f>COUNTA($B$4:B776)</f>
        <v>773</v>
      </c>
      <c r="B776" s="99" t="s">
        <v>845</v>
      </c>
      <c r="C776" s="99" t="s">
        <v>1732</v>
      </c>
      <c r="D776" s="110">
        <v>159995963.96000001</v>
      </c>
      <c r="E776" s="110">
        <v>79202870.75</v>
      </c>
      <c r="F776" s="110">
        <v>34593220.75</v>
      </c>
      <c r="G776" s="110">
        <v>619015</v>
      </c>
      <c r="H776" s="110">
        <v>20942971.439999998</v>
      </c>
      <c r="I776" s="110">
        <v>240935343</v>
      </c>
      <c r="J776" s="110">
        <v>52268300.590000004</v>
      </c>
      <c r="K776" s="110">
        <v>29426016.050000001</v>
      </c>
      <c r="L776" s="110">
        <v>590170</v>
      </c>
      <c r="M776" s="110">
        <v>45288504.25</v>
      </c>
      <c r="N776" s="110">
        <f t="shared" si="60"/>
        <v>45878674.25</v>
      </c>
      <c r="O776" s="111">
        <v>217544810.78</v>
      </c>
      <c r="P776" s="112">
        <v>644090907.38999999</v>
      </c>
      <c r="Q776" s="109">
        <f t="shared" si="61"/>
        <v>0.33</v>
      </c>
      <c r="S776" s="109">
        <f t="shared" si="62"/>
        <v>295354041.90000004</v>
      </c>
      <c r="T776" s="109">
        <f t="shared" si="63"/>
        <v>368508333.89000005</v>
      </c>
      <c r="U776" s="109">
        <f t="shared" si="64"/>
        <v>663862375.79000008</v>
      </c>
    </row>
    <row r="777" spans="1:21" x14ac:dyDescent="0.6">
      <c r="A777" s="108">
        <f>COUNTA($B$4:B777)</f>
        <v>774</v>
      </c>
      <c r="B777" s="99" t="s">
        <v>846</v>
      </c>
      <c r="C777" s="99" t="s">
        <v>1733</v>
      </c>
      <c r="D777" s="110">
        <v>26408704.629999999</v>
      </c>
      <c r="E777" s="110">
        <v>5692507.2999999998</v>
      </c>
      <c r="F777" s="110">
        <v>2305922.85</v>
      </c>
      <c r="G777" s="110">
        <v>323616.83</v>
      </c>
      <c r="H777" s="110">
        <v>2790081.95</v>
      </c>
      <c r="I777" s="110">
        <v>6723441.8799999999</v>
      </c>
      <c r="J777" s="110">
        <v>1065526.52</v>
      </c>
      <c r="K777" s="110">
        <v>175412.3</v>
      </c>
      <c r="L777" s="110">
        <v>100154.75</v>
      </c>
      <c r="M777" s="110">
        <v>1063506.25</v>
      </c>
      <c r="N777" s="110">
        <f t="shared" si="60"/>
        <v>1163661</v>
      </c>
      <c r="O777" s="111">
        <v>25519458.539999999</v>
      </c>
      <c r="P777" s="112">
        <v>79178355.870000005</v>
      </c>
      <c r="Q777" s="109">
        <f t="shared" si="61"/>
        <v>0.32</v>
      </c>
      <c r="S777" s="109">
        <f t="shared" si="62"/>
        <v>37520833.560000002</v>
      </c>
      <c r="T777" s="109">
        <f t="shared" si="63"/>
        <v>9128041.6999999993</v>
      </c>
      <c r="U777" s="109">
        <f t="shared" si="64"/>
        <v>46648875.260000005</v>
      </c>
    </row>
    <row r="778" spans="1:21" x14ac:dyDescent="0.6">
      <c r="A778" s="108">
        <f>COUNTA($B$4:B778)</f>
        <v>775</v>
      </c>
      <c r="B778" s="99" t="s">
        <v>847</v>
      </c>
      <c r="C778" s="99" t="s">
        <v>1734</v>
      </c>
      <c r="D778" s="110">
        <v>51889262.43</v>
      </c>
      <c r="E778" s="110">
        <v>6127643.3799999999</v>
      </c>
      <c r="F778" s="110">
        <v>1635205.15</v>
      </c>
      <c r="G778" s="110">
        <v>357165</v>
      </c>
      <c r="H778" s="110">
        <v>18824554.559999999</v>
      </c>
      <c r="I778" s="110">
        <v>20886935.23</v>
      </c>
      <c r="J778" s="110">
        <v>1906877.83</v>
      </c>
      <c r="K778" s="110">
        <v>0</v>
      </c>
      <c r="L778" s="110">
        <v>82025</v>
      </c>
      <c r="M778" s="110">
        <v>4843437.09</v>
      </c>
      <c r="N778" s="110">
        <f t="shared" si="60"/>
        <v>4925462.09</v>
      </c>
      <c r="O778" s="111">
        <v>61102013.230000004</v>
      </c>
      <c r="P778" s="112">
        <v>133420496.06</v>
      </c>
      <c r="Q778" s="109">
        <f t="shared" si="61"/>
        <v>0.45</v>
      </c>
      <c r="S778" s="109">
        <f t="shared" si="62"/>
        <v>78833830.519999996</v>
      </c>
      <c r="T778" s="109">
        <f t="shared" si="63"/>
        <v>27719275.150000002</v>
      </c>
      <c r="U778" s="109">
        <f t="shared" si="64"/>
        <v>106553105.67</v>
      </c>
    </row>
    <row r="779" spans="1:21" x14ac:dyDescent="0.6">
      <c r="A779" s="108">
        <f>COUNTA($B$4:B779)</f>
        <v>776</v>
      </c>
      <c r="B779" s="99" t="s">
        <v>848</v>
      </c>
      <c r="C779" s="99" t="s">
        <v>1735</v>
      </c>
      <c r="D779" s="110">
        <v>49845787.799999997</v>
      </c>
      <c r="E779" s="110">
        <v>13131063.449999999</v>
      </c>
      <c r="F779" s="110">
        <v>2734893.25</v>
      </c>
      <c r="G779" s="110">
        <v>48993</v>
      </c>
      <c r="H779" s="110">
        <v>7849968.5</v>
      </c>
      <c r="I779" s="110">
        <v>35798700</v>
      </c>
      <c r="J779" s="110">
        <v>6990780</v>
      </c>
      <c r="K779" s="110">
        <v>1247331.1499999999</v>
      </c>
      <c r="L779" s="110">
        <v>42344</v>
      </c>
      <c r="M779" s="110">
        <v>1068689.93</v>
      </c>
      <c r="N779" s="110">
        <f t="shared" si="60"/>
        <v>1111033.93</v>
      </c>
      <c r="O779" s="111">
        <v>69915559.949999988</v>
      </c>
      <c r="P779" s="112">
        <v>155549193.69999999</v>
      </c>
      <c r="Q779" s="109">
        <f t="shared" si="61"/>
        <v>0.44</v>
      </c>
      <c r="S779" s="109">
        <f t="shared" si="62"/>
        <v>73610706</v>
      </c>
      <c r="T779" s="109">
        <f t="shared" si="63"/>
        <v>45147845.079999998</v>
      </c>
      <c r="U779" s="109">
        <f t="shared" si="64"/>
        <v>118758551.08</v>
      </c>
    </row>
    <row r="780" spans="1:21" x14ac:dyDescent="0.6">
      <c r="A780" s="108">
        <f>COUNTA($B$4:B780)</f>
        <v>777</v>
      </c>
      <c r="B780" s="99" t="s">
        <v>849</v>
      </c>
      <c r="C780" s="99" t="s">
        <v>1736</v>
      </c>
      <c r="D780" s="110">
        <v>47602559</v>
      </c>
      <c r="E780" s="110">
        <v>11667317.84</v>
      </c>
      <c r="F780" s="110">
        <v>1581965</v>
      </c>
      <c r="G780" s="110">
        <v>23990</v>
      </c>
      <c r="H780" s="110">
        <v>4498565.08</v>
      </c>
      <c r="I780" s="110">
        <v>16895487</v>
      </c>
      <c r="J780" s="110">
        <v>2539692</v>
      </c>
      <c r="K780" s="110">
        <v>5350323.5999999996</v>
      </c>
      <c r="L780" s="110">
        <v>0</v>
      </c>
      <c r="M780" s="110">
        <v>667283</v>
      </c>
      <c r="N780" s="110">
        <f t="shared" si="60"/>
        <v>667283</v>
      </c>
      <c r="O780" s="111">
        <v>92946682.109999999</v>
      </c>
      <c r="P780" s="112">
        <v>164311422.94999999</v>
      </c>
      <c r="Q780" s="109">
        <f t="shared" si="61"/>
        <v>0.56000000000000005</v>
      </c>
      <c r="S780" s="109">
        <f t="shared" si="62"/>
        <v>65374396.920000002</v>
      </c>
      <c r="T780" s="109">
        <f t="shared" si="63"/>
        <v>25452785.600000001</v>
      </c>
      <c r="U780" s="109">
        <f t="shared" si="64"/>
        <v>90827182.520000011</v>
      </c>
    </row>
    <row r="781" spans="1:21" x14ac:dyDescent="0.6">
      <c r="A781" s="108">
        <f>COUNTA($B$4:B781)</f>
        <v>778</v>
      </c>
      <c r="B781" s="99" t="s">
        <v>850</v>
      </c>
      <c r="C781" s="99" t="s">
        <v>1737</v>
      </c>
      <c r="D781" s="110">
        <v>148174011.05000001</v>
      </c>
      <c r="E781" s="110">
        <v>42109215.32</v>
      </c>
      <c r="F781" s="110">
        <v>9455395</v>
      </c>
      <c r="G781" s="110">
        <v>1816396</v>
      </c>
      <c r="H781" s="110">
        <v>9909123</v>
      </c>
      <c r="I781" s="110">
        <v>213966515.91</v>
      </c>
      <c r="J781" s="110">
        <v>35583793.329999998</v>
      </c>
      <c r="K781" s="110">
        <v>19907092.199999999</v>
      </c>
      <c r="L781" s="110">
        <v>4271505.3</v>
      </c>
      <c r="M781" s="110">
        <v>51786744.75</v>
      </c>
      <c r="N781" s="110">
        <f t="shared" si="60"/>
        <v>56058250.049999997</v>
      </c>
      <c r="O781" s="111">
        <v>181306790.29000002</v>
      </c>
      <c r="P781" s="112">
        <v>460394107.81999999</v>
      </c>
      <c r="Q781" s="109">
        <f t="shared" si="61"/>
        <v>0.39</v>
      </c>
      <c r="S781" s="109">
        <f t="shared" si="62"/>
        <v>211464140.37</v>
      </c>
      <c r="T781" s="109">
        <f t="shared" si="63"/>
        <v>325515651.49000001</v>
      </c>
      <c r="U781" s="109">
        <f t="shared" si="64"/>
        <v>536979791.86000001</v>
      </c>
    </row>
    <row r="782" spans="1:21" x14ac:dyDescent="0.6">
      <c r="A782" s="108">
        <f>COUNTA($B$4:B782)</f>
        <v>779</v>
      </c>
      <c r="B782" s="99" t="s">
        <v>851</v>
      </c>
      <c r="C782" s="99" t="s">
        <v>1738</v>
      </c>
      <c r="D782" s="110">
        <v>29961181.25</v>
      </c>
      <c r="E782" s="110">
        <v>5357385.9800000004</v>
      </c>
      <c r="F782" s="110">
        <v>2166340.89</v>
      </c>
      <c r="G782" s="110">
        <v>2699414</v>
      </c>
      <c r="H782" s="110">
        <v>2716113.74</v>
      </c>
      <c r="I782" s="110">
        <v>12020845.960000001</v>
      </c>
      <c r="J782" s="110">
        <v>1505681.55</v>
      </c>
      <c r="K782" s="110">
        <v>325600</v>
      </c>
      <c r="L782" s="110">
        <v>1152107.31</v>
      </c>
      <c r="M782" s="110">
        <v>2105775.5</v>
      </c>
      <c r="N782" s="110">
        <f t="shared" si="60"/>
        <v>3257882.81</v>
      </c>
      <c r="O782" s="111">
        <v>24322280.130000003</v>
      </c>
      <c r="P782" s="112">
        <v>77017767.420000017</v>
      </c>
      <c r="Q782" s="109">
        <f t="shared" si="61"/>
        <v>0.31</v>
      </c>
      <c r="S782" s="109">
        <f t="shared" si="62"/>
        <v>42900435.860000007</v>
      </c>
      <c r="T782" s="109">
        <f t="shared" si="63"/>
        <v>17110010.32</v>
      </c>
      <c r="U782" s="109">
        <f t="shared" si="64"/>
        <v>60010446.180000007</v>
      </c>
    </row>
    <row r="783" spans="1:21" x14ac:dyDescent="0.6">
      <c r="A783" s="108">
        <f>COUNTA($B$4:B783)</f>
        <v>780</v>
      </c>
      <c r="B783" s="99" t="s">
        <v>852</v>
      </c>
      <c r="C783" s="99" t="s">
        <v>1739</v>
      </c>
      <c r="D783" s="110">
        <v>37215535.649999999</v>
      </c>
      <c r="E783" s="110">
        <v>9823423</v>
      </c>
      <c r="F783" s="110">
        <v>1689663.2</v>
      </c>
      <c r="G783" s="110">
        <v>110341.43</v>
      </c>
      <c r="H783" s="110">
        <v>5466458.5699999994</v>
      </c>
      <c r="I783" s="110">
        <v>14141862</v>
      </c>
      <c r="J783" s="110">
        <v>3568276.85</v>
      </c>
      <c r="K783" s="110">
        <v>618192.25</v>
      </c>
      <c r="L783" s="110">
        <v>0</v>
      </c>
      <c r="M783" s="110">
        <v>775579</v>
      </c>
      <c r="N783" s="110">
        <f t="shared" si="60"/>
        <v>775579</v>
      </c>
      <c r="O783" s="111">
        <v>42407401.739999995</v>
      </c>
      <c r="P783" s="112">
        <v>108489902.63</v>
      </c>
      <c r="Q783" s="109">
        <f t="shared" si="61"/>
        <v>0.39</v>
      </c>
      <c r="S783" s="109">
        <f t="shared" si="62"/>
        <v>54305421.850000001</v>
      </c>
      <c r="T783" s="109">
        <f t="shared" si="63"/>
        <v>19103910.100000001</v>
      </c>
      <c r="U783" s="109">
        <f t="shared" si="64"/>
        <v>73409331.950000003</v>
      </c>
    </row>
    <row r="784" spans="1:21" x14ac:dyDescent="0.6">
      <c r="A784" s="108">
        <f>COUNTA($B$4:B784)</f>
        <v>781</v>
      </c>
      <c r="B784" s="99" t="s">
        <v>853</v>
      </c>
      <c r="C784" s="99" t="s">
        <v>1740</v>
      </c>
      <c r="D784" s="110">
        <v>33424782.84</v>
      </c>
      <c r="E784" s="110">
        <v>4742332.16</v>
      </c>
      <c r="F784" s="110">
        <v>1166968.97</v>
      </c>
      <c r="G784" s="110">
        <v>44656</v>
      </c>
      <c r="H784" s="110">
        <v>3675567.82</v>
      </c>
      <c r="I784" s="110">
        <v>13582002.050000001</v>
      </c>
      <c r="J784" s="110">
        <v>751194.89</v>
      </c>
      <c r="K784" s="110">
        <v>266534.37</v>
      </c>
      <c r="L784" s="110">
        <v>1717</v>
      </c>
      <c r="M784" s="110">
        <v>367079</v>
      </c>
      <c r="N784" s="110">
        <f t="shared" si="60"/>
        <v>368796</v>
      </c>
      <c r="O784" s="111">
        <v>49329943.480000004</v>
      </c>
      <c r="P784" s="112">
        <v>89633799.349999994</v>
      </c>
      <c r="Q784" s="109">
        <f t="shared" si="61"/>
        <v>0.55000000000000004</v>
      </c>
      <c r="S784" s="109">
        <f t="shared" si="62"/>
        <v>43054307.789999999</v>
      </c>
      <c r="T784" s="109">
        <f t="shared" si="63"/>
        <v>14968527.310000001</v>
      </c>
      <c r="U784" s="109">
        <f t="shared" si="64"/>
        <v>58022835.100000001</v>
      </c>
    </row>
    <row r="785" spans="1:21" x14ac:dyDescent="0.6">
      <c r="A785" s="108">
        <f>COUNTA($B$4:B785)</f>
        <v>782</v>
      </c>
      <c r="B785" s="99" t="s">
        <v>854</v>
      </c>
      <c r="C785" s="99" t="s">
        <v>1741</v>
      </c>
      <c r="D785" s="110">
        <v>15185420.15</v>
      </c>
      <c r="E785" s="110">
        <v>3999321.38</v>
      </c>
      <c r="F785" s="110">
        <v>877156.3</v>
      </c>
      <c r="G785" s="110">
        <v>28101</v>
      </c>
      <c r="H785" s="110">
        <v>1501769</v>
      </c>
      <c r="I785" s="110">
        <v>6196271.7400000002</v>
      </c>
      <c r="J785" s="110">
        <v>724138.11</v>
      </c>
      <c r="K785" s="110">
        <v>232092.7</v>
      </c>
      <c r="L785" s="110">
        <v>11608</v>
      </c>
      <c r="M785" s="110">
        <v>367985</v>
      </c>
      <c r="N785" s="110">
        <f t="shared" si="60"/>
        <v>379593</v>
      </c>
      <c r="O785" s="111">
        <v>24271045.460000001</v>
      </c>
      <c r="P785" s="112">
        <v>50045937.82</v>
      </c>
      <c r="Q785" s="109">
        <f t="shared" si="61"/>
        <v>0.48</v>
      </c>
      <c r="S785" s="109">
        <f t="shared" si="62"/>
        <v>21591767.830000002</v>
      </c>
      <c r="T785" s="109">
        <f t="shared" si="63"/>
        <v>7532095.5500000007</v>
      </c>
      <c r="U785" s="109">
        <f t="shared" si="64"/>
        <v>29123863.380000003</v>
      </c>
    </row>
    <row r="786" spans="1:21" x14ac:dyDescent="0.6">
      <c r="A786" s="108">
        <f>COUNTA($B$4:B786)</f>
        <v>783</v>
      </c>
      <c r="B786" s="99" t="s">
        <v>855</v>
      </c>
      <c r="C786" s="99" t="s">
        <v>1742</v>
      </c>
      <c r="D786" s="110">
        <v>25206570.75</v>
      </c>
      <c r="E786" s="110">
        <v>4701191.6500000004</v>
      </c>
      <c r="F786" s="110">
        <v>592509</v>
      </c>
      <c r="G786" s="110">
        <v>29552</v>
      </c>
      <c r="H786" s="110">
        <v>1724076.75</v>
      </c>
      <c r="I786" s="110">
        <v>7447441.5800000001</v>
      </c>
      <c r="J786" s="110">
        <v>1364630.6</v>
      </c>
      <c r="K786" s="110">
        <v>200661</v>
      </c>
      <c r="L786" s="110">
        <v>1743</v>
      </c>
      <c r="M786" s="110">
        <v>272671.86</v>
      </c>
      <c r="N786" s="110">
        <f t="shared" si="60"/>
        <v>274414.86</v>
      </c>
      <c r="O786" s="111">
        <v>24438338.589999996</v>
      </c>
      <c r="P786" s="112">
        <v>61182196.769999996</v>
      </c>
      <c r="Q786" s="109">
        <f t="shared" si="61"/>
        <v>0.39</v>
      </c>
      <c r="S786" s="109">
        <f t="shared" si="62"/>
        <v>32253900.149999999</v>
      </c>
      <c r="T786" s="109">
        <f t="shared" si="63"/>
        <v>9287148.0399999991</v>
      </c>
      <c r="U786" s="109">
        <f t="shared" si="64"/>
        <v>41541048.189999998</v>
      </c>
    </row>
    <row r="787" spans="1:21" x14ac:dyDescent="0.6">
      <c r="A787" s="108">
        <f>COUNTA($B$4:B787)</f>
        <v>784</v>
      </c>
      <c r="B787" s="99" t="s">
        <v>856</v>
      </c>
      <c r="C787" s="99" t="s">
        <v>1590</v>
      </c>
      <c r="D787" s="110">
        <v>22398981.25</v>
      </c>
      <c r="E787" s="110">
        <v>2859027.75</v>
      </c>
      <c r="F787" s="110">
        <v>1051226</v>
      </c>
      <c r="G787" s="110">
        <v>0</v>
      </c>
      <c r="H787" s="110">
        <v>1260090.6100000001</v>
      </c>
      <c r="I787" s="110">
        <v>10744322.880000001</v>
      </c>
      <c r="J787" s="110">
        <v>1818938.54</v>
      </c>
      <c r="K787" s="110">
        <v>411570.5</v>
      </c>
      <c r="L787" s="110">
        <v>0</v>
      </c>
      <c r="M787" s="110">
        <v>433035</v>
      </c>
      <c r="N787" s="110">
        <f t="shared" si="60"/>
        <v>433035</v>
      </c>
      <c r="O787" s="111">
        <v>28206608.460000001</v>
      </c>
      <c r="P787" s="112">
        <v>55147007.430000007</v>
      </c>
      <c r="Q787" s="109">
        <f t="shared" si="61"/>
        <v>0.51</v>
      </c>
      <c r="S787" s="109">
        <f t="shared" si="62"/>
        <v>27569325.609999999</v>
      </c>
      <c r="T787" s="109">
        <f t="shared" si="63"/>
        <v>13407866.920000002</v>
      </c>
      <c r="U787" s="109">
        <f t="shared" si="64"/>
        <v>40977192.530000001</v>
      </c>
    </row>
    <row r="788" spans="1:21" x14ac:dyDescent="0.6">
      <c r="A788" s="108">
        <f>COUNTA($B$4:B788)</f>
        <v>785</v>
      </c>
      <c r="B788" s="99" t="s">
        <v>857</v>
      </c>
      <c r="C788" s="99" t="s">
        <v>1743</v>
      </c>
      <c r="D788" s="110">
        <v>16504442.75</v>
      </c>
      <c r="E788" s="110">
        <v>3346048</v>
      </c>
      <c r="F788" s="110">
        <v>3348964.9</v>
      </c>
      <c r="G788" s="110">
        <v>0</v>
      </c>
      <c r="H788" s="110">
        <v>26900128</v>
      </c>
      <c r="I788" s="110">
        <v>540925.71</v>
      </c>
      <c r="J788" s="110">
        <v>31427.5</v>
      </c>
      <c r="K788" s="110">
        <v>965268.22</v>
      </c>
      <c r="L788" s="110">
        <v>0</v>
      </c>
      <c r="M788" s="110">
        <v>6173469.9800000004</v>
      </c>
      <c r="N788" s="110">
        <f t="shared" si="60"/>
        <v>6173469.9800000004</v>
      </c>
      <c r="O788" s="111">
        <v>20836543.32</v>
      </c>
      <c r="P788" s="112">
        <v>73171877.270000011</v>
      </c>
      <c r="Q788" s="109">
        <f t="shared" si="61"/>
        <v>0.28000000000000003</v>
      </c>
      <c r="S788" s="109">
        <f t="shared" si="62"/>
        <v>50099583.649999999</v>
      </c>
      <c r="T788" s="109">
        <f t="shared" si="63"/>
        <v>7711091.4100000001</v>
      </c>
      <c r="U788" s="109">
        <f t="shared" si="64"/>
        <v>57810675.060000002</v>
      </c>
    </row>
    <row r="789" spans="1:21" x14ac:dyDescent="0.6">
      <c r="A789" s="108">
        <f>COUNTA($B$4:B789)</f>
        <v>786</v>
      </c>
      <c r="B789" s="99" t="s">
        <v>858</v>
      </c>
      <c r="C789" s="99" t="s">
        <v>1744</v>
      </c>
      <c r="D789" s="110">
        <v>43699292.82</v>
      </c>
      <c r="E789" s="110">
        <v>5336726.25</v>
      </c>
      <c r="F789" s="110">
        <v>66910.070000000007</v>
      </c>
      <c r="G789" s="110">
        <v>0</v>
      </c>
      <c r="H789" s="110">
        <v>2167924.25</v>
      </c>
      <c r="I789" s="110">
        <v>0</v>
      </c>
      <c r="J789" s="110">
        <v>0</v>
      </c>
      <c r="K789" s="110">
        <v>0</v>
      </c>
      <c r="L789" s="110">
        <v>0</v>
      </c>
      <c r="M789" s="110">
        <v>0</v>
      </c>
      <c r="N789" s="110">
        <f t="shared" si="60"/>
        <v>0</v>
      </c>
      <c r="O789" s="111">
        <v>42568072.149999999</v>
      </c>
      <c r="P789" s="112">
        <v>63700317.649999999</v>
      </c>
      <c r="Q789" s="109">
        <f t="shared" si="61"/>
        <v>0.66</v>
      </c>
      <c r="S789" s="109">
        <f t="shared" si="62"/>
        <v>51270853.390000001</v>
      </c>
      <c r="T789" s="109">
        <f t="shared" si="63"/>
        <v>0</v>
      </c>
      <c r="U789" s="109">
        <f t="shared" si="64"/>
        <v>51270853.390000001</v>
      </c>
    </row>
    <row r="790" spans="1:21" x14ac:dyDescent="0.6">
      <c r="A790" s="108">
        <f>COUNTA($B$4:B790)</f>
        <v>787</v>
      </c>
      <c r="B790" s="99" t="s">
        <v>859</v>
      </c>
      <c r="C790" s="99" t="s">
        <v>1745</v>
      </c>
      <c r="D790" s="110">
        <v>51252312.5</v>
      </c>
      <c r="E790" s="110">
        <v>8625619.6400000006</v>
      </c>
      <c r="F790" s="110">
        <v>2727974.93</v>
      </c>
      <c r="G790" s="110">
        <v>0</v>
      </c>
      <c r="H790" s="110">
        <v>2214843.75</v>
      </c>
      <c r="I790" s="110">
        <v>8511560.8800000008</v>
      </c>
      <c r="J790" s="110">
        <v>371672.83</v>
      </c>
      <c r="K790" s="110">
        <v>6988099.5999999996</v>
      </c>
      <c r="L790" s="110">
        <v>0</v>
      </c>
      <c r="M790" s="110">
        <v>172827</v>
      </c>
      <c r="N790" s="110">
        <f t="shared" si="60"/>
        <v>172827</v>
      </c>
      <c r="O790" s="111">
        <v>57208448.93</v>
      </c>
      <c r="P790" s="112">
        <v>97309665.530000001</v>
      </c>
      <c r="Q790" s="109">
        <f t="shared" si="61"/>
        <v>0.57999999999999996</v>
      </c>
      <c r="S790" s="109">
        <f t="shared" si="62"/>
        <v>64820750.82</v>
      </c>
      <c r="T790" s="109">
        <f t="shared" si="63"/>
        <v>16044160.310000001</v>
      </c>
      <c r="U790" s="109">
        <f t="shared" si="64"/>
        <v>80864911.129999995</v>
      </c>
    </row>
    <row r="791" spans="1:21" x14ac:dyDescent="0.6">
      <c r="A791" s="108">
        <f>COUNTA($B$4:B791)</f>
        <v>788</v>
      </c>
      <c r="B791" s="99" t="s">
        <v>860</v>
      </c>
      <c r="C791" s="99" t="s">
        <v>1746</v>
      </c>
      <c r="D791" s="110">
        <v>106127204.55</v>
      </c>
      <c r="E791" s="110">
        <v>63373761.369999997</v>
      </c>
      <c r="F791" s="110">
        <v>15072351.51</v>
      </c>
      <c r="G791" s="110">
        <v>2622622.15</v>
      </c>
      <c r="H791" s="110">
        <v>14786873.4</v>
      </c>
      <c r="I791" s="110">
        <v>133861952.25</v>
      </c>
      <c r="J791" s="110">
        <v>29455763.390000001</v>
      </c>
      <c r="K791" s="110">
        <v>14034747.470000001</v>
      </c>
      <c r="L791" s="110">
        <v>5485731.5499999998</v>
      </c>
      <c r="M791" s="110">
        <v>40648123.649999999</v>
      </c>
      <c r="N791" s="110">
        <f t="shared" si="60"/>
        <v>46133855.199999996</v>
      </c>
      <c r="O791" s="111">
        <v>120003029.27</v>
      </c>
      <c r="P791" s="112">
        <v>468386191.88</v>
      </c>
      <c r="Q791" s="109">
        <f t="shared" si="61"/>
        <v>0.25</v>
      </c>
      <c r="S791" s="109">
        <f t="shared" si="62"/>
        <v>201982812.97999999</v>
      </c>
      <c r="T791" s="109">
        <f t="shared" si="63"/>
        <v>223486318.31</v>
      </c>
      <c r="U791" s="109">
        <f t="shared" si="64"/>
        <v>425469131.28999996</v>
      </c>
    </row>
    <row r="792" spans="1:21" x14ac:dyDescent="0.6">
      <c r="A792" s="108">
        <f>COUNTA($B$4:B792)</f>
        <v>789</v>
      </c>
      <c r="B792" s="99" t="s">
        <v>861</v>
      </c>
      <c r="C792" s="99" t="s">
        <v>1747</v>
      </c>
      <c r="D792" s="110">
        <v>90713345.159999996</v>
      </c>
      <c r="E792" s="110">
        <v>43569949.07</v>
      </c>
      <c r="F792" s="110">
        <v>15095375.67</v>
      </c>
      <c r="G792" s="110">
        <v>8599357.3800000008</v>
      </c>
      <c r="H792" s="110">
        <v>6552360.1899999995</v>
      </c>
      <c r="I792" s="110">
        <v>146621388.24000001</v>
      </c>
      <c r="J792" s="110">
        <v>20752048.620000001</v>
      </c>
      <c r="K792" s="110">
        <v>12440254.93</v>
      </c>
      <c r="L792" s="110">
        <v>13722041.359999999</v>
      </c>
      <c r="M792" s="110">
        <v>34079104.899999999</v>
      </c>
      <c r="N792" s="110">
        <f t="shared" si="60"/>
        <v>47801146.259999998</v>
      </c>
      <c r="O792" s="111">
        <v>63860350.360000014</v>
      </c>
      <c r="P792" s="112">
        <v>340127302.35999995</v>
      </c>
      <c r="Q792" s="109">
        <f t="shared" si="61"/>
        <v>0.18</v>
      </c>
      <c r="S792" s="109">
        <f t="shared" si="62"/>
        <v>164530387.46999997</v>
      </c>
      <c r="T792" s="109">
        <f t="shared" si="63"/>
        <v>227614838.05000004</v>
      </c>
      <c r="U792" s="109">
        <f t="shared" si="64"/>
        <v>392145225.51999998</v>
      </c>
    </row>
    <row r="793" spans="1:21" x14ac:dyDescent="0.6">
      <c r="A793" s="108">
        <f>COUNTA($B$4:B793)</f>
        <v>790</v>
      </c>
      <c r="B793" s="99" t="s">
        <v>862</v>
      </c>
      <c r="C793" s="99" t="s">
        <v>1748</v>
      </c>
      <c r="D793" s="110">
        <v>11101200.35</v>
      </c>
      <c r="E793" s="110">
        <v>1354393.5</v>
      </c>
      <c r="F793" s="110">
        <v>1035004.5</v>
      </c>
      <c r="G793" s="110">
        <v>520915.88</v>
      </c>
      <c r="H793" s="110">
        <v>1431566</v>
      </c>
      <c r="I793" s="110">
        <v>3442713.1</v>
      </c>
      <c r="J793" s="110">
        <v>183923.28</v>
      </c>
      <c r="K793" s="110">
        <v>210820.5</v>
      </c>
      <c r="L793" s="110">
        <v>249759.46</v>
      </c>
      <c r="M793" s="110">
        <v>211172.49</v>
      </c>
      <c r="N793" s="110">
        <f t="shared" si="60"/>
        <v>460931.94999999995</v>
      </c>
      <c r="O793" s="111">
        <v>16827855.990000002</v>
      </c>
      <c r="P793" s="112">
        <v>51503589.600000001</v>
      </c>
      <c r="Q793" s="109">
        <f t="shared" si="61"/>
        <v>0.32</v>
      </c>
      <c r="S793" s="109">
        <f t="shared" si="62"/>
        <v>15443080.23</v>
      </c>
      <c r="T793" s="109">
        <f t="shared" si="63"/>
        <v>4298388.83</v>
      </c>
      <c r="U793" s="109">
        <f t="shared" si="64"/>
        <v>19741469.060000002</v>
      </c>
    </row>
    <row r="794" spans="1:21" x14ac:dyDescent="0.6">
      <c r="A794" s="108">
        <f>COUNTA($B$4:B794)</f>
        <v>791</v>
      </c>
      <c r="B794" s="99" t="s">
        <v>863</v>
      </c>
      <c r="C794" s="99" t="s">
        <v>1749</v>
      </c>
      <c r="D794" s="110">
        <v>12125330.210000001</v>
      </c>
      <c r="E794" s="110">
        <v>2695210.35</v>
      </c>
      <c r="F794" s="110">
        <v>539022.93000000005</v>
      </c>
      <c r="G794" s="110">
        <v>1052489.06</v>
      </c>
      <c r="H794" s="110">
        <v>1116401.1200000001</v>
      </c>
      <c r="I794" s="110">
        <v>3760437.85</v>
      </c>
      <c r="J794" s="110">
        <v>1206688.3899999999</v>
      </c>
      <c r="K794" s="110">
        <v>44944.69</v>
      </c>
      <c r="L794" s="110">
        <v>251912.47</v>
      </c>
      <c r="M794" s="110">
        <v>265830.52</v>
      </c>
      <c r="N794" s="110">
        <f t="shared" si="60"/>
        <v>517742.99</v>
      </c>
      <c r="O794" s="111">
        <v>14793859.26</v>
      </c>
      <c r="P794" s="112">
        <v>48570605.149999999</v>
      </c>
      <c r="Q794" s="109">
        <f t="shared" si="61"/>
        <v>0.3</v>
      </c>
      <c r="S794" s="109">
        <f t="shared" si="62"/>
        <v>17528453.670000002</v>
      </c>
      <c r="T794" s="109">
        <f t="shared" si="63"/>
        <v>5529813.9199999999</v>
      </c>
      <c r="U794" s="109">
        <f t="shared" si="64"/>
        <v>23058267.590000004</v>
      </c>
    </row>
    <row r="795" spans="1:21" x14ac:dyDescent="0.6">
      <c r="A795" s="108">
        <f>COUNTA($B$4:B795)</f>
        <v>792</v>
      </c>
      <c r="B795" s="99" t="s">
        <v>864</v>
      </c>
      <c r="C795" s="99" t="s">
        <v>1750</v>
      </c>
      <c r="D795" s="110">
        <v>23412165.73</v>
      </c>
      <c r="E795" s="110">
        <v>5404423.5</v>
      </c>
      <c r="F795" s="110">
        <v>1949104.62</v>
      </c>
      <c r="G795" s="110">
        <v>2341129</v>
      </c>
      <c r="H795" s="110">
        <v>9438298.3599999994</v>
      </c>
      <c r="I795" s="110">
        <v>8537679.0600000005</v>
      </c>
      <c r="J795" s="110">
        <v>513321.93</v>
      </c>
      <c r="K795" s="110">
        <v>6646808.8799999999</v>
      </c>
      <c r="L795" s="110">
        <v>99428.800000000003</v>
      </c>
      <c r="M795" s="110">
        <v>2124264</v>
      </c>
      <c r="N795" s="110">
        <f t="shared" si="60"/>
        <v>2223692.7999999998</v>
      </c>
      <c r="O795" s="111">
        <v>46333191.090000004</v>
      </c>
      <c r="P795" s="112">
        <v>105403348.73</v>
      </c>
      <c r="Q795" s="109">
        <f t="shared" si="61"/>
        <v>0.43</v>
      </c>
      <c r="S795" s="109">
        <f t="shared" si="62"/>
        <v>42545121.210000001</v>
      </c>
      <c r="T795" s="109">
        <f t="shared" si="63"/>
        <v>17921502.670000002</v>
      </c>
      <c r="U795" s="109">
        <f t="shared" si="64"/>
        <v>60466623.880000003</v>
      </c>
    </row>
    <row r="796" spans="1:21" x14ac:dyDescent="0.6">
      <c r="A796" s="108">
        <f>COUNTA($B$4:B796)</f>
        <v>793</v>
      </c>
      <c r="B796" s="99" t="s">
        <v>865</v>
      </c>
      <c r="C796" s="99" t="s">
        <v>1200</v>
      </c>
      <c r="D796" s="110">
        <v>8140608.4400000004</v>
      </c>
      <c r="E796" s="110">
        <v>2719802.21</v>
      </c>
      <c r="F796" s="110">
        <v>632024.81000000006</v>
      </c>
      <c r="G796" s="110">
        <v>494031.5</v>
      </c>
      <c r="H796" s="110">
        <v>914278.66</v>
      </c>
      <c r="I796" s="110">
        <v>0</v>
      </c>
      <c r="J796" s="110">
        <v>0</v>
      </c>
      <c r="K796" s="110">
        <v>0</v>
      </c>
      <c r="L796" s="110">
        <v>0</v>
      </c>
      <c r="M796" s="110">
        <v>0</v>
      </c>
      <c r="N796" s="110">
        <f t="shared" si="60"/>
        <v>0</v>
      </c>
      <c r="O796" s="111">
        <v>9450599.8200000003</v>
      </c>
      <c r="P796" s="112">
        <v>34523494.450000003</v>
      </c>
      <c r="Q796" s="109">
        <f t="shared" si="61"/>
        <v>0.27</v>
      </c>
      <c r="S796" s="109">
        <f t="shared" si="62"/>
        <v>12900745.620000001</v>
      </c>
      <c r="T796" s="109">
        <f t="shared" si="63"/>
        <v>0</v>
      </c>
      <c r="U796" s="109">
        <f t="shared" si="64"/>
        <v>12900745.620000001</v>
      </c>
    </row>
    <row r="797" spans="1:21" x14ac:dyDescent="0.6">
      <c r="A797" s="108">
        <f>COUNTA($B$4:B797)</f>
        <v>794</v>
      </c>
      <c r="B797" s="99" t="s">
        <v>866</v>
      </c>
      <c r="C797" s="99" t="s">
        <v>1751</v>
      </c>
      <c r="D797" s="110">
        <v>23283524.52</v>
      </c>
      <c r="E797" s="110">
        <v>5107025.2699999996</v>
      </c>
      <c r="F797" s="110">
        <v>992981.62</v>
      </c>
      <c r="G797" s="110">
        <v>2563862.71</v>
      </c>
      <c r="H797" s="110">
        <v>1912481.97</v>
      </c>
      <c r="I797" s="110">
        <v>7153932.1799999997</v>
      </c>
      <c r="J797" s="110">
        <v>1450181.75</v>
      </c>
      <c r="K797" s="110">
        <v>265081.53999999998</v>
      </c>
      <c r="L797" s="110">
        <v>945963.58</v>
      </c>
      <c r="M797" s="110">
        <v>658778.97</v>
      </c>
      <c r="N797" s="110">
        <f t="shared" si="60"/>
        <v>1604742.5499999998</v>
      </c>
      <c r="O797" s="111">
        <v>16864376.559999999</v>
      </c>
      <c r="P797" s="112">
        <v>61970876.50999999</v>
      </c>
      <c r="Q797" s="109">
        <f t="shared" si="61"/>
        <v>0.27</v>
      </c>
      <c r="S797" s="109">
        <f t="shared" si="62"/>
        <v>33859876.090000004</v>
      </c>
      <c r="T797" s="109">
        <f t="shared" si="63"/>
        <v>10473938.02</v>
      </c>
      <c r="U797" s="109">
        <f t="shared" si="64"/>
        <v>44333814.109999999</v>
      </c>
    </row>
    <row r="798" spans="1:21" x14ac:dyDescent="0.6">
      <c r="A798" s="108">
        <f>COUNTA($B$4:B798)</f>
        <v>795</v>
      </c>
      <c r="B798" s="99" t="s">
        <v>867</v>
      </c>
      <c r="C798" s="99" t="s">
        <v>1752</v>
      </c>
      <c r="D798" s="110">
        <v>22554177.609999999</v>
      </c>
      <c r="E798" s="110">
        <v>9250067.5</v>
      </c>
      <c r="F798" s="110">
        <v>1747946.34</v>
      </c>
      <c r="G798" s="110">
        <v>534326.25</v>
      </c>
      <c r="H798" s="110">
        <v>4469380.87</v>
      </c>
      <c r="I798" s="110">
        <v>13992266.949999999</v>
      </c>
      <c r="J798" s="110">
        <v>1904992.75</v>
      </c>
      <c r="K798" s="110">
        <v>783691.25</v>
      </c>
      <c r="L798" s="110">
        <v>192089.75</v>
      </c>
      <c r="M798" s="110">
        <v>723289.75</v>
      </c>
      <c r="N798" s="110">
        <f t="shared" si="60"/>
        <v>915379.5</v>
      </c>
      <c r="O798" s="111">
        <v>23164538.649999999</v>
      </c>
      <c r="P798" s="112">
        <v>67986249.699999988</v>
      </c>
      <c r="Q798" s="109">
        <f t="shared" si="61"/>
        <v>0.34</v>
      </c>
      <c r="S798" s="109">
        <f t="shared" si="62"/>
        <v>38555898.57</v>
      </c>
      <c r="T798" s="109">
        <f t="shared" si="63"/>
        <v>17596330.449999999</v>
      </c>
      <c r="U798" s="109">
        <f t="shared" si="64"/>
        <v>56152229.019999996</v>
      </c>
    </row>
    <row r="799" spans="1:21" x14ac:dyDescent="0.6">
      <c r="A799" s="108">
        <f>COUNTA($B$4:B799)</f>
        <v>796</v>
      </c>
      <c r="B799" s="99" t="s">
        <v>868</v>
      </c>
      <c r="C799" s="99" t="s">
        <v>1753</v>
      </c>
      <c r="D799" s="110">
        <v>26658551.5</v>
      </c>
      <c r="E799" s="110">
        <v>4873491.5</v>
      </c>
      <c r="F799" s="110">
        <v>1653872.18</v>
      </c>
      <c r="G799" s="110">
        <v>810437</v>
      </c>
      <c r="H799" s="110">
        <v>12355006.32</v>
      </c>
      <c r="I799" s="110">
        <v>14212047.35</v>
      </c>
      <c r="J799" s="110">
        <v>1469712.17</v>
      </c>
      <c r="K799" s="110">
        <v>760418.85</v>
      </c>
      <c r="L799" s="110">
        <v>464594</v>
      </c>
      <c r="M799" s="110">
        <v>6761417.71</v>
      </c>
      <c r="N799" s="110">
        <f t="shared" si="60"/>
        <v>7226011.71</v>
      </c>
      <c r="O799" s="111">
        <v>29329294</v>
      </c>
      <c r="P799" s="112">
        <v>92583813.629999995</v>
      </c>
      <c r="Q799" s="109">
        <f t="shared" si="61"/>
        <v>0.31</v>
      </c>
      <c r="S799" s="109">
        <f t="shared" si="62"/>
        <v>46351358.5</v>
      </c>
      <c r="T799" s="109">
        <f t="shared" si="63"/>
        <v>23668190.079999998</v>
      </c>
      <c r="U799" s="109">
        <f t="shared" si="64"/>
        <v>70019548.579999998</v>
      </c>
    </row>
    <row r="800" spans="1:21" x14ac:dyDescent="0.6">
      <c r="A800" s="108">
        <f>COUNTA($B$4:B800)</f>
        <v>797</v>
      </c>
      <c r="B800" s="99" t="s">
        <v>869</v>
      </c>
      <c r="C800" s="99" t="s">
        <v>1754</v>
      </c>
      <c r="D800" s="110">
        <v>376567749.69999999</v>
      </c>
      <c r="E800" s="110">
        <v>192132061.06999999</v>
      </c>
      <c r="F800" s="110">
        <v>192863297.74000001</v>
      </c>
      <c r="G800" s="110">
        <v>13721408.779999999</v>
      </c>
      <c r="H800" s="110">
        <v>153510960.14000002</v>
      </c>
      <c r="I800" s="110">
        <v>900133618.49000001</v>
      </c>
      <c r="J800" s="110">
        <v>137676534.16</v>
      </c>
      <c r="K800" s="110">
        <v>273202975.54000002</v>
      </c>
      <c r="L800" s="110">
        <v>33328326.84</v>
      </c>
      <c r="M800" s="110">
        <v>334728438.01999998</v>
      </c>
      <c r="N800" s="110">
        <f t="shared" si="60"/>
        <v>368056764.85999995</v>
      </c>
      <c r="O800" s="111">
        <v>466213051.05000001</v>
      </c>
      <c r="P800" s="112">
        <v>2033674408.1799998</v>
      </c>
      <c r="Q800" s="109">
        <f t="shared" si="61"/>
        <v>0.22</v>
      </c>
      <c r="S800" s="109">
        <f t="shared" si="62"/>
        <v>928795477.42999995</v>
      </c>
      <c r="T800" s="109">
        <f t="shared" si="63"/>
        <v>1679069893.05</v>
      </c>
      <c r="U800" s="109">
        <f t="shared" si="64"/>
        <v>2607865370.48</v>
      </c>
    </row>
    <row r="801" spans="1:21" x14ac:dyDescent="0.6">
      <c r="A801" s="108">
        <f>COUNTA($B$4:B801)</f>
        <v>798</v>
      </c>
      <c r="B801" s="99" t="s">
        <v>870</v>
      </c>
      <c r="C801" s="99" t="s">
        <v>1755</v>
      </c>
      <c r="D801" s="110">
        <v>40741628.759999998</v>
      </c>
      <c r="E801" s="110">
        <v>6117547.7999999998</v>
      </c>
      <c r="F801" s="110">
        <v>11317377.5</v>
      </c>
      <c r="G801" s="110">
        <v>823313</v>
      </c>
      <c r="H801" s="110">
        <v>48958087.030000001</v>
      </c>
      <c r="I801" s="110">
        <v>30146354.399999999</v>
      </c>
      <c r="J801" s="110">
        <v>1478453.57</v>
      </c>
      <c r="K801" s="110">
        <v>6634151.5</v>
      </c>
      <c r="L801" s="110">
        <v>650250.9</v>
      </c>
      <c r="M801" s="110">
        <v>29011639.300000001</v>
      </c>
      <c r="N801" s="110">
        <f t="shared" si="60"/>
        <v>29661890.199999999</v>
      </c>
      <c r="O801" s="111">
        <v>35431709.219999999</v>
      </c>
      <c r="P801" s="112">
        <v>207240339.28999999</v>
      </c>
      <c r="Q801" s="109">
        <f t="shared" si="61"/>
        <v>0.17</v>
      </c>
      <c r="S801" s="109">
        <f t="shared" si="62"/>
        <v>107957954.09</v>
      </c>
      <c r="T801" s="109">
        <f t="shared" si="63"/>
        <v>67920849.670000002</v>
      </c>
      <c r="U801" s="109">
        <f t="shared" si="64"/>
        <v>175878803.75999999</v>
      </c>
    </row>
    <row r="802" spans="1:21" x14ac:dyDescent="0.6">
      <c r="A802" s="108">
        <f>COUNTA($B$4:B802)</f>
        <v>799</v>
      </c>
      <c r="B802" s="99" t="s">
        <v>871</v>
      </c>
      <c r="C802" s="99" t="s">
        <v>1756</v>
      </c>
      <c r="D802" s="110">
        <v>100807265.25</v>
      </c>
      <c r="E802" s="110">
        <v>9146479.75</v>
      </c>
      <c r="F802" s="110">
        <v>15211007.75</v>
      </c>
      <c r="G802" s="110">
        <v>1526680</v>
      </c>
      <c r="H802" s="110">
        <v>19878887.920000002</v>
      </c>
      <c r="I802" s="110">
        <v>60274672.75</v>
      </c>
      <c r="J802" s="110">
        <v>2565276.75</v>
      </c>
      <c r="K802" s="110">
        <v>7325926.75</v>
      </c>
      <c r="L802" s="110">
        <v>706964.64</v>
      </c>
      <c r="M802" s="110">
        <v>9300455</v>
      </c>
      <c r="N802" s="110">
        <f t="shared" si="60"/>
        <v>10007419.640000001</v>
      </c>
      <c r="O802" s="111">
        <v>63405772.829999998</v>
      </c>
      <c r="P802" s="112">
        <v>189054259.56</v>
      </c>
      <c r="Q802" s="109">
        <f t="shared" si="61"/>
        <v>0.33</v>
      </c>
      <c r="S802" s="109">
        <f t="shared" si="62"/>
        <v>146570320.67000002</v>
      </c>
      <c r="T802" s="109">
        <f t="shared" si="63"/>
        <v>80173295.890000001</v>
      </c>
      <c r="U802" s="109">
        <f t="shared" si="64"/>
        <v>226743616.56</v>
      </c>
    </row>
    <row r="803" spans="1:21" x14ac:dyDescent="0.6">
      <c r="A803" s="108">
        <f>COUNTA($B$4:B803)</f>
        <v>800</v>
      </c>
      <c r="B803" s="99" t="s">
        <v>2006</v>
      </c>
      <c r="C803" s="99" t="s">
        <v>2036</v>
      </c>
      <c r="D803" s="110">
        <v>29394614.579999998</v>
      </c>
      <c r="E803" s="110">
        <v>1973507.5</v>
      </c>
      <c r="F803" s="110">
        <v>6664215.7199999997</v>
      </c>
      <c r="G803" s="110">
        <v>1136979.75</v>
      </c>
      <c r="H803" s="110">
        <v>17380908.98</v>
      </c>
      <c r="I803" s="110">
        <v>9967394.6600000001</v>
      </c>
      <c r="J803" s="110">
        <v>360394.8</v>
      </c>
      <c r="K803" s="110">
        <v>1636792.2</v>
      </c>
      <c r="L803" s="110">
        <v>107920.25</v>
      </c>
      <c r="M803" s="110">
        <v>2798424.55</v>
      </c>
      <c r="N803" s="110">
        <f t="shared" si="60"/>
        <v>2906344.8</v>
      </c>
      <c r="O803" s="111">
        <v>48405010.039999992</v>
      </c>
      <c r="P803" s="112">
        <v>89659267.129999995</v>
      </c>
      <c r="Q803" s="109">
        <f t="shared" si="61"/>
        <v>0.53</v>
      </c>
      <c r="S803" s="109">
        <f t="shared" si="62"/>
        <v>56550226.530000001</v>
      </c>
      <c r="T803" s="109">
        <f t="shared" si="63"/>
        <v>14870926.460000001</v>
      </c>
      <c r="U803" s="109">
        <f t="shared" si="64"/>
        <v>71421152.99000001</v>
      </c>
    </row>
    <row r="804" spans="1:21" x14ac:dyDescent="0.6">
      <c r="A804" s="108">
        <f>COUNTA($B$4:B804)</f>
        <v>801</v>
      </c>
      <c r="B804" s="99" t="s">
        <v>872</v>
      </c>
      <c r="C804" s="99" t="s">
        <v>1757</v>
      </c>
      <c r="D804" s="110">
        <v>100881182.65000001</v>
      </c>
      <c r="E804" s="110">
        <v>48074114.270000003</v>
      </c>
      <c r="F804" s="110">
        <v>14473858.439999999</v>
      </c>
      <c r="G804" s="110">
        <v>18366098.879999999</v>
      </c>
      <c r="H804" s="110">
        <v>23141378.350000001</v>
      </c>
      <c r="I804" s="110">
        <v>116401598.90000001</v>
      </c>
      <c r="J804" s="110">
        <v>28425899.329999998</v>
      </c>
      <c r="K804" s="110">
        <v>18330786.989999998</v>
      </c>
      <c r="L804" s="110">
        <v>31702767.629999999</v>
      </c>
      <c r="M804" s="110">
        <v>35554928.760000005</v>
      </c>
      <c r="N804" s="110">
        <f t="shared" si="60"/>
        <v>67257696.390000001</v>
      </c>
      <c r="O804" s="111">
        <v>133592615.43000001</v>
      </c>
      <c r="P804" s="112">
        <v>546113398.45000005</v>
      </c>
      <c r="Q804" s="109">
        <f t="shared" si="61"/>
        <v>0.24</v>
      </c>
      <c r="S804" s="109">
        <f t="shared" si="62"/>
        <v>204936632.59</v>
      </c>
      <c r="T804" s="109">
        <f t="shared" si="63"/>
        <v>230415981.61000001</v>
      </c>
      <c r="U804" s="109">
        <f t="shared" si="64"/>
        <v>435352614.20000005</v>
      </c>
    </row>
    <row r="805" spans="1:21" x14ac:dyDescent="0.6">
      <c r="A805" s="108">
        <f>COUNTA($B$4:B805)</f>
        <v>802</v>
      </c>
      <c r="B805" s="99" t="s">
        <v>873</v>
      </c>
      <c r="C805" s="99" t="s">
        <v>1758</v>
      </c>
      <c r="D805" s="110">
        <v>7719780.5599999996</v>
      </c>
      <c r="E805" s="110">
        <v>1823156.46</v>
      </c>
      <c r="F805" s="110">
        <v>422054</v>
      </c>
      <c r="G805" s="110">
        <v>1421523.5</v>
      </c>
      <c r="H805" s="110">
        <v>1168350.73</v>
      </c>
      <c r="I805" s="110">
        <v>3178407.07</v>
      </c>
      <c r="J805" s="110">
        <v>330164.68</v>
      </c>
      <c r="K805" s="110">
        <v>80447</v>
      </c>
      <c r="L805" s="110">
        <v>369080.07</v>
      </c>
      <c r="M805" s="110">
        <v>190788</v>
      </c>
      <c r="N805" s="110">
        <f t="shared" si="60"/>
        <v>559868.07000000007</v>
      </c>
      <c r="O805" s="111">
        <v>11504179.199999999</v>
      </c>
      <c r="P805" s="112">
        <v>40000686.670000002</v>
      </c>
      <c r="Q805" s="109">
        <f t="shared" si="61"/>
        <v>0.28000000000000003</v>
      </c>
      <c r="S805" s="109">
        <f t="shared" si="62"/>
        <v>12554865.25</v>
      </c>
      <c r="T805" s="109">
        <f t="shared" si="63"/>
        <v>4148886.82</v>
      </c>
      <c r="U805" s="109">
        <f t="shared" si="64"/>
        <v>16703752.07</v>
      </c>
    </row>
    <row r="806" spans="1:21" x14ac:dyDescent="0.6">
      <c r="A806" s="108">
        <f>COUNTA($B$4:B806)</f>
        <v>803</v>
      </c>
      <c r="B806" s="99" t="s">
        <v>874</v>
      </c>
      <c r="C806" s="99" t="s">
        <v>1759</v>
      </c>
      <c r="D806" s="110">
        <v>15037504</v>
      </c>
      <c r="E806" s="110">
        <v>3186196</v>
      </c>
      <c r="F806" s="110">
        <v>719294</v>
      </c>
      <c r="G806" s="110">
        <v>988133</v>
      </c>
      <c r="H806" s="110">
        <v>12994491</v>
      </c>
      <c r="I806" s="110">
        <v>5522905</v>
      </c>
      <c r="J806" s="110">
        <v>619386.51</v>
      </c>
      <c r="K806" s="110">
        <v>219739</v>
      </c>
      <c r="L806" s="110">
        <v>313767</v>
      </c>
      <c r="M806" s="110">
        <v>570707.4</v>
      </c>
      <c r="N806" s="110">
        <f t="shared" si="60"/>
        <v>884474.4</v>
      </c>
      <c r="O806" s="111">
        <v>19673086.390000001</v>
      </c>
      <c r="P806" s="112">
        <v>63537354.009999998</v>
      </c>
      <c r="Q806" s="109">
        <f t="shared" si="61"/>
        <v>0.3</v>
      </c>
      <c r="S806" s="109">
        <f t="shared" si="62"/>
        <v>32925618</v>
      </c>
      <c r="T806" s="109">
        <f t="shared" si="63"/>
        <v>7246504.9100000001</v>
      </c>
      <c r="U806" s="109">
        <f t="shared" si="64"/>
        <v>40172122.909999996</v>
      </c>
    </row>
    <row r="807" spans="1:21" x14ac:dyDescent="0.6">
      <c r="A807" s="108">
        <f>COUNTA($B$4:B807)</f>
        <v>804</v>
      </c>
      <c r="B807" s="99" t="s">
        <v>875</v>
      </c>
      <c r="C807" s="99" t="s">
        <v>1760</v>
      </c>
      <c r="D807" s="110">
        <v>27345186</v>
      </c>
      <c r="E807" s="110">
        <v>6766377</v>
      </c>
      <c r="F807" s="110">
        <v>979649</v>
      </c>
      <c r="G807" s="110">
        <v>4538640.8499999996</v>
      </c>
      <c r="H807" s="110">
        <v>18759544.940000001</v>
      </c>
      <c r="I807" s="110">
        <v>9298844</v>
      </c>
      <c r="J807" s="110">
        <v>915992.04</v>
      </c>
      <c r="K807" s="110">
        <v>3467452</v>
      </c>
      <c r="L807" s="110">
        <v>942946</v>
      </c>
      <c r="M807" s="110">
        <v>1936371</v>
      </c>
      <c r="N807" s="110">
        <f t="shared" si="60"/>
        <v>2879317</v>
      </c>
      <c r="O807" s="111">
        <v>26585707.939999998</v>
      </c>
      <c r="P807" s="112">
        <v>106440899.31</v>
      </c>
      <c r="Q807" s="109">
        <f t="shared" si="61"/>
        <v>0.24</v>
      </c>
      <c r="S807" s="109">
        <f t="shared" si="62"/>
        <v>58389397.790000007</v>
      </c>
      <c r="T807" s="109">
        <f t="shared" si="63"/>
        <v>16561605.039999999</v>
      </c>
      <c r="U807" s="109">
        <f t="shared" si="64"/>
        <v>74951002.830000013</v>
      </c>
    </row>
    <row r="808" spans="1:21" x14ac:dyDescent="0.6">
      <c r="A808" s="108">
        <f>COUNTA($B$4:B808)</f>
        <v>805</v>
      </c>
      <c r="B808" s="99" t="s">
        <v>876</v>
      </c>
      <c r="C808" s="99" t="s">
        <v>1761</v>
      </c>
      <c r="D808" s="110">
        <v>10938077.050000001</v>
      </c>
      <c r="E808" s="110">
        <v>2076116.5</v>
      </c>
      <c r="F808" s="110">
        <v>600338.25</v>
      </c>
      <c r="G808" s="110">
        <v>416508.56</v>
      </c>
      <c r="H808" s="110">
        <v>964589</v>
      </c>
      <c r="I808" s="110">
        <v>3889396.85</v>
      </c>
      <c r="J808" s="110">
        <v>282879</v>
      </c>
      <c r="K808" s="110">
        <v>196703.25</v>
      </c>
      <c r="L808" s="110">
        <v>212065.8</v>
      </c>
      <c r="M808" s="110">
        <v>264033</v>
      </c>
      <c r="N808" s="110">
        <f t="shared" si="60"/>
        <v>476098.8</v>
      </c>
      <c r="O808" s="111">
        <v>18372182.240000002</v>
      </c>
      <c r="P808" s="112">
        <v>43857704.670000002</v>
      </c>
      <c r="Q808" s="109">
        <f t="shared" si="61"/>
        <v>0.41</v>
      </c>
      <c r="S808" s="109">
        <f t="shared" si="62"/>
        <v>14995629.360000001</v>
      </c>
      <c r="T808" s="109">
        <f t="shared" si="63"/>
        <v>4845077.8999999994</v>
      </c>
      <c r="U808" s="109">
        <f t="shared" si="64"/>
        <v>19840707.260000002</v>
      </c>
    </row>
    <row r="809" spans="1:21" x14ac:dyDescent="0.6">
      <c r="A809" s="108">
        <f>COUNTA($B$4:B809)</f>
        <v>806</v>
      </c>
      <c r="B809" s="99" t="s">
        <v>2007</v>
      </c>
      <c r="C809" s="99" t="s">
        <v>2037</v>
      </c>
      <c r="D809" s="110">
        <v>1987775.5</v>
      </c>
      <c r="E809" s="110">
        <v>263828.25</v>
      </c>
      <c r="F809" s="110">
        <v>903655.5</v>
      </c>
      <c r="G809" s="110">
        <v>1450585</v>
      </c>
      <c r="H809" s="110">
        <v>8736463.75</v>
      </c>
      <c r="I809" s="110">
        <v>688825</v>
      </c>
      <c r="J809" s="110">
        <v>108065</v>
      </c>
      <c r="K809" s="110">
        <v>451458.35</v>
      </c>
      <c r="L809" s="110">
        <v>660138.16</v>
      </c>
      <c r="M809" s="110">
        <v>4796009.25</v>
      </c>
      <c r="N809" s="110">
        <f t="shared" si="60"/>
        <v>5456147.4100000001</v>
      </c>
      <c r="O809" s="111">
        <v>12308005.470000001</v>
      </c>
      <c r="P809" s="112">
        <v>36383382.310000002</v>
      </c>
      <c r="Q809" s="109">
        <f t="shared" si="61"/>
        <v>0.33</v>
      </c>
      <c r="S809" s="109">
        <f t="shared" si="62"/>
        <v>13342308</v>
      </c>
      <c r="T809" s="109">
        <f t="shared" si="63"/>
        <v>6704495.7599999998</v>
      </c>
      <c r="U809" s="109">
        <f t="shared" si="64"/>
        <v>20046803.759999998</v>
      </c>
    </row>
    <row r="810" spans="1:21" x14ac:dyDescent="0.6">
      <c r="A810" s="108">
        <f>COUNTA($B$4:B810)</f>
        <v>807</v>
      </c>
      <c r="B810" s="99" t="s">
        <v>877</v>
      </c>
      <c r="C810" s="99" t="s">
        <v>1762</v>
      </c>
      <c r="D810" s="110">
        <v>503809552.38999999</v>
      </c>
      <c r="E810" s="110">
        <v>397612224.26999998</v>
      </c>
      <c r="F810" s="110">
        <v>120554884.91</v>
      </c>
      <c r="G810" s="110">
        <v>3767824.41</v>
      </c>
      <c r="H810" s="110">
        <v>87717333.989999995</v>
      </c>
      <c r="I810" s="110">
        <v>1232636175.95</v>
      </c>
      <c r="J810" s="110">
        <v>202316283.59</v>
      </c>
      <c r="K810" s="110">
        <v>231681701.81</v>
      </c>
      <c r="L810" s="110">
        <v>49103358.420000002</v>
      </c>
      <c r="M810" s="110">
        <v>361521660.86000001</v>
      </c>
      <c r="N810" s="110">
        <f t="shared" si="60"/>
        <v>410625019.28000003</v>
      </c>
      <c r="O810" s="111">
        <v>544613470.13999999</v>
      </c>
      <c r="P810" s="112">
        <v>2455046498.5099998</v>
      </c>
      <c r="Q810" s="109">
        <f t="shared" si="61"/>
        <v>0.22</v>
      </c>
      <c r="S810" s="109">
        <f t="shared" si="62"/>
        <v>1113461819.9699998</v>
      </c>
      <c r="T810" s="109">
        <f t="shared" si="63"/>
        <v>2077259180.6300001</v>
      </c>
      <c r="U810" s="109">
        <f t="shared" si="64"/>
        <v>3190721000.5999999</v>
      </c>
    </row>
    <row r="811" spans="1:21" x14ac:dyDescent="0.6">
      <c r="A811" s="108">
        <f>COUNTA($B$4:B811)</f>
        <v>808</v>
      </c>
      <c r="B811" s="99" t="s">
        <v>878</v>
      </c>
      <c r="C811" s="99" t="s">
        <v>1763</v>
      </c>
      <c r="D811" s="110">
        <v>23142614</v>
      </c>
      <c r="E811" s="110">
        <v>13558073.98</v>
      </c>
      <c r="F811" s="110">
        <v>32035407</v>
      </c>
      <c r="G811" s="110">
        <v>6403035</v>
      </c>
      <c r="H811" s="110">
        <v>60967684.559999995</v>
      </c>
      <c r="I811" s="110">
        <v>109898829.20999999</v>
      </c>
      <c r="J811" s="110">
        <v>11017563.300000001</v>
      </c>
      <c r="K811" s="110">
        <v>27797915</v>
      </c>
      <c r="L811" s="110">
        <v>16049967.6</v>
      </c>
      <c r="M811" s="110">
        <v>84141889.129999995</v>
      </c>
      <c r="N811" s="110">
        <f t="shared" si="60"/>
        <v>100191856.72999999</v>
      </c>
      <c r="O811" s="111">
        <v>82471141.36999999</v>
      </c>
      <c r="P811" s="112">
        <v>409784915.11000007</v>
      </c>
      <c r="Q811" s="109">
        <f t="shared" si="61"/>
        <v>0.2</v>
      </c>
      <c r="S811" s="109">
        <f t="shared" si="62"/>
        <v>136106814.53999999</v>
      </c>
      <c r="T811" s="109">
        <f t="shared" si="63"/>
        <v>248906164.23999998</v>
      </c>
      <c r="U811" s="109">
        <f t="shared" si="64"/>
        <v>385012978.77999997</v>
      </c>
    </row>
    <row r="812" spans="1:21" x14ac:dyDescent="0.6">
      <c r="A812" s="108">
        <f>COUNTA($B$4:B812)</f>
        <v>809</v>
      </c>
      <c r="B812" s="99" t="s">
        <v>879</v>
      </c>
      <c r="C812" s="99" t="s">
        <v>1764</v>
      </c>
      <c r="D812" s="110">
        <v>98064335.25</v>
      </c>
      <c r="E812" s="110">
        <v>18325576.969999999</v>
      </c>
      <c r="F812" s="110">
        <v>9480521.9000000004</v>
      </c>
      <c r="G812" s="110">
        <v>1295706.8500000001</v>
      </c>
      <c r="H812" s="110">
        <v>16822469.5</v>
      </c>
      <c r="I812" s="110">
        <v>87149074.920000002</v>
      </c>
      <c r="J812" s="110">
        <v>9021281.5</v>
      </c>
      <c r="K812" s="110">
        <v>28410739.350000001</v>
      </c>
      <c r="L812" s="110">
        <v>1989130.5</v>
      </c>
      <c r="M812" s="110">
        <v>12891423.15</v>
      </c>
      <c r="N812" s="110">
        <f t="shared" si="60"/>
        <v>14880553.65</v>
      </c>
      <c r="O812" s="111">
        <v>104090170.08</v>
      </c>
      <c r="P812" s="112">
        <v>287989480.96999997</v>
      </c>
      <c r="Q812" s="109">
        <f t="shared" si="61"/>
        <v>0.36</v>
      </c>
      <c r="S812" s="109">
        <f t="shared" si="62"/>
        <v>143988610.47</v>
      </c>
      <c r="T812" s="109">
        <f t="shared" si="63"/>
        <v>139461649.42000002</v>
      </c>
      <c r="U812" s="109">
        <f t="shared" si="64"/>
        <v>283450259.88999999</v>
      </c>
    </row>
    <row r="813" spans="1:21" x14ac:dyDescent="0.6">
      <c r="A813" s="108">
        <f>COUNTA($B$4:B813)</f>
        <v>810</v>
      </c>
      <c r="B813" s="99" t="s">
        <v>880</v>
      </c>
      <c r="C813" s="99" t="s">
        <v>1765</v>
      </c>
      <c r="D813" s="110">
        <v>30075215.48</v>
      </c>
      <c r="E813" s="110">
        <v>4216824.1900000004</v>
      </c>
      <c r="F813" s="110">
        <v>2312090.14</v>
      </c>
      <c r="G813" s="110">
        <v>1417621.06</v>
      </c>
      <c r="H813" s="110">
        <v>2436973.4900000002</v>
      </c>
      <c r="I813" s="110">
        <v>8933505.3399999999</v>
      </c>
      <c r="J813" s="110">
        <v>705361.18</v>
      </c>
      <c r="K813" s="110">
        <v>4429138.05</v>
      </c>
      <c r="L813" s="110">
        <v>355624.7</v>
      </c>
      <c r="M813" s="110">
        <v>718994.5</v>
      </c>
      <c r="N813" s="110">
        <f t="shared" si="60"/>
        <v>1074619.2</v>
      </c>
      <c r="O813" s="111">
        <v>26620320.620000001</v>
      </c>
      <c r="P813" s="112">
        <v>75979079.820000008</v>
      </c>
      <c r="Q813" s="109">
        <f t="shared" si="61"/>
        <v>0.35</v>
      </c>
      <c r="S813" s="109">
        <f t="shared" si="62"/>
        <v>40458724.360000007</v>
      </c>
      <c r="T813" s="109">
        <f t="shared" si="63"/>
        <v>15142623.77</v>
      </c>
      <c r="U813" s="109">
        <f t="shared" si="64"/>
        <v>55601348.13000001</v>
      </c>
    </row>
    <row r="814" spans="1:21" x14ac:dyDescent="0.6">
      <c r="A814" s="108">
        <f>COUNTA($B$4:B814)</f>
        <v>811</v>
      </c>
      <c r="B814" s="99" t="s">
        <v>881</v>
      </c>
      <c r="C814" s="99" t="s">
        <v>1766</v>
      </c>
      <c r="D814" s="110">
        <v>22700315.899999999</v>
      </c>
      <c r="E814" s="110">
        <v>3490795.77</v>
      </c>
      <c r="F814" s="110">
        <v>4761832.79</v>
      </c>
      <c r="G814" s="110">
        <v>4201347.38</v>
      </c>
      <c r="H814" s="110">
        <v>21776708.32</v>
      </c>
      <c r="I814" s="110">
        <v>19602194.809999999</v>
      </c>
      <c r="J814" s="110">
        <v>1795833.42</v>
      </c>
      <c r="K814" s="110">
        <v>3563609.13</v>
      </c>
      <c r="L814" s="110">
        <v>2925088.7</v>
      </c>
      <c r="M814" s="110">
        <v>11570534.939999999</v>
      </c>
      <c r="N814" s="110">
        <f t="shared" si="60"/>
        <v>14495623.640000001</v>
      </c>
      <c r="O814" s="111">
        <v>25152044.989999998</v>
      </c>
      <c r="P814" s="112">
        <v>96530249.570000008</v>
      </c>
      <c r="Q814" s="109">
        <f t="shared" si="61"/>
        <v>0.26</v>
      </c>
      <c r="S814" s="109">
        <f t="shared" si="62"/>
        <v>56931000.159999996</v>
      </c>
      <c r="T814" s="109">
        <f t="shared" si="63"/>
        <v>39457260.999999993</v>
      </c>
      <c r="U814" s="109">
        <f t="shared" si="64"/>
        <v>96388261.159999996</v>
      </c>
    </row>
    <row r="815" spans="1:21" x14ac:dyDescent="0.6">
      <c r="A815" s="108">
        <f>COUNTA($B$4:B815)</f>
        <v>812</v>
      </c>
      <c r="B815" s="99" t="s">
        <v>882</v>
      </c>
      <c r="C815" s="99" t="s">
        <v>1767</v>
      </c>
      <c r="D815" s="110">
        <v>61402400.840000004</v>
      </c>
      <c r="E815" s="110">
        <v>19223657.600000001</v>
      </c>
      <c r="F815" s="110">
        <v>3903611.01</v>
      </c>
      <c r="G815" s="110">
        <v>4990836.3499999996</v>
      </c>
      <c r="H815" s="110">
        <v>8740277.5099999998</v>
      </c>
      <c r="I815" s="110">
        <v>30359146.18</v>
      </c>
      <c r="J815" s="110">
        <v>4462445.43</v>
      </c>
      <c r="K815" s="110">
        <v>1294026.6599999999</v>
      </c>
      <c r="L815" s="110">
        <v>2158679.7000000002</v>
      </c>
      <c r="M815" s="110">
        <v>7399169.7600000007</v>
      </c>
      <c r="N815" s="110">
        <f t="shared" si="60"/>
        <v>9557849.4600000009</v>
      </c>
      <c r="O815" s="111">
        <v>50004078.587000005</v>
      </c>
      <c r="P815" s="112">
        <v>155120199.19700003</v>
      </c>
      <c r="Q815" s="109">
        <f t="shared" si="61"/>
        <v>0.32</v>
      </c>
      <c r="S815" s="109">
        <f t="shared" si="62"/>
        <v>98260783.310000002</v>
      </c>
      <c r="T815" s="109">
        <f t="shared" si="63"/>
        <v>45673467.729999997</v>
      </c>
      <c r="U815" s="109">
        <f t="shared" si="64"/>
        <v>143934251.03999999</v>
      </c>
    </row>
    <row r="816" spans="1:21" x14ac:dyDescent="0.6">
      <c r="A816" s="108">
        <f>COUNTA($B$4:B816)</f>
        <v>813</v>
      </c>
      <c r="B816" s="99" t="s">
        <v>883</v>
      </c>
      <c r="C816" s="99" t="s">
        <v>1768</v>
      </c>
      <c r="D816" s="110">
        <v>35077032.899999999</v>
      </c>
      <c r="E816" s="110">
        <v>4217212.25</v>
      </c>
      <c r="F816" s="110">
        <v>1555566.75</v>
      </c>
      <c r="G816" s="110">
        <v>721210</v>
      </c>
      <c r="H816" s="110">
        <v>3728527.9899999998</v>
      </c>
      <c r="I816" s="110">
        <v>15753638</v>
      </c>
      <c r="J816" s="110">
        <v>1356292.25</v>
      </c>
      <c r="K816" s="110">
        <v>485111.25</v>
      </c>
      <c r="L816" s="110">
        <v>348300.5</v>
      </c>
      <c r="M816" s="110">
        <v>1314528.43</v>
      </c>
      <c r="N816" s="110">
        <f t="shared" si="60"/>
        <v>1662828.93</v>
      </c>
      <c r="O816" s="111">
        <v>44000563.459999993</v>
      </c>
      <c r="P816" s="112">
        <v>91391419.849999994</v>
      </c>
      <c r="Q816" s="109">
        <f t="shared" si="61"/>
        <v>0.48</v>
      </c>
      <c r="S816" s="109">
        <f t="shared" si="62"/>
        <v>45299549.890000001</v>
      </c>
      <c r="T816" s="109">
        <f t="shared" si="63"/>
        <v>19257870.43</v>
      </c>
      <c r="U816" s="109">
        <f t="shared" si="64"/>
        <v>64557420.32</v>
      </c>
    </row>
    <row r="817" spans="1:21" x14ac:dyDescent="0.6">
      <c r="A817" s="108">
        <f>COUNTA($B$4:B817)</f>
        <v>814</v>
      </c>
      <c r="B817" s="99" t="s">
        <v>884</v>
      </c>
      <c r="C817" s="99" t="s">
        <v>1769</v>
      </c>
      <c r="D817" s="110">
        <v>32815022.890000001</v>
      </c>
      <c r="E817" s="110">
        <v>5264230.76</v>
      </c>
      <c r="F817" s="110">
        <v>2061823</v>
      </c>
      <c r="G817" s="110">
        <v>663214.25</v>
      </c>
      <c r="H817" s="110">
        <v>2854099.5</v>
      </c>
      <c r="I817" s="110">
        <v>23343267.149999999</v>
      </c>
      <c r="J817" s="110">
        <v>2425694.13</v>
      </c>
      <c r="K817" s="110">
        <v>1027832.69</v>
      </c>
      <c r="L817" s="110">
        <v>334999</v>
      </c>
      <c r="M817" s="110">
        <v>3140300.25</v>
      </c>
      <c r="N817" s="110">
        <f t="shared" si="60"/>
        <v>3475299.25</v>
      </c>
      <c r="O817" s="111">
        <v>51242383.890000001</v>
      </c>
      <c r="P817" s="112">
        <v>106358872.15000001</v>
      </c>
      <c r="Q817" s="109">
        <f t="shared" si="61"/>
        <v>0.48</v>
      </c>
      <c r="S817" s="109">
        <f t="shared" si="62"/>
        <v>43658390.399999999</v>
      </c>
      <c r="T817" s="109">
        <f t="shared" si="63"/>
        <v>30272093.219999999</v>
      </c>
      <c r="U817" s="109">
        <f t="shared" si="64"/>
        <v>73930483.620000005</v>
      </c>
    </row>
    <row r="818" spans="1:21" x14ac:dyDescent="0.6">
      <c r="A818" s="108">
        <f>COUNTA($B$4:B818)</f>
        <v>815</v>
      </c>
      <c r="B818" s="99" t="s">
        <v>885</v>
      </c>
      <c r="C818" s="99" t="s">
        <v>1770</v>
      </c>
      <c r="D818" s="110">
        <v>18967757.050000001</v>
      </c>
      <c r="E818" s="110">
        <v>6931282.8300000001</v>
      </c>
      <c r="F818" s="110">
        <v>1908764.85</v>
      </c>
      <c r="G818" s="110">
        <v>483407.5</v>
      </c>
      <c r="H818" s="110">
        <v>4808799.13</v>
      </c>
      <c r="I818" s="110">
        <v>10721020.279999999</v>
      </c>
      <c r="J818" s="110">
        <v>2204570.4900000002</v>
      </c>
      <c r="K818" s="110">
        <v>367075.92</v>
      </c>
      <c r="L818" s="110">
        <v>254504.88</v>
      </c>
      <c r="M818" s="110">
        <v>1188791.6299999999</v>
      </c>
      <c r="N818" s="110">
        <f t="shared" si="60"/>
        <v>1443296.5099999998</v>
      </c>
      <c r="O818" s="111">
        <v>29623741.009999998</v>
      </c>
      <c r="P818" s="112">
        <v>72376916.950000018</v>
      </c>
      <c r="Q818" s="109">
        <f t="shared" si="61"/>
        <v>0.4</v>
      </c>
      <c r="S818" s="109">
        <f t="shared" si="62"/>
        <v>33100011.360000003</v>
      </c>
      <c r="T818" s="109">
        <f t="shared" si="63"/>
        <v>14735963.199999999</v>
      </c>
      <c r="U818" s="109">
        <f t="shared" si="64"/>
        <v>47835974.560000002</v>
      </c>
    </row>
    <row r="819" spans="1:21" x14ac:dyDescent="0.6">
      <c r="A819" s="108">
        <f>COUNTA($B$4:B819)</f>
        <v>816</v>
      </c>
      <c r="B819" s="99" t="s">
        <v>886</v>
      </c>
      <c r="C819" s="99" t="s">
        <v>1771</v>
      </c>
      <c r="D819" s="110">
        <v>32527393.420000002</v>
      </c>
      <c r="E819" s="110">
        <v>4280554.9800000004</v>
      </c>
      <c r="F819" s="110">
        <v>1922163.11</v>
      </c>
      <c r="G819" s="110">
        <v>490500</v>
      </c>
      <c r="H819" s="110">
        <v>1956734.97</v>
      </c>
      <c r="I819" s="110">
        <v>17502052.100000001</v>
      </c>
      <c r="J819" s="110">
        <v>730809.62</v>
      </c>
      <c r="K819" s="110">
        <v>1756365.05</v>
      </c>
      <c r="L819" s="110">
        <v>543371.34</v>
      </c>
      <c r="M819" s="110">
        <v>880774</v>
      </c>
      <c r="N819" s="110">
        <f t="shared" si="60"/>
        <v>1424145.3399999999</v>
      </c>
      <c r="O819" s="111">
        <v>41296087.640000001</v>
      </c>
      <c r="P819" s="112">
        <v>80591035.689999998</v>
      </c>
      <c r="Q819" s="109">
        <f t="shared" si="61"/>
        <v>0.51</v>
      </c>
      <c r="S819" s="109">
        <f t="shared" si="62"/>
        <v>41177346.480000004</v>
      </c>
      <c r="T819" s="109">
        <f t="shared" si="63"/>
        <v>21413372.110000003</v>
      </c>
      <c r="U819" s="109">
        <f t="shared" si="64"/>
        <v>62590718.590000004</v>
      </c>
    </row>
    <row r="820" spans="1:21" x14ac:dyDescent="0.6">
      <c r="A820" s="108">
        <f>COUNTA($B$4:B820)</f>
        <v>817</v>
      </c>
      <c r="B820" s="99" t="s">
        <v>887</v>
      </c>
      <c r="C820" s="99" t="s">
        <v>1772</v>
      </c>
      <c r="D820" s="110">
        <v>27624340.57</v>
      </c>
      <c r="E820" s="110">
        <v>7263232.1500000004</v>
      </c>
      <c r="F820" s="110">
        <v>3082300.15</v>
      </c>
      <c r="G820" s="110">
        <v>433076.95</v>
      </c>
      <c r="H820" s="110">
        <v>19451279.510000002</v>
      </c>
      <c r="I820" s="110">
        <v>8935384.4000000004</v>
      </c>
      <c r="J820" s="110">
        <v>1646989.1</v>
      </c>
      <c r="K820" s="110">
        <v>725882.73</v>
      </c>
      <c r="L820" s="110">
        <v>383124.55</v>
      </c>
      <c r="M820" s="110">
        <v>3107173.47</v>
      </c>
      <c r="N820" s="110">
        <f t="shared" si="60"/>
        <v>3490298.02</v>
      </c>
      <c r="O820" s="111">
        <v>32758139.090000004</v>
      </c>
      <c r="P820" s="112">
        <v>101689990.62</v>
      </c>
      <c r="Q820" s="109">
        <f t="shared" si="61"/>
        <v>0.32</v>
      </c>
      <c r="S820" s="109">
        <f t="shared" si="62"/>
        <v>57854229.329999998</v>
      </c>
      <c r="T820" s="109">
        <f t="shared" si="63"/>
        <v>14798554.250000002</v>
      </c>
      <c r="U820" s="109">
        <f t="shared" si="64"/>
        <v>72652783.579999998</v>
      </c>
    </row>
    <row r="821" spans="1:21" x14ac:dyDescent="0.6">
      <c r="A821" s="108">
        <f>COUNTA($B$4:B821)</f>
        <v>818</v>
      </c>
      <c r="B821" s="99" t="s">
        <v>888</v>
      </c>
      <c r="C821" s="99" t="s">
        <v>1773</v>
      </c>
      <c r="D821" s="110">
        <v>70699185.840000004</v>
      </c>
      <c r="E821" s="110">
        <v>14542932.76</v>
      </c>
      <c r="F821" s="110">
        <v>3790280.12</v>
      </c>
      <c r="G821" s="110">
        <v>503721.25</v>
      </c>
      <c r="H821" s="110">
        <v>6510525.25</v>
      </c>
      <c r="I821" s="110">
        <v>27690051.579999998</v>
      </c>
      <c r="J821" s="110">
        <v>3015221.05</v>
      </c>
      <c r="K821" s="110">
        <v>1194225.75</v>
      </c>
      <c r="L821" s="110">
        <v>405478.7</v>
      </c>
      <c r="M821" s="110">
        <v>2240146</v>
      </c>
      <c r="N821" s="110">
        <f t="shared" si="60"/>
        <v>2645624.7000000002</v>
      </c>
      <c r="O821" s="111">
        <v>90865707.579999998</v>
      </c>
      <c r="P821" s="112">
        <v>179720666.88999999</v>
      </c>
      <c r="Q821" s="109">
        <f t="shared" si="61"/>
        <v>0.5</v>
      </c>
      <c r="S821" s="109">
        <f t="shared" si="62"/>
        <v>96046645.220000014</v>
      </c>
      <c r="T821" s="109">
        <f t="shared" si="63"/>
        <v>34545123.079999998</v>
      </c>
      <c r="U821" s="109">
        <f t="shared" si="64"/>
        <v>130591768.30000001</v>
      </c>
    </row>
    <row r="822" spans="1:21" x14ac:dyDescent="0.6">
      <c r="A822" s="108">
        <f>COUNTA($B$4:B822)</f>
        <v>819</v>
      </c>
      <c r="B822" s="99" t="s">
        <v>889</v>
      </c>
      <c r="C822" s="99" t="s">
        <v>1774</v>
      </c>
      <c r="D822" s="110">
        <v>29186485.66</v>
      </c>
      <c r="E822" s="110">
        <v>4211205.54</v>
      </c>
      <c r="F822" s="110">
        <v>2553710.06</v>
      </c>
      <c r="G822" s="110">
        <v>545688.69999999995</v>
      </c>
      <c r="H822" s="110">
        <v>2630242.79</v>
      </c>
      <c r="I822" s="110">
        <v>15340035.470000001</v>
      </c>
      <c r="J822" s="110">
        <v>1611817.85</v>
      </c>
      <c r="K822" s="110">
        <v>578313.31000000006</v>
      </c>
      <c r="L822" s="110">
        <v>433713.24</v>
      </c>
      <c r="M822" s="110">
        <v>28969622.059999999</v>
      </c>
      <c r="N822" s="110">
        <f t="shared" si="60"/>
        <v>29403335.299999997</v>
      </c>
      <c r="O822" s="111">
        <v>20724445.600000001</v>
      </c>
      <c r="P822" s="112">
        <v>96227857.079999983</v>
      </c>
      <c r="Q822" s="109">
        <f t="shared" si="61"/>
        <v>0.21</v>
      </c>
      <c r="S822" s="109">
        <f t="shared" si="62"/>
        <v>39127332.75</v>
      </c>
      <c r="T822" s="109">
        <f t="shared" si="63"/>
        <v>46933501.929999992</v>
      </c>
      <c r="U822" s="109">
        <f t="shared" si="64"/>
        <v>86060834.679999992</v>
      </c>
    </row>
    <row r="823" spans="1:21" x14ac:dyDescent="0.6">
      <c r="A823" s="108">
        <f>COUNTA($B$4:B823)</f>
        <v>820</v>
      </c>
      <c r="B823" s="99" t="s">
        <v>890</v>
      </c>
      <c r="C823" s="99" t="s">
        <v>1775</v>
      </c>
      <c r="D823" s="110">
        <v>36912461.369999997</v>
      </c>
      <c r="E823" s="110">
        <v>18052092</v>
      </c>
      <c r="F823" s="110">
        <v>1216807</v>
      </c>
      <c r="G823" s="110">
        <v>680099.25</v>
      </c>
      <c r="H823" s="110">
        <v>31421600.48</v>
      </c>
      <c r="I823" s="110">
        <v>13177144.800000001</v>
      </c>
      <c r="J823" s="110">
        <v>909804.15</v>
      </c>
      <c r="K823" s="110">
        <v>395768.25</v>
      </c>
      <c r="L823" s="110">
        <v>796983</v>
      </c>
      <c r="M823" s="110">
        <v>1407590.43</v>
      </c>
      <c r="N823" s="110">
        <f t="shared" si="60"/>
        <v>2204573.4299999997</v>
      </c>
      <c r="O823" s="111">
        <v>41861170.75</v>
      </c>
      <c r="P823" s="112">
        <v>131203595.90000002</v>
      </c>
      <c r="Q823" s="109">
        <f t="shared" si="61"/>
        <v>0.31</v>
      </c>
      <c r="S823" s="109">
        <f t="shared" si="62"/>
        <v>88283060.099999994</v>
      </c>
      <c r="T823" s="109">
        <f t="shared" si="63"/>
        <v>16687290.630000001</v>
      </c>
      <c r="U823" s="109">
        <f t="shared" si="64"/>
        <v>104970350.72999999</v>
      </c>
    </row>
    <row r="824" spans="1:21" x14ac:dyDescent="0.6">
      <c r="A824" s="108">
        <f>COUNTA($B$4:B824)</f>
        <v>821</v>
      </c>
      <c r="B824" s="99" t="s">
        <v>891</v>
      </c>
      <c r="C824" s="99" t="s">
        <v>1776</v>
      </c>
      <c r="D824" s="110">
        <v>54752841.780000001</v>
      </c>
      <c r="E824" s="110">
        <v>6099502.0199999996</v>
      </c>
      <c r="F824" s="110">
        <v>2767291.78</v>
      </c>
      <c r="G824" s="110">
        <v>443457.68</v>
      </c>
      <c r="H824" s="110">
        <v>3662513.64</v>
      </c>
      <c r="I824" s="110">
        <v>21771556.73</v>
      </c>
      <c r="J824" s="110">
        <v>1432233.03</v>
      </c>
      <c r="K824" s="110">
        <v>557675.89</v>
      </c>
      <c r="L824" s="110">
        <v>282235.21999999997</v>
      </c>
      <c r="M824" s="110">
        <v>974360.86</v>
      </c>
      <c r="N824" s="110">
        <f t="shared" si="60"/>
        <v>1256596.08</v>
      </c>
      <c r="O824" s="111">
        <v>55755073.409999996</v>
      </c>
      <c r="P824" s="112">
        <v>112601704.34</v>
      </c>
      <c r="Q824" s="109">
        <f t="shared" si="61"/>
        <v>0.49</v>
      </c>
      <c r="S824" s="109">
        <f t="shared" si="62"/>
        <v>67725606.899999991</v>
      </c>
      <c r="T824" s="109">
        <f t="shared" si="63"/>
        <v>25018061.73</v>
      </c>
      <c r="U824" s="109">
        <f t="shared" si="64"/>
        <v>92743668.629999995</v>
      </c>
    </row>
    <row r="825" spans="1:21" x14ac:dyDescent="0.6">
      <c r="A825" s="108">
        <f>COUNTA($B$4:B825)</f>
        <v>822</v>
      </c>
      <c r="B825" s="99" t="s">
        <v>892</v>
      </c>
      <c r="C825" s="99" t="s">
        <v>1777</v>
      </c>
      <c r="D825" s="110">
        <v>44276473.479999997</v>
      </c>
      <c r="E825" s="110">
        <v>8558837.0399999991</v>
      </c>
      <c r="F825" s="110">
        <v>6888163.0999999996</v>
      </c>
      <c r="G825" s="110">
        <v>40155081.399999999</v>
      </c>
      <c r="H825" s="110">
        <v>12282883.539999999</v>
      </c>
      <c r="I825" s="110">
        <v>22359057.899999999</v>
      </c>
      <c r="J825" s="110">
        <v>2096975.56</v>
      </c>
      <c r="K825" s="110">
        <v>1660765.77</v>
      </c>
      <c r="L825" s="110">
        <v>2699447.04</v>
      </c>
      <c r="M825" s="110">
        <v>2115211</v>
      </c>
      <c r="N825" s="110">
        <f t="shared" si="60"/>
        <v>4814658.04</v>
      </c>
      <c r="O825" s="111">
        <v>58006835.819999993</v>
      </c>
      <c r="P825" s="112">
        <v>174995721.97999999</v>
      </c>
      <c r="Q825" s="109">
        <f t="shared" si="61"/>
        <v>0.33</v>
      </c>
      <c r="S825" s="109">
        <f t="shared" si="62"/>
        <v>112161438.56</v>
      </c>
      <c r="T825" s="109">
        <f t="shared" si="63"/>
        <v>30931457.269999996</v>
      </c>
      <c r="U825" s="109">
        <f t="shared" si="64"/>
        <v>143092895.82999998</v>
      </c>
    </row>
    <row r="826" spans="1:21" x14ac:dyDescent="0.6">
      <c r="A826" s="108">
        <f>COUNTA($B$4:B826)</f>
        <v>823</v>
      </c>
      <c r="B826" s="99" t="s">
        <v>893</v>
      </c>
      <c r="C826" s="99" t="s">
        <v>1778</v>
      </c>
      <c r="D826" s="110">
        <v>30605393.059999999</v>
      </c>
      <c r="E826" s="110">
        <v>3783885.61</v>
      </c>
      <c r="F826" s="110">
        <v>1446566.62</v>
      </c>
      <c r="G826" s="110">
        <v>391411.25</v>
      </c>
      <c r="H826" s="110">
        <v>2488510.75</v>
      </c>
      <c r="I826" s="110">
        <v>9865910.8900000006</v>
      </c>
      <c r="J826" s="110">
        <v>696274.4</v>
      </c>
      <c r="K826" s="110">
        <v>189044.25</v>
      </c>
      <c r="L826" s="110">
        <v>47655</v>
      </c>
      <c r="M826" s="110">
        <v>417235</v>
      </c>
      <c r="N826" s="110">
        <f t="shared" si="60"/>
        <v>464890</v>
      </c>
      <c r="O826" s="111">
        <v>34245467.009999998</v>
      </c>
      <c r="P826" s="112">
        <v>71011321.189999998</v>
      </c>
      <c r="Q826" s="109">
        <f t="shared" si="61"/>
        <v>0.48</v>
      </c>
      <c r="S826" s="109">
        <f t="shared" si="62"/>
        <v>38715767.289999999</v>
      </c>
      <c r="T826" s="109">
        <f t="shared" si="63"/>
        <v>11216119.540000001</v>
      </c>
      <c r="U826" s="109">
        <f t="shared" si="64"/>
        <v>49931886.829999998</v>
      </c>
    </row>
    <row r="827" spans="1:21" x14ac:dyDescent="0.6">
      <c r="A827" s="108">
        <f>COUNTA($B$4:B827)</f>
        <v>824</v>
      </c>
      <c r="B827" s="99" t="s">
        <v>894</v>
      </c>
      <c r="C827" s="99" t="s">
        <v>1779</v>
      </c>
      <c r="D827" s="110">
        <v>107126383.5</v>
      </c>
      <c r="E827" s="110">
        <v>27055418.260000002</v>
      </c>
      <c r="F827" s="110">
        <v>10035849.1</v>
      </c>
      <c r="G827" s="110">
        <v>771275</v>
      </c>
      <c r="H827" s="110">
        <v>7497273.1500000004</v>
      </c>
      <c r="I827" s="110">
        <v>53473674.130000003</v>
      </c>
      <c r="J827" s="110">
        <v>6972925.71</v>
      </c>
      <c r="K827" s="110">
        <v>4000174.75</v>
      </c>
      <c r="L827" s="110">
        <v>421755.35</v>
      </c>
      <c r="M827" s="110">
        <v>5734611.3499999996</v>
      </c>
      <c r="N827" s="110">
        <f t="shared" si="60"/>
        <v>6156366.6999999993</v>
      </c>
      <c r="O827" s="111">
        <v>66487622.050000004</v>
      </c>
      <c r="P827" s="112">
        <v>191487526.75999999</v>
      </c>
      <c r="Q827" s="109">
        <f t="shared" si="61"/>
        <v>0.34</v>
      </c>
      <c r="S827" s="109">
        <f t="shared" si="62"/>
        <v>152486199.01000002</v>
      </c>
      <c r="T827" s="109">
        <f t="shared" si="63"/>
        <v>70603141.290000007</v>
      </c>
      <c r="U827" s="109">
        <f t="shared" si="64"/>
        <v>223089340.30000001</v>
      </c>
    </row>
    <row r="828" spans="1:21" x14ac:dyDescent="0.6">
      <c r="A828" s="108">
        <f>COUNTA($B$4:B828)</f>
        <v>825</v>
      </c>
      <c r="B828" s="99" t="s">
        <v>895</v>
      </c>
      <c r="C828" s="99" t="s">
        <v>1780</v>
      </c>
      <c r="D828" s="110">
        <v>14516811.65</v>
      </c>
      <c r="E828" s="110">
        <v>2428452.42</v>
      </c>
      <c r="F828" s="110">
        <v>1066137.01</v>
      </c>
      <c r="G828" s="110">
        <v>1439689</v>
      </c>
      <c r="H828" s="110">
        <v>2111905.1</v>
      </c>
      <c r="I828" s="110">
        <v>6976539.1799999997</v>
      </c>
      <c r="J828" s="110">
        <v>388746.93</v>
      </c>
      <c r="K828" s="110">
        <v>285272.25</v>
      </c>
      <c r="L828" s="110">
        <v>966565.55</v>
      </c>
      <c r="M828" s="110">
        <v>733946.5</v>
      </c>
      <c r="N828" s="110">
        <f t="shared" si="60"/>
        <v>1700512.05</v>
      </c>
      <c r="O828" s="111">
        <v>22131795.91</v>
      </c>
      <c r="P828" s="112">
        <v>52800645.650000006</v>
      </c>
      <c r="Q828" s="109">
        <f t="shared" si="61"/>
        <v>0.41</v>
      </c>
      <c r="S828" s="109">
        <f t="shared" si="62"/>
        <v>21562995.180000003</v>
      </c>
      <c r="T828" s="109">
        <f t="shared" si="63"/>
        <v>9351070.4100000001</v>
      </c>
      <c r="U828" s="109">
        <f t="shared" si="64"/>
        <v>30914065.590000004</v>
      </c>
    </row>
    <row r="829" spans="1:21" x14ac:dyDescent="0.6">
      <c r="A829" s="108">
        <f>COUNTA($B$4:B829)</f>
        <v>826</v>
      </c>
      <c r="B829" s="99" t="s">
        <v>896</v>
      </c>
      <c r="C829" s="99" t="s">
        <v>1781</v>
      </c>
      <c r="D829" s="110">
        <v>58089044.840000004</v>
      </c>
      <c r="E829" s="110">
        <v>13920385.76</v>
      </c>
      <c r="F829" s="110">
        <v>9310422.9800000004</v>
      </c>
      <c r="G829" s="110">
        <v>2399304</v>
      </c>
      <c r="H829" s="110">
        <v>10348298.41</v>
      </c>
      <c r="I829" s="110">
        <v>55487208.240000002</v>
      </c>
      <c r="J829" s="110">
        <v>10780426.369999999</v>
      </c>
      <c r="K829" s="110">
        <v>6080228.9100000001</v>
      </c>
      <c r="L829" s="110">
        <v>3275315.82</v>
      </c>
      <c r="M829" s="110">
        <v>7790863.25</v>
      </c>
      <c r="N829" s="110">
        <f t="shared" si="60"/>
        <v>11066179.07</v>
      </c>
      <c r="O829" s="111">
        <v>70191972.460000008</v>
      </c>
      <c r="P829" s="112">
        <v>187663958.54000002</v>
      </c>
      <c r="Q829" s="109">
        <f t="shared" si="61"/>
        <v>0.37</v>
      </c>
      <c r="S829" s="109">
        <f t="shared" si="62"/>
        <v>94067455.99000001</v>
      </c>
      <c r="T829" s="109">
        <f t="shared" si="63"/>
        <v>83414042.589999989</v>
      </c>
      <c r="U829" s="109">
        <f t="shared" si="64"/>
        <v>177481498.57999998</v>
      </c>
    </row>
    <row r="830" spans="1:21" x14ac:dyDescent="0.6">
      <c r="A830" s="108">
        <f>COUNTA($B$4:B830)</f>
        <v>827</v>
      </c>
      <c r="B830" s="99" t="s">
        <v>897</v>
      </c>
      <c r="C830" s="99" t="s">
        <v>1782</v>
      </c>
      <c r="D830" s="110">
        <v>353956650.05000001</v>
      </c>
      <c r="E830" s="110">
        <v>208981745.05000001</v>
      </c>
      <c r="F830" s="110">
        <v>53048076.5</v>
      </c>
      <c r="G830" s="110">
        <v>429578</v>
      </c>
      <c r="H830" s="110">
        <v>38424742.480000004</v>
      </c>
      <c r="I830" s="110">
        <v>755171850</v>
      </c>
      <c r="J830" s="110">
        <v>146642100.78</v>
      </c>
      <c r="K830" s="110">
        <v>83722051.370000005</v>
      </c>
      <c r="L830" s="110">
        <v>3583191</v>
      </c>
      <c r="M830" s="110">
        <v>91927857.469999999</v>
      </c>
      <c r="N830" s="110">
        <f t="shared" si="60"/>
        <v>95511048.469999999</v>
      </c>
      <c r="O830" s="111">
        <v>379519373.49000007</v>
      </c>
      <c r="P830" s="112">
        <v>1427074752.6700001</v>
      </c>
      <c r="Q830" s="109">
        <f t="shared" si="61"/>
        <v>0.26</v>
      </c>
      <c r="S830" s="109">
        <f t="shared" si="62"/>
        <v>654840792.08000004</v>
      </c>
      <c r="T830" s="109">
        <f t="shared" si="63"/>
        <v>1081047050.6199999</v>
      </c>
      <c r="U830" s="109">
        <f t="shared" si="64"/>
        <v>1735887842.6999998</v>
      </c>
    </row>
    <row r="831" spans="1:21" x14ac:dyDescent="0.6">
      <c r="A831" s="108">
        <f>COUNTA($B$4:B831)</f>
        <v>828</v>
      </c>
      <c r="B831" s="99" t="s">
        <v>898</v>
      </c>
      <c r="C831" s="99" t="s">
        <v>1783</v>
      </c>
      <c r="D831" s="110">
        <v>69624759.079999998</v>
      </c>
      <c r="E831" s="110">
        <v>9723671.5199999996</v>
      </c>
      <c r="F831" s="110">
        <v>4679580.3</v>
      </c>
      <c r="G831" s="110">
        <v>473244</v>
      </c>
      <c r="H831" s="110">
        <v>4970888.75</v>
      </c>
      <c r="I831" s="110">
        <v>45080075.32</v>
      </c>
      <c r="J831" s="110">
        <v>5002943.49</v>
      </c>
      <c r="K831" s="110">
        <v>1909161.23</v>
      </c>
      <c r="L831" s="110">
        <v>234666.87</v>
      </c>
      <c r="M831" s="110">
        <v>5241872.4700000007</v>
      </c>
      <c r="N831" s="110">
        <f t="shared" si="60"/>
        <v>5476539.3400000008</v>
      </c>
      <c r="O831" s="111">
        <v>77401236.359999999</v>
      </c>
      <c r="P831" s="112">
        <v>177430049.97999999</v>
      </c>
      <c r="Q831" s="109">
        <f t="shared" si="61"/>
        <v>0.43</v>
      </c>
      <c r="S831" s="109">
        <f t="shared" si="62"/>
        <v>89472143.649999991</v>
      </c>
      <c r="T831" s="109">
        <f t="shared" si="63"/>
        <v>57468719.379999995</v>
      </c>
      <c r="U831" s="109">
        <f t="shared" si="64"/>
        <v>146940863.02999997</v>
      </c>
    </row>
    <row r="832" spans="1:21" x14ac:dyDescent="0.6">
      <c r="A832" s="108">
        <f>COUNTA($B$4:B832)</f>
        <v>829</v>
      </c>
      <c r="B832" s="99" t="s">
        <v>899</v>
      </c>
      <c r="C832" s="99" t="s">
        <v>1784</v>
      </c>
      <c r="D832" s="110">
        <v>45515566.75</v>
      </c>
      <c r="E832" s="110">
        <v>14300333.25</v>
      </c>
      <c r="F832" s="110">
        <v>4311297</v>
      </c>
      <c r="G832" s="110">
        <v>205044</v>
      </c>
      <c r="H832" s="110">
        <v>3986940</v>
      </c>
      <c r="I832" s="110">
        <v>27298093.75</v>
      </c>
      <c r="J832" s="110">
        <v>4534891.46</v>
      </c>
      <c r="K832" s="110">
        <v>1316775</v>
      </c>
      <c r="L832" s="110">
        <v>1139452</v>
      </c>
      <c r="M832" s="110">
        <v>1611923</v>
      </c>
      <c r="N832" s="110">
        <f t="shared" si="60"/>
        <v>2751375</v>
      </c>
      <c r="O832" s="111">
        <v>58543220.289999999</v>
      </c>
      <c r="P832" s="112">
        <v>151515951.94999999</v>
      </c>
      <c r="Q832" s="109">
        <f t="shared" si="61"/>
        <v>0.38</v>
      </c>
      <c r="S832" s="109">
        <f t="shared" si="62"/>
        <v>68319181</v>
      </c>
      <c r="T832" s="109">
        <f t="shared" si="63"/>
        <v>35901135.210000001</v>
      </c>
      <c r="U832" s="109">
        <f t="shared" si="64"/>
        <v>104220316.21000001</v>
      </c>
    </row>
    <row r="833" spans="1:21" x14ac:dyDescent="0.6">
      <c r="A833" s="108">
        <f>COUNTA($B$4:B833)</f>
        <v>830</v>
      </c>
      <c r="B833" s="99" t="s">
        <v>900</v>
      </c>
      <c r="C833" s="99" t="s">
        <v>1785</v>
      </c>
      <c r="D833" s="110">
        <v>41493032.25</v>
      </c>
      <c r="E833" s="110">
        <v>6538578.6699999999</v>
      </c>
      <c r="F833" s="110">
        <v>1166849.44</v>
      </c>
      <c r="G833" s="110">
        <v>242986</v>
      </c>
      <c r="H833" s="110">
        <v>3805070</v>
      </c>
      <c r="I833" s="110">
        <v>10614702.9</v>
      </c>
      <c r="J833" s="110">
        <v>1048807.45</v>
      </c>
      <c r="K833" s="110">
        <v>273733.25</v>
      </c>
      <c r="L833" s="110">
        <v>83993.75</v>
      </c>
      <c r="M833" s="110">
        <v>508010.5</v>
      </c>
      <c r="N833" s="110">
        <f t="shared" si="60"/>
        <v>592004.25</v>
      </c>
      <c r="O833" s="111">
        <v>59956985.130000003</v>
      </c>
      <c r="P833" s="112">
        <v>115627567.52000001</v>
      </c>
      <c r="Q833" s="109">
        <f t="shared" si="61"/>
        <v>0.51</v>
      </c>
      <c r="S833" s="109">
        <f t="shared" si="62"/>
        <v>53246516.359999999</v>
      </c>
      <c r="T833" s="109">
        <f t="shared" si="63"/>
        <v>12529247.85</v>
      </c>
      <c r="U833" s="109">
        <f t="shared" si="64"/>
        <v>65775764.210000001</v>
      </c>
    </row>
    <row r="834" spans="1:21" x14ac:dyDescent="0.6">
      <c r="A834" s="108">
        <f>COUNTA($B$4:B834)</f>
        <v>831</v>
      </c>
      <c r="B834" s="99" t="s">
        <v>901</v>
      </c>
      <c r="C834" s="99" t="s">
        <v>1786</v>
      </c>
      <c r="D834" s="110">
        <v>36013735</v>
      </c>
      <c r="E834" s="110">
        <v>4736969.18</v>
      </c>
      <c r="F834" s="110">
        <v>2654085.29</v>
      </c>
      <c r="G834" s="110">
        <v>364242.5</v>
      </c>
      <c r="H834" s="110">
        <v>1646120.5</v>
      </c>
      <c r="I834" s="110">
        <v>17102481.219999999</v>
      </c>
      <c r="J834" s="110">
        <v>2207612.35</v>
      </c>
      <c r="K834" s="110">
        <v>1427893.2</v>
      </c>
      <c r="L834" s="110">
        <v>221232</v>
      </c>
      <c r="M834" s="110">
        <v>1666547.5</v>
      </c>
      <c r="N834" s="110">
        <f t="shared" si="60"/>
        <v>1887779.5</v>
      </c>
      <c r="O834" s="111">
        <v>46568281.619999997</v>
      </c>
      <c r="P834" s="112">
        <v>96064832.870000005</v>
      </c>
      <c r="Q834" s="109">
        <f t="shared" si="61"/>
        <v>0.48</v>
      </c>
      <c r="S834" s="109">
        <f t="shared" si="62"/>
        <v>45415152.469999999</v>
      </c>
      <c r="T834" s="109">
        <f t="shared" si="63"/>
        <v>22625766.27</v>
      </c>
      <c r="U834" s="109">
        <f t="shared" si="64"/>
        <v>68040918.739999995</v>
      </c>
    </row>
    <row r="835" spans="1:21" x14ac:dyDescent="0.6">
      <c r="A835" s="108">
        <f>COUNTA($B$4:B835)</f>
        <v>832</v>
      </c>
      <c r="B835" s="99" t="s">
        <v>902</v>
      </c>
      <c r="C835" s="99" t="s">
        <v>1787</v>
      </c>
      <c r="D835" s="110">
        <v>83265141.790000007</v>
      </c>
      <c r="E835" s="110">
        <v>25293548.199999999</v>
      </c>
      <c r="F835" s="110">
        <v>5680309.4000000004</v>
      </c>
      <c r="G835" s="110">
        <v>522728.1</v>
      </c>
      <c r="H835" s="110">
        <v>26923444.609999999</v>
      </c>
      <c r="I835" s="110">
        <v>47924215.740000002</v>
      </c>
      <c r="J835" s="110">
        <v>6455900.3399999999</v>
      </c>
      <c r="K835" s="110">
        <v>3429956.48</v>
      </c>
      <c r="L835" s="110">
        <v>171702</v>
      </c>
      <c r="M835" s="110">
        <v>4467136.0999999996</v>
      </c>
      <c r="N835" s="110">
        <f t="shared" si="60"/>
        <v>4638838.0999999996</v>
      </c>
      <c r="O835" s="111">
        <v>93822697.99000001</v>
      </c>
      <c r="P835" s="112">
        <v>256149335.47</v>
      </c>
      <c r="Q835" s="109">
        <f t="shared" si="61"/>
        <v>0.36</v>
      </c>
      <c r="S835" s="109">
        <f t="shared" si="62"/>
        <v>141685172.10000002</v>
      </c>
      <c r="T835" s="109">
        <f t="shared" si="63"/>
        <v>62448910.659999996</v>
      </c>
      <c r="U835" s="109">
        <f t="shared" si="64"/>
        <v>204134082.76000002</v>
      </c>
    </row>
    <row r="836" spans="1:21" x14ac:dyDescent="0.6">
      <c r="A836" s="108">
        <f>COUNTA($B$4:B836)</f>
        <v>833</v>
      </c>
      <c r="B836" s="99" t="s">
        <v>903</v>
      </c>
      <c r="C836" s="99" t="s">
        <v>1788</v>
      </c>
      <c r="D836" s="110">
        <v>36059956.409999996</v>
      </c>
      <c r="E836" s="110">
        <v>4935492.16</v>
      </c>
      <c r="F836" s="110">
        <v>1097154.01</v>
      </c>
      <c r="G836" s="110">
        <v>157896</v>
      </c>
      <c r="H836" s="110">
        <v>2897587.97</v>
      </c>
      <c r="I836" s="110">
        <v>15099150.35</v>
      </c>
      <c r="J836" s="110">
        <v>823817.3</v>
      </c>
      <c r="K836" s="110">
        <v>405830.99</v>
      </c>
      <c r="L836" s="110">
        <v>22746</v>
      </c>
      <c r="M836" s="110">
        <v>366160</v>
      </c>
      <c r="N836" s="110">
        <f t="shared" si="60"/>
        <v>388906</v>
      </c>
      <c r="O836" s="111">
        <v>45846266.269999996</v>
      </c>
      <c r="P836" s="112">
        <v>98410303.069999993</v>
      </c>
      <c r="Q836" s="109">
        <f t="shared" si="61"/>
        <v>0.46</v>
      </c>
      <c r="S836" s="109">
        <f t="shared" si="62"/>
        <v>45148086.54999999</v>
      </c>
      <c r="T836" s="109">
        <f t="shared" si="63"/>
        <v>16717704.640000001</v>
      </c>
      <c r="U836" s="109">
        <f t="shared" si="64"/>
        <v>61865791.18999999</v>
      </c>
    </row>
    <row r="837" spans="1:21" x14ac:dyDescent="0.6">
      <c r="A837" s="108">
        <f>COUNTA($B$4:B837)</f>
        <v>834</v>
      </c>
      <c r="B837" s="99" t="s">
        <v>904</v>
      </c>
      <c r="C837" s="99" t="s">
        <v>1789</v>
      </c>
      <c r="D837" s="110">
        <v>40711024.75</v>
      </c>
      <c r="E837" s="110">
        <v>10196618.25</v>
      </c>
      <c r="F837" s="110">
        <v>2647887.25</v>
      </c>
      <c r="G837" s="110">
        <v>69574.25</v>
      </c>
      <c r="H837" s="110">
        <v>2194206.5099999998</v>
      </c>
      <c r="I837" s="110">
        <v>16665205.59</v>
      </c>
      <c r="J837" s="110">
        <v>3321163.83</v>
      </c>
      <c r="K837" s="110">
        <v>2126568.75</v>
      </c>
      <c r="L837" s="110">
        <v>25811</v>
      </c>
      <c r="M837" s="110">
        <v>1488720.25</v>
      </c>
      <c r="N837" s="110">
        <f t="shared" ref="N837:N900" si="65">SUM(L837:M837)</f>
        <v>1514531.25</v>
      </c>
      <c r="O837" s="111">
        <v>44628638.079999998</v>
      </c>
      <c r="P837" s="112">
        <v>115833434.56999999</v>
      </c>
      <c r="Q837" s="109">
        <f t="shared" ref="Q837:Q900" si="66">TRUNC(O837/P837,2)</f>
        <v>0.38</v>
      </c>
      <c r="S837" s="109">
        <f t="shared" ref="S837:S900" si="67">SUM(D837:H837)</f>
        <v>55819311.009999998</v>
      </c>
      <c r="T837" s="109">
        <f t="shared" ref="T837:T900" si="68">SUM(I837:M837)</f>
        <v>23627469.420000002</v>
      </c>
      <c r="U837" s="109">
        <f t="shared" ref="U837:U900" si="69">SUM(S837:T837)</f>
        <v>79446780.430000007</v>
      </c>
    </row>
    <row r="838" spans="1:21" x14ac:dyDescent="0.6">
      <c r="A838" s="108">
        <f>COUNTA($B$4:B838)</f>
        <v>835</v>
      </c>
      <c r="B838" s="99" t="s">
        <v>905</v>
      </c>
      <c r="C838" s="99" t="s">
        <v>1790</v>
      </c>
      <c r="D838" s="110">
        <v>21656386.370000001</v>
      </c>
      <c r="E838" s="110">
        <v>6843744.6100000003</v>
      </c>
      <c r="F838" s="110">
        <v>1185941</v>
      </c>
      <c r="G838" s="110">
        <v>75639</v>
      </c>
      <c r="H838" s="110">
        <v>2438325</v>
      </c>
      <c r="I838" s="110">
        <v>11353634</v>
      </c>
      <c r="J838" s="110">
        <v>2673100.81</v>
      </c>
      <c r="K838" s="110">
        <v>570256.6</v>
      </c>
      <c r="L838" s="110">
        <v>22355</v>
      </c>
      <c r="M838" s="110">
        <v>968372</v>
      </c>
      <c r="N838" s="110">
        <f t="shared" si="65"/>
        <v>990727</v>
      </c>
      <c r="O838" s="111">
        <v>42410096.100000001</v>
      </c>
      <c r="P838" s="112">
        <v>88911758.870000005</v>
      </c>
      <c r="Q838" s="109">
        <f t="shared" si="66"/>
        <v>0.47</v>
      </c>
      <c r="S838" s="109">
        <f t="shared" si="67"/>
        <v>32200035.98</v>
      </c>
      <c r="T838" s="109">
        <f t="shared" si="68"/>
        <v>15587718.41</v>
      </c>
      <c r="U838" s="109">
        <f t="shared" si="69"/>
        <v>47787754.390000001</v>
      </c>
    </row>
    <row r="839" spans="1:21" x14ac:dyDescent="0.6">
      <c r="A839" s="108">
        <f>COUNTA($B$4:B839)</f>
        <v>836</v>
      </c>
      <c r="B839" s="99" t="s">
        <v>906</v>
      </c>
      <c r="C839" s="99" t="s">
        <v>1791</v>
      </c>
      <c r="D839" s="110">
        <v>14883943.380000001</v>
      </c>
      <c r="E839" s="110">
        <v>2316751.23</v>
      </c>
      <c r="F839" s="110">
        <v>449265.42</v>
      </c>
      <c r="G839" s="110">
        <v>25919.52</v>
      </c>
      <c r="H839" s="110">
        <v>819973.65</v>
      </c>
      <c r="I839" s="110">
        <v>7480085.7300000004</v>
      </c>
      <c r="J839" s="110">
        <v>755471.48</v>
      </c>
      <c r="K839" s="110">
        <v>265886.21000000002</v>
      </c>
      <c r="L839" s="110">
        <v>0</v>
      </c>
      <c r="M839" s="110">
        <v>565369.19999999995</v>
      </c>
      <c r="N839" s="110">
        <f t="shared" si="65"/>
        <v>565369.19999999995</v>
      </c>
      <c r="O839" s="111">
        <v>25467222.890000001</v>
      </c>
      <c r="P839" s="112">
        <v>46261674.100000001</v>
      </c>
      <c r="Q839" s="109">
        <f t="shared" si="66"/>
        <v>0.55000000000000004</v>
      </c>
      <c r="S839" s="109">
        <f t="shared" si="67"/>
        <v>18495853.199999999</v>
      </c>
      <c r="T839" s="109">
        <f t="shared" si="68"/>
        <v>9066812.620000001</v>
      </c>
      <c r="U839" s="109">
        <f t="shared" si="69"/>
        <v>27562665.82</v>
      </c>
    </row>
    <row r="840" spans="1:21" x14ac:dyDescent="0.6">
      <c r="A840" s="108">
        <f>COUNTA($B$4:B840)</f>
        <v>837</v>
      </c>
      <c r="B840" s="99" t="s">
        <v>907</v>
      </c>
      <c r="C840" s="99" t="s">
        <v>1792</v>
      </c>
      <c r="D840" s="110">
        <v>99052476.030000001</v>
      </c>
      <c r="E840" s="110">
        <v>100775579.8</v>
      </c>
      <c r="F840" s="110">
        <v>23177235.609999999</v>
      </c>
      <c r="G840" s="110">
        <v>44539.3</v>
      </c>
      <c r="H840" s="110">
        <v>39995553.870000005</v>
      </c>
      <c r="I840" s="110">
        <v>359178390.82999998</v>
      </c>
      <c r="J840" s="110">
        <v>75791554.730000004</v>
      </c>
      <c r="K840" s="110">
        <v>31197201.600000001</v>
      </c>
      <c r="L840" s="110">
        <v>329673.90999999997</v>
      </c>
      <c r="M840" s="110">
        <v>42618099.370000005</v>
      </c>
      <c r="N840" s="110">
        <f t="shared" si="65"/>
        <v>42947773.280000001</v>
      </c>
      <c r="O840" s="111">
        <v>291392418.50999999</v>
      </c>
      <c r="P840" s="112">
        <v>937859899.17000008</v>
      </c>
      <c r="Q840" s="109">
        <f t="shared" si="66"/>
        <v>0.31</v>
      </c>
      <c r="S840" s="109">
        <f t="shared" si="67"/>
        <v>263045384.61000001</v>
      </c>
      <c r="T840" s="109">
        <f t="shared" si="68"/>
        <v>509114920.44000006</v>
      </c>
      <c r="U840" s="109">
        <f t="shared" si="69"/>
        <v>772160305.05000007</v>
      </c>
    </row>
    <row r="841" spans="1:21" x14ac:dyDescent="0.6">
      <c r="A841" s="108">
        <f>COUNTA($B$4:B841)</f>
        <v>838</v>
      </c>
      <c r="B841" s="99" t="s">
        <v>908</v>
      </c>
      <c r="C841" s="99" t="s">
        <v>1793</v>
      </c>
      <c r="D841" s="110">
        <v>96495847.900000006</v>
      </c>
      <c r="E841" s="110">
        <v>46362370.039999999</v>
      </c>
      <c r="F841" s="110">
        <v>8938367.8900000006</v>
      </c>
      <c r="G841" s="110">
        <v>216004.04</v>
      </c>
      <c r="H841" s="110">
        <v>7412692.5499999998</v>
      </c>
      <c r="I841" s="110">
        <v>156697068.75</v>
      </c>
      <c r="J841" s="110">
        <v>24507032.210000001</v>
      </c>
      <c r="K841" s="110">
        <v>13642408.4</v>
      </c>
      <c r="L841" s="110">
        <v>191697</v>
      </c>
      <c r="M841" s="110">
        <v>17787400.18</v>
      </c>
      <c r="N841" s="110">
        <f t="shared" si="65"/>
        <v>17979097.18</v>
      </c>
      <c r="O841" s="111">
        <v>131283105.16000001</v>
      </c>
      <c r="P841" s="112">
        <v>451664774.35999995</v>
      </c>
      <c r="Q841" s="109">
        <f t="shared" si="66"/>
        <v>0.28999999999999998</v>
      </c>
      <c r="S841" s="109">
        <f t="shared" si="67"/>
        <v>159425282.41999999</v>
      </c>
      <c r="T841" s="109">
        <f t="shared" si="68"/>
        <v>212825606.54000002</v>
      </c>
      <c r="U841" s="109">
        <f t="shared" si="69"/>
        <v>372250888.96000004</v>
      </c>
    </row>
    <row r="842" spans="1:21" x14ac:dyDescent="0.6">
      <c r="A842" s="108">
        <f>COUNTA($B$4:B842)</f>
        <v>839</v>
      </c>
      <c r="B842" s="99" t="s">
        <v>909</v>
      </c>
      <c r="C842" s="99" t="s">
        <v>1794</v>
      </c>
      <c r="D842" s="110">
        <v>37832433.329999998</v>
      </c>
      <c r="E842" s="110">
        <v>12448854.16</v>
      </c>
      <c r="F842" s="110">
        <v>1921945.72</v>
      </c>
      <c r="G842" s="110">
        <v>38745.440000000002</v>
      </c>
      <c r="H842" s="110">
        <v>2180933.0299999998</v>
      </c>
      <c r="I842" s="110">
        <v>30842485.23</v>
      </c>
      <c r="J842" s="110">
        <v>4080621.59</v>
      </c>
      <c r="K842" s="110">
        <v>1158573.08</v>
      </c>
      <c r="L842" s="110">
        <v>23366.58</v>
      </c>
      <c r="M842" s="110">
        <v>6047975.3300000001</v>
      </c>
      <c r="N842" s="110">
        <f t="shared" si="65"/>
        <v>6071341.9100000001</v>
      </c>
      <c r="O842" s="111">
        <v>79498944.409999996</v>
      </c>
      <c r="P842" s="112">
        <v>151490486.81</v>
      </c>
      <c r="Q842" s="109">
        <f t="shared" si="66"/>
        <v>0.52</v>
      </c>
      <c r="S842" s="109">
        <f t="shared" si="67"/>
        <v>54422911.679999992</v>
      </c>
      <c r="T842" s="109">
        <f t="shared" si="68"/>
        <v>42153021.809999995</v>
      </c>
      <c r="U842" s="109">
        <f t="shared" si="69"/>
        <v>96575933.48999998</v>
      </c>
    </row>
    <row r="843" spans="1:21" x14ac:dyDescent="0.6">
      <c r="A843" s="108">
        <f>COUNTA($B$4:B843)</f>
        <v>840</v>
      </c>
      <c r="B843" s="99" t="s">
        <v>910</v>
      </c>
      <c r="C843" s="99" t="s">
        <v>1795</v>
      </c>
      <c r="D843" s="110">
        <v>28274799.690000001</v>
      </c>
      <c r="E843" s="110">
        <v>4346285.96</v>
      </c>
      <c r="F843" s="110">
        <v>863223</v>
      </c>
      <c r="G843" s="110">
        <v>0</v>
      </c>
      <c r="H843" s="110">
        <v>4047219.5</v>
      </c>
      <c r="I843" s="110">
        <v>18020489.050000001</v>
      </c>
      <c r="J843" s="110">
        <v>2256795.6</v>
      </c>
      <c r="K843" s="110">
        <v>358610.25</v>
      </c>
      <c r="L843" s="110">
        <v>0</v>
      </c>
      <c r="M843" s="110">
        <v>1180901.5900000001</v>
      </c>
      <c r="N843" s="110">
        <f t="shared" si="65"/>
        <v>1180901.5900000001</v>
      </c>
      <c r="O843" s="111">
        <v>56223503.519999996</v>
      </c>
      <c r="P843" s="112">
        <v>139130813.51999998</v>
      </c>
      <c r="Q843" s="109">
        <f t="shared" si="66"/>
        <v>0.4</v>
      </c>
      <c r="S843" s="109">
        <f t="shared" si="67"/>
        <v>37531528.150000006</v>
      </c>
      <c r="T843" s="109">
        <f t="shared" si="68"/>
        <v>21816796.490000002</v>
      </c>
      <c r="U843" s="109">
        <f t="shared" si="69"/>
        <v>59348324.640000008</v>
      </c>
    </row>
    <row r="844" spans="1:21" x14ac:dyDescent="0.6">
      <c r="A844" s="108">
        <f>COUNTA($B$4:B844)</f>
        <v>841</v>
      </c>
      <c r="B844" s="99" t="s">
        <v>911</v>
      </c>
      <c r="C844" s="99" t="s">
        <v>1796</v>
      </c>
      <c r="D844" s="110">
        <v>46654900.109999999</v>
      </c>
      <c r="E844" s="110">
        <v>9971842.1899999995</v>
      </c>
      <c r="F844" s="110">
        <v>1243973.18</v>
      </c>
      <c r="G844" s="110">
        <v>1985</v>
      </c>
      <c r="H844" s="110">
        <v>1868045.41</v>
      </c>
      <c r="I844" s="110">
        <v>35189910.710000001</v>
      </c>
      <c r="J844" s="110">
        <v>5187505.84</v>
      </c>
      <c r="K844" s="110">
        <v>932839.18</v>
      </c>
      <c r="L844" s="110">
        <v>0</v>
      </c>
      <c r="M844" s="110">
        <v>13160423.470000001</v>
      </c>
      <c r="N844" s="110">
        <f t="shared" si="65"/>
        <v>13160423.470000001</v>
      </c>
      <c r="O844" s="111">
        <v>101292923.50999999</v>
      </c>
      <c r="P844" s="112">
        <v>231792023.73000002</v>
      </c>
      <c r="Q844" s="109">
        <f t="shared" si="66"/>
        <v>0.43</v>
      </c>
      <c r="S844" s="109">
        <f t="shared" si="67"/>
        <v>59740745.889999993</v>
      </c>
      <c r="T844" s="109">
        <f t="shared" si="68"/>
        <v>54470679.199999996</v>
      </c>
      <c r="U844" s="109">
        <f t="shared" si="69"/>
        <v>114211425.08999999</v>
      </c>
    </row>
    <row r="845" spans="1:21" x14ac:dyDescent="0.6">
      <c r="A845" s="108">
        <f>COUNTA($B$4:B845)</f>
        <v>842</v>
      </c>
      <c r="B845" s="99" t="s">
        <v>912</v>
      </c>
      <c r="C845" s="99" t="s">
        <v>1797</v>
      </c>
      <c r="D845" s="110">
        <v>42384662.229999997</v>
      </c>
      <c r="E845" s="110">
        <v>5324730.72</v>
      </c>
      <c r="F845" s="110">
        <v>658339.80000000005</v>
      </c>
      <c r="G845" s="110">
        <v>19071.93</v>
      </c>
      <c r="H845" s="110">
        <v>1828912.12</v>
      </c>
      <c r="I845" s="110">
        <v>23833218.260000002</v>
      </c>
      <c r="J845" s="110">
        <v>1440356.02</v>
      </c>
      <c r="K845" s="110">
        <v>386329.27</v>
      </c>
      <c r="L845" s="110">
        <v>3372.8</v>
      </c>
      <c r="M845" s="110">
        <v>565974.43999999994</v>
      </c>
      <c r="N845" s="110">
        <f t="shared" si="65"/>
        <v>569347.24</v>
      </c>
      <c r="O845" s="111">
        <v>74073354.349999994</v>
      </c>
      <c r="P845" s="112">
        <v>160297571.91999999</v>
      </c>
      <c r="Q845" s="109">
        <f t="shared" si="66"/>
        <v>0.46</v>
      </c>
      <c r="S845" s="109">
        <f t="shared" si="67"/>
        <v>50215716.79999999</v>
      </c>
      <c r="T845" s="109">
        <f t="shared" si="68"/>
        <v>26229250.790000003</v>
      </c>
      <c r="U845" s="109">
        <f t="shared" si="69"/>
        <v>76444967.589999989</v>
      </c>
    </row>
    <row r="846" spans="1:21" x14ac:dyDescent="0.6">
      <c r="A846" s="108">
        <f>COUNTA($B$4:B846)</f>
        <v>843</v>
      </c>
      <c r="B846" s="99" t="s">
        <v>913</v>
      </c>
      <c r="C846" s="99" t="s">
        <v>1798</v>
      </c>
      <c r="D846" s="110">
        <v>21701721.739999998</v>
      </c>
      <c r="E846" s="110">
        <v>2564002.5099999998</v>
      </c>
      <c r="F846" s="110">
        <v>434100.04</v>
      </c>
      <c r="G846" s="110">
        <v>0</v>
      </c>
      <c r="H846" s="110">
        <v>990516</v>
      </c>
      <c r="I846" s="110">
        <v>14492970.119999999</v>
      </c>
      <c r="J846" s="110">
        <v>780615.76</v>
      </c>
      <c r="K846" s="110">
        <v>216127.48</v>
      </c>
      <c r="L846" s="110">
        <v>0</v>
      </c>
      <c r="M846" s="110">
        <v>264785</v>
      </c>
      <c r="N846" s="110">
        <f t="shared" si="65"/>
        <v>264785</v>
      </c>
      <c r="O846" s="111">
        <v>50941679.949999996</v>
      </c>
      <c r="P846" s="112">
        <v>104652102.16</v>
      </c>
      <c r="Q846" s="109">
        <f t="shared" si="66"/>
        <v>0.48</v>
      </c>
      <c r="S846" s="109">
        <f t="shared" si="67"/>
        <v>25690340.289999999</v>
      </c>
      <c r="T846" s="109">
        <f t="shared" si="68"/>
        <v>15754498.359999999</v>
      </c>
      <c r="U846" s="109">
        <f t="shared" si="69"/>
        <v>41444838.649999999</v>
      </c>
    </row>
    <row r="847" spans="1:21" x14ac:dyDescent="0.6">
      <c r="A847" s="108">
        <f>COUNTA($B$4:B847)</f>
        <v>844</v>
      </c>
      <c r="B847" s="99" t="s">
        <v>914</v>
      </c>
      <c r="C847" s="99" t="s">
        <v>1799</v>
      </c>
      <c r="D847" s="110">
        <v>36561171.229999997</v>
      </c>
      <c r="E847" s="110">
        <v>5358236.37</v>
      </c>
      <c r="F847" s="110">
        <v>835791.26</v>
      </c>
      <c r="G847" s="110">
        <v>7558</v>
      </c>
      <c r="H847" s="110">
        <v>1320044.04</v>
      </c>
      <c r="I847" s="110">
        <v>20061162.440000001</v>
      </c>
      <c r="J847" s="110">
        <v>2206374.5699999998</v>
      </c>
      <c r="K847" s="110">
        <v>823443.99</v>
      </c>
      <c r="L847" s="110">
        <v>0</v>
      </c>
      <c r="M847" s="110">
        <v>558465.81999999995</v>
      </c>
      <c r="N847" s="110">
        <f t="shared" si="65"/>
        <v>558465.81999999995</v>
      </c>
      <c r="O847" s="111">
        <v>56741676.5</v>
      </c>
      <c r="P847" s="112">
        <v>130266042.15999998</v>
      </c>
      <c r="Q847" s="109">
        <f t="shared" si="66"/>
        <v>0.43</v>
      </c>
      <c r="S847" s="109">
        <f t="shared" si="67"/>
        <v>44082800.899999991</v>
      </c>
      <c r="T847" s="109">
        <f t="shared" si="68"/>
        <v>23649446.82</v>
      </c>
      <c r="U847" s="109">
        <f t="shared" si="69"/>
        <v>67732247.719999999</v>
      </c>
    </row>
    <row r="848" spans="1:21" x14ac:dyDescent="0.6">
      <c r="A848" s="108">
        <f>COUNTA($B$4:B848)</f>
        <v>845</v>
      </c>
      <c r="B848" s="99" t="s">
        <v>915</v>
      </c>
      <c r="C848" s="99" t="s">
        <v>1800</v>
      </c>
      <c r="D848" s="110">
        <v>13036160.119999999</v>
      </c>
      <c r="E848" s="110">
        <v>3674066.62</v>
      </c>
      <c r="F848" s="110">
        <v>386145.31</v>
      </c>
      <c r="G848" s="110">
        <v>50</v>
      </c>
      <c r="H848" s="110">
        <v>682878.5</v>
      </c>
      <c r="I848" s="110">
        <v>7077773.54</v>
      </c>
      <c r="J848" s="110">
        <v>865201.16</v>
      </c>
      <c r="K848" s="110">
        <v>114690.95</v>
      </c>
      <c r="L848" s="110">
        <v>0</v>
      </c>
      <c r="M848" s="110">
        <v>391346.26</v>
      </c>
      <c r="N848" s="110">
        <f t="shared" si="65"/>
        <v>391346.26</v>
      </c>
      <c r="O848" s="111">
        <v>32488122.939999998</v>
      </c>
      <c r="P848" s="112">
        <v>81476789.489999995</v>
      </c>
      <c r="Q848" s="109">
        <f t="shared" si="66"/>
        <v>0.39</v>
      </c>
      <c r="S848" s="109">
        <f t="shared" si="67"/>
        <v>17779300.549999997</v>
      </c>
      <c r="T848" s="109">
        <f t="shared" si="68"/>
        <v>8449011.9100000001</v>
      </c>
      <c r="U848" s="109">
        <f t="shared" si="69"/>
        <v>26228312.459999997</v>
      </c>
    </row>
    <row r="849" spans="1:21" x14ac:dyDescent="0.6">
      <c r="A849" s="108">
        <f>COUNTA($B$4:B849)</f>
        <v>846</v>
      </c>
      <c r="B849" s="99" t="s">
        <v>916</v>
      </c>
      <c r="C849" s="99" t="s">
        <v>1801</v>
      </c>
      <c r="D849" s="110">
        <v>13612570.890000001</v>
      </c>
      <c r="E849" s="110">
        <v>7688588.25</v>
      </c>
      <c r="F849" s="110">
        <v>676153.75</v>
      </c>
      <c r="G849" s="110">
        <v>3426</v>
      </c>
      <c r="H849" s="110">
        <v>1965400.0899999999</v>
      </c>
      <c r="I849" s="110">
        <v>14174476.32</v>
      </c>
      <c r="J849" s="110">
        <v>850794.24</v>
      </c>
      <c r="K849" s="110">
        <v>176270.25</v>
      </c>
      <c r="L849" s="110">
        <v>0</v>
      </c>
      <c r="M849" s="110">
        <v>809594.07</v>
      </c>
      <c r="N849" s="110">
        <f t="shared" si="65"/>
        <v>809594.07</v>
      </c>
      <c r="O849" s="111">
        <v>49723666.940000005</v>
      </c>
      <c r="P849" s="112">
        <v>122718318.66</v>
      </c>
      <c r="Q849" s="109">
        <f t="shared" si="66"/>
        <v>0.4</v>
      </c>
      <c r="S849" s="109">
        <f t="shared" si="67"/>
        <v>23946138.98</v>
      </c>
      <c r="T849" s="109">
        <f t="shared" si="68"/>
        <v>16011134.880000001</v>
      </c>
      <c r="U849" s="109">
        <f t="shared" si="69"/>
        <v>39957273.859999999</v>
      </c>
    </row>
    <row r="850" spans="1:21" x14ac:dyDescent="0.6">
      <c r="A850" s="108">
        <f>COUNTA($B$4:B850)</f>
        <v>847</v>
      </c>
      <c r="B850" s="99" t="s">
        <v>917</v>
      </c>
      <c r="C850" s="99" t="s">
        <v>1802</v>
      </c>
      <c r="D850" s="110">
        <v>23922081.039999999</v>
      </c>
      <c r="E850" s="110">
        <v>1943453.76</v>
      </c>
      <c r="F850" s="110">
        <v>407642</v>
      </c>
      <c r="G850" s="110">
        <v>0</v>
      </c>
      <c r="H850" s="110">
        <v>927077</v>
      </c>
      <c r="I850" s="110">
        <v>19575403.93</v>
      </c>
      <c r="J850" s="110">
        <v>2512370.84</v>
      </c>
      <c r="K850" s="110">
        <v>296506</v>
      </c>
      <c r="L850" s="110">
        <v>0</v>
      </c>
      <c r="M850" s="110">
        <v>706654</v>
      </c>
      <c r="N850" s="110">
        <f t="shared" si="65"/>
        <v>706654</v>
      </c>
      <c r="O850" s="111">
        <v>44746137.289999999</v>
      </c>
      <c r="P850" s="112">
        <v>106173537.85999998</v>
      </c>
      <c r="Q850" s="109">
        <f t="shared" si="66"/>
        <v>0.42</v>
      </c>
      <c r="S850" s="109">
        <f t="shared" si="67"/>
        <v>27200253.800000001</v>
      </c>
      <c r="T850" s="109">
        <f t="shared" si="68"/>
        <v>23090934.77</v>
      </c>
      <c r="U850" s="109">
        <f t="shared" si="69"/>
        <v>50291188.57</v>
      </c>
    </row>
    <row r="851" spans="1:21" x14ac:dyDescent="0.6">
      <c r="A851" s="108">
        <f>COUNTA($B$4:B851)</f>
        <v>848</v>
      </c>
      <c r="B851" s="99" t="s">
        <v>918</v>
      </c>
      <c r="C851" s="99" t="s">
        <v>1803</v>
      </c>
      <c r="D851" s="110">
        <v>20450996.75</v>
      </c>
      <c r="E851" s="110">
        <v>3531469.46</v>
      </c>
      <c r="F851" s="110">
        <v>583465.5</v>
      </c>
      <c r="G851" s="110">
        <v>0</v>
      </c>
      <c r="H851" s="110">
        <v>666509.75</v>
      </c>
      <c r="I851" s="110">
        <v>11936474.890000001</v>
      </c>
      <c r="J851" s="110">
        <v>1536289.01</v>
      </c>
      <c r="K851" s="110">
        <v>231968.25</v>
      </c>
      <c r="L851" s="110">
        <v>0</v>
      </c>
      <c r="M851" s="110">
        <v>2035179.5</v>
      </c>
      <c r="N851" s="110">
        <f t="shared" si="65"/>
        <v>2035179.5</v>
      </c>
      <c r="O851" s="111">
        <v>43383190.579999998</v>
      </c>
      <c r="P851" s="112">
        <v>101321790.72999999</v>
      </c>
      <c r="Q851" s="109">
        <f t="shared" si="66"/>
        <v>0.42</v>
      </c>
      <c r="S851" s="109">
        <f t="shared" si="67"/>
        <v>25232441.460000001</v>
      </c>
      <c r="T851" s="109">
        <f t="shared" si="68"/>
        <v>15739911.65</v>
      </c>
      <c r="U851" s="109">
        <f t="shared" si="69"/>
        <v>40972353.109999999</v>
      </c>
    </row>
    <row r="852" spans="1:21" x14ac:dyDescent="0.6">
      <c r="A852" s="108">
        <f>COUNTA($B$4:B852)</f>
        <v>849</v>
      </c>
      <c r="B852" s="99" t="s">
        <v>919</v>
      </c>
      <c r="C852" s="99" t="s">
        <v>1804</v>
      </c>
      <c r="D852" s="110">
        <v>14878432.300000001</v>
      </c>
      <c r="E852" s="110">
        <v>9891965.25</v>
      </c>
      <c r="F852" s="110">
        <v>735937</v>
      </c>
      <c r="G852" s="110">
        <v>7732</v>
      </c>
      <c r="H852" s="110">
        <v>10120264.310000001</v>
      </c>
      <c r="I852" s="110">
        <v>14829754.65</v>
      </c>
      <c r="J852" s="110">
        <v>3179804.08</v>
      </c>
      <c r="K852" s="110">
        <v>1300995</v>
      </c>
      <c r="L852" s="110">
        <v>0</v>
      </c>
      <c r="M852" s="110">
        <v>2176882.4300000002</v>
      </c>
      <c r="N852" s="110">
        <f t="shared" si="65"/>
        <v>2176882.4300000002</v>
      </c>
      <c r="O852" s="111">
        <v>48524017.949999996</v>
      </c>
      <c r="P852" s="112">
        <v>151606308.55000001</v>
      </c>
      <c r="Q852" s="109">
        <f t="shared" si="66"/>
        <v>0.32</v>
      </c>
      <c r="S852" s="109">
        <f t="shared" si="67"/>
        <v>35634330.859999999</v>
      </c>
      <c r="T852" s="109">
        <f t="shared" si="68"/>
        <v>21487436.16</v>
      </c>
      <c r="U852" s="109">
        <f t="shared" si="69"/>
        <v>57121767.019999996</v>
      </c>
    </row>
    <row r="853" spans="1:21" x14ac:dyDescent="0.6">
      <c r="A853" s="108">
        <f>COUNTA($B$4:B853)</f>
        <v>850</v>
      </c>
      <c r="B853" s="99" t="s">
        <v>920</v>
      </c>
      <c r="C853" s="99" t="s">
        <v>1805</v>
      </c>
      <c r="D853" s="110">
        <v>156954284</v>
      </c>
      <c r="E853" s="110">
        <v>95313273.599999994</v>
      </c>
      <c r="F853" s="110">
        <v>27350032.25</v>
      </c>
      <c r="G853" s="110">
        <v>3798525.57</v>
      </c>
      <c r="H853" s="110">
        <v>7321777</v>
      </c>
      <c r="I853" s="110">
        <v>359697317.94</v>
      </c>
      <c r="J853" s="110">
        <v>76484584.989999995</v>
      </c>
      <c r="K853" s="110">
        <v>21917819.350000001</v>
      </c>
      <c r="L853" s="110">
        <v>2907995</v>
      </c>
      <c r="M853" s="110">
        <v>49358280.68</v>
      </c>
      <c r="N853" s="110">
        <f t="shared" si="65"/>
        <v>52266275.68</v>
      </c>
      <c r="O853" s="111">
        <v>263849342.66</v>
      </c>
      <c r="P853" s="112">
        <v>898497365.93999994</v>
      </c>
      <c r="Q853" s="109">
        <f t="shared" si="66"/>
        <v>0.28999999999999998</v>
      </c>
      <c r="S853" s="109">
        <f t="shared" si="67"/>
        <v>290737892.42000002</v>
      </c>
      <c r="T853" s="109">
        <f t="shared" si="68"/>
        <v>510365997.96000004</v>
      </c>
      <c r="U853" s="109">
        <f t="shared" si="69"/>
        <v>801103890.38000011</v>
      </c>
    </row>
    <row r="854" spans="1:21" x14ac:dyDescent="0.6">
      <c r="A854" s="108">
        <f>COUNTA($B$4:B854)</f>
        <v>851</v>
      </c>
      <c r="B854" s="99" t="s">
        <v>921</v>
      </c>
      <c r="C854" s="99" t="s">
        <v>1806</v>
      </c>
      <c r="D854" s="110">
        <v>35243608.549999997</v>
      </c>
      <c r="E854" s="110">
        <v>15366912.9</v>
      </c>
      <c r="F854" s="110">
        <v>1362186.23</v>
      </c>
      <c r="G854" s="110">
        <v>409165</v>
      </c>
      <c r="H854" s="110">
        <v>4131314.64</v>
      </c>
      <c r="I854" s="110">
        <v>25179488.329999998</v>
      </c>
      <c r="J854" s="110">
        <v>8079216.4199999999</v>
      </c>
      <c r="K854" s="110">
        <v>754937.25</v>
      </c>
      <c r="L854" s="110">
        <v>7415.3</v>
      </c>
      <c r="M854" s="110">
        <v>2502285.8899999997</v>
      </c>
      <c r="N854" s="110">
        <f t="shared" si="65"/>
        <v>2509701.1899999995</v>
      </c>
      <c r="O854" s="111">
        <v>62239190.829999998</v>
      </c>
      <c r="P854" s="112">
        <v>191115971.39000002</v>
      </c>
      <c r="Q854" s="109">
        <f t="shared" si="66"/>
        <v>0.32</v>
      </c>
      <c r="S854" s="109">
        <f t="shared" si="67"/>
        <v>56513187.319999993</v>
      </c>
      <c r="T854" s="109">
        <f t="shared" si="68"/>
        <v>36523343.189999998</v>
      </c>
      <c r="U854" s="109">
        <f t="shared" si="69"/>
        <v>93036530.50999999</v>
      </c>
    </row>
    <row r="855" spans="1:21" x14ac:dyDescent="0.6">
      <c r="A855" s="108">
        <f>COUNTA($B$4:B855)</f>
        <v>852</v>
      </c>
      <c r="B855" s="99" t="s">
        <v>922</v>
      </c>
      <c r="C855" s="99" t="s">
        <v>1807</v>
      </c>
      <c r="D855" s="110">
        <v>28071836.670000002</v>
      </c>
      <c r="E855" s="110">
        <v>4102572.81</v>
      </c>
      <c r="F855" s="110">
        <v>2192517.36</v>
      </c>
      <c r="G855" s="110">
        <v>129717</v>
      </c>
      <c r="H855" s="110">
        <v>1357991.22</v>
      </c>
      <c r="I855" s="110">
        <v>15194986.199999999</v>
      </c>
      <c r="J855" s="110">
        <v>1049488.77</v>
      </c>
      <c r="K855" s="110">
        <v>482045.1</v>
      </c>
      <c r="L855" s="110">
        <v>13223</v>
      </c>
      <c r="M855" s="110">
        <v>665795.88</v>
      </c>
      <c r="N855" s="110">
        <f t="shared" si="65"/>
        <v>679018.88</v>
      </c>
      <c r="O855" s="111">
        <v>57317187.079999998</v>
      </c>
      <c r="P855" s="112">
        <v>128636249.24999999</v>
      </c>
      <c r="Q855" s="109">
        <f t="shared" si="66"/>
        <v>0.44</v>
      </c>
      <c r="S855" s="109">
        <f t="shared" si="67"/>
        <v>35854635.060000002</v>
      </c>
      <c r="T855" s="109">
        <f t="shared" si="68"/>
        <v>17405538.949999999</v>
      </c>
      <c r="U855" s="109">
        <f t="shared" si="69"/>
        <v>53260174.010000005</v>
      </c>
    </row>
    <row r="856" spans="1:21" x14ac:dyDescent="0.6">
      <c r="A856" s="108">
        <f>COUNTA($B$4:B856)</f>
        <v>853</v>
      </c>
      <c r="B856" s="99" t="s">
        <v>923</v>
      </c>
      <c r="C856" s="99" t="s">
        <v>1808</v>
      </c>
      <c r="D856" s="110">
        <v>24854575.649999999</v>
      </c>
      <c r="E856" s="110">
        <v>6712559.4500000002</v>
      </c>
      <c r="F856" s="110">
        <v>962015.34</v>
      </c>
      <c r="G856" s="110">
        <v>19532</v>
      </c>
      <c r="H856" s="110">
        <v>1463365.37</v>
      </c>
      <c r="I856" s="110">
        <v>11034031.619999999</v>
      </c>
      <c r="J856" s="110">
        <v>1285907.94</v>
      </c>
      <c r="K856" s="110">
        <v>147669</v>
      </c>
      <c r="L856" s="110">
        <v>15245</v>
      </c>
      <c r="M856" s="110">
        <v>530671.30000000005</v>
      </c>
      <c r="N856" s="110">
        <f t="shared" si="65"/>
        <v>545916.30000000005</v>
      </c>
      <c r="O856" s="111">
        <v>31956612.519999996</v>
      </c>
      <c r="P856" s="112">
        <v>99482998.75</v>
      </c>
      <c r="Q856" s="109">
        <f t="shared" si="66"/>
        <v>0.32</v>
      </c>
      <c r="S856" s="109">
        <f t="shared" si="67"/>
        <v>34012047.809999995</v>
      </c>
      <c r="T856" s="109">
        <f t="shared" si="68"/>
        <v>13013524.859999999</v>
      </c>
      <c r="U856" s="109">
        <f t="shared" si="69"/>
        <v>47025572.669999994</v>
      </c>
    </row>
    <row r="857" spans="1:21" x14ac:dyDescent="0.6">
      <c r="A857" s="108">
        <f>COUNTA($B$4:B857)</f>
        <v>854</v>
      </c>
      <c r="B857" s="99" t="s">
        <v>924</v>
      </c>
      <c r="C857" s="99" t="s">
        <v>1809</v>
      </c>
      <c r="D857" s="110">
        <v>36134948.229999997</v>
      </c>
      <c r="E857" s="110">
        <v>3823281.92</v>
      </c>
      <c r="F857" s="110">
        <v>910022.08</v>
      </c>
      <c r="G857" s="110">
        <v>4060</v>
      </c>
      <c r="H857" s="110">
        <v>1550266.36</v>
      </c>
      <c r="I857" s="110">
        <v>20600364.48</v>
      </c>
      <c r="J857" s="110">
        <v>843437.69</v>
      </c>
      <c r="K857" s="110">
        <v>339081.89</v>
      </c>
      <c r="L857" s="110">
        <v>8297</v>
      </c>
      <c r="M857" s="110">
        <v>449106.9</v>
      </c>
      <c r="N857" s="110">
        <f t="shared" si="65"/>
        <v>457403.9</v>
      </c>
      <c r="O857" s="111">
        <v>48982576.899999999</v>
      </c>
      <c r="P857" s="112">
        <v>113699250.8</v>
      </c>
      <c r="Q857" s="109">
        <f t="shared" si="66"/>
        <v>0.43</v>
      </c>
      <c r="S857" s="109">
        <f t="shared" si="67"/>
        <v>42422578.589999996</v>
      </c>
      <c r="T857" s="109">
        <f t="shared" si="68"/>
        <v>22240287.960000001</v>
      </c>
      <c r="U857" s="109">
        <f t="shared" si="69"/>
        <v>64662866.549999997</v>
      </c>
    </row>
    <row r="858" spans="1:21" x14ac:dyDescent="0.6">
      <c r="A858" s="108">
        <f>COUNTA($B$4:B858)</f>
        <v>855</v>
      </c>
      <c r="B858" s="99" t="s">
        <v>925</v>
      </c>
      <c r="C858" s="99" t="s">
        <v>1810</v>
      </c>
      <c r="D858" s="110">
        <v>15399816.26</v>
      </c>
      <c r="E858" s="110">
        <v>4951741.96</v>
      </c>
      <c r="F858" s="110">
        <v>304218.87</v>
      </c>
      <c r="G858" s="110">
        <v>0</v>
      </c>
      <c r="H858" s="110">
        <v>853181.58</v>
      </c>
      <c r="I858" s="110">
        <v>15152275.029999999</v>
      </c>
      <c r="J858" s="110">
        <v>797731.19</v>
      </c>
      <c r="K858" s="110">
        <v>159514.44</v>
      </c>
      <c r="L858" s="110">
        <v>0</v>
      </c>
      <c r="M858" s="110">
        <v>322886.8</v>
      </c>
      <c r="N858" s="110">
        <f t="shared" si="65"/>
        <v>322886.8</v>
      </c>
      <c r="O858" s="111">
        <v>46870622.109999999</v>
      </c>
      <c r="P858" s="112">
        <v>98980441.399999991</v>
      </c>
      <c r="Q858" s="109">
        <f t="shared" si="66"/>
        <v>0.47</v>
      </c>
      <c r="S858" s="109">
        <f t="shared" si="67"/>
        <v>21508958.669999998</v>
      </c>
      <c r="T858" s="109">
        <f t="shared" si="68"/>
        <v>16432407.459999999</v>
      </c>
      <c r="U858" s="109">
        <f t="shared" si="69"/>
        <v>37941366.129999995</v>
      </c>
    </row>
    <row r="859" spans="1:21" x14ac:dyDescent="0.6">
      <c r="A859" s="108">
        <f>COUNTA($B$4:B859)</f>
        <v>856</v>
      </c>
      <c r="B859" s="99" t="s">
        <v>926</v>
      </c>
      <c r="C859" s="99" t="s">
        <v>1811</v>
      </c>
      <c r="D859" s="110">
        <v>10736714.52</v>
      </c>
      <c r="E859" s="110">
        <v>4736619.3099999996</v>
      </c>
      <c r="F859" s="110">
        <v>312914.7</v>
      </c>
      <c r="G859" s="110">
        <v>0</v>
      </c>
      <c r="H859" s="110">
        <v>430434</v>
      </c>
      <c r="I859" s="110">
        <v>4047779.99</v>
      </c>
      <c r="J859" s="110">
        <v>1130654.72</v>
      </c>
      <c r="K859" s="110">
        <v>53425.1</v>
      </c>
      <c r="L859" s="110">
        <v>0</v>
      </c>
      <c r="M859" s="110">
        <v>269763</v>
      </c>
      <c r="N859" s="110">
        <f t="shared" si="65"/>
        <v>269763</v>
      </c>
      <c r="O859" s="111">
        <v>31609254.740000002</v>
      </c>
      <c r="P859" s="112">
        <v>74650263.49000001</v>
      </c>
      <c r="Q859" s="109">
        <f t="shared" si="66"/>
        <v>0.42</v>
      </c>
      <c r="S859" s="109">
        <f t="shared" si="67"/>
        <v>16216682.529999997</v>
      </c>
      <c r="T859" s="109">
        <f t="shared" si="68"/>
        <v>5501622.8099999996</v>
      </c>
      <c r="U859" s="109">
        <f t="shared" si="69"/>
        <v>21718305.339999996</v>
      </c>
    </row>
    <row r="860" spans="1:21" x14ac:dyDescent="0.6">
      <c r="A860" s="108">
        <f>COUNTA($B$4:B860)</f>
        <v>857</v>
      </c>
      <c r="B860" s="99" t="s">
        <v>927</v>
      </c>
      <c r="C860" s="99" t="s">
        <v>1812</v>
      </c>
      <c r="D860" s="110">
        <v>34010292.479999997</v>
      </c>
      <c r="E860" s="110">
        <v>4766390.88</v>
      </c>
      <c r="F860" s="110">
        <v>1589261.06</v>
      </c>
      <c r="G860" s="110">
        <v>578667</v>
      </c>
      <c r="H860" s="110">
        <v>2845429</v>
      </c>
      <c r="I860" s="110">
        <v>24434561.280000001</v>
      </c>
      <c r="J860" s="110">
        <v>1686653.75</v>
      </c>
      <c r="K860" s="110">
        <v>654809.24</v>
      </c>
      <c r="L860" s="110">
        <v>0</v>
      </c>
      <c r="M860" s="110">
        <v>1323846</v>
      </c>
      <c r="N860" s="110">
        <f t="shared" si="65"/>
        <v>1323846</v>
      </c>
      <c r="O860" s="111">
        <v>71477649.900000006</v>
      </c>
      <c r="P860" s="112">
        <v>161572587.06</v>
      </c>
      <c r="Q860" s="109">
        <f t="shared" si="66"/>
        <v>0.44</v>
      </c>
      <c r="S860" s="109">
        <f t="shared" si="67"/>
        <v>43790040.420000002</v>
      </c>
      <c r="T860" s="109">
        <f t="shared" si="68"/>
        <v>28099870.27</v>
      </c>
      <c r="U860" s="109">
        <f t="shared" si="69"/>
        <v>71889910.689999998</v>
      </c>
    </row>
    <row r="861" spans="1:21" x14ac:dyDescent="0.6">
      <c r="A861" s="108">
        <f>COUNTA($B$4:B861)</f>
        <v>858</v>
      </c>
      <c r="B861" s="99" t="s">
        <v>928</v>
      </c>
      <c r="C861" s="99" t="s">
        <v>1813</v>
      </c>
      <c r="D861" s="110">
        <v>30326382.140000001</v>
      </c>
      <c r="E861" s="110">
        <v>3886446.03</v>
      </c>
      <c r="F861" s="110">
        <v>946939.9</v>
      </c>
      <c r="G861" s="110">
        <v>4007.25</v>
      </c>
      <c r="H861" s="110">
        <v>1686556.75</v>
      </c>
      <c r="I861" s="110">
        <v>19915898.16</v>
      </c>
      <c r="J861" s="110">
        <v>1288079.4099999999</v>
      </c>
      <c r="K861" s="110">
        <v>346573.63</v>
      </c>
      <c r="L861" s="110">
        <v>0</v>
      </c>
      <c r="M861" s="110">
        <v>1289732.5</v>
      </c>
      <c r="N861" s="110">
        <f t="shared" si="65"/>
        <v>1289732.5</v>
      </c>
      <c r="O861" s="111">
        <v>73802775.060000002</v>
      </c>
      <c r="P861" s="112">
        <v>148344326.61000001</v>
      </c>
      <c r="Q861" s="109">
        <f t="shared" si="66"/>
        <v>0.49</v>
      </c>
      <c r="S861" s="109">
        <f t="shared" si="67"/>
        <v>36850332.07</v>
      </c>
      <c r="T861" s="109">
        <f t="shared" si="68"/>
        <v>22840283.699999999</v>
      </c>
      <c r="U861" s="109">
        <f t="shared" si="69"/>
        <v>59690615.769999996</v>
      </c>
    </row>
    <row r="862" spans="1:21" x14ac:dyDescent="0.6">
      <c r="A862" s="108">
        <f>COUNTA($B$4:B862)</f>
        <v>859</v>
      </c>
      <c r="B862" s="99" t="s">
        <v>929</v>
      </c>
      <c r="C862" s="99" t="s">
        <v>1814</v>
      </c>
      <c r="D862" s="110">
        <v>11819506.75</v>
      </c>
      <c r="E862" s="110">
        <v>3565518.04</v>
      </c>
      <c r="F862" s="110">
        <v>500390</v>
      </c>
      <c r="G862" s="110">
        <v>159</v>
      </c>
      <c r="H862" s="110">
        <v>793819.26</v>
      </c>
      <c r="I862" s="110">
        <v>5806655.6699999999</v>
      </c>
      <c r="J862" s="110">
        <v>458868.32</v>
      </c>
      <c r="K862" s="110">
        <v>85389.22</v>
      </c>
      <c r="L862" s="110">
        <v>0</v>
      </c>
      <c r="M862" s="110">
        <v>127259.5</v>
      </c>
      <c r="N862" s="110">
        <f t="shared" si="65"/>
        <v>127259.5</v>
      </c>
      <c r="O862" s="111">
        <v>32592510.329999998</v>
      </c>
      <c r="P862" s="112">
        <v>76915533.939999998</v>
      </c>
      <c r="Q862" s="109">
        <f t="shared" si="66"/>
        <v>0.42</v>
      </c>
      <c r="S862" s="109">
        <f t="shared" si="67"/>
        <v>16679393.049999999</v>
      </c>
      <c r="T862" s="109">
        <f t="shared" si="68"/>
        <v>6478172.71</v>
      </c>
      <c r="U862" s="109">
        <f t="shared" si="69"/>
        <v>23157565.759999998</v>
      </c>
    </row>
    <row r="863" spans="1:21" x14ac:dyDescent="0.6">
      <c r="A863" s="108">
        <f>COUNTA($B$4:B863)</f>
        <v>860</v>
      </c>
      <c r="B863" s="99" t="s">
        <v>930</v>
      </c>
      <c r="C863" s="99" t="s">
        <v>1815</v>
      </c>
      <c r="D863" s="110">
        <v>55492813.460000001</v>
      </c>
      <c r="E863" s="110">
        <v>6931665.2999999998</v>
      </c>
      <c r="F863" s="110">
        <v>1059543.3400000001</v>
      </c>
      <c r="G863" s="110">
        <v>32121</v>
      </c>
      <c r="H863" s="110">
        <v>3979681.15</v>
      </c>
      <c r="I863" s="110">
        <v>53804160.049999997</v>
      </c>
      <c r="J863" s="110">
        <v>4106470.96</v>
      </c>
      <c r="K863" s="110">
        <v>663531.07999999996</v>
      </c>
      <c r="L863" s="110">
        <v>101831.84</v>
      </c>
      <c r="M863" s="110">
        <v>1902613.7</v>
      </c>
      <c r="N863" s="110">
        <f t="shared" si="65"/>
        <v>2004445.54</v>
      </c>
      <c r="O863" s="111">
        <v>82641432.519999996</v>
      </c>
      <c r="P863" s="112">
        <v>179371488.37</v>
      </c>
      <c r="Q863" s="109">
        <f t="shared" si="66"/>
        <v>0.46</v>
      </c>
      <c r="S863" s="109">
        <f t="shared" si="67"/>
        <v>67495824.25</v>
      </c>
      <c r="T863" s="109">
        <f t="shared" si="68"/>
        <v>60578607.630000003</v>
      </c>
      <c r="U863" s="109">
        <f t="shared" si="69"/>
        <v>128074431.88</v>
      </c>
    </row>
    <row r="864" spans="1:21" x14ac:dyDescent="0.6">
      <c r="A864" s="108">
        <f>COUNTA($B$4:B864)</f>
        <v>861</v>
      </c>
      <c r="B864" s="99" t="s">
        <v>931</v>
      </c>
      <c r="C864" s="99" t="s">
        <v>1816</v>
      </c>
      <c r="D864" s="110">
        <v>16981790.760000002</v>
      </c>
      <c r="E864" s="110">
        <v>2334347.75</v>
      </c>
      <c r="F864" s="110">
        <v>430562.75</v>
      </c>
      <c r="G864" s="110">
        <v>593</v>
      </c>
      <c r="H864" s="110">
        <v>412585</v>
      </c>
      <c r="I864" s="110">
        <v>8239566.6100000003</v>
      </c>
      <c r="J864" s="110">
        <v>499417.65</v>
      </c>
      <c r="K864" s="110">
        <v>71948.75</v>
      </c>
      <c r="L864" s="110">
        <v>0</v>
      </c>
      <c r="M864" s="110">
        <v>216628</v>
      </c>
      <c r="N864" s="110">
        <f t="shared" si="65"/>
        <v>216628</v>
      </c>
      <c r="O864" s="111">
        <v>37947883.399999999</v>
      </c>
      <c r="P864" s="112">
        <v>78939781.310000002</v>
      </c>
      <c r="Q864" s="109">
        <f t="shared" si="66"/>
        <v>0.48</v>
      </c>
      <c r="S864" s="109">
        <f t="shared" si="67"/>
        <v>20159879.260000002</v>
      </c>
      <c r="T864" s="109">
        <f t="shared" si="68"/>
        <v>9027561.0099999998</v>
      </c>
      <c r="U864" s="109">
        <f t="shared" si="69"/>
        <v>29187440.270000003</v>
      </c>
    </row>
    <row r="865" spans="1:21" x14ac:dyDescent="0.6">
      <c r="A865" s="108">
        <f>COUNTA($B$4:B865)</f>
        <v>862</v>
      </c>
      <c r="B865" s="99" t="s">
        <v>932</v>
      </c>
      <c r="C865" s="99" t="s">
        <v>1817</v>
      </c>
      <c r="D865" s="110">
        <v>376189364.89999998</v>
      </c>
      <c r="E865" s="110">
        <v>182479660.25</v>
      </c>
      <c r="F865" s="110">
        <v>46715872.25</v>
      </c>
      <c r="G865" s="110">
        <v>124662</v>
      </c>
      <c r="H865" s="110">
        <v>39832767.700000003</v>
      </c>
      <c r="I865" s="110">
        <v>559247376.12</v>
      </c>
      <c r="J865" s="110">
        <v>264858015.83000001</v>
      </c>
      <c r="K865" s="110">
        <v>64107487.100000001</v>
      </c>
      <c r="L865" s="110">
        <v>253284.39</v>
      </c>
      <c r="M865" s="110">
        <v>94229761.519999996</v>
      </c>
      <c r="N865" s="110">
        <f t="shared" si="65"/>
        <v>94483045.909999996</v>
      </c>
      <c r="O865" s="111">
        <v>366267173.22000003</v>
      </c>
      <c r="P865" s="112">
        <v>1357256946.54</v>
      </c>
      <c r="Q865" s="109">
        <f t="shared" si="66"/>
        <v>0.26</v>
      </c>
      <c r="S865" s="109">
        <f t="shared" si="67"/>
        <v>645342327.10000002</v>
      </c>
      <c r="T865" s="109">
        <f t="shared" si="68"/>
        <v>982695924.96000004</v>
      </c>
      <c r="U865" s="109">
        <f t="shared" si="69"/>
        <v>1628038252.0599999</v>
      </c>
    </row>
    <row r="866" spans="1:21" x14ac:dyDescent="0.6">
      <c r="A866" s="108">
        <f>COUNTA($B$4:B866)</f>
        <v>863</v>
      </c>
      <c r="B866" s="99" t="s">
        <v>933</v>
      </c>
      <c r="C866" s="99" t="s">
        <v>1818</v>
      </c>
      <c r="D866" s="110">
        <v>21587604.859999999</v>
      </c>
      <c r="E866" s="110">
        <v>4865865.91</v>
      </c>
      <c r="F866" s="110">
        <v>927680.94</v>
      </c>
      <c r="G866" s="110">
        <v>9439</v>
      </c>
      <c r="H866" s="110">
        <v>1148770.56</v>
      </c>
      <c r="I866" s="110">
        <v>6822471.0800000001</v>
      </c>
      <c r="J866" s="110">
        <v>977035.79</v>
      </c>
      <c r="K866" s="110">
        <v>232002.75</v>
      </c>
      <c r="L866" s="110">
        <v>0</v>
      </c>
      <c r="M866" s="110">
        <v>253099.21</v>
      </c>
      <c r="N866" s="110">
        <f t="shared" si="65"/>
        <v>253099.21</v>
      </c>
      <c r="O866" s="111">
        <v>46436682.640000001</v>
      </c>
      <c r="P866" s="112">
        <v>87426253.599999994</v>
      </c>
      <c r="Q866" s="109">
        <f t="shared" si="66"/>
        <v>0.53</v>
      </c>
      <c r="S866" s="109">
        <f t="shared" si="67"/>
        <v>28539361.27</v>
      </c>
      <c r="T866" s="109">
        <f t="shared" si="68"/>
        <v>8284608.8300000001</v>
      </c>
      <c r="U866" s="109">
        <f t="shared" si="69"/>
        <v>36823970.100000001</v>
      </c>
    </row>
    <row r="867" spans="1:21" x14ac:dyDescent="0.6">
      <c r="A867" s="108">
        <f>COUNTA($B$4:B867)</f>
        <v>864</v>
      </c>
      <c r="B867" s="99" t="s">
        <v>934</v>
      </c>
      <c r="C867" s="99" t="s">
        <v>1819</v>
      </c>
      <c r="D867" s="110">
        <v>27787134.59</v>
      </c>
      <c r="E867" s="110">
        <v>8861043.0999999996</v>
      </c>
      <c r="F867" s="110">
        <v>1314853.3500000001</v>
      </c>
      <c r="G867" s="110">
        <v>19787.400000000001</v>
      </c>
      <c r="H867" s="110">
        <v>2142419.96</v>
      </c>
      <c r="I867" s="110">
        <v>12568786.609999999</v>
      </c>
      <c r="J867" s="110">
        <v>2782665.29</v>
      </c>
      <c r="K867" s="110">
        <v>370084.83</v>
      </c>
      <c r="L867" s="110">
        <v>5512.7</v>
      </c>
      <c r="M867" s="110">
        <v>549170.39</v>
      </c>
      <c r="N867" s="110">
        <f t="shared" si="65"/>
        <v>554683.09</v>
      </c>
      <c r="O867" s="111">
        <v>40156792.879999995</v>
      </c>
      <c r="P867" s="112">
        <v>98112295.189999998</v>
      </c>
      <c r="Q867" s="109">
        <f t="shared" si="66"/>
        <v>0.4</v>
      </c>
      <c r="S867" s="109">
        <f t="shared" si="67"/>
        <v>40125238.399999999</v>
      </c>
      <c r="T867" s="109">
        <f t="shared" si="68"/>
        <v>16276219.819999998</v>
      </c>
      <c r="U867" s="109">
        <f t="shared" si="69"/>
        <v>56401458.219999999</v>
      </c>
    </row>
    <row r="868" spans="1:21" x14ac:dyDescent="0.6">
      <c r="A868" s="108">
        <f>COUNTA($B$4:B868)</f>
        <v>865</v>
      </c>
      <c r="B868" s="99" t="s">
        <v>935</v>
      </c>
      <c r="C868" s="99" t="s">
        <v>1820</v>
      </c>
      <c r="D868" s="110">
        <v>30762227.530000001</v>
      </c>
      <c r="E868" s="110">
        <v>8230408.7599999998</v>
      </c>
      <c r="F868" s="110">
        <v>1702356.76</v>
      </c>
      <c r="G868" s="110">
        <v>7000</v>
      </c>
      <c r="H868" s="110">
        <v>1598281</v>
      </c>
      <c r="I868" s="110">
        <v>6991759.1500000004</v>
      </c>
      <c r="J868" s="110">
        <v>1186326.79</v>
      </c>
      <c r="K868" s="110">
        <v>281129.59000000003</v>
      </c>
      <c r="L868" s="110">
        <v>0</v>
      </c>
      <c r="M868" s="110">
        <v>341234.7</v>
      </c>
      <c r="N868" s="110">
        <f t="shared" si="65"/>
        <v>341234.7</v>
      </c>
      <c r="O868" s="111">
        <v>36224652.490000002</v>
      </c>
      <c r="P868" s="112">
        <v>88553199.210000008</v>
      </c>
      <c r="Q868" s="109">
        <f t="shared" si="66"/>
        <v>0.4</v>
      </c>
      <c r="S868" s="109">
        <f t="shared" si="67"/>
        <v>42300274.049999997</v>
      </c>
      <c r="T868" s="109">
        <f t="shared" si="68"/>
        <v>8800450.2300000004</v>
      </c>
      <c r="U868" s="109">
        <f t="shared" si="69"/>
        <v>51100724.280000001</v>
      </c>
    </row>
    <row r="869" spans="1:21" x14ac:dyDescent="0.6">
      <c r="A869" s="108">
        <f>COUNTA($B$4:B869)</f>
        <v>866</v>
      </c>
      <c r="B869" s="99" t="s">
        <v>936</v>
      </c>
      <c r="C869" s="99" t="s">
        <v>1821</v>
      </c>
      <c r="D869" s="110">
        <v>78168281.049999997</v>
      </c>
      <c r="E869" s="110">
        <v>51744338.740000002</v>
      </c>
      <c r="F869" s="110">
        <v>5273685.5</v>
      </c>
      <c r="G869" s="110">
        <v>12431</v>
      </c>
      <c r="H869" s="110">
        <v>6953798.5</v>
      </c>
      <c r="I869" s="110">
        <v>48486026.649999999</v>
      </c>
      <c r="J869" s="110">
        <v>8557173.6500000004</v>
      </c>
      <c r="K869" s="110">
        <v>1926714.5</v>
      </c>
      <c r="L869" s="110">
        <v>0</v>
      </c>
      <c r="M869" s="110">
        <v>3045174.75</v>
      </c>
      <c r="N869" s="110">
        <f t="shared" si="65"/>
        <v>3045174.75</v>
      </c>
      <c r="O869" s="111">
        <v>75307206.400000006</v>
      </c>
      <c r="P869" s="112">
        <v>232584091.89000002</v>
      </c>
      <c r="Q869" s="109">
        <f t="shared" si="66"/>
        <v>0.32</v>
      </c>
      <c r="S869" s="109">
        <f t="shared" si="67"/>
        <v>142152534.78999999</v>
      </c>
      <c r="T869" s="109">
        <f t="shared" si="68"/>
        <v>62015089.549999997</v>
      </c>
      <c r="U869" s="109">
        <f t="shared" si="69"/>
        <v>204167624.33999997</v>
      </c>
    </row>
    <row r="870" spans="1:21" x14ac:dyDescent="0.6">
      <c r="A870" s="108">
        <f>COUNTA($B$4:B870)</f>
        <v>867</v>
      </c>
      <c r="B870" s="99" t="s">
        <v>937</v>
      </c>
      <c r="C870" s="99" t="s">
        <v>1822</v>
      </c>
      <c r="D870" s="110">
        <v>31001114.120000001</v>
      </c>
      <c r="E870" s="110">
        <v>12121426.6</v>
      </c>
      <c r="F870" s="110">
        <v>1230919.6499999999</v>
      </c>
      <c r="G870" s="110">
        <v>5205</v>
      </c>
      <c r="H870" s="110">
        <v>1611990.7</v>
      </c>
      <c r="I870" s="110">
        <v>10543592.75</v>
      </c>
      <c r="J870" s="110">
        <v>2182826.25</v>
      </c>
      <c r="K870" s="110">
        <v>3803081.25</v>
      </c>
      <c r="L870" s="110">
        <v>0</v>
      </c>
      <c r="M870" s="110">
        <v>704268.55</v>
      </c>
      <c r="N870" s="110">
        <f t="shared" si="65"/>
        <v>704268.55</v>
      </c>
      <c r="O870" s="111">
        <v>45411822.899999999</v>
      </c>
      <c r="P870" s="112">
        <v>106273875.41</v>
      </c>
      <c r="Q870" s="109">
        <f t="shared" si="66"/>
        <v>0.42</v>
      </c>
      <c r="S870" s="109">
        <f t="shared" si="67"/>
        <v>45970656.07</v>
      </c>
      <c r="T870" s="109">
        <f t="shared" si="68"/>
        <v>17233768.800000001</v>
      </c>
      <c r="U870" s="109">
        <f t="shared" si="69"/>
        <v>63204424.870000005</v>
      </c>
    </row>
    <row r="871" spans="1:21" x14ac:dyDescent="0.6">
      <c r="A871" s="108">
        <f>COUNTA($B$4:B871)</f>
        <v>868</v>
      </c>
      <c r="B871" s="99" t="s">
        <v>938</v>
      </c>
      <c r="C871" s="99" t="s">
        <v>1823</v>
      </c>
      <c r="D871" s="110">
        <v>13528627.33</v>
      </c>
      <c r="E871" s="110">
        <v>6559811.25</v>
      </c>
      <c r="F871" s="110">
        <v>491577.25</v>
      </c>
      <c r="G871" s="110">
        <v>1941</v>
      </c>
      <c r="H871" s="110">
        <v>1124167.25</v>
      </c>
      <c r="I871" s="110">
        <v>4928571.5</v>
      </c>
      <c r="J871" s="110">
        <v>2057046.5</v>
      </c>
      <c r="K871" s="110">
        <v>150100.75</v>
      </c>
      <c r="L871" s="110">
        <v>0</v>
      </c>
      <c r="M871" s="110">
        <v>511366.25</v>
      </c>
      <c r="N871" s="110">
        <f t="shared" si="65"/>
        <v>511366.25</v>
      </c>
      <c r="O871" s="111">
        <v>17299362.789999999</v>
      </c>
      <c r="P871" s="112">
        <v>63251721.859999999</v>
      </c>
      <c r="Q871" s="109">
        <f t="shared" si="66"/>
        <v>0.27</v>
      </c>
      <c r="S871" s="109">
        <f t="shared" si="67"/>
        <v>21706124.079999998</v>
      </c>
      <c r="T871" s="109">
        <f t="shared" si="68"/>
        <v>7647085</v>
      </c>
      <c r="U871" s="109">
        <f t="shared" si="69"/>
        <v>29353209.079999998</v>
      </c>
    </row>
    <row r="872" spans="1:21" x14ac:dyDescent="0.6">
      <c r="A872" s="108">
        <f>COUNTA($B$4:B872)</f>
        <v>869</v>
      </c>
      <c r="B872" s="99" t="s">
        <v>939</v>
      </c>
      <c r="C872" s="99" t="s">
        <v>1824</v>
      </c>
      <c r="D872" s="110">
        <v>23841560.25</v>
      </c>
      <c r="E872" s="110">
        <v>5383408.6500000004</v>
      </c>
      <c r="F872" s="110">
        <v>1150172.75</v>
      </c>
      <c r="G872" s="110">
        <v>16403</v>
      </c>
      <c r="H872" s="110">
        <v>1796794.75</v>
      </c>
      <c r="I872" s="110">
        <v>7461948.2000000002</v>
      </c>
      <c r="J872" s="110">
        <v>1012442.7</v>
      </c>
      <c r="K872" s="110">
        <v>254424.25</v>
      </c>
      <c r="L872" s="110">
        <v>19098</v>
      </c>
      <c r="M872" s="110">
        <v>342254.5</v>
      </c>
      <c r="N872" s="110">
        <f t="shared" si="65"/>
        <v>361352.5</v>
      </c>
      <c r="O872" s="111">
        <v>39644549.109999999</v>
      </c>
      <c r="P872" s="112">
        <v>89277961.150000006</v>
      </c>
      <c r="Q872" s="109">
        <f t="shared" si="66"/>
        <v>0.44</v>
      </c>
      <c r="S872" s="109">
        <f t="shared" si="67"/>
        <v>32188339.399999999</v>
      </c>
      <c r="T872" s="109">
        <f t="shared" si="68"/>
        <v>9090167.6500000004</v>
      </c>
      <c r="U872" s="109">
        <f t="shared" si="69"/>
        <v>41278507.049999997</v>
      </c>
    </row>
    <row r="873" spans="1:21" x14ac:dyDescent="0.6">
      <c r="A873" s="108">
        <f>COUNTA($B$4:B873)</f>
        <v>870</v>
      </c>
      <c r="B873" s="99" t="s">
        <v>940</v>
      </c>
      <c r="C873" s="99" t="s">
        <v>1825</v>
      </c>
      <c r="D873" s="110">
        <v>16523120.789999999</v>
      </c>
      <c r="E873" s="110">
        <v>4399352</v>
      </c>
      <c r="F873" s="110">
        <v>808991.2</v>
      </c>
      <c r="G873" s="110">
        <v>6770.25</v>
      </c>
      <c r="H873" s="110">
        <v>789533.85</v>
      </c>
      <c r="I873" s="110">
        <v>7242508.4000000004</v>
      </c>
      <c r="J873" s="110">
        <v>1454102.07</v>
      </c>
      <c r="K873" s="110">
        <v>300308.90000000002</v>
      </c>
      <c r="L873" s="110">
        <v>0</v>
      </c>
      <c r="M873" s="110">
        <v>641231.5</v>
      </c>
      <c r="N873" s="110">
        <f t="shared" si="65"/>
        <v>641231.5</v>
      </c>
      <c r="O873" s="111">
        <v>29950620.009999998</v>
      </c>
      <c r="P873" s="112">
        <v>70769537.50999999</v>
      </c>
      <c r="Q873" s="109">
        <f t="shared" si="66"/>
        <v>0.42</v>
      </c>
      <c r="S873" s="109">
        <f t="shared" si="67"/>
        <v>22527768.09</v>
      </c>
      <c r="T873" s="109">
        <f t="shared" si="68"/>
        <v>9638150.870000001</v>
      </c>
      <c r="U873" s="109">
        <f t="shared" si="69"/>
        <v>32165918.960000001</v>
      </c>
    </row>
    <row r="874" spans="1:21" x14ac:dyDescent="0.6">
      <c r="A874" s="108">
        <f>COUNTA($B$4:B874)</f>
        <v>871</v>
      </c>
      <c r="B874" s="99" t="s">
        <v>941</v>
      </c>
      <c r="C874" s="99" t="s">
        <v>1826</v>
      </c>
      <c r="D874" s="110">
        <v>24645424.739999998</v>
      </c>
      <c r="E874" s="110">
        <v>7169526</v>
      </c>
      <c r="F874" s="110">
        <v>1253630</v>
      </c>
      <c r="G874" s="110">
        <v>47918.75</v>
      </c>
      <c r="H874" s="110">
        <v>1599612.23</v>
      </c>
      <c r="I874" s="110">
        <v>9468513.2799999993</v>
      </c>
      <c r="J874" s="110">
        <v>2735420.51</v>
      </c>
      <c r="K874" s="110">
        <v>418289</v>
      </c>
      <c r="L874" s="110">
        <v>39667.25</v>
      </c>
      <c r="M874" s="110">
        <v>756349.5</v>
      </c>
      <c r="N874" s="110">
        <f t="shared" si="65"/>
        <v>796016.75</v>
      </c>
      <c r="O874" s="111">
        <v>31857822.890000001</v>
      </c>
      <c r="P874" s="112">
        <v>90586930.229999989</v>
      </c>
      <c r="Q874" s="109">
        <f t="shared" si="66"/>
        <v>0.35</v>
      </c>
      <c r="S874" s="109">
        <f t="shared" si="67"/>
        <v>34716111.719999999</v>
      </c>
      <c r="T874" s="109">
        <f t="shared" si="68"/>
        <v>13418239.539999999</v>
      </c>
      <c r="U874" s="109">
        <f t="shared" si="69"/>
        <v>48134351.259999998</v>
      </c>
    </row>
    <row r="875" spans="1:21" x14ac:dyDescent="0.6">
      <c r="A875" s="108">
        <f>COUNTA($B$4:B875)</f>
        <v>872</v>
      </c>
      <c r="B875" s="99" t="s">
        <v>942</v>
      </c>
      <c r="C875" s="99" t="s">
        <v>1827</v>
      </c>
      <c r="D875" s="110">
        <v>18263911.739999998</v>
      </c>
      <c r="E875" s="110">
        <v>7097635.1500000004</v>
      </c>
      <c r="F875" s="110">
        <v>1102998.47</v>
      </c>
      <c r="G875" s="110">
        <v>95504.5</v>
      </c>
      <c r="H875" s="110">
        <v>1338146.75</v>
      </c>
      <c r="I875" s="110">
        <v>5516635.7199999997</v>
      </c>
      <c r="J875" s="110">
        <v>1119230</v>
      </c>
      <c r="K875" s="110">
        <v>220676.75</v>
      </c>
      <c r="L875" s="110">
        <v>26449.5</v>
      </c>
      <c r="M875" s="110">
        <v>299591.25</v>
      </c>
      <c r="N875" s="110">
        <f t="shared" si="65"/>
        <v>326040.75</v>
      </c>
      <c r="O875" s="111">
        <v>31997731.249999996</v>
      </c>
      <c r="P875" s="112">
        <v>65087430.140000001</v>
      </c>
      <c r="Q875" s="109">
        <f t="shared" si="66"/>
        <v>0.49</v>
      </c>
      <c r="S875" s="109">
        <f t="shared" si="67"/>
        <v>27898196.609999999</v>
      </c>
      <c r="T875" s="109">
        <f t="shared" si="68"/>
        <v>7182583.2199999997</v>
      </c>
      <c r="U875" s="109">
        <f t="shared" si="69"/>
        <v>35080779.829999998</v>
      </c>
    </row>
    <row r="876" spans="1:21" x14ac:dyDescent="0.6">
      <c r="A876" s="108">
        <f>COUNTA($B$4:B876)</f>
        <v>873</v>
      </c>
      <c r="B876" s="99" t="s">
        <v>943</v>
      </c>
      <c r="C876" s="99" t="s">
        <v>1828</v>
      </c>
      <c r="D876" s="110">
        <v>239793118.16</v>
      </c>
      <c r="E876" s="110">
        <v>198098825</v>
      </c>
      <c r="F876" s="110">
        <v>35042465</v>
      </c>
      <c r="G876" s="110">
        <v>579159</v>
      </c>
      <c r="H876" s="110">
        <v>38598737.5</v>
      </c>
      <c r="I876" s="110">
        <v>561337633.98000002</v>
      </c>
      <c r="J876" s="110">
        <v>167562387.25999999</v>
      </c>
      <c r="K876" s="110">
        <v>53221771.350000001</v>
      </c>
      <c r="L876" s="110">
        <v>1659101</v>
      </c>
      <c r="M876" s="110">
        <v>63637552.960000001</v>
      </c>
      <c r="N876" s="110">
        <f t="shared" si="65"/>
        <v>65296653.960000001</v>
      </c>
      <c r="O876" s="111">
        <v>425726735.70000005</v>
      </c>
      <c r="P876" s="112">
        <v>1458044369.04</v>
      </c>
      <c r="Q876" s="109">
        <f t="shared" si="66"/>
        <v>0.28999999999999998</v>
      </c>
      <c r="S876" s="109">
        <f t="shared" si="67"/>
        <v>512112304.65999997</v>
      </c>
      <c r="T876" s="109">
        <f t="shared" si="68"/>
        <v>847418446.55000007</v>
      </c>
      <c r="U876" s="109">
        <f t="shared" si="69"/>
        <v>1359530751.21</v>
      </c>
    </row>
    <row r="877" spans="1:21" x14ac:dyDescent="0.6">
      <c r="A877" s="108">
        <f>COUNTA($B$4:B877)</f>
        <v>874</v>
      </c>
      <c r="B877" s="99" t="s">
        <v>944</v>
      </c>
      <c r="C877" s="99" t="s">
        <v>1829</v>
      </c>
      <c r="D877" s="110">
        <v>68014310.599999994</v>
      </c>
      <c r="E877" s="110">
        <v>18941779.300000001</v>
      </c>
      <c r="F877" s="110">
        <v>6299752.25</v>
      </c>
      <c r="G877" s="110">
        <v>144399.5</v>
      </c>
      <c r="H877" s="110">
        <v>11554698.5</v>
      </c>
      <c r="I877" s="110">
        <v>58146989.590000004</v>
      </c>
      <c r="J877" s="110">
        <v>10639257.949999999</v>
      </c>
      <c r="K877" s="110">
        <v>3401678.25</v>
      </c>
      <c r="L877" s="110">
        <v>95106</v>
      </c>
      <c r="M877" s="110">
        <v>13898920.859999999</v>
      </c>
      <c r="N877" s="110">
        <f t="shared" si="65"/>
        <v>13994026.859999999</v>
      </c>
      <c r="O877" s="111">
        <v>63575692.379999995</v>
      </c>
      <c r="P877" s="112">
        <v>263925370.51999998</v>
      </c>
      <c r="Q877" s="109">
        <f t="shared" si="66"/>
        <v>0.24</v>
      </c>
      <c r="S877" s="109">
        <f t="shared" si="67"/>
        <v>104954940.14999999</v>
      </c>
      <c r="T877" s="109">
        <f t="shared" si="68"/>
        <v>86181952.650000006</v>
      </c>
      <c r="U877" s="109">
        <f t="shared" si="69"/>
        <v>191136892.80000001</v>
      </c>
    </row>
    <row r="878" spans="1:21" x14ac:dyDescent="0.6">
      <c r="A878" s="108">
        <f>COUNTA($B$4:B878)</f>
        <v>875</v>
      </c>
      <c r="B878" s="99" t="s">
        <v>945</v>
      </c>
      <c r="C878" s="99" t="s">
        <v>1830</v>
      </c>
      <c r="D878" s="110">
        <v>41205687.049999997</v>
      </c>
      <c r="E878" s="110">
        <v>24070937.199999999</v>
      </c>
      <c r="F878" s="110">
        <v>1308480.6499999999</v>
      </c>
      <c r="G878" s="110">
        <v>4738</v>
      </c>
      <c r="H878" s="110">
        <v>2094431.42</v>
      </c>
      <c r="I878" s="110">
        <v>19198978.09</v>
      </c>
      <c r="J878" s="110">
        <v>939107.67</v>
      </c>
      <c r="K878" s="110">
        <v>291683.09000000003</v>
      </c>
      <c r="L878" s="110">
        <v>5142</v>
      </c>
      <c r="M878" s="110">
        <v>452263.13</v>
      </c>
      <c r="N878" s="110">
        <f t="shared" si="65"/>
        <v>457405.13</v>
      </c>
      <c r="O878" s="111">
        <v>63223442.390000001</v>
      </c>
      <c r="P878" s="112">
        <v>153541330.12</v>
      </c>
      <c r="Q878" s="109">
        <f t="shared" si="66"/>
        <v>0.41</v>
      </c>
      <c r="S878" s="109">
        <f t="shared" si="67"/>
        <v>68684274.319999993</v>
      </c>
      <c r="T878" s="109">
        <f t="shared" si="68"/>
        <v>20887173.98</v>
      </c>
      <c r="U878" s="109">
        <f t="shared" si="69"/>
        <v>89571448.299999997</v>
      </c>
    </row>
    <row r="879" spans="1:21" x14ac:dyDescent="0.6">
      <c r="A879" s="108">
        <f>COUNTA($B$4:B879)</f>
        <v>876</v>
      </c>
      <c r="B879" s="99" t="s">
        <v>946</v>
      </c>
      <c r="C879" s="99" t="s">
        <v>1831</v>
      </c>
      <c r="D879" s="110">
        <v>10365436</v>
      </c>
      <c r="E879" s="110">
        <v>3833564.63</v>
      </c>
      <c r="F879" s="110">
        <v>257001.75</v>
      </c>
      <c r="G879" s="110">
        <v>36690</v>
      </c>
      <c r="H879" s="110">
        <v>4950126.8</v>
      </c>
      <c r="I879" s="110">
        <v>7829818.21</v>
      </c>
      <c r="J879" s="110">
        <v>652467.47</v>
      </c>
      <c r="K879" s="110">
        <v>64748.5</v>
      </c>
      <c r="L879" s="110">
        <v>24545.25</v>
      </c>
      <c r="M879" s="110">
        <v>209740.33</v>
      </c>
      <c r="N879" s="110">
        <f t="shared" si="65"/>
        <v>234285.58</v>
      </c>
      <c r="O879" s="111">
        <v>25964074.170000002</v>
      </c>
      <c r="P879" s="112">
        <v>74500902.609999999</v>
      </c>
      <c r="Q879" s="109">
        <f t="shared" si="66"/>
        <v>0.34</v>
      </c>
      <c r="S879" s="109">
        <f t="shared" si="67"/>
        <v>19442819.18</v>
      </c>
      <c r="T879" s="109">
        <f t="shared" si="68"/>
        <v>8781319.7599999998</v>
      </c>
      <c r="U879" s="109">
        <f t="shared" si="69"/>
        <v>28224138.939999998</v>
      </c>
    </row>
    <row r="880" spans="1:21" x14ac:dyDescent="0.6">
      <c r="A880" s="108">
        <f>COUNTA($B$4:B880)</f>
        <v>877</v>
      </c>
      <c r="B880" s="99" t="s">
        <v>947</v>
      </c>
      <c r="C880" s="99" t="s">
        <v>1832</v>
      </c>
      <c r="D880" s="110">
        <v>50970780.719999999</v>
      </c>
      <c r="E880" s="110">
        <v>14491324.57</v>
      </c>
      <c r="F880" s="110">
        <v>1602368.43</v>
      </c>
      <c r="G880" s="110">
        <v>9687</v>
      </c>
      <c r="H880" s="110">
        <v>2409418.0299999998</v>
      </c>
      <c r="I880" s="110">
        <v>67359945.650000006</v>
      </c>
      <c r="J880" s="110">
        <v>8322721.7999999998</v>
      </c>
      <c r="K880" s="110">
        <v>1750113.82</v>
      </c>
      <c r="L880" s="110">
        <v>5861</v>
      </c>
      <c r="M880" s="110">
        <v>2104601.5499999998</v>
      </c>
      <c r="N880" s="110">
        <f t="shared" si="65"/>
        <v>2110462.5499999998</v>
      </c>
      <c r="O880" s="111">
        <v>104097147.39</v>
      </c>
      <c r="P880" s="112">
        <v>207601159.48000002</v>
      </c>
      <c r="Q880" s="109">
        <f t="shared" si="66"/>
        <v>0.5</v>
      </c>
      <c r="S880" s="109">
        <f t="shared" si="67"/>
        <v>69483578.75</v>
      </c>
      <c r="T880" s="109">
        <f t="shared" si="68"/>
        <v>79543243.819999993</v>
      </c>
      <c r="U880" s="109">
        <f t="shared" si="69"/>
        <v>149026822.56999999</v>
      </c>
    </row>
    <row r="881" spans="1:21" x14ac:dyDescent="0.6">
      <c r="A881" s="108">
        <f>COUNTA($B$4:B881)</f>
        <v>878</v>
      </c>
      <c r="B881" s="99" t="s">
        <v>948</v>
      </c>
      <c r="C881" s="99" t="s">
        <v>1833</v>
      </c>
      <c r="D881" s="110">
        <v>29653481</v>
      </c>
      <c r="E881" s="110">
        <v>23662744.16</v>
      </c>
      <c r="F881" s="110">
        <v>769963.33</v>
      </c>
      <c r="G881" s="110">
        <v>0</v>
      </c>
      <c r="H881" s="110">
        <v>2117029.46</v>
      </c>
      <c r="I881" s="110">
        <v>29562540.260000002</v>
      </c>
      <c r="J881" s="110">
        <v>2442112.1</v>
      </c>
      <c r="K881" s="110">
        <v>425527.24</v>
      </c>
      <c r="L881" s="110">
        <v>11714</v>
      </c>
      <c r="M881" s="110">
        <v>633483.94999999995</v>
      </c>
      <c r="N881" s="110">
        <f t="shared" si="65"/>
        <v>645197.94999999995</v>
      </c>
      <c r="O881" s="111">
        <v>64138355.850000009</v>
      </c>
      <c r="P881" s="112">
        <v>155879395.24000001</v>
      </c>
      <c r="Q881" s="109">
        <f t="shared" si="66"/>
        <v>0.41</v>
      </c>
      <c r="S881" s="109">
        <f t="shared" si="67"/>
        <v>56203217.949999996</v>
      </c>
      <c r="T881" s="109">
        <f t="shared" si="68"/>
        <v>33075377.550000001</v>
      </c>
      <c r="U881" s="109">
        <f t="shared" si="69"/>
        <v>89278595.5</v>
      </c>
    </row>
    <row r="882" spans="1:21" x14ac:dyDescent="0.6">
      <c r="A882" s="108">
        <f>COUNTA($B$4:B882)</f>
        <v>879</v>
      </c>
      <c r="B882" s="99" t="s">
        <v>949</v>
      </c>
      <c r="C882" s="99" t="s">
        <v>1834</v>
      </c>
      <c r="D882" s="110">
        <v>15510738.550000001</v>
      </c>
      <c r="E882" s="110">
        <v>1636871.13</v>
      </c>
      <c r="F882" s="110">
        <v>305508</v>
      </c>
      <c r="G882" s="110">
        <v>46103</v>
      </c>
      <c r="H882" s="110">
        <v>483166.54</v>
      </c>
      <c r="I882" s="110">
        <v>7425632.5099999998</v>
      </c>
      <c r="J882" s="110">
        <v>373682.7</v>
      </c>
      <c r="K882" s="110">
        <v>71381</v>
      </c>
      <c r="L882" s="110">
        <v>0</v>
      </c>
      <c r="M882" s="110">
        <v>160206.48000000001</v>
      </c>
      <c r="N882" s="110">
        <f t="shared" si="65"/>
        <v>160206.48000000001</v>
      </c>
      <c r="O882" s="111">
        <v>38276979.920000002</v>
      </c>
      <c r="P882" s="112">
        <v>74577733.650000006</v>
      </c>
      <c r="Q882" s="109">
        <f t="shared" si="66"/>
        <v>0.51</v>
      </c>
      <c r="S882" s="109">
        <f t="shared" si="67"/>
        <v>17982387.219999999</v>
      </c>
      <c r="T882" s="109">
        <f t="shared" si="68"/>
        <v>8030902.6900000004</v>
      </c>
      <c r="U882" s="109">
        <f t="shared" si="69"/>
        <v>26013289.91</v>
      </c>
    </row>
    <row r="883" spans="1:21" x14ac:dyDescent="0.6">
      <c r="A883" s="108">
        <f>COUNTA($B$4:B883)</f>
        <v>880</v>
      </c>
      <c r="B883" s="99" t="s">
        <v>950</v>
      </c>
      <c r="C883" s="99" t="s">
        <v>1835</v>
      </c>
      <c r="D883" s="110">
        <v>15227487</v>
      </c>
      <c r="E883" s="110">
        <v>2928489.84</v>
      </c>
      <c r="F883" s="110">
        <v>435225.8</v>
      </c>
      <c r="G883" s="110">
        <v>0</v>
      </c>
      <c r="H883" s="110">
        <v>472065.85</v>
      </c>
      <c r="I883" s="110">
        <v>16117796.220000001</v>
      </c>
      <c r="J883" s="110">
        <v>808516.03</v>
      </c>
      <c r="K883" s="110">
        <v>401220.35</v>
      </c>
      <c r="L883" s="110">
        <v>0</v>
      </c>
      <c r="M883" s="110">
        <v>196707.75</v>
      </c>
      <c r="N883" s="110">
        <f t="shared" si="65"/>
        <v>196707.75</v>
      </c>
      <c r="O883" s="111">
        <v>52113598.920000002</v>
      </c>
      <c r="P883" s="112">
        <v>85827878.530000001</v>
      </c>
      <c r="Q883" s="109">
        <f t="shared" si="66"/>
        <v>0.6</v>
      </c>
      <c r="S883" s="109">
        <f t="shared" si="67"/>
        <v>19063268.490000002</v>
      </c>
      <c r="T883" s="109">
        <f t="shared" si="68"/>
        <v>17524240.350000001</v>
      </c>
      <c r="U883" s="109">
        <f t="shared" si="69"/>
        <v>36587508.840000004</v>
      </c>
    </row>
    <row r="884" spans="1:21" x14ac:dyDescent="0.6">
      <c r="A884" s="108">
        <f>COUNTA($B$4:B884)</f>
        <v>881</v>
      </c>
      <c r="B884" s="99" t="s">
        <v>951</v>
      </c>
      <c r="C884" s="99" t="s">
        <v>1836</v>
      </c>
      <c r="D884" s="110">
        <v>618601311.65999997</v>
      </c>
      <c r="E884" s="110">
        <v>212954549.31</v>
      </c>
      <c r="F884" s="110">
        <v>124829891.81</v>
      </c>
      <c r="G884" s="110">
        <v>3283075.1</v>
      </c>
      <c r="H884" s="110">
        <v>96191559.469999999</v>
      </c>
      <c r="I884" s="110">
        <v>1054058960.6900001</v>
      </c>
      <c r="J884" s="110">
        <v>162166916.83000001</v>
      </c>
      <c r="K884" s="110">
        <v>178200545.06999999</v>
      </c>
      <c r="L884" s="110">
        <v>12040088.689999999</v>
      </c>
      <c r="M884" s="110">
        <v>130464810.7</v>
      </c>
      <c r="N884" s="110">
        <f t="shared" si="65"/>
        <v>142504899.39000002</v>
      </c>
      <c r="O884" s="111">
        <v>850327353.15999997</v>
      </c>
      <c r="P884" s="112">
        <v>2361265067.4499998</v>
      </c>
      <c r="Q884" s="109">
        <f t="shared" si="66"/>
        <v>0.36</v>
      </c>
      <c r="S884" s="109">
        <f t="shared" si="67"/>
        <v>1055860387.35</v>
      </c>
      <c r="T884" s="109">
        <f t="shared" si="68"/>
        <v>1536931321.98</v>
      </c>
      <c r="U884" s="109">
        <f t="shared" si="69"/>
        <v>2592791709.3299999</v>
      </c>
    </row>
    <row r="885" spans="1:21" x14ac:dyDescent="0.6">
      <c r="A885" s="108">
        <f>COUNTA($B$4:B885)</f>
        <v>882</v>
      </c>
      <c r="B885" s="99" t="s">
        <v>952</v>
      </c>
      <c r="C885" s="99" t="s">
        <v>1837</v>
      </c>
      <c r="D885" s="110">
        <v>288811322.63</v>
      </c>
      <c r="E885" s="110">
        <v>190576236.06999999</v>
      </c>
      <c r="F885" s="110">
        <v>67382178.640000001</v>
      </c>
      <c r="G885" s="110">
        <v>846903.5</v>
      </c>
      <c r="H885" s="110">
        <v>41559569.740000002</v>
      </c>
      <c r="I885" s="110">
        <v>453449516.55000001</v>
      </c>
      <c r="J885" s="110">
        <v>96030601.390000001</v>
      </c>
      <c r="K885" s="110">
        <v>77118459.769999996</v>
      </c>
      <c r="L885" s="110">
        <v>3025863.47</v>
      </c>
      <c r="M885" s="110">
        <v>76970826.569999993</v>
      </c>
      <c r="N885" s="110">
        <f t="shared" si="65"/>
        <v>79996690.039999992</v>
      </c>
      <c r="O885" s="111">
        <v>271101895.13</v>
      </c>
      <c r="P885" s="112">
        <v>1201973154.5700002</v>
      </c>
      <c r="Q885" s="109">
        <f t="shared" si="66"/>
        <v>0.22</v>
      </c>
      <c r="S885" s="109">
        <f t="shared" si="67"/>
        <v>589176210.58000004</v>
      </c>
      <c r="T885" s="109">
        <f t="shared" si="68"/>
        <v>706595267.75</v>
      </c>
      <c r="U885" s="109">
        <f t="shared" si="69"/>
        <v>1295771478.3299999</v>
      </c>
    </row>
    <row r="886" spans="1:21" x14ac:dyDescent="0.6">
      <c r="A886" s="108">
        <f>COUNTA($B$4:B886)</f>
        <v>883</v>
      </c>
      <c r="B886" s="99" t="s">
        <v>953</v>
      </c>
      <c r="C886" s="99" t="s">
        <v>1838</v>
      </c>
      <c r="D886" s="110">
        <v>29220310.370000001</v>
      </c>
      <c r="E886" s="110">
        <v>6557988.9400000004</v>
      </c>
      <c r="F886" s="110">
        <v>1517516.98</v>
      </c>
      <c r="G886" s="110">
        <v>0</v>
      </c>
      <c r="H886" s="110">
        <v>1871268.95</v>
      </c>
      <c r="I886" s="110">
        <v>9170679.1899999995</v>
      </c>
      <c r="J886" s="110">
        <v>2304907.17</v>
      </c>
      <c r="K886" s="110">
        <v>508436.2</v>
      </c>
      <c r="L886" s="110">
        <v>0</v>
      </c>
      <c r="M886" s="110">
        <v>610369</v>
      </c>
      <c r="N886" s="110">
        <f t="shared" si="65"/>
        <v>610369</v>
      </c>
      <c r="O886" s="111">
        <v>27759760.57</v>
      </c>
      <c r="P886" s="112">
        <v>89171911.49000001</v>
      </c>
      <c r="Q886" s="109">
        <f t="shared" si="66"/>
        <v>0.31</v>
      </c>
      <c r="S886" s="109">
        <f t="shared" si="67"/>
        <v>39167085.240000002</v>
      </c>
      <c r="T886" s="109">
        <f t="shared" si="68"/>
        <v>12594391.559999999</v>
      </c>
      <c r="U886" s="109">
        <f t="shared" si="69"/>
        <v>51761476.799999997</v>
      </c>
    </row>
    <row r="887" spans="1:21" x14ac:dyDescent="0.6">
      <c r="A887" s="108">
        <f>COUNTA($B$4:B887)</f>
        <v>884</v>
      </c>
      <c r="B887" s="99" t="s">
        <v>954</v>
      </c>
      <c r="C887" s="99" t="s">
        <v>1839</v>
      </c>
      <c r="D887" s="110">
        <v>67667436.75</v>
      </c>
      <c r="E887" s="110">
        <v>11305984.75</v>
      </c>
      <c r="F887" s="110">
        <v>3774738</v>
      </c>
      <c r="G887" s="110">
        <v>128412</v>
      </c>
      <c r="H887" s="110">
        <v>10464454.68</v>
      </c>
      <c r="I887" s="110">
        <v>27287864.640000001</v>
      </c>
      <c r="J887" s="110">
        <v>2148108.04</v>
      </c>
      <c r="K887" s="110">
        <v>1268968.6000000001</v>
      </c>
      <c r="L887" s="110">
        <v>44379.18</v>
      </c>
      <c r="M887" s="110">
        <v>2562816.2200000002</v>
      </c>
      <c r="N887" s="110">
        <f t="shared" si="65"/>
        <v>2607195.4000000004</v>
      </c>
      <c r="O887" s="111">
        <v>71052736.840000004</v>
      </c>
      <c r="P887" s="112">
        <v>195461199.92000002</v>
      </c>
      <c r="Q887" s="109">
        <f t="shared" si="66"/>
        <v>0.36</v>
      </c>
      <c r="S887" s="109">
        <f t="shared" si="67"/>
        <v>93341026.180000007</v>
      </c>
      <c r="T887" s="109">
        <f t="shared" si="68"/>
        <v>33312136.68</v>
      </c>
      <c r="U887" s="109">
        <f t="shared" si="69"/>
        <v>126653162.86000001</v>
      </c>
    </row>
    <row r="888" spans="1:21" x14ac:dyDescent="0.6">
      <c r="A888" s="108">
        <f>COUNTA($B$4:B888)</f>
        <v>885</v>
      </c>
      <c r="B888" s="99" t="s">
        <v>955</v>
      </c>
      <c r="C888" s="99" t="s">
        <v>1840</v>
      </c>
      <c r="D888" s="110">
        <v>77613247.739999995</v>
      </c>
      <c r="E888" s="110">
        <v>26559841.5</v>
      </c>
      <c r="F888" s="110">
        <v>6086334.6900000004</v>
      </c>
      <c r="G888" s="110">
        <v>583944.5</v>
      </c>
      <c r="H888" s="110">
        <v>6245332.7999999998</v>
      </c>
      <c r="I888" s="110">
        <v>101918926.3</v>
      </c>
      <c r="J888" s="110">
        <v>18516299.43</v>
      </c>
      <c r="K888" s="110">
        <v>3311455.73</v>
      </c>
      <c r="L888" s="110">
        <v>749572.82</v>
      </c>
      <c r="M888" s="110">
        <v>10800906.01</v>
      </c>
      <c r="N888" s="110">
        <f t="shared" si="65"/>
        <v>11550478.83</v>
      </c>
      <c r="O888" s="111">
        <v>112649596.45999999</v>
      </c>
      <c r="P888" s="112">
        <v>286916051.69999999</v>
      </c>
      <c r="Q888" s="109">
        <f t="shared" si="66"/>
        <v>0.39</v>
      </c>
      <c r="S888" s="109">
        <f t="shared" si="67"/>
        <v>117088701.22999999</v>
      </c>
      <c r="T888" s="109">
        <f t="shared" si="68"/>
        <v>135297160.28999999</v>
      </c>
      <c r="U888" s="109">
        <f t="shared" si="69"/>
        <v>252385861.51999998</v>
      </c>
    </row>
    <row r="889" spans="1:21" x14ac:dyDescent="0.6">
      <c r="A889" s="108">
        <f>COUNTA($B$4:B889)</f>
        <v>886</v>
      </c>
      <c r="B889" s="99" t="s">
        <v>956</v>
      </c>
      <c r="C889" s="99" t="s">
        <v>1841</v>
      </c>
      <c r="D889" s="110">
        <v>52028751.030000001</v>
      </c>
      <c r="E889" s="110">
        <v>9915637.6500000004</v>
      </c>
      <c r="F889" s="110">
        <v>875509.71</v>
      </c>
      <c r="G889" s="110">
        <v>304084.86</v>
      </c>
      <c r="H889" s="110">
        <v>3745338.97</v>
      </c>
      <c r="I889" s="110">
        <v>19713863.98</v>
      </c>
      <c r="J889" s="110">
        <v>2167119.31</v>
      </c>
      <c r="K889" s="110">
        <v>352603.09</v>
      </c>
      <c r="L889" s="110">
        <v>72357.11</v>
      </c>
      <c r="M889" s="110">
        <v>461802.74</v>
      </c>
      <c r="N889" s="110">
        <f t="shared" si="65"/>
        <v>534159.85</v>
      </c>
      <c r="O889" s="111">
        <v>61952179.439999998</v>
      </c>
      <c r="P889" s="112">
        <v>159756479.44</v>
      </c>
      <c r="Q889" s="109">
        <f t="shared" si="66"/>
        <v>0.38</v>
      </c>
      <c r="S889" s="109">
        <f t="shared" si="67"/>
        <v>66869322.219999999</v>
      </c>
      <c r="T889" s="109">
        <f t="shared" si="68"/>
        <v>22767746.229999997</v>
      </c>
      <c r="U889" s="109">
        <f t="shared" si="69"/>
        <v>89637068.449999988</v>
      </c>
    </row>
    <row r="890" spans="1:21" x14ac:dyDescent="0.6">
      <c r="A890" s="108">
        <f>COUNTA($B$4:B890)</f>
        <v>887</v>
      </c>
      <c r="B890" s="99" t="s">
        <v>957</v>
      </c>
      <c r="C890" s="99" t="s">
        <v>1842</v>
      </c>
      <c r="D890" s="110">
        <v>41095212.109999999</v>
      </c>
      <c r="E890" s="110">
        <v>7247518.5700000003</v>
      </c>
      <c r="F890" s="110">
        <v>446315.37</v>
      </c>
      <c r="G890" s="110">
        <v>144153</v>
      </c>
      <c r="H890" s="110">
        <v>1679827.76</v>
      </c>
      <c r="I890" s="110">
        <v>22369785</v>
      </c>
      <c r="J890" s="110">
        <v>1676693.13</v>
      </c>
      <c r="K890" s="110">
        <v>211528</v>
      </c>
      <c r="L890" s="110">
        <v>65672.320000000007</v>
      </c>
      <c r="M890" s="110">
        <v>929497.52</v>
      </c>
      <c r="N890" s="110">
        <f t="shared" si="65"/>
        <v>995169.84000000008</v>
      </c>
      <c r="O890" s="111">
        <v>62235506.859999999</v>
      </c>
      <c r="P890" s="112">
        <v>143084635.54999998</v>
      </c>
      <c r="Q890" s="109">
        <f t="shared" si="66"/>
        <v>0.43</v>
      </c>
      <c r="S890" s="109">
        <f t="shared" si="67"/>
        <v>50613026.809999995</v>
      </c>
      <c r="T890" s="109">
        <f t="shared" si="68"/>
        <v>25253175.969999999</v>
      </c>
      <c r="U890" s="109">
        <f t="shared" si="69"/>
        <v>75866202.780000001</v>
      </c>
    </row>
    <row r="891" spans="1:21" x14ac:dyDescent="0.6">
      <c r="A891" s="108">
        <f>COUNTA($B$4:B891)</f>
        <v>888</v>
      </c>
      <c r="B891" s="99" t="s">
        <v>958</v>
      </c>
      <c r="C891" s="99" t="s">
        <v>1843</v>
      </c>
      <c r="D891" s="110">
        <v>54890877.109999999</v>
      </c>
      <c r="E891" s="110">
        <v>16572920.550000001</v>
      </c>
      <c r="F891" s="110">
        <v>3058211</v>
      </c>
      <c r="G891" s="110">
        <v>84520</v>
      </c>
      <c r="H891" s="110">
        <v>4339620.9700000007</v>
      </c>
      <c r="I891" s="110">
        <v>22189764.25</v>
      </c>
      <c r="J891" s="110">
        <v>4390580</v>
      </c>
      <c r="K891" s="110">
        <v>890602</v>
      </c>
      <c r="L891" s="110">
        <v>44207</v>
      </c>
      <c r="M891" s="110">
        <v>484804</v>
      </c>
      <c r="N891" s="110">
        <f t="shared" si="65"/>
        <v>529011</v>
      </c>
      <c r="O891" s="111">
        <v>57560649.950000003</v>
      </c>
      <c r="P891" s="112">
        <v>137877890.04000002</v>
      </c>
      <c r="Q891" s="109">
        <f t="shared" si="66"/>
        <v>0.41</v>
      </c>
      <c r="S891" s="109">
        <f t="shared" si="67"/>
        <v>78946149.629999995</v>
      </c>
      <c r="T891" s="109">
        <f t="shared" si="68"/>
        <v>27999957.25</v>
      </c>
      <c r="U891" s="109">
        <f t="shared" si="69"/>
        <v>106946106.88</v>
      </c>
    </row>
    <row r="892" spans="1:21" x14ac:dyDescent="0.6">
      <c r="A892" s="108">
        <f>COUNTA($B$4:B892)</f>
        <v>889</v>
      </c>
      <c r="B892" s="99" t="s">
        <v>959</v>
      </c>
      <c r="C892" s="99" t="s">
        <v>1844</v>
      </c>
      <c r="D892" s="110">
        <v>13533939.58</v>
      </c>
      <c r="E892" s="110">
        <v>3503264.91</v>
      </c>
      <c r="F892" s="110">
        <v>629558.98</v>
      </c>
      <c r="G892" s="110">
        <v>0</v>
      </c>
      <c r="H892" s="110">
        <v>553957.12</v>
      </c>
      <c r="I892" s="110">
        <v>3269621.22</v>
      </c>
      <c r="J892" s="110">
        <v>1001318</v>
      </c>
      <c r="K892" s="110">
        <v>111953</v>
      </c>
      <c r="L892" s="110">
        <v>0</v>
      </c>
      <c r="M892" s="110">
        <v>197520</v>
      </c>
      <c r="N892" s="110">
        <f t="shared" si="65"/>
        <v>197520</v>
      </c>
      <c r="O892" s="111">
        <v>21316165.229999997</v>
      </c>
      <c r="P892" s="112">
        <v>48963308.509999998</v>
      </c>
      <c r="Q892" s="109">
        <f t="shared" si="66"/>
        <v>0.43</v>
      </c>
      <c r="S892" s="109">
        <f t="shared" si="67"/>
        <v>18220720.590000004</v>
      </c>
      <c r="T892" s="109">
        <f t="shared" si="68"/>
        <v>4580412.2200000007</v>
      </c>
      <c r="U892" s="109">
        <f t="shared" si="69"/>
        <v>22801132.810000002</v>
      </c>
    </row>
    <row r="893" spans="1:21" x14ac:dyDescent="0.6">
      <c r="A893" s="108">
        <f>COUNTA($B$4:B893)</f>
        <v>890</v>
      </c>
      <c r="B893" s="99" t="s">
        <v>960</v>
      </c>
      <c r="C893" s="99" t="s">
        <v>1845</v>
      </c>
      <c r="D893" s="110">
        <v>41388645.799999997</v>
      </c>
      <c r="E893" s="110">
        <v>6753713.1299999999</v>
      </c>
      <c r="F893" s="110">
        <v>3032563</v>
      </c>
      <c r="G893" s="110">
        <v>183836.9</v>
      </c>
      <c r="H893" s="110">
        <v>3734370.88</v>
      </c>
      <c r="I893" s="110">
        <v>20971761.379999999</v>
      </c>
      <c r="J893" s="110">
        <v>1737866.6</v>
      </c>
      <c r="K893" s="110">
        <v>1813649.95</v>
      </c>
      <c r="L893" s="110">
        <v>123712.5</v>
      </c>
      <c r="M893" s="110">
        <v>1963341.8900000001</v>
      </c>
      <c r="N893" s="110">
        <f t="shared" si="65"/>
        <v>2087054.3900000001</v>
      </c>
      <c r="O893" s="111">
        <v>34230241.179999992</v>
      </c>
      <c r="P893" s="112">
        <v>97185966.700000003</v>
      </c>
      <c r="Q893" s="109">
        <f t="shared" si="66"/>
        <v>0.35</v>
      </c>
      <c r="S893" s="109">
        <f t="shared" si="67"/>
        <v>55093129.710000001</v>
      </c>
      <c r="T893" s="109">
        <f t="shared" si="68"/>
        <v>26610332.32</v>
      </c>
      <c r="U893" s="109">
        <f t="shared" si="69"/>
        <v>81703462.030000001</v>
      </c>
    </row>
    <row r="894" spans="1:21" x14ac:dyDescent="0.6">
      <c r="A894" s="108">
        <f>COUNTA($B$4:B894)</f>
        <v>891</v>
      </c>
      <c r="B894" s="99" t="s">
        <v>961</v>
      </c>
      <c r="C894" s="99" t="s">
        <v>1846</v>
      </c>
      <c r="D894" s="110">
        <v>47460070.719999999</v>
      </c>
      <c r="E894" s="110">
        <v>6515165.2400000002</v>
      </c>
      <c r="F894" s="110">
        <v>6507382</v>
      </c>
      <c r="G894" s="110">
        <v>728397.5</v>
      </c>
      <c r="H894" s="110">
        <v>4391120.4000000004</v>
      </c>
      <c r="I894" s="110">
        <v>14605635.560000001</v>
      </c>
      <c r="J894" s="110">
        <v>1367185.61</v>
      </c>
      <c r="K894" s="110">
        <v>1348770.97</v>
      </c>
      <c r="L894" s="110">
        <v>145955</v>
      </c>
      <c r="M894" s="110">
        <v>2205755.7000000002</v>
      </c>
      <c r="N894" s="110">
        <f t="shared" si="65"/>
        <v>2351710.7000000002</v>
      </c>
      <c r="O894" s="111">
        <v>52087303.890000001</v>
      </c>
      <c r="P894" s="112">
        <v>122418938.98999999</v>
      </c>
      <c r="Q894" s="109">
        <f t="shared" si="66"/>
        <v>0.42</v>
      </c>
      <c r="S894" s="109">
        <f t="shared" si="67"/>
        <v>65602135.859999999</v>
      </c>
      <c r="T894" s="109">
        <f t="shared" si="68"/>
        <v>19673302.84</v>
      </c>
      <c r="U894" s="109">
        <f t="shared" si="69"/>
        <v>85275438.700000003</v>
      </c>
    </row>
    <row r="895" spans="1:21" x14ac:dyDescent="0.6">
      <c r="A895" s="108">
        <f>COUNTA($B$4:B895)</f>
        <v>892</v>
      </c>
      <c r="B895" s="99" t="s">
        <v>962</v>
      </c>
      <c r="C895" s="99" t="s">
        <v>1847</v>
      </c>
      <c r="D895" s="110">
        <v>15783090.119999999</v>
      </c>
      <c r="E895" s="110">
        <v>4090732.5</v>
      </c>
      <c r="F895" s="110">
        <v>1791419</v>
      </c>
      <c r="G895" s="110">
        <v>11362</v>
      </c>
      <c r="H895" s="110">
        <v>3088754</v>
      </c>
      <c r="I895" s="110">
        <v>7744206.9000000004</v>
      </c>
      <c r="J895" s="110">
        <v>1454008.89</v>
      </c>
      <c r="K895" s="110">
        <v>779866</v>
      </c>
      <c r="L895" s="110">
        <v>15266</v>
      </c>
      <c r="M895" s="110">
        <v>822758.5</v>
      </c>
      <c r="N895" s="110">
        <f t="shared" si="65"/>
        <v>838024.5</v>
      </c>
      <c r="O895" s="111">
        <v>10875002.029999999</v>
      </c>
      <c r="P895" s="112">
        <v>47946762.620000005</v>
      </c>
      <c r="Q895" s="109">
        <f t="shared" si="66"/>
        <v>0.22</v>
      </c>
      <c r="S895" s="109">
        <f t="shared" si="67"/>
        <v>24765357.619999997</v>
      </c>
      <c r="T895" s="109">
        <f t="shared" si="68"/>
        <v>10816106.290000001</v>
      </c>
      <c r="U895" s="109">
        <f t="shared" si="69"/>
        <v>35581463.909999996</v>
      </c>
    </row>
    <row r="896" spans="1:21" x14ac:dyDescent="0.6">
      <c r="A896" s="108">
        <f>COUNTA($B$4:B896)</f>
        <v>893</v>
      </c>
      <c r="B896" s="99" t="s">
        <v>963</v>
      </c>
      <c r="C896" s="99" t="s">
        <v>1848</v>
      </c>
      <c r="D896" s="110">
        <v>22332430.149999999</v>
      </c>
      <c r="E896" s="110">
        <v>8991393.2899999991</v>
      </c>
      <c r="F896" s="110">
        <v>2830834.25</v>
      </c>
      <c r="G896" s="110">
        <v>30657</v>
      </c>
      <c r="H896" s="110">
        <v>3438140.19</v>
      </c>
      <c r="I896" s="110">
        <v>6873612.71</v>
      </c>
      <c r="J896" s="110">
        <v>1499676.78</v>
      </c>
      <c r="K896" s="110">
        <v>463979.23</v>
      </c>
      <c r="L896" s="110">
        <v>11357</v>
      </c>
      <c r="M896" s="110">
        <v>1062366.83</v>
      </c>
      <c r="N896" s="110">
        <f t="shared" si="65"/>
        <v>1073723.83</v>
      </c>
      <c r="O896" s="111">
        <v>27265467.329999998</v>
      </c>
      <c r="P896" s="112">
        <v>76043730.599999994</v>
      </c>
      <c r="Q896" s="109">
        <f t="shared" si="66"/>
        <v>0.35</v>
      </c>
      <c r="S896" s="109">
        <f t="shared" si="67"/>
        <v>37623454.879999995</v>
      </c>
      <c r="T896" s="109">
        <f t="shared" si="68"/>
        <v>9910992.5500000007</v>
      </c>
      <c r="U896" s="109">
        <f t="shared" si="69"/>
        <v>47534447.429999992</v>
      </c>
    </row>
    <row r="897" spans="1:21" x14ac:dyDescent="0.6">
      <c r="A897" s="108">
        <f>COUNTA($B$4:B897)</f>
        <v>894</v>
      </c>
      <c r="B897" s="99" t="s">
        <v>964</v>
      </c>
      <c r="C897" s="99" t="s">
        <v>1849</v>
      </c>
      <c r="D897" s="110">
        <v>25065891.960000001</v>
      </c>
      <c r="E897" s="110">
        <v>2922075.02</v>
      </c>
      <c r="F897" s="110">
        <v>2177641.7599999998</v>
      </c>
      <c r="G897" s="110">
        <v>486752.28</v>
      </c>
      <c r="H897" s="110">
        <v>1471045.25</v>
      </c>
      <c r="I897" s="110">
        <v>9100943.5700000003</v>
      </c>
      <c r="J897" s="110">
        <v>519063.03999999998</v>
      </c>
      <c r="K897" s="110">
        <v>1720287.88</v>
      </c>
      <c r="L897" s="110">
        <v>48759.31</v>
      </c>
      <c r="M897" s="110">
        <v>594938.1</v>
      </c>
      <c r="N897" s="110">
        <f t="shared" si="65"/>
        <v>643697.40999999992</v>
      </c>
      <c r="O897" s="111">
        <v>42628017.710000001</v>
      </c>
      <c r="P897" s="112">
        <v>82323933.300000012</v>
      </c>
      <c r="Q897" s="109">
        <f t="shared" si="66"/>
        <v>0.51</v>
      </c>
      <c r="S897" s="109">
        <f t="shared" si="67"/>
        <v>32123406.270000003</v>
      </c>
      <c r="T897" s="109">
        <f t="shared" si="68"/>
        <v>11983991.899999999</v>
      </c>
      <c r="U897" s="109">
        <f t="shared" si="69"/>
        <v>44107398.170000002</v>
      </c>
    </row>
    <row r="898" spans="1:21" x14ac:dyDescent="0.6">
      <c r="A898" s="108">
        <f>COUNTA($B$4:B898)</f>
        <v>895</v>
      </c>
      <c r="B898" s="99" t="s">
        <v>965</v>
      </c>
      <c r="C898" s="99" t="s">
        <v>1850</v>
      </c>
      <c r="D898" s="110">
        <v>16085945.68</v>
      </c>
      <c r="E898" s="110">
        <v>3610839.09</v>
      </c>
      <c r="F898" s="110">
        <v>1964819.26</v>
      </c>
      <c r="G898" s="110">
        <v>188983.5</v>
      </c>
      <c r="H898" s="110">
        <v>1727929.56</v>
      </c>
      <c r="I898" s="110">
        <v>7169520.79</v>
      </c>
      <c r="J898" s="110">
        <v>2350675.42</v>
      </c>
      <c r="K898" s="110">
        <v>704943.23</v>
      </c>
      <c r="L898" s="110">
        <v>30107.93</v>
      </c>
      <c r="M898" s="110">
        <v>553254</v>
      </c>
      <c r="N898" s="110">
        <f t="shared" si="65"/>
        <v>583361.93000000005</v>
      </c>
      <c r="O898" s="111">
        <v>20343990.27</v>
      </c>
      <c r="P898" s="112">
        <v>65822049.560199991</v>
      </c>
      <c r="Q898" s="109">
        <f t="shared" si="66"/>
        <v>0.3</v>
      </c>
      <c r="S898" s="109">
        <f t="shared" si="67"/>
        <v>23578517.09</v>
      </c>
      <c r="T898" s="109">
        <f t="shared" si="68"/>
        <v>10808501.370000001</v>
      </c>
      <c r="U898" s="109">
        <f t="shared" si="69"/>
        <v>34387018.460000001</v>
      </c>
    </row>
    <row r="899" spans="1:21" x14ac:dyDescent="0.6">
      <c r="A899" s="108">
        <f>COUNTA($B$4:B899)</f>
        <v>896</v>
      </c>
      <c r="B899" s="99" t="s">
        <v>966</v>
      </c>
      <c r="C899" s="99" t="s">
        <v>1851</v>
      </c>
      <c r="D899" s="110">
        <v>28637995</v>
      </c>
      <c r="E899" s="110">
        <v>6273559.29</v>
      </c>
      <c r="F899" s="110">
        <v>1830645</v>
      </c>
      <c r="G899" s="110">
        <v>402578.56</v>
      </c>
      <c r="H899" s="110">
        <v>3531516.39</v>
      </c>
      <c r="I899" s="110">
        <v>6282202.25</v>
      </c>
      <c r="J899" s="110">
        <v>653980.93000000005</v>
      </c>
      <c r="K899" s="110">
        <v>384132.1</v>
      </c>
      <c r="L899" s="110">
        <v>36895.32</v>
      </c>
      <c r="M899" s="110">
        <v>150415</v>
      </c>
      <c r="N899" s="110">
        <f t="shared" si="65"/>
        <v>187310.32</v>
      </c>
      <c r="O899" s="111">
        <v>18867720.649999999</v>
      </c>
      <c r="P899" s="112">
        <v>75509030.180000007</v>
      </c>
      <c r="Q899" s="109">
        <f t="shared" si="66"/>
        <v>0.24</v>
      </c>
      <c r="S899" s="109">
        <f t="shared" si="67"/>
        <v>40676294.240000002</v>
      </c>
      <c r="T899" s="109">
        <f t="shared" si="68"/>
        <v>7507625.5999999996</v>
      </c>
      <c r="U899" s="109">
        <f t="shared" si="69"/>
        <v>48183919.840000004</v>
      </c>
    </row>
    <row r="900" spans="1:21" x14ac:dyDescent="0.6">
      <c r="A900" s="108">
        <f>COUNTA($B$4:B900)</f>
        <v>897</v>
      </c>
      <c r="B900" s="103" t="s">
        <v>967</v>
      </c>
      <c r="C900" s="99" t="s">
        <v>1852</v>
      </c>
      <c r="D900" s="110">
        <v>17034867.850000001</v>
      </c>
      <c r="E900" s="110">
        <v>2862168.7</v>
      </c>
      <c r="F900" s="110">
        <v>1540953.25</v>
      </c>
      <c r="G900" s="110">
        <v>218942.5</v>
      </c>
      <c r="H900" s="110">
        <v>2000393.25</v>
      </c>
      <c r="I900" s="110">
        <v>4830110.8899999997</v>
      </c>
      <c r="J900" s="110">
        <v>651940</v>
      </c>
      <c r="K900" s="110">
        <v>231488</v>
      </c>
      <c r="L900" s="110">
        <v>22608</v>
      </c>
      <c r="M900" s="110">
        <v>442843</v>
      </c>
      <c r="N900" s="110">
        <f t="shared" si="65"/>
        <v>465451</v>
      </c>
      <c r="O900" s="111">
        <v>24825216.590000004</v>
      </c>
      <c r="P900" s="112">
        <v>62948999.460000008</v>
      </c>
      <c r="Q900" s="109">
        <f t="shared" si="66"/>
        <v>0.39</v>
      </c>
      <c r="S900" s="109">
        <f t="shared" si="67"/>
        <v>23657325.550000001</v>
      </c>
      <c r="T900" s="109">
        <f t="shared" si="68"/>
        <v>6178989.8899999997</v>
      </c>
      <c r="U900" s="109">
        <f t="shared" si="69"/>
        <v>29836315.440000001</v>
      </c>
    </row>
    <row r="901" spans="1:21" x14ac:dyDescent="0.6">
      <c r="A901" s="108">
        <f>COUNTA($B$4:B901)</f>
        <v>898</v>
      </c>
      <c r="B901" s="103" t="s">
        <v>968</v>
      </c>
      <c r="C901" s="99" t="s">
        <v>1853</v>
      </c>
      <c r="D901" s="110">
        <v>142689347.22999999</v>
      </c>
      <c r="E901" s="110">
        <v>85082747.329999998</v>
      </c>
      <c r="F901" s="110">
        <v>17222724.43</v>
      </c>
      <c r="G901" s="110">
        <v>666842.28</v>
      </c>
      <c r="H901" s="110">
        <v>17441755.780000001</v>
      </c>
      <c r="I901" s="110">
        <v>226198045.47999999</v>
      </c>
      <c r="J901" s="110">
        <v>48823222.340000004</v>
      </c>
      <c r="K901" s="110">
        <v>13398546.83</v>
      </c>
      <c r="L901" s="110">
        <v>820860.2</v>
      </c>
      <c r="M901" s="110">
        <v>26883392.759999998</v>
      </c>
      <c r="N901" s="110">
        <f t="shared" ref="N901:N907" si="70">SUM(L901:M901)</f>
        <v>27704252.959999997</v>
      </c>
      <c r="O901" s="111">
        <v>171091617.13999999</v>
      </c>
      <c r="P901" s="112">
        <v>608896555.78999996</v>
      </c>
      <c r="Q901" s="109">
        <f t="shared" ref="Q901:Q907" si="71">TRUNC(O901/P901,2)</f>
        <v>0.28000000000000003</v>
      </c>
      <c r="S901" s="109">
        <f t="shared" ref="S901:S906" si="72">SUM(D901:H901)</f>
        <v>263103417.05000001</v>
      </c>
      <c r="T901" s="109">
        <f t="shared" ref="T901:T907" si="73">SUM(I901:M901)</f>
        <v>316124067.60999995</v>
      </c>
      <c r="U901" s="109">
        <f t="shared" ref="U901:U907" si="74">SUM(S901:T901)</f>
        <v>579227484.65999997</v>
      </c>
    </row>
    <row r="902" spans="1:21" x14ac:dyDescent="0.6">
      <c r="A902" s="108">
        <f>COUNTA($B$4:B902)</f>
        <v>899</v>
      </c>
      <c r="B902" s="103" t="s">
        <v>969</v>
      </c>
      <c r="C902" s="99" t="s">
        <v>1854</v>
      </c>
      <c r="D902" s="110">
        <v>17111977</v>
      </c>
      <c r="E902" s="110">
        <v>6287641</v>
      </c>
      <c r="F902" s="110">
        <v>1172720.5</v>
      </c>
      <c r="G902" s="110">
        <v>9820</v>
      </c>
      <c r="H902" s="110">
        <v>1418939</v>
      </c>
      <c r="I902" s="110">
        <v>7033283</v>
      </c>
      <c r="J902" s="110">
        <v>1802529.5</v>
      </c>
      <c r="K902" s="110">
        <v>446678.5</v>
      </c>
      <c r="L902" s="110">
        <v>3745</v>
      </c>
      <c r="M902" s="110">
        <v>268676</v>
      </c>
      <c r="N902" s="110">
        <f t="shared" si="70"/>
        <v>272421</v>
      </c>
      <c r="O902" s="111">
        <v>28165631.850000001</v>
      </c>
      <c r="P902" s="112">
        <v>85648220.329999998</v>
      </c>
      <c r="Q902" s="109">
        <f t="shared" si="71"/>
        <v>0.32</v>
      </c>
      <c r="S902" s="109">
        <f t="shared" si="72"/>
        <v>26001097.5</v>
      </c>
      <c r="T902" s="109">
        <f t="shared" si="73"/>
        <v>9554912</v>
      </c>
      <c r="U902" s="109">
        <f t="shared" si="74"/>
        <v>35556009.5</v>
      </c>
    </row>
    <row r="903" spans="1:21" x14ac:dyDescent="0.6">
      <c r="A903" s="108">
        <f>COUNTA($B$4:B903)</f>
        <v>900</v>
      </c>
      <c r="B903" s="103" t="s">
        <v>970</v>
      </c>
      <c r="C903" s="99" t="s">
        <v>1855</v>
      </c>
      <c r="D903" s="110">
        <v>19132279.850000001</v>
      </c>
      <c r="E903" s="110">
        <v>5005617.45</v>
      </c>
      <c r="F903" s="110">
        <v>713390.04</v>
      </c>
      <c r="G903" s="110">
        <v>30585.200000000001</v>
      </c>
      <c r="H903" s="110">
        <v>1044431</v>
      </c>
      <c r="I903" s="110">
        <v>6680738.25</v>
      </c>
      <c r="J903" s="110">
        <v>1498550.73</v>
      </c>
      <c r="K903" s="110">
        <v>126730.24000000001</v>
      </c>
      <c r="L903" s="110">
        <v>4804.5</v>
      </c>
      <c r="M903" s="110">
        <v>412172.5</v>
      </c>
      <c r="N903" s="110">
        <f t="shared" si="70"/>
        <v>416977</v>
      </c>
      <c r="O903" s="111">
        <v>28029897.720000003</v>
      </c>
      <c r="P903" s="112">
        <v>90298366.090000004</v>
      </c>
      <c r="Q903" s="109">
        <f t="shared" si="71"/>
        <v>0.31</v>
      </c>
      <c r="S903" s="109">
        <f t="shared" si="72"/>
        <v>25926303.539999999</v>
      </c>
      <c r="T903" s="109">
        <f t="shared" si="73"/>
        <v>8722996.2200000007</v>
      </c>
      <c r="U903" s="109">
        <f t="shared" si="74"/>
        <v>34649299.759999998</v>
      </c>
    </row>
    <row r="904" spans="1:21" x14ac:dyDescent="0.6">
      <c r="A904" s="108">
        <f>COUNTA($B$4:B904)</f>
        <v>901</v>
      </c>
      <c r="B904" s="103" t="s">
        <v>971</v>
      </c>
      <c r="C904" s="99" t="s">
        <v>1856</v>
      </c>
      <c r="D904" s="109">
        <v>20147095.68</v>
      </c>
      <c r="E904" s="109">
        <v>7726789.5999999996</v>
      </c>
      <c r="F904" s="109">
        <v>1208501.6000000001</v>
      </c>
      <c r="G904" s="109">
        <v>44051</v>
      </c>
      <c r="H904" s="109">
        <v>1232194.1299999999</v>
      </c>
      <c r="I904" s="109">
        <v>9517828.5099999998</v>
      </c>
      <c r="J904" s="109">
        <v>2273987.5</v>
      </c>
      <c r="K904" s="109">
        <v>324616.90000000002</v>
      </c>
      <c r="L904" s="109">
        <v>0</v>
      </c>
      <c r="M904" s="109">
        <v>79631</v>
      </c>
      <c r="N904" s="110">
        <f t="shared" si="70"/>
        <v>79631</v>
      </c>
      <c r="O904" s="111">
        <v>34364669.350000001</v>
      </c>
      <c r="P904" s="112">
        <v>91351343.790000007</v>
      </c>
      <c r="Q904" s="109">
        <f t="shared" si="71"/>
        <v>0.37</v>
      </c>
      <c r="S904" s="109">
        <f t="shared" si="72"/>
        <v>30358632.010000002</v>
      </c>
      <c r="T904" s="109">
        <f t="shared" si="73"/>
        <v>12196063.91</v>
      </c>
      <c r="U904" s="109">
        <f t="shared" si="74"/>
        <v>42554695.920000002</v>
      </c>
    </row>
    <row r="905" spans="1:21" x14ac:dyDescent="0.6">
      <c r="A905" s="108">
        <f>COUNTA($B$4:B905)</f>
        <v>902</v>
      </c>
      <c r="B905" s="103" t="s">
        <v>972</v>
      </c>
      <c r="C905" s="99" t="s">
        <v>1857</v>
      </c>
      <c r="D905" s="109">
        <v>58691634.619999997</v>
      </c>
      <c r="E905" s="109">
        <v>11334243.25</v>
      </c>
      <c r="F905" s="109">
        <v>2293460.65</v>
      </c>
      <c r="G905" s="109">
        <v>244590</v>
      </c>
      <c r="H905" s="109">
        <v>4048272.0300000003</v>
      </c>
      <c r="I905" s="109">
        <v>32637410</v>
      </c>
      <c r="J905" s="109">
        <v>10430506.390000001</v>
      </c>
      <c r="K905" s="109">
        <v>1114872.1000000001</v>
      </c>
      <c r="L905" s="109">
        <v>383595</v>
      </c>
      <c r="M905" s="109">
        <v>2124630.25</v>
      </c>
      <c r="N905" s="110">
        <f t="shared" si="70"/>
        <v>2508225.25</v>
      </c>
      <c r="O905" s="111">
        <v>67025442.929999992</v>
      </c>
      <c r="P905" s="112">
        <v>171116540.72</v>
      </c>
      <c r="Q905" s="109">
        <f t="shared" si="71"/>
        <v>0.39</v>
      </c>
      <c r="S905" s="109">
        <f t="shared" si="72"/>
        <v>76612200.550000012</v>
      </c>
      <c r="T905" s="109">
        <f t="shared" si="73"/>
        <v>46691013.740000002</v>
      </c>
      <c r="U905" s="109">
        <f t="shared" si="74"/>
        <v>123303214.29000002</v>
      </c>
    </row>
    <row r="906" spans="1:21" x14ac:dyDescent="0.6">
      <c r="A906" s="108">
        <f>COUNTA($B$4:B906)</f>
        <v>903</v>
      </c>
      <c r="B906" s="103" t="s">
        <v>973</v>
      </c>
      <c r="C906" s="99" t="s">
        <v>1858</v>
      </c>
      <c r="D906" s="109">
        <v>20712952.710000001</v>
      </c>
      <c r="E906" s="109">
        <v>4501671.37</v>
      </c>
      <c r="F906" s="109">
        <v>463964</v>
      </c>
      <c r="G906" s="109">
        <v>40386</v>
      </c>
      <c r="H906" s="109">
        <v>955657.77</v>
      </c>
      <c r="I906" s="109">
        <v>7923840.1799999997</v>
      </c>
      <c r="J906" s="109">
        <v>1435941.81</v>
      </c>
      <c r="K906" s="109">
        <v>155070.34</v>
      </c>
      <c r="L906" s="109">
        <v>16049</v>
      </c>
      <c r="M906" s="109">
        <v>381207.45</v>
      </c>
      <c r="N906" s="110">
        <f t="shared" si="70"/>
        <v>397256.45</v>
      </c>
      <c r="O906" s="111">
        <v>25355949.109999999</v>
      </c>
      <c r="P906" s="112">
        <v>78736269.830000013</v>
      </c>
      <c r="Q906" s="109">
        <f t="shared" si="71"/>
        <v>0.32</v>
      </c>
      <c r="S906" s="109">
        <f t="shared" si="72"/>
        <v>26674631.850000001</v>
      </c>
      <c r="T906" s="109">
        <f t="shared" si="73"/>
        <v>9912108.7799999993</v>
      </c>
      <c r="U906" s="109">
        <f t="shared" si="74"/>
        <v>36586740.630000003</v>
      </c>
    </row>
    <row r="907" spans="1:21" x14ac:dyDescent="0.6">
      <c r="A907" s="108">
        <f>COUNTA($B$4:B907)</f>
        <v>904</v>
      </c>
      <c r="B907" s="103" t="s">
        <v>974</v>
      </c>
      <c r="C907" s="99" t="s">
        <v>1859</v>
      </c>
      <c r="D907" s="109">
        <v>16921355</v>
      </c>
      <c r="E907" s="109">
        <v>2973863</v>
      </c>
      <c r="F907" s="109">
        <v>665501.5</v>
      </c>
      <c r="G907" s="109">
        <v>98781</v>
      </c>
      <c r="H907" s="109">
        <v>887824.5</v>
      </c>
      <c r="I907" s="109">
        <v>7317700.6399999997</v>
      </c>
      <c r="J907" s="109">
        <v>634466.12</v>
      </c>
      <c r="K907" s="109">
        <v>149394</v>
      </c>
      <c r="L907" s="109">
        <v>10311</v>
      </c>
      <c r="M907" s="109">
        <v>159590</v>
      </c>
      <c r="N907" s="110">
        <f t="shared" si="70"/>
        <v>169901</v>
      </c>
      <c r="O907" s="111">
        <v>28266492.370000001</v>
      </c>
      <c r="P907" s="112">
        <v>49491750.380000003</v>
      </c>
      <c r="Q907" s="109">
        <f t="shared" si="71"/>
        <v>0.56999999999999995</v>
      </c>
      <c r="S907" s="109">
        <f>SUM(D907:H907)</f>
        <v>21547325</v>
      </c>
      <c r="T907" s="109">
        <f t="shared" si="73"/>
        <v>8271461.7599999998</v>
      </c>
      <c r="U907" s="109">
        <f t="shared" si="74"/>
        <v>29818786.759999998</v>
      </c>
    </row>
    <row r="908" spans="1:21" x14ac:dyDescent="0.6">
      <c r="D908" s="102">
        <f>SUM(D4:D907)</f>
        <v>61595046486.760056</v>
      </c>
      <c r="E908" s="102">
        <f t="shared" ref="E908:P908" si="75">SUM(E4:E907)</f>
        <v>22351824841.520012</v>
      </c>
      <c r="F908" s="102">
        <f t="shared" si="75"/>
        <v>8173405585.5200005</v>
      </c>
      <c r="G908" s="102">
        <f t="shared" si="75"/>
        <v>634523584.24999952</v>
      </c>
      <c r="H908" s="102">
        <f t="shared" si="75"/>
        <v>9366960416.289999</v>
      </c>
      <c r="I908" s="102">
        <f t="shared" si="75"/>
        <v>78967255429.302963</v>
      </c>
      <c r="J908" s="102">
        <f t="shared" si="75"/>
        <v>12687608547.573011</v>
      </c>
      <c r="K908" s="102">
        <f t="shared" si="75"/>
        <v>8530020195.6100006</v>
      </c>
      <c r="L908" s="102">
        <f t="shared" si="75"/>
        <v>875616563.46000016</v>
      </c>
      <c r="M908" s="102">
        <f>SUM(M4:M907)</f>
        <v>11179245296.339996</v>
      </c>
      <c r="N908" s="102">
        <f>SUM(N4:N907)</f>
        <v>12054861859.799986</v>
      </c>
      <c r="O908" s="102">
        <f t="shared" si="75"/>
        <v>83767003845.705032</v>
      </c>
      <c r="P908" s="102">
        <f t="shared" si="75"/>
        <v>223943418865.6752</v>
      </c>
    </row>
  </sheetData>
  <autoFilter ref="A3:S3" xr:uid="{00000000-0001-0000-0400-000000000000}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C1"/>
  <sheetViews>
    <sheetView zoomScale="140" zoomScaleNormal="140" workbookViewId="0">
      <selection activeCell="K10" sqref="K10"/>
    </sheetView>
  </sheetViews>
  <sheetFormatPr defaultRowHeight="13.8" x14ac:dyDescent="0.25"/>
  <sheetData>
    <row r="1" spans="3:3" x14ac:dyDescent="0.25">
      <c r="C1" t="s">
        <v>2999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"/>
  <sheetViews>
    <sheetView workbookViewId="0">
      <selection activeCell="K9" sqref="K9"/>
    </sheetView>
  </sheetViews>
  <sheetFormatPr defaultColWidth="8.796875" defaultRowHeight="24.6" x14ac:dyDescent="0.7"/>
  <cols>
    <col min="1" max="1" width="14.09765625" style="5" bestFit="1" customWidth="1"/>
    <col min="2" max="5" width="14.59765625" style="5" bestFit="1" customWidth="1"/>
    <col min="6" max="16384" width="8.796875" style="5"/>
  </cols>
  <sheetData>
    <row r="1" spans="1:5" x14ac:dyDescent="0.7">
      <c r="A1" s="89" t="s">
        <v>1895</v>
      </c>
      <c r="B1" s="180">
        <v>779674768.19000006</v>
      </c>
      <c r="C1" s="180">
        <v>787286440.65999997</v>
      </c>
      <c r="D1" s="180">
        <v>813790776.16999996</v>
      </c>
      <c r="E1" s="180">
        <v>867076577.95000005</v>
      </c>
    </row>
    <row r="2" spans="1:5" x14ac:dyDescent="0.7">
      <c r="C2" s="181">
        <f>C1-B1</f>
        <v>7611672.4699999094</v>
      </c>
      <c r="D2" s="181">
        <f>D1-C1</f>
        <v>26504335.50999999</v>
      </c>
      <c r="E2" s="181">
        <f>E1-D1</f>
        <v>53285801.780000091</v>
      </c>
    </row>
    <row r="3" spans="1:5" x14ac:dyDescent="0.7">
      <c r="C3" s="5">
        <f>C2/B1</f>
        <v>9.7626251105576503E-3</v>
      </c>
      <c r="D3" s="5">
        <f>D2/C1</f>
        <v>3.3665428668860103E-2</v>
      </c>
      <c r="E3" s="5">
        <f>E2/D1</f>
        <v>6.5478503001450514E-2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C49A0-EC9A-400A-93B5-8F10FAB30BF7}">
  <sheetPr>
    <tabColor theme="4" tint="0.59999389629810485"/>
  </sheetPr>
  <dimension ref="A2:C112"/>
  <sheetViews>
    <sheetView topLeftCell="A106" workbookViewId="0">
      <selection activeCell="P25" sqref="P25"/>
    </sheetView>
  </sheetViews>
  <sheetFormatPr defaultRowHeight="13.8" x14ac:dyDescent="0.25"/>
  <cols>
    <col min="1" max="1" width="5.296875" customWidth="1"/>
  </cols>
  <sheetData>
    <row r="2" spans="1:1" x14ac:dyDescent="0.25">
      <c r="A2" s="203">
        <v>1</v>
      </c>
    </row>
    <row r="28" spans="1:1" x14ac:dyDescent="0.25">
      <c r="A28" s="203">
        <v>2</v>
      </c>
    </row>
    <row r="48" spans="1:1" x14ac:dyDescent="0.25">
      <c r="A48" s="203">
        <v>3</v>
      </c>
    </row>
    <row r="77" spans="1:1" x14ac:dyDescent="0.25">
      <c r="A77" s="203">
        <v>4</v>
      </c>
    </row>
    <row r="102" spans="1:3" ht="17.399999999999999" x14ac:dyDescent="0.3">
      <c r="A102" s="203">
        <v>5</v>
      </c>
      <c r="C102" s="204" t="s">
        <v>3010</v>
      </c>
    </row>
    <row r="103" spans="1:3" x14ac:dyDescent="0.25">
      <c r="C103" t="s">
        <v>1888</v>
      </c>
    </row>
    <row r="104" spans="1:3" s="207" customFormat="1" ht="17.399999999999999" x14ac:dyDescent="0.3">
      <c r="C104" s="207" t="s">
        <v>3011</v>
      </c>
    </row>
    <row r="106" spans="1:3" ht="17.399999999999999" x14ac:dyDescent="0.3">
      <c r="C106" s="207" t="s">
        <v>3012</v>
      </c>
    </row>
    <row r="110" spans="1:3" ht="17.399999999999999" x14ac:dyDescent="0.3">
      <c r="A110" s="203">
        <v>6</v>
      </c>
      <c r="C110" s="207" t="s">
        <v>3013</v>
      </c>
    </row>
    <row r="112" spans="1:3" ht="17.399999999999999" x14ac:dyDescent="0.3">
      <c r="C112" s="207" t="s">
        <v>3014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043D-670C-410A-86ED-493F8B9E60E4}">
  <dimension ref="A1:L28"/>
  <sheetViews>
    <sheetView showGridLines="0" topLeftCell="A6" zoomScale="120" zoomScaleNormal="120" workbookViewId="0">
      <selection activeCell="E12" sqref="E12"/>
    </sheetView>
  </sheetViews>
  <sheetFormatPr defaultColWidth="8.796875" defaultRowHeight="21" x14ac:dyDescent="0.6"/>
  <cols>
    <col min="1" max="1" width="2" style="99" customWidth="1"/>
    <col min="2" max="2" width="5.796875" style="99" customWidth="1"/>
    <col min="3" max="3" width="18.09765625" style="99" customWidth="1"/>
    <col min="4" max="4" width="17.296875" style="99" customWidth="1"/>
    <col min="5" max="8" width="23.59765625" style="99" customWidth="1"/>
    <col min="9" max="9" width="2.09765625" style="99" customWidth="1"/>
    <col min="10" max="10" width="2" style="99" customWidth="1"/>
    <col min="11" max="11" width="6" style="223" bestFit="1" customWidth="1"/>
    <col min="12" max="16384" width="8.796875" style="99"/>
  </cols>
  <sheetData>
    <row r="1" spans="1:12" ht="11.1" customHeight="1" x14ac:dyDescent="0.6">
      <c r="A1" s="239"/>
      <c r="B1" s="239"/>
      <c r="C1" s="239"/>
      <c r="D1" s="239"/>
      <c r="E1" s="239"/>
      <c r="F1" s="239"/>
      <c r="G1" s="239"/>
      <c r="H1" s="239"/>
      <c r="I1" s="239"/>
      <c r="J1" s="239"/>
    </row>
    <row r="2" spans="1:12" ht="11.1" customHeight="1" x14ac:dyDescent="0.6">
      <c r="A2" s="239"/>
      <c r="B2" s="239"/>
      <c r="C2" s="239"/>
      <c r="D2" s="239"/>
      <c r="E2" s="239"/>
      <c r="F2" s="239"/>
      <c r="G2" s="239"/>
      <c r="H2" s="239"/>
      <c r="I2" s="239"/>
      <c r="J2" s="239"/>
    </row>
    <row r="3" spans="1:12" ht="30" x14ac:dyDescent="0.85">
      <c r="A3" s="239"/>
      <c r="B3" s="246"/>
      <c r="C3" s="262" t="s">
        <v>9883</v>
      </c>
      <c r="D3" s="247"/>
      <c r="E3" s="247"/>
      <c r="F3" s="247"/>
      <c r="G3" s="247"/>
      <c r="H3" s="247"/>
      <c r="I3" s="246"/>
      <c r="J3" s="239"/>
    </row>
    <row r="4" spans="1:12" ht="30" x14ac:dyDescent="0.85">
      <c r="A4" s="239"/>
      <c r="B4" s="246"/>
      <c r="C4" s="262" t="s">
        <v>9882</v>
      </c>
      <c r="D4" s="247"/>
      <c r="E4" s="247"/>
      <c r="F4" s="247"/>
      <c r="G4" s="247"/>
      <c r="H4" s="247"/>
      <c r="I4" s="246"/>
      <c r="J4" s="239"/>
    </row>
    <row r="5" spans="1:12" ht="24.6" x14ac:dyDescent="0.7">
      <c r="A5" s="239"/>
      <c r="D5" s="261" t="s">
        <v>9826</v>
      </c>
      <c r="E5" s="149" t="s">
        <v>9939</v>
      </c>
      <c r="F5" s="149"/>
      <c r="J5" s="239"/>
    </row>
    <row r="6" spans="1:12" ht="27" x14ac:dyDescent="0.75">
      <c r="A6" s="239"/>
      <c r="C6" s="339" t="s">
        <v>3016</v>
      </c>
      <c r="D6" s="243" t="s">
        <v>640</v>
      </c>
      <c r="E6" s="26" t="str">
        <f>INDEX(รพ_903แห่ง_7042566_กบรส!$G:$G,MATCH(FMCosting!$D$6,รพ_903แห่ง_7042566_กบรส!$E:$E,0))</f>
        <v>โรงพยาบาลทุ่งฝน</v>
      </c>
      <c r="F6" s="26"/>
      <c r="I6" s="230"/>
      <c r="J6" s="240"/>
    </row>
    <row r="7" spans="1:12" ht="24.6" x14ac:dyDescent="0.7">
      <c r="A7" s="239"/>
      <c r="E7" s="149" t="str">
        <f>INDEX(รพ_903แห่ง_7042566_กบรส!$S:$S,MATCH(FMCosting!$D$6,รพ_903แห่ง_7042566_กบรส!$E:$E,0))</f>
        <v>8 / อุดรธานี  / รพช. / F2</v>
      </c>
      <c r="F7" s="149"/>
      <c r="J7" s="239"/>
    </row>
    <row r="8" spans="1:12" s="5" customFormat="1" ht="24.6" x14ac:dyDescent="0.7">
      <c r="A8" s="332"/>
      <c r="C8" s="333"/>
      <c r="D8" s="334" t="s">
        <v>9888</v>
      </c>
      <c r="E8" s="334" t="s">
        <v>9888</v>
      </c>
      <c r="F8" s="337" t="s">
        <v>9957</v>
      </c>
      <c r="G8" s="335" t="s">
        <v>9953</v>
      </c>
      <c r="H8" s="297" t="s">
        <v>9953</v>
      </c>
      <c r="J8" s="332"/>
      <c r="K8" s="336"/>
    </row>
    <row r="9" spans="1:12" s="5" customFormat="1" ht="27" x14ac:dyDescent="0.75">
      <c r="A9" s="332"/>
      <c r="C9" s="333"/>
      <c r="D9" s="334" t="s">
        <v>9950</v>
      </c>
      <c r="E9" s="334" t="s">
        <v>9951</v>
      </c>
      <c r="F9" s="297" t="s">
        <v>9952</v>
      </c>
      <c r="G9" s="335" t="s">
        <v>9954</v>
      </c>
      <c r="H9" s="297" t="s">
        <v>9952</v>
      </c>
      <c r="J9" s="332"/>
      <c r="K9" s="336"/>
      <c r="L9" s="26"/>
    </row>
    <row r="10" spans="1:12" s="268" customFormat="1" ht="27" x14ac:dyDescent="0.75">
      <c r="A10" s="267"/>
      <c r="D10" s="269" t="s">
        <v>1899</v>
      </c>
      <c r="E10" s="270" t="s">
        <v>1900</v>
      </c>
      <c r="F10" s="270" t="s">
        <v>9836</v>
      </c>
      <c r="G10" s="270" t="s">
        <v>9822</v>
      </c>
      <c r="H10" s="270" t="s">
        <v>9886</v>
      </c>
      <c r="J10" s="267"/>
      <c r="L10" s="250"/>
    </row>
    <row r="11" spans="1:12" ht="27" x14ac:dyDescent="0.75">
      <c r="A11" s="239"/>
      <c r="C11" s="238" t="s">
        <v>9814</v>
      </c>
      <c r="D11" s="191" t="s">
        <v>9819</v>
      </c>
      <c r="E11" s="191" t="s">
        <v>9827</v>
      </c>
      <c r="F11" s="331" t="s">
        <v>9884</v>
      </c>
      <c r="G11" s="231" t="s">
        <v>9830</v>
      </c>
      <c r="H11" s="263" t="s">
        <v>9887</v>
      </c>
      <c r="I11" s="103"/>
      <c r="J11" s="241"/>
      <c r="K11" s="223" t="s">
        <v>9811</v>
      </c>
      <c r="L11" s="26"/>
    </row>
    <row r="12" spans="1:12" ht="24.6" x14ac:dyDescent="0.7">
      <c r="A12" s="239"/>
      <c r="B12" s="245" t="s">
        <v>9810</v>
      </c>
      <c r="C12" s="228" t="s">
        <v>2951</v>
      </c>
      <c r="D12" s="109">
        <f>INDEX(CalBudget2567!$N:$N,MATCH(FMCosting!$D$6,CalBudget2567!$D:$D,0))</f>
        <v>505.747391027579</v>
      </c>
      <c r="E12" s="227">
        <f>INDEX(CalBudget2567!$M:$M,MATCH(FMCosting!$D$6,CalBudget2567!$D:$D,0))</f>
        <v>58522.799999999996</v>
      </c>
      <c r="F12" s="341">
        <f>E12</f>
        <v>58522.799999999996</v>
      </c>
      <c r="G12" s="256">
        <f>D12*E12</f>
        <v>29597753.415628798</v>
      </c>
      <c r="H12" s="266">
        <f>D12*F12</f>
        <v>29597753.415628798</v>
      </c>
      <c r="I12" s="109"/>
      <c r="J12" s="226"/>
      <c r="K12" s="224">
        <f>INDEX(CalBudget2567!$O:$O,MATCH(FMCosting!$D$6,CalBudget2567!$D:$D,0))-G12</f>
        <v>0</v>
      </c>
    </row>
    <row r="13" spans="1:12" ht="24.6" x14ac:dyDescent="0.7">
      <c r="A13" s="239"/>
      <c r="B13" s="220"/>
      <c r="C13" s="228" t="s">
        <v>9815</v>
      </c>
      <c r="D13" s="109">
        <f>INDEX(CalBudget2567!$U:$U,MATCH(FMCosting!$D$6,CalBudget2567!$D:$D,0))</f>
        <v>355.87957012709302</v>
      </c>
      <c r="E13" s="227">
        <f>INDEX(CalBudget2567!$T:$T,MATCH(FMCosting!$D$6,CalBudget2567!$D:$D,0))</f>
        <v>11896.8</v>
      </c>
      <c r="F13" s="264">
        <f>E13</f>
        <v>11896.8</v>
      </c>
      <c r="G13" s="256">
        <f t="shared" ref="G13:G16" si="0">D13*E13</f>
        <v>4233828.0698880004</v>
      </c>
      <c r="H13" s="266">
        <f t="shared" ref="H13:H16" si="1">D13*F13</f>
        <v>4233828.0698880004</v>
      </c>
      <c r="I13" s="109"/>
      <c r="J13" s="226"/>
      <c r="K13" s="225">
        <f>INDEX(CalBudget2567!$V:$V,MATCH(FMCosting!$D$6,CalBudget2567!$D:$D,0))-G13</f>
        <v>0</v>
      </c>
    </row>
    <row r="14" spans="1:12" ht="24.6" x14ac:dyDescent="0.7">
      <c r="A14" s="239"/>
      <c r="B14" s="220"/>
      <c r="C14" s="228" t="s">
        <v>9816</v>
      </c>
      <c r="D14" s="109">
        <f>INDEX(CalBudget2567!$AB:$AB,MATCH(FMCosting!$D$6,CalBudget2567!$D:$D,0))</f>
        <v>72.33210498133333</v>
      </c>
      <c r="E14" s="227">
        <f>INDEX(CalBudget2567!$AA:$AA,MATCH(FMCosting!$D$6,CalBudget2567!$D:$D,0))</f>
        <v>16200</v>
      </c>
      <c r="F14" s="264">
        <f t="shared" ref="F14:F16" si="2">E14</f>
        <v>16200</v>
      </c>
      <c r="G14" s="256">
        <f t="shared" si="0"/>
        <v>1171780.1006976</v>
      </c>
      <c r="H14" s="266">
        <f t="shared" si="1"/>
        <v>1171780.1006976</v>
      </c>
      <c r="I14" s="109"/>
      <c r="J14" s="226"/>
      <c r="K14" s="225">
        <f>INDEX(CalBudget2567!$AC:$AC,MATCH(FMCosting!$D$6,CalBudget2567!$D:$D,0))-G14</f>
        <v>0</v>
      </c>
    </row>
    <row r="15" spans="1:12" ht="24.6" x14ac:dyDescent="0.7">
      <c r="A15" s="239"/>
      <c r="B15" s="220"/>
      <c r="C15" s="228" t="s">
        <v>2002</v>
      </c>
      <c r="D15" s="109">
        <f>INDEX(CalBudget2567!$AI:$AI,MATCH(FMCosting!$D$6,CalBudget2567!$D:$D,0))</f>
        <v>243.749472</v>
      </c>
      <c r="E15" s="227">
        <f>INDEX(CalBudget2567!$AH:$AH,MATCH(FMCosting!$D$6,CalBudget2567!$D:$D,0))</f>
        <v>60</v>
      </c>
      <c r="F15" s="264">
        <f t="shared" si="2"/>
        <v>60</v>
      </c>
      <c r="G15" s="256">
        <f t="shared" si="0"/>
        <v>14624.96832</v>
      </c>
      <c r="H15" s="266">
        <f t="shared" si="1"/>
        <v>14624.96832</v>
      </c>
      <c r="I15" s="109"/>
      <c r="J15" s="226"/>
      <c r="K15" s="225">
        <f>INDEX(CalBudget2567!$AJ:$AJ,MATCH(FMCosting!$D$6,CalBudget2567!$D:$D,0))-G15</f>
        <v>0</v>
      </c>
    </row>
    <row r="16" spans="1:12" ht="24.6" x14ac:dyDescent="0.7">
      <c r="A16" s="239"/>
      <c r="B16" s="220"/>
      <c r="C16" s="228" t="s">
        <v>9817</v>
      </c>
      <c r="D16" s="109">
        <f>INDEX(CalBudget2567!$AP:$AP,MATCH(FMCosting!$D$6,CalBudget2567!$D:$D,0))</f>
        <v>259796.85623199999</v>
      </c>
      <c r="E16" s="227">
        <f>INDEX(CalBudget2567!$AO:$AO,MATCH(FMCosting!$D$6,CalBudget2567!$D:$D,0))</f>
        <v>4.8</v>
      </c>
      <c r="F16" s="264">
        <f t="shared" si="2"/>
        <v>4.8</v>
      </c>
      <c r="G16" s="256">
        <f t="shared" si="0"/>
        <v>1247024.9099136</v>
      </c>
      <c r="H16" s="266">
        <f t="shared" si="1"/>
        <v>1247024.9099136</v>
      </c>
      <c r="I16" s="109"/>
      <c r="J16" s="226"/>
      <c r="K16" s="225">
        <f>INDEX(CalBudget2567!$AQ:$AQ,MATCH(FMCosting!$D$6,CalBudget2567!$D:$D,0))-G16</f>
        <v>0</v>
      </c>
    </row>
    <row r="17" spans="1:11" ht="25.2" thickBot="1" x14ac:dyDescent="0.75">
      <c r="A17" s="239"/>
      <c r="B17" s="232" t="s">
        <v>3037</v>
      </c>
      <c r="C17" s="233" t="s">
        <v>9818</v>
      </c>
      <c r="D17" s="234"/>
      <c r="E17" s="295">
        <f>SUM(E12:E16)</f>
        <v>86684.4</v>
      </c>
      <c r="F17" s="295">
        <f>SUM(F12:F16)</f>
        <v>86684.4</v>
      </c>
      <c r="G17" s="257">
        <f>SUM(G12:G16)</f>
        <v>36265011.464447998</v>
      </c>
      <c r="H17" s="257">
        <f>SUM(H12:H16)</f>
        <v>36265011.464447998</v>
      </c>
      <c r="J17" s="239"/>
      <c r="K17" s="225">
        <f>INDEX(CalBudget2567!$AR:$AR,MATCH(FMCosting!$D$6,CalBudget2567!$D:$D,0))-G17</f>
        <v>0</v>
      </c>
    </row>
    <row r="18" spans="1:11" ht="49.2" x14ac:dyDescent="0.6">
      <c r="A18" s="239"/>
      <c r="B18" s="244"/>
      <c r="C18" s="238" t="s">
        <v>9814</v>
      </c>
      <c r="D18" s="191" t="s">
        <v>9819</v>
      </c>
      <c r="E18" s="191" t="s">
        <v>9828</v>
      </c>
      <c r="F18" s="331" t="s">
        <v>9885</v>
      </c>
      <c r="G18" s="231" t="s">
        <v>9830</v>
      </c>
      <c r="H18" s="265"/>
      <c r="J18" s="239"/>
      <c r="K18" s="225"/>
    </row>
    <row r="19" spans="1:11" ht="24.6" x14ac:dyDescent="0.7">
      <c r="A19" s="239"/>
      <c r="B19" s="245" t="s">
        <v>9812</v>
      </c>
      <c r="C19" s="228" t="s">
        <v>2951</v>
      </c>
      <c r="D19" s="109">
        <f>INDEX(CalBudget2567!$AX:$AX,MATCH(FMCosting!$D$6,CalBudget2567!$D:$D,0))</f>
        <v>8042.9016933617768</v>
      </c>
      <c r="E19" s="227">
        <f>INDEX(CalBudget2567!$AW:$AW,MATCH(FMCosting!$D$6,CalBudget2567!$D:$D,0))</f>
        <v>1327.5839999999998</v>
      </c>
      <c r="F19" s="264">
        <f>E19</f>
        <v>1327.5839999999998</v>
      </c>
      <c r="G19" s="256">
        <f>D19*E19</f>
        <v>10677627.601679999</v>
      </c>
      <c r="H19" s="266">
        <f>D19*F19</f>
        <v>10677627.601679999</v>
      </c>
      <c r="I19" s="109"/>
      <c r="J19" s="226"/>
      <c r="K19" s="224">
        <f>INDEX(CalBudget2567!$AY:$AY,MATCH(FMCosting!$D$6,CalBudget2567!$D:$D,0))-G19</f>
        <v>0</v>
      </c>
    </row>
    <row r="20" spans="1:11" ht="24.6" x14ac:dyDescent="0.7">
      <c r="A20" s="239"/>
      <c r="B20" s="220"/>
      <c r="C20" s="228" t="s">
        <v>9815</v>
      </c>
      <c r="D20" s="109">
        <f>INDEX(CalBudget2567!$BE:$BE,MATCH(FMCosting!$D$6,CalBudget2567!$D:$D,0))</f>
        <v>7608.0006921021804</v>
      </c>
      <c r="E20" s="227">
        <f>INDEX(CalBudget2567!$BD:$BD,MATCH(FMCosting!$D$6,CalBudget2567!$D:$D,0))</f>
        <v>102.40799999999999</v>
      </c>
      <c r="F20" s="264">
        <f t="shared" ref="F20:F22" si="3">E20</f>
        <v>102.40799999999999</v>
      </c>
      <c r="G20" s="256">
        <f t="shared" ref="G20:G22" si="4">D20*E20</f>
        <v>779120.1348768</v>
      </c>
      <c r="H20" s="266">
        <f t="shared" ref="H20:H22" si="5">D20*F20</f>
        <v>779120.1348768</v>
      </c>
      <c r="I20" s="109"/>
      <c r="J20" s="226"/>
      <c r="K20" s="224">
        <f>INDEX(CalBudget2567!$BF:$BF,MATCH(FMCosting!$D$6,CalBudget2567!$D:$D,0))-G20</f>
        <v>0</v>
      </c>
    </row>
    <row r="21" spans="1:11" ht="24.6" x14ac:dyDescent="0.7">
      <c r="A21" s="239"/>
      <c r="B21" s="220"/>
      <c r="C21" s="228" t="s">
        <v>9816</v>
      </c>
      <c r="D21" s="109">
        <f>INDEX(CalBudget2567!$BL:$BL,MATCH(FMCosting!$D$6,CalBudget2567!$D:$D,0))</f>
        <v>6151.2199729444083</v>
      </c>
      <c r="E21" s="227">
        <f>INDEX(CalBudget2567!$BK:$BK,MATCH(FMCosting!$D$6,CalBudget2567!$D:$D,0))</f>
        <v>56.771999999999998</v>
      </c>
      <c r="F21" s="264">
        <f t="shared" si="3"/>
        <v>56.771999999999998</v>
      </c>
      <c r="G21" s="256">
        <f t="shared" si="4"/>
        <v>349217.06030399993</v>
      </c>
      <c r="H21" s="266">
        <f>D21*F21</f>
        <v>349217.06030399993</v>
      </c>
      <c r="I21" s="109"/>
      <c r="J21" s="226"/>
      <c r="K21" s="224">
        <f>INDEX(CalBudget2567!$BM:$BM,MATCH(FMCosting!$D$6,CalBudget2567!$D:$D,0))-G21</f>
        <v>0</v>
      </c>
    </row>
    <row r="22" spans="1:11" ht="24.6" x14ac:dyDescent="0.7">
      <c r="A22" s="239"/>
      <c r="B22" s="220"/>
      <c r="C22" s="228" t="s">
        <v>9817</v>
      </c>
      <c r="D22" s="109">
        <f>INDEX(CalBudget2567!$BS:$BS,MATCH(FMCosting!$D$6,CalBudget2567!$D:$D,0))</f>
        <v>7638.9697809523523</v>
      </c>
      <c r="E22" s="227">
        <f>INDEX(CalBudget2567!$BR:$BR,MATCH(FMCosting!$D$6,CalBudget2567!$D:$D,0))</f>
        <v>60.480000000000224</v>
      </c>
      <c r="F22" s="264">
        <f t="shared" si="3"/>
        <v>60.480000000000224</v>
      </c>
      <c r="G22" s="256">
        <f t="shared" si="4"/>
        <v>462004.892352</v>
      </c>
      <c r="H22" s="266">
        <f t="shared" si="5"/>
        <v>462004.892352</v>
      </c>
      <c r="I22" s="109"/>
      <c r="J22" s="226"/>
      <c r="K22" s="224">
        <f>INDEX(CalBudget2567!$BT:$BT,MATCH(FMCosting!$D$6,CalBudget2567!$D:$D,0))-G22</f>
        <v>0</v>
      </c>
    </row>
    <row r="23" spans="1:11" ht="25.2" thickBot="1" x14ac:dyDescent="0.75">
      <c r="A23" s="239"/>
      <c r="B23" s="235" t="s">
        <v>9823</v>
      </c>
      <c r="C23" s="236" t="s">
        <v>9813</v>
      </c>
      <c r="D23" s="237"/>
      <c r="E23" s="296">
        <f>SUM(E19:E22)</f>
        <v>1547.2439999999999</v>
      </c>
      <c r="F23" s="296">
        <f>SUM(F19:F22)</f>
        <v>1547.2439999999999</v>
      </c>
      <c r="G23" s="258">
        <f>SUM(G19:G22)</f>
        <v>12267969.689212799</v>
      </c>
      <c r="H23" s="258">
        <f>SUM(H19:H22)</f>
        <v>12267969.689212799</v>
      </c>
      <c r="J23" s="239"/>
      <c r="K23" s="224">
        <f>INDEX(CalBudget2567!$BU:$BU,MATCH(FMCosting!$D$6,CalBudget2567!$D:$D,0))-G23</f>
        <v>0</v>
      </c>
    </row>
    <row r="24" spans="1:11" ht="25.2" thickBot="1" x14ac:dyDescent="0.75">
      <c r="A24" s="239"/>
      <c r="B24" s="229" t="s">
        <v>9824</v>
      </c>
      <c r="C24" s="149" t="s">
        <v>9938</v>
      </c>
      <c r="D24" s="149"/>
      <c r="E24" s="149"/>
      <c r="F24" s="149"/>
      <c r="G24" s="271">
        <f>SUM(G17,G23)</f>
        <v>48532981.153660797</v>
      </c>
      <c r="H24" s="259">
        <f>SUM(H17,H23)</f>
        <v>48532981.153660797</v>
      </c>
      <c r="J24" s="239"/>
      <c r="K24" s="224">
        <f>INDEX(CalBudget2567!$BV:$BV,MATCH(FMCosting!$D$6,CalBudget2567!$D:$D,0))-G24</f>
        <v>0</v>
      </c>
    </row>
    <row r="25" spans="1:11" s="5" customFormat="1" ht="25.2" thickTop="1" x14ac:dyDescent="0.7">
      <c r="A25" s="332"/>
      <c r="B25" s="338"/>
      <c r="C25" s="149" t="s">
        <v>9820</v>
      </c>
      <c r="G25" s="138">
        <f>INDEX(CalBudget2567!$BW:$BW,MATCH(FMCosting!$D$6,CalBudget2567!$D:$D,0))</f>
        <v>0.51</v>
      </c>
      <c r="H25" s="138">
        <f>G25</f>
        <v>0.51</v>
      </c>
      <c r="J25" s="332"/>
      <c r="K25" s="336"/>
    </row>
    <row r="26" spans="1:11" ht="24.6" x14ac:dyDescent="0.7">
      <c r="A26" s="239"/>
      <c r="C26" s="149" t="s">
        <v>9821</v>
      </c>
      <c r="D26" s="149"/>
      <c r="E26" s="149"/>
      <c r="F26" s="149"/>
      <c r="G26" s="260">
        <f>G24*G25</f>
        <v>24751820.388367008</v>
      </c>
      <c r="H26" s="260">
        <f>H24*H25</f>
        <v>24751820.388367008</v>
      </c>
      <c r="J26" s="239"/>
    </row>
    <row r="27" spans="1:11" x14ac:dyDescent="0.6">
      <c r="A27" s="239"/>
      <c r="J27" s="239"/>
    </row>
    <row r="28" spans="1:11" ht="11.1" customHeight="1" x14ac:dyDescent="0.6">
      <c r="A28" s="239"/>
      <c r="B28" s="239"/>
      <c r="C28" s="239"/>
      <c r="D28" s="239"/>
      <c r="E28" s="239"/>
      <c r="F28" s="239"/>
      <c r="G28" s="239"/>
      <c r="H28" s="239"/>
      <c r="I28" s="239"/>
      <c r="J28" s="239"/>
    </row>
  </sheetData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DB8B9-D7DB-4CCC-86EF-1A2C43C4712E}">
  <dimension ref="B1:J35"/>
  <sheetViews>
    <sheetView topLeftCell="A10" zoomScaleNormal="100" workbookViewId="0">
      <selection activeCell="G10" sqref="G10"/>
    </sheetView>
  </sheetViews>
  <sheetFormatPr defaultColWidth="8.796875" defaultRowHeight="16.8" x14ac:dyDescent="0.5"/>
  <cols>
    <col min="1" max="1" width="3.19921875" style="128" customWidth="1"/>
    <col min="2" max="2" width="5.19921875" style="128" customWidth="1"/>
    <col min="3" max="3" width="27" style="128" customWidth="1"/>
    <col min="4" max="4" width="29.796875" style="128" customWidth="1"/>
    <col min="5" max="5" width="2.09765625" style="128" customWidth="1"/>
    <col min="6" max="6" width="19.09765625" style="128" customWidth="1"/>
    <col min="7" max="7" width="7.796875" style="128" customWidth="1"/>
    <col min="8" max="8" width="24.59765625" style="128" customWidth="1"/>
    <col min="9" max="9" width="15" style="298" customWidth="1"/>
    <col min="10" max="10" width="20.296875" style="128" customWidth="1"/>
    <col min="11" max="11" width="3.296875" style="128" customWidth="1"/>
    <col min="12" max="16384" width="8.796875" style="128"/>
  </cols>
  <sheetData>
    <row r="1" spans="2:10" ht="15" customHeight="1" x14ac:dyDescent="0.5"/>
    <row r="2" spans="2:10" s="5" customFormat="1" ht="24.6" x14ac:dyDescent="0.7">
      <c r="B2" s="302"/>
      <c r="C2" s="303" t="s">
        <v>9829</v>
      </c>
      <c r="D2" s="302"/>
      <c r="E2" s="302"/>
      <c r="F2" s="302"/>
      <c r="G2" s="302"/>
      <c r="H2" s="304">
        <f>FMCosting!H24</f>
        <v>48532981.153660797</v>
      </c>
      <c r="I2" s="305"/>
    </row>
    <row r="3" spans="2:10" s="5" customFormat="1" ht="24.6" x14ac:dyDescent="0.7">
      <c r="H3" s="261" t="s">
        <v>9887</v>
      </c>
      <c r="I3" s="305"/>
    </row>
    <row r="4" spans="2:10" s="5" customFormat="1" ht="24.6" x14ac:dyDescent="0.7">
      <c r="B4" s="98">
        <v>1</v>
      </c>
      <c r="C4" s="306" t="s">
        <v>9955</v>
      </c>
      <c r="D4" s="306"/>
      <c r="E4" s="306"/>
      <c r="F4" s="306"/>
      <c r="G4" s="306"/>
      <c r="H4" s="306"/>
      <c r="I4" s="305"/>
    </row>
    <row r="5" spans="2:10" s="5" customFormat="1" ht="24.6" x14ac:dyDescent="0.7">
      <c r="B5" s="98">
        <v>2</v>
      </c>
      <c r="C5" s="306" t="s">
        <v>9948</v>
      </c>
      <c r="D5" s="306"/>
      <c r="E5" s="306"/>
      <c r="F5" s="306"/>
      <c r="G5" s="306"/>
      <c r="H5" s="306"/>
      <c r="I5" s="305"/>
    </row>
    <row r="6" spans="2:10" s="5" customFormat="1" ht="24.6" x14ac:dyDescent="0.7">
      <c r="B6" s="98">
        <v>3</v>
      </c>
      <c r="C6" s="306" t="s">
        <v>9946</v>
      </c>
      <c r="D6" s="306"/>
      <c r="E6" s="306"/>
      <c r="F6" s="306"/>
      <c r="G6" s="306"/>
      <c r="H6" s="306"/>
      <c r="I6" s="305"/>
    </row>
    <row r="7" spans="2:10" s="5" customFormat="1" ht="24.6" x14ac:dyDescent="0.7">
      <c r="B7" s="98">
        <v>4</v>
      </c>
      <c r="C7" s="306" t="s">
        <v>9949</v>
      </c>
      <c r="D7" s="307"/>
      <c r="E7" s="306"/>
      <c r="F7" s="306"/>
      <c r="G7" s="306"/>
      <c r="H7" s="306"/>
      <c r="I7" s="305"/>
    </row>
    <row r="8" spans="2:10" s="5" customFormat="1" ht="24.6" x14ac:dyDescent="0.7">
      <c r="B8" s="98">
        <v>5</v>
      </c>
      <c r="C8" s="306" t="s">
        <v>9947</v>
      </c>
      <c r="D8" s="307"/>
      <c r="E8" s="306"/>
      <c r="F8" s="306"/>
      <c r="G8" s="306"/>
      <c r="H8" s="306"/>
      <c r="I8" s="305"/>
    </row>
    <row r="9" spans="2:10" ht="24.6" x14ac:dyDescent="0.7">
      <c r="B9" s="248"/>
      <c r="C9" s="248"/>
      <c r="D9" s="249"/>
      <c r="E9" s="299"/>
      <c r="F9" s="299"/>
      <c r="G9" s="299"/>
      <c r="H9" s="299"/>
    </row>
    <row r="10" spans="2:10" ht="25.2" thickBot="1" x14ac:dyDescent="0.75">
      <c r="B10" s="273"/>
      <c r="C10" s="273"/>
      <c r="D10" s="274"/>
      <c r="E10" s="300"/>
      <c r="F10" s="300"/>
      <c r="H10" s="159"/>
      <c r="I10" s="301"/>
    </row>
    <row r="11" spans="2:10" ht="24.6" x14ac:dyDescent="0.7">
      <c r="B11" s="273"/>
      <c r="C11" s="273"/>
      <c r="D11" s="293" t="s">
        <v>9960</v>
      </c>
      <c r="E11" s="300"/>
      <c r="F11" s="300"/>
      <c r="I11" s="328" t="s">
        <v>9831</v>
      </c>
      <c r="J11" s="328" t="s">
        <v>9941</v>
      </c>
    </row>
    <row r="12" spans="2:10" ht="24.6" x14ac:dyDescent="0.7">
      <c r="B12" s="273"/>
      <c r="C12" s="273"/>
      <c r="D12" s="340" t="s">
        <v>9937</v>
      </c>
      <c r="E12" s="300"/>
      <c r="F12" s="300"/>
      <c r="H12" s="103" t="s">
        <v>9956</v>
      </c>
      <c r="I12" s="329" t="s">
        <v>9832</v>
      </c>
      <c r="J12" s="329" t="s">
        <v>9942</v>
      </c>
    </row>
    <row r="13" spans="2:10" ht="25.2" thickBot="1" x14ac:dyDescent="0.75">
      <c r="B13" s="273"/>
      <c r="C13" s="273"/>
      <c r="D13" s="275" t="s">
        <v>9959</v>
      </c>
      <c r="E13" s="300"/>
      <c r="F13" s="300"/>
      <c r="H13" s="159"/>
      <c r="I13" s="330" t="s">
        <v>9940</v>
      </c>
      <c r="J13" s="330" t="s">
        <v>9943</v>
      </c>
    </row>
    <row r="14" spans="2:10" ht="27" x14ac:dyDescent="0.75">
      <c r="B14" s="149"/>
      <c r="C14" s="250" t="s">
        <v>9833</v>
      </c>
      <c r="D14" s="251" t="s">
        <v>1899</v>
      </c>
      <c r="F14" s="251" t="s">
        <v>9834</v>
      </c>
      <c r="G14" s="251" t="s">
        <v>9835</v>
      </c>
      <c r="H14" s="251" t="s">
        <v>9836</v>
      </c>
      <c r="I14" s="251" t="s">
        <v>1902</v>
      </c>
      <c r="J14" s="251" t="s">
        <v>9837</v>
      </c>
    </row>
    <row r="15" spans="2:10" ht="24.6" x14ac:dyDescent="0.7">
      <c r="B15" s="308"/>
      <c r="C15" s="308"/>
      <c r="D15" s="309" t="str">
        <f>FMCosting!E6</f>
        <v>โรงพยาบาลทุ่งฝน</v>
      </c>
      <c r="E15" s="5"/>
      <c r="F15" s="310"/>
      <c r="G15" s="311"/>
      <c r="H15" s="302"/>
      <c r="I15" s="312"/>
      <c r="J15" s="313"/>
    </row>
    <row r="16" spans="2:10" ht="24.6" x14ac:dyDescent="0.7">
      <c r="B16" s="308"/>
      <c r="C16" s="308" t="s">
        <v>9838</v>
      </c>
      <c r="D16" s="314" t="s">
        <v>9839</v>
      </c>
      <c r="E16" s="5"/>
      <c r="F16" s="310" t="s">
        <v>9840</v>
      </c>
      <c r="G16" s="310" t="s">
        <v>9841</v>
      </c>
      <c r="H16" s="315" t="s">
        <v>9842</v>
      </c>
      <c r="I16" s="316" t="s">
        <v>9841</v>
      </c>
      <c r="J16" s="317" t="s">
        <v>9842</v>
      </c>
    </row>
    <row r="17" spans="2:10" ht="24.6" x14ac:dyDescent="0.7">
      <c r="B17" s="308"/>
      <c r="C17" s="308"/>
      <c r="D17" s="314" t="s">
        <v>9843</v>
      </c>
      <c r="E17" s="5"/>
      <c r="F17" s="310" t="s">
        <v>9844</v>
      </c>
      <c r="G17" s="310" t="s">
        <v>9845</v>
      </c>
      <c r="H17" s="315" t="s">
        <v>9945</v>
      </c>
      <c r="I17" s="316" t="s">
        <v>9846</v>
      </c>
      <c r="J17" s="317" t="s">
        <v>9847</v>
      </c>
    </row>
    <row r="18" spans="2:10" ht="24.6" x14ac:dyDescent="0.7">
      <c r="B18" s="318" t="s">
        <v>9848</v>
      </c>
      <c r="C18" s="318" t="s">
        <v>9849</v>
      </c>
      <c r="D18" s="319" t="s">
        <v>9850</v>
      </c>
      <c r="E18" s="5"/>
      <c r="F18" s="310" t="s">
        <v>9850</v>
      </c>
      <c r="G18" s="311"/>
      <c r="H18" s="302"/>
      <c r="I18" s="312"/>
      <c r="J18" s="320"/>
    </row>
    <row r="19" spans="2:10" ht="24.6" x14ac:dyDescent="0.7">
      <c r="B19" s="149" t="s">
        <v>9851</v>
      </c>
      <c r="C19" s="149" t="s">
        <v>9852</v>
      </c>
      <c r="D19" s="321">
        <f>INDEX(กศภ2566งบ10เดือน!19:19,MATCH(FMCosting!$D$6,กศภ2566งบ10เดือน!$3:$3,0))</f>
        <v>6926075.0099999998</v>
      </c>
      <c r="E19" s="322"/>
      <c r="F19" s="322">
        <f>D19*1.2</f>
        <v>8311290.0119999992</v>
      </c>
      <c r="G19" s="305">
        <f>F19/$F$34</f>
        <v>8.079160005230214E-2</v>
      </c>
      <c r="H19" s="322">
        <f>$H$2*G19</f>
        <v>3921057.2027124804</v>
      </c>
      <c r="I19" s="323">
        <v>0</v>
      </c>
      <c r="J19" s="324">
        <f>H19+(H19*I19)</f>
        <v>3921057.2027124804</v>
      </c>
    </row>
    <row r="20" spans="2:10" ht="24.6" x14ac:dyDescent="0.7">
      <c r="B20" s="149" t="s">
        <v>9853</v>
      </c>
      <c r="C20" s="149" t="s">
        <v>9854</v>
      </c>
      <c r="D20" s="321">
        <f>INDEX(กศภ2566งบ10เดือน!20:20,MATCH(FMCosting!$D$6,กศภ2566งบ10เดือน!$3:$3,0))</f>
        <v>2393871.29</v>
      </c>
      <c r="E20" s="322"/>
      <c r="F20" s="322">
        <f t="shared" ref="F20:F33" si="0">D20*1.2</f>
        <v>2872645.548</v>
      </c>
      <c r="G20" s="305">
        <f t="shared" ref="G20:G32" si="1">F20/$F$34</f>
        <v>2.7924140521020518E-2</v>
      </c>
      <c r="H20" s="322">
        <f t="shared" ref="H20:H33" si="2">$H$2*G20</f>
        <v>1355241.7856388646</v>
      </c>
      <c r="I20" s="323">
        <v>0</v>
      </c>
      <c r="J20" s="324">
        <f t="shared" ref="J20:J33" si="3">H20+(H20*I20)</f>
        <v>1355241.7856388646</v>
      </c>
    </row>
    <row r="21" spans="2:10" ht="24.6" x14ac:dyDescent="0.7">
      <c r="B21" s="149" t="s">
        <v>9855</v>
      </c>
      <c r="C21" s="149" t="s">
        <v>9856</v>
      </c>
      <c r="D21" s="321">
        <f>INDEX(กศภ2566งบ10เดือน!21:21,MATCH(FMCosting!$D$6,กศภ2566งบ10เดือน!$3:$3,0))</f>
        <v>461768.67</v>
      </c>
      <c r="E21" s="322"/>
      <c r="F21" s="322">
        <f t="shared" si="0"/>
        <v>554122.40399999998</v>
      </c>
      <c r="G21" s="305">
        <f t="shared" si="1"/>
        <v>5.3864605349290742E-3</v>
      </c>
      <c r="H21" s="322">
        <f t="shared" si="2"/>
        <v>261420.9876266504</v>
      </c>
      <c r="I21" s="323">
        <v>0</v>
      </c>
      <c r="J21" s="324">
        <f t="shared" si="3"/>
        <v>261420.9876266504</v>
      </c>
    </row>
    <row r="22" spans="2:10" ht="24.6" x14ac:dyDescent="0.7">
      <c r="B22" s="149" t="s">
        <v>9857</v>
      </c>
      <c r="C22" s="149" t="s">
        <v>9858</v>
      </c>
      <c r="D22" s="321">
        <f>INDEX(กศภ2566งบ10เดือน!22:22,MATCH(FMCosting!$D$6,กศภ2566งบ10เดือน!$3:$3,0))</f>
        <v>3000324.6</v>
      </c>
      <c r="E22" s="322"/>
      <c r="F22" s="322">
        <f t="shared" si="0"/>
        <v>3600389.52</v>
      </c>
      <c r="G22" s="305">
        <f t="shared" si="1"/>
        <v>3.4998325135130667E-2</v>
      </c>
      <c r="H22" s="322">
        <f t="shared" si="2"/>
        <v>1698573.0541929896</v>
      </c>
      <c r="I22" s="323">
        <v>0</v>
      </c>
      <c r="J22" s="324">
        <f t="shared" si="3"/>
        <v>1698573.0541929896</v>
      </c>
    </row>
    <row r="23" spans="2:10" ht="24.6" x14ac:dyDescent="0.7">
      <c r="B23" s="149" t="s">
        <v>9859</v>
      </c>
      <c r="C23" s="149" t="s">
        <v>9860</v>
      </c>
      <c r="D23" s="321">
        <f>INDEX(กศภ2566งบ10เดือน!23:23,MATCH(FMCosting!$D$6,กศภ2566งบ10เดือน!$3:$3,0))</f>
        <v>27497117.18</v>
      </c>
      <c r="E23" s="322"/>
      <c r="F23" s="322">
        <f t="shared" si="0"/>
        <v>32996540.615999997</v>
      </c>
      <c r="G23" s="305">
        <f t="shared" si="1"/>
        <v>0.32074964400332795</v>
      </c>
      <c r="H23" s="322">
        <f t="shared" si="2"/>
        <v>15566936.427456925</v>
      </c>
      <c r="I23" s="323">
        <v>0</v>
      </c>
      <c r="J23" s="324">
        <f t="shared" si="3"/>
        <v>15566936.427456925</v>
      </c>
    </row>
    <row r="24" spans="2:10" ht="24.6" x14ac:dyDescent="0.7">
      <c r="B24" s="149" t="s">
        <v>9861</v>
      </c>
      <c r="C24" s="149" t="s">
        <v>9862</v>
      </c>
      <c r="D24" s="321">
        <f>INDEX(กศภ2566งบ10เดือน!24:24,MATCH(FMCosting!$D$6,กศภ2566งบ10เดือน!$3:$3,0))</f>
        <v>7589573</v>
      </c>
      <c r="E24" s="322"/>
      <c r="F24" s="322">
        <f t="shared" si="0"/>
        <v>9107487.5999999996</v>
      </c>
      <c r="G24" s="305">
        <f t="shared" si="1"/>
        <v>8.8531202087537147E-2</v>
      </c>
      <c r="H24" s="322">
        <f t="shared" si="2"/>
        <v>4296683.1624253755</v>
      </c>
      <c r="I24" s="323">
        <v>0</v>
      </c>
      <c r="J24" s="324">
        <f t="shared" si="3"/>
        <v>4296683.1624253755</v>
      </c>
    </row>
    <row r="25" spans="2:10" ht="24.6" x14ac:dyDescent="0.7">
      <c r="B25" s="149" t="s">
        <v>9863</v>
      </c>
      <c r="C25" s="149" t="s">
        <v>9864</v>
      </c>
      <c r="D25" s="321">
        <f>INDEX(กศภ2566งบ10เดือน!25:25,MATCH(FMCosting!$D$6,กศภ2566งบ10เดือน!$3:$3,0))</f>
        <v>11834444.75</v>
      </c>
      <c r="E25" s="322"/>
      <c r="F25" s="322">
        <f t="shared" si="0"/>
        <v>14201333.699999999</v>
      </c>
      <c r="G25" s="305">
        <f t="shared" si="1"/>
        <v>0.13804697836835395</v>
      </c>
      <c r="H25" s="322">
        <f t="shared" si="2"/>
        <v>6699831.3994711414</v>
      </c>
      <c r="I25" s="323">
        <v>0</v>
      </c>
      <c r="J25" s="324">
        <f t="shared" si="3"/>
        <v>6699831.3994711414</v>
      </c>
    </row>
    <row r="26" spans="2:10" ht="24.6" x14ac:dyDescent="0.7">
      <c r="B26" s="149" t="s">
        <v>9865</v>
      </c>
      <c r="C26" s="149" t="s">
        <v>9866</v>
      </c>
      <c r="D26" s="321">
        <f>INDEX(กศภ2566งบ10เดือน!26:26,MATCH(FMCosting!$D$6,กศภ2566งบ10เดือน!$3:$3,0))</f>
        <v>1968551.9900000002</v>
      </c>
      <c r="E26" s="322"/>
      <c r="F26" s="322">
        <f t="shared" si="0"/>
        <v>2362262.3880000003</v>
      </c>
      <c r="G26" s="305">
        <f t="shared" si="1"/>
        <v>2.2962856282759708E-2</v>
      </c>
      <c r="H26" s="322">
        <f t="shared" si="2"/>
        <v>1114455.8712053983</v>
      </c>
      <c r="I26" s="323">
        <v>0</v>
      </c>
      <c r="J26" s="324">
        <f t="shared" si="3"/>
        <v>1114455.8712053983</v>
      </c>
    </row>
    <row r="27" spans="2:10" ht="24.6" x14ac:dyDescent="0.7">
      <c r="B27" s="149" t="s">
        <v>9867</v>
      </c>
      <c r="C27" s="149" t="s">
        <v>9868</v>
      </c>
      <c r="D27" s="321">
        <f>INDEX(กศภ2566งบ10เดือน!27:27,MATCH(FMCosting!$D$6,กศภ2566งบ10เดือน!$3:$3,0))</f>
        <v>2551914.79</v>
      </c>
      <c r="E27" s="322"/>
      <c r="F27" s="322">
        <f t="shared" si="0"/>
        <v>3062297.7480000001</v>
      </c>
      <c r="G27" s="305">
        <f t="shared" si="1"/>
        <v>2.9767693648070182E-2</v>
      </c>
      <c r="H27" s="322">
        <f t="shared" si="2"/>
        <v>1444714.9148097383</v>
      </c>
      <c r="I27" s="323">
        <v>0</v>
      </c>
      <c r="J27" s="324">
        <f t="shared" si="3"/>
        <v>1444714.9148097383</v>
      </c>
    </row>
    <row r="28" spans="2:10" ht="24.6" x14ac:dyDescent="0.7">
      <c r="B28" s="149" t="s">
        <v>9869</v>
      </c>
      <c r="C28" s="149" t="s">
        <v>9870</v>
      </c>
      <c r="D28" s="321">
        <f>INDEX(กศภ2566งบ10เดือน!28:28,MATCH(FMCosting!$D$6,กศภ2566งบ10เดือน!$3:$3,0))</f>
        <v>2261784.6200000006</v>
      </c>
      <c r="E28" s="322"/>
      <c r="F28" s="322">
        <f t="shared" si="0"/>
        <v>2714141.5440000007</v>
      </c>
      <c r="G28" s="305">
        <f t="shared" si="1"/>
        <v>2.6383369824850948E-2</v>
      </c>
      <c r="H28" s="322">
        <f t="shared" si="2"/>
        <v>1280463.5904795539</v>
      </c>
      <c r="I28" s="323">
        <v>0</v>
      </c>
      <c r="J28" s="324">
        <f t="shared" si="3"/>
        <v>1280463.5904795539</v>
      </c>
    </row>
    <row r="29" spans="2:10" ht="24.6" x14ac:dyDescent="0.7">
      <c r="B29" s="149" t="s">
        <v>9871</v>
      </c>
      <c r="C29" s="149" t="s">
        <v>9872</v>
      </c>
      <c r="D29" s="321">
        <f>INDEX(กศภ2566งบ10เดือน!29:29,MATCH(FMCosting!$D$6,กศภ2566งบ10เดือน!$3:$3,0))</f>
        <v>4762097.6500000004</v>
      </c>
      <c r="E29" s="322"/>
      <c r="F29" s="322">
        <f t="shared" si="0"/>
        <v>5714517.1800000006</v>
      </c>
      <c r="G29" s="305">
        <f t="shared" si="1"/>
        <v>5.5549136876703847E-2</v>
      </c>
      <c r="H29" s="322">
        <f t="shared" si="2"/>
        <v>2695965.2131391917</v>
      </c>
      <c r="I29" s="323">
        <v>0</v>
      </c>
      <c r="J29" s="324">
        <f t="shared" si="3"/>
        <v>2695965.2131391917</v>
      </c>
    </row>
    <row r="30" spans="2:10" ht="24.6" x14ac:dyDescent="0.7">
      <c r="B30" s="149" t="s">
        <v>9873</v>
      </c>
      <c r="C30" s="149" t="s">
        <v>9874</v>
      </c>
      <c r="D30" s="321">
        <f>INDEX(กศภ2566งบ10เดือน!30:30,MATCH(FMCosting!$D$6,กศภ2566งบ10เดือน!$3:$3,0))</f>
        <v>5924558.5</v>
      </c>
      <c r="E30" s="322"/>
      <c r="F30" s="322">
        <f t="shared" si="0"/>
        <v>7109470.2000000002</v>
      </c>
      <c r="G30" s="305">
        <f t="shared" si="1"/>
        <v>6.9109063954314168E-2</v>
      </c>
      <c r="H30" s="322">
        <f t="shared" si="2"/>
        <v>3354068.8984418684</v>
      </c>
      <c r="I30" s="323">
        <v>0</v>
      </c>
      <c r="J30" s="324">
        <f t="shared" si="3"/>
        <v>3354068.8984418684</v>
      </c>
    </row>
    <row r="31" spans="2:10" ht="24.6" x14ac:dyDescent="0.7">
      <c r="B31" s="149" t="s">
        <v>9875</v>
      </c>
      <c r="C31" s="149" t="s">
        <v>9876</v>
      </c>
      <c r="D31" s="321">
        <f>INDEX(กศภ2566งบ10เดือน!31:31,MATCH(FMCosting!$D$6,กศภ2566งบ10เดือน!$3:$3,0))</f>
        <v>37618.54</v>
      </c>
      <c r="E31" s="322"/>
      <c r="F31" s="322">
        <f t="shared" si="0"/>
        <v>45142.248</v>
      </c>
      <c r="G31" s="305">
        <f t="shared" si="1"/>
        <v>4.388144849490347E-4</v>
      </c>
      <c r="H31" s="322">
        <f t="shared" si="2"/>
        <v>21296.975127984872</v>
      </c>
      <c r="I31" s="323">
        <v>0</v>
      </c>
      <c r="J31" s="324">
        <f t="shared" si="3"/>
        <v>21296.975127984872</v>
      </c>
    </row>
    <row r="32" spans="2:10" ht="24.6" x14ac:dyDescent="0.7">
      <c r="B32" s="149" t="s">
        <v>9877</v>
      </c>
      <c r="C32" s="149" t="s">
        <v>9878</v>
      </c>
      <c r="D32" s="321">
        <f>INDEX(กศภ2566งบ10เดือน!32:32,MATCH(FMCosting!$D$6,กศภ2566งบ10เดือน!$3:$3,0))</f>
        <v>8517961.7599999998</v>
      </c>
      <c r="E32" s="322"/>
      <c r="F32" s="322">
        <f t="shared" si="0"/>
        <v>10221554.112</v>
      </c>
      <c r="G32" s="305">
        <f t="shared" si="1"/>
        <v>9.9360714225750726E-2</v>
      </c>
      <c r="H32" s="322">
        <f t="shared" si="2"/>
        <v>4822271.6709326366</v>
      </c>
      <c r="I32" s="323">
        <v>0</v>
      </c>
      <c r="J32" s="324">
        <f t="shared" si="3"/>
        <v>4822271.6709326366</v>
      </c>
    </row>
    <row r="33" spans="2:10" ht="24.6" x14ac:dyDescent="0.7">
      <c r="B33" s="149" t="s">
        <v>9879</v>
      </c>
      <c r="C33" s="149" t="s">
        <v>9880</v>
      </c>
      <c r="D33" s="321">
        <f>INDEX(กศภ2566งบ10เดือน!33:33,MATCH(FMCosting!$D$6,กศภ2566งบ10เดือน!$3:$3,0))</f>
        <v>0</v>
      </c>
      <c r="E33" s="322"/>
      <c r="F33" s="322">
        <f t="shared" si="0"/>
        <v>0</v>
      </c>
      <c r="G33" s="305">
        <f>F33/$F$34</f>
        <v>0</v>
      </c>
      <c r="H33" s="322">
        <f t="shared" si="2"/>
        <v>0</v>
      </c>
      <c r="I33" s="323">
        <v>0</v>
      </c>
      <c r="J33" s="324">
        <f t="shared" si="3"/>
        <v>0</v>
      </c>
    </row>
    <row r="34" spans="2:10" ht="24.6" x14ac:dyDescent="0.7">
      <c r="B34" s="254" t="s">
        <v>1888</v>
      </c>
      <c r="C34" s="254" t="s">
        <v>9881</v>
      </c>
      <c r="D34" s="255">
        <f t="shared" ref="D34" si="4">SUM(D19:D33)</f>
        <v>85727662.350000009</v>
      </c>
      <c r="E34" s="322"/>
      <c r="F34" s="255">
        <f>SUM(F19:F33)</f>
        <v>102873194.81999999</v>
      </c>
      <c r="G34" s="325">
        <f>SUM(G19:G33)</f>
        <v>1</v>
      </c>
      <c r="H34" s="326">
        <f>SUM(H19:H33)</f>
        <v>48532981.153660797</v>
      </c>
      <c r="I34" s="305"/>
      <c r="J34" s="327">
        <f>SUM(J19:J33)</f>
        <v>48532981.153660797</v>
      </c>
    </row>
    <row r="35" spans="2:10" ht="21" x14ac:dyDescent="0.6">
      <c r="B35" s="99"/>
      <c r="C35" s="99"/>
      <c r="D35" s="9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92D050"/>
  </sheetPr>
  <dimension ref="A1:Q921"/>
  <sheetViews>
    <sheetView tabSelected="1" topLeftCell="A7" zoomScale="80" zoomScaleNormal="80" workbookViewId="0">
      <selection activeCell="L918" sqref="L918"/>
    </sheetView>
  </sheetViews>
  <sheetFormatPr defaultColWidth="8.796875" defaultRowHeight="16.8" x14ac:dyDescent="0.5"/>
  <cols>
    <col min="1" max="1" width="5.796875" style="128" bestFit="1" customWidth="1"/>
    <col min="2" max="2" width="5" style="159" customWidth="1"/>
    <col min="3" max="3" width="25.59765625" style="128" customWidth="1"/>
    <col min="4" max="4" width="9.19921875" style="159" customWidth="1"/>
    <col min="5" max="5" width="17.796875" style="128" customWidth="1"/>
    <col min="6" max="6" width="8.796875" style="159" customWidth="1"/>
    <col min="7" max="7" width="4.296875" style="159" customWidth="1"/>
    <col min="8" max="8" width="24.09765625" style="128" customWidth="1"/>
    <col min="9" max="9" width="23.59765625" style="128" customWidth="1"/>
    <col min="10" max="10" width="20.796875" style="128" customWidth="1"/>
    <col min="11" max="11" width="19.19921875" style="195" customWidth="1"/>
    <col min="12" max="12" width="15.796875" style="128" customWidth="1"/>
    <col min="13" max="13" width="22.796875" style="128" customWidth="1"/>
    <col min="14" max="14" width="16.796875" style="128" customWidth="1"/>
    <col min="15" max="15" width="8.796875" style="128"/>
    <col min="16" max="16" width="9.796875" style="189" bestFit="1" customWidth="1"/>
    <col min="17" max="17" width="8.796875" style="189"/>
    <col min="18" max="16384" width="8.796875" style="128"/>
  </cols>
  <sheetData>
    <row r="1" spans="1:17" s="23" customFormat="1" ht="27" x14ac:dyDescent="0.75">
      <c r="B1" s="31"/>
      <c r="C1" s="196" t="s">
        <v>3006</v>
      </c>
      <c r="D1" s="197"/>
      <c r="E1" s="196"/>
      <c r="F1" s="197"/>
      <c r="G1" s="197"/>
      <c r="H1" s="198"/>
      <c r="K1" s="26"/>
      <c r="L1" s="24"/>
      <c r="P1" s="184"/>
      <c r="Q1" s="184"/>
    </row>
    <row r="2" spans="1:17" s="23" customFormat="1" ht="27" x14ac:dyDescent="0.75">
      <c r="B2" s="35"/>
      <c r="C2" s="199" t="s">
        <v>2959</v>
      </c>
      <c r="D2" s="200"/>
      <c r="E2" s="202" t="s">
        <v>3007</v>
      </c>
      <c r="F2" s="200"/>
      <c r="G2" s="200"/>
      <c r="H2" s="201"/>
      <c r="K2" s="26"/>
      <c r="L2" s="24"/>
      <c r="P2" s="184"/>
      <c r="Q2" s="184"/>
    </row>
    <row r="3" spans="1:17" s="23" customFormat="1" ht="10.8" customHeight="1" x14ac:dyDescent="0.75">
      <c r="B3" s="35"/>
      <c r="C3" s="10"/>
      <c r="D3" s="11"/>
      <c r="E3" s="10"/>
      <c r="F3" s="11"/>
      <c r="G3" s="11"/>
      <c r="H3" s="37"/>
      <c r="K3" s="26"/>
      <c r="L3" s="24"/>
      <c r="P3" s="184"/>
      <c r="Q3" s="184"/>
    </row>
    <row r="4" spans="1:17" s="10" customFormat="1" ht="27" x14ac:dyDescent="0.75">
      <c r="B4" s="35"/>
      <c r="C4" s="12" t="s">
        <v>2989</v>
      </c>
      <c r="D4" s="13">
        <f>F10</f>
        <v>2.64E-2</v>
      </c>
      <c r="F4" s="58">
        <f>CalBudget2567!F4</f>
        <v>2.64E-2</v>
      </c>
      <c r="G4" s="27" t="s">
        <v>1888</v>
      </c>
      <c r="H4" s="37"/>
      <c r="L4" s="25"/>
      <c r="P4" s="185"/>
      <c r="Q4" s="185"/>
    </row>
    <row r="5" spans="1:17" s="10" customFormat="1" ht="27" x14ac:dyDescent="0.75">
      <c r="B5" s="35"/>
      <c r="C5" s="8" t="s">
        <v>9944</v>
      </c>
      <c r="D5" s="53"/>
      <c r="E5" s="14"/>
      <c r="F5" s="53"/>
      <c r="G5" s="11"/>
      <c r="H5" s="37"/>
      <c r="L5" s="25"/>
      <c r="P5" s="185"/>
      <c r="Q5" s="185" t="s">
        <v>1888</v>
      </c>
    </row>
    <row r="6" spans="1:17" s="10" customFormat="1" ht="27" x14ac:dyDescent="0.75">
      <c r="B6" s="35"/>
      <c r="C6" s="8"/>
      <c r="D6" s="9" t="s">
        <v>1889</v>
      </c>
      <c r="E6" s="172" t="s">
        <v>1890</v>
      </c>
      <c r="F6" s="9"/>
      <c r="G6" s="11"/>
      <c r="H6" s="37"/>
      <c r="L6" s="25"/>
      <c r="P6" s="185"/>
      <c r="Q6" s="185"/>
    </row>
    <row r="7" spans="1:17" s="10" customFormat="1" ht="27" x14ac:dyDescent="0.75">
      <c r="B7" s="35"/>
      <c r="C7" s="15" t="s">
        <v>2991</v>
      </c>
      <c r="D7" s="54">
        <f>CalBudget2567!D7</f>
        <v>3.5</v>
      </c>
      <c r="E7" s="16">
        <f>CalBudget2567!E7</f>
        <v>0.52</v>
      </c>
      <c r="F7" s="55">
        <f>CalBudget2567!F7</f>
        <v>1.82</v>
      </c>
      <c r="G7" s="11"/>
      <c r="H7" s="37"/>
      <c r="I7" s="177" t="s">
        <v>1894</v>
      </c>
      <c r="L7" s="25"/>
      <c r="P7" s="185"/>
      <c r="Q7" s="185"/>
    </row>
    <row r="8" spans="1:17" s="23" customFormat="1" ht="27" x14ac:dyDescent="0.75">
      <c r="B8" s="38"/>
      <c r="C8" s="15" t="s">
        <v>2992</v>
      </c>
      <c r="D8" s="54">
        <f>CalBudget2567!D8</f>
        <v>2</v>
      </c>
      <c r="E8" s="16">
        <f>CalBudget2567!E8</f>
        <v>0.41</v>
      </c>
      <c r="F8" s="55">
        <f>CalBudget2567!F8</f>
        <v>0.82</v>
      </c>
      <c r="G8" s="17"/>
      <c r="H8" s="39"/>
      <c r="I8" s="177" t="s">
        <v>2998</v>
      </c>
      <c r="K8" s="26"/>
      <c r="L8" s="24"/>
      <c r="N8" s="26"/>
      <c r="P8" s="184"/>
      <c r="Q8" s="185" t="s">
        <v>1888</v>
      </c>
    </row>
    <row r="9" spans="1:17" s="23" customFormat="1" ht="27" x14ac:dyDescent="0.75">
      <c r="B9" s="38"/>
      <c r="C9" s="15" t="s">
        <v>2993</v>
      </c>
      <c r="D9" s="55">
        <f>CalBudget2567!D9</f>
        <v>0</v>
      </c>
      <c r="E9" s="16">
        <f>CalBudget2567!E9</f>
        <v>7.0000000000000007E-2</v>
      </c>
      <c r="F9" s="55">
        <f>CalBudget2567!F9</f>
        <v>0</v>
      </c>
      <c r="G9" s="17"/>
      <c r="H9" s="39"/>
      <c r="K9" s="26"/>
      <c r="L9" s="24"/>
      <c r="P9" s="184"/>
      <c r="Q9" s="185"/>
    </row>
    <row r="10" spans="1:17" s="23" customFormat="1" ht="27" x14ac:dyDescent="0.75">
      <c r="B10" s="40"/>
      <c r="C10" s="41" t="s">
        <v>2994</v>
      </c>
      <c r="D10" s="56"/>
      <c r="E10" s="42"/>
      <c r="F10" s="59">
        <f>CalBudget2567!F10</f>
        <v>2.64E-2</v>
      </c>
      <c r="G10" s="43"/>
      <c r="H10" s="44"/>
      <c r="K10" s="26"/>
      <c r="L10" s="24"/>
      <c r="P10" s="184"/>
      <c r="Q10" s="185"/>
    </row>
    <row r="11" spans="1:17" s="23" customFormat="1" ht="21" customHeight="1" x14ac:dyDescent="0.75">
      <c r="B11" s="17"/>
      <c r="C11" s="28"/>
      <c r="D11" s="57"/>
      <c r="E11" s="29"/>
      <c r="F11" s="60"/>
      <c r="G11" s="17"/>
      <c r="H11" s="18"/>
      <c r="K11" s="11" t="s">
        <v>3005</v>
      </c>
      <c r="L11" s="24"/>
      <c r="P11" s="184"/>
      <c r="Q11" s="185"/>
    </row>
    <row r="12" spans="1:17" s="157" customFormat="1" ht="28.35" customHeight="1" thickBot="1" x14ac:dyDescent="0.3">
      <c r="B12" s="156"/>
      <c r="D12" s="156"/>
      <c r="F12" s="156"/>
      <c r="G12" s="156"/>
      <c r="K12" s="90" t="s">
        <v>2986</v>
      </c>
      <c r="P12" s="186"/>
      <c r="Q12" s="186"/>
    </row>
    <row r="13" spans="1:17" s="89" customFormat="1" ht="49.8" thickBot="1" x14ac:dyDescent="0.3">
      <c r="A13" s="160" t="s">
        <v>2978</v>
      </c>
      <c r="B13" s="160" t="s">
        <v>1869</v>
      </c>
      <c r="C13" s="160" t="s">
        <v>1870</v>
      </c>
      <c r="D13" s="160" t="s">
        <v>1871</v>
      </c>
      <c r="E13" s="160" t="s">
        <v>1872</v>
      </c>
      <c r="F13" s="160" t="s">
        <v>1896</v>
      </c>
      <c r="G13" s="160" t="s">
        <v>1873</v>
      </c>
      <c r="H13" s="160" t="s">
        <v>1874</v>
      </c>
      <c r="I13" s="85" t="s">
        <v>3002</v>
      </c>
      <c r="J13" s="85" t="s">
        <v>3003</v>
      </c>
      <c r="K13" s="86" t="s">
        <v>3004</v>
      </c>
      <c r="L13" s="171" t="s">
        <v>1892</v>
      </c>
      <c r="M13" s="87" t="s">
        <v>3000</v>
      </c>
      <c r="N13" s="88" t="s">
        <v>1868</v>
      </c>
      <c r="P13" s="187" t="s">
        <v>2987</v>
      </c>
      <c r="Q13" s="187" t="s">
        <v>2988</v>
      </c>
    </row>
    <row r="14" spans="1:17" s="158" customFormat="1" ht="24.6" hidden="1" x14ac:dyDescent="0.25">
      <c r="A14" s="167">
        <f>COUNTA($D$14:D14)</f>
        <v>1</v>
      </c>
      <c r="B14" s="161">
        <v>1</v>
      </c>
      <c r="C14" s="162" t="s">
        <v>1</v>
      </c>
      <c r="D14" s="161" t="s">
        <v>100</v>
      </c>
      <c r="E14" s="163" t="s">
        <v>999</v>
      </c>
      <c r="F14" s="164" t="s">
        <v>1875</v>
      </c>
      <c r="G14" s="161">
        <v>19</v>
      </c>
      <c r="H14" s="163" t="s">
        <v>2961</v>
      </c>
      <c r="I14" s="168">
        <f>INDEX(CalBudget2567!$AR:$AR,MATCH('All Budget to Planfin2567'!$D14,CalBudget2567!$D:$D,0))</f>
        <v>1589892754.4475744</v>
      </c>
      <c r="J14" s="168">
        <f>INDEX(CalBudget2567!$BU:$BU,MATCH('All Budget to Planfin2567'!$D14,CalBudget2567!$D:$D,0))</f>
        <v>2145805795.7021472</v>
      </c>
      <c r="K14" s="194">
        <f>SUM(I14:J14)</f>
        <v>3735698550.1497216</v>
      </c>
      <c r="L14" s="169">
        <f>INDEX(CalBudget2567!$BW:$BW,MATCH('All Budget to Planfin2567'!$D14,CalBudget2567!$D:$D,0))</f>
        <v>0.32</v>
      </c>
      <c r="M14" s="170">
        <f>K14*L14</f>
        <v>1195423536.0479109</v>
      </c>
      <c r="N14" s="165"/>
      <c r="P14" s="188" t="b">
        <f>K14=CalBudget2567!BV16</f>
        <v>1</v>
      </c>
      <c r="Q14" s="188" t="b">
        <f>M14=CalBudget2567!BX16</f>
        <v>1</v>
      </c>
    </row>
    <row r="15" spans="1:17" s="158" customFormat="1" ht="24.6" hidden="1" x14ac:dyDescent="0.25">
      <c r="A15" s="167">
        <f>COUNTA($D$14:D15)</f>
        <v>2</v>
      </c>
      <c r="B15" s="161">
        <v>1</v>
      </c>
      <c r="C15" s="162" t="s">
        <v>1</v>
      </c>
      <c r="D15" s="161" t="s">
        <v>101</v>
      </c>
      <c r="E15" s="163" t="s">
        <v>1000</v>
      </c>
      <c r="F15" s="164" t="s">
        <v>1876</v>
      </c>
      <c r="G15" s="161">
        <v>10</v>
      </c>
      <c r="H15" s="163" t="s">
        <v>2962</v>
      </c>
      <c r="I15" s="168">
        <f>INDEX(CalBudget2567!$AR:$AR,MATCH('All Budget to Planfin2567'!$D15,CalBudget2567!$D:$D,0))</f>
        <v>111299909.30088961</v>
      </c>
      <c r="J15" s="168">
        <f>INDEX(CalBudget2567!$BU:$BU,MATCH('All Budget to Planfin2567'!$D15,CalBudget2567!$D:$D,0))</f>
        <v>37550132.310662396</v>
      </c>
      <c r="K15" s="194">
        <f t="shared" ref="K15:K78" si="0">SUM(I15:J15)</f>
        <v>148850041.611552</v>
      </c>
      <c r="L15" s="169">
        <f>INDEX(CalBudget2567!$BW:$BW,MATCH('All Budget to Planfin2567'!$D15,CalBudget2567!$D:$D,0))</f>
        <v>0.6</v>
      </c>
      <c r="M15" s="170">
        <f t="shared" ref="M15:M78" si="1">K15*L15</f>
        <v>89310024.966931194</v>
      </c>
      <c r="N15" s="165"/>
      <c r="P15" s="188" t="b">
        <f>K15=CalBudget2567!BV17</f>
        <v>1</v>
      </c>
      <c r="Q15" s="188" t="b">
        <f>M15=CalBudget2567!BX17</f>
        <v>1</v>
      </c>
    </row>
    <row r="16" spans="1:17" s="158" customFormat="1" ht="24.6" hidden="1" x14ac:dyDescent="0.25">
      <c r="A16" s="167">
        <f>COUNTA($D$14:D16)</f>
        <v>3</v>
      </c>
      <c r="B16" s="161">
        <v>1</v>
      </c>
      <c r="C16" s="162" t="s">
        <v>1</v>
      </c>
      <c r="D16" s="161" t="s">
        <v>102</v>
      </c>
      <c r="E16" s="166" t="s">
        <v>1001</v>
      </c>
      <c r="F16" s="164" t="s">
        <v>1876</v>
      </c>
      <c r="G16" s="161">
        <v>13</v>
      </c>
      <c r="H16" s="163" t="s">
        <v>2963</v>
      </c>
      <c r="I16" s="168">
        <f>INDEX(CalBudget2567!$AR:$AR,MATCH('All Budget to Planfin2567'!$D16,CalBudget2567!$D:$D,0))</f>
        <v>252358055.58589435</v>
      </c>
      <c r="J16" s="168">
        <f>INDEX(CalBudget2567!$BU:$BU,MATCH('All Budget to Planfin2567'!$D16,CalBudget2567!$D:$D,0))</f>
        <v>83119355.628355205</v>
      </c>
      <c r="K16" s="194">
        <f t="shared" si="0"/>
        <v>335477411.21424955</v>
      </c>
      <c r="L16" s="169">
        <f>INDEX(CalBudget2567!$BW:$BW,MATCH('All Budget to Planfin2567'!$D16,CalBudget2567!$D:$D,0))</f>
        <v>0.59</v>
      </c>
      <c r="M16" s="170">
        <f t="shared" si="1"/>
        <v>197931672.61640722</v>
      </c>
      <c r="N16" s="165"/>
      <c r="P16" s="188" t="b">
        <f>K16=CalBudget2567!BV18</f>
        <v>1</v>
      </c>
      <c r="Q16" s="188" t="b">
        <f>M16=CalBudget2567!BX18</f>
        <v>1</v>
      </c>
    </row>
    <row r="17" spans="1:17" s="158" customFormat="1" ht="24.6" hidden="1" x14ac:dyDescent="0.25">
      <c r="A17" s="167">
        <f>COUNTA($D$14:D17)</f>
        <v>4</v>
      </c>
      <c r="B17" s="161">
        <v>1</v>
      </c>
      <c r="C17" s="162" t="s">
        <v>1</v>
      </c>
      <c r="D17" s="161" t="s">
        <v>103</v>
      </c>
      <c r="E17" s="163" t="s">
        <v>1002</v>
      </c>
      <c r="F17" s="164" t="s">
        <v>1876</v>
      </c>
      <c r="G17" s="161">
        <v>5</v>
      </c>
      <c r="H17" s="163" t="s">
        <v>2964</v>
      </c>
      <c r="I17" s="168">
        <f>INDEX(CalBudget2567!$AR:$AR,MATCH('All Budget to Planfin2567'!$D17,CalBudget2567!$D:$D,0))</f>
        <v>47696231.721561596</v>
      </c>
      <c r="J17" s="168">
        <f>INDEX(CalBudget2567!$BU:$BU,MATCH('All Budget to Planfin2567'!$D17,CalBudget2567!$D:$D,0))</f>
        <v>16266458.8386144</v>
      </c>
      <c r="K17" s="194">
        <f t="shared" si="0"/>
        <v>63962690.560176</v>
      </c>
      <c r="L17" s="169">
        <f>INDEX(CalBudget2567!$BW:$BW,MATCH('All Budget to Planfin2567'!$D17,CalBudget2567!$D:$D,0))</f>
        <v>0.42</v>
      </c>
      <c r="M17" s="170">
        <f t="shared" si="1"/>
        <v>26864330.035273921</v>
      </c>
      <c r="N17" s="165"/>
      <c r="P17" s="188" t="b">
        <f>K17=CalBudget2567!BV19</f>
        <v>1</v>
      </c>
      <c r="Q17" s="188" t="b">
        <f>M17=CalBudget2567!BX19</f>
        <v>1</v>
      </c>
    </row>
    <row r="18" spans="1:17" s="158" customFormat="1" ht="24.6" hidden="1" x14ac:dyDescent="0.25">
      <c r="A18" s="167">
        <f>COUNTA($D$14:D18)</f>
        <v>5</v>
      </c>
      <c r="B18" s="161">
        <v>1</v>
      </c>
      <c r="C18" s="162" t="s">
        <v>1</v>
      </c>
      <c r="D18" s="161" t="s">
        <v>104</v>
      </c>
      <c r="E18" s="163" t="s">
        <v>1003</v>
      </c>
      <c r="F18" s="164" t="s">
        <v>1876</v>
      </c>
      <c r="G18" s="161">
        <v>13</v>
      </c>
      <c r="H18" s="163" t="s">
        <v>2963</v>
      </c>
      <c r="I18" s="168">
        <f>INDEX(CalBudget2567!$AR:$AR,MATCH('All Budget to Planfin2567'!$D18,CalBudget2567!$D:$D,0))</f>
        <v>206020580.67471358</v>
      </c>
      <c r="J18" s="168">
        <f>INDEX(CalBudget2567!$BU:$BU,MATCH('All Budget to Planfin2567'!$D18,CalBudget2567!$D:$D,0))</f>
        <v>182772349.23707521</v>
      </c>
      <c r="K18" s="194">
        <f t="shared" si="0"/>
        <v>388792929.91178882</v>
      </c>
      <c r="L18" s="169">
        <f>INDEX(CalBudget2567!$BW:$BW,MATCH('All Budget to Planfin2567'!$D18,CalBudget2567!$D:$D,0))</f>
        <v>0.46</v>
      </c>
      <c r="M18" s="170">
        <f t="shared" si="1"/>
        <v>178844747.75942287</v>
      </c>
      <c r="N18" s="165"/>
      <c r="P18" s="188" t="b">
        <f>K18=CalBudget2567!BV20</f>
        <v>1</v>
      </c>
      <c r="Q18" s="188" t="b">
        <f>M18=CalBudget2567!BX20</f>
        <v>1</v>
      </c>
    </row>
    <row r="19" spans="1:17" s="158" customFormat="1" ht="24.6" hidden="1" x14ac:dyDescent="0.25">
      <c r="A19" s="167">
        <f>COUNTA($D$14:D19)</f>
        <v>6</v>
      </c>
      <c r="B19" s="161">
        <v>1</v>
      </c>
      <c r="C19" s="162" t="s">
        <v>1</v>
      </c>
      <c r="D19" s="161" t="s">
        <v>105</v>
      </c>
      <c r="E19" s="163" t="s">
        <v>1004</v>
      </c>
      <c r="F19" s="164" t="s">
        <v>1876</v>
      </c>
      <c r="G19" s="161">
        <v>6</v>
      </c>
      <c r="H19" s="163" t="s">
        <v>2965</v>
      </c>
      <c r="I19" s="168">
        <f>INDEX(CalBudget2567!$AR:$AR,MATCH('All Budget to Planfin2567'!$D19,CalBudget2567!$D:$D,0))</f>
        <v>71842343.320742399</v>
      </c>
      <c r="J19" s="168">
        <f>INDEX(CalBudget2567!$BU:$BU,MATCH('All Budget to Planfin2567'!$D19,CalBudget2567!$D:$D,0))</f>
        <v>32809438.003267199</v>
      </c>
      <c r="K19" s="194">
        <f t="shared" si="0"/>
        <v>104651781.3240096</v>
      </c>
      <c r="L19" s="169">
        <f>INDEX(CalBudget2567!$BW:$BW,MATCH('All Budget to Planfin2567'!$D19,CalBudget2567!$D:$D,0))</f>
        <v>0.42</v>
      </c>
      <c r="M19" s="170">
        <f t="shared" si="1"/>
        <v>43953748.156084031</v>
      </c>
      <c r="N19" s="165"/>
      <c r="P19" s="188" t="b">
        <f>K19=CalBudget2567!BV21</f>
        <v>1</v>
      </c>
      <c r="Q19" s="188" t="b">
        <f>M19=CalBudget2567!BX21</f>
        <v>1</v>
      </c>
    </row>
    <row r="20" spans="1:17" s="158" customFormat="1" ht="24.6" hidden="1" x14ac:dyDescent="0.25">
      <c r="A20" s="167">
        <f>COUNTA($D$14:D20)</f>
        <v>7</v>
      </c>
      <c r="B20" s="161">
        <v>1</v>
      </c>
      <c r="C20" s="162" t="s">
        <v>1</v>
      </c>
      <c r="D20" s="161" t="s">
        <v>106</v>
      </c>
      <c r="E20" s="163" t="s">
        <v>1005</v>
      </c>
      <c r="F20" s="164" t="s">
        <v>1876</v>
      </c>
      <c r="G20" s="161">
        <v>13</v>
      </c>
      <c r="H20" s="163" t="s">
        <v>2963</v>
      </c>
      <c r="I20" s="168">
        <f>INDEX(CalBudget2567!$AR:$AR,MATCH('All Budget to Planfin2567'!$D20,CalBudget2567!$D:$D,0))</f>
        <v>187474029.76023358</v>
      </c>
      <c r="J20" s="168">
        <f>INDEX(CalBudget2567!$BU:$BU,MATCH('All Budget to Planfin2567'!$D20,CalBudget2567!$D:$D,0))</f>
        <v>142464112.20737281</v>
      </c>
      <c r="K20" s="194">
        <f t="shared" si="0"/>
        <v>329938141.96760643</v>
      </c>
      <c r="L20" s="169">
        <f>INDEX(CalBudget2567!$BW:$BW,MATCH('All Budget to Planfin2567'!$D20,CalBudget2567!$D:$D,0))</f>
        <v>0.3</v>
      </c>
      <c r="M20" s="170">
        <f t="shared" si="1"/>
        <v>98981442.590281919</v>
      </c>
      <c r="N20" s="165"/>
      <c r="P20" s="188" t="b">
        <f>K20=CalBudget2567!BV22</f>
        <v>1</v>
      </c>
      <c r="Q20" s="188" t="b">
        <f>M20=CalBudget2567!BX22</f>
        <v>1</v>
      </c>
    </row>
    <row r="21" spans="1:17" s="158" customFormat="1" ht="24.6" hidden="1" x14ac:dyDescent="0.25">
      <c r="A21" s="167">
        <f>COUNTA($D$14:D21)</f>
        <v>8</v>
      </c>
      <c r="B21" s="161">
        <v>1</v>
      </c>
      <c r="C21" s="162" t="s">
        <v>1</v>
      </c>
      <c r="D21" s="161" t="s">
        <v>107</v>
      </c>
      <c r="E21" s="163" t="s">
        <v>1006</v>
      </c>
      <c r="F21" s="164" t="s">
        <v>1876</v>
      </c>
      <c r="G21" s="161">
        <v>7</v>
      </c>
      <c r="H21" s="163" t="s">
        <v>2966</v>
      </c>
      <c r="I21" s="168">
        <f>INDEX(CalBudget2567!$AR:$AR,MATCH('All Budget to Planfin2567'!$D21,CalBudget2567!$D:$D,0))</f>
        <v>113261272.80586562</v>
      </c>
      <c r="J21" s="168">
        <f>INDEX(CalBudget2567!$BU:$BU,MATCH('All Budget to Planfin2567'!$D21,CalBudget2567!$D:$D,0))</f>
        <v>43862782.679222405</v>
      </c>
      <c r="K21" s="194">
        <f t="shared" si="0"/>
        <v>157124055.48508802</v>
      </c>
      <c r="L21" s="169">
        <f>INDEX(CalBudget2567!$BW:$BW,MATCH('All Budget to Planfin2567'!$D21,CalBudget2567!$D:$D,0))</f>
        <v>0.56000000000000005</v>
      </c>
      <c r="M21" s="170">
        <f t="shared" si="1"/>
        <v>87989471.071649298</v>
      </c>
      <c r="N21" s="165"/>
      <c r="P21" s="188" t="b">
        <f>K21=CalBudget2567!BV23</f>
        <v>1</v>
      </c>
      <c r="Q21" s="188" t="b">
        <f>M21=CalBudget2567!BX23</f>
        <v>1</v>
      </c>
    </row>
    <row r="22" spans="1:17" s="158" customFormat="1" ht="24.6" hidden="1" x14ac:dyDescent="0.25">
      <c r="A22" s="167">
        <f>COUNTA($D$14:D22)</f>
        <v>9</v>
      </c>
      <c r="B22" s="161">
        <v>1</v>
      </c>
      <c r="C22" s="162" t="s">
        <v>1</v>
      </c>
      <c r="D22" s="161" t="s">
        <v>108</v>
      </c>
      <c r="E22" s="163" t="s">
        <v>1007</v>
      </c>
      <c r="F22" s="164" t="s">
        <v>1876</v>
      </c>
      <c r="G22" s="161">
        <v>10</v>
      </c>
      <c r="H22" s="163" t="s">
        <v>2962</v>
      </c>
      <c r="I22" s="168">
        <f>INDEX(CalBudget2567!$AR:$AR,MATCH('All Budget to Planfin2567'!$D22,CalBudget2567!$D:$D,0))</f>
        <v>119087489.55972478</v>
      </c>
      <c r="J22" s="168">
        <f>INDEX(CalBudget2567!$BU:$BU,MATCH('All Budget to Planfin2567'!$D22,CalBudget2567!$D:$D,0))</f>
        <v>48647154.908995196</v>
      </c>
      <c r="K22" s="194">
        <f t="shared" si="0"/>
        <v>167734644.46871996</v>
      </c>
      <c r="L22" s="169">
        <f>INDEX(CalBudget2567!$BW:$BW,MATCH('All Budget to Planfin2567'!$D22,CalBudget2567!$D:$D,0))</f>
        <v>0.52</v>
      </c>
      <c r="M22" s="170">
        <f t="shared" si="1"/>
        <v>87222015.123734385</v>
      </c>
      <c r="N22" s="165"/>
      <c r="P22" s="188" t="b">
        <f>K22=CalBudget2567!BV24</f>
        <v>1</v>
      </c>
      <c r="Q22" s="188" t="b">
        <f>M22=CalBudget2567!BX24</f>
        <v>1</v>
      </c>
    </row>
    <row r="23" spans="1:17" s="158" customFormat="1" ht="24.6" hidden="1" x14ac:dyDescent="0.25">
      <c r="A23" s="167">
        <f>COUNTA($D$14:D23)</f>
        <v>10</v>
      </c>
      <c r="B23" s="161">
        <v>1</v>
      </c>
      <c r="C23" s="162" t="s">
        <v>1</v>
      </c>
      <c r="D23" s="161" t="s">
        <v>109</v>
      </c>
      <c r="E23" s="163" t="s">
        <v>1008</v>
      </c>
      <c r="F23" s="164" t="s">
        <v>1876</v>
      </c>
      <c r="G23" s="161">
        <v>6</v>
      </c>
      <c r="H23" s="163" t="s">
        <v>2965</v>
      </c>
      <c r="I23" s="168">
        <f>INDEX(CalBudget2567!$AR:$AR,MATCH('All Budget to Planfin2567'!$D23,CalBudget2567!$D:$D,0))</f>
        <v>69016715.083555192</v>
      </c>
      <c r="J23" s="168">
        <f>INDEX(CalBudget2567!$BU:$BU,MATCH('All Budget to Planfin2567'!$D23,CalBudget2567!$D:$D,0))</f>
        <v>29972329.042780802</v>
      </c>
      <c r="K23" s="194">
        <f t="shared" si="0"/>
        <v>98989044.126335993</v>
      </c>
      <c r="L23" s="169">
        <f>INDEX(CalBudget2567!$BW:$BW,MATCH('All Budget to Planfin2567'!$D23,CalBudget2567!$D:$D,0))</f>
        <v>0.43</v>
      </c>
      <c r="M23" s="170">
        <f t="shared" si="1"/>
        <v>42565288.97432448</v>
      </c>
      <c r="N23" s="165"/>
      <c r="P23" s="188" t="b">
        <f>K23=CalBudget2567!BV25</f>
        <v>1</v>
      </c>
      <c r="Q23" s="188" t="b">
        <f>M23=CalBudget2567!BX25</f>
        <v>1</v>
      </c>
    </row>
    <row r="24" spans="1:17" s="158" customFormat="1" ht="24.6" hidden="1" x14ac:dyDescent="0.25">
      <c r="A24" s="167">
        <f>COUNTA($D$14:D24)</f>
        <v>11</v>
      </c>
      <c r="B24" s="161">
        <v>1</v>
      </c>
      <c r="C24" s="162" t="s">
        <v>1</v>
      </c>
      <c r="D24" s="161" t="s">
        <v>110</v>
      </c>
      <c r="E24" s="163" t="s">
        <v>1009</v>
      </c>
      <c r="F24" s="164" t="s">
        <v>1876</v>
      </c>
      <c r="G24" s="161">
        <v>5</v>
      </c>
      <c r="H24" s="163" t="s">
        <v>2964</v>
      </c>
      <c r="I24" s="168">
        <f>INDEX(CalBudget2567!$AR:$AR,MATCH('All Budget to Planfin2567'!$D24,CalBudget2567!$D:$D,0))</f>
        <v>38434816.301951997</v>
      </c>
      <c r="J24" s="168">
        <f>INDEX(CalBudget2567!$BU:$BU,MATCH('All Budget to Planfin2567'!$D24,CalBudget2567!$D:$D,0))</f>
        <v>16083313.171036799</v>
      </c>
      <c r="K24" s="194">
        <f t="shared" si="0"/>
        <v>54518129.472988799</v>
      </c>
      <c r="L24" s="169">
        <f>INDEX(CalBudget2567!$BW:$BW,MATCH('All Budget to Planfin2567'!$D24,CalBudget2567!$D:$D,0))</f>
        <v>0.55000000000000004</v>
      </c>
      <c r="M24" s="170">
        <f t="shared" si="1"/>
        <v>29984971.210143842</v>
      </c>
      <c r="N24" s="165"/>
      <c r="P24" s="188" t="b">
        <f>K24=CalBudget2567!BV26</f>
        <v>1</v>
      </c>
      <c r="Q24" s="188" t="b">
        <f>M24=CalBudget2567!BX26</f>
        <v>1</v>
      </c>
    </row>
    <row r="25" spans="1:17" s="158" customFormat="1" ht="24.6" hidden="1" x14ac:dyDescent="0.25">
      <c r="A25" s="167">
        <f>COUNTA($D$14:D25)</f>
        <v>12</v>
      </c>
      <c r="B25" s="161">
        <v>1</v>
      </c>
      <c r="C25" s="162" t="s">
        <v>1</v>
      </c>
      <c r="D25" s="161" t="s">
        <v>111</v>
      </c>
      <c r="E25" s="163" t="s">
        <v>1010</v>
      </c>
      <c r="F25" s="164" t="s">
        <v>1876</v>
      </c>
      <c r="G25" s="161">
        <v>5</v>
      </c>
      <c r="H25" s="163" t="s">
        <v>2964</v>
      </c>
      <c r="I25" s="168">
        <f>INDEX(CalBudget2567!$AR:$AR,MATCH('All Budget to Planfin2567'!$D25,CalBudget2567!$D:$D,0))</f>
        <v>59712531.682118386</v>
      </c>
      <c r="J25" s="168">
        <f>INDEX(CalBudget2567!$BU:$BU,MATCH('All Budget to Planfin2567'!$D25,CalBudget2567!$D:$D,0))</f>
        <v>22747046.459615998</v>
      </c>
      <c r="K25" s="194">
        <f t="shared" si="0"/>
        <v>82459578.141734391</v>
      </c>
      <c r="L25" s="169">
        <f>INDEX(CalBudget2567!$BW:$BW,MATCH('All Budget to Planfin2567'!$D25,CalBudget2567!$D:$D,0))</f>
        <v>0.47</v>
      </c>
      <c r="M25" s="170">
        <f t="shared" si="1"/>
        <v>38756001.726615161</v>
      </c>
      <c r="N25" s="165"/>
      <c r="P25" s="188" t="b">
        <f>K25=CalBudget2567!BV27</f>
        <v>1</v>
      </c>
      <c r="Q25" s="188" t="b">
        <f>M25=CalBudget2567!BX27</f>
        <v>1</v>
      </c>
    </row>
    <row r="26" spans="1:17" s="158" customFormat="1" ht="24.6" hidden="1" x14ac:dyDescent="0.25">
      <c r="A26" s="167">
        <f>COUNTA($D$14:D26)</f>
        <v>13</v>
      </c>
      <c r="B26" s="161">
        <v>1</v>
      </c>
      <c r="C26" s="162" t="s">
        <v>1</v>
      </c>
      <c r="D26" s="161" t="s">
        <v>112</v>
      </c>
      <c r="E26" s="163" t="s">
        <v>1011</v>
      </c>
      <c r="F26" s="164" t="s">
        <v>1876</v>
      </c>
      <c r="G26" s="161">
        <v>6</v>
      </c>
      <c r="H26" s="163" t="s">
        <v>2965</v>
      </c>
      <c r="I26" s="168">
        <f>INDEX(CalBudget2567!$AR:$AR,MATCH('All Budget to Planfin2567'!$D26,CalBudget2567!$D:$D,0))</f>
        <v>70749555.206275195</v>
      </c>
      <c r="J26" s="168">
        <f>INDEX(CalBudget2567!$BU:$BU,MATCH('All Budget to Planfin2567'!$D26,CalBudget2567!$D:$D,0))</f>
        <v>44880387.593107194</v>
      </c>
      <c r="K26" s="194">
        <f t="shared" si="0"/>
        <v>115629942.79938239</v>
      </c>
      <c r="L26" s="169">
        <f>INDEX(CalBudget2567!$BW:$BW,MATCH('All Budget to Planfin2567'!$D26,CalBudget2567!$D:$D,0))</f>
        <v>0.34</v>
      </c>
      <c r="M26" s="170">
        <f t="shared" si="1"/>
        <v>39314180.551790014</v>
      </c>
      <c r="N26" s="165"/>
      <c r="P26" s="188" t="b">
        <f>K26=CalBudget2567!BV28</f>
        <v>1</v>
      </c>
      <c r="Q26" s="188" t="b">
        <f>M26=CalBudget2567!BX28</f>
        <v>1</v>
      </c>
    </row>
    <row r="27" spans="1:17" s="158" customFormat="1" ht="24.6" hidden="1" x14ac:dyDescent="0.25">
      <c r="A27" s="167">
        <f>COUNTA($D$14:D27)</f>
        <v>14</v>
      </c>
      <c r="B27" s="161">
        <v>1</v>
      </c>
      <c r="C27" s="162" t="s">
        <v>1</v>
      </c>
      <c r="D27" s="161" t="s">
        <v>113</v>
      </c>
      <c r="E27" s="163" t="s">
        <v>1012</v>
      </c>
      <c r="F27" s="164" t="s">
        <v>1876</v>
      </c>
      <c r="G27" s="161">
        <v>5</v>
      </c>
      <c r="H27" s="163" t="s">
        <v>2964</v>
      </c>
      <c r="I27" s="168">
        <f>INDEX(CalBudget2567!$AR:$AR,MATCH('All Budget to Planfin2567'!$D27,CalBudget2567!$D:$D,0))</f>
        <v>67008748.317667194</v>
      </c>
      <c r="J27" s="168">
        <f>INDEX(CalBudget2567!$BU:$BU,MATCH('All Budget to Planfin2567'!$D27,CalBudget2567!$D:$D,0))</f>
        <v>18226507.389705598</v>
      </c>
      <c r="K27" s="194">
        <f t="shared" si="0"/>
        <v>85235255.707372785</v>
      </c>
      <c r="L27" s="169">
        <f>INDEX(CalBudget2567!$BW:$BW,MATCH('All Budget to Planfin2567'!$D27,CalBudget2567!$D:$D,0))</f>
        <v>0.43</v>
      </c>
      <c r="M27" s="170">
        <f t="shared" si="1"/>
        <v>36651159.954170294</v>
      </c>
      <c r="N27" s="165"/>
      <c r="P27" s="188" t="b">
        <f>K27=CalBudget2567!BV29</f>
        <v>1</v>
      </c>
      <c r="Q27" s="188" t="b">
        <f>M27=CalBudget2567!BX29</f>
        <v>1</v>
      </c>
    </row>
    <row r="28" spans="1:17" s="158" customFormat="1" ht="24.6" hidden="1" x14ac:dyDescent="0.25">
      <c r="A28" s="167">
        <f>COUNTA($D$14:D28)</f>
        <v>15</v>
      </c>
      <c r="B28" s="161">
        <v>1</v>
      </c>
      <c r="C28" s="162" t="s">
        <v>1</v>
      </c>
      <c r="D28" s="161" t="s">
        <v>114</v>
      </c>
      <c r="E28" s="163" t="s">
        <v>1013</v>
      </c>
      <c r="F28" s="164" t="s">
        <v>1876</v>
      </c>
      <c r="G28" s="161">
        <v>5</v>
      </c>
      <c r="H28" s="163" t="s">
        <v>2964</v>
      </c>
      <c r="I28" s="168">
        <f>INDEX(CalBudget2567!$AR:$AR,MATCH('All Budget to Planfin2567'!$D28,CalBudget2567!$D:$D,0))</f>
        <v>68397351.259391993</v>
      </c>
      <c r="J28" s="168">
        <f>INDEX(CalBudget2567!$BU:$BU,MATCH('All Budget to Planfin2567'!$D28,CalBudget2567!$D:$D,0))</f>
        <v>24573534.538271997</v>
      </c>
      <c r="K28" s="194">
        <f t="shared" si="0"/>
        <v>92970885.797663987</v>
      </c>
      <c r="L28" s="169">
        <f>INDEX(CalBudget2567!$BW:$BW,MATCH('All Budget to Planfin2567'!$D28,CalBudget2567!$D:$D,0))</f>
        <v>0.45</v>
      </c>
      <c r="M28" s="170">
        <f t="shared" si="1"/>
        <v>41836898.608948797</v>
      </c>
      <c r="N28" s="165"/>
      <c r="P28" s="188" t="b">
        <f>K28=CalBudget2567!BV30</f>
        <v>1</v>
      </c>
      <c r="Q28" s="188" t="b">
        <f>M28=CalBudget2567!BX30</f>
        <v>1</v>
      </c>
    </row>
    <row r="29" spans="1:17" s="158" customFormat="1" ht="24.6" hidden="1" x14ac:dyDescent="0.25">
      <c r="A29" s="167">
        <f>COUNTA($D$14:D29)</f>
        <v>16</v>
      </c>
      <c r="B29" s="161">
        <v>1</v>
      </c>
      <c r="C29" s="162" t="s">
        <v>1</v>
      </c>
      <c r="D29" s="161" t="s">
        <v>115</v>
      </c>
      <c r="E29" s="163" t="s">
        <v>1014</v>
      </c>
      <c r="F29" s="164" t="s">
        <v>1876</v>
      </c>
      <c r="G29" s="161">
        <v>9</v>
      </c>
      <c r="H29" s="163" t="s">
        <v>2967</v>
      </c>
      <c r="I29" s="168">
        <f>INDEX(CalBudget2567!$AR:$AR,MATCH('All Budget to Planfin2567'!$D29,CalBudget2567!$D:$D,0))</f>
        <v>133011442.45344001</v>
      </c>
      <c r="J29" s="168">
        <f>INDEX(CalBudget2567!$BU:$BU,MATCH('All Budget to Planfin2567'!$D29,CalBudget2567!$D:$D,0))</f>
        <v>28961233.323676795</v>
      </c>
      <c r="K29" s="194">
        <f t="shared" si="0"/>
        <v>161972675.77711681</v>
      </c>
      <c r="L29" s="169">
        <f>INDEX(CalBudget2567!$BW:$BW,MATCH('All Budget to Planfin2567'!$D29,CalBudget2567!$D:$D,0))</f>
        <v>0.5</v>
      </c>
      <c r="M29" s="170">
        <f t="shared" si="1"/>
        <v>80986337.888558403</v>
      </c>
      <c r="N29" s="165"/>
      <c r="P29" s="188" t="b">
        <f>K29=CalBudget2567!BV31</f>
        <v>1</v>
      </c>
      <c r="Q29" s="188" t="b">
        <f>M29=CalBudget2567!BX31</f>
        <v>1</v>
      </c>
    </row>
    <row r="30" spans="1:17" s="158" customFormat="1" ht="24.6" hidden="1" x14ac:dyDescent="0.25">
      <c r="A30" s="167">
        <f>COUNTA($D$14:D30)</f>
        <v>17</v>
      </c>
      <c r="B30" s="161">
        <v>1</v>
      </c>
      <c r="C30" s="162" t="s">
        <v>1</v>
      </c>
      <c r="D30" s="161" t="s">
        <v>116</v>
      </c>
      <c r="E30" s="163" t="s">
        <v>1015</v>
      </c>
      <c r="F30" s="164" t="s">
        <v>1876</v>
      </c>
      <c r="G30" s="161">
        <v>6</v>
      </c>
      <c r="H30" s="163" t="s">
        <v>2965</v>
      </c>
      <c r="I30" s="168">
        <f>INDEX(CalBudget2567!$AR:$AR,MATCH('All Budget to Planfin2567'!$D30,CalBudget2567!$D:$D,0))</f>
        <v>228551914.3325856</v>
      </c>
      <c r="J30" s="168">
        <f>INDEX(CalBudget2567!$BU:$BU,MATCH('All Budget to Planfin2567'!$D30,CalBudget2567!$D:$D,0))</f>
        <v>35758914.226348802</v>
      </c>
      <c r="K30" s="194">
        <f t="shared" si="0"/>
        <v>264310828.55893439</v>
      </c>
      <c r="L30" s="169">
        <f>INDEX(CalBudget2567!$BW:$BW,MATCH('All Budget to Planfin2567'!$D30,CalBudget2567!$D:$D,0))</f>
        <v>0.54</v>
      </c>
      <c r="M30" s="170">
        <f t="shared" si="1"/>
        <v>142727847.42182457</v>
      </c>
      <c r="N30" s="165"/>
      <c r="P30" s="188" t="b">
        <f>K30=CalBudget2567!BV32</f>
        <v>1</v>
      </c>
      <c r="Q30" s="188" t="b">
        <f>M30=CalBudget2567!BX32</f>
        <v>1</v>
      </c>
    </row>
    <row r="31" spans="1:17" s="158" customFormat="1" ht="24.6" hidden="1" x14ac:dyDescent="0.25">
      <c r="A31" s="167">
        <f>COUNTA($D$14:D31)</f>
        <v>18</v>
      </c>
      <c r="B31" s="161">
        <v>1</v>
      </c>
      <c r="C31" s="162" t="s">
        <v>1</v>
      </c>
      <c r="D31" s="161" t="s">
        <v>117</v>
      </c>
      <c r="E31" s="163" t="s">
        <v>1016</v>
      </c>
      <c r="F31" s="164" t="s">
        <v>1876</v>
      </c>
      <c r="G31" s="161">
        <v>2</v>
      </c>
      <c r="H31" s="163" t="s">
        <v>2968</v>
      </c>
      <c r="I31" s="168">
        <f>INDEX(CalBudget2567!$AR:$AR,MATCH('All Budget to Planfin2567'!$D31,CalBudget2567!$D:$D,0))</f>
        <v>34564250.188675202</v>
      </c>
      <c r="J31" s="168">
        <f>INDEX(CalBudget2567!$BU:$BU,MATCH('All Budget to Planfin2567'!$D31,CalBudget2567!$D:$D,0))</f>
        <v>0</v>
      </c>
      <c r="K31" s="194">
        <f t="shared" si="0"/>
        <v>34564250.188675202</v>
      </c>
      <c r="L31" s="169">
        <f>INDEX(CalBudget2567!$BW:$BW,MATCH('All Budget to Planfin2567'!$D31,CalBudget2567!$D:$D,0))</f>
        <v>0.54</v>
      </c>
      <c r="M31" s="170">
        <f t="shared" si="1"/>
        <v>18664695.101884611</v>
      </c>
      <c r="N31" s="165"/>
      <c r="P31" s="188" t="b">
        <f>K31=CalBudget2567!BV33</f>
        <v>1</v>
      </c>
      <c r="Q31" s="188" t="b">
        <f>M31=CalBudget2567!BX33</f>
        <v>1</v>
      </c>
    </row>
    <row r="32" spans="1:17" s="158" customFormat="1" ht="24.6" hidden="1" x14ac:dyDescent="0.25">
      <c r="A32" s="167">
        <f>COUNTA($D$14:D32)</f>
        <v>19</v>
      </c>
      <c r="B32" s="161">
        <v>1</v>
      </c>
      <c r="C32" s="162" t="s">
        <v>0</v>
      </c>
      <c r="D32" s="161" t="s">
        <v>2023</v>
      </c>
      <c r="E32" s="163" t="s">
        <v>2024</v>
      </c>
      <c r="F32" s="164" t="s">
        <v>1876</v>
      </c>
      <c r="G32" s="161">
        <v>2</v>
      </c>
      <c r="H32" s="163" t="s">
        <v>2968</v>
      </c>
      <c r="I32" s="168">
        <f>INDEX(CalBudget2567!$AR:$AR,MATCH('All Budget to Planfin2567'!$D32,CalBudget2567!$D:$D,0))</f>
        <v>11160968.221564798</v>
      </c>
      <c r="J32" s="168">
        <f>INDEX(CalBudget2567!$BU:$BU,MATCH('All Budget to Planfin2567'!$D32,CalBudget2567!$D:$D,0))</f>
        <v>0</v>
      </c>
      <c r="K32" s="194">
        <f t="shared" si="0"/>
        <v>11160968.221564798</v>
      </c>
      <c r="L32" s="169">
        <f>INDEX(CalBudget2567!$BW:$BW,MATCH('All Budget to Planfin2567'!$D32,CalBudget2567!$D:$D,0))</f>
        <v>0.88</v>
      </c>
      <c r="M32" s="170">
        <f t="shared" si="1"/>
        <v>9821652.0349770226</v>
      </c>
      <c r="N32" s="165"/>
      <c r="P32" s="188" t="b">
        <f>K32=CalBudget2567!BV34</f>
        <v>1</v>
      </c>
      <c r="Q32" s="188" t="b">
        <f>M32=CalBudget2567!BX34</f>
        <v>1</v>
      </c>
    </row>
    <row r="33" spans="1:17" s="158" customFormat="1" ht="24.6" hidden="1" x14ac:dyDescent="0.25">
      <c r="A33" s="167">
        <f>COUNTA($D$14:D33)</f>
        <v>20</v>
      </c>
      <c r="B33" s="161">
        <v>1</v>
      </c>
      <c r="C33" s="162" t="s">
        <v>0</v>
      </c>
      <c r="D33" s="161" t="s">
        <v>76</v>
      </c>
      <c r="E33" s="163" t="s">
        <v>975</v>
      </c>
      <c r="F33" s="164" t="s">
        <v>1875</v>
      </c>
      <c r="G33" s="161">
        <v>19</v>
      </c>
      <c r="H33" s="163" t="s">
        <v>2961</v>
      </c>
      <c r="I33" s="168">
        <f>INDEX(CalBudget2567!$AR:$AR,MATCH('All Budget to Planfin2567'!$D33,CalBudget2567!$D:$D,0))</f>
        <v>1280207511.2874143</v>
      </c>
      <c r="J33" s="168">
        <f>INDEX(CalBudget2567!$BU:$BU,MATCH('All Budget to Planfin2567'!$D33,CalBudget2567!$D:$D,0))</f>
        <v>2298030708.6256032</v>
      </c>
      <c r="K33" s="194">
        <f t="shared" si="0"/>
        <v>3578238219.9130173</v>
      </c>
      <c r="L33" s="169">
        <f>INDEX(CalBudget2567!$BW:$BW,MATCH('All Budget to Planfin2567'!$D33,CalBudget2567!$D:$D,0))</f>
        <v>0.21</v>
      </c>
      <c r="M33" s="170">
        <f t="shared" si="1"/>
        <v>751430026.18173361</v>
      </c>
      <c r="N33" s="165"/>
      <c r="P33" s="188" t="b">
        <f>K33=CalBudget2567!BV35</f>
        <v>1</v>
      </c>
      <c r="Q33" s="188" t="b">
        <f>M33=CalBudget2567!BX35</f>
        <v>1</v>
      </c>
    </row>
    <row r="34" spans="1:17" s="158" customFormat="1" ht="24.6" hidden="1" x14ac:dyDescent="0.25">
      <c r="A34" s="167">
        <f>COUNTA($D$14:D34)</f>
        <v>21</v>
      </c>
      <c r="B34" s="161">
        <v>1</v>
      </c>
      <c r="C34" s="162" t="s">
        <v>0</v>
      </c>
      <c r="D34" s="161" t="s">
        <v>77</v>
      </c>
      <c r="E34" s="163" t="s">
        <v>976</v>
      </c>
      <c r="F34" s="164" t="s">
        <v>1877</v>
      </c>
      <c r="G34" s="161">
        <v>15</v>
      </c>
      <c r="H34" s="163" t="s">
        <v>2969</v>
      </c>
      <c r="I34" s="168">
        <f>INDEX(CalBudget2567!$AR:$AR,MATCH('All Budget to Planfin2567'!$D34,CalBudget2567!$D:$D,0))</f>
        <v>236148775.07718721</v>
      </c>
      <c r="J34" s="168">
        <f>INDEX(CalBudget2567!$BU:$BU,MATCH('All Budget to Planfin2567'!$D34,CalBudget2567!$D:$D,0))</f>
        <v>244047719.70317763</v>
      </c>
      <c r="K34" s="194">
        <f t="shared" si="0"/>
        <v>480196494.78036487</v>
      </c>
      <c r="L34" s="169">
        <f>INDEX(CalBudget2567!$BW:$BW,MATCH('All Budget to Planfin2567'!$D34,CalBudget2567!$D:$D,0))</f>
        <v>0.44</v>
      </c>
      <c r="M34" s="170">
        <f t="shared" si="1"/>
        <v>211286457.70336056</v>
      </c>
      <c r="N34" s="165"/>
      <c r="P34" s="188" t="b">
        <f>K34=CalBudget2567!BV36</f>
        <v>1</v>
      </c>
      <c r="Q34" s="188" t="b">
        <f>M34=CalBudget2567!BX36</f>
        <v>1</v>
      </c>
    </row>
    <row r="35" spans="1:17" s="158" customFormat="1" ht="24.6" hidden="1" x14ac:dyDescent="0.25">
      <c r="A35" s="167">
        <f>COUNTA($D$14:D35)</f>
        <v>22</v>
      </c>
      <c r="B35" s="161">
        <v>1</v>
      </c>
      <c r="C35" s="162" t="s">
        <v>0</v>
      </c>
      <c r="D35" s="161" t="s">
        <v>78</v>
      </c>
      <c r="E35" s="163" t="s">
        <v>977</v>
      </c>
      <c r="F35" s="164" t="s">
        <v>1876</v>
      </c>
      <c r="G35" s="161">
        <v>6</v>
      </c>
      <c r="H35" s="163" t="s">
        <v>2965</v>
      </c>
      <c r="I35" s="168">
        <f>INDEX(CalBudget2567!$AR:$AR,MATCH('All Budget to Planfin2567'!$D35,CalBudget2567!$D:$D,0))</f>
        <v>68011778.823696002</v>
      </c>
      <c r="J35" s="168">
        <f>INDEX(CalBudget2567!$BU:$BU,MATCH('All Budget to Planfin2567'!$D35,CalBudget2567!$D:$D,0))</f>
        <v>28320042.134592</v>
      </c>
      <c r="K35" s="194">
        <f t="shared" si="0"/>
        <v>96331820.958287999</v>
      </c>
      <c r="L35" s="169">
        <f>INDEX(CalBudget2567!$BW:$BW,MATCH('All Budget to Planfin2567'!$D35,CalBudget2567!$D:$D,0))</f>
        <v>0.56000000000000005</v>
      </c>
      <c r="M35" s="170">
        <f t="shared" si="1"/>
        <v>53945819.736641288</v>
      </c>
      <c r="N35" s="165"/>
      <c r="P35" s="188" t="b">
        <f>K35=CalBudget2567!BV37</f>
        <v>1</v>
      </c>
      <c r="Q35" s="188" t="b">
        <f>M35=CalBudget2567!BX37</f>
        <v>1</v>
      </c>
    </row>
    <row r="36" spans="1:17" s="158" customFormat="1" ht="24.6" hidden="1" x14ac:dyDescent="0.25">
      <c r="A36" s="167">
        <f>COUNTA($D$14:D36)</f>
        <v>23</v>
      </c>
      <c r="B36" s="161">
        <v>1</v>
      </c>
      <c r="C36" s="162" t="s">
        <v>0</v>
      </c>
      <c r="D36" s="161" t="s">
        <v>79</v>
      </c>
      <c r="E36" s="163" t="s">
        <v>978</v>
      </c>
      <c r="F36" s="164" t="s">
        <v>1876</v>
      </c>
      <c r="G36" s="161">
        <v>10</v>
      </c>
      <c r="H36" s="163" t="s">
        <v>2962</v>
      </c>
      <c r="I36" s="168">
        <f>INDEX(CalBudget2567!$AR:$AR,MATCH('All Budget to Planfin2567'!$D36,CalBudget2567!$D:$D,0))</f>
        <v>103475314.4099424</v>
      </c>
      <c r="J36" s="168">
        <f>INDEX(CalBudget2567!$BU:$BU,MATCH('All Budget to Planfin2567'!$D36,CalBudget2567!$D:$D,0))</f>
        <v>62803727.543260798</v>
      </c>
      <c r="K36" s="194">
        <f t="shared" si="0"/>
        <v>166279041.9532032</v>
      </c>
      <c r="L36" s="169">
        <f>INDEX(CalBudget2567!$BW:$BW,MATCH('All Budget to Planfin2567'!$D36,CalBudget2567!$D:$D,0))</f>
        <v>0.47</v>
      </c>
      <c r="M36" s="170">
        <f t="shared" si="1"/>
        <v>78151149.718005493</v>
      </c>
      <c r="N36" s="165"/>
      <c r="P36" s="188" t="b">
        <f>K36=CalBudget2567!BV38</f>
        <v>1</v>
      </c>
      <c r="Q36" s="188" t="b">
        <f>M36=CalBudget2567!BX38</f>
        <v>1</v>
      </c>
    </row>
    <row r="37" spans="1:17" s="158" customFormat="1" ht="24.6" hidden="1" x14ac:dyDescent="0.25">
      <c r="A37" s="167">
        <f>COUNTA($D$14:D37)</f>
        <v>24</v>
      </c>
      <c r="B37" s="161">
        <v>1</v>
      </c>
      <c r="C37" s="162" t="s">
        <v>0</v>
      </c>
      <c r="D37" s="161" t="s">
        <v>80</v>
      </c>
      <c r="E37" s="163" t="s">
        <v>979</v>
      </c>
      <c r="F37" s="164" t="s">
        <v>1876</v>
      </c>
      <c r="G37" s="161">
        <v>6</v>
      </c>
      <c r="H37" s="163" t="s">
        <v>2965</v>
      </c>
      <c r="I37" s="168">
        <f>INDEX(CalBudget2567!$AR:$AR,MATCH('All Budget to Planfin2567'!$D37,CalBudget2567!$D:$D,0))</f>
        <v>66151277.384534389</v>
      </c>
      <c r="J37" s="168">
        <f>INDEX(CalBudget2567!$BU:$BU,MATCH('All Budget to Planfin2567'!$D37,CalBudget2567!$D:$D,0))</f>
        <v>38787826.517884798</v>
      </c>
      <c r="K37" s="194">
        <f t="shared" si="0"/>
        <v>104939103.90241918</v>
      </c>
      <c r="L37" s="169">
        <f>INDEX(CalBudget2567!$BW:$BW,MATCH('All Budget to Planfin2567'!$D37,CalBudget2567!$D:$D,0))</f>
        <v>0.38</v>
      </c>
      <c r="M37" s="170">
        <f t="shared" si="1"/>
        <v>39876859.482919291</v>
      </c>
      <c r="N37" s="165"/>
      <c r="P37" s="188" t="b">
        <f>K37=CalBudget2567!BV39</f>
        <v>1</v>
      </c>
      <c r="Q37" s="188" t="b">
        <f>M37=CalBudget2567!BX39</f>
        <v>1</v>
      </c>
    </row>
    <row r="38" spans="1:17" s="158" customFormat="1" ht="24.6" hidden="1" x14ac:dyDescent="0.25">
      <c r="A38" s="167">
        <f>COUNTA($D$14:D38)</f>
        <v>25</v>
      </c>
      <c r="B38" s="161">
        <v>1</v>
      </c>
      <c r="C38" s="162" t="s">
        <v>0</v>
      </c>
      <c r="D38" s="161" t="s">
        <v>81</v>
      </c>
      <c r="E38" s="163" t="s">
        <v>980</v>
      </c>
      <c r="F38" s="164" t="s">
        <v>1876</v>
      </c>
      <c r="G38" s="161">
        <v>6</v>
      </c>
      <c r="H38" s="163" t="s">
        <v>2965</v>
      </c>
      <c r="I38" s="168">
        <f>INDEX(CalBudget2567!$AR:$AR,MATCH('All Budget to Planfin2567'!$D38,CalBudget2567!$D:$D,0))</f>
        <v>105305935.42778879</v>
      </c>
      <c r="J38" s="168">
        <f>INDEX(CalBudget2567!$BU:$BU,MATCH('All Budget to Planfin2567'!$D38,CalBudget2567!$D:$D,0))</f>
        <v>29366586.909676798</v>
      </c>
      <c r="K38" s="194">
        <f t="shared" si="0"/>
        <v>134672522.33746558</v>
      </c>
      <c r="L38" s="169">
        <f>INDEX(CalBudget2567!$BW:$BW,MATCH('All Budget to Planfin2567'!$D38,CalBudget2567!$D:$D,0))</f>
        <v>0.61</v>
      </c>
      <c r="M38" s="170">
        <f t="shared" si="1"/>
        <v>82150238.625854</v>
      </c>
      <c r="N38" s="165"/>
      <c r="P38" s="188" t="b">
        <f>K38=CalBudget2567!BV40</f>
        <v>1</v>
      </c>
      <c r="Q38" s="188" t="b">
        <f>M38=CalBudget2567!BX40</f>
        <v>1</v>
      </c>
    </row>
    <row r="39" spans="1:17" s="158" customFormat="1" ht="24.6" hidden="1" x14ac:dyDescent="0.25">
      <c r="A39" s="167">
        <f>COUNTA($D$14:D39)</f>
        <v>26</v>
      </c>
      <c r="B39" s="161">
        <v>1</v>
      </c>
      <c r="C39" s="162" t="s">
        <v>0</v>
      </c>
      <c r="D39" s="161" t="s">
        <v>82</v>
      </c>
      <c r="E39" s="163" t="s">
        <v>981</v>
      </c>
      <c r="F39" s="164" t="s">
        <v>1876</v>
      </c>
      <c r="G39" s="161">
        <v>5</v>
      </c>
      <c r="H39" s="163" t="s">
        <v>2964</v>
      </c>
      <c r="I39" s="168">
        <f>INDEX(CalBudget2567!$AR:$AR,MATCH('All Budget to Planfin2567'!$D39,CalBudget2567!$D:$D,0))</f>
        <v>28825951.861728001</v>
      </c>
      <c r="J39" s="168">
        <f>INDEX(CalBudget2567!$BU:$BU,MATCH('All Budget to Planfin2567'!$D39,CalBudget2567!$D:$D,0))</f>
        <v>16406766.355555199</v>
      </c>
      <c r="K39" s="194">
        <f t="shared" si="0"/>
        <v>45232718.217283204</v>
      </c>
      <c r="L39" s="169">
        <f>INDEX(CalBudget2567!$BW:$BW,MATCH('All Budget to Planfin2567'!$D39,CalBudget2567!$D:$D,0))</f>
        <v>0.36</v>
      </c>
      <c r="M39" s="170">
        <f t="shared" si="1"/>
        <v>16283778.558221953</v>
      </c>
      <c r="N39" s="165"/>
      <c r="P39" s="188" t="b">
        <f>K39=CalBudget2567!BV41</f>
        <v>1</v>
      </c>
      <c r="Q39" s="188" t="b">
        <f>M39=CalBudget2567!BX41</f>
        <v>1</v>
      </c>
    </row>
    <row r="40" spans="1:17" s="158" customFormat="1" ht="24.6" hidden="1" x14ac:dyDescent="0.25">
      <c r="A40" s="167">
        <f>COUNTA($D$14:D40)</f>
        <v>27</v>
      </c>
      <c r="B40" s="161">
        <v>1</v>
      </c>
      <c r="C40" s="162" t="s">
        <v>0</v>
      </c>
      <c r="D40" s="161" t="s">
        <v>83</v>
      </c>
      <c r="E40" s="163" t="s">
        <v>982</v>
      </c>
      <c r="F40" s="164" t="s">
        <v>1877</v>
      </c>
      <c r="G40" s="161">
        <v>15</v>
      </c>
      <c r="H40" s="163" t="s">
        <v>2969</v>
      </c>
      <c r="I40" s="168">
        <f>INDEX(CalBudget2567!$AR:$AR,MATCH('All Budget to Planfin2567'!$D40,CalBudget2567!$D:$D,0))</f>
        <v>309476801.27337599</v>
      </c>
      <c r="J40" s="168">
        <f>INDEX(CalBudget2567!$BU:$BU,MATCH('All Budget to Planfin2567'!$D40,CalBudget2567!$D:$D,0))</f>
        <v>326370286.20511675</v>
      </c>
      <c r="K40" s="194">
        <f t="shared" si="0"/>
        <v>635847087.47849274</v>
      </c>
      <c r="L40" s="169">
        <f>INDEX(CalBudget2567!$BW:$BW,MATCH('All Budget to Planfin2567'!$D40,CalBudget2567!$D:$D,0))</f>
        <v>0.36</v>
      </c>
      <c r="M40" s="170">
        <f t="shared" si="1"/>
        <v>228904951.49225739</v>
      </c>
      <c r="N40" s="165"/>
      <c r="P40" s="188" t="b">
        <f>K40=CalBudget2567!BV42</f>
        <v>1</v>
      </c>
      <c r="Q40" s="188" t="b">
        <f>M40=CalBudget2567!BX42</f>
        <v>1</v>
      </c>
    </row>
    <row r="41" spans="1:17" s="158" customFormat="1" ht="24.6" hidden="1" x14ac:dyDescent="0.25">
      <c r="A41" s="167">
        <f>COUNTA($D$14:D41)</f>
        <v>28</v>
      </c>
      <c r="B41" s="161">
        <v>1</v>
      </c>
      <c r="C41" s="162" t="s">
        <v>0</v>
      </c>
      <c r="D41" s="161" t="s">
        <v>84</v>
      </c>
      <c r="E41" s="163" t="s">
        <v>983</v>
      </c>
      <c r="F41" s="164" t="s">
        <v>1876</v>
      </c>
      <c r="G41" s="161">
        <v>6</v>
      </c>
      <c r="H41" s="163" t="s">
        <v>2965</v>
      </c>
      <c r="I41" s="168">
        <f>INDEX(CalBudget2567!$AR:$AR,MATCH('All Budget to Planfin2567'!$D41,CalBudget2567!$D:$D,0))</f>
        <v>96233000.636092797</v>
      </c>
      <c r="J41" s="168">
        <f>INDEX(CalBudget2567!$BU:$BU,MATCH('All Budget to Planfin2567'!$D41,CalBudget2567!$D:$D,0))</f>
        <v>57746005.307135992</v>
      </c>
      <c r="K41" s="194">
        <f t="shared" si="0"/>
        <v>153979005.94322878</v>
      </c>
      <c r="L41" s="169">
        <f>INDEX(CalBudget2567!$BW:$BW,MATCH('All Budget to Planfin2567'!$D41,CalBudget2567!$D:$D,0))</f>
        <v>0.47</v>
      </c>
      <c r="M41" s="170">
        <f t="shared" si="1"/>
        <v>72370132.793317527</v>
      </c>
      <c r="N41" s="165"/>
      <c r="P41" s="188" t="b">
        <f>K41=CalBudget2567!BV43</f>
        <v>1</v>
      </c>
      <c r="Q41" s="188" t="b">
        <f>M41=CalBudget2567!BX43</f>
        <v>1</v>
      </c>
    </row>
    <row r="42" spans="1:17" s="158" customFormat="1" ht="24.6" hidden="1" x14ac:dyDescent="0.25">
      <c r="A42" s="167">
        <f>COUNTA($D$14:D42)</f>
        <v>29</v>
      </c>
      <c r="B42" s="161">
        <v>1</v>
      </c>
      <c r="C42" s="162" t="s">
        <v>0</v>
      </c>
      <c r="D42" s="161" t="s">
        <v>85</v>
      </c>
      <c r="E42" s="163" t="s">
        <v>984</v>
      </c>
      <c r="F42" s="164" t="s">
        <v>1876</v>
      </c>
      <c r="G42" s="161">
        <v>6</v>
      </c>
      <c r="H42" s="163" t="s">
        <v>2965</v>
      </c>
      <c r="I42" s="168">
        <f>INDEX(CalBudget2567!$AR:$AR,MATCH('All Budget to Planfin2567'!$D42,CalBudget2567!$D:$D,0))</f>
        <v>67894666.439999998</v>
      </c>
      <c r="J42" s="168">
        <f>INDEX(CalBudget2567!$BU:$BU,MATCH('All Budget to Planfin2567'!$D42,CalBudget2567!$D:$D,0))</f>
        <v>27794795.314742394</v>
      </c>
      <c r="K42" s="194">
        <f t="shared" si="0"/>
        <v>95689461.754742384</v>
      </c>
      <c r="L42" s="169">
        <f>INDEX(CalBudget2567!$BW:$BW,MATCH('All Budget to Planfin2567'!$D42,CalBudget2567!$D:$D,0))</f>
        <v>0.51</v>
      </c>
      <c r="M42" s="170">
        <f t="shared" si="1"/>
        <v>48801625.494918615</v>
      </c>
      <c r="N42" s="165"/>
      <c r="P42" s="188" t="b">
        <f>K42=CalBudget2567!BV44</f>
        <v>1</v>
      </c>
      <c r="Q42" s="188" t="b">
        <f>M42=CalBudget2567!BX44</f>
        <v>1</v>
      </c>
    </row>
    <row r="43" spans="1:17" s="158" customFormat="1" ht="24.6" hidden="1" x14ac:dyDescent="0.25">
      <c r="A43" s="167">
        <f>COUNTA($D$14:D43)</f>
        <v>30</v>
      </c>
      <c r="B43" s="161">
        <v>1</v>
      </c>
      <c r="C43" s="162" t="s">
        <v>0</v>
      </c>
      <c r="D43" s="161" t="s">
        <v>86</v>
      </c>
      <c r="E43" s="163" t="s">
        <v>985</v>
      </c>
      <c r="F43" s="164" t="s">
        <v>1876</v>
      </c>
      <c r="G43" s="161">
        <v>13</v>
      </c>
      <c r="H43" s="163" t="s">
        <v>2963</v>
      </c>
      <c r="I43" s="168">
        <f>INDEX(CalBudget2567!$AR:$AR,MATCH('All Budget to Planfin2567'!$D43,CalBudget2567!$D:$D,0))</f>
        <v>247518252.25051194</v>
      </c>
      <c r="J43" s="168">
        <f>INDEX(CalBudget2567!$BU:$BU,MATCH('All Budget to Planfin2567'!$D43,CalBudget2567!$D:$D,0))</f>
        <v>194417337.22687683</v>
      </c>
      <c r="K43" s="194">
        <f t="shared" si="0"/>
        <v>441935589.47738874</v>
      </c>
      <c r="L43" s="169">
        <f>INDEX(CalBudget2567!$BW:$BW,MATCH('All Budget to Planfin2567'!$D43,CalBudget2567!$D:$D,0))</f>
        <v>0.35</v>
      </c>
      <c r="M43" s="170">
        <f t="shared" si="1"/>
        <v>154677456.31708604</v>
      </c>
      <c r="N43" s="165"/>
      <c r="P43" s="188" t="b">
        <f>K43=CalBudget2567!BV45</f>
        <v>1</v>
      </c>
      <c r="Q43" s="188" t="b">
        <f>M43=CalBudget2567!BX45</f>
        <v>1</v>
      </c>
    </row>
    <row r="44" spans="1:17" s="158" customFormat="1" ht="24.6" hidden="1" x14ac:dyDescent="0.25">
      <c r="A44" s="167">
        <f>COUNTA($D$14:D44)</f>
        <v>31</v>
      </c>
      <c r="B44" s="161">
        <v>1</v>
      </c>
      <c r="C44" s="162" t="s">
        <v>0</v>
      </c>
      <c r="D44" s="161" t="s">
        <v>87</v>
      </c>
      <c r="E44" s="163" t="s">
        <v>986</v>
      </c>
      <c r="F44" s="164" t="s">
        <v>1876</v>
      </c>
      <c r="G44" s="161">
        <v>6</v>
      </c>
      <c r="H44" s="163" t="s">
        <v>2965</v>
      </c>
      <c r="I44" s="168">
        <f>INDEX(CalBudget2567!$AR:$AR,MATCH('All Budget to Planfin2567'!$D44,CalBudget2567!$D:$D,0))</f>
        <v>61381780.363507196</v>
      </c>
      <c r="J44" s="168">
        <f>INDEX(CalBudget2567!$BU:$BU,MATCH('All Budget to Planfin2567'!$D44,CalBudget2567!$D:$D,0))</f>
        <v>34130185.094947197</v>
      </c>
      <c r="K44" s="194">
        <f t="shared" si="0"/>
        <v>95511965.4584544</v>
      </c>
      <c r="L44" s="169">
        <f>INDEX(CalBudget2567!$BW:$BW,MATCH('All Budget to Planfin2567'!$D44,CalBudget2567!$D:$D,0))</f>
        <v>0.42</v>
      </c>
      <c r="M44" s="170">
        <f t="shared" si="1"/>
        <v>40115025.49255085</v>
      </c>
      <c r="N44" s="165"/>
      <c r="P44" s="188" t="b">
        <f>K44=CalBudget2567!BV46</f>
        <v>1</v>
      </c>
      <c r="Q44" s="188" t="b">
        <f>M44=CalBudget2567!BX46</f>
        <v>1</v>
      </c>
    </row>
    <row r="45" spans="1:17" s="158" customFormat="1" ht="24.6" hidden="1" x14ac:dyDescent="0.25">
      <c r="A45" s="167">
        <f>COUNTA($D$14:D45)</f>
        <v>32</v>
      </c>
      <c r="B45" s="161">
        <v>1</v>
      </c>
      <c r="C45" s="162" t="s">
        <v>0</v>
      </c>
      <c r="D45" s="161" t="s">
        <v>88</v>
      </c>
      <c r="E45" s="163" t="s">
        <v>987</v>
      </c>
      <c r="F45" s="164" t="s">
        <v>1876</v>
      </c>
      <c r="G45" s="161">
        <v>15</v>
      </c>
      <c r="H45" s="163" t="s">
        <v>2969</v>
      </c>
      <c r="I45" s="168">
        <f>INDEX(CalBudget2567!$AR:$AR,MATCH('All Budget to Planfin2567'!$D45,CalBudget2567!$D:$D,0))</f>
        <v>282216607.73295361</v>
      </c>
      <c r="J45" s="168">
        <f>INDEX(CalBudget2567!$BU:$BU,MATCH('All Budget to Planfin2567'!$D45,CalBudget2567!$D:$D,0))</f>
        <v>368058957.62551683</v>
      </c>
      <c r="K45" s="194">
        <f t="shared" si="0"/>
        <v>650275565.35847044</v>
      </c>
      <c r="L45" s="169">
        <f>INDEX(CalBudget2567!$BW:$BW,MATCH('All Budget to Planfin2567'!$D45,CalBudget2567!$D:$D,0))</f>
        <v>0.47</v>
      </c>
      <c r="M45" s="170">
        <f t="shared" si="1"/>
        <v>305629515.71848106</v>
      </c>
      <c r="N45" s="165"/>
      <c r="P45" s="188" t="b">
        <f>K45=CalBudget2567!BV47</f>
        <v>1</v>
      </c>
      <c r="Q45" s="188" t="b">
        <f>M45=CalBudget2567!BX47</f>
        <v>1</v>
      </c>
    </row>
    <row r="46" spans="1:17" s="158" customFormat="1" ht="24.6" hidden="1" x14ac:dyDescent="0.25">
      <c r="A46" s="167">
        <f>COUNTA($D$14:D46)</f>
        <v>33</v>
      </c>
      <c r="B46" s="161">
        <v>1</v>
      </c>
      <c r="C46" s="162" t="s">
        <v>0</v>
      </c>
      <c r="D46" s="161" t="s">
        <v>89</v>
      </c>
      <c r="E46" s="163" t="s">
        <v>988</v>
      </c>
      <c r="F46" s="164" t="s">
        <v>1876</v>
      </c>
      <c r="G46" s="161">
        <v>12</v>
      </c>
      <c r="H46" s="163" t="s">
        <v>2970</v>
      </c>
      <c r="I46" s="168">
        <f>INDEX(CalBudget2567!$AR:$AR,MATCH('All Budget to Planfin2567'!$D46,CalBudget2567!$D:$D,0))</f>
        <v>114890450.2318368</v>
      </c>
      <c r="J46" s="168">
        <f>INDEX(CalBudget2567!$BU:$BU,MATCH('All Budget to Planfin2567'!$D46,CalBudget2567!$D:$D,0))</f>
        <v>82670858.915433586</v>
      </c>
      <c r="K46" s="194">
        <f t="shared" si="0"/>
        <v>197561309.14727038</v>
      </c>
      <c r="L46" s="169">
        <f>INDEX(CalBudget2567!$BW:$BW,MATCH('All Budget to Planfin2567'!$D46,CalBudget2567!$D:$D,0))</f>
        <v>0.32</v>
      </c>
      <c r="M46" s="170">
        <f t="shared" si="1"/>
        <v>63219618.927126527</v>
      </c>
      <c r="N46" s="165"/>
      <c r="P46" s="188" t="b">
        <f>K46=CalBudget2567!BV48</f>
        <v>1</v>
      </c>
      <c r="Q46" s="188" t="b">
        <f>M46=CalBudget2567!BX48</f>
        <v>1</v>
      </c>
    </row>
    <row r="47" spans="1:17" s="158" customFormat="1" ht="24.6" hidden="1" x14ac:dyDescent="0.25">
      <c r="A47" s="167">
        <f>COUNTA($D$14:D47)</f>
        <v>34</v>
      </c>
      <c r="B47" s="161">
        <v>1</v>
      </c>
      <c r="C47" s="162" t="s">
        <v>0</v>
      </c>
      <c r="D47" s="161" t="s">
        <v>90</v>
      </c>
      <c r="E47" s="163" t="s">
        <v>989</v>
      </c>
      <c r="F47" s="164" t="s">
        <v>1876</v>
      </c>
      <c r="G47" s="161">
        <v>6</v>
      </c>
      <c r="H47" s="163" t="s">
        <v>2965</v>
      </c>
      <c r="I47" s="168">
        <f>INDEX(CalBudget2567!$AR:$AR,MATCH('All Budget to Planfin2567'!$D47,CalBudget2567!$D:$D,0))</f>
        <v>50693689.751078404</v>
      </c>
      <c r="J47" s="168">
        <f>INDEX(CalBudget2567!$BU:$BU,MATCH('All Budget to Planfin2567'!$D47,CalBudget2567!$D:$D,0))</f>
        <v>30715679.071968004</v>
      </c>
      <c r="K47" s="194">
        <f t="shared" si="0"/>
        <v>81409368.823046416</v>
      </c>
      <c r="L47" s="169">
        <f>INDEX(CalBudget2567!$BW:$BW,MATCH('All Budget to Planfin2567'!$D47,CalBudget2567!$D:$D,0))</f>
        <v>0.57999999999999996</v>
      </c>
      <c r="M47" s="170">
        <f t="shared" si="1"/>
        <v>47217433.917366914</v>
      </c>
      <c r="N47" s="165"/>
      <c r="P47" s="188" t="b">
        <f>K47=CalBudget2567!BV49</f>
        <v>1</v>
      </c>
      <c r="Q47" s="188" t="b">
        <f>M47=CalBudget2567!BX49</f>
        <v>1</v>
      </c>
    </row>
    <row r="48" spans="1:17" s="158" customFormat="1" ht="24.6" hidden="1" x14ac:dyDescent="0.25">
      <c r="A48" s="167">
        <f>COUNTA($D$14:D48)</f>
        <v>35</v>
      </c>
      <c r="B48" s="161">
        <v>1</v>
      </c>
      <c r="C48" s="162" t="s">
        <v>0</v>
      </c>
      <c r="D48" s="161" t="s">
        <v>91</v>
      </c>
      <c r="E48" s="163" t="s">
        <v>990</v>
      </c>
      <c r="F48" s="164" t="s">
        <v>1876</v>
      </c>
      <c r="G48" s="161">
        <v>5</v>
      </c>
      <c r="H48" s="163" t="s">
        <v>2964</v>
      </c>
      <c r="I48" s="168">
        <f>INDEX(CalBudget2567!$AR:$AR,MATCH('All Budget to Planfin2567'!$D48,CalBudget2567!$D:$D,0))</f>
        <v>45339369.5978688</v>
      </c>
      <c r="J48" s="168">
        <f>INDEX(CalBudget2567!$BU:$BU,MATCH('All Budget to Planfin2567'!$D48,CalBudget2567!$D:$D,0))</f>
        <v>15447695.333951999</v>
      </c>
      <c r="K48" s="194">
        <f t="shared" si="0"/>
        <v>60787064.931820795</v>
      </c>
      <c r="L48" s="169">
        <f>INDEX(CalBudget2567!$BW:$BW,MATCH('All Budget to Planfin2567'!$D48,CalBudget2567!$D:$D,0))</f>
        <v>0.46</v>
      </c>
      <c r="M48" s="170">
        <f t="shared" si="1"/>
        <v>27962049.868637566</v>
      </c>
      <c r="N48" s="165"/>
      <c r="P48" s="188" t="b">
        <f>K48=CalBudget2567!BV50</f>
        <v>1</v>
      </c>
      <c r="Q48" s="188" t="b">
        <f>M48=CalBudget2567!BX50</f>
        <v>1</v>
      </c>
    </row>
    <row r="49" spans="1:17" s="158" customFormat="1" ht="24.6" hidden="1" x14ac:dyDescent="0.25">
      <c r="A49" s="167">
        <f>COUNTA($D$14:D49)</f>
        <v>36</v>
      </c>
      <c r="B49" s="161">
        <v>1</v>
      </c>
      <c r="C49" s="162" t="s">
        <v>0</v>
      </c>
      <c r="D49" s="161" t="s">
        <v>92</v>
      </c>
      <c r="E49" s="163" t="s">
        <v>991</v>
      </c>
      <c r="F49" s="164" t="s">
        <v>1876</v>
      </c>
      <c r="G49" s="161">
        <v>6</v>
      </c>
      <c r="H49" s="163" t="s">
        <v>2965</v>
      </c>
      <c r="I49" s="168">
        <f>INDEX(CalBudget2567!$AR:$AR,MATCH('All Budget to Planfin2567'!$D49,CalBudget2567!$D:$D,0))</f>
        <v>46616773.907299191</v>
      </c>
      <c r="J49" s="168">
        <f>INDEX(CalBudget2567!$BU:$BU,MATCH('All Budget to Planfin2567'!$D49,CalBudget2567!$D:$D,0))</f>
        <v>30822541.747257601</v>
      </c>
      <c r="K49" s="194">
        <f t="shared" si="0"/>
        <v>77439315.654556796</v>
      </c>
      <c r="L49" s="169">
        <f>INDEX(CalBudget2567!$BW:$BW,MATCH('All Budget to Planfin2567'!$D49,CalBudget2567!$D:$D,0))</f>
        <v>0.64</v>
      </c>
      <c r="M49" s="170">
        <f t="shared" si="1"/>
        <v>49561162.018916354</v>
      </c>
      <c r="N49" s="165"/>
      <c r="P49" s="188" t="b">
        <f>K49=CalBudget2567!BV51</f>
        <v>1</v>
      </c>
      <c r="Q49" s="188" t="b">
        <f>M49=CalBudget2567!BX51</f>
        <v>1</v>
      </c>
    </row>
    <row r="50" spans="1:17" s="158" customFormat="1" ht="24.6" hidden="1" x14ac:dyDescent="0.25">
      <c r="A50" s="167">
        <f>COUNTA($D$14:D50)</f>
        <v>37</v>
      </c>
      <c r="B50" s="161">
        <v>1</v>
      </c>
      <c r="C50" s="162" t="s">
        <v>0</v>
      </c>
      <c r="D50" s="161" t="s">
        <v>93</v>
      </c>
      <c r="E50" s="163" t="s">
        <v>992</v>
      </c>
      <c r="F50" s="164" t="s">
        <v>1876</v>
      </c>
      <c r="G50" s="161">
        <v>6</v>
      </c>
      <c r="H50" s="163" t="s">
        <v>2965</v>
      </c>
      <c r="I50" s="168">
        <f>INDEX(CalBudget2567!$AR:$AR,MATCH('All Budget to Planfin2567'!$D50,CalBudget2567!$D:$D,0))</f>
        <v>72656497.201420799</v>
      </c>
      <c r="J50" s="168">
        <f>INDEX(CalBudget2567!$BU:$BU,MATCH('All Budget to Planfin2567'!$D50,CalBudget2567!$D:$D,0))</f>
        <v>32272055.649763204</v>
      </c>
      <c r="K50" s="194">
        <f t="shared" si="0"/>
        <v>104928552.85118401</v>
      </c>
      <c r="L50" s="169">
        <f>INDEX(CalBudget2567!$BW:$BW,MATCH('All Budget to Planfin2567'!$D50,CalBudget2567!$D:$D,0))</f>
        <v>0.41</v>
      </c>
      <c r="M50" s="170">
        <f t="shared" si="1"/>
        <v>43020706.668985441</v>
      </c>
      <c r="N50" s="165"/>
      <c r="P50" s="188" t="b">
        <f>K50=CalBudget2567!BV52</f>
        <v>1</v>
      </c>
      <c r="Q50" s="188" t="b">
        <f>M50=CalBudget2567!BX52</f>
        <v>1</v>
      </c>
    </row>
    <row r="51" spans="1:17" s="158" customFormat="1" ht="24.6" hidden="1" x14ac:dyDescent="0.25">
      <c r="A51" s="167">
        <f>COUNTA($D$14:D51)</f>
        <v>38</v>
      </c>
      <c r="B51" s="161">
        <v>1</v>
      </c>
      <c r="C51" s="162" t="s">
        <v>0</v>
      </c>
      <c r="D51" s="161" t="s">
        <v>94</v>
      </c>
      <c r="E51" s="163" t="s">
        <v>993</v>
      </c>
      <c r="F51" s="164" t="s">
        <v>1876</v>
      </c>
      <c r="G51" s="161">
        <v>5</v>
      </c>
      <c r="H51" s="163" t="s">
        <v>2964</v>
      </c>
      <c r="I51" s="168">
        <f>INDEX(CalBudget2567!$AR:$AR,MATCH('All Budget to Planfin2567'!$D51,CalBudget2567!$D:$D,0))</f>
        <v>33199735.964035198</v>
      </c>
      <c r="J51" s="168">
        <f>INDEX(CalBudget2567!$BU:$BU,MATCH('All Budget to Planfin2567'!$D51,CalBudget2567!$D:$D,0))</f>
        <v>13185838.810108798</v>
      </c>
      <c r="K51" s="194">
        <f t="shared" si="0"/>
        <v>46385574.774143994</v>
      </c>
      <c r="L51" s="169">
        <f>INDEX(CalBudget2567!$BW:$BW,MATCH('All Budget to Planfin2567'!$D51,CalBudget2567!$D:$D,0))</f>
        <v>0.37</v>
      </c>
      <c r="M51" s="170">
        <f t="shared" si="1"/>
        <v>17162662.666433278</v>
      </c>
      <c r="N51" s="165"/>
      <c r="P51" s="188" t="b">
        <f>K51=CalBudget2567!BV53</f>
        <v>1</v>
      </c>
      <c r="Q51" s="188" t="b">
        <f>M51=CalBudget2567!BX53</f>
        <v>1</v>
      </c>
    </row>
    <row r="52" spans="1:17" s="158" customFormat="1" ht="24.6" hidden="1" x14ac:dyDescent="0.25">
      <c r="A52" s="167">
        <f>COUNTA($D$14:D52)</f>
        <v>39</v>
      </c>
      <c r="B52" s="161">
        <v>1</v>
      </c>
      <c r="C52" s="162" t="s">
        <v>0</v>
      </c>
      <c r="D52" s="161" t="s">
        <v>95</v>
      </c>
      <c r="E52" s="163" t="s">
        <v>994</v>
      </c>
      <c r="F52" s="164" t="s">
        <v>1876</v>
      </c>
      <c r="G52" s="161">
        <v>6</v>
      </c>
      <c r="H52" s="163" t="s">
        <v>2965</v>
      </c>
      <c r="I52" s="168">
        <f>INDEX(CalBudget2567!$AR:$AR,MATCH('All Budget to Planfin2567'!$D52,CalBudget2567!$D:$D,0))</f>
        <v>53025542.575420797</v>
      </c>
      <c r="J52" s="168">
        <f>INDEX(CalBudget2567!$BU:$BU,MATCH('All Budget to Planfin2567'!$D52,CalBudget2567!$D:$D,0))</f>
        <v>19210469.949734397</v>
      </c>
      <c r="K52" s="194">
        <f t="shared" si="0"/>
        <v>72236012.525155187</v>
      </c>
      <c r="L52" s="169">
        <f>INDEX(CalBudget2567!$BW:$BW,MATCH('All Budget to Planfin2567'!$D52,CalBudget2567!$D:$D,0))</f>
        <v>0.4</v>
      </c>
      <c r="M52" s="170">
        <f t="shared" si="1"/>
        <v>28894405.010062076</v>
      </c>
      <c r="N52" s="165"/>
      <c r="P52" s="188" t="b">
        <f>K52=CalBudget2567!BV54</f>
        <v>1</v>
      </c>
      <c r="Q52" s="188" t="b">
        <f>M52=CalBudget2567!BX54</f>
        <v>1</v>
      </c>
    </row>
    <row r="53" spans="1:17" s="158" customFormat="1" ht="24.6" hidden="1" x14ac:dyDescent="0.25">
      <c r="A53" s="167">
        <f>COUNTA($D$14:D53)</f>
        <v>40</v>
      </c>
      <c r="B53" s="161">
        <v>1</v>
      </c>
      <c r="C53" s="162" t="s">
        <v>0</v>
      </c>
      <c r="D53" s="161" t="s">
        <v>96</v>
      </c>
      <c r="E53" s="163" t="s">
        <v>995</v>
      </c>
      <c r="F53" s="164" t="s">
        <v>1876</v>
      </c>
      <c r="G53" s="161">
        <v>5</v>
      </c>
      <c r="H53" s="163" t="s">
        <v>2964</v>
      </c>
      <c r="I53" s="168">
        <f>INDEX(CalBudget2567!$AR:$AR,MATCH('All Budget to Planfin2567'!$D53,CalBudget2567!$D:$D,0))</f>
        <v>42328322.3566944</v>
      </c>
      <c r="J53" s="168">
        <f>INDEX(CalBudget2567!$BU:$BU,MATCH('All Budget to Planfin2567'!$D53,CalBudget2567!$D:$D,0))</f>
        <v>31608924.286185596</v>
      </c>
      <c r="K53" s="194">
        <f t="shared" si="0"/>
        <v>73937246.642879993</v>
      </c>
      <c r="L53" s="169">
        <f>INDEX(CalBudget2567!$BW:$BW,MATCH('All Budget to Planfin2567'!$D53,CalBudget2567!$D:$D,0))</f>
        <v>0.44</v>
      </c>
      <c r="M53" s="170">
        <f t="shared" si="1"/>
        <v>32532388.522867195</v>
      </c>
      <c r="N53" s="165"/>
      <c r="P53" s="188" t="b">
        <f>K53=CalBudget2567!BV55</f>
        <v>1</v>
      </c>
      <c r="Q53" s="188" t="b">
        <f>M53=CalBudget2567!BX55</f>
        <v>1</v>
      </c>
    </row>
    <row r="54" spans="1:17" s="158" customFormat="1" ht="24.6" hidden="1" x14ac:dyDescent="0.25">
      <c r="A54" s="167">
        <f>COUNTA($D$14:D54)</f>
        <v>41</v>
      </c>
      <c r="B54" s="161">
        <v>1</v>
      </c>
      <c r="C54" s="162" t="s">
        <v>0</v>
      </c>
      <c r="D54" s="161" t="s">
        <v>97</v>
      </c>
      <c r="E54" s="163" t="s">
        <v>996</v>
      </c>
      <c r="F54" s="164" t="s">
        <v>1876</v>
      </c>
      <c r="G54" s="161">
        <v>5</v>
      </c>
      <c r="H54" s="163" t="s">
        <v>2964</v>
      </c>
      <c r="I54" s="168">
        <f>INDEX(CalBudget2567!$AR:$AR,MATCH('All Budget to Planfin2567'!$D54,CalBudget2567!$D:$D,0))</f>
        <v>32728360.967548795</v>
      </c>
      <c r="J54" s="168">
        <f>INDEX(CalBudget2567!$BU:$BU,MATCH('All Budget to Planfin2567'!$D54,CalBudget2567!$D:$D,0))</f>
        <v>15176601.469756801</v>
      </c>
      <c r="K54" s="194">
        <f t="shared" si="0"/>
        <v>47904962.437305599</v>
      </c>
      <c r="L54" s="169">
        <f>INDEX(CalBudget2567!$BW:$BW,MATCH('All Budget to Planfin2567'!$D54,CalBudget2567!$D:$D,0))</f>
        <v>0.42</v>
      </c>
      <c r="M54" s="170">
        <f t="shared" si="1"/>
        <v>20120084.223668352</v>
      </c>
      <c r="N54" s="165"/>
      <c r="P54" s="188" t="b">
        <f>K54=CalBudget2567!BV56</f>
        <v>1</v>
      </c>
      <c r="Q54" s="188" t="b">
        <f>M54=CalBudget2567!BX56</f>
        <v>1</v>
      </c>
    </row>
    <row r="55" spans="1:17" s="158" customFormat="1" ht="24.6" hidden="1" x14ac:dyDescent="0.25">
      <c r="A55" s="167">
        <f>COUNTA($D$14:D55)</f>
        <v>42</v>
      </c>
      <c r="B55" s="161">
        <v>1</v>
      </c>
      <c r="C55" s="162" t="s">
        <v>0</v>
      </c>
      <c r="D55" s="161" t="s">
        <v>98</v>
      </c>
      <c r="E55" s="163" t="s">
        <v>997</v>
      </c>
      <c r="F55" s="164" t="s">
        <v>1876</v>
      </c>
      <c r="G55" s="161">
        <v>5</v>
      </c>
      <c r="H55" s="163" t="s">
        <v>2964</v>
      </c>
      <c r="I55" s="168">
        <f>INDEX(CalBudget2567!$AR:$AR,MATCH('All Budget to Planfin2567'!$D55,CalBudget2567!$D:$D,0))</f>
        <v>22855389.700483195</v>
      </c>
      <c r="J55" s="168">
        <f>INDEX(CalBudget2567!$BU:$BU,MATCH('All Budget to Planfin2567'!$D55,CalBudget2567!$D:$D,0))</f>
        <v>12250666.666751999</v>
      </c>
      <c r="K55" s="194">
        <f t="shared" si="0"/>
        <v>35106056.367235199</v>
      </c>
      <c r="L55" s="169">
        <f>INDEX(CalBudget2567!$BW:$BW,MATCH('All Budget to Planfin2567'!$D55,CalBudget2567!$D:$D,0))</f>
        <v>0.39</v>
      </c>
      <c r="M55" s="170">
        <f t="shared" si="1"/>
        <v>13691361.983221728</v>
      </c>
      <c r="N55" s="165"/>
      <c r="P55" s="188" t="b">
        <f>K55=CalBudget2567!BV57</f>
        <v>1</v>
      </c>
      <c r="Q55" s="188" t="b">
        <f>M55=CalBudget2567!BX57</f>
        <v>1</v>
      </c>
    </row>
    <row r="56" spans="1:17" s="158" customFormat="1" ht="24.6" hidden="1" x14ac:dyDescent="0.25">
      <c r="A56" s="167">
        <f>COUNTA($D$14:D56)</f>
        <v>43</v>
      </c>
      <c r="B56" s="161">
        <v>1</v>
      </c>
      <c r="C56" s="162" t="s">
        <v>0</v>
      </c>
      <c r="D56" s="161" t="s">
        <v>99</v>
      </c>
      <c r="E56" s="163" t="s">
        <v>998</v>
      </c>
      <c r="F56" s="164" t="s">
        <v>1876</v>
      </c>
      <c r="G56" s="161">
        <v>2</v>
      </c>
      <c r="H56" s="163" t="s">
        <v>2968</v>
      </c>
      <c r="I56" s="168">
        <f>INDEX(CalBudget2567!$AR:$AR,MATCH('All Budget to Planfin2567'!$D56,CalBudget2567!$D:$D,0))</f>
        <v>19832558.348592002</v>
      </c>
      <c r="J56" s="168">
        <f>INDEX(CalBudget2567!$BU:$BU,MATCH('All Budget to Planfin2567'!$D56,CalBudget2567!$D:$D,0))</f>
        <v>7747663.5546239996</v>
      </c>
      <c r="K56" s="194">
        <f t="shared" si="0"/>
        <v>27580221.903216001</v>
      </c>
      <c r="L56" s="169">
        <f>INDEX(CalBudget2567!$BW:$BW,MATCH('All Budget to Planfin2567'!$D56,CalBudget2567!$D:$D,0))</f>
        <v>0.54</v>
      </c>
      <c r="M56" s="170">
        <f t="shared" si="1"/>
        <v>14893319.827736642</v>
      </c>
      <c r="N56" s="165"/>
      <c r="P56" s="188" t="b">
        <f>K56=CalBudget2567!BV58</f>
        <v>1</v>
      </c>
      <c r="Q56" s="188" t="b">
        <f>M56=CalBudget2567!BX58</f>
        <v>1</v>
      </c>
    </row>
    <row r="57" spans="1:17" s="158" customFormat="1" ht="24.6" hidden="1" x14ac:dyDescent="0.25">
      <c r="A57" s="167">
        <f>COUNTA($D$14:D57)</f>
        <v>44</v>
      </c>
      <c r="B57" s="161">
        <v>1</v>
      </c>
      <c r="C57" s="162" t="s">
        <v>4</v>
      </c>
      <c r="D57" s="161" t="s">
        <v>133</v>
      </c>
      <c r="E57" s="163" t="s">
        <v>1032</v>
      </c>
      <c r="F57" s="164" t="s">
        <v>1877</v>
      </c>
      <c r="G57" s="161">
        <v>17</v>
      </c>
      <c r="H57" s="163" t="s">
        <v>2971</v>
      </c>
      <c r="I57" s="168">
        <f>INDEX(CalBudget2567!$AR:$AR,MATCH('All Budget to Planfin2567'!$D57,CalBudget2567!$D:$D,0))</f>
        <v>728890010.70443523</v>
      </c>
      <c r="J57" s="168">
        <f>INDEX(CalBudget2567!$BU:$BU,MATCH('All Budget to Planfin2567'!$D57,CalBudget2567!$D:$D,0))</f>
        <v>800866571.36487353</v>
      </c>
      <c r="K57" s="194">
        <f t="shared" si="0"/>
        <v>1529756582.0693088</v>
      </c>
      <c r="L57" s="169">
        <f>INDEX(CalBudget2567!$BW:$BW,MATCH('All Budget to Planfin2567'!$D57,CalBudget2567!$D:$D,0))</f>
        <v>0.24</v>
      </c>
      <c r="M57" s="170">
        <f t="shared" si="1"/>
        <v>367141579.69663411</v>
      </c>
      <c r="N57" s="165"/>
      <c r="P57" s="188" t="b">
        <f>K57=CalBudget2567!BV59</f>
        <v>1</v>
      </c>
      <c r="Q57" s="188" t="b">
        <f>M57=CalBudget2567!BX59</f>
        <v>1</v>
      </c>
    </row>
    <row r="58" spans="1:17" s="158" customFormat="1" ht="24.6" hidden="1" x14ac:dyDescent="0.25">
      <c r="A58" s="167">
        <f>COUNTA($D$14:D58)</f>
        <v>45</v>
      </c>
      <c r="B58" s="161">
        <v>1</v>
      </c>
      <c r="C58" s="162" t="s">
        <v>4</v>
      </c>
      <c r="D58" s="161" t="s">
        <v>134</v>
      </c>
      <c r="E58" s="163" t="s">
        <v>1033</v>
      </c>
      <c r="F58" s="164" t="s">
        <v>1876</v>
      </c>
      <c r="G58" s="161">
        <v>5</v>
      </c>
      <c r="H58" s="163" t="s">
        <v>2964</v>
      </c>
      <c r="I58" s="168">
        <f>INDEX(CalBudget2567!$AR:$AR,MATCH('All Budget to Planfin2567'!$D58,CalBudget2567!$D:$D,0))</f>
        <v>20701871.749440003</v>
      </c>
      <c r="J58" s="168">
        <f>INDEX(CalBudget2567!$BU:$BU,MATCH('All Budget to Planfin2567'!$D58,CalBudget2567!$D:$D,0))</f>
        <v>8825876.3744255994</v>
      </c>
      <c r="K58" s="194">
        <f t="shared" si="0"/>
        <v>29527748.123865604</v>
      </c>
      <c r="L58" s="169">
        <f>INDEX(CalBudget2567!$BW:$BW,MATCH('All Budget to Planfin2567'!$D58,CalBudget2567!$D:$D,0))</f>
        <v>0.49</v>
      </c>
      <c r="M58" s="170">
        <f t="shared" si="1"/>
        <v>14468596.580694146</v>
      </c>
      <c r="N58" s="165"/>
      <c r="P58" s="188" t="b">
        <f>K58=CalBudget2567!BV60</f>
        <v>1</v>
      </c>
      <c r="Q58" s="188" t="b">
        <f>M58=CalBudget2567!BX60</f>
        <v>1</v>
      </c>
    </row>
    <row r="59" spans="1:17" s="158" customFormat="1" ht="24.6" hidden="1" x14ac:dyDescent="0.25">
      <c r="A59" s="167">
        <f>COUNTA($D$14:D59)</f>
        <v>46</v>
      </c>
      <c r="B59" s="161">
        <v>1</v>
      </c>
      <c r="C59" s="162" t="s">
        <v>4</v>
      </c>
      <c r="D59" s="161" t="s">
        <v>135</v>
      </c>
      <c r="E59" s="163" t="s">
        <v>1034</v>
      </c>
      <c r="F59" s="164" t="s">
        <v>1876</v>
      </c>
      <c r="G59" s="161">
        <v>5</v>
      </c>
      <c r="H59" s="163" t="s">
        <v>2964</v>
      </c>
      <c r="I59" s="168">
        <f>INDEX(CalBudget2567!$AR:$AR,MATCH('All Budget to Planfin2567'!$D59,CalBudget2567!$D:$D,0))</f>
        <v>21305580.465081599</v>
      </c>
      <c r="J59" s="168">
        <f>INDEX(CalBudget2567!$BU:$BU,MATCH('All Budget to Planfin2567'!$D59,CalBudget2567!$D:$D,0))</f>
        <v>13847450.514585597</v>
      </c>
      <c r="K59" s="194">
        <f t="shared" si="0"/>
        <v>35153030.979667194</v>
      </c>
      <c r="L59" s="169">
        <f>INDEX(CalBudget2567!$BW:$BW,MATCH('All Budget to Planfin2567'!$D59,CalBudget2567!$D:$D,0))</f>
        <v>0.43</v>
      </c>
      <c r="M59" s="170">
        <f t="shared" si="1"/>
        <v>15115803.321256893</v>
      </c>
      <c r="N59" s="165"/>
      <c r="P59" s="188" t="b">
        <f>K59=CalBudget2567!BV61</f>
        <v>1</v>
      </c>
      <c r="Q59" s="188" t="b">
        <f>M59=CalBudget2567!BX61</f>
        <v>1</v>
      </c>
    </row>
    <row r="60" spans="1:17" s="158" customFormat="1" ht="24.6" hidden="1" x14ac:dyDescent="0.25">
      <c r="A60" s="167">
        <f>COUNTA($D$14:D60)</f>
        <v>47</v>
      </c>
      <c r="B60" s="161">
        <v>1</v>
      </c>
      <c r="C60" s="162" t="s">
        <v>4</v>
      </c>
      <c r="D60" s="161" t="s">
        <v>136</v>
      </c>
      <c r="E60" s="163" t="s">
        <v>1035</v>
      </c>
      <c r="F60" s="164" t="s">
        <v>1876</v>
      </c>
      <c r="G60" s="161">
        <v>5</v>
      </c>
      <c r="H60" s="163" t="s">
        <v>2964</v>
      </c>
      <c r="I60" s="168">
        <f>INDEX(CalBudget2567!$AR:$AR,MATCH('All Budget to Planfin2567'!$D60,CalBudget2567!$D:$D,0))</f>
        <v>47915449.675199993</v>
      </c>
      <c r="J60" s="168">
        <f>INDEX(CalBudget2567!$BU:$BU,MATCH('All Budget to Planfin2567'!$D60,CalBudget2567!$D:$D,0))</f>
        <v>21183668.199791994</v>
      </c>
      <c r="K60" s="194">
        <f t="shared" si="0"/>
        <v>69099117.874991983</v>
      </c>
      <c r="L60" s="169">
        <f>INDEX(CalBudget2567!$BW:$BW,MATCH('All Budget to Planfin2567'!$D60,CalBudget2567!$D:$D,0))</f>
        <v>0.48</v>
      </c>
      <c r="M60" s="170">
        <f t="shared" si="1"/>
        <v>33167576.57999615</v>
      </c>
      <c r="N60" s="165"/>
      <c r="P60" s="188" t="b">
        <f>K60=CalBudget2567!BV62</f>
        <v>1</v>
      </c>
      <c r="Q60" s="188" t="b">
        <f>M60=CalBudget2567!BX62</f>
        <v>1</v>
      </c>
    </row>
    <row r="61" spans="1:17" s="158" customFormat="1" ht="24.6" hidden="1" x14ac:dyDescent="0.25">
      <c r="A61" s="167">
        <f>COUNTA($D$14:D61)</f>
        <v>48</v>
      </c>
      <c r="B61" s="161">
        <v>1</v>
      </c>
      <c r="C61" s="162" t="s">
        <v>4</v>
      </c>
      <c r="D61" s="161" t="s">
        <v>137</v>
      </c>
      <c r="E61" s="163" t="s">
        <v>1036</v>
      </c>
      <c r="F61" s="164" t="s">
        <v>1876</v>
      </c>
      <c r="G61" s="161">
        <v>6</v>
      </c>
      <c r="H61" s="163" t="s">
        <v>2965</v>
      </c>
      <c r="I61" s="168">
        <f>INDEX(CalBudget2567!$AR:$AR,MATCH('All Budget to Planfin2567'!$D61,CalBudget2567!$D:$D,0))</f>
        <v>75071749.492655993</v>
      </c>
      <c r="J61" s="168">
        <f>INDEX(CalBudget2567!$BU:$BU,MATCH('All Budget to Planfin2567'!$D61,CalBudget2567!$D:$D,0))</f>
        <v>26590534.445280001</v>
      </c>
      <c r="K61" s="194">
        <f t="shared" si="0"/>
        <v>101662283.93793599</v>
      </c>
      <c r="L61" s="169">
        <f>INDEX(CalBudget2567!$BW:$BW,MATCH('All Budget to Planfin2567'!$D61,CalBudget2567!$D:$D,0))</f>
        <v>0.44</v>
      </c>
      <c r="M61" s="170">
        <f t="shared" si="1"/>
        <v>44731404.932691835</v>
      </c>
      <c r="N61" s="165"/>
      <c r="P61" s="188" t="b">
        <f>K61=CalBudget2567!BV63</f>
        <v>1</v>
      </c>
      <c r="Q61" s="188" t="b">
        <f>M61=CalBudget2567!BX63</f>
        <v>1</v>
      </c>
    </row>
    <row r="62" spans="1:17" s="158" customFormat="1" ht="24.6" hidden="1" x14ac:dyDescent="0.25">
      <c r="A62" s="167">
        <f>COUNTA($D$14:D62)</f>
        <v>49</v>
      </c>
      <c r="B62" s="161">
        <v>1</v>
      </c>
      <c r="C62" s="162" t="s">
        <v>4</v>
      </c>
      <c r="D62" s="161" t="s">
        <v>138</v>
      </c>
      <c r="E62" s="163" t="s">
        <v>1037</v>
      </c>
      <c r="F62" s="164" t="s">
        <v>1876</v>
      </c>
      <c r="G62" s="161">
        <v>9</v>
      </c>
      <c r="H62" s="163" t="s">
        <v>2967</v>
      </c>
      <c r="I62" s="168">
        <f>INDEX(CalBudget2567!$AR:$AR,MATCH('All Budget to Planfin2567'!$D62,CalBudget2567!$D:$D,0))</f>
        <v>80492290.822531193</v>
      </c>
      <c r="J62" s="168">
        <f>INDEX(CalBudget2567!$BU:$BU,MATCH('All Budget to Planfin2567'!$D62,CalBudget2567!$D:$D,0))</f>
        <v>44541868.178592004</v>
      </c>
      <c r="K62" s="194">
        <f t="shared" si="0"/>
        <v>125034159.00112319</v>
      </c>
      <c r="L62" s="169">
        <f>INDEX(CalBudget2567!$BW:$BW,MATCH('All Budget to Planfin2567'!$D62,CalBudget2567!$D:$D,0))</f>
        <v>0.37</v>
      </c>
      <c r="M62" s="170">
        <f t="shared" si="1"/>
        <v>46262638.830415577</v>
      </c>
      <c r="N62" s="165"/>
      <c r="P62" s="188" t="b">
        <f>K62=CalBudget2567!BV64</f>
        <v>1</v>
      </c>
      <c r="Q62" s="188" t="b">
        <f>M62=CalBudget2567!BX64</f>
        <v>1</v>
      </c>
    </row>
    <row r="63" spans="1:17" s="158" customFormat="1" ht="24.6" hidden="1" x14ac:dyDescent="0.25">
      <c r="A63" s="167">
        <f>COUNTA($D$14:D63)</f>
        <v>50</v>
      </c>
      <c r="B63" s="161">
        <v>1</v>
      </c>
      <c r="C63" s="162" t="s">
        <v>4</v>
      </c>
      <c r="D63" s="161" t="s">
        <v>139</v>
      </c>
      <c r="E63" s="163" t="s">
        <v>1038</v>
      </c>
      <c r="F63" s="164" t="s">
        <v>1876</v>
      </c>
      <c r="G63" s="161">
        <v>5</v>
      </c>
      <c r="H63" s="163" t="s">
        <v>2964</v>
      </c>
      <c r="I63" s="168">
        <f>INDEX(CalBudget2567!$AR:$AR,MATCH('All Budget to Planfin2567'!$D63,CalBudget2567!$D:$D,0))</f>
        <v>28277805.068428792</v>
      </c>
      <c r="J63" s="168">
        <f>INDEX(CalBudget2567!$BU:$BU,MATCH('All Budget to Planfin2567'!$D63,CalBudget2567!$D:$D,0))</f>
        <v>15121633.525094401</v>
      </c>
      <c r="K63" s="194">
        <f t="shared" si="0"/>
        <v>43399438.593523189</v>
      </c>
      <c r="L63" s="169">
        <f>INDEX(CalBudget2567!$BW:$BW,MATCH('All Budget to Planfin2567'!$D63,CalBudget2567!$D:$D,0))</f>
        <v>0.47</v>
      </c>
      <c r="M63" s="170">
        <f t="shared" si="1"/>
        <v>20397736.138955899</v>
      </c>
      <c r="N63" s="165"/>
      <c r="P63" s="188" t="b">
        <f>K63=CalBudget2567!BV65</f>
        <v>1</v>
      </c>
      <c r="Q63" s="188" t="b">
        <f>M63=CalBudget2567!BX65</f>
        <v>1</v>
      </c>
    </row>
    <row r="64" spans="1:17" s="158" customFormat="1" ht="24.6" hidden="1" x14ac:dyDescent="0.25">
      <c r="A64" s="167">
        <f>COUNTA($D$14:D64)</f>
        <v>51</v>
      </c>
      <c r="B64" s="161">
        <v>1</v>
      </c>
      <c r="C64" s="162" t="s">
        <v>4</v>
      </c>
      <c r="D64" s="161" t="s">
        <v>140</v>
      </c>
      <c r="E64" s="163" t="s">
        <v>1039</v>
      </c>
      <c r="F64" s="164" t="s">
        <v>1876</v>
      </c>
      <c r="G64" s="161">
        <v>5</v>
      </c>
      <c r="H64" s="163" t="s">
        <v>2964</v>
      </c>
      <c r="I64" s="168">
        <f>INDEX(CalBudget2567!$AR:$AR,MATCH('All Budget to Planfin2567'!$D64,CalBudget2567!$D:$D,0))</f>
        <v>40790613.896937601</v>
      </c>
      <c r="J64" s="168">
        <f>INDEX(CalBudget2567!$BU:$BU,MATCH('All Budget to Planfin2567'!$D64,CalBudget2567!$D:$D,0))</f>
        <v>16623301.439183997</v>
      </c>
      <c r="K64" s="194">
        <f t="shared" si="0"/>
        <v>57413915.336121596</v>
      </c>
      <c r="L64" s="169">
        <f>INDEX(CalBudget2567!$BW:$BW,MATCH('All Budget to Planfin2567'!$D64,CalBudget2567!$D:$D,0))</f>
        <v>0.38</v>
      </c>
      <c r="M64" s="170">
        <f t="shared" si="1"/>
        <v>21817287.827726208</v>
      </c>
      <c r="N64" s="165"/>
      <c r="P64" s="188" t="b">
        <f>K64=CalBudget2567!BV66</f>
        <v>1</v>
      </c>
      <c r="Q64" s="188" t="b">
        <f>M64=CalBudget2567!BX66</f>
        <v>1</v>
      </c>
    </row>
    <row r="65" spans="1:17" s="158" customFormat="1" ht="24.6" hidden="1" x14ac:dyDescent="0.25">
      <c r="A65" s="167">
        <f>COUNTA($D$14:D65)</f>
        <v>52</v>
      </c>
      <c r="B65" s="161">
        <v>1</v>
      </c>
      <c r="C65" s="162" t="s">
        <v>4</v>
      </c>
      <c r="D65" s="161" t="s">
        <v>141</v>
      </c>
      <c r="E65" s="163" t="s">
        <v>1040</v>
      </c>
      <c r="F65" s="164" t="s">
        <v>1876</v>
      </c>
      <c r="G65" s="161">
        <v>5</v>
      </c>
      <c r="H65" s="163" t="s">
        <v>2964</v>
      </c>
      <c r="I65" s="168">
        <f>INDEX(CalBudget2567!$AR:$AR,MATCH('All Budget to Planfin2567'!$D65,CalBudget2567!$D:$D,0))</f>
        <v>23483040.045983996</v>
      </c>
      <c r="J65" s="168">
        <f>INDEX(CalBudget2567!$BU:$BU,MATCH('All Budget to Planfin2567'!$D65,CalBudget2567!$D:$D,0))</f>
        <v>7888214.439216</v>
      </c>
      <c r="K65" s="194">
        <f t="shared" si="0"/>
        <v>31371254.485199995</v>
      </c>
      <c r="L65" s="169">
        <f>INDEX(CalBudget2567!$BW:$BW,MATCH('All Budget to Planfin2567'!$D65,CalBudget2567!$D:$D,0))</f>
        <v>0.38</v>
      </c>
      <c r="M65" s="170">
        <f t="shared" si="1"/>
        <v>11921076.704375999</v>
      </c>
      <c r="N65" s="165"/>
      <c r="P65" s="188" t="b">
        <f>K65=CalBudget2567!BV67</f>
        <v>1</v>
      </c>
      <c r="Q65" s="188" t="b">
        <f>M65=CalBudget2567!BX67</f>
        <v>1</v>
      </c>
    </row>
    <row r="66" spans="1:17" s="158" customFormat="1" ht="24.6" hidden="1" x14ac:dyDescent="0.25">
      <c r="A66" s="167">
        <f>COUNTA($D$14:D66)</f>
        <v>53</v>
      </c>
      <c r="B66" s="161">
        <v>1</v>
      </c>
      <c r="C66" s="162" t="s">
        <v>4</v>
      </c>
      <c r="D66" s="161" t="s">
        <v>142</v>
      </c>
      <c r="E66" s="163" t="s">
        <v>1041</v>
      </c>
      <c r="F66" s="164" t="s">
        <v>1876</v>
      </c>
      <c r="G66" s="161">
        <v>5</v>
      </c>
      <c r="H66" s="163" t="s">
        <v>2964</v>
      </c>
      <c r="I66" s="168">
        <f>INDEX(CalBudget2567!$AR:$AR,MATCH('All Budget to Planfin2567'!$D66,CalBudget2567!$D:$D,0))</f>
        <v>20387307.7103328</v>
      </c>
      <c r="J66" s="168">
        <f>INDEX(CalBudget2567!$BU:$BU,MATCH('All Budget to Planfin2567'!$D66,CalBudget2567!$D:$D,0))</f>
        <v>9295480.9910304006</v>
      </c>
      <c r="K66" s="194">
        <f t="shared" si="0"/>
        <v>29682788.701363198</v>
      </c>
      <c r="L66" s="169">
        <f>INDEX(CalBudget2567!$BW:$BW,MATCH('All Budget to Planfin2567'!$D66,CalBudget2567!$D:$D,0))</f>
        <v>0.42</v>
      </c>
      <c r="M66" s="170">
        <f t="shared" si="1"/>
        <v>12466771.254572542</v>
      </c>
      <c r="N66" s="165"/>
      <c r="P66" s="188" t="b">
        <f>K66=CalBudget2567!BV68</f>
        <v>1</v>
      </c>
      <c r="Q66" s="188" t="b">
        <f>M66=CalBudget2567!BX68</f>
        <v>1</v>
      </c>
    </row>
    <row r="67" spans="1:17" s="158" customFormat="1" ht="24.6" hidden="1" x14ac:dyDescent="0.25">
      <c r="A67" s="167">
        <f>COUNTA($D$14:D67)</f>
        <v>54</v>
      </c>
      <c r="B67" s="161">
        <v>1</v>
      </c>
      <c r="C67" s="162" t="s">
        <v>4</v>
      </c>
      <c r="D67" s="161" t="s">
        <v>143</v>
      </c>
      <c r="E67" s="163" t="s">
        <v>1042</v>
      </c>
      <c r="F67" s="164" t="s">
        <v>1876</v>
      </c>
      <c r="G67" s="161">
        <v>5</v>
      </c>
      <c r="H67" s="163" t="s">
        <v>2964</v>
      </c>
      <c r="I67" s="168">
        <f>INDEX(CalBudget2567!$AR:$AR,MATCH('All Budget to Planfin2567'!$D67,CalBudget2567!$D:$D,0))</f>
        <v>20551032.210719999</v>
      </c>
      <c r="J67" s="168">
        <f>INDEX(CalBudget2567!$BU:$BU,MATCH('All Budget to Planfin2567'!$D67,CalBudget2567!$D:$D,0))</f>
        <v>11396034.522</v>
      </c>
      <c r="K67" s="194">
        <f t="shared" si="0"/>
        <v>31947066.732719999</v>
      </c>
      <c r="L67" s="169">
        <f>INDEX(CalBudget2567!$BW:$BW,MATCH('All Budget to Planfin2567'!$D67,CalBudget2567!$D:$D,0))</f>
        <v>0.53</v>
      </c>
      <c r="M67" s="170">
        <f t="shared" si="1"/>
        <v>16931945.368341599</v>
      </c>
      <c r="N67" s="165"/>
      <c r="P67" s="188" t="b">
        <f>K67=CalBudget2567!BV69</f>
        <v>1</v>
      </c>
      <c r="Q67" s="188" t="b">
        <f>M67=CalBudget2567!BX69</f>
        <v>1</v>
      </c>
    </row>
    <row r="68" spans="1:17" s="158" customFormat="1" ht="24.6" hidden="1" x14ac:dyDescent="0.25">
      <c r="A68" s="167">
        <f>COUNTA($D$14:D68)</f>
        <v>55</v>
      </c>
      <c r="B68" s="161">
        <v>1</v>
      </c>
      <c r="C68" s="162" t="s">
        <v>4</v>
      </c>
      <c r="D68" s="161" t="s">
        <v>144</v>
      </c>
      <c r="E68" s="163" t="s">
        <v>1043</v>
      </c>
      <c r="F68" s="164" t="s">
        <v>1876</v>
      </c>
      <c r="G68" s="161">
        <v>5</v>
      </c>
      <c r="H68" s="163" t="s">
        <v>2964</v>
      </c>
      <c r="I68" s="168">
        <f>INDEX(CalBudget2567!$AR:$AR,MATCH('All Budget to Planfin2567'!$D68,CalBudget2567!$D:$D,0))</f>
        <v>16559447.206607997</v>
      </c>
      <c r="J68" s="168">
        <f>INDEX(CalBudget2567!$BU:$BU,MATCH('All Budget to Planfin2567'!$D68,CalBudget2567!$D:$D,0))</f>
        <v>11754799.146892801</v>
      </c>
      <c r="K68" s="194">
        <f t="shared" si="0"/>
        <v>28314246.353500798</v>
      </c>
      <c r="L68" s="169">
        <f>INDEX(CalBudget2567!$BW:$BW,MATCH('All Budget to Planfin2567'!$D68,CalBudget2567!$D:$D,0))</f>
        <v>0.49</v>
      </c>
      <c r="M68" s="170">
        <f t="shared" si="1"/>
        <v>13873980.71321539</v>
      </c>
      <c r="N68" s="165"/>
      <c r="P68" s="188" t="b">
        <f>K68=CalBudget2567!BV70</f>
        <v>1</v>
      </c>
      <c r="Q68" s="188" t="b">
        <f>M68=CalBudget2567!BX70</f>
        <v>1</v>
      </c>
    </row>
    <row r="69" spans="1:17" s="158" customFormat="1" ht="24.6" hidden="1" x14ac:dyDescent="0.25">
      <c r="A69" s="167">
        <f>COUNTA($D$14:D69)</f>
        <v>56</v>
      </c>
      <c r="B69" s="161">
        <v>1</v>
      </c>
      <c r="C69" s="162" t="s">
        <v>4</v>
      </c>
      <c r="D69" s="161" t="s">
        <v>145</v>
      </c>
      <c r="E69" s="163" t="s">
        <v>1044</v>
      </c>
      <c r="F69" s="164" t="s">
        <v>1876</v>
      </c>
      <c r="G69" s="161">
        <v>13</v>
      </c>
      <c r="H69" s="163" t="s">
        <v>2963</v>
      </c>
      <c r="I69" s="168">
        <f>INDEX(CalBudget2567!$AR:$AR,MATCH('All Budget to Planfin2567'!$D69,CalBudget2567!$D:$D,0))</f>
        <v>152699616.86769602</v>
      </c>
      <c r="J69" s="168">
        <f>INDEX(CalBudget2567!$BU:$BU,MATCH('All Budget to Planfin2567'!$D69,CalBudget2567!$D:$D,0))</f>
        <v>144554725.13234878</v>
      </c>
      <c r="K69" s="194">
        <f t="shared" si="0"/>
        <v>297254342.00004482</v>
      </c>
      <c r="L69" s="169">
        <f>INDEX(CalBudget2567!$BW:$BW,MATCH('All Budget to Planfin2567'!$D69,CalBudget2567!$D:$D,0))</f>
        <v>0.3</v>
      </c>
      <c r="M69" s="170">
        <f t="shared" si="1"/>
        <v>89176302.60001345</v>
      </c>
      <c r="N69" s="165"/>
      <c r="P69" s="188" t="b">
        <f>K69=CalBudget2567!BV71</f>
        <v>1</v>
      </c>
      <c r="Q69" s="188" t="b">
        <f>M69=CalBudget2567!BX71</f>
        <v>1</v>
      </c>
    </row>
    <row r="70" spans="1:17" s="158" customFormat="1" ht="24.6" hidden="1" x14ac:dyDescent="0.25">
      <c r="A70" s="167">
        <f>COUNTA($D$14:D70)</f>
        <v>57</v>
      </c>
      <c r="B70" s="161">
        <v>1</v>
      </c>
      <c r="C70" s="162" t="s">
        <v>4</v>
      </c>
      <c r="D70" s="161" t="s">
        <v>146</v>
      </c>
      <c r="E70" s="163" t="s">
        <v>1045</v>
      </c>
      <c r="F70" s="164" t="s">
        <v>1876</v>
      </c>
      <c r="G70" s="161">
        <v>5</v>
      </c>
      <c r="H70" s="163" t="s">
        <v>2964</v>
      </c>
      <c r="I70" s="168">
        <f>INDEX(CalBudget2567!$AR:$AR,MATCH('All Budget to Planfin2567'!$D70,CalBudget2567!$D:$D,0))</f>
        <v>14377118.893199999</v>
      </c>
      <c r="J70" s="168">
        <f>INDEX(CalBudget2567!$BU:$BU,MATCH('All Budget to Planfin2567'!$D70,CalBudget2567!$D:$D,0))</f>
        <v>6892350.7096032007</v>
      </c>
      <c r="K70" s="194">
        <f t="shared" si="0"/>
        <v>21269469.6028032</v>
      </c>
      <c r="L70" s="169">
        <f>INDEX(CalBudget2567!$BW:$BW,MATCH('All Budget to Planfin2567'!$D70,CalBudget2567!$D:$D,0))</f>
        <v>0.42</v>
      </c>
      <c r="M70" s="170">
        <f t="shared" si="1"/>
        <v>8933177.2331773434</v>
      </c>
      <c r="N70" s="165"/>
      <c r="P70" s="188" t="b">
        <f>K70=CalBudget2567!BV72</f>
        <v>1</v>
      </c>
      <c r="Q70" s="188" t="b">
        <f>M70=CalBudget2567!BX72</f>
        <v>1</v>
      </c>
    </row>
    <row r="71" spans="1:17" s="158" customFormat="1" ht="24.6" hidden="1" x14ac:dyDescent="0.25">
      <c r="A71" s="167">
        <f>COUNTA($D$14:D71)</f>
        <v>58</v>
      </c>
      <c r="B71" s="161">
        <v>1</v>
      </c>
      <c r="C71" s="162" t="s">
        <v>4</v>
      </c>
      <c r="D71" s="161" t="s">
        <v>147</v>
      </c>
      <c r="E71" s="163" t="s">
        <v>1046</v>
      </c>
      <c r="F71" s="164" t="s">
        <v>1876</v>
      </c>
      <c r="G71" s="161">
        <v>3</v>
      </c>
      <c r="H71" s="163" t="s">
        <v>2972</v>
      </c>
      <c r="I71" s="168">
        <f>INDEX(CalBudget2567!$AR:$AR,MATCH('All Budget to Planfin2567'!$D71,CalBudget2567!$D:$D,0))</f>
        <v>33842763.095328003</v>
      </c>
      <c r="J71" s="168">
        <f>INDEX(CalBudget2567!$BU:$BU,MATCH('All Budget to Planfin2567'!$D71,CalBudget2567!$D:$D,0))</f>
        <v>0</v>
      </c>
      <c r="K71" s="194">
        <f t="shared" si="0"/>
        <v>33842763.095328003</v>
      </c>
      <c r="L71" s="169">
        <f>INDEX(CalBudget2567!$BW:$BW,MATCH('All Budget to Planfin2567'!$D71,CalBudget2567!$D:$D,0))</f>
        <v>0.38</v>
      </c>
      <c r="M71" s="170">
        <f t="shared" si="1"/>
        <v>12860249.976224642</v>
      </c>
      <c r="N71" s="165"/>
      <c r="P71" s="188" t="b">
        <f>K71=CalBudget2567!BV73</f>
        <v>1</v>
      </c>
      <c r="Q71" s="188" t="b">
        <f>M71=CalBudget2567!BX73</f>
        <v>1</v>
      </c>
    </row>
    <row r="72" spans="1:17" s="158" customFormat="1" ht="24.6" hidden="1" x14ac:dyDescent="0.25">
      <c r="A72" s="167">
        <f>COUNTA($D$14:D72)</f>
        <v>59</v>
      </c>
      <c r="B72" s="161">
        <v>1</v>
      </c>
      <c r="C72" s="162" t="s">
        <v>5</v>
      </c>
      <c r="D72" s="161" t="s">
        <v>148</v>
      </c>
      <c r="E72" s="163" t="s">
        <v>1047</v>
      </c>
      <c r="F72" s="164" t="s">
        <v>1877</v>
      </c>
      <c r="G72" s="161">
        <v>16</v>
      </c>
      <c r="H72" s="163" t="s">
        <v>2973</v>
      </c>
      <c r="I72" s="168">
        <f>INDEX(CalBudget2567!$AR:$AR,MATCH('All Budget to Planfin2567'!$D72,CalBudget2567!$D:$D,0))</f>
        <v>489541362.8631264</v>
      </c>
      <c r="J72" s="168">
        <f>INDEX(CalBudget2567!$BU:$BU,MATCH('All Budget to Planfin2567'!$D72,CalBudget2567!$D:$D,0))</f>
        <v>727412083.86944532</v>
      </c>
      <c r="K72" s="194">
        <f t="shared" si="0"/>
        <v>1216953446.7325716</v>
      </c>
      <c r="L72" s="169">
        <f>INDEX(CalBudget2567!$BW:$BW,MATCH('All Budget to Planfin2567'!$D72,CalBudget2567!$D:$D,0))</f>
        <v>0.28000000000000003</v>
      </c>
      <c r="M72" s="170">
        <f t="shared" si="1"/>
        <v>340746965.08512008</v>
      </c>
      <c r="N72" s="165"/>
      <c r="P72" s="188" t="b">
        <f>K72=CalBudget2567!BV74</f>
        <v>1</v>
      </c>
      <c r="Q72" s="188" t="b">
        <f>M72=CalBudget2567!BX74</f>
        <v>1</v>
      </c>
    </row>
    <row r="73" spans="1:17" s="158" customFormat="1" ht="24.6" hidden="1" x14ac:dyDescent="0.25">
      <c r="A73" s="167">
        <f>COUNTA($D$14:D73)</f>
        <v>60</v>
      </c>
      <c r="B73" s="161">
        <v>1</v>
      </c>
      <c r="C73" s="162" t="s">
        <v>5</v>
      </c>
      <c r="D73" s="161" t="s">
        <v>149</v>
      </c>
      <c r="E73" s="163" t="s">
        <v>1048</v>
      </c>
      <c r="F73" s="164" t="s">
        <v>1877</v>
      </c>
      <c r="G73" s="161">
        <v>15</v>
      </c>
      <c r="H73" s="163" t="s">
        <v>2969</v>
      </c>
      <c r="I73" s="168">
        <f>INDEX(CalBudget2567!$AR:$AR,MATCH('All Budget to Planfin2567'!$D73,CalBudget2567!$D:$D,0))</f>
        <v>373464786.61169279</v>
      </c>
      <c r="J73" s="168">
        <f>INDEX(CalBudget2567!$BU:$BU,MATCH('All Budget to Planfin2567'!$D73,CalBudget2567!$D:$D,0))</f>
        <v>376150909.57439041</v>
      </c>
      <c r="K73" s="194">
        <f t="shared" si="0"/>
        <v>749615696.1860832</v>
      </c>
      <c r="L73" s="169">
        <f>INDEX(CalBudget2567!$BW:$BW,MATCH('All Budget to Planfin2567'!$D73,CalBudget2567!$D:$D,0))</f>
        <v>0.28000000000000003</v>
      </c>
      <c r="M73" s="170">
        <f t="shared" si="1"/>
        <v>209892394.93210331</v>
      </c>
      <c r="N73" s="165"/>
      <c r="P73" s="188" t="b">
        <f>K73=CalBudget2567!BV75</f>
        <v>1</v>
      </c>
      <c r="Q73" s="188" t="b">
        <f>M73=CalBudget2567!BX75</f>
        <v>1</v>
      </c>
    </row>
    <row r="74" spans="1:17" s="158" customFormat="1" ht="24.6" hidden="1" x14ac:dyDescent="0.25">
      <c r="A74" s="167">
        <f>COUNTA($D$14:D74)</f>
        <v>61</v>
      </c>
      <c r="B74" s="161">
        <v>1</v>
      </c>
      <c r="C74" s="162" t="s">
        <v>5</v>
      </c>
      <c r="D74" s="161" t="s">
        <v>150</v>
      </c>
      <c r="E74" s="163" t="s">
        <v>1049</v>
      </c>
      <c r="F74" s="164" t="s">
        <v>1876</v>
      </c>
      <c r="G74" s="161">
        <v>6</v>
      </c>
      <c r="H74" s="163" t="s">
        <v>2965</v>
      </c>
      <c r="I74" s="168">
        <f>INDEX(CalBudget2567!$AR:$AR,MATCH('All Budget to Planfin2567'!$D74,CalBudget2567!$D:$D,0))</f>
        <v>76190086.948886395</v>
      </c>
      <c r="J74" s="168">
        <f>INDEX(CalBudget2567!$BU:$BU,MATCH('All Budget to Planfin2567'!$D74,CalBudget2567!$D:$D,0))</f>
        <v>23785983.763180804</v>
      </c>
      <c r="K74" s="194">
        <f t="shared" si="0"/>
        <v>99976070.712067202</v>
      </c>
      <c r="L74" s="169">
        <f>INDEX(CalBudget2567!$BW:$BW,MATCH('All Budget to Planfin2567'!$D74,CalBudget2567!$D:$D,0))</f>
        <v>0.44</v>
      </c>
      <c r="M74" s="170">
        <f t="shared" si="1"/>
        <v>43989471.11330957</v>
      </c>
      <c r="N74" s="165"/>
      <c r="P74" s="188" t="b">
        <f>K74=CalBudget2567!BV76</f>
        <v>1</v>
      </c>
      <c r="Q74" s="188" t="b">
        <f>M74=CalBudget2567!BX76</f>
        <v>1</v>
      </c>
    </row>
    <row r="75" spans="1:17" s="158" customFormat="1" ht="24.6" hidden="1" x14ac:dyDescent="0.25">
      <c r="A75" s="167">
        <f>COUNTA($D$14:D75)</f>
        <v>62</v>
      </c>
      <c r="B75" s="161">
        <v>1</v>
      </c>
      <c r="C75" s="162" t="s">
        <v>5</v>
      </c>
      <c r="D75" s="161" t="s">
        <v>151</v>
      </c>
      <c r="E75" s="163" t="s">
        <v>1050</v>
      </c>
      <c r="F75" s="164" t="s">
        <v>1876</v>
      </c>
      <c r="G75" s="161">
        <v>5</v>
      </c>
      <c r="H75" s="163" t="s">
        <v>2964</v>
      </c>
      <c r="I75" s="168">
        <f>INDEX(CalBudget2567!$AR:$AR,MATCH('All Budget to Planfin2567'!$D75,CalBudget2567!$D:$D,0))</f>
        <v>43847870.015087992</v>
      </c>
      <c r="J75" s="168">
        <f>INDEX(CalBudget2567!$BU:$BU,MATCH('All Budget to Planfin2567'!$D75,CalBudget2567!$D:$D,0))</f>
        <v>11004443.161747199</v>
      </c>
      <c r="K75" s="194">
        <f t="shared" si="0"/>
        <v>54852313.176835194</v>
      </c>
      <c r="L75" s="169">
        <f>INDEX(CalBudget2567!$BW:$BW,MATCH('All Budget to Planfin2567'!$D75,CalBudget2567!$D:$D,0))</f>
        <v>0.32</v>
      </c>
      <c r="M75" s="170">
        <f t="shared" si="1"/>
        <v>17552740.216587264</v>
      </c>
      <c r="N75" s="165"/>
      <c r="P75" s="188" t="b">
        <f>K75=CalBudget2567!BV77</f>
        <v>1</v>
      </c>
      <c r="Q75" s="188" t="b">
        <f>M75=CalBudget2567!BX77</f>
        <v>1</v>
      </c>
    </row>
    <row r="76" spans="1:17" s="158" customFormat="1" ht="24.6" hidden="1" x14ac:dyDescent="0.25">
      <c r="A76" s="167">
        <f>COUNTA($D$14:D76)</f>
        <v>63</v>
      </c>
      <c r="B76" s="161">
        <v>1</v>
      </c>
      <c r="C76" s="162" t="s">
        <v>5</v>
      </c>
      <c r="D76" s="161" t="s">
        <v>152</v>
      </c>
      <c r="E76" s="163" t="s">
        <v>1051</v>
      </c>
      <c r="F76" s="164" t="s">
        <v>1876</v>
      </c>
      <c r="G76" s="161">
        <v>6</v>
      </c>
      <c r="H76" s="163" t="s">
        <v>2965</v>
      </c>
      <c r="I76" s="168">
        <f>INDEX(CalBudget2567!$AR:$AR,MATCH('All Budget to Planfin2567'!$D76,CalBudget2567!$D:$D,0))</f>
        <v>89245460.399865612</v>
      </c>
      <c r="J76" s="168">
        <f>INDEX(CalBudget2567!$BU:$BU,MATCH('All Budget to Planfin2567'!$D76,CalBudget2567!$D:$D,0))</f>
        <v>24284001.291331198</v>
      </c>
      <c r="K76" s="194">
        <f t="shared" si="0"/>
        <v>113529461.69119681</v>
      </c>
      <c r="L76" s="169">
        <f>INDEX(CalBudget2567!$BW:$BW,MATCH('All Budget to Planfin2567'!$D76,CalBudget2567!$D:$D,0))</f>
        <v>0.43</v>
      </c>
      <c r="M76" s="170">
        <f t="shared" si="1"/>
        <v>48817668.527214631</v>
      </c>
      <c r="N76" s="165"/>
      <c r="P76" s="188" t="b">
        <f>K76=CalBudget2567!BV78</f>
        <v>1</v>
      </c>
      <c r="Q76" s="188" t="b">
        <f>M76=CalBudget2567!BX78</f>
        <v>1</v>
      </c>
    </row>
    <row r="77" spans="1:17" s="158" customFormat="1" ht="24.6" hidden="1" x14ac:dyDescent="0.25">
      <c r="A77" s="167">
        <f>COUNTA($D$14:D77)</f>
        <v>64</v>
      </c>
      <c r="B77" s="161">
        <v>1</v>
      </c>
      <c r="C77" s="162" t="s">
        <v>5</v>
      </c>
      <c r="D77" s="161" t="s">
        <v>153</v>
      </c>
      <c r="E77" s="163" t="s">
        <v>1052</v>
      </c>
      <c r="F77" s="164" t="s">
        <v>1876</v>
      </c>
      <c r="G77" s="161">
        <v>6</v>
      </c>
      <c r="H77" s="163" t="s">
        <v>2965</v>
      </c>
      <c r="I77" s="168">
        <f>INDEX(CalBudget2567!$AR:$AR,MATCH('All Budget to Planfin2567'!$D77,CalBudget2567!$D:$D,0))</f>
        <v>65717818.363583989</v>
      </c>
      <c r="J77" s="168">
        <f>INDEX(CalBudget2567!$BU:$BU,MATCH('All Budget to Planfin2567'!$D77,CalBudget2567!$D:$D,0))</f>
        <v>23888368.973750398</v>
      </c>
      <c r="K77" s="194">
        <f t="shared" si="0"/>
        <v>89606187.337334394</v>
      </c>
      <c r="L77" s="169">
        <f>INDEX(CalBudget2567!$BW:$BW,MATCH('All Budget to Planfin2567'!$D77,CalBudget2567!$D:$D,0))</f>
        <v>0.52</v>
      </c>
      <c r="M77" s="170">
        <f t="shared" si="1"/>
        <v>46595217.415413886</v>
      </c>
      <c r="N77" s="165"/>
      <c r="P77" s="188" t="b">
        <f>K77=CalBudget2567!BV79</f>
        <v>1</v>
      </c>
      <c r="Q77" s="188" t="b">
        <f>M77=CalBudget2567!BX79</f>
        <v>1</v>
      </c>
    </row>
    <row r="78" spans="1:17" s="158" customFormat="1" ht="24.6" hidden="1" x14ac:dyDescent="0.25">
      <c r="A78" s="167">
        <f>COUNTA($D$14:D78)</f>
        <v>65</v>
      </c>
      <c r="B78" s="161">
        <v>1</v>
      </c>
      <c r="C78" s="162" t="s">
        <v>5</v>
      </c>
      <c r="D78" s="161" t="s">
        <v>154</v>
      </c>
      <c r="E78" s="163" t="s">
        <v>1053</v>
      </c>
      <c r="F78" s="164" t="s">
        <v>1876</v>
      </c>
      <c r="G78" s="161">
        <v>5</v>
      </c>
      <c r="H78" s="163" t="s">
        <v>2964</v>
      </c>
      <c r="I78" s="168">
        <f>INDEX(CalBudget2567!$AR:$AR,MATCH('All Budget to Planfin2567'!$D78,CalBudget2567!$D:$D,0))</f>
        <v>42273468.847420797</v>
      </c>
      <c r="J78" s="168">
        <f>INDEX(CalBudget2567!$BU:$BU,MATCH('All Budget to Planfin2567'!$D78,CalBudget2567!$D:$D,0))</f>
        <v>9835738.2827232014</v>
      </c>
      <c r="K78" s="194">
        <f t="shared" si="0"/>
        <v>52109207.130144</v>
      </c>
      <c r="L78" s="169">
        <f>INDEX(CalBudget2567!$BW:$BW,MATCH('All Budget to Planfin2567'!$D78,CalBudget2567!$D:$D,0))</f>
        <v>0.32</v>
      </c>
      <c r="M78" s="170">
        <f t="shared" si="1"/>
        <v>16674946.28164608</v>
      </c>
      <c r="N78" s="165"/>
      <c r="P78" s="188" t="b">
        <f>K78=CalBudget2567!BV80</f>
        <v>1</v>
      </c>
      <c r="Q78" s="188" t="b">
        <f>M78=CalBudget2567!BX80</f>
        <v>1</v>
      </c>
    </row>
    <row r="79" spans="1:17" s="158" customFormat="1" ht="24.6" hidden="1" x14ac:dyDescent="0.25">
      <c r="A79" s="167">
        <f>COUNTA($D$14:D79)</f>
        <v>66</v>
      </c>
      <c r="B79" s="161">
        <v>1</v>
      </c>
      <c r="C79" s="162" t="s">
        <v>5</v>
      </c>
      <c r="D79" s="161" t="s">
        <v>155</v>
      </c>
      <c r="E79" s="163" t="s">
        <v>1054</v>
      </c>
      <c r="F79" s="164" t="s">
        <v>1876</v>
      </c>
      <c r="G79" s="161">
        <v>3</v>
      </c>
      <c r="H79" s="163" t="s">
        <v>2972</v>
      </c>
      <c r="I79" s="168">
        <f>INDEX(CalBudget2567!$AR:$AR,MATCH('All Budget to Planfin2567'!$D79,CalBudget2567!$D:$D,0))</f>
        <v>23440699.543334395</v>
      </c>
      <c r="J79" s="168">
        <f>INDEX(CalBudget2567!$BU:$BU,MATCH('All Budget to Planfin2567'!$D79,CalBudget2567!$D:$D,0))</f>
        <v>0</v>
      </c>
      <c r="K79" s="194">
        <f t="shared" ref="K79:K142" si="2">SUM(I79:J79)</f>
        <v>23440699.543334395</v>
      </c>
      <c r="L79" s="169">
        <f>INDEX(CalBudget2567!$BW:$BW,MATCH('All Budget to Planfin2567'!$D79,CalBudget2567!$D:$D,0))</f>
        <v>0.64</v>
      </c>
      <c r="M79" s="170">
        <f t="shared" ref="M79:M142" si="3">K79*L79</f>
        <v>15002047.707734013</v>
      </c>
      <c r="N79" s="165"/>
      <c r="P79" s="188" t="b">
        <f>K79=CalBudget2567!BV81</f>
        <v>1</v>
      </c>
      <c r="Q79" s="188" t="b">
        <f>M79=CalBudget2567!BX81</f>
        <v>1</v>
      </c>
    </row>
    <row r="80" spans="1:17" s="158" customFormat="1" ht="24.6" hidden="1" x14ac:dyDescent="0.25">
      <c r="A80" s="167">
        <f>COUNTA($D$14:D80)</f>
        <v>67</v>
      </c>
      <c r="B80" s="161">
        <v>1</v>
      </c>
      <c r="C80" s="162" t="s">
        <v>5</v>
      </c>
      <c r="D80" s="161" t="s">
        <v>156</v>
      </c>
      <c r="E80" s="163" t="s">
        <v>1055</v>
      </c>
      <c r="F80" s="164" t="s">
        <v>1876</v>
      </c>
      <c r="G80" s="161">
        <v>2</v>
      </c>
      <c r="H80" s="163" t="s">
        <v>2968</v>
      </c>
      <c r="I80" s="168">
        <f>INDEX(CalBudget2567!$AR:$AR,MATCH('All Budget to Planfin2567'!$D80,CalBudget2567!$D:$D,0))</f>
        <v>15299169.075023999</v>
      </c>
      <c r="J80" s="168">
        <f>INDEX(CalBudget2567!$BU:$BU,MATCH('All Budget to Planfin2567'!$D80,CalBudget2567!$D:$D,0))</f>
        <v>0</v>
      </c>
      <c r="K80" s="194">
        <f t="shared" si="2"/>
        <v>15299169.075023999</v>
      </c>
      <c r="L80" s="169">
        <f>INDEX(CalBudget2567!$BW:$BW,MATCH('All Budget to Planfin2567'!$D80,CalBudget2567!$D:$D,0))</f>
        <v>0.56000000000000005</v>
      </c>
      <c r="M80" s="170">
        <f t="shared" si="3"/>
        <v>8567534.6820134409</v>
      </c>
      <c r="N80" s="165"/>
      <c r="P80" s="188" t="b">
        <f>K80=CalBudget2567!BV82</f>
        <v>1</v>
      </c>
      <c r="Q80" s="188" t="b">
        <f>M80=CalBudget2567!BX82</f>
        <v>1</v>
      </c>
    </row>
    <row r="81" spans="1:17" s="158" customFormat="1" ht="24.6" hidden="1" x14ac:dyDescent="0.25">
      <c r="A81" s="167">
        <f>COUNTA($D$14:D81)</f>
        <v>68</v>
      </c>
      <c r="B81" s="161">
        <v>1</v>
      </c>
      <c r="C81" s="162" t="s">
        <v>2</v>
      </c>
      <c r="D81" s="161" t="s">
        <v>118</v>
      </c>
      <c r="E81" s="163" t="s">
        <v>1017</v>
      </c>
      <c r="F81" s="164" t="s">
        <v>1877</v>
      </c>
      <c r="G81" s="161">
        <v>17</v>
      </c>
      <c r="H81" s="163" t="s">
        <v>2971</v>
      </c>
      <c r="I81" s="168">
        <f>INDEX(CalBudget2567!$AR:$AR,MATCH('All Budget to Planfin2567'!$D81,CalBudget2567!$D:$D,0))</f>
        <v>572682405.4941504</v>
      </c>
      <c r="J81" s="168">
        <f>INDEX(CalBudget2567!$BU:$BU,MATCH('All Budget to Planfin2567'!$D81,CalBudget2567!$D:$D,0))</f>
        <v>1073905728.4123297</v>
      </c>
      <c r="K81" s="194">
        <f t="shared" si="2"/>
        <v>1646588133.9064801</v>
      </c>
      <c r="L81" s="169">
        <f>INDEX(CalBudget2567!$BW:$BW,MATCH('All Budget to Planfin2567'!$D81,CalBudget2567!$D:$D,0))</f>
        <v>0.28999999999999998</v>
      </c>
      <c r="M81" s="170">
        <f t="shared" si="3"/>
        <v>477510558.83287919</v>
      </c>
      <c r="N81" s="165"/>
      <c r="P81" s="188" t="b">
        <f>K81=CalBudget2567!BV83</f>
        <v>1</v>
      </c>
      <c r="Q81" s="188" t="b">
        <f>M81=CalBudget2567!BX83</f>
        <v>1</v>
      </c>
    </row>
    <row r="82" spans="1:17" s="158" customFormat="1" ht="24.6" hidden="1" x14ac:dyDescent="0.25">
      <c r="A82" s="167">
        <f>COUNTA($D$14:D82)</f>
        <v>69</v>
      </c>
      <c r="B82" s="161">
        <v>1</v>
      </c>
      <c r="C82" s="162" t="s">
        <v>2</v>
      </c>
      <c r="D82" s="161" t="s">
        <v>119</v>
      </c>
      <c r="E82" s="163" t="s">
        <v>1018</v>
      </c>
      <c r="F82" s="164" t="s">
        <v>1876</v>
      </c>
      <c r="G82" s="161">
        <v>6</v>
      </c>
      <c r="H82" s="163" t="s">
        <v>2965</v>
      </c>
      <c r="I82" s="168">
        <f>INDEX(CalBudget2567!$AR:$AR,MATCH('All Budget to Planfin2567'!$D82,CalBudget2567!$D:$D,0))</f>
        <v>82425083.021913603</v>
      </c>
      <c r="J82" s="168">
        <f>INDEX(CalBudget2567!$BU:$BU,MATCH('All Budget to Planfin2567'!$D82,CalBudget2567!$D:$D,0))</f>
        <v>15610080.7272096</v>
      </c>
      <c r="K82" s="194">
        <f t="shared" si="2"/>
        <v>98035163.749123201</v>
      </c>
      <c r="L82" s="169">
        <f>INDEX(CalBudget2567!$BW:$BW,MATCH('All Budget to Planfin2567'!$D82,CalBudget2567!$D:$D,0))</f>
        <v>0.37</v>
      </c>
      <c r="M82" s="170">
        <f t="shared" si="3"/>
        <v>36273010.587175585</v>
      </c>
      <c r="N82" s="165"/>
      <c r="P82" s="188" t="b">
        <f>K82=CalBudget2567!BV84</f>
        <v>1</v>
      </c>
      <c r="Q82" s="188" t="b">
        <f>M82=CalBudget2567!BX84</f>
        <v>1</v>
      </c>
    </row>
    <row r="83" spans="1:17" s="158" customFormat="1" ht="24.6" hidden="1" x14ac:dyDescent="0.25">
      <c r="A83" s="167">
        <f>COUNTA($D$14:D83)</f>
        <v>70</v>
      </c>
      <c r="B83" s="161">
        <v>1</v>
      </c>
      <c r="C83" s="162" t="s">
        <v>2</v>
      </c>
      <c r="D83" s="161" t="s">
        <v>120</v>
      </c>
      <c r="E83" s="163" t="s">
        <v>1019</v>
      </c>
      <c r="F83" s="164" t="s">
        <v>1876</v>
      </c>
      <c r="G83" s="161">
        <v>6</v>
      </c>
      <c r="H83" s="163" t="s">
        <v>2965</v>
      </c>
      <c r="I83" s="168">
        <f>INDEX(CalBudget2567!$AR:$AR,MATCH('All Budget to Planfin2567'!$D83,CalBudget2567!$D:$D,0))</f>
        <v>58413522.584659189</v>
      </c>
      <c r="J83" s="168">
        <f>INDEX(CalBudget2567!$BU:$BU,MATCH('All Budget to Planfin2567'!$D83,CalBudget2567!$D:$D,0))</f>
        <v>13799937.978230398</v>
      </c>
      <c r="K83" s="194">
        <f t="shared" si="2"/>
        <v>72213460.562889591</v>
      </c>
      <c r="L83" s="169">
        <f>INDEX(CalBudget2567!$BW:$BW,MATCH('All Budget to Planfin2567'!$D83,CalBudget2567!$D:$D,0))</f>
        <v>0.55000000000000004</v>
      </c>
      <c r="M83" s="170">
        <f t="shared" si="3"/>
        <v>39717403.309589282</v>
      </c>
      <c r="N83" s="165"/>
      <c r="P83" s="188" t="b">
        <f>K83=CalBudget2567!BV85</f>
        <v>1</v>
      </c>
      <c r="Q83" s="188" t="b">
        <f>M83=CalBudget2567!BX85</f>
        <v>1</v>
      </c>
    </row>
    <row r="84" spans="1:17" s="158" customFormat="1" ht="24.6" hidden="1" x14ac:dyDescent="0.25">
      <c r="A84" s="167">
        <f>COUNTA($D$14:D84)</f>
        <v>71</v>
      </c>
      <c r="B84" s="161">
        <v>1</v>
      </c>
      <c r="C84" s="162" t="s">
        <v>2</v>
      </c>
      <c r="D84" s="161" t="s">
        <v>121</v>
      </c>
      <c r="E84" s="163" t="s">
        <v>1020</v>
      </c>
      <c r="F84" s="164" t="s">
        <v>1876</v>
      </c>
      <c r="G84" s="161">
        <v>6</v>
      </c>
      <c r="H84" s="163" t="s">
        <v>2965</v>
      </c>
      <c r="I84" s="168">
        <f>INDEX(CalBudget2567!$AR:$AR,MATCH('All Budget to Planfin2567'!$D84,CalBudget2567!$D:$D,0))</f>
        <v>89679873.233807996</v>
      </c>
      <c r="J84" s="168">
        <f>INDEX(CalBudget2567!$BU:$BU,MATCH('All Budget to Planfin2567'!$D84,CalBudget2567!$D:$D,0))</f>
        <v>44539961.045280002</v>
      </c>
      <c r="K84" s="194">
        <f t="shared" si="2"/>
        <v>134219834.27908799</v>
      </c>
      <c r="L84" s="169">
        <f>INDEX(CalBudget2567!$BW:$BW,MATCH('All Budget to Planfin2567'!$D84,CalBudget2567!$D:$D,0))</f>
        <v>0.46</v>
      </c>
      <c r="M84" s="170">
        <f t="shared" si="3"/>
        <v>61741123.768380478</v>
      </c>
      <c r="N84" s="165"/>
      <c r="P84" s="188" t="b">
        <f>K84=CalBudget2567!BV86</f>
        <v>1</v>
      </c>
      <c r="Q84" s="188" t="b">
        <f>M84=CalBudget2567!BX86</f>
        <v>1</v>
      </c>
    </row>
    <row r="85" spans="1:17" s="158" customFormat="1" ht="24.6" hidden="1" x14ac:dyDescent="0.25">
      <c r="A85" s="167">
        <f>COUNTA($D$14:D85)</f>
        <v>72</v>
      </c>
      <c r="B85" s="161">
        <v>1</v>
      </c>
      <c r="C85" s="162" t="s">
        <v>2</v>
      </c>
      <c r="D85" s="161" t="s">
        <v>122</v>
      </c>
      <c r="E85" s="163" t="s">
        <v>1021</v>
      </c>
      <c r="F85" s="164" t="s">
        <v>1876</v>
      </c>
      <c r="G85" s="161">
        <v>6</v>
      </c>
      <c r="H85" s="163" t="s">
        <v>2965</v>
      </c>
      <c r="I85" s="168">
        <f>INDEX(CalBudget2567!$AR:$AR,MATCH('All Budget to Planfin2567'!$D85,CalBudget2567!$D:$D,0))</f>
        <v>65250233.468160003</v>
      </c>
      <c r="J85" s="168">
        <f>INDEX(CalBudget2567!$BU:$BU,MATCH('All Budget to Planfin2567'!$D85,CalBudget2567!$D:$D,0))</f>
        <v>32898132.770400003</v>
      </c>
      <c r="K85" s="194">
        <f t="shared" si="2"/>
        <v>98148366.238560006</v>
      </c>
      <c r="L85" s="169">
        <f>INDEX(CalBudget2567!$BW:$BW,MATCH('All Budget to Planfin2567'!$D85,CalBudget2567!$D:$D,0))</f>
        <v>0.47</v>
      </c>
      <c r="M85" s="170">
        <f t="shared" si="3"/>
        <v>46129732.132123202</v>
      </c>
      <c r="N85" s="165"/>
      <c r="P85" s="188" t="b">
        <f>K85=CalBudget2567!BV87</f>
        <v>1</v>
      </c>
      <c r="Q85" s="188" t="b">
        <f>M85=CalBudget2567!BX87</f>
        <v>1</v>
      </c>
    </row>
    <row r="86" spans="1:17" s="158" customFormat="1" ht="24.6" hidden="1" x14ac:dyDescent="0.25">
      <c r="A86" s="167">
        <f>COUNTA($D$14:D86)</f>
        <v>73</v>
      </c>
      <c r="B86" s="161">
        <v>1</v>
      </c>
      <c r="C86" s="162" t="s">
        <v>2</v>
      </c>
      <c r="D86" s="161" t="s">
        <v>123</v>
      </c>
      <c r="E86" s="163" t="s">
        <v>1022</v>
      </c>
      <c r="F86" s="164" t="s">
        <v>1876</v>
      </c>
      <c r="G86" s="161">
        <v>6</v>
      </c>
      <c r="H86" s="163" t="s">
        <v>2965</v>
      </c>
      <c r="I86" s="168">
        <f>INDEX(CalBudget2567!$AR:$AR,MATCH('All Budget to Planfin2567'!$D86,CalBudget2567!$D:$D,0))</f>
        <v>53424497.411385596</v>
      </c>
      <c r="J86" s="168">
        <f>INDEX(CalBudget2567!$BU:$BU,MATCH('All Budget to Planfin2567'!$D86,CalBudget2567!$D:$D,0))</f>
        <v>13965367.456291197</v>
      </c>
      <c r="K86" s="194">
        <f t="shared" si="2"/>
        <v>67389864.867676795</v>
      </c>
      <c r="L86" s="169">
        <f>INDEX(CalBudget2567!$BW:$BW,MATCH('All Budget to Planfin2567'!$D86,CalBudget2567!$D:$D,0))</f>
        <v>0.55000000000000004</v>
      </c>
      <c r="M86" s="170">
        <f t="shared" si="3"/>
        <v>37064425.677222237</v>
      </c>
      <c r="N86" s="165"/>
      <c r="P86" s="188" t="b">
        <f>K86=CalBudget2567!BV88</f>
        <v>1</v>
      </c>
      <c r="Q86" s="188" t="b">
        <f>M86=CalBudget2567!BX88</f>
        <v>1</v>
      </c>
    </row>
    <row r="87" spans="1:17" s="158" customFormat="1" ht="24.6" hidden="1" x14ac:dyDescent="0.25">
      <c r="A87" s="167">
        <f>COUNTA($D$14:D87)</f>
        <v>74</v>
      </c>
      <c r="B87" s="161">
        <v>1</v>
      </c>
      <c r="C87" s="162" t="s">
        <v>2</v>
      </c>
      <c r="D87" s="161" t="s">
        <v>124</v>
      </c>
      <c r="E87" s="163" t="s">
        <v>1023</v>
      </c>
      <c r="F87" s="164" t="s">
        <v>1876</v>
      </c>
      <c r="G87" s="161">
        <v>5</v>
      </c>
      <c r="H87" s="163" t="s">
        <v>2964</v>
      </c>
      <c r="I87" s="168">
        <f>INDEX(CalBudget2567!$AR:$AR,MATCH('All Budget to Planfin2567'!$D87,CalBudget2567!$D:$D,0))</f>
        <v>25750763.985427201</v>
      </c>
      <c r="J87" s="168">
        <f>INDEX(CalBudget2567!$BU:$BU,MATCH('All Budget to Planfin2567'!$D87,CalBudget2567!$D:$D,0))</f>
        <v>13563159.0883392</v>
      </c>
      <c r="K87" s="194">
        <f t="shared" si="2"/>
        <v>39313923.073766403</v>
      </c>
      <c r="L87" s="169">
        <f>INDEX(CalBudget2567!$BW:$BW,MATCH('All Budget to Planfin2567'!$D87,CalBudget2567!$D:$D,0))</f>
        <v>0.34</v>
      </c>
      <c r="M87" s="170">
        <f t="shared" si="3"/>
        <v>13366733.845080579</v>
      </c>
      <c r="N87" s="165"/>
      <c r="P87" s="188" t="b">
        <f>K87=CalBudget2567!BV89</f>
        <v>1</v>
      </c>
      <c r="Q87" s="188" t="b">
        <f>M87=CalBudget2567!BX89</f>
        <v>1</v>
      </c>
    </row>
    <row r="88" spans="1:17" s="158" customFormat="1" ht="24.6" hidden="1" x14ac:dyDescent="0.25">
      <c r="A88" s="167">
        <f>COUNTA($D$14:D88)</f>
        <v>75</v>
      </c>
      <c r="B88" s="161">
        <v>1</v>
      </c>
      <c r="C88" s="162" t="s">
        <v>2</v>
      </c>
      <c r="D88" s="161" t="s">
        <v>125</v>
      </c>
      <c r="E88" s="163" t="s">
        <v>1024</v>
      </c>
      <c r="F88" s="164" t="s">
        <v>1876</v>
      </c>
      <c r="G88" s="161">
        <v>9</v>
      </c>
      <c r="H88" s="163" t="s">
        <v>2967</v>
      </c>
      <c r="I88" s="168">
        <f>INDEX(CalBudget2567!$AR:$AR,MATCH('All Budget to Planfin2567'!$D88,CalBudget2567!$D:$D,0))</f>
        <v>55372194.416783988</v>
      </c>
      <c r="J88" s="168">
        <f>INDEX(CalBudget2567!$BU:$BU,MATCH('All Budget to Planfin2567'!$D88,CalBudget2567!$D:$D,0))</f>
        <v>17834119.181759998</v>
      </c>
      <c r="K88" s="194">
        <f t="shared" si="2"/>
        <v>73206313.598543987</v>
      </c>
      <c r="L88" s="169">
        <f>INDEX(CalBudget2567!$BW:$BW,MATCH('All Budget to Planfin2567'!$D88,CalBudget2567!$D:$D,0))</f>
        <v>0.37</v>
      </c>
      <c r="M88" s="170">
        <f t="shared" si="3"/>
        <v>27086336.031461276</v>
      </c>
      <c r="N88" s="165"/>
      <c r="P88" s="188" t="b">
        <f>K88=CalBudget2567!BV90</f>
        <v>1</v>
      </c>
      <c r="Q88" s="188" t="b">
        <f>M88=CalBudget2567!BX90</f>
        <v>1</v>
      </c>
    </row>
    <row r="89" spans="1:17" s="158" customFormat="1" ht="24.6" hidden="1" x14ac:dyDescent="0.25">
      <c r="A89" s="167">
        <f>COUNTA($D$14:D89)</f>
        <v>76</v>
      </c>
      <c r="B89" s="161">
        <v>1</v>
      </c>
      <c r="C89" s="162" t="s">
        <v>3</v>
      </c>
      <c r="D89" s="161" t="s">
        <v>126</v>
      </c>
      <c r="E89" s="163" t="s">
        <v>1025</v>
      </c>
      <c r="F89" s="164" t="s">
        <v>1877</v>
      </c>
      <c r="G89" s="161">
        <v>16</v>
      </c>
      <c r="H89" s="163" t="s">
        <v>2973</v>
      </c>
      <c r="I89" s="168">
        <f>INDEX(CalBudget2567!$AR:$AR,MATCH('All Budget to Planfin2567'!$D89,CalBudget2567!$D:$D,0))</f>
        <v>155599397.00748479</v>
      </c>
      <c r="J89" s="168">
        <f>INDEX(CalBudget2567!$BU:$BU,MATCH('All Budget to Planfin2567'!$D89,CalBudget2567!$D:$D,0))</f>
        <v>162827481.9336192</v>
      </c>
      <c r="K89" s="194">
        <f t="shared" si="2"/>
        <v>318426878.94110399</v>
      </c>
      <c r="L89" s="169">
        <f>INDEX(CalBudget2567!$BW:$BW,MATCH('All Budget to Planfin2567'!$D89,CalBudget2567!$D:$D,0))</f>
        <v>0.23</v>
      </c>
      <c r="M89" s="170">
        <f t="shared" si="3"/>
        <v>73238182.156453922</v>
      </c>
      <c r="N89" s="165"/>
      <c r="P89" s="188" t="b">
        <f>K89=CalBudget2567!BV91</f>
        <v>1</v>
      </c>
      <c r="Q89" s="188" t="b">
        <f>M89=CalBudget2567!BX91</f>
        <v>1</v>
      </c>
    </row>
    <row r="90" spans="1:17" s="158" customFormat="1" ht="24.6" hidden="1" x14ac:dyDescent="0.25">
      <c r="A90" s="167">
        <f>COUNTA($D$14:D90)</f>
        <v>77</v>
      </c>
      <c r="B90" s="161">
        <v>1</v>
      </c>
      <c r="C90" s="162" t="s">
        <v>3</v>
      </c>
      <c r="D90" s="161" t="s">
        <v>127</v>
      </c>
      <c r="E90" s="163" t="s">
        <v>1026</v>
      </c>
      <c r="F90" s="164" t="s">
        <v>1876</v>
      </c>
      <c r="G90" s="161">
        <v>5</v>
      </c>
      <c r="H90" s="163" t="s">
        <v>2964</v>
      </c>
      <c r="I90" s="168">
        <f>INDEX(CalBudget2567!$AR:$AR,MATCH('All Budget to Planfin2567'!$D90,CalBudget2567!$D:$D,0))</f>
        <v>42481433.014799997</v>
      </c>
      <c r="J90" s="168">
        <f>INDEX(CalBudget2567!$BU:$BU,MATCH('All Budget to Planfin2567'!$D90,CalBudget2567!$D:$D,0))</f>
        <v>33276285.504192002</v>
      </c>
      <c r="K90" s="194">
        <f t="shared" si="2"/>
        <v>75757718.518992007</v>
      </c>
      <c r="L90" s="169">
        <f>INDEX(CalBudget2567!$BW:$BW,MATCH('All Budget to Planfin2567'!$D90,CalBudget2567!$D:$D,0))</f>
        <v>0.41</v>
      </c>
      <c r="M90" s="170">
        <f t="shared" si="3"/>
        <v>31060664.592786722</v>
      </c>
      <c r="N90" s="165"/>
      <c r="P90" s="188" t="b">
        <f>K90=CalBudget2567!BV92</f>
        <v>1</v>
      </c>
      <c r="Q90" s="188" t="b">
        <f>M90=CalBudget2567!BX92</f>
        <v>1</v>
      </c>
    </row>
    <row r="91" spans="1:17" s="158" customFormat="1" ht="24.6" hidden="1" x14ac:dyDescent="0.25">
      <c r="A91" s="167">
        <f>COUNTA($D$14:D91)</f>
        <v>78</v>
      </c>
      <c r="B91" s="161">
        <v>1</v>
      </c>
      <c r="C91" s="162" t="s">
        <v>3</v>
      </c>
      <c r="D91" s="161" t="s">
        <v>128</v>
      </c>
      <c r="E91" s="163" t="s">
        <v>1027</v>
      </c>
      <c r="F91" s="164" t="s">
        <v>1876</v>
      </c>
      <c r="G91" s="161">
        <v>9</v>
      </c>
      <c r="H91" s="163" t="s">
        <v>2967</v>
      </c>
      <c r="I91" s="168">
        <f>INDEX(CalBudget2567!$AR:$AR,MATCH('All Budget to Planfin2567'!$D91,CalBudget2567!$D:$D,0))</f>
        <v>63689570.754815996</v>
      </c>
      <c r="J91" s="168">
        <f>INDEX(CalBudget2567!$BU:$BU,MATCH('All Budget to Planfin2567'!$D91,CalBudget2567!$D:$D,0))</f>
        <v>40630220.278041609</v>
      </c>
      <c r="K91" s="194">
        <f t="shared" si="2"/>
        <v>104319791.0328576</v>
      </c>
      <c r="L91" s="169">
        <f>INDEX(CalBudget2567!$BW:$BW,MATCH('All Budget to Planfin2567'!$D91,CalBudget2567!$D:$D,0))</f>
        <v>0.41</v>
      </c>
      <c r="M91" s="170">
        <f t="shared" si="3"/>
        <v>42771114.323471613</v>
      </c>
      <c r="N91" s="165"/>
      <c r="P91" s="188" t="b">
        <f>K91=CalBudget2567!BV93</f>
        <v>1</v>
      </c>
      <c r="Q91" s="188" t="b">
        <f>M91=CalBudget2567!BX93</f>
        <v>1</v>
      </c>
    </row>
    <row r="92" spans="1:17" s="158" customFormat="1" ht="24.6" hidden="1" x14ac:dyDescent="0.25">
      <c r="A92" s="167">
        <f>COUNTA($D$14:D92)</f>
        <v>79</v>
      </c>
      <c r="B92" s="161">
        <v>1</v>
      </c>
      <c r="C92" s="162" t="s">
        <v>3</v>
      </c>
      <c r="D92" s="161" t="s">
        <v>129</v>
      </c>
      <c r="E92" s="163" t="s">
        <v>1028</v>
      </c>
      <c r="F92" s="164" t="s">
        <v>1876</v>
      </c>
      <c r="G92" s="161">
        <v>13</v>
      </c>
      <c r="H92" s="163" t="s">
        <v>2963</v>
      </c>
      <c r="I92" s="168">
        <f>INDEX(CalBudget2567!$AR:$AR,MATCH('All Budget to Planfin2567'!$D92,CalBudget2567!$D:$D,0))</f>
        <v>124988879.5498752</v>
      </c>
      <c r="J92" s="168">
        <f>INDEX(CalBudget2567!$BU:$BU,MATCH('All Budget to Planfin2567'!$D92,CalBudget2567!$D:$D,0))</f>
        <v>110977601.72657278</v>
      </c>
      <c r="K92" s="194">
        <f t="shared" si="2"/>
        <v>235966481.27644798</v>
      </c>
      <c r="L92" s="169">
        <f>INDEX(CalBudget2567!$BW:$BW,MATCH('All Budget to Planfin2567'!$D92,CalBudget2567!$D:$D,0))</f>
        <v>0.41</v>
      </c>
      <c r="M92" s="170">
        <f t="shared" si="3"/>
        <v>96746257.323343664</v>
      </c>
      <c r="N92" s="165"/>
      <c r="P92" s="188" t="b">
        <f>K92=CalBudget2567!BV94</f>
        <v>1</v>
      </c>
      <c r="Q92" s="188" t="b">
        <f>M92=CalBudget2567!BX94</f>
        <v>1</v>
      </c>
    </row>
    <row r="93" spans="1:17" s="158" customFormat="1" ht="24.6" hidden="1" x14ac:dyDescent="0.25">
      <c r="A93" s="167">
        <f>COUNTA($D$14:D93)</f>
        <v>80</v>
      </c>
      <c r="B93" s="161">
        <v>1</v>
      </c>
      <c r="C93" s="162" t="s">
        <v>3</v>
      </c>
      <c r="D93" s="161" t="s">
        <v>130</v>
      </c>
      <c r="E93" s="163" t="s">
        <v>1029</v>
      </c>
      <c r="F93" s="164" t="s">
        <v>1876</v>
      </c>
      <c r="G93" s="161">
        <v>5</v>
      </c>
      <c r="H93" s="163" t="s">
        <v>2964</v>
      </c>
      <c r="I93" s="168">
        <f>INDEX(CalBudget2567!$AR:$AR,MATCH('All Budget to Planfin2567'!$D93,CalBudget2567!$D:$D,0))</f>
        <v>42597748.920307197</v>
      </c>
      <c r="J93" s="168">
        <f>INDEX(CalBudget2567!$BU:$BU,MATCH('All Budget to Planfin2567'!$D93,CalBudget2567!$D:$D,0))</f>
        <v>26538215.745763198</v>
      </c>
      <c r="K93" s="194">
        <f t="shared" si="2"/>
        <v>69135964.666070402</v>
      </c>
      <c r="L93" s="169">
        <f>INDEX(CalBudget2567!$BW:$BW,MATCH('All Budget to Planfin2567'!$D93,CalBudget2567!$D:$D,0))</f>
        <v>0.56999999999999995</v>
      </c>
      <c r="M93" s="170">
        <f t="shared" si="3"/>
        <v>39407499.859660126</v>
      </c>
      <c r="N93" s="165"/>
      <c r="P93" s="188" t="b">
        <f>K93=CalBudget2567!BV95</f>
        <v>1</v>
      </c>
      <c r="Q93" s="188" t="b">
        <f>M93=CalBudget2567!BX95</f>
        <v>1</v>
      </c>
    </row>
    <row r="94" spans="1:17" s="158" customFormat="1" ht="24.6" hidden="1" x14ac:dyDescent="0.25">
      <c r="A94" s="167">
        <f>COUNTA($D$14:D94)</f>
        <v>81</v>
      </c>
      <c r="B94" s="161">
        <v>1</v>
      </c>
      <c r="C94" s="162" t="s">
        <v>3</v>
      </c>
      <c r="D94" s="161" t="s">
        <v>131</v>
      </c>
      <c r="E94" s="163" t="s">
        <v>1030</v>
      </c>
      <c r="F94" s="164" t="s">
        <v>1876</v>
      </c>
      <c r="G94" s="161">
        <v>6</v>
      </c>
      <c r="H94" s="163" t="s">
        <v>2965</v>
      </c>
      <c r="I94" s="168">
        <f>INDEX(CalBudget2567!$AR:$AR,MATCH('All Budget to Planfin2567'!$D94,CalBudget2567!$D:$D,0))</f>
        <v>28263772.6736736</v>
      </c>
      <c r="J94" s="168">
        <f>INDEX(CalBudget2567!$BU:$BU,MATCH('All Budget to Planfin2567'!$D94,CalBudget2567!$D:$D,0))</f>
        <v>13464319.773638397</v>
      </c>
      <c r="K94" s="194">
        <f t="shared" si="2"/>
        <v>41728092.447311997</v>
      </c>
      <c r="L94" s="169">
        <f>INDEX(CalBudget2567!$BW:$BW,MATCH('All Budget to Planfin2567'!$D94,CalBudget2567!$D:$D,0))</f>
        <v>0.55000000000000004</v>
      </c>
      <c r="M94" s="170">
        <f t="shared" si="3"/>
        <v>22950450.8460216</v>
      </c>
      <c r="N94" s="165"/>
      <c r="P94" s="188" t="b">
        <f>K94=CalBudget2567!BV96</f>
        <v>1</v>
      </c>
      <c r="Q94" s="188" t="b">
        <f>M94=CalBudget2567!BX96</f>
        <v>1</v>
      </c>
    </row>
    <row r="95" spans="1:17" s="158" customFormat="1" ht="24.6" hidden="1" x14ac:dyDescent="0.25">
      <c r="A95" s="167">
        <f>COUNTA($D$14:D95)</f>
        <v>82</v>
      </c>
      <c r="B95" s="161">
        <v>1</v>
      </c>
      <c r="C95" s="162" t="s">
        <v>3</v>
      </c>
      <c r="D95" s="161" t="s">
        <v>132</v>
      </c>
      <c r="E95" s="163" t="s">
        <v>1031</v>
      </c>
      <c r="F95" s="164" t="s">
        <v>1876</v>
      </c>
      <c r="G95" s="161">
        <v>5</v>
      </c>
      <c r="H95" s="163" t="s">
        <v>2964</v>
      </c>
      <c r="I95" s="168">
        <f>INDEX(CalBudget2567!$AR:$AR,MATCH('All Budget to Planfin2567'!$D95,CalBudget2567!$D:$D,0))</f>
        <v>34731682.969622396</v>
      </c>
      <c r="J95" s="168">
        <f>INDEX(CalBudget2567!$BU:$BU,MATCH('All Budget to Planfin2567'!$D95,CalBudget2567!$D:$D,0))</f>
        <v>17418952.493280001</v>
      </c>
      <c r="K95" s="194">
        <f t="shared" si="2"/>
        <v>52150635.462902397</v>
      </c>
      <c r="L95" s="169">
        <f>INDEX(CalBudget2567!$BW:$BW,MATCH('All Budget to Planfin2567'!$D95,CalBudget2567!$D:$D,0))</f>
        <v>0.5</v>
      </c>
      <c r="M95" s="170">
        <f t="shared" si="3"/>
        <v>26075317.731451198</v>
      </c>
      <c r="N95" s="165"/>
      <c r="P95" s="188" t="b">
        <f>K95=CalBudget2567!BV97</f>
        <v>1</v>
      </c>
      <c r="Q95" s="188" t="b">
        <f>M95=CalBudget2567!BX97</f>
        <v>1</v>
      </c>
    </row>
    <row r="96" spans="1:17" s="158" customFormat="1" ht="24.6" hidden="1" x14ac:dyDescent="0.25">
      <c r="A96" s="167">
        <f>COUNTA($D$14:D96)</f>
        <v>83</v>
      </c>
      <c r="B96" s="161">
        <v>1</v>
      </c>
      <c r="C96" s="162" t="s">
        <v>6</v>
      </c>
      <c r="D96" s="161" t="s">
        <v>157</v>
      </c>
      <c r="E96" s="163" t="s">
        <v>1056</v>
      </c>
      <c r="F96" s="164" t="s">
        <v>1875</v>
      </c>
      <c r="G96" s="161">
        <v>19</v>
      </c>
      <c r="H96" s="163" t="s">
        <v>2961</v>
      </c>
      <c r="I96" s="168">
        <f>INDEX(CalBudget2567!$AR:$AR,MATCH('All Budget to Planfin2567'!$D96,CalBudget2567!$D:$D,0))</f>
        <v>1230847763.960726</v>
      </c>
      <c r="J96" s="168">
        <f>INDEX(CalBudget2567!$BU:$BU,MATCH('All Budget to Planfin2567'!$D96,CalBudget2567!$D:$D,0))</f>
        <v>2019772663.3242812</v>
      </c>
      <c r="K96" s="194">
        <f t="shared" si="2"/>
        <v>3250620427.2850075</v>
      </c>
      <c r="L96" s="169">
        <f>INDEX(CalBudget2567!$BW:$BW,MATCH('All Budget to Planfin2567'!$D96,CalBudget2567!$D:$D,0))</f>
        <v>0.28999999999999998</v>
      </c>
      <c r="M96" s="170">
        <f t="shared" si="3"/>
        <v>942679923.91265213</v>
      </c>
      <c r="N96" s="165"/>
      <c r="P96" s="188" t="b">
        <f>K96=CalBudget2567!BV98</f>
        <v>1</v>
      </c>
      <c r="Q96" s="188" t="b">
        <f>M96=CalBudget2567!BX98</f>
        <v>1</v>
      </c>
    </row>
    <row r="97" spans="1:17" s="158" customFormat="1" ht="24.6" hidden="1" x14ac:dyDescent="0.25">
      <c r="A97" s="167">
        <f>COUNTA($D$14:D97)</f>
        <v>84</v>
      </c>
      <c r="B97" s="161">
        <v>1</v>
      </c>
      <c r="C97" s="162" t="s">
        <v>6</v>
      </c>
      <c r="D97" s="161" t="s">
        <v>158</v>
      </c>
      <c r="E97" s="163" t="s">
        <v>1057</v>
      </c>
      <c r="F97" s="164" t="s">
        <v>1876</v>
      </c>
      <c r="G97" s="161">
        <v>5</v>
      </c>
      <c r="H97" s="163" t="s">
        <v>2964</v>
      </c>
      <c r="I97" s="168">
        <f>INDEX(CalBudget2567!$AR:$AR,MATCH('All Budget to Planfin2567'!$D97,CalBudget2567!$D:$D,0))</f>
        <v>52087426.236508787</v>
      </c>
      <c r="J97" s="168">
        <f>INDEX(CalBudget2567!$BU:$BU,MATCH('All Budget to Planfin2567'!$D97,CalBudget2567!$D:$D,0))</f>
        <v>15852065.448105598</v>
      </c>
      <c r="K97" s="194">
        <f t="shared" si="2"/>
        <v>67939491.68461439</v>
      </c>
      <c r="L97" s="169">
        <f>INDEX(CalBudget2567!$BW:$BW,MATCH('All Budget to Planfin2567'!$D97,CalBudget2567!$D:$D,0))</f>
        <v>0.37</v>
      </c>
      <c r="M97" s="170">
        <f t="shared" si="3"/>
        <v>25137611.923307326</v>
      </c>
      <c r="N97" s="165"/>
      <c r="P97" s="188" t="b">
        <f>K97=CalBudget2567!BV99</f>
        <v>1</v>
      </c>
      <c r="Q97" s="188" t="b">
        <f>M97=CalBudget2567!BX99</f>
        <v>1</v>
      </c>
    </row>
    <row r="98" spans="1:17" s="158" customFormat="1" ht="24.6" hidden="1" x14ac:dyDescent="0.25">
      <c r="A98" s="167">
        <f>COUNTA($D$14:D98)</f>
        <v>85</v>
      </c>
      <c r="B98" s="161">
        <v>1</v>
      </c>
      <c r="C98" s="162" t="s">
        <v>6</v>
      </c>
      <c r="D98" s="161" t="s">
        <v>159</v>
      </c>
      <c r="E98" s="163" t="s">
        <v>1058</v>
      </c>
      <c r="F98" s="164" t="s">
        <v>1876</v>
      </c>
      <c r="G98" s="161">
        <v>13</v>
      </c>
      <c r="H98" s="163" t="s">
        <v>2963</v>
      </c>
      <c r="I98" s="168">
        <f>INDEX(CalBudget2567!$AR:$AR,MATCH('All Budget to Planfin2567'!$D98,CalBudget2567!$D:$D,0))</f>
        <v>159433080.79571521</v>
      </c>
      <c r="J98" s="168">
        <f>INDEX(CalBudget2567!$BU:$BU,MATCH('All Budget to Planfin2567'!$D98,CalBudget2567!$D:$D,0))</f>
        <v>200721588.88036802</v>
      </c>
      <c r="K98" s="194">
        <f t="shared" si="2"/>
        <v>360154669.67608321</v>
      </c>
      <c r="L98" s="169">
        <f>INDEX(CalBudget2567!$BW:$BW,MATCH('All Budget to Planfin2567'!$D98,CalBudget2567!$D:$D,0))</f>
        <v>0.43</v>
      </c>
      <c r="M98" s="170">
        <f t="shared" si="3"/>
        <v>154866507.96071577</v>
      </c>
      <c r="N98" s="165"/>
      <c r="P98" s="188" t="b">
        <f>K98=CalBudget2567!BV100</f>
        <v>1</v>
      </c>
      <c r="Q98" s="188" t="b">
        <f>M98=CalBudget2567!BX100</f>
        <v>1</v>
      </c>
    </row>
    <row r="99" spans="1:17" s="158" customFormat="1" ht="24.6" hidden="1" x14ac:dyDescent="0.25">
      <c r="A99" s="167">
        <f>COUNTA($D$14:D99)</f>
        <v>86</v>
      </c>
      <c r="B99" s="161">
        <v>1</v>
      </c>
      <c r="C99" s="162" t="s">
        <v>6</v>
      </c>
      <c r="D99" s="161" t="s">
        <v>160</v>
      </c>
      <c r="E99" s="163" t="s">
        <v>1059</v>
      </c>
      <c r="F99" s="164" t="s">
        <v>1876</v>
      </c>
      <c r="G99" s="161">
        <v>5</v>
      </c>
      <c r="H99" s="163" t="s">
        <v>2964</v>
      </c>
      <c r="I99" s="168">
        <f>INDEX(CalBudget2567!$AR:$AR,MATCH('All Budget to Planfin2567'!$D99,CalBudget2567!$D:$D,0))</f>
        <v>50073594.444480002</v>
      </c>
      <c r="J99" s="168">
        <f>INDEX(CalBudget2567!$BU:$BU,MATCH('All Budget to Planfin2567'!$D99,CalBudget2567!$D:$D,0))</f>
        <v>14286175.090703998</v>
      </c>
      <c r="K99" s="194">
        <f t="shared" si="2"/>
        <v>64359769.535183996</v>
      </c>
      <c r="L99" s="169">
        <f>INDEX(CalBudget2567!$BW:$BW,MATCH('All Budget to Planfin2567'!$D99,CalBudget2567!$D:$D,0))</f>
        <v>0.48</v>
      </c>
      <c r="M99" s="170">
        <f t="shared" si="3"/>
        <v>30892689.376888316</v>
      </c>
      <c r="N99" s="165"/>
      <c r="P99" s="188" t="b">
        <f>K99=CalBudget2567!BV101</f>
        <v>1</v>
      </c>
      <c r="Q99" s="188" t="b">
        <f>M99=CalBudget2567!BX101</f>
        <v>1</v>
      </c>
    </row>
    <row r="100" spans="1:17" s="158" customFormat="1" ht="24.6" hidden="1" x14ac:dyDescent="0.25">
      <c r="A100" s="167">
        <f>COUNTA($D$14:D100)</f>
        <v>87</v>
      </c>
      <c r="B100" s="161">
        <v>1</v>
      </c>
      <c r="C100" s="162" t="s">
        <v>6</v>
      </c>
      <c r="D100" s="161" t="s">
        <v>161</v>
      </c>
      <c r="E100" s="163" t="s">
        <v>1060</v>
      </c>
      <c r="F100" s="164" t="s">
        <v>1876</v>
      </c>
      <c r="G100" s="161">
        <v>6</v>
      </c>
      <c r="H100" s="163" t="s">
        <v>2965</v>
      </c>
      <c r="I100" s="168">
        <f>INDEX(CalBudget2567!$AR:$AR,MATCH('All Budget to Planfin2567'!$D100,CalBudget2567!$D:$D,0))</f>
        <v>61588398.021359995</v>
      </c>
      <c r="J100" s="168">
        <f>INDEX(CalBudget2567!$BU:$BU,MATCH('All Budget to Planfin2567'!$D100,CalBudget2567!$D:$D,0))</f>
        <v>18639879.582009602</v>
      </c>
      <c r="K100" s="194">
        <f t="shared" si="2"/>
        <v>80228277.603369594</v>
      </c>
      <c r="L100" s="169">
        <f>INDEX(CalBudget2567!$BW:$BW,MATCH('All Budget to Planfin2567'!$D100,CalBudget2567!$D:$D,0))</f>
        <v>0.5</v>
      </c>
      <c r="M100" s="170">
        <f t="shared" si="3"/>
        <v>40114138.801684797</v>
      </c>
      <c r="N100" s="165"/>
      <c r="P100" s="188" t="b">
        <f>K100=CalBudget2567!BV102</f>
        <v>1</v>
      </c>
      <c r="Q100" s="188" t="b">
        <f>M100=CalBudget2567!BX102</f>
        <v>1</v>
      </c>
    </row>
    <row r="101" spans="1:17" s="158" customFormat="1" ht="24.6" hidden="1" x14ac:dyDescent="0.25">
      <c r="A101" s="167">
        <f>COUNTA($D$14:D101)</f>
        <v>88</v>
      </c>
      <c r="B101" s="161">
        <v>1</v>
      </c>
      <c r="C101" s="162" t="s">
        <v>6</v>
      </c>
      <c r="D101" s="161" t="s">
        <v>162</v>
      </c>
      <c r="E101" s="163" t="s">
        <v>1061</v>
      </c>
      <c r="F101" s="164" t="s">
        <v>1876</v>
      </c>
      <c r="G101" s="161">
        <v>5</v>
      </c>
      <c r="H101" s="163" t="s">
        <v>2964</v>
      </c>
      <c r="I101" s="168">
        <f>INDEX(CalBudget2567!$AR:$AR,MATCH('All Budget to Planfin2567'!$D101,CalBudget2567!$D:$D,0))</f>
        <v>67171984.112064004</v>
      </c>
      <c r="J101" s="168">
        <f>INDEX(CalBudget2567!$BU:$BU,MATCH('All Budget to Planfin2567'!$D101,CalBudget2567!$D:$D,0))</f>
        <v>17756759.639567997</v>
      </c>
      <c r="K101" s="194">
        <f t="shared" si="2"/>
        <v>84928743.751632005</v>
      </c>
      <c r="L101" s="169">
        <f>INDEX(CalBudget2567!$BW:$BW,MATCH('All Budget to Planfin2567'!$D101,CalBudget2567!$D:$D,0))</f>
        <v>0.35</v>
      </c>
      <c r="M101" s="170">
        <f t="shared" si="3"/>
        <v>29725060.313071199</v>
      </c>
      <c r="N101" s="165"/>
      <c r="P101" s="188" t="b">
        <f>K101=CalBudget2567!BV103</f>
        <v>1</v>
      </c>
      <c r="Q101" s="188" t="b">
        <f>M101=CalBudget2567!BX103</f>
        <v>1</v>
      </c>
    </row>
    <row r="102" spans="1:17" s="158" customFormat="1" ht="24.6" hidden="1" x14ac:dyDescent="0.25">
      <c r="A102" s="167">
        <f>COUNTA($D$14:D102)</f>
        <v>89</v>
      </c>
      <c r="B102" s="161">
        <v>1</v>
      </c>
      <c r="C102" s="162" t="s">
        <v>6</v>
      </c>
      <c r="D102" s="161" t="s">
        <v>163</v>
      </c>
      <c r="E102" s="163" t="s">
        <v>1062</v>
      </c>
      <c r="F102" s="164" t="s">
        <v>1876</v>
      </c>
      <c r="G102" s="161">
        <v>6</v>
      </c>
      <c r="H102" s="163" t="s">
        <v>2965</v>
      </c>
      <c r="I102" s="168">
        <f>INDEX(CalBudget2567!$AR:$AR,MATCH('All Budget to Planfin2567'!$D102,CalBudget2567!$D:$D,0))</f>
        <v>64777427.148662396</v>
      </c>
      <c r="J102" s="168">
        <f>INDEX(CalBudget2567!$BU:$BU,MATCH('All Budget to Planfin2567'!$D102,CalBudget2567!$D:$D,0))</f>
        <v>17791013.325475201</v>
      </c>
      <c r="K102" s="194">
        <f t="shared" si="2"/>
        <v>82568440.474137604</v>
      </c>
      <c r="L102" s="169">
        <f>INDEX(CalBudget2567!$BW:$BW,MATCH('All Budget to Planfin2567'!$D102,CalBudget2567!$D:$D,0))</f>
        <v>0.46</v>
      </c>
      <c r="M102" s="170">
        <f t="shared" si="3"/>
        <v>37981482.618103303</v>
      </c>
      <c r="N102" s="165"/>
      <c r="P102" s="188" t="b">
        <f>K102=CalBudget2567!BV104</f>
        <v>1</v>
      </c>
      <c r="Q102" s="188" t="b">
        <f>M102=CalBudget2567!BX104</f>
        <v>1</v>
      </c>
    </row>
    <row r="103" spans="1:17" s="158" customFormat="1" ht="24.6" hidden="1" x14ac:dyDescent="0.25">
      <c r="A103" s="167">
        <f>COUNTA($D$14:D103)</f>
        <v>90</v>
      </c>
      <c r="B103" s="161">
        <v>1</v>
      </c>
      <c r="C103" s="162" t="s">
        <v>6</v>
      </c>
      <c r="D103" s="161" t="s">
        <v>164</v>
      </c>
      <c r="E103" s="163" t="s">
        <v>1063</v>
      </c>
      <c r="F103" s="164" t="s">
        <v>1876</v>
      </c>
      <c r="G103" s="161">
        <v>12</v>
      </c>
      <c r="H103" s="163" t="s">
        <v>2970</v>
      </c>
      <c r="I103" s="168">
        <f>INDEX(CalBudget2567!$AR:$AR,MATCH('All Budget to Planfin2567'!$D103,CalBudget2567!$D:$D,0))</f>
        <v>92594645.616575986</v>
      </c>
      <c r="J103" s="168">
        <f>INDEX(CalBudget2567!$BU:$BU,MATCH('All Budget to Planfin2567'!$D103,CalBudget2567!$D:$D,0))</f>
        <v>79820107.51007998</v>
      </c>
      <c r="K103" s="194">
        <f t="shared" si="2"/>
        <v>172414753.12665597</v>
      </c>
      <c r="L103" s="169">
        <f>INDEX(CalBudget2567!$BW:$BW,MATCH('All Budget to Planfin2567'!$D103,CalBudget2567!$D:$D,0))</f>
        <v>0.44</v>
      </c>
      <c r="M103" s="170">
        <f t="shared" si="3"/>
        <v>75862491.375728622</v>
      </c>
      <c r="N103" s="165"/>
      <c r="P103" s="188" t="b">
        <f>K103=CalBudget2567!BV105</f>
        <v>1</v>
      </c>
      <c r="Q103" s="188" t="b">
        <f>M103=CalBudget2567!BX105</f>
        <v>1</v>
      </c>
    </row>
    <row r="104" spans="1:17" s="158" customFormat="1" ht="24.6" hidden="1" x14ac:dyDescent="0.25">
      <c r="A104" s="167">
        <f>COUNTA($D$14:D104)</f>
        <v>91</v>
      </c>
      <c r="B104" s="161">
        <v>1</v>
      </c>
      <c r="C104" s="162" t="s">
        <v>6</v>
      </c>
      <c r="D104" s="161" t="s">
        <v>165</v>
      </c>
      <c r="E104" s="163" t="s">
        <v>1064</v>
      </c>
      <c r="F104" s="164" t="s">
        <v>1876</v>
      </c>
      <c r="G104" s="161">
        <v>5</v>
      </c>
      <c r="H104" s="163" t="s">
        <v>2964</v>
      </c>
      <c r="I104" s="168">
        <f>INDEX(CalBudget2567!$AR:$AR,MATCH('All Budget to Planfin2567'!$D104,CalBudget2567!$D:$D,0))</f>
        <v>22146562.183680002</v>
      </c>
      <c r="J104" s="168">
        <f>INDEX(CalBudget2567!$BU:$BU,MATCH('All Budget to Planfin2567'!$D104,CalBudget2567!$D:$D,0))</f>
        <v>5893193.3445023987</v>
      </c>
      <c r="K104" s="194">
        <f t="shared" si="2"/>
        <v>28039755.528182402</v>
      </c>
      <c r="L104" s="169">
        <f>INDEX(CalBudget2567!$BW:$BW,MATCH('All Budget to Planfin2567'!$D104,CalBudget2567!$D:$D,0))</f>
        <v>0.42</v>
      </c>
      <c r="M104" s="170">
        <f t="shared" si="3"/>
        <v>11776697.321836609</v>
      </c>
      <c r="N104" s="165"/>
      <c r="P104" s="188" t="b">
        <f>K104=CalBudget2567!BV106</f>
        <v>1</v>
      </c>
      <c r="Q104" s="188" t="b">
        <f>M104=CalBudget2567!BX106</f>
        <v>1</v>
      </c>
    </row>
    <row r="105" spans="1:17" s="158" customFormat="1" ht="24.6" hidden="1" x14ac:dyDescent="0.25">
      <c r="A105" s="167">
        <f>COUNTA($D$14:D105)</f>
        <v>92</v>
      </c>
      <c r="B105" s="161">
        <v>1</v>
      </c>
      <c r="C105" s="162" t="s">
        <v>6</v>
      </c>
      <c r="D105" s="161" t="s">
        <v>166</v>
      </c>
      <c r="E105" s="163" t="s">
        <v>1065</v>
      </c>
      <c r="F105" s="164" t="s">
        <v>1876</v>
      </c>
      <c r="G105" s="161">
        <v>6</v>
      </c>
      <c r="H105" s="163" t="s">
        <v>2965</v>
      </c>
      <c r="I105" s="168">
        <f>INDEX(CalBudget2567!$AR:$AR,MATCH('All Budget to Planfin2567'!$D105,CalBudget2567!$D:$D,0))</f>
        <v>54528926.995708801</v>
      </c>
      <c r="J105" s="168">
        <f>INDEX(CalBudget2567!$BU:$BU,MATCH('All Budget to Planfin2567'!$D105,CalBudget2567!$D:$D,0))</f>
        <v>18038206.981209598</v>
      </c>
      <c r="K105" s="194">
        <f t="shared" si="2"/>
        <v>72567133.976918399</v>
      </c>
      <c r="L105" s="169">
        <f>INDEX(CalBudget2567!$BW:$BW,MATCH('All Budget to Planfin2567'!$D105,CalBudget2567!$D:$D,0))</f>
        <v>0.51</v>
      </c>
      <c r="M105" s="170">
        <f t="shared" si="3"/>
        <v>37009238.328228384</v>
      </c>
      <c r="N105" s="165"/>
      <c r="P105" s="188" t="b">
        <f>K105=CalBudget2567!BV107</f>
        <v>1</v>
      </c>
      <c r="Q105" s="188" t="b">
        <f>M105=CalBudget2567!BX107</f>
        <v>1</v>
      </c>
    </row>
    <row r="106" spans="1:17" s="158" customFormat="1" ht="24.6" hidden="1" x14ac:dyDescent="0.25">
      <c r="A106" s="167">
        <f>COUNTA($D$14:D106)</f>
        <v>93</v>
      </c>
      <c r="B106" s="161">
        <v>1</v>
      </c>
      <c r="C106" s="162" t="s">
        <v>6</v>
      </c>
      <c r="D106" s="161" t="s">
        <v>167</v>
      </c>
      <c r="E106" s="163" t="s">
        <v>1066</v>
      </c>
      <c r="F106" s="164" t="s">
        <v>1876</v>
      </c>
      <c r="G106" s="161">
        <v>5</v>
      </c>
      <c r="H106" s="163" t="s">
        <v>2964</v>
      </c>
      <c r="I106" s="168">
        <f>INDEX(CalBudget2567!$AR:$AR,MATCH('All Budget to Planfin2567'!$D106,CalBudget2567!$D:$D,0))</f>
        <v>41067707.508432001</v>
      </c>
      <c r="J106" s="168">
        <f>INDEX(CalBudget2567!$BU:$BU,MATCH('All Budget to Planfin2567'!$D106,CalBudget2567!$D:$D,0))</f>
        <v>14447493.959932799</v>
      </c>
      <c r="K106" s="194">
        <f t="shared" si="2"/>
        <v>55515201.468364798</v>
      </c>
      <c r="L106" s="169">
        <f>INDEX(CalBudget2567!$BW:$BW,MATCH('All Budget to Planfin2567'!$D106,CalBudget2567!$D:$D,0))</f>
        <v>0.51</v>
      </c>
      <c r="M106" s="170">
        <f t="shared" si="3"/>
        <v>28312752.748866048</v>
      </c>
      <c r="N106" s="165"/>
      <c r="P106" s="188" t="b">
        <f>K106=CalBudget2567!BV108</f>
        <v>1</v>
      </c>
      <c r="Q106" s="188" t="b">
        <f>M106=CalBudget2567!BX108</f>
        <v>1</v>
      </c>
    </row>
    <row r="107" spans="1:17" s="158" customFormat="1" ht="24.6" hidden="1" x14ac:dyDescent="0.25">
      <c r="A107" s="167">
        <f>COUNTA($D$14:D107)</f>
        <v>94</v>
      </c>
      <c r="B107" s="161">
        <v>1</v>
      </c>
      <c r="C107" s="162" t="s">
        <v>6</v>
      </c>
      <c r="D107" s="161" t="s">
        <v>168</v>
      </c>
      <c r="E107" s="163" t="s">
        <v>1067</v>
      </c>
      <c r="F107" s="164" t="s">
        <v>1876</v>
      </c>
      <c r="G107" s="161">
        <v>6</v>
      </c>
      <c r="H107" s="163" t="s">
        <v>2965</v>
      </c>
      <c r="I107" s="168">
        <f>INDEX(CalBudget2567!$AR:$AR,MATCH('All Budget to Planfin2567'!$D107,CalBudget2567!$D:$D,0))</f>
        <v>63684326.754048005</v>
      </c>
      <c r="J107" s="168">
        <f>INDEX(CalBudget2567!$BU:$BU,MATCH('All Budget to Planfin2567'!$D107,CalBudget2567!$D:$D,0))</f>
        <v>19081268.651471995</v>
      </c>
      <c r="K107" s="194">
        <f t="shared" si="2"/>
        <v>82765595.405519992</v>
      </c>
      <c r="L107" s="169">
        <f>INDEX(CalBudget2567!$BW:$BW,MATCH('All Budget to Planfin2567'!$D107,CalBudget2567!$D:$D,0))</f>
        <v>0.32</v>
      </c>
      <c r="M107" s="170">
        <f t="shared" si="3"/>
        <v>26484990.529766399</v>
      </c>
      <c r="N107" s="165"/>
      <c r="P107" s="188" t="b">
        <f>K107=CalBudget2567!BV109</f>
        <v>1</v>
      </c>
      <c r="Q107" s="188" t="b">
        <f>M107=CalBudget2567!BX109</f>
        <v>1</v>
      </c>
    </row>
    <row r="108" spans="1:17" s="158" customFormat="1" ht="24.6" hidden="1" x14ac:dyDescent="0.25">
      <c r="A108" s="167">
        <f>COUNTA($D$14:D108)</f>
        <v>95</v>
      </c>
      <c r="B108" s="161">
        <v>1</v>
      </c>
      <c r="C108" s="162" t="s">
        <v>6</v>
      </c>
      <c r="D108" s="161" t="s">
        <v>169</v>
      </c>
      <c r="E108" s="163" t="s">
        <v>1068</v>
      </c>
      <c r="F108" s="164" t="s">
        <v>1876</v>
      </c>
      <c r="G108" s="161">
        <v>5</v>
      </c>
      <c r="H108" s="163" t="s">
        <v>2964</v>
      </c>
      <c r="I108" s="168">
        <f>INDEX(CalBudget2567!$AR:$AR,MATCH('All Budget to Planfin2567'!$D108,CalBudget2567!$D:$D,0))</f>
        <v>43086273.878380798</v>
      </c>
      <c r="J108" s="168">
        <f>INDEX(CalBudget2567!$BU:$BU,MATCH('All Budget to Planfin2567'!$D108,CalBudget2567!$D:$D,0))</f>
        <v>11631422.118480001</v>
      </c>
      <c r="K108" s="194">
        <f t="shared" si="2"/>
        <v>54717695.996860802</v>
      </c>
      <c r="L108" s="169">
        <f>INDEX(CalBudget2567!$BW:$BW,MATCH('All Budget to Planfin2567'!$D108,CalBudget2567!$D:$D,0))</f>
        <v>0.47</v>
      </c>
      <c r="M108" s="170">
        <f t="shared" si="3"/>
        <v>25717317.118524574</v>
      </c>
      <c r="N108" s="165"/>
      <c r="P108" s="188" t="b">
        <f>K108=CalBudget2567!BV110</f>
        <v>1</v>
      </c>
      <c r="Q108" s="188" t="b">
        <f>M108=CalBudget2567!BX110</f>
        <v>1</v>
      </c>
    </row>
    <row r="109" spans="1:17" s="158" customFormat="1" ht="24.6" hidden="1" x14ac:dyDescent="0.25">
      <c r="A109" s="167">
        <f>COUNTA($D$14:D109)</f>
        <v>96</v>
      </c>
      <c r="B109" s="161">
        <v>1</v>
      </c>
      <c r="C109" s="162" t="s">
        <v>7</v>
      </c>
      <c r="D109" s="161" t="s">
        <v>170</v>
      </c>
      <c r="E109" s="163" t="s">
        <v>1069</v>
      </c>
      <c r="F109" s="164" t="s">
        <v>1877</v>
      </c>
      <c r="G109" s="161">
        <v>17</v>
      </c>
      <c r="H109" s="163" t="s">
        <v>2971</v>
      </c>
      <c r="I109" s="168">
        <f>INDEX(CalBudget2567!$AR:$AR,MATCH('All Budget to Planfin2567'!$D109,CalBudget2567!$D:$D,0))</f>
        <v>542496022.71026874</v>
      </c>
      <c r="J109" s="168">
        <f>INDEX(CalBudget2567!$BU:$BU,MATCH('All Budget to Planfin2567'!$D109,CalBudget2567!$D:$D,0))</f>
        <v>944985022.15139532</v>
      </c>
      <c r="K109" s="194">
        <f t="shared" si="2"/>
        <v>1487481044.8616641</v>
      </c>
      <c r="L109" s="169">
        <f>INDEX(CalBudget2567!$BW:$BW,MATCH('All Budget to Planfin2567'!$D109,CalBudget2567!$D:$D,0))</f>
        <v>0.31</v>
      </c>
      <c r="M109" s="170">
        <f t="shared" si="3"/>
        <v>461119123.90711588</v>
      </c>
      <c r="N109" s="165"/>
      <c r="P109" s="188" t="b">
        <f>K109=CalBudget2567!BV111</f>
        <v>1</v>
      </c>
      <c r="Q109" s="188" t="b">
        <f>M109=CalBudget2567!BX111</f>
        <v>1</v>
      </c>
    </row>
    <row r="110" spans="1:17" s="158" customFormat="1" ht="24.6" hidden="1" x14ac:dyDescent="0.25">
      <c r="A110" s="167">
        <f>COUNTA($D$14:D110)</f>
        <v>97</v>
      </c>
      <c r="B110" s="161">
        <v>1</v>
      </c>
      <c r="C110" s="162" t="s">
        <v>7</v>
      </c>
      <c r="D110" s="161" t="s">
        <v>171</v>
      </c>
      <c r="E110" s="163" t="s">
        <v>1070</v>
      </c>
      <c r="F110" s="164" t="s">
        <v>1876</v>
      </c>
      <c r="G110" s="161">
        <v>5</v>
      </c>
      <c r="H110" s="163" t="s">
        <v>2964</v>
      </c>
      <c r="I110" s="168">
        <f>INDEX(CalBudget2567!$AR:$AR,MATCH('All Budget to Planfin2567'!$D110,CalBudget2567!$D:$D,0))</f>
        <v>37876456.996982411</v>
      </c>
      <c r="J110" s="168">
        <f>INDEX(CalBudget2567!$BU:$BU,MATCH('All Budget to Planfin2567'!$D110,CalBudget2567!$D:$D,0))</f>
        <v>15583055.906707197</v>
      </c>
      <c r="K110" s="194">
        <f t="shared" si="2"/>
        <v>53459512.903689608</v>
      </c>
      <c r="L110" s="169">
        <f>INDEX(CalBudget2567!$BW:$BW,MATCH('All Budget to Planfin2567'!$D110,CalBudget2567!$D:$D,0))</f>
        <v>0.47</v>
      </c>
      <c r="M110" s="170">
        <f t="shared" si="3"/>
        <v>25125971.064734112</v>
      </c>
      <c r="N110" s="165"/>
      <c r="P110" s="188" t="b">
        <f>K110=CalBudget2567!BV112</f>
        <v>1</v>
      </c>
      <c r="Q110" s="188" t="b">
        <f>M110=CalBudget2567!BX112</f>
        <v>1</v>
      </c>
    </row>
    <row r="111" spans="1:17" s="158" customFormat="1" ht="24.6" hidden="1" x14ac:dyDescent="0.25">
      <c r="A111" s="167">
        <f>COUNTA($D$14:D111)</f>
        <v>98</v>
      </c>
      <c r="B111" s="161">
        <v>1</v>
      </c>
      <c r="C111" s="162" t="s">
        <v>7</v>
      </c>
      <c r="D111" s="161" t="s">
        <v>172</v>
      </c>
      <c r="E111" s="163" t="s">
        <v>1071</v>
      </c>
      <c r="F111" s="164" t="s">
        <v>1876</v>
      </c>
      <c r="G111" s="161">
        <v>5</v>
      </c>
      <c r="H111" s="163" t="s">
        <v>2964</v>
      </c>
      <c r="I111" s="168">
        <f>INDEX(CalBudget2567!$AR:$AR,MATCH('All Budget to Planfin2567'!$D111,CalBudget2567!$D:$D,0))</f>
        <v>54215189.352297604</v>
      </c>
      <c r="J111" s="168">
        <f>INDEX(CalBudget2567!$BU:$BU,MATCH('All Budget to Planfin2567'!$D111,CalBudget2567!$D:$D,0))</f>
        <v>19373488.574313596</v>
      </c>
      <c r="K111" s="194">
        <f t="shared" si="2"/>
        <v>73588677.9266112</v>
      </c>
      <c r="L111" s="169">
        <f>INDEX(CalBudget2567!$BW:$BW,MATCH('All Budget to Planfin2567'!$D111,CalBudget2567!$D:$D,0))</f>
        <v>0.38</v>
      </c>
      <c r="M111" s="170">
        <f t="shared" si="3"/>
        <v>27963697.612112258</v>
      </c>
      <c r="N111" s="165"/>
      <c r="P111" s="188" t="b">
        <f>K111=CalBudget2567!BV113</f>
        <v>1</v>
      </c>
      <c r="Q111" s="188" t="b">
        <f>M111=CalBudget2567!BX113</f>
        <v>1</v>
      </c>
    </row>
    <row r="112" spans="1:17" s="158" customFormat="1" ht="24.6" hidden="1" x14ac:dyDescent="0.25">
      <c r="A112" s="167">
        <f>COUNTA($D$14:D112)</f>
        <v>99</v>
      </c>
      <c r="B112" s="161">
        <v>1</v>
      </c>
      <c r="C112" s="162" t="s">
        <v>7</v>
      </c>
      <c r="D112" s="161" t="s">
        <v>173</v>
      </c>
      <c r="E112" s="163" t="s">
        <v>1072</v>
      </c>
      <c r="F112" s="164" t="s">
        <v>1876</v>
      </c>
      <c r="G112" s="161">
        <v>10</v>
      </c>
      <c r="H112" s="163" t="s">
        <v>2962</v>
      </c>
      <c r="I112" s="168">
        <f>INDEX(CalBudget2567!$AR:$AR,MATCH('All Budget to Planfin2567'!$D112,CalBudget2567!$D:$D,0))</f>
        <v>108420728.66423041</v>
      </c>
      <c r="J112" s="168">
        <f>INDEX(CalBudget2567!$BU:$BU,MATCH('All Budget to Planfin2567'!$D112,CalBudget2567!$D:$D,0))</f>
        <v>44527456.364812799</v>
      </c>
      <c r="K112" s="194">
        <f t="shared" si="2"/>
        <v>152948185.0290432</v>
      </c>
      <c r="L112" s="169">
        <f>INDEX(CalBudget2567!$BW:$BW,MATCH('All Budget to Planfin2567'!$D112,CalBudget2567!$D:$D,0))</f>
        <v>0.52</v>
      </c>
      <c r="M112" s="170">
        <f t="shared" si="3"/>
        <v>79533056.215102464</v>
      </c>
      <c r="N112" s="165"/>
      <c r="P112" s="188" t="b">
        <f>K112=CalBudget2567!BV114</f>
        <v>1</v>
      </c>
      <c r="Q112" s="188" t="b">
        <f>M112=CalBudget2567!BX114</f>
        <v>1</v>
      </c>
    </row>
    <row r="113" spans="1:17" s="158" customFormat="1" ht="24.6" hidden="1" x14ac:dyDescent="0.25">
      <c r="A113" s="167">
        <f>COUNTA($D$14:D113)</f>
        <v>100</v>
      </c>
      <c r="B113" s="161">
        <v>1</v>
      </c>
      <c r="C113" s="162" t="s">
        <v>7</v>
      </c>
      <c r="D113" s="161" t="s">
        <v>174</v>
      </c>
      <c r="E113" s="163" t="s">
        <v>1073</v>
      </c>
      <c r="F113" s="164" t="s">
        <v>1876</v>
      </c>
      <c r="G113" s="161">
        <v>5</v>
      </c>
      <c r="H113" s="163" t="s">
        <v>2964</v>
      </c>
      <c r="I113" s="168">
        <f>INDEX(CalBudget2567!$AR:$AR,MATCH('All Budget to Planfin2567'!$D113,CalBudget2567!$D:$D,0))</f>
        <v>25120743.592003196</v>
      </c>
      <c r="J113" s="168">
        <f>INDEX(CalBudget2567!$BU:$BU,MATCH('All Budget to Planfin2567'!$D113,CalBudget2567!$D:$D,0))</f>
        <v>11552877.921830401</v>
      </c>
      <c r="K113" s="194">
        <f t="shared" si="2"/>
        <v>36673621.513833597</v>
      </c>
      <c r="L113" s="169">
        <f>INDEX(CalBudget2567!$BW:$BW,MATCH('All Budget to Planfin2567'!$D113,CalBudget2567!$D:$D,0))</f>
        <v>0.49</v>
      </c>
      <c r="M113" s="170">
        <f t="shared" si="3"/>
        <v>17970074.541778464</v>
      </c>
      <c r="N113" s="165"/>
      <c r="P113" s="188" t="b">
        <f>K113=CalBudget2567!BV115</f>
        <v>1</v>
      </c>
      <c r="Q113" s="188" t="b">
        <f>M113=CalBudget2567!BX115</f>
        <v>1</v>
      </c>
    </row>
    <row r="114" spans="1:17" s="158" customFormat="1" ht="24.6" hidden="1" x14ac:dyDescent="0.25">
      <c r="A114" s="167">
        <f>COUNTA($D$14:D114)</f>
        <v>101</v>
      </c>
      <c r="B114" s="161">
        <v>1</v>
      </c>
      <c r="C114" s="162" t="s">
        <v>7</v>
      </c>
      <c r="D114" s="161" t="s">
        <v>175</v>
      </c>
      <c r="E114" s="163" t="s">
        <v>1074</v>
      </c>
      <c r="F114" s="164" t="s">
        <v>1876</v>
      </c>
      <c r="G114" s="161">
        <v>9</v>
      </c>
      <c r="H114" s="163" t="s">
        <v>2967</v>
      </c>
      <c r="I114" s="168">
        <f>INDEX(CalBudget2567!$AR:$AR,MATCH('All Budget to Planfin2567'!$D114,CalBudget2567!$D:$D,0))</f>
        <v>94553912.247935981</v>
      </c>
      <c r="J114" s="168">
        <f>INDEX(CalBudget2567!$BU:$BU,MATCH('All Budget to Planfin2567'!$D114,CalBudget2567!$D:$D,0))</f>
        <v>49683193.860134408</v>
      </c>
      <c r="K114" s="194">
        <f t="shared" si="2"/>
        <v>144237106.10807037</v>
      </c>
      <c r="L114" s="169">
        <f>INDEX(CalBudget2567!$BW:$BW,MATCH('All Budget to Planfin2567'!$D114,CalBudget2567!$D:$D,0))</f>
        <v>0.45</v>
      </c>
      <c r="M114" s="170">
        <f t="shared" si="3"/>
        <v>64906697.748631671</v>
      </c>
      <c r="N114" s="165"/>
      <c r="P114" s="188" t="b">
        <f>K114=CalBudget2567!BV116</f>
        <v>1</v>
      </c>
      <c r="Q114" s="188" t="b">
        <f>M114=CalBudget2567!BX116</f>
        <v>1</v>
      </c>
    </row>
    <row r="115" spans="1:17" s="158" customFormat="1" ht="24.6" hidden="1" x14ac:dyDescent="0.25">
      <c r="A115" s="167">
        <f>COUNTA($D$14:D115)</f>
        <v>102</v>
      </c>
      <c r="B115" s="161">
        <v>1</v>
      </c>
      <c r="C115" s="162" t="s">
        <v>7</v>
      </c>
      <c r="D115" s="161" t="s">
        <v>176</v>
      </c>
      <c r="E115" s="163" t="s">
        <v>1075</v>
      </c>
      <c r="F115" s="164" t="s">
        <v>1876</v>
      </c>
      <c r="G115" s="161">
        <v>5</v>
      </c>
      <c r="H115" s="163" t="s">
        <v>2964</v>
      </c>
      <c r="I115" s="168">
        <f>INDEX(CalBudget2567!$AR:$AR,MATCH('All Budget to Planfin2567'!$D115,CalBudget2567!$D:$D,0))</f>
        <v>32437828.532524802</v>
      </c>
      <c r="J115" s="168">
        <f>INDEX(CalBudget2567!$BU:$BU,MATCH('All Budget to Planfin2567'!$D115,CalBudget2567!$D:$D,0))</f>
        <v>8516125.6175903995</v>
      </c>
      <c r="K115" s="194">
        <f t="shared" si="2"/>
        <v>40953954.150115199</v>
      </c>
      <c r="L115" s="169">
        <f>INDEX(CalBudget2567!$BW:$BW,MATCH('All Budget to Planfin2567'!$D115,CalBudget2567!$D:$D,0))</f>
        <v>0.3</v>
      </c>
      <c r="M115" s="170">
        <f t="shared" si="3"/>
        <v>12286186.245034559</v>
      </c>
      <c r="N115" s="165"/>
      <c r="P115" s="188" t="b">
        <f>K115=CalBudget2567!BV117</f>
        <v>1</v>
      </c>
      <c r="Q115" s="188" t="b">
        <f>M115=CalBudget2567!BX117</f>
        <v>1</v>
      </c>
    </row>
    <row r="116" spans="1:17" s="158" customFormat="1" ht="24.6" hidden="1" x14ac:dyDescent="0.25">
      <c r="A116" s="167">
        <f>COUNTA($D$14:D116)</f>
        <v>103</v>
      </c>
      <c r="B116" s="161">
        <v>1</v>
      </c>
      <c r="C116" s="162" t="s">
        <v>7</v>
      </c>
      <c r="D116" s="161" t="s">
        <v>177</v>
      </c>
      <c r="E116" s="163" t="s">
        <v>1076</v>
      </c>
      <c r="F116" s="164" t="s">
        <v>1876</v>
      </c>
      <c r="G116" s="161">
        <v>2</v>
      </c>
      <c r="H116" s="163" t="s">
        <v>2968</v>
      </c>
      <c r="I116" s="168">
        <f>INDEX(CalBudget2567!$AR:$AR,MATCH('All Budget to Planfin2567'!$D116,CalBudget2567!$D:$D,0))</f>
        <v>34287147.376531199</v>
      </c>
      <c r="J116" s="168">
        <f>INDEX(CalBudget2567!$BU:$BU,MATCH('All Budget to Planfin2567'!$D116,CalBudget2567!$D:$D,0))</f>
        <v>10299352.266460801</v>
      </c>
      <c r="K116" s="194">
        <f t="shared" si="2"/>
        <v>44586499.642991997</v>
      </c>
      <c r="L116" s="169">
        <f>INDEX(CalBudget2567!$BW:$BW,MATCH('All Budget to Planfin2567'!$D116,CalBudget2567!$D:$D,0))</f>
        <v>0.44</v>
      </c>
      <c r="M116" s="170">
        <f t="shared" si="3"/>
        <v>19618059.842916477</v>
      </c>
      <c r="N116" s="165"/>
      <c r="P116" s="188" t="b">
        <f>K116=CalBudget2567!BV118</f>
        <v>1</v>
      </c>
      <c r="Q116" s="188" t="b">
        <f>M116=CalBudget2567!BX118</f>
        <v>1</v>
      </c>
    </row>
    <row r="117" spans="1:17" s="158" customFormat="1" ht="24.6" hidden="1" x14ac:dyDescent="0.25">
      <c r="A117" s="167">
        <f>COUNTA($D$14:D117)</f>
        <v>104</v>
      </c>
      <c r="B117" s="161">
        <v>2</v>
      </c>
      <c r="C117" s="162" t="s">
        <v>9</v>
      </c>
      <c r="D117" s="161" t="s">
        <v>189</v>
      </c>
      <c r="E117" s="163" t="s">
        <v>1088</v>
      </c>
      <c r="F117" s="164" t="s">
        <v>1877</v>
      </c>
      <c r="G117" s="161">
        <v>16</v>
      </c>
      <c r="H117" s="163" t="s">
        <v>2973</v>
      </c>
      <c r="I117" s="168">
        <f>INDEX(CalBudget2567!$AR:$AR,MATCH('All Budget to Planfin2567'!$D117,CalBudget2567!$D:$D,0))</f>
        <v>413034440.63257909</v>
      </c>
      <c r="J117" s="168">
        <f>INDEX(CalBudget2567!$BU:$BU,MATCH('All Budget to Planfin2567'!$D117,CalBudget2567!$D:$D,0))</f>
        <v>488307622.13931841</v>
      </c>
      <c r="K117" s="194">
        <f t="shared" si="2"/>
        <v>901342062.77189755</v>
      </c>
      <c r="L117" s="169">
        <f>INDEX(CalBudget2567!$BW:$BW,MATCH('All Budget to Planfin2567'!$D117,CalBudget2567!$D:$D,0))</f>
        <v>0.23</v>
      </c>
      <c r="M117" s="170">
        <f t="shared" si="3"/>
        <v>207308674.43753645</v>
      </c>
      <c r="N117" s="165"/>
      <c r="P117" s="188" t="b">
        <f>K117=CalBudget2567!BV119</f>
        <v>1</v>
      </c>
      <c r="Q117" s="188" t="b">
        <f>M117=CalBudget2567!BX119</f>
        <v>1</v>
      </c>
    </row>
    <row r="118" spans="1:17" s="158" customFormat="1" ht="24.6" hidden="1" x14ac:dyDescent="0.25">
      <c r="A118" s="167">
        <f>COUNTA($D$14:D118)</f>
        <v>105</v>
      </c>
      <c r="B118" s="161">
        <v>2</v>
      </c>
      <c r="C118" s="162" t="s">
        <v>9</v>
      </c>
      <c r="D118" s="161" t="s">
        <v>190</v>
      </c>
      <c r="E118" s="163" t="s">
        <v>1089</v>
      </c>
      <c r="F118" s="164" t="s">
        <v>1877</v>
      </c>
      <c r="G118" s="161">
        <v>17</v>
      </c>
      <c r="H118" s="163" t="s">
        <v>2971</v>
      </c>
      <c r="I118" s="168">
        <f>INDEX(CalBudget2567!$AR:$AR,MATCH('All Budget to Planfin2567'!$D118,CalBudget2567!$D:$D,0))</f>
        <v>460785181.75665593</v>
      </c>
      <c r="J118" s="168">
        <f>INDEX(CalBudget2567!$BU:$BU,MATCH('All Budget to Planfin2567'!$D118,CalBudget2567!$D:$D,0))</f>
        <v>627562186.87165427</v>
      </c>
      <c r="K118" s="194">
        <f t="shared" si="2"/>
        <v>1088347368.6283102</v>
      </c>
      <c r="L118" s="169">
        <f>INDEX(CalBudget2567!$BW:$BW,MATCH('All Budget to Planfin2567'!$D118,CalBudget2567!$D:$D,0))</f>
        <v>0.12</v>
      </c>
      <c r="M118" s="170">
        <f t="shared" si="3"/>
        <v>130601684.23539722</v>
      </c>
      <c r="N118" s="165"/>
      <c r="P118" s="188" t="b">
        <f>K118=CalBudget2567!BV120</f>
        <v>1</v>
      </c>
      <c r="Q118" s="188" t="b">
        <f>M118=CalBudget2567!BX120</f>
        <v>1</v>
      </c>
    </row>
    <row r="119" spans="1:17" s="158" customFormat="1" ht="24.6" hidden="1" x14ac:dyDescent="0.25">
      <c r="A119" s="167">
        <f>COUNTA($D$14:D119)</f>
        <v>106</v>
      </c>
      <c r="B119" s="161">
        <v>2</v>
      </c>
      <c r="C119" s="162" t="s">
        <v>9</v>
      </c>
      <c r="D119" s="161" t="s">
        <v>191</v>
      </c>
      <c r="E119" s="163" t="s">
        <v>1090</v>
      </c>
      <c r="F119" s="164" t="s">
        <v>1876</v>
      </c>
      <c r="G119" s="161">
        <v>6</v>
      </c>
      <c r="H119" s="163" t="s">
        <v>2965</v>
      </c>
      <c r="I119" s="168">
        <f>INDEX(CalBudget2567!$AR:$AR,MATCH('All Budget to Planfin2567'!$D119,CalBudget2567!$D:$D,0))</f>
        <v>75962623.427270398</v>
      </c>
      <c r="J119" s="168">
        <f>INDEX(CalBudget2567!$BU:$BU,MATCH('All Budget to Planfin2567'!$D119,CalBudget2567!$D:$D,0))</f>
        <v>31326358.0371648</v>
      </c>
      <c r="K119" s="194">
        <f t="shared" si="2"/>
        <v>107288981.46443519</v>
      </c>
      <c r="L119" s="169">
        <f>INDEX(CalBudget2567!$BW:$BW,MATCH('All Budget to Planfin2567'!$D119,CalBudget2567!$D:$D,0))</f>
        <v>0.34</v>
      </c>
      <c r="M119" s="170">
        <f t="shared" si="3"/>
        <v>36478253.697907969</v>
      </c>
      <c r="N119" s="165"/>
      <c r="P119" s="188" t="b">
        <f>K119=CalBudget2567!BV121</f>
        <v>1</v>
      </c>
      <c r="Q119" s="188" t="b">
        <f>M119=CalBudget2567!BX121</f>
        <v>1</v>
      </c>
    </row>
    <row r="120" spans="1:17" s="158" customFormat="1" ht="24.6" hidden="1" x14ac:dyDescent="0.25">
      <c r="A120" s="167">
        <f>COUNTA($D$14:D120)</f>
        <v>107</v>
      </c>
      <c r="B120" s="161">
        <v>2</v>
      </c>
      <c r="C120" s="162" t="s">
        <v>9</v>
      </c>
      <c r="D120" s="161" t="s">
        <v>192</v>
      </c>
      <c r="E120" s="163" t="s">
        <v>1091</v>
      </c>
      <c r="F120" s="164" t="s">
        <v>1876</v>
      </c>
      <c r="G120" s="161">
        <v>5</v>
      </c>
      <c r="H120" s="163" t="s">
        <v>2964</v>
      </c>
      <c r="I120" s="168">
        <f>INDEX(CalBudget2567!$AR:$AR,MATCH('All Budget to Planfin2567'!$D120,CalBudget2567!$D:$D,0))</f>
        <v>44264362.976591997</v>
      </c>
      <c r="J120" s="168">
        <f>INDEX(CalBudget2567!$BU:$BU,MATCH('All Budget to Planfin2567'!$D120,CalBudget2567!$D:$D,0))</f>
        <v>18857837.637859199</v>
      </c>
      <c r="K120" s="194">
        <f t="shared" si="2"/>
        <v>63122200.6144512</v>
      </c>
      <c r="L120" s="169">
        <f>INDEX(CalBudget2567!$BW:$BW,MATCH('All Budget to Planfin2567'!$D120,CalBudget2567!$D:$D,0))</f>
        <v>0.37</v>
      </c>
      <c r="M120" s="170">
        <f t="shared" si="3"/>
        <v>23355214.227346942</v>
      </c>
      <c r="N120" s="165"/>
      <c r="P120" s="188" t="b">
        <f>K120=CalBudget2567!BV122</f>
        <v>1</v>
      </c>
      <c r="Q120" s="188" t="b">
        <f>M120=CalBudget2567!BX122</f>
        <v>1</v>
      </c>
    </row>
    <row r="121" spans="1:17" s="158" customFormat="1" ht="24.6" hidden="1" x14ac:dyDescent="0.25">
      <c r="A121" s="167">
        <f>COUNTA($D$14:D121)</f>
        <v>108</v>
      </c>
      <c r="B121" s="161">
        <v>2</v>
      </c>
      <c r="C121" s="162" t="s">
        <v>9</v>
      </c>
      <c r="D121" s="161" t="s">
        <v>193</v>
      </c>
      <c r="E121" s="163" t="s">
        <v>1092</v>
      </c>
      <c r="F121" s="164" t="s">
        <v>1876</v>
      </c>
      <c r="G121" s="161">
        <v>13</v>
      </c>
      <c r="H121" s="163" t="s">
        <v>2963</v>
      </c>
      <c r="I121" s="168">
        <f>INDEX(CalBudget2567!$AR:$AR,MATCH('All Budget to Planfin2567'!$D121,CalBudget2567!$D:$D,0))</f>
        <v>118540591.8870144</v>
      </c>
      <c r="J121" s="168">
        <f>INDEX(CalBudget2567!$BU:$BU,MATCH('All Budget to Planfin2567'!$D121,CalBudget2567!$D:$D,0))</f>
        <v>103121448.21335998</v>
      </c>
      <c r="K121" s="194">
        <f t="shared" si="2"/>
        <v>221662040.1003744</v>
      </c>
      <c r="L121" s="169">
        <f>INDEX(CalBudget2567!$BW:$BW,MATCH('All Budget to Planfin2567'!$D121,CalBudget2567!$D:$D,0))</f>
        <v>0.34</v>
      </c>
      <c r="M121" s="170">
        <f t="shared" si="3"/>
        <v>75365093.634127304</v>
      </c>
      <c r="N121" s="165"/>
      <c r="P121" s="188" t="b">
        <f>K121=CalBudget2567!BV123</f>
        <v>1</v>
      </c>
      <c r="Q121" s="188" t="b">
        <f>M121=CalBudget2567!BX123</f>
        <v>1</v>
      </c>
    </row>
    <row r="122" spans="1:17" s="158" customFormat="1" ht="24.6" hidden="1" x14ac:dyDescent="0.25">
      <c r="A122" s="167">
        <f>COUNTA($D$14:D122)</f>
        <v>109</v>
      </c>
      <c r="B122" s="161">
        <v>2</v>
      </c>
      <c r="C122" s="162" t="s">
        <v>9</v>
      </c>
      <c r="D122" s="161" t="s">
        <v>194</v>
      </c>
      <c r="E122" s="163" t="s">
        <v>1093</v>
      </c>
      <c r="F122" s="164" t="s">
        <v>1876</v>
      </c>
      <c r="G122" s="161">
        <v>12</v>
      </c>
      <c r="H122" s="163" t="s">
        <v>2970</v>
      </c>
      <c r="I122" s="168">
        <f>INDEX(CalBudget2567!$AR:$AR,MATCH('All Budget to Planfin2567'!$D122,CalBudget2567!$D:$D,0))</f>
        <v>79861779.062687993</v>
      </c>
      <c r="J122" s="168">
        <f>INDEX(CalBudget2567!$BU:$BU,MATCH('All Budget to Planfin2567'!$D122,CalBudget2567!$D:$D,0))</f>
        <v>99419883.745747209</v>
      </c>
      <c r="K122" s="194">
        <f t="shared" si="2"/>
        <v>179281662.8084352</v>
      </c>
      <c r="L122" s="169">
        <f>INDEX(CalBudget2567!$BW:$BW,MATCH('All Budget to Planfin2567'!$D122,CalBudget2567!$D:$D,0))</f>
        <v>0.39</v>
      </c>
      <c r="M122" s="170">
        <f t="shared" si="3"/>
        <v>69919848.495289728</v>
      </c>
      <c r="N122" s="165"/>
      <c r="P122" s="188" t="b">
        <f>K122=CalBudget2567!BV124</f>
        <v>1</v>
      </c>
      <c r="Q122" s="188" t="b">
        <f>M122=CalBudget2567!BX124</f>
        <v>1</v>
      </c>
    </row>
    <row r="123" spans="1:17" s="158" customFormat="1" ht="24.6" hidden="1" x14ac:dyDescent="0.25">
      <c r="A123" s="167">
        <f>COUNTA($D$14:D123)</f>
        <v>110</v>
      </c>
      <c r="B123" s="161">
        <v>2</v>
      </c>
      <c r="C123" s="162" t="s">
        <v>9</v>
      </c>
      <c r="D123" s="161" t="s">
        <v>195</v>
      </c>
      <c r="E123" s="163" t="s">
        <v>1094</v>
      </c>
      <c r="F123" s="164" t="s">
        <v>1876</v>
      </c>
      <c r="G123" s="161">
        <v>10</v>
      </c>
      <c r="H123" s="163" t="s">
        <v>2962</v>
      </c>
      <c r="I123" s="168">
        <f>INDEX(CalBudget2567!$AR:$AR,MATCH('All Budget to Planfin2567'!$D123,CalBudget2567!$D:$D,0))</f>
        <v>82328051.185295999</v>
      </c>
      <c r="J123" s="168">
        <f>INDEX(CalBudget2567!$BU:$BU,MATCH('All Budget to Planfin2567'!$D123,CalBudget2567!$D:$D,0))</f>
        <v>84755777.40194881</v>
      </c>
      <c r="K123" s="194">
        <f t="shared" si="2"/>
        <v>167083828.58724481</v>
      </c>
      <c r="L123" s="169">
        <f>INDEX(CalBudget2567!$BW:$BW,MATCH('All Budget to Planfin2567'!$D123,CalBudget2567!$D:$D,0))</f>
        <v>0.41</v>
      </c>
      <c r="M123" s="170">
        <f t="shared" si="3"/>
        <v>68504369.720770374</v>
      </c>
      <c r="N123" s="165"/>
      <c r="P123" s="188" t="b">
        <f>K123=CalBudget2567!BV125</f>
        <v>1</v>
      </c>
      <c r="Q123" s="188" t="b">
        <f>M123=CalBudget2567!BX125</f>
        <v>1</v>
      </c>
    </row>
    <row r="124" spans="1:17" s="158" customFormat="1" ht="24.6" hidden="1" x14ac:dyDescent="0.25">
      <c r="A124" s="167">
        <f>COUNTA($D$14:D124)</f>
        <v>111</v>
      </c>
      <c r="B124" s="161">
        <v>2</v>
      </c>
      <c r="C124" s="162" t="s">
        <v>9</v>
      </c>
      <c r="D124" s="161" t="s">
        <v>196</v>
      </c>
      <c r="E124" s="163" t="s">
        <v>1095</v>
      </c>
      <c r="F124" s="164" t="s">
        <v>1876</v>
      </c>
      <c r="G124" s="161">
        <v>12</v>
      </c>
      <c r="H124" s="163" t="s">
        <v>2970</v>
      </c>
      <c r="I124" s="168">
        <f>INDEX(CalBudget2567!$AR:$AR,MATCH('All Budget to Planfin2567'!$D124,CalBudget2567!$D:$D,0))</f>
        <v>79029432.99744001</v>
      </c>
      <c r="J124" s="168">
        <f>INDEX(CalBudget2567!$BU:$BU,MATCH('All Budget to Planfin2567'!$D124,CalBudget2567!$D:$D,0))</f>
        <v>72487295.81421119</v>
      </c>
      <c r="K124" s="194">
        <f t="shared" si="2"/>
        <v>151516728.8116512</v>
      </c>
      <c r="L124" s="169">
        <f>INDEX(CalBudget2567!$BW:$BW,MATCH('All Budget to Planfin2567'!$D124,CalBudget2567!$D:$D,0))</f>
        <v>0.38</v>
      </c>
      <c r="M124" s="170">
        <f t="shared" si="3"/>
        <v>57576356.948427454</v>
      </c>
      <c r="N124" s="165"/>
      <c r="P124" s="188" t="b">
        <f>K124=CalBudget2567!BV126</f>
        <v>1</v>
      </c>
      <c r="Q124" s="188" t="b">
        <f>M124=CalBudget2567!BX126</f>
        <v>1</v>
      </c>
    </row>
    <row r="125" spans="1:17" s="158" customFormat="1" ht="24.6" hidden="1" x14ac:dyDescent="0.25">
      <c r="A125" s="167">
        <f>COUNTA($D$14:D125)</f>
        <v>112</v>
      </c>
      <c r="B125" s="161">
        <v>2</v>
      </c>
      <c r="C125" s="162" t="s">
        <v>9</v>
      </c>
      <c r="D125" s="161" t="s">
        <v>197</v>
      </c>
      <c r="E125" s="163" t="s">
        <v>1096</v>
      </c>
      <c r="F125" s="164" t="s">
        <v>1876</v>
      </c>
      <c r="G125" s="161">
        <v>4</v>
      </c>
      <c r="H125" s="163" t="s">
        <v>2974</v>
      </c>
      <c r="I125" s="168">
        <f>INDEX(CalBudget2567!$AR:$AR,MATCH('All Budget to Planfin2567'!$D125,CalBudget2567!$D:$D,0))</f>
        <v>38831096.680281602</v>
      </c>
      <c r="J125" s="168">
        <f>INDEX(CalBudget2567!$BU:$BU,MATCH('All Budget to Planfin2567'!$D125,CalBudget2567!$D:$D,0))</f>
        <v>10280449.611916801</v>
      </c>
      <c r="K125" s="194">
        <f t="shared" si="2"/>
        <v>49111546.292198405</v>
      </c>
      <c r="L125" s="169">
        <f>INDEX(CalBudget2567!$BW:$BW,MATCH('All Budget to Planfin2567'!$D125,CalBudget2567!$D:$D,0))</f>
        <v>0.61</v>
      </c>
      <c r="M125" s="170">
        <f t="shared" si="3"/>
        <v>29958043.238241028</v>
      </c>
      <c r="N125" s="165"/>
      <c r="P125" s="188" t="b">
        <f>K125=CalBudget2567!BV127</f>
        <v>1</v>
      </c>
      <c r="Q125" s="188" t="b">
        <f>M125=CalBudget2567!BX127</f>
        <v>1</v>
      </c>
    </row>
    <row r="126" spans="1:17" s="158" customFormat="1" ht="24.6" hidden="1" x14ac:dyDescent="0.25">
      <c r="A126" s="167">
        <f>COUNTA($D$14:D126)</f>
        <v>113</v>
      </c>
      <c r="B126" s="161">
        <v>2</v>
      </c>
      <c r="C126" s="162" t="s">
        <v>10</v>
      </c>
      <c r="D126" s="161" t="s">
        <v>198</v>
      </c>
      <c r="E126" s="163" t="s">
        <v>1097</v>
      </c>
      <c r="F126" s="164" t="s">
        <v>1875</v>
      </c>
      <c r="G126" s="161">
        <v>19</v>
      </c>
      <c r="H126" s="163" t="s">
        <v>2961</v>
      </c>
      <c r="I126" s="168">
        <f>INDEX(CalBudget2567!$AR:$AR,MATCH('All Budget to Planfin2567'!$D126,CalBudget2567!$D:$D,0))</f>
        <v>1843081934.6662943</v>
      </c>
      <c r="J126" s="168">
        <f>INDEX(CalBudget2567!$BU:$BU,MATCH('All Budget to Planfin2567'!$D126,CalBudget2567!$D:$D,0))</f>
        <v>2210046593.8790107</v>
      </c>
      <c r="K126" s="194">
        <f t="shared" si="2"/>
        <v>4053128528.5453053</v>
      </c>
      <c r="L126" s="169">
        <f>INDEX(CalBudget2567!$BW:$BW,MATCH('All Budget to Planfin2567'!$D126,CalBudget2567!$D:$D,0))</f>
        <v>0.27</v>
      </c>
      <c r="M126" s="170">
        <f t="shared" si="3"/>
        <v>1094344702.7072325</v>
      </c>
      <c r="N126" s="165"/>
      <c r="P126" s="188" t="b">
        <f>K126=CalBudget2567!BV128</f>
        <v>1</v>
      </c>
      <c r="Q126" s="188" t="b">
        <f>M126=CalBudget2567!BX128</f>
        <v>1</v>
      </c>
    </row>
    <row r="127" spans="1:17" s="158" customFormat="1" ht="24.6" hidden="1" x14ac:dyDescent="0.25">
      <c r="A127" s="167">
        <f>COUNTA($D$14:D127)</f>
        <v>114</v>
      </c>
      <c r="B127" s="161">
        <v>2</v>
      </c>
      <c r="C127" s="162" t="s">
        <v>10</v>
      </c>
      <c r="D127" s="161" t="s">
        <v>199</v>
      </c>
      <c r="E127" s="163" t="s">
        <v>1098</v>
      </c>
      <c r="F127" s="164" t="s">
        <v>1876</v>
      </c>
      <c r="G127" s="161">
        <v>6</v>
      </c>
      <c r="H127" s="163" t="s">
        <v>2965</v>
      </c>
      <c r="I127" s="168">
        <f>INDEX(CalBudget2567!$AR:$AR,MATCH('All Budget to Planfin2567'!$D127,CalBudget2567!$D:$D,0))</f>
        <v>82896240.269692808</v>
      </c>
      <c r="J127" s="168">
        <f>INDEX(CalBudget2567!$BU:$BU,MATCH('All Budget to Planfin2567'!$D127,CalBudget2567!$D:$D,0))</f>
        <v>33602237.262441598</v>
      </c>
      <c r="K127" s="194">
        <f t="shared" si="2"/>
        <v>116498477.53213441</v>
      </c>
      <c r="L127" s="169">
        <f>INDEX(CalBudget2567!$BW:$BW,MATCH('All Budget to Planfin2567'!$D127,CalBudget2567!$D:$D,0))</f>
        <v>0.53</v>
      </c>
      <c r="M127" s="170">
        <f t="shared" si="3"/>
        <v>61744193.09203124</v>
      </c>
      <c r="N127" s="165"/>
      <c r="P127" s="188" t="b">
        <f>K127=CalBudget2567!BV129</f>
        <v>1</v>
      </c>
      <c r="Q127" s="188" t="b">
        <f>M127=CalBudget2567!BX129</f>
        <v>1</v>
      </c>
    </row>
    <row r="128" spans="1:17" s="158" customFormat="1" ht="24.6" hidden="1" x14ac:dyDescent="0.25">
      <c r="A128" s="167">
        <f>COUNTA($D$14:D128)</f>
        <v>115</v>
      </c>
      <c r="B128" s="161">
        <v>2</v>
      </c>
      <c r="C128" s="162" t="s">
        <v>10</v>
      </c>
      <c r="D128" s="161" t="s">
        <v>200</v>
      </c>
      <c r="E128" s="163" t="s">
        <v>1099</v>
      </c>
      <c r="F128" s="164" t="s">
        <v>1876</v>
      </c>
      <c r="G128" s="161">
        <v>7</v>
      </c>
      <c r="H128" s="163" t="s">
        <v>2966</v>
      </c>
      <c r="I128" s="168">
        <f>INDEX(CalBudget2567!$AR:$AR,MATCH('All Budget to Planfin2567'!$D128,CalBudget2567!$D:$D,0))</f>
        <v>104147551.48522562</v>
      </c>
      <c r="J128" s="168">
        <f>INDEX(CalBudget2567!$BU:$BU,MATCH('All Budget to Planfin2567'!$D128,CalBudget2567!$D:$D,0))</f>
        <v>67274925.635539204</v>
      </c>
      <c r="K128" s="194">
        <f t="shared" si="2"/>
        <v>171422477.12076482</v>
      </c>
      <c r="L128" s="169">
        <f>INDEX(CalBudget2567!$BW:$BW,MATCH('All Budget to Planfin2567'!$D128,CalBudget2567!$D:$D,0))</f>
        <v>0.53</v>
      </c>
      <c r="M128" s="170">
        <f t="shared" si="3"/>
        <v>90853912.874005362</v>
      </c>
      <c r="N128" s="165"/>
      <c r="P128" s="188" t="b">
        <f>K128=CalBudget2567!BV130</f>
        <v>1</v>
      </c>
      <c r="Q128" s="188" t="b">
        <f>M128=CalBudget2567!BX130</f>
        <v>1</v>
      </c>
    </row>
    <row r="129" spans="1:17" s="158" customFormat="1" ht="24.6" hidden="1" x14ac:dyDescent="0.25">
      <c r="A129" s="167">
        <f>COUNTA($D$14:D129)</f>
        <v>116</v>
      </c>
      <c r="B129" s="161">
        <v>2</v>
      </c>
      <c r="C129" s="162" t="s">
        <v>10</v>
      </c>
      <c r="D129" s="161" t="s">
        <v>201</v>
      </c>
      <c r="E129" s="163" t="s">
        <v>1100</v>
      </c>
      <c r="F129" s="164" t="s">
        <v>1876</v>
      </c>
      <c r="G129" s="161">
        <v>6</v>
      </c>
      <c r="H129" s="163" t="s">
        <v>2965</v>
      </c>
      <c r="I129" s="168">
        <f>INDEX(CalBudget2567!$AR:$AR,MATCH('All Budget to Planfin2567'!$D129,CalBudget2567!$D:$D,0))</f>
        <v>96520219.790332794</v>
      </c>
      <c r="J129" s="168">
        <f>INDEX(CalBudget2567!$BU:$BU,MATCH('All Budget to Planfin2567'!$D129,CalBudget2567!$D:$D,0))</f>
        <v>26732286.735177606</v>
      </c>
      <c r="K129" s="194">
        <f t="shared" si="2"/>
        <v>123252506.5255104</v>
      </c>
      <c r="L129" s="169">
        <f>INDEX(CalBudget2567!$BW:$BW,MATCH('All Budget to Planfin2567'!$D129,CalBudget2567!$D:$D,0))</f>
        <v>0.4</v>
      </c>
      <c r="M129" s="170">
        <f t="shared" si="3"/>
        <v>49301002.61020416</v>
      </c>
      <c r="N129" s="165"/>
      <c r="P129" s="188" t="b">
        <f>K129=CalBudget2567!BV131</f>
        <v>1</v>
      </c>
      <c r="Q129" s="188" t="b">
        <f>M129=CalBudget2567!BX131</f>
        <v>1</v>
      </c>
    </row>
    <row r="130" spans="1:17" s="158" customFormat="1" ht="24.6" hidden="1" x14ac:dyDescent="0.25">
      <c r="A130" s="167">
        <f>COUNTA($D$14:D130)</f>
        <v>117</v>
      </c>
      <c r="B130" s="161">
        <v>2</v>
      </c>
      <c r="C130" s="162" t="s">
        <v>10</v>
      </c>
      <c r="D130" s="161" t="s">
        <v>202</v>
      </c>
      <c r="E130" s="163" t="s">
        <v>1101</v>
      </c>
      <c r="F130" s="164" t="s">
        <v>1876</v>
      </c>
      <c r="G130" s="161">
        <v>6</v>
      </c>
      <c r="H130" s="163" t="s">
        <v>2965</v>
      </c>
      <c r="I130" s="168">
        <f>INDEX(CalBudget2567!$AR:$AR,MATCH('All Budget to Planfin2567'!$D130,CalBudget2567!$D:$D,0))</f>
        <v>94337005.874371201</v>
      </c>
      <c r="J130" s="168">
        <f>INDEX(CalBudget2567!$BU:$BU,MATCH('All Budget to Planfin2567'!$D130,CalBudget2567!$D:$D,0))</f>
        <v>27071678.610220797</v>
      </c>
      <c r="K130" s="194">
        <f t="shared" si="2"/>
        <v>121408684.48459199</v>
      </c>
      <c r="L130" s="169">
        <f>INDEX(CalBudget2567!$BW:$BW,MATCH('All Budget to Planfin2567'!$D130,CalBudget2567!$D:$D,0))</f>
        <v>0.53</v>
      </c>
      <c r="M130" s="170">
        <f t="shared" si="3"/>
        <v>64346602.776833758</v>
      </c>
      <c r="N130" s="165"/>
      <c r="P130" s="188" t="b">
        <f>K130=CalBudget2567!BV132</f>
        <v>1</v>
      </c>
      <c r="Q130" s="188" t="b">
        <f>M130=CalBudget2567!BX132</f>
        <v>1</v>
      </c>
    </row>
    <row r="131" spans="1:17" s="158" customFormat="1" ht="24.6" hidden="1" x14ac:dyDescent="0.25">
      <c r="A131" s="167">
        <f>COUNTA($D$14:D131)</f>
        <v>118</v>
      </c>
      <c r="B131" s="161">
        <v>2</v>
      </c>
      <c r="C131" s="162" t="s">
        <v>10</v>
      </c>
      <c r="D131" s="161" t="s">
        <v>203</v>
      </c>
      <c r="E131" s="163" t="s">
        <v>1102</v>
      </c>
      <c r="F131" s="164" t="s">
        <v>1876</v>
      </c>
      <c r="G131" s="161">
        <v>5</v>
      </c>
      <c r="H131" s="163" t="s">
        <v>2964</v>
      </c>
      <c r="I131" s="168">
        <f>INDEX(CalBudget2567!$AR:$AR,MATCH('All Budget to Planfin2567'!$D131,CalBudget2567!$D:$D,0))</f>
        <v>68050596.906297594</v>
      </c>
      <c r="J131" s="168">
        <f>INDEX(CalBudget2567!$BU:$BU,MATCH('All Budget to Planfin2567'!$D131,CalBudget2567!$D:$D,0))</f>
        <v>18329514.4755072</v>
      </c>
      <c r="K131" s="194">
        <f t="shared" si="2"/>
        <v>86380111.381804794</v>
      </c>
      <c r="L131" s="169">
        <f>INDEX(CalBudget2567!$BW:$BW,MATCH('All Budget to Planfin2567'!$D131,CalBudget2567!$D:$D,0))</f>
        <v>0.39</v>
      </c>
      <c r="M131" s="170">
        <f t="shared" si="3"/>
        <v>33688243.438903868</v>
      </c>
      <c r="N131" s="165"/>
      <c r="P131" s="188" t="b">
        <f>K131=CalBudget2567!BV133</f>
        <v>1</v>
      </c>
      <c r="Q131" s="188" t="b">
        <f>M131=CalBudget2567!BX133</f>
        <v>1</v>
      </c>
    </row>
    <row r="132" spans="1:17" s="158" customFormat="1" ht="24.6" hidden="1" x14ac:dyDescent="0.25">
      <c r="A132" s="167">
        <f>COUNTA($D$14:D132)</f>
        <v>119</v>
      </c>
      <c r="B132" s="161">
        <v>2</v>
      </c>
      <c r="C132" s="162" t="s">
        <v>10</v>
      </c>
      <c r="D132" s="161" t="s">
        <v>204</v>
      </c>
      <c r="E132" s="163" t="s">
        <v>1103</v>
      </c>
      <c r="F132" s="164" t="s">
        <v>1876</v>
      </c>
      <c r="G132" s="161">
        <v>10</v>
      </c>
      <c r="H132" s="163" t="s">
        <v>2962</v>
      </c>
      <c r="I132" s="168">
        <f>INDEX(CalBudget2567!$AR:$AR,MATCH('All Budget to Planfin2567'!$D132,CalBudget2567!$D:$D,0))</f>
        <v>165966768.65414402</v>
      </c>
      <c r="J132" s="168">
        <f>INDEX(CalBudget2567!$BU:$BU,MATCH('All Budget to Planfin2567'!$D132,CalBudget2567!$D:$D,0))</f>
        <v>79804822.422864005</v>
      </c>
      <c r="K132" s="194">
        <f t="shared" si="2"/>
        <v>245771591.07700801</v>
      </c>
      <c r="L132" s="169">
        <f>INDEX(CalBudget2567!$BW:$BW,MATCH('All Budget to Planfin2567'!$D132,CalBudget2567!$D:$D,0))</f>
        <v>0.59</v>
      </c>
      <c r="M132" s="170">
        <f t="shared" si="3"/>
        <v>145005238.73543471</v>
      </c>
      <c r="N132" s="165"/>
      <c r="P132" s="188" t="b">
        <f>K132=CalBudget2567!BV134</f>
        <v>1</v>
      </c>
      <c r="Q132" s="188" t="b">
        <f>M132=CalBudget2567!BX134</f>
        <v>1</v>
      </c>
    </row>
    <row r="133" spans="1:17" s="158" customFormat="1" ht="24.6" hidden="1" x14ac:dyDescent="0.25">
      <c r="A133" s="167">
        <f>COUNTA($D$14:D133)</f>
        <v>120</v>
      </c>
      <c r="B133" s="161">
        <v>2</v>
      </c>
      <c r="C133" s="162" t="s">
        <v>10</v>
      </c>
      <c r="D133" s="161" t="s">
        <v>205</v>
      </c>
      <c r="E133" s="163" t="s">
        <v>1104</v>
      </c>
      <c r="F133" s="164" t="s">
        <v>1876</v>
      </c>
      <c r="G133" s="161">
        <v>6</v>
      </c>
      <c r="H133" s="163" t="s">
        <v>2965</v>
      </c>
      <c r="I133" s="168">
        <f>INDEX(CalBudget2567!$AR:$AR,MATCH('All Budget to Planfin2567'!$D133,CalBudget2567!$D:$D,0))</f>
        <v>62598320.318927996</v>
      </c>
      <c r="J133" s="168">
        <f>INDEX(CalBudget2567!$BU:$BU,MATCH('All Budget to Planfin2567'!$D133,CalBudget2567!$D:$D,0))</f>
        <v>19378162.110172797</v>
      </c>
      <c r="K133" s="194">
        <f t="shared" si="2"/>
        <v>81976482.429100797</v>
      </c>
      <c r="L133" s="169">
        <f>INDEX(CalBudget2567!$BW:$BW,MATCH('All Budget to Planfin2567'!$D133,CalBudget2567!$D:$D,0))</f>
        <v>0.57999999999999996</v>
      </c>
      <c r="M133" s="170">
        <f t="shared" si="3"/>
        <v>47546359.808878459</v>
      </c>
      <c r="N133" s="165"/>
      <c r="P133" s="188" t="b">
        <f>K133=CalBudget2567!BV135</f>
        <v>1</v>
      </c>
      <c r="Q133" s="188" t="b">
        <f>M133=CalBudget2567!BX135</f>
        <v>1</v>
      </c>
    </row>
    <row r="134" spans="1:17" s="158" customFormat="1" ht="24.6" hidden="1" x14ac:dyDescent="0.25">
      <c r="A134" s="167">
        <f>COUNTA($D$14:D134)</f>
        <v>121</v>
      </c>
      <c r="B134" s="161">
        <v>2</v>
      </c>
      <c r="C134" s="162" t="s">
        <v>10</v>
      </c>
      <c r="D134" s="161" t="s">
        <v>206</v>
      </c>
      <c r="E134" s="163" t="s">
        <v>1105</v>
      </c>
      <c r="F134" s="164" t="s">
        <v>1876</v>
      </c>
      <c r="G134" s="161">
        <v>12</v>
      </c>
      <c r="H134" s="163" t="s">
        <v>2970</v>
      </c>
      <c r="I134" s="168">
        <f>INDEX(CalBudget2567!$AR:$AR,MATCH('All Budget to Planfin2567'!$D134,CalBudget2567!$D:$D,0))</f>
        <v>144864369.7676352</v>
      </c>
      <c r="J134" s="168">
        <f>INDEX(CalBudget2567!$BU:$BU,MATCH('All Budget to Planfin2567'!$D134,CalBudget2567!$D:$D,0))</f>
        <v>109450484.4338688</v>
      </c>
      <c r="K134" s="194">
        <f t="shared" si="2"/>
        <v>254314854.20150399</v>
      </c>
      <c r="L134" s="169">
        <f>INDEX(CalBudget2567!$BW:$BW,MATCH('All Budget to Planfin2567'!$D134,CalBudget2567!$D:$D,0))</f>
        <v>0.52</v>
      </c>
      <c r="M134" s="170">
        <f t="shared" si="3"/>
        <v>132243724.18478209</v>
      </c>
      <c r="N134" s="165"/>
      <c r="P134" s="188" t="b">
        <f>K134=CalBudget2567!BV136</f>
        <v>1</v>
      </c>
      <c r="Q134" s="188" t="b">
        <f>M134=CalBudget2567!BX136</f>
        <v>1</v>
      </c>
    </row>
    <row r="135" spans="1:17" s="158" customFormat="1" ht="24.6" hidden="1" x14ac:dyDescent="0.25">
      <c r="A135" s="167">
        <f>COUNTA($D$14:D135)</f>
        <v>122</v>
      </c>
      <c r="B135" s="161">
        <v>2</v>
      </c>
      <c r="C135" s="162" t="s">
        <v>8</v>
      </c>
      <c r="D135" s="161" t="s">
        <v>178</v>
      </c>
      <c r="E135" s="163" t="s">
        <v>1077</v>
      </c>
      <c r="F135" s="164" t="s">
        <v>1877</v>
      </c>
      <c r="G135" s="161">
        <v>17</v>
      </c>
      <c r="H135" s="163" t="s">
        <v>2971</v>
      </c>
      <c r="I135" s="168">
        <f>INDEX(CalBudget2567!$AR:$AR,MATCH('All Budget to Planfin2567'!$D135,CalBudget2567!$D:$D,0))</f>
        <v>512454566.32954562</v>
      </c>
      <c r="J135" s="168">
        <f>INDEX(CalBudget2567!$BU:$BU,MATCH('All Budget to Planfin2567'!$D135,CalBudget2567!$D:$D,0))</f>
        <v>790444645.248528</v>
      </c>
      <c r="K135" s="194">
        <f t="shared" si="2"/>
        <v>1302899211.5780735</v>
      </c>
      <c r="L135" s="169">
        <f>INDEX(CalBudget2567!$BW:$BW,MATCH('All Budget to Planfin2567'!$D135,CalBudget2567!$D:$D,0))</f>
        <v>0.33</v>
      </c>
      <c r="M135" s="170">
        <f t="shared" si="3"/>
        <v>429956739.8207643</v>
      </c>
      <c r="N135" s="165"/>
      <c r="P135" s="188" t="b">
        <f>K135=CalBudget2567!BV137</f>
        <v>1</v>
      </c>
      <c r="Q135" s="188" t="b">
        <f>M135=CalBudget2567!BX137</f>
        <v>1</v>
      </c>
    </row>
    <row r="136" spans="1:17" s="158" customFormat="1" ht="24.6" hidden="1" x14ac:dyDescent="0.25">
      <c r="A136" s="167">
        <f>COUNTA($D$14:D136)</f>
        <v>123</v>
      </c>
      <c r="B136" s="161">
        <v>2</v>
      </c>
      <c r="C136" s="162" t="s">
        <v>8</v>
      </c>
      <c r="D136" s="161" t="s">
        <v>179</v>
      </c>
      <c r="E136" s="163" t="s">
        <v>1078</v>
      </c>
      <c r="F136" s="164" t="s">
        <v>1876</v>
      </c>
      <c r="G136" s="161">
        <v>6</v>
      </c>
      <c r="H136" s="163" t="s">
        <v>2965</v>
      </c>
      <c r="I136" s="168">
        <f>INDEX(CalBudget2567!$AR:$AR,MATCH('All Budget to Planfin2567'!$D136,CalBudget2567!$D:$D,0))</f>
        <v>92175000.219379202</v>
      </c>
      <c r="J136" s="168">
        <f>INDEX(CalBudget2567!$BU:$BU,MATCH('All Budget to Planfin2567'!$D136,CalBudget2567!$D:$D,0))</f>
        <v>41483363.912879996</v>
      </c>
      <c r="K136" s="194">
        <f t="shared" si="2"/>
        <v>133658364.13225919</v>
      </c>
      <c r="L136" s="169">
        <f>INDEX(CalBudget2567!$BW:$BW,MATCH('All Budget to Planfin2567'!$D136,CalBudget2567!$D:$D,0))</f>
        <v>0.52</v>
      </c>
      <c r="M136" s="170">
        <f t="shared" si="3"/>
        <v>69502349.348774776</v>
      </c>
      <c r="N136" s="165"/>
      <c r="P136" s="188" t="b">
        <f>K136=CalBudget2567!BV138</f>
        <v>1</v>
      </c>
      <c r="Q136" s="188" t="b">
        <f>M136=CalBudget2567!BX138</f>
        <v>1</v>
      </c>
    </row>
    <row r="137" spans="1:17" s="158" customFormat="1" ht="24.6" hidden="1" x14ac:dyDescent="0.25">
      <c r="A137" s="167">
        <f>COUNTA($D$14:D137)</f>
        <v>124</v>
      </c>
      <c r="B137" s="161">
        <v>2</v>
      </c>
      <c r="C137" s="162" t="s">
        <v>8</v>
      </c>
      <c r="D137" s="161" t="s">
        <v>180</v>
      </c>
      <c r="E137" s="163" t="s">
        <v>1079</v>
      </c>
      <c r="F137" s="164" t="s">
        <v>1876</v>
      </c>
      <c r="G137" s="161">
        <v>13</v>
      </c>
      <c r="H137" s="163" t="s">
        <v>2963</v>
      </c>
      <c r="I137" s="168">
        <f>INDEX(CalBudget2567!$AR:$AR,MATCH('All Budget to Planfin2567'!$D137,CalBudget2567!$D:$D,0))</f>
        <v>289395189.29676473</v>
      </c>
      <c r="J137" s="168">
        <f>INDEX(CalBudget2567!$BU:$BU,MATCH('All Budget to Planfin2567'!$D137,CalBudget2567!$D:$D,0))</f>
        <v>260848235.71648321</v>
      </c>
      <c r="K137" s="194">
        <f t="shared" si="2"/>
        <v>550243425.01324797</v>
      </c>
      <c r="L137" s="169">
        <f>INDEX(CalBudget2567!$BW:$BW,MATCH('All Budget to Planfin2567'!$D137,CalBudget2567!$D:$D,0))</f>
        <v>0.46</v>
      </c>
      <c r="M137" s="170">
        <f t="shared" si="3"/>
        <v>253111975.50609407</v>
      </c>
      <c r="N137" s="165"/>
      <c r="P137" s="188" t="b">
        <f>K137=CalBudget2567!BV139</f>
        <v>1</v>
      </c>
      <c r="Q137" s="188" t="b">
        <f>M137=CalBudget2567!BX139</f>
        <v>1</v>
      </c>
    </row>
    <row r="138" spans="1:17" s="158" customFormat="1" ht="24.6" hidden="1" x14ac:dyDescent="0.25">
      <c r="A138" s="167">
        <f>COUNTA($D$14:D138)</f>
        <v>125</v>
      </c>
      <c r="B138" s="161">
        <v>2</v>
      </c>
      <c r="C138" s="162" t="s">
        <v>8</v>
      </c>
      <c r="D138" s="161" t="s">
        <v>181</v>
      </c>
      <c r="E138" s="163" t="s">
        <v>1080</v>
      </c>
      <c r="F138" s="164" t="s">
        <v>1877</v>
      </c>
      <c r="G138" s="161">
        <v>15</v>
      </c>
      <c r="H138" s="163" t="s">
        <v>2969</v>
      </c>
      <c r="I138" s="168">
        <f>INDEX(CalBudget2567!$AR:$AR,MATCH('All Budget to Planfin2567'!$D138,CalBudget2567!$D:$D,0))</f>
        <v>250047036.6780192</v>
      </c>
      <c r="J138" s="168">
        <f>INDEX(CalBudget2567!$BU:$BU,MATCH('All Budget to Planfin2567'!$D138,CalBudget2567!$D:$D,0))</f>
        <v>230767385.33190718</v>
      </c>
      <c r="K138" s="194">
        <f t="shared" si="2"/>
        <v>480814422.00992638</v>
      </c>
      <c r="L138" s="169">
        <f>INDEX(CalBudget2567!$BW:$BW,MATCH('All Budget to Planfin2567'!$D138,CalBudget2567!$D:$D,0))</f>
        <v>0.51</v>
      </c>
      <c r="M138" s="170">
        <f t="shared" si="3"/>
        <v>245215355.22506246</v>
      </c>
      <c r="N138" s="165"/>
      <c r="P138" s="188" t="b">
        <f>K138=CalBudget2567!BV140</f>
        <v>1</v>
      </c>
      <c r="Q138" s="188" t="b">
        <f>M138=CalBudget2567!BX140</f>
        <v>1</v>
      </c>
    </row>
    <row r="139" spans="1:17" s="158" customFormat="1" ht="24.6" hidden="1" x14ac:dyDescent="0.25">
      <c r="A139" s="167">
        <f>COUNTA($D$14:D139)</f>
        <v>126</v>
      </c>
      <c r="B139" s="161">
        <v>2</v>
      </c>
      <c r="C139" s="162" t="s">
        <v>8</v>
      </c>
      <c r="D139" s="161" t="s">
        <v>182</v>
      </c>
      <c r="E139" s="163" t="s">
        <v>1081</v>
      </c>
      <c r="F139" s="164" t="s">
        <v>1876</v>
      </c>
      <c r="G139" s="161">
        <v>6</v>
      </c>
      <c r="H139" s="163" t="s">
        <v>2965</v>
      </c>
      <c r="I139" s="168">
        <f>INDEX(CalBudget2567!$AR:$AR,MATCH('All Budget to Planfin2567'!$D139,CalBudget2567!$D:$D,0))</f>
        <v>89861601.644160002</v>
      </c>
      <c r="J139" s="168">
        <f>INDEX(CalBudget2567!$BU:$BU,MATCH('All Budget to Planfin2567'!$D139,CalBudget2567!$D:$D,0))</f>
        <v>31376759.503593605</v>
      </c>
      <c r="K139" s="194">
        <f t="shared" si="2"/>
        <v>121238361.14775361</v>
      </c>
      <c r="L139" s="169">
        <f>INDEX(CalBudget2567!$BW:$BW,MATCH('All Budget to Planfin2567'!$D139,CalBudget2567!$D:$D,0))</f>
        <v>0.51</v>
      </c>
      <c r="M139" s="170">
        <f t="shared" si="3"/>
        <v>61831564.185354345</v>
      </c>
      <c r="N139" s="165"/>
      <c r="P139" s="188" t="b">
        <f>K139=CalBudget2567!BV141</f>
        <v>1</v>
      </c>
      <c r="Q139" s="188" t="b">
        <f>M139=CalBudget2567!BX141</f>
        <v>1</v>
      </c>
    </row>
    <row r="140" spans="1:17" s="158" customFormat="1" ht="24.6" hidden="1" x14ac:dyDescent="0.25">
      <c r="A140" s="167">
        <f>COUNTA($D$14:D140)</f>
        <v>127</v>
      </c>
      <c r="B140" s="161">
        <v>2</v>
      </c>
      <c r="C140" s="162" t="s">
        <v>8</v>
      </c>
      <c r="D140" s="161" t="s">
        <v>183</v>
      </c>
      <c r="E140" s="163" t="s">
        <v>1082</v>
      </c>
      <c r="F140" s="164" t="s">
        <v>1876</v>
      </c>
      <c r="G140" s="161">
        <v>10</v>
      </c>
      <c r="H140" s="163" t="s">
        <v>2962</v>
      </c>
      <c r="I140" s="168">
        <f>INDEX(CalBudget2567!$AR:$AR,MATCH('All Budget to Planfin2567'!$D140,CalBudget2567!$D:$D,0))</f>
        <v>181350508.08033594</v>
      </c>
      <c r="J140" s="168">
        <f>INDEX(CalBudget2567!$BU:$BU,MATCH('All Budget to Planfin2567'!$D140,CalBudget2567!$D:$D,0))</f>
        <v>103345840.9104</v>
      </c>
      <c r="K140" s="194">
        <f t="shared" si="2"/>
        <v>284696348.99073595</v>
      </c>
      <c r="L140" s="169">
        <f>INDEX(CalBudget2567!$BW:$BW,MATCH('All Budget to Planfin2567'!$D140,CalBudget2567!$D:$D,0))</f>
        <v>0.52</v>
      </c>
      <c r="M140" s="170">
        <f t="shared" si="3"/>
        <v>148042101.47518271</v>
      </c>
      <c r="N140" s="165"/>
      <c r="P140" s="188" t="b">
        <f>K140=CalBudget2567!BV142</f>
        <v>1</v>
      </c>
      <c r="Q140" s="188" t="b">
        <f>M140=CalBudget2567!BX142</f>
        <v>1</v>
      </c>
    </row>
    <row r="141" spans="1:17" s="158" customFormat="1" ht="24.6" hidden="1" x14ac:dyDescent="0.25">
      <c r="A141" s="167">
        <f>COUNTA($D$14:D141)</f>
        <v>128</v>
      </c>
      <c r="B141" s="161">
        <v>2</v>
      </c>
      <c r="C141" s="162" t="s">
        <v>8</v>
      </c>
      <c r="D141" s="161" t="s">
        <v>184</v>
      </c>
      <c r="E141" s="163" t="s">
        <v>1083</v>
      </c>
      <c r="F141" s="164" t="s">
        <v>1876</v>
      </c>
      <c r="G141" s="161">
        <v>6</v>
      </c>
      <c r="H141" s="163" t="s">
        <v>2965</v>
      </c>
      <c r="I141" s="168">
        <f>INDEX(CalBudget2567!$AR:$AR,MATCH('All Budget to Planfin2567'!$D141,CalBudget2567!$D:$D,0))</f>
        <v>90169212.221510381</v>
      </c>
      <c r="J141" s="168">
        <f>INDEX(CalBudget2567!$BU:$BU,MATCH('All Budget to Planfin2567'!$D141,CalBudget2567!$D:$D,0))</f>
        <v>49985748.440352</v>
      </c>
      <c r="K141" s="194">
        <f t="shared" si="2"/>
        <v>140154960.66186237</v>
      </c>
      <c r="L141" s="169">
        <f>INDEX(CalBudget2567!$BW:$BW,MATCH('All Budget to Planfin2567'!$D141,CalBudget2567!$D:$D,0))</f>
        <v>0.37</v>
      </c>
      <c r="M141" s="170">
        <f t="shared" si="3"/>
        <v>51857335.444889076</v>
      </c>
      <c r="N141" s="165"/>
      <c r="P141" s="188" t="b">
        <f>K141=CalBudget2567!BV143</f>
        <v>1</v>
      </c>
      <c r="Q141" s="188" t="b">
        <f>M141=CalBudget2567!BX143</f>
        <v>1</v>
      </c>
    </row>
    <row r="142" spans="1:17" s="158" customFormat="1" ht="24.6" hidden="1" x14ac:dyDescent="0.25">
      <c r="A142" s="167">
        <f>COUNTA($D$14:D142)</f>
        <v>129</v>
      </c>
      <c r="B142" s="161">
        <v>2</v>
      </c>
      <c r="C142" s="162" t="s">
        <v>8</v>
      </c>
      <c r="D142" s="161" t="s">
        <v>185</v>
      </c>
      <c r="E142" s="163" t="s">
        <v>1084</v>
      </c>
      <c r="F142" s="164" t="s">
        <v>1876</v>
      </c>
      <c r="G142" s="161">
        <v>2</v>
      </c>
      <c r="H142" s="163" t="s">
        <v>2968</v>
      </c>
      <c r="I142" s="168">
        <f>INDEX(CalBudget2567!$AR:$AR,MATCH('All Budget to Planfin2567'!$D142,CalBudget2567!$D:$D,0))</f>
        <v>26395299.432048</v>
      </c>
      <c r="J142" s="168">
        <f>INDEX(CalBudget2567!$BU:$BU,MATCH('All Budget to Planfin2567'!$D142,CalBudget2567!$D:$D,0))</f>
        <v>8089899.095500798</v>
      </c>
      <c r="K142" s="194">
        <f t="shared" si="2"/>
        <v>34485198.527548797</v>
      </c>
      <c r="L142" s="169">
        <f>INDEX(CalBudget2567!$BW:$BW,MATCH('All Budget to Planfin2567'!$D142,CalBudget2567!$D:$D,0))</f>
        <v>0.52</v>
      </c>
      <c r="M142" s="170">
        <f t="shared" si="3"/>
        <v>17932303.234325375</v>
      </c>
      <c r="N142" s="165"/>
      <c r="P142" s="188" t="b">
        <f>K142=CalBudget2567!BV144</f>
        <v>1</v>
      </c>
      <c r="Q142" s="188" t="b">
        <f>M142=CalBudget2567!BX144</f>
        <v>1</v>
      </c>
    </row>
    <row r="143" spans="1:17" s="158" customFormat="1" ht="24.6" hidden="1" x14ac:dyDescent="0.25">
      <c r="A143" s="167">
        <f>COUNTA($D$14:D143)</f>
        <v>130</v>
      </c>
      <c r="B143" s="161">
        <v>2</v>
      </c>
      <c r="C143" s="162" t="s">
        <v>8</v>
      </c>
      <c r="D143" s="161" t="s">
        <v>186</v>
      </c>
      <c r="E143" s="163" t="s">
        <v>1085</v>
      </c>
      <c r="F143" s="164" t="s">
        <v>1876</v>
      </c>
      <c r="G143" s="161">
        <v>5</v>
      </c>
      <c r="H143" s="163" t="s">
        <v>2964</v>
      </c>
      <c r="I143" s="168">
        <f>INDEX(CalBudget2567!$AR:$AR,MATCH('All Budget to Planfin2567'!$D143,CalBudget2567!$D:$D,0))</f>
        <v>49710000.389990412</v>
      </c>
      <c r="J143" s="168">
        <f>INDEX(CalBudget2567!$BU:$BU,MATCH('All Budget to Planfin2567'!$D143,CalBudget2567!$D:$D,0))</f>
        <v>20852873.1678624</v>
      </c>
      <c r="K143" s="194">
        <f t="shared" ref="K143:K206" si="4">SUM(I143:J143)</f>
        <v>70562873.557852805</v>
      </c>
      <c r="L143" s="169">
        <f>INDEX(CalBudget2567!$BW:$BW,MATCH('All Budget to Planfin2567'!$D143,CalBudget2567!$D:$D,0))</f>
        <v>0.5</v>
      </c>
      <c r="M143" s="170">
        <f t="shared" ref="M143:M206" si="5">K143*L143</f>
        <v>35281436.778926402</v>
      </c>
      <c r="N143" s="165"/>
      <c r="P143" s="188" t="b">
        <f>K143=CalBudget2567!BV145</f>
        <v>1</v>
      </c>
      <c r="Q143" s="188" t="b">
        <f>M143=CalBudget2567!BX145</f>
        <v>1</v>
      </c>
    </row>
    <row r="144" spans="1:17" s="158" customFormat="1" ht="24.6" hidden="1" x14ac:dyDescent="0.25">
      <c r="A144" s="167">
        <f>COUNTA($D$14:D144)</f>
        <v>131</v>
      </c>
      <c r="B144" s="161">
        <v>2</v>
      </c>
      <c r="C144" s="162" t="s">
        <v>8</v>
      </c>
      <c r="D144" s="161" t="s">
        <v>187</v>
      </c>
      <c r="E144" s="163" t="s">
        <v>1086</v>
      </c>
      <c r="F144" s="164" t="s">
        <v>1876</v>
      </c>
      <c r="G144" s="161">
        <v>6</v>
      </c>
      <c r="H144" s="163" t="s">
        <v>2965</v>
      </c>
      <c r="I144" s="168">
        <f>INDEX(CalBudget2567!$AR:$AR,MATCH('All Budget to Planfin2567'!$D144,CalBudget2567!$D:$D,0))</f>
        <v>48305150.320435196</v>
      </c>
      <c r="J144" s="168">
        <f>INDEX(CalBudget2567!$BU:$BU,MATCH('All Budget to Planfin2567'!$D144,CalBudget2567!$D:$D,0))</f>
        <v>19629327.576720003</v>
      </c>
      <c r="K144" s="194">
        <f t="shared" si="4"/>
        <v>67934477.897155195</v>
      </c>
      <c r="L144" s="169">
        <f>INDEX(CalBudget2567!$BW:$BW,MATCH('All Budget to Planfin2567'!$D144,CalBudget2567!$D:$D,0))</f>
        <v>0.53</v>
      </c>
      <c r="M144" s="170">
        <f t="shared" si="5"/>
        <v>36005273.285492256</v>
      </c>
      <c r="N144" s="165"/>
      <c r="P144" s="188" t="b">
        <f>K144=CalBudget2567!BV146</f>
        <v>1</v>
      </c>
      <c r="Q144" s="188" t="b">
        <f>M144=CalBudget2567!BX146</f>
        <v>1</v>
      </c>
    </row>
    <row r="145" spans="1:17" s="158" customFormat="1" ht="24.6" hidden="1" x14ac:dyDescent="0.25">
      <c r="A145" s="167">
        <f>COUNTA($D$14:D145)</f>
        <v>132</v>
      </c>
      <c r="B145" s="161">
        <v>2</v>
      </c>
      <c r="C145" s="162" t="s">
        <v>8</v>
      </c>
      <c r="D145" s="161" t="s">
        <v>188</v>
      </c>
      <c r="E145" s="163" t="s">
        <v>1087</v>
      </c>
      <c r="F145" s="164" t="s">
        <v>1876</v>
      </c>
      <c r="G145" s="161">
        <v>9</v>
      </c>
      <c r="H145" s="163" t="s">
        <v>2967</v>
      </c>
      <c r="I145" s="168">
        <f>INDEX(CalBudget2567!$AR:$AR,MATCH('All Budget to Planfin2567'!$D145,CalBudget2567!$D:$D,0))</f>
        <v>169708416.94031039</v>
      </c>
      <c r="J145" s="168">
        <f>INDEX(CalBudget2567!$BU:$BU,MATCH('All Budget to Planfin2567'!$D145,CalBudget2567!$D:$D,0))</f>
        <v>83990248.326249599</v>
      </c>
      <c r="K145" s="194">
        <f t="shared" si="4"/>
        <v>253698665.26655999</v>
      </c>
      <c r="L145" s="169">
        <f>INDEX(CalBudget2567!$BW:$BW,MATCH('All Budget to Planfin2567'!$D145,CalBudget2567!$D:$D,0))</f>
        <v>0.33</v>
      </c>
      <c r="M145" s="170">
        <f t="shared" si="5"/>
        <v>83720559.537964806</v>
      </c>
      <c r="N145" s="165"/>
      <c r="P145" s="188" t="b">
        <f>K145=CalBudget2567!BV147</f>
        <v>1</v>
      </c>
      <c r="Q145" s="188" t="b">
        <f>M145=CalBudget2567!BX147</f>
        <v>1</v>
      </c>
    </row>
    <row r="146" spans="1:17" s="158" customFormat="1" ht="24.6" hidden="1" x14ac:dyDescent="0.25">
      <c r="A146" s="167">
        <f>COUNTA($D$14:D146)</f>
        <v>133</v>
      </c>
      <c r="B146" s="161">
        <v>2</v>
      </c>
      <c r="C146" s="162" t="s">
        <v>11</v>
      </c>
      <c r="D146" s="161" t="s">
        <v>207</v>
      </c>
      <c r="E146" s="163" t="s">
        <v>1106</v>
      </c>
      <c r="F146" s="164" t="s">
        <v>1877</v>
      </c>
      <c r="G146" s="161">
        <v>16</v>
      </c>
      <c r="H146" s="163" t="s">
        <v>2973</v>
      </c>
      <c r="I146" s="168">
        <f>INDEX(CalBudget2567!$AR:$AR,MATCH('All Budget to Planfin2567'!$D146,CalBudget2567!$D:$D,0))</f>
        <v>323860096.73385602</v>
      </c>
      <c r="J146" s="168">
        <f>INDEX(CalBudget2567!$BU:$BU,MATCH('All Budget to Planfin2567'!$D146,CalBudget2567!$D:$D,0))</f>
        <v>380005995.28063679</v>
      </c>
      <c r="K146" s="194">
        <f t="shared" si="4"/>
        <v>703866092.01449275</v>
      </c>
      <c r="L146" s="169">
        <f>INDEX(CalBudget2567!$BW:$BW,MATCH('All Budget to Planfin2567'!$D146,CalBudget2567!$D:$D,0))</f>
        <v>0.27</v>
      </c>
      <c r="M146" s="170">
        <f t="shared" si="5"/>
        <v>190043844.84391305</v>
      </c>
      <c r="N146" s="165"/>
      <c r="P146" s="188" t="b">
        <f>K146=CalBudget2567!BV148</f>
        <v>1</v>
      </c>
      <c r="Q146" s="188" t="b">
        <f>M146=CalBudget2567!BX148</f>
        <v>1</v>
      </c>
    </row>
    <row r="147" spans="1:17" s="158" customFormat="1" ht="24.6" hidden="1" x14ac:dyDescent="0.25">
      <c r="A147" s="167">
        <f>COUNTA($D$14:D147)</f>
        <v>134</v>
      </c>
      <c r="B147" s="161">
        <v>2</v>
      </c>
      <c r="C147" s="162" t="s">
        <v>11</v>
      </c>
      <c r="D147" s="161" t="s">
        <v>208</v>
      </c>
      <c r="E147" s="163" t="s">
        <v>1107</v>
      </c>
      <c r="F147" s="164" t="s">
        <v>1877</v>
      </c>
      <c r="G147" s="161">
        <v>15</v>
      </c>
      <c r="H147" s="163" t="s">
        <v>2969</v>
      </c>
      <c r="I147" s="168">
        <f>INDEX(CalBudget2567!$AR:$AR,MATCH('All Budget to Planfin2567'!$D147,CalBudget2567!$D:$D,0))</f>
        <v>274171615.02514559</v>
      </c>
      <c r="J147" s="168">
        <f>INDEX(CalBudget2567!$BU:$BU,MATCH('All Budget to Planfin2567'!$D147,CalBudget2567!$D:$D,0))</f>
        <v>377774506.81253761</v>
      </c>
      <c r="K147" s="194">
        <f t="shared" si="4"/>
        <v>651946121.8376832</v>
      </c>
      <c r="L147" s="169">
        <f>INDEX(CalBudget2567!$BW:$BW,MATCH('All Budget to Planfin2567'!$D147,CalBudget2567!$D:$D,0))</f>
        <v>0.3</v>
      </c>
      <c r="M147" s="170">
        <f t="shared" si="5"/>
        <v>195583836.55130497</v>
      </c>
      <c r="N147" s="165"/>
      <c r="P147" s="188" t="b">
        <f>K147=CalBudget2567!BV149</f>
        <v>1</v>
      </c>
      <c r="Q147" s="188" t="b">
        <f>M147=CalBudget2567!BX149</f>
        <v>1</v>
      </c>
    </row>
    <row r="148" spans="1:17" s="158" customFormat="1" ht="24.6" hidden="1" x14ac:dyDescent="0.25">
      <c r="A148" s="167">
        <f>COUNTA($D$14:D148)</f>
        <v>135</v>
      </c>
      <c r="B148" s="161">
        <v>2</v>
      </c>
      <c r="C148" s="162" t="s">
        <v>11</v>
      </c>
      <c r="D148" s="161" t="s">
        <v>209</v>
      </c>
      <c r="E148" s="163" t="s">
        <v>1108</v>
      </c>
      <c r="F148" s="164" t="s">
        <v>1876</v>
      </c>
      <c r="G148" s="161">
        <v>6</v>
      </c>
      <c r="H148" s="163" t="s">
        <v>2965</v>
      </c>
      <c r="I148" s="168">
        <f>INDEX(CalBudget2567!$AR:$AR,MATCH('All Budget to Planfin2567'!$D148,CalBudget2567!$D:$D,0))</f>
        <v>52203949.421443194</v>
      </c>
      <c r="J148" s="168">
        <f>INDEX(CalBudget2567!$BU:$BU,MATCH('All Budget to Planfin2567'!$D148,CalBudget2567!$D:$D,0))</f>
        <v>15929729.0428224</v>
      </c>
      <c r="K148" s="194">
        <f t="shared" si="4"/>
        <v>68133678.4642656</v>
      </c>
      <c r="L148" s="169">
        <f>INDEX(CalBudget2567!$BW:$BW,MATCH('All Budget to Planfin2567'!$D148,CalBudget2567!$D:$D,0))</f>
        <v>0.49</v>
      </c>
      <c r="M148" s="170">
        <f t="shared" si="5"/>
        <v>33385502.447490145</v>
      </c>
      <c r="N148" s="165"/>
      <c r="P148" s="188" t="b">
        <f>K148=CalBudget2567!BV150</f>
        <v>1</v>
      </c>
      <c r="Q148" s="188" t="b">
        <f>M148=CalBudget2567!BX150</f>
        <v>1</v>
      </c>
    </row>
    <row r="149" spans="1:17" s="158" customFormat="1" ht="24.6" hidden="1" x14ac:dyDescent="0.25">
      <c r="A149" s="167">
        <f>COUNTA($D$14:D149)</f>
        <v>136</v>
      </c>
      <c r="B149" s="161">
        <v>2</v>
      </c>
      <c r="C149" s="162" t="s">
        <v>11</v>
      </c>
      <c r="D149" s="161" t="s">
        <v>210</v>
      </c>
      <c r="E149" s="163" t="s">
        <v>1109</v>
      </c>
      <c r="F149" s="164" t="s">
        <v>1876</v>
      </c>
      <c r="G149" s="161">
        <v>6</v>
      </c>
      <c r="H149" s="163" t="s">
        <v>2965</v>
      </c>
      <c r="I149" s="168">
        <f>INDEX(CalBudget2567!$AR:$AR,MATCH('All Budget to Planfin2567'!$D149,CalBudget2567!$D:$D,0))</f>
        <v>67925932.144127995</v>
      </c>
      <c r="J149" s="168">
        <f>INDEX(CalBudget2567!$BU:$BU,MATCH('All Budget to Planfin2567'!$D149,CalBudget2567!$D:$D,0))</f>
        <v>28686541.599033602</v>
      </c>
      <c r="K149" s="194">
        <f t="shared" si="4"/>
        <v>96612473.743161589</v>
      </c>
      <c r="L149" s="169">
        <f>INDEX(CalBudget2567!$BW:$BW,MATCH('All Budget to Planfin2567'!$D149,CalBudget2567!$D:$D,0))</f>
        <v>0.48</v>
      </c>
      <c r="M149" s="170">
        <f t="shared" si="5"/>
        <v>46373987.396717563</v>
      </c>
      <c r="N149" s="165"/>
      <c r="P149" s="188" t="b">
        <f>K149=CalBudget2567!BV151</f>
        <v>1</v>
      </c>
      <c r="Q149" s="188" t="b">
        <f>M149=CalBudget2567!BX151</f>
        <v>1</v>
      </c>
    </row>
    <row r="150" spans="1:17" s="158" customFormat="1" ht="24.6" hidden="1" x14ac:dyDescent="0.25">
      <c r="A150" s="167">
        <f>COUNTA($D$14:D150)</f>
        <v>137</v>
      </c>
      <c r="B150" s="161">
        <v>2</v>
      </c>
      <c r="C150" s="162" t="s">
        <v>11</v>
      </c>
      <c r="D150" s="161" t="s">
        <v>211</v>
      </c>
      <c r="E150" s="163" t="s">
        <v>1110</v>
      </c>
      <c r="F150" s="164" t="s">
        <v>1876</v>
      </c>
      <c r="G150" s="161">
        <v>6</v>
      </c>
      <c r="H150" s="163" t="s">
        <v>2965</v>
      </c>
      <c r="I150" s="168">
        <f>INDEX(CalBudget2567!$AR:$AR,MATCH('All Budget to Planfin2567'!$D150,CalBudget2567!$D:$D,0))</f>
        <v>68221692.432595178</v>
      </c>
      <c r="J150" s="168">
        <f>INDEX(CalBudget2567!$BU:$BU,MATCH('All Budget to Planfin2567'!$D150,CalBudget2567!$D:$D,0))</f>
        <v>20463246.103190396</v>
      </c>
      <c r="K150" s="194">
        <f t="shared" si="4"/>
        <v>88684938.535785571</v>
      </c>
      <c r="L150" s="169">
        <f>INDEX(CalBudget2567!$BW:$BW,MATCH('All Budget to Planfin2567'!$D150,CalBudget2567!$D:$D,0))</f>
        <v>0.49</v>
      </c>
      <c r="M150" s="170">
        <f t="shared" si="5"/>
        <v>43455619.882534929</v>
      </c>
      <c r="N150" s="165"/>
      <c r="P150" s="188" t="b">
        <f>K150=CalBudget2567!BV152</f>
        <v>1</v>
      </c>
      <c r="Q150" s="188" t="b">
        <f>M150=CalBudget2567!BX152</f>
        <v>1</v>
      </c>
    </row>
    <row r="151" spans="1:17" s="158" customFormat="1" ht="24.6" hidden="1" x14ac:dyDescent="0.25">
      <c r="A151" s="167">
        <f>COUNTA($D$14:D151)</f>
        <v>138</v>
      </c>
      <c r="B151" s="161">
        <v>2</v>
      </c>
      <c r="C151" s="162" t="s">
        <v>11</v>
      </c>
      <c r="D151" s="161" t="s">
        <v>212</v>
      </c>
      <c r="E151" s="163" t="s">
        <v>1111</v>
      </c>
      <c r="F151" s="164" t="s">
        <v>1876</v>
      </c>
      <c r="G151" s="161">
        <v>10</v>
      </c>
      <c r="H151" s="163" t="s">
        <v>2962</v>
      </c>
      <c r="I151" s="168">
        <f>INDEX(CalBudget2567!$AR:$AR,MATCH('All Budget to Planfin2567'!$D151,CalBudget2567!$D:$D,0))</f>
        <v>124603055.986944</v>
      </c>
      <c r="J151" s="168">
        <f>INDEX(CalBudget2567!$BU:$BU,MATCH('All Budget to Planfin2567'!$D151,CalBudget2567!$D:$D,0))</f>
        <v>39663115.377302393</v>
      </c>
      <c r="K151" s="194">
        <f t="shared" si="4"/>
        <v>164266171.3642464</v>
      </c>
      <c r="L151" s="169">
        <f>INDEX(CalBudget2567!$BW:$BW,MATCH('All Budget to Planfin2567'!$D151,CalBudget2567!$D:$D,0))</f>
        <v>0.47</v>
      </c>
      <c r="M151" s="170">
        <f t="shared" si="5"/>
        <v>77205100.54119581</v>
      </c>
      <c r="N151" s="165"/>
      <c r="P151" s="188" t="b">
        <f>K151=CalBudget2567!BV153</f>
        <v>1</v>
      </c>
      <c r="Q151" s="188" t="b">
        <f>M151=CalBudget2567!BX153</f>
        <v>1</v>
      </c>
    </row>
    <row r="152" spans="1:17" s="158" customFormat="1" ht="24.6" hidden="1" x14ac:dyDescent="0.25">
      <c r="A152" s="167">
        <f>COUNTA($D$14:D152)</f>
        <v>139</v>
      </c>
      <c r="B152" s="161">
        <v>2</v>
      </c>
      <c r="C152" s="162" t="s">
        <v>11</v>
      </c>
      <c r="D152" s="161" t="s">
        <v>213</v>
      </c>
      <c r="E152" s="163" t="s">
        <v>1112</v>
      </c>
      <c r="F152" s="164" t="s">
        <v>1876</v>
      </c>
      <c r="G152" s="161">
        <v>13</v>
      </c>
      <c r="H152" s="163" t="s">
        <v>2963</v>
      </c>
      <c r="I152" s="168">
        <f>INDEX(CalBudget2567!$AR:$AR,MATCH('All Budget to Planfin2567'!$D152,CalBudget2567!$D:$D,0))</f>
        <v>139718593.65674877</v>
      </c>
      <c r="J152" s="168">
        <f>INDEX(CalBudget2567!$BU:$BU,MATCH('All Budget to Planfin2567'!$D152,CalBudget2567!$D:$D,0))</f>
        <v>96457676.0406432</v>
      </c>
      <c r="K152" s="194">
        <f t="shared" si="4"/>
        <v>236176269.69739199</v>
      </c>
      <c r="L152" s="169">
        <f>INDEX(CalBudget2567!$BW:$BW,MATCH('All Budget to Planfin2567'!$D152,CalBudget2567!$D:$D,0))</f>
        <v>0.41</v>
      </c>
      <c r="M152" s="170">
        <f t="shared" si="5"/>
        <v>96832270.575930715</v>
      </c>
      <c r="N152" s="165"/>
      <c r="P152" s="188" t="b">
        <f>K152=CalBudget2567!BV154</f>
        <v>1</v>
      </c>
      <c r="Q152" s="188" t="b">
        <f>M152=CalBudget2567!BX154</f>
        <v>1</v>
      </c>
    </row>
    <row r="153" spans="1:17" s="158" customFormat="1" ht="24.6" hidden="1" x14ac:dyDescent="0.25">
      <c r="A153" s="167">
        <f>COUNTA($D$14:D153)</f>
        <v>140</v>
      </c>
      <c r="B153" s="161">
        <v>2</v>
      </c>
      <c r="C153" s="162" t="s">
        <v>11</v>
      </c>
      <c r="D153" s="161" t="s">
        <v>214</v>
      </c>
      <c r="E153" s="163" t="s">
        <v>1113</v>
      </c>
      <c r="F153" s="164" t="s">
        <v>1876</v>
      </c>
      <c r="G153" s="161">
        <v>5</v>
      </c>
      <c r="H153" s="163" t="s">
        <v>2964</v>
      </c>
      <c r="I153" s="168">
        <f>INDEX(CalBudget2567!$AR:$AR,MATCH('All Budget to Planfin2567'!$D153,CalBudget2567!$D:$D,0))</f>
        <v>43996859.792150401</v>
      </c>
      <c r="J153" s="168">
        <f>INDEX(CalBudget2567!$BU:$BU,MATCH('All Budget to Planfin2567'!$D153,CalBudget2567!$D:$D,0))</f>
        <v>8755705.3231680002</v>
      </c>
      <c r="K153" s="194">
        <f t="shared" si="4"/>
        <v>52752565.115318403</v>
      </c>
      <c r="L153" s="169">
        <f>INDEX(CalBudget2567!$BW:$BW,MATCH('All Budget to Planfin2567'!$D153,CalBudget2567!$D:$D,0))</f>
        <v>0.4</v>
      </c>
      <c r="M153" s="170">
        <f t="shared" si="5"/>
        <v>21101026.046127364</v>
      </c>
      <c r="N153" s="165"/>
      <c r="P153" s="188" t="b">
        <f>K153=CalBudget2567!BV155</f>
        <v>1</v>
      </c>
      <c r="Q153" s="188" t="b">
        <f>M153=CalBudget2567!BX155</f>
        <v>1</v>
      </c>
    </row>
    <row r="154" spans="1:17" s="158" customFormat="1" ht="24.6" hidden="1" x14ac:dyDescent="0.25">
      <c r="A154" s="167">
        <f>COUNTA($D$14:D154)</f>
        <v>141</v>
      </c>
      <c r="B154" s="161">
        <v>2</v>
      </c>
      <c r="C154" s="162" t="s">
        <v>11</v>
      </c>
      <c r="D154" s="161" t="s">
        <v>215</v>
      </c>
      <c r="E154" s="163" t="s">
        <v>1114</v>
      </c>
      <c r="F154" s="164" t="s">
        <v>1876</v>
      </c>
      <c r="G154" s="161">
        <v>6</v>
      </c>
      <c r="H154" s="163" t="s">
        <v>2965</v>
      </c>
      <c r="I154" s="168">
        <f>INDEX(CalBudget2567!$AR:$AR,MATCH('All Budget to Planfin2567'!$D154,CalBudget2567!$D:$D,0))</f>
        <v>67173894.460060805</v>
      </c>
      <c r="J154" s="168">
        <f>INDEX(CalBudget2567!$BU:$BU,MATCH('All Budget to Planfin2567'!$D154,CalBudget2567!$D:$D,0))</f>
        <v>22705609.849968001</v>
      </c>
      <c r="K154" s="194">
        <f t="shared" si="4"/>
        <v>89879504.310028806</v>
      </c>
      <c r="L154" s="169">
        <f>INDEX(CalBudget2567!$BW:$BW,MATCH('All Budget to Planfin2567'!$D154,CalBudget2567!$D:$D,0))</f>
        <v>0.5</v>
      </c>
      <c r="M154" s="170">
        <f t="shared" si="5"/>
        <v>44939752.155014403</v>
      </c>
      <c r="N154" s="165"/>
      <c r="P154" s="188" t="b">
        <f>K154=CalBudget2567!BV156</f>
        <v>1</v>
      </c>
      <c r="Q154" s="188" t="b">
        <f>M154=CalBudget2567!BX156</f>
        <v>1</v>
      </c>
    </row>
    <row r="155" spans="1:17" s="158" customFormat="1" ht="24.6" hidden="1" x14ac:dyDescent="0.25">
      <c r="A155" s="167">
        <f>COUNTA($D$14:D155)</f>
        <v>142</v>
      </c>
      <c r="B155" s="161">
        <v>2</v>
      </c>
      <c r="C155" s="162" t="s">
        <v>12</v>
      </c>
      <c r="D155" s="161" t="s">
        <v>216</v>
      </c>
      <c r="E155" s="163" t="s">
        <v>1115</v>
      </c>
      <c r="F155" s="164" t="s">
        <v>1875</v>
      </c>
      <c r="G155" s="161">
        <v>18</v>
      </c>
      <c r="H155" s="163" t="s">
        <v>2975</v>
      </c>
      <c r="I155" s="168">
        <f>INDEX(CalBudget2567!$AR:$AR,MATCH('All Budget to Planfin2567'!$D155,CalBudget2567!$D:$D,0))</f>
        <v>842327380.56884146</v>
      </c>
      <c r="J155" s="168">
        <f>INDEX(CalBudget2567!$BU:$BU,MATCH('All Budget to Planfin2567'!$D155,CalBudget2567!$D:$D,0))</f>
        <v>1169454556.8707709</v>
      </c>
      <c r="K155" s="194">
        <f t="shared" si="4"/>
        <v>2011781937.4396124</v>
      </c>
      <c r="L155" s="169">
        <f>INDEX(CalBudget2567!$BW:$BW,MATCH('All Budget to Planfin2567'!$D155,CalBudget2567!$D:$D,0))</f>
        <v>0.3</v>
      </c>
      <c r="M155" s="170">
        <f t="shared" si="5"/>
        <v>603534581.23188365</v>
      </c>
      <c r="N155" s="165"/>
      <c r="P155" s="188" t="b">
        <f>K155=CalBudget2567!BV157</f>
        <v>1</v>
      </c>
      <c r="Q155" s="188" t="b">
        <f>M155=CalBudget2567!BX157</f>
        <v>1</v>
      </c>
    </row>
    <row r="156" spans="1:17" s="158" customFormat="1" ht="24.6" hidden="1" x14ac:dyDescent="0.25">
      <c r="A156" s="167">
        <f>COUNTA($D$14:D156)</f>
        <v>143</v>
      </c>
      <c r="B156" s="161">
        <v>2</v>
      </c>
      <c r="C156" s="162" t="s">
        <v>12</v>
      </c>
      <c r="D156" s="161" t="s">
        <v>217</v>
      </c>
      <c r="E156" s="163" t="s">
        <v>1116</v>
      </c>
      <c r="F156" s="164" t="s">
        <v>1876</v>
      </c>
      <c r="G156" s="161">
        <v>5</v>
      </c>
      <c r="H156" s="163" t="s">
        <v>2964</v>
      </c>
      <c r="I156" s="168">
        <f>INDEX(CalBudget2567!$AR:$AR,MATCH('All Budget to Planfin2567'!$D156,CalBudget2567!$D:$D,0))</f>
        <v>61992180.599520005</v>
      </c>
      <c r="J156" s="168">
        <f>INDEX(CalBudget2567!$BU:$BU,MATCH('All Budget to Planfin2567'!$D156,CalBudget2567!$D:$D,0))</f>
        <v>15178279.953993596</v>
      </c>
      <c r="K156" s="194">
        <f t="shared" si="4"/>
        <v>77170460.553513601</v>
      </c>
      <c r="L156" s="169">
        <f>INDEX(CalBudget2567!$BW:$BW,MATCH('All Budget to Planfin2567'!$D156,CalBudget2567!$D:$D,0))</f>
        <v>0.36</v>
      </c>
      <c r="M156" s="170">
        <f t="shared" si="5"/>
        <v>27781365.799264897</v>
      </c>
      <c r="N156" s="165"/>
      <c r="P156" s="188" t="b">
        <f>K156=CalBudget2567!BV158</f>
        <v>1</v>
      </c>
      <c r="Q156" s="188" t="b">
        <f>M156=CalBudget2567!BX158</f>
        <v>1</v>
      </c>
    </row>
    <row r="157" spans="1:17" s="158" customFormat="1" ht="24.6" hidden="1" x14ac:dyDescent="0.25">
      <c r="A157" s="167">
        <f>COUNTA($D$14:D157)</f>
        <v>144</v>
      </c>
      <c r="B157" s="161">
        <v>2</v>
      </c>
      <c r="C157" s="162" t="s">
        <v>12</v>
      </c>
      <c r="D157" s="161" t="s">
        <v>218</v>
      </c>
      <c r="E157" s="163" t="s">
        <v>1117</v>
      </c>
      <c r="F157" s="164" t="s">
        <v>1876</v>
      </c>
      <c r="G157" s="161">
        <v>5</v>
      </c>
      <c r="H157" s="163" t="s">
        <v>2964</v>
      </c>
      <c r="I157" s="168">
        <f>INDEX(CalBudget2567!$AR:$AR,MATCH('All Budget to Planfin2567'!$D157,CalBudget2567!$D:$D,0))</f>
        <v>61258619.938339189</v>
      </c>
      <c r="J157" s="168">
        <f>INDEX(CalBudget2567!$BU:$BU,MATCH('All Budget to Planfin2567'!$D157,CalBudget2567!$D:$D,0))</f>
        <v>21635440.171535999</v>
      </c>
      <c r="K157" s="194">
        <f t="shared" si="4"/>
        <v>82894060.109875187</v>
      </c>
      <c r="L157" s="169">
        <f>INDEX(CalBudget2567!$BW:$BW,MATCH('All Budget to Planfin2567'!$D157,CalBudget2567!$D:$D,0))</f>
        <v>0.47</v>
      </c>
      <c r="M157" s="170">
        <f t="shared" si="5"/>
        <v>38960208.251641333</v>
      </c>
      <c r="N157" s="165"/>
      <c r="P157" s="188" t="b">
        <f>K157=CalBudget2567!BV159</f>
        <v>1</v>
      </c>
      <c r="Q157" s="188" t="b">
        <f>M157=CalBudget2567!BX159</f>
        <v>1</v>
      </c>
    </row>
    <row r="158" spans="1:17" s="158" customFormat="1" ht="24.6" hidden="1" x14ac:dyDescent="0.25">
      <c r="A158" s="167">
        <f>COUNTA($D$14:D158)</f>
        <v>145</v>
      </c>
      <c r="B158" s="161">
        <v>2</v>
      </c>
      <c r="C158" s="162" t="s">
        <v>12</v>
      </c>
      <c r="D158" s="161" t="s">
        <v>219</v>
      </c>
      <c r="E158" s="163" t="s">
        <v>1118</v>
      </c>
      <c r="F158" s="164" t="s">
        <v>1876</v>
      </c>
      <c r="G158" s="161">
        <v>9</v>
      </c>
      <c r="H158" s="163" t="s">
        <v>2967</v>
      </c>
      <c r="I158" s="168">
        <f>INDEX(CalBudget2567!$AR:$AR,MATCH('All Budget to Planfin2567'!$D158,CalBudget2567!$D:$D,0))</f>
        <v>90842015.906544</v>
      </c>
      <c r="J158" s="168">
        <f>INDEX(CalBudget2567!$BU:$BU,MATCH('All Budget to Planfin2567'!$D158,CalBudget2567!$D:$D,0))</f>
        <v>29452963.297862399</v>
      </c>
      <c r="K158" s="194">
        <f t="shared" si="4"/>
        <v>120294979.2044064</v>
      </c>
      <c r="L158" s="169">
        <f>INDEX(CalBudget2567!$BW:$BW,MATCH('All Budget to Planfin2567'!$D158,CalBudget2567!$D:$D,0))</f>
        <v>0.43</v>
      </c>
      <c r="M158" s="170">
        <f t="shared" si="5"/>
        <v>51726841.057894751</v>
      </c>
      <c r="N158" s="165"/>
      <c r="P158" s="188" t="b">
        <f>K158=CalBudget2567!BV160</f>
        <v>1</v>
      </c>
      <c r="Q158" s="188" t="b">
        <f>M158=CalBudget2567!BX160</f>
        <v>1</v>
      </c>
    </row>
    <row r="159" spans="1:17" s="158" customFormat="1" ht="24.6" hidden="1" x14ac:dyDescent="0.25">
      <c r="A159" s="167">
        <f>COUNTA($D$14:D159)</f>
        <v>146</v>
      </c>
      <c r="B159" s="161">
        <v>2</v>
      </c>
      <c r="C159" s="162" t="s">
        <v>12</v>
      </c>
      <c r="D159" s="161" t="s">
        <v>220</v>
      </c>
      <c r="E159" s="163" t="s">
        <v>1119</v>
      </c>
      <c r="F159" s="164" t="s">
        <v>1876</v>
      </c>
      <c r="G159" s="161">
        <v>5</v>
      </c>
      <c r="H159" s="163" t="s">
        <v>2964</v>
      </c>
      <c r="I159" s="168">
        <f>INDEX(CalBudget2567!$AR:$AR,MATCH('All Budget to Planfin2567'!$D159,CalBudget2567!$D:$D,0))</f>
        <v>26649480.051235203</v>
      </c>
      <c r="J159" s="168">
        <f>INDEX(CalBudget2567!$BU:$BU,MATCH('All Budget to Planfin2567'!$D159,CalBudget2567!$D:$D,0))</f>
        <v>8749840.777382398</v>
      </c>
      <c r="K159" s="194">
        <f t="shared" si="4"/>
        <v>35399320.828617603</v>
      </c>
      <c r="L159" s="169">
        <f>INDEX(CalBudget2567!$BW:$BW,MATCH('All Budget to Planfin2567'!$D159,CalBudget2567!$D:$D,0))</f>
        <v>0.53</v>
      </c>
      <c r="M159" s="170">
        <f t="shared" si="5"/>
        <v>18761640.03916733</v>
      </c>
      <c r="N159" s="165"/>
      <c r="P159" s="188" t="b">
        <f>K159=CalBudget2567!BV161</f>
        <v>1</v>
      </c>
      <c r="Q159" s="188" t="b">
        <f>M159=CalBudget2567!BX161</f>
        <v>1</v>
      </c>
    </row>
    <row r="160" spans="1:17" s="158" customFormat="1" ht="24.6" hidden="1" x14ac:dyDescent="0.25">
      <c r="A160" s="167">
        <f>COUNTA($D$14:D160)</f>
        <v>147</v>
      </c>
      <c r="B160" s="161">
        <v>2</v>
      </c>
      <c r="C160" s="162" t="s">
        <v>12</v>
      </c>
      <c r="D160" s="161" t="s">
        <v>221</v>
      </c>
      <c r="E160" s="163" t="s">
        <v>1120</v>
      </c>
      <c r="F160" s="164" t="s">
        <v>1876</v>
      </c>
      <c r="G160" s="161">
        <v>5</v>
      </c>
      <c r="H160" s="163" t="s">
        <v>2964</v>
      </c>
      <c r="I160" s="168">
        <f>INDEX(CalBudget2567!$AR:$AR,MATCH('All Budget to Planfin2567'!$D160,CalBudget2567!$D:$D,0))</f>
        <v>21972413.593631998</v>
      </c>
      <c r="J160" s="168">
        <f>INDEX(CalBudget2567!$BU:$BU,MATCH('All Budget to Planfin2567'!$D160,CalBudget2567!$D:$D,0))</f>
        <v>10912288.876464002</v>
      </c>
      <c r="K160" s="194">
        <f t="shared" si="4"/>
        <v>32884702.470096</v>
      </c>
      <c r="L160" s="169">
        <f>INDEX(CalBudget2567!$BW:$BW,MATCH('All Budget to Planfin2567'!$D160,CalBudget2567!$D:$D,0))</f>
        <v>0.48</v>
      </c>
      <c r="M160" s="170">
        <f t="shared" si="5"/>
        <v>15784657.185646079</v>
      </c>
      <c r="N160" s="165"/>
      <c r="P160" s="188" t="b">
        <f>K160=CalBudget2567!BV162</f>
        <v>1</v>
      </c>
      <c r="Q160" s="188" t="b">
        <f>M160=CalBudget2567!BX162</f>
        <v>1</v>
      </c>
    </row>
    <row r="161" spans="1:17" s="158" customFormat="1" ht="24.6" hidden="1" x14ac:dyDescent="0.25">
      <c r="A161" s="167">
        <f>COUNTA($D$14:D161)</f>
        <v>148</v>
      </c>
      <c r="B161" s="161">
        <v>2</v>
      </c>
      <c r="C161" s="162" t="s">
        <v>12</v>
      </c>
      <c r="D161" s="161" t="s">
        <v>222</v>
      </c>
      <c r="E161" s="163" t="s">
        <v>1121</v>
      </c>
      <c r="F161" s="164" t="s">
        <v>1876</v>
      </c>
      <c r="G161" s="161">
        <v>6</v>
      </c>
      <c r="H161" s="163" t="s">
        <v>2965</v>
      </c>
      <c r="I161" s="168">
        <f>INDEX(CalBudget2567!$AR:$AR,MATCH('All Budget to Planfin2567'!$D161,CalBudget2567!$D:$D,0))</f>
        <v>93256982.275584012</v>
      </c>
      <c r="J161" s="168">
        <f>INDEX(CalBudget2567!$BU:$BU,MATCH('All Budget to Planfin2567'!$D161,CalBudget2567!$D:$D,0))</f>
        <v>23040889.342560001</v>
      </c>
      <c r="K161" s="194">
        <f t="shared" si="4"/>
        <v>116297871.61814401</v>
      </c>
      <c r="L161" s="169">
        <f>INDEX(CalBudget2567!$BW:$BW,MATCH('All Budget to Planfin2567'!$D161,CalBudget2567!$D:$D,0))</f>
        <v>0.57999999999999996</v>
      </c>
      <c r="M161" s="170">
        <f t="shared" si="5"/>
        <v>67452765.538523525</v>
      </c>
      <c r="N161" s="165"/>
      <c r="P161" s="188" t="b">
        <f>K161=CalBudget2567!BV163</f>
        <v>1</v>
      </c>
      <c r="Q161" s="188" t="b">
        <f>M161=CalBudget2567!BX163</f>
        <v>1</v>
      </c>
    </row>
    <row r="162" spans="1:17" s="158" customFormat="1" ht="24.6" hidden="1" x14ac:dyDescent="0.25">
      <c r="A162" s="167">
        <f>COUNTA($D$14:D162)</f>
        <v>149</v>
      </c>
      <c r="B162" s="161">
        <v>2</v>
      </c>
      <c r="C162" s="162" t="s">
        <v>12</v>
      </c>
      <c r="D162" s="161" t="s">
        <v>223</v>
      </c>
      <c r="E162" s="163" t="s">
        <v>1122</v>
      </c>
      <c r="F162" s="164" t="s">
        <v>1876</v>
      </c>
      <c r="G162" s="161">
        <v>6</v>
      </c>
      <c r="H162" s="163" t="s">
        <v>2965</v>
      </c>
      <c r="I162" s="168">
        <f>INDEX(CalBudget2567!$AR:$AR,MATCH('All Budget to Planfin2567'!$D162,CalBudget2567!$D:$D,0))</f>
        <v>85454819.208835185</v>
      </c>
      <c r="J162" s="168">
        <f>INDEX(CalBudget2567!$BU:$BU,MATCH('All Budget to Planfin2567'!$D162,CalBudget2567!$D:$D,0))</f>
        <v>21121914.043199997</v>
      </c>
      <c r="K162" s="194">
        <f t="shared" si="4"/>
        <v>106576733.25203519</v>
      </c>
      <c r="L162" s="169">
        <f>INDEX(CalBudget2567!$BW:$BW,MATCH('All Budget to Planfin2567'!$D162,CalBudget2567!$D:$D,0))</f>
        <v>0.43</v>
      </c>
      <c r="M162" s="170">
        <f t="shared" si="5"/>
        <v>45827995.29837513</v>
      </c>
      <c r="N162" s="165"/>
      <c r="P162" s="188" t="b">
        <f>K162=CalBudget2567!BV164</f>
        <v>1</v>
      </c>
      <c r="Q162" s="188" t="b">
        <f>M162=CalBudget2567!BX164</f>
        <v>1</v>
      </c>
    </row>
    <row r="163" spans="1:17" s="158" customFormat="1" ht="24.6" hidden="1" x14ac:dyDescent="0.25">
      <c r="A163" s="167">
        <f>COUNTA($D$14:D163)</f>
        <v>150</v>
      </c>
      <c r="B163" s="161">
        <v>2</v>
      </c>
      <c r="C163" s="162" t="s">
        <v>12</v>
      </c>
      <c r="D163" s="161" t="s">
        <v>224</v>
      </c>
      <c r="E163" s="163" t="s">
        <v>1123</v>
      </c>
      <c r="F163" s="164" t="s">
        <v>1876</v>
      </c>
      <c r="G163" s="161">
        <v>5</v>
      </c>
      <c r="H163" s="163" t="s">
        <v>2964</v>
      </c>
      <c r="I163" s="168">
        <f>INDEX(CalBudget2567!$AR:$AR,MATCH('All Budget to Planfin2567'!$D163,CalBudget2567!$D:$D,0))</f>
        <v>44710894.888944007</v>
      </c>
      <c r="J163" s="168">
        <f>INDEX(CalBudget2567!$BU:$BU,MATCH('All Budget to Planfin2567'!$D163,CalBudget2567!$D:$D,0))</f>
        <v>14440611.775497597</v>
      </c>
      <c r="K163" s="194">
        <f t="shared" si="4"/>
        <v>59151506.6644416</v>
      </c>
      <c r="L163" s="169">
        <f>INDEX(CalBudget2567!$BW:$BW,MATCH('All Budget to Planfin2567'!$D163,CalBudget2567!$D:$D,0))</f>
        <v>0.56999999999999995</v>
      </c>
      <c r="M163" s="170">
        <f t="shared" si="5"/>
        <v>33716358.798731707</v>
      </c>
      <c r="N163" s="165"/>
      <c r="P163" s="188" t="b">
        <f>K163=CalBudget2567!BV165</f>
        <v>1</v>
      </c>
      <c r="Q163" s="188" t="b">
        <f>M163=CalBudget2567!BX165</f>
        <v>1</v>
      </c>
    </row>
    <row r="164" spans="1:17" s="158" customFormat="1" ht="24.6" hidden="1" x14ac:dyDescent="0.25">
      <c r="A164" s="167">
        <f>COUNTA($D$14:D164)</f>
        <v>151</v>
      </c>
      <c r="B164" s="161">
        <v>3</v>
      </c>
      <c r="C164" s="162" t="s">
        <v>13</v>
      </c>
      <c r="D164" s="161" t="s">
        <v>225</v>
      </c>
      <c r="E164" s="163" t="s">
        <v>1124</v>
      </c>
      <c r="F164" s="164" t="s">
        <v>1877</v>
      </c>
      <c r="G164" s="161">
        <v>17</v>
      </c>
      <c r="H164" s="163" t="s">
        <v>2971</v>
      </c>
      <c r="I164" s="168">
        <f>INDEX(CalBudget2567!$AR:$AR,MATCH('All Budget to Planfin2567'!$D164,CalBudget2567!$D:$D,0))</f>
        <v>492399383.11421752</v>
      </c>
      <c r="J164" s="168">
        <f>INDEX(CalBudget2567!$BU:$BU,MATCH('All Budget to Planfin2567'!$D164,CalBudget2567!$D:$D,0))</f>
        <v>770533295.59132802</v>
      </c>
      <c r="K164" s="194">
        <f t="shared" si="4"/>
        <v>1262932678.7055454</v>
      </c>
      <c r="L164" s="169">
        <f>INDEX(CalBudget2567!$BW:$BW,MATCH('All Budget to Planfin2567'!$D164,CalBudget2567!$D:$D,0))</f>
        <v>0.39</v>
      </c>
      <c r="M164" s="170">
        <f t="shared" si="5"/>
        <v>492543744.69516271</v>
      </c>
      <c r="N164" s="165"/>
      <c r="P164" s="188" t="b">
        <f>K164=CalBudget2567!BV166</f>
        <v>1</v>
      </c>
      <c r="Q164" s="188" t="b">
        <f>M164=CalBudget2567!BX166</f>
        <v>1</v>
      </c>
    </row>
    <row r="165" spans="1:17" s="158" customFormat="1" ht="24.6" hidden="1" x14ac:dyDescent="0.25">
      <c r="A165" s="167">
        <f>COUNTA($D$14:D165)</f>
        <v>152</v>
      </c>
      <c r="B165" s="161">
        <v>3</v>
      </c>
      <c r="C165" s="162" t="s">
        <v>13</v>
      </c>
      <c r="D165" s="161" t="s">
        <v>226</v>
      </c>
      <c r="E165" s="163" t="s">
        <v>1125</v>
      </c>
      <c r="F165" s="164" t="s">
        <v>1876</v>
      </c>
      <c r="G165" s="161">
        <v>2</v>
      </c>
      <c r="H165" s="163" t="s">
        <v>2968</v>
      </c>
      <c r="I165" s="168">
        <f>INDEX(CalBudget2567!$AR:$AR,MATCH('All Budget to Planfin2567'!$D165,CalBudget2567!$D:$D,0))</f>
        <v>26687755.997567996</v>
      </c>
      <c r="J165" s="168">
        <f>INDEX(CalBudget2567!$BU:$BU,MATCH('All Budget to Planfin2567'!$D165,CalBudget2567!$D:$D,0))</f>
        <v>3762084.2960928003</v>
      </c>
      <c r="K165" s="194">
        <f t="shared" si="4"/>
        <v>30449840.293660797</v>
      </c>
      <c r="L165" s="169">
        <f>INDEX(CalBudget2567!$BW:$BW,MATCH('All Budget to Planfin2567'!$D165,CalBudget2567!$D:$D,0))</f>
        <v>0.54</v>
      </c>
      <c r="M165" s="170">
        <f t="shared" si="5"/>
        <v>16442913.758576831</v>
      </c>
      <c r="N165" s="165"/>
      <c r="P165" s="188" t="b">
        <f>K165=CalBudget2567!BV167</f>
        <v>1</v>
      </c>
      <c r="Q165" s="188" t="b">
        <f>M165=CalBudget2567!BX167</f>
        <v>1</v>
      </c>
    </row>
    <row r="166" spans="1:17" s="158" customFormat="1" ht="24.6" hidden="1" x14ac:dyDescent="0.25">
      <c r="A166" s="167">
        <f>COUNTA($D$14:D166)</f>
        <v>153</v>
      </c>
      <c r="B166" s="161">
        <v>3</v>
      </c>
      <c r="C166" s="162" t="s">
        <v>13</v>
      </c>
      <c r="D166" s="161" t="s">
        <v>227</v>
      </c>
      <c r="E166" s="163" t="s">
        <v>1126</v>
      </c>
      <c r="F166" s="164" t="s">
        <v>1876</v>
      </c>
      <c r="G166" s="161">
        <v>6</v>
      </c>
      <c r="H166" s="163" t="s">
        <v>2965</v>
      </c>
      <c r="I166" s="168">
        <f>INDEX(CalBudget2567!$AR:$AR,MATCH('All Budget to Planfin2567'!$D166,CalBudget2567!$D:$D,0))</f>
        <v>47188241.785440005</v>
      </c>
      <c r="J166" s="168">
        <f>INDEX(CalBudget2567!$BU:$BU,MATCH('All Budget to Planfin2567'!$D166,CalBudget2567!$D:$D,0))</f>
        <v>14744911.165920001</v>
      </c>
      <c r="K166" s="194">
        <f t="shared" si="4"/>
        <v>61933152.951360002</v>
      </c>
      <c r="L166" s="169">
        <f>INDEX(CalBudget2567!$BW:$BW,MATCH('All Budget to Planfin2567'!$D166,CalBudget2567!$D:$D,0))</f>
        <v>0.5</v>
      </c>
      <c r="M166" s="170">
        <f t="shared" si="5"/>
        <v>30966576.475680001</v>
      </c>
      <c r="N166" s="165"/>
      <c r="P166" s="188" t="b">
        <f>K166=CalBudget2567!BV168</f>
        <v>1</v>
      </c>
      <c r="Q166" s="188" t="b">
        <f>M166=CalBudget2567!BX168</f>
        <v>1</v>
      </c>
    </row>
    <row r="167" spans="1:17" s="158" customFormat="1" ht="24.6" hidden="1" x14ac:dyDescent="0.25">
      <c r="A167" s="167">
        <f>COUNTA($D$14:D167)</f>
        <v>154</v>
      </c>
      <c r="B167" s="161">
        <v>3</v>
      </c>
      <c r="C167" s="162" t="s">
        <v>13</v>
      </c>
      <c r="D167" s="161" t="s">
        <v>228</v>
      </c>
      <c r="E167" s="163" t="s">
        <v>1127</v>
      </c>
      <c r="F167" s="164" t="s">
        <v>1876</v>
      </c>
      <c r="G167" s="161">
        <v>6</v>
      </c>
      <c r="H167" s="163" t="s">
        <v>2965</v>
      </c>
      <c r="I167" s="168">
        <f>INDEX(CalBudget2567!$AR:$AR,MATCH('All Budget to Planfin2567'!$D167,CalBudget2567!$D:$D,0))</f>
        <v>75954441.377030417</v>
      </c>
      <c r="J167" s="168">
        <f>INDEX(CalBudget2567!$BU:$BU,MATCH('All Budget to Planfin2567'!$D167,CalBudget2567!$D:$D,0))</f>
        <v>39674846.772115201</v>
      </c>
      <c r="K167" s="194">
        <f t="shared" si="4"/>
        <v>115629288.14914562</v>
      </c>
      <c r="L167" s="169">
        <f>INDEX(CalBudget2567!$BW:$BW,MATCH('All Budget to Planfin2567'!$D167,CalBudget2567!$D:$D,0))</f>
        <v>0.56000000000000005</v>
      </c>
      <c r="M167" s="170">
        <f t="shared" si="5"/>
        <v>64752401.363521554</v>
      </c>
      <c r="N167" s="165"/>
      <c r="P167" s="188" t="b">
        <f>K167=CalBudget2567!BV169</f>
        <v>1</v>
      </c>
      <c r="Q167" s="188" t="b">
        <f>M167=CalBudget2567!BX169</f>
        <v>1</v>
      </c>
    </row>
    <row r="168" spans="1:17" s="158" customFormat="1" ht="24.6" hidden="1" x14ac:dyDescent="0.25">
      <c r="A168" s="167">
        <f>COUNTA($D$14:D168)</f>
        <v>155</v>
      </c>
      <c r="B168" s="161">
        <v>3</v>
      </c>
      <c r="C168" s="162" t="s">
        <v>13</v>
      </c>
      <c r="D168" s="161" t="s">
        <v>229</v>
      </c>
      <c r="E168" s="163" t="s">
        <v>1128</v>
      </c>
      <c r="F168" s="164" t="s">
        <v>1876</v>
      </c>
      <c r="G168" s="161">
        <v>12</v>
      </c>
      <c r="H168" s="163" t="s">
        <v>2970</v>
      </c>
      <c r="I168" s="168">
        <f>INDEX(CalBudget2567!$AR:$AR,MATCH('All Budget to Planfin2567'!$D168,CalBudget2567!$D:$D,0))</f>
        <v>138514507.09463996</v>
      </c>
      <c r="J168" s="168">
        <f>INDEX(CalBudget2567!$BU:$BU,MATCH('All Budget to Planfin2567'!$D168,CalBudget2567!$D:$D,0))</f>
        <v>82424735.478767991</v>
      </c>
      <c r="K168" s="194">
        <f t="shared" si="4"/>
        <v>220939242.57340795</v>
      </c>
      <c r="L168" s="169">
        <f>INDEX(CalBudget2567!$BW:$BW,MATCH('All Budget to Planfin2567'!$D168,CalBudget2567!$D:$D,0))</f>
        <v>0.51</v>
      </c>
      <c r="M168" s="170">
        <f t="shared" si="5"/>
        <v>112679013.71243806</v>
      </c>
      <c r="N168" s="165"/>
      <c r="P168" s="188" t="b">
        <f>K168=CalBudget2567!BV170</f>
        <v>1</v>
      </c>
      <c r="Q168" s="188" t="b">
        <f>M168=CalBudget2567!BX170</f>
        <v>1</v>
      </c>
    </row>
    <row r="169" spans="1:17" s="158" customFormat="1" ht="24.6" hidden="1" x14ac:dyDescent="0.25">
      <c r="A169" s="167">
        <f>COUNTA($D$14:D169)</f>
        <v>156</v>
      </c>
      <c r="B169" s="161">
        <v>3</v>
      </c>
      <c r="C169" s="162" t="s">
        <v>13</v>
      </c>
      <c r="D169" s="161" t="s">
        <v>230</v>
      </c>
      <c r="E169" s="163" t="s">
        <v>1129</v>
      </c>
      <c r="F169" s="164" t="s">
        <v>1876</v>
      </c>
      <c r="G169" s="161">
        <v>10</v>
      </c>
      <c r="H169" s="163" t="s">
        <v>2962</v>
      </c>
      <c r="I169" s="168">
        <f>INDEX(CalBudget2567!$AR:$AR,MATCH('All Budget to Planfin2567'!$D169,CalBudget2567!$D:$D,0))</f>
        <v>139780473.05056316</v>
      </c>
      <c r="J169" s="168">
        <f>INDEX(CalBudget2567!$BU:$BU,MATCH('All Budget to Planfin2567'!$D169,CalBudget2567!$D:$D,0))</f>
        <v>74507056.150118396</v>
      </c>
      <c r="K169" s="194">
        <f t="shared" si="4"/>
        <v>214287529.20068157</v>
      </c>
      <c r="L169" s="169">
        <f>INDEX(CalBudget2567!$BW:$BW,MATCH('All Budget to Planfin2567'!$D169,CalBudget2567!$D:$D,0))</f>
        <v>0.51</v>
      </c>
      <c r="M169" s="170">
        <f t="shared" si="5"/>
        <v>109286639.8923476</v>
      </c>
      <c r="N169" s="165"/>
      <c r="P169" s="188" t="b">
        <f>K169=CalBudget2567!BV171</f>
        <v>1</v>
      </c>
      <c r="Q169" s="188" t="b">
        <f>M169=CalBudget2567!BX171</f>
        <v>1</v>
      </c>
    </row>
    <row r="170" spans="1:17" s="158" customFormat="1" ht="24.6" hidden="1" x14ac:dyDescent="0.25">
      <c r="A170" s="167">
        <f>COUNTA($D$14:D170)</f>
        <v>157</v>
      </c>
      <c r="B170" s="161">
        <v>3</v>
      </c>
      <c r="C170" s="162" t="s">
        <v>13</v>
      </c>
      <c r="D170" s="161" t="s">
        <v>231</v>
      </c>
      <c r="E170" s="163" t="s">
        <v>1130</v>
      </c>
      <c r="F170" s="164" t="s">
        <v>1876</v>
      </c>
      <c r="G170" s="161">
        <v>6</v>
      </c>
      <c r="H170" s="163" t="s">
        <v>2965</v>
      </c>
      <c r="I170" s="168">
        <f>INDEX(CalBudget2567!$AR:$AR,MATCH('All Budget to Planfin2567'!$D170,CalBudget2567!$D:$D,0))</f>
        <v>88764351.313171208</v>
      </c>
      <c r="J170" s="168">
        <f>INDEX(CalBudget2567!$BU:$BU,MATCH('All Budget to Planfin2567'!$D170,CalBudget2567!$D:$D,0))</f>
        <v>22980228.733056001</v>
      </c>
      <c r="K170" s="194">
        <f t="shared" si="4"/>
        <v>111744580.04622722</v>
      </c>
      <c r="L170" s="169">
        <f>INDEX(CalBudget2567!$BW:$BW,MATCH('All Budget to Planfin2567'!$D170,CalBudget2567!$D:$D,0))</f>
        <v>0.49</v>
      </c>
      <c r="M170" s="170">
        <f t="shared" si="5"/>
        <v>54754844.222651333</v>
      </c>
      <c r="N170" s="165"/>
      <c r="P170" s="188" t="b">
        <f>K170=CalBudget2567!BV172</f>
        <v>1</v>
      </c>
      <c r="Q170" s="188" t="b">
        <f>M170=CalBudget2567!BX172</f>
        <v>1</v>
      </c>
    </row>
    <row r="171" spans="1:17" s="158" customFormat="1" ht="24.6" hidden="1" x14ac:dyDescent="0.25">
      <c r="A171" s="167">
        <f>COUNTA($D$14:D171)</f>
        <v>158</v>
      </c>
      <c r="B171" s="161">
        <v>3</v>
      </c>
      <c r="C171" s="162" t="s">
        <v>13</v>
      </c>
      <c r="D171" s="161" t="s">
        <v>232</v>
      </c>
      <c r="E171" s="163" t="s">
        <v>1131</v>
      </c>
      <c r="F171" s="164" t="s">
        <v>1876</v>
      </c>
      <c r="G171" s="161">
        <v>5</v>
      </c>
      <c r="H171" s="163" t="s">
        <v>2964</v>
      </c>
      <c r="I171" s="168">
        <f>INDEX(CalBudget2567!$AR:$AR,MATCH('All Budget to Planfin2567'!$D171,CalBudget2567!$D:$D,0))</f>
        <v>74787823.912320003</v>
      </c>
      <c r="J171" s="168">
        <f>INDEX(CalBudget2567!$BU:$BU,MATCH('All Budget to Planfin2567'!$D171,CalBudget2567!$D:$D,0))</f>
        <v>15731255.3639808</v>
      </c>
      <c r="K171" s="194">
        <f t="shared" si="4"/>
        <v>90519079.276300803</v>
      </c>
      <c r="L171" s="169">
        <f>INDEX(CalBudget2567!$BW:$BW,MATCH('All Budget to Planfin2567'!$D171,CalBudget2567!$D:$D,0))</f>
        <v>0.48</v>
      </c>
      <c r="M171" s="170">
        <f t="shared" si="5"/>
        <v>43449158.052624382</v>
      </c>
      <c r="N171" s="165"/>
      <c r="P171" s="188" t="b">
        <f>K171=CalBudget2567!BV173</f>
        <v>1</v>
      </c>
      <c r="Q171" s="188" t="b">
        <f>M171=CalBudget2567!BX173</f>
        <v>1</v>
      </c>
    </row>
    <row r="172" spans="1:17" s="158" customFormat="1" ht="24.6" hidden="1" x14ac:dyDescent="0.25">
      <c r="A172" s="167">
        <f>COUNTA($D$14:D172)</f>
        <v>159</v>
      </c>
      <c r="B172" s="161">
        <v>3</v>
      </c>
      <c r="C172" s="162" t="s">
        <v>13</v>
      </c>
      <c r="D172" s="161" t="s">
        <v>233</v>
      </c>
      <c r="E172" s="163" t="s">
        <v>1132</v>
      </c>
      <c r="F172" s="164" t="s">
        <v>1876</v>
      </c>
      <c r="G172" s="161">
        <v>5</v>
      </c>
      <c r="H172" s="163" t="s">
        <v>2964</v>
      </c>
      <c r="I172" s="168">
        <f>INDEX(CalBudget2567!$AR:$AR,MATCH('All Budget to Planfin2567'!$D172,CalBudget2567!$D:$D,0))</f>
        <v>39093214.282339193</v>
      </c>
      <c r="J172" s="168">
        <f>INDEX(CalBudget2567!$BU:$BU,MATCH('All Budget to Planfin2567'!$D172,CalBudget2567!$D:$D,0))</f>
        <v>14489490.910080001</v>
      </c>
      <c r="K172" s="194">
        <f t="shared" si="4"/>
        <v>53582705.192419194</v>
      </c>
      <c r="L172" s="169">
        <f>INDEX(CalBudget2567!$BW:$BW,MATCH('All Budget to Planfin2567'!$D172,CalBudget2567!$D:$D,0))</f>
        <v>0.48</v>
      </c>
      <c r="M172" s="170">
        <f t="shared" si="5"/>
        <v>25719698.49236121</v>
      </c>
      <c r="N172" s="165"/>
      <c r="P172" s="188" t="b">
        <f>K172=CalBudget2567!BV174</f>
        <v>1</v>
      </c>
      <c r="Q172" s="188" t="b">
        <f>M172=CalBudget2567!BX174</f>
        <v>1</v>
      </c>
    </row>
    <row r="173" spans="1:17" s="158" customFormat="1" ht="24.6" hidden="1" x14ac:dyDescent="0.25">
      <c r="A173" s="167">
        <f>COUNTA($D$14:D173)</f>
        <v>160</v>
      </c>
      <c r="B173" s="161">
        <v>3</v>
      </c>
      <c r="C173" s="162" t="s">
        <v>13</v>
      </c>
      <c r="D173" s="161" t="s">
        <v>234</v>
      </c>
      <c r="E173" s="163" t="s">
        <v>1133</v>
      </c>
      <c r="F173" s="164" t="s">
        <v>1876</v>
      </c>
      <c r="G173" s="161">
        <v>5</v>
      </c>
      <c r="H173" s="163" t="s">
        <v>2964</v>
      </c>
      <c r="I173" s="168">
        <f>INDEX(CalBudget2567!$AR:$AR,MATCH('All Budget to Planfin2567'!$D173,CalBudget2567!$D:$D,0))</f>
        <v>39952160.07837119</v>
      </c>
      <c r="J173" s="168">
        <f>INDEX(CalBudget2567!$BU:$BU,MATCH('All Budget to Planfin2567'!$D173,CalBudget2567!$D:$D,0))</f>
        <v>14768383.90752</v>
      </c>
      <c r="K173" s="194">
        <f t="shared" si="4"/>
        <v>54720543.985891193</v>
      </c>
      <c r="L173" s="169">
        <f>INDEX(CalBudget2567!$BW:$BW,MATCH('All Budget to Planfin2567'!$D173,CalBudget2567!$D:$D,0))</f>
        <v>0.59</v>
      </c>
      <c r="M173" s="170">
        <f t="shared" si="5"/>
        <v>32285120.951675802</v>
      </c>
      <c r="N173" s="165"/>
      <c r="P173" s="188" t="b">
        <f>K173=CalBudget2567!BV175</f>
        <v>1</v>
      </c>
      <c r="Q173" s="188" t="b">
        <f>M173=CalBudget2567!BX175</f>
        <v>1</v>
      </c>
    </row>
    <row r="174" spans="1:17" s="158" customFormat="1" ht="24.6" hidden="1" x14ac:dyDescent="0.25">
      <c r="A174" s="167">
        <f>COUNTA($D$14:D174)</f>
        <v>161</v>
      </c>
      <c r="B174" s="161">
        <v>3</v>
      </c>
      <c r="C174" s="162" t="s">
        <v>13</v>
      </c>
      <c r="D174" s="161" t="s">
        <v>235</v>
      </c>
      <c r="E174" s="163" t="s">
        <v>1134</v>
      </c>
      <c r="F174" s="164" t="s">
        <v>1876</v>
      </c>
      <c r="G174" s="161">
        <v>5</v>
      </c>
      <c r="H174" s="163" t="s">
        <v>2964</v>
      </c>
      <c r="I174" s="168">
        <f>INDEX(CalBudget2567!$AR:$AR,MATCH('All Budget to Planfin2567'!$D174,CalBudget2567!$D:$D,0))</f>
        <v>37846266.795830406</v>
      </c>
      <c r="J174" s="168">
        <f>INDEX(CalBudget2567!$BU:$BU,MATCH('All Budget to Planfin2567'!$D174,CalBudget2567!$D:$D,0))</f>
        <v>12701962.126137599</v>
      </c>
      <c r="K174" s="194">
        <f t="shared" si="4"/>
        <v>50548228.921968006</v>
      </c>
      <c r="L174" s="169">
        <f>INDEX(CalBudget2567!$BW:$BW,MATCH('All Budget to Planfin2567'!$D174,CalBudget2567!$D:$D,0))</f>
        <v>0.52</v>
      </c>
      <c r="M174" s="170">
        <f t="shared" si="5"/>
        <v>26285079.039423365</v>
      </c>
      <c r="N174" s="165"/>
      <c r="P174" s="188" t="b">
        <f>K174=CalBudget2567!BV176</f>
        <v>1</v>
      </c>
      <c r="Q174" s="188" t="b">
        <f>M174=CalBudget2567!BX176</f>
        <v>1</v>
      </c>
    </row>
    <row r="175" spans="1:17" s="158" customFormat="1" ht="24.6" hidden="1" x14ac:dyDescent="0.25">
      <c r="A175" s="167">
        <f>COUNTA($D$14:D175)</f>
        <v>162</v>
      </c>
      <c r="B175" s="161">
        <v>3</v>
      </c>
      <c r="C175" s="162" t="s">
        <v>13</v>
      </c>
      <c r="D175" s="161" t="s">
        <v>236</v>
      </c>
      <c r="E175" s="163" t="s">
        <v>1135</v>
      </c>
      <c r="F175" s="164" t="s">
        <v>1876</v>
      </c>
      <c r="G175" s="161">
        <v>3</v>
      </c>
      <c r="H175" s="163" t="s">
        <v>2972</v>
      </c>
      <c r="I175" s="168">
        <f>INDEX(CalBudget2567!$AR:$AR,MATCH('All Budget to Planfin2567'!$D175,CalBudget2567!$D:$D,0))</f>
        <v>28040940.145689599</v>
      </c>
      <c r="J175" s="168">
        <f>INDEX(CalBudget2567!$BU:$BU,MATCH('All Budget to Planfin2567'!$D175,CalBudget2567!$D:$D,0))</f>
        <v>14391019.916966399</v>
      </c>
      <c r="K175" s="194">
        <f t="shared" si="4"/>
        <v>42431960.062656</v>
      </c>
      <c r="L175" s="169">
        <f>INDEX(CalBudget2567!$BW:$BW,MATCH('All Budget to Planfin2567'!$D175,CalBudget2567!$D:$D,0))</f>
        <v>0.68</v>
      </c>
      <c r="M175" s="170">
        <f t="shared" si="5"/>
        <v>28853732.842606083</v>
      </c>
      <c r="N175" s="165"/>
      <c r="P175" s="188" t="b">
        <f>K175=CalBudget2567!BV177</f>
        <v>1</v>
      </c>
      <c r="Q175" s="188" t="b">
        <f>M175=CalBudget2567!BX177</f>
        <v>1</v>
      </c>
    </row>
    <row r="176" spans="1:17" s="158" customFormat="1" ht="24.6" hidden="1" x14ac:dyDescent="0.25">
      <c r="A176" s="167">
        <f>COUNTA($D$14:D176)</f>
        <v>163</v>
      </c>
      <c r="B176" s="161">
        <v>3</v>
      </c>
      <c r="C176" s="162" t="s">
        <v>14</v>
      </c>
      <c r="D176" s="161" t="s">
        <v>237</v>
      </c>
      <c r="E176" s="163" t="s">
        <v>1136</v>
      </c>
      <c r="F176" s="164" t="s">
        <v>1877</v>
      </c>
      <c r="G176" s="161">
        <v>16</v>
      </c>
      <c r="H176" s="163" t="s">
        <v>2973</v>
      </c>
      <c r="I176" s="168">
        <f>INDEX(CalBudget2567!$AR:$AR,MATCH('All Budget to Planfin2567'!$D176,CalBudget2567!$D:$D,0))</f>
        <v>276613867.71266878</v>
      </c>
      <c r="J176" s="168">
        <f>INDEX(CalBudget2567!$BU:$BU,MATCH('All Budget to Planfin2567'!$D176,CalBudget2567!$D:$D,0))</f>
        <v>614552133.714432</v>
      </c>
      <c r="K176" s="194">
        <f t="shared" si="4"/>
        <v>891166001.42710078</v>
      </c>
      <c r="L176" s="169">
        <f>INDEX(CalBudget2567!$BW:$BW,MATCH('All Budget to Planfin2567'!$D176,CalBudget2567!$D:$D,0))</f>
        <v>0.26</v>
      </c>
      <c r="M176" s="170">
        <f t="shared" si="5"/>
        <v>231703160.37104622</v>
      </c>
      <c r="N176" s="165"/>
      <c r="P176" s="188" t="b">
        <f>K176=CalBudget2567!BV178</f>
        <v>1</v>
      </c>
      <c r="Q176" s="188" t="b">
        <f>M176=CalBudget2567!BX178</f>
        <v>1</v>
      </c>
    </row>
    <row r="177" spans="1:17" s="158" customFormat="1" ht="24.6" hidden="1" x14ac:dyDescent="0.25">
      <c r="A177" s="167">
        <f>COUNTA($D$14:D177)</f>
        <v>164</v>
      </c>
      <c r="B177" s="161">
        <v>3</v>
      </c>
      <c r="C177" s="162" t="s">
        <v>14</v>
      </c>
      <c r="D177" s="161" t="s">
        <v>238</v>
      </c>
      <c r="E177" s="163" t="s">
        <v>1137</v>
      </c>
      <c r="F177" s="164" t="s">
        <v>1876</v>
      </c>
      <c r="G177" s="161">
        <v>5</v>
      </c>
      <c r="H177" s="163" t="s">
        <v>2964</v>
      </c>
      <c r="I177" s="168">
        <f>INDEX(CalBudget2567!$AR:$AR,MATCH('All Budget to Planfin2567'!$D177,CalBudget2567!$D:$D,0))</f>
        <v>44227320.49619519</v>
      </c>
      <c r="J177" s="168">
        <f>INDEX(CalBudget2567!$BU:$BU,MATCH('All Budget to Planfin2567'!$D177,CalBudget2567!$D:$D,0))</f>
        <v>14131225.349606398</v>
      </c>
      <c r="K177" s="194">
        <f t="shared" si="4"/>
        <v>58358545.845801592</v>
      </c>
      <c r="L177" s="169">
        <f>INDEX(CalBudget2567!$BW:$BW,MATCH('All Budget to Planfin2567'!$D177,CalBudget2567!$D:$D,0))</f>
        <v>0.33</v>
      </c>
      <c r="M177" s="170">
        <f t="shared" si="5"/>
        <v>19258320.129114527</v>
      </c>
      <c r="N177" s="165"/>
      <c r="P177" s="188" t="b">
        <f>K177=CalBudget2567!BV179</f>
        <v>1</v>
      </c>
      <c r="Q177" s="188" t="b">
        <f>M177=CalBudget2567!BX179</f>
        <v>1</v>
      </c>
    </row>
    <row r="178" spans="1:17" s="158" customFormat="1" ht="24.6" hidden="1" x14ac:dyDescent="0.25">
      <c r="A178" s="167">
        <f>COUNTA($D$14:D178)</f>
        <v>165</v>
      </c>
      <c r="B178" s="161">
        <v>3</v>
      </c>
      <c r="C178" s="162" t="s">
        <v>14</v>
      </c>
      <c r="D178" s="161" t="s">
        <v>239</v>
      </c>
      <c r="E178" s="163" t="s">
        <v>1138</v>
      </c>
      <c r="F178" s="164" t="s">
        <v>1876</v>
      </c>
      <c r="G178" s="161">
        <v>5</v>
      </c>
      <c r="H178" s="163" t="s">
        <v>2964</v>
      </c>
      <c r="I178" s="168">
        <f>INDEX(CalBudget2567!$AR:$AR,MATCH('All Budget to Planfin2567'!$D178,CalBudget2567!$D:$D,0))</f>
        <v>36870183.058742389</v>
      </c>
      <c r="J178" s="168">
        <f>INDEX(CalBudget2567!$BU:$BU,MATCH('All Budget to Planfin2567'!$D178,CalBudget2567!$D:$D,0))</f>
        <v>10055523.695971198</v>
      </c>
      <c r="K178" s="194">
        <f t="shared" si="4"/>
        <v>46925706.754713587</v>
      </c>
      <c r="L178" s="169">
        <f>INDEX(CalBudget2567!$BW:$BW,MATCH('All Budget to Planfin2567'!$D178,CalBudget2567!$D:$D,0))</f>
        <v>0.4</v>
      </c>
      <c r="M178" s="170">
        <f t="shared" si="5"/>
        <v>18770282.701885436</v>
      </c>
      <c r="N178" s="165"/>
      <c r="P178" s="188" t="b">
        <f>K178=CalBudget2567!BV180</f>
        <v>1</v>
      </c>
      <c r="Q178" s="188" t="b">
        <f>M178=CalBudget2567!BX180</f>
        <v>1</v>
      </c>
    </row>
    <row r="179" spans="1:17" s="158" customFormat="1" ht="24.6" hidden="1" x14ac:dyDescent="0.25">
      <c r="A179" s="167">
        <f>COUNTA($D$14:D179)</f>
        <v>166</v>
      </c>
      <c r="B179" s="161">
        <v>3</v>
      </c>
      <c r="C179" s="162" t="s">
        <v>14</v>
      </c>
      <c r="D179" s="161" t="s">
        <v>240</v>
      </c>
      <c r="E179" s="163" t="s">
        <v>1139</v>
      </c>
      <c r="F179" s="164" t="s">
        <v>1876</v>
      </c>
      <c r="G179" s="161">
        <v>5</v>
      </c>
      <c r="H179" s="163" t="s">
        <v>2964</v>
      </c>
      <c r="I179" s="168">
        <f>INDEX(CalBudget2567!$AR:$AR,MATCH('All Budget to Planfin2567'!$D179,CalBudget2567!$D:$D,0))</f>
        <v>46788672.070185594</v>
      </c>
      <c r="J179" s="168">
        <f>INDEX(CalBudget2567!$BU:$BU,MATCH('All Budget to Planfin2567'!$D179,CalBudget2567!$D:$D,0))</f>
        <v>10110965.911334401</v>
      </c>
      <c r="K179" s="194">
        <f t="shared" si="4"/>
        <v>56899637.981519997</v>
      </c>
      <c r="L179" s="169">
        <f>INDEX(CalBudget2567!$BW:$BW,MATCH('All Budget to Planfin2567'!$D179,CalBudget2567!$D:$D,0))</f>
        <v>0.33</v>
      </c>
      <c r="M179" s="170">
        <f t="shared" si="5"/>
        <v>18776880.533901598</v>
      </c>
      <c r="N179" s="165"/>
      <c r="P179" s="188" t="b">
        <f>K179=CalBudget2567!BV181</f>
        <v>1</v>
      </c>
      <c r="Q179" s="188" t="b">
        <f>M179=CalBudget2567!BX181</f>
        <v>1</v>
      </c>
    </row>
    <row r="180" spans="1:17" s="158" customFormat="1" ht="24.6" hidden="1" x14ac:dyDescent="0.25">
      <c r="A180" s="167">
        <f>COUNTA($D$14:D180)</f>
        <v>167</v>
      </c>
      <c r="B180" s="161">
        <v>3</v>
      </c>
      <c r="C180" s="162" t="s">
        <v>14</v>
      </c>
      <c r="D180" s="161" t="s">
        <v>241</v>
      </c>
      <c r="E180" s="163" t="s">
        <v>1140</v>
      </c>
      <c r="F180" s="164" t="s">
        <v>1876</v>
      </c>
      <c r="G180" s="161">
        <v>9</v>
      </c>
      <c r="H180" s="163" t="s">
        <v>2967</v>
      </c>
      <c r="I180" s="168">
        <f>INDEX(CalBudget2567!$AR:$AR,MATCH('All Budget to Planfin2567'!$D180,CalBudget2567!$D:$D,0))</f>
        <v>78417362.566396788</v>
      </c>
      <c r="J180" s="168">
        <f>INDEX(CalBudget2567!$BU:$BU,MATCH('All Budget to Planfin2567'!$D180,CalBudget2567!$D:$D,0))</f>
        <v>35770334.412576005</v>
      </c>
      <c r="K180" s="194">
        <f t="shared" si="4"/>
        <v>114187696.97897279</v>
      </c>
      <c r="L180" s="169">
        <f>INDEX(CalBudget2567!$BW:$BW,MATCH('All Budget to Planfin2567'!$D180,CalBudget2567!$D:$D,0))</f>
        <v>0.37</v>
      </c>
      <c r="M180" s="170">
        <f t="shared" si="5"/>
        <v>42249447.882219933</v>
      </c>
      <c r="N180" s="165"/>
      <c r="P180" s="188" t="b">
        <f>K180=CalBudget2567!BV182</f>
        <v>1</v>
      </c>
      <c r="Q180" s="188" t="b">
        <f>M180=CalBudget2567!BX182</f>
        <v>1</v>
      </c>
    </row>
    <row r="181" spans="1:17" s="158" customFormat="1" ht="24.6" hidden="1" x14ac:dyDescent="0.25">
      <c r="A181" s="167">
        <f>COUNTA($D$14:D181)</f>
        <v>168</v>
      </c>
      <c r="B181" s="161">
        <v>3</v>
      </c>
      <c r="C181" s="162" t="s">
        <v>14</v>
      </c>
      <c r="D181" s="161" t="s">
        <v>242</v>
      </c>
      <c r="E181" s="163" t="s">
        <v>1141</v>
      </c>
      <c r="F181" s="164" t="s">
        <v>1876</v>
      </c>
      <c r="G181" s="161">
        <v>6</v>
      </c>
      <c r="H181" s="163" t="s">
        <v>2965</v>
      </c>
      <c r="I181" s="168">
        <f>INDEX(CalBudget2567!$AR:$AR,MATCH('All Budget to Planfin2567'!$D181,CalBudget2567!$D:$D,0))</f>
        <v>77969908.298159987</v>
      </c>
      <c r="J181" s="168">
        <f>INDEX(CalBudget2567!$BU:$BU,MATCH('All Budget to Planfin2567'!$D181,CalBudget2567!$D:$D,0))</f>
        <v>24300193.042828798</v>
      </c>
      <c r="K181" s="194">
        <f t="shared" si="4"/>
        <v>102270101.34098879</v>
      </c>
      <c r="L181" s="169">
        <f>INDEX(CalBudget2567!$BW:$BW,MATCH('All Budget to Planfin2567'!$D181,CalBudget2567!$D:$D,0))</f>
        <v>0.49</v>
      </c>
      <c r="M181" s="170">
        <f t="shared" si="5"/>
        <v>50112349.657084502</v>
      </c>
      <c r="N181" s="165"/>
      <c r="P181" s="188" t="b">
        <f>K181=CalBudget2567!BV183</f>
        <v>1</v>
      </c>
      <c r="Q181" s="188" t="b">
        <f>M181=CalBudget2567!BX183</f>
        <v>1</v>
      </c>
    </row>
    <row r="182" spans="1:17" s="158" customFormat="1" ht="24.6" hidden="1" x14ac:dyDescent="0.25">
      <c r="A182" s="167">
        <f>COUNTA($D$14:D182)</f>
        <v>169</v>
      </c>
      <c r="B182" s="161">
        <v>3</v>
      </c>
      <c r="C182" s="162" t="s">
        <v>14</v>
      </c>
      <c r="D182" s="161" t="s">
        <v>243</v>
      </c>
      <c r="E182" s="163" t="s">
        <v>1142</v>
      </c>
      <c r="F182" s="164" t="s">
        <v>1876</v>
      </c>
      <c r="G182" s="161">
        <v>2</v>
      </c>
      <c r="H182" s="163" t="s">
        <v>2968</v>
      </c>
      <c r="I182" s="168">
        <f>INDEX(CalBudget2567!$AR:$AR,MATCH('All Budget to Planfin2567'!$D182,CalBudget2567!$D:$D,0))</f>
        <v>25992242.719862398</v>
      </c>
      <c r="J182" s="168">
        <f>INDEX(CalBudget2567!$BU:$BU,MATCH('All Budget to Planfin2567'!$D182,CalBudget2567!$D:$D,0))</f>
        <v>9804700.3778111972</v>
      </c>
      <c r="K182" s="194">
        <f t="shared" si="4"/>
        <v>35796943.097673595</v>
      </c>
      <c r="L182" s="169">
        <f>INDEX(CalBudget2567!$BW:$BW,MATCH('All Budget to Planfin2567'!$D182,CalBudget2567!$D:$D,0))</f>
        <v>0.5</v>
      </c>
      <c r="M182" s="170">
        <f t="shared" si="5"/>
        <v>17898471.548836797</v>
      </c>
      <c r="N182" s="165"/>
      <c r="P182" s="188" t="b">
        <f>K182=CalBudget2567!BV184</f>
        <v>1</v>
      </c>
      <c r="Q182" s="188" t="b">
        <f>M182=CalBudget2567!BX184</f>
        <v>1</v>
      </c>
    </row>
    <row r="183" spans="1:17" s="158" customFormat="1" ht="24.6" hidden="1" x14ac:dyDescent="0.25">
      <c r="A183" s="167">
        <f>COUNTA($D$14:D183)</f>
        <v>170</v>
      </c>
      <c r="B183" s="161">
        <v>3</v>
      </c>
      <c r="C183" s="162" t="s">
        <v>14</v>
      </c>
      <c r="D183" s="161" t="s">
        <v>244</v>
      </c>
      <c r="E183" s="163" t="s">
        <v>1143</v>
      </c>
      <c r="F183" s="164" t="s">
        <v>1876</v>
      </c>
      <c r="G183" s="161">
        <v>2</v>
      </c>
      <c r="H183" s="163" t="s">
        <v>2968</v>
      </c>
      <c r="I183" s="168">
        <f>INDEX(CalBudget2567!$AR:$AR,MATCH('All Budget to Planfin2567'!$D183,CalBudget2567!$D:$D,0))</f>
        <v>19921173.524563201</v>
      </c>
      <c r="J183" s="168">
        <f>INDEX(CalBudget2567!$BU:$BU,MATCH('All Budget to Planfin2567'!$D183,CalBudget2567!$D:$D,0))</f>
        <v>0</v>
      </c>
      <c r="K183" s="194">
        <f t="shared" si="4"/>
        <v>19921173.524563201</v>
      </c>
      <c r="L183" s="169">
        <f>INDEX(CalBudget2567!$BW:$BW,MATCH('All Budget to Planfin2567'!$D183,CalBudget2567!$D:$D,0))</f>
        <v>0.52</v>
      </c>
      <c r="M183" s="170">
        <f t="shared" si="5"/>
        <v>10359010.232772864</v>
      </c>
      <c r="N183" s="165"/>
      <c r="P183" s="188" t="b">
        <f>K183=CalBudget2567!BV185</f>
        <v>1</v>
      </c>
      <c r="Q183" s="188" t="b">
        <f>M183=CalBudget2567!BX185</f>
        <v>1</v>
      </c>
    </row>
    <row r="184" spans="1:17" s="158" customFormat="1" ht="24.6" hidden="1" x14ac:dyDescent="0.25">
      <c r="A184" s="167">
        <f>COUNTA($D$14:D184)</f>
        <v>171</v>
      </c>
      <c r="B184" s="161">
        <v>3</v>
      </c>
      <c r="C184" s="162" t="s">
        <v>15</v>
      </c>
      <c r="D184" s="161" t="s">
        <v>245</v>
      </c>
      <c r="E184" s="163" t="s">
        <v>1144</v>
      </c>
      <c r="F184" s="164" t="s">
        <v>1875</v>
      </c>
      <c r="G184" s="161">
        <v>19</v>
      </c>
      <c r="H184" s="163" t="s">
        <v>2961</v>
      </c>
      <c r="I184" s="168">
        <f>INDEX(CalBudget2567!$AR:$AR,MATCH('All Budget to Planfin2567'!$D184,CalBudget2567!$D:$D,0))</f>
        <v>1086695248.8837311</v>
      </c>
      <c r="J184" s="168">
        <f>INDEX(CalBudget2567!$BU:$BU,MATCH('All Budget to Planfin2567'!$D184,CalBudget2567!$D:$D,0))</f>
        <v>1774442021.5700257</v>
      </c>
      <c r="K184" s="194">
        <f t="shared" si="4"/>
        <v>2861137270.4537568</v>
      </c>
      <c r="L184" s="169">
        <f>INDEX(CalBudget2567!$BW:$BW,MATCH('All Budget to Planfin2567'!$D184,CalBudget2567!$D:$D,0))</f>
        <v>0.41</v>
      </c>
      <c r="M184" s="170">
        <f t="shared" si="5"/>
        <v>1173066280.8860402</v>
      </c>
      <c r="N184" s="165"/>
      <c r="P184" s="188" t="b">
        <f>K184=CalBudget2567!BV186</f>
        <v>1</v>
      </c>
      <c r="Q184" s="188" t="b">
        <f>M184=CalBudget2567!BX186</f>
        <v>1</v>
      </c>
    </row>
    <row r="185" spans="1:17" s="158" customFormat="1" ht="24.6" hidden="1" x14ac:dyDescent="0.25">
      <c r="A185" s="167">
        <f>COUNTA($D$14:D185)</f>
        <v>172</v>
      </c>
      <c r="B185" s="161">
        <v>3</v>
      </c>
      <c r="C185" s="162" t="s">
        <v>15</v>
      </c>
      <c r="D185" s="161" t="s">
        <v>246</v>
      </c>
      <c r="E185" s="163" t="s">
        <v>1145</v>
      </c>
      <c r="F185" s="164" t="s">
        <v>1876</v>
      </c>
      <c r="G185" s="161">
        <v>5</v>
      </c>
      <c r="H185" s="163" t="s">
        <v>2964</v>
      </c>
      <c r="I185" s="168">
        <f>INDEX(CalBudget2567!$AR:$AR,MATCH('All Budget to Planfin2567'!$D185,CalBudget2567!$D:$D,0))</f>
        <v>57509217.659999996</v>
      </c>
      <c r="J185" s="168">
        <f>INDEX(CalBudget2567!$BU:$BU,MATCH('All Budget to Planfin2567'!$D185,CalBudget2567!$D:$D,0))</f>
        <v>13296709.716988798</v>
      </c>
      <c r="K185" s="194">
        <f t="shared" si="4"/>
        <v>70805927.376988798</v>
      </c>
      <c r="L185" s="169">
        <f>INDEX(CalBudget2567!$BW:$BW,MATCH('All Budget to Planfin2567'!$D185,CalBudget2567!$D:$D,0))</f>
        <v>0.4</v>
      </c>
      <c r="M185" s="170">
        <f t="shared" si="5"/>
        <v>28322370.95079552</v>
      </c>
      <c r="N185" s="165"/>
      <c r="P185" s="188" t="b">
        <f>K185=CalBudget2567!BV187</f>
        <v>1</v>
      </c>
      <c r="Q185" s="188" t="b">
        <f>M185=CalBudget2567!BX187</f>
        <v>1</v>
      </c>
    </row>
    <row r="186" spans="1:17" s="158" customFormat="1" ht="24.6" hidden="1" x14ac:dyDescent="0.25">
      <c r="A186" s="167">
        <f>COUNTA($D$14:D186)</f>
        <v>173</v>
      </c>
      <c r="B186" s="161">
        <v>3</v>
      </c>
      <c r="C186" s="162" t="s">
        <v>15</v>
      </c>
      <c r="D186" s="161" t="s">
        <v>247</v>
      </c>
      <c r="E186" s="163" t="s">
        <v>1146</v>
      </c>
      <c r="F186" s="164" t="s">
        <v>1876</v>
      </c>
      <c r="G186" s="161">
        <v>9</v>
      </c>
      <c r="H186" s="163" t="s">
        <v>2967</v>
      </c>
      <c r="I186" s="168">
        <f>INDEX(CalBudget2567!$AR:$AR,MATCH('All Budget to Planfin2567'!$D186,CalBudget2567!$D:$D,0))</f>
        <v>71180645.164646402</v>
      </c>
      <c r="J186" s="168">
        <f>INDEX(CalBudget2567!$BU:$BU,MATCH('All Budget to Planfin2567'!$D186,CalBudget2567!$D:$D,0))</f>
        <v>50490168.327359997</v>
      </c>
      <c r="K186" s="194">
        <f t="shared" si="4"/>
        <v>121670813.49200639</v>
      </c>
      <c r="L186" s="169">
        <f>INDEX(CalBudget2567!$BW:$BW,MATCH('All Budget to Planfin2567'!$D186,CalBudget2567!$D:$D,0))</f>
        <v>0.49</v>
      </c>
      <c r="M186" s="170">
        <f t="shared" si="5"/>
        <v>59618698.611083128</v>
      </c>
      <c r="N186" s="165"/>
      <c r="P186" s="188" t="b">
        <f>K186=CalBudget2567!BV188</f>
        <v>1</v>
      </c>
      <c r="Q186" s="188" t="b">
        <f>M186=CalBudget2567!BX188</f>
        <v>1</v>
      </c>
    </row>
    <row r="187" spans="1:17" s="158" customFormat="1" ht="24.6" hidden="1" x14ac:dyDescent="0.25">
      <c r="A187" s="167">
        <f>COUNTA($D$14:D187)</f>
        <v>174</v>
      </c>
      <c r="B187" s="161">
        <v>3</v>
      </c>
      <c r="C187" s="162" t="s">
        <v>15</v>
      </c>
      <c r="D187" s="161" t="s">
        <v>248</v>
      </c>
      <c r="E187" s="163" t="s">
        <v>1147</v>
      </c>
      <c r="F187" s="164" t="s">
        <v>1876</v>
      </c>
      <c r="G187" s="161">
        <v>6</v>
      </c>
      <c r="H187" s="163" t="s">
        <v>2965</v>
      </c>
      <c r="I187" s="168">
        <f>INDEX(CalBudget2567!$AR:$AR,MATCH('All Budget to Planfin2567'!$D187,CalBudget2567!$D:$D,0))</f>
        <v>86124926.672447979</v>
      </c>
      <c r="J187" s="168">
        <f>INDEX(CalBudget2567!$BU:$BU,MATCH('All Budget to Planfin2567'!$D187,CalBudget2567!$D:$D,0))</f>
        <v>34892679.791481599</v>
      </c>
      <c r="K187" s="194">
        <f t="shared" si="4"/>
        <v>121017606.46392958</v>
      </c>
      <c r="L187" s="169">
        <f>INDEX(CalBudget2567!$BW:$BW,MATCH('All Budget to Planfin2567'!$D187,CalBudget2567!$D:$D,0))</f>
        <v>0.43</v>
      </c>
      <c r="M187" s="170">
        <f t="shared" si="5"/>
        <v>52037570.779489718</v>
      </c>
      <c r="N187" s="165"/>
      <c r="P187" s="188" t="b">
        <f>K187=CalBudget2567!BV189</f>
        <v>1</v>
      </c>
      <c r="Q187" s="188" t="b">
        <f>M187=CalBudget2567!BX189</f>
        <v>1</v>
      </c>
    </row>
    <row r="188" spans="1:17" s="158" customFormat="1" ht="24.6" hidden="1" x14ac:dyDescent="0.25">
      <c r="A188" s="167">
        <f>COUNTA($D$14:D188)</f>
        <v>175</v>
      </c>
      <c r="B188" s="161">
        <v>3</v>
      </c>
      <c r="C188" s="162" t="s">
        <v>15</v>
      </c>
      <c r="D188" s="161" t="s">
        <v>249</v>
      </c>
      <c r="E188" s="163" t="s">
        <v>1148</v>
      </c>
      <c r="F188" s="164" t="s">
        <v>1876</v>
      </c>
      <c r="G188" s="161">
        <v>10</v>
      </c>
      <c r="H188" s="163" t="s">
        <v>2962</v>
      </c>
      <c r="I188" s="168">
        <f>INDEX(CalBudget2567!$AR:$AR,MATCH('All Budget to Planfin2567'!$D188,CalBudget2567!$D:$D,0))</f>
        <v>83211689.184662402</v>
      </c>
      <c r="J188" s="168">
        <f>INDEX(CalBudget2567!$BU:$BU,MATCH('All Budget to Planfin2567'!$D188,CalBudget2567!$D:$D,0))</f>
        <v>62501654.722358398</v>
      </c>
      <c r="K188" s="194">
        <f t="shared" si="4"/>
        <v>145713343.90702081</v>
      </c>
      <c r="L188" s="169">
        <f>INDEX(CalBudget2567!$BW:$BW,MATCH('All Budget to Planfin2567'!$D188,CalBudget2567!$D:$D,0))</f>
        <v>0.46</v>
      </c>
      <c r="M188" s="170">
        <f t="shared" si="5"/>
        <v>67028138.197229572</v>
      </c>
      <c r="N188" s="165"/>
      <c r="P188" s="188" t="b">
        <f>K188=CalBudget2567!BV190</f>
        <v>1</v>
      </c>
      <c r="Q188" s="188" t="b">
        <f>M188=CalBudget2567!BX190</f>
        <v>1</v>
      </c>
    </row>
    <row r="189" spans="1:17" s="158" customFormat="1" ht="24.6" hidden="1" x14ac:dyDescent="0.25">
      <c r="A189" s="167">
        <f>COUNTA($D$14:D189)</f>
        <v>176</v>
      </c>
      <c r="B189" s="161">
        <v>3</v>
      </c>
      <c r="C189" s="162" t="s">
        <v>15</v>
      </c>
      <c r="D189" s="161" t="s">
        <v>250</v>
      </c>
      <c r="E189" s="163" t="s">
        <v>1149</v>
      </c>
      <c r="F189" s="164" t="s">
        <v>1876</v>
      </c>
      <c r="G189" s="161">
        <v>5</v>
      </c>
      <c r="H189" s="163" t="s">
        <v>2964</v>
      </c>
      <c r="I189" s="168">
        <f>INDEX(CalBudget2567!$AR:$AR,MATCH('All Budget to Planfin2567'!$D189,CalBudget2567!$D:$D,0))</f>
        <v>42762854.626646392</v>
      </c>
      <c r="J189" s="168">
        <f>INDEX(CalBudget2567!$BU:$BU,MATCH('All Budget to Planfin2567'!$D189,CalBudget2567!$D:$D,0))</f>
        <v>15482029.189910397</v>
      </c>
      <c r="K189" s="194">
        <f t="shared" si="4"/>
        <v>58244883.816556789</v>
      </c>
      <c r="L189" s="169">
        <f>INDEX(CalBudget2567!$BW:$BW,MATCH('All Budget to Planfin2567'!$D189,CalBudget2567!$D:$D,0))</f>
        <v>0.46</v>
      </c>
      <c r="M189" s="170">
        <f t="shared" si="5"/>
        <v>26792646.555616125</v>
      </c>
      <c r="N189" s="165"/>
      <c r="P189" s="188" t="b">
        <f>K189=CalBudget2567!BV191</f>
        <v>1</v>
      </c>
      <c r="Q189" s="188" t="b">
        <f>M189=CalBudget2567!BX191</f>
        <v>1</v>
      </c>
    </row>
    <row r="190" spans="1:17" s="158" customFormat="1" ht="24.6" hidden="1" x14ac:dyDescent="0.25">
      <c r="A190" s="167">
        <f>COUNTA($D$14:D190)</f>
        <v>177</v>
      </c>
      <c r="B190" s="161">
        <v>3</v>
      </c>
      <c r="C190" s="162" t="s">
        <v>15</v>
      </c>
      <c r="D190" s="161" t="s">
        <v>251</v>
      </c>
      <c r="E190" s="163" t="s">
        <v>1150</v>
      </c>
      <c r="F190" s="164" t="s">
        <v>1876</v>
      </c>
      <c r="G190" s="161">
        <v>13</v>
      </c>
      <c r="H190" s="163" t="s">
        <v>2963</v>
      </c>
      <c r="I190" s="168">
        <f>INDEX(CalBudget2567!$AR:$AR,MATCH('All Budget to Planfin2567'!$D190,CalBudget2567!$D:$D,0))</f>
        <v>113164167.03149758</v>
      </c>
      <c r="J190" s="168">
        <f>INDEX(CalBudget2567!$BU:$BU,MATCH('All Budget to Planfin2567'!$D190,CalBudget2567!$D:$D,0))</f>
        <v>71173362.573359996</v>
      </c>
      <c r="K190" s="194">
        <f t="shared" si="4"/>
        <v>184337529.60485756</v>
      </c>
      <c r="L190" s="169">
        <f>INDEX(CalBudget2567!$BW:$BW,MATCH('All Budget to Planfin2567'!$D190,CalBudget2567!$D:$D,0))</f>
        <v>0.5</v>
      </c>
      <c r="M190" s="170">
        <f t="shared" si="5"/>
        <v>92168764.802428782</v>
      </c>
      <c r="N190" s="165"/>
      <c r="P190" s="188" t="b">
        <f>K190=CalBudget2567!BV192</f>
        <v>1</v>
      </c>
      <c r="Q190" s="188" t="b">
        <f>M190=CalBudget2567!BX192</f>
        <v>1</v>
      </c>
    </row>
    <row r="191" spans="1:17" s="158" customFormat="1" ht="24.6" hidden="1" x14ac:dyDescent="0.25">
      <c r="A191" s="167">
        <f>COUNTA($D$14:D191)</f>
        <v>178</v>
      </c>
      <c r="B191" s="161">
        <v>3</v>
      </c>
      <c r="C191" s="162" t="s">
        <v>15</v>
      </c>
      <c r="D191" s="161" t="s">
        <v>252</v>
      </c>
      <c r="E191" s="163" t="s">
        <v>1151</v>
      </c>
      <c r="F191" s="164" t="s">
        <v>1876</v>
      </c>
      <c r="G191" s="161">
        <v>9</v>
      </c>
      <c r="H191" s="163" t="s">
        <v>2967</v>
      </c>
      <c r="I191" s="168">
        <f>INDEX(CalBudget2567!$AR:$AR,MATCH('All Budget to Planfin2567'!$D191,CalBudget2567!$D:$D,0))</f>
        <v>75150962.553129613</v>
      </c>
      <c r="J191" s="168">
        <f>INDEX(CalBudget2567!$BU:$BU,MATCH('All Budget to Planfin2567'!$D191,CalBudget2567!$D:$D,0))</f>
        <v>42417333.554735996</v>
      </c>
      <c r="K191" s="194">
        <f t="shared" si="4"/>
        <v>117568296.1078656</v>
      </c>
      <c r="L191" s="169">
        <f>INDEX(CalBudget2567!$BW:$BW,MATCH('All Budget to Planfin2567'!$D191,CalBudget2567!$D:$D,0))</f>
        <v>0.52</v>
      </c>
      <c r="M191" s="170">
        <f t="shared" si="5"/>
        <v>61135513.976090118</v>
      </c>
      <c r="N191" s="165"/>
      <c r="P191" s="188" t="b">
        <f>K191=CalBudget2567!BV193</f>
        <v>1</v>
      </c>
      <c r="Q191" s="188" t="b">
        <f>M191=CalBudget2567!BX193</f>
        <v>1</v>
      </c>
    </row>
    <row r="192" spans="1:17" s="158" customFormat="1" ht="24.6" hidden="1" x14ac:dyDescent="0.25">
      <c r="A192" s="167">
        <f>COUNTA($D$14:D192)</f>
        <v>179</v>
      </c>
      <c r="B192" s="161">
        <v>3</v>
      </c>
      <c r="C192" s="162" t="s">
        <v>15</v>
      </c>
      <c r="D192" s="161" t="s">
        <v>253</v>
      </c>
      <c r="E192" s="163" t="s">
        <v>1152</v>
      </c>
      <c r="F192" s="164" t="s">
        <v>1876</v>
      </c>
      <c r="G192" s="161">
        <v>6</v>
      </c>
      <c r="H192" s="163" t="s">
        <v>2965</v>
      </c>
      <c r="I192" s="168">
        <f>INDEX(CalBudget2567!$AR:$AR,MATCH('All Budget to Planfin2567'!$D192,CalBudget2567!$D:$D,0))</f>
        <v>62287798.641263992</v>
      </c>
      <c r="J192" s="168">
        <f>INDEX(CalBudget2567!$BU:$BU,MATCH('All Budget to Planfin2567'!$D192,CalBudget2567!$D:$D,0))</f>
        <v>30675104.219548799</v>
      </c>
      <c r="K192" s="194">
        <f t="shared" si="4"/>
        <v>92962902.860812783</v>
      </c>
      <c r="L192" s="169">
        <f>INDEX(CalBudget2567!$BW:$BW,MATCH('All Budget to Planfin2567'!$D192,CalBudget2567!$D:$D,0))</f>
        <v>0.57999999999999996</v>
      </c>
      <c r="M192" s="170">
        <f t="shared" si="5"/>
        <v>53918483.659271412</v>
      </c>
      <c r="N192" s="165"/>
      <c r="P192" s="188" t="b">
        <f>K192=CalBudget2567!BV194</f>
        <v>1</v>
      </c>
      <c r="Q192" s="188" t="b">
        <f>M192=CalBudget2567!BX194</f>
        <v>1</v>
      </c>
    </row>
    <row r="193" spans="1:17" s="158" customFormat="1" ht="24.6" hidden="1" x14ac:dyDescent="0.25">
      <c r="A193" s="167">
        <f>COUNTA($D$14:D193)</f>
        <v>180</v>
      </c>
      <c r="B193" s="161">
        <v>3</v>
      </c>
      <c r="C193" s="162" t="s">
        <v>15</v>
      </c>
      <c r="D193" s="161" t="s">
        <v>254</v>
      </c>
      <c r="E193" s="163" t="s">
        <v>1153</v>
      </c>
      <c r="F193" s="164" t="s">
        <v>1876</v>
      </c>
      <c r="G193" s="161">
        <v>6</v>
      </c>
      <c r="H193" s="163" t="s">
        <v>2965</v>
      </c>
      <c r="I193" s="168">
        <f>INDEX(CalBudget2567!$AR:$AR,MATCH('All Budget to Planfin2567'!$D193,CalBudget2567!$D:$D,0))</f>
        <v>61738205.128953598</v>
      </c>
      <c r="J193" s="168">
        <f>INDEX(CalBudget2567!$BU:$BU,MATCH('All Budget to Planfin2567'!$D193,CalBudget2567!$D:$D,0))</f>
        <v>27035753.4237024</v>
      </c>
      <c r="K193" s="194">
        <f t="shared" si="4"/>
        <v>88773958.552655995</v>
      </c>
      <c r="L193" s="169">
        <f>INDEX(CalBudget2567!$BW:$BW,MATCH('All Budget to Planfin2567'!$D193,CalBudget2567!$D:$D,0))</f>
        <v>0.52</v>
      </c>
      <c r="M193" s="170">
        <f t="shared" si="5"/>
        <v>46162458.447381116</v>
      </c>
      <c r="N193" s="165"/>
      <c r="P193" s="188" t="b">
        <f>K193=CalBudget2567!BV195</f>
        <v>1</v>
      </c>
      <c r="Q193" s="188" t="b">
        <f>M193=CalBudget2567!BX195</f>
        <v>1</v>
      </c>
    </row>
    <row r="194" spans="1:17" s="158" customFormat="1" ht="24.6" hidden="1" x14ac:dyDescent="0.25">
      <c r="A194" s="167">
        <f>COUNTA($D$14:D194)</f>
        <v>181</v>
      </c>
      <c r="B194" s="161">
        <v>3</v>
      </c>
      <c r="C194" s="162" t="s">
        <v>15</v>
      </c>
      <c r="D194" s="161" t="s">
        <v>255</v>
      </c>
      <c r="E194" s="163" t="s">
        <v>1154</v>
      </c>
      <c r="F194" s="164" t="s">
        <v>1876</v>
      </c>
      <c r="G194" s="161">
        <v>12</v>
      </c>
      <c r="H194" s="163" t="s">
        <v>2970</v>
      </c>
      <c r="I194" s="168">
        <f>INDEX(CalBudget2567!$AR:$AR,MATCH('All Budget to Planfin2567'!$D194,CalBudget2567!$D:$D,0))</f>
        <v>117175862.27849281</v>
      </c>
      <c r="J194" s="168">
        <f>INDEX(CalBudget2567!$BU:$BU,MATCH('All Budget to Planfin2567'!$D194,CalBudget2567!$D:$D,0))</f>
        <v>80066043.6574848</v>
      </c>
      <c r="K194" s="194">
        <f t="shared" si="4"/>
        <v>197241905.93597761</v>
      </c>
      <c r="L194" s="169">
        <f>INDEX(CalBudget2567!$BW:$BW,MATCH('All Budget to Planfin2567'!$D194,CalBudget2567!$D:$D,0))</f>
        <v>0.49</v>
      </c>
      <c r="M194" s="170">
        <f t="shared" si="5"/>
        <v>96648533.90862903</v>
      </c>
      <c r="N194" s="165"/>
      <c r="P194" s="188" t="b">
        <f>K194=CalBudget2567!BV196</f>
        <v>1</v>
      </c>
      <c r="Q194" s="188" t="b">
        <f>M194=CalBudget2567!BX196</f>
        <v>1</v>
      </c>
    </row>
    <row r="195" spans="1:17" s="158" customFormat="1" ht="24.6" hidden="1" x14ac:dyDescent="0.25">
      <c r="A195" s="167">
        <f>COUNTA($D$14:D195)</f>
        <v>182</v>
      </c>
      <c r="B195" s="161">
        <v>3</v>
      </c>
      <c r="C195" s="162" t="s">
        <v>15</v>
      </c>
      <c r="D195" s="161" t="s">
        <v>256</v>
      </c>
      <c r="E195" s="163" t="s">
        <v>1155</v>
      </c>
      <c r="F195" s="164" t="s">
        <v>1876</v>
      </c>
      <c r="G195" s="161">
        <v>5</v>
      </c>
      <c r="H195" s="163" t="s">
        <v>2964</v>
      </c>
      <c r="I195" s="168">
        <f>INDEX(CalBudget2567!$AR:$AR,MATCH('All Budget to Planfin2567'!$D195,CalBudget2567!$D:$D,0))</f>
        <v>43219694.542819209</v>
      </c>
      <c r="J195" s="168">
        <f>INDEX(CalBudget2567!$BU:$BU,MATCH('All Budget to Planfin2567'!$D195,CalBudget2567!$D:$D,0))</f>
        <v>16713356.8062624</v>
      </c>
      <c r="K195" s="194">
        <f t="shared" si="4"/>
        <v>59933051.349081606</v>
      </c>
      <c r="L195" s="169">
        <f>INDEX(CalBudget2567!$BW:$BW,MATCH('All Budget to Planfin2567'!$D195,CalBudget2567!$D:$D,0))</f>
        <v>0.47</v>
      </c>
      <c r="M195" s="170">
        <f t="shared" si="5"/>
        <v>28168534.134068351</v>
      </c>
      <c r="N195" s="165"/>
      <c r="P195" s="188" t="b">
        <f>K195=CalBudget2567!BV197</f>
        <v>1</v>
      </c>
      <c r="Q195" s="188" t="b">
        <f>M195=CalBudget2567!BX197</f>
        <v>1</v>
      </c>
    </row>
    <row r="196" spans="1:17" s="158" customFormat="1" ht="24.6" hidden="1" x14ac:dyDescent="0.25">
      <c r="A196" s="167">
        <f>COUNTA($D$14:D196)</f>
        <v>183</v>
      </c>
      <c r="B196" s="161">
        <v>3</v>
      </c>
      <c r="C196" s="162" t="s">
        <v>15</v>
      </c>
      <c r="D196" s="161" t="s">
        <v>257</v>
      </c>
      <c r="E196" s="163" t="s">
        <v>1156</v>
      </c>
      <c r="F196" s="164" t="s">
        <v>1876</v>
      </c>
      <c r="G196" s="161">
        <v>6</v>
      </c>
      <c r="H196" s="163" t="s">
        <v>2965</v>
      </c>
      <c r="I196" s="168">
        <f>INDEX(CalBudget2567!$AR:$AR,MATCH('All Budget to Planfin2567'!$D196,CalBudget2567!$D:$D,0))</f>
        <v>80023580.294755206</v>
      </c>
      <c r="J196" s="168">
        <f>INDEX(CalBudget2567!$BU:$BU,MATCH('All Budget to Planfin2567'!$D196,CalBudget2567!$D:$D,0))</f>
        <v>12051514.5785664</v>
      </c>
      <c r="K196" s="194">
        <f t="shared" si="4"/>
        <v>92075094.873321608</v>
      </c>
      <c r="L196" s="169">
        <f>INDEX(CalBudget2567!$BW:$BW,MATCH('All Budget to Planfin2567'!$D196,CalBudget2567!$D:$D,0))</f>
        <v>0.54</v>
      </c>
      <c r="M196" s="170">
        <f t="shared" si="5"/>
        <v>49720551.231593668</v>
      </c>
      <c r="N196" s="165"/>
      <c r="P196" s="188" t="b">
        <f>K196=CalBudget2567!BV198</f>
        <v>1</v>
      </c>
      <c r="Q196" s="188" t="b">
        <f>M196=CalBudget2567!BX198</f>
        <v>1</v>
      </c>
    </row>
    <row r="197" spans="1:17" s="158" customFormat="1" ht="24.6" hidden="1" x14ac:dyDescent="0.25">
      <c r="A197" s="167">
        <f>COUNTA($D$14:D197)</f>
        <v>184</v>
      </c>
      <c r="B197" s="161">
        <v>3</v>
      </c>
      <c r="C197" s="162" t="s">
        <v>15</v>
      </c>
      <c r="D197" s="161" t="s">
        <v>258</v>
      </c>
      <c r="E197" s="163" t="s">
        <v>1157</v>
      </c>
      <c r="F197" s="164" t="s">
        <v>1876</v>
      </c>
      <c r="G197" s="161">
        <v>4</v>
      </c>
      <c r="H197" s="163" t="s">
        <v>2974</v>
      </c>
      <c r="I197" s="168">
        <f>INDEX(CalBudget2567!$AR:$AR,MATCH('All Budget to Planfin2567'!$D197,CalBudget2567!$D:$D,0))</f>
        <v>35554490.252159998</v>
      </c>
      <c r="J197" s="168">
        <f>INDEX(CalBudget2567!$BU:$BU,MATCH('All Budget to Planfin2567'!$D197,CalBudget2567!$D:$D,0))</f>
        <v>3558817.42368</v>
      </c>
      <c r="K197" s="194">
        <f t="shared" si="4"/>
        <v>39113307.675839998</v>
      </c>
      <c r="L197" s="169">
        <f>INDEX(CalBudget2567!$BW:$BW,MATCH('All Budget to Planfin2567'!$D197,CalBudget2567!$D:$D,0))</f>
        <v>0.73</v>
      </c>
      <c r="M197" s="170">
        <f t="shared" si="5"/>
        <v>28552714.603363197</v>
      </c>
      <c r="N197" s="165"/>
      <c r="P197" s="188" t="b">
        <f>K197=CalBudget2567!BV199</f>
        <v>1</v>
      </c>
      <c r="Q197" s="188" t="b">
        <f>M197=CalBudget2567!BX199</f>
        <v>1</v>
      </c>
    </row>
    <row r="198" spans="1:17" s="158" customFormat="1" ht="24.6" hidden="1" x14ac:dyDescent="0.25">
      <c r="A198" s="167">
        <f>COUNTA($D$14:D198)</f>
        <v>185</v>
      </c>
      <c r="B198" s="161">
        <v>3</v>
      </c>
      <c r="C198" s="162" t="s">
        <v>16</v>
      </c>
      <c r="D198" s="161" t="s">
        <v>259</v>
      </c>
      <c r="E198" s="163" t="s">
        <v>1158</v>
      </c>
      <c r="F198" s="164" t="s">
        <v>1877</v>
      </c>
      <c r="G198" s="161">
        <v>17</v>
      </c>
      <c r="H198" s="163" t="s">
        <v>2971</v>
      </c>
      <c r="I198" s="168">
        <f>INDEX(CalBudget2567!$AR:$AR,MATCH('All Budget to Planfin2567'!$D198,CalBudget2567!$D:$D,0))</f>
        <v>453732229.48362231</v>
      </c>
      <c r="J198" s="168">
        <f>INDEX(CalBudget2567!$BU:$BU,MATCH('All Budget to Planfin2567'!$D198,CalBudget2567!$D:$D,0))</f>
        <v>713911204.86136317</v>
      </c>
      <c r="K198" s="194">
        <f t="shared" si="4"/>
        <v>1167643434.3449855</v>
      </c>
      <c r="L198" s="169">
        <f>INDEX(CalBudget2567!$BW:$BW,MATCH('All Budget to Planfin2567'!$D198,CalBudget2567!$D:$D,0))</f>
        <v>0.3</v>
      </c>
      <c r="M198" s="170">
        <f t="shared" si="5"/>
        <v>350293030.30349565</v>
      </c>
      <c r="N198" s="165"/>
      <c r="P198" s="188" t="b">
        <f>K198=CalBudget2567!BV200</f>
        <v>1</v>
      </c>
      <c r="Q198" s="188" t="b">
        <f>M198=CalBudget2567!BX200</f>
        <v>1</v>
      </c>
    </row>
    <row r="199" spans="1:17" s="158" customFormat="1" ht="24.6" hidden="1" x14ac:dyDescent="0.25">
      <c r="A199" s="167">
        <f>COUNTA($D$14:D199)</f>
        <v>186</v>
      </c>
      <c r="B199" s="161">
        <v>3</v>
      </c>
      <c r="C199" s="162" t="s">
        <v>16</v>
      </c>
      <c r="D199" s="161" t="s">
        <v>260</v>
      </c>
      <c r="E199" s="163" t="s">
        <v>1159</v>
      </c>
      <c r="F199" s="164" t="s">
        <v>1876</v>
      </c>
      <c r="G199" s="161">
        <v>5</v>
      </c>
      <c r="H199" s="163" t="s">
        <v>2964</v>
      </c>
      <c r="I199" s="168">
        <f>INDEX(CalBudget2567!$AR:$AR,MATCH('All Budget to Planfin2567'!$D199,CalBudget2567!$D:$D,0))</f>
        <v>38620663.73351039</v>
      </c>
      <c r="J199" s="168">
        <f>INDEX(CalBudget2567!$BU:$BU,MATCH('All Budget to Planfin2567'!$D199,CalBudget2567!$D:$D,0))</f>
        <v>25958728.596211202</v>
      </c>
      <c r="K199" s="194">
        <f t="shared" si="4"/>
        <v>64579392.329721592</v>
      </c>
      <c r="L199" s="169">
        <f>INDEX(CalBudget2567!$BW:$BW,MATCH('All Budget to Planfin2567'!$D199,CalBudget2567!$D:$D,0))</f>
        <v>0.47</v>
      </c>
      <c r="M199" s="170">
        <f t="shared" si="5"/>
        <v>30352314.394969147</v>
      </c>
      <c r="N199" s="165"/>
      <c r="P199" s="188" t="b">
        <f>K199=CalBudget2567!BV201</f>
        <v>1</v>
      </c>
      <c r="Q199" s="188" t="b">
        <f>M199=CalBudget2567!BX201</f>
        <v>1</v>
      </c>
    </row>
    <row r="200" spans="1:17" s="158" customFormat="1" ht="24.6" hidden="1" x14ac:dyDescent="0.25">
      <c r="A200" s="167">
        <f>COUNTA($D$14:D200)</f>
        <v>187</v>
      </c>
      <c r="B200" s="161">
        <v>3</v>
      </c>
      <c r="C200" s="162" t="s">
        <v>16</v>
      </c>
      <c r="D200" s="161" t="s">
        <v>261</v>
      </c>
      <c r="E200" s="163" t="s">
        <v>1160</v>
      </c>
      <c r="F200" s="164" t="s">
        <v>1876</v>
      </c>
      <c r="G200" s="161">
        <v>6</v>
      </c>
      <c r="H200" s="163" t="s">
        <v>2965</v>
      </c>
      <c r="I200" s="168">
        <f>INDEX(CalBudget2567!$AR:$AR,MATCH('All Budget to Planfin2567'!$D200,CalBudget2567!$D:$D,0))</f>
        <v>40849964.614761591</v>
      </c>
      <c r="J200" s="168">
        <f>INDEX(CalBudget2567!$BU:$BU,MATCH('All Budget to Planfin2567'!$D200,CalBudget2567!$D:$D,0))</f>
        <v>13411326.0765312</v>
      </c>
      <c r="K200" s="194">
        <f t="shared" si="4"/>
        <v>54261290.691292793</v>
      </c>
      <c r="L200" s="169">
        <f>INDEX(CalBudget2567!$BW:$BW,MATCH('All Budget to Planfin2567'!$D200,CalBudget2567!$D:$D,0))</f>
        <v>0.49</v>
      </c>
      <c r="M200" s="170">
        <f t="shared" si="5"/>
        <v>26588032.43873347</v>
      </c>
      <c r="N200" s="165"/>
      <c r="P200" s="188" t="b">
        <f>K200=CalBudget2567!BV202</f>
        <v>1</v>
      </c>
      <c r="Q200" s="188" t="b">
        <f>M200=CalBudget2567!BX202</f>
        <v>1</v>
      </c>
    </row>
    <row r="201" spans="1:17" s="158" customFormat="1" ht="24.6" hidden="1" x14ac:dyDescent="0.25">
      <c r="A201" s="167">
        <f>COUNTA($D$14:D201)</f>
        <v>188</v>
      </c>
      <c r="B201" s="161">
        <v>3</v>
      </c>
      <c r="C201" s="162" t="s">
        <v>16</v>
      </c>
      <c r="D201" s="161" t="s">
        <v>262</v>
      </c>
      <c r="E201" s="163" t="s">
        <v>1161</v>
      </c>
      <c r="F201" s="164" t="s">
        <v>1876</v>
      </c>
      <c r="G201" s="161">
        <v>12</v>
      </c>
      <c r="H201" s="163" t="s">
        <v>2970</v>
      </c>
      <c r="I201" s="168">
        <f>INDEX(CalBudget2567!$AR:$AR,MATCH('All Budget to Planfin2567'!$D201,CalBudget2567!$D:$D,0))</f>
        <v>129184764.7320192</v>
      </c>
      <c r="J201" s="168">
        <f>INDEX(CalBudget2567!$BU:$BU,MATCH('All Budget to Planfin2567'!$D201,CalBudget2567!$D:$D,0))</f>
        <v>134696340.20811838</v>
      </c>
      <c r="K201" s="194">
        <f t="shared" si="4"/>
        <v>263881104.94013757</v>
      </c>
      <c r="L201" s="169">
        <f>INDEX(CalBudget2567!$BW:$BW,MATCH('All Budget to Planfin2567'!$D201,CalBudget2567!$D:$D,0))</f>
        <v>0.45</v>
      </c>
      <c r="M201" s="170">
        <f t="shared" si="5"/>
        <v>118746497.2230619</v>
      </c>
      <c r="N201" s="165"/>
      <c r="P201" s="188" t="b">
        <f>K201=CalBudget2567!BV203</f>
        <v>1</v>
      </c>
      <c r="Q201" s="188" t="b">
        <f>M201=CalBudget2567!BX203</f>
        <v>1</v>
      </c>
    </row>
    <row r="202" spans="1:17" s="158" customFormat="1" ht="24.6" hidden="1" x14ac:dyDescent="0.25">
      <c r="A202" s="167">
        <f>COUNTA($D$14:D202)</f>
        <v>189</v>
      </c>
      <c r="B202" s="161">
        <v>3</v>
      </c>
      <c r="C202" s="162" t="s">
        <v>16</v>
      </c>
      <c r="D202" s="161" t="s">
        <v>263</v>
      </c>
      <c r="E202" s="163" t="s">
        <v>1162</v>
      </c>
      <c r="F202" s="164" t="s">
        <v>1876</v>
      </c>
      <c r="G202" s="161">
        <v>6</v>
      </c>
      <c r="H202" s="163" t="s">
        <v>2965</v>
      </c>
      <c r="I202" s="168">
        <f>INDEX(CalBudget2567!$AR:$AR,MATCH('All Budget to Planfin2567'!$D202,CalBudget2567!$D:$D,0))</f>
        <v>62027697.274732791</v>
      </c>
      <c r="J202" s="168">
        <f>INDEX(CalBudget2567!$BU:$BU,MATCH('All Budget to Planfin2567'!$D202,CalBudget2567!$D:$D,0))</f>
        <v>26493971.681673598</v>
      </c>
      <c r="K202" s="194">
        <f t="shared" si="4"/>
        <v>88521668.956406385</v>
      </c>
      <c r="L202" s="169">
        <f>INDEX(CalBudget2567!$BW:$BW,MATCH('All Budget to Planfin2567'!$D202,CalBudget2567!$D:$D,0))</f>
        <v>0.45</v>
      </c>
      <c r="M202" s="170">
        <f t="shared" si="5"/>
        <v>39834751.030382872</v>
      </c>
      <c r="N202" s="165"/>
      <c r="P202" s="188" t="b">
        <f>K202=CalBudget2567!BV204</f>
        <v>1</v>
      </c>
      <c r="Q202" s="188" t="b">
        <f>M202=CalBudget2567!BX204</f>
        <v>1</v>
      </c>
    </row>
    <row r="203" spans="1:17" s="158" customFormat="1" ht="24.6" hidden="1" x14ac:dyDescent="0.25">
      <c r="A203" s="167">
        <f>COUNTA($D$14:D203)</f>
        <v>190</v>
      </c>
      <c r="B203" s="161">
        <v>3</v>
      </c>
      <c r="C203" s="162" t="s">
        <v>16</v>
      </c>
      <c r="D203" s="161" t="s">
        <v>264</v>
      </c>
      <c r="E203" s="163" t="s">
        <v>1163</v>
      </c>
      <c r="F203" s="164" t="s">
        <v>1876</v>
      </c>
      <c r="G203" s="161">
        <v>5</v>
      </c>
      <c r="H203" s="163" t="s">
        <v>2964</v>
      </c>
      <c r="I203" s="168">
        <f>INDEX(CalBudget2567!$AR:$AR,MATCH('All Budget to Planfin2567'!$D203,CalBudget2567!$D:$D,0))</f>
        <v>57949447.829433583</v>
      </c>
      <c r="J203" s="168">
        <f>INDEX(CalBudget2567!$BU:$BU,MATCH('All Budget to Planfin2567'!$D203,CalBudget2567!$D:$D,0))</f>
        <v>23779680.788582399</v>
      </c>
      <c r="K203" s="194">
        <f t="shared" si="4"/>
        <v>81729128.618015975</v>
      </c>
      <c r="L203" s="169">
        <f>INDEX(CalBudget2567!$BW:$BW,MATCH('All Budget to Planfin2567'!$D203,CalBudget2567!$D:$D,0))</f>
        <v>0.42</v>
      </c>
      <c r="M203" s="170">
        <f t="shared" si="5"/>
        <v>34326234.019566707</v>
      </c>
      <c r="N203" s="165"/>
      <c r="P203" s="188" t="b">
        <f>K203=CalBudget2567!BV205</f>
        <v>1</v>
      </c>
      <c r="Q203" s="188" t="b">
        <f>M203=CalBudget2567!BX205</f>
        <v>1</v>
      </c>
    </row>
    <row r="204" spans="1:17" s="158" customFormat="1" ht="24.6" hidden="1" x14ac:dyDescent="0.25">
      <c r="A204" s="167">
        <f>COUNTA($D$14:D204)</f>
        <v>191</v>
      </c>
      <c r="B204" s="161">
        <v>3</v>
      </c>
      <c r="C204" s="162" t="s">
        <v>16</v>
      </c>
      <c r="D204" s="161" t="s">
        <v>265</v>
      </c>
      <c r="E204" s="163" t="s">
        <v>1164</v>
      </c>
      <c r="F204" s="164" t="s">
        <v>1876</v>
      </c>
      <c r="G204" s="161">
        <v>5</v>
      </c>
      <c r="H204" s="163" t="s">
        <v>2964</v>
      </c>
      <c r="I204" s="168">
        <f>INDEX(CalBudget2567!$AR:$AR,MATCH('All Budget to Planfin2567'!$D204,CalBudget2567!$D:$D,0))</f>
        <v>47422659.101366393</v>
      </c>
      <c r="J204" s="168">
        <f>INDEX(CalBudget2567!$BU:$BU,MATCH('All Budget to Planfin2567'!$D204,CalBudget2567!$D:$D,0))</f>
        <v>22393659.780691199</v>
      </c>
      <c r="K204" s="194">
        <f t="shared" si="4"/>
        <v>69816318.882057592</v>
      </c>
      <c r="L204" s="169">
        <f>INDEX(CalBudget2567!$BW:$BW,MATCH('All Budget to Planfin2567'!$D204,CalBudget2567!$D:$D,0))</f>
        <v>0.43</v>
      </c>
      <c r="M204" s="170">
        <f t="shared" si="5"/>
        <v>30021017.119284764</v>
      </c>
      <c r="N204" s="165"/>
      <c r="P204" s="188" t="b">
        <f>K204=CalBudget2567!BV206</f>
        <v>1</v>
      </c>
      <c r="Q204" s="188" t="b">
        <f>M204=CalBudget2567!BX206</f>
        <v>1</v>
      </c>
    </row>
    <row r="205" spans="1:17" s="158" customFormat="1" ht="24.6" hidden="1" x14ac:dyDescent="0.25">
      <c r="A205" s="167">
        <f>COUNTA($D$14:D205)</f>
        <v>192</v>
      </c>
      <c r="B205" s="161">
        <v>3</v>
      </c>
      <c r="C205" s="162" t="s">
        <v>16</v>
      </c>
      <c r="D205" s="161" t="s">
        <v>266</v>
      </c>
      <c r="E205" s="163" t="s">
        <v>1165</v>
      </c>
      <c r="F205" s="164" t="s">
        <v>1876</v>
      </c>
      <c r="G205" s="161">
        <v>12</v>
      </c>
      <c r="H205" s="163" t="s">
        <v>2970</v>
      </c>
      <c r="I205" s="168">
        <f>INDEX(CalBudget2567!$AR:$AR,MATCH('All Budget to Planfin2567'!$D205,CalBudget2567!$D:$D,0))</f>
        <v>112149848.42460479</v>
      </c>
      <c r="J205" s="168">
        <f>INDEX(CalBudget2567!$BU:$BU,MATCH('All Budget to Planfin2567'!$D205,CalBudget2567!$D:$D,0))</f>
        <v>118919084.71228799</v>
      </c>
      <c r="K205" s="194">
        <f t="shared" si="4"/>
        <v>231068933.1368928</v>
      </c>
      <c r="L205" s="169">
        <f>INDEX(CalBudget2567!$BW:$BW,MATCH('All Budget to Planfin2567'!$D205,CalBudget2567!$D:$D,0))</f>
        <v>0.39</v>
      </c>
      <c r="M205" s="170">
        <f t="shared" si="5"/>
        <v>90116883.923388198</v>
      </c>
      <c r="N205" s="165"/>
      <c r="P205" s="188" t="b">
        <f>K205=CalBudget2567!BV207</f>
        <v>1</v>
      </c>
      <c r="Q205" s="188" t="b">
        <f>M205=CalBudget2567!BX207</f>
        <v>1</v>
      </c>
    </row>
    <row r="206" spans="1:17" s="158" customFormat="1" ht="24.6" hidden="1" x14ac:dyDescent="0.25">
      <c r="A206" s="167">
        <f>COUNTA($D$14:D206)</f>
        <v>193</v>
      </c>
      <c r="B206" s="161">
        <v>3</v>
      </c>
      <c r="C206" s="162" t="s">
        <v>16</v>
      </c>
      <c r="D206" s="161" t="s">
        <v>267</v>
      </c>
      <c r="E206" s="163" t="s">
        <v>1166</v>
      </c>
      <c r="F206" s="164" t="s">
        <v>1876</v>
      </c>
      <c r="G206" s="161">
        <v>5</v>
      </c>
      <c r="H206" s="163" t="s">
        <v>2964</v>
      </c>
      <c r="I206" s="168">
        <f>INDEX(CalBudget2567!$AR:$AR,MATCH('All Budget to Planfin2567'!$D206,CalBudget2567!$D:$D,0))</f>
        <v>28609885.752575997</v>
      </c>
      <c r="J206" s="168">
        <f>INDEX(CalBudget2567!$BU:$BU,MATCH('All Budget to Planfin2567'!$D206,CalBudget2567!$D:$D,0))</f>
        <v>14226712.326950399</v>
      </c>
      <c r="K206" s="194">
        <f t="shared" si="4"/>
        <v>42836598.079526395</v>
      </c>
      <c r="L206" s="169">
        <f>INDEX(CalBudget2567!$BW:$BW,MATCH('All Budget to Planfin2567'!$D206,CalBudget2567!$D:$D,0))</f>
        <v>0.47</v>
      </c>
      <c r="M206" s="170">
        <f t="shared" si="5"/>
        <v>20133201.097377405</v>
      </c>
      <c r="N206" s="165"/>
      <c r="P206" s="188" t="b">
        <f>K206=CalBudget2567!BV208</f>
        <v>1</v>
      </c>
      <c r="Q206" s="188" t="b">
        <f>M206=CalBudget2567!BX208</f>
        <v>1</v>
      </c>
    </row>
    <row r="207" spans="1:17" s="158" customFormat="1" ht="24.6" hidden="1" x14ac:dyDescent="0.25">
      <c r="A207" s="167">
        <f>COUNTA($D$14:D207)</f>
        <v>194</v>
      </c>
      <c r="B207" s="161">
        <v>3</v>
      </c>
      <c r="C207" s="162" t="s">
        <v>16</v>
      </c>
      <c r="D207" s="161" t="s">
        <v>268</v>
      </c>
      <c r="E207" s="163" t="s">
        <v>1167</v>
      </c>
      <c r="F207" s="164" t="s">
        <v>1876</v>
      </c>
      <c r="G207" s="161">
        <v>3</v>
      </c>
      <c r="H207" s="163" t="s">
        <v>2972</v>
      </c>
      <c r="I207" s="168">
        <f>INDEX(CalBudget2567!$AR:$AR,MATCH('All Budget to Planfin2567'!$D207,CalBudget2567!$D:$D,0))</f>
        <v>32407728.712051198</v>
      </c>
      <c r="J207" s="168">
        <f>INDEX(CalBudget2567!$BU:$BU,MATCH('All Budget to Planfin2567'!$D207,CalBudget2567!$D:$D,0))</f>
        <v>10373063.338473601</v>
      </c>
      <c r="K207" s="194">
        <f t="shared" ref="K207:K270" si="6">SUM(I207:J207)</f>
        <v>42780792.050524801</v>
      </c>
      <c r="L207" s="169">
        <f>INDEX(CalBudget2567!$BW:$BW,MATCH('All Budget to Planfin2567'!$D207,CalBudget2567!$D:$D,0))</f>
        <v>0.65</v>
      </c>
      <c r="M207" s="170">
        <f t="shared" ref="M207:M270" si="7">K207*L207</f>
        <v>27807514.832841121</v>
      </c>
      <c r="N207" s="165"/>
      <c r="P207" s="188" t="b">
        <f>K207=CalBudget2567!BV209</f>
        <v>1</v>
      </c>
      <c r="Q207" s="188" t="b">
        <f>M207=CalBudget2567!BX209</f>
        <v>1</v>
      </c>
    </row>
    <row r="208" spans="1:17" s="158" customFormat="1" ht="24.6" hidden="1" x14ac:dyDescent="0.25">
      <c r="A208" s="167">
        <f>COUNTA($D$14:D208)</f>
        <v>195</v>
      </c>
      <c r="B208" s="161">
        <v>3</v>
      </c>
      <c r="C208" s="162" t="s">
        <v>16</v>
      </c>
      <c r="D208" s="161" t="s">
        <v>269</v>
      </c>
      <c r="E208" s="163" t="s">
        <v>1168</v>
      </c>
      <c r="F208" s="164" t="s">
        <v>1876</v>
      </c>
      <c r="G208" s="161">
        <v>2</v>
      </c>
      <c r="H208" s="163" t="s">
        <v>2968</v>
      </c>
      <c r="I208" s="168">
        <f>INDEX(CalBudget2567!$AR:$AR,MATCH('All Budget to Planfin2567'!$D208,CalBudget2567!$D:$D,0))</f>
        <v>24925267.8469152</v>
      </c>
      <c r="J208" s="168">
        <f>INDEX(CalBudget2567!$BU:$BU,MATCH('All Budget to Planfin2567'!$D208,CalBudget2567!$D:$D,0))</f>
        <v>9320604.5779680014</v>
      </c>
      <c r="K208" s="194">
        <f t="shared" si="6"/>
        <v>34245872.424883202</v>
      </c>
      <c r="L208" s="169">
        <f>INDEX(CalBudget2567!$BW:$BW,MATCH('All Budget to Planfin2567'!$D208,CalBudget2567!$D:$D,0))</f>
        <v>0.64</v>
      </c>
      <c r="M208" s="170">
        <f t="shared" si="7"/>
        <v>21917358.35192525</v>
      </c>
      <c r="N208" s="165"/>
      <c r="P208" s="188" t="b">
        <f>K208=CalBudget2567!BV210</f>
        <v>1</v>
      </c>
      <c r="Q208" s="188" t="b">
        <f>M208=CalBudget2567!BX210</f>
        <v>1</v>
      </c>
    </row>
    <row r="209" spans="1:17" s="158" customFormat="1" ht="24.6" hidden="1" x14ac:dyDescent="0.25">
      <c r="A209" s="167">
        <f>COUNTA($D$14:D209)</f>
        <v>196</v>
      </c>
      <c r="B209" s="161">
        <v>3</v>
      </c>
      <c r="C209" s="162" t="s">
        <v>16</v>
      </c>
      <c r="D209" s="161" t="s">
        <v>270</v>
      </c>
      <c r="E209" s="163" t="s">
        <v>1169</v>
      </c>
      <c r="F209" s="164" t="s">
        <v>1876</v>
      </c>
      <c r="G209" s="161">
        <v>2</v>
      </c>
      <c r="H209" s="163" t="s">
        <v>2968</v>
      </c>
      <c r="I209" s="168">
        <f>INDEX(CalBudget2567!$AR:$AR,MATCH('All Budget to Planfin2567'!$D209,CalBudget2567!$D:$D,0))</f>
        <v>16862254.884748802</v>
      </c>
      <c r="J209" s="168">
        <f>INDEX(CalBudget2567!$BU:$BU,MATCH('All Budget to Planfin2567'!$D209,CalBudget2567!$D:$D,0))</f>
        <v>6989091.5371872</v>
      </c>
      <c r="K209" s="194">
        <f t="shared" si="6"/>
        <v>23851346.421936002</v>
      </c>
      <c r="L209" s="169">
        <f>INDEX(CalBudget2567!$BW:$BW,MATCH('All Budget to Planfin2567'!$D209,CalBudget2567!$D:$D,0))</f>
        <v>0.62</v>
      </c>
      <c r="M209" s="170">
        <f t="shared" si="7"/>
        <v>14787834.781600321</v>
      </c>
      <c r="N209" s="165"/>
      <c r="P209" s="188" t="b">
        <f>K209=CalBudget2567!BV211</f>
        <v>1</v>
      </c>
      <c r="Q209" s="188" t="b">
        <f>M209=CalBudget2567!BX211</f>
        <v>1</v>
      </c>
    </row>
    <row r="210" spans="1:17" s="158" customFormat="1" ht="24.6" hidden="1" x14ac:dyDescent="0.25">
      <c r="A210" s="167">
        <f>COUNTA($D$14:D210)</f>
        <v>197</v>
      </c>
      <c r="B210" s="161">
        <v>3</v>
      </c>
      <c r="C210" s="162" t="s">
        <v>17</v>
      </c>
      <c r="D210" s="161" t="s">
        <v>271</v>
      </c>
      <c r="E210" s="163" t="s">
        <v>1170</v>
      </c>
      <c r="F210" s="164" t="s">
        <v>1877</v>
      </c>
      <c r="G210" s="161">
        <v>16</v>
      </c>
      <c r="H210" s="163" t="s">
        <v>2973</v>
      </c>
      <c r="I210" s="168">
        <f>INDEX(CalBudget2567!$AR:$AR,MATCH('All Budget to Planfin2567'!$D210,CalBudget2567!$D:$D,0))</f>
        <v>285202982.74864322</v>
      </c>
      <c r="J210" s="168">
        <f>INDEX(CalBudget2567!$BU:$BU,MATCH('All Budget to Planfin2567'!$D210,CalBudget2567!$D:$D,0))</f>
        <v>468911152.36225915</v>
      </c>
      <c r="K210" s="194">
        <f t="shared" si="6"/>
        <v>754114135.11090231</v>
      </c>
      <c r="L210" s="169">
        <f>INDEX(CalBudget2567!$BW:$BW,MATCH('All Budget to Planfin2567'!$D210,CalBudget2567!$D:$D,0))</f>
        <v>0.28000000000000003</v>
      </c>
      <c r="M210" s="170">
        <f t="shared" si="7"/>
        <v>211151957.83105266</v>
      </c>
      <c r="N210" s="165"/>
      <c r="P210" s="188" t="b">
        <f>K210=CalBudget2567!BV212</f>
        <v>1</v>
      </c>
      <c r="Q210" s="188" t="b">
        <f>M210=CalBudget2567!BX212</f>
        <v>1</v>
      </c>
    </row>
    <row r="211" spans="1:17" s="158" customFormat="1" ht="24.6" hidden="1" x14ac:dyDescent="0.25">
      <c r="A211" s="167">
        <f>COUNTA($D$14:D211)</f>
        <v>198</v>
      </c>
      <c r="B211" s="161">
        <v>3</v>
      </c>
      <c r="C211" s="162" t="s">
        <v>17</v>
      </c>
      <c r="D211" s="161" t="s">
        <v>272</v>
      </c>
      <c r="E211" s="163" t="s">
        <v>1171</v>
      </c>
      <c r="F211" s="164" t="s">
        <v>1876</v>
      </c>
      <c r="G211" s="161">
        <v>6</v>
      </c>
      <c r="H211" s="163" t="s">
        <v>2965</v>
      </c>
      <c r="I211" s="168">
        <f>INDEX(CalBudget2567!$AR:$AR,MATCH('All Budget to Planfin2567'!$D211,CalBudget2567!$D:$D,0))</f>
        <v>79319366.725132793</v>
      </c>
      <c r="J211" s="168">
        <f>INDEX(CalBudget2567!$BU:$BU,MATCH('All Budget to Planfin2567'!$D211,CalBudget2567!$D:$D,0))</f>
        <v>35344584.218092799</v>
      </c>
      <c r="K211" s="194">
        <f t="shared" si="6"/>
        <v>114663950.94322559</v>
      </c>
      <c r="L211" s="169">
        <f>INDEX(CalBudget2567!$BW:$BW,MATCH('All Budget to Planfin2567'!$D211,CalBudget2567!$D:$D,0))</f>
        <v>0.21</v>
      </c>
      <c r="M211" s="170">
        <f t="shared" si="7"/>
        <v>24079429.698077373</v>
      </c>
      <c r="N211" s="165"/>
      <c r="P211" s="188" t="b">
        <f>K211=CalBudget2567!BV213</f>
        <v>1</v>
      </c>
      <c r="Q211" s="188" t="b">
        <f>M211=CalBudget2567!BX213</f>
        <v>1</v>
      </c>
    </row>
    <row r="212" spans="1:17" s="158" customFormat="1" ht="24.6" hidden="1" x14ac:dyDescent="0.25">
      <c r="A212" s="167">
        <f>COUNTA($D$14:D212)</f>
        <v>199</v>
      </c>
      <c r="B212" s="161">
        <v>3</v>
      </c>
      <c r="C212" s="162" t="s">
        <v>17</v>
      </c>
      <c r="D212" s="161" t="s">
        <v>273</v>
      </c>
      <c r="E212" s="163" t="s">
        <v>1172</v>
      </c>
      <c r="F212" s="164" t="s">
        <v>1876</v>
      </c>
      <c r="G212" s="161">
        <v>5</v>
      </c>
      <c r="H212" s="163" t="s">
        <v>2964</v>
      </c>
      <c r="I212" s="168">
        <f>INDEX(CalBudget2567!$AR:$AR,MATCH('All Budget to Planfin2567'!$D212,CalBudget2567!$D:$D,0))</f>
        <v>33667555.728518397</v>
      </c>
      <c r="J212" s="168">
        <f>INDEX(CalBudget2567!$BU:$BU,MATCH('All Budget to Planfin2567'!$D212,CalBudget2567!$D:$D,0))</f>
        <v>16080789.680419199</v>
      </c>
      <c r="K212" s="194">
        <f t="shared" si="6"/>
        <v>49748345.408937596</v>
      </c>
      <c r="L212" s="169">
        <f>INDEX(CalBudget2567!$BW:$BW,MATCH('All Budget to Planfin2567'!$D212,CalBudget2567!$D:$D,0))</f>
        <v>0.39</v>
      </c>
      <c r="M212" s="170">
        <f t="shared" si="7"/>
        <v>19401854.709485661</v>
      </c>
      <c r="N212" s="165"/>
      <c r="P212" s="188" t="b">
        <f>K212=CalBudget2567!BV214</f>
        <v>1</v>
      </c>
      <c r="Q212" s="188" t="b">
        <f>M212=CalBudget2567!BX214</f>
        <v>1</v>
      </c>
    </row>
    <row r="213" spans="1:17" s="158" customFormat="1" ht="24.6" hidden="1" x14ac:dyDescent="0.25">
      <c r="A213" s="167">
        <f>COUNTA($D$14:D213)</f>
        <v>200</v>
      </c>
      <c r="B213" s="161">
        <v>3</v>
      </c>
      <c r="C213" s="162" t="s">
        <v>17</v>
      </c>
      <c r="D213" s="161" t="s">
        <v>274</v>
      </c>
      <c r="E213" s="163" t="s">
        <v>1173</v>
      </c>
      <c r="F213" s="164" t="s">
        <v>1876</v>
      </c>
      <c r="G213" s="161">
        <v>9</v>
      </c>
      <c r="H213" s="163" t="s">
        <v>2967</v>
      </c>
      <c r="I213" s="168">
        <f>INDEX(CalBudget2567!$AR:$AR,MATCH('All Budget to Planfin2567'!$D213,CalBudget2567!$D:$D,0))</f>
        <v>99059984.583455995</v>
      </c>
      <c r="J213" s="168">
        <f>INDEX(CalBudget2567!$BU:$BU,MATCH('All Budget to Planfin2567'!$D213,CalBudget2567!$D:$D,0))</f>
        <v>57031756.698614396</v>
      </c>
      <c r="K213" s="194">
        <f t="shared" si="6"/>
        <v>156091741.2820704</v>
      </c>
      <c r="L213" s="169">
        <f>INDEX(CalBudget2567!$BW:$BW,MATCH('All Budget to Planfin2567'!$D213,CalBudget2567!$D:$D,0))</f>
        <v>0.32</v>
      </c>
      <c r="M213" s="170">
        <f t="shared" si="7"/>
        <v>49949357.21026253</v>
      </c>
      <c r="N213" s="165"/>
      <c r="P213" s="188" t="b">
        <f>K213=CalBudget2567!BV215</f>
        <v>1</v>
      </c>
      <c r="Q213" s="188" t="b">
        <f>M213=CalBudget2567!BX215</f>
        <v>1</v>
      </c>
    </row>
    <row r="214" spans="1:17" s="158" customFormat="1" ht="24.6" hidden="1" x14ac:dyDescent="0.25">
      <c r="A214" s="167">
        <f>COUNTA($D$14:D214)</f>
        <v>201</v>
      </c>
      <c r="B214" s="161">
        <v>3</v>
      </c>
      <c r="C214" s="162" t="s">
        <v>17</v>
      </c>
      <c r="D214" s="161" t="s">
        <v>275</v>
      </c>
      <c r="E214" s="163" t="s">
        <v>1174</v>
      </c>
      <c r="F214" s="164" t="s">
        <v>1876</v>
      </c>
      <c r="G214" s="161">
        <v>2</v>
      </c>
      <c r="H214" s="163" t="s">
        <v>2968</v>
      </c>
      <c r="I214" s="168">
        <f>INDEX(CalBudget2567!$AR:$AR,MATCH('All Budget to Planfin2567'!$D214,CalBudget2567!$D:$D,0))</f>
        <v>15710140.59984</v>
      </c>
      <c r="J214" s="168">
        <f>INDEX(CalBudget2567!$BU:$BU,MATCH('All Budget to Planfin2567'!$D214,CalBudget2567!$D:$D,0))</f>
        <v>2917208.7936095996</v>
      </c>
      <c r="K214" s="194">
        <f t="shared" si="6"/>
        <v>18627349.393449601</v>
      </c>
      <c r="L214" s="169">
        <f>INDEX(CalBudget2567!$BW:$BW,MATCH('All Budget to Planfin2567'!$D214,CalBudget2567!$D:$D,0))</f>
        <v>0.38</v>
      </c>
      <c r="M214" s="170">
        <f t="shared" si="7"/>
        <v>7078392.7695108484</v>
      </c>
      <c r="N214" s="165"/>
      <c r="P214" s="188" t="b">
        <f>K214=CalBudget2567!BV216</f>
        <v>1</v>
      </c>
      <c r="Q214" s="188" t="b">
        <f>M214=CalBudget2567!BX216</f>
        <v>1</v>
      </c>
    </row>
    <row r="215" spans="1:17" s="158" customFormat="1" ht="24.6" hidden="1" x14ac:dyDescent="0.25">
      <c r="A215" s="167">
        <f>COUNTA($D$14:D215)</f>
        <v>202</v>
      </c>
      <c r="B215" s="161">
        <v>3</v>
      </c>
      <c r="C215" s="162" t="s">
        <v>17</v>
      </c>
      <c r="D215" s="161" t="s">
        <v>276</v>
      </c>
      <c r="E215" s="163" t="s">
        <v>1175</v>
      </c>
      <c r="F215" s="164" t="s">
        <v>1876</v>
      </c>
      <c r="G215" s="161">
        <v>6</v>
      </c>
      <c r="H215" s="163" t="s">
        <v>2965</v>
      </c>
      <c r="I215" s="168">
        <f>INDEX(CalBudget2567!$AR:$AR,MATCH('All Budget to Planfin2567'!$D215,CalBudget2567!$D:$D,0))</f>
        <v>59334866.250201605</v>
      </c>
      <c r="J215" s="168">
        <f>INDEX(CalBudget2567!$BU:$BU,MATCH('All Budget to Planfin2567'!$D215,CalBudget2567!$D:$D,0))</f>
        <v>30638984.649292801</v>
      </c>
      <c r="K215" s="194">
        <f t="shared" si="6"/>
        <v>89973850.89949441</v>
      </c>
      <c r="L215" s="169">
        <f>INDEX(CalBudget2567!$BW:$BW,MATCH('All Budget to Planfin2567'!$D215,CalBudget2567!$D:$D,0))</f>
        <v>0.49</v>
      </c>
      <c r="M215" s="170">
        <f t="shared" si="7"/>
        <v>44087186.94075226</v>
      </c>
      <c r="N215" s="165"/>
      <c r="P215" s="188" t="b">
        <f>K215=CalBudget2567!BV217</f>
        <v>1</v>
      </c>
      <c r="Q215" s="188" t="b">
        <f>M215=CalBudget2567!BX217</f>
        <v>1</v>
      </c>
    </row>
    <row r="216" spans="1:17" s="158" customFormat="1" ht="24.6" hidden="1" x14ac:dyDescent="0.25">
      <c r="A216" s="167">
        <f>COUNTA($D$14:D216)</f>
        <v>203</v>
      </c>
      <c r="B216" s="161">
        <v>3</v>
      </c>
      <c r="C216" s="162" t="s">
        <v>17</v>
      </c>
      <c r="D216" s="161" t="s">
        <v>277</v>
      </c>
      <c r="E216" s="163" t="s">
        <v>1176</v>
      </c>
      <c r="F216" s="164" t="s">
        <v>1876</v>
      </c>
      <c r="G216" s="161">
        <v>6</v>
      </c>
      <c r="H216" s="163" t="s">
        <v>2965</v>
      </c>
      <c r="I216" s="168">
        <f>INDEX(CalBudget2567!$AR:$AR,MATCH('All Budget to Planfin2567'!$D216,CalBudget2567!$D:$D,0))</f>
        <v>56071947.297167994</v>
      </c>
      <c r="J216" s="168">
        <f>INDEX(CalBudget2567!$BU:$BU,MATCH('All Budget to Planfin2567'!$D216,CalBudget2567!$D:$D,0))</f>
        <v>32643981.785433598</v>
      </c>
      <c r="K216" s="194">
        <f t="shared" si="6"/>
        <v>88715929.082601592</v>
      </c>
      <c r="L216" s="169">
        <f>INDEX(CalBudget2567!$BW:$BW,MATCH('All Budget to Planfin2567'!$D216,CalBudget2567!$D:$D,0))</f>
        <v>0.49</v>
      </c>
      <c r="M216" s="170">
        <f t="shared" si="7"/>
        <v>43470805.250474781</v>
      </c>
      <c r="N216" s="165"/>
      <c r="P216" s="188" t="b">
        <f>K216=CalBudget2567!BV218</f>
        <v>1</v>
      </c>
      <c r="Q216" s="188" t="b">
        <f>M216=CalBudget2567!BX218</f>
        <v>1</v>
      </c>
    </row>
    <row r="217" spans="1:17" s="158" customFormat="1" ht="24.6" hidden="1" x14ac:dyDescent="0.25">
      <c r="A217" s="167">
        <f>COUNTA($D$14:D217)</f>
        <v>204</v>
      </c>
      <c r="B217" s="161">
        <v>3</v>
      </c>
      <c r="C217" s="162" t="s">
        <v>17</v>
      </c>
      <c r="D217" s="161" t="s">
        <v>278</v>
      </c>
      <c r="E217" s="163" t="s">
        <v>1177</v>
      </c>
      <c r="F217" s="164" t="s">
        <v>1876</v>
      </c>
      <c r="G217" s="161">
        <v>5</v>
      </c>
      <c r="H217" s="163" t="s">
        <v>2964</v>
      </c>
      <c r="I217" s="168">
        <f>INDEX(CalBudget2567!$AR:$AR,MATCH('All Budget to Planfin2567'!$D217,CalBudget2567!$D:$D,0))</f>
        <v>26694055.067740798</v>
      </c>
      <c r="J217" s="168">
        <f>INDEX(CalBudget2567!$BU:$BU,MATCH('All Budget to Planfin2567'!$D217,CalBudget2567!$D:$D,0))</f>
        <v>14953793.809392001</v>
      </c>
      <c r="K217" s="194">
        <f t="shared" si="6"/>
        <v>41647848.877132803</v>
      </c>
      <c r="L217" s="169">
        <f>INDEX(CalBudget2567!$BW:$BW,MATCH('All Budget to Planfin2567'!$D217,CalBudget2567!$D:$D,0))</f>
        <v>0.41</v>
      </c>
      <c r="M217" s="170">
        <f t="shared" si="7"/>
        <v>17075618.039624449</v>
      </c>
      <c r="N217" s="165"/>
      <c r="P217" s="188" t="b">
        <f>K217=CalBudget2567!BV219</f>
        <v>1</v>
      </c>
      <c r="Q217" s="188" t="b">
        <f>M217=CalBudget2567!BX219</f>
        <v>1</v>
      </c>
    </row>
    <row r="218" spans="1:17" s="158" customFormat="1" ht="24.6" hidden="1" x14ac:dyDescent="0.25">
      <c r="A218" s="167">
        <f>COUNTA($D$14:D218)</f>
        <v>205</v>
      </c>
      <c r="B218" s="161">
        <v>4</v>
      </c>
      <c r="C218" s="162" t="s">
        <v>18</v>
      </c>
      <c r="D218" s="161" t="s">
        <v>279</v>
      </c>
      <c r="E218" s="163" t="s">
        <v>1178</v>
      </c>
      <c r="F218" s="164" t="s">
        <v>1877</v>
      </c>
      <c r="G218" s="161">
        <v>16</v>
      </c>
      <c r="H218" s="163" t="s">
        <v>2973</v>
      </c>
      <c r="I218" s="168">
        <f>INDEX(CalBudget2567!$AR:$AR,MATCH('All Budget to Planfin2567'!$D218,CalBudget2567!$D:$D,0))</f>
        <v>410542741.73268479</v>
      </c>
      <c r="J218" s="168">
        <f>INDEX(CalBudget2567!$BU:$BU,MATCH('All Budget to Planfin2567'!$D218,CalBudget2567!$D:$D,0))</f>
        <v>370071734.58216</v>
      </c>
      <c r="K218" s="194">
        <f t="shared" si="6"/>
        <v>780614476.31484485</v>
      </c>
      <c r="L218" s="169">
        <f>INDEX(CalBudget2567!$BW:$BW,MATCH('All Budget to Planfin2567'!$D218,CalBudget2567!$D:$D,0))</f>
        <v>0.1</v>
      </c>
      <c r="M218" s="170">
        <f t="shared" si="7"/>
        <v>78061447.631484494</v>
      </c>
      <c r="N218" s="165"/>
      <c r="P218" s="188" t="b">
        <f>K218=CalBudget2567!BV220</f>
        <v>1</v>
      </c>
      <c r="Q218" s="188" t="b">
        <f>M218=CalBudget2567!BX220</f>
        <v>1</v>
      </c>
    </row>
    <row r="219" spans="1:17" s="158" customFormat="1" ht="24.6" hidden="1" x14ac:dyDescent="0.25">
      <c r="A219" s="167">
        <f>COUNTA($D$14:D219)</f>
        <v>206</v>
      </c>
      <c r="B219" s="161">
        <v>4</v>
      </c>
      <c r="C219" s="162" t="s">
        <v>18</v>
      </c>
      <c r="D219" s="161" t="s">
        <v>280</v>
      </c>
      <c r="E219" s="163" t="s">
        <v>1179</v>
      </c>
      <c r="F219" s="164" t="s">
        <v>1876</v>
      </c>
      <c r="G219" s="161">
        <v>2</v>
      </c>
      <c r="H219" s="163" t="s">
        <v>2968</v>
      </c>
      <c r="I219" s="168">
        <f>INDEX(CalBudget2567!$AR:$AR,MATCH('All Budget to Planfin2567'!$D219,CalBudget2567!$D:$D,0))</f>
        <v>43891326.210432</v>
      </c>
      <c r="J219" s="168">
        <f>INDEX(CalBudget2567!$BU:$BU,MATCH('All Budget to Planfin2567'!$D219,CalBudget2567!$D:$D,0))</f>
        <v>6881509.6716287993</v>
      </c>
      <c r="K219" s="194">
        <f t="shared" si="6"/>
        <v>50772835.882060796</v>
      </c>
      <c r="L219" s="169">
        <f>INDEX(CalBudget2567!$BW:$BW,MATCH('All Budget to Planfin2567'!$D219,CalBudget2567!$D:$D,0))</f>
        <v>0.15</v>
      </c>
      <c r="M219" s="170">
        <f t="shared" si="7"/>
        <v>7615925.3823091192</v>
      </c>
      <c r="N219" s="165"/>
      <c r="P219" s="188" t="b">
        <f>K219=CalBudget2567!BV221</f>
        <v>1</v>
      </c>
      <c r="Q219" s="188" t="b">
        <f>M219=CalBudget2567!BX221</f>
        <v>1</v>
      </c>
    </row>
    <row r="220" spans="1:17" s="158" customFormat="1" ht="24.6" hidden="1" x14ac:dyDescent="0.25">
      <c r="A220" s="167">
        <f>COUNTA($D$14:D220)</f>
        <v>207</v>
      </c>
      <c r="B220" s="161">
        <v>4</v>
      </c>
      <c r="C220" s="162" t="s">
        <v>18</v>
      </c>
      <c r="D220" s="161" t="s">
        <v>281</v>
      </c>
      <c r="E220" s="163" t="s">
        <v>1180</v>
      </c>
      <c r="F220" s="164" t="s">
        <v>1876</v>
      </c>
      <c r="G220" s="161">
        <v>6</v>
      </c>
      <c r="H220" s="163" t="s">
        <v>2965</v>
      </c>
      <c r="I220" s="168">
        <f>INDEX(CalBudget2567!$AR:$AR,MATCH('All Budget to Planfin2567'!$D220,CalBudget2567!$D:$D,0))</f>
        <v>59131530.416025601</v>
      </c>
      <c r="J220" s="168">
        <f>INDEX(CalBudget2567!$BU:$BU,MATCH('All Budget to Planfin2567'!$D220,CalBudget2567!$D:$D,0))</f>
        <v>30173897.132870402</v>
      </c>
      <c r="K220" s="194">
        <f t="shared" si="6"/>
        <v>89305427.548896</v>
      </c>
      <c r="L220" s="169">
        <f>INDEX(CalBudget2567!$BW:$BW,MATCH('All Budget to Planfin2567'!$D220,CalBudget2567!$D:$D,0))</f>
        <v>0.28000000000000003</v>
      </c>
      <c r="M220" s="170">
        <f t="shared" si="7"/>
        <v>25005519.713690881</v>
      </c>
      <c r="N220" s="165"/>
      <c r="P220" s="188" t="b">
        <f>K220=CalBudget2567!BV222</f>
        <v>1</v>
      </c>
      <c r="Q220" s="188" t="b">
        <f>M220=CalBudget2567!BX222</f>
        <v>1</v>
      </c>
    </row>
    <row r="221" spans="1:17" s="158" customFormat="1" ht="24.6" hidden="1" x14ac:dyDescent="0.25">
      <c r="A221" s="167">
        <f>COUNTA($D$14:D221)</f>
        <v>208</v>
      </c>
      <c r="B221" s="161">
        <v>4</v>
      </c>
      <c r="C221" s="162" t="s">
        <v>18</v>
      </c>
      <c r="D221" s="161" t="s">
        <v>282</v>
      </c>
      <c r="E221" s="163" t="s">
        <v>1181</v>
      </c>
      <c r="F221" s="164" t="s">
        <v>1876</v>
      </c>
      <c r="G221" s="161">
        <v>6</v>
      </c>
      <c r="H221" s="163" t="s">
        <v>2965</v>
      </c>
      <c r="I221" s="168">
        <f>INDEX(CalBudget2567!$AR:$AR,MATCH('All Budget to Planfin2567'!$D221,CalBudget2567!$D:$D,0))</f>
        <v>55618685.202009603</v>
      </c>
      <c r="J221" s="168">
        <f>INDEX(CalBudget2567!$BU:$BU,MATCH('All Budget to Planfin2567'!$D221,CalBudget2567!$D:$D,0))</f>
        <v>40819610.1937152</v>
      </c>
      <c r="K221" s="194">
        <f t="shared" si="6"/>
        <v>96438295.395724803</v>
      </c>
      <c r="L221" s="169">
        <f>INDEX(CalBudget2567!$BW:$BW,MATCH('All Budget to Planfin2567'!$D221,CalBudget2567!$D:$D,0))</f>
        <v>0.35</v>
      </c>
      <c r="M221" s="170">
        <f t="shared" si="7"/>
        <v>33753403.388503678</v>
      </c>
      <c r="N221" s="165"/>
      <c r="P221" s="188" t="b">
        <f>K221=CalBudget2567!BV223</f>
        <v>1</v>
      </c>
      <c r="Q221" s="188" t="b">
        <f>M221=CalBudget2567!BX223</f>
        <v>1</v>
      </c>
    </row>
    <row r="222" spans="1:17" s="158" customFormat="1" ht="24.6" hidden="1" x14ac:dyDescent="0.25">
      <c r="A222" s="167">
        <f>COUNTA($D$14:D222)</f>
        <v>209</v>
      </c>
      <c r="B222" s="161">
        <v>4</v>
      </c>
      <c r="C222" s="162" t="s">
        <v>19</v>
      </c>
      <c r="D222" s="161" t="s">
        <v>283</v>
      </c>
      <c r="E222" s="163" t="s">
        <v>2025</v>
      </c>
      <c r="F222" s="164" t="s">
        <v>1875</v>
      </c>
      <c r="G222" s="161">
        <v>18</v>
      </c>
      <c r="H222" s="163" t="s">
        <v>2975</v>
      </c>
      <c r="I222" s="168">
        <f>INDEX(CalBudget2567!$AR:$AR,MATCH('All Budget to Planfin2567'!$D222,CalBudget2567!$D:$D,0))</f>
        <v>1228063525.7633662</v>
      </c>
      <c r="J222" s="168">
        <f>INDEX(CalBudget2567!$BU:$BU,MATCH('All Budget to Planfin2567'!$D222,CalBudget2567!$D:$D,0))</f>
        <v>1369593961.4933567</v>
      </c>
      <c r="K222" s="194">
        <f t="shared" si="6"/>
        <v>2597657487.2567229</v>
      </c>
      <c r="L222" s="169">
        <f>INDEX(CalBudget2567!$BW:$BW,MATCH('All Budget to Planfin2567'!$D222,CalBudget2567!$D:$D,0))</f>
        <v>0.28999999999999998</v>
      </c>
      <c r="M222" s="170">
        <f t="shared" si="7"/>
        <v>753320671.30444956</v>
      </c>
      <c r="N222" s="165"/>
      <c r="P222" s="188" t="b">
        <f>K222=CalBudget2567!BV224</f>
        <v>1</v>
      </c>
      <c r="Q222" s="188" t="b">
        <f>M222=CalBudget2567!BX224</f>
        <v>1</v>
      </c>
    </row>
    <row r="223" spans="1:17" s="158" customFormat="1" ht="24.6" hidden="1" x14ac:dyDescent="0.25">
      <c r="A223" s="167">
        <f>COUNTA($D$14:D223)</f>
        <v>210</v>
      </c>
      <c r="B223" s="161">
        <v>4</v>
      </c>
      <c r="C223" s="162" t="s">
        <v>19</v>
      </c>
      <c r="D223" s="161" t="s">
        <v>284</v>
      </c>
      <c r="E223" s="163" t="s">
        <v>1182</v>
      </c>
      <c r="F223" s="164" t="s">
        <v>1876</v>
      </c>
      <c r="G223" s="161">
        <v>9</v>
      </c>
      <c r="H223" s="163" t="s">
        <v>2967</v>
      </c>
      <c r="I223" s="168">
        <f>INDEX(CalBudget2567!$AR:$AR,MATCH('All Budget to Planfin2567'!$D223,CalBudget2567!$D:$D,0))</f>
        <v>89122138.526083186</v>
      </c>
      <c r="J223" s="168">
        <f>INDEX(CalBudget2567!$BU:$BU,MATCH('All Budget to Planfin2567'!$D223,CalBudget2567!$D:$D,0))</f>
        <v>70973763.816422403</v>
      </c>
      <c r="K223" s="194">
        <f t="shared" si="6"/>
        <v>160095902.34250557</v>
      </c>
      <c r="L223" s="169">
        <f>INDEX(CalBudget2567!$BW:$BW,MATCH('All Budget to Planfin2567'!$D223,CalBudget2567!$D:$D,0))</f>
        <v>0.23</v>
      </c>
      <c r="M223" s="170">
        <f t="shared" si="7"/>
        <v>36822057.538776286</v>
      </c>
      <c r="N223" s="165"/>
      <c r="P223" s="188" t="b">
        <f>K223=CalBudget2567!BV225</f>
        <v>1</v>
      </c>
      <c r="Q223" s="188" t="b">
        <f>M223=CalBudget2567!BX225</f>
        <v>1</v>
      </c>
    </row>
    <row r="224" spans="1:17" s="158" customFormat="1" ht="24.6" hidden="1" x14ac:dyDescent="0.25">
      <c r="A224" s="167">
        <f>COUNTA($D$14:D224)</f>
        <v>211</v>
      </c>
      <c r="B224" s="161">
        <v>4</v>
      </c>
      <c r="C224" s="162" t="s">
        <v>19</v>
      </c>
      <c r="D224" s="161" t="s">
        <v>285</v>
      </c>
      <c r="E224" s="163" t="s">
        <v>1183</v>
      </c>
      <c r="F224" s="164" t="s">
        <v>1876</v>
      </c>
      <c r="G224" s="161">
        <v>13</v>
      </c>
      <c r="H224" s="163" t="s">
        <v>2963</v>
      </c>
      <c r="I224" s="168">
        <f>INDEX(CalBudget2567!$AR:$AR,MATCH('All Budget to Planfin2567'!$D224,CalBudget2567!$D:$D,0))</f>
        <v>211621169.4427104</v>
      </c>
      <c r="J224" s="168">
        <f>INDEX(CalBudget2567!$BU:$BU,MATCH('All Budget to Planfin2567'!$D224,CalBudget2567!$D:$D,0))</f>
        <v>147999288.91392961</v>
      </c>
      <c r="K224" s="194">
        <f t="shared" si="6"/>
        <v>359620458.35663998</v>
      </c>
      <c r="L224" s="169">
        <f>INDEX(CalBudget2567!$BW:$BW,MATCH('All Budget to Planfin2567'!$D224,CalBudget2567!$D:$D,0))</f>
        <v>0.27</v>
      </c>
      <c r="M224" s="170">
        <f t="shared" si="7"/>
        <v>97097523.756292805</v>
      </c>
      <c r="N224" s="165"/>
      <c r="P224" s="188" t="b">
        <f>K224=CalBudget2567!BV226</f>
        <v>1</v>
      </c>
      <c r="Q224" s="188" t="b">
        <f>M224=CalBudget2567!BX226</f>
        <v>1</v>
      </c>
    </row>
    <row r="225" spans="1:17" s="158" customFormat="1" ht="24.6" hidden="1" x14ac:dyDescent="0.25">
      <c r="A225" s="167">
        <f>COUNTA($D$14:D225)</f>
        <v>212</v>
      </c>
      <c r="B225" s="161">
        <v>4</v>
      </c>
      <c r="C225" s="162" t="s">
        <v>19</v>
      </c>
      <c r="D225" s="161" t="s">
        <v>286</v>
      </c>
      <c r="E225" s="163" t="s">
        <v>1184</v>
      </c>
      <c r="F225" s="164" t="s">
        <v>1876</v>
      </c>
      <c r="G225" s="161">
        <v>13</v>
      </c>
      <c r="H225" s="163" t="s">
        <v>2963</v>
      </c>
      <c r="I225" s="168">
        <f>INDEX(CalBudget2567!$AR:$AR,MATCH('All Budget to Planfin2567'!$D225,CalBudget2567!$D:$D,0))</f>
        <v>118800208.15637761</v>
      </c>
      <c r="J225" s="168">
        <f>INDEX(CalBudget2567!$BU:$BU,MATCH('All Budget to Planfin2567'!$D225,CalBudget2567!$D:$D,0))</f>
        <v>100357742.40488638</v>
      </c>
      <c r="K225" s="194">
        <f t="shared" si="6"/>
        <v>219157950.56126398</v>
      </c>
      <c r="L225" s="169">
        <f>INDEX(CalBudget2567!$BW:$BW,MATCH('All Budget to Planfin2567'!$D225,CalBudget2567!$D:$D,0))</f>
        <v>0.41</v>
      </c>
      <c r="M225" s="170">
        <f t="shared" si="7"/>
        <v>89854759.73011823</v>
      </c>
      <c r="N225" s="165"/>
      <c r="P225" s="188" t="b">
        <f>K225=CalBudget2567!BV227</f>
        <v>1</v>
      </c>
      <c r="Q225" s="188" t="b">
        <f>M225=CalBudget2567!BX227</f>
        <v>1</v>
      </c>
    </row>
    <row r="226" spans="1:17" s="158" customFormat="1" ht="24.6" hidden="1" x14ac:dyDescent="0.25">
      <c r="A226" s="167">
        <f>COUNTA($D$14:D226)</f>
        <v>213</v>
      </c>
      <c r="B226" s="161">
        <v>4</v>
      </c>
      <c r="C226" s="162" t="s">
        <v>19</v>
      </c>
      <c r="D226" s="161" t="s">
        <v>287</v>
      </c>
      <c r="E226" s="163" t="s">
        <v>1185</v>
      </c>
      <c r="F226" s="164" t="s">
        <v>1876</v>
      </c>
      <c r="G226" s="161">
        <v>10</v>
      </c>
      <c r="H226" s="163" t="s">
        <v>2962</v>
      </c>
      <c r="I226" s="168">
        <f>INDEX(CalBudget2567!$AR:$AR,MATCH('All Budget to Planfin2567'!$D226,CalBudget2567!$D:$D,0))</f>
        <v>88408452.955439985</v>
      </c>
      <c r="J226" s="168">
        <f>INDEX(CalBudget2567!$BU:$BU,MATCH('All Budget to Planfin2567'!$D226,CalBudget2567!$D:$D,0))</f>
        <v>56620232.617516801</v>
      </c>
      <c r="K226" s="194">
        <f t="shared" si="6"/>
        <v>145028685.5729568</v>
      </c>
      <c r="L226" s="169">
        <f>INDEX(CalBudget2567!$BW:$BW,MATCH('All Budget to Planfin2567'!$D226,CalBudget2567!$D:$D,0))</f>
        <v>0.35</v>
      </c>
      <c r="M226" s="170">
        <f t="shared" si="7"/>
        <v>50760039.95053488</v>
      </c>
      <c r="N226" s="165"/>
      <c r="P226" s="188" t="b">
        <f>K226=CalBudget2567!BV228</f>
        <v>1</v>
      </c>
      <c r="Q226" s="188" t="b">
        <f>M226=CalBudget2567!BX228</f>
        <v>1</v>
      </c>
    </row>
    <row r="227" spans="1:17" s="158" customFormat="1" ht="24.6" hidden="1" x14ac:dyDescent="0.25">
      <c r="A227" s="167">
        <f>COUNTA($D$14:D227)</f>
        <v>214</v>
      </c>
      <c r="B227" s="161">
        <v>4</v>
      </c>
      <c r="C227" s="162" t="s">
        <v>19</v>
      </c>
      <c r="D227" s="161" t="s">
        <v>288</v>
      </c>
      <c r="E227" s="163" t="s">
        <v>1186</v>
      </c>
      <c r="F227" s="164" t="s">
        <v>1876</v>
      </c>
      <c r="G227" s="161">
        <v>10</v>
      </c>
      <c r="H227" s="163" t="s">
        <v>2962</v>
      </c>
      <c r="I227" s="168">
        <f>INDEX(CalBudget2567!$AR:$AR,MATCH('All Budget to Planfin2567'!$D227,CalBudget2567!$D:$D,0))</f>
        <v>213136467.189264</v>
      </c>
      <c r="J227" s="168">
        <f>INDEX(CalBudget2567!$BU:$BU,MATCH('All Budget to Planfin2567'!$D227,CalBudget2567!$D:$D,0))</f>
        <v>88767845.934201598</v>
      </c>
      <c r="K227" s="194">
        <f t="shared" si="6"/>
        <v>301904313.1234656</v>
      </c>
      <c r="L227" s="169">
        <f>INDEX(CalBudget2567!$BW:$BW,MATCH('All Budget to Planfin2567'!$D227,CalBudget2567!$D:$D,0))</f>
        <v>0.27</v>
      </c>
      <c r="M227" s="170">
        <f t="shared" si="7"/>
        <v>81514164.543335721</v>
      </c>
      <c r="N227" s="165"/>
      <c r="P227" s="188" t="b">
        <f>K227=CalBudget2567!BV229</f>
        <v>1</v>
      </c>
      <c r="Q227" s="188" t="b">
        <f>M227=CalBudget2567!BX229</f>
        <v>1</v>
      </c>
    </row>
    <row r="228" spans="1:17" s="158" customFormat="1" ht="24.6" hidden="1" x14ac:dyDescent="0.25">
      <c r="A228" s="167">
        <f>COUNTA($D$14:D228)</f>
        <v>215</v>
      </c>
      <c r="B228" s="161">
        <v>4</v>
      </c>
      <c r="C228" s="162" t="s">
        <v>19</v>
      </c>
      <c r="D228" s="161" t="s">
        <v>289</v>
      </c>
      <c r="E228" s="163" t="s">
        <v>1187</v>
      </c>
      <c r="F228" s="164" t="s">
        <v>1876</v>
      </c>
      <c r="G228" s="161">
        <v>5</v>
      </c>
      <c r="H228" s="163" t="s">
        <v>2964</v>
      </c>
      <c r="I228" s="168">
        <f>INDEX(CalBudget2567!$AR:$AR,MATCH('All Budget to Planfin2567'!$D228,CalBudget2567!$D:$D,0))</f>
        <v>19504005.122063998</v>
      </c>
      <c r="J228" s="168">
        <f>INDEX(CalBudget2567!$BU:$BU,MATCH('All Budget to Planfin2567'!$D228,CalBudget2567!$D:$D,0))</f>
        <v>8403543.3036672007</v>
      </c>
      <c r="K228" s="194">
        <f t="shared" si="6"/>
        <v>27907548.425731197</v>
      </c>
      <c r="L228" s="169">
        <f>INDEX(CalBudget2567!$BW:$BW,MATCH('All Budget to Planfin2567'!$D228,CalBudget2567!$D:$D,0))</f>
        <v>0.43</v>
      </c>
      <c r="M228" s="170">
        <f t="shared" si="7"/>
        <v>12000245.823064415</v>
      </c>
      <c r="N228" s="165"/>
      <c r="P228" s="188" t="b">
        <f>K228=CalBudget2567!BV230</f>
        <v>1</v>
      </c>
      <c r="Q228" s="188" t="b">
        <f>M228=CalBudget2567!BX230</f>
        <v>1</v>
      </c>
    </row>
    <row r="229" spans="1:17" s="158" customFormat="1" ht="24.6" hidden="1" x14ac:dyDescent="0.25">
      <c r="A229" s="167">
        <f>COUNTA($D$14:D229)</f>
        <v>216</v>
      </c>
      <c r="B229" s="161">
        <v>4</v>
      </c>
      <c r="C229" s="162" t="s">
        <v>19</v>
      </c>
      <c r="D229" s="161" t="s">
        <v>2004</v>
      </c>
      <c r="E229" s="163" t="s">
        <v>2026</v>
      </c>
      <c r="F229" s="164" t="s">
        <v>1876</v>
      </c>
      <c r="G229" s="161">
        <v>2</v>
      </c>
      <c r="H229" s="163" t="s">
        <v>2968</v>
      </c>
      <c r="I229" s="168">
        <f>INDEX(CalBudget2567!$AR:$AR,MATCH('All Budget to Planfin2567'!$D229,CalBudget2567!$D:$D,0))</f>
        <v>77460393.640732795</v>
      </c>
      <c r="J229" s="168">
        <f>INDEX(CalBudget2567!$BU:$BU,MATCH('All Budget to Planfin2567'!$D229,CalBudget2567!$D:$D,0))</f>
        <v>0</v>
      </c>
      <c r="K229" s="194">
        <f t="shared" si="6"/>
        <v>77460393.640732795</v>
      </c>
      <c r="L229" s="169">
        <f>INDEX(CalBudget2567!$BW:$BW,MATCH('All Budget to Planfin2567'!$D229,CalBudget2567!$D:$D,0))</f>
        <v>0.12</v>
      </c>
      <c r="M229" s="170">
        <f t="shared" si="7"/>
        <v>9295247.2368879355</v>
      </c>
      <c r="N229" s="165"/>
      <c r="P229" s="188" t="b">
        <f>K229=CalBudget2567!BV231</f>
        <v>1</v>
      </c>
      <c r="Q229" s="188" t="b">
        <f>M229=CalBudget2567!BX231</f>
        <v>1</v>
      </c>
    </row>
    <row r="230" spans="1:17" s="158" customFormat="1" ht="24.6" hidden="1" x14ac:dyDescent="0.25">
      <c r="A230" s="167">
        <f>COUNTA($D$14:D230)</f>
        <v>217</v>
      </c>
      <c r="B230" s="161">
        <v>4</v>
      </c>
      <c r="C230" s="162" t="s">
        <v>20</v>
      </c>
      <c r="D230" s="161" t="s">
        <v>290</v>
      </c>
      <c r="E230" s="163" t="s">
        <v>1188</v>
      </c>
      <c r="F230" s="164" t="s">
        <v>1877</v>
      </c>
      <c r="G230" s="161">
        <v>17</v>
      </c>
      <c r="H230" s="163" t="s">
        <v>2971</v>
      </c>
      <c r="I230" s="168">
        <f>INDEX(CalBudget2567!$AR:$AR,MATCH('All Budget to Planfin2567'!$D230,CalBudget2567!$D:$D,0))</f>
        <v>550200139.3563168</v>
      </c>
      <c r="J230" s="168">
        <f>INDEX(CalBudget2567!$BU:$BU,MATCH('All Budget to Planfin2567'!$D230,CalBudget2567!$D:$D,0))</f>
        <v>854700176.25192964</v>
      </c>
      <c r="K230" s="194">
        <f t="shared" si="6"/>
        <v>1404900315.6082463</v>
      </c>
      <c r="L230" s="169">
        <f>INDEX(CalBudget2567!$BW:$BW,MATCH('All Budget to Planfin2567'!$D230,CalBudget2567!$D:$D,0))</f>
        <v>0.33</v>
      </c>
      <c r="M230" s="170">
        <f t="shared" si="7"/>
        <v>463617104.15072131</v>
      </c>
      <c r="N230" s="165"/>
      <c r="P230" s="188" t="b">
        <f>K230=CalBudget2567!BV232</f>
        <v>1</v>
      </c>
      <c r="Q230" s="188" t="b">
        <f>M230=CalBudget2567!BX232</f>
        <v>1</v>
      </c>
    </row>
    <row r="231" spans="1:17" s="158" customFormat="1" ht="24.6" hidden="1" x14ac:dyDescent="0.25">
      <c r="A231" s="167">
        <f>COUNTA($D$14:D231)</f>
        <v>218</v>
      </c>
      <c r="B231" s="161">
        <v>4</v>
      </c>
      <c r="C231" s="162" t="s">
        <v>20</v>
      </c>
      <c r="D231" s="161" t="s">
        <v>291</v>
      </c>
      <c r="E231" s="163" t="s">
        <v>1189</v>
      </c>
      <c r="F231" s="164" t="s">
        <v>1876</v>
      </c>
      <c r="G231" s="161">
        <v>10</v>
      </c>
      <c r="H231" s="163" t="s">
        <v>2962</v>
      </c>
      <c r="I231" s="168">
        <f>INDEX(CalBudget2567!$AR:$AR,MATCH('All Budget to Planfin2567'!$D231,CalBudget2567!$D:$D,0))</f>
        <v>114659201.84379838</v>
      </c>
      <c r="J231" s="168">
        <f>INDEX(CalBudget2567!$BU:$BU,MATCH('All Budget to Planfin2567'!$D231,CalBudget2567!$D:$D,0))</f>
        <v>46033796.164310411</v>
      </c>
      <c r="K231" s="194">
        <f t="shared" si="6"/>
        <v>160692998.00810879</v>
      </c>
      <c r="L231" s="169">
        <f>INDEX(CalBudget2567!$BW:$BW,MATCH('All Budget to Planfin2567'!$D231,CalBudget2567!$D:$D,0))</f>
        <v>0.56000000000000005</v>
      </c>
      <c r="M231" s="170">
        <f t="shared" si="7"/>
        <v>89988078.88454093</v>
      </c>
      <c r="N231" s="165"/>
      <c r="P231" s="188" t="b">
        <f>K231=CalBudget2567!BV233</f>
        <v>1</v>
      </c>
      <c r="Q231" s="188" t="b">
        <f>M231=CalBudget2567!BX233</f>
        <v>1</v>
      </c>
    </row>
    <row r="232" spans="1:17" s="158" customFormat="1" ht="24.6" hidden="1" x14ac:dyDescent="0.25">
      <c r="A232" s="167">
        <f>COUNTA($D$14:D232)</f>
        <v>219</v>
      </c>
      <c r="B232" s="161">
        <v>4</v>
      </c>
      <c r="C232" s="162" t="s">
        <v>20</v>
      </c>
      <c r="D232" s="161" t="s">
        <v>292</v>
      </c>
      <c r="E232" s="163" t="s">
        <v>1190</v>
      </c>
      <c r="F232" s="164" t="s">
        <v>1876</v>
      </c>
      <c r="G232" s="161">
        <v>13</v>
      </c>
      <c r="H232" s="163" t="s">
        <v>2963</v>
      </c>
      <c r="I232" s="168">
        <f>INDEX(CalBudget2567!$AR:$AR,MATCH('All Budget to Planfin2567'!$D232,CalBudget2567!$D:$D,0))</f>
        <v>206426065.86572155</v>
      </c>
      <c r="J232" s="168">
        <f>INDEX(CalBudget2567!$BU:$BU,MATCH('All Budget to Planfin2567'!$D232,CalBudget2567!$D:$D,0))</f>
        <v>90861789.605183989</v>
      </c>
      <c r="K232" s="194">
        <f t="shared" si="6"/>
        <v>297287855.47090554</v>
      </c>
      <c r="L232" s="169">
        <f>INDEX(CalBudget2567!$BW:$BW,MATCH('All Budget to Planfin2567'!$D232,CalBudget2567!$D:$D,0))</f>
        <v>0.5</v>
      </c>
      <c r="M232" s="170">
        <f t="shared" si="7"/>
        <v>148643927.73545277</v>
      </c>
      <c r="N232" s="165"/>
      <c r="P232" s="188" t="b">
        <f>K232=CalBudget2567!BV234</f>
        <v>1</v>
      </c>
      <c r="Q232" s="188" t="b">
        <f>M232=CalBudget2567!BX234</f>
        <v>1</v>
      </c>
    </row>
    <row r="233" spans="1:17" s="158" customFormat="1" ht="24.6" hidden="1" x14ac:dyDescent="0.25">
      <c r="A233" s="167">
        <f>COUNTA($D$14:D233)</f>
        <v>220</v>
      </c>
      <c r="B233" s="161">
        <v>4</v>
      </c>
      <c r="C233" s="162" t="s">
        <v>20</v>
      </c>
      <c r="D233" s="161" t="s">
        <v>293</v>
      </c>
      <c r="E233" s="163" t="s">
        <v>1191</v>
      </c>
      <c r="F233" s="164" t="s">
        <v>1876</v>
      </c>
      <c r="G233" s="161">
        <v>6</v>
      </c>
      <c r="H233" s="163" t="s">
        <v>2965</v>
      </c>
      <c r="I233" s="168">
        <f>INDEX(CalBudget2567!$AR:$AR,MATCH('All Budget to Planfin2567'!$D233,CalBudget2567!$D:$D,0))</f>
        <v>97759222.805356786</v>
      </c>
      <c r="J233" s="168">
        <f>INDEX(CalBudget2567!$BU:$BU,MATCH('All Budget to Planfin2567'!$D233,CalBudget2567!$D:$D,0))</f>
        <v>34836072.948777601</v>
      </c>
      <c r="K233" s="194">
        <f t="shared" si="6"/>
        <v>132595295.75413439</v>
      </c>
      <c r="L233" s="169">
        <f>INDEX(CalBudget2567!$BW:$BW,MATCH('All Budget to Planfin2567'!$D233,CalBudget2567!$D:$D,0))</f>
        <v>0.42</v>
      </c>
      <c r="M233" s="170">
        <f t="shared" si="7"/>
        <v>55690024.216736443</v>
      </c>
      <c r="N233" s="165"/>
      <c r="P233" s="188" t="b">
        <f>K233=CalBudget2567!BV235</f>
        <v>1</v>
      </c>
      <c r="Q233" s="188" t="b">
        <f>M233=CalBudget2567!BX235</f>
        <v>1</v>
      </c>
    </row>
    <row r="234" spans="1:17" s="158" customFormat="1" ht="24.6" hidden="1" x14ac:dyDescent="0.25">
      <c r="A234" s="167">
        <f>COUNTA($D$14:D234)</f>
        <v>221</v>
      </c>
      <c r="B234" s="161">
        <v>4</v>
      </c>
      <c r="C234" s="162" t="s">
        <v>20</v>
      </c>
      <c r="D234" s="161" t="s">
        <v>294</v>
      </c>
      <c r="E234" s="163" t="s">
        <v>1192</v>
      </c>
      <c r="F234" s="164" t="s">
        <v>1876</v>
      </c>
      <c r="G234" s="161">
        <v>6</v>
      </c>
      <c r="H234" s="163" t="s">
        <v>2965</v>
      </c>
      <c r="I234" s="168">
        <f>INDEX(CalBudget2567!$AR:$AR,MATCH('All Budget to Planfin2567'!$D234,CalBudget2567!$D:$D,0))</f>
        <v>52041893.182348803</v>
      </c>
      <c r="J234" s="168">
        <f>INDEX(CalBudget2567!$BU:$BU,MATCH('All Budget to Planfin2567'!$D234,CalBudget2567!$D:$D,0))</f>
        <v>27730247.018169601</v>
      </c>
      <c r="K234" s="194">
        <f t="shared" si="6"/>
        <v>79772140.200518399</v>
      </c>
      <c r="L234" s="169">
        <f>INDEX(CalBudget2567!$BW:$BW,MATCH('All Budget to Planfin2567'!$D234,CalBudget2567!$D:$D,0))</f>
        <v>0.4</v>
      </c>
      <c r="M234" s="170">
        <f t="shared" si="7"/>
        <v>31908856.080207363</v>
      </c>
      <c r="N234" s="165"/>
      <c r="P234" s="188" t="b">
        <f>K234=CalBudget2567!BV236</f>
        <v>1</v>
      </c>
      <c r="Q234" s="188" t="b">
        <f>M234=CalBudget2567!BX236</f>
        <v>1</v>
      </c>
    </row>
    <row r="235" spans="1:17" s="158" customFormat="1" ht="24.6" hidden="1" x14ac:dyDescent="0.25">
      <c r="A235" s="167">
        <f>COUNTA($D$14:D235)</f>
        <v>222</v>
      </c>
      <c r="B235" s="161">
        <v>4</v>
      </c>
      <c r="C235" s="162" t="s">
        <v>20</v>
      </c>
      <c r="D235" s="161" t="s">
        <v>295</v>
      </c>
      <c r="E235" s="163" t="s">
        <v>1193</v>
      </c>
      <c r="F235" s="164" t="s">
        <v>1876</v>
      </c>
      <c r="G235" s="161">
        <v>5</v>
      </c>
      <c r="H235" s="163" t="s">
        <v>2964</v>
      </c>
      <c r="I235" s="168">
        <f>INDEX(CalBudget2567!$AR:$AR,MATCH('All Budget to Planfin2567'!$D235,CalBudget2567!$D:$D,0))</f>
        <v>55811104.262208007</v>
      </c>
      <c r="J235" s="168">
        <f>INDEX(CalBudget2567!$BU:$BU,MATCH('All Budget to Planfin2567'!$D235,CalBudget2567!$D:$D,0))</f>
        <v>24613261.058774401</v>
      </c>
      <c r="K235" s="194">
        <f t="shared" si="6"/>
        <v>80424365.320982412</v>
      </c>
      <c r="L235" s="169">
        <f>INDEX(CalBudget2567!$BW:$BW,MATCH('All Budget to Planfin2567'!$D235,CalBudget2567!$D:$D,0))</f>
        <v>0.44</v>
      </c>
      <c r="M235" s="170">
        <f t="shared" si="7"/>
        <v>35386720.741232261</v>
      </c>
      <c r="N235" s="165"/>
      <c r="P235" s="188" t="b">
        <f>K235=CalBudget2567!BV237</f>
        <v>1</v>
      </c>
      <c r="Q235" s="188" t="b">
        <f>M235=CalBudget2567!BX237</f>
        <v>1</v>
      </c>
    </row>
    <row r="236" spans="1:17" s="158" customFormat="1" ht="24.6" hidden="1" x14ac:dyDescent="0.25">
      <c r="A236" s="167">
        <f>COUNTA($D$14:D236)</f>
        <v>223</v>
      </c>
      <c r="B236" s="161">
        <v>4</v>
      </c>
      <c r="C236" s="162" t="s">
        <v>20</v>
      </c>
      <c r="D236" s="161" t="s">
        <v>296</v>
      </c>
      <c r="E236" s="163" t="s">
        <v>1194</v>
      </c>
      <c r="F236" s="164" t="s">
        <v>1876</v>
      </c>
      <c r="G236" s="161">
        <v>6</v>
      </c>
      <c r="H236" s="163" t="s">
        <v>2965</v>
      </c>
      <c r="I236" s="168">
        <f>INDEX(CalBudget2567!$AR:$AR,MATCH('All Budget to Planfin2567'!$D236,CalBudget2567!$D:$D,0))</f>
        <v>86159445.354307219</v>
      </c>
      <c r="J236" s="168">
        <f>INDEX(CalBudget2567!$BU:$BU,MATCH('All Budget to Planfin2567'!$D236,CalBudget2567!$D:$D,0))</f>
        <v>22112671.449235201</v>
      </c>
      <c r="K236" s="194">
        <f t="shared" si="6"/>
        <v>108272116.80354242</v>
      </c>
      <c r="L236" s="169">
        <f>INDEX(CalBudget2567!$BW:$BW,MATCH('All Budget to Planfin2567'!$D236,CalBudget2567!$D:$D,0))</f>
        <v>0.44</v>
      </c>
      <c r="M236" s="170">
        <f t="shared" si="7"/>
        <v>47639731.393558666</v>
      </c>
      <c r="N236" s="165"/>
      <c r="P236" s="188" t="b">
        <f>K236=CalBudget2567!BV238</f>
        <v>1</v>
      </c>
      <c r="Q236" s="188" t="b">
        <f>M236=CalBudget2567!BX238</f>
        <v>1</v>
      </c>
    </row>
    <row r="237" spans="1:17" s="158" customFormat="1" ht="24.6" hidden="1" x14ac:dyDescent="0.25">
      <c r="A237" s="167">
        <f>COUNTA($D$14:D237)</f>
        <v>224</v>
      </c>
      <c r="B237" s="161">
        <v>4</v>
      </c>
      <c r="C237" s="162" t="s">
        <v>20</v>
      </c>
      <c r="D237" s="161" t="s">
        <v>297</v>
      </c>
      <c r="E237" s="163" t="s">
        <v>1195</v>
      </c>
      <c r="F237" s="164" t="s">
        <v>1876</v>
      </c>
      <c r="G237" s="161">
        <v>5</v>
      </c>
      <c r="H237" s="163" t="s">
        <v>2964</v>
      </c>
      <c r="I237" s="168">
        <f>INDEX(CalBudget2567!$AR:$AR,MATCH('All Budget to Planfin2567'!$D237,CalBudget2567!$D:$D,0))</f>
        <v>42311950.878451198</v>
      </c>
      <c r="J237" s="168">
        <f>INDEX(CalBudget2567!$BU:$BU,MATCH('All Budget to Planfin2567'!$D237,CalBudget2567!$D:$D,0))</f>
        <v>16201486.376083199</v>
      </c>
      <c r="K237" s="194">
        <f t="shared" si="6"/>
        <v>58513437.254534394</v>
      </c>
      <c r="L237" s="169">
        <f>INDEX(CalBudget2567!$BW:$BW,MATCH('All Budget to Planfin2567'!$D237,CalBudget2567!$D:$D,0))</f>
        <v>0.41</v>
      </c>
      <c r="M237" s="170">
        <f t="shared" si="7"/>
        <v>23990509.2743591</v>
      </c>
      <c r="N237" s="165"/>
      <c r="P237" s="188" t="b">
        <f>K237=CalBudget2567!BV239</f>
        <v>1</v>
      </c>
      <c r="Q237" s="188" t="b">
        <f>M237=CalBudget2567!BX239</f>
        <v>1</v>
      </c>
    </row>
    <row r="238" spans="1:17" s="158" customFormat="1" ht="24.6" hidden="1" x14ac:dyDescent="0.25">
      <c r="A238" s="167">
        <f>COUNTA($D$14:D238)</f>
        <v>225</v>
      </c>
      <c r="B238" s="161">
        <v>4</v>
      </c>
      <c r="C238" s="162" t="s">
        <v>21</v>
      </c>
      <c r="D238" s="161" t="s">
        <v>298</v>
      </c>
      <c r="E238" s="163" t="s">
        <v>1196</v>
      </c>
      <c r="F238" s="164" t="s">
        <v>1875</v>
      </c>
      <c r="G238" s="161">
        <v>18</v>
      </c>
      <c r="H238" s="163" t="s">
        <v>2975</v>
      </c>
      <c r="I238" s="168">
        <f>INDEX(CalBudget2567!$AR:$AR,MATCH('All Budget to Planfin2567'!$D238,CalBudget2567!$D:$D,0))</f>
        <v>585409917.97202873</v>
      </c>
      <c r="J238" s="168">
        <f>INDEX(CalBudget2567!$BU:$BU,MATCH('All Budget to Planfin2567'!$D238,CalBudget2567!$D:$D,0))</f>
        <v>942169975.37562227</v>
      </c>
      <c r="K238" s="194">
        <f t="shared" si="6"/>
        <v>1527579893.347651</v>
      </c>
      <c r="L238" s="169">
        <f>INDEX(CalBudget2567!$BW:$BW,MATCH('All Budget to Planfin2567'!$D238,CalBudget2567!$D:$D,0))</f>
        <v>0.3</v>
      </c>
      <c r="M238" s="170">
        <f t="shared" si="7"/>
        <v>458273968.00429529</v>
      </c>
      <c r="N238" s="165"/>
      <c r="P238" s="188" t="b">
        <f>K238=CalBudget2567!BV240</f>
        <v>1</v>
      </c>
      <c r="Q238" s="188" t="b">
        <f>M238=CalBudget2567!BX240</f>
        <v>1</v>
      </c>
    </row>
    <row r="239" spans="1:17" s="158" customFormat="1" ht="24.6" hidden="1" x14ac:dyDescent="0.25">
      <c r="A239" s="167">
        <f>COUNTA($D$14:D239)</f>
        <v>226</v>
      </c>
      <c r="B239" s="161">
        <v>4</v>
      </c>
      <c r="C239" s="162" t="s">
        <v>21</v>
      </c>
      <c r="D239" s="161" t="s">
        <v>299</v>
      </c>
      <c r="E239" s="163" t="s">
        <v>1197</v>
      </c>
      <c r="F239" s="164" t="s">
        <v>1877</v>
      </c>
      <c r="G239" s="161">
        <v>15</v>
      </c>
      <c r="H239" s="163" t="s">
        <v>2969</v>
      </c>
      <c r="I239" s="168">
        <f>INDEX(CalBudget2567!$AR:$AR,MATCH('All Budget to Planfin2567'!$D239,CalBudget2567!$D:$D,0))</f>
        <v>173207287.14354241</v>
      </c>
      <c r="J239" s="168">
        <f>INDEX(CalBudget2567!$BU:$BU,MATCH('All Budget to Planfin2567'!$D239,CalBudget2567!$D:$D,0))</f>
        <v>323811336.50566077</v>
      </c>
      <c r="K239" s="194">
        <f t="shared" si="6"/>
        <v>497018623.64920318</v>
      </c>
      <c r="L239" s="169">
        <f>INDEX(CalBudget2567!$BW:$BW,MATCH('All Budget to Planfin2567'!$D239,CalBudget2567!$D:$D,0))</f>
        <v>0.27</v>
      </c>
      <c r="M239" s="170">
        <f t="shared" si="7"/>
        <v>134195028.38528487</v>
      </c>
      <c r="N239" s="165"/>
      <c r="P239" s="188" t="b">
        <f>K239=CalBudget2567!BV241</f>
        <v>1</v>
      </c>
      <c r="Q239" s="188" t="b">
        <f>M239=CalBudget2567!BX241</f>
        <v>1</v>
      </c>
    </row>
    <row r="240" spans="1:17" s="158" customFormat="1" ht="24.6" hidden="1" x14ac:dyDescent="0.25">
      <c r="A240" s="167">
        <f>COUNTA($D$14:D240)</f>
        <v>227</v>
      </c>
      <c r="B240" s="161">
        <v>4</v>
      </c>
      <c r="C240" s="162" t="s">
        <v>21</v>
      </c>
      <c r="D240" s="161" t="s">
        <v>300</v>
      </c>
      <c r="E240" s="163" t="s">
        <v>1198</v>
      </c>
      <c r="F240" s="164" t="s">
        <v>1876</v>
      </c>
      <c r="G240" s="161">
        <v>5</v>
      </c>
      <c r="H240" s="163" t="s">
        <v>2964</v>
      </c>
      <c r="I240" s="168">
        <f>INDEX(CalBudget2567!$AR:$AR,MATCH('All Budget to Planfin2567'!$D240,CalBudget2567!$D:$D,0))</f>
        <v>58472347.473657601</v>
      </c>
      <c r="J240" s="168">
        <f>INDEX(CalBudget2567!$BU:$BU,MATCH('All Budget to Planfin2567'!$D240,CalBudget2567!$D:$D,0))</f>
        <v>21363234.839308802</v>
      </c>
      <c r="K240" s="194">
        <f t="shared" si="6"/>
        <v>79835582.312966406</v>
      </c>
      <c r="L240" s="169">
        <f>INDEX(CalBudget2567!$BW:$BW,MATCH('All Budget to Planfin2567'!$D240,CalBudget2567!$D:$D,0))</f>
        <v>0.35</v>
      </c>
      <c r="M240" s="170">
        <f t="shared" si="7"/>
        <v>27942453.809538241</v>
      </c>
      <c r="N240" s="165"/>
      <c r="P240" s="188" t="b">
        <f>K240=CalBudget2567!BV242</f>
        <v>1</v>
      </c>
      <c r="Q240" s="188" t="b">
        <f>M240=CalBudget2567!BX242</f>
        <v>1</v>
      </c>
    </row>
    <row r="241" spans="1:17" s="158" customFormat="1" ht="24.6" hidden="1" x14ac:dyDescent="0.25">
      <c r="A241" s="167">
        <f>COUNTA($D$14:D241)</f>
        <v>228</v>
      </c>
      <c r="B241" s="161">
        <v>4</v>
      </c>
      <c r="C241" s="162" t="s">
        <v>21</v>
      </c>
      <c r="D241" s="161" t="s">
        <v>301</v>
      </c>
      <c r="E241" s="163" t="s">
        <v>1199</v>
      </c>
      <c r="F241" s="164" t="s">
        <v>1876</v>
      </c>
      <c r="G241" s="161">
        <v>5</v>
      </c>
      <c r="H241" s="163" t="s">
        <v>2964</v>
      </c>
      <c r="I241" s="168">
        <f>INDEX(CalBudget2567!$AR:$AR,MATCH('All Budget to Planfin2567'!$D241,CalBudget2567!$D:$D,0))</f>
        <v>37699867.389609598</v>
      </c>
      <c r="J241" s="168">
        <f>INDEX(CalBudget2567!$BU:$BU,MATCH('All Budget to Planfin2567'!$D241,CalBudget2567!$D:$D,0))</f>
        <v>18317467.8937824</v>
      </c>
      <c r="K241" s="194">
        <f t="shared" si="6"/>
        <v>56017335.283391997</v>
      </c>
      <c r="L241" s="169">
        <f>INDEX(CalBudget2567!$BW:$BW,MATCH('All Budget to Planfin2567'!$D241,CalBudget2567!$D:$D,0))</f>
        <v>0.39</v>
      </c>
      <c r="M241" s="170">
        <f t="shared" si="7"/>
        <v>21846760.76052288</v>
      </c>
      <c r="N241" s="165"/>
      <c r="P241" s="188" t="b">
        <f>K241=CalBudget2567!BV243</f>
        <v>1</v>
      </c>
      <c r="Q241" s="188" t="b">
        <f>M241=CalBudget2567!BX243</f>
        <v>1</v>
      </c>
    </row>
    <row r="242" spans="1:17" s="158" customFormat="1" ht="24.6" hidden="1" x14ac:dyDescent="0.25">
      <c r="A242" s="167">
        <f>COUNTA($D$14:D242)</f>
        <v>229</v>
      </c>
      <c r="B242" s="161">
        <v>4</v>
      </c>
      <c r="C242" s="162" t="s">
        <v>21</v>
      </c>
      <c r="D242" s="161" t="s">
        <v>302</v>
      </c>
      <c r="E242" s="163" t="s">
        <v>1200</v>
      </c>
      <c r="F242" s="164" t="s">
        <v>1876</v>
      </c>
      <c r="G242" s="161">
        <v>5</v>
      </c>
      <c r="H242" s="163" t="s">
        <v>2964</v>
      </c>
      <c r="I242" s="168">
        <f>INDEX(CalBudget2567!$AR:$AR,MATCH('All Budget to Planfin2567'!$D242,CalBudget2567!$D:$D,0))</f>
        <v>42310403.334115185</v>
      </c>
      <c r="J242" s="168">
        <f>INDEX(CalBudget2567!$BU:$BU,MATCH('All Budget to Planfin2567'!$D242,CalBudget2567!$D:$D,0))</f>
        <v>10305645.5354208</v>
      </c>
      <c r="K242" s="194">
        <f t="shared" si="6"/>
        <v>52616048.869535983</v>
      </c>
      <c r="L242" s="169">
        <f>INDEX(CalBudget2567!$BW:$BW,MATCH('All Budget to Planfin2567'!$D242,CalBudget2567!$D:$D,0))</f>
        <v>0.32</v>
      </c>
      <c r="M242" s="170">
        <f t="shared" si="7"/>
        <v>16837135.638251513</v>
      </c>
      <c r="N242" s="165"/>
      <c r="P242" s="188" t="b">
        <f>K242=CalBudget2567!BV244</f>
        <v>1</v>
      </c>
      <c r="Q242" s="188" t="b">
        <f>M242=CalBudget2567!BX244</f>
        <v>1</v>
      </c>
    </row>
    <row r="243" spans="1:17" s="158" customFormat="1" ht="24.6" hidden="1" x14ac:dyDescent="0.25">
      <c r="A243" s="167">
        <f>COUNTA($D$14:D243)</f>
        <v>230</v>
      </c>
      <c r="B243" s="161">
        <v>4</v>
      </c>
      <c r="C243" s="162" t="s">
        <v>21</v>
      </c>
      <c r="D243" s="161" t="s">
        <v>303</v>
      </c>
      <c r="E243" s="163" t="s">
        <v>1201</v>
      </c>
      <c r="F243" s="164" t="s">
        <v>1876</v>
      </c>
      <c r="G243" s="161">
        <v>5</v>
      </c>
      <c r="H243" s="163" t="s">
        <v>2964</v>
      </c>
      <c r="I243" s="168">
        <f>INDEX(CalBudget2567!$AR:$AR,MATCH('All Budget to Planfin2567'!$D243,CalBudget2567!$D:$D,0))</f>
        <v>25278177.619344003</v>
      </c>
      <c r="J243" s="168">
        <f>INDEX(CalBudget2567!$BU:$BU,MATCH('All Budget to Planfin2567'!$D243,CalBudget2567!$D:$D,0))</f>
        <v>5733370.2397823995</v>
      </c>
      <c r="K243" s="194">
        <f t="shared" si="6"/>
        <v>31011547.859126404</v>
      </c>
      <c r="L243" s="169">
        <f>INDEX(CalBudget2567!$BW:$BW,MATCH('All Budget to Planfin2567'!$D243,CalBudget2567!$D:$D,0))</f>
        <v>0.27</v>
      </c>
      <c r="M243" s="170">
        <f t="shared" si="7"/>
        <v>8373117.9219641294</v>
      </c>
      <c r="N243" s="165"/>
      <c r="P243" s="188" t="b">
        <f>K243=CalBudget2567!BV245</f>
        <v>1</v>
      </c>
      <c r="Q243" s="188" t="b">
        <f>M243=CalBudget2567!BX245</f>
        <v>1</v>
      </c>
    </row>
    <row r="244" spans="1:17" s="158" customFormat="1" ht="24.6" hidden="1" x14ac:dyDescent="0.25">
      <c r="A244" s="167">
        <f>COUNTA($D$14:D244)</f>
        <v>231</v>
      </c>
      <c r="B244" s="161">
        <v>4</v>
      </c>
      <c r="C244" s="162" t="s">
        <v>21</v>
      </c>
      <c r="D244" s="161" t="s">
        <v>304</v>
      </c>
      <c r="E244" s="163" t="s">
        <v>1202</v>
      </c>
      <c r="F244" s="164" t="s">
        <v>1876</v>
      </c>
      <c r="G244" s="161">
        <v>12</v>
      </c>
      <c r="H244" s="163" t="s">
        <v>2970</v>
      </c>
      <c r="I244" s="168">
        <f>INDEX(CalBudget2567!$AR:$AR,MATCH('All Budget to Planfin2567'!$D244,CalBudget2567!$D:$D,0))</f>
        <v>121009854.73804799</v>
      </c>
      <c r="J244" s="168">
        <f>INDEX(CalBudget2567!$BU:$BU,MATCH('All Budget to Planfin2567'!$D244,CalBudget2567!$D:$D,0))</f>
        <v>99532597.972598419</v>
      </c>
      <c r="K244" s="194">
        <f t="shared" si="6"/>
        <v>220542452.71064639</v>
      </c>
      <c r="L244" s="169">
        <f>INDEX(CalBudget2567!$BW:$BW,MATCH('All Budget to Planfin2567'!$D244,CalBudget2567!$D:$D,0))</f>
        <v>0.49</v>
      </c>
      <c r="M244" s="170">
        <f t="shared" si="7"/>
        <v>108065801.82821673</v>
      </c>
      <c r="N244" s="165"/>
      <c r="P244" s="188" t="b">
        <f>K244=CalBudget2567!BV246</f>
        <v>1</v>
      </c>
      <c r="Q244" s="188" t="b">
        <f>M244=CalBudget2567!BX246</f>
        <v>1</v>
      </c>
    </row>
    <row r="245" spans="1:17" s="158" customFormat="1" ht="24.6" hidden="1" x14ac:dyDescent="0.25">
      <c r="A245" s="167">
        <f>COUNTA($D$14:D245)</f>
        <v>232</v>
      </c>
      <c r="B245" s="161">
        <v>4</v>
      </c>
      <c r="C245" s="162" t="s">
        <v>21</v>
      </c>
      <c r="D245" s="161" t="s">
        <v>305</v>
      </c>
      <c r="E245" s="163" t="s">
        <v>1203</v>
      </c>
      <c r="F245" s="164" t="s">
        <v>1876</v>
      </c>
      <c r="G245" s="161">
        <v>5</v>
      </c>
      <c r="H245" s="163" t="s">
        <v>2964</v>
      </c>
      <c r="I245" s="168">
        <f>INDEX(CalBudget2567!$AR:$AR,MATCH('All Budget to Planfin2567'!$D245,CalBudget2567!$D:$D,0))</f>
        <v>52350750.355343997</v>
      </c>
      <c r="J245" s="168">
        <f>INDEX(CalBudget2567!$BU:$BU,MATCH('All Budget to Planfin2567'!$D245,CalBudget2567!$D:$D,0))</f>
        <v>16494828.4209888</v>
      </c>
      <c r="K245" s="194">
        <f t="shared" si="6"/>
        <v>68845578.776332796</v>
      </c>
      <c r="L245" s="169">
        <f>INDEX(CalBudget2567!$BW:$BW,MATCH('All Budget to Planfin2567'!$D245,CalBudget2567!$D:$D,0))</f>
        <v>0.38</v>
      </c>
      <c r="M245" s="170">
        <f t="shared" si="7"/>
        <v>26161319.935006462</v>
      </c>
      <c r="N245" s="165"/>
      <c r="P245" s="188" t="b">
        <f>K245=CalBudget2567!BV247</f>
        <v>1</v>
      </c>
      <c r="Q245" s="188" t="b">
        <f>M245=CalBudget2567!BX247</f>
        <v>1</v>
      </c>
    </row>
    <row r="246" spans="1:17" s="158" customFormat="1" ht="24.6" hidden="1" x14ac:dyDescent="0.25">
      <c r="A246" s="167">
        <f>COUNTA($D$14:D246)</f>
        <v>233</v>
      </c>
      <c r="B246" s="161">
        <v>4</v>
      </c>
      <c r="C246" s="162" t="s">
        <v>21</v>
      </c>
      <c r="D246" s="161" t="s">
        <v>306</v>
      </c>
      <c r="E246" s="163" t="s">
        <v>1204</v>
      </c>
      <c r="F246" s="164" t="s">
        <v>1876</v>
      </c>
      <c r="G246" s="161">
        <v>5</v>
      </c>
      <c r="H246" s="163" t="s">
        <v>2964</v>
      </c>
      <c r="I246" s="168">
        <f>INDEX(CalBudget2567!$AR:$AR,MATCH('All Budget to Planfin2567'!$D246,CalBudget2567!$D:$D,0))</f>
        <v>43092256.382160001</v>
      </c>
      <c r="J246" s="168">
        <f>INDEX(CalBudget2567!$BU:$BU,MATCH('All Budget to Planfin2567'!$D246,CalBudget2567!$D:$D,0))</f>
        <v>14913882.0442176</v>
      </c>
      <c r="K246" s="194">
        <f t="shared" si="6"/>
        <v>58006138.426377602</v>
      </c>
      <c r="L246" s="169">
        <f>INDEX(CalBudget2567!$BW:$BW,MATCH('All Budget to Planfin2567'!$D246,CalBudget2567!$D:$D,0))</f>
        <v>0.4</v>
      </c>
      <c r="M246" s="170">
        <f t="shared" si="7"/>
        <v>23202455.370551042</v>
      </c>
      <c r="N246" s="165"/>
      <c r="P246" s="188" t="b">
        <f>K246=CalBudget2567!BV248</f>
        <v>1</v>
      </c>
      <c r="Q246" s="188" t="b">
        <f>M246=CalBudget2567!BX248</f>
        <v>1</v>
      </c>
    </row>
    <row r="247" spans="1:17" s="158" customFormat="1" ht="24.6" hidden="1" x14ac:dyDescent="0.25">
      <c r="A247" s="167">
        <f>COUNTA($D$14:D247)</f>
        <v>234</v>
      </c>
      <c r="B247" s="161">
        <v>4</v>
      </c>
      <c r="C247" s="162" t="s">
        <v>21</v>
      </c>
      <c r="D247" s="161" t="s">
        <v>307</v>
      </c>
      <c r="E247" s="163" t="s">
        <v>1205</v>
      </c>
      <c r="F247" s="164" t="s">
        <v>1876</v>
      </c>
      <c r="G247" s="161">
        <v>5</v>
      </c>
      <c r="H247" s="163" t="s">
        <v>2964</v>
      </c>
      <c r="I247" s="168">
        <f>INDEX(CalBudget2567!$AR:$AR,MATCH('All Budget to Planfin2567'!$D247,CalBudget2567!$D:$D,0))</f>
        <v>49313018.988671996</v>
      </c>
      <c r="J247" s="168">
        <f>INDEX(CalBudget2567!$BU:$BU,MATCH('All Budget to Planfin2567'!$D247,CalBudget2567!$D:$D,0))</f>
        <v>27155918.686396793</v>
      </c>
      <c r="K247" s="194">
        <f t="shared" si="6"/>
        <v>76468937.675068796</v>
      </c>
      <c r="L247" s="169">
        <f>INDEX(CalBudget2567!$BW:$BW,MATCH('All Budget to Planfin2567'!$D247,CalBudget2567!$D:$D,0))</f>
        <v>0.38</v>
      </c>
      <c r="M247" s="170">
        <f t="shared" si="7"/>
        <v>29058196.316526141</v>
      </c>
      <c r="N247" s="165"/>
      <c r="P247" s="188" t="b">
        <f>K247=CalBudget2567!BV249</f>
        <v>1</v>
      </c>
      <c r="Q247" s="188" t="b">
        <f>M247=CalBudget2567!BX249</f>
        <v>1</v>
      </c>
    </row>
    <row r="248" spans="1:17" s="158" customFormat="1" ht="24.6" hidden="1" x14ac:dyDescent="0.25">
      <c r="A248" s="167">
        <f>COUNTA($D$14:D248)</f>
        <v>235</v>
      </c>
      <c r="B248" s="161">
        <v>4</v>
      </c>
      <c r="C248" s="162" t="s">
        <v>21</v>
      </c>
      <c r="D248" s="161" t="s">
        <v>308</v>
      </c>
      <c r="E248" s="163" t="s">
        <v>1206</v>
      </c>
      <c r="F248" s="164" t="s">
        <v>1876</v>
      </c>
      <c r="G248" s="161">
        <v>5</v>
      </c>
      <c r="H248" s="163" t="s">
        <v>2964</v>
      </c>
      <c r="I248" s="168">
        <f>INDEX(CalBudget2567!$AR:$AR,MATCH('All Budget to Planfin2567'!$D248,CalBudget2567!$D:$D,0))</f>
        <v>55140449.600121595</v>
      </c>
      <c r="J248" s="168">
        <f>INDEX(CalBudget2567!$BU:$BU,MATCH('All Budget to Planfin2567'!$D248,CalBudget2567!$D:$D,0))</f>
        <v>18993500.477203198</v>
      </c>
      <c r="K248" s="194">
        <f t="shared" si="6"/>
        <v>74133950.077324793</v>
      </c>
      <c r="L248" s="169">
        <f>INDEX(CalBudget2567!$BW:$BW,MATCH('All Budget to Planfin2567'!$D248,CalBudget2567!$D:$D,0))</f>
        <v>0.41</v>
      </c>
      <c r="M248" s="170">
        <f t="shared" si="7"/>
        <v>30394919.531703163</v>
      </c>
      <c r="N248" s="165"/>
      <c r="P248" s="188" t="b">
        <f>K248=CalBudget2567!BV250</f>
        <v>1</v>
      </c>
      <c r="Q248" s="188" t="b">
        <f>M248=CalBudget2567!BX250</f>
        <v>1</v>
      </c>
    </row>
    <row r="249" spans="1:17" s="158" customFormat="1" ht="24.6" hidden="1" x14ac:dyDescent="0.25">
      <c r="A249" s="167">
        <f>COUNTA($D$14:D249)</f>
        <v>236</v>
      </c>
      <c r="B249" s="161">
        <v>4</v>
      </c>
      <c r="C249" s="162" t="s">
        <v>21</v>
      </c>
      <c r="D249" s="161" t="s">
        <v>309</v>
      </c>
      <c r="E249" s="163" t="s">
        <v>1207</v>
      </c>
      <c r="F249" s="164" t="s">
        <v>1876</v>
      </c>
      <c r="G249" s="161">
        <v>9</v>
      </c>
      <c r="H249" s="163" t="s">
        <v>2967</v>
      </c>
      <c r="I249" s="168">
        <f>INDEX(CalBudget2567!$AR:$AR,MATCH('All Budget to Planfin2567'!$D249,CalBudget2567!$D:$D,0))</f>
        <v>74189394.866899192</v>
      </c>
      <c r="J249" s="168">
        <f>INDEX(CalBudget2567!$BU:$BU,MATCH('All Budget to Planfin2567'!$D249,CalBudget2567!$D:$D,0))</f>
        <v>45282010.013932802</v>
      </c>
      <c r="K249" s="194">
        <f t="shared" si="6"/>
        <v>119471404.88083199</v>
      </c>
      <c r="L249" s="169">
        <f>INDEX(CalBudget2567!$BW:$BW,MATCH('All Budget to Planfin2567'!$D249,CalBudget2567!$D:$D,0))</f>
        <v>0.52</v>
      </c>
      <c r="M249" s="170">
        <f t="shared" si="7"/>
        <v>62125130.538032636</v>
      </c>
      <c r="N249" s="165"/>
      <c r="P249" s="188" t="b">
        <f>K249=CalBudget2567!BV251</f>
        <v>1</v>
      </c>
      <c r="Q249" s="188" t="b">
        <f>M249=CalBudget2567!BX251</f>
        <v>1</v>
      </c>
    </row>
    <row r="250" spans="1:17" s="158" customFormat="1" ht="24.6" hidden="1" x14ac:dyDescent="0.25">
      <c r="A250" s="167">
        <f>COUNTA($D$14:D250)</f>
        <v>237</v>
      </c>
      <c r="B250" s="161">
        <v>4</v>
      </c>
      <c r="C250" s="162" t="s">
        <v>21</v>
      </c>
      <c r="D250" s="161" t="s">
        <v>310</v>
      </c>
      <c r="E250" s="163" t="s">
        <v>1208</v>
      </c>
      <c r="F250" s="164" t="s">
        <v>1876</v>
      </c>
      <c r="G250" s="161">
        <v>2</v>
      </c>
      <c r="H250" s="163" t="s">
        <v>2968</v>
      </c>
      <c r="I250" s="168">
        <f>INDEX(CalBudget2567!$AR:$AR,MATCH('All Budget to Planfin2567'!$D250,CalBudget2567!$D:$D,0))</f>
        <v>16379440.13064</v>
      </c>
      <c r="J250" s="168">
        <f>INDEX(CalBudget2567!$BU:$BU,MATCH('All Budget to Planfin2567'!$D250,CalBudget2567!$D:$D,0))</f>
        <v>3871530.7650528001</v>
      </c>
      <c r="K250" s="194">
        <f t="shared" si="6"/>
        <v>20250970.895692799</v>
      </c>
      <c r="L250" s="169">
        <f>INDEX(CalBudget2567!$BW:$BW,MATCH('All Budget to Planfin2567'!$D250,CalBudget2567!$D:$D,0))</f>
        <v>0.38</v>
      </c>
      <c r="M250" s="170">
        <f t="shared" si="7"/>
        <v>7695368.9403632637</v>
      </c>
      <c r="N250" s="165"/>
      <c r="P250" s="188" t="b">
        <f>K250=CalBudget2567!BV252</f>
        <v>1</v>
      </c>
      <c r="Q250" s="188" t="b">
        <f>M250=CalBudget2567!BX252</f>
        <v>1</v>
      </c>
    </row>
    <row r="251" spans="1:17" s="158" customFormat="1" ht="24.6" hidden="1" x14ac:dyDescent="0.25">
      <c r="A251" s="167">
        <f>COUNTA($D$14:D251)</f>
        <v>238</v>
      </c>
      <c r="B251" s="161">
        <v>4</v>
      </c>
      <c r="C251" s="162" t="s">
        <v>21</v>
      </c>
      <c r="D251" s="161" t="s">
        <v>311</v>
      </c>
      <c r="E251" s="163" t="s">
        <v>1209</v>
      </c>
      <c r="F251" s="164" t="s">
        <v>1876</v>
      </c>
      <c r="G251" s="161">
        <v>6</v>
      </c>
      <c r="H251" s="163" t="s">
        <v>2965</v>
      </c>
      <c r="I251" s="168">
        <f>INDEX(CalBudget2567!$AR:$AR,MATCH('All Budget to Planfin2567'!$D251,CalBudget2567!$D:$D,0))</f>
        <v>57635388.840710402</v>
      </c>
      <c r="J251" s="168">
        <f>INDEX(CalBudget2567!$BU:$BU,MATCH('All Budget to Planfin2567'!$D251,CalBudget2567!$D:$D,0))</f>
        <v>13167165.445113599</v>
      </c>
      <c r="K251" s="194">
        <f t="shared" si="6"/>
        <v>70802554.285824001</v>
      </c>
      <c r="L251" s="169">
        <f>INDEX(CalBudget2567!$BW:$BW,MATCH('All Budget to Planfin2567'!$D251,CalBudget2567!$D:$D,0))</f>
        <v>0.37</v>
      </c>
      <c r="M251" s="170">
        <f t="shared" si="7"/>
        <v>26196945.085754879</v>
      </c>
      <c r="N251" s="165"/>
      <c r="P251" s="188" t="b">
        <f>K251=CalBudget2567!BV253</f>
        <v>1</v>
      </c>
      <c r="Q251" s="188" t="b">
        <f>M251=CalBudget2567!BX253</f>
        <v>1</v>
      </c>
    </row>
    <row r="252" spans="1:17" s="158" customFormat="1" ht="24.6" hidden="1" x14ac:dyDescent="0.25">
      <c r="A252" s="167">
        <f>COUNTA($D$14:D252)</f>
        <v>239</v>
      </c>
      <c r="B252" s="161">
        <v>4</v>
      </c>
      <c r="C252" s="162" t="s">
        <v>21</v>
      </c>
      <c r="D252" s="161" t="s">
        <v>312</v>
      </c>
      <c r="E252" s="163" t="s">
        <v>1210</v>
      </c>
      <c r="F252" s="164" t="s">
        <v>1876</v>
      </c>
      <c r="G252" s="161">
        <v>2</v>
      </c>
      <c r="H252" s="163" t="s">
        <v>2968</v>
      </c>
      <c r="I252" s="168">
        <f>INDEX(CalBudget2567!$AR:$AR,MATCH('All Budget to Planfin2567'!$D252,CalBudget2567!$D:$D,0))</f>
        <v>21974219.519798398</v>
      </c>
      <c r="J252" s="168">
        <f>INDEX(CalBudget2567!$BU:$BU,MATCH('All Budget to Planfin2567'!$D252,CalBudget2567!$D:$D,0))</f>
        <v>7494087.7026336007</v>
      </c>
      <c r="K252" s="194">
        <f t="shared" si="6"/>
        <v>29468307.222431999</v>
      </c>
      <c r="L252" s="169">
        <f>INDEX(CalBudget2567!$BW:$BW,MATCH('All Budget to Planfin2567'!$D252,CalBudget2567!$D:$D,0))</f>
        <v>0.26</v>
      </c>
      <c r="M252" s="170">
        <f t="shared" si="7"/>
        <v>7661759.8778323196</v>
      </c>
      <c r="N252" s="165"/>
      <c r="P252" s="188" t="b">
        <f>K252=CalBudget2567!BV254</f>
        <v>1</v>
      </c>
      <c r="Q252" s="188" t="b">
        <f>M252=CalBudget2567!BX254</f>
        <v>1</v>
      </c>
    </row>
    <row r="253" spans="1:17" s="158" customFormat="1" ht="24.6" hidden="1" x14ac:dyDescent="0.25">
      <c r="A253" s="167">
        <f>COUNTA($D$14:D253)</f>
        <v>240</v>
      </c>
      <c r="B253" s="161">
        <v>4</v>
      </c>
      <c r="C253" s="162" t="s">
        <v>21</v>
      </c>
      <c r="D253" s="161" t="s">
        <v>313</v>
      </c>
      <c r="E253" s="163" t="s">
        <v>1211</v>
      </c>
      <c r="F253" s="164" t="s">
        <v>1876</v>
      </c>
      <c r="G253" s="161">
        <v>2</v>
      </c>
      <c r="H253" s="163" t="s">
        <v>2968</v>
      </c>
      <c r="I253" s="168">
        <f>INDEX(CalBudget2567!$AR:$AR,MATCH('All Budget to Planfin2567'!$D253,CalBudget2567!$D:$D,0))</f>
        <v>19441618.571692802</v>
      </c>
      <c r="J253" s="168">
        <f>INDEX(CalBudget2567!$BU:$BU,MATCH('All Budget to Planfin2567'!$D253,CalBudget2567!$D:$D,0))</f>
        <v>5573817.0084671993</v>
      </c>
      <c r="K253" s="194">
        <f t="shared" si="6"/>
        <v>25015435.580159999</v>
      </c>
      <c r="L253" s="169">
        <f>INDEX(CalBudget2567!$BW:$BW,MATCH('All Budget to Planfin2567'!$D253,CalBudget2567!$D:$D,0))</f>
        <v>0.27</v>
      </c>
      <c r="M253" s="170">
        <f t="shared" si="7"/>
        <v>6754167.6066431999</v>
      </c>
      <c r="N253" s="165"/>
      <c r="P253" s="188" t="b">
        <f>K253=CalBudget2567!BV255</f>
        <v>1</v>
      </c>
      <c r="Q253" s="188" t="b">
        <f>M253=CalBudget2567!BX255</f>
        <v>1</v>
      </c>
    </row>
    <row r="254" spans="1:17" s="158" customFormat="1" ht="24.6" hidden="1" x14ac:dyDescent="0.25">
      <c r="A254" s="167">
        <f>COUNTA($D$14:D254)</f>
        <v>241</v>
      </c>
      <c r="B254" s="161">
        <v>4</v>
      </c>
      <c r="C254" s="162" t="s">
        <v>22</v>
      </c>
      <c r="D254" s="161" t="s">
        <v>314</v>
      </c>
      <c r="E254" s="163" t="s">
        <v>1212</v>
      </c>
      <c r="F254" s="164" t="s">
        <v>1877</v>
      </c>
      <c r="G254" s="161">
        <v>17</v>
      </c>
      <c r="H254" s="163" t="s">
        <v>2971</v>
      </c>
      <c r="I254" s="168">
        <f>INDEX(CalBudget2567!$AR:$AR,MATCH('All Budget to Planfin2567'!$D254,CalBudget2567!$D:$D,0))</f>
        <v>611545400.29697287</v>
      </c>
      <c r="J254" s="168">
        <f>INDEX(CalBudget2567!$BU:$BU,MATCH('All Budget to Planfin2567'!$D254,CalBudget2567!$D:$D,0))</f>
        <v>723176565.46286392</v>
      </c>
      <c r="K254" s="194">
        <f t="shared" si="6"/>
        <v>1334721965.7598367</v>
      </c>
      <c r="L254" s="169">
        <f>INDEX(CalBudget2567!$BW:$BW,MATCH('All Budget to Planfin2567'!$D254,CalBudget2567!$D:$D,0))</f>
        <v>0.27</v>
      </c>
      <c r="M254" s="170">
        <f t="shared" si="7"/>
        <v>360374930.75515592</v>
      </c>
      <c r="N254" s="165"/>
      <c r="P254" s="188" t="b">
        <f>K254=CalBudget2567!BV256</f>
        <v>1</v>
      </c>
      <c r="Q254" s="188" t="b">
        <f>M254=CalBudget2567!BX256</f>
        <v>1</v>
      </c>
    </row>
    <row r="255" spans="1:17" s="158" customFormat="1" ht="24.6" hidden="1" x14ac:dyDescent="0.25">
      <c r="A255" s="167">
        <f>COUNTA($D$14:D255)</f>
        <v>242</v>
      </c>
      <c r="B255" s="161">
        <v>4</v>
      </c>
      <c r="C255" s="162" t="s">
        <v>22</v>
      </c>
      <c r="D255" s="161" t="s">
        <v>315</v>
      </c>
      <c r="E255" s="163" t="s">
        <v>1213</v>
      </c>
      <c r="F255" s="164" t="s">
        <v>1877</v>
      </c>
      <c r="G255" s="161">
        <v>15</v>
      </c>
      <c r="H255" s="163" t="s">
        <v>2969</v>
      </c>
      <c r="I255" s="168">
        <f>INDEX(CalBudget2567!$AR:$AR,MATCH('All Budget to Planfin2567'!$D255,CalBudget2567!$D:$D,0))</f>
        <v>156001460.91168958</v>
      </c>
      <c r="J255" s="168">
        <f>INDEX(CalBudget2567!$BU:$BU,MATCH('All Budget to Planfin2567'!$D255,CalBudget2567!$D:$D,0))</f>
        <v>184555340.86908478</v>
      </c>
      <c r="K255" s="194">
        <f t="shared" si="6"/>
        <v>340556801.78077435</v>
      </c>
      <c r="L255" s="169">
        <f>INDEX(CalBudget2567!$BW:$BW,MATCH('All Budget to Planfin2567'!$D255,CalBudget2567!$D:$D,0))</f>
        <v>0.24</v>
      </c>
      <c r="M255" s="170">
        <f t="shared" si="7"/>
        <v>81733632.427385837</v>
      </c>
      <c r="N255" s="165"/>
      <c r="P255" s="188" t="b">
        <f>K255=CalBudget2567!BV257</f>
        <v>1</v>
      </c>
      <c r="Q255" s="188" t="b">
        <f>M255=CalBudget2567!BX257</f>
        <v>1</v>
      </c>
    </row>
    <row r="256" spans="1:17" s="158" customFormat="1" ht="24.6" hidden="1" x14ac:dyDescent="0.25">
      <c r="A256" s="167">
        <f>COUNTA($D$14:D256)</f>
        <v>243</v>
      </c>
      <c r="B256" s="161">
        <v>4</v>
      </c>
      <c r="C256" s="162" t="s">
        <v>22</v>
      </c>
      <c r="D256" s="161" t="s">
        <v>316</v>
      </c>
      <c r="E256" s="163" t="s">
        <v>1214</v>
      </c>
      <c r="F256" s="164" t="s">
        <v>1876</v>
      </c>
      <c r="G256" s="161">
        <v>9</v>
      </c>
      <c r="H256" s="163" t="s">
        <v>2967</v>
      </c>
      <c r="I256" s="168">
        <f>INDEX(CalBudget2567!$AR:$AR,MATCH('All Budget to Planfin2567'!$D256,CalBudget2567!$D:$D,0))</f>
        <v>79071389.129711986</v>
      </c>
      <c r="J256" s="168">
        <f>INDEX(CalBudget2567!$BU:$BU,MATCH('All Budget to Planfin2567'!$D256,CalBudget2567!$D:$D,0))</f>
        <v>31184301.251337599</v>
      </c>
      <c r="K256" s="194">
        <f t="shared" si="6"/>
        <v>110255690.38104959</v>
      </c>
      <c r="L256" s="169">
        <f>INDEX(CalBudget2567!$BW:$BW,MATCH('All Budget to Planfin2567'!$D256,CalBudget2567!$D:$D,0))</f>
        <v>0.43</v>
      </c>
      <c r="M256" s="170">
        <f t="shared" si="7"/>
        <v>47409946.863851324</v>
      </c>
      <c r="N256" s="165"/>
      <c r="P256" s="188" t="b">
        <f>K256=CalBudget2567!BV258</f>
        <v>1</v>
      </c>
      <c r="Q256" s="188" t="b">
        <f>M256=CalBudget2567!BX258</f>
        <v>1</v>
      </c>
    </row>
    <row r="257" spans="1:17" s="158" customFormat="1" ht="24.6" hidden="1" x14ac:dyDescent="0.25">
      <c r="A257" s="167">
        <f>COUNTA($D$14:D257)</f>
        <v>244</v>
      </c>
      <c r="B257" s="161">
        <v>4</v>
      </c>
      <c r="C257" s="162" t="s">
        <v>22</v>
      </c>
      <c r="D257" s="161" t="s">
        <v>317</v>
      </c>
      <c r="E257" s="163" t="s">
        <v>1215</v>
      </c>
      <c r="F257" s="164" t="s">
        <v>1876</v>
      </c>
      <c r="G257" s="161">
        <v>13</v>
      </c>
      <c r="H257" s="163" t="s">
        <v>2963</v>
      </c>
      <c r="I257" s="168">
        <f>INDEX(CalBudget2567!$AR:$AR,MATCH('All Budget to Planfin2567'!$D257,CalBudget2567!$D:$D,0))</f>
        <v>82023045.389443189</v>
      </c>
      <c r="J257" s="168">
        <f>INDEX(CalBudget2567!$BU:$BU,MATCH('All Budget to Planfin2567'!$D257,CalBudget2567!$D:$D,0))</f>
        <v>106625351.55374399</v>
      </c>
      <c r="K257" s="194">
        <f t="shared" si="6"/>
        <v>188648396.94318718</v>
      </c>
      <c r="L257" s="169">
        <f>INDEX(CalBudget2567!$BW:$BW,MATCH('All Budget to Planfin2567'!$D257,CalBudget2567!$D:$D,0))</f>
        <v>0.51</v>
      </c>
      <c r="M257" s="170">
        <f t="shared" si="7"/>
        <v>96210682.441025466</v>
      </c>
      <c r="N257" s="165"/>
      <c r="P257" s="188" t="b">
        <f>K257=CalBudget2567!BV259</f>
        <v>1</v>
      </c>
      <c r="Q257" s="188" t="b">
        <f>M257=CalBudget2567!BX259</f>
        <v>1</v>
      </c>
    </row>
    <row r="258" spans="1:17" s="158" customFormat="1" ht="24.6" hidden="1" x14ac:dyDescent="0.25">
      <c r="A258" s="167">
        <f>COUNTA($D$14:D258)</f>
        <v>245</v>
      </c>
      <c r="B258" s="161">
        <v>4</v>
      </c>
      <c r="C258" s="162" t="s">
        <v>22</v>
      </c>
      <c r="D258" s="161" t="s">
        <v>318</v>
      </c>
      <c r="E258" s="163" t="s">
        <v>1216</v>
      </c>
      <c r="F258" s="164" t="s">
        <v>1876</v>
      </c>
      <c r="G258" s="161">
        <v>13</v>
      </c>
      <c r="H258" s="163" t="s">
        <v>2963</v>
      </c>
      <c r="I258" s="168">
        <f>INDEX(CalBudget2567!$AR:$AR,MATCH('All Budget to Planfin2567'!$D258,CalBudget2567!$D:$D,0))</f>
        <v>169924113.32376</v>
      </c>
      <c r="J258" s="168">
        <f>INDEX(CalBudget2567!$BU:$BU,MATCH('All Budget to Planfin2567'!$D258,CalBudget2567!$D:$D,0))</f>
        <v>157919501.40288001</v>
      </c>
      <c r="K258" s="194">
        <f t="shared" si="6"/>
        <v>327843614.72663999</v>
      </c>
      <c r="L258" s="169">
        <f>INDEX(CalBudget2567!$BW:$BW,MATCH('All Budget to Planfin2567'!$D258,CalBudget2567!$D:$D,0))</f>
        <v>0.46</v>
      </c>
      <c r="M258" s="170">
        <f t="shared" si="7"/>
        <v>150808062.77425441</v>
      </c>
      <c r="N258" s="165"/>
      <c r="P258" s="188" t="b">
        <f>K258=CalBudget2567!BV260</f>
        <v>1</v>
      </c>
      <c r="Q258" s="188" t="b">
        <f>M258=CalBudget2567!BX260</f>
        <v>1</v>
      </c>
    </row>
    <row r="259" spans="1:17" s="158" customFormat="1" ht="24.6" hidden="1" x14ac:dyDescent="0.25">
      <c r="A259" s="167">
        <f>COUNTA($D$14:D259)</f>
        <v>246</v>
      </c>
      <c r="B259" s="161">
        <v>4</v>
      </c>
      <c r="C259" s="162" t="s">
        <v>22</v>
      </c>
      <c r="D259" s="161" t="s">
        <v>319</v>
      </c>
      <c r="E259" s="163" t="s">
        <v>1217</v>
      </c>
      <c r="F259" s="164" t="s">
        <v>1876</v>
      </c>
      <c r="G259" s="161">
        <v>5</v>
      </c>
      <c r="H259" s="163" t="s">
        <v>2964</v>
      </c>
      <c r="I259" s="168">
        <f>INDEX(CalBudget2567!$AR:$AR,MATCH('All Budget to Planfin2567'!$D259,CalBudget2567!$D:$D,0))</f>
        <v>60702157.272767998</v>
      </c>
      <c r="J259" s="168">
        <f>INDEX(CalBudget2567!$BU:$BU,MATCH('All Budget to Planfin2567'!$D259,CalBudget2567!$D:$D,0))</f>
        <v>29934267.704371203</v>
      </c>
      <c r="K259" s="194">
        <f t="shared" si="6"/>
        <v>90636424.977139205</v>
      </c>
      <c r="L259" s="169">
        <f>INDEX(CalBudget2567!$BW:$BW,MATCH('All Budget to Planfin2567'!$D259,CalBudget2567!$D:$D,0))</f>
        <v>0.3</v>
      </c>
      <c r="M259" s="170">
        <f t="shared" si="7"/>
        <v>27190927.493141759</v>
      </c>
      <c r="N259" s="165"/>
      <c r="P259" s="188" t="b">
        <f>K259=CalBudget2567!BV261</f>
        <v>1</v>
      </c>
      <c r="Q259" s="188" t="b">
        <f>M259=CalBudget2567!BX261</f>
        <v>1</v>
      </c>
    </row>
    <row r="260" spans="1:17" s="158" customFormat="1" ht="24.6" hidden="1" x14ac:dyDescent="0.25">
      <c r="A260" s="167">
        <f>COUNTA($D$14:D260)</f>
        <v>247</v>
      </c>
      <c r="B260" s="161">
        <v>4</v>
      </c>
      <c r="C260" s="162" t="s">
        <v>22</v>
      </c>
      <c r="D260" s="161" t="s">
        <v>320</v>
      </c>
      <c r="E260" s="163" t="s">
        <v>1218</v>
      </c>
      <c r="F260" s="164" t="s">
        <v>1876</v>
      </c>
      <c r="G260" s="161">
        <v>5</v>
      </c>
      <c r="H260" s="163" t="s">
        <v>2964</v>
      </c>
      <c r="I260" s="168">
        <f>INDEX(CalBudget2567!$AR:$AR,MATCH('All Budget to Planfin2567'!$D260,CalBudget2567!$D:$D,0))</f>
        <v>51553510.11381121</v>
      </c>
      <c r="J260" s="168">
        <f>INDEX(CalBudget2567!$BU:$BU,MATCH('All Budget to Planfin2567'!$D260,CalBudget2567!$D:$D,0))</f>
        <v>22706630.025878403</v>
      </c>
      <c r="K260" s="194">
        <f t="shared" si="6"/>
        <v>74260140.139689609</v>
      </c>
      <c r="L260" s="169">
        <f>INDEX(CalBudget2567!$BW:$BW,MATCH('All Budget to Planfin2567'!$D260,CalBudget2567!$D:$D,0))</f>
        <v>0.39</v>
      </c>
      <c r="M260" s="170">
        <f t="shared" si="7"/>
        <v>28961454.654478949</v>
      </c>
      <c r="N260" s="165"/>
      <c r="P260" s="188" t="b">
        <f>K260=CalBudget2567!BV262</f>
        <v>1</v>
      </c>
      <c r="Q260" s="188" t="b">
        <f>M260=CalBudget2567!BX262</f>
        <v>1</v>
      </c>
    </row>
    <row r="261" spans="1:17" s="158" customFormat="1" ht="24.6" hidden="1" x14ac:dyDescent="0.25">
      <c r="A261" s="167">
        <f>COUNTA($D$14:D261)</f>
        <v>248</v>
      </c>
      <c r="B261" s="161">
        <v>4</v>
      </c>
      <c r="C261" s="162" t="s">
        <v>22</v>
      </c>
      <c r="D261" s="161" t="s">
        <v>321</v>
      </c>
      <c r="E261" s="163" t="s">
        <v>1219</v>
      </c>
      <c r="F261" s="164" t="s">
        <v>1876</v>
      </c>
      <c r="G261" s="161">
        <v>2</v>
      </c>
      <c r="H261" s="163" t="s">
        <v>2968</v>
      </c>
      <c r="I261" s="168">
        <f>INDEX(CalBudget2567!$AR:$AR,MATCH('All Budget to Planfin2567'!$D261,CalBudget2567!$D:$D,0))</f>
        <v>26626272.182419203</v>
      </c>
      <c r="J261" s="168">
        <f>INDEX(CalBudget2567!$BU:$BU,MATCH('All Budget to Planfin2567'!$D261,CalBudget2567!$D:$D,0))</f>
        <v>15910326.5479008</v>
      </c>
      <c r="K261" s="194">
        <f t="shared" si="6"/>
        <v>42536598.730320007</v>
      </c>
      <c r="L261" s="169">
        <f>INDEX(CalBudget2567!$BW:$BW,MATCH('All Budget to Planfin2567'!$D261,CalBudget2567!$D:$D,0))</f>
        <v>0.4</v>
      </c>
      <c r="M261" s="170">
        <f t="shared" si="7"/>
        <v>17014639.492128003</v>
      </c>
      <c r="N261" s="165"/>
      <c r="P261" s="188" t="b">
        <f>K261=CalBudget2567!BV263</f>
        <v>1</v>
      </c>
      <c r="Q261" s="188" t="b">
        <f>M261=CalBudget2567!BX263</f>
        <v>1</v>
      </c>
    </row>
    <row r="262" spans="1:17" s="158" customFormat="1" ht="24.6" hidden="1" x14ac:dyDescent="0.25">
      <c r="A262" s="167">
        <f>COUNTA($D$14:D262)</f>
        <v>249</v>
      </c>
      <c r="B262" s="161">
        <v>4</v>
      </c>
      <c r="C262" s="162" t="s">
        <v>22</v>
      </c>
      <c r="D262" s="161" t="s">
        <v>322</v>
      </c>
      <c r="E262" s="163" t="s">
        <v>1220</v>
      </c>
      <c r="F262" s="164" t="s">
        <v>1876</v>
      </c>
      <c r="G262" s="161">
        <v>5</v>
      </c>
      <c r="H262" s="163" t="s">
        <v>2964</v>
      </c>
      <c r="I262" s="168">
        <f>INDEX(CalBudget2567!$AR:$AR,MATCH('All Budget to Planfin2567'!$D262,CalBudget2567!$D:$D,0))</f>
        <v>34450696.005331203</v>
      </c>
      <c r="J262" s="168">
        <f>INDEX(CalBudget2567!$BU:$BU,MATCH('All Budget to Planfin2567'!$D262,CalBudget2567!$D:$D,0))</f>
        <v>16094786.270236799</v>
      </c>
      <c r="K262" s="194">
        <f t="shared" si="6"/>
        <v>50545482.275568001</v>
      </c>
      <c r="L262" s="169">
        <f>INDEX(CalBudget2567!$BW:$BW,MATCH('All Budget to Planfin2567'!$D262,CalBudget2567!$D:$D,0))</f>
        <v>0.48</v>
      </c>
      <c r="M262" s="170">
        <f t="shared" si="7"/>
        <v>24261831.492272638</v>
      </c>
      <c r="N262" s="165"/>
      <c r="P262" s="188" t="b">
        <f>K262=CalBudget2567!BV264</f>
        <v>1</v>
      </c>
      <c r="Q262" s="188" t="b">
        <f>M262=CalBudget2567!BX264</f>
        <v>1</v>
      </c>
    </row>
    <row r="263" spans="1:17" s="158" customFormat="1" ht="24.6" hidden="1" x14ac:dyDescent="0.25">
      <c r="A263" s="167">
        <f>COUNTA($D$14:D263)</f>
        <v>250</v>
      </c>
      <c r="B263" s="161">
        <v>4</v>
      </c>
      <c r="C263" s="162" t="s">
        <v>22</v>
      </c>
      <c r="D263" s="161" t="s">
        <v>323</v>
      </c>
      <c r="E263" s="163" t="s">
        <v>1221</v>
      </c>
      <c r="F263" s="164" t="s">
        <v>1876</v>
      </c>
      <c r="G263" s="161">
        <v>5</v>
      </c>
      <c r="H263" s="163" t="s">
        <v>2964</v>
      </c>
      <c r="I263" s="168">
        <f>INDEX(CalBudget2567!$AR:$AR,MATCH('All Budget to Planfin2567'!$D263,CalBudget2567!$D:$D,0))</f>
        <v>38133258.803644799</v>
      </c>
      <c r="J263" s="168">
        <f>INDEX(CalBudget2567!$BU:$BU,MATCH('All Budget to Planfin2567'!$D263,CalBudget2567!$D:$D,0))</f>
        <v>13887124.011263998</v>
      </c>
      <c r="K263" s="194">
        <f t="shared" si="6"/>
        <v>52020382.814908795</v>
      </c>
      <c r="L263" s="169">
        <f>INDEX(CalBudget2567!$BW:$BW,MATCH('All Budget to Planfin2567'!$D263,CalBudget2567!$D:$D,0))</f>
        <v>0.44</v>
      </c>
      <c r="M263" s="170">
        <f t="shared" si="7"/>
        <v>22888968.438559871</v>
      </c>
      <c r="N263" s="165"/>
      <c r="P263" s="188" t="b">
        <f>K263=CalBudget2567!BV265</f>
        <v>1</v>
      </c>
      <c r="Q263" s="188" t="b">
        <f>M263=CalBudget2567!BX265</f>
        <v>1</v>
      </c>
    </row>
    <row r="264" spans="1:17" s="158" customFormat="1" ht="24.6" hidden="1" x14ac:dyDescent="0.25">
      <c r="A264" s="167">
        <f>COUNTA($D$14:D264)</f>
        <v>251</v>
      </c>
      <c r="B264" s="161">
        <v>4</v>
      </c>
      <c r="C264" s="162" t="s">
        <v>22</v>
      </c>
      <c r="D264" s="161" t="s">
        <v>324</v>
      </c>
      <c r="E264" s="163" t="s">
        <v>1222</v>
      </c>
      <c r="F264" s="164" t="s">
        <v>1876</v>
      </c>
      <c r="G264" s="161">
        <v>5</v>
      </c>
      <c r="H264" s="163" t="s">
        <v>2964</v>
      </c>
      <c r="I264" s="168">
        <f>INDEX(CalBudget2567!$AR:$AR,MATCH('All Budget to Planfin2567'!$D264,CalBudget2567!$D:$D,0))</f>
        <v>46854108.617423989</v>
      </c>
      <c r="J264" s="168">
        <f>INDEX(CalBudget2567!$BU:$BU,MATCH('All Budget to Planfin2567'!$D264,CalBudget2567!$D:$D,0))</f>
        <v>18704091.051052801</v>
      </c>
      <c r="K264" s="194">
        <f t="shared" si="6"/>
        <v>65558199.66847679</v>
      </c>
      <c r="L264" s="169">
        <f>INDEX(CalBudget2567!$BW:$BW,MATCH('All Budget to Planfin2567'!$D264,CalBudget2567!$D:$D,0))</f>
        <v>0.49</v>
      </c>
      <c r="M264" s="170">
        <f t="shared" si="7"/>
        <v>32123517.837553628</v>
      </c>
      <c r="N264" s="165"/>
      <c r="P264" s="188" t="b">
        <f>K264=CalBudget2567!BV266</f>
        <v>1</v>
      </c>
      <c r="Q264" s="188" t="b">
        <f>M264=CalBudget2567!BX266</f>
        <v>1</v>
      </c>
    </row>
    <row r="265" spans="1:17" s="158" customFormat="1" ht="24.6" hidden="1" x14ac:dyDescent="0.25">
      <c r="A265" s="167">
        <f>COUNTA($D$14:D265)</f>
        <v>252</v>
      </c>
      <c r="B265" s="161">
        <v>4</v>
      </c>
      <c r="C265" s="162" t="s">
        <v>23</v>
      </c>
      <c r="D265" s="161" t="s">
        <v>325</v>
      </c>
      <c r="E265" s="163" t="s">
        <v>1223</v>
      </c>
      <c r="F265" s="164" t="s">
        <v>1875</v>
      </c>
      <c r="G265" s="161">
        <v>18</v>
      </c>
      <c r="H265" s="163" t="s">
        <v>2975</v>
      </c>
      <c r="I265" s="168">
        <f>INDEX(CalBudget2567!$AR:$AR,MATCH('All Budget to Planfin2567'!$D265,CalBudget2567!$D:$D,0))</f>
        <v>931068412.44762242</v>
      </c>
      <c r="J265" s="168">
        <f>INDEX(CalBudget2567!$BU:$BU,MATCH('All Budget to Planfin2567'!$D265,CalBudget2567!$D:$D,0))</f>
        <v>1875729069.8850818</v>
      </c>
      <c r="K265" s="194">
        <f t="shared" si="6"/>
        <v>2806797482.3327041</v>
      </c>
      <c r="L265" s="169">
        <f>INDEX(CalBudget2567!$BW:$BW,MATCH('All Budget to Planfin2567'!$D265,CalBudget2567!$D:$D,0))</f>
        <v>0.25</v>
      </c>
      <c r="M265" s="170">
        <f t="shared" si="7"/>
        <v>701699370.58317602</v>
      </c>
      <c r="N265" s="165"/>
      <c r="P265" s="188" t="b">
        <f>K265=CalBudget2567!BV267</f>
        <v>1</v>
      </c>
      <c r="Q265" s="188" t="b">
        <f>M265=CalBudget2567!BX267</f>
        <v>1</v>
      </c>
    </row>
    <row r="266" spans="1:17" s="158" customFormat="1" ht="24.6" hidden="1" x14ac:dyDescent="0.25">
      <c r="A266" s="167">
        <f>COUNTA($D$14:D266)</f>
        <v>253</v>
      </c>
      <c r="B266" s="161">
        <v>4</v>
      </c>
      <c r="C266" s="162" t="s">
        <v>23</v>
      </c>
      <c r="D266" s="161" t="s">
        <v>326</v>
      </c>
      <c r="E266" s="163" t="s">
        <v>1224</v>
      </c>
      <c r="F266" s="164" t="s">
        <v>1877</v>
      </c>
      <c r="G266" s="161">
        <v>15</v>
      </c>
      <c r="H266" s="163" t="s">
        <v>2969</v>
      </c>
      <c r="I266" s="168">
        <f>INDEX(CalBudget2567!$AR:$AR,MATCH('All Budget to Planfin2567'!$D266,CalBudget2567!$D:$D,0))</f>
        <v>227101282.65584636</v>
      </c>
      <c r="J266" s="168">
        <f>INDEX(CalBudget2567!$BU:$BU,MATCH('All Budget to Planfin2567'!$D266,CalBudget2567!$D:$D,0))</f>
        <v>369941427.37074238</v>
      </c>
      <c r="K266" s="194">
        <f t="shared" si="6"/>
        <v>597042710.02658868</v>
      </c>
      <c r="L266" s="169">
        <f>INDEX(CalBudget2567!$BW:$BW,MATCH('All Budget to Planfin2567'!$D266,CalBudget2567!$D:$D,0))</f>
        <v>0.12</v>
      </c>
      <c r="M266" s="170">
        <f t="shared" si="7"/>
        <v>71645125.20319064</v>
      </c>
      <c r="N266" s="165"/>
      <c r="P266" s="188" t="b">
        <f>K266=CalBudget2567!BV268</f>
        <v>1</v>
      </c>
      <c r="Q266" s="188" t="b">
        <f>M266=CalBudget2567!BX268</f>
        <v>1</v>
      </c>
    </row>
    <row r="267" spans="1:17" s="158" customFormat="1" ht="24.6" hidden="1" x14ac:dyDescent="0.25">
      <c r="A267" s="167">
        <f>COUNTA($D$14:D267)</f>
        <v>254</v>
      </c>
      <c r="B267" s="161">
        <v>4</v>
      </c>
      <c r="C267" s="162" t="s">
        <v>23</v>
      </c>
      <c r="D267" s="161" t="s">
        <v>327</v>
      </c>
      <c r="E267" s="163" t="s">
        <v>1225</v>
      </c>
      <c r="F267" s="164" t="s">
        <v>1876</v>
      </c>
      <c r="G267" s="161">
        <v>10</v>
      </c>
      <c r="H267" s="163" t="s">
        <v>2962</v>
      </c>
      <c r="I267" s="168">
        <f>INDEX(CalBudget2567!$AR:$AR,MATCH('All Budget to Planfin2567'!$D267,CalBudget2567!$D:$D,0))</f>
        <v>120865531.8580896</v>
      </c>
      <c r="J267" s="168">
        <f>INDEX(CalBudget2567!$BU:$BU,MATCH('All Budget to Planfin2567'!$D267,CalBudget2567!$D:$D,0))</f>
        <v>32498199.635644797</v>
      </c>
      <c r="K267" s="194">
        <f t="shared" si="6"/>
        <v>153363731.49373439</v>
      </c>
      <c r="L267" s="169">
        <f>INDEX(CalBudget2567!$BW:$BW,MATCH('All Budget to Planfin2567'!$D267,CalBudget2567!$D:$D,0))</f>
        <v>0.24</v>
      </c>
      <c r="M267" s="170">
        <f t="shared" si="7"/>
        <v>36807295.558496252</v>
      </c>
      <c r="N267" s="165"/>
      <c r="P267" s="188" t="b">
        <f>K267=CalBudget2567!BV269</f>
        <v>1</v>
      </c>
      <c r="Q267" s="188" t="b">
        <f>M267=CalBudget2567!BX269</f>
        <v>1</v>
      </c>
    </row>
    <row r="268" spans="1:17" s="158" customFormat="1" ht="24.6" hidden="1" x14ac:dyDescent="0.25">
      <c r="A268" s="167">
        <f>COUNTA($D$14:D268)</f>
        <v>255</v>
      </c>
      <c r="B268" s="161">
        <v>4</v>
      </c>
      <c r="C268" s="162" t="s">
        <v>23</v>
      </c>
      <c r="D268" s="161" t="s">
        <v>328</v>
      </c>
      <c r="E268" s="163" t="s">
        <v>1226</v>
      </c>
      <c r="F268" s="164" t="s">
        <v>1876</v>
      </c>
      <c r="G268" s="161">
        <v>6</v>
      </c>
      <c r="H268" s="163" t="s">
        <v>2965</v>
      </c>
      <c r="I268" s="168">
        <f>INDEX(CalBudget2567!$AR:$AR,MATCH('All Budget to Planfin2567'!$D268,CalBudget2567!$D:$D,0))</f>
        <v>62276235.88807679</v>
      </c>
      <c r="J268" s="168">
        <f>INDEX(CalBudget2567!$BU:$BU,MATCH('All Budget to Planfin2567'!$D268,CalBudget2567!$D:$D,0))</f>
        <v>25179842.197247997</v>
      </c>
      <c r="K268" s="194">
        <f t="shared" si="6"/>
        <v>87456078.085324794</v>
      </c>
      <c r="L268" s="169">
        <f>INDEX(CalBudget2567!$BW:$BW,MATCH('All Budget to Planfin2567'!$D268,CalBudget2567!$D:$D,0))</f>
        <v>0.27</v>
      </c>
      <c r="M268" s="170">
        <f t="shared" si="7"/>
        <v>23613141.083037697</v>
      </c>
      <c r="N268" s="165"/>
      <c r="P268" s="188" t="b">
        <f>K268=CalBudget2567!BV270</f>
        <v>1</v>
      </c>
      <c r="Q268" s="188" t="b">
        <f>M268=CalBudget2567!BX270</f>
        <v>1</v>
      </c>
    </row>
    <row r="269" spans="1:17" s="158" customFormat="1" ht="24.6" hidden="1" x14ac:dyDescent="0.25">
      <c r="A269" s="167">
        <f>COUNTA($D$14:D269)</f>
        <v>256</v>
      </c>
      <c r="B269" s="161">
        <v>4</v>
      </c>
      <c r="C269" s="162" t="s">
        <v>23</v>
      </c>
      <c r="D269" s="161" t="s">
        <v>329</v>
      </c>
      <c r="E269" s="163" t="s">
        <v>1227</v>
      </c>
      <c r="F269" s="164" t="s">
        <v>1876</v>
      </c>
      <c r="G269" s="161">
        <v>5</v>
      </c>
      <c r="H269" s="163" t="s">
        <v>2964</v>
      </c>
      <c r="I269" s="168">
        <f>INDEX(CalBudget2567!$AR:$AR,MATCH('All Budget to Planfin2567'!$D269,CalBudget2567!$D:$D,0))</f>
        <v>47449437.093196802</v>
      </c>
      <c r="J269" s="168">
        <f>INDEX(CalBudget2567!$BU:$BU,MATCH('All Budget to Planfin2567'!$D269,CalBudget2567!$D:$D,0))</f>
        <v>19507931.902656</v>
      </c>
      <c r="K269" s="194">
        <f t="shared" si="6"/>
        <v>66957368.995852798</v>
      </c>
      <c r="L269" s="169">
        <f>INDEX(CalBudget2567!$BW:$BW,MATCH('All Budget to Planfin2567'!$D269,CalBudget2567!$D:$D,0))</f>
        <v>0.39</v>
      </c>
      <c r="M269" s="170">
        <f t="shared" si="7"/>
        <v>26113373.908382591</v>
      </c>
      <c r="N269" s="165"/>
      <c r="P269" s="188" t="b">
        <f>K269=CalBudget2567!BV271</f>
        <v>1</v>
      </c>
      <c r="Q269" s="188" t="b">
        <f>M269=CalBudget2567!BX271</f>
        <v>1</v>
      </c>
    </row>
    <row r="270" spans="1:17" s="158" customFormat="1" ht="24.6" hidden="1" x14ac:dyDescent="0.25">
      <c r="A270" s="167">
        <f>COUNTA($D$14:D270)</f>
        <v>257</v>
      </c>
      <c r="B270" s="161">
        <v>4</v>
      </c>
      <c r="C270" s="162" t="s">
        <v>23</v>
      </c>
      <c r="D270" s="161" t="s">
        <v>330</v>
      </c>
      <c r="E270" s="163" t="s">
        <v>1228</v>
      </c>
      <c r="F270" s="164" t="s">
        <v>1876</v>
      </c>
      <c r="G270" s="161">
        <v>5</v>
      </c>
      <c r="H270" s="163" t="s">
        <v>2964</v>
      </c>
      <c r="I270" s="168">
        <f>INDEX(CalBudget2567!$AR:$AR,MATCH('All Budget to Planfin2567'!$D270,CalBudget2567!$D:$D,0))</f>
        <v>21744576.503472</v>
      </c>
      <c r="J270" s="168">
        <f>INDEX(CalBudget2567!$BU:$BU,MATCH('All Budget to Planfin2567'!$D270,CalBudget2567!$D:$D,0))</f>
        <v>6343500.7009247998</v>
      </c>
      <c r="K270" s="194">
        <f t="shared" si="6"/>
        <v>28088077.204396799</v>
      </c>
      <c r="L270" s="169">
        <f>INDEX(CalBudget2567!$BW:$BW,MATCH('All Budget to Planfin2567'!$D270,CalBudget2567!$D:$D,0))</f>
        <v>0.3</v>
      </c>
      <c r="M270" s="170">
        <f t="shared" si="7"/>
        <v>8426423.1613190398</v>
      </c>
      <c r="N270" s="165"/>
      <c r="P270" s="188" t="b">
        <f>K270=CalBudget2567!BV272</f>
        <v>1</v>
      </c>
      <c r="Q270" s="188" t="b">
        <f>M270=CalBudget2567!BX272</f>
        <v>1</v>
      </c>
    </row>
    <row r="271" spans="1:17" s="158" customFormat="1" ht="24.6" hidden="1" x14ac:dyDescent="0.25">
      <c r="A271" s="167">
        <f>COUNTA($D$14:D271)</f>
        <v>258</v>
      </c>
      <c r="B271" s="161">
        <v>4</v>
      </c>
      <c r="C271" s="162" t="s">
        <v>23</v>
      </c>
      <c r="D271" s="161" t="s">
        <v>331</v>
      </c>
      <c r="E271" s="163" t="s">
        <v>1229</v>
      </c>
      <c r="F271" s="164" t="s">
        <v>1876</v>
      </c>
      <c r="G271" s="161">
        <v>5</v>
      </c>
      <c r="H271" s="163" t="s">
        <v>2964</v>
      </c>
      <c r="I271" s="168">
        <f>INDEX(CalBudget2567!$AR:$AR,MATCH('All Budget to Planfin2567'!$D271,CalBudget2567!$D:$D,0))</f>
        <v>39707498.374896005</v>
      </c>
      <c r="J271" s="168">
        <f>INDEX(CalBudget2567!$BU:$BU,MATCH('All Budget to Planfin2567'!$D271,CalBudget2567!$D:$D,0))</f>
        <v>10847136.945839999</v>
      </c>
      <c r="K271" s="194">
        <f t="shared" ref="K271:K334" si="8">SUM(I271:J271)</f>
        <v>50554635.320736006</v>
      </c>
      <c r="L271" s="169">
        <f>INDEX(CalBudget2567!$BW:$BW,MATCH('All Budget to Planfin2567'!$D271,CalBudget2567!$D:$D,0))</f>
        <v>0.35</v>
      </c>
      <c r="M271" s="170">
        <f t="shared" ref="M271:M334" si="9">K271*L271</f>
        <v>17694122.3622576</v>
      </c>
      <c r="N271" s="165"/>
      <c r="P271" s="188" t="b">
        <f>K271=CalBudget2567!BV273</f>
        <v>1</v>
      </c>
      <c r="Q271" s="188" t="b">
        <f>M271=CalBudget2567!BX273</f>
        <v>1</v>
      </c>
    </row>
    <row r="272" spans="1:17" s="158" customFormat="1" ht="24.6" hidden="1" x14ac:dyDescent="0.25">
      <c r="A272" s="167">
        <f>COUNTA($D$14:D272)</f>
        <v>259</v>
      </c>
      <c r="B272" s="161">
        <v>4</v>
      </c>
      <c r="C272" s="162" t="s">
        <v>23</v>
      </c>
      <c r="D272" s="161" t="s">
        <v>332</v>
      </c>
      <c r="E272" s="163" t="s">
        <v>1230</v>
      </c>
      <c r="F272" s="164" t="s">
        <v>1876</v>
      </c>
      <c r="G272" s="161">
        <v>2</v>
      </c>
      <c r="H272" s="163" t="s">
        <v>2968</v>
      </c>
      <c r="I272" s="168">
        <f>INDEX(CalBudget2567!$AR:$AR,MATCH('All Budget to Planfin2567'!$D272,CalBudget2567!$D:$D,0))</f>
        <v>14550515.838211194</v>
      </c>
      <c r="J272" s="168">
        <f>INDEX(CalBudget2567!$BU:$BU,MATCH('All Budget to Planfin2567'!$D272,CalBudget2567!$D:$D,0))</f>
        <v>3400572.1749407994</v>
      </c>
      <c r="K272" s="194">
        <f t="shared" si="8"/>
        <v>17951088.013151992</v>
      </c>
      <c r="L272" s="169">
        <f>INDEX(CalBudget2567!$BW:$BW,MATCH('All Budget to Planfin2567'!$D272,CalBudget2567!$D:$D,0))</f>
        <v>0.36</v>
      </c>
      <c r="M272" s="170">
        <f t="shared" si="9"/>
        <v>6462391.684734717</v>
      </c>
      <c r="N272" s="165"/>
      <c r="P272" s="188" t="b">
        <f>K272=CalBudget2567!BV274</f>
        <v>1</v>
      </c>
      <c r="Q272" s="188" t="b">
        <f>M272=CalBudget2567!BX274</f>
        <v>1</v>
      </c>
    </row>
    <row r="273" spans="1:17" s="158" customFormat="1" ht="24.6" hidden="1" x14ac:dyDescent="0.25">
      <c r="A273" s="167">
        <f>COUNTA($D$14:D273)</f>
        <v>260</v>
      </c>
      <c r="B273" s="161">
        <v>4</v>
      </c>
      <c r="C273" s="162" t="s">
        <v>23</v>
      </c>
      <c r="D273" s="161" t="s">
        <v>333</v>
      </c>
      <c r="E273" s="163" t="s">
        <v>1231</v>
      </c>
      <c r="F273" s="164" t="s">
        <v>1876</v>
      </c>
      <c r="G273" s="161">
        <v>2</v>
      </c>
      <c r="H273" s="163" t="s">
        <v>2968</v>
      </c>
      <c r="I273" s="168">
        <f>INDEX(CalBudget2567!$AR:$AR,MATCH('All Budget to Planfin2567'!$D273,CalBudget2567!$D:$D,0))</f>
        <v>27926868.816863995</v>
      </c>
      <c r="J273" s="168">
        <f>INDEX(CalBudget2567!$BU:$BU,MATCH('All Budget to Planfin2567'!$D273,CalBudget2567!$D:$D,0))</f>
        <v>4877247.5651615998</v>
      </c>
      <c r="K273" s="194">
        <f t="shared" si="8"/>
        <v>32804116.382025596</v>
      </c>
      <c r="L273" s="169">
        <f>INDEX(CalBudget2567!$BW:$BW,MATCH('All Budget to Planfin2567'!$D273,CalBudget2567!$D:$D,0))</f>
        <v>0.27</v>
      </c>
      <c r="M273" s="170">
        <f t="shared" si="9"/>
        <v>8857111.423146911</v>
      </c>
      <c r="N273" s="165"/>
      <c r="P273" s="188" t="b">
        <f>K273=CalBudget2567!BV275</f>
        <v>1</v>
      </c>
      <c r="Q273" s="188" t="b">
        <f>M273=CalBudget2567!BX275</f>
        <v>1</v>
      </c>
    </row>
    <row r="274" spans="1:17" s="158" customFormat="1" ht="24.6" hidden="1" x14ac:dyDescent="0.25">
      <c r="A274" s="167">
        <f>COUNTA($D$14:D274)</f>
        <v>261</v>
      </c>
      <c r="B274" s="161">
        <v>4</v>
      </c>
      <c r="C274" s="162" t="s">
        <v>23</v>
      </c>
      <c r="D274" s="161" t="s">
        <v>334</v>
      </c>
      <c r="E274" s="163" t="s">
        <v>1232</v>
      </c>
      <c r="F274" s="164" t="s">
        <v>1876</v>
      </c>
      <c r="G274" s="161">
        <v>5</v>
      </c>
      <c r="H274" s="163" t="s">
        <v>2964</v>
      </c>
      <c r="I274" s="168">
        <f>INDEX(CalBudget2567!$AR:$AR,MATCH('All Budget to Planfin2567'!$D274,CalBudget2567!$D:$D,0))</f>
        <v>49414151.777750403</v>
      </c>
      <c r="J274" s="168">
        <f>INDEX(CalBudget2567!$BU:$BU,MATCH('All Budget to Planfin2567'!$D274,CalBudget2567!$D:$D,0))</f>
        <v>9236910.8011391982</v>
      </c>
      <c r="K274" s="194">
        <f t="shared" si="8"/>
        <v>58651062.578889601</v>
      </c>
      <c r="L274" s="169">
        <f>INDEX(CalBudget2567!$BW:$BW,MATCH('All Budget to Planfin2567'!$D274,CalBudget2567!$D:$D,0))</f>
        <v>0.3</v>
      </c>
      <c r="M274" s="170">
        <f t="shared" si="9"/>
        <v>17595318.773666881</v>
      </c>
      <c r="N274" s="165"/>
      <c r="P274" s="188" t="b">
        <f>K274=CalBudget2567!BV276</f>
        <v>1</v>
      </c>
      <c r="Q274" s="188" t="b">
        <f>M274=CalBudget2567!BX276</f>
        <v>1</v>
      </c>
    </row>
    <row r="275" spans="1:17" s="158" customFormat="1" ht="24.6" hidden="1" x14ac:dyDescent="0.25">
      <c r="A275" s="167">
        <f>COUNTA($D$14:D275)</f>
        <v>262</v>
      </c>
      <c r="B275" s="161">
        <v>4</v>
      </c>
      <c r="C275" s="162" t="s">
        <v>23</v>
      </c>
      <c r="D275" s="161" t="s">
        <v>335</v>
      </c>
      <c r="E275" s="163" t="s">
        <v>1233</v>
      </c>
      <c r="F275" s="164" t="s">
        <v>1876</v>
      </c>
      <c r="G275" s="161">
        <v>6</v>
      </c>
      <c r="H275" s="163" t="s">
        <v>2965</v>
      </c>
      <c r="I275" s="168">
        <f>INDEX(CalBudget2567!$AR:$AR,MATCH('All Budget to Planfin2567'!$D275,CalBudget2567!$D:$D,0))</f>
        <v>58144744.58678399</v>
      </c>
      <c r="J275" s="168">
        <f>INDEX(CalBudget2567!$BU:$BU,MATCH('All Budget to Planfin2567'!$D275,CalBudget2567!$D:$D,0))</f>
        <v>19639956.642566398</v>
      </c>
      <c r="K275" s="194">
        <f t="shared" si="8"/>
        <v>77784701.229350388</v>
      </c>
      <c r="L275" s="169">
        <f>INDEX(CalBudget2567!$BW:$BW,MATCH('All Budget to Planfin2567'!$D275,CalBudget2567!$D:$D,0))</f>
        <v>0.47</v>
      </c>
      <c r="M275" s="170">
        <f t="shared" si="9"/>
        <v>36558809.577794679</v>
      </c>
      <c r="N275" s="165"/>
      <c r="P275" s="188" t="b">
        <f>K275=CalBudget2567!BV277</f>
        <v>1</v>
      </c>
      <c r="Q275" s="188" t="b">
        <f>M275=CalBudget2567!BX277</f>
        <v>1</v>
      </c>
    </row>
    <row r="276" spans="1:17" s="158" customFormat="1" ht="24.6" hidden="1" x14ac:dyDescent="0.25">
      <c r="A276" s="167">
        <f>COUNTA($D$14:D276)</f>
        <v>263</v>
      </c>
      <c r="B276" s="161">
        <v>4</v>
      </c>
      <c r="C276" s="162" t="s">
        <v>23</v>
      </c>
      <c r="D276" s="161" t="s">
        <v>336</v>
      </c>
      <c r="E276" s="163" t="s">
        <v>1234</v>
      </c>
      <c r="F276" s="164" t="s">
        <v>1876</v>
      </c>
      <c r="G276" s="161">
        <v>5</v>
      </c>
      <c r="H276" s="163" t="s">
        <v>2964</v>
      </c>
      <c r="I276" s="168">
        <f>INDEX(CalBudget2567!$AR:$AR,MATCH('All Budget to Planfin2567'!$D276,CalBudget2567!$D:$D,0))</f>
        <v>35943178.222415999</v>
      </c>
      <c r="J276" s="168">
        <f>INDEX(CalBudget2567!$BU:$BU,MATCH('All Budget to Planfin2567'!$D276,CalBudget2567!$D:$D,0))</f>
        <v>9329639.8745279983</v>
      </c>
      <c r="K276" s="194">
        <f t="shared" si="8"/>
        <v>45272818.096943997</v>
      </c>
      <c r="L276" s="169">
        <f>INDEX(CalBudget2567!$BW:$BW,MATCH('All Budget to Planfin2567'!$D276,CalBudget2567!$D:$D,0))</f>
        <v>0.28000000000000003</v>
      </c>
      <c r="M276" s="170">
        <f t="shared" si="9"/>
        <v>12676389.067144319</v>
      </c>
      <c r="N276" s="165"/>
      <c r="P276" s="188" t="b">
        <f>K276=CalBudget2567!BV278</f>
        <v>1</v>
      </c>
      <c r="Q276" s="188" t="b">
        <f>M276=CalBudget2567!BX278</f>
        <v>1</v>
      </c>
    </row>
    <row r="277" spans="1:17" s="158" customFormat="1" ht="24.6" hidden="1" x14ac:dyDescent="0.25">
      <c r="A277" s="167">
        <f>COUNTA($D$14:D277)</f>
        <v>264</v>
      </c>
      <c r="B277" s="161">
        <v>4</v>
      </c>
      <c r="C277" s="162" t="s">
        <v>24</v>
      </c>
      <c r="D277" s="161" t="s">
        <v>337</v>
      </c>
      <c r="E277" s="163" t="s">
        <v>1235</v>
      </c>
      <c r="F277" s="164" t="s">
        <v>1877</v>
      </c>
      <c r="G277" s="161">
        <v>16</v>
      </c>
      <c r="H277" s="163" t="s">
        <v>2973</v>
      </c>
      <c r="I277" s="168">
        <f>INDEX(CalBudget2567!$AR:$AR,MATCH('All Budget to Planfin2567'!$D277,CalBudget2567!$D:$D,0))</f>
        <v>265149593.29048318</v>
      </c>
      <c r="J277" s="168">
        <f>INDEX(CalBudget2567!$BU:$BU,MATCH('All Budget to Planfin2567'!$D277,CalBudget2567!$D:$D,0))</f>
        <v>355181684.93010235</v>
      </c>
      <c r="K277" s="194">
        <f t="shared" si="8"/>
        <v>620331278.22058558</v>
      </c>
      <c r="L277" s="169">
        <f>INDEX(CalBudget2567!$BW:$BW,MATCH('All Budget to Planfin2567'!$D277,CalBudget2567!$D:$D,0))</f>
        <v>0.11</v>
      </c>
      <c r="M277" s="170">
        <f t="shared" si="9"/>
        <v>68236440.604264408</v>
      </c>
      <c r="N277" s="165"/>
      <c r="P277" s="188" t="b">
        <f>K277=CalBudget2567!BV279</f>
        <v>1</v>
      </c>
      <c r="Q277" s="188" t="b">
        <f>M277=CalBudget2567!BX279</f>
        <v>1</v>
      </c>
    </row>
    <row r="278" spans="1:17" s="158" customFormat="1" ht="24.6" hidden="1" x14ac:dyDescent="0.25">
      <c r="A278" s="167">
        <f>COUNTA($D$14:D278)</f>
        <v>265</v>
      </c>
      <c r="B278" s="161">
        <v>4</v>
      </c>
      <c r="C278" s="162" t="s">
        <v>24</v>
      </c>
      <c r="D278" s="161" t="s">
        <v>338</v>
      </c>
      <c r="E278" s="163" t="s">
        <v>1236</v>
      </c>
      <c r="F278" s="164" t="s">
        <v>1877</v>
      </c>
      <c r="G278" s="161">
        <v>14</v>
      </c>
      <c r="H278" s="163" t="s">
        <v>2976</v>
      </c>
      <c r="I278" s="168">
        <f>INDEX(CalBudget2567!$AR:$AR,MATCH('All Budget to Planfin2567'!$D278,CalBudget2567!$D:$D,0))</f>
        <v>147269435.91746876</v>
      </c>
      <c r="J278" s="168">
        <f>INDEX(CalBudget2567!$BU:$BU,MATCH('All Budget to Planfin2567'!$D278,CalBudget2567!$D:$D,0))</f>
        <v>131042935.512384</v>
      </c>
      <c r="K278" s="194">
        <f t="shared" si="8"/>
        <v>278312371.42985272</v>
      </c>
      <c r="L278" s="169">
        <f>INDEX(CalBudget2567!$BW:$BW,MATCH('All Budget to Planfin2567'!$D278,CalBudget2567!$D:$D,0))</f>
        <v>0.18</v>
      </c>
      <c r="M278" s="170">
        <f t="shared" si="9"/>
        <v>50096226.857373491</v>
      </c>
      <c r="N278" s="165"/>
      <c r="P278" s="188" t="b">
        <f>K278=CalBudget2567!BV280</f>
        <v>1</v>
      </c>
      <c r="Q278" s="188" t="b">
        <f>M278=CalBudget2567!BX280</f>
        <v>1</v>
      </c>
    </row>
    <row r="279" spans="1:17" s="158" customFormat="1" ht="24.6" hidden="1" x14ac:dyDescent="0.25">
      <c r="A279" s="167">
        <f>COUNTA($D$14:D279)</f>
        <v>266</v>
      </c>
      <c r="B279" s="161">
        <v>4</v>
      </c>
      <c r="C279" s="162" t="s">
        <v>24</v>
      </c>
      <c r="D279" s="161" t="s">
        <v>339</v>
      </c>
      <c r="E279" s="163" t="s">
        <v>1237</v>
      </c>
      <c r="F279" s="164" t="s">
        <v>1876</v>
      </c>
      <c r="G279" s="161">
        <v>5</v>
      </c>
      <c r="H279" s="163" t="s">
        <v>2964</v>
      </c>
      <c r="I279" s="168">
        <f>INDEX(CalBudget2567!$AR:$AR,MATCH('All Budget to Planfin2567'!$D279,CalBudget2567!$D:$D,0))</f>
        <v>38554357.952745602</v>
      </c>
      <c r="J279" s="168">
        <f>INDEX(CalBudget2567!$BU:$BU,MATCH('All Budget to Planfin2567'!$D279,CalBudget2567!$D:$D,0))</f>
        <v>16982247.318105601</v>
      </c>
      <c r="K279" s="194">
        <f t="shared" si="8"/>
        <v>55536605.270851202</v>
      </c>
      <c r="L279" s="169">
        <f>INDEX(CalBudget2567!$BW:$BW,MATCH('All Budget to Planfin2567'!$D279,CalBudget2567!$D:$D,0))</f>
        <v>0.43</v>
      </c>
      <c r="M279" s="170">
        <f t="shared" si="9"/>
        <v>23880740.266466018</v>
      </c>
      <c r="N279" s="165"/>
      <c r="P279" s="188" t="b">
        <f>K279=CalBudget2567!BV281</f>
        <v>1</v>
      </c>
      <c r="Q279" s="188" t="b">
        <f>M279=CalBudget2567!BX281</f>
        <v>1</v>
      </c>
    </row>
    <row r="280" spans="1:17" s="158" customFormat="1" ht="24.6" hidden="1" x14ac:dyDescent="0.25">
      <c r="A280" s="167">
        <f>COUNTA($D$14:D280)</f>
        <v>267</v>
      </c>
      <c r="B280" s="161">
        <v>4</v>
      </c>
      <c r="C280" s="162" t="s">
        <v>24</v>
      </c>
      <c r="D280" s="161" t="s">
        <v>340</v>
      </c>
      <c r="E280" s="163" t="s">
        <v>1238</v>
      </c>
      <c r="F280" s="164" t="s">
        <v>1876</v>
      </c>
      <c r="G280" s="161">
        <v>5</v>
      </c>
      <c r="H280" s="163" t="s">
        <v>2964</v>
      </c>
      <c r="I280" s="168">
        <f>INDEX(CalBudget2567!$AR:$AR,MATCH('All Budget to Planfin2567'!$D280,CalBudget2567!$D:$D,0))</f>
        <v>32182606.922035195</v>
      </c>
      <c r="J280" s="168">
        <f>INDEX(CalBudget2567!$BU:$BU,MATCH('All Budget to Planfin2567'!$D280,CalBudget2567!$D:$D,0))</f>
        <v>10203122.573759997</v>
      </c>
      <c r="K280" s="194">
        <f t="shared" si="8"/>
        <v>42385729.49579519</v>
      </c>
      <c r="L280" s="169">
        <f>INDEX(CalBudget2567!$BW:$BW,MATCH('All Budget to Planfin2567'!$D280,CalBudget2567!$D:$D,0))</f>
        <v>0.39</v>
      </c>
      <c r="M280" s="170">
        <f t="shared" si="9"/>
        <v>16530434.503360124</v>
      </c>
      <c r="N280" s="165"/>
      <c r="P280" s="188" t="b">
        <f>K280=CalBudget2567!BV282</f>
        <v>1</v>
      </c>
      <c r="Q280" s="188" t="b">
        <f>M280=CalBudget2567!BX282</f>
        <v>1</v>
      </c>
    </row>
    <row r="281" spans="1:17" s="158" customFormat="1" ht="24.6" hidden="1" x14ac:dyDescent="0.25">
      <c r="A281" s="167">
        <f>COUNTA($D$14:D281)</f>
        <v>268</v>
      </c>
      <c r="B281" s="161">
        <v>4</v>
      </c>
      <c r="C281" s="162" t="s">
        <v>24</v>
      </c>
      <c r="D281" s="161" t="s">
        <v>341</v>
      </c>
      <c r="E281" s="163" t="s">
        <v>1239</v>
      </c>
      <c r="F281" s="164" t="s">
        <v>1876</v>
      </c>
      <c r="G281" s="161">
        <v>2</v>
      </c>
      <c r="H281" s="163" t="s">
        <v>2968</v>
      </c>
      <c r="I281" s="168">
        <f>INDEX(CalBudget2567!$AR:$AR,MATCH('All Budget to Planfin2567'!$D281,CalBudget2567!$D:$D,0))</f>
        <v>28443935.951299198</v>
      </c>
      <c r="J281" s="168">
        <f>INDEX(CalBudget2567!$BU:$BU,MATCH('All Budget to Planfin2567'!$D281,CalBudget2567!$D:$D,0))</f>
        <v>7602680.7282048007</v>
      </c>
      <c r="K281" s="194">
        <f t="shared" si="8"/>
        <v>36046616.679504</v>
      </c>
      <c r="L281" s="169">
        <f>INDEX(CalBudget2567!$BW:$BW,MATCH('All Budget to Planfin2567'!$D281,CalBudget2567!$D:$D,0))</f>
        <v>0.31</v>
      </c>
      <c r="M281" s="170">
        <f t="shared" si="9"/>
        <v>11174451.170646239</v>
      </c>
      <c r="N281" s="165"/>
      <c r="P281" s="188" t="b">
        <f>K281=CalBudget2567!BV283</f>
        <v>1</v>
      </c>
      <c r="Q281" s="188" t="b">
        <f>M281=CalBudget2567!BX283</f>
        <v>1</v>
      </c>
    </row>
    <row r="282" spans="1:17" s="158" customFormat="1" ht="24.6" hidden="1" x14ac:dyDescent="0.25">
      <c r="A282" s="167">
        <f>COUNTA($D$14:D282)</f>
        <v>269</v>
      </c>
      <c r="B282" s="161">
        <v>4</v>
      </c>
      <c r="C282" s="162" t="s">
        <v>24</v>
      </c>
      <c r="D282" s="161" t="s">
        <v>342</v>
      </c>
      <c r="E282" s="163" t="s">
        <v>1240</v>
      </c>
      <c r="F282" s="164" t="s">
        <v>1876</v>
      </c>
      <c r="G282" s="161">
        <v>5</v>
      </c>
      <c r="H282" s="163" t="s">
        <v>2964</v>
      </c>
      <c r="I282" s="168">
        <f>INDEX(CalBudget2567!$AR:$AR,MATCH('All Budget to Planfin2567'!$D282,CalBudget2567!$D:$D,0))</f>
        <v>21879242.3101728</v>
      </c>
      <c r="J282" s="168">
        <f>INDEX(CalBudget2567!$BU:$BU,MATCH('All Budget to Planfin2567'!$D282,CalBudget2567!$D:$D,0))</f>
        <v>8019158.7124799993</v>
      </c>
      <c r="K282" s="194">
        <f t="shared" si="8"/>
        <v>29898401.022652797</v>
      </c>
      <c r="L282" s="169">
        <f>INDEX(CalBudget2567!$BW:$BW,MATCH('All Budget to Planfin2567'!$D282,CalBudget2567!$D:$D,0))</f>
        <v>0.23</v>
      </c>
      <c r="M282" s="170">
        <f t="shared" si="9"/>
        <v>6876632.235210144</v>
      </c>
      <c r="N282" s="165"/>
      <c r="P282" s="188" t="b">
        <f>K282=CalBudget2567!BV284</f>
        <v>1</v>
      </c>
      <c r="Q282" s="188" t="b">
        <f>M282=CalBudget2567!BX284</f>
        <v>1</v>
      </c>
    </row>
    <row r="283" spans="1:17" s="158" customFormat="1" ht="24.6" hidden="1" x14ac:dyDescent="0.25">
      <c r="A283" s="167">
        <f>COUNTA($D$14:D283)</f>
        <v>270</v>
      </c>
      <c r="B283" s="161">
        <v>4</v>
      </c>
      <c r="C283" s="162" t="s">
        <v>25</v>
      </c>
      <c r="D283" s="161" t="s">
        <v>343</v>
      </c>
      <c r="E283" s="163" t="s">
        <v>1241</v>
      </c>
      <c r="F283" s="164" t="s">
        <v>1877</v>
      </c>
      <c r="G283" s="161">
        <v>16</v>
      </c>
      <c r="H283" s="163" t="s">
        <v>2973</v>
      </c>
      <c r="I283" s="168">
        <f>INDEX(CalBudget2567!$AR:$AR,MATCH('All Budget to Planfin2567'!$D283,CalBudget2567!$D:$D,0))</f>
        <v>269680900.05182397</v>
      </c>
      <c r="J283" s="168">
        <f>INDEX(CalBudget2567!$BU:$BU,MATCH('All Budget to Planfin2567'!$D283,CalBudget2567!$D:$D,0))</f>
        <v>413033385.32915521</v>
      </c>
      <c r="K283" s="194">
        <f t="shared" si="8"/>
        <v>682714285.38097918</v>
      </c>
      <c r="L283" s="169">
        <f>INDEX(CalBudget2567!$BW:$BW,MATCH('All Budget to Planfin2567'!$D283,CalBudget2567!$D:$D,0))</f>
        <v>0.19</v>
      </c>
      <c r="M283" s="170">
        <f t="shared" si="9"/>
        <v>129715714.22238605</v>
      </c>
      <c r="N283" s="165"/>
      <c r="P283" s="188" t="b">
        <f>K283=CalBudget2567!BV285</f>
        <v>1</v>
      </c>
      <c r="Q283" s="188" t="b">
        <f>M283=CalBudget2567!BX285</f>
        <v>1</v>
      </c>
    </row>
    <row r="284" spans="1:17" s="158" customFormat="1" ht="24.6" hidden="1" x14ac:dyDescent="0.25">
      <c r="A284" s="167">
        <f>COUNTA($D$14:D284)</f>
        <v>271</v>
      </c>
      <c r="B284" s="161">
        <v>4</v>
      </c>
      <c r="C284" s="162" t="s">
        <v>25</v>
      </c>
      <c r="D284" s="161" t="s">
        <v>344</v>
      </c>
      <c r="E284" s="163" t="s">
        <v>1242</v>
      </c>
      <c r="F284" s="164" t="s">
        <v>1876</v>
      </c>
      <c r="G284" s="161">
        <v>5</v>
      </c>
      <c r="H284" s="163" t="s">
        <v>2964</v>
      </c>
      <c r="I284" s="168">
        <f>INDEX(CalBudget2567!$AR:$AR,MATCH('All Budget to Planfin2567'!$D284,CalBudget2567!$D:$D,0))</f>
        <v>34704077.436633602</v>
      </c>
      <c r="J284" s="168">
        <f>INDEX(CalBudget2567!$BU:$BU,MATCH('All Budget to Planfin2567'!$D284,CalBudget2567!$D:$D,0))</f>
        <v>8844754.4569536</v>
      </c>
      <c r="K284" s="194">
        <f t="shared" si="8"/>
        <v>43548831.893587202</v>
      </c>
      <c r="L284" s="169">
        <f>INDEX(CalBudget2567!$BW:$BW,MATCH('All Budget to Planfin2567'!$D284,CalBudget2567!$D:$D,0))</f>
        <v>0.28000000000000003</v>
      </c>
      <c r="M284" s="170">
        <f t="shared" si="9"/>
        <v>12193672.930204418</v>
      </c>
      <c r="N284" s="165"/>
      <c r="P284" s="188" t="b">
        <f>K284=CalBudget2567!BV286</f>
        <v>1</v>
      </c>
      <c r="Q284" s="188" t="b">
        <f>M284=CalBudget2567!BX286</f>
        <v>1</v>
      </c>
    </row>
    <row r="285" spans="1:17" s="158" customFormat="1" ht="24.6" hidden="1" x14ac:dyDescent="0.25">
      <c r="A285" s="167">
        <f>COUNTA($D$14:D285)</f>
        <v>272</v>
      </c>
      <c r="B285" s="161">
        <v>4</v>
      </c>
      <c r="C285" s="162" t="s">
        <v>25</v>
      </c>
      <c r="D285" s="161" t="s">
        <v>345</v>
      </c>
      <c r="E285" s="163" t="s">
        <v>1243</v>
      </c>
      <c r="F285" s="164" t="s">
        <v>1876</v>
      </c>
      <c r="G285" s="161">
        <v>5</v>
      </c>
      <c r="H285" s="163" t="s">
        <v>2964</v>
      </c>
      <c r="I285" s="168">
        <f>INDEX(CalBudget2567!$AR:$AR,MATCH('All Budget to Planfin2567'!$D285,CalBudget2567!$D:$D,0))</f>
        <v>53201497.387238398</v>
      </c>
      <c r="J285" s="168">
        <f>INDEX(CalBudget2567!$BU:$BU,MATCH('All Budget to Planfin2567'!$D285,CalBudget2567!$D:$D,0))</f>
        <v>17441565.953327999</v>
      </c>
      <c r="K285" s="194">
        <f t="shared" si="8"/>
        <v>70643063.340566397</v>
      </c>
      <c r="L285" s="169">
        <f>INDEX(CalBudget2567!$BW:$BW,MATCH('All Budget to Planfin2567'!$D285,CalBudget2567!$D:$D,0))</f>
        <v>0.2</v>
      </c>
      <c r="M285" s="170">
        <f t="shared" si="9"/>
        <v>14128612.66811328</v>
      </c>
      <c r="N285" s="165"/>
      <c r="P285" s="188" t="b">
        <f>K285=CalBudget2567!BV287</f>
        <v>1</v>
      </c>
      <c r="Q285" s="188" t="b">
        <f>M285=CalBudget2567!BX287</f>
        <v>1</v>
      </c>
    </row>
    <row r="286" spans="1:17" s="158" customFormat="1" ht="24.6" hidden="1" x14ac:dyDescent="0.25">
      <c r="A286" s="167">
        <f>COUNTA($D$14:D286)</f>
        <v>273</v>
      </c>
      <c r="B286" s="161">
        <v>4</v>
      </c>
      <c r="C286" s="162" t="s">
        <v>25</v>
      </c>
      <c r="D286" s="161" t="s">
        <v>346</v>
      </c>
      <c r="E286" s="163" t="s">
        <v>1244</v>
      </c>
      <c r="F286" s="164" t="s">
        <v>1876</v>
      </c>
      <c r="G286" s="161">
        <v>6</v>
      </c>
      <c r="H286" s="163" t="s">
        <v>2965</v>
      </c>
      <c r="I286" s="168">
        <f>INDEX(CalBudget2567!$AR:$AR,MATCH('All Budget to Planfin2567'!$D286,CalBudget2567!$D:$D,0))</f>
        <v>94766500.794825584</v>
      </c>
      <c r="J286" s="168">
        <f>INDEX(CalBudget2567!$BU:$BU,MATCH('All Budget to Planfin2567'!$D286,CalBudget2567!$D:$D,0))</f>
        <v>33443443.829884801</v>
      </c>
      <c r="K286" s="194">
        <f t="shared" si="8"/>
        <v>128209944.62471038</v>
      </c>
      <c r="L286" s="169">
        <f>INDEX(CalBudget2567!$BW:$BW,MATCH('All Budget to Planfin2567'!$D286,CalBudget2567!$D:$D,0))</f>
        <v>0.28000000000000003</v>
      </c>
      <c r="M286" s="170">
        <f t="shared" si="9"/>
        <v>35898784.494918913</v>
      </c>
      <c r="N286" s="165"/>
      <c r="P286" s="188" t="b">
        <f>K286=CalBudget2567!BV288</f>
        <v>1</v>
      </c>
      <c r="Q286" s="188" t="b">
        <f>M286=CalBudget2567!BX288</f>
        <v>1</v>
      </c>
    </row>
    <row r="287" spans="1:17" s="158" customFormat="1" ht="24.6" hidden="1" x14ac:dyDescent="0.25">
      <c r="A287" s="167">
        <f>COUNTA($D$14:D287)</f>
        <v>274</v>
      </c>
      <c r="B287" s="161">
        <v>4</v>
      </c>
      <c r="C287" s="162" t="s">
        <v>25</v>
      </c>
      <c r="D287" s="161" t="s">
        <v>347</v>
      </c>
      <c r="E287" s="163" t="s">
        <v>1245</v>
      </c>
      <c r="F287" s="164" t="s">
        <v>1876</v>
      </c>
      <c r="G287" s="161">
        <v>5</v>
      </c>
      <c r="H287" s="163" t="s">
        <v>2964</v>
      </c>
      <c r="I287" s="168">
        <f>INDEX(CalBudget2567!$AR:$AR,MATCH('All Budget to Planfin2567'!$D287,CalBudget2567!$D:$D,0))</f>
        <v>50112629.622998409</v>
      </c>
      <c r="J287" s="168">
        <f>INDEX(CalBudget2567!$BU:$BU,MATCH('All Budget to Planfin2567'!$D287,CalBudget2567!$D:$D,0))</f>
        <v>15949903.5178176</v>
      </c>
      <c r="K287" s="194">
        <f t="shared" si="8"/>
        <v>66062533.140816011</v>
      </c>
      <c r="L287" s="169">
        <f>INDEX(CalBudget2567!$BW:$BW,MATCH('All Budget to Planfin2567'!$D287,CalBudget2567!$D:$D,0))</f>
        <v>0.33</v>
      </c>
      <c r="M287" s="170">
        <f t="shared" si="9"/>
        <v>21800635.936469283</v>
      </c>
      <c r="N287" s="165"/>
      <c r="P287" s="188" t="b">
        <f>K287=CalBudget2567!BV289</f>
        <v>1</v>
      </c>
      <c r="Q287" s="188" t="b">
        <f>M287=CalBudget2567!BX289</f>
        <v>1</v>
      </c>
    </row>
    <row r="288" spans="1:17" s="158" customFormat="1" ht="24.6" hidden="1" x14ac:dyDescent="0.25">
      <c r="A288" s="167">
        <f>COUNTA($D$14:D288)</f>
        <v>275</v>
      </c>
      <c r="B288" s="161">
        <v>4</v>
      </c>
      <c r="C288" s="162" t="s">
        <v>25</v>
      </c>
      <c r="D288" s="161" t="s">
        <v>348</v>
      </c>
      <c r="E288" s="163" t="s">
        <v>1246</v>
      </c>
      <c r="F288" s="164" t="s">
        <v>1876</v>
      </c>
      <c r="G288" s="161">
        <v>9</v>
      </c>
      <c r="H288" s="163" t="s">
        <v>2967</v>
      </c>
      <c r="I288" s="168">
        <f>INDEX(CalBudget2567!$AR:$AR,MATCH('All Budget to Planfin2567'!$D288,CalBudget2567!$D:$D,0))</f>
        <v>87758800.876080006</v>
      </c>
      <c r="J288" s="168">
        <f>INDEX(CalBudget2567!$BU:$BU,MATCH('All Budget to Planfin2567'!$D288,CalBudget2567!$D:$D,0))</f>
        <v>53540309.498188801</v>
      </c>
      <c r="K288" s="194">
        <f t="shared" si="8"/>
        <v>141299110.3742688</v>
      </c>
      <c r="L288" s="169">
        <f>INDEX(CalBudget2567!$BW:$BW,MATCH('All Budget to Planfin2567'!$D288,CalBudget2567!$D:$D,0))</f>
        <v>0.23</v>
      </c>
      <c r="M288" s="170">
        <f t="shared" si="9"/>
        <v>32498795.386081826</v>
      </c>
      <c r="N288" s="165"/>
      <c r="P288" s="188" t="b">
        <f>K288=CalBudget2567!BV290</f>
        <v>1</v>
      </c>
      <c r="Q288" s="188" t="b">
        <f>M288=CalBudget2567!BX290</f>
        <v>1</v>
      </c>
    </row>
    <row r="289" spans="1:17" s="158" customFormat="1" ht="24.6" hidden="1" x14ac:dyDescent="0.25">
      <c r="A289" s="167">
        <f>COUNTA($D$14:D289)</f>
        <v>276</v>
      </c>
      <c r="B289" s="161">
        <v>4</v>
      </c>
      <c r="C289" s="162" t="s">
        <v>25</v>
      </c>
      <c r="D289" s="161" t="s">
        <v>349</v>
      </c>
      <c r="E289" s="163" t="s">
        <v>1247</v>
      </c>
      <c r="F289" s="164" t="s">
        <v>1876</v>
      </c>
      <c r="G289" s="161">
        <v>2</v>
      </c>
      <c r="H289" s="163" t="s">
        <v>2968</v>
      </c>
      <c r="I289" s="168">
        <f>INDEX(CalBudget2567!$AR:$AR,MATCH('All Budget to Planfin2567'!$D289,CalBudget2567!$D:$D,0))</f>
        <v>27635011.081843197</v>
      </c>
      <c r="J289" s="168">
        <f>INDEX(CalBudget2567!$BU:$BU,MATCH('All Budget to Planfin2567'!$D289,CalBudget2567!$D:$D,0))</f>
        <v>8386796.1876576003</v>
      </c>
      <c r="K289" s="194">
        <f t="shared" si="8"/>
        <v>36021807.269500799</v>
      </c>
      <c r="L289" s="169">
        <f>INDEX(CalBudget2567!$BW:$BW,MATCH('All Budget to Planfin2567'!$D289,CalBudget2567!$D:$D,0))</f>
        <v>0.28999999999999998</v>
      </c>
      <c r="M289" s="170">
        <f t="shared" si="9"/>
        <v>10446324.108155232</v>
      </c>
      <c r="N289" s="165"/>
      <c r="P289" s="188" t="b">
        <f>K289=CalBudget2567!BV291</f>
        <v>1</v>
      </c>
      <c r="Q289" s="188" t="b">
        <f>M289=CalBudget2567!BX291</f>
        <v>1</v>
      </c>
    </row>
    <row r="290" spans="1:17" s="158" customFormat="1" ht="24.6" hidden="1" x14ac:dyDescent="0.25">
      <c r="A290" s="167">
        <f>COUNTA($D$14:D290)</f>
        <v>277</v>
      </c>
      <c r="B290" s="161">
        <v>5</v>
      </c>
      <c r="C290" s="162" t="s">
        <v>27</v>
      </c>
      <c r="D290" s="161" t="s">
        <v>358</v>
      </c>
      <c r="E290" s="163" t="s">
        <v>1256</v>
      </c>
      <c r="F290" s="164" t="s">
        <v>1877</v>
      </c>
      <c r="G290" s="161">
        <v>17</v>
      </c>
      <c r="H290" s="163" t="s">
        <v>2971</v>
      </c>
      <c r="I290" s="168">
        <f>INDEX(CalBudget2567!$AR:$AR,MATCH('All Budget to Planfin2567'!$D290,CalBudget2567!$D:$D,0))</f>
        <v>735925441.36875844</v>
      </c>
      <c r="J290" s="168">
        <f>INDEX(CalBudget2567!$BU:$BU,MATCH('All Budget to Planfin2567'!$D290,CalBudget2567!$D:$D,0))</f>
        <v>954149089.75919998</v>
      </c>
      <c r="K290" s="194">
        <f t="shared" si="8"/>
        <v>1690074531.1279583</v>
      </c>
      <c r="L290" s="169">
        <f>INDEX(CalBudget2567!$BW:$BW,MATCH('All Budget to Planfin2567'!$D290,CalBudget2567!$D:$D,0))</f>
        <v>0.35</v>
      </c>
      <c r="M290" s="170">
        <f t="shared" si="9"/>
        <v>591526085.8947854</v>
      </c>
      <c r="N290" s="165"/>
      <c r="P290" s="188" t="b">
        <f>K290=CalBudget2567!BV292</f>
        <v>1</v>
      </c>
      <c r="Q290" s="188" t="b">
        <f>M290=CalBudget2567!BX292</f>
        <v>1</v>
      </c>
    </row>
    <row r="291" spans="1:17" s="158" customFormat="1" ht="24.6" hidden="1" x14ac:dyDescent="0.25">
      <c r="A291" s="167">
        <f>COUNTA($D$14:D291)</f>
        <v>278</v>
      </c>
      <c r="B291" s="161">
        <v>5</v>
      </c>
      <c r="C291" s="162" t="s">
        <v>27</v>
      </c>
      <c r="D291" s="161" t="s">
        <v>359</v>
      </c>
      <c r="E291" s="163" t="s">
        <v>1257</v>
      </c>
      <c r="F291" s="164" t="s">
        <v>1877</v>
      </c>
      <c r="G291" s="161">
        <v>15</v>
      </c>
      <c r="H291" s="163" t="s">
        <v>2969</v>
      </c>
      <c r="I291" s="168">
        <f>INDEX(CalBudget2567!$AR:$AR,MATCH('All Budget to Planfin2567'!$D291,CalBudget2567!$D:$D,0))</f>
        <v>283991375.58540475</v>
      </c>
      <c r="J291" s="168">
        <f>INDEX(CalBudget2567!$BU:$BU,MATCH('All Budget to Planfin2567'!$D291,CalBudget2567!$D:$D,0))</f>
        <v>370602320.34067196</v>
      </c>
      <c r="K291" s="194">
        <f t="shared" si="8"/>
        <v>654593695.92607665</v>
      </c>
      <c r="L291" s="169">
        <f>INDEX(CalBudget2567!$BW:$BW,MATCH('All Budget to Planfin2567'!$D291,CalBudget2567!$D:$D,0))</f>
        <v>0.36</v>
      </c>
      <c r="M291" s="170">
        <f t="shared" si="9"/>
        <v>235653730.53338757</v>
      </c>
      <c r="N291" s="165"/>
      <c r="P291" s="188" t="b">
        <f>K291=CalBudget2567!BV293</f>
        <v>1</v>
      </c>
      <c r="Q291" s="188" t="b">
        <f>M291=CalBudget2567!BX293</f>
        <v>1</v>
      </c>
    </row>
    <row r="292" spans="1:17" s="158" customFormat="1" ht="24.6" hidden="1" x14ac:dyDescent="0.25">
      <c r="A292" s="167">
        <f>COUNTA($D$14:D292)</f>
        <v>279</v>
      </c>
      <c r="B292" s="161">
        <v>5</v>
      </c>
      <c r="C292" s="162" t="s">
        <v>27</v>
      </c>
      <c r="D292" s="161" t="s">
        <v>360</v>
      </c>
      <c r="E292" s="163" t="s">
        <v>1258</v>
      </c>
      <c r="F292" s="164" t="s">
        <v>1876</v>
      </c>
      <c r="G292" s="161">
        <v>6</v>
      </c>
      <c r="H292" s="163" t="s">
        <v>2965</v>
      </c>
      <c r="I292" s="168">
        <f>INDEX(CalBudget2567!$AR:$AR,MATCH('All Budget to Planfin2567'!$D292,CalBudget2567!$D:$D,0))</f>
        <v>57811177.375727996</v>
      </c>
      <c r="J292" s="168">
        <f>INDEX(CalBudget2567!$BU:$BU,MATCH('All Budget to Planfin2567'!$D292,CalBudget2567!$D:$D,0))</f>
        <v>26446289.813951999</v>
      </c>
      <c r="K292" s="194">
        <f t="shared" si="8"/>
        <v>84257467.189679995</v>
      </c>
      <c r="L292" s="169">
        <f>INDEX(CalBudget2567!$BW:$BW,MATCH('All Budget to Planfin2567'!$D292,CalBudget2567!$D:$D,0))</f>
        <v>0.26</v>
      </c>
      <c r="M292" s="170">
        <f t="shared" si="9"/>
        <v>21906941.469316799</v>
      </c>
      <c r="N292" s="165"/>
      <c r="P292" s="188" t="b">
        <f>K292=CalBudget2567!BV294</f>
        <v>1</v>
      </c>
      <c r="Q292" s="188" t="b">
        <f>M292=CalBudget2567!BX294</f>
        <v>1</v>
      </c>
    </row>
    <row r="293" spans="1:17" s="158" customFormat="1" ht="24.6" hidden="1" x14ac:dyDescent="0.25">
      <c r="A293" s="167">
        <f>COUNTA($D$14:D293)</f>
        <v>280</v>
      </c>
      <c r="B293" s="161">
        <v>5</v>
      </c>
      <c r="C293" s="162" t="s">
        <v>27</v>
      </c>
      <c r="D293" s="161" t="s">
        <v>361</v>
      </c>
      <c r="E293" s="163" t="s">
        <v>1259</v>
      </c>
      <c r="F293" s="164" t="s">
        <v>1876</v>
      </c>
      <c r="G293" s="161">
        <v>5</v>
      </c>
      <c r="H293" s="163" t="s">
        <v>2964</v>
      </c>
      <c r="I293" s="168">
        <f>INDEX(CalBudget2567!$AR:$AR,MATCH('All Budget to Planfin2567'!$D293,CalBudget2567!$D:$D,0))</f>
        <v>20118631.523126401</v>
      </c>
      <c r="J293" s="168">
        <f>INDEX(CalBudget2567!$BU:$BU,MATCH('All Budget to Planfin2567'!$D293,CalBudget2567!$D:$D,0))</f>
        <v>10071854.8859616</v>
      </c>
      <c r="K293" s="194">
        <f t="shared" si="8"/>
        <v>30190486.409088001</v>
      </c>
      <c r="L293" s="169">
        <f>INDEX(CalBudget2567!$BW:$BW,MATCH('All Budget to Planfin2567'!$D293,CalBudget2567!$D:$D,0))</f>
        <v>0.32</v>
      </c>
      <c r="M293" s="170">
        <f t="shared" si="9"/>
        <v>9660955.650908161</v>
      </c>
      <c r="N293" s="165"/>
      <c r="P293" s="188" t="b">
        <f>K293=CalBudget2567!BV295</f>
        <v>1</v>
      </c>
      <c r="Q293" s="188" t="b">
        <f>M293=CalBudget2567!BX295</f>
        <v>1</v>
      </c>
    </row>
    <row r="294" spans="1:17" s="158" customFormat="1" ht="24.6" hidden="1" x14ac:dyDescent="0.25">
      <c r="A294" s="167">
        <f>COUNTA($D$14:D294)</f>
        <v>281</v>
      </c>
      <c r="B294" s="161">
        <v>5</v>
      </c>
      <c r="C294" s="162" t="s">
        <v>27</v>
      </c>
      <c r="D294" s="161" t="s">
        <v>362</v>
      </c>
      <c r="E294" s="163" t="s">
        <v>1260</v>
      </c>
      <c r="F294" s="164" t="s">
        <v>1876</v>
      </c>
      <c r="G294" s="161">
        <v>9</v>
      </c>
      <c r="H294" s="163" t="s">
        <v>2967</v>
      </c>
      <c r="I294" s="168">
        <f>INDEX(CalBudget2567!$AR:$AR,MATCH('All Budget to Planfin2567'!$D294,CalBudget2567!$D:$D,0))</f>
        <v>81378260.601523221</v>
      </c>
      <c r="J294" s="168">
        <f>INDEX(CalBudget2567!$BU:$BU,MATCH('All Budget to Planfin2567'!$D294,CalBudget2567!$D:$D,0))</f>
        <v>22829782.285007998</v>
      </c>
      <c r="K294" s="194">
        <f t="shared" si="8"/>
        <v>104208042.88653122</v>
      </c>
      <c r="L294" s="169">
        <f>INDEX(CalBudget2567!$BW:$BW,MATCH('All Budget to Planfin2567'!$D294,CalBudget2567!$D:$D,0))</f>
        <v>0.47</v>
      </c>
      <c r="M294" s="170">
        <f t="shared" si="9"/>
        <v>48977780.156669669</v>
      </c>
      <c r="N294" s="165"/>
      <c r="P294" s="188" t="b">
        <f>K294=CalBudget2567!BV296</f>
        <v>1</v>
      </c>
      <c r="Q294" s="188" t="b">
        <f>M294=CalBudget2567!BX296</f>
        <v>1</v>
      </c>
    </row>
    <row r="295" spans="1:17" s="158" customFormat="1" ht="24.6" hidden="1" x14ac:dyDescent="0.25">
      <c r="A295" s="167">
        <f>COUNTA($D$14:D295)</f>
        <v>282</v>
      </c>
      <c r="B295" s="161">
        <v>5</v>
      </c>
      <c r="C295" s="162" t="s">
        <v>27</v>
      </c>
      <c r="D295" s="161" t="s">
        <v>363</v>
      </c>
      <c r="E295" s="163" t="s">
        <v>1261</v>
      </c>
      <c r="F295" s="164" t="s">
        <v>1876</v>
      </c>
      <c r="G295" s="161">
        <v>5</v>
      </c>
      <c r="H295" s="163" t="s">
        <v>2964</v>
      </c>
      <c r="I295" s="168">
        <f>INDEX(CalBudget2567!$AR:$AR,MATCH('All Budget to Planfin2567'!$D295,CalBudget2567!$D:$D,0))</f>
        <v>18447442.490015998</v>
      </c>
      <c r="J295" s="168">
        <f>INDEX(CalBudget2567!$BU:$BU,MATCH('All Budget to Planfin2567'!$D295,CalBudget2567!$D:$D,0))</f>
        <v>7921047.7763807988</v>
      </c>
      <c r="K295" s="194">
        <f t="shared" si="8"/>
        <v>26368490.266396798</v>
      </c>
      <c r="L295" s="169">
        <f>INDEX(CalBudget2567!$BW:$BW,MATCH('All Budget to Planfin2567'!$D295,CalBudget2567!$D:$D,0))</f>
        <v>0.41</v>
      </c>
      <c r="M295" s="170">
        <f t="shared" si="9"/>
        <v>10811081.009222686</v>
      </c>
      <c r="N295" s="165"/>
      <c r="P295" s="188" t="b">
        <f>K295=CalBudget2567!BV297</f>
        <v>1</v>
      </c>
      <c r="Q295" s="188" t="b">
        <f>M295=CalBudget2567!BX297</f>
        <v>1</v>
      </c>
    </row>
    <row r="296" spans="1:17" s="158" customFormat="1" ht="24.6" hidden="1" x14ac:dyDescent="0.25">
      <c r="A296" s="167">
        <f>COUNTA($D$14:D296)</f>
        <v>283</v>
      </c>
      <c r="B296" s="161">
        <v>5</v>
      </c>
      <c r="C296" s="162" t="s">
        <v>27</v>
      </c>
      <c r="D296" s="161" t="s">
        <v>364</v>
      </c>
      <c r="E296" s="163" t="s">
        <v>1262</v>
      </c>
      <c r="F296" s="164" t="s">
        <v>1876</v>
      </c>
      <c r="G296" s="161">
        <v>13</v>
      </c>
      <c r="H296" s="163" t="s">
        <v>2963</v>
      </c>
      <c r="I296" s="168">
        <f>INDEX(CalBudget2567!$AR:$AR,MATCH('All Budget to Planfin2567'!$D296,CalBudget2567!$D:$D,0))</f>
        <v>138041428.05655682</v>
      </c>
      <c r="J296" s="168">
        <f>INDEX(CalBudget2567!$BU:$BU,MATCH('All Budget to Planfin2567'!$D296,CalBudget2567!$D:$D,0))</f>
        <v>116743822.54703999</v>
      </c>
      <c r="K296" s="194">
        <f t="shared" si="8"/>
        <v>254785250.60359681</v>
      </c>
      <c r="L296" s="169">
        <f>INDEX(CalBudget2567!$BW:$BW,MATCH('All Budget to Planfin2567'!$D296,CalBudget2567!$D:$D,0))</f>
        <v>0.38</v>
      </c>
      <c r="M296" s="170">
        <f t="shared" si="9"/>
        <v>96818395.229366794</v>
      </c>
      <c r="N296" s="165"/>
      <c r="P296" s="188" t="b">
        <f>K296=CalBudget2567!BV298</f>
        <v>1</v>
      </c>
      <c r="Q296" s="188" t="b">
        <f>M296=CalBudget2567!BX298</f>
        <v>1</v>
      </c>
    </row>
    <row r="297" spans="1:17" s="158" customFormat="1" ht="24.6" hidden="1" x14ac:dyDescent="0.25">
      <c r="A297" s="167">
        <f>COUNTA($D$14:D297)</f>
        <v>284</v>
      </c>
      <c r="B297" s="161">
        <v>5</v>
      </c>
      <c r="C297" s="162" t="s">
        <v>27</v>
      </c>
      <c r="D297" s="161" t="s">
        <v>365</v>
      </c>
      <c r="E297" s="163" t="s">
        <v>1263</v>
      </c>
      <c r="F297" s="164" t="s">
        <v>1876</v>
      </c>
      <c r="G297" s="161">
        <v>12</v>
      </c>
      <c r="H297" s="163" t="s">
        <v>2970</v>
      </c>
      <c r="I297" s="168">
        <f>INDEX(CalBudget2567!$AR:$AR,MATCH('All Budget to Planfin2567'!$D297,CalBudget2567!$D:$D,0))</f>
        <v>99128678.542473599</v>
      </c>
      <c r="J297" s="168">
        <f>INDEX(CalBudget2567!$BU:$BU,MATCH('All Budget to Planfin2567'!$D297,CalBudget2567!$D:$D,0))</f>
        <v>58052598.405955195</v>
      </c>
      <c r="K297" s="194">
        <f t="shared" si="8"/>
        <v>157181276.94842881</v>
      </c>
      <c r="L297" s="169">
        <f>INDEX(CalBudget2567!$BW:$BW,MATCH('All Budget to Planfin2567'!$D297,CalBudget2567!$D:$D,0))</f>
        <v>0.38</v>
      </c>
      <c r="M297" s="170">
        <f t="shared" si="9"/>
        <v>59728885.240402952</v>
      </c>
      <c r="N297" s="165"/>
      <c r="P297" s="188" t="b">
        <f>K297=CalBudget2567!BV299</f>
        <v>1</v>
      </c>
      <c r="Q297" s="188" t="b">
        <f>M297=CalBudget2567!BX299</f>
        <v>1</v>
      </c>
    </row>
    <row r="298" spans="1:17" s="158" customFormat="1" ht="24.6" hidden="1" x14ac:dyDescent="0.25">
      <c r="A298" s="167">
        <f>COUNTA($D$14:D298)</f>
        <v>285</v>
      </c>
      <c r="B298" s="161">
        <v>5</v>
      </c>
      <c r="C298" s="162" t="s">
        <v>27</v>
      </c>
      <c r="D298" s="161" t="s">
        <v>366</v>
      </c>
      <c r="E298" s="163" t="s">
        <v>1264</v>
      </c>
      <c r="F298" s="164" t="s">
        <v>1876</v>
      </c>
      <c r="G298" s="161">
        <v>5</v>
      </c>
      <c r="H298" s="163" t="s">
        <v>2964</v>
      </c>
      <c r="I298" s="168">
        <f>INDEX(CalBudget2567!$AR:$AR,MATCH('All Budget to Planfin2567'!$D298,CalBudget2567!$D:$D,0))</f>
        <v>52481041.407120004</v>
      </c>
      <c r="J298" s="168">
        <f>INDEX(CalBudget2567!$BU:$BU,MATCH('All Budget to Planfin2567'!$D298,CalBudget2567!$D:$D,0))</f>
        <v>21059357.8042752</v>
      </c>
      <c r="K298" s="194">
        <f t="shared" si="8"/>
        <v>73540399.211395204</v>
      </c>
      <c r="L298" s="169">
        <f>INDEX(CalBudget2567!$BW:$BW,MATCH('All Budget to Planfin2567'!$D298,CalBudget2567!$D:$D,0))</f>
        <v>0.32</v>
      </c>
      <c r="M298" s="170">
        <f t="shared" si="9"/>
        <v>23532927.747646466</v>
      </c>
      <c r="N298" s="165"/>
      <c r="P298" s="188" t="b">
        <f>K298=CalBudget2567!BV300</f>
        <v>1</v>
      </c>
      <c r="Q298" s="188" t="b">
        <f>M298=CalBudget2567!BX300</f>
        <v>1</v>
      </c>
    </row>
    <row r="299" spans="1:17" s="158" customFormat="1" ht="24.6" hidden="1" x14ac:dyDescent="0.25">
      <c r="A299" s="167">
        <f>COUNTA($D$14:D299)</f>
        <v>286</v>
      </c>
      <c r="B299" s="161">
        <v>5</v>
      </c>
      <c r="C299" s="162" t="s">
        <v>27</v>
      </c>
      <c r="D299" s="161" t="s">
        <v>367</v>
      </c>
      <c r="E299" s="163" t="s">
        <v>1265</v>
      </c>
      <c r="F299" s="164" t="s">
        <v>1876</v>
      </c>
      <c r="G299" s="161">
        <v>6</v>
      </c>
      <c r="H299" s="163" t="s">
        <v>2965</v>
      </c>
      <c r="I299" s="168">
        <f>INDEX(CalBudget2567!$AR:$AR,MATCH('All Budget to Planfin2567'!$D299,CalBudget2567!$D:$D,0))</f>
        <v>83525907.565094396</v>
      </c>
      <c r="J299" s="168">
        <f>INDEX(CalBudget2567!$BU:$BU,MATCH('All Budget to Planfin2567'!$D299,CalBudget2567!$D:$D,0))</f>
        <v>17245767.027724799</v>
      </c>
      <c r="K299" s="194">
        <f t="shared" si="8"/>
        <v>100771674.5928192</v>
      </c>
      <c r="L299" s="169">
        <f>INDEX(CalBudget2567!$BW:$BW,MATCH('All Budget to Planfin2567'!$D299,CalBudget2567!$D:$D,0))</f>
        <v>0.24</v>
      </c>
      <c r="M299" s="170">
        <f t="shared" si="9"/>
        <v>24185201.902276605</v>
      </c>
      <c r="N299" s="165"/>
      <c r="P299" s="188" t="b">
        <f>K299=CalBudget2567!BV301</f>
        <v>1</v>
      </c>
      <c r="Q299" s="188" t="b">
        <f>M299=CalBudget2567!BX301</f>
        <v>1</v>
      </c>
    </row>
    <row r="300" spans="1:17" s="158" customFormat="1" ht="24.6" hidden="1" x14ac:dyDescent="0.25">
      <c r="A300" s="167">
        <f>COUNTA($D$14:D300)</f>
        <v>287</v>
      </c>
      <c r="B300" s="161">
        <v>5</v>
      </c>
      <c r="C300" s="162" t="s">
        <v>27</v>
      </c>
      <c r="D300" s="161" t="s">
        <v>368</v>
      </c>
      <c r="E300" s="163" t="s">
        <v>1266</v>
      </c>
      <c r="F300" s="164" t="s">
        <v>1876</v>
      </c>
      <c r="G300" s="161">
        <v>6</v>
      </c>
      <c r="H300" s="163" t="s">
        <v>2965</v>
      </c>
      <c r="I300" s="168">
        <f>INDEX(CalBudget2567!$AR:$AR,MATCH('All Budget to Planfin2567'!$D300,CalBudget2567!$D:$D,0))</f>
        <v>67297615.779983997</v>
      </c>
      <c r="J300" s="168">
        <f>INDEX(CalBudget2567!$BU:$BU,MATCH('All Budget to Planfin2567'!$D300,CalBudget2567!$D:$D,0))</f>
        <v>23192245.558723196</v>
      </c>
      <c r="K300" s="194">
        <f t="shared" si="8"/>
        <v>90489861.338707194</v>
      </c>
      <c r="L300" s="169">
        <f>INDEX(CalBudget2567!$BW:$BW,MATCH('All Budget to Planfin2567'!$D300,CalBudget2567!$D:$D,0))</f>
        <v>0.5</v>
      </c>
      <c r="M300" s="170">
        <f t="shared" si="9"/>
        <v>45244930.669353597</v>
      </c>
      <c r="N300" s="165"/>
      <c r="P300" s="188" t="b">
        <f>K300=CalBudget2567!BV302</f>
        <v>1</v>
      </c>
      <c r="Q300" s="188" t="b">
        <f>M300=CalBudget2567!BX302</f>
        <v>1</v>
      </c>
    </row>
    <row r="301" spans="1:17" s="158" customFormat="1" ht="24.6" hidden="1" x14ac:dyDescent="0.25">
      <c r="A301" s="167">
        <f>COUNTA($D$14:D301)</f>
        <v>288</v>
      </c>
      <c r="B301" s="161">
        <v>5</v>
      </c>
      <c r="C301" s="162" t="s">
        <v>27</v>
      </c>
      <c r="D301" s="161" t="s">
        <v>369</v>
      </c>
      <c r="E301" s="163" t="s">
        <v>1267</v>
      </c>
      <c r="F301" s="164" t="s">
        <v>1876</v>
      </c>
      <c r="G301" s="161">
        <v>5</v>
      </c>
      <c r="H301" s="163" t="s">
        <v>2964</v>
      </c>
      <c r="I301" s="168">
        <f>INDEX(CalBudget2567!$AR:$AR,MATCH('All Budget to Planfin2567'!$D301,CalBudget2567!$D:$D,0))</f>
        <v>62011657.955951989</v>
      </c>
      <c r="J301" s="168">
        <f>INDEX(CalBudget2567!$BU:$BU,MATCH('All Budget to Planfin2567'!$D301,CalBudget2567!$D:$D,0))</f>
        <v>15188264.555596799</v>
      </c>
      <c r="K301" s="194">
        <f t="shared" si="8"/>
        <v>77199922.511548787</v>
      </c>
      <c r="L301" s="169">
        <f>INDEX(CalBudget2567!$BW:$BW,MATCH('All Budget to Planfin2567'!$D301,CalBudget2567!$D:$D,0))</f>
        <v>0.49</v>
      </c>
      <c r="M301" s="170">
        <f t="shared" si="9"/>
        <v>37827962.030658908</v>
      </c>
      <c r="N301" s="165"/>
      <c r="P301" s="188" t="b">
        <f>K301=CalBudget2567!BV303</f>
        <v>1</v>
      </c>
      <c r="Q301" s="188" t="b">
        <f>M301=CalBudget2567!BX303</f>
        <v>1</v>
      </c>
    </row>
    <row r="302" spans="1:17" s="158" customFormat="1" ht="24.6" hidden="1" x14ac:dyDescent="0.25">
      <c r="A302" s="167">
        <f>COUNTA($D$14:D302)</f>
        <v>289</v>
      </c>
      <c r="B302" s="161">
        <v>5</v>
      </c>
      <c r="C302" s="162" t="s">
        <v>27</v>
      </c>
      <c r="D302" s="161" t="s">
        <v>370</v>
      </c>
      <c r="E302" s="163" t="s">
        <v>1268</v>
      </c>
      <c r="F302" s="164" t="s">
        <v>1876</v>
      </c>
      <c r="G302" s="161">
        <v>5</v>
      </c>
      <c r="H302" s="163" t="s">
        <v>2964</v>
      </c>
      <c r="I302" s="168">
        <f>INDEX(CalBudget2567!$AR:$AR,MATCH('All Budget to Planfin2567'!$D302,CalBudget2567!$D:$D,0))</f>
        <v>13748550.699763201</v>
      </c>
      <c r="J302" s="168">
        <f>INDEX(CalBudget2567!$BU:$BU,MATCH('All Budget to Planfin2567'!$D302,CalBudget2567!$D:$D,0))</f>
        <v>6903887.8438463984</v>
      </c>
      <c r="K302" s="194">
        <f t="shared" si="8"/>
        <v>20652438.543609601</v>
      </c>
      <c r="L302" s="169">
        <f>INDEX(CalBudget2567!$BW:$BW,MATCH('All Budget to Planfin2567'!$D302,CalBudget2567!$D:$D,0))</f>
        <v>0.36</v>
      </c>
      <c r="M302" s="170">
        <f t="shared" si="9"/>
        <v>7434877.8756994558</v>
      </c>
      <c r="N302" s="165"/>
      <c r="P302" s="188" t="b">
        <f>K302=CalBudget2567!BV304</f>
        <v>1</v>
      </c>
      <c r="Q302" s="188" t="b">
        <f>M302=CalBudget2567!BX304</f>
        <v>1</v>
      </c>
    </row>
    <row r="303" spans="1:17" s="158" customFormat="1" ht="24.6" hidden="1" x14ac:dyDescent="0.25">
      <c r="A303" s="167">
        <f>COUNTA($D$14:D303)</f>
        <v>290</v>
      </c>
      <c r="B303" s="161">
        <v>5</v>
      </c>
      <c r="C303" s="162" t="s">
        <v>27</v>
      </c>
      <c r="D303" s="161" t="s">
        <v>371</v>
      </c>
      <c r="E303" s="163" t="s">
        <v>1269</v>
      </c>
      <c r="F303" s="164" t="s">
        <v>1876</v>
      </c>
      <c r="G303" s="161">
        <v>2</v>
      </c>
      <c r="H303" s="163" t="s">
        <v>2968</v>
      </c>
      <c r="I303" s="168">
        <f>INDEX(CalBudget2567!$AR:$AR,MATCH('All Budget to Planfin2567'!$D303,CalBudget2567!$D:$D,0))</f>
        <v>9825755.6394912004</v>
      </c>
      <c r="J303" s="168">
        <f>INDEX(CalBudget2567!$BU:$BU,MATCH('All Budget to Planfin2567'!$D303,CalBudget2567!$D:$D,0))</f>
        <v>2855782.4116991996</v>
      </c>
      <c r="K303" s="194">
        <f t="shared" si="8"/>
        <v>12681538.0511904</v>
      </c>
      <c r="L303" s="169">
        <f>INDEX(CalBudget2567!$BW:$BW,MATCH('All Budget to Planfin2567'!$D303,CalBudget2567!$D:$D,0))</f>
        <v>0.5</v>
      </c>
      <c r="M303" s="170">
        <f t="shared" si="9"/>
        <v>6340769.0255952002</v>
      </c>
      <c r="N303" s="165"/>
      <c r="P303" s="188" t="b">
        <f>K303=CalBudget2567!BV305</f>
        <v>1</v>
      </c>
      <c r="Q303" s="188" t="b">
        <f>M303=CalBudget2567!BX305</f>
        <v>1</v>
      </c>
    </row>
    <row r="304" spans="1:17" s="158" customFormat="1" ht="24.6" hidden="1" x14ac:dyDescent="0.25">
      <c r="A304" s="167">
        <f>COUNTA($D$14:D304)</f>
        <v>291</v>
      </c>
      <c r="B304" s="161">
        <v>5</v>
      </c>
      <c r="C304" s="162" t="s">
        <v>27</v>
      </c>
      <c r="D304" s="161" t="s">
        <v>372</v>
      </c>
      <c r="E304" s="163" t="s">
        <v>1270</v>
      </c>
      <c r="F304" s="164" t="s">
        <v>1876</v>
      </c>
      <c r="G304" s="161">
        <v>5</v>
      </c>
      <c r="H304" s="163" t="s">
        <v>2964</v>
      </c>
      <c r="I304" s="168">
        <f>INDEX(CalBudget2567!$AR:$AR,MATCH('All Budget to Planfin2567'!$D304,CalBudget2567!$D:$D,0))</f>
        <v>33595583.098924801</v>
      </c>
      <c r="J304" s="168">
        <f>INDEX(CalBudget2567!$BU:$BU,MATCH('All Budget to Planfin2567'!$D304,CalBudget2567!$D:$D,0))</f>
        <v>13842043.8088896</v>
      </c>
      <c r="K304" s="194">
        <f t="shared" si="8"/>
        <v>47437626.907814398</v>
      </c>
      <c r="L304" s="169">
        <f>INDEX(CalBudget2567!$BW:$BW,MATCH('All Budget to Planfin2567'!$D304,CalBudget2567!$D:$D,0))</f>
        <v>0.42</v>
      </c>
      <c r="M304" s="170">
        <f t="shared" si="9"/>
        <v>19923803.301282048</v>
      </c>
      <c r="N304" s="165"/>
      <c r="P304" s="188" t="b">
        <f>K304=CalBudget2567!BV306</f>
        <v>1</v>
      </c>
      <c r="Q304" s="188" t="b">
        <f>M304=CalBudget2567!BX306</f>
        <v>1</v>
      </c>
    </row>
    <row r="305" spans="1:17" s="158" customFormat="1" ht="24.6" hidden="1" x14ac:dyDescent="0.25">
      <c r="A305" s="167">
        <f>COUNTA($D$14:D305)</f>
        <v>292</v>
      </c>
      <c r="B305" s="161">
        <v>5</v>
      </c>
      <c r="C305" s="162" t="s">
        <v>27</v>
      </c>
      <c r="D305" s="161" t="s">
        <v>2005</v>
      </c>
      <c r="E305" s="163" t="s">
        <v>2027</v>
      </c>
      <c r="F305" s="164" t="s">
        <v>1876</v>
      </c>
      <c r="G305" s="161">
        <v>3</v>
      </c>
      <c r="H305" s="163" t="s">
        <v>2972</v>
      </c>
      <c r="I305" s="168">
        <f>INDEX(CalBudget2567!$AR:$AR,MATCH('All Budget to Planfin2567'!$D305,CalBudget2567!$D:$D,0))</f>
        <v>29082543.765484795</v>
      </c>
      <c r="J305" s="168">
        <f>INDEX(CalBudget2567!$BU:$BU,MATCH('All Budget to Planfin2567'!$D305,CalBudget2567!$D:$D,0))</f>
        <v>8293638.7975488007</v>
      </c>
      <c r="K305" s="194">
        <f t="shared" si="8"/>
        <v>37376182.563033596</v>
      </c>
      <c r="L305" s="169">
        <f>INDEX(CalBudget2567!$BW:$BW,MATCH('All Budget to Planfin2567'!$D305,CalBudget2567!$D:$D,0))</f>
        <v>0.81</v>
      </c>
      <c r="M305" s="170">
        <f t="shared" si="9"/>
        <v>30274707.876057215</v>
      </c>
      <c r="N305" s="165"/>
      <c r="P305" s="188" t="b">
        <f>K305=CalBudget2567!BV307</f>
        <v>1</v>
      </c>
      <c r="Q305" s="188" t="b">
        <f>M305=CalBudget2567!BX307</f>
        <v>1</v>
      </c>
    </row>
    <row r="306" spans="1:17" s="158" customFormat="1" ht="24.6" hidden="1" x14ac:dyDescent="0.25">
      <c r="A306" s="167">
        <f>COUNTA($D$14:D306)</f>
        <v>293</v>
      </c>
      <c r="B306" s="161">
        <v>5</v>
      </c>
      <c r="C306" s="162" t="s">
        <v>28</v>
      </c>
      <c r="D306" s="161" t="s">
        <v>373</v>
      </c>
      <c r="E306" s="163" t="s">
        <v>1271</v>
      </c>
      <c r="F306" s="164" t="s">
        <v>1875</v>
      </c>
      <c r="G306" s="161">
        <v>19</v>
      </c>
      <c r="H306" s="163" t="s">
        <v>2961</v>
      </c>
      <c r="I306" s="168">
        <f>INDEX(CalBudget2567!$AR:$AR,MATCH('All Budget to Planfin2567'!$D306,CalBudget2567!$D:$D,0))</f>
        <v>1197531781.250016</v>
      </c>
      <c r="J306" s="168">
        <f>INDEX(CalBudget2567!$BU:$BU,MATCH('All Budget to Planfin2567'!$D306,CalBudget2567!$D:$D,0))</f>
        <v>2127397607.0754337</v>
      </c>
      <c r="K306" s="194">
        <f t="shared" si="8"/>
        <v>3324929388.3254499</v>
      </c>
      <c r="L306" s="169">
        <f>INDEX(CalBudget2567!$BW:$BW,MATCH('All Budget to Planfin2567'!$D306,CalBudget2567!$D:$D,0))</f>
        <v>0.34</v>
      </c>
      <c r="M306" s="170">
        <f t="shared" si="9"/>
        <v>1130475992.030653</v>
      </c>
      <c r="N306" s="165"/>
      <c r="P306" s="188" t="b">
        <f>K306=CalBudget2567!BV308</f>
        <v>1</v>
      </c>
      <c r="Q306" s="188" t="b">
        <f>M306=CalBudget2567!BX308</f>
        <v>1</v>
      </c>
    </row>
    <row r="307" spans="1:17" s="158" customFormat="1" ht="24.6" hidden="1" x14ac:dyDescent="0.25">
      <c r="A307" s="167">
        <f>COUNTA($D$14:D307)</f>
        <v>294</v>
      </c>
      <c r="B307" s="161">
        <v>5</v>
      </c>
      <c r="C307" s="162" t="s">
        <v>28</v>
      </c>
      <c r="D307" s="161" t="s">
        <v>374</v>
      </c>
      <c r="E307" s="163" t="s">
        <v>1272</v>
      </c>
      <c r="F307" s="164" t="s">
        <v>1876</v>
      </c>
      <c r="G307" s="161">
        <v>13</v>
      </c>
      <c r="H307" s="163" t="s">
        <v>2963</v>
      </c>
      <c r="I307" s="168">
        <f>INDEX(CalBudget2567!$AR:$AR,MATCH('All Budget to Planfin2567'!$D307,CalBudget2567!$D:$D,0))</f>
        <v>140157728.36999041</v>
      </c>
      <c r="J307" s="168">
        <f>INDEX(CalBudget2567!$BU:$BU,MATCH('All Budget to Planfin2567'!$D307,CalBudget2567!$D:$D,0))</f>
        <v>79741753.632624</v>
      </c>
      <c r="K307" s="194">
        <f t="shared" si="8"/>
        <v>219899482.00261441</v>
      </c>
      <c r="L307" s="169">
        <f>INDEX(CalBudget2567!$BW:$BW,MATCH('All Budget to Planfin2567'!$D307,CalBudget2567!$D:$D,0))</f>
        <v>0.56000000000000005</v>
      </c>
      <c r="M307" s="170">
        <f t="shared" si="9"/>
        <v>123143709.92146409</v>
      </c>
      <c r="N307" s="165"/>
      <c r="P307" s="188" t="b">
        <f>K307=CalBudget2567!BV309</f>
        <v>1</v>
      </c>
      <c r="Q307" s="188" t="b">
        <f>M307=CalBudget2567!BX309</f>
        <v>1</v>
      </c>
    </row>
    <row r="308" spans="1:17" s="158" customFormat="1" ht="24.6" hidden="1" x14ac:dyDescent="0.25">
      <c r="A308" s="167">
        <f>COUNTA($D$14:D308)</f>
        <v>295</v>
      </c>
      <c r="B308" s="161">
        <v>5</v>
      </c>
      <c r="C308" s="162" t="s">
        <v>28</v>
      </c>
      <c r="D308" s="161" t="s">
        <v>375</v>
      </c>
      <c r="E308" s="163" t="s">
        <v>1273</v>
      </c>
      <c r="F308" s="164" t="s">
        <v>1876</v>
      </c>
      <c r="G308" s="161">
        <v>6</v>
      </c>
      <c r="H308" s="163" t="s">
        <v>2965</v>
      </c>
      <c r="I308" s="168">
        <f>INDEX(CalBudget2567!$AR:$AR,MATCH('All Budget to Planfin2567'!$D308,CalBudget2567!$D:$D,0))</f>
        <v>73469806.839359999</v>
      </c>
      <c r="J308" s="168">
        <f>INDEX(CalBudget2567!$BU:$BU,MATCH('All Budget to Planfin2567'!$D308,CalBudget2567!$D:$D,0))</f>
        <v>30354373.626720004</v>
      </c>
      <c r="K308" s="194">
        <f t="shared" si="8"/>
        <v>103824180.46608001</v>
      </c>
      <c r="L308" s="169">
        <f>INDEX(CalBudget2567!$BW:$BW,MATCH('All Budget to Planfin2567'!$D308,CalBudget2567!$D:$D,0))</f>
        <v>0.33</v>
      </c>
      <c r="M308" s="170">
        <f t="shared" si="9"/>
        <v>34261979.553806402</v>
      </c>
      <c r="N308" s="165"/>
      <c r="P308" s="188" t="b">
        <f>K308=CalBudget2567!BV310</f>
        <v>1</v>
      </c>
      <c r="Q308" s="188" t="b">
        <f>M308=CalBudget2567!BX310</f>
        <v>1</v>
      </c>
    </row>
    <row r="309" spans="1:17" s="158" customFormat="1" ht="24.6" hidden="1" x14ac:dyDescent="0.25">
      <c r="A309" s="167">
        <f>COUNTA($D$14:D309)</f>
        <v>296</v>
      </c>
      <c r="B309" s="161">
        <v>5</v>
      </c>
      <c r="C309" s="162" t="s">
        <v>28</v>
      </c>
      <c r="D309" s="161" t="s">
        <v>376</v>
      </c>
      <c r="E309" s="163" t="s">
        <v>1274</v>
      </c>
      <c r="F309" s="164" t="s">
        <v>1876</v>
      </c>
      <c r="G309" s="161">
        <v>6</v>
      </c>
      <c r="H309" s="163" t="s">
        <v>2965</v>
      </c>
      <c r="I309" s="168">
        <f>INDEX(CalBudget2567!$AR:$AR,MATCH('All Budget to Planfin2567'!$D309,CalBudget2567!$D:$D,0))</f>
        <v>89860538.310182393</v>
      </c>
      <c r="J309" s="168">
        <f>INDEX(CalBudget2567!$BU:$BU,MATCH('All Budget to Planfin2567'!$D309,CalBudget2567!$D:$D,0))</f>
        <v>30738843.499430396</v>
      </c>
      <c r="K309" s="194">
        <f t="shared" si="8"/>
        <v>120599381.80961278</v>
      </c>
      <c r="L309" s="169">
        <f>INDEX(CalBudget2567!$BW:$BW,MATCH('All Budget to Planfin2567'!$D309,CalBudget2567!$D:$D,0))</f>
        <v>0.28999999999999998</v>
      </c>
      <c r="M309" s="170">
        <f t="shared" si="9"/>
        <v>34973820.724787705</v>
      </c>
      <c r="N309" s="165"/>
      <c r="P309" s="188" t="b">
        <f>K309=CalBudget2567!BV311</f>
        <v>1</v>
      </c>
      <c r="Q309" s="188" t="b">
        <f>M309=CalBudget2567!BX311</f>
        <v>1</v>
      </c>
    </row>
    <row r="310" spans="1:17" s="158" customFormat="1" ht="24.6" hidden="1" x14ac:dyDescent="0.25">
      <c r="A310" s="167">
        <f>COUNTA($D$14:D310)</f>
        <v>297</v>
      </c>
      <c r="B310" s="161">
        <v>5</v>
      </c>
      <c r="C310" s="162" t="s">
        <v>28</v>
      </c>
      <c r="D310" s="161" t="s">
        <v>377</v>
      </c>
      <c r="E310" s="163" t="s">
        <v>1275</v>
      </c>
      <c r="F310" s="164" t="s">
        <v>1876</v>
      </c>
      <c r="G310" s="161">
        <v>6</v>
      </c>
      <c r="H310" s="163" t="s">
        <v>2965</v>
      </c>
      <c r="I310" s="168">
        <f>INDEX(CalBudget2567!$AR:$AR,MATCH('All Budget to Planfin2567'!$D310,CalBudget2567!$D:$D,0))</f>
        <v>91609264.77702719</v>
      </c>
      <c r="J310" s="168">
        <f>INDEX(CalBudget2567!$BU:$BU,MATCH('All Budget to Planfin2567'!$D310,CalBudget2567!$D:$D,0))</f>
        <v>27750580.7617056</v>
      </c>
      <c r="K310" s="194">
        <f t="shared" si="8"/>
        <v>119359845.5387328</v>
      </c>
      <c r="L310" s="169">
        <f>INDEX(CalBudget2567!$BW:$BW,MATCH('All Budget to Planfin2567'!$D310,CalBudget2567!$D:$D,0))</f>
        <v>0.35</v>
      </c>
      <c r="M310" s="170">
        <f t="shared" si="9"/>
        <v>41775945.938556477</v>
      </c>
      <c r="N310" s="165"/>
      <c r="P310" s="188" t="b">
        <f>K310=CalBudget2567!BV312</f>
        <v>1</v>
      </c>
      <c r="Q310" s="188" t="b">
        <f>M310=CalBudget2567!BX312</f>
        <v>1</v>
      </c>
    </row>
    <row r="311" spans="1:17" s="158" customFormat="1" ht="24.6" hidden="1" x14ac:dyDescent="0.25">
      <c r="A311" s="167">
        <f>COUNTA($D$14:D311)</f>
        <v>298</v>
      </c>
      <c r="B311" s="161">
        <v>5</v>
      </c>
      <c r="C311" s="162" t="s">
        <v>28</v>
      </c>
      <c r="D311" s="161" t="s">
        <v>378</v>
      </c>
      <c r="E311" s="163" t="s">
        <v>1276</v>
      </c>
      <c r="F311" s="164" t="s">
        <v>1876</v>
      </c>
      <c r="G311" s="161">
        <v>9</v>
      </c>
      <c r="H311" s="163" t="s">
        <v>2967</v>
      </c>
      <c r="I311" s="168">
        <f>INDEX(CalBudget2567!$AR:$AR,MATCH('All Budget to Planfin2567'!$D311,CalBudget2567!$D:$D,0))</f>
        <v>110000385.74301119</v>
      </c>
      <c r="J311" s="168">
        <f>INDEX(CalBudget2567!$BU:$BU,MATCH('All Budget to Planfin2567'!$D311,CalBudget2567!$D:$D,0))</f>
        <v>46552533.309024006</v>
      </c>
      <c r="K311" s="194">
        <f t="shared" si="8"/>
        <v>156552919.05203521</v>
      </c>
      <c r="L311" s="169">
        <f>INDEX(CalBudget2567!$BW:$BW,MATCH('All Budget to Planfin2567'!$D311,CalBudget2567!$D:$D,0))</f>
        <v>0.35</v>
      </c>
      <c r="M311" s="170">
        <f t="shared" si="9"/>
        <v>54793521.668212324</v>
      </c>
      <c r="N311" s="165"/>
      <c r="P311" s="188" t="b">
        <f>K311=CalBudget2567!BV313</f>
        <v>1</v>
      </c>
      <c r="Q311" s="188" t="b">
        <f>M311=CalBudget2567!BX313</f>
        <v>1</v>
      </c>
    </row>
    <row r="312" spans="1:17" s="158" customFormat="1" ht="24.6" hidden="1" x14ac:dyDescent="0.25">
      <c r="A312" s="167">
        <f>COUNTA($D$14:D312)</f>
        <v>299</v>
      </c>
      <c r="B312" s="161">
        <v>5</v>
      </c>
      <c r="C312" s="162" t="s">
        <v>28</v>
      </c>
      <c r="D312" s="161" t="s">
        <v>379</v>
      </c>
      <c r="E312" s="163" t="s">
        <v>1277</v>
      </c>
      <c r="F312" s="164" t="s">
        <v>1876</v>
      </c>
      <c r="G312" s="161">
        <v>13</v>
      </c>
      <c r="H312" s="163" t="s">
        <v>2963</v>
      </c>
      <c r="I312" s="168">
        <f>INDEX(CalBudget2567!$AR:$AR,MATCH('All Budget to Planfin2567'!$D312,CalBudget2567!$D:$D,0))</f>
        <v>281039175.35420156</v>
      </c>
      <c r="J312" s="168">
        <f>INDEX(CalBudget2567!$BU:$BU,MATCH('All Budget to Planfin2567'!$D312,CalBudget2567!$D:$D,0))</f>
        <v>161676073.72158718</v>
      </c>
      <c r="K312" s="194">
        <f t="shared" si="8"/>
        <v>442715249.07578874</v>
      </c>
      <c r="L312" s="169">
        <f>INDEX(CalBudget2567!$BW:$BW,MATCH('All Budget to Planfin2567'!$D312,CalBudget2567!$D:$D,0))</f>
        <v>0.49</v>
      </c>
      <c r="M312" s="170">
        <f t="shared" si="9"/>
        <v>216930472.04713649</v>
      </c>
      <c r="N312" s="165"/>
      <c r="P312" s="188" t="b">
        <f>K312=CalBudget2567!BV314</f>
        <v>1</v>
      </c>
      <c r="Q312" s="188" t="b">
        <f>M312=CalBudget2567!BX314</f>
        <v>1</v>
      </c>
    </row>
    <row r="313" spans="1:17" s="158" customFormat="1" ht="24.6" hidden="1" x14ac:dyDescent="0.25">
      <c r="A313" s="167">
        <f>COUNTA($D$14:D313)</f>
        <v>300</v>
      </c>
      <c r="B313" s="161">
        <v>5</v>
      </c>
      <c r="C313" s="162" t="s">
        <v>28</v>
      </c>
      <c r="D313" s="161" t="s">
        <v>380</v>
      </c>
      <c r="E313" s="163" t="s">
        <v>1278</v>
      </c>
      <c r="F313" s="164" t="s">
        <v>1876</v>
      </c>
      <c r="G313" s="161">
        <v>5</v>
      </c>
      <c r="H313" s="163" t="s">
        <v>2964</v>
      </c>
      <c r="I313" s="168">
        <f>INDEX(CalBudget2567!$AR:$AR,MATCH('All Budget to Planfin2567'!$D313,CalBudget2567!$D:$D,0))</f>
        <v>61233048.968275197</v>
      </c>
      <c r="J313" s="168">
        <f>INDEX(CalBudget2567!$BU:$BU,MATCH('All Budget to Planfin2567'!$D313,CalBudget2567!$D:$D,0))</f>
        <v>10283284.3234368</v>
      </c>
      <c r="K313" s="194">
        <f t="shared" si="8"/>
        <v>71516333.291712001</v>
      </c>
      <c r="L313" s="169">
        <f>INDEX(CalBudget2567!$BW:$BW,MATCH('All Budget to Planfin2567'!$D313,CalBudget2567!$D:$D,0))</f>
        <v>0.27</v>
      </c>
      <c r="M313" s="170">
        <f t="shared" si="9"/>
        <v>19309409.988762241</v>
      </c>
      <c r="N313" s="165"/>
      <c r="P313" s="188" t="b">
        <f>K313=CalBudget2567!BV315</f>
        <v>1</v>
      </c>
      <c r="Q313" s="188" t="b">
        <f>M313=CalBudget2567!BX315</f>
        <v>1</v>
      </c>
    </row>
    <row r="314" spans="1:17" s="158" customFormat="1" ht="24.6" hidden="1" x14ac:dyDescent="0.25">
      <c r="A314" s="167">
        <f>COUNTA($D$14:D314)</f>
        <v>301</v>
      </c>
      <c r="B314" s="161">
        <v>5</v>
      </c>
      <c r="C314" s="162" t="s">
        <v>28</v>
      </c>
      <c r="D314" s="161" t="s">
        <v>381</v>
      </c>
      <c r="E314" s="163" t="s">
        <v>1279</v>
      </c>
      <c r="F314" s="164" t="s">
        <v>1876</v>
      </c>
      <c r="G314" s="161">
        <v>5</v>
      </c>
      <c r="H314" s="163" t="s">
        <v>2964</v>
      </c>
      <c r="I314" s="168">
        <f>INDEX(CalBudget2567!$AR:$AR,MATCH('All Budget to Planfin2567'!$D314,CalBudget2567!$D:$D,0))</f>
        <v>53359447.956537597</v>
      </c>
      <c r="J314" s="168">
        <f>INDEX(CalBudget2567!$BU:$BU,MATCH('All Budget to Planfin2567'!$D314,CalBudget2567!$D:$D,0))</f>
        <v>27166245.424070399</v>
      </c>
      <c r="K314" s="194">
        <f t="shared" si="8"/>
        <v>80525693.380607992</v>
      </c>
      <c r="L314" s="169">
        <f>INDEX(CalBudget2567!$BW:$BW,MATCH('All Budget to Planfin2567'!$D314,CalBudget2567!$D:$D,0))</f>
        <v>0.2</v>
      </c>
      <c r="M314" s="170">
        <f t="shared" si="9"/>
        <v>16105138.6761216</v>
      </c>
      <c r="N314" s="165"/>
      <c r="P314" s="188" t="b">
        <f>K314=CalBudget2567!BV316</f>
        <v>1</v>
      </c>
      <c r="Q314" s="188" t="b">
        <f>M314=CalBudget2567!BX316</f>
        <v>1</v>
      </c>
    </row>
    <row r="315" spans="1:17" s="158" customFormat="1" ht="24.6" hidden="1" x14ac:dyDescent="0.25">
      <c r="A315" s="167">
        <f>COUNTA($D$14:D315)</f>
        <v>302</v>
      </c>
      <c r="B315" s="161">
        <v>5</v>
      </c>
      <c r="C315" s="162" t="s">
        <v>29</v>
      </c>
      <c r="D315" s="161" t="s">
        <v>382</v>
      </c>
      <c r="E315" s="163" t="s">
        <v>1280</v>
      </c>
      <c r="F315" s="164" t="s">
        <v>1877</v>
      </c>
      <c r="G315" s="161">
        <v>16</v>
      </c>
      <c r="H315" s="163" t="s">
        <v>2973</v>
      </c>
      <c r="I315" s="168">
        <f>INDEX(CalBudget2567!$AR:$AR,MATCH('All Budget to Planfin2567'!$D315,CalBudget2567!$D:$D,0))</f>
        <v>331781685.14385599</v>
      </c>
      <c r="J315" s="168">
        <f>INDEX(CalBudget2567!$BU:$BU,MATCH('All Budget to Planfin2567'!$D315,CalBudget2567!$D:$D,0))</f>
        <v>404373136.49925119</v>
      </c>
      <c r="K315" s="194">
        <f t="shared" si="8"/>
        <v>736154821.64310718</v>
      </c>
      <c r="L315" s="169">
        <f>INDEX(CalBudget2567!$BW:$BW,MATCH('All Budget to Planfin2567'!$D315,CalBudget2567!$D:$D,0))</f>
        <v>0.25</v>
      </c>
      <c r="M315" s="170">
        <f t="shared" si="9"/>
        <v>184038705.41077679</v>
      </c>
      <c r="N315" s="165"/>
      <c r="P315" s="188" t="b">
        <f>K315=CalBudget2567!BV317</f>
        <v>1</v>
      </c>
      <c r="Q315" s="188" t="b">
        <f>M315=CalBudget2567!BX317</f>
        <v>1</v>
      </c>
    </row>
    <row r="316" spans="1:17" s="158" customFormat="1" ht="24.6" hidden="1" x14ac:dyDescent="0.25">
      <c r="A316" s="167">
        <f>COUNTA($D$14:D316)</f>
        <v>303</v>
      </c>
      <c r="B316" s="161">
        <v>5</v>
      </c>
      <c r="C316" s="162" t="s">
        <v>29</v>
      </c>
      <c r="D316" s="161" t="s">
        <v>383</v>
      </c>
      <c r="E316" s="163" t="s">
        <v>1281</v>
      </c>
      <c r="F316" s="164" t="s">
        <v>1876</v>
      </c>
      <c r="G316" s="161">
        <v>6</v>
      </c>
      <c r="H316" s="163" t="s">
        <v>2965</v>
      </c>
      <c r="I316" s="168">
        <f>INDEX(CalBudget2567!$AR:$AR,MATCH('All Budget to Planfin2567'!$D316,CalBudget2567!$D:$D,0))</f>
        <v>49911761.385801591</v>
      </c>
      <c r="J316" s="168">
        <f>INDEX(CalBudget2567!$BU:$BU,MATCH('All Budget to Planfin2567'!$D316,CalBudget2567!$D:$D,0))</f>
        <v>13161174.5166432</v>
      </c>
      <c r="K316" s="194">
        <f t="shared" si="8"/>
        <v>63072935.902444795</v>
      </c>
      <c r="L316" s="169">
        <f>INDEX(CalBudget2567!$BW:$BW,MATCH('All Budget to Planfin2567'!$D316,CalBudget2567!$D:$D,0))</f>
        <v>0.37</v>
      </c>
      <c r="M316" s="170">
        <f t="shared" si="9"/>
        <v>23336986.283904575</v>
      </c>
      <c r="N316" s="165"/>
      <c r="P316" s="188" t="b">
        <f>K316=CalBudget2567!BV318</f>
        <v>1</v>
      </c>
      <c r="Q316" s="188" t="b">
        <f>M316=CalBudget2567!BX318</f>
        <v>1</v>
      </c>
    </row>
    <row r="317" spans="1:17" s="158" customFormat="1" ht="24.6" hidden="1" x14ac:dyDescent="0.25">
      <c r="A317" s="167">
        <f>COUNTA($D$14:D317)</f>
        <v>304</v>
      </c>
      <c r="B317" s="161">
        <v>5</v>
      </c>
      <c r="C317" s="162" t="s">
        <v>29</v>
      </c>
      <c r="D317" s="161" t="s">
        <v>384</v>
      </c>
      <c r="E317" s="163" t="s">
        <v>1282</v>
      </c>
      <c r="F317" s="164" t="s">
        <v>1876</v>
      </c>
      <c r="G317" s="161">
        <v>6</v>
      </c>
      <c r="H317" s="163" t="s">
        <v>2965</v>
      </c>
      <c r="I317" s="168">
        <f>INDEX(CalBudget2567!$AR:$AR,MATCH('All Budget to Planfin2567'!$D317,CalBudget2567!$D:$D,0))</f>
        <v>75407528.431487992</v>
      </c>
      <c r="J317" s="168">
        <f>INDEX(CalBudget2567!$BU:$BU,MATCH('All Budget to Planfin2567'!$D317,CalBudget2567!$D:$D,0))</f>
        <v>36266715.247391999</v>
      </c>
      <c r="K317" s="194">
        <f t="shared" si="8"/>
        <v>111674243.67887999</v>
      </c>
      <c r="L317" s="169">
        <f>INDEX(CalBudget2567!$BW:$BW,MATCH('All Budget to Planfin2567'!$D317,CalBudget2567!$D:$D,0))</f>
        <v>0.37</v>
      </c>
      <c r="M317" s="170">
        <f t="shared" si="9"/>
        <v>41319470.1611856</v>
      </c>
      <c r="N317" s="165"/>
      <c r="P317" s="188" t="b">
        <f>K317=CalBudget2567!BV319</f>
        <v>1</v>
      </c>
      <c r="Q317" s="188" t="b">
        <f>M317=CalBudget2567!BX319</f>
        <v>1</v>
      </c>
    </row>
    <row r="318" spans="1:17" s="158" customFormat="1" ht="24.6" hidden="1" x14ac:dyDescent="0.25">
      <c r="A318" s="167">
        <f>COUNTA($D$14:D318)</f>
        <v>305</v>
      </c>
      <c r="B318" s="161">
        <v>5</v>
      </c>
      <c r="C318" s="162" t="s">
        <v>29</v>
      </c>
      <c r="D318" s="161" t="s">
        <v>385</v>
      </c>
      <c r="E318" s="163" t="s">
        <v>2028</v>
      </c>
      <c r="F318" s="164" t="s">
        <v>1877</v>
      </c>
      <c r="G318" s="161">
        <v>14</v>
      </c>
      <c r="H318" s="163" t="s">
        <v>2976</v>
      </c>
      <c r="I318" s="168">
        <f>INDEX(CalBudget2567!$AR:$AR,MATCH('All Budget to Planfin2567'!$D318,CalBudget2567!$D:$D,0))</f>
        <v>203370186.1869216</v>
      </c>
      <c r="J318" s="168">
        <f>INDEX(CalBudget2567!$BU:$BU,MATCH('All Budget to Planfin2567'!$D318,CalBudget2567!$D:$D,0))</f>
        <v>190087437.02079362</v>
      </c>
      <c r="K318" s="194">
        <f t="shared" si="8"/>
        <v>393457623.20771521</v>
      </c>
      <c r="L318" s="169">
        <f>INDEX(CalBudget2567!$BW:$BW,MATCH('All Budget to Planfin2567'!$D318,CalBudget2567!$D:$D,0))</f>
        <v>0.38</v>
      </c>
      <c r="M318" s="170">
        <f t="shared" si="9"/>
        <v>149513896.81893179</v>
      </c>
      <c r="N318" s="165"/>
      <c r="P318" s="188" t="b">
        <f>K318=CalBudget2567!BV320</f>
        <v>1</v>
      </c>
      <c r="Q318" s="188" t="b">
        <f>M318=CalBudget2567!BX320</f>
        <v>1</v>
      </c>
    </row>
    <row r="319" spans="1:17" s="158" customFormat="1" ht="24.6" hidden="1" x14ac:dyDescent="0.25">
      <c r="A319" s="167">
        <f>COUNTA($D$14:D319)</f>
        <v>306</v>
      </c>
      <c r="B319" s="161">
        <v>5</v>
      </c>
      <c r="C319" s="162" t="s">
        <v>29</v>
      </c>
      <c r="D319" s="161" t="s">
        <v>386</v>
      </c>
      <c r="E319" s="163" t="s">
        <v>1283</v>
      </c>
      <c r="F319" s="164" t="s">
        <v>1876</v>
      </c>
      <c r="G319" s="161">
        <v>5</v>
      </c>
      <c r="H319" s="163" t="s">
        <v>2964</v>
      </c>
      <c r="I319" s="168">
        <f>INDEX(CalBudget2567!$AR:$AR,MATCH('All Budget to Planfin2567'!$D319,CalBudget2567!$D:$D,0))</f>
        <v>53888882.525337599</v>
      </c>
      <c r="J319" s="168">
        <f>INDEX(CalBudget2567!$BU:$BU,MATCH('All Budget to Planfin2567'!$D319,CalBudget2567!$D:$D,0))</f>
        <v>19536651.219235197</v>
      </c>
      <c r="K319" s="194">
        <f t="shared" si="8"/>
        <v>73425533.744572788</v>
      </c>
      <c r="L319" s="169">
        <f>INDEX(CalBudget2567!$BW:$BW,MATCH('All Budget to Planfin2567'!$D319,CalBudget2567!$D:$D,0))</f>
        <v>0.49</v>
      </c>
      <c r="M319" s="170">
        <f t="shared" si="9"/>
        <v>35978511.534840666</v>
      </c>
      <c r="N319" s="165"/>
      <c r="P319" s="188" t="b">
        <f>K319=CalBudget2567!BV321</f>
        <v>1</v>
      </c>
      <c r="Q319" s="188" t="b">
        <f>M319=CalBudget2567!BX321</f>
        <v>1</v>
      </c>
    </row>
    <row r="320" spans="1:17" s="158" customFormat="1" ht="24.6" hidden="1" x14ac:dyDescent="0.25">
      <c r="A320" s="167">
        <f>COUNTA($D$14:D320)</f>
        <v>307</v>
      </c>
      <c r="B320" s="161">
        <v>5</v>
      </c>
      <c r="C320" s="162" t="s">
        <v>29</v>
      </c>
      <c r="D320" s="161" t="s">
        <v>387</v>
      </c>
      <c r="E320" s="163" t="s">
        <v>1284</v>
      </c>
      <c r="F320" s="164" t="s">
        <v>1876</v>
      </c>
      <c r="G320" s="161">
        <v>6</v>
      </c>
      <c r="H320" s="163" t="s">
        <v>2965</v>
      </c>
      <c r="I320" s="168">
        <f>INDEX(CalBudget2567!$AR:$AR,MATCH('All Budget to Planfin2567'!$D320,CalBudget2567!$D:$D,0))</f>
        <v>103478000.88877439</v>
      </c>
      <c r="J320" s="168">
        <f>INDEX(CalBudget2567!$BU:$BU,MATCH('All Budget to Planfin2567'!$D320,CalBudget2567!$D:$D,0))</f>
        <v>34024312.136121601</v>
      </c>
      <c r="K320" s="194">
        <f t="shared" si="8"/>
        <v>137502313.024896</v>
      </c>
      <c r="L320" s="169">
        <f>INDEX(CalBudget2567!$BW:$BW,MATCH('All Budget to Planfin2567'!$D320,CalBudget2567!$D:$D,0))</f>
        <v>0.41</v>
      </c>
      <c r="M320" s="170">
        <f t="shared" si="9"/>
        <v>56375948.340207353</v>
      </c>
      <c r="N320" s="165"/>
      <c r="P320" s="188" t="b">
        <f>K320=CalBudget2567!BV322</f>
        <v>1</v>
      </c>
      <c r="Q320" s="188" t="b">
        <f>M320=CalBudget2567!BX322</f>
        <v>1</v>
      </c>
    </row>
    <row r="321" spans="1:17" s="158" customFormat="1" ht="24.6" hidden="1" x14ac:dyDescent="0.25">
      <c r="A321" s="167">
        <f>COUNTA($D$14:D321)</f>
        <v>308</v>
      </c>
      <c r="B321" s="161">
        <v>5</v>
      </c>
      <c r="C321" s="162" t="s">
        <v>29</v>
      </c>
      <c r="D321" s="161" t="s">
        <v>388</v>
      </c>
      <c r="E321" s="163" t="s">
        <v>1285</v>
      </c>
      <c r="F321" s="164" t="s">
        <v>1877</v>
      </c>
      <c r="G321" s="161">
        <v>16</v>
      </c>
      <c r="H321" s="163" t="s">
        <v>2973</v>
      </c>
      <c r="I321" s="168">
        <f>INDEX(CalBudget2567!$AR:$AR,MATCH('All Budget to Planfin2567'!$D321,CalBudget2567!$D:$D,0))</f>
        <v>673707766.51919031</v>
      </c>
      <c r="J321" s="168">
        <f>INDEX(CalBudget2567!$BU:$BU,MATCH('All Budget to Planfin2567'!$D321,CalBudget2567!$D:$D,0))</f>
        <v>764426942.89015687</v>
      </c>
      <c r="K321" s="194">
        <f t="shared" si="8"/>
        <v>1438134709.4093471</v>
      </c>
      <c r="L321" s="169">
        <f>INDEX(CalBudget2567!$BW:$BW,MATCH('All Budget to Planfin2567'!$D321,CalBudget2567!$D:$D,0))</f>
        <v>0.25</v>
      </c>
      <c r="M321" s="170">
        <f t="shared" si="9"/>
        <v>359533677.35233676</v>
      </c>
      <c r="N321" s="165"/>
      <c r="P321" s="188" t="b">
        <f>K321=CalBudget2567!BV323</f>
        <v>1</v>
      </c>
      <c r="Q321" s="188" t="b">
        <f>M321=CalBudget2567!BX323</f>
        <v>1</v>
      </c>
    </row>
    <row r="322" spans="1:17" s="158" customFormat="1" ht="24.6" hidden="1" x14ac:dyDescent="0.25">
      <c r="A322" s="167">
        <f>COUNTA($D$14:D322)</f>
        <v>309</v>
      </c>
      <c r="B322" s="161">
        <v>5</v>
      </c>
      <c r="C322" s="162" t="s">
        <v>29</v>
      </c>
      <c r="D322" s="161" t="s">
        <v>389</v>
      </c>
      <c r="E322" s="163" t="s">
        <v>1286</v>
      </c>
      <c r="F322" s="164" t="s">
        <v>1876</v>
      </c>
      <c r="G322" s="161">
        <v>9</v>
      </c>
      <c r="H322" s="163" t="s">
        <v>2967</v>
      </c>
      <c r="I322" s="168">
        <f>INDEX(CalBudget2567!$AR:$AR,MATCH('All Budget to Planfin2567'!$D322,CalBudget2567!$D:$D,0))</f>
        <v>122118750.76355518</v>
      </c>
      <c r="J322" s="168">
        <f>INDEX(CalBudget2567!$BU:$BU,MATCH('All Budget to Planfin2567'!$D322,CalBudget2567!$D:$D,0))</f>
        <v>54484860.601459198</v>
      </c>
      <c r="K322" s="194">
        <f t="shared" si="8"/>
        <v>176603611.36501437</v>
      </c>
      <c r="L322" s="169">
        <f>INDEX(CalBudget2567!$BW:$BW,MATCH('All Budget to Planfin2567'!$D322,CalBudget2567!$D:$D,0))</f>
        <v>0.41</v>
      </c>
      <c r="M322" s="170">
        <f t="shared" si="9"/>
        <v>72407480.659655884</v>
      </c>
      <c r="N322" s="165"/>
      <c r="P322" s="188" t="b">
        <f>K322=CalBudget2567!BV324</f>
        <v>1</v>
      </c>
      <c r="Q322" s="188" t="b">
        <f>M322=CalBudget2567!BX324</f>
        <v>1</v>
      </c>
    </row>
    <row r="323" spans="1:17" s="158" customFormat="1" ht="24.6" hidden="1" x14ac:dyDescent="0.25">
      <c r="A323" s="167">
        <f>COUNTA($D$14:D323)</f>
        <v>310</v>
      </c>
      <c r="B323" s="161">
        <v>5</v>
      </c>
      <c r="C323" s="162" t="s">
        <v>26</v>
      </c>
      <c r="D323" s="161" t="s">
        <v>350</v>
      </c>
      <c r="E323" s="163" t="s">
        <v>1248</v>
      </c>
      <c r="F323" s="164" t="s">
        <v>1877</v>
      </c>
      <c r="G323" s="161">
        <v>17</v>
      </c>
      <c r="H323" s="163" t="s">
        <v>2971</v>
      </c>
      <c r="I323" s="168">
        <f>INDEX(CalBudget2567!$AR:$AR,MATCH('All Budget to Planfin2567'!$D323,CalBudget2567!$D:$D,0))</f>
        <v>544230195.8063519</v>
      </c>
      <c r="J323" s="168">
        <f>INDEX(CalBudget2567!$BU:$BU,MATCH('All Budget to Planfin2567'!$D323,CalBudget2567!$D:$D,0))</f>
        <v>1000385410.9920095</v>
      </c>
      <c r="K323" s="194">
        <f t="shared" si="8"/>
        <v>1544615606.7983613</v>
      </c>
      <c r="L323" s="169">
        <f>INDEX(CalBudget2567!$BW:$BW,MATCH('All Budget to Planfin2567'!$D323,CalBudget2567!$D:$D,0))</f>
        <v>0.2</v>
      </c>
      <c r="M323" s="170">
        <f t="shared" si="9"/>
        <v>308923121.35967225</v>
      </c>
      <c r="N323" s="165"/>
      <c r="P323" s="188" t="b">
        <f>K323=CalBudget2567!BV325</f>
        <v>1</v>
      </c>
      <c r="Q323" s="188" t="b">
        <f>M323=CalBudget2567!BX325</f>
        <v>1</v>
      </c>
    </row>
    <row r="324" spans="1:17" s="158" customFormat="1" ht="24.6" hidden="1" x14ac:dyDescent="0.25">
      <c r="A324" s="167">
        <f>COUNTA($D$14:D324)</f>
        <v>311</v>
      </c>
      <c r="B324" s="161">
        <v>5</v>
      </c>
      <c r="C324" s="162" t="s">
        <v>26</v>
      </c>
      <c r="D324" s="161" t="s">
        <v>351</v>
      </c>
      <c r="E324" s="163" t="s">
        <v>1249</v>
      </c>
      <c r="F324" s="164" t="s">
        <v>1876</v>
      </c>
      <c r="G324" s="161">
        <v>5</v>
      </c>
      <c r="H324" s="163" t="s">
        <v>2964</v>
      </c>
      <c r="I324" s="168">
        <f>INDEX(CalBudget2567!$AR:$AR,MATCH('All Budget to Planfin2567'!$D324,CalBudget2567!$D:$D,0))</f>
        <v>53738896.122086406</v>
      </c>
      <c r="J324" s="168">
        <f>INDEX(CalBudget2567!$BU:$BU,MATCH('All Budget to Planfin2567'!$D324,CalBudget2567!$D:$D,0))</f>
        <v>32031692.361686394</v>
      </c>
      <c r="K324" s="194">
        <f t="shared" si="8"/>
        <v>85770588.483772799</v>
      </c>
      <c r="L324" s="169">
        <f>INDEX(CalBudget2567!$BW:$BW,MATCH('All Budget to Planfin2567'!$D324,CalBudget2567!$D:$D,0))</f>
        <v>0.16</v>
      </c>
      <c r="M324" s="170">
        <f t="shared" si="9"/>
        <v>13723294.157403648</v>
      </c>
      <c r="N324" s="165"/>
      <c r="P324" s="188" t="b">
        <f>K324=CalBudget2567!BV326</f>
        <v>1</v>
      </c>
      <c r="Q324" s="188" t="b">
        <f>M324=CalBudget2567!BX326</f>
        <v>1</v>
      </c>
    </row>
    <row r="325" spans="1:17" s="158" customFormat="1" ht="24.6" hidden="1" x14ac:dyDescent="0.25">
      <c r="A325" s="167">
        <f>COUNTA($D$14:D325)</f>
        <v>312</v>
      </c>
      <c r="B325" s="161">
        <v>5</v>
      </c>
      <c r="C325" s="162" t="s">
        <v>26</v>
      </c>
      <c r="D325" s="161" t="s">
        <v>352</v>
      </c>
      <c r="E325" s="163" t="s">
        <v>1250</v>
      </c>
      <c r="F325" s="164" t="s">
        <v>1876</v>
      </c>
      <c r="G325" s="161">
        <v>5</v>
      </c>
      <c r="H325" s="163" t="s">
        <v>2964</v>
      </c>
      <c r="I325" s="168">
        <f>INDEX(CalBudget2567!$AR:$AR,MATCH('All Budget to Planfin2567'!$D325,CalBudget2567!$D:$D,0))</f>
        <v>22319355.593174398</v>
      </c>
      <c r="J325" s="168">
        <f>INDEX(CalBudget2567!$BU:$BU,MATCH('All Budget to Planfin2567'!$D325,CalBudget2567!$D:$D,0))</f>
        <v>13724100.225945598</v>
      </c>
      <c r="K325" s="194">
        <f t="shared" si="8"/>
        <v>36043455.819119997</v>
      </c>
      <c r="L325" s="169">
        <f>INDEX(CalBudget2567!$BW:$BW,MATCH('All Budget to Planfin2567'!$D325,CalBudget2567!$D:$D,0))</f>
        <v>0.25</v>
      </c>
      <c r="M325" s="170">
        <f t="shared" si="9"/>
        <v>9010863.9547799993</v>
      </c>
      <c r="N325" s="165"/>
      <c r="P325" s="188" t="b">
        <f>K325=CalBudget2567!BV327</f>
        <v>1</v>
      </c>
      <c r="Q325" s="188" t="b">
        <f>M325=CalBudget2567!BX327</f>
        <v>1</v>
      </c>
    </row>
    <row r="326" spans="1:17" s="158" customFormat="1" ht="24.6" hidden="1" x14ac:dyDescent="0.25">
      <c r="A326" s="167">
        <f>COUNTA($D$14:D326)</f>
        <v>313</v>
      </c>
      <c r="B326" s="161">
        <v>5</v>
      </c>
      <c r="C326" s="162" t="s">
        <v>26</v>
      </c>
      <c r="D326" s="161" t="s">
        <v>353</v>
      </c>
      <c r="E326" s="163" t="s">
        <v>1251</v>
      </c>
      <c r="F326" s="164" t="s">
        <v>1876</v>
      </c>
      <c r="G326" s="161">
        <v>13</v>
      </c>
      <c r="H326" s="163" t="s">
        <v>2963</v>
      </c>
      <c r="I326" s="168">
        <f>INDEX(CalBudget2567!$AR:$AR,MATCH('All Budget to Planfin2567'!$D326,CalBudget2567!$D:$D,0))</f>
        <v>135883481.95726079</v>
      </c>
      <c r="J326" s="168">
        <f>INDEX(CalBudget2567!$BU:$BU,MATCH('All Budget to Planfin2567'!$D326,CalBudget2567!$D:$D,0))</f>
        <v>56686701.004675187</v>
      </c>
      <c r="K326" s="194">
        <f t="shared" si="8"/>
        <v>192570182.96193597</v>
      </c>
      <c r="L326" s="169">
        <f>INDEX(CalBudget2567!$BW:$BW,MATCH('All Budget to Planfin2567'!$D326,CalBudget2567!$D:$D,0))</f>
        <v>0.42</v>
      </c>
      <c r="M326" s="170">
        <f t="shared" si="9"/>
        <v>80879476.84401311</v>
      </c>
      <c r="N326" s="165"/>
      <c r="P326" s="188" t="b">
        <f>K326=CalBudget2567!BV328</f>
        <v>1</v>
      </c>
      <c r="Q326" s="188" t="b">
        <f>M326=CalBudget2567!BX328</f>
        <v>1</v>
      </c>
    </row>
    <row r="327" spans="1:17" s="158" customFormat="1" ht="24.6" hidden="1" x14ac:dyDescent="0.25">
      <c r="A327" s="167">
        <f>COUNTA($D$14:D327)</f>
        <v>314</v>
      </c>
      <c r="B327" s="161">
        <v>5</v>
      </c>
      <c r="C327" s="162" t="s">
        <v>26</v>
      </c>
      <c r="D327" s="161" t="s">
        <v>354</v>
      </c>
      <c r="E327" s="163" t="s">
        <v>1252</v>
      </c>
      <c r="F327" s="164" t="s">
        <v>1876</v>
      </c>
      <c r="G327" s="161">
        <v>10</v>
      </c>
      <c r="H327" s="163" t="s">
        <v>2962</v>
      </c>
      <c r="I327" s="168">
        <f>INDEX(CalBudget2567!$AR:$AR,MATCH('All Budget to Planfin2567'!$D327,CalBudget2567!$D:$D,0))</f>
        <v>114121641.63570242</v>
      </c>
      <c r="J327" s="168">
        <f>INDEX(CalBudget2567!$BU:$BU,MATCH('All Budget to Planfin2567'!$D327,CalBudget2567!$D:$D,0))</f>
        <v>40297331.747299202</v>
      </c>
      <c r="K327" s="194">
        <f t="shared" si="8"/>
        <v>154418973.38300163</v>
      </c>
      <c r="L327" s="169">
        <f>INDEX(CalBudget2567!$BW:$BW,MATCH('All Budget to Planfin2567'!$D327,CalBudget2567!$D:$D,0))</f>
        <v>0.39</v>
      </c>
      <c r="M327" s="170">
        <f t="shared" si="9"/>
        <v>60223399.619370639</v>
      </c>
      <c r="N327" s="165"/>
      <c r="P327" s="188" t="b">
        <f>K327=CalBudget2567!BV329</f>
        <v>1</v>
      </c>
      <c r="Q327" s="188" t="b">
        <f>M327=CalBudget2567!BX329</f>
        <v>1</v>
      </c>
    </row>
    <row r="328" spans="1:17" s="158" customFormat="1" ht="24.6" hidden="1" x14ac:dyDescent="0.25">
      <c r="A328" s="167">
        <f>COUNTA($D$14:D328)</f>
        <v>315</v>
      </c>
      <c r="B328" s="161">
        <v>5</v>
      </c>
      <c r="C328" s="162" t="s">
        <v>26</v>
      </c>
      <c r="D328" s="161" t="s">
        <v>355</v>
      </c>
      <c r="E328" s="163" t="s">
        <v>1253</v>
      </c>
      <c r="F328" s="164" t="s">
        <v>1876</v>
      </c>
      <c r="G328" s="161">
        <v>6</v>
      </c>
      <c r="H328" s="163" t="s">
        <v>2965</v>
      </c>
      <c r="I328" s="168">
        <f>INDEX(CalBudget2567!$AR:$AR,MATCH('All Budget to Planfin2567'!$D328,CalBudget2567!$D:$D,0))</f>
        <v>80856363.631036788</v>
      </c>
      <c r="J328" s="168">
        <f>INDEX(CalBudget2567!$BU:$BU,MATCH('All Budget to Planfin2567'!$D328,CalBudget2567!$D:$D,0))</f>
        <v>11673308.8825344</v>
      </c>
      <c r="K328" s="194">
        <f t="shared" si="8"/>
        <v>92529672.513571188</v>
      </c>
      <c r="L328" s="169">
        <f>INDEX(CalBudget2567!$BW:$BW,MATCH('All Budget to Planfin2567'!$D328,CalBudget2567!$D:$D,0))</f>
        <v>0.27</v>
      </c>
      <c r="M328" s="170">
        <f t="shared" si="9"/>
        <v>24983011.578664221</v>
      </c>
      <c r="N328" s="165"/>
      <c r="P328" s="188" t="b">
        <f>K328=CalBudget2567!BV330</f>
        <v>1</v>
      </c>
      <c r="Q328" s="188" t="b">
        <f>M328=CalBudget2567!BX330</f>
        <v>1</v>
      </c>
    </row>
    <row r="329" spans="1:17" s="158" customFormat="1" ht="24.6" hidden="1" x14ac:dyDescent="0.25">
      <c r="A329" s="167">
        <f>COUNTA($D$14:D329)</f>
        <v>316</v>
      </c>
      <c r="B329" s="161">
        <v>5</v>
      </c>
      <c r="C329" s="162" t="s">
        <v>26</v>
      </c>
      <c r="D329" s="161" t="s">
        <v>356</v>
      </c>
      <c r="E329" s="163" t="s">
        <v>1254</v>
      </c>
      <c r="F329" s="164" t="s">
        <v>1876</v>
      </c>
      <c r="G329" s="161">
        <v>6</v>
      </c>
      <c r="H329" s="163" t="s">
        <v>2965</v>
      </c>
      <c r="I329" s="168">
        <f>INDEX(CalBudget2567!$AR:$AR,MATCH('All Budget to Planfin2567'!$D329,CalBudget2567!$D:$D,0))</f>
        <v>43585227.249311998</v>
      </c>
      <c r="J329" s="168">
        <f>INDEX(CalBudget2567!$BU:$BU,MATCH('All Budget to Planfin2567'!$D329,CalBudget2567!$D:$D,0))</f>
        <v>8981697.0734015983</v>
      </c>
      <c r="K329" s="194">
        <f t="shared" si="8"/>
        <v>52566924.322713599</v>
      </c>
      <c r="L329" s="169">
        <f>INDEX(CalBudget2567!$BW:$BW,MATCH('All Budget to Planfin2567'!$D329,CalBudget2567!$D:$D,0))</f>
        <v>0.52</v>
      </c>
      <c r="M329" s="170">
        <f t="shared" si="9"/>
        <v>27334800.647811074</v>
      </c>
      <c r="N329" s="165"/>
      <c r="P329" s="188" t="b">
        <f>K329=CalBudget2567!BV331</f>
        <v>1</v>
      </c>
      <c r="Q329" s="188" t="b">
        <f>M329=CalBudget2567!BX331</f>
        <v>1</v>
      </c>
    </row>
    <row r="330" spans="1:17" s="158" customFormat="1" ht="24.6" hidden="1" x14ac:dyDescent="0.25">
      <c r="A330" s="167">
        <f>COUNTA($D$14:D330)</f>
        <v>317</v>
      </c>
      <c r="B330" s="161">
        <v>5</v>
      </c>
      <c r="C330" s="162" t="s">
        <v>26</v>
      </c>
      <c r="D330" s="161" t="s">
        <v>357</v>
      </c>
      <c r="E330" s="163" t="s">
        <v>1255</v>
      </c>
      <c r="F330" s="164" t="s">
        <v>1876</v>
      </c>
      <c r="G330" s="161">
        <v>5</v>
      </c>
      <c r="H330" s="163" t="s">
        <v>2964</v>
      </c>
      <c r="I330" s="168">
        <f>INDEX(CalBudget2567!$AR:$AR,MATCH('All Budget to Planfin2567'!$D330,CalBudget2567!$D:$D,0))</f>
        <v>57455799.612182401</v>
      </c>
      <c r="J330" s="168">
        <f>INDEX(CalBudget2567!$BU:$BU,MATCH('All Budget to Planfin2567'!$D330,CalBudget2567!$D:$D,0))</f>
        <v>19288707.347212799</v>
      </c>
      <c r="K330" s="194">
        <f t="shared" si="8"/>
        <v>76744506.9593952</v>
      </c>
      <c r="L330" s="169">
        <f>INDEX(CalBudget2567!$BW:$BW,MATCH('All Budget to Planfin2567'!$D330,CalBudget2567!$D:$D,0))</f>
        <v>0.37</v>
      </c>
      <c r="M330" s="170">
        <f t="shared" si="9"/>
        <v>28395467.574976224</v>
      </c>
      <c r="N330" s="165"/>
      <c r="P330" s="188" t="b">
        <f>K330=CalBudget2567!BV332</f>
        <v>1</v>
      </c>
      <c r="Q330" s="188" t="b">
        <f>M330=CalBudget2567!BX332</f>
        <v>1</v>
      </c>
    </row>
    <row r="331" spans="1:17" s="158" customFormat="1" ht="24.6" hidden="1" x14ac:dyDescent="0.25">
      <c r="A331" s="167">
        <f>COUNTA($D$14:D331)</f>
        <v>318</v>
      </c>
      <c r="B331" s="161">
        <v>5</v>
      </c>
      <c r="C331" s="162" t="s">
        <v>30</v>
      </c>
      <c r="D331" s="161" t="s">
        <v>390</v>
      </c>
      <c r="E331" s="163" t="s">
        <v>1287</v>
      </c>
      <c r="F331" s="164" t="s">
        <v>1875</v>
      </c>
      <c r="G331" s="161">
        <v>19</v>
      </c>
      <c r="H331" s="163" t="s">
        <v>2961</v>
      </c>
      <c r="I331" s="168">
        <f>INDEX(CalBudget2567!$AR:$AR,MATCH('All Budget to Planfin2567'!$D331,CalBudget2567!$D:$D,0))</f>
        <v>1486860828.5425055</v>
      </c>
      <c r="J331" s="168">
        <f>INDEX(CalBudget2567!$BU:$BU,MATCH('All Budget to Planfin2567'!$D331,CalBudget2567!$D:$D,0))</f>
        <v>1471399652.0644989</v>
      </c>
      <c r="K331" s="194">
        <f t="shared" si="8"/>
        <v>2958260480.6070042</v>
      </c>
      <c r="L331" s="169">
        <f>INDEX(CalBudget2567!$BW:$BW,MATCH('All Budget to Planfin2567'!$D331,CalBudget2567!$D:$D,0))</f>
        <v>0.26</v>
      </c>
      <c r="M331" s="170">
        <f t="shared" si="9"/>
        <v>769147724.95782113</v>
      </c>
      <c r="N331" s="165"/>
      <c r="P331" s="188" t="b">
        <f>K331=CalBudget2567!BV333</f>
        <v>1</v>
      </c>
      <c r="Q331" s="188" t="b">
        <f>M331=CalBudget2567!BX333</f>
        <v>1</v>
      </c>
    </row>
    <row r="332" spans="1:17" s="158" customFormat="1" ht="24.6" hidden="1" x14ac:dyDescent="0.25">
      <c r="A332" s="167">
        <f>COUNTA($D$14:D332)</f>
        <v>319</v>
      </c>
      <c r="B332" s="161">
        <v>5</v>
      </c>
      <c r="C332" s="162" t="s">
        <v>30</v>
      </c>
      <c r="D332" s="161" t="s">
        <v>391</v>
      </c>
      <c r="E332" s="163" t="s">
        <v>1288</v>
      </c>
      <c r="F332" s="164" t="s">
        <v>1877</v>
      </c>
      <c r="G332" s="161">
        <v>15</v>
      </c>
      <c r="H332" s="163" t="s">
        <v>2969</v>
      </c>
      <c r="I332" s="168">
        <f>INDEX(CalBudget2567!$AR:$AR,MATCH('All Budget to Planfin2567'!$D332,CalBudget2567!$D:$D,0))</f>
        <v>190224536.56559041</v>
      </c>
      <c r="J332" s="168">
        <f>INDEX(CalBudget2567!$BU:$BU,MATCH('All Budget to Planfin2567'!$D332,CalBudget2567!$D:$D,0))</f>
        <v>203269439.22160321</v>
      </c>
      <c r="K332" s="194">
        <f t="shared" si="8"/>
        <v>393493975.78719366</v>
      </c>
      <c r="L332" s="169">
        <f>INDEX(CalBudget2567!$BW:$BW,MATCH('All Budget to Planfin2567'!$D332,CalBudget2567!$D:$D,0))</f>
        <v>0.19</v>
      </c>
      <c r="M332" s="170">
        <f t="shared" si="9"/>
        <v>74763855.399566799</v>
      </c>
      <c r="N332" s="165"/>
      <c r="P332" s="188" t="b">
        <f>K332=CalBudget2567!BV334</f>
        <v>1</v>
      </c>
      <c r="Q332" s="188" t="b">
        <f>M332=CalBudget2567!BX334</f>
        <v>1</v>
      </c>
    </row>
    <row r="333" spans="1:17" s="158" customFormat="1" ht="24.6" hidden="1" x14ac:dyDescent="0.25">
      <c r="A333" s="167">
        <f>COUNTA($D$14:D333)</f>
        <v>320</v>
      </c>
      <c r="B333" s="161">
        <v>5</v>
      </c>
      <c r="C333" s="162" t="s">
        <v>30</v>
      </c>
      <c r="D333" s="161" t="s">
        <v>392</v>
      </c>
      <c r="E333" s="163" t="s">
        <v>1289</v>
      </c>
      <c r="F333" s="164" t="s">
        <v>1877</v>
      </c>
      <c r="G333" s="161">
        <v>16</v>
      </c>
      <c r="H333" s="163" t="s">
        <v>2973</v>
      </c>
      <c r="I333" s="168">
        <f>INDEX(CalBudget2567!$AR:$AR,MATCH('All Budget to Planfin2567'!$D333,CalBudget2567!$D:$D,0))</f>
        <v>385791926.61455995</v>
      </c>
      <c r="J333" s="168">
        <f>INDEX(CalBudget2567!$BU:$BU,MATCH('All Budget to Planfin2567'!$D333,CalBudget2567!$D:$D,0))</f>
        <v>403152176.89416957</v>
      </c>
      <c r="K333" s="194">
        <f t="shared" si="8"/>
        <v>788944103.50872946</v>
      </c>
      <c r="L333" s="169">
        <f>INDEX(CalBudget2567!$BW:$BW,MATCH('All Budget to Planfin2567'!$D333,CalBudget2567!$D:$D,0))</f>
        <v>0.3</v>
      </c>
      <c r="M333" s="170">
        <f t="shared" si="9"/>
        <v>236683231.05261883</v>
      </c>
      <c r="N333" s="165"/>
      <c r="P333" s="188" t="b">
        <f>K333=CalBudget2567!BV335</f>
        <v>1</v>
      </c>
      <c r="Q333" s="188" t="b">
        <f>M333=CalBudget2567!BX335</f>
        <v>1</v>
      </c>
    </row>
    <row r="334" spans="1:17" s="158" customFormat="1" ht="24.6" hidden="1" x14ac:dyDescent="0.25">
      <c r="A334" s="167">
        <f>COUNTA($D$14:D334)</f>
        <v>321</v>
      </c>
      <c r="B334" s="161">
        <v>5</v>
      </c>
      <c r="C334" s="162" t="s">
        <v>30</v>
      </c>
      <c r="D334" s="161" t="s">
        <v>393</v>
      </c>
      <c r="E334" s="163" t="s">
        <v>1290</v>
      </c>
      <c r="F334" s="164" t="s">
        <v>1877</v>
      </c>
      <c r="G334" s="161">
        <v>15</v>
      </c>
      <c r="H334" s="163" t="s">
        <v>2969</v>
      </c>
      <c r="I334" s="168">
        <f>INDEX(CalBudget2567!$AR:$AR,MATCH('All Budget to Planfin2567'!$D334,CalBudget2567!$D:$D,0))</f>
        <v>317358768.31139517</v>
      </c>
      <c r="J334" s="168">
        <f>INDEX(CalBudget2567!$BU:$BU,MATCH('All Budget to Planfin2567'!$D334,CalBudget2567!$D:$D,0))</f>
        <v>322563346.36508155</v>
      </c>
      <c r="K334" s="194">
        <f t="shared" si="8"/>
        <v>639922114.67647672</v>
      </c>
      <c r="L334" s="169">
        <f>INDEX(CalBudget2567!$BW:$BW,MATCH('All Budget to Planfin2567'!$D334,CalBudget2567!$D:$D,0))</f>
        <v>0.17</v>
      </c>
      <c r="M334" s="170">
        <f t="shared" si="9"/>
        <v>108786759.49500105</v>
      </c>
      <c r="N334" s="165"/>
      <c r="P334" s="188" t="b">
        <f>K334=CalBudget2567!BV336</f>
        <v>1</v>
      </c>
      <c r="Q334" s="188" t="b">
        <f>M334=CalBudget2567!BX336</f>
        <v>1</v>
      </c>
    </row>
    <row r="335" spans="1:17" s="158" customFormat="1" ht="24.6" hidden="1" x14ac:dyDescent="0.25">
      <c r="A335" s="167">
        <f>COUNTA($D$14:D335)</f>
        <v>322</v>
      </c>
      <c r="B335" s="161">
        <v>5</v>
      </c>
      <c r="C335" s="162" t="s">
        <v>30</v>
      </c>
      <c r="D335" s="161" t="s">
        <v>394</v>
      </c>
      <c r="E335" s="163" t="s">
        <v>1291</v>
      </c>
      <c r="F335" s="164" t="s">
        <v>1876</v>
      </c>
      <c r="G335" s="161">
        <v>5</v>
      </c>
      <c r="H335" s="163" t="s">
        <v>2964</v>
      </c>
      <c r="I335" s="168">
        <f>INDEX(CalBudget2567!$AR:$AR,MATCH('All Budget to Planfin2567'!$D335,CalBudget2567!$D:$D,0))</f>
        <v>63381033.153513595</v>
      </c>
      <c r="J335" s="168">
        <f>INDEX(CalBudget2567!$BU:$BU,MATCH('All Budget to Planfin2567'!$D335,CalBudget2567!$D:$D,0))</f>
        <v>25277087.631811202</v>
      </c>
      <c r="K335" s="194">
        <f t="shared" ref="K335:K398" si="10">SUM(I335:J335)</f>
        <v>88658120.785324797</v>
      </c>
      <c r="L335" s="169">
        <f>INDEX(CalBudget2567!$BW:$BW,MATCH('All Budget to Planfin2567'!$D335,CalBudget2567!$D:$D,0))</f>
        <v>0.2</v>
      </c>
      <c r="M335" s="170">
        <f t="shared" ref="M335:M398" si="11">K335*L335</f>
        <v>17731624.157064959</v>
      </c>
      <c r="N335" s="165"/>
      <c r="P335" s="188" t="b">
        <f>K335=CalBudget2567!BV337</f>
        <v>1</v>
      </c>
      <c r="Q335" s="188" t="b">
        <f>M335=CalBudget2567!BX337</f>
        <v>1</v>
      </c>
    </row>
    <row r="336" spans="1:17" s="158" customFormat="1" ht="24.6" hidden="1" x14ac:dyDescent="0.25">
      <c r="A336" s="167">
        <f>COUNTA($D$14:D336)</f>
        <v>323</v>
      </c>
      <c r="B336" s="161">
        <v>5</v>
      </c>
      <c r="C336" s="162" t="s">
        <v>30</v>
      </c>
      <c r="D336" s="161" t="s">
        <v>395</v>
      </c>
      <c r="E336" s="163" t="s">
        <v>1292</v>
      </c>
      <c r="F336" s="164" t="s">
        <v>1876</v>
      </c>
      <c r="G336" s="161">
        <v>5</v>
      </c>
      <c r="H336" s="163" t="s">
        <v>2964</v>
      </c>
      <c r="I336" s="168">
        <f>INDEX(CalBudget2567!$AR:$AR,MATCH('All Budget to Planfin2567'!$D336,CalBudget2567!$D:$D,0))</f>
        <v>44865015.315264001</v>
      </c>
      <c r="J336" s="168">
        <f>INDEX(CalBudget2567!$BU:$BU,MATCH('All Budget to Planfin2567'!$D336,CalBudget2567!$D:$D,0))</f>
        <v>12620788.4897568</v>
      </c>
      <c r="K336" s="194">
        <f t="shared" si="10"/>
        <v>57485803.805020802</v>
      </c>
      <c r="L336" s="169">
        <f>INDEX(CalBudget2567!$BW:$BW,MATCH('All Budget to Planfin2567'!$D336,CalBudget2567!$D:$D,0))</f>
        <v>0.25</v>
      </c>
      <c r="M336" s="170">
        <f t="shared" si="11"/>
        <v>14371450.9512552</v>
      </c>
      <c r="N336" s="165"/>
      <c r="P336" s="188" t="b">
        <f>K336=CalBudget2567!BV338</f>
        <v>1</v>
      </c>
      <c r="Q336" s="188" t="b">
        <f>M336=CalBudget2567!BX338</f>
        <v>1</v>
      </c>
    </row>
    <row r="337" spans="1:17" s="158" customFormat="1" ht="24.6" hidden="1" x14ac:dyDescent="0.25">
      <c r="A337" s="167">
        <f>COUNTA($D$14:D337)</f>
        <v>324</v>
      </c>
      <c r="B337" s="161">
        <v>5</v>
      </c>
      <c r="C337" s="162" t="s">
        <v>30</v>
      </c>
      <c r="D337" s="161" t="s">
        <v>396</v>
      </c>
      <c r="E337" s="163" t="s">
        <v>1293</v>
      </c>
      <c r="F337" s="164" t="s">
        <v>1876</v>
      </c>
      <c r="G337" s="161">
        <v>5</v>
      </c>
      <c r="H337" s="163" t="s">
        <v>2964</v>
      </c>
      <c r="I337" s="168">
        <f>INDEX(CalBudget2567!$AR:$AR,MATCH('All Budget to Planfin2567'!$D337,CalBudget2567!$D:$D,0))</f>
        <v>37639349.137679994</v>
      </c>
      <c r="J337" s="168">
        <f>INDEX(CalBudget2567!$BU:$BU,MATCH('All Budget to Planfin2567'!$D337,CalBudget2567!$D:$D,0))</f>
        <v>7529327.8041024003</v>
      </c>
      <c r="K337" s="194">
        <f t="shared" si="10"/>
        <v>45168676.941782393</v>
      </c>
      <c r="L337" s="169">
        <f>INDEX(CalBudget2567!$BW:$BW,MATCH('All Budget to Planfin2567'!$D337,CalBudget2567!$D:$D,0))</f>
        <v>0.15</v>
      </c>
      <c r="M337" s="170">
        <f t="shared" si="11"/>
        <v>6775301.5412673587</v>
      </c>
      <c r="N337" s="165"/>
      <c r="P337" s="188" t="b">
        <f>K337=CalBudget2567!BV339</f>
        <v>1</v>
      </c>
      <c r="Q337" s="188" t="b">
        <f>M337=CalBudget2567!BX339</f>
        <v>1</v>
      </c>
    </row>
    <row r="338" spans="1:17" s="158" customFormat="1" ht="24.6" hidden="1" x14ac:dyDescent="0.25">
      <c r="A338" s="167">
        <f>COUNTA($D$14:D338)</f>
        <v>325</v>
      </c>
      <c r="B338" s="161">
        <v>5</v>
      </c>
      <c r="C338" s="162" t="s">
        <v>30</v>
      </c>
      <c r="D338" s="161" t="s">
        <v>397</v>
      </c>
      <c r="E338" s="163" t="s">
        <v>1294</v>
      </c>
      <c r="F338" s="164" t="s">
        <v>1876</v>
      </c>
      <c r="G338" s="161">
        <v>6</v>
      </c>
      <c r="H338" s="163" t="s">
        <v>2965</v>
      </c>
      <c r="I338" s="168">
        <f>INDEX(CalBudget2567!$AR:$AR,MATCH('All Budget to Planfin2567'!$D338,CalBudget2567!$D:$D,0))</f>
        <v>65798176.800239995</v>
      </c>
      <c r="J338" s="168">
        <f>INDEX(CalBudget2567!$BU:$BU,MATCH('All Budget to Planfin2567'!$D338,CalBudget2567!$D:$D,0))</f>
        <v>22789458.806159999</v>
      </c>
      <c r="K338" s="194">
        <f t="shared" si="10"/>
        <v>88587635.606399998</v>
      </c>
      <c r="L338" s="169">
        <f>INDEX(CalBudget2567!$BW:$BW,MATCH('All Budget to Planfin2567'!$D338,CalBudget2567!$D:$D,0))</f>
        <v>0.3</v>
      </c>
      <c r="M338" s="170">
        <f t="shared" si="11"/>
        <v>26576290.681919999</v>
      </c>
      <c r="N338" s="165"/>
      <c r="P338" s="188" t="b">
        <f>K338=CalBudget2567!BV340</f>
        <v>1</v>
      </c>
      <c r="Q338" s="188" t="b">
        <f>M338=CalBudget2567!BX340</f>
        <v>1</v>
      </c>
    </row>
    <row r="339" spans="1:17" s="158" customFormat="1" ht="24.6" hidden="1" x14ac:dyDescent="0.25">
      <c r="A339" s="167">
        <f>COUNTA($D$14:D339)</f>
        <v>326</v>
      </c>
      <c r="B339" s="161">
        <v>5</v>
      </c>
      <c r="C339" s="162" t="s">
        <v>30</v>
      </c>
      <c r="D339" s="161" t="s">
        <v>398</v>
      </c>
      <c r="E339" s="163" t="s">
        <v>1295</v>
      </c>
      <c r="F339" s="164" t="s">
        <v>1876</v>
      </c>
      <c r="G339" s="161">
        <v>5</v>
      </c>
      <c r="H339" s="163" t="s">
        <v>2964</v>
      </c>
      <c r="I339" s="168">
        <f>INDEX(CalBudget2567!$AR:$AR,MATCH('All Budget to Planfin2567'!$D339,CalBudget2567!$D:$D,0))</f>
        <v>36572275.47168</v>
      </c>
      <c r="J339" s="168">
        <f>INDEX(CalBudget2567!$BU:$BU,MATCH('All Budget to Planfin2567'!$D339,CalBudget2567!$D:$D,0))</f>
        <v>8606131.2124799993</v>
      </c>
      <c r="K339" s="194">
        <f t="shared" si="10"/>
        <v>45178406.684160002</v>
      </c>
      <c r="L339" s="169">
        <f>INDEX(CalBudget2567!$BW:$BW,MATCH('All Budget to Planfin2567'!$D339,CalBudget2567!$D:$D,0))</f>
        <v>0.39</v>
      </c>
      <c r="M339" s="170">
        <f t="shared" si="11"/>
        <v>17619578.606822401</v>
      </c>
      <c r="N339" s="165"/>
      <c r="P339" s="188" t="b">
        <f>K339=CalBudget2567!BV341</f>
        <v>1</v>
      </c>
      <c r="Q339" s="188" t="b">
        <f>M339=CalBudget2567!BX341</f>
        <v>1</v>
      </c>
    </row>
    <row r="340" spans="1:17" s="158" customFormat="1" ht="24.6" hidden="1" x14ac:dyDescent="0.25">
      <c r="A340" s="167">
        <f>COUNTA($D$14:D340)</f>
        <v>327</v>
      </c>
      <c r="B340" s="161">
        <v>5</v>
      </c>
      <c r="C340" s="162" t="s">
        <v>30</v>
      </c>
      <c r="D340" s="161" t="s">
        <v>399</v>
      </c>
      <c r="E340" s="163" t="s">
        <v>1296</v>
      </c>
      <c r="F340" s="164" t="s">
        <v>1876</v>
      </c>
      <c r="G340" s="161">
        <v>10</v>
      </c>
      <c r="H340" s="163" t="s">
        <v>2962</v>
      </c>
      <c r="I340" s="168">
        <f>INDEX(CalBudget2567!$AR:$AR,MATCH('All Budget to Planfin2567'!$D340,CalBudget2567!$D:$D,0))</f>
        <v>112158901.1863872</v>
      </c>
      <c r="J340" s="168">
        <f>INDEX(CalBudget2567!$BU:$BU,MATCH('All Budget to Planfin2567'!$D340,CalBudget2567!$D:$D,0))</f>
        <v>51675038.34127681</v>
      </c>
      <c r="K340" s="194">
        <f t="shared" si="10"/>
        <v>163833939.52766401</v>
      </c>
      <c r="L340" s="169">
        <f>INDEX(CalBudget2567!$BW:$BW,MATCH('All Budget to Planfin2567'!$D340,CalBudget2567!$D:$D,0))</f>
        <v>0.4</v>
      </c>
      <c r="M340" s="170">
        <f t="shared" si="11"/>
        <v>65533575.811065607</v>
      </c>
      <c r="N340" s="165"/>
      <c r="P340" s="188" t="b">
        <f>K340=CalBudget2567!BV342</f>
        <v>1</v>
      </c>
      <c r="Q340" s="188" t="b">
        <f>M340=CalBudget2567!BX342</f>
        <v>1</v>
      </c>
    </row>
    <row r="341" spans="1:17" s="158" customFormat="1" ht="24.6" hidden="1" x14ac:dyDescent="0.25">
      <c r="A341" s="167">
        <f>COUNTA($D$14:D341)</f>
        <v>328</v>
      </c>
      <c r="B341" s="161">
        <v>5</v>
      </c>
      <c r="C341" s="162" t="s">
        <v>30</v>
      </c>
      <c r="D341" s="161" t="s">
        <v>400</v>
      </c>
      <c r="E341" s="163" t="s">
        <v>1297</v>
      </c>
      <c r="F341" s="164" t="s">
        <v>1876</v>
      </c>
      <c r="G341" s="161">
        <v>3</v>
      </c>
      <c r="H341" s="163" t="s">
        <v>2972</v>
      </c>
      <c r="I341" s="168">
        <f>INDEX(CalBudget2567!$AR:$AR,MATCH('All Budget to Planfin2567'!$D341,CalBudget2567!$D:$D,0))</f>
        <v>42456101.236992002</v>
      </c>
      <c r="J341" s="168">
        <f>INDEX(CalBudget2567!$BU:$BU,MATCH('All Budget to Planfin2567'!$D341,CalBudget2567!$D:$D,0))</f>
        <v>9511454.2068767995</v>
      </c>
      <c r="K341" s="194">
        <f t="shared" si="10"/>
        <v>51967555.443868801</v>
      </c>
      <c r="L341" s="169">
        <f>INDEX(CalBudget2567!$BW:$BW,MATCH('All Budget to Planfin2567'!$D341,CalBudget2567!$D:$D,0))</f>
        <v>0.45</v>
      </c>
      <c r="M341" s="170">
        <f t="shared" si="11"/>
        <v>23385399.949740961</v>
      </c>
      <c r="N341" s="165"/>
      <c r="P341" s="188" t="b">
        <f>K341=CalBudget2567!BV343</f>
        <v>1</v>
      </c>
      <c r="Q341" s="188" t="b">
        <f>M341=CalBudget2567!BX343</f>
        <v>1</v>
      </c>
    </row>
    <row r="342" spans="1:17" s="158" customFormat="1" ht="24.6" hidden="1" x14ac:dyDescent="0.25">
      <c r="A342" s="167">
        <f>COUNTA($D$14:D342)</f>
        <v>329</v>
      </c>
      <c r="B342" s="161">
        <v>5</v>
      </c>
      <c r="C342" s="162" t="s">
        <v>31</v>
      </c>
      <c r="D342" s="161" t="s">
        <v>401</v>
      </c>
      <c r="E342" s="163" t="s">
        <v>1298</v>
      </c>
      <c r="F342" s="164" t="s">
        <v>1877</v>
      </c>
      <c r="G342" s="161">
        <v>16</v>
      </c>
      <c r="H342" s="163" t="s">
        <v>2973</v>
      </c>
      <c r="I342" s="168">
        <f>INDEX(CalBudget2567!$AR:$AR,MATCH('All Budget to Planfin2567'!$D342,CalBudget2567!$D:$D,0))</f>
        <v>336857062.92157447</v>
      </c>
      <c r="J342" s="168">
        <f>INDEX(CalBudget2567!$BU:$BU,MATCH('All Budget to Planfin2567'!$D342,CalBudget2567!$D:$D,0))</f>
        <v>298834281.81096959</v>
      </c>
      <c r="K342" s="194">
        <f t="shared" si="10"/>
        <v>635691344.73254406</v>
      </c>
      <c r="L342" s="169">
        <f>INDEX(CalBudget2567!$BW:$BW,MATCH('All Budget to Planfin2567'!$D342,CalBudget2567!$D:$D,0))</f>
        <v>0.21</v>
      </c>
      <c r="M342" s="170">
        <f t="shared" si="11"/>
        <v>133495182.39383425</v>
      </c>
      <c r="N342" s="165"/>
      <c r="P342" s="188" t="b">
        <f>K342=CalBudget2567!BV344</f>
        <v>1</v>
      </c>
      <c r="Q342" s="188" t="b">
        <f>M342=CalBudget2567!BX344</f>
        <v>1</v>
      </c>
    </row>
    <row r="343" spans="1:17" s="158" customFormat="1" ht="24.6" hidden="1" x14ac:dyDescent="0.25">
      <c r="A343" s="167">
        <f>COUNTA($D$14:D343)</f>
        <v>330</v>
      </c>
      <c r="B343" s="161">
        <v>5</v>
      </c>
      <c r="C343" s="162" t="s">
        <v>31</v>
      </c>
      <c r="D343" s="161" t="s">
        <v>402</v>
      </c>
      <c r="E343" s="163" t="s">
        <v>1299</v>
      </c>
      <c r="F343" s="164" t="s">
        <v>1876</v>
      </c>
      <c r="G343" s="161">
        <v>9</v>
      </c>
      <c r="H343" s="163" t="s">
        <v>2967</v>
      </c>
      <c r="I343" s="168">
        <f>INDEX(CalBudget2567!$AR:$AR,MATCH('All Budget to Planfin2567'!$D343,CalBudget2567!$D:$D,0))</f>
        <v>57562228.773062393</v>
      </c>
      <c r="J343" s="168">
        <f>INDEX(CalBudget2567!$BU:$BU,MATCH('All Budget to Planfin2567'!$D343,CalBudget2567!$D:$D,0))</f>
        <v>19716198.127238404</v>
      </c>
      <c r="K343" s="194">
        <f t="shared" si="10"/>
        <v>77278426.900300801</v>
      </c>
      <c r="L343" s="169">
        <f>INDEX(CalBudget2567!$BW:$BW,MATCH('All Budget to Planfin2567'!$D343,CalBudget2567!$D:$D,0))</f>
        <v>0.28000000000000003</v>
      </c>
      <c r="M343" s="170">
        <f t="shared" si="11"/>
        <v>21637959.532084227</v>
      </c>
      <c r="N343" s="165"/>
      <c r="P343" s="188" t="b">
        <f>K343=CalBudget2567!BV345</f>
        <v>1</v>
      </c>
      <c r="Q343" s="188" t="b">
        <f>M343=CalBudget2567!BX345</f>
        <v>1</v>
      </c>
    </row>
    <row r="344" spans="1:17" s="158" customFormat="1" ht="24.6" hidden="1" x14ac:dyDescent="0.25">
      <c r="A344" s="167">
        <f>COUNTA($D$14:D344)</f>
        <v>331</v>
      </c>
      <c r="B344" s="161">
        <v>5</v>
      </c>
      <c r="C344" s="162" t="s">
        <v>31</v>
      </c>
      <c r="D344" s="161" t="s">
        <v>403</v>
      </c>
      <c r="E344" s="163" t="s">
        <v>1300</v>
      </c>
      <c r="F344" s="164" t="s">
        <v>1876</v>
      </c>
      <c r="G344" s="161">
        <v>6</v>
      </c>
      <c r="H344" s="163" t="s">
        <v>2965</v>
      </c>
      <c r="I344" s="168">
        <f>INDEX(CalBudget2567!$AR:$AR,MATCH('All Budget to Planfin2567'!$D344,CalBudget2567!$D:$D,0))</f>
        <v>32437439.383228801</v>
      </c>
      <c r="J344" s="168">
        <f>INDEX(CalBudget2567!$BU:$BU,MATCH('All Budget to Planfin2567'!$D344,CalBudget2567!$D:$D,0))</f>
        <v>5755798.9355136007</v>
      </c>
      <c r="K344" s="194">
        <f t="shared" si="10"/>
        <v>38193238.318742402</v>
      </c>
      <c r="L344" s="169">
        <f>INDEX(CalBudget2567!$BW:$BW,MATCH('All Budget to Planfin2567'!$D344,CalBudget2567!$D:$D,0))</f>
        <v>0.26</v>
      </c>
      <c r="M344" s="170">
        <f t="shared" si="11"/>
        <v>9930241.9628730249</v>
      </c>
      <c r="N344" s="165"/>
      <c r="P344" s="188" t="b">
        <f>K344=CalBudget2567!BV346</f>
        <v>1</v>
      </c>
      <c r="Q344" s="188" t="b">
        <f>M344=CalBudget2567!BX346</f>
        <v>1</v>
      </c>
    </row>
    <row r="345" spans="1:17" s="158" customFormat="1" ht="24.6" hidden="1" x14ac:dyDescent="0.25">
      <c r="A345" s="167">
        <f>COUNTA($D$14:D345)</f>
        <v>332</v>
      </c>
      <c r="B345" s="161">
        <v>5</v>
      </c>
      <c r="C345" s="162" t="s">
        <v>32</v>
      </c>
      <c r="D345" s="161" t="s">
        <v>404</v>
      </c>
      <c r="E345" s="163" t="s">
        <v>2029</v>
      </c>
      <c r="F345" s="164" t="s">
        <v>1875</v>
      </c>
      <c r="G345" s="161">
        <v>18</v>
      </c>
      <c r="H345" s="163" t="s">
        <v>2975</v>
      </c>
      <c r="I345" s="168">
        <f>INDEX(CalBudget2567!$AR:$AR,MATCH('All Budget to Planfin2567'!$D345,CalBudget2567!$D:$D,0))</f>
        <v>1232923242.4575841</v>
      </c>
      <c r="J345" s="168">
        <f>INDEX(CalBudget2567!$BU:$BU,MATCH('All Budget to Planfin2567'!$D345,CalBudget2567!$D:$D,0))</f>
        <v>1392943098.2903616</v>
      </c>
      <c r="K345" s="194">
        <f t="shared" si="10"/>
        <v>2625866340.7479458</v>
      </c>
      <c r="L345" s="169">
        <f>INDEX(CalBudget2567!$BW:$BW,MATCH('All Budget to Planfin2567'!$D345,CalBudget2567!$D:$D,0))</f>
        <v>0.25</v>
      </c>
      <c r="M345" s="170">
        <f t="shared" si="11"/>
        <v>656466585.18698645</v>
      </c>
      <c r="N345" s="165"/>
      <c r="P345" s="188" t="b">
        <f>K345=CalBudget2567!BV347</f>
        <v>1</v>
      </c>
      <c r="Q345" s="188" t="b">
        <f>M345=CalBudget2567!BX347</f>
        <v>1</v>
      </c>
    </row>
    <row r="346" spans="1:17" s="158" customFormat="1" ht="24.6" hidden="1" x14ac:dyDescent="0.25">
      <c r="A346" s="167">
        <f>COUNTA($D$14:D346)</f>
        <v>333</v>
      </c>
      <c r="B346" s="161">
        <v>5</v>
      </c>
      <c r="C346" s="162" t="s">
        <v>32</v>
      </c>
      <c r="D346" s="161" t="s">
        <v>405</v>
      </c>
      <c r="E346" s="163" t="s">
        <v>1301</v>
      </c>
      <c r="F346" s="164" t="s">
        <v>1877</v>
      </c>
      <c r="G346" s="161">
        <v>16</v>
      </c>
      <c r="H346" s="163" t="s">
        <v>2973</v>
      </c>
      <c r="I346" s="168">
        <f>INDEX(CalBudget2567!$AR:$AR,MATCH('All Budget to Planfin2567'!$D346,CalBudget2567!$D:$D,0))</f>
        <v>438768160.90113598</v>
      </c>
      <c r="J346" s="168">
        <f>INDEX(CalBudget2567!$BU:$BU,MATCH('All Budget to Planfin2567'!$D346,CalBudget2567!$D:$D,0))</f>
        <v>451401771.26591039</v>
      </c>
      <c r="K346" s="194">
        <f t="shared" si="10"/>
        <v>890169932.16704631</v>
      </c>
      <c r="L346" s="169">
        <f>INDEX(CalBudget2567!$BW:$BW,MATCH('All Budget to Planfin2567'!$D346,CalBudget2567!$D:$D,0))</f>
        <v>0.3</v>
      </c>
      <c r="M346" s="170">
        <f t="shared" si="11"/>
        <v>267050979.65011388</v>
      </c>
      <c r="N346" s="165"/>
      <c r="P346" s="188" t="b">
        <f>K346=CalBudget2567!BV348</f>
        <v>1</v>
      </c>
      <c r="Q346" s="188" t="b">
        <f>M346=CalBudget2567!BX348</f>
        <v>1</v>
      </c>
    </row>
    <row r="347" spans="1:17" s="158" customFormat="1" ht="24.6" hidden="1" x14ac:dyDescent="0.25">
      <c r="A347" s="167">
        <f>COUNTA($D$14:D347)</f>
        <v>334</v>
      </c>
      <c r="B347" s="161">
        <v>5</v>
      </c>
      <c r="C347" s="162" t="s">
        <v>33</v>
      </c>
      <c r="D347" s="161" t="s">
        <v>406</v>
      </c>
      <c r="E347" s="163" t="s">
        <v>1302</v>
      </c>
      <c r="F347" s="164" t="s">
        <v>1875</v>
      </c>
      <c r="G347" s="161">
        <v>19</v>
      </c>
      <c r="H347" s="163" t="s">
        <v>2961</v>
      </c>
      <c r="I347" s="168">
        <f>INDEX(CalBudget2567!$AR:$AR,MATCH('All Budget to Planfin2567'!$D347,CalBudget2567!$D:$D,0))</f>
        <v>968128951.49024653</v>
      </c>
      <c r="J347" s="168">
        <f>INDEX(CalBudget2567!$BU:$BU,MATCH('All Budget to Planfin2567'!$D347,CalBudget2567!$D:$D,0))</f>
        <v>1346203127.7957692</v>
      </c>
      <c r="K347" s="194">
        <f t="shared" si="10"/>
        <v>2314332079.2860155</v>
      </c>
      <c r="L347" s="169">
        <f>INDEX(CalBudget2567!$BW:$BW,MATCH('All Budget to Planfin2567'!$D347,CalBudget2567!$D:$D,0))</f>
        <v>0.33</v>
      </c>
      <c r="M347" s="170">
        <f t="shared" si="11"/>
        <v>763729586.1643852</v>
      </c>
      <c r="N347" s="165"/>
      <c r="P347" s="188" t="b">
        <f>K347=CalBudget2567!BV349</f>
        <v>1</v>
      </c>
      <c r="Q347" s="188" t="b">
        <f>M347=CalBudget2567!BX349</f>
        <v>1</v>
      </c>
    </row>
    <row r="348" spans="1:17" s="158" customFormat="1" ht="24.6" hidden="1" x14ac:dyDescent="0.25">
      <c r="A348" s="167">
        <f>COUNTA($D$14:D348)</f>
        <v>335</v>
      </c>
      <c r="B348" s="161">
        <v>5</v>
      </c>
      <c r="C348" s="162" t="s">
        <v>33</v>
      </c>
      <c r="D348" s="161" t="s">
        <v>407</v>
      </c>
      <c r="E348" s="163" t="s">
        <v>1303</v>
      </c>
      <c r="F348" s="164" t="s">
        <v>1877</v>
      </c>
      <c r="G348" s="161">
        <v>15</v>
      </c>
      <c r="H348" s="163" t="s">
        <v>2969</v>
      </c>
      <c r="I348" s="168">
        <f>INDEX(CalBudget2567!$AR:$AR,MATCH('All Budget to Planfin2567'!$D348,CalBudget2567!$D:$D,0))</f>
        <v>242196423.88960323</v>
      </c>
      <c r="J348" s="168">
        <f>INDEX(CalBudget2567!$BU:$BU,MATCH('All Budget to Planfin2567'!$D348,CalBudget2567!$D:$D,0))</f>
        <v>254830676.88341761</v>
      </c>
      <c r="K348" s="194">
        <f t="shared" si="10"/>
        <v>497027100.77302086</v>
      </c>
      <c r="L348" s="169">
        <f>INDEX(CalBudget2567!$BW:$BW,MATCH('All Budget to Planfin2567'!$D348,CalBudget2567!$D:$D,0))</f>
        <v>0.32</v>
      </c>
      <c r="M348" s="170">
        <f t="shared" si="11"/>
        <v>159048672.24736667</v>
      </c>
      <c r="N348" s="165"/>
      <c r="P348" s="188" t="b">
        <f>K348=CalBudget2567!BV350</f>
        <v>1</v>
      </c>
      <c r="Q348" s="188" t="b">
        <f>M348=CalBudget2567!BX350</f>
        <v>1</v>
      </c>
    </row>
    <row r="349" spans="1:17" s="158" customFormat="1" ht="24.6" hidden="1" x14ac:dyDescent="0.25">
      <c r="A349" s="167">
        <f>COUNTA($D$14:D349)</f>
        <v>336</v>
      </c>
      <c r="B349" s="161">
        <v>5</v>
      </c>
      <c r="C349" s="162" t="s">
        <v>33</v>
      </c>
      <c r="D349" s="161" t="s">
        <v>408</v>
      </c>
      <c r="E349" s="163" t="s">
        <v>1304</v>
      </c>
      <c r="F349" s="164" t="s">
        <v>1876</v>
      </c>
      <c r="G349" s="161">
        <v>10</v>
      </c>
      <c r="H349" s="163" t="s">
        <v>2962</v>
      </c>
      <c r="I349" s="168">
        <f>INDEX(CalBudget2567!$AR:$AR,MATCH('All Budget to Planfin2567'!$D349,CalBudget2567!$D:$D,0))</f>
        <v>156676696.05621117</v>
      </c>
      <c r="J349" s="168">
        <f>INDEX(CalBudget2567!$BU:$BU,MATCH('All Budget to Planfin2567'!$D349,CalBudget2567!$D:$D,0))</f>
        <v>89980699.680767998</v>
      </c>
      <c r="K349" s="194">
        <f t="shared" si="10"/>
        <v>246657395.73697919</v>
      </c>
      <c r="L349" s="169">
        <f>INDEX(CalBudget2567!$BW:$BW,MATCH('All Budget to Planfin2567'!$D349,CalBudget2567!$D:$D,0))</f>
        <v>0.36</v>
      </c>
      <c r="M349" s="170">
        <f t="shared" si="11"/>
        <v>88796662.465312511</v>
      </c>
      <c r="N349" s="165"/>
      <c r="P349" s="188" t="b">
        <f>K349=CalBudget2567!BV351</f>
        <v>1</v>
      </c>
      <c r="Q349" s="188" t="b">
        <f>M349=CalBudget2567!BX351</f>
        <v>1</v>
      </c>
    </row>
    <row r="350" spans="1:17" s="158" customFormat="1" ht="24.6" hidden="1" x14ac:dyDescent="0.25">
      <c r="A350" s="167">
        <f>COUNTA($D$14:D350)</f>
        <v>337</v>
      </c>
      <c r="B350" s="161">
        <v>5</v>
      </c>
      <c r="C350" s="162" t="s">
        <v>33</v>
      </c>
      <c r="D350" s="161" t="s">
        <v>409</v>
      </c>
      <c r="E350" s="163" t="s">
        <v>1305</v>
      </c>
      <c r="F350" s="164" t="s">
        <v>1876</v>
      </c>
      <c r="G350" s="161">
        <v>10</v>
      </c>
      <c r="H350" s="163" t="s">
        <v>2962</v>
      </c>
      <c r="I350" s="168">
        <f>INDEX(CalBudget2567!$AR:$AR,MATCH('All Budget to Planfin2567'!$D350,CalBudget2567!$D:$D,0))</f>
        <v>144545385.08120638</v>
      </c>
      <c r="J350" s="168">
        <f>INDEX(CalBudget2567!$BU:$BU,MATCH('All Budget to Planfin2567'!$D350,CalBudget2567!$D:$D,0))</f>
        <v>88906034.099366397</v>
      </c>
      <c r="K350" s="194">
        <f t="shared" si="10"/>
        <v>233451419.18057278</v>
      </c>
      <c r="L350" s="169">
        <f>INDEX(CalBudget2567!$BW:$BW,MATCH('All Budget to Planfin2567'!$D350,CalBudget2567!$D:$D,0))</f>
        <v>0.41</v>
      </c>
      <c r="M350" s="170">
        <f t="shared" si="11"/>
        <v>95715081.864034832</v>
      </c>
      <c r="N350" s="165"/>
      <c r="P350" s="188" t="b">
        <f>K350=CalBudget2567!BV352</f>
        <v>1</v>
      </c>
      <c r="Q350" s="188" t="b">
        <f>M350=CalBudget2567!BX352</f>
        <v>1</v>
      </c>
    </row>
    <row r="351" spans="1:17" s="158" customFormat="1" ht="24.6" hidden="1" x14ac:dyDescent="0.25">
      <c r="A351" s="167">
        <f>COUNTA($D$14:D351)</f>
        <v>338</v>
      </c>
      <c r="B351" s="161">
        <v>5</v>
      </c>
      <c r="C351" s="162" t="s">
        <v>33</v>
      </c>
      <c r="D351" s="161" t="s">
        <v>410</v>
      </c>
      <c r="E351" s="163" t="s">
        <v>1306</v>
      </c>
      <c r="F351" s="164" t="s">
        <v>1876</v>
      </c>
      <c r="G351" s="161">
        <v>6</v>
      </c>
      <c r="H351" s="163" t="s">
        <v>2965</v>
      </c>
      <c r="I351" s="168">
        <f>INDEX(CalBudget2567!$AR:$AR,MATCH('All Budget to Planfin2567'!$D351,CalBudget2567!$D:$D,0))</f>
        <v>116785866.5843136</v>
      </c>
      <c r="J351" s="168">
        <f>INDEX(CalBudget2567!$BU:$BU,MATCH('All Budget to Planfin2567'!$D351,CalBudget2567!$D:$D,0))</f>
        <v>39329929.851561598</v>
      </c>
      <c r="K351" s="194">
        <f t="shared" si="10"/>
        <v>156115796.43587521</v>
      </c>
      <c r="L351" s="169">
        <f>INDEX(CalBudget2567!$BW:$BW,MATCH('All Budget to Planfin2567'!$D351,CalBudget2567!$D:$D,0))</f>
        <v>0.33</v>
      </c>
      <c r="M351" s="170">
        <f t="shared" si="11"/>
        <v>51518212.823838823</v>
      </c>
      <c r="N351" s="165"/>
      <c r="P351" s="188" t="b">
        <f>K351=CalBudget2567!BV353</f>
        <v>1</v>
      </c>
      <c r="Q351" s="188" t="b">
        <f>M351=CalBudget2567!BX353</f>
        <v>1</v>
      </c>
    </row>
    <row r="352" spans="1:17" s="158" customFormat="1" ht="24.6" hidden="1" x14ac:dyDescent="0.25">
      <c r="A352" s="167">
        <f>COUNTA($D$14:D352)</f>
        <v>339</v>
      </c>
      <c r="B352" s="161">
        <v>5</v>
      </c>
      <c r="C352" s="162" t="s">
        <v>33</v>
      </c>
      <c r="D352" s="161" t="s">
        <v>411</v>
      </c>
      <c r="E352" s="163" t="s">
        <v>1307</v>
      </c>
      <c r="F352" s="164" t="s">
        <v>1876</v>
      </c>
      <c r="G352" s="161">
        <v>6</v>
      </c>
      <c r="H352" s="163" t="s">
        <v>2965</v>
      </c>
      <c r="I352" s="168">
        <f>INDEX(CalBudget2567!$AR:$AR,MATCH('All Budget to Planfin2567'!$D352,CalBudget2567!$D:$D,0))</f>
        <v>127391955.4526304</v>
      </c>
      <c r="J352" s="168">
        <f>INDEX(CalBudget2567!$BU:$BU,MATCH('All Budget to Planfin2567'!$D352,CalBudget2567!$D:$D,0))</f>
        <v>43099818.798825607</v>
      </c>
      <c r="K352" s="194">
        <f t="shared" si="10"/>
        <v>170491774.25145602</v>
      </c>
      <c r="L352" s="169">
        <f>INDEX(CalBudget2567!$BW:$BW,MATCH('All Budget to Planfin2567'!$D352,CalBudget2567!$D:$D,0))</f>
        <v>0.31</v>
      </c>
      <c r="M352" s="170">
        <f t="shared" si="11"/>
        <v>52852450.017951369</v>
      </c>
      <c r="N352" s="165"/>
      <c r="P352" s="188" t="b">
        <f>K352=CalBudget2567!BV354</f>
        <v>1</v>
      </c>
      <c r="Q352" s="188" t="b">
        <f>M352=CalBudget2567!BX354</f>
        <v>1</v>
      </c>
    </row>
    <row r="353" spans="1:17" s="158" customFormat="1" ht="24.6" hidden="1" x14ac:dyDescent="0.25">
      <c r="A353" s="167">
        <f>COUNTA($D$14:D353)</f>
        <v>340</v>
      </c>
      <c r="B353" s="161">
        <v>5</v>
      </c>
      <c r="C353" s="162" t="s">
        <v>33</v>
      </c>
      <c r="D353" s="161" t="s">
        <v>412</v>
      </c>
      <c r="E353" s="163" t="s">
        <v>1308</v>
      </c>
      <c r="F353" s="164" t="s">
        <v>1876</v>
      </c>
      <c r="G353" s="161">
        <v>6</v>
      </c>
      <c r="H353" s="163" t="s">
        <v>2965</v>
      </c>
      <c r="I353" s="168">
        <f>INDEX(CalBudget2567!$AR:$AR,MATCH('All Budget to Planfin2567'!$D353,CalBudget2567!$D:$D,0))</f>
        <v>120450154.70013116</v>
      </c>
      <c r="J353" s="168">
        <f>INDEX(CalBudget2567!$BU:$BU,MATCH('All Budget to Planfin2567'!$D353,CalBudget2567!$D:$D,0))</f>
        <v>37854295.662028804</v>
      </c>
      <c r="K353" s="194">
        <f t="shared" si="10"/>
        <v>158304450.36215997</v>
      </c>
      <c r="L353" s="169">
        <f>INDEX(CalBudget2567!$BW:$BW,MATCH('All Budget to Planfin2567'!$D353,CalBudget2567!$D:$D,0))</f>
        <v>0.31</v>
      </c>
      <c r="M353" s="170">
        <f t="shared" si="11"/>
        <v>49074379.612269588</v>
      </c>
      <c r="N353" s="165"/>
      <c r="P353" s="188" t="b">
        <f>K353=CalBudget2567!BV355</f>
        <v>1</v>
      </c>
      <c r="Q353" s="188" t="b">
        <f>M353=CalBudget2567!BX355</f>
        <v>1</v>
      </c>
    </row>
    <row r="354" spans="1:17" s="158" customFormat="1" ht="24.6" hidden="1" x14ac:dyDescent="0.25">
      <c r="A354" s="167">
        <f>COUNTA($D$14:D354)</f>
        <v>341</v>
      </c>
      <c r="B354" s="161">
        <v>5</v>
      </c>
      <c r="C354" s="162" t="s">
        <v>33</v>
      </c>
      <c r="D354" s="161" t="s">
        <v>413</v>
      </c>
      <c r="E354" s="163" t="s">
        <v>1309</v>
      </c>
      <c r="F354" s="164" t="s">
        <v>1876</v>
      </c>
      <c r="G354" s="161">
        <v>6</v>
      </c>
      <c r="H354" s="163" t="s">
        <v>2965</v>
      </c>
      <c r="I354" s="168">
        <f>INDEX(CalBudget2567!$AR:$AR,MATCH('All Budget to Planfin2567'!$D354,CalBudget2567!$D:$D,0))</f>
        <v>177038193.16081914</v>
      </c>
      <c r="J354" s="168">
        <f>INDEX(CalBudget2567!$BU:$BU,MATCH('All Budget to Planfin2567'!$D354,CalBudget2567!$D:$D,0))</f>
        <v>31712250.019919995</v>
      </c>
      <c r="K354" s="194">
        <f t="shared" si="10"/>
        <v>208750443.18073913</v>
      </c>
      <c r="L354" s="169">
        <f>INDEX(CalBudget2567!$BW:$BW,MATCH('All Budget to Planfin2567'!$D354,CalBudget2567!$D:$D,0))</f>
        <v>0.27</v>
      </c>
      <c r="M354" s="170">
        <f t="shared" si="11"/>
        <v>56362619.658799566</v>
      </c>
      <c r="N354" s="165"/>
      <c r="P354" s="188" t="b">
        <f>K354=CalBudget2567!BV356</f>
        <v>1</v>
      </c>
      <c r="Q354" s="188" t="b">
        <f>M354=CalBudget2567!BX356</f>
        <v>1</v>
      </c>
    </row>
    <row r="355" spans="1:17" s="158" customFormat="1" ht="24.6" hidden="1" x14ac:dyDescent="0.25">
      <c r="A355" s="167">
        <f>COUNTA($D$14:D355)</f>
        <v>342</v>
      </c>
      <c r="B355" s="161">
        <v>5</v>
      </c>
      <c r="C355" s="162" t="s">
        <v>33</v>
      </c>
      <c r="D355" s="161" t="s">
        <v>414</v>
      </c>
      <c r="E355" s="163" t="s">
        <v>1310</v>
      </c>
      <c r="F355" s="164" t="s">
        <v>1876</v>
      </c>
      <c r="G355" s="161">
        <v>13</v>
      </c>
      <c r="H355" s="163" t="s">
        <v>2963</v>
      </c>
      <c r="I355" s="168">
        <f>INDEX(CalBudget2567!$AR:$AR,MATCH('All Budget to Planfin2567'!$D355,CalBudget2567!$D:$D,0))</f>
        <v>189385349.18304962</v>
      </c>
      <c r="J355" s="168">
        <f>INDEX(CalBudget2567!$BU:$BU,MATCH('All Budget to Planfin2567'!$D355,CalBudget2567!$D:$D,0))</f>
        <v>167625298.46789756</v>
      </c>
      <c r="K355" s="194">
        <f t="shared" si="10"/>
        <v>357010647.65094721</v>
      </c>
      <c r="L355" s="169">
        <f>INDEX(CalBudget2567!$BW:$BW,MATCH('All Budget to Planfin2567'!$D355,CalBudget2567!$D:$D,0))</f>
        <v>0.37</v>
      </c>
      <c r="M355" s="170">
        <f t="shared" si="11"/>
        <v>132093939.63085046</v>
      </c>
      <c r="N355" s="165"/>
      <c r="P355" s="188" t="b">
        <f>K355=CalBudget2567!BV357</f>
        <v>1</v>
      </c>
      <c r="Q355" s="188" t="b">
        <f>M355=CalBudget2567!BX357</f>
        <v>1</v>
      </c>
    </row>
    <row r="356" spans="1:17" s="158" customFormat="1" ht="24.6" hidden="1" x14ac:dyDescent="0.25">
      <c r="A356" s="167">
        <f>COUNTA($D$14:D356)</f>
        <v>343</v>
      </c>
      <c r="B356" s="161">
        <v>5</v>
      </c>
      <c r="C356" s="162" t="s">
        <v>33</v>
      </c>
      <c r="D356" s="161" t="s">
        <v>415</v>
      </c>
      <c r="E356" s="163" t="s">
        <v>1311</v>
      </c>
      <c r="F356" s="164" t="s">
        <v>1876</v>
      </c>
      <c r="G356" s="161">
        <v>5</v>
      </c>
      <c r="H356" s="163" t="s">
        <v>2964</v>
      </c>
      <c r="I356" s="168">
        <f>INDEX(CalBudget2567!$AR:$AR,MATCH('All Budget to Planfin2567'!$D356,CalBudget2567!$D:$D,0))</f>
        <v>51819736.797417596</v>
      </c>
      <c r="J356" s="168">
        <f>INDEX(CalBudget2567!$BU:$BU,MATCH('All Budget to Planfin2567'!$D356,CalBudget2567!$D:$D,0))</f>
        <v>23840490.0988128</v>
      </c>
      <c r="K356" s="194">
        <f t="shared" si="10"/>
        <v>75660226.8962304</v>
      </c>
      <c r="L356" s="169">
        <f>INDEX(CalBudget2567!$BW:$BW,MATCH('All Budget to Planfin2567'!$D356,CalBudget2567!$D:$D,0))</f>
        <v>0.5</v>
      </c>
      <c r="M356" s="170">
        <f t="shared" si="11"/>
        <v>37830113.4481152</v>
      </c>
      <c r="N356" s="165"/>
      <c r="P356" s="188" t="b">
        <f>K356=CalBudget2567!BV358</f>
        <v>1</v>
      </c>
      <c r="Q356" s="188" t="b">
        <f>M356=CalBudget2567!BX358</f>
        <v>1</v>
      </c>
    </row>
    <row r="357" spans="1:17" s="158" customFormat="1" ht="24.6" hidden="1" x14ac:dyDescent="0.25">
      <c r="A357" s="167">
        <f>COUNTA($D$14:D357)</f>
        <v>344</v>
      </c>
      <c r="B357" s="161">
        <v>6</v>
      </c>
      <c r="C357" s="162" t="s">
        <v>34</v>
      </c>
      <c r="D357" s="161" t="s">
        <v>416</v>
      </c>
      <c r="E357" s="163" t="s">
        <v>1312</v>
      </c>
      <c r="F357" s="164" t="s">
        <v>1875</v>
      </c>
      <c r="G357" s="161">
        <v>19</v>
      </c>
      <c r="H357" s="163" t="s">
        <v>2961</v>
      </c>
      <c r="I357" s="168">
        <f>INDEX(CalBudget2567!$AR:$AR,MATCH('All Budget to Planfin2567'!$D357,CalBudget2567!$D:$D,0))</f>
        <v>1056585673.39368</v>
      </c>
      <c r="J357" s="168">
        <f>INDEX(CalBudget2567!$BU:$BU,MATCH('All Budget to Planfin2567'!$D357,CalBudget2567!$D:$D,0))</f>
        <v>1718115643.7088478</v>
      </c>
      <c r="K357" s="194">
        <f t="shared" si="10"/>
        <v>2774701317.1025276</v>
      </c>
      <c r="L357" s="169">
        <f>INDEX(CalBudget2567!$BW:$BW,MATCH('All Budget to Planfin2567'!$D357,CalBudget2567!$D:$D,0))</f>
        <v>0.31</v>
      </c>
      <c r="M357" s="170">
        <f t="shared" si="11"/>
        <v>860157408.30178356</v>
      </c>
      <c r="N357" s="165"/>
      <c r="P357" s="188" t="b">
        <f>K357=CalBudget2567!BV359</f>
        <v>1</v>
      </c>
      <c r="Q357" s="188" t="b">
        <f>M357=CalBudget2567!BX359</f>
        <v>1</v>
      </c>
    </row>
    <row r="358" spans="1:17" s="158" customFormat="1" ht="24.6" hidden="1" x14ac:dyDescent="0.25">
      <c r="A358" s="167">
        <f>COUNTA($D$14:D358)</f>
        <v>345</v>
      </c>
      <c r="B358" s="161">
        <v>6</v>
      </c>
      <c r="C358" s="162" t="s">
        <v>34</v>
      </c>
      <c r="D358" s="161" t="s">
        <v>417</v>
      </c>
      <c r="E358" s="163" t="s">
        <v>1313</v>
      </c>
      <c r="F358" s="164" t="s">
        <v>1876</v>
      </c>
      <c r="G358" s="161">
        <v>9</v>
      </c>
      <c r="H358" s="163" t="s">
        <v>2967</v>
      </c>
      <c r="I358" s="168">
        <f>INDEX(CalBudget2567!$AR:$AR,MATCH('All Budget to Planfin2567'!$D358,CalBudget2567!$D:$D,0))</f>
        <v>73535089.549766392</v>
      </c>
      <c r="J358" s="168">
        <f>INDEX(CalBudget2567!$BU:$BU,MATCH('All Budget to Planfin2567'!$D358,CalBudget2567!$D:$D,0))</f>
        <v>18555030.033619203</v>
      </c>
      <c r="K358" s="194">
        <f t="shared" si="10"/>
        <v>92090119.583385587</v>
      </c>
      <c r="L358" s="169">
        <f>INDEX(CalBudget2567!$BW:$BW,MATCH('All Budget to Planfin2567'!$D358,CalBudget2567!$D:$D,0))</f>
        <v>0.49</v>
      </c>
      <c r="M358" s="170">
        <f t="shared" si="11"/>
        <v>45124158.595858939</v>
      </c>
      <c r="N358" s="165"/>
      <c r="P358" s="188" t="b">
        <f>K358=CalBudget2567!BV360</f>
        <v>1</v>
      </c>
      <c r="Q358" s="188" t="b">
        <f>M358=CalBudget2567!BX360</f>
        <v>1</v>
      </c>
    </row>
    <row r="359" spans="1:17" s="158" customFormat="1" ht="24.6" hidden="1" x14ac:dyDescent="0.25">
      <c r="A359" s="167">
        <f>COUNTA($D$14:D359)</f>
        <v>346</v>
      </c>
      <c r="B359" s="161">
        <v>6</v>
      </c>
      <c r="C359" s="162" t="s">
        <v>34</v>
      </c>
      <c r="D359" s="161" t="s">
        <v>418</v>
      </c>
      <c r="E359" s="163" t="s">
        <v>1314</v>
      </c>
      <c r="F359" s="164" t="s">
        <v>1876</v>
      </c>
      <c r="G359" s="161">
        <v>5</v>
      </c>
      <c r="H359" s="163" t="s">
        <v>2964</v>
      </c>
      <c r="I359" s="168">
        <f>INDEX(CalBudget2567!$AR:$AR,MATCH('All Budget to Planfin2567'!$D359,CalBudget2567!$D:$D,0))</f>
        <v>36281166.499564804</v>
      </c>
      <c r="J359" s="168">
        <f>INDEX(CalBudget2567!$BU:$BU,MATCH('All Budget to Planfin2567'!$D359,CalBudget2567!$D:$D,0))</f>
        <v>10148880.027033601</v>
      </c>
      <c r="K359" s="194">
        <f t="shared" si="10"/>
        <v>46430046.526598409</v>
      </c>
      <c r="L359" s="169">
        <f>INDEX(CalBudget2567!$BW:$BW,MATCH('All Budget to Planfin2567'!$D359,CalBudget2567!$D:$D,0))</f>
        <v>0.43</v>
      </c>
      <c r="M359" s="170">
        <f t="shared" si="11"/>
        <v>19964920.006437317</v>
      </c>
      <c r="N359" s="165"/>
      <c r="P359" s="188" t="b">
        <f>K359=CalBudget2567!BV361</f>
        <v>1</v>
      </c>
      <c r="Q359" s="188" t="b">
        <f>M359=CalBudget2567!BX361</f>
        <v>1</v>
      </c>
    </row>
    <row r="360" spans="1:17" s="158" customFormat="1" ht="24.6" hidden="1" x14ac:dyDescent="0.25">
      <c r="A360" s="167">
        <f>COUNTA($D$14:D360)</f>
        <v>347</v>
      </c>
      <c r="B360" s="161">
        <v>6</v>
      </c>
      <c r="C360" s="162" t="s">
        <v>34</v>
      </c>
      <c r="D360" s="161" t="s">
        <v>419</v>
      </c>
      <c r="E360" s="163" t="s">
        <v>1315</v>
      </c>
      <c r="F360" s="164" t="s">
        <v>1876</v>
      </c>
      <c r="G360" s="161">
        <v>5</v>
      </c>
      <c r="H360" s="163" t="s">
        <v>2964</v>
      </c>
      <c r="I360" s="168">
        <f>INDEX(CalBudget2567!$AR:$AR,MATCH('All Budget to Planfin2567'!$D360,CalBudget2567!$D:$D,0))</f>
        <v>32981038.074959997</v>
      </c>
      <c r="J360" s="168">
        <f>INDEX(CalBudget2567!$BU:$BU,MATCH('All Budget to Planfin2567'!$D360,CalBudget2567!$D:$D,0))</f>
        <v>14527083.815951997</v>
      </c>
      <c r="K360" s="194">
        <f t="shared" si="10"/>
        <v>47508121.890911996</v>
      </c>
      <c r="L360" s="169">
        <f>INDEX(CalBudget2567!$BW:$BW,MATCH('All Budget to Planfin2567'!$D360,CalBudget2567!$D:$D,0))</f>
        <v>0.44</v>
      </c>
      <c r="M360" s="170">
        <f t="shared" si="11"/>
        <v>20903573.632001277</v>
      </c>
      <c r="N360" s="165"/>
      <c r="P360" s="188" t="b">
        <f>K360=CalBudget2567!BV362</f>
        <v>1</v>
      </c>
      <c r="Q360" s="188" t="b">
        <f>M360=CalBudget2567!BX362</f>
        <v>1</v>
      </c>
    </row>
    <row r="361" spans="1:17" s="158" customFormat="1" ht="24.6" hidden="1" x14ac:dyDescent="0.25">
      <c r="A361" s="167">
        <f>COUNTA($D$14:D361)</f>
        <v>348</v>
      </c>
      <c r="B361" s="161">
        <v>6</v>
      </c>
      <c r="C361" s="162" t="s">
        <v>34</v>
      </c>
      <c r="D361" s="161" t="s">
        <v>420</v>
      </c>
      <c r="E361" s="163" t="s">
        <v>1316</v>
      </c>
      <c r="F361" s="164" t="s">
        <v>1876</v>
      </c>
      <c r="G361" s="161">
        <v>5</v>
      </c>
      <c r="H361" s="163" t="s">
        <v>2964</v>
      </c>
      <c r="I361" s="168">
        <f>INDEX(CalBudget2567!$AR:$AR,MATCH('All Budget to Planfin2567'!$D361,CalBudget2567!$D:$D,0))</f>
        <v>34143511.047321603</v>
      </c>
      <c r="J361" s="168">
        <f>INDEX(CalBudget2567!$BU:$BU,MATCH('All Budget to Planfin2567'!$D361,CalBudget2567!$D:$D,0))</f>
        <v>7838175.6655967999</v>
      </c>
      <c r="K361" s="194">
        <f t="shared" si="10"/>
        <v>41981686.712918401</v>
      </c>
      <c r="L361" s="169">
        <f>INDEX(CalBudget2567!$BW:$BW,MATCH('All Budget to Planfin2567'!$D361,CalBudget2567!$D:$D,0))</f>
        <v>0.47</v>
      </c>
      <c r="M361" s="170">
        <f t="shared" si="11"/>
        <v>19731392.755071647</v>
      </c>
      <c r="N361" s="165"/>
      <c r="P361" s="188" t="b">
        <f>K361=CalBudget2567!BV363</f>
        <v>1</v>
      </c>
      <c r="Q361" s="188" t="b">
        <f>M361=CalBudget2567!BX363</f>
        <v>1</v>
      </c>
    </row>
    <row r="362" spans="1:17" s="158" customFormat="1" ht="24.6" hidden="1" x14ac:dyDescent="0.25">
      <c r="A362" s="167">
        <f>COUNTA($D$14:D362)</f>
        <v>349</v>
      </c>
      <c r="B362" s="161">
        <v>6</v>
      </c>
      <c r="C362" s="162" t="s">
        <v>34</v>
      </c>
      <c r="D362" s="161" t="s">
        <v>421</v>
      </c>
      <c r="E362" s="163" t="s">
        <v>1317</v>
      </c>
      <c r="F362" s="164" t="s">
        <v>1876</v>
      </c>
      <c r="G362" s="161">
        <v>6</v>
      </c>
      <c r="H362" s="163" t="s">
        <v>2965</v>
      </c>
      <c r="I362" s="168">
        <f>INDEX(CalBudget2567!$AR:$AR,MATCH('All Budget to Planfin2567'!$D362,CalBudget2567!$D:$D,0))</f>
        <v>72100996.367078409</v>
      </c>
      <c r="J362" s="168">
        <f>INDEX(CalBudget2567!$BU:$BU,MATCH('All Budget to Planfin2567'!$D362,CalBudget2567!$D:$D,0))</f>
        <v>23494207.836345602</v>
      </c>
      <c r="K362" s="194">
        <f t="shared" si="10"/>
        <v>95595204.203424007</v>
      </c>
      <c r="L362" s="169">
        <f>INDEX(CalBudget2567!$BW:$BW,MATCH('All Budget to Planfin2567'!$D362,CalBudget2567!$D:$D,0))</f>
        <v>0.42</v>
      </c>
      <c r="M362" s="170">
        <f t="shared" si="11"/>
        <v>40149985.76543808</v>
      </c>
      <c r="N362" s="165"/>
      <c r="P362" s="188" t="b">
        <f>K362=CalBudget2567!BV364</f>
        <v>1</v>
      </c>
      <c r="Q362" s="188" t="b">
        <f>M362=CalBudget2567!BX364</f>
        <v>1</v>
      </c>
    </row>
    <row r="363" spans="1:17" s="158" customFormat="1" ht="24.6" hidden="1" x14ac:dyDescent="0.25">
      <c r="A363" s="167">
        <f>COUNTA($D$14:D363)</f>
        <v>350</v>
      </c>
      <c r="B363" s="161">
        <v>6</v>
      </c>
      <c r="C363" s="162" t="s">
        <v>34</v>
      </c>
      <c r="D363" s="161" t="s">
        <v>422</v>
      </c>
      <c r="E363" s="163" t="s">
        <v>1318</v>
      </c>
      <c r="F363" s="164" t="s">
        <v>1876</v>
      </c>
      <c r="G363" s="161">
        <v>9</v>
      </c>
      <c r="H363" s="163" t="s">
        <v>2967</v>
      </c>
      <c r="I363" s="168">
        <f>INDEX(CalBudget2567!$AR:$AR,MATCH('All Budget to Planfin2567'!$D363,CalBudget2567!$D:$D,0))</f>
        <v>48010188.542428806</v>
      </c>
      <c r="J363" s="168">
        <f>INDEX(CalBudget2567!$BU:$BU,MATCH('All Budget to Planfin2567'!$D363,CalBudget2567!$D:$D,0))</f>
        <v>19502056.715155195</v>
      </c>
      <c r="K363" s="194">
        <f t="shared" si="10"/>
        <v>67512245.257584006</v>
      </c>
      <c r="L363" s="169">
        <f>INDEX(CalBudget2567!$BW:$BW,MATCH('All Budget to Planfin2567'!$D363,CalBudget2567!$D:$D,0))</f>
        <v>0.31</v>
      </c>
      <c r="M363" s="170">
        <f t="shared" si="11"/>
        <v>20928796.029851042</v>
      </c>
      <c r="N363" s="165"/>
      <c r="P363" s="188" t="b">
        <f>K363=CalBudget2567!BV365</f>
        <v>1</v>
      </c>
      <c r="Q363" s="188" t="b">
        <f>M363=CalBudget2567!BX365</f>
        <v>1</v>
      </c>
    </row>
    <row r="364" spans="1:17" s="158" customFormat="1" ht="24.6" hidden="1" x14ac:dyDescent="0.25">
      <c r="A364" s="167">
        <f>COUNTA($D$14:D364)</f>
        <v>351</v>
      </c>
      <c r="B364" s="161">
        <v>6</v>
      </c>
      <c r="C364" s="162" t="s">
        <v>34</v>
      </c>
      <c r="D364" s="161" t="s">
        <v>423</v>
      </c>
      <c r="E364" s="163" t="s">
        <v>1319</v>
      </c>
      <c r="F364" s="164" t="s">
        <v>1876</v>
      </c>
      <c r="G364" s="161">
        <v>5</v>
      </c>
      <c r="H364" s="163" t="s">
        <v>2964</v>
      </c>
      <c r="I364" s="168">
        <f>INDEX(CalBudget2567!$AR:$AR,MATCH('All Budget to Planfin2567'!$D364,CalBudget2567!$D:$D,0))</f>
        <v>42772760.252928004</v>
      </c>
      <c r="J364" s="168">
        <f>INDEX(CalBudget2567!$BU:$BU,MATCH('All Budget to Planfin2567'!$D364,CalBudget2567!$D:$D,0))</f>
        <v>13650902.629007999</v>
      </c>
      <c r="K364" s="194">
        <f t="shared" si="10"/>
        <v>56423662.881935999</v>
      </c>
      <c r="L364" s="169">
        <f>INDEX(CalBudget2567!$BW:$BW,MATCH('All Budget to Planfin2567'!$D364,CalBudget2567!$D:$D,0))</f>
        <v>0.4</v>
      </c>
      <c r="M364" s="170">
        <f t="shared" si="11"/>
        <v>22569465.152774401</v>
      </c>
      <c r="N364" s="165"/>
      <c r="P364" s="188" t="b">
        <f>K364=CalBudget2567!BV366</f>
        <v>1</v>
      </c>
      <c r="Q364" s="188" t="b">
        <f>M364=CalBudget2567!BX366</f>
        <v>1</v>
      </c>
    </row>
    <row r="365" spans="1:17" s="158" customFormat="1" ht="24.6" hidden="1" x14ac:dyDescent="0.25">
      <c r="A365" s="167">
        <f>COUNTA($D$14:D365)</f>
        <v>352</v>
      </c>
      <c r="B365" s="161">
        <v>6</v>
      </c>
      <c r="C365" s="162" t="s">
        <v>34</v>
      </c>
      <c r="D365" s="161" t="s">
        <v>424</v>
      </c>
      <c r="E365" s="163" t="s">
        <v>1320</v>
      </c>
      <c r="F365" s="164" t="s">
        <v>1876</v>
      </c>
      <c r="G365" s="161">
        <v>10</v>
      </c>
      <c r="H365" s="163" t="s">
        <v>2962</v>
      </c>
      <c r="I365" s="168">
        <f>INDEX(CalBudget2567!$AR:$AR,MATCH('All Budget to Planfin2567'!$D365,CalBudget2567!$D:$D,0))</f>
        <v>65039862.388675198</v>
      </c>
      <c r="J365" s="168">
        <f>INDEX(CalBudget2567!$BU:$BU,MATCH('All Budget to Planfin2567'!$D365,CalBudget2567!$D:$D,0))</f>
        <v>39045940.704220802</v>
      </c>
      <c r="K365" s="194">
        <f t="shared" si="10"/>
        <v>104085803.092896</v>
      </c>
      <c r="L365" s="169">
        <f>INDEX(CalBudget2567!$BW:$BW,MATCH('All Budget to Planfin2567'!$D365,CalBudget2567!$D:$D,0))</f>
        <v>0.49</v>
      </c>
      <c r="M365" s="170">
        <f t="shared" si="11"/>
        <v>51002043.515519038</v>
      </c>
      <c r="N365" s="165"/>
      <c r="P365" s="188" t="b">
        <f>K365=CalBudget2567!BV367</f>
        <v>1</v>
      </c>
      <c r="Q365" s="188" t="b">
        <f>M365=CalBudget2567!BX367</f>
        <v>1</v>
      </c>
    </row>
    <row r="366" spans="1:17" s="158" customFormat="1" ht="24.6" hidden="1" x14ac:dyDescent="0.25">
      <c r="A366" s="167">
        <f>COUNTA($D$14:D366)</f>
        <v>353</v>
      </c>
      <c r="B366" s="161">
        <v>6</v>
      </c>
      <c r="C366" s="162" t="s">
        <v>34</v>
      </c>
      <c r="D366" s="161" t="s">
        <v>425</v>
      </c>
      <c r="E366" s="163" t="s">
        <v>1321</v>
      </c>
      <c r="F366" s="164" t="s">
        <v>1876</v>
      </c>
      <c r="G366" s="161">
        <v>6</v>
      </c>
      <c r="H366" s="163" t="s">
        <v>2965</v>
      </c>
      <c r="I366" s="168">
        <f>INDEX(CalBudget2567!$AR:$AR,MATCH('All Budget to Planfin2567'!$D366,CalBudget2567!$D:$D,0))</f>
        <v>45291312.511151999</v>
      </c>
      <c r="J366" s="168">
        <f>INDEX(CalBudget2567!$BU:$BU,MATCH('All Budget to Planfin2567'!$D366,CalBudget2567!$D:$D,0))</f>
        <v>11621180.6007456</v>
      </c>
      <c r="K366" s="194">
        <f t="shared" si="10"/>
        <v>56912493.111897603</v>
      </c>
      <c r="L366" s="169">
        <f>INDEX(CalBudget2567!$BW:$BW,MATCH('All Budget to Planfin2567'!$D366,CalBudget2567!$D:$D,0))</f>
        <v>0.56000000000000005</v>
      </c>
      <c r="M366" s="170">
        <f t="shared" si="11"/>
        <v>31870996.142662659</v>
      </c>
      <c r="N366" s="165"/>
      <c r="P366" s="188" t="b">
        <f>K366=CalBudget2567!BV368</f>
        <v>1</v>
      </c>
      <c r="Q366" s="188" t="b">
        <f>M366=CalBudget2567!BX368</f>
        <v>1</v>
      </c>
    </row>
    <row r="367" spans="1:17" s="158" customFormat="1" ht="24.6" hidden="1" x14ac:dyDescent="0.25">
      <c r="A367" s="167">
        <f>COUNTA($D$14:D367)</f>
        <v>354</v>
      </c>
      <c r="B367" s="161">
        <v>6</v>
      </c>
      <c r="C367" s="162" t="s">
        <v>34</v>
      </c>
      <c r="D367" s="161" t="s">
        <v>426</v>
      </c>
      <c r="E367" s="163" t="s">
        <v>1322</v>
      </c>
      <c r="F367" s="164" t="s">
        <v>1876</v>
      </c>
      <c r="G367" s="161">
        <v>9</v>
      </c>
      <c r="H367" s="163" t="s">
        <v>2967</v>
      </c>
      <c r="I367" s="168">
        <f>INDEX(CalBudget2567!$AR:$AR,MATCH('All Budget to Planfin2567'!$D367,CalBudget2567!$D:$D,0))</f>
        <v>49675129.546185598</v>
      </c>
      <c r="J367" s="168">
        <f>INDEX(CalBudget2567!$BU:$BU,MATCH('All Budget to Planfin2567'!$D367,CalBudget2567!$D:$D,0))</f>
        <v>15896216.7543744</v>
      </c>
      <c r="K367" s="194">
        <f t="shared" si="10"/>
        <v>65571346.300559998</v>
      </c>
      <c r="L367" s="169">
        <f>INDEX(CalBudget2567!$BW:$BW,MATCH('All Budget to Planfin2567'!$D367,CalBudget2567!$D:$D,0))</f>
        <v>0.43</v>
      </c>
      <c r="M367" s="170">
        <f t="shared" si="11"/>
        <v>28195678.909240797</v>
      </c>
      <c r="N367" s="165"/>
      <c r="P367" s="188" t="b">
        <f>K367=CalBudget2567!BV369</f>
        <v>1</v>
      </c>
      <c r="Q367" s="188" t="b">
        <f>M367=CalBudget2567!BX369</f>
        <v>1</v>
      </c>
    </row>
    <row r="368" spans="1:17" s="158" customFormat="1" ht="24.6" hidden="1" x14ac:dyDescent="0.25">
      <c r="A368" s="167">
        <f>COUNTA($D$14:D368)</f>
        <v>355</v>
      </c>
      <c r="B368" s="161">
        <v>6</v>
      </c>
      <c r="C368" s="162" t="s">
        <v>34</v>
      </c>
      <c r="D368" s="161" t="s">
        <v>427</v>
      </c>
      <c r="E368" s="163" t="s">
        <v>1323</v>
      </c>
      <c r="F368" s="164" t="s">
        <v>1876</v>
      </c>
      <c r="G368" s="161">
        <v>5</v>
      </c>
      <c r="H368" s="163" t="s">
        <v>2964</v>
      </c>
      <c r="I368" s="168">
        <f>INDEX(CalBudget2567!$AR:$AR,MATCH('All Budget to Planfin2567'!$D368,CalBudget2567!$D:$D,0))</f>
        <v>48185280.3037536</v>
      </c>
      <c r="J368" s="168">
        <f>INDEX(CalBudget2567!$BU:$BU,MATCH('All Budget to Planfin2567'!$D368,CalBudget2567!$D:$D,0))</f>
        <v>11450115.275241602</v>
      </c>
      <c r="K368" s="194">
        <f t="shared" si="10"/>
        <v>59635395.578995198</v>
      </c>
      <c r="L368" s="169">
        <f>INDEX(CalBudget2567!$BW:$BW,MATCH('All Budget to Planfin2567'!$D368,CalBudget2567!$D:$D,0))</f>
        <v>0.41</v>
      </c>
      <c r="M368" s="170">
        <f t="shared" si="11"/>
        <v>24450512.187388029</v>
      </c>
      <c r="N368" s="165"/>
      <c r="P368" s="188" t="b">
        <f>K368=CalBudget2567!BV370</f>
        <v>1</v>
      </c>
      <c r="Q368" s="188" t="b">
        <f>M368=CalBudget2567!BX370</f>
        <v>1</v>
      </c>
    </row>
    <row r="369" spans="1:17" s="158" customFormat="1" ht="24.6" hidden="1" x14ac:dyDescent="0.25">
      <c r="A369" s="167">
        <f>COUNTA($D$14:D369)</f>
        <v>356</v>
      </c>
      <c r="B369" s="161">
        <v>6</v>
      </c>
      <c r="C369" s="162" t="s">
        <v>35</v>
      </c>
      <c r="D369" s="161" t="s">
        <v>428</v>
      </c>
      <c r="E369" s="163" t="s">
        <v>2030</v>
      </c>
      <c r="F369" s="164" t="s">
        <v>1875</v>
      </c>
      <c r="G369" s="161">
        <v>18</v>
      </c>
      <c r="H369" s="163" t="s">
        <v>2975</v>
      </c>
      <c r="I369" s="168">
        <f>INDEX(CalBudget2567!$AR:$AR,MATCH('All Budget to Planfin2567'!$D369,CalBudget2567!$D:$D,0))</f>
        <v>609292013.70393598</v>
      </c>
      <c r="J369" s="168">
        <f>INDEX(CalBudget2567!$BU:$BU,MATCH('All Budget to Planfin2567'!$D369,CalBudget2567!$D:$D,0))</f>
        <v>1050288435.332563</v>
      </c>
      <c r="K369" s="194">
        <f t="shared" si="10"/>
        <v>1659580449.036499</v>
      </c>
      <c r="L369" s="169">
        <f>INDEX(CalBudget2567!$BW:$BW,MATCH('All Budget to Planfin2567'!$D369,CalBudget2567!$D:$D,0))</f>
        <v>0.22</v>
      </c>
      <c r="M369" s="170">
        <f t="shared" si="11"/>
        <v>365107698.78802979</v>
      </c>
      <c r="N369" s="165"/>
      <c r="P369" s="188" t="b">
        <f>K369=CalBudget2567!BV371</f>
        <v>1</v>
      </c>
      <c r="Q369" s="188" t="b">
        <f>M369=CalBudget2567!BX371</f>
        <v>1</v>
      </c>
    </row>
    <row r="370" spans="1:17" s="158" customFormat="1" ht="24.6" hidden="1" x14ac:dyDescent="0.25">
      <c r="A370" s="167">
        <f>COUNTA($D$14:D370)</f>
        <v>357</v>
      </c>
      <c r="B370" s="161">
        <v>6</v>
      </c>
      <c r="C370" s="162" t="s">
        <v>35</v>
      </c>
      <c r="D370" s="161" t="s">
        <v>429</v>
      </c>
      <c r="E370" s="163" t="s">
        <v>1324</v>
      </c>
      <c r="F370" s="164" t="s">
        <v>1876</v>
      </c>
      <c r="G370" s="161">
        <v>6</v>
      </c>
      <c r="H370" s="163" t="s">
        <v>2965</v>
      </c>
      <c r="I370" s="168">
        <f>INDEX(CalBudget2567!$AR:$AR,MATCH('All Budget to Planfin2567'!$D370,CalBudget2567!$D:$D,0))</f>
        <v>99055064.637695998</v>
      </c>
      <c r="J370" s="168">
        <f>INDEX(CalBudget2567!$BU:$BU,MATCH('All Budget to Planfin2567'!$D370,CalBudget2567!$D:$D,0))</f>
        <v>36024371.922863998</v>
      </c>
      <c r="K370" s="194">
        <f t="shared" si="10"/>
        <v>135079436.56055999</v>
      </c>
      <c r="L370" s="169">
        <f>INDEX(CalBudget2567!$BW:$BW,MATCH('All Budget to Planfin2567'!$D370,CalBudget2567!$D:$D,0))</f>
        <v>0.32</v>
      </c>
      <c r="M370" s="170">
        <f t="shared" si="11"/>
        <v>43225419.699379198</v>
      </c>
      <c r="N370" s="165"/>
      <c r="P370" s="188" t="b">
        <f>K370=CalBudget2567!BV372</f>
        <v>1</v>
      </c>
      <c r="Q370" s="188" t="b">
        <f>M370=CalBudget2567!BX372</f>
        <v>1</v>
      </c>
    </row>
    <row r="371" spans="1:17" s="158" customFormat="1" ht="24.6" hidden="1" x14ac:dyDescent="0.25">
      <c r="A371" s="167">
        <f>COUNTA($D$14:D371)</f>
        <v>358</v>
      </c>
      <c r="B371" s="161">
        <v>6</v>
      </c>
      <c r="C371" s="162" t="s">
        <v>35</v>
      </c>
      <c r="D371" s="161" t="s">
        <v>430</v>
      </c>
      <c r="E371" s="163" t="s">
        <v>1325</v>
      </c>
      <c r="F371" s="164" t="s">
        <v>1876</v>
      </c>
      <c r="G371" s="161">
        <v>5</v>
      </c>
      <c r="H371" s="163" t="s">
        <v>2964</v>
      </c>
      <c r="I371" s="168">
        <f>INDEX(CalBudget2567!$AR:$AR,MATCH('All Budget to Planfin2567'!$D371,CalBudget2567!$D:$D,0))</f>
        <v>80678877.73012799</v>
      </c>
      <c r="J371" s="168">
        <f>INDEX(CalBudget2567!$BU:$BU,MATCH('All Budget to Planfin2567'!$D371,CalBudget2567!$D:$D,0))</f>
        <v>23055881.967360001</v>
      </c>
      <c r="K371" s="194">
        <f t="shared" si="10"/>
        <v>103734759.697488</v>
      </c>
      <c r="L371" s="169">
        <f>INDEX(CalBudget2567!$BW:$BW,MATCH('All Budget to Planfin2567'!$D371,CalBudget2567!$D:$D,0))</f>
        <v>0.36</v>
      </c>
      <c r="M371" s="170">
        <f t="shared" si="11"/>
        <v>37344513.491095677</v>
      </c>
      <c r="N371" s="165"/>
      <c r="P371" s="188" t="b">
        <f>K371=CalBudget2567!BV373</f>
        <v>1</v>
      </c>
      <c r="Q371" s="188" t="b">
        <f>M371=CalBudget2567!BX373</f>
        <v>1</v>
      </c>
    </row>
    <row r="372" spans="1:17" s="158" customFormat="1" ht="24.6" hidden="1" x14ac:dyDescent="0.25">
      <c r="A372" s="167">
        <f>COUNTA($D$14:D372)</f>
        <v>359</v>
      </c>
      <c r="B372" s="161">
        <v>6</v>
      </c>
      <c r="C372" s="162" t="s">
        <v>35</v>
      </c>
      <c r="D372" s="161" t="s">
        <v>431</v>
      </c>
      <c r="E372" s="163" t="s">
        <v>1326</v>
      </c>
      <c r="F372" s="164" t="s">
        <v>1876</v>
      </c>
      <c r="G372" s="161">
        <v>10</v>
      </c>
      <c r="H372" s="163" t="s">
        <v>2962</v>
      </c>
      <c r="I372" s="168">
        <f>INDEX(CalBudget2567!$AR:$AR,MATCH('All Budget to Planfin2567'!$D372,CalBudget2567!$D:$D,0))</f>
        <v>175497761.43194878</v>
      </c>
      <c r="J372" s="168">
        <f>INDEX(CalBudget2567!$BU:$BU,MATCH('All Budget to Planfin2567'!$D372,CalBudget2567!$D:$D,0))</f>
        <v>39362621.348457605</v>
      </c>
      <c r="K372" s="194">
        <f t="shared" si="10"/>
        <v>214860382.78040639</v>
      </c>
      <c r="L372" s="169">
        <f>INDEX(CalBudget2567!$BW:$BW,MATCH('All Budget to Planfin2567'!$D372,CalBudget2567!$D:$D,0))</f>
        <v>0.31</v>
      </c>
      <c r="M372" s="170">
        <f t="shared" si="11"/>
        <v>66606718.661925979</v>
      </c>
      <c r="N372" s="165"/>
      <c r="P372" s="188" t="b">
        <f>K372=CalBudget2567!BV374</f>
        <v>1</v>
      </c>
      <c r="Q372" s="188" t="b">
        <f>M372=CalBudget2567!BX374</f>
        <v>1</v>
      </c>
    </row>
    <row r="373" spans="1:17" s="158" customFormat="1" ht="24.6" hidden="1" x14ac:dyDescent="0.25">
      <c r="A373" s="167">
        <f>COUNTA($D$14:D373)</f>
        <v>360</v>
      </c>
      <c r="B373" s="161">
        <v>6</v>
      </c>
      <c r="C373" s="162" t="s">
        <v>35</v>
      </c>
      <c r="D373" s="161" t="s">
        <v>432</v>
      </c>
      <c r="E373" s="163" t="s">
        <v>1327</v>
      </c>
      <c r="F373" s="164" t="s">
        <v>1876</v>
      </c>
      <c r="G373" s="161">
        <v>10</v>
      </c>
      <c r="H373" s="163" t="s">
        <v>2962</v>
      </c>
      <c r="I373" s="168">
        <f>INDEX(CalBudget2567!$AR:$AR,MATCH('All Budget to Planfin2567'!$D373,CalBudget2567!$D:$D,0))</f>
        <v>85850420.611247987</v>
      </c>
      <c r="J373" s="168">
        <f>INDEX(CalBudget2567!$BU:$BU,MATCH('All Budget to Planfin2567'!$D373,CalBudget2567!$D:$D,0))</f>
        <v>57224953.343030408</v>
      </c>
      <c r="K373" s="194">
        <f t="shared" si="10"/>
        <v>143075373.95427841</v>
      </c>
      <c r="L373" s="169">
        <f>INDEX(CalBudget2567!$BW:$BW,MATCH('All Budget to Planfin2567'!$D373,CalBudget2567!$D:$D,0))</f>
        <v>0.46</v>
      </c>
      <c r="M373" s="170">
        <f t="shared" si="11"/>
        <v>65814672.018968068</v>
      </c>
      <c r="N373" s="165"/>
      <c r="P373" s="188" t="b">
        <f>K373=CalBudget2567!BV375</f>
        <v>1</v>
      </c>
      <c r="Q373" s="188" t="b">
        <f>M373=CalBudget2567!BX375</f>
        <v>1</v>
      </c>
    </row>
    <row r="374" spans="1:17" s="158" customFormat="1" ht="24.6" hidden="1" x14ac:dyDescent="0.25">
      <c r="A374" s="167">
        <f>COUNTA($D$14:D374)</f>
        <v>361</v>
      </c>
      <c r="B374" s="161">
        <v>6</v>
      </c>
      <c r="C374" s="162" t="s">
        <v>35</v>
      </c>
      <c r="D374" s="161" t="s">
        <v>433</v>
      </c>
      <c r="E374" s="163" t="s">
        <v>1328</v>
      </c>
      <c r="F374" s="164" t="s">
        <v>1876</v>
      </c>
      <c r="G374" s="161">
        <v>6</v>
      </c>
      <c r="H374" s="163" t="s">
        <v>2965</v>
      </c>
      <c r="I374" s="168">
        <f>INDEX(CalBudget2567!$AR:$AR,MATCH('All Budget to Planfin2567'!$D374,CalBudget2567!$D:$D,0))</f>
        <v>71097620.448710397</v>
      </c>
      <c r="J374" s="168">
        <f>INDEX(CalBudget2567!$BU:$BU,MATCH('All Budget to Planfin2567'!$D374,CalBudget2567!$D:$D,0))</f>
        <v>24907420.384944007</v>
      </c>
      <c r="K374" s="194">
        <f t="shared" si="10"/>
        <v>96005040.833654404</v>
      </c>
      <c r="L374" s="169">
        <f>INDEX(CalBudget2567!$BW:$BW,MATCH('All Budget to Planfin2567'!$D374,CalBudget2567!$D:$D,0))</f>
        <v>0.37</v>
      </c>
      <c r="M374" s="170">
        <f t="shared" si="11"/>
        <v>35521865.108452126</v>
      </c>
      <c r="N374" s="165"/>
      <c r="P374" s="188" t="b">
        <f>K374=CalBudget2567!BV376</f>
        <v>1</v>
      </c>
      <c r="Q374" s="188" t="b">
        <f>M374=CalBudget2567!BX376</f>
        <v>1</v>
      </c>
    </row>
    <row r="375" spans="1:17" s="158" customFormat="1" ht="24.6" hidden="1" x14ac:dyDescent="0.25">
      <c r="A375" s="167">
        <f>COUNTA($D$14:D375)</f>
        <v>362</v>
      </c>
      <c r="B375" s="161">
        <v>6</v>
      </c>
      <c r="C375" s="162" t="s">
        <v>35</v>
      </c>
      <c r="D375" s="161" t="s">
        <v>434</v>
      </c>
      <c r="E375" s="163" t="s">
        <v>1329</v>
      </c>
      <c r="F375" s="164" t="s">
        <v>1876</v>
      </c>
      <c r="G375" s="161">
        <v>13</v>
      </c>
      <c r="H375" s="163" t="s">
        <v>2963</v>
      </c>
      <c r="I375" s="168">
        <f>INDEX(CalBudget2567!$AR:$AR,MATCH('All Budget to Planfin2567'!$D375,CalBudget2567!$D:$D,0))</f>
        <v>134030447.15932798</v>
      </c>
      <c r="J375" s="168">
        <f>INDEX(CalBudget2567!$BU:$BU,MATCH('All Budget to Planfin2567'!$D375,CalBudget2567!$D:$D,0))</f>
        <v>143778816.94794241</v>
      </c>
      <c r="K375" s="194">
        <f t="shared" si="10"/>
        <v>277809264.10727036</v>
      </c>
      <c r="L375" s="169">
        <f>INDEX(CalBudget2567!$BW:$BW,MATCH('All Budget to Planfin2567'!$D375,CalBudget2567!$D:$D,0))</f>
        <v>0.41</v>
      </c>
      <c r="M375" s="170">
        <f t="shared" si="11"/>
        <v>113901798.28398085</v>
      </c>
      <c r="N375" s="165"/>
      <c r="P375" s="188" t="b">
        <f>K375=CalBudget2567!BV377</f>
        <v>1</v>
      </c>
      <c r="Q375" s="188" t="b">
        <f>M375=CalBudget2567!BX377</f>
        <v>1</v>
      </c>
    </row>
    <row r="376" spans="1:17" s="158" customFormat="1" ht="24.6" hidden="1" x14ac:dyDescent="0.25">
      <c r="A376" s="167">
        <f>COUNTA($D$14:D376)</f>
        <v>363</v>
      </c>
      <c r="B376" s="161">
        <v>6</v>
      </c>
      <c r="C376" s="162" t="s">
        <v>35</v>
      </c>
      <c r="D376" s="161" t="s">
        <v>435</v>
      </c>
      <c r="E376" s="163" t="s">
        <v>1330</v>
      </c>
      <c r="F376" s="164" t="s">
        <v>1876</v>
      </c>
      <c r="G376" s="161">
        <v>13</v>
      </c>
      <c r="H376" s="163" t="s">
        <v>2963</v>
      </c>
      <c r="I376" s="168">
        <f>INDEX(CalBudget2567!$AR:$AR,MATCH('All Budget to Planfin2567'!$D376,CalBudget2567!$D:$D,0))</f>
        <v>114364322.71152</v>
      </c>
      <c r="J376" s="168">
        <f>INDEX(CalBudget2567!$BU:$BU,MATCH('All Budget to Planfin2567'!$D376,CalBudget2567!$D:$D,0))</f>
        <v>93605157.359241605</v>
      </c>
      <c r="K376" s="194">
        <f t="shared" si="10"/>
        <v>207969480.07076162</v>
      </c>
      <c r="L376" s="169">
        <f>INDEX(CalBudget2567!$BW:$BW,MATCH('All Budget to Planfin2567'!$D376,CalBudget2567!$D:$D,0))</f>
        <v>0.36</v>
      </c>
      <c r="M376" s="170">
        <f t="shared" si="11"/>
        <v>74869012.825474188</v>
      </c>
      <c r="N376" s="165"/>
      <c r="P376" s="188" t="b">
        <f>K376=CalBudget2567!BV378</f>
        <v>1</v>
      </c>
      <c r="Q376" s="188" t="b">
        <f>M376=CalBudget2567!BX378</f>
        <v>1</v>
      </c>
    </row>
    <row r="377" spans="1:17" s="158" customFormat="1" ht="24.6" hidden="1" x14ac:dyDescent="0.25">
      <c r="A377" s="167">
        <f>COUNTA($D$14:D377)</f>
        <v>364</v>
      </c>
      <c r="B377" s="161">
        <v>6</v>
      </c>
      <c r="C377" s="162" t="s">
        <v>35</v>
      </c>
      <c r="D377" s="161" t="s">
        <v>436</v>
      </c>
      <c r="E377" s="163" t="s">
        <v>1331</v>
      </c>
      <c r="F377" s="164" t="s">
        <v>1876</v>
      </c>
      <c r="G377" s="161">
        <v>5</v>
      </c>
      <c r="H377" s="163" t="s">
        <v>2964</v>
      </c>
      <c r="I377" s="168">
        <f>INDEX(CalBudget2567!$AR:$AR,MATCH('All Budget to Planfin2567'!$D377,CalBudget2567!$D:$D,0))</f>
        <v>134129181.7935456</v>
      </c>
      <c r="J377" s="168">
        <f>INDEX(CalBudget2567!$BU:$BU,MATCH('All Budget to Planfin2567'!$D377,CalBudget2567!$D:$D,0))</f>
        <v>30925614.247584</v>
      </c>
      <c r="K377" s="194">
        <f t="shared" si="10"/>
        <v>165054796.04112959</v>
      </c>
      <c r="L377" s="169">
        <f>INDEX(CalBudget2567!$BW:$BW,MATCH('All Budget to Planfin2567'!$D377,CalBudget2567!$D:$D,0))</f>
        <v>0.44</v>
      </c>
      <c r="M377" s="170">
        <f t="shared" si="11"/>
        <v>72624110.258097023</v>
      </c>
      <c r="N377" s="165"/>
      <c r="P377" s="188" t="b">
        <f>K377=CalBudget2567!BV379</f>
        <v>1</v>
      </c>
      <c r="Q377" s="188" t="b">
        <f>M377=CalBudget2567!BX379</f>
        <v>1</v>
      </c>
    </row>
    <row r="378" spans="1:17" s="158" customFormat="1" ht="24.6" hidden="1" x14ac:dyDescent="0.25">
      <c r="A378" s="167">
        <f>COUNTA($D$14:D378)</f>
        <v>365</v>
      </c>
      <c r="B378" s="161">
        <v>6</v>
      </c>
      <c r="C378" s="162" t="s">
        <v>35</v>
      </c>
      <c r="D378" s="161" t="s">
        <v>437</v>
      </c>
      <c r="E378" s="163" t="s">
        <v>1332</v>
      </c>
      <c r="F378" s="164" t="s">
        <v>1876</v>
      </c>
      <c r="G378" s="161">
        <v>5</v>
      </c>
      <c r="H378" s="163" t="s">
        <v>2964</v>
      </c>
      <c r="I378" s="168">
        <f>INDEX(CalBudget2567!$AR:$AR,MATCH('All Budget to Planfin2567'!$D378,CalBudget2567!$D:$D,0))</f>
        <v>15336456.918393601</v>
      </c>
      <c r="J378" s="168">
        <f>INDEX(CalBudget2567!$BU:$BU,MATCH('All Budget to Planfin2567'!$D378,CalBudget2567!$D:$D,0))</f>
        <v>5821849.6723007988</v>
      </c>
      <c r="K378" s="194">
        <f t="shared" si="10"/>
        <v>21158306.590694398</v>
      </c>
      <c r="L378" s="169">
        <f>INDEX(CalBudget2567!$BW:$BW,MATCH('All Budget to Planfin2567'!$D378,CalBudget2567!$D:$D,0))</f>
        <v>0.42</v>
      </c>
      <c r="M378" s="170">
        <f t="shared" si="11"/>
        <v>8886488.768091647</v>
      </c>
      <c r="N378" s="165"/>
      <c r="P378" s="188" t="b">
        <f>K378=CalBudget2567!BV380</f>
        <v>1</v>
      </c>
      <c r="Q378" s="188" t="b">
        <f>M378=CalBudget2567!BX380</f>
        <v>1</v>
      </c>
    </row>
    <row r="379" spans="1:17" s="158" customFormat="1" ht="24.6" hidden="1" x14ac:dyDescent="0.25">
      <c r="A379" s="167">
        <f>COUNTA($D$14:D379)</f>
        <v>366</v>
      </c>
      <c r="B379" s="161">
        <v>6</v>
      </c>
      <c r="C379" s="162" t="s">
        <v>35</v>
      </c>
      <c r="D379" s="161" t="s">
        <v>438</v>
      </c>
      <c r="E379" s="163" t="s">
        <v>1333</v>
      </c>
      <c r="F379" s="164" t="s">
        <v>1876</v>
      </c>
      <c r="G379" s="161">
        <v>2</v>
      </c>
      <c r="H379" s="163" t="s">
        <v>2968</v>
      </c>
      <c r="I379" s="168">
        <f>INDEX(CalBudget2567!$AR:$AR,MATCH('All Budget to Planfin2567'!$D379,CalBudget2567!$D:$D,0))</f>
        <v>19875661.113359995</v>
      </c>
      <c r="J379" s="168">
        <f>INDEX(CalBudget2567!$BU:$BU,MATCH('All Budget to Planfin2567'!$D379,CalBudget2567!$D:$D,0))</f>
        <v>4316699.3800800005</v>
      </c>
      <c r="K379" s="194">
        <f t="shared" si="10"/>
        <v>24192360.493439995</v>
      </c>
      <c r="L379" s="169">
        <f>INDEX(CalBudget2567!$BW:$BW,MATCH('All Budget to Planfin2567'!$D379,CalBudget2567!$D:$D,0))</f>
        <v>0.44</v>
      </c>
      <c r="M379" s="170">
        <f t="shared" si="11"/>
        <v>10644638.617113598</v>
      </c>
      <c r="N379" s="165"/>
      <c r="P379" s="188" t="b">
        <f>K379=CalBudget2567!BV381</f>
        <v>1</v>
      </c>
      <c r="Q379" s="188" t="b">
        <f>M379=CalBudget2567!BX381</f>
        <v>1</v>
      </c>
    </row>
    <row r="380" spans="1:17" s="158" customFormat="1" ht="24.6" hidden="1" x14ac:dyDescent="0.25">
      <c r="A380" s="167">
        <f>COUNTA($D$14:D380)</f>
        <v>367</v>
      </c>
      <c r="B380" s="161">
        <v>6</v>
      </c>
      <c r="C380" s="162" t="s">
        <v>36</v>
      </c>
      <c r="D380" s="161" t="s">
        <v>439</v>
      </c>
      <c r="E380" s="163" t="s">
        <v>1334</v>
      </c>
      <c r="F380" s="164" t="s">
        <v>1875</v>
      </c>
      <c r="G380" s="161">
        <v>19</v>
      </c>
      <c r="H380" s="163" t="s">
        <v>2961</v>
      </c>
      <c r="I380" s="168">
        <f>INDEX(CalBudget2567!$AR:$AR,MATCH('All Budget to Planfin2567'!$D380,CalBudget2567!$D:$D,0))</f>
        <v>1311144111.9604797</v>
      </c>
      <c r="J380" s="168">
        <f>INDEX(CalBudget2567!$BU:$BU,MATCH('All Budget to Planfin2567'!$D380,CalBudget2567!$D:$D,0))</f>
        <v>2014074829.2695234</v>
      </c>
      <c r="K380" s="194">
        <f t="shared" si="10"/>
        <v>3325218941.2300034</v>
      </c>
      <c r="L380" s="169">
        <f>INDEX(CalBudget2567!$BW:$BW,MATCH('All Budget to Planfin2567'!$D380,CalBudget2567!$D:$D,0))</f>
        <v>0.32</v>
      </c>
      <c r="M380" s="170">
        <f t="shared" si="11"/>
        <v>1064070061.1936011</v>
      </c>
      <c r="N380" s="165"/>
      <c r="P380" s="188" t="b">
        <f>K380=CalBudget2567!BV382</f>
        <v>1</v>
      </c>
      <c r="Q380" s="188" t="b">
        <f>M380=CalBudget2567!BX382</f>
        <v>1</v>
      </c>
    </row>
    <row r="381" spans="1:17" s="158" customFormat="1" ht="24.6" hidden="1" x14ac:dyDescent="0.25">
      <c r="A381" s="167">
        <f>COUNTA($D$14:D381)</f>
        <v>368</v>
      </c>
      <c r="B381" s="161">
        <v>6</v>
      </c>
      <c r="C381" s="162" t="s">
        <v>36</v>
      </c>
      <c r="D381" s="161" t="s">
        <v>440</v>
      </c>
      <c r="E381" s="163" t="s">
        <v>1335</v>
      </c>
      <c r="F381" s="164" t="s">
        <v>1876</v>
      </c>
      <c r="G381" s="161">
        <v>13</v>
      </c>
      <c r="H381" s="163" t="s">
        <v>2963</v>
      </c>
      <c r="I381" s="168">
        <f>INDEX(CalBudget2567!$AR:$AR,MATCH('All Budget to Planfin2567'!$D381,CalBudget2567!$D:$D,0))</f>
        <v>195087597.7267296</v>
      </c>
      <c r="J381" s="168">
        <f>INDEX(CalBudget2567!$BU:$BU,MATCH('All Budget to Planfin2567'!$D381,CalBudget2567!$D:$D,0))</f>
        <v>181449114.50898242</v>
      </c>
      <c r="K381" s="194">
        <f t="shared" si="10"/>
        <v>376536712.23571205</v>
      </c>
      <c r="L381" s="169">
        <f>INDEX(CalBudget2567!$BW:$BW,MATCH('All Budget to Planfin2567'!$D381,CalBudget2567!$D:$D,0))</f>
        <v>0.35</v>
      </c>
      <c r="M381" s="170">
        <f t="shared" si="11"/>
        <v>131787849.28249921</v>
      </c>
      <c r="N381" s="165"/>
      <c r="P381" s="188" t="b">
        <f>K381=CalBudget2567!BV383</f>
        <v>1</v>
      </c>
      <c r="Q381" s="188" t="b">
        <f>M381=CalBudget2567!BX383</f>
        <v>1</v>
      </c>
    </row>
    <row r="382" spans="1:17" s="158" customFormat="1" ht="24.6" hidden="1" x14ac:dyDescent="0.25">
      <c r="A382" s="167">
        <f>COUNTA($D$14:D382)</f>
        <v>369</v>
      </c>
      <c r="B382" s="161">
        <v>6</v>
      </c>
      <c r="C382" s="162" t="s">
        <v>36</v>
      </c>
      <c r="D382" s="161" t="s">
        <v>441</v>
      </c>
      <c r="E382" s="163" t="s">
        <v>1336</v>
      </c>
      <c r="F382" s="164" t="s">
        <v>1876</v>
      </c>
      <c r="G382" s="161">
        <v>5</v>
      </c>
      <c r="H382" s="163" t="s">
        <v>2964</v>
      </c>
      <c r="I382" s="168">
        <f>INDEX(CalBudget2567!$AR:$AR,MATCH('All Budget to Planfin2567'!$D382,CalBudget2567!$D:$D,0))</f>
        <v>38973474.503500797</v>
      </c>
      <c r="J382" s="168">
        <f>INDEX(CalBudget2567!$BU:$BU,MATCH('All Budget to Planfin2567'!$D382,CalBudget2567!$D:$D,0))</f>
        <v>12522185.1156768</v>
      </c>
      <c r="K382" s="194">
        <f t="shared" si="10"/>
        <v>51495659.619177595</v>
      </c>
      <c r="L382" s="169">
        <f>INDEX(CalBudget2567!$BW:$BW,MATCH('All Budget to Planfin2567'!$D382,CalBudget2567!$D:$D,0))</f>
        <v>0.23</v>
      </c>
      <c r="M382" s="170">
        <f t="shared" si="11"/>
        <v>11844001.712410847</v>
      </c>
      <c r="N382" s="165"/>
      <c r="P382" s="188" t="b">
        <f>K382=CalBudget2567!BV384</f>
        <v>1</v>
      </c>
      <c r="Q382" s="188" t="b">
        <f>M382=CalBudget2567!BX384</f>
        <v>1</v>
      </c>
    </row>
    <row r="383" spans="1:17" s="158" customFormat="1" ht="24.6" hidden="1" x14ac:dyDescent="0.25">
      <c r="A383" s="167">
        <f>COUNTA($D$14:D383)</f>
        <v>370</v>
      </c>
      <c r="B383" s="161">
        <v>6</v>
      </c>
      <c r="C383" s="162" t="s">
        <v>36</v>
      </c>
      <c r="D383" s="161" t="s">
        <v>442</v>
      </c>
      <c r="E383" s="163" t="s">
        <v>1337</v>
      </c>
      <c r="F383" s="164" t="s">
        <v>1877</v>
      </c>
      <c r="G383" s="161">
        <v>16</v>
      </c>
      <c r="H383" s="163" t="s">
        <v>2973</v>
      </c>
      <c r="I383" s="168">
        <f>INDEX(CalBudget2567!$AR:$AR,MATCH('All Budget to Planfin2567'!$D383,CalBudget2567!$D:$D,0))</f>
        <v>351557558.30257928</v>
      </c>
      <c r="J383" s="168">
        <f>INDEX(CalBudget2567!$BU:$BU,MATCH('All Budget to Planfin2567'!$D383,CalBudget2567!$D:$D,0))</f>
        <v>626798631.5015713</v>
      </c>
      <c r="K383" s="194">
        <f t="shared" si="10"/>
        <v>978356189.80415058</v>
      </c>
      <c r="L383" s="169">
        <f>INDEX(CalBudget2567!$BW:$BW,MATCH('All Budget to Planfin2567'!$D383,CalBudget2567!$D:$D,0))</f>
        <v>0.41</v>
      </c>
      <c r="M383" s="170">
        <f t="shared" si="11"/>
        <v>401126037.81970173</v>
      </c>
      <c r="N383" s="165"/>
      <c r="P383" s="188" t="b">
        <f>K383=CalBudget2567!BV385</f>
        <v>1</v>
      </c>
      <c r="Q383" s="188" t="b">
        <f>M383=CalBudget2567!BX385</f>
        <v>1</v>
      </c>
    </row>
    <row r="384" spans="1:17" s="158" customFormat="1" ht="24.6" hidden="1" x14ac:dyDescent="0.25">
      <c r="A384" s="167">
        <f>COUNTA($D$14:D384)</f>
        <v>371</v>
      </c>
      <c r="B384" s="161">
        <v>6</v>
      </c>
      <c r="C384" s="162" t="s">
        <v>36</v>
      </c>
      <c r="D384" s="161" t="s">
        <v>443</v>
      </c>
      <c r="E384" s="163" t="s">
        <v>1338</v>
      </c>
      <c r="F384" s="164" t="s">
        <v>1876</v>
      </c>
      <c r="G384" s="161">
        <v>5</v>
      </c>
      <c r="H384" s="163" t="s">
        <v>2964</v>
      </c>
      <c r="I384" s="168">
        <f>INDEX(CalBudget2567!$AR:$AR,MATCH('All Budget to Planfin2567'!$D384,CalBudget2567!$D:$D,0))</f>
        <v>34531280.036496006</v>
      </c>
      <c r="J384" s="168">
        <f>INDEX(CalBudget2567!$BU:$BU,MATCH('All Budget to Planfin2567'!$D384,CalBudget2567!$D:$D,0))</f>
        <v>12193970.711999997</v>
      </c>
      <c r="K384" s="194">
        <f t="shared" si="10"/>
        <v>46725250.748496003</v>
      </c>
      <c r="L384" s="169">
        <f>INDEX(CalBudget2567!$BW:$BW,MATCH('All Budget to Planfin2567'!$D384,CalBudget2567!$D:$D,0))</f>
        <v>0.33</v>
      </c>
      <c r="M384" s="170">
        <f t="shared" si="11"/>
        <v>15419332.747003682</v>
      </c>
      <c r="N384" s="165"/>
      <c r="P384" s="188" t="b">
        <f>K384=CalBudget2567!BV386</f>
        <v>1</v>
      </c>
      <c r="Q384" s="188" t="b">
        <f>M384=CalBudget2567!BX386</f>
        <v>1</v>
      </c>
    </row>
    <row r="385" spans="1:17" s="158" customFormat="1" ht="24.6" hidden="1" x14ac:dyDescent="0.25">
      <c r="A385" s="167">
        <f>COUNTA($D$14:D385)</f>
        <v>372</v>
      </c>
      <c r="B385" s="161">
        <v>6</v>
      </c>
      <c r="C385" s="162" t="s">
        <v>36</v>
      </c>
      <c r="D385" s="161" t="s">
        <v>444</v>
      </c>
      <c r="E385" s="163" t="s">
        <v>1339</v>
      </c>
      <c r="F385" s="164" t="s">
        <v>1876</v>
      </c>
      <c r="G385" s="161">
        <v>9</v>
      </c>
      <c r="H385" s="163" t="s">
        <v>2967</v>
      </c>
      <c r="I385" s="168">
        <f>INDEX(CalBudget2567!$AR:$AR,MATCH('All Budget to Planfin2567'!$D385,CalBudget2567!$D:$D,0))</f>
        <v>121053741.57798721</v>
      </c>
      <c r="J385" s="168">
        <f>INDEX(CalBudget2567!$BU:$BU,MATCH('All Budget to Planfin2567'!$D385,CalBudget2567!$D:$D,0))</f>
        <v>61190289.79296001</v>
      </c>
      <c r="K385" s="194">
        <f t="shared" si="10"/>
        <v>182244031.37094721</v>
      </c>
      <c r="L385" s="169">
        <f>INDEX(CalBudget2567!$BW:$BW,MATCH('All Budget to Planfin2567'!$D385,CalBudget2567!$D:$D,0))</f>
        <v>0.33</v>
      </c>
      <c r="M385" s="170">
        <f t="shared" si="11"/>
        <v>60140530.352412581</v>
      </c>
      <c r="N385" s="165"/>
      <c r="P385" s="188" t="b">
        <f>K385=CalBudget2567!BV387</f>
        <v>1</v>
      </c>
      <c r="Q385" s="188" t="b">
        <f>M385=CalBudget2567!BX387</f>
        <v>1</v>
      </c>
    </row>
    <row r="386" spans="1:17" s="158" customFormat="1" ht="24.6" hidden="1" x14ac:dyDescent="0.25">
      <c r="A386" s="167">
        <f>COUNTA($D$14:D386)</f>
        <v>373</v>
      </c>
      <c r="B386" s="161">
        <v>6</v>
      </c>
      <c r="C386" s="162" t="s">
        <v>36</v>
      </c>
      <c r="D386" s="161" t="s">
        <v>445</v>
      </c>
      <c r="E386" s="163" t="s">
        <v>1340</v>
      </c>
      <c r="F386" s="164" t="s">
        <v>1876</v>
      </c>
      <c r="G386" s="161">
        <v>15</v>
      </c>
      <c r="H386" s="163" t="s">
        <v>2969</v>
      </c>
      <c r="I386" s="168">
        <f>INDEX(CalBudget2567!$AR:$AR,MATCH('All Budget to Planfin2567'!$D386,CalBudget2567!$D:$D,0))</f>
        <v>282736027.5609408</v>
      </c>
      <c r="J386" s="168">
        <f>INDEX(CalBudget2567!$BU:$BU,MATCH('All Budget to Planfin2567'!$D386,CalBudget2567!$D:$D,0))</f>
        <v>353449307.16773754</v>
      </c>
      <c r="K386" s="194">
        <f t="shared" si="10"/>
        <v>636185334.72867835</v>
      </c>
      <c r="L386" s="169">
        <f>INDEX(CalBudget2567!$BW:$BW,MATCH('All Budget to Planfin2567'!$D386,CalBudget2567!$D:$D,0))</f>
        <v>0.37</v>
      </c>
      <c r="M386" s="170">
        <f t="shared" si="11"/>
        <v>235388573.84961098</v>
      </c>
      <c r="N386" s="165"/>
      <c r="P386" s="188" t="b">
        <f>K386=CalBudget2567!BV388</f>
        <v>1</v>
      </c>
      <c r="Q386" s="188" t="b">
        <f>M386=CalBudget2567!BX388</f>
        <v>1</v>
      </c>
    </row>
    <row r="387" spans="1:17" s="158" customFormat="1" ht="24.6" hidden="1" x14ac:dyDescent="0.25">
      <c r="A387" s="167">
        <f>COUNTA($D$14:D387)</f>
        <v>374</v>
      </c>
      <c r="B387" s="161">
        <v>6</v>
      </c>
      <c r="C387" s="162" t="s">
        <v>36</v>
      </c>
      <c r="D387" s="161" t="s">
        <v>446</v>
      </c>
      <c r="E387" s="163" t="s">
        <v>1341</v>
      </c>
      <c r="F387" s="164" t="s">
        <v>1876</v>
      </c>
      <c r="G387" s="161">
        <v>13</v>
      </c>
      <c r="H387" s="163" t="s">
        <v>2963</v>
      </c>
      <c r="I387" s="168">
        <f>INDEX(CalBudget2567!$AR:$AR,MATCH('All Budget to Planfin2567'!$D387,CalBudget2567!$D:$D,0))</f>
        <v>156014482.0602144</v>
      </c>
      <c r="J387" s="168">
        <f>INDEX(CalBudget2567!$BU:$BU,MATCH('All Budget to Planfin2567'!$D387,CalBudget2567!$D:$D,0))</f>
        <v>200309743.31847358</v>
      </c>
      <c r="K387" s="194">
        <f t="shared" si="10"/>
        <v>356324225.37868798</v>
      </c>
      <c r="L387" s="169">
        <f>INDEX(CalBudget2567!$BW:$BW,MATCH('All Budget to Planfin2567'!$D387,CalBudget2567!$D:$D,0))</f>
        <v>0.42</v>
      </c>
      <c r="M387" s="170">
        <f t="shared" si="11"/>
        <v>149656174.65904894</v>
      </c>
      <c r="N387" s="165"/>
      <c r="P387" s="188" t="b">
        <f>K387=CalBudget2567!BV389</f>
        <v>1</v>
      </c>
      <c r="Q387" s="188" t="b">
        <f>M387=CalBudget2567!BX389</f>
        <v>1</v>
      </c>
    </row>
    <row r="388" spans="1:17" s="158" customFormat="1" ht="24.6" hidden="1" x14ac:dyDescent="0.25">
      <c r="A388" s="167">
        <f>COUNTA($D$14:D388)</f>
        <v>375</v>
      </c>
      <c r="B388" s="161">
        <v>6</v>
      </c>
      <c r="C388" s="162" t="s">
        <v>36</v>
      </c>
      <c r="D388" s="161" t="s">
        <v>447</v>
      </c>
      <c r="E388" s="163" t="s">
        <v>1342</v>
      </c>
      <c r="F388" s="164" t="s">
        <v>1876</v>
      </c>
      <c r="G388" s="161">
        <v>5</v>
      </c>
      <c r="H388" s="163" t="s">
        <v>2964</v>
      </c>
      <c r="I388" s="168">
        <f>INDEX(CalBudget2567!$AR:$AR,MATCH('All Budget to Planfin2567'!$D388,CalBudget2567!$D:$D,0))</f>
        <v>10280153.442143999</v>
      </c>
      <c r="J388" s="168">
        <f>INDEX(CalBudget2567!$BU:$BU,MATCH('All Budget to Planfin2567'!$D388,CalBudget2567!$D:$D,0))</f>
        <v>2915219.6673599994</v>
      </c>
      <c r="K388" s="194">
        <f t="shared" si="10"/>
        <v>13195373.109503999</v>
      </c>
      <c r="L388" s="169">
        <f>INDEX(CalBudget2567!$BW:$BW,MATCH('All Budget to Planfin2567'!$D388,CalBudget2567!$D:$D,0))</f>
        <v>0.48</v>
      </c>
      <c r="M388" s="170">
        <f t="shared" si="11"/>
        <v>6333779.0925619192</v>
      </c>
      <c r="N388" s="165"/>
      <c r="P388" s="188" t="b">
        <f>K388=CalBudget2567!BV390</f>
        <v>1</v>
      </c>
      <c r="Q388" s="188" t="b">
        <f>M388=CalBudget2567!BX390</f>
        <v>1</v>
      </c>
    </row>
    <row r="389" spans="1:17" s="158" customFormat="1" ht="24.6" hidden="1" x14ac:dyDescent="0.25">
      <c r="A389" s="167">
        <f>COUNTA($D$14:D389)</f>
        <v>376</v>
      </c>
      <c r="B389" s="161">
        <v>6</v>
      </c>
      <c r="C389" s="162" t="s">
        <v>36</v>
      </c>
      <c r="D389" s="161" t="s">
        <v>448</v>
      </c>
      <c r="E389" s="163" t="s">
        <v>1343</v>
      </c>
      <c r="F389" s="164" t="s">
        <v>1876</v>
      </c>
      <c r="G389" s="161">
        <v>10</v>
      </c>
      <c r="H389" s="163" t="s">
        <v>2962</v>
      </c>
      <c r="I389" s="168">
        <f>INDEX(CalBudget2567!$AR:$AR,MATCH('All Budget to Planfin2567'!$D389,CalBudget2567!$D:$D,0))</f>
        <v>91128956.343916818</v>
      </c>
      <c r="J389" s="168">
        <f>INDEX(CalBudget2567!$BU:$BU,MATCH('All Budget to Planfin2567'!$D389,CalBudget2567!$D:$D,0))</f>
        <v>30947521.942675199</v>
      </c>
      <c r="K389" s="194">
        <f t="shared" si="10"/>
        <v>122076478.28659202</v>
      </c>
      <c r="L389" s="169">
        <f>INDEX(CalBudget2567!$BW:$BW,MATCH('All Budget to Planfin2567'!$D389,CalBudget2567!$D:$D,0))</f>
        <v>0.52</v>
      </c>
      <c r="M389" s="170">
        <f t="shared" si="11"/>
        <v>63479768.709027857</v>
      </c>
      <c r="N389" s="165"/>
      <c r="P389" s="188" t="b">
        <f>K389=CalBudget2567!BV391</f>
        <v>1</v>
      </c>
      <c r="Q389" s="188" t="b">
        <f>M389=CalBudget2567!BX391</f>
        <v>1</v>
      </c>
    </row>
    <row r="390" spans="1:17" s="158" customFormat="1" ht="24.6" hidden="1" x14ac:dyDescent="0.25">
      <c r="A390" s="167">
        <f>COUNTA($D$14:D390)</f>
        <v>377</v>
      </c>
      <c r="B390" s="161">
        <v>6</v>
      </c>
      <c r="C390" s="162" t="s">
        <v>36</v>
      </c>
      <c r="D390" s="161" t="s">
        <v>449</v>
      </c>
      <c r="E390" s="163" t="s">
        <v>1344</v>
      </c>
      <c r="F390" s="164" t="s">
        <v>1876</v>
      </c>
      <c r="G390" s="161">
        <v>6</v>
      </c>
      <c r="H390" s="163" t="s">
        <v>2965</v>
      </c>
      <c r="I390" s="168">
        <f>INDEX(CalBudget2567!$AR:$AR,MATCH('All Budget to Planfin2567'!$D390,CalBudget2567!$D:$D,0))</f>
        <v>64507974.756719999</v>
      </c>
      <c r="J390" s="168">
        <f>INDEX(CalBudget2567!$BU:$BU,MATCH('All Budget to Planfin2567'!$D390,CalBudget2567!$D:$D,0))</f>
        <v>38367718.440095998</v>
      </c>
      <c r="K390" s="194">
        <f t="shared" si="10"/>
        <v>102875693.196816</v>
      </c>
      <c r="L390" s="169">
        <f>INDEX(CalBudget2567!$BW:$BW,MATCH('All Budget to Planfin2567'!$D390,CalBudget2567!$D:$D,0))</f>
        <v>0.46</v>
      </c>
      <c r="M390" s="170">
        <f t="shared" si="11"/>
        <v>47322818.870535359</v>
      </c>
      <c r="N390" s="165"/>
      <c r="P390" s="188" t="b">
        <f>K390=CalBudget2567!BV392</f>
        <v>1</v>
      </c>
      <c r="Q390" s="188" t="b">
        <f>M390=CalBudget2567!BX392</f>
        <v>1</v>
      </c>
    </row>
    <row r="391" spans="1:17" s="158" customFormat="1" ht="24.6" hidden="1" x14ac:dyDescent="0.25">
      <c r="A391" s="167">
        <f>COUNTA($D$14:D391)</f>
        <v>378</v>
      </c>
      <c r="B391" s="161">
        <v>6</v>
      </c>
      <c r="C391" s="162" t="s">
        <v>36</v>
      </c>
      <c r="D391" s="161" t="s">
        <v>450</v>
      </c>
      <c r="E391" s="163" t="s">
        <v>1345</v>
      </c>
      <c r="F391" s="164" t="s">
        <v>1876</v>
      </c>
      <c r="G391" s="161">
        <v>5</v>
      </c>
      <c r="H391" s="163" t="s">
        <v>2964</v>
      </c>
      <c r="I391" s="168">
        <f>INDEX(CalBudget2567!$AR:$AR,MATCH('All Budget to Planfin2567'!$D391,CalBudget2567!$D:$D,0))</f>
        <v>54680361.066364795</v>
      </c>
      <c r="J391" s="168">
        <f>INDEX(CalBudget2567!$BU:$BU,MATCH('All Budget to Planfin2567'!$D391,CalBudget2567!$D:$D,0))</f>
        <v>18385549.326019194</v>
      </c>
      <c r="K391" s="194">
        <f t="shared" si="10"/>
        <v>73065910.392383993</v>
      </c>
      <c r="L391" s="169">
        <f>INDEX(CalBudget2567!$BW:$BW,MATCH('All Budget to Planfin2567'!$D391,CalBudget2567!$D:$D,0))</f>
        <v>0.52</v>
      </c>
      <c r="M391" s="170">
        <f t="shared" si="11"/>
        <v>37994273.404039681</v>
      </c>
      <c r="N391" s="165"/>
      <c r="P391" s="188" t="b">
        <f>K391=CalBudget2567!BV393</f>
        <v>1</v>
      </c>
      <c r="Q391" s="188" t="b">
        <f>M391=CalBudget2567!BX393</f>
        <v>1</v>
      </c>
    </row>
    <row r="392" spans="1:17" s="158" customFormat="1" ht="24.6" hidden="1" x14ac:dyDescent="0.25">
      <c r="A392" s="167">
        <f>COUNTA($D$14:D392)</f>
        <v>379</v>
      </c>
      <c r="B392" s="161">
        <v>6</v>
      </c>
      <c r="C392" s="162" t="s">
        <v>37</v>
      </c>
      <c r="D392" s="161" t="s">
        <v>451</v>
      </c>
      <c r="E392" s="163" t="s">
        <v>1346</v>
      </c>
      <c r="F392" s="164" t="s">
        <v>1877</v>
      </c>
      <c r="G392" s="161">
        <v>16</v>
      </c>
      <c r="H392" s="163" t="s">
        <v>2973</v>
      </c>
      <c r="I392" s="168">
        <f>INDEX(CalBudget2567!$AR:$AR,MATCH('All Budget to Planfin2567'!$D392,CalBudget2567!$D:$D,0))</f>
        <v>293372434.084656</v>
      </c>
      <c r="J392" s="168">
        <f>INDEX(CalBudget2567!$BU:$BU,MATCH('All Budget to Planfin2567'!$D392,CalBudget2567!$D:$D,0))</f>
        <v>443119134.90568316</v>
      </c>
      <c r="K392" s="194">
        <f t="shared" si="10"/>
        <v>736491568.99033916</v>
      </c>
      <c r="L392" s="169">
        <f>INDEX(CalBudget2567!$BW:$BW,MATCH('All Budget to Planfin2567'!$D392,CalBudget2567!$D:$D,0))</f>
        <v>0.28000000000000003</v>
      </c>
      <c r="M392" s="170">
        <f t="shared" si="11"/>
        <v>206217639.31729499</v>
      </c>
      <c r="N392" s="165"/>
      <c r="P392" s="188" t="b">
        <f>K392=CalBudget2567!BV394</f>
        <v>1</v>
      </c>
      <c r="Q392" s="188" t="b">
        <f>M392=CalBudget2567!BX394</f>
        <v>1</v>
      </c>
    </row>
    <row r="393" spans="1:17" s="158" customFormat="1" ht="24.6" hidden="1" x14ac:dyDescent="0.25">
      <c r="A393" s="167">
        <f>COUNTA($D$14:D393)</f>
        <v>380</v>
      </c>
      <c r="B393" s="161">
        <v>6</v>
      </c>
      <c r="C393" s="162" t="s">
        <v>37</v>
      </c>
      <c r="D393" s="161" t="s">
        <v>452</v>
      </c>
      <c r="E393" s="163" t="s">
        <v>1347</v>
      </c>
      <c r="F393" s="164" t="s">
        <v>1876</v>
      </c>
      <c r="G393" s="161">
        <v>5</v>
      </c>
      <c r="H393" s="163" t="s">
        <v>2964</v>
      </c>
      <c r="I393" s="168">
        <f>INDEX(CalBudget2567!$AR:$AR,MATCH('All Budget to Planfin2567'!$D393,CalBudget2567!$D:$D,0))</f>
        <v>66425636.801913604</v>
      </c>
      <c r="J393" s="168">
        <f>INDEX(CalBudget2567!$BU:$BU,MATCH('All Budget to Planfin2567'!$D393,CalBudget2567!$D:$D,0))</f>
        <v>14289695.503113599</v>
      </c>
      <c r="K393" s="194">
        <f t="shared" si="10"/>
        <v>80715332.305027202</v>
      </c>
      <c r="L393" s="169">
        <f>INDEX(CalBudget2567!$BW:$BW,MATCH('All Budget to Planfin2567'!$D393,CalBudget2567!$D:$D,0))</f>
        <v>0.2</v>
      </c>
      <c r="M393" s="170">
        <f t="shared" si="11"/>
        <v>16143066.461005442</v>
      </c>
      <c r="N393" s="165"/>
      <c r="P393" s="188" t="b">
        <f>K393=CalBudget2567!BV395</f>
        <v>1</v>
      </c>
      <c r="Q393" s="188" t="b">
        <f>M393=CalBudget2567!BX395</f>
        <v>1</v>
      </c>
    </row>
    <row r="394" spans="1:17" s="158" customFormat="1" ht="24.6" hidden="1" x14ac:dyDescent="0.25">
      <c r="A394" s="167">
        <f>COUNTA($D$14:D394)</f>
        <v>381</v>
      </c>
      <c r="B394" s="161">
        <v>6</v>
      </c>
      <c r="C394" s="162" t="s">
        <v>37</v>
      </c>
      <c r="D394" s="161" t="s">
        <v>453</v>
      </c>
      <c r="E394" s="163" t="s">
        <v>1348</v>
      </c>
      <c r="F394" s="164" t="s">
        <v>1876</v>
      </c>
      <c r="G394" s="161">
        <v>6</v>
      </c>
      <c r="H394" s="163" t="s">
        <v>2965</v>
      </c>
      <c r="I394" s="168">
        <f>INDEX(CalBudget2567!$AR:$AR,MATCH('All Budget to Planfin2567'!$D394,CalBudget2567!$D:$D,0))</f>
        <v>44769371.729808003</v>
      </c>
      <c r="J394" s="168">
        <f>INDEX(CalBudget2567!$BU:$BU,MATCH('All Budget to Planfin2567'!$D394,CalBudget2567!$D:$D,0))</f>
        <v>9103085.689939199</v>
      </c>
      <c r="K394" s="194">
        <f t="shared" si="10"/>
        <v>53872457.419747204</v>
      </c>
      <c r="L394" s="169">
        <f>INDEX(CalBudget2567!$BW:$BW,MATCH('All Budget to Planfin2567'!$D394,CalBudget2567!$D:$D,0))</f>
        <v>0.45</v>
      </c>
      <c r="M394" s="170">
        <f t="shared" si="11"/>
        <v>24242605.838886242</v>
      </c>
      <c r="N394" s="165"/>
      <c r="P394" s="188" t="b">
        <f>K394=CalBudget2567!BV396</f>
        <v>1</v>
      </c>
      <c r="Q394" s="188" t="b">
        <f>M394=CalBudget2567!BX396</f>
        <v>1</v>
      </c>
    </row>
    <row r="395" spans="1:17" s="158" customFormat="1" ht="24.6" hidden="1" x14ac:dyDescent="0.25">
      <c r="A395" s="167">
        <f>COUNTA($D$14:D395)</f>
        <v>382</v>
      </c>
      <c r="B395" s="161">
        <v>6</v>
      </c>
      <c r="C395" s="162" t="s">
        <v>37</v>
      </c>
      <c r="D395" s="161" t="s">
        <v>454</v>
      </c>
      <c r="E395" s="163" t="s">
        <v>1349</v>
      </c>
      <c r="F395" s="164" t="s">
        <v>1876</v>
      </c>
      <c r="G395" s="161">
        <v>5</v>
      </c>
      <c r="H395" s="163" t="s">
        <v>2964</v>
      </c>
      <c r="I395" s="168">
        <f>INDEX(CalBudget2567!$AR:$AR,MATCH('All Budget to Planfin2567'!$D395,CalBudget2567!$D:$D,0))</f>
        <v>47372207.443977594</v>
      </c>
      <c r="J395" s="168">
        <f>INDEX(CalBudget2567!$BU:$BU,MATCH('All Budget to Planfin2567'!$D395,CalBudget2567!$D:$D,0))</f>
        <v>14968458.154521601</v>
      </c>
      <c r="K395" s="194">
        <f t="shared" si="10"/>
        <v>62340665.598499194</v>
      </c>
      <c r="L395" s="169">
        <f>INDEX(CalBudget2567!$BW:$BW,MATCH('All Budget to Planfin2567'!$D395,CalBudget2567!$D:$D,0))</f>
        <v>0.45</v>
      </c>
      <c r="M395" s="170">
        <f t="shared" si="11"/>
        <v>28053299.519324638</v>
      </c>
      <c r="N395" s="165"/>
      <c r="P395" s="188" t="b">
        <f>K395=CalBudget2567!BV397</f>
        <v>1</v>
      </c>
      <c r="Q395" s="188" t="b">
        <f>M395=CalBudget2567!BX397</f>
        <v>1</v>
      </c>
    </row>
    <row r="396" spans="1:17" s="158" customFormat="1" ht="24.6" hidden="1" x14ac:dyDescent="0.25">
      <c r="A396" s="167">
        <f>COUNTA($D$14:D396)</f>
        <v>383</v>
      </c>
      <c r="B396" s="161">
        <v>6</v>
      </c>
      <c r="C396" s="162" t="s">
        <v>37</v>
      </c>
      <c r="D396" s="161" t="s">
        <v>455</v>
      </c>
      <c r="E396" s="163" t="s">
        <v>1350</v>
      </c>
      <c r="F396" s="164" t="s">
        <v>1876</v>
      </c>
      <c r="G396" s="161">
        <v>5</v>
      </c>
      <c r="H396" s="163" t="s">
        <v>2964</v>
      </c>
      <c r="I396" s="168">
        <f>INDEX(CalBudget2567!$AR:$AR,MATCH('All Budget to Planfin2567'!$D396,CalBudget2567!$D:$D,0))</f>
        <v>41208382.139913604</v>
      </c>
      <c r="J396" s="168">
        <f>INDEX(CalBudget2567!$BU:$BU,MATCH('All Budget to Planfin2567'!$D396,CalBudget2567!$D:$D,0))</f>
        <v>8264973.1329504</v>
      </c>
      <c r="K396" s="194">
        <f t="shared" si="10"/>
        <v>49473355.272864006</v>
      </c>
      <c r="L396" s="169">
        <f>INDEX(CalBudget2567!$BW:$BW,MATCH('All Budget to Planfin2567'!$D396,CalBudget2567!$D:$D,0))</f>
        <v>0.27</v>
      </c>
      <c r="M396" s="170">
        <f t="shared" si="11"/>
        <v>13357805.923673283</v>
      </c>
      <c r="N396" s="165"/>
      <c r="P396" s="188" t="b">
        <f>K396=CalBudget2567!BV398</f>
        <v>1</v>
      </c>
      <c r="Q396" s="188" t="b">
        <f>M396=CalBudget2567!BX398</f>
        <v>1</v>
      </c>
    </row>
    <row r="397" spans="1:17" s="158" customFormat="1" ht="24.6" hidden="1" x14ac:dyDescent="0.25">
      <c r="A397" s="167">
        <f>COUNTA($D$14:D397)</f>
        <v>384</v>
      </c>
      <c r="B397" s="161">
        <v>6</v>
      </c>
      <c r="C397" s="162" t="s">
        <v>37</v>
      </c>
      <c r="D397" s="161" t="s">
        <v>456</v>
      </c>
      <c r="E397" s="163" t="s">
        <v>1351</v>
      </c>
      <c r="F397" s="164" t="s">
        <v>1876</v>
      </c>
      <c r="G397" s="161">
        <v>2</v>
      </c>
      <c r="H397" s="163" t="s">
        <v>2968</v>
      </c>
      <c r="I397" s="168">
        <f>INDEX(CalBudget2567!$AR:$AR,MATCH('All Budget to Planfin2567'!$D397,CalBudget2567!$D:$D,0))</f>
        <v>7848254.1581664002</v>
      </c>
      <c r="J397" s="168">
        <f>INDEX(CalBudget2567!$BU:$BU,MATCH('All Budget to Planfin2567'!$D397,CalBudget2567!$D:$D,0))</f>
        <v>351022.09966080001</v>
      </c>
      <c r="K397" s="194">
        <f t="shared" si="10"/>
        <v>8199276.2578272</v>
      </c>
      <c r="L397" s="169">
        <f>INDEX(CalBudget2567!$BW:$BW,MATCH('All Budget to Planfin2567'!$D397,CalBudget2567!$D:$D,0))</f>
        <v>0.48</v>
      </c>
      <c r="M397" s="170">
        <f t="shared" si="11"/>
        <v>3935652.6037570559</v>
      </c>
      <c r="N397" s="165"/>
      <c r="P397" s="188" t="b">
        <f>K397=CalBudget2567!BV399</f>
        <v>1</v>
      </c>
      <c r="Q397" s="188" t="b">
        <f>M397=CalBudget2567!BX399</f>
        <v>1</v>
      </c>
    </row>
    <row r="398" spans="1:17" s="158" customFormat="1" ht="24.6" hidden="1" x14ac:dyDescent="0.25">
      <c r="A398" s="167">
        <f>COUNTA($D$14:D398)</f>
        <v>385</v>
      </c>
      <c r="B398" s="161">
        <v>6</v>
      </c>
      <c r="C398" s="162" t="s">
        <v>37</v>
      </c>
      <c r="D398" s="161" t="s">
        <v>457</v>
      </c>
      <c r="E398" s="163" t="s">
        <v>1352</v>
      </c>
      <c r="F398" s="164" t="s">
        <v>1876</v>
      </c>
      <c r="G398" s="161">
        <v>5</v>
      </c>
      <c r="H398" s="163" t="s">
        <v>2964</v>
      </c>
      <c r="I398" s="168">
        <f>INDEX(CalBudget2567!$AR:$AR,MATCH('All Budget to Planfin2567'!$D398,CalBudget2567!$D:$D,0))</f>
        <v>17312801.248675197</v>
      </c>
      <c r="J398" s="168">
        <f>INDEX(CalBudget2567!$BU:$BU,MATCH('All Budget to Planfin2567'!$D398,CalBudget2567!$D:$D,0))</f>
        <v>6487444.6668480001</v>
      </c>
      <c r="K398" s="194">
        <f t="shared" si="10"/>
        <v>23800245.915523198</v>
      </c>
      <c r="L398" s="169">
        <f>INDEX(CalBudget2567!$BW:$BW,MATCH('All Budget to Planfin2567'!$D398,CalBudget2567!$D:$D,0))</f>
        <v>0.46</v>
      </c>
      <c r="M398" s="170">
        <f t="shared" si="11"/>
        <v>10948113.121140672</v>
      </c>
      <c r="N398" s="165"/>
      <c r="P398" s="188" t="b">
        <f>K398=CalBudget2567!BV400</f>
        <v>1</v>
      </c>
      <c r="Q398" s="188" t="b">
        <f>M398=CalBudget2567!BX400</f>
        <v>1</v>
      </c>
    </row>
    <row r="399" spans="1:17" s="158" customFormat="1" ht="24.6" hidden="1" x14ac:dyDescent="0.25">
      <c r="A399" s="167">
        <f>COUNTA($D$14:D399)</f>
        <v>386</v>
      </c>
      <c r="B399" s="161">
        <v>6</v>
      </c>
      <c r="C399" s="162" t="s">
        <v>38</v>
      </c>
      <c r="D399" s="161" t="s">
        <v>458</v>
      </c>
      <c r="E399" s="163" t="s">
        <v>1353</v>
      </c>
      <c r="F399" s="164" t="s">
        <v>1875</v>
      </c>
      <c r="G399" s="161">
        <v>18</v>
      </c>
      <c r="H399" s="163" t="s">
        <v>2975</v>
      </c>
      <c r="I399" s="168">
        <f>INDEX(CalBudget2567!$AR:$AR,MATCH('All Budget to Planfin2567'!$D399,CalBudget2567!$D:$D,0))</f>
        <v>633199153.94892466</v>
      </c>
      <c r="J399" s="168">
        <f>INDEX(CalBudget2567!$BU:$BU,MATCH('All Budget to Planfin2567'!$D399,CalBudget2567!$D:$D,0))</f>
        <v>1087054826.2449887</v>
      </c>
      <c r="K399" s="194">
        <f t="shared" ref="K399:K462" si="12">SUM(I399:J399)</f>
        <v>1720253980.1939135</v>
      </c>
      <c r="L399" s="169">
        <f>INDEX(CalBudget2567!$BW:$BW,MATCH('All Budget to Planfin2567'!$D399,CalBudget2567!$D:$D,0))</f>
        <v>0.21</v>
      </c>
      <c r="M399" s="170">
        <f t="shared" ref="M399:M462" si="13">K399*L399</f>
        <v>361253335.84072179</v>
      </c>
      <c r="N399" s="165"/>
      <c r="P399" s="188" t="b">
        <f>K399=CalBudget2567!BV401</f>
        <v>1</v>
      </c>
      <c r="Q399" s="188" t="b">
        <f>M399=CalBudget2567!BX401</f>
        <v>1</v>
      </c>
    </row>
    <row r="400" spans="1:17" s="158" customFormat="1" ht="24.6" hidden="1" x14ac:dyDescent="0.25">
      <c r="A400" s="167">
        <f>COUNTA($D$14:D400)</f>
        <v>387</v>
      </c>
      <c r="B400" s="161">
        <v>6</v>
      </c>
      <c r="C400" s="162" t="s">
        <v>38</v>
      </c>
      <c r="D400" s="161" t="s">
        <v>459</v>
      </c>
      <c r="E400" s="163" t="s">
        <v>1354</v>
      </c>
      <c r="F400" s="164" t="s">
        <v>1877</v>
      </c>
      <c r="G400" s="161">
        <v>15</v>
      </c>
      <c r="H400" s="163" t="s">
        <v>2969</v>
      </c>
      <c r="I400" s="168">
        <f>INDEX(CalBudget2567!$AR:$AR,MATCH('All Budget to Planfin2567'!$D400,CalBudget2567!$D:$D,0))</f>
        <v>249598161.2850816</v>
      </c>
      <c r="J400" s="168">
        <f>INDEX(CalBudget2567!$BU:$BU,MATCH('All Budget to Planfin2567'!$D400,CalBudget2567!$D:$D,0))</f>
        <v>240084194.85745922</v>
      </c>
      <c r="K400" s="194">
        <f t="shared" si="12"/>
        <v>489682356.14254081</v>
      </c>
      <c r="L400" s="169">
        <f>INDEX(CalBudget2567!$BW:$BW,MATCH('All Budget to Planfin2567'!$D400,CalBudget2567!$D:$D,0))</f>
        <v>0.33</v>
      </c>
      <c r="M400" s="170">
        <f t="shared" si="13"/>
        <v>161595177.52703848</v>
      </c>
      <c r="N400" s="165"/>
      <c r="P400" s="188" t="b">
        <f>K400=CalBudget2567!BV402</f>
        <v>1</v>
      </c>
      <c r="Q400" s="188" t="b">
        <f>M400=CalBudget2567!BX402</f>
        <v>1</v>
      </c>
    </row>
    <row r="401" spans="1:17" s="158" customFormat="1" ht="24.6" hidden="1" x14ac:dyDescent="0.25">
      <c r="A401" s="167">
        <f>COUNTA($D$14:D401)</f>
        <v>388</v>
      </c>
      <c r="B401" s="161">
        <v>6</v>
      </c>
      <c r="C401" s="162" t="s">
        <v>38</v>
      </c>
      <c r="D401" s="161" t="s">
        <v>460</v>
      </c>
      <c r="E401" s="163" t="s">
        <v>1355</v>
      </c>
      <c r="F401" s="164" t="s">
        <v>1876</v>
      </c>
      <c r="G401" s="161">
        <v>6</v>
      </c>
      <c r="H401" s="163" t="s">
        <v>2965</v>
      </c>
      <c r="I401" s="168">
        <f>INDEX(CalBudget2567!$AR:$AR,MATCH('All Budget to Planfin2567'!$D401,CalBudget2567!$D:$D,0))</f>
        <v>72619168.293839991</v>
      </c>
      <c r="J401" s="168">
        <f>INDEX(CalBudget2567!$BU:$BU,MATCH('All Budget to Planfin2567'!$D401,CalBudget2567!$D:$D,0))</f>
        <v>19618858.937193599</v>
      </c>
      <c r="K401" s="194">
        <f t="shared" si="12"/>
        <v>92238027.231033593</v>
      </c>
      <c r="L401" s="169">
        <f>INDEX(CalBudget2567!$BW:$BW,MATCH('All Budget to Planfin2567'!$D401,CalBudget2567!$D:$D,0))</f>
        <v>0.44</v>
      </c>
      <c r="M401" s="170">
        <f t="shared" si="13"/>
        <v>40584731.981654778</v>
      </c>
      <c r="N401" s="165"/>
      <c r="P401" s="188" t="b">
        <f>K401=CalBudget2567!BV403</f>
        <v>1</v>
      </c>
      <c r="Q401" s="188" t="b">
        <f>M401=CalBudget2567!BX403</f>
        <v>1</v>
      </c>
    </row>
    <row r="402" spans="1:17" s="158" customFormat="1" ht="24.6" hidden="1" x14ac:dyDescent="0.25">
      <c r="A402" s="167">
        <f>COUNTA($D$14:D402)</f>
        <v>389</v>
      </c>
      <c r="B402" s="161">
        <v>6</v>
      </c>
      <c r="C402" s="162" t="s">
        <v>38</v>
      </c>
      <c r="D402" s="161" t="s">
        <v>461</v>
      </c>
      <c r="E402" s="163" t="s">
        <v>1356</v>
      </c>
      <c r="F402" s="164" t="s">
        <v>1876</v>
      </c>
      <c r="G402" s="161">
        <v>5</v>
      </c>
      <c r="H402" s="163" t="s">
        <v>2964</v>
      </c>
      <c r="I402" s="168">
        <f>INDEX(CalBudget2567!$AR:$AR,MATCH('All Budget to Planfin2567'!$D402,CalBudget2567!$D:$D,0))</f>
        <v>46534682.201279998</v>
      </c>
      <c r="J402" s="168">
        <f>INDEX(CalBudget2567!$BU:$BU,MATCH('All Budget to Planfin2567'!$D402,CalBudget2567!$D:$D,0))</f>
        <v>11448269.356425596</v>
      </c>
      <c r="K402" s="194">
        <f t="shared" si="12"/>
        <v>57982951.557705596</v>
      </c>
      <c r="L402" s="169">
        <f>INDEX(CalBudget2567!$BW:$BW,MATCH('All Budget to Planfin2567'!$D402,CalBudget2567!$D:$D,0))</f>
        <v>0.45</v>
      </c>
      <c r="M402" s="170">
        <f t="shared" si="13"/>
        <v>26092328.20096752</v>
      </c>
      <c r="N402" s="165"/>
      <c r="P402" s="188" t="b">
        <f>K402=CalBudget2567!BV404</f>
        <v>1</v>
      </c>
      <c r="Q402" s="188" t="b">
        <f>M402=CalBudget2567!BX404</f>
        <v>1</v>
      </c>
    </row>
    <row r="403" spans="1:17" s="158" customFormat="1" ht="24.6" hidden="1" x14ac:dyDescent="0.25">
      <c r="A403" s="167">
        <f>COUNTA($D$14:D403)</f>
        <v>390</v>
      </c>
      <c r="B403" s="161">
        <v>6</v>
      </c>
      <c r="C403" s="162" t="s">
        <v>38</v>
      </c>
      <c r="D403" s="161" t="s">
        <v>462</v>
      </c>
      <c r="E403" s="163" t="s">
        <v>1357</v>
      </c>
      <c r="F403" s="164" t="s">
        <v>1876</v>
      </c>
      <c r="G403" s="161">
        <v>6</v>
      </c>
      <c r="H403" s="163" t="s">
        <v>2965</v>
      </c>
      <c r="I403" s="168">
        <f>INDEX(CalBudget2567!$AR:$AR,MATCH('All Budget to Planfin2567'!$D403,CalBudget2567!$D:$D,0))</f>
        <v>53092473.175132811</v>
      </c>
      <c r="J403" s="168">
        <f>INDEX(CalBudget2567!$BU:$BU,MATCH('All Budget to Planfin2567'!$D403,CalBudget2567!$D:$D,0))</f>
        <v>6029372.89824</v>
      </c>
      <c r="K403" s="194">
        <f t="shared" si="12"/>
        <v>59121846.073372811</v>
      </c>
      <c r="L403" s="169">
        <f>INDEX(CalBudget2567!$BW:$BW,MATCH('All Budget to Planfin2567'!$D403,CalBudget2567!$D:$D,0))</f>
        <v>0.38</v>
      </c>
      <c r="M403" s="170">
        <f t="shared" si="13"/>
        <v>22466301.507881667</v>
      </c>
      <c r="N403" s="165"/>
      <c r="P403" s="188" t="b">
        <f>K403=CalBudget2567!BV405</f>
        <v>1</v>
      </c>
      <c r="Q403" s="188" t="b">
        <f>M403=CalBudget2567!BX405</f>
        <v>1</v>
      </c>
    </row>
    <row r="404" spans="1:17" s="158" customFormat="1" ht="24.6" hidden="1" x14ac:dyDescent="0.25">
      <c r="A404" s="167">
        <f>COUNTA($D$14:D404)</f>
        <v>391</v>
      </c>
      <c r="B404" s="161">
        <v>6</v>
      </c>
      <c r="C404" s="162" t="s">
        <v>38</v>
      </c>
      <c r="D404" s="161" t="s">
        <v>463</v>
      </c>
      <c r="E404" s="163" t="s">
        <v>1358</v>
      </c>
      <c r="F404" s="164" t="s">
        <v>1876</v>
      </c>
      <c r="G404" s="161">
        <v>6</v>
      </c>
      <c r="H404" s="163" t="s">
        <v>2965</v>
      </c>
      <c r="I404" s="168">
        <f>INDEX(CalBudget2567!$AR:$AR,MATCH('All Budget to Planfin2567'!$D404,CalBudget2567!$D:$D,0))</f>
        <v>67467361.409635186</v>
      </c>
      <c r="J404" s="168">
        <f>INDEX(CalBudget2567!$BU:$BU,MATCH('All Budget to Planfin2567'!$D404,CalBudget2567!$D:$D,0))</f>
        <v>15398831.324399997</v>
      </c>
      <c r="K404" s="194">
        <f t="shared" si="12"/>
        <v>82866192.734035179</v>
      </c>
      <c r="L404" s="169">
        <f>INDEX(CalBudget2567!$BW:$BW,MATCH('All Budget to Planfin2567'!$D404,CalBudget2567!$D:$D,0))</f>
        <v>0.39</v>
      </c>
      <c r="M404" s="170">
        <f t="shared" si="13"/>
        <v>32317815.166273721</v>
      </c>
      <c r="N404" s="165"/>
      <c r="P404" s="188" t="b">
        <f>K404=CalBudget2567!BV406</f>
        <v>1</v>
      </c>
      <c r="Q404" s="188" t="b">
        <f>M404=CalBudget2567!BX406</f>
        <v>1</v>
      </c>
    </row>
    <row r="405" spans="1:17" s="158" customFormat="1" ht="24.6" hidden="1" x14ac:dyDescent="0.25">
      <c r="A405" s="167">
        <f>COUNTA($D$14:D405)</f>
        <v>392</v>
      </c>
      <c r="B405" s="161">
        <v>6</v>
      </c>
      <c r="C405" s="162" t="s">
        <v>38</v>
      </c>
      <c r="D405" s="161" t="s">
        <v>464</v>
      </c>
      <c r="E405" s="163" t="s">
        <v>1359</v>
      </c>
      <c r="F405" s="164" t="s">
        <v>1876</v>
      </c>
      <c r="G405" s="161">
        <v>5</v>
      </c>
      <c r="H405" s="163" t="s">
        <v>2964</v>
      </c>
      <c r="I405" s="168">
        <f>INDEX(CalBudget2567!$AR:$AR,MATCH('All Budget to Planfin2567'!$D405,CalBudget2567!$D:$D,0))</f>
        <v>29635044.239664</v>
      </c>
      <c r="J405" s="168">
        <f>INDEX(CalBudget2567!$BU:$BU,MATCH('All Budget to Planfin2567'!$D405,CalBudget2567!$D:$D,0))</f>
        <v>5642103.4538400006</v>
      </c>
      <c r="K405" s="194">
        <f t="shared" si="12"/>
        <v>35277147.693503998</v>
      </c>
      <c r="L405" s="169">
        <f>INDEX(CalBudget2567!$BW:$BW,MATCH('All Budget to Planfin2567'!$D405,CalBudget2567!$D:$D,0))</f>
        <v>0.38</v>
      </c>
      <c r="M405" s="170">
        <f t="shared" si="13"/>
        <v>13405316.12353152</v>
      </c>
      <c r="N405" s="165"/>
      <c r="P405" s="188" t="b">
        <f>K405=CalBudget2567!BV407</f>
        <v>1</v>
      </c>
      <c r="Q405" s="188" t="b">
        <f>M405=CalBudget2567!BX407</f>
        <v>1</v>
      </c>
    </row>
    <row r="406" spans="1:17" s="158" customFormat="1" ht="24.6" hidden="1" x14ac:dyDescent="0.25">
      <c r="A406" s="167">
        <f>COUNTA($D$14:D406)</f>
        <v>393</v>
      </c>
      <c r="B406" s="161">
        <v>6</v>
      </c>
      <c r="C406" s="162" t="s">
        <v>39</v>
      </c>
      <c r="D406" s="161" t="s">
        <v>465</v>
      </c>
      <c r="E406" s="163" t="s">
        <v>1360</v>
      </c>
      <c r="F406" s="164" t="s">
        <v>1875</v>
      </c>
      <c r="G406" s="161">
        <v>18</v>
      </c>
      <c r="H406" s="163" t="s">
        <v>2975</v>
      </c>
      <c r="I406" s="168">
        <f>INDEX(CalBudget2567!$AR:$AR,MATCH('All Budget to Planfin2567'!$D406,CalBudget2567!$D:$D,0))</f>
        <v>1120208165.7348671</v>
      </c>
      <c r="J406" s="168">
        <f>INDEX(CalBudget2567!$BU:$BU,MATCH('All Budget to Planfin2567'!$D406,CalBudget2567!$D:$D,0))</f>
        <v>1299218109.0103011</v>
      </c>
      <c r="K406" s="194">
        <f t="shared" si="12"/>
        <v>2419426274.7451682</v>
      </c>
      <c r="L406" s="169">
        <f>INDEX(CalBudget2567!$BW:$BW,MATCH('All Budget to Planfin2567'!$D406,CalBudget2567!$D:$D,0))</f>
        <v>0.18</v>
      </c>
      <c r="M406" s="170">
        <f t="shared" si="13"/>
        <v>435496729.45413023</v>
      </c>
      <c r="N406" s="165"/>
      <c r="P406" s="188" t="b">
        <f>K406=CalBudget2567!BV408</f>
        <v>1</v>
      </c>
      <c r="Q406" s="188" t="b">
        <f>M406=CalBudget2567!BX408</f>
        <v>1</v>
      </c>
    </row>
    <row r="407" spans="1:17" s="158" customFormat="1" ht="24.6" hidden="1" x14ac:dyDescent="0.25">
      <c r="A407" s="167">
        <f>COUNTA($D$14:D407)</f>
        <v>394</v>
      </c>
      <c r="B407" s="161">
        <v>6</v>
      </c>
      <c r="C407" s="162" t="s">
        <v>39</v>
      </c>
      <c r="D407" s="161" t="s">
        <v>466</v>
      </c>
      <c r="E407" s="163" t="s">
        <v>2031</v>
      </c>
      <c r="F407" s="164" t="s">
        <v>1877</v>
      </c>
      <c r="G407" s="161">
        <v>14</v>
      </c>
      <c r="H407" s="163" t="s">
        <v>2976</v>
      </c>
      <c r="I407" s="168">
        <f>INDEX(CalBudget2567!$AR:$AR,MATCH('All Budget to Planfin2567'!$D407,CalBudget2567!$D:$D,0))</f>
        <v>147751235.74262398</v>
      </c>
      <c r="J407" s="168">
        <f>INDEX(CalBudget2567!$BU:$BU,MATCH('All Budget to Planfin2567'!$D407,CalBudget2567!$D:$D,0))</f>
        <v>183470860.00512961</v>
      </c>
      <c r="K407" s="194">
        <f t="shared" si="12"/>
        <v>331222095.74775362</v>
      </c>
      <c r="L407" s="169">
        <f>INDEX(CalBudget2567!$BW:$BW,MATCH('All Budget to Planfin2567'!$D407,CalBudget2567!$D:$D,0))</f>
        <v>0.26</v>
      </c>
      <c r="M407" s="170">
        <f t="shared" si="13"/>
        <v>86117744.894415945</v>
      </c>
      <c r="N407" s="165"/>
      <c r="P407" s="188" t="b">
        <f>K407=CalBudget2567!BV409</f>
        <v>1</v>
      </c>
      <c r="Q407" s="188" t="b">
        <f>M407=CalBudget2567!BX409</f>
        <v>1</v>
      </c>
    </row>
    <row r="408" spans="1:17" s="158" customFormat="1" ht="24.6" hidden="1" x14ac:dyDescent="0.25">
      <c r="A408" s="167">
        <f>COUNTA($D$14:D408)</f>
        <v>395</v>
      </c>
      <c r="B408" s="161">
        <v>6</v>
      </c>
      <c r="C408" s="162" t="s">
        <v>39</v>
      </c>
      <c r="D408" s="161" t="s">
        <v>467</v>
      </c>
      <c r="E408" s="163" t="s">
        <v>1361</v>
      </c>
      <c r="F408" s="164" t="s">
        <v>1876</v>
      </c>
      <c r="G408" s="161">
        <v>9</v>
      </c>
      <c r="H408" s="163" t="s">
        <v>2967</v>
      </c>
      <c r="I408" s="168">
        <f>INDEX(CalBudget2567!$AR:$AR,MATCH('All Budget to Planfin2567'!$D408,CalBudget2567!$D:$D,0))</f>
        <v>99779770.849891186</v>
      </c>
      <c r="J408" s="168">
        <f>INDEX(CalBudget2567!$BU:$BU,MATCH('All Budget to Planfin2567'!$D408,CalBudget2567!$D:$D,0))</f>
        <v>48396463.429862402</v>
      </c>
      <c r="K408" s="194">
        <f t="shared" si="12"/>
        <v>148176234.2797536</v>
      </c>
      <c r="L408" s="169">
        <f>INDEX(CalBudget2567!$BW:$BW,MATCH('All Budget to Planfin2567'!$D408,CalBudget2567!$D:$D,0))</f>
        <v>0.42</v>
      </c>
      <c r="M408" s="170">
        <f t="shared" si="13"/>
        <v>62234018.397496507</v>
      </c>
      <c r="N408" s="165"/>
      <c r="P408" s="188" t="b">
        <f>K408=CalBudget2567!BV410</f>
        <v>1</v>
      </c>
      <c r="Q408" s="188" t="b">
        <f>M408=CalBudget2567!BX410</f>
        <v>1</v>
      </c>
    </row>
    <row r="409" spans="1:17" s="158" customFormat="1" ht="24.6" hidden="1" x14ac:dyDescent="0.25">
      <c r="A409" s="167">
        <f>COUNTA($D$14:D409)</f>
        <v>396</v>
      </c>
      <c r="B409" s="161">
        <v>6</v>
      </c>
      <c r="C409" s="162" t="s">
        <v>39</v>
      </c>
      <c r="D409" s="161" t="s">
        <v>469</v>
      </c>
      <c r="E409" s="163" t="s">
        <v>1363</v>
      </c>
      <c r="F409" s="164" t="s">
        <v>1876</v>
      </c>
      <c r="G409" s="161">
        <v>5</v>
      </c>
      <c r="H409" s="163" t="s">
        <v>2964</v>
      </c>
      <c r="I409" s="168">
        <f>INDEX(CalBudget2567!$AR:$AR,MATCH('All Budget to Planfin2567'!$D409,CalBudget2567!$D:$D,0))</f>
        <v>77594215.758950397</v>
      </c>
      <c r="J409" s="168">
        <f>INDEX(CalBudget2567!$BU:$BU,MATCH('All Budget to Planfin2567'!$D409,CalBudget2567!$D:$D,0))</f>
        <v>17699333.668079998</v>
      </c>
      <c r="K409" s="194">
        <f t="shared" si="12"/>
        <v>95293549.427030399</v>
      </c>
      <c r="L409" s="169">
        <f>INDEX(CalBudget2567!$BW:$BW,MATCH('All Budget to Planfin2567'!$D409,CalBudget2567!$D:$D,0))</f>
        <v>0.45</v>
      </c>
      <c r="M409" s="170">
        <f t="shared" si="13"/>
        <v>42882097.24216368</v>
      </c>
      <c r="N409" s="165"/>
      <c r="P409" s="188" t="b">
        <f>K409=CalBudget2567!BV411</f>
        <v>1</v>
      </c>
      <c r="Q409" s="188" t="b">
        <f>M409=CalBudget2567!BX411</f>
        <v>1</v>
      </c>
    </row>
    <row r="410" spans="1:17" s="158" customFormat="1" ht="24.6" hidden="1" x14ac:dyDescent="0.25">
      <c r="A410" s="167">
        <f>COUNTA($D$14:D410)</f>
        <v>397</v>
      </c>
      <c r="B410" s="161">
        <v>6</v>
      </c>
      <c r="C410" s="162" t="s">
        <v>39</v>
      </c>
      <c r="D410" s="161" t="s">
        <v>470</v>
      </c>
      <c r="E410" s="163" t="s">
        <v>1364</v>
      </c>
      <c r="F410" s="164" t="s">
        <v>1876</v>
      </c>
      <c r="G410" s="161">
        <v>6</v>
      </c>
      <c r="H410" s="163" t="s">
        <v>2965</v>
      </c>
      <c r="I410" s="168">
        <f>INDEX(CalBudget2567!$AR:$AR,MATCH('All Budget to Planfin2567'!$D410,CalBudget2567!$D:$D,0))</f>
        <v>80500180.44730559</v>
      </c>
      <c r="J410" s="168">
        <f>INDEX(CalBudget2567!$BU:$BU,MATCH('All Budget to Planfin2567'!$D410,CalBudget2567!$D:$D,0))</f>
        <v>20170322.607782397</v>
      </c>
      <c r="K410" s="194">
        <f t="shared" si="12"/>
        <v>100670503.05508798</v>
      </c>
      <c r="L410" s="169">
        <f>INDEX(CalBudget2567!$BW:$BW,MATCH('All Budget to Planfin2567'!$D410,CalBudget2567!$D:$D,0))</f>
        <v>0.43</v>
      </c>
      <c r="M410" s="170">
        <f t="shared" si="13"/>
        <v>43288316.313687831</v>
      </c>
      <c r="N410" s="165"/>
      <c r="P410" s="188" t="b">
        <f>K410=CalBudget2567!BV412</f>
        <v>1</v>
      </c>
      <c r="Q410" s="188" t="b">
        <f>M410=CalBudget2567!BX412</f>
        <v>1</v>
      </c>
    </row>
    <row r="411" spans="1:17" s="158" customFormat="1" ht="24.6" hidden="1" x14ac:dyDescent="0.25">
      <c r="A411" s="167">
        <f>COUNTA($D$14:D411)</f>
        <v>398</v>
      </c>
      <c r="B411" s="161">
        <v>6</v>
      </c>
      <c r="C411" s="162" t="s">
        <v>39</v>
      </c>
      <c r="D411" s="161" t="s">
        <v>471</v>
      </c>
      <c r="E411" s="163" t="s">
        <v>1365</v>
      </c>
      <c r="F411" s="164" t="s">
        <v>1876</v>
      </c>
      <c r="G411" s="161">
        <v>9</v>
      </c>
      <c r="H411" s="163" t="s">
        <v>2967</v>
      </c>
      <c r="I411" s="168">
        <f>INDEX(CalBudget2567!$AR:$AR,MATCH('All Budget to Planfin2567'!$D411,CalBudget2567!$D:$D,0))</f>
        <v>119239289.89506239</v>
      </c>
      <c r="J411" s="168">
        <f>INDEX(CalBudget2567!$BU:$BU,MATCH('All Budget to Planfin2567'!$D411,CalBudget2567!$D:$D,0))</f>
        <v>69223705.349241599</v>
      </c>
      <c r="K411" s="194">
        <f t="shared" si="12"/>
        <v>188462995.244304</v>
      </c>
      <c r="L411" s="169">
        <f>INDEX(CalBudget2567!$BW:$BW,MATCH('All Budget to Planfin2567'!$D411,CalBudget2567!$D:$D,0))</f>
        <v>0.43</v>
      </c>
      <c r="M411" s="170">
        <f t="shared" si="13"/>
        <v>81039087.955050722</v>
      </c>
      <c r="N411" s="165"/>
      <c r="P411" s="188" t="b">
        <f>K411=CalBudget2567!BV413</f>
        <v>1</v>
      </c>
      <c r="Q411" s="188" t="b">
        <f>M411=CalBudget2567!BX413</f>
        <v>1</v>
      </c>
    </row>
    <row r="412" spans="1:17" s="158" customFormat="1" ht="24.6" hidden="1" x14ac:dyDescent="0.25">
      <c r="A412" s="167">
        <f>COUNTA($D$14:D412)</f>
        <v>399</v>
      </c>
      <c r="B412" s="161">
        <v>6</v>
      </c>
      <c r="C412" s="162" t="s">
        <v>39</v>
      </c>
      <c r="D412" s="161" t="s">
        <v>472</v>
      </c>
      <c r="E412" s="163" t="s">
        <v>1366</v>
      </c>
      <c r="F412" s="164" t="s">
        <v>1876</v>
      </c>
      <c r="G412" s="161">
        <v>5</v>
      </c>
      <c r="H412" s="163" t="s">
        <v>2964</v>
      </c>
      <c r="I412" s="168">
        <f>INDEX(CalBudget2567!$AR:$AR,MATCH('All Budget to Planfin2567'!$D412,CalBudget2567!$D:$D,0))</f>
        <v>40433705.413804799</v>
      </c>
      <c r="J412" s="168">
        <f>INDEX(CalBudget2567!$BU:$BU,MATCH('All Budget to Planfin2567'!$D412,CalBudget2567!$D:$D,0))</f>
        <v>14083415.473382398</v>
      </c>
      <c r="K412" s="194">
        <f t="shared" si="12"/>
        <v>54517120.887187198</v>
      </c>
      <c r="L412" s="169">
        <f>INDEX(CalBudget2567!$BW:$BW,MATCH('All Budget to Planfin2567'!$D412,CalBudget2567!$D:$D,0))</f>
        <v>0.45</v>
      </c>
      <c r="M412" s="170">
        <f t="shared" si="13"/>
        <v>24532704.399234239</v>
      </c>
      <c r="N412" s="165"/>
      <c r="P412" s="188" t="b">
        <f>K412=CalBudget2567!BV414</f>
        <v>1</v>
      </c>
      <c r="Q412" s="188" t="b">
        <f>M412=CalBudget2567!BX414</f>
        <v>1</v>
      </c>
    </row>
    <row r="413" spans="1:17" s="158" customFormat="1" ht="24.6" hidden="1" x14ac:dyDescent="0.25">
      <c r="A413" s="167">
        <f>COUNTA($D$14:D413)</f>
        <v>400</v>
      </c>
      <c r="B413" s="161">
        <v>6</v>
      </c>
      <c r="C413" s="162" t="s">
        <v>39</v>
      </c>
      <c r="D413" s="161" t="s">
        <v>473</v>
      </c>
      <c r="E413" s="163" t="s">
        <v>1367</v>
      </c>
      <c r="F413" s="164" t="s">
        <v>1876</v>
      </c>
      <c r="G413" s="161">
        <v>5</v>
      </c>
      <c r="H413" s="163" t="s">
        <v>2964</v>
      </c>
      <c r="I413" s="168">
        <f>INDEX(CalBudget2567!$AR:$AR,MATCH('All Budget to Planfin2567'!$D413,CalBudget2567!$D:$D,0))</f>
        <v>55331393.994489595</v>
      </c>
      <c r="J413" s="168">
        <f>INDEX(CalBudget2567!$BU:$BU,MATCH('All Budget to Planfin2567'!$D413,CalBudget2567!$D:$D,0))</f>
        <v>13405221.1807104</v>
      </c>
      <c r="K413" s="194">
        <f t="shared" si="12"/>
        <v>68736615.1752</v>
      </c>
      <c r="L413" s="169">
        <f>INDEX(CalBudget2567!$BW:$BW,MATCH('All Budget to Planfin2567'!$D413,CalBudget2567!$D:$D,0))</f>
        <v>0.53</v>
      </c>
      <c r="M413" s="170">
        <f t="shared" si="13"/>
        <v>36430406.042856</v>
      </c>
      <c r="N413" s="165"/>
      <c r="P413" s="188" t="b">
        <f>K413=CalBudget2567!BV415</f>
        <v>1</v>
      </c>
      <c r="Q413" s="188" t="b">
        <f>M413=CalBudget2567!BX415</f>
        <v>1</v>
      </c>
    </row>
    <row r="414" spans="1:17" s="158" customFormat="1" ht="24.6" hidden="1" x14ac:dyDescent="0.25">
      <c r="A414" s="167">
        <f>COUNTA($D$14:D414)</f>
        <v>401</v>
      </c>
      <c r="B414" s="161">
        <v>6</v>
      </c>
      <c r="C414" s="162" t="s">
        <v>39</v>
      </c>
      <c r="D414" s="161" t="s">
        <v>468</v>
      </c>
      <c r="E414" s="163" t="s">
        <v>1362</v>
      </c>
      <c r="F414" s="164" t="s">
        <v>1877</v>
      </c>
      <c r="G414" s="161">
        <v>15</v>
      </c>
      <c r="H414" s="163" t="s">
        <v>2969</v>
      </c>
      <c r="I414" s="168">
        <f>INDEX(CalBudget2567!$AR:$AR,MATCH('All Budget to Planfin2567'!$D414,CalBudget2567!$D:$D,0))</f>
        <v>258833821.45066556</v>
      </c>
      <c r="J414" s="168">
        <f>INDEX(CalBudget2567!$BU:$BU,MATCH('All Budget to Planfin2567'!$D414,CalBudget2567!$D:$D,0))</f>
        <v>313150090.72833598</v>
      </c>
      <c r="K414" s="194">
        <f t="shared" si="12"/>
        <v>571983912.17900157</v>
      </c>
      <c r="L414" s="169">
        <f>INDEX(CalBudget2567!$BW:$BW,MATCH('All Budget to Planfin2567'!$D414,CalBudget2567!$D:$D,0))</f>
        <v>0.45</v>
      </c>
      <c r="M414" s="170">
        <f t="shared" si="13"/>
        <v>257392760.48055071</v>
      </c>
      <c r="N414" s="165"/>
      <c r="P414" s="188" t="b">
        <f>K414=CalBudget2567!BV416</f>
        <v>1</v>
      </c>
      <c r="Q414" s="188" t="b">
        <f>M414=CalBudget2567!BX416</f>
        <v>1</v>
      </c>
    </row>
    <row r="415" spans="1:17" s="158" customFormat="1" ht="24.6" hidden="1" x14ac:dyDescent="0.25">
      <c r="A415" s="167">
        <f>COUNTA($D$14:D415)</f>
        <v>402</v>
      </c>
      <c r="B415" s="161">
        <v>6</v>
      </c>
      <c r="C415" s="162" t="s">
        <v>40</v>
      </c>
      <c r="D415" s="161" t="s">
        <v>474</v>
      </c>
      <c r="E415" s="163" t="s">
        <v>2032</v>
      </c>
      <c r="F415" s="164" t="s">
        <v>1875</v>
      </c>
      <c r="G415" s="161">
        <v>18</v>
      </c>
      <c r="H415" s="163" t="s">
        <v>2975</v>
      </c>
      <c r="I415" s="168">
        <f>INDEX(CalBudget2567!$AR:$AR,MATCH('All Budget to Planfin2567'!$D415,CalBudget2567!$D:$D,0))</f>
        <v>1033554498.2496958</v>
      </c>
      <c r="J415" s="168">
        <f>INDEX(CalBudget2567!$BU:$BU,MATCH('All Budget to Planfin2567'!$D415,CalBudget2567!$D:$D,0))</f>
        <v>1270330614.9148417</v>
      </c>
      <c r="K415" s="194">
        <f t="shared" si="12"/>
        <v>2303885113.1645374</v>
      </c>
      <c r="L415" s="169">
        <f>INDEX(CalBudget2567!$BW:$BW,MATCH('All Budget to Planfin2567'!$D415,CalBudget2567!$D:$D,0))</f>
        <v>0.44</v>
      </c>
      <c r="M415" s="170">
        <f t="shared" si="13"/>
        <v>1013709449.7923964</v>
      </c>
      <c r="N415" s="165"/>
      <c r="P415" s="188" t="b">
        <f>K415=CalBudget2567!BV417</f>
        <v>1</v>
      </c>
      <c r="Q415" s="188" t="b">
        <f>M415=CalBudget2567!BX417</f>
        <v>1</v>
      </c>
    </row>
    <row r="416" spans="1:17" s="158" customFormat="1" ht="24.6" hidden="1" x14ac:dyDescent="0.25">
      <c r="A416" s="167">
        <f>COUNTA($D$14:D416)</f>
        <v>403</v>
      </c>
      <c r="B416" s="161">
        <v>6</v>
      </c>
      <c r="C416" s="162" t="s">
        <v>40</v>
      </c>
      <c r="D416" s="161" t="s">
        <v>475</v>
      </c>
      <c r="E416" s="163" t="s">
        <v>1368</v>
      </c>
      <c r="F416" s="164" t="s">
        <v>1876</v>
      </c>
      <c r="G416" s="161">
        <v>13</v>
      </c>
      <c r="H416" s="163" t="s">
        <v>2963</v>
      </c>
      <c r="I416" s="168">
        <f>INDEX(CalBudget2567!$AR:$AR,MATCH('All Budget to Planfin2567'!$D416,CalBudget2567!$D:$D,0))</f>
        <v>201984793.18802878</v>
      </c>
      <c r="J416" s="168">
        <f>INDEX(CalBudget2567!$BU:$BU,MATCH('All Budget to Planfin2567'!$D416,CalBudget2567!$D:$D,0))</f>
        <v>147350785.65945598</v>
      </c>
      <c r="K416" s="194">
        <f t="shared" si="12"/>
        <v>349335578.84748477</v>
      </c>
      <c r="L416" s="169">
        <f>INDEX(CalBudget2567!$BW:$BW,MATCH('All Budget to Planfin2567'!$D416,CalBudget2567!$D:$D,0))</f>
        <v>0.43</v>
      </c>
      <c r="M416" s="170">
        <f t="shared" si="13"/>
        <v>150214298.90441844</v>
      </c>
      <c r="N416" s="165"/>
      <c r="P416" s="188" t="b">
        <f>K416=CalBudget2567!BV418</f>
        <v>1</v>
      </c>
      <c r="Q416" s="188" t="b">
        <f>M416=CalBudget2567!BX418</f>
        <v>1</v>
      </c>
    </row>
    <row r="417" spans="1:17" s="158" customFormat="1" ht="24.6" hidden="1" x14ac:dyDescent="0.25">
      <c r="A417" s="167">
        <f>COUNTA($D$14:D417)</f>
        <v>404</v>
      </c>
      <c r="B417" s="161">
        <v>6</v>
      </c>
      <c r="C417" s="162" t="s">
        <v>40</v>
      </c>
      <c r="D417" s="161" t="s">
        <v>476</v>
      </c>
      <c r="E417" s="163" t="s">
        <v>1369</v>
      </c>
      <c r="F417" s="164" t="s">
        <v>1877</v>
      </c>
      <c r="G417" s="161">
        <v>15</v>
      </c>
      <c r="H417" s="163" t="s">
        <v>2969</v>
      </c>
      <c r="I417" s="168">
        <f>INDEX(CalBudget2567!$AR:$AR,MATCH('All Budget to Planfin2567'!$D417,CalBudget2567!$D:$D,0))</f>
        <v>261688811.65810555</v>
      </c>
      <c r="J417" s="168">
        <f>INDEX(CalBudget2567!$BU:$BU,MATCH('All Budget to Planfin2567'!$D417,CalBudget2567!$D:$D,0))</f>
        <v>269936354.97945601</v>
      </c>
      <c r="K417" s="194">
        <f t="shared" si="12"/>
        <v>531625166.63756156</v>
      </c>
      <c r="L417" s="169">
        <f>INDEX(CalBudget2567!$BW:$BW,MATCH('All Budget to Planfin2567'!$D417,CalBudget2567!$D:$D,0))</f>
        <v>0.44</v>
      </c>
      <c r="M417" s="170">
        <f t="shared" si="13"/>
        <v>233915073.32052708</v>
      </c>
      <c r="N417" s="165"/>
      <c r="P417" s="188" t="b">
        <f>K417=CalBudget2567!BV419</f>
        <v>1</v>
      </c>
      <c r="Q417" s="188" t="b">
        <f>M417=CalBudget2567!BX419</f>
        <v>1</v>
      </c>
    </row>
    <row r="418" spans="1:17" s="158" customFormat="1" ht="24.6" hidden="1" x14ac:dyDescent="0.25">
      <c r="A418" s="167">
        <f>COUNTA($D$14:D418)</f>
        <v>405</v>
      </c>
      <c r="B418" s="161">
        <v>6</v>
      </c>
      <c r="C418" s="162" t="s">
        <v>40</v>
      </c>
      <c r="D418" s="161" t="s">
        <v>477</v>
      </c>
      <c r="E418" s="163" t="s">
        <v>1370</v>
      </c>
      <c r="F418" s="164" t="s">
        <v>1876</v>
      </c>
      <c r="G418" s="161">
        <v>10</v>
      </c>
      <c r="H418" s="163" t="s">
        <v>2962</v>
      </c>
      <c r="I418" s="168">
        <f>INDEX(CalBudget2567!$AR:$AR,MATCH('All Budget to Planfin2567'!$D418,CalBudget2567!$D:$D,0))</f>
        <v>113122173.33298559</v>
      </c>
      <c r="J418" s="168">
        <f>INDEX(CalBudget2567!$BU:$BU,MATCH('All Budget to Planfin2567'!$D418,CalBudget2567!$D:$D,0))</f>
        <v>74667000.476783991</v>
      </c>
      <c r="K418" s="194">
        <f t="shared" si="12"/>
        <v>187789173.80976957</v>
      </c>
      <c r="L418" s="169">
        <f>INDEX(CalBudget2567!$BW:$BW,MATCH('All Budget to Planfin2567'!$D418,CalBudget2567!$D:$D,0))</f>
        <v>0.5</v>
      </c>
      <c r="M418" s="170">
        <f t="shared" si="13"/>
        <v>93894586.904884785</v>
      </c>
      <c r="N418" s="165"/>
      <c r="P418" s="188" t="b">
        <f>K418=CalBudget2567!BV420</f>
        <v>1</v>
      </c>
      <c r="Q418" s="188" t="b">
        <f>M418=CalBudget2567!BX420</f>
        <v>1</v>
      </c>
    </row>
    <row r="419" spans="1:17" s="158" customFormat="1" ht="24.6" hidden="1" x14ac:dyDescent="0.25">
      <c r="A419" s="167">
        <f>COUNTA($D$14:D419)</f>
        <v>406</v>
      </c>
      <c r="B419" s="161">
        <v>6</v>
      </c>
      <c r="C419" s="162" t="s">
        <v>40</v>
      </c>
      <c r="D419" s="161" t="s">
        <v>478</v>
      </c>
      <c r="E419" s="163" t="s">
        <v>1371</v>
      </c>
      <c r="F419" s="164" t="s">
        <v>1876</v>
      </c>
      <c r="G419" s="161">
        <v>7</v>
      </c>
      <c r="H419" s="163" t="s">
        <v>2966</v>
      </c>
      <c r="I419" s="168">
        <f>INDEX(CalBudget2567!$AR:$AR,MATCH('All Budget to Planfin2567'!$D419,CalBudget2567!$D:$D,0))</f>
        <v>84264801.055804789</v>
      </c>
      <c r="J419" s="168">
        <f>INDEX(CalBudget2567!$BU:$BU,MATCH('All Budget to Planfin2567'!$D419,CalBudget2567!$D:$D,0))</f>
        <v>38042088.1256928</v>
      </c>
      <c r="K419" s="194">
        <f t="shared" si="12"/>
        <v>122306889.18149759</v>
      </c>
      <c r="L419" s="169">
        <f>INDEX(CalBudget2567!$BW:$BW,MATCH('All Budget to Planfin2567'!$D419,CalBudget2567!$D:$D,0))</f>
        <v>0.49</v>
      </c>
      <c r="M419" s="170">
        <f t="shared" si="13"/>
        <v>59930375.698933817</v>
      </c>
      <c r="N419" s="165"/>
      <c r="P419" s="188" t="b">
        <f>K419=CalBudget2567!BV421</f>
        <v>1</v>
      </c>
      <c r="Q419" s="188" t="b">
        <f>M419=CalBudget2567!BX421</f>
        <v>1</v>
      </c>
    </row>
    <row r="420" spans="1:17" s="158" customFormat="1" ht="24.6" hidden="1" x14ac:dyDescent="0.25">
      <c r="A420" s="167">
        <f>COUNTA($D$14:D420)</f>
        <v>407</v>
      </c>
      <c r="B420" s="161">
        <v>6</v>
      </c>
      <c r="C420" s="162" t="s">
        <v>40</v>
      </c>
      <c r="D420" s="161" t="s">
        <v>479</v>
      </c>
      <c r="E420" s="163" t="s">
        <v>1372</v>
      </c>
      <c r="F420" s="164" t="s">
        <v>1876</v>
      </c>
      <c r="G420" s="161">
        <v>4</v>
      </c>
      <c r="H420" s="163" t="s">
        <v>2974</v>
      </c>
      <c r="I420" s="168">
        <f>INDEX(CalBudget2567!$AR:$AR,MATCH('All Budget to Planfin2567'!$D420,CalBudget2567!$D:$D,0))</f>
        <v>25148370.790243201</v>
      </c>
      <c r="J420" s="168">
        <f>INDEX(CalBudget2567!$BU:$BU,MATCH('All Budget to Planfin2567'!$D420,CalBudget2567!$D:$D,0))</f>
        <v>11247328.671811201</v>
      </c>
      <c r="K420" s="194">
        <f t="shared" si="12"/>
        <v>36395699.462054402</v>
      </c>
      <c r="L420" s="169">
        <f>INDEX(CalBudget2567!$BW:$BW,MATCH('All Budget to Planfin2567'!$D420,CalBudget2567!$D:$D,0))</f>
        <v>0.66</v>
      </c>
      <c r="M420" s="170">
        <f t="shared" si="13"/>
        <v>24021161.644955907</v>
      </c>
      <c r="N420" s="165"/>
      <c r="P420" s="188" t="b">
        <f>K420=CalBudget2567!BV422</f>
        <v>1</v>
      </c>
      <c r="Q420" s="188" t="b">
        <f>M420=CalBudget2567!BX422</f>
        <v>1</v>
      </c>
    </row>
    <row r="421" spans="1:17" s="158" customFormat="1" ht="24.6" hidden="1" x14ac:dyDescent="0.25">
      <c r="A421" s="167">
        <f>COUNTA($D$14:D421)</f>
        <v>408</v>
      </c>
      <c r="B421" s="161">
        <v>6</v>
      </c>
      <c r="C421" s="162" t="s">
        <v>41</v>
      </c>
      <c r="D421" s="161" t="s">
        <v>480</v>
      </c>
      <c r="E421" s="163" t="s">
        <v>1373</v>
      </c>
      <c r="F421" s="164" t="s">
        <v>1877</v>
      </c>
      <c r="G421" s="161">
        <v>17</v>
      </c>
      <c r="H421" s="163" t="s">
        <v>2971</v>
      </c>
      <c r="I421" s="168">
        <f>INDEX(CalBudget2567!$AR:$AR,MATCH('All Budget to Planfin2567'!$D421,CalBudget2567!$D:$D,0))</f>
        <v>468726901.61906874</v>
      </c>
      <c r="J421" s="168">
        <f>INDEX(CalBudget2567!$BU:$BU,MATCH('All Budget to Planfin2567'!$D421,CalBudget2567!$D:$D,0))</f>
        <v>906732564.22716486</v>
      </c>
      <c r="K421" s="194">
        <f t="shared" si="12"/>
        <v>1375459465.8462336</v>
      </c>
      <c r="L421" s="169">
        <f>INDEX(CalBudget2567!$BW:$BW,MATCH('All Budget to Planfin2567'!$D421,CalBudget2567!$D:$D,0))</f>
        <v>0.37</v>
      </c>
      <c r="M421" s="170">
        <f t="shared" si="13"/>
        <v>508920002.36310643</v>
      </c>
      <c r="N421" s="165"/>
      <c r="P421" s="188" t="b">
        <f>K421=CalBudget2567!BV423</f>
        <v>1</v>
      </c>
      <c r="Q421" s="188" t="b">
        <f>M421=CalBudget2567!BX423</f>
        <v>1</v>
      </c>
    </row>
    <row r="422" spans="1:17" s="158" customFormat="1" ht="24.6" hidden="1" x14ac:dyDescent="0.25">
      <c r="A422" s="167">
        <f>COUNTA($D$14:D422)</f>
        <v>409</v>
      </c>
      <c r="B422" s="161">
        <v>6</v>
      </c>
      <c r="C422" s="162" t="s">
        <v>41</v>
      </c>
      <c r="D422" s="161" t="s">
        <v>481</v>
      </c>
      <c r="E422" s="163" t="s">
        <v>1374</v>
      </c>
      <c r="F422" s="164" t="s">
        <v>1876</v>
      </c>
      <c r="G422" s="161">
        <v>5</v>
      </c>
      <c r="H422" s="163" t="s">
        <v>2964</v>
      </c>
      <c r="I422" s="168">
        <f>INDEX(CalBudget2567!$AR:$AR,MATCH('All Budget to Planfin2567'!$D422,CalBudget2567!$D:$D,0))</f>
        <v>48941637.317145593</v>
      </c>
      <c r="J422" s="168">
        <f>INDEX(CalBudget2567!$BU:$BU,MATCH('All Budget to Planfin2567'!$D422,CalBudget2567!$D:$D,0))</f>
        <v>14722528.510387199</v>
      </c>
      <c r="K422" s="194">
        <f t="shared" si="12"/>
        <v>63664165.827532791</v>
      </c>
      <c r="L422" s="169">
        <f>INDEX(CalBudget2567!$BW:$BW,MATCH('All Budget to Planfin2567'!$D422,CalBudget2567!$D:$D,0))</f>
        <v>0.43</v>
      </c>
      <c r="M422" s="170">
        <f t="shared" si="13"/>
        <v>27375591.305839099</v>
      </c>
      <c r="N422" s="165"/>
      <c r="P422" s="188" t="b">
        <f>K422=CalBudget2567!BV424</f>
        <v>1</v>
      </c>
      <c r="Q422" s="188" t="b">
        <f>M422=CalBudget2567!BX424</f>
        <v>1</v>
      </c>
    </row>
    <row r="423" spans="1:17" s="158" customFormat="1" ht="24.6" hidden="1" x14ac:dyDescent="0.25">
      <c r="A423" s="167">
        <f>COUNTA($D$14:D423)</f>
        <v>410</v>
      </c>
      <c r="B423" s="161">
        <v>6</v>
      </c>
      <c r="C423" s="162" t="s">
        <v>41</v>
      </c>
      <c r="D423" s="161" t="s">
        <v>482</v>
      </c>
      <c r="E423" s="163" t="s">
        <v>1375</v>
      </c>
      <c r="F423" s="164" t="s">
        <v>1876</v>
      </c>
      <c r="G423" s="161">
        <v>6</v>
      </c>
      <c r="H423" s="163" t="s">
        <v>2965</v>
      </c>
      <c r="I423" s="168">
        <f>INDEX(CalBudget2567!$AR:$AR,MATCH('All Budget to Planfin2567'!$D423,CalBudget2567!$D:$D,0))</f>
        <v>50230330.2940128</v>
      </c>
      <c r="J423" s="168">
        <f>INDEX(CalBudget2567!$BU:$BU,MATCH('All Budget to Planfin2567'!$D423,CalBudget2567!$D:$D,0))</f>
        <v>19049787.834432002</v>
      </c>
      <c r="K423" s="194">
        <f t="shared" si="12"/>
        <v>69280118.128444806</v>
      </c>
      <c r="L423" s="169">
        <f>INDEX(CalBudget2567!$BW:$BW,MATCH('All Budget to Planfin2567'!$D423,CalBudget2567!$D:$D,0))</f>
        <v>0.5</v>
      </c>
      <c r="M423" s="170">
        <f t="shared" si="13"/>
        <v>34640059.064222403</v>
      </c>
      <c r="N423" s="165"/>
      <c r="P423" s="188" t="b">
        <f>K423=CalBudget2567!BV425</f>
        <v>1</v>
      </c>
      <c r="Q423" s="188" t="b">
        <f>M423=CalBudget2567!BX425</f>
        <v>1</v>
      </c>
    </row>
    <row r="424" spans="1:17" s="158" customFormat="1" ht="24.6" hidden="1" x14ac:dyDescent="0.25">
      <c r="A424" s="167">
        <f>COUNTA($D$14:D424)</f>
        <v>411</v>
      </c>
      <c r="B424" s="161">
        <v>6</v>
      </c>
      <c r="C424" s="162" t="s">
        <v>41</v>
      </c>
      <c r="D424" s="161" t="s">
        <v>483</v>
      </c>
      <c r="E424" s="163" t="s">
        <v>1376</v>
      </c>
      <c r="F424" s="164" t="s">
        <v>1876</v>
      </c>
      <c r="G424" s="161">
        <v>9</v>
      </c>
      <c r="H424" s="163" t="s">
        <v>2967</v>
      </c>
      <c r="I424" s="168">
        <f>INDEX(CalBudget2567!$AR:$AR,MATCH('All Budget to Planfin2567'!$D424,CalBudget2567!$D:$D,0))</f>
        <v>87884014.277788788</v>
      </c>
      <c r="J424" s="168">
        <f>INDEX(CalBudget2567!$BU:$BU,MATCH('All Budget to Planfin2567'!$D424,CalBudget2567!$D:$D,0))</f>
        <v>41633475.491769604</v>
      </c>
      <c r="K424" s="194">
        <f t="shared" si="12"/>
        <v>129517489.7695584</v>
      </c>
      <c r="L424" s="169">
        <f>INDEX(CalBudget2567!$BW:$BW,MATCH('All Budget to Planfin2567'!$D424,CalBudget2567!$D:$D,0))</f>
        <v>0.49</v>
      </c>
      <c r="M424" s="170">
        <f t="shared" si="13"/>
        <v>63463569.987083614</v>
      </c>
      <c r="N424" s="165"/>
      <c r="P424" s="188" t="b">
        <f>K424=CalBudget2567!BV426</f>
        <v>1</v>
      </c>
      <c r="Q424" s="188" t="b">
        <f>M424=CalBudget2567!BX426</f>
        <v>1</v>
      </c>
    </row>
    <row r="425" spans="1:17" s="158" customFormat="1" ht="24.6" hidden="1" x14ac:dyDescent="0.25">
      <c r="A425" s="167">
        <f>COUNTA($D$14:D425)</f>
        <v>412</v>
      </c>
      <c r="B425" s="161">
        <v>6</v>
      </c>
      <c r="C425" s="162" t="s">
        <v>41</v>
      </c>
      <c r="D425" s="161" t="s">
        <v>484</v>
      </c>
      <c r="E425" s="163" t="s">
        <v>1377</v>
      </c>
      <c r="F425" s="164" t="s">
        <v>1876</v>
      </c>
      <c r="G425" s="161">
        <v>6</v>
      </c>
      <c r="H425" s="163" t="s">
        <v>2965</v>
      </c>
      <c r="I425" s="168">
        <f>INDEX(CalBudget2567!$AR:$AR,MATCH('All Budget to Planfin2567'!$D425,CalBudget2567!$D:$D,0))</f>
        <v>126439678.45180801</v>
      </c>
      <c r="J425" s="168">
        <f>INDEX(CalBudget2567!$BU:$BU,MATCH('All Budget to Planfin2567'!$D425,CalBudget2567!$D:$D,0))</f>
        <v>44176818.105907202</v>
      </c>
      <c r="K425" s="194">
        <f t="shared" si="12"/>
        <v>170616496.55771521</v>
      </c>
      <c r="L425" s="169">
        <f>INDEX(CalBudget2567!$BW:$BW,MATCH('All Budget to Planfin2567'!$D425,CalBudget2567!$D:$D,0))</f>
        <v>0.46</v>
      </c>
      <c r="M425" s="170">
        <f t="shared" si="13"/>
        <v>78483588.416548997</v>
      </c>
      <c r="N425" s="165"/>
      <c r="P425" s="188" t="b">
        <f>K425=CalBudget2567!BV427</f>
        <v>1</v>
      </c>
      <c r="Q425" s="188" t="b">
        <f>M425=CalBudget2567!BX427</f>
        <v>1</v>
      </c>
    </row>
    <row r="426" spans="1:17" s="158" customFormat="1" ht="24.6" hidden="1" x14ac:dyDescent="0.25">
      <c r="A426" s="167">
        <f>COUNTA($D$14:D426)</f>
        <v>413</v>
      </c>
      <c r="B426" s="161">
        <v>6</v>
      </c>
      <c r="C426" s="162" t="s">
        <v>41</v>
      </c>
      <c r="D426" s="161" t="s">
        <v>485</v>
      </c>
      <c r="E426" s="163" t="s">
        <v>1378</v>
      </c>
      <c r="F426" s="164" t="s">
        <v>1877</v>
      </c>
      <c r="G426" s="161">
        <v>15</v>
      </c>
      <c r="H426" s="163" t="s">
        <v>2969</v>
      </c>
      <c r="I426" s="168">
        <f>INDEX(CalBudget2567!$AR:$AR,MATCH('All Budget to Planfin2567'!$D426,CalBudget2567!$D:$D,0))</f>
        <v>217577424.39675838</v>
      </c>
      <c r="J426" s="168">
        <f>INDEX(CalBudget2567!$BU:$BU,MATCH('All Budget to Planfin2567'!$D426,CalBudget2567!$D:$D,0))</f>
        <v>272057999.17058879</v>
      </c>
      <c r="K426" s="194">
        <f t="shared" si="12"/>
        <v>489635423.56734717</v>
      </c>
      <c r="L426" s="169">
        <f>INDEX(CalBudget2567!$BW:$BW,MATCH('All Budget to Planfin2567'!$D426,CalBudget2567!$D:$D,0))</f>
        <v>0.37</v>
      </c>
      <c r="M426" s="170">
        <f t="shared" si="13"/>
        <v>181165106.71991846</v>
      </c>
      <c r="N426" s="165"/>
      <c r="P426" s="188" t="b">
        <f>K426=CalBudget2567!BV428</f>
        <v>1</v>
      </c>
      <c r="Q426" s="188" t="b">
        <f>M426=CalBudget2567!BX428</f>
        <v>1</v>
      </c>
    </row>
    <row r="427" spans="1:17" s="158" customFormat="1" ht="24.6" hidden="1" x14ac:dyDescent="0.25">
      <c r="A427" s="167">
        <f>COUNTA($D$14:D427)</f>
        <v>414</v>
      </c>
      <c r="B427" s="161">
        <v>6</v>
      </c>
      <c r="C427" s="162" t="s">
        <v>41</v>
      </c>
      <c r="D427" s="161" t="s">
        <v>486</v>
      </c>
      <c r="E427" s="163" t="s">
        <v>1379</v>
      </c>
      <c r="F427" s="164" t="s">
        <v>1876</v>
      </c>
      <c r="G427" s="161">
        <v>6</v>
      </c>
      <c r="H427" s="163" t="s">
        <v>2965</v>
      </c>
      <c r="I427" s="168">
        <f>INDEX(CalBudget2567!$AR:$AR,MATCH('All Budget to Planfin2567'!$D427,CalBudget2567!$D:$D,0))</f>
        <v>56601474.081849597</v>
      </c>
      <c r="J427" s="168">
        <f>INDEX(CalBudget2567!$BU:$BU,MATCH('All Budget to Planfin2567'!$D427,CalBudget2567!$D:$D,0))</f>
        <v>11136916.196227198</v>
      </c>
      <c r="K427" s="194">
        <f t="shared" si="12"/>
        <v>67738390.278076798</v>
      </c>
      <c r="L427" s="169">
        <f>INDEX(CalBudget2567!$BW:$BW,MATCH('All Budget to Planfin2567'!$D427,CalBudget2567!$D:$D,0))</f>
        <v>0.49</v>
      </c>
      <c r="M427" s="170">
        <f t="shared" si="13"/>
        <v>33191811.236257631</v>
      </c>
      <c r="N427" s="165"/>
      <c r="P427" s="188" t="b">
        <f>K427=CalBudget2567!BV429</f>
        <v>1</v>
      </c>
      <c r="Q427" s="188" t="b">
        <f>M427=CalBudget2567!BX429</f>
        <v>1</v>
      </c>
    </row>
    <row r="428" spans="1:17" s="158" customFormat="1" ht="24.6" hidden="1" x14ac:dyDescent="0.25">
      <c r="A428" s="167">
        <f>COUNTA($D$14:D428)</f>
        <v>415</v>
      </c>
      <c r="B428" s="161">
        <v>6</v>
      </c>
      <c r="C428" s="162" t="s">
        <v>41</v>
      </c>
      <c r="D428" s="161" t="s">
        <v>487</v>
      </c>
      <c r="E428" s="163" t="s">
        <v>1380</v>
      </c>
      <c r="F428" s="164" t="s">
        <v>1876</v>
      </c>
      <c r="G428" s="161">
        <v>5</v>
      </c>
      <c r="H428" s="163" t="s">
        <v>2964</v>
      </c>
      <c r="I428" s="168">
        <f>INDEX(CalBudget2567!$AR:$AR,MATCH('All Budget to Planfin2567'!$D428,CalBudget2567!$D:$D,0))</f>
        <v>35877270.656111993</v>
      </c>
      <c r="J428" s="168">
        <f>INDEX(CalBudget2567!$BU:$BU,MATCH('All Budget to Planfin2567'!$D428,CalBudget2567!$D:$D,0))</f>
        <v>8547675.2978591993</v>
      </c>
      <c r="K428" s="194">
        <f t="shared" si="12"/>
        <v>44424945.953971192</v>
      </c>
      <c r="L428" s="169">
        <f>INDEX(CalBudget2567!$BW:$BW,MATCH('All Budget to Planfin2567'!$D428,CalBudget2567!$D:$D,0))</f>
        <v>0.61</v>
      </c>
      <c r="M428" s="170">
        <f t="shared" si="13"/>
        <v>27099217.031922426</v>
      </c>
      <c r="N428" s="165"/>
      <c r="P428" s="188" t="b">
        <f>K428=CalBudget2567!BV430</f>
        <v>1</v>
      </c>
      <c r="Q428" s="188" t="b">
        <f>M428=CalBudget2567!BX430</f>
        <v>1</v>
      </c>
    </row>
    <row r="429" spans="1:17" s="158" customFormat="1" ht="24.6" hidden="1" x14ac:dyDescent="0.25">
      <c r="A429" s="167">
        <f>COUNTA($D$14:D429)</f>
        <v>416</v>
      </c>
      <c r="B429" s="161">
        <v>6</v>
      </c>
      <c r="C429" s="162" t="s">
        <v>41</v>
      </c>
      <c r="D429" s="161" t="s">
        <v>488</v>
      </c>
      <c r="E429" s="163" t="s">
        <v>1381</v>
      </c>
      <c r="F429" s="164" t="s">
        <v>1876</v>
      </c>
      <c r="G429" s="161">
        <v>3</v>
      </c>
      <c r="H429" s="163" t="s">
        <v>2972</v>
      </c>
      <c r="I429" s="168">
        <f>INDEX(CalBudget2567!$AR:$AR,MATCH('All Budget to Planfin2567'!$D429,CalBudget2567!$D:$D,0))</f>
        <v>39182509.321036801</v>
      </c>
      <c r="J429" s="168">
        <f>INDEX(CalBudget2567!$BU:$BU,MATCH('All Budget to Planfin2567'!$D429,CalBudget2567!$D:$D,0))</f>
        <v>18837305.766278397</v>
      </c>
      <c r="K429" s="194">
        <f t="shared" si="12"/>
        <v>58019815.087315202</v>
      </c>
      <c r="L429" s="169">
        <f>INDEX(CalBudget2567!$BW:$BW,MATCH('All Budget to Planfin2567'!$D429,CalBudget2567!$D:$D,0))</f>
        <v>0.56000000000000005</v>
      </c>
      <c r="M429" s="170">
        <f t="shared" si="13"/>
        <v>32491096.448896516</v>
      </c>
      <c r="N429" s="165"/>
      <c r="P429" s="188" t="b">
        <f>K429=CalBudget2567!BV431</f>
        <v>1</v>
      </c>
      <c r="Q429" s="188" t="b">
        <f>M429=CalBudget2567!BX431</f>
        <v>1</v>
      </c>
    </row>
    <row r="430" spans="1:17" s="158" customFormat="1" ht="24.6" hidden="1" x14ac:dyDescent="0.25">
      <c r="A430" s="167">
        <f>COUNTA($D$14:D430)</f>
        <v>417</v>
      </c>
      <c r="B430" s="161">
        <v>7</v>
      </c>
      <c r="C430" s="162" t="s">
        <v>42</v>
      </c>
      <c r="D430" s="161" t="s">
        <v>489</v>
      </c>
      <c r="E430" s="163" t="s">
        <v>1382</v>
      </c>
      <c r="F430" s="164" t="s">
        <v>1877</v>
      </c>
      <c r="G430" s="161">
        <v>17</v>
      </c>
      <c r="H430" s="163" t="s">
        <v>2971</v>
      </c>
      <c r="I430" s="168">
        <f>INDEX(CalBudget2567!$AR:$AR,MATCH('All Budget to Planfin2567'!$D430,CalBudget2567!$D:$D,0))</f>
        <v>479283255.05191684</v>
      </c>
      <c r="J430" s="168">
        <f>INDEX(CalBudget2567!$BU:$BU,MATCH('All Budget to Planfin2567'!$D430,CalBudget2567!$D:$D,0))</f>
        <v>992513956.9463135</v>
      </c>
      <c r="K430" s="194">
        <f t="shared" si="12"/>
        <v>1471797211.9982305</v>
      </c>
      <c r="L430" s="169">
        <f>INDEX(CalBudget2567!$BW:$BW,MATCH('All Budget to Planfin2567'!$D430,CalBudget2567!$D:$D,0))</f>
        <v>0.32</v>
      </c>
      <c r="M430" s="170">
        <f t="shared" si="13"/>
        <v>470975107.83943373</v>
      </c>
      <c r="N430" s="165"/>
      <c r="P430" s="188" t="b">
        <f>K430=CalBudget2567!BV432</f>
        <v>1</v>
      </c>
      <c r="Q430" s="188" t="b">
        <f>M430=CalBudget2567!BX432</f>
        <v>1</v>
      </c>
    </row>
    <row r="431" spans="1:17" s="158" customFormat="1" ht="24.6" hidden="1" x14ac:dyDescent="0.25">
      <c r="A431" s="167">
        <f>COUNTA($D$14:D431)</f>
        <v>418</v>
      </c>
      <c r="B431" s="161">
        <v>7</v>
      </c>
      <c r="C431" s="162" t="s">
        <v>42</v>
      </c>
      <c r="D431" s="161" t="s">
        <v>490</v>
      </c>
      <c r="E431" s="163" t="s">
        <v>1383</v>
      </c>
      <c r="F431" s="164" t="s">
        <v>1876</v>
      </c>
      <c r="G431" s="161">
        <v>5</v>
      </c>
      <c r="H431" s="163" t="s">
        <v>2964</v>
      </c>
      <c r="I431" s="168">
        <f>INDEX(CalBudget2567!$AR:$AR,MATCH('All Budget to Planfin2567'!$D431,CalBudget2567!$D:$D,0))</f>
        <v>46508490.636931196</v>
      </c>
      <c r="J431" s="168">
        <f>INDEX(CalBudget2567!$BU:$BU,MATCH('All Budget to Planfin2567'!$D431,CalBudget2567!$D:$D,0))</f>
        <v>18717630.687590398</v>
      </c>
      <c r="K431" s="194">
        <f t="shared" si="12"/>
        <v>65226121.324521594</v>
      </c>
      <c r="L431" s="169">
        <f>INDEX(CalBudget2567!$BW:$BW,MATCH('All Budget to Planfin2567'!$D431,CalBudget2567!$D:$D,0))</f>
        <v>0.49</v>
      </c>
      <c r="M431" s="170">
        <f t="shared" si="13"/>
        <v>31960799.44901558</v>
      </c>
      <c r="N431" s="165"/>
      <c r="P431" s="188" t="b">
        <f>K431=CalBudget2567!BV433</f>
        <v>1</v>
      </c>
      <c r="Q431" s="188" t="b">
        <f>M431=CalBudget2567!BX433</f>
        <v>1</v>
      </c>
    </row>
    <row r="432" spans="1:17" s="158" customFormat="1" ht="24.6" hidden="1" x14ac:dyDescent="0.25">
      <c r="A432" s="167">
        <f>COUNTA($D$14:D432)</f>
        <v>419</v>
      </c>
      <c r="B432" s="161">
        <v>7</v>
      </c>
      <c r="C432" s="162" t="s">
        <v>42</v>
      </c>
      <c r="D432" s="161" t="s">
        <v>491</v>
      </c>
      <c r="E432" s="163" t="s">
        <v>1384</v>
      </c>
      <c r="F432" s="164" t="s">
        <v>1876</v>
      </c>
      <c r="G432" s="161">
        <v>13</v>
      </c>
      <c r="H432" s="163" t="s">
        <v>2963</v>
      </c>
      <c r="I432" s="168">
        <f>INDEX(CalBudget2567!$AR:$AR,MATCH('All Budget to Planfin2567'!$D432,CalBudget2567!$D:$D,0))</f>
        <v>139717441.11218879</v>
      </c>
      <c r="J432" s="168">
        <f>INDEX(CalBudget2567!$BU:$BU,MATCH('All Budget to Planfin2567'!$D432,CalBudget2567!$D:$D,0))</f>
        <v>72519050.285913602</v>
      </c>
      <c r="K432" s="194">
        <f t="shared" si="12"/>
        <v>212236491.3981024</v>
      </c>
      <c r="L432" s="169">
        <f>INDEX(CalBudget2567!$BW:$BW,MATCH('All Budget to Planfin2567'!$D432,CalBudget2567!$D:$D,0))</f>
        <v>0.31</v>
      </c>
      <c r="M432" s="170">
        <f t="shared" si="13"/>
        <v>65793312.333411746</v>
      </c>
      <c r="N432" s="165"/>
      <c r="P432" s="188" t="b">
        <f>K432=CalBudget2567!BV434</f>
        <v>1</v>
      </c>
      <c r="Q432" s="188" t="b">
        <f>M432=CalBudget2567!BX434</f>
        <v>1</v>
      </c>
    </row>
    <row r="433" spans="1:17" s="158" customFormat="1" ht="24.6" hidden="1" x14ac:dyDescent="0.25">
      <c r="A433" s="167">
        <f>COUNTA($D$14:D433)</f>
        <v>420</v>
      </c>
      <c r="B433" s="161">
        <v>7</v>
      </c>
      <c r="C433" s="162" t="s">
        <v>42</v>
      </c>
      <c r="D433" s="161" t="s">
        <v>492</v>
      </c>
      <c r="E433" s="163" t="s">
        <v>1385</v>
      </c>
      <c r="F433" s="164" t="s">
        <v>1876</v>
      </c>
      <c r="G433" s="161">
        <v>5</v>
      </c>
      <c r="H433" s="163" t="s">
        <v>2964</v>
      </c>
      <c r="I433" s="168">
        <f>INDEX(CalBudget2567!$AR:$AR,MATCH('All Budget to Planfin2567'!$D433,CalBudget2567!$D:$D,0))</f>
        <v>19744822.789209601</v>
      </c>
      <c r="J433" s="168">
        <f>INDEX(CalBudget2567!$BU:$BU,MATCH('All Budget to Planfin2567'!$D433,CalBudget2567!$D:$D,0))</f>
        <v>10559746.785148801</v>
      </c>
      <c r="K433" s="194">
        <f t="shared" si="12"/>
        <v>30304569.574358404</v>
      </c>
      <c r="L433" s="169">
        <f>INDEX(CalBudget2567!$BW:$BW,MATCH('All Budget to Planfin2567'!$D433,CalBudget2567!$D:$D,0))</f>
        <v>0.31</v>
      </c>
      <c r="M433" s="170">
        <f t="shared" si="13"/>
        <v>9394416.5680511054</v>
      </c>
      <c r="N433" s="165"/>
      <c r="P433" s="188" t="b">
        <f>K433=CalBudget2567!BV435</f>
        <v>1</v>
      </c>
      <c r="Q433" s="188" t="b">
        <f>M433=CalBudget2567!BX435</f>
        <v>1</v>
      </c>
    </row>
    <row r="434" spans="1:17" s="158" customFormat="1" ht="24.6" hidden="1" x14ac:dyDescent="0.25">
      <c r="A434" s="167">
        <f>COUNTA($D$14:D434)</f>
        <v>421</v>
      </c>
      <c r="B434" s="161">
        <v>7</v>
      </c>
      <c r="C434" s="162" t="s">
        <v>42</v>
      </c>
      <c r="D434" s="161" t="s">
        <v>493</v>
      </c>
      <c r="E434" s="163" t="s">
        <v>1386</v>
      </c>
      <c r="F434" s="164" t="s">
        <v>1876</v>
      </c>
      <c r="G434" s="161">
        <v>5</v>
      </c>
      <c r="H434" s="163" t="s">
        <v>2964</v>
      </c>
      <c r="I434" s="168">
        <f>INDEX(CalBudget2567!$AR:$AR,MATCH('All Budget to Planfin2567'!$D434,CalBudget2567!$D:$D,0))</f>
        <v>71593780.135382384</v>
      </c>
      <c r="J434" s="168">
        <f>INDEX(CalBudget2567!$BU:$BU,MATCH('All Budget to Planfin2567'!$D434,CalBudget2567!$D:$D,0))</f>
        <v>46733672.114160001</v>
      </c>
      <c r="K434" s="194">
        <f t="shared" si="12"/>
        <v>118327452.24954239</v>
      </c>
      <c r="L434" s="169">
        <f>INDEX(CalBudget2567!$BW:$BW,MATCH('All Budget to Planfin2567'!$D434,CalBudget2567!$D:$D,0))</f>
        <v>0.43</v>
      </c>
      <c r="M434" s="170">
        <f t="shared" si="13"/>
        <v>50880804.467303224</v>
      </c>
      <c r="N434" s="165"/>
      <c r="P434" s="188" t="b">
        <f>K434=CalBudget2567!BV436</f>
        <v>1</v>
      </c>
      <c r="Q434" s="188" t="b">
        <f>M434=CalBudget2567!BX436</f>
        <v>1</v>
      </c>
    </row>
    <row r="435" spans="1:17" s="158" customFormat="1" ht="24.6" hidden="1" x14ac:dyDescent="0.25">
      <c r="A435" s="167">
        <f>COUNTA($D$14:D435)</f>
        <v>422</v>
      </c>
      <c r="B435" s="161">
        <v>7</v>
      </c>
      <c r="C435" s="162" t="s">
        <v>42</v>
      </c>
      <c r="D435" s="161" t="s">
        <v>494</v>
      </c>
      <c r="E435" s="163" t="s">
        <v>1387</v>
      </c>
      <c r="F435" s="164" t="s">
        <v>1876</v>
      </c>
      <c r="G435" s="161">
        <v>13</v>
      </c>
      <c r="H435" s="163" t="s">
        <v>2963</v>
      </c>
      <c r="I435" s="168">
        <f>INDEX(CalBudget2567!$AR:$AR,MATCH('All Budget to Planfin2567'!$D435,CalBudget2567!$D:$D,0))</f>
        <v>153721219.87644479</v>
      </c>
      <c r="J435" s="168">
        <f>INDEX(CalBudget2567!$BU:$BU,MATCH('All Budget to Planfin2567'!$D435,CalBudget2567!$D:$D,0))</f>
        <v>150242027.54714882</v>
      </c>
      <c r="K435" s="194">
        <f t="shared" si="12"/>
        <v>303963247.42359364</v>
      </c>
      <c r="L435" s="169">
        <f>INDEX(CalBudget2567!$BW:$BW,MATCH('All Budget to Planfin2567'!$D435,CalBudget2567!$D:$D,0))</f>
        <v>0.39</v>
      </c>
      <c r="M435" s="170">
        <f t="shared" si="13"/>
        <v>118545666.49520153</v>
      </c>
      <c r="N435" s="165"/>
      <c r="P435" s="188" t="b">
        <f>K435=CalBudget2567!BV437</f>
        <v>1</v>
      </c>
      <c r="Q435" s="188" t="b">
        <f>M435=CalBudget2567!BX437</f>
        <v>1</v>
      </c>
    </row>
    <row r="436" spans="1:17" s="158" customFormat="1" ht="24.6" hidden="1" x14ac:dyDescent="0.25">
      <c r="A436" s="167">
        <f>COUNTA($D$14:D436)</f>
        <v>423</v>
      </c>
      <c r="B436" s="161">
        <v>7</v>
      </c>
      <c r="C436" s="162" t="s">
        <v>42</v>
      </c>
      <c r="D436" s="161" t="s">
        <v>495</v>
      </c>
      <c r="E436" s="163" t="s">
        <v>1388</v>
      </c>
      <c r="F436" s="164" t="s">
        <v>1876</v>
      </c>
      <c r="G436" s="161">
        <v>6</v>
      </c>
      <c r="H436" s="163" t="s">
        <v>2965</v>
      </c>
      <c r="I436" s="168">
        <f>INDEX(CalBudget2567!$AR:$AR,MATCH('All Budget to Planfin2567'!$D436,CalBudget2567!$D:$D,0))</f>
        <v>56551588.553855993</v>
      </c>
      <c r="J436" s="168">
        <f>INDEX(CalBudget2567!$BU:$BU,MATCH('All Budget to Planfin2567'!$D436,CalBudget2567!$D:$D,0))</f>
        <v>20205587.022614397</v>
      </c>
      <c r="K436" s="194">
        <f t="shared" si="12"/>
        <v>76757175.57647039</v>
      </c>
      <c r="L436" s="169">
        <f>INDEX(CalBudget2567!$BW:$BW,MATCH('All Budget to Planfin2567'!$D436,CalBudget2567!$D:$D,0))</f>
        <v>0.52</v>
      </c>
      <c r="M436" s="170">
        <f t="shared" si="13"/>
        <v>39913731.299764603</v>
      </c>
      <c r="N436" s="165"/>
      <c r="P436" s="188" t="b">
        <f>K436=CalBudget2567!BV438</f>
        <v>1</v>
      </c>
      <c r="Q436" s="188" t="b">
        <f>M436=CalBudget2567!BX438</f>
        <v>1</v>
      </c>
    </row>
    <row r="437" spans="1:17" s="158" customFormat="1" ht="24.6" hidden="1" x14ac:dyDescent="0.25">
      <c r="A437" s="167">
        <f>COUNTA($D$14:D437)</f>
        <v>424</v>
      </c>
      <c r="B437" s="161">
        <v>7</v>
      </c>
      <c r="C437" s="162" t="s">
        <v>42</v>
      </c>
      <c r="D437" s="161" t="s">
        <v>496</v>
      </c>
      <c r="E437" s="163" t="s">
        <v>1389</v>
      </c>
      <c r="F437" s="164" t="s">
        <v>1876</v>
      </c>
      <c r="G437" s="161">
        <v>5</v>
      </c>
      <c r="H437" s="163" t="s">
        <v>2964</v>
      </c>
      <c r="I437" s="168">
        <f>INDEX(CalBudget2567!$AR:$AR,MATCH('All Budget to Planfin2567'!$D437,CalBudget2567!$D:$D,0))</f>
        <v>40844063.549663998</v>
      </c>
      <c r="J437" s="168">
        <f>INDEX(CalBudget2567!$BU:$BU,MATCH('All Budget to Planfin2567'!$D437,CalBudget2567!$D:$D,0))</f>
        <v>19514613.1384992</v>
      </c>
      <c r="K437" s="194">
        <f t="shared" si="12"/>
        <v>60358676.688163199</v>
      </c>
      <c r="L437" s="169">
        <f>INDEX(CalBudget2567!$BW:$BW,MATCH('All Budget to Planfin2567'!$D437,CalBudget2567!$D:$D,0))</f>
        <v>0.48</v>
      </c>
      <c r="M437" s="170">
        <f t="shared" si="13"/>
        <v>28972164.810318336</v>
      </c>
      <c r="N437" s="165"/>
      <c r="P437" s="188" t="b">
        <f>K437=CalBudget2567!BV439</f>
        <v>1</v>
      </c>
      <c r="Q437" s="188" t="b">
        <f>M437=CalBudget2567!BX439</f>
        <v>1</v>
      </c>
    </row>
    <row r="438" spans="1:17" s="158" customFormat="1" ht="24.6" hidden="1" x14ac:dyDescent="0.25">
      <c r="A438" s="167">
        <f>COUNTA($D$14:D438)</f>
        <v>425</v>
      </c>
      <c r="B438" s="161">
        <v>7</v>
      </c>
      <c r="C438" s="162" t="s">
        <v>42</v>
      </c>
      <c r="D438" s="161" t="s">
        <v>497</v>
      </c>
      <c r="E438" s="163" t="s">
        <v>1390</v>
      </c>
      <c r="F438" s="164" t="s">
        <v>1876</v>
      </c>
      <c r="G438" s="161">
        <v>6</v>
      </c>
      <c r="H438" s="163" t="s">
        <v>2965</v>
      </c>
      <c r="I438" s="168">
        <f>INDEX(CalBudget2567!$AR:$AR,MATCH('All Budget to Planfin2567'!$D438,CalBudget2567!$D:$D,0))</f>
        <v>71785331.37848641</v>
      </c>
      <c r="J438" s="168">
        <f>INDEX(CalBudget2567!$BU:$BU,MATCH('All Budget to Planfin2567'!$D438,CalBudget2567!$D:$D,0))</f>
        <v>33599653.000732794</v>
      </c>
      <c r="K438" s="194">
        <f t="shared" si="12"/>
        <v>105384984.3792192</v>
      </c>
      <c r="L438" s="169">
        <f>INDEX(CalBudget2567!$BW:$BW,MATCH('All Budget to Planfin2567'!$D438,CalBudget2567!$D:$D,0))</f>
        <v>0.46</v>
      </c>
      <c r="M438" s="170">
        <f t="shared" si="13"/>
        <v>48477092.814440839</v>
      </c>
      <c r="N438" s="165"/>
      <c r="P438" s="188" t="b">
        <f>K438=CalBudget2567!BV440</f>
        <v>1</v>
      </c>
      <c r="Q438" s="188" t="b">
        <f>M438=CalBudget2567!BX440</f>
        <v>1</v>
      </c>
    </row>
    <row r="439" spans="1:17" s="158" customFormat="1" ht="24.6" hidden="1" x14ac:dyDescent="0.25">
      <c r="A439" s="167">
        <f>COUNTA($D$14:D439)</f>
        <v>426</v>
      </c>
      <c r="B439" s="161">
        <v>7</v>
      </c>
      <c r="C439" s="162" t="s">
        <v>42</v>
      </c>
      <c r="D439" s="161" t="s">
        <v>498</v>
      </c>
      <c r="E439" s="163" t="s">
        <v>1391</v>
      </c>
      <c r="F439" s="164" t="s">
        <v>1876</v>
      </c>
      <c r="G439" s="161">
        <v>5</v>
      </c>
      <c r="H439" s="163" t="s">
        <v>2964</v>
      </c>
      <c r="I439" s="168">
        <f>INDEX(CalBudget2567!$AR:$AR,MATCH('All Budget to Planfin2567'!$D439,CalBudget2567!$D:$D,0))</f>
        <v>64914321.926659204</v>
      </c>
      <c r="J439" s="168">
        <f>INDEX(CalBudget2567!$BU:$BU,MATCH('All Budget to Planfin2567'!$D439,CalBudget2567!$D:$D,0))</f>
        <v>28108091.881228797</v>
      </c>
      <c r="K439" s="194">
        <f t="shared" si="12"/>
        <v>93022413.807888001</v>
      </c>
      <c r="L439" s="169">
        <f>INDEX(CalBudget2567!$BW:$BW,MATCH('All Budget to Planfin2567'!$D439,CalBudget2567!$D:$D,0))</f>
        <v>0.55000000000000004</v>
      </c>
      <c r="M439" s="170">
        <f t="shared" si="13"/>
        <v>51162327.594338402</v>
      </c>
      <c r="N439" s="165"/>
      <c r="P439" s="188" t="b">
        <f>K439=CalBudget2567!BV441</f>
        <v>1</v>
      </c>
      <c r="Q439" s="188" t="b">
        <f>M439=CalBudget2567!BX441</f>
        <v>1</v>
      </c>
    </row>
    <row r="440" spans="1:17" s="158" customFormat="1" ht="24.6" hidden="1" x14ac:dyDescent="0.25">
      <c r="A440" s="167">
        <f>COUNTA($D$14:D440)</f>
        <v>427</v>
      </c>
      <c r="B440" s="161">
        <v>7</v>
      </c>
      <c r="C440" s="162" t="s">
        <v>42</v>
      </c>
      <c r="D440" s="161" t="s">
        <v>499</v>
      </c>
      <c r="E440" s="163" t="s">
        <v>1392</v>
      </c>
      <c r="F440" s="164" t="s">
        <v>1876</v>
      </c>
      <c r="G440" s="161">
        <v>9</v>
      </c>
      <c r="H440" s="163" t="s">
        <v>2967</v>
      </c>
      <c r="I440" s="168">
        <f>INDEX(CalBudget2567!$AR:$AR,MATCH('All Budget to Planfin2567'!$D440,CalBudget2567!$D:$D,0))</f>
        <v>91874222.18976</v>
      </c>
      <c r="J440" s="168">
        <f>INDEX(CalBudget2567!$BU:$BU,MATCH('All Budget to Planfin2567'!$D440,CalBudget2567!$D:$D,0))</f>
        <v>32680385.947670396</v>
      </c>
      <c r="K440" s="194">
        <f t="shared" si="12"/>
        <v>124554608.1374304</v>
      </c>
      <c r="L440" s="169">
        <f>INDEX(CalBudget2567!$BW:$BW,MATCH('All Budget to Planfin2567'!$D440,CalBudget2567!$D:$D,0))</f>
        <v>0.5</v>
      </c>
      <c r="M440" s="170">
        <f t="shared" si="13"/>
        <v>62277304.0687152</v>
      </c>
      <c r="N440" s="165"/>
      <c r="P440" s="188" t="b">
        <f>K440=CalBudget2567!BV442</f>
        <v>1</v>
      </c>
      <c r="Q440" s="188" t="b">
        <f>M440=CalBudget2567!BX442</f>
        <v>1</v>
      </c>
    </row>
    <row r="441" spans="1:17" s="158" customFormat="1" ht="24.6" hidden="1" x14ac:dyDescent="0.25">
      <c r="A441" s="167">
        <f>COUNTA($D$14:D441)</f>
        <v>428</v>
      </c>
      <c r="B441" s="161">
        <v>7</v>
      </c>
      <c r="C441" s="162" t="s">
        <v>42</v>
      </c>
      <c r="D441" s="161" t="s">
        <v>500</v>
      </c>
      <c r="E441" s="163" t="s">
        <v>1393</v>
      </c>
      <c r="F441" s="164" t="s">
        <v>1876</v>
      </c>
      <c r="G441" s="161">
        <v>13</v>
      </c>
      <c r="H441" s="163" t="s">
        <v>2963</v>
      </c>
      <c r="I441" s="168">
        <f>INDEX(CalBudget2567!$AR:$AR,MATCH('All Budget to Planfin2567'!$D441,CalBudget2567!$D:$D,0))</f>
        <v>142790794.49966398</v>
      </c>
      <c r="J441" s="168">
        <f>INDEX(CalBudget2567!$BU:$BU,MATCH('All Budget to Planfin2567'!$D441,CalBudget2567!$D:$D,0))</f>
        <v>82410917.211580798</v>
      </c>
      <c r="K441" s="194">
        <f t="shared" si="12"/>
        <v>225201711.71124476</v>
      </c>
      <c r="L441" s="169">
        <f>INDEX(CalBudget2567!$BW:$BW,MATCH('All Budget to Planfin2567'!$D441,CalBudget2567!$D:$D,0))</f>
        <v>0.43</v>
      </c>
      <c r="M441" s="170">
        <f t="shared" si="13"/>
        <v>96836736.035835251</v>
      </c>
      <c r="N441" s="165"/>
      <c r="P441" s="188" t="b">
        <f>K441=CalBudget2567!BV443</f>
        <v>1</v>
      </c>
      <c r="Q441" s="188" t="b">
        <f>M441=CalBudget2567!BX443</f>
        <v>1</v>
      </c>
    </row>
    <row r="442" spans="1:17" s="158" customFormat="1" ht="24.6" hidden="1" x14ac:dyDescent="0.25">
      <c r="A442" s="167">
        <f>COUNTA($D$14:D442)</f>
        <v>429</v>
      </c>
      <c r="B442" s="161">
        <v>7</v>
      </c>
      <c r="C442" s="162" t="s">
        <v>42</v>
      </c>
      <c r="D442" s="161" t="s">
        <v>501</v>
      </c>
      <c r="E442" s="163" t="s">
        <v>1394</v>
      </c>
      <c r="F442" s="164" t="s">
        <v>1876</v>
      </c>
      <c r="G442" s="161">
        <v>5</v>
      </c>
      <c r="H442" s="163" t="s">
        <v>2964</v>
      </c>
      <c r="I442" s="168">
        <f>INDEX(CalBudget2567!$AR:$AR,MATCH('All Budget to Planfin2567'!$D442,CalBudget2567!$D:$D,0))</f>
        <v>36757302.665942408</v>
      </c>
      <c r="J442" s="168">
        <f>INDEX(CalBudget2567!$BU:$BU,MATCH('All Budget to Planfin2567'!$D442,CalBudget2567!$D:$D,0))</f>
        <v>17510737.176028796</v>
      </c>
      <c r="K442" s="194">
        <f t="shared" si="12"/>
        <v>54268039.841971204</v>
      </c>
      <c r="L442" s="169">
        <f>INDEX(CalBudget2567!$BW:$BW,MATCH('All Budget to Planfin2567'!$D442,CalBudget2567!$D:$D,0))</f>
        <v>0.39</v>
      </c>
      <c r="M442" s="170">
        <f t="shared" si="13"/>
        <v>21164535.538368769</v>
      </c>
      <c r="N442" s="165"/>
      <c r="P442" s="188" t="b">
        <f>K442=CalBudget2567!BV444</f>
        <v>1</v>
      </c>
      <c r="Q442" s="188" t="b">
        <f>M442=CalBudget2567!BX444</f>
        <v>1</v>
      </c>
    </row>
    <row r="443" spans="1:17" s="158" customFormat="1" ht="24.6" hidden="1" x14ac:dyDescent="0.25">
      <c r="A443" s="167">
        <f>COUNTA($D$14:D443)</f>
        <v>430</v>
      </c>
      <c r="B443" s="161">
        <v>7</v>
      </c>
      <c r="C443" s="162" t="s">
        <v>42</v>
      </c>
      <c r="D443" s="161" t="s">
        <v>502</v>
      </c>
      <c r="E443" s="163" t="s">
        <v>1395</v>
      </c>
      <c r="F443" s="164" t="s">
        <v>1876</v>
      </c>
      <c r="G443" s="161">
        <v>13</v>
      </c>
      <c r="H443" s="163" t="s">
        <v>2963</v>
      </c>
      <c r="I443" s="168">
        <f>INDEX(CalBudget2567!$AR:$AR,MATCH('All Budget to Planfin2567'!$D443,CalBudget2567!$D:$D,0))</f>
        <v>209711357.94108477</v>
      </c>
      <c r="J443" s="168">
        <f>INDEX(CalBudget2567!$BU:$BU,MATCH('All Budget to Planfin2567'!$D443,CalBudget2567!$D:$D,0))</f>
        <v>215475478.84568641</v>
      </c>
      <c r="K443" s="194">
        <f t="shared" si="12"/>
        <v>425186836.78677118</v>
      </c>
      <c r="L443" s="169">
        <f>INDEX(CalBudget2567!$BW:$BW,MATCH('All Budget to Planfin2567'!$D443,CalBudget2567!$D:$D,0))</f>
        <v>0.39</v>
      </c>
      <c r="M443" s="170">
        <f t="shared" si="13"/>
        <v>165822866.34684077</v>
      </c>
      <c r="N443" s="165"/>
      <c r="P443" s="188" t="b">
        <f>K443=CalBudget2567!BV445</f>
        <v>1</v>
      </c>
      <c r="Q443" s="188" t="b">
        <f>M443=CalBudget2567!BX445</f>
        <v>1</v>
      </c>
    </row>
    <row r="444" spans="1:17" s="158" customFormat="1" ht="24.6" hidden="1" x14ac:dyDescent="0.25">
      <c r="A444" s="167">
        <f>COUNTA($D$14:D444)</f>
        <v>431</v>
      </c>
      <c r="B444" s="161">
        <v>7</v>
      </c>
      <c r="C444" s="162" t="s">
        <v>42</v>
      </c>
      <c r="D444" s="161" t="s">
        <v>503</v>
      </c>
      <c r="E444" s="163" t="s">
        <v>1396</v>
      </c>
      <c r="F444" s="164" t="s">
        <v>1876</v>
      </c>
      <c r="G444" s="161">
        <v>5</v>
      </c>
      <c r="H444" s="163" t="s">
        <v>2964</v>
      </c>
      <c r="I444" s="168">
        <f>INDEX(CalBudget2567!$AR:$AR,MATCH('All Budget to Planfin2567'!$D444,CalBudget2567!$D:$D,0))</f>
        <v>47711477.099414401</v>
      </c>
      <c r="J444" s="168">
        <f>INDEX(CalBudget2567!$BU:$BU,MATCH('All Budget to Planfin2567'!$D444,CalBudget2567!$D:$D,0))</f>
        <v>29035704.884188801</v>
      </c>
      <c r="K444" s="194">
        <f t="shared" si="12"/>
        <v>76747181.983603209</v>
      </c>
      <c r="L444" s="169">
        <f>INDEX(CalBudget2567!$BW:$BW,MATCH('All Budget to Planfin2567'!$D444,CalBudget2567!$D:$D,0))</f>
        <v>0.54</v>
      </c>
      <c r="M444" s="170">
        <f t="shared" si="13"/>
        <v>41443478.271145739</v>
      </c>
      <c r="N444" s="165"/>
      <c r="P444" s="188" t="b">
        <f>K444=CalBudget2567!BV446</f>
        <v>1</v>
      </c>
      <c r="Q444" s="188" t="b">
        <f>M444=CalBudget2567!BX446</f>
        <v>1</v>
      </c>
    </row>
    <row r="445" spans="1:17" s="158" customFormat="1" ht="24.6" hidden="1" x14ac:dyDescent="0.25">
      <c r="A445" s="167">
        <f>COUNTA($D$14:D445)</f>
        <v>432</v>
      </c>
      <c r="B445" s="161">
        <v>7</v>
      </c>
      <c r="C445" s="162" t="s">
        <v>42</v>
      </c>
      <c r="D445" s="161" t="s">
        <v>504</v>
      </c>
      <c r="E445" s="163" t="s">
        <v>1397</v>
      </c>
      <c r="F445" s="164" t="s">
        <v>1876</v>
      </c>
      <c r="G445" s="161">
        <v>3</v>
      </c>
      <c r="H445" s="163" t="s">
        <v>2972</v>
      </c>
      <c r="I445" s="168">
        <f>INDEX(CalBudget2567!$AR:$AR,MATCH('All Budget to Planfin2567'!$D445,CalBudget2567!$D:$D,0))</f>
        <v>26010292.054185599</v>
      </c>
      <c r="J445" s="168">
        <f>INDEX(CalBudget2567!$BU:$BU,MATCH('All Budget to Planfin2567'!$D445,CalBudget2567!$D:$D,0))</f>
        <v>8331929.0313696004</v>
      </c>
      <c r="K445" s="194">
        <f t="shared" si="12"/>
        <v>34342221.085555196</v>
      </c>
      <c r="L445" s="169">
        <f>INDEX(CalBudget2567!$BW:$BW,MATCH('All Budget to Planfin2567'!$D445,CalBudget2567!$D:$D,0))</f>
        <v>0.56999999999999995</v>
      </c>
      <c r="M445" s="170">
        <f t="shared" si="13"/>
        <v>19575066.018766459</v>
      </c>
      <c r="N445" s="165"/>
      <c r="P445" s="188" t="b">
        <f>K445=CalBudget2567!BV447</f>
        <v>1</v>
      </c>
      <c r="Q445" s="188" t="b">
        <f>M445=CalBudget2567!BX447</f>
        <v>1</v>
      </c>
    </row>
    <row r="446" spans="1:17" s="158" customFormat="1" ht="24.6" hidden="1" x14ac:dyDescent="0.25">
      <c r="A446" s="167">
        <f>COUNTA($D$14:D446)</f>
        <v>433</v>
      </c>
      <c r="B446" s="161">
        <v>7</v>
      </c>
      <c r="C446" s="162" t="s">
        <v>42</v>
      </c>
      <c r="D446" s="161" t="s">
        <v>505</v>
      </c>
      <c r="E446" s="163" t="s">
        <v>1398</v>
      </c>
      <c r="F446" s="164" t="s">
        <v>1876</v>
      </c>
      <c r="G446" s="161">
        <v>3</v>
      </c>
      <c r="H446" s="163" t="s">
        <v>2972</v>
      </c>
      <c r="I446" s="168">
        <f>INDEX(CalBudget2567!$AR:$AR,MATCH('All Budget to Planfin2567'!$D446,CalBudget2567!$D:$D,0))</f>
        <v>26419414.273065601</v>
      </c>
      <c r="J446" s="168">
        <f>INDEX(CalBudget2567!$BU:$BU,MATCH('All Budget to Planfin2567'!$D446,CalBudget2567!$D:$D,0))</f>
        <v>3904940.2574879997</v>
      </c>
      <c r="K446" s="194">
        <f t="shared" si="12"/>
        <v>30324354.530553602</v>
      </c>
      <c r="L446" s="169">
        <f>INDEX(CalBudget2567!$BW:$BW,MATCH('All Budget to Planfin2567'!$D446,CalBudget2567!$D:$D,0))</f>
        <v>0.55000000000000004</v>
      </c>
      <c r="M446" s="170">
        <f t="shared" si="13"/>
        <v>16678394.991804482</v>
      </c>
      <c r="N446" s="165"/>
      <c r="P446" s="188" t="b">
        <f>K446=CalBudget2567!BV448</f>
        <v>1</v>
      </c>
      <c r="Q446" s="188" t="b">
        <f>M446=CalBudget2567!BX448</f>
        <v>1</v>
      </c>
    </row>
    <row r="447" spans="1:17" s="158" customFormat="1" ht="24.6" hidden="1" x14ac:dyDescent="0.25">
      <c r="A447" s="167">
        <f>COUNTA($D$14:D447)</f>
        <v>434</v>
      </c>
      <c r="B447" s="161">
        <v>7</v>
      </c>
      <c r="C447" s="162" t="s">
        <v>42</v>
      </c>
      <c r="D447" s="161" t="s">
        <v>506</v>
      </c>
      <c r="E447" s="163" t="s">
        <v>1399</v>
      </c>
      <c r="F447" s="164" t="s">
        <v>1876</v>
      </c>
      <c r="G447" s="161">
        <v>5</v>
      </c>
      <c r="H447" s="163" t="s">
        <v>2964</v>
      </c>
      <c r="I447" s="168">
        <f>INDEX(CalBudget2567!$AR:$AR,MATCH('All Budget to Planfin2567'!$D447,CalBudget2567!$D:$D,0))</f>
        <v>30191736.404169597</v>
      </c>
      <c r="J447" s="168">
        <f>INDEX(CalBudget2567!$BU:$BU,MATCH('All Budget to Planfin2567'!$D447,CalBudget2567!$D:$D,0))</f>
        <v>11799835.329024002</v>
      </c>
      <c r="K447" s="194">
        <f t="shared" si="12"/>
        <v>41991571.733193599</v>
      </c>
      <c r="L447" s="169">
        <f>INDEX(CalBudget2567!$BW:$BW,MATCH('All Budget to Planfin2567'!$D447,CalBudget2567!$D:$D,0))</f>
        <v>0.51</v>
      </c>
      <c r="M447" s="170">
        <f t="shared" si="13"/>
        <v>21415701.583928734</v>
      </c>
      <c r="N447" s="165"/>
      <c r="P447" s="188" t="b">
        <f>K447=CalBudget2567!BV449</f>
        <v>1</v>
      </c>
      <c r="Q447" s="188" t="b">
        <f>M447=CalBudget2567!BX449</f>
        <v>1</v>
      </c>
    </row>
    <row r="448" spans="1:17" s="158" customFormat="1" ht="24.6" hidden="1" x14ac:dyDescent="0.25">
      <c r="A448" s="167">
        <f>COUNTA($D$14:D448)</f>
        <v>435</v>
      </c>
      <c r="B448" s="161">
        <v>7</v>
      </c>
      <c r="C448" s="162" t="s">
        <v>43</v>
      </c>
      <c r="D448" s="161" t="s">
        <v>507</v>
      </c>
      <c r="E448" s="163" t="s">
        <v>1400</v>
      </c>
      <c r="F448" s="164" t="s">
        <v>1875</v>
      </c>
      <c r="G448" s="161">
        <v>20</v>
      </c>
      <c r="H448" s="163" t="s">
        <v>2977</v>
      </c>
      <c r="I448" s="168">
        <f>INDEX(CalBudget2567!$AR:$AR,MATCH('All Budget to Planfin2567'!$D448,CalBudget2567!$D:$D,0))</f>
        <v>1623619644.2908707</v>
      </c>
      <c r="J448" s="168">
        <f>INDEX(CalBudget2567!$BU:$BU,MATCH('All Budget to Planfin2567'!$D448,CalBudget2567!$D:$D,0))</f>
        <v>3052929893.7824254</v>
      </c>
      <c r="K448" s="194">
        <f t="shared" si="12"/>
        <v>4676549538.0732956</v>
      </c>
      <c r="L448" s="169">
        <f>INDEX(CalBudget2567!$BW:$BW,MATCH('All Budget to Planfin2567'!$D448,CalBudget2567!$D:$D,0))</f>
        <v>0.37</v>
      </c>
      <c r="M448" s="170">
        <f t="shared" si="13"/>
        <v>1730323329.0871193</v>
      </c>
      <c r="N448" s="165"/>
      <c r="P448" s="188" t="b">
        <f>K448=CalBudget2567!BV450</f>
        <v>1</v>
      </c>
      <c r="Q448" s="188" t="b">
        <f>M448=CalBudget2567!BX450</f>
        <v>1</v>
      </c>
    </row>
    <row r="449" spans="1:17" s="158" customFormat="1" ht="24.6" hidden="1" x14ac:dyDescent="0.25">
      <c r="A449" s="167">
        <f>COUNTA($D$14:D449)</f>
        <v>436</v>
      </c>
      <c r="B449" s="161">
        <v>7</v>
      </c>
      <c r="C449" s="162" t="s">
        <v>43</v>
      </c>
      <c r="D449" s="161" t="s">
        <v>508</v>
      </c>
      <c r="E449" s="163" t="s">
        <v>1401</v>
      </c>
      <c r="F449" s="164" t="s">
        <v>1876</v>
      </c>
      <c r="G449" s="161">
        <v>6</v>
      </c>
      <c r="H449" s="163" t="s">
        <v>2965</v>
      </c>
      <c r="I449" s="168">
        <f>INDEX(CalBudget2567!$AR:$AR,MATCH('All Budget to Planfin2567'!$D449,CalBudget2567!$D:$D,0))</f>
        <v>69102303.972499192</v>
      </c>
      <c r="J449" s="168">
        <f>INDEX(CalBudget2567!$BU:$BU,MATCH('All Budget to Planfin2567'!$D449,CalBudget2567!$D:$D,0))</f>
        <v>19762266.8390304</v>
      </c>
      <c r="K449" s="194">
        <f t="shared" si="12"/>
        <v>88864570.811529592</v>
      </c>
      <c r="L449" s="169">
        <f>INDEX(CalBudget2567!$BW:$BW,MATCH('All Budget to Planfin2567'!$D449,CalBudget2567!$D:$D,0))</f>
        <v>0.38</v>
      </c>
      <c r="M449" s="170">
        <f t="shared" si="13"/>
        <v>33768536.908381246</v>
      </c>
      <c r="N449" s="165"/>
      <c r="P449" s="188" t="b">
        <f>K449=CalBudget2567!BV451</f>
        <v>1</v>
      </c>
      <c r="Q449" s="188" t="b">
        <f>M449=CalBudget2567!BX451</f>
        <v>1</v>
      </c>
    </row>
    <row r="450" spans="1:17" s="158" customFormat="1" ht="24.6" hidden="1" x14ac:dyDescent="0.25">
      <c r="A450" s="167">
        <f>COUNTA($D$14:D450)</f>
        <v>437</v>
      </c>
      <c r="B450" s="161">
        <v>7</v>
      </c>
      <c r="C450" s="162" t="s">
        <v>43</v>
      </c>
      <c r="D450" s="161" t="s">
        <v>509</v>
      </c>
      <c r="E450" s="163" t="s">
        <v>1402</v>
      </c>
      <c r="F450" s="164" t="s">
        <v>1876</v>
      </c>
      <c r="G450" s="161">
        <v>5</v>
      </c>
      <c r="H450" s="163" t="s">
        <v>2964</v>
      </c>
      <c r="I450" s="168">
        <f>INDEX(CalBudget2567!$AR:$AR,MATCH('All Budget to Planfin2567'!$D450,CalBudget2567!$D:$D,0))</f>
        <v>42520791.164447993</v>
      </c>
      <c r="J450" s="168">
        <f>INDEX(CalBudget2567!$BU:$BU,MATCH('All Budget to Planfin2567'!$D450,CalBudget2567!$D:$D,0))</f>
        <v>13523682.7343616</v>
      </c>
      <c r="K450" s="194">
        <f t="shared" si="12"/>
        <v>56044473.898809597</v>
      </c>
      <c r="L450" s="169">
        <f>INDEX(CalBudget2567!$BW:$BW,MATCH('All Budget to Planfin2567'!$D450,CalBudget2567!$D:$D,0))</f>
        <v>0.32</v>
      </c>
      <c r="M450" s="170">
        <f t="shared" si="13"/>
        <v>17934231.647619072</v>
      </c>
      <c r="N450" s="165"/>
      <c r="P450" s="188" t="b">
        <f>K450=CalBudget2567!BV452</f>
        <v>1</v>
      </c>
      <c r="Q450" s="188" t="b">
        <f>M450=CalBudget2567!BX452</f>
        <v>1</v>
      </c>
    </row>
    <row r="451" spans="1:17" s="158" customFormat="1" ht="24.6" hidden="1" x14ac:dyDescent="0.25">
      <c r="A451" s="167">
        <f>COUNTA($D$14:D451)</f>
        <v>438</v>
      </c>
      <c r="B451" s="161">
        <v>7</v>
      </c>
      <c r="C451" s="162" t="s">
        <v>43</v>
      </c>
      <c r="D451" s="161" t="s">
        <v>510</v>
      </c>
      <c r="E451" s="163" t="s">
        <v>1403</v>
      </c>
      <c r="F451" s="164" t="s">
        <v>1876</v>
      </c>
      <c r="G451" s="161">
        <v>10</v>
      </c>
      <c r="H451" s="163" t="s">
        <v>2962</v>
      </c>
      <c r="I451" s="168">
        <f>INDEX(CalBudget2567!$AR:$AR,MATCH('All Budget to Planfin2567'!$D451,CalBudget2567!$D:$D,0))</f>
        <v>92725851.190752</v>
      </c>
      <c r="J451" s="168">
        <f>INDEX(CalBudget2567!$BU:$BU,MATCH('All Budget to Planfin2567'!$D451,CalBudget2567!$D:$D,0))</f>
        <v>41700610.710480005</v>
      </c>
      <c r="K451" s="194">
        <f t="shared" si="12"/>
        <v>134426461.901232</v>
      </c>
      <c r="L451" s="169">
        <f>INDEX(CalBudget2567!$BW:$BW,MATCH('All Budget to Planfin2567'!$D451,CalBudget2567!$D:$D,0))</f>
        <v>0.44</v>
      </c>
      <c r="M451" s="170">
        <f t="shared" si="13"/>
        <v>59147643.236542083</v>
      </c>
      <c r="N451" s="165"/>
      <c r="P451" s="188" t="b">
        <f>K451=CalBudget2567!BV453</f>
        <v>1</v>
      </c>
      <c r="Q451" s="188" t="b">
        <f>M451=CalBudget2567!BX453</f>
        <v>1</v>
      </c>
    </row>
    <row r="452" spans="1:17" s="158" customFormat="1" ht="24.6" hidden="1" x14ac:dyDescent="0.25">
      <c r="A452" s="167">
        <f>COUNTA($D$14:D452)</f>
        <v>439</v>
      </c>
      <c r="B452" s="161">
        <v>7</v>
      </c>
      <c r="C452" s="162" t="s">
        <v>43</v>
      </c>
      <c r="D452" s="161" t="s">
        <v>511</v>
      </c>
      <c r="E452" s="163" t="s">
        <v>1404</v>
      </c>
      <c r="F452" s="164" t="s">
        <v>1877</v>
      </c>
      <c r="G452" s="161">
        <v>16</v>
      </c>
      <c r="H452" s="163" t="s">
        <v>2973</v>
      </c>
      <c r="I452" s="168">
        <f>INDEX(CalBudget2567!$AR:$AR,MATCH('All Budget to Planfin2567'!$D452,CalBudget2567!$D:$D,0))</f>
        <v>390148294.24436158</v>
      </c>
      <c r="J452" s="168">
        <f>INDEX(CalBudget2567!$BU:$BU,MATCH('All Budget to Planfin2567'!$D452,CalBudget2567!$D:$D,0))</f>
        <v>424184821.01262712</v>
      </c>
      <c r="K452" s="194">
        <f t="shared" si="12"/>
        <v>814333115.25698876</v>
      </c>
      <c r="L452" s="169">
        <f>INDEX(CalBudget2567!$BW:$BW,MATCH('All Budget to Planfin2567'!$D452,CalBudget2567!$D:$D,0))</f>
        <v>0.43</v>
      </c>
      <c r="M452" s="170">
        <f t="shared" si="13"/>
        <v>350163239.56050515</v>
      </c>
      <c r="N452" s="165"/>
      <c r="P452" s="188" t="b">
        <f>K452=CalBudget2567!BV454</f>
        <v>1</v>
      </c>
      <c r="Q452" s="188" t="b">
        <f>M452=CalBudget2567!BX454</f>
        <v>1</v>
      </c>
    </row>
    <row r="453" spans="1:17" s="158" customFormat="1" ht="24.6" hidden="1" x14ac:dyDescent="0.25">
      <c r="A453" s="167">
        <f>COUNTA($D$14:D453)</f>
        <v>440</v>
      </c>
      <c r="B453" s="161">
        <v>7</v>
      </c>
      <c r="C453" s="162" t="s">
        <v>43</v>
      </c>
      <c r="D453" s="161" t="s">
        <v>512</v>
      </c>
      <c r="E453" s="163" t="s">
        <v>1405</v>
      </c>
      <c r="F453" s="164" t="s">
        <v>1876</v>
      </c>
      <c r="G453" s="161">
        <v>6</v>
      </c>
      <c r="H453" s="163" t="s">
        <v>2965</v>
      </c>
      <c r="I453" s="168">
        <f>INDEX(CalBudget2567!$AR:$AR,MATCH('All Budget to Planfin2567'!$D453,CalBudget2567!$D:$D,0))</f>
        <v>83467753.633775994</v>
      </c>
      <c r="J453" s="168">
        <f>INDEX(CalBudget2567!$BU:$BU,MATCH('All Budget to Planfin2567'!$D453,CalBudget2567!$D:$D,0))</f>
        <v>42915741.796416</v>
      </c>
      <c r="K453" s="194">
        <f t="shared" si="12"/>
        <v>126383495.43019199</v>
      </c>
      <c r="L453" s="169">
        <f>INDEX(CalBudget2567!$BW:$BW,MATCH('All Budget to Planfin2567'!$D453,CalBudget2567!$D:$D,0))</f>
        <v>0.42</v>
      </c>
      <c r="M453" s="170">
        <f t="shared" si="13"/>
        <v>53081068.080680639</v>
      </c>
      <c r="N453" s="165"/>
      <c r="P453" s="188" t="b">
        <f>K453=CalBudget2567!BV455</f>
        <v>1</v>
      </c>
      <c r="Q453" s="188" t="b">
        <f>M453=CalBudget2567!BX455</f>
        <v>1</v>
      </c>
    </row>
    <row r="454" spans="1:17" s="158" customFormat="1" ht="24.6" hidden="1" x14ac:dyDescent="0.25">
      <c r="A454" s="167">
        <f>COUNTA($D$14:D454)</f>
        <v>441</v>
      </c>
      <c r="B454" s="161">
        <v>7</v>
      </c>
      <c r="C454" s="162" t="s">
        <v>43</v>
      </c>
      <c r="D454" s="161" t="s">
        <v>513</v>
      </c>
      <c r="E454" s="163" t="s">
        <v>1406</v>
      </c>
      <c r="F454" s="164" t="s">
        <v>1876</v>
      </c>
      <c r="G454" s="161">
        <v>13</v>
      </c>
      <c r="H454" s="163" t="s">
        <v>2963</v>
      </c>
      <c r="I454" s="168">
        <f>INDEX(CalBudget2567!$AR:$AR,MATCH('All Budget to Planfin2567'!$D454,CalBudget2567!$D:$D,0))</f>
        <v>144231371.615376</v>
      </c>
      <c r="J454" s="168">
        <f>INDEX(CalBudget2567!$BU:$BU,MATCH('All Budget to Planfin2567'!$D454,CalBudget2567!$D:$D,0))</f>
        <v>84333234.35438402</v>
      </c>
      <c r="K454" s="194">
        <f t="shared" si="12"/>
        <v>228564605.96976</v>
      </c>
      <c r="L454" s="169">
        <f>INDEX(CalBudget2567!$BW:$BW,MATCH('All Budget to Planfin2567'!$D454,CalBudget2567!$D:$D,0))</f>
        <v>0.35</v>
      </c>
      <c r="M454" s="170">
        <f t="shared" si="13"/>
        <v>79997612.089415997</v>
      </c>
      <c r="N454" s="165"/>
      <c r="P454" s="188" t="b">
        <f>K454=CalBudget2567!BV456</f>
        <v>1</v>
      </c>
      <c r="Q454" s="188" t="b">
        <f>M454=CalBudget2567!BX456</f>
        <v>1</v>
      </c>
    </row>
    <row r="455" spans="1:17" s="158" customFormat="1" ht="24.6" hidden="1" x14ac:dyDescent="0.25">
      <c r="A455" s="167">
        <f>COUNTA($D$14:D455)</f>
        <v>442</v>
      </c>
      <c r="B455" s="161">
        <v>7</v>
      </c>
      <c r="C455" s="162" t="s">
        <v>43</v>
      </c>
      <c r="D455" s="161" t="s">
        <v>514</v>
      </c>
      <c r="E455" s="163" t="s">
        <v>1407</v>
      </c>
      <c r="F455" s="164" t="s">
        <v>1876</v>
      </c>
      <c r="G455" s="161">
        <v>6</v>
      </c>
      <c r="H455" s="163" t="s">
        <v>2965</v>
      </c>
      <c r="I455" s="168">
        <f>INDEX(CalBudget2567!$AR:$AR,MATCH('All Budget to Planfin2567'!$D455,CalBudget2567!$D:$D,0))</f>
        <v>43108404.421334393</v>
      </c>
      <c r="J455" s="168">
        <f>INDEX(CalBudget2567!$BU:$BU,MATCH('All Budget to Planfin2567'!$D455,CalBudget2567!$D:$D,0))</f>
        <v>29540347.138703998</v>
      </c>
      <c r="K455" s="194">
        <f t="shared" si="12"/>
        <v>72648751.560038388</v>
      </c>
      <c r="L455" s="169">
        <f>INDEX(CalBudget2567!$BW:$BW,MATCH('All Budget to Planfin2567'!$D455,CalBudget2567!$D:$D,0))</f>
        <v>0.43</v>
      </c>
      <c r="M455" s="170">
        <f t="shared" si="13"/>
        <v>31238963.170816507</v>
      </c>
      <c r="N455" s="165"/>
      <c r="P455" s="188" t="b">
        <f>K455=CalBudget2567!BV457</f>
        <v>1</v>
      </c>
      <c r="Q455" s="188" t="b">
        <f>M455=CalBudget2567!BX457</f>
        <v>1</v>
      </c>
    </row>
    <row r="456" spans="1:17" s="158" customFormat="1" ht="24.6" hidden="1" x14ac:dyDescent="0.25">
      <c r="A456" s="167">
        <f>COUNTA($D$14:D456)</f>
        <v>443</v>
      </c>
      <c r="B456" s="161">
        <v>7</v>
      </c>
      <c r="C456" s="162" t="s">
        <v>43</v>
      </c>
      <c r="D456" s="161" t="s">
        <v>515</v>
      </c>
      <c r="E456" s="163" t="s">
        <v>1408</v>
      </c>
      <c r="F456" s="164" t="s">
        <v>1876</v>
      </c>
      <c r="G456" s="161">
        <v>13</v>
      </c>
      <c r="H456" s="163" t="s">
        <v>2963</v>
      </c>
      <c r="I456" s="168">
        <f>INDEX(CalBudget2567!$AR:$AR,MATCH('All Budget to Planfin2567'!$D456,CalBudget2567!$D:$D,0))</f>
        <v>188142242.863056</v>
      </c>
      <c r="J456" s="168">
        <f>INDEX(CalBudget2567!$BU:$BU,MATCH('All Budget to Planfin2567'!$D456,CalBudget2567!$D:$D,0))</f>
        <v>107545919.6919744</v>
      </c>
      <c r="K456" s="194">
        <f t="shared" si="12"/>
        <v>295688162.55503041</v>
      </c>
      <c r="L456" s="169">
        <f>INDEX(CalBudget2567!$BW:$BW,MATCH('All Budget to Planfin2567'!$D456,CalBudget2567!$D:$D,0))</f>
        <v>0.36</v>
      </c>
      <c r="M456" s="170">
        <f t="shared" si="13"/>
        <v>106447738.51981094</v>
      </c>
      <c r="N456" s="165"/>
      <c r="P456" s="188" t="b">
        <f>K456=CalBudget2567!BV458</f>
        <v>1</v>
      </c>
      <c r="Q456" s="188" t="b">
        <f>M456=CalBudget2567!BX458</f>
        <v>1</v>
      </c>
    </row>
    <row r="457" spans="1:17" s="158" customFormat="1" ht="24.6" hidden="1" x14ac:dyDescent="0.25">
      <c r="A457" s="167">
        <f>COUNTA($D$14:D457)</f>
        <v>444</v>
      </c>
      <c r="B457" s="161">
        <v>7</v>
      </c>
      <c r="C457" s="162" t="s">
        <v>43</v>
      </c>
      <c r="D457" s="161" t="s">
        <v>516</v>
      </c>
      <c r="E457" s="163" t="s">
        <v>1409</v>
      </c>
      <c r="F457" s="164" t="s">
        <v>1876</v>
      </c>
      <c r="G457" s="161">
        <v>5</v>
      </c>
      <c r="H457" s="163" t="s">
        <v>2964</v>
      </c>
      <c r="I457" s="168">
        <f>INDEX(CalBudget2567!$AR:$AR,MATCH('All Budget to Planfin2567'!$D457,CalBudget2567!$D:$D,0))</f>
        <v>26900613.999091197</v>
      </c>
      <c r="J457" s="168">
        <f>INDEX(CalBudget2567!$BU:$BU,MATCH('All Budget to Planfin2567'!$D457,CalBudget2567!$D:$D,0))</f>
        <v>15551431.130908798</v>
      </c>
      <c r="K457" s="194">
        <f t="shared" si="12"/>
        <v>42452045.129999995</v>
      </c>
      <c r="L457" s="169">
        <f>INDEX(CalBudget2567!$BW:$BW,MATCH('All Budget to Planfin2567'!$D457,CalBudget2567!$D:$D,0))</f>
        <v>0.38</v>
      </c>
      <c r="M457" s="170">
        <f t="shared" si="13"/>
        <v>16131777.149399998</v>
      </c>
      <c r="N457" s="165"/>
      <c r="P457" s="188" t="b">
        <f>K457=CalBudget2567!BV459</f>
        <v>1</v>
      </c>
      <c r="Q457" s="188" t="b">
        <f>M457=CalBudget2567!BX459</f>
        <v>1</v>
      </c>
    </row>
    <row r="458" spans="1:17" s="158" customFormat="1" ht="24.6" hidden="1" x14ac:dyDescent="0.25">
      <c r="A458" s="167">
        <f>COUNTA($D$14:D458)</f>
        <v>445</v>
      </c>
      <c r="B458" s="161">
        <v>7</v>
      </c>
      <c r="C458" s="162" t="s">
        <v>43</v>
      </c>
      <c r="D458" s="161" t="s">
        <v>517</v>
      </c>
      <c r="E458" s="163" t="s">
        <v>1410</v>
      </c>
      <c r="F458" s="164" t="s">
        <v>1876</v>
      </c>
      <c r="G458" s="161">
        <v>13</v>
      </c>
      <c r="H458" s="163" t="s">
        <v>2963</v>
      </c>
      <c r="I458" s="168">
        <f>INDEX(CalBudget2567!$AR:$AR,MATCH('All Budget to Planfin2567'!$D458,CalBudget2567!$D:$D,0))</f>
        <v>157557187.1624448</v>
      </c>
      <c r="J458" s="168">
        <f>INDEX(CalBudget2567!$BU:$BU,MATCH('All Budget to Planfin2567'!$D458,CalBudget2567!$D:$D,0))</f>
        <v>115479574.40289599</v>
      </c>
      <c r="K458" s="194">
        <f t="shared" si="12"/>
        <v>273036761.56534076</v>
      </c>
      <c r="L458" s="169">
        <f>INDEX(CalBudget2567!$BW:$BW,MATCH('All Budget to Planfin2567'!$D458,CalBudget2567!$D:$D,0))</f>
        <v>0.39</v>
      </c>
      <c r="M458" s="170">
        <f t="shared" si="13"/>
        <v>106484337.01048289</v>
      </c>
      <c r="N458" s="165"/>
      <c r="P458" s="188" t="b">
        <f>K458=CalBudget2567!BV460</f>
        <v>1</v>
      </c>
      <c r="Q458" s="188" t="b">
        <f>M458=CalBudget2567!BX460</f>
        <v>1</v>
      </c>
    </row>
    <row r="459" spans="1:17" s="158" customFormat="1" ht="24.6" hidden="1" x14ac:dyDescent="0.25">
      <c r="A459" s="167">
        <f>COUNTA($D$14:D459)</f>
        <v>446</v>
      </c>
      <c r="B459" s="161">
        <v>7</v>
      </c>
      <c r="C459" s="162" t="s">
        <v>43</v>
      </c>
      <c r="D459" s="161" t="s">
        <v>518</v>
      </c>
      <c r="E459" s="163" t="s">
        <v>1411</v>
      </c>
      <c r="F459" s="164" t="s">
        <v>1876</v>
      </c>
      <c r="G459" s="161">
        <v>5</v>
      </c>
      <c r="H459" s="163" t="s">
        <v>2964</v>
      </c>
      <c r="I459" s="168">
        <f>INDEX(CalBudget2567!$AR:$AR,MATCH('All Budget to Planfin2567'!$D459,CalBudget2567!$D:$D,0))</f>
        <v>40965177.710947193</v>
      </c>
      <c r="J459" s="168">
        <f>INDEX(CalBudget2567!$BU:$BU,MATCH('All Budget to Planfin2567'!$D459,CalBudget2567!$D:$D,0))</f>
        <v>20476462.6331136</v>
      </c>
      <c r="K459" s="194">
        <f t="shared" si="12"/>
        <v>61441640.344060794</v>
      </c>
      <c r="L459" s="169">
        <f>INDEX(CalBudget2567!$BW:$BW,MATCH('All Budget to Planfin2567'!$D459,CalBudget2567!$D:$D,0))</f>
        <v>0.45</v>
      </c>
      <c r="M459" s="170">
        <f t="shared" si="13"/>
        <v>27648738.154827356</v>
      </c>
      <c r="N459" s="165"/>
      <c r="P459" s="188" t="b">
        <f>K459=CalBudget2567!BV461</f>
        <v>1</v>
      </c>
      <c r="Q459" s="188" t="b">
        <f>M459=CalBudget2567!BX461</f>
        <v>1</v>
      </c>
    </row>
    <row r="460" spans="1:17" s="158" customFormat="1" ht="24.6" hidden="1" x14ac:dyDescent="0.25">
      <c r="A460" s="167">
        <f>COUNTA($D$14:D460)</f>
        <v>447</v>
      </c>
      <c r="B460" s="161">
        <v>7</v>
      </c>
      <c r="C460" s="162" t="s">
        <v>43</v>
      </c>
      <c r="D460" s="161" t="s">
        <v>519</v>
      </c>
      <c r="E460" s="163" t="s">
        <v>1412</v>
      </c>
      <c r="F460" s="164" t="s">
        <v>1876</v>
      </c>
      <c r="G460" s="161">
        <v>5</v>
      </c>
      <c r="H460" s="163" t="s">
        <v>2964</v>
      </c>
      <c r="I460" s="168">
        <f>INDEX(CalBudget2567!$AR:$AR,MATCH('All Budget to Planfin2567'!$D460,CalBudget2567!$D:$D,0))</f>
        <v>64451417.045731209</v>
      </c>
      <c r="J460" s="168">
        <f>INDEX(CalBudget2567!$BU:$BU,MATCH('All Budget to Planfin2567'!$D460,CalBudget2567!$D:$D,0))</f>
        <v>19028409.355286393</v>
      </c>
      <c r="K460" s="194">
        <f t="shared" si="12"/>
        <v>83479826.401017606</v>
      </c>
      <c r="L460" s="169">
        <f>INDEX(CalBudget2567!$BW:$BW,MATCH('All Budget to Planfin2567'!$D460,CalBudget2567!$D:$D,0))</f>
        <v>0.5</v>
      </c>
      <c r="M460" s="170">
        <f t="shared" si="13"/>
        <v>41739913.200508803</v>
      </c>
      <c r="N460" s="165"/>
      <c r="P460" s="188" t="b">
        <f>K460=CalBudget2567!BV462</f>
        <v>1</v>
      </c>
      <c r="Q460" s="188" t="b">
        <f>M460=CalBudget2567!BX462</f>
        <v>1</v>
      </c>
    </row>
    <row r="461" spans="1:17" s="158" customFormat="1" ht="24.6" hidden="1" x14ac:dyDescent="0.25">
      <c r="A461" s="167">
        <f>COUNTA($D$14:D461)</f>
        <v>448</v>
      </c>
      <c r="B461" s="161">
        <v>7</v>
      </c>
      <c r="C461" s="162" t="s">
        <v>43</v>
      </c>
      <c r="D461" s="161" t="s">
        <v>520</v>
      </c>
      <c r="E461" s="163" t="s">
        <v>1413</v>
      </c>
      <c r="F461" s="164" t="s">
        <v>1876</v>
      </c>
      <c r="G461" s="161">
        <v>10</v>
      </c>
      <c r="H461" s="163" t="s">
        <v>2962</v>
      </c>
      <c r="I461" s="168">
        <f>INDEX(CalBudget2567!$AR:$AR,MATCH('All Budget to Planfin2567'!$D461,CalBudget2567!$D:$D,0))</f>
        <v>74999435.798553586</v>
      </c>
      <c r="J461" s="168">
        <f>INDEX(CalBudget2567!$BU:$BU,MATCH('All Budget to Planfin2567'!$D461,CalBudget2567!$D:$D,0))</f>
        <v>32514302.053391997</v>
      </c>
      <c r="K461" s="194">
        <f t="shared" si="12"/>
        <v>107513737.85194558</v>
      </c>
      <c r="L461" s="169">
        <f>INDEX(CalBudget2567!$BW:$BW,MATCH('All Budget to Planfin2567'!$D461,CalBudget2567!$D:$D,0))</f>
        <v>0.48</v>
      </c>
      <c r="M461" s="170">
        <f t="shared" si="13"/>
        <v>51606594.168933876</v>
      </c>
      <c r="N461" s="165"/>
      <c r="P461" s="188" t="b">
        <f>K461=CalBudget2567!BV463</f>
        <v>1</v>
      </c>
      <c r="Q461" s="188" t="b">
        <f>M461=CalBudget2567!BX463</f>
        <v>1</v>
      </c>
    </row>
    <row r="462" spans="1:17" s="158" customFormat="1" ht="24.6" hidden="1" x14ac:dyDescent="0.25">
      <c r="A462" s="167">
        <f>COUNTA($D$14:D462)</f>
        <v>449</v>
      </c>
      <c r="B462" s="161">
        <v>7</v>
      </c>
      <c r="C462" s="162" t="s">
        <v>43</v>
      </c>
      <c r="D462" s="161" t="s">
        <v>521</v>
      </c>
      <c r="E462" s="163" t="s">
        <v>1414</v>
      </c>
      <c r="F462" s="164" t="s">
        <v>1876</v>
      </c>
      <c r="G462" s="161">
        <v>10</v>
      </c>
      <c r="H462" s="163" t="s">
        <v>2962</v>
      </c>
      <c r="I462" s="168">
        <f>INDEX(CalBudget2567!$AR:$AR,MATCH('All Budget to Planfin2567'!$D462,CalBudget2567!$D:$D,0))</f>
        <v>69178783.51628159</v>
      </c>
      <c r="J462" s="168">
        <f>INDEX(CalBudget2567!$BU:$BU,MATCH('All Budget to Planfin2567'!$D462,CalBudget2567!$D:$D,0))</f>
        <v>39730266.102863997</v>
      </c>
      <c r="K462" s="194">
        <f t="shared" si="12"/>
        <v>108909049.61914559</v>
      </c>
      <c r="L462" s="169">
        <f>INDEX(CalBudget2567!$BW:$BW,MATCH('All Budget to Planfin2567'!$D462,CalBudget2567!$D:$D,0))</f>
        <v>0.43</v>
      </c>
      <c r="M462" s="170">
        <f t="shared" si="13"/>
        <v>46830891.336232603</v>
      </c>
      <c r="N462" s="165"/>
      <c r="P462" s="188" t="b">
        <f>K462=CalBudget2567!BV464</f>
        <v>1</v>
      </c>
      <c r="Q462" s="188" t="b">
        <f>M462=CalBudget2567!BX464</f>
        <v>1</v>
      </c>
    </row>
    <row r="463" spans="1:17" s="158" customFormat="1" ht="24.6" hidden="1" x14ac:dyDescent="0.25">
      <c r="A463" s="167">
        <f>COUNTA($D$14:D463)</f>
        <v>450</v>
      </c>
      <c r="B463" s="161">
        <v>7</v>
      </c>
      <c r="C463" s="162" t="s">
        <v>43</v>
      </c>
      <c r="D463" s="161" t="s">
        <v>522</v>
      </c>
      <c r="E463" s="163" t="s">
        <v>1415</v>
      </c>
      <c r="F463" s="164" t="s">
        <v>1876</v>
      </c>
      <c r="G463" s="161">
        <v>10</v>
      </c>
      <c r="H463" s="163" t="s">
        <v>2962</v>
      </c>
      <c r="I463" s="168">
        <f>INDEX(CalBudget2567!$AR:$AR,MATCH('All Budget to Planfin2567'!$D463,CalBudget2567!$D:$D,0))</f>
        <v>93647173.51128</v>
      </c>
      <c r="J463" s="168">
        <f>INDEX(CalBudget2567!$BU:$BU,MATCH('All Budget to Planfin2567'!$D463,CalBudget2567!$D:$D,0))</f>
        <v>39465149.3723232</v>
      </c>
      <c r="K463" s="194">
        <f t="shared" ref="K463:K526" si="14">SUM(I463:J463)</f>
        <v>133112322.8836032</v>
      </c>
      <c r="L463" s="169">
        <f>INDEX(CalBudget2567!$BW:$BW,MATCH('All Budget to Planfin2567'!$D463,CalBudget2567!$D:$D,0))</f>
        <v>0.42</v>
      </c>
      <c r="M463" s="170">
        <f t="shared" ref="M463:M526" si="15">K463*L463</f>
        <v>55907175.61111334</v>
      </c>
      <c r="N463" s="165"/>
      <c r="P463" s="188" t="b">
        <f>K463=CalBudget2567!BV465</f>
        <v>1</v>
      </c>
      <c r="Q463" s="188" t="b">
        <f>M463=CalBudget2567!BX465</f>
        <v>1</v>
      </c>
    </row>
    <row r="464" spans="1:17" s="158" customFormat="1" ht="24.6" hidden="1" x14ac:dyDescent="0.25">
      <c r="A464" s="167">
        <f>COUNTA($D$14:D464)</f>
        <v>451</v>
      </c>
      <c r="B464" s="161">
        <v>7</v>
      </c>
      <c r="C464" s="162" t="s">
        <v>43</v>
      </c>
      <c r="D464" s="161" t="s">
        <v>523</v>
      </c>
      <c r="E464" s="163" t="s">
        <v>1416</v>
      </c>
      <c r="F464" s="164" t="s">
        <v>1876</v>
      </c>
      <c r="G464" s="161">
        <v>6</v>
      </c>
      <c r="H464" s="163" t="s">
        <v>2965</v>
      </c>
      <c r="I464" s="168">
        <f>INDEX(CalBudget2567!$AR:$AR,MATCH('All Budget to Planfin2567'!$D464,CalBudget2567!$D:$D,0))</f>
        <v>70735783.816828802</v>
      </c>
      <c r="J464" s="168">
        <f>INDEX(CalBudget2567!$BU:$BU,MATCH('All Budget to Planfin2567'!$D464,CalBudget2567!$D:$D,0))</f>
        <v>33790390.0787232</v>
      </c>
      <c r="K464" s="194">
        <f t="shared" si="14"/>
        <v>104526173.89555201</v>
      </c>
      <c r="L464" s="169">
        <f>INDEX(CalBudget2567!$BW:$BW,MATCH('All Budget to Planfin2567'!$D464,CalBudget2567!$D:$D,0))</f>
        <v>0.44</v>
      </c>
      <c r="M464" s="170">
        <f t="shared" si="15"/>
        <v>45991516.514042884</v>
      </c>
      <c r="N464" s="165"/>
      <c r="P464" s="188" t="b">
        <f>K464=CalBudget2567!BV466</f>
        <v>1</v>
      </c>
      <c r="Q464" s="188" t="b">
        <f>M464=CalBudget2567!BX466</f>
        <v>1</v>
      </c>
    </row>
    <row r="465" spans="1:17" s="158" customFormat="1" ht="24.6" hidden="1" x14ac:dyDescent="0.25">
      <c r="A465" s="167">
        <f>COUNTA($D$14:D465)</f>
        <v>452</v>
      </c>
      <c r="B465" s="161">
        <v>7</v>
      </c>
      <c r="C465" s="162" t="s">
        <v>43</v>
      </c>
      <c r="D465" s="161" t="s">
        <v>524</v>
      </c>
      <c r="E465" s="163" t="s">
        <v>1417</v>
      </c>
      <c r="F465" s="164" t="s">
        <v>1876</v>
      </c>
      <c r="G465" s="161">
        <v>5</v>
      </c>
      <c r="H465" s="163" t="s">
        <v>2964</v>
      </c>
      <c r="I465" s="168">
        <f>INDEX(CalBudget2567!$AR:$AR,MATCH('All Budget to Planfin2567'!$D465,CalBudget2567!$D:$D,0))</f>
        <v>42478814.721772805</v>
      </c>
      <c r="J465" s="168">
        <f>INDEX(CalBudget2567!$BU:$BU,MATCH('All Budget to Planfin2567'!$D465,CalBudget2567!$D:$D,0))</f>
        <v>19163596.421280004</v>
      </c>
      <c r="K465" s="194">
        <f t="shared" si="14"/>
        <v>61642411.143052809</v>
      </c>
      <c r="L465" s="169">
        <f>INDEX(CalBudget2567!$BW:$BW,MATCH('All Budget to Planfin2567'!$D465,CalBudget2567!$D:$D,0))</f>
        <v>0.46</v>
      </c>
      <c r="M465" s="170">
        <f t="shared" si="15"/>
        <v>28355509.125804294</v>
      </c>
      <c r="N465" s="165"/>
      <c r="P465" s="188" t="b">
        <f>K465=CalBudget2567!BV467</f>
        <v>1</v>
      </c>
      <c r="Q465" s="188" t="b">
        <f>M465=CalBudget2567!BX467</f>
        <v>1</v>
      </c>
    </row>
    <row r="466" spans="1:17" s="158" customFormat="1" ht="24.6" hidden="1" x14ac:dyDescent="0.25">
      <c r="A466" s="167">
        <f>COUNTA($D$14:D466)</f>
        <v>453</v>
      </c>
      <c r="B466" s="161">
        <v>7</v>
      </c>
      <c r="C466" s="162" t="s">
        <v>43</v>
      </c>
      <c r="D466" s="161" t="s">
        <v>525</v>
      </c>
      <c r="E466" s="163" t="s">
        <v>1418</v>
      </c>
      <c r="F466" s="164" t="s">
        <v>1876</v>
      </c>
      <c r="G466" s="161">
        <v>5</v>
      </c>
      <c r="H466" s="163" t="s">
        <v>2964</v>
      </c>
      <c r="I466" s="168">
        <f>INDEX(CalBudget2567!$AR:$AR,MATCH('All Budget to Planfin2567'!$D466,CalBudget2567!$D:$D,0))</f>
        <v>30993461.882323205</v>
      </c>
      <c r="J466" s="168">
        <f>INDEX(CalBudget2567!$BU:$BU,MATCH('All Budget to Planfin2567'!$D466,CalBudget2567!$D:$D,0))</f>
        <v>11946388.535126401</v>
      </c>
      <c r="K466" s="194">
        <f t="shared" si="14"/>
        <v>42939850.417449608</v>
      </c>
      <c r="L466" s="169">
        <f>INDEX(CalBudget2567!$BW:$BW,MATCH('All Budget to Planfin2567'!$D466,CalBudget2567!$D:$D,0))</f>
        <v>0.52</v>
      </c>
      <c r="M466" s="170">
        <f t="shared" si="15"/>
        <v>22328722.217073798</v>
      </c>
      <c r="N466" s="165"/>
      <c r="P466" s="188" t="b">
        <f>K466=CalBudget2567!BV468</f>
        <v>1</v>
      </c>
      <c r="Q466" s="188" t="b">
        <f>M466=CalBudget2567!BX468</f>
        <v>1</v>
      </c>
    </row>
    <row r="467" spans="1:17" s="158" customFormat="1" ht="24.6" hidden="1" x14ac:dyDescent="0.25">
      <c r="A467" s="167">
        <f>COUNTA($D$14:D467)</f>
        <v>454</v>
      </c>
      <c r="B467" s="161">
        <v>7</v>
      </c>
      <c r="C467" s="162" t="s">
        <v>43</v>
      </c>
      <c r="D467" s="161" t="s">
        <v>526</v>
      </c>
      <c r="E467" s="163" t="s">
        <v>1419</v>
      </c>
      <c r="F467" s="164" t="s">
        <v>1876</v>
      </c>
      <c r="G467" s="161">
        <v>13</v>
      </c>
      <c r="H467" s="163" t="s">
        <v>2963</v>
      </c>
      <c r="I467" s="168">
        <f>INDEX(CalBudget2567!$AR:$AR,MATCH('All Budget to Planfin2567'!$D467,CalBudget2567!$D:$D,0))</f>
        <v>133018077.7229856</v>
      </c>
      <c r="J467" s="168">
        <f>INDEX(CalBudget2567!$BU:$BU,MATCH('All Budget to Planfin2567'!$D467,CalBudget2567!$D:$D,0))</f>
        <v>135599907.51657602</v>
      </c>
      <c r="K467" s="194">
        <f t="shared" si="14"/>
        <v>268617985.23956162</v>
      </c>
      <c r="L467" s="169">
        <f>INDEX(CalBudget2567!$BW:$BW,MATCH('All Budget to Planfin2567'!$D467,CalBudget2567!$D:$D,0))</f>
        <v>0.5</v>
      </c>
      <c r="M467" s="170">
        <f t="shared" si="15"/>
        <v>134308992.61978081</v>
      </c>
      <c r="N467" s="165"/>
      <c r="P467" s="188" t="b">
        <f>K467=CalBudget2567!BV469</f>
        <v>1</v>
      </c>
      <c r="Q467" s="188" t="b">
        <f>M467=CalBudget2567!BX469</f>
        <v>1</v>
      </c>
    </row>
    <row r="468" spans="1:17" s="158" customFormat="1" ht="24.6" hidden="1" x14ac:dyDescent="0.25">
      <c r="A468" s="167">
        <f>COUNTA($D$14:D468)</f>
        <v>455</v>
      </c>
      <c r="B468" s="161">
        <v>7</v>
      </c>
      <c r="C468" s="162" t="s">
        <v>43</v>
      </c>
      <c r="D468" s="161" t="s">
        <v>527</v>
      </c>
      <c r="E468" s="163" t="s">
        <v>1420</v>
      </c>
      <c r="F468" s="164" t="s">
        <v>1877</v>
      </c>
      <c r="G468" s="161">
        <v>14</v>
      </c>
      <c r="H468" s="163" t="s">
        <v>2976</v>
      </c>
      <c r="I468" s="168">
        <f>INDEX(CalBudget2567!$AR:$AR,MATCH('All Budget to Planfin2567'!$D468,CalBudget2567!$D:$D,0))</f>
        <v>157307283.19487041</v>
      </c>
      <c r="J468" s="168">
        <f>INDEX(CalBudget2567!$BU:$BU,MATCH('All Budget to Planfin2567'!$D468,CalBudget2567!$D:$D,0))</f>
        <v>199638227.15781122</v>
      </c>
      <c r="K468" s="194">
        <f t="shared" si="14"/>
        <v>356945510.35268164</v>
      </c>
      <c r="L468" s="169">
        <f>INDEX(CalBudget2567!$BW:$BW,MATCH('All Budget to Planfin2567'!$D468,CalBudget2567!$D:$D,0))</f>
        <v>0.39</v>
      </c>
      <c r="M468" s="170">
        <f t="shared" si="15"/>
        <v>139208749.03754583</v>
      </c>
      <c r="N468" s="165"/>
      <c r="P468" s="188" t="b">
        <f>K468=CalBudget2567!BV470</f>
        <v>1</v>
      </c>
      <c r="Q468" s="188" t="b">
        <f>M468=CalBudget2567!BX470</f>
        <v>1</v>
      </c>
    </row>
    <row r="469" spans="1:17" s="158" customFormat="1" ht="24.6" hidden="1" x14ac:dyDescent="0.25">
      <c r="A469" s="167">
        <f>COUNTA($D$14:D469)</f>
        <v>456</v>
      </c>
      <c r="B469" s="161">
        <v>7</v>
      </c>
      <c r="C469" s="162" t="s">
        <v>43</v>
      </c>
      <c r="D469" s="161" t="s">
        <v>528</v>
      </c>
      <c r="E469" s="163" t="s">
        <v>1421</v>
      </c>
      <c r="F469" s="164" t="s">
        <v>1876</v>
      </c>
      <c r="G469" s="161">
        <v>5</v>
      </c>
      <c r="H469" s="163" t="s">
        <v>2964</v>
      </c>
      <c r="I469" s="168">
        <f>INDEX(CalBudget2567!$AR:$AR,MATCH('All Budget to Planfin2567'!$D469,CalBudget2567!$D:$D,0))</f>
        <v>27121863.818275187</v>
      </c>
      <c r="J469" s="168">
        <f>INDEX(CalBudget2567!$BU:$BU,MATCH('All Budget to Planfin2567'!$D469,CalBudget2567!$D:$D,0))</f>
        <v>15543079.835519999</v>
      </c>
      <c r="K469" s="194">
        <f t="shared" si="14"/>
        <v>42664943.653795183</v>
      </c>
      <c r="L469" s="169">
        <f>INDEX(CalBudget2567!$BW:$BW,MATCH('All Budget to Planfin2567'!$D469,CalBudget2567!$D:$D,0))</f>
        <v>0.41</v>
      </c>
      <c r="M469" s="170">
        <f t="shared" si="15"/>
        <v>17492626.898056023</v>
      </c>
      <c r="N469" s="165"/>
      <c r="P469" s="188" t="b">
        <f>K469=CalBudget2567!BV471</f>
        <v>1</v>
      </c>
      <c r="Q469" s="188" t="b">
        <f>M469=CalBudget2567!BX471</f>
        <v>1</v>
      </c>
    </row>
    <row r="470" spans="1:17" s="158" customFormat="1" ht="24.6" hidden="1" x14ac:dyDescent="0.25">
      <c r="A470" s="167">
        <f>COUNTA($D$14:D470)</f>
        <v>457</v>
      </c>
      <c r="B470" s="161">
        <v>7</v>
      </c>
      <c r="C470" s="162" t="s">
        <v>43</v>
      </c>
      <c r="D470" s="161" t="s">
        <v>529</v>
      </c>
      <c r="E470" s="163" t="s">
        <v>1422</v>
      </c>
      <c r="F470" s="164" t="s">
        <v>1876</v>
      </c>
      <c r="G470" s="161">
        <v>3</v>
      </c>
      <c r="H470" s="163" t="s">
        <v>2972</v>
      </c>
      <c r="I470" s="168">
        <f>INDEX(CalBudget2567!$AR:$AR,MATCH('All Budget to Planfin2567'!$D470,CalBudget2567!$D:$D,0))</f>
        <v>25671138.767875198</v>
      </c>
      <c r="J470" s="168">
        <f>INDEX(CalBudget2567!$BU:$BU,MATCH('All Budget to Planfin2567'!$D470,CalBudget2567!$D:$D,0))</f>
        <v>0</v>
      </c>
      <c r="K470" s="194">
        <f t="shared" si="14"/>
        <v>25671138.767875198</v>
      </c>
      <c r="L470" s="169">
        <f>INDEX(CalBudget2567!$BW:$BW,MATCH('All Budget to Planfin2567'!$D470,CalBudget2567!$D:$D,0))</f>
        <v>0.59</v>
      </c>
      <c r="M470" s="170">
        <f t="shared" si="15"/>
        <v>15145971.873046366</v>
      </c>
      <c r="N470" s="165"/>
      <c r="P470" s="188" t="b">
        <f>K470=CalBudget2567!BV472</f>
        <v>1</v>
      </c>
      <c r="Q470" s="188" t="b">
        <f>M470=CalBudget2567!BX472</f>
        <v>1</v>
      </c>
    </row>
    <row r="471" spans="1:17" s="158" customFormat="1" ht="24.6" hidden="1" x14ac:dyDescent="0.25">
      <c r="A471" s="167">
        <f>COUNTA($D$14:D471)</f>
        <v>458</v>
      </c>
      <c r="B471" s="161">
        <v>7</v>
      </c>
      <c r="C471" s="162" t="s">
        <v>43</v>
      </c>
      <c r="D471" s="161" t="s">
        <v>530</v>
      </c>
      <c r="E471" s="163" t="s">
        <v>1423</v>
      </c>
      <c r="F471" s="164" t="s">
        <v>1876</v>
      </c>
      <c r="G471" s="161">
        <v>2</v>
      </c>
      <c r="H471" s="163" t="s">
        <v>2968</v>
      </c>
      <c r="I471" s="168">
        <f>INDEX(CalBudget2567!$AR:$AR,MATCH('All Budget to Planfin2567'!$D471,CalBudget2567!$D:$D,0))</f>
        <v>23713723.487040002</v>
      </c>
      <c r="J471" s="168">
        <f>INDEX(CalBudget2567!$BU:$BU,MATCH('All Budget to Planfin2567'!$D471,CalBudget2567!$D:$D,0))</f>
        <v>0</v>
      </c>
      <c r="K471" s="194">
        <f t="shared" si="14"/>
        <v>23713723.487040002</v>
      </c>
      <c r="L471" s="169">
        <f>INDEX(CalBudget2567!$BW:$BW,MATCH('All Budget to Planfin2567'!$D471,CalBudget2567!$D:$D,0))</f>
        <v>0.63</v>
      </c>
      <c r="M471" s="170">
        <f t="shared" si="15"/>
        <v>14939645.796835201</v>
      </c>
      <c r="N471" s="165"/>
      <c r="P471" s="188" t="b">
        <f>K471=CalBudget2567!BV473</f>
        <v>1</v>
      </c>
      <c r="Q471" s="188" t="b">
        <f>M471=CalBudget2567!BX473</f>
        <v>1</v>
      </c>
    </row>
    <row r="472" spans="1:17" s="158" customFormat="1" ht="24.6" hidden="1" x14ac:dyDescent="0.25">
      <c r="A472" s="167">
        <f>COUNTA($D$14:D472)</f>
        <v>459</v>
      </c>
      <c r="B472" s="161">
        <v>7</v>
      </c>
      <c r="C472" s="162" t="s">
        <v>43</v>
      </c>
      <c r="D472" s="161" t="s">
        <v>531</v>
      </c>
      <c r="E472" s="163" t="s">
        <v>1424</v>
      </c>
      <c r="F472" s="164" t="s">
        <v>1876</v>
      </c>
      <c r="G472" s="161">
        <v>3</v>
      </c>
      <c r="H472" s="163" t="s">
        <v>2972</v>
      </c>
      <c r="I472" s="168">
        <f>INDEX(CalBudget2567!$AR:$AR,MATCH('All Budget to Planfin2567'!$D472,CalBudget2567!$D:$D,0))</f>
        <v>30101496.913248003</v>
      </c>
      <c r="J472" s="168">
        <f>INDEX(CalBudget2567!$BU:$BU,MATCH('All Budget to Planfin2567'!$D472,CalBudget2567!$D:$D,0))</f>
        <v>0</v>
      </c>
      <c r="K472" s="194">
        <f t="shared" si="14"/>
        <v>30101496.913248003</v>
      </c>
      <c r="L472" s="169">
        <f>INDEX(CalBudget2567!$BW:$BW,MATCH('All Budget to Planfin2567'!$D472,CalBudget2567!$D:$D,0))</f>
        <v>0.52</v>
      </c>
      <c r="M472" s="170">
        <f t="shared" si="15"/>
        <v>15652778.394888962</v>
      </c>
      <c r="N472" s="165"/>
      <c r="P472" s="188" t="b">
        <f>K472=CalBudget2567!BV474</f>
        <v>1</v>
      </c>
      <c r="Q472" s="188" t="b">
        <f>M472=CalBudget2567!BX474</f>
        <v>1</v>
      </c>
    </row>
    <row r="473" spans="1:17" s="158" customFormat="1" ht="24.6" hidden="1" x14ac:dyDescent="0.25">
      <c r="A473" s="167">
        <f>COUNTA($D$14:D473)</f>
        <v>460</v>
      </c>
      <c r="B473" s="161">
        <v>7</v>
      </c>
      <c r="C473" s="162" t="s">
        <v>43</v>
      </c>
      <c r="D473" s="161" t="s">
        <v>532</v>
      </c>
      <c r="E473" s="163" t="s">
        <v>1425</v>
      </c>
      <c r="F473" s="164" t="s">
        <v>1876</v>
      </c>
      <c r="G473" s="161">
        <v>3</v>
      </c>
      <c r="H473" s="163" t="s">
        <v>2972</v>
      </c>
      <c r="I473" s="168">
        <f>INDEX(CalBudget2567!$AR:$AR,MATCH('All Budget to Planfin2567'!$D473,CalBudget2567!$D:$D,0))</f>
        <v>21179801.266531199</v>
      </c>
      <c r="J473" s="168">
        <f>INDEX(CalBudget2567!$BU:$BU,MATCH('All Budget to Planfin2567'!$D473,CalBudget2567!$D:$D,0))</f>
        <v>0</v>
      </c>
      <c r="K473" s="194">
        <f t="shared" si="14"/>
        <v>21179801.266531199</v>
      </c>
      <c r="L473" s="169">
        <f>INDEX(CalBudget2567!$BW:$BW,MATCH('All Budget to Planfin2567'!$D473,CalBudget2567!$D:$D,0))</f>
        <v>0.56999999999999995</v>
      </c>
      <c r="M473" s="170">
        <f t="shared" si="15"/>
        <v>12072486.721922783</v>
      </c>
      <c r="N473" s="165"/>
      <c r="P473" s="188" t="b">
        <f>K473=CalBudget2567!BV475</f>
        <v>1</v>
      </c>
      <c r="Q473" s="188" t="b">
        <f>M473=CalBudget2567!BX475</f>
        <v>1</v>
      </c>
    </row>
    <row r="474" spans="1:17" s="158" customFormat="1" ht="24.6" hidden="1" x14ac:dyDescent="0.25">
      <c r="A474" s="167">
        <f>COUNTA($D$14:D474)</f>
        <v>461</v>
      </c>
      <c r="B474" s="161">
        <v>7</v>
      </c>
      <c r="C474" s="162" t="s">
        <v>44</v>
      </c>
      <c r="D474" s="161" t="s">
        <v>533</v>
      </c>
      <c r="E474" s="163" t="s">
        <v>1426</v>
      </c>
      <c r="F474" s="164" t="s">
        <v>1877</v>
      </c>
      <c r="G474" s="161">
        <v>17</v>
      </c>
      <c r="H474" s="163" t="s">
        <v>2971</v>
      </c>
      <c r="I474" s="168">
        <f>INDEX(CalBudget2567!$AR:$AR,MATCH('All Budget to Planfin2567'!$D474,CalBudget2567!$D:$D,0))</f>
        <v>542822299.9030081</v>
      </c>
      <c r="J474" s="168">
        <f>INDEX(CalBudget2567!$BU:$BU,MATCH('All Budget to Planfin2567'!$D474,CalBudget2567!$D:$D,0))</f>
        <v>1172533582.3293982</v>
      </c>
      <c r="K474" s="194">
        <f t="shared" si="14"/>
        <v>1715355882.2324061</v>
      </c>
      <c r="L474" s="169">
        <f>INDEX(CalBudget2567!$BW:$BW,MATCH('All Budget to Planfin2567'!$D474,CalBudget2567!$D:$D,0))</f>
        <v>0.35</v>
      </c>
      <c r="M474" s="170">
        <f t="shared" si="15"/>
        <v>600374558.78134215</v>
      </c>
      <c r="N474" s="165"/>
      <c r="P474" s="188" t="b">
        <f>K474=CalBudget2567!BV476</f>
        <v>1</v>
      </c>
      <c r="Q474" s="188" t="b">
        <f>M474=CalBudget2567!BX476</f>
        <v>1</v>
      </c>
    </row>
    <row r="475" spans="1:17" s="158" customFormat="1" ht="24.6" hidden="1" x14ac:dyDescent="0.25">
      <c r="A475" s="167">
        <f>COUNTA($D$14:D475)</f>
        <v>462</v>
      </c>
      <c r="B475" s="161">
        <v>7</v>
      </c>
      <c r="C475" s="162" t="s">
        <v>44</v>
      </c>
      <c r="D475" s="161" t="s">
        <v>534</v>
      </c>
      <c r="E475" s="163" t="s">
        <v>1427</v>
      </c>
      <c r="F475" s="164" t="s">
        <v>1876</v>
      </c>
      <c r="G475" s="161">
        <v>5</v>
      </c>
      <c r="H475" s="163" t="s">
        <v>2964</v>
      </c>
      <c r="I475" s="168">
        <f>INDEX(CalBudget2567!$AR:$AR,MATCH('All Budget to Planfin2567'!$D475,CalBudget2567!$D:$D,0))</f>
        <v>36603615.384527996</v>
      </c>
      <c r="J475" s="168">
        <f>INDEX(CalBudget2567!$BU:$BU,MATCH('All Budget to Planfin2567'!$D475,CalBudget2567!$D:$D,0))</f>
        <v>10409580.408815997</v>
      </c>
      <c r="K475" s="194">
        <f t="shared" si="14"/>
        <v>47013195.793343991</v>
      </c>
      <c r="L475" s="169">
        <f>INDEX(CalBudget2567!$BW:$BW,MATCH('All Budget to Planfin2567'!$D475,CalBudget2567!$D:$D,0))</f>
        <v>0.43</v>
      </c>
      <c r="M475" s="170">
        <f t="shared" si="15"/>
        <v>20215674.191137917</v>
      </c>
      <c r="N475" s="165"/>
      <c r="P475" s="188" t="b">
        <f>K475=CalBudget2567!BV477</f>
        <v>1</v>
      </c>
      <c r="Q475" s="188" t="b">
        <f>M475=CalBudget2567!BX477</f>
        <v>1</v>
      </c>
    </row>
    <row r="476" spans="1:17" s="158" customFormat="1" ht="24.6" hidden="1" x14ac:dyDescent="0.25">
      <c r="A476" s="167">
        <f>COUNTA($D$14:D476)</f>
        <v>463</v>
      </c>
      <c r="B476" s="161">
        <v>7</v>
      </c>
      <c r="C476" s="162" t="s">
        <v>44</v>
      </c>
      <c r="D476" s="161" t="s">
        <v>535</v>
      </c>
      <c r="E476" s="163" t="s">
        <v>1428</v>
      </c>
      <c r="F476" s="164" t="s">
        <v>1876</v>
      </c>
      <c r="G476" s="161">
        <v>13</v>
      </c>
      <c r="H476" s="163" t="s">
        <v>2963</v>
      </c>
      <c r="I476" s="168">
        <f>INDEX(CalBudget2567!$AR:$AR,MATCH('All Budget to Planfin2567'!$D476,CalBudget2567!$D:$D,0))</f>
        <v>137551805.04344639</v>
      </c>
      <c r="J476" s="168">
        <f>INDEX(CalBudget2567!$BU:$BU,MATCH('All Budget to Planfin2567'!$D476,CalBudget2567!$D:$D,0))</f>
        <v>67873941.342460811</v>
      </c>
      <c r="K476" s="194">
        <f t="shared" si="14"/>
        <v>205425746.3859072</v>
      </c>
      <c r="L476" s="169">
        <f>INDEX(CalBudget2567!$BW:$BW,MATCH('All Budget to Planfin2567'!$D476,CalBudget2567!$D:$D,0))</f>
        <v>0.4</v>
      </c>
      <c r="M476" s="170">
        <f t="shared" si="15"/>
        <v>82170298.554362893</v>
      </c>
      <c r="N476" s="165"/>
      <c r="P476" s="188" t="b">
        <f>K476=CalBudget2567!BV478</f>
        <v>1</v>
      </c>
      <c r="Q476" s="188" t="b">
        <f>M476=CalBudget2567!BX478</f>
        <v>1</v>
      </c>
    </row>
    <row r="477" spans="1:17" s="158" customFormat="1" ht="24.6" hidden="1" x14ac:dyDescent="0.25">
      <c r="A477" s="167">
        <f>COUNTA($D$14:D477)</f>
        <v>464</v>
      </c>
      <c r="B477" s="161">
        <v>7</v>
      </c>
      <c r="C477" s="162" t="s">
        <v>44</v>
      </c>
      <c r="D477" s="161" t="s">
        <v>536</v>
      </c>
      <c r="E477" s="163" t="s">
        <v>1429</v>
      </c>
      <c r="F477" s="164" t="s">
        <v>1876</v>
      </c>
      <c r="G477" s="161">
        <v>6</v>
      </c>
      <c r="H477" s="163" t="s">
        <v>2965</v>
      </c>
      <c r="I477" s="168">
        <f>INDEX(CalBudget2567!$AR:$AR,MATCH('All Budget to Planfin2567'!$D477,CalBudget2567!$D:$D,0))</f>
        <v>52886655.000768006</v>
      </c>
      <c r="J477" s="168">
        <f>INDEX(CalBudget2567!$BU:$BU,MATCH('All Budget to Planfin2567'!$D477,CalBudget2567!$D:$D,0))</f>
        <v>21269918.254560001</v>
      </c>
      <c r="K477" s="194">
        <f t="shared" si="14"/>
        <v>74156573.255328</v>
      </c>
      <c r="L477" s="169">
        <f>INDEX(CalBudget2567!$BW:$BW,MATCH('All Budget to Planfin2567'!$D477,CalBudget2567!$D:$D,0))</f>
        <v>0.43</v>
      </c>
      <c r="M477" s="170">
        <f t="shared" si="15"/>
        <v>31887326.499791041</v>
      </c>
      <c r="N477" s="165"/>
      <c r="P477" s="188" t="b">
        <f>K477=CalBudget2567!BV479</f>
        <v>1</v>
      </c>
      <c r="Q477" s="188" t="b">
        <f>M477=CalBudget2567!BX479</f>
        <v>1</v>
      </c>
    </row>
    <row r="478" spans="1:17" s="158" customFormat="1" ht="24.6" hidden="1" x14ac:dyDescent="0.25">
      <c r="A478" s="167">
        <f>COUNTA($D$14:D478)</f>
        <v>465</v>
      </c>
      <c r="B478" s="161">
        <v>7</v>
      </c>
      <c r="C478" s="162" t="s">
        <v>44</v>
      </c>
      <c r="D478" s="161" t="s">
        <v>537</v>
      </c>
      <c r="E478" s="163" t="s">
        <v>1430</v>
      </c>
      <c r="F478" s="164" t="s">
        <v>1876</v>
      </c>
      <c r="G478" s="161">
        <v>6</v>
      </c>
      <c r="H478" s="163" t="s">
        <v>2965</v>
      </c>
      <c r="I478" s="168">
        <f>INDEX(CalBudget2567!$AR:$AR,MATCH('All Budget to Planfin2567'!$D478,CalBudget2567!$D:$D,0))</f>
        <v>122272902.85636798</v>
      </c>
      <c r="J478" s="168">
        <f>INDEX(CalBudget2567!$BU:$BU,MATCH('All Budget to Planfin2567'!$D478,CalBudget2567!$D:$D,0))</f>
        <v>37272981.364464007</v>
      </c>
      <c r="K478" s="194">
        <f t="shared" si="14"/>
        <v>159545884.22083199</v>
      </c>
      <c r="L478" s="169">
        <f>INDEX(CalBudget2567!$BW:$BW,MATCH('All Budget to Planfin2567'!$D478,CalBudget2567!$D:$D,0))</f>
        <v>0.46</v>
      </c>
      <c r="M478" s="170">
        <f t="shared" si="15"/>
        <v>73391106.741582721</v>
      </c>
      <c r="N478" s="165"/>
      <c r="P478" s="188" t="b">
        <f>K478=CalBudget2567!BV480</f>
        <v>1</v>
      </c>
      <c r="Q478" s="188" t="b">
        <f>M478=CalBudget2567!BX480</f>
        <v>1</v>
      </c>
    </row>
    <row r="479" spans="1:17" s="158" customFormat="1" ht="24.6" hidden="1" x14ac:dyDescent="0.25">
      <c r="A479" s="167">
        <f>COUNTA($D$14:D479)</f>
        <v>466</v>
      </c>
      <c r="B479" s="161">
        <v>7</v>
      </c>
      <c r="C479" s="162" t="s">
        <v>44</v>
      </c>
      <c r="D479" s="161" t="s">
        <v>538</v>
      </c>
      <c r="E479" s="163" t="s">
        <v>1431</v>
      </c>
      <c r="F479" s="164" t="s">
        <v>1876</v>
      </c>
      <c r="G479" s="161">
        <v>13</v>
      </c>
      <c r="H479" s="163" t="s">
        <v>2963</v>
      </c>
      <c r="I479" s="168">
        <f>INDEX(CalBudget2567!$AR:$AR,MATCH('All Budget to Planfin2567'!$D479,CalBudget2567!$D:$D,0))</f>
        <v>178443144.8193408</v>
      </c>
      <c r="J479" s="168">
        <f>INDEX(CalBudget2567!$BU:$BU,MATCH('All Budget to Planfin2567'!$D479,CalBudget2567!$D:$D,0))</f>
        <v>116336039.55845758</v>
      </c>
      <c r="K479" s="194">
        <f t="shared" si="14"/>
        <v>294779184.37779838</v>
      </c>
      <c r="L479" s="169">
        <f>INDEX(CalBudget2567!$BW:$BW,MATCH('All Budget to Planfin2567'!$D479,CalBudget2567!$D:$D,0))</f>
        <v>0.5</v>
      </c>
      <c r="M479" s="170">
        <f t="shared" si="15"/>
        <v>147389592.18889919</v>
      </c>
      <c r="N479" s="165"/>
      <c r="P479" s="188" t="b">
        <f>K479=CalBudget2567!BV481</f>
        <v>1</v>
      </c>
      <c r="Q479" s="188" t="b">
        <f>M479=CalBudget2567!BX481</f>
        <v>1</v>
      </c>
    </row>
    <row r="480" spans="1:17" s="158" customFormat="1" ht="24.6" hidden="1" x14ac:dyDescent="0.25">
      <c r="A480" s="167">
        <f>COUNTA($D$14:D480)</f>
        <v>467</v>
      </c>
      <c r="B480" s="161">
        <v>7</v>
      </c>
      <c r="C480" s="162" t="s">
        <v>44</v>
      </c>
      <c r="D480" s="161" t="s">
        <v>539</v>
      </c>
      <c r="E480" s="163" t="s">
        <v>1432</v>
      </c>
      <c r="F480" s="164" t="s">
        <v>1876</v>
      </c>
      <c r="G480" s="161">
        <v>6</v>
      </c>
      <c r="H480" s="163" t="s">
        <v>2965</v>
      </c>
      <c r="I480" s="168">
        <f>INDEX(CalBudget2567!$AR:$AR,MATCH('All Budget to Planfin2567'!$D480,CalBudget2567!$D:$D,0))</f>
        <v>39906444.797155194</v>
      </c>
      <c r="J480" s="168">
        <f>INDEX(CalBudget2567!$BU:$BU,MATCH('All Budget to Planfin2567'!$D480,CalBudget2567!$D:$D,0))</f>
        <v>22021253.412988797</v>
      </c>
      <c r="K480" s="194">
        <f t="shared" si="14"/>
        <v>61927698.210143991</v>
      </c>
      <c r="L480" s="169">
        <f>INDEX(CalBudget2567!$BW:$BW,MATCH('All Budget to Planfin2567'!$D480,CalBudget2567!$D:$D,0))</f>
        <v>0.49</v>
      </c>
      <c r="M480" s="170">
        <f t="shared" si="15"/>
        <v>30344572.122970555</v>
      </c>
      <c r="N480" s="165"/>
      <c r="P480" s="188" t="b">
        <f>K480=CalBudget2567!BV482</f>
        <v>1</v>
      </c>
      <c r="Q480" s="188" t="b">
        <f>M480=CalBudget2567!BX482</f>
        <v>1</v>
      </c>
    </row>
    <row r="481" spans="1:17" s="158" customFormat="1" ht="24.6" hidden="1" x14ac:dyDescent="0.25">
      <c r="A481" s="167">
        <f>COUNTA($D$14:D481)</f>
        <v>468</v>
      </c>
      <c r="B481" s="161">
        <v>7</v>
      </c>
      <c r="C481" s="162" t="s">
        <v>44</v>
      </c>
      <c r="D481" s="161" t="s">
        <v>540</v>
      </c>
      <c r="E481" s="163" t="s">
        <v>1433</v>
      </c>
      <c r="F481" s="164" t="s">
        <v>1876</v>
      </c>
      <c r="G481" s="161">
        <v>13</v>
      </c>
      <c r="H481" s="163" t="s">
        <v>2963</v>
      </c>
      <c r="I481" s="168">
        <f>INDEX(CalBudget2567!$AR:$AR,MATCH('All Budget to Planfin2567'!$D481,CalBudget2567!$D:$D,0))</f>
        <v>128437675.56868798</v>
      </c>
      <c r="J481" s="168">
        <f>INDEX(CalBudget2567!$BU:$BU,MATCH('All Budget to Planfin2567'!$D481,CalBudget2567!$D:$D,0))</f>
        <v>81791683.85927999</v>
      </c>
      <c r="K481" s="194">
        <f t="shared" si="14"/>
        <v>210229359.42796797</v>
      </c>
      <c r="L481" s="169">
        <f>INDEX(CalBudget2567!$BW:$BW,MATCH('All Budget to Planfin2567'!$D481,CalBudget2567!$D:$D,0))</f>
        <v>0.39</v>
      </c>
      <c r="M481" s="170">
        <f t="shared" si="15"/>
        <v>81989450.17690751</v>
      </c>
      <c r="N481" s="165"/>
      <c r="P481" s="188" t="b">
        <f>K481=CalBudget2567!BV483</f>
        <v>1</v>
      </c>
      <c r="Q481" s="188" t="b">
        <f>M481=CalBudget2567!BX483</f>
        <v>1</v>
      </c>
    </row>
    <row r="482" spans="1:17" s="158" customFormat="1" ht="24.6" hidden="1" x14ac:dyDescent="0.25">
      <c r="A482" s="167">
        <f>COUNTA($D$14:D482)</f>
        <v>469</v>
      </c>
      <c r="B482" s="161">
        <v>7</v>
      </c>
      <c r="C482" s="162" t="s">
        <v>44</v>
      </c>
      <c r="D482" s="161" t="s">
        <v>541</v>
      </c>
      <c r="E482" s="163" t="s">
        <v>1434</v>
      </c>
      <c r="F482" s="164" t="s">
        <v>1876</v>
      </c>
      <c r="G482" s="161">
        <v>13</v>
      </c>
      <c r="H482" s="163" t="s">
        <v>2963</v>
      </c>
      <c r="I482" s="168">
        <f>INDEX(CalBudget2567!$AR:$AR,MATCH('All Budget to Planfin2567'!$D482,CalBudget2567!$D:$D,0))</f>
        <v>126278317.58229117</v>
      </c>
      <c r="J482" s="168">
        <f>INDEX(CalBudget2567!$BU:$BU,MATCH('All Budget to Planfin2567'!$D482,CalBudget2567!$D:$D,0))</f>
        <v>90479600.8654176</v>
      </c>
      <c r="K482" s="194">
        <f t="shared" si="14"/>
        <v>216757918.44770879</v>
      </c>
      <c r="L482" s="169">
        <f>INDEX(CalBudget2567!$BW:$BW,MATCH('All Budget to Planfin2567'!$D482,CalBudget2567!$D:$D,0))</f>
        <v>0.39</v>
      </c>
      <c r="M482" s="170">
        <f t="shared" si="15"/>
        <v>84535588.194606423</v>
      </c>
      <c r="N482" s="165"/>
      <c r="P482" s="188" t="b">
        <f>K482=CalBudget2567!BV484</f>
        <v>1</v>
      </c>
      <c r="Q482" s="188" t="b">
        <f>M482=CalBudget2567!BX484</f>
        <v>1</v>
      </c>
    </row>
    <row r="483" spans="1:17" s="158" customFormat="1" ht="24.6" hidden="1" x14ac:dyDescent="0.25">
      <c r="A483" s="167">
        <f>COUNTA($D$14:D483)</f>
        <v>470</v>
      </c>
      <c r="B483" s="161">
        <v>7</v>
      </c>
      <c r="C483" s="162" t="s">
        <v>44</v>
      </c>
      <c r="D483" s="161" t="s">
        <v>542</v>
      </c>
      <c r="E483" s="163" t="s">
        <v>1435</v>
      </c>
      <c r="F483" s="164" t="s">
        <v>1876</v>
      </c>
      <c r="G483" s="161">
        <v>5</v>
      </c>
      <c r="H483" s="163" t="s">
        <v>2964</v>
      </c>
      <c r="I483" s="168">
        <f>INDEX(CalBudget2567!$AR:$AR,MATCH('All Budget to Planfin2567'!$D483,CalBudget2567!$D:$D,0))</f>
        <v>40079218.53672</v>
      </c>
      <c r="J483" s="168">
        <f>INDEX(CalBudget2567!$BU:$BU,MATCH('All Budget to Planfin2567'!$D483,CalBudget2567!$D:$D,0))</f>
        <v>11900584.055644799</v>
      </c>
      <c r="K483" s="194">
        <f t="shared" si="14"/>
        <v>51979802.592364803</v>
      </c>
      <c r="L483" s="169">
        <f>INDEX(CalBudget2567!$BW:$BW,MATCH('All Budget to Planfin2567'!$D483,CalBudget2567!$D:$D,0))</f>
        <v>0.33</v>
      </c>
      <c r="M483" s="170">
        <f t="shared" si="15"/>
        <v>17153334.855480384</v>
      </c>
      <c r="N483" s="165"/>
      <c r="P483" s="188" t="b">
        <f>K483=CalBudget2567!BV485</f>
        <v>1</v>
      </c>
      <c r="Q483" s="188" t="b">
        <f>M483=CalBudget2567!BX485</f>
        <v>1</v>
      </c>
    </row>
    <row r="484" spans="1:17" s="158" customFormat="1" ht="24.6" hidden="1" x14ac:dyDescent="0.25">
      <c r="A484" s="167">
        <f>COUNTA($D$14:D484)</f>
        <v>471</v>
      </c>
      <c r="B484" s="161">
        <v>7</v>
      </c>
      <c r="C484" s="162" t="s">
        <v>44</v>
      </c>
      <c r="D484" s="161" t="s">
        <v>543</v>
      </c>
      <c r="E484" s="163" t="s">
        <v>1436</v>
      </c>
      <c r="F484" s="164" t="s">
        <v>1876</v>
      </c>
      <c r="G484" s="161">
        <v>5</v>
      </c>
      <c r="H484" s="163" t="s">
        <v>2964</v>
      </c>
      <c r="I484" s="168">
        <f>INDEX(CalBudget2567!$AR:$AR,MATCH('All Budget to Planfin2567'!$D484,CalBudget2567!$D:$D,0))</f>
        <v>30053123.543424003</v>
      </c>
      <c r="J484" s="168">
        <f>INDEX(CalBudget2567!$BU:$BU,MATCH('All Budget to Planfin2567'!$D484,CalBudget2567!$D:$D,0))</f>
        <v>10893575.678937599</v>
      </c>
      <c r="K484" s="194">
        <f t="shared" si="14"/>
        <v>40946699.222361602</v>
      </c>
      <c r="L484" s="169">
        <f>INDEX(CalBudget2567!$BW:$BW,MATCH('All Budget to Planfin2567'!$D484,CalBudget2567!$D:$D,0))</f>
        <v>0.55000000000000004</v>
      </c>
      <c r="M484" s="170">
        <f t="shared" si="15"/>
        <v>22520684.572298884</v>
      </c>
      <c r="N484" s="165"/>
      <c r="P484" s="188" t="b">
        <f>K484=CalBudget2567!BV486</f>
        <v>1</v>
      </c>
      <c r="Q484" s="188" t="b">
        <f>M484=CalBudget2567!BX486</f>
        <v>1</v>
      </c>
    </row>
    <row r="485" spans="1:17" s="158" customFormat="1" ht="24.6" hidden="1" x14ac:dyDescent="0.25">
      <c r="A485" s="167">
        <f>COUNTA($D$14:D485)</f>
        <v>472</v>
      </c>
      <c r="B485" s="161">
        <v>7</v>
      </c>
      <c r="C485" s="162" t="s">
        <v>44</v>
      </c>
      <c r="D485" s="161" t="s">
        <v>544</v>
      </c>
      <c r="E485" s="163" t="s">
        <v>1437</v>
      </c>
      <c r="F485" s="164" t="s">
        <v>1876</v>
      </c>
      <c r="G485" s="161">
        <v>5</v>
      </c>
      <c r="H485" s="163" t="s">
        <v>2964</v>
      </c>
      <c r="I485" s="168">
        <f>INDEX(CalBudget2567!$AR:$AR,MATCH('All Budget to Planfin2567'!$D485,CalBudget2567!$D:$D,0))</f>
        <v>25283656.821724802</v>
      </c>
      <c r="J485" s="168">
        <f>INDEX(CalBudget2567!$BU:$BU,MATCH('All Budget to Planfin2567'!$D485,CalBudget2567!$D:$D,0))</f>
        <v>12870937.438483197</v>
      </c>
      <c r="K485" s="194">
        <f t="shared" si="14"/>
        <v>38154594.260207996</v>
      </c>
      <c r="L485" s="169">
        <f>INDEX(CalBudget2567!$BW:$BW,MATCH('All Budget to Planfin2567'!$D485,CalBudget2567!$D:$D,0))</f>
        <v>0.68</v>
      </c>
      <c r="M485" s="170">
        <f t="shared" si="15"/>
        <v>25945124.096941438</v>
      </c>
      <c r="N485" s="165"/>
      <c r="P485" s="188" t="b">
        <f>K485=CalBudget2567!BV487</f>
        <v>1</v>
      </c>
      <c r="Q485" s="188" t="b">
        <f>M485=CalBudget2567!BX487</f>
        <v>1</v>
      </c>
    </row>
    <row r="486" spans="1:17" s="158" customFormat="1" ht="24.6" hidden="1" x14ac:dyDescent="0.25">
      <c r="A486" s="167">
        <f>COUNTA($D$14:D486)</f>
        <v>473</v>
      </c>
      <c r="B486" s="161">
        <v>7</v>
      </c>
      <c r="C486" s="162" t="s">
        <v>44</v>
      </c>
      <c r="D486" s="161" t="s">
        <v>545</v>
      </c>
      <c r="E486" s="163" t="s">
        <v>1438</v>
      </c>
      <c r="F486" s="164" t="s">
        <v>1876</v>
      </c>
      <c r="G486" s="161">
        <v>3</v>
      </c>
      <c r="H486" s="163" t="s">
        <v>2972</v>
      </c>
      <c r="I486" s="168">
        <f>INDEX(CalBudget2567!$AR:$AR,MATCH('All Budget to Planfin2567'!$D486,CalBudget2567!$D:$D,0))</f>
        <v>21347917.962431997</v>
      </c>
      <c r="J486" s="168">
        <f>INDEX(CalBudget2567!$BU:$BU,MATCH('All Budget to Planfin2567'!$D486,CalBudget2567!$D:$D,0))</f>
        <v>9152483.9037408009</v>
      </c>
      <c r="K486" s="194">
        <f t="shared" si="14"/>
        <v>30500401.866172798</v>
      </c>
      <c r="L486" s="169">
        <f>INDEX(CalBudget2567!$BW:$BW,MATCH('All Budget to Planfin2567'!$D486,CalBudget2567!$D:$D,0))</f>
        <v>0.61</v>
      </c>
      <c r="M486" s="170">
        <f t="shared" si="15"/>
        <v>18605245.138365407</v>
      </c>
      <c r="N486" s="165"/>
      <c r="P486" s="188" t="b">
        <f>K486=CalBudget2567!BV488</f>
        <v>1</v>
      </c>
      <c r="Q486" s="188" t="b">
        <f>M486=CalBudget2567!BX488</f>
        <v>1</v>
      </c>
    </row>
    <row r="487" spans="1:17" s="158" customFormat="1" ht="24.6" hidden="1" x14ac:dyDescent="0.25">
      <c r="A487" s="167">
        <f>COUNTA($D$14:D487)</f>
        <v>474</v>
      </c>
      <c r="B487" s="161">
        <v>7</v>
      </c>
      <c r="C487" s="162" t="s">
        <v>45</v>
      </c>
      <c r="D487" s="161" t="s">
        <v>546</v>
      </c>
      <c r="E487" s="163" t="s">
        <v>2033</v>
      </c>
      <c r="F487" s="164" t="s">
        <v>1875</v>
      </c>
      <c r="G487" s="161">
        <v>19</v>
      </c>
      <c r="H487" s="163" t="s">
        <v>2961</v>
      </c>
      <c r="I487" s="168">
        <f>INDEX(CalBudget2567!$AR:$AR,MATCH('All Budget to Planfin2567'!$D487,CalBudget2567!$D:$D,0))</f>
        <v>969980302.88953888</v>
      </c>
      <c r="J487" s="168">
        <f>INDEX(CalBudget2567!$BU:$BU,MATCH('All Budget to Planfin2567'!$D487,CalBudget2567!$D:$D,0))</f>
        <v>1981287674.4143615</v>
      </c>
      <c r="K487" s="194">
        <f t="shared" si="14"/>
        <v>2951267977.3039002</v>
      </c>
      <c r="L487" s="169">
        <f>INDEX(CalBudget2567!$BW:$BW,MATCH('All Budget to Planfin2567'!$D487,CalBudget2567!$D:$D,0))</f>
        <v>0.38</v>
      </c>
      <c r="M487" s="170">
        <f t="shared" si="15"/>
        <v>1121481831.3754821</v>
      </c>
      <c r="N487" s="165"/>
      <c r="P487" s="188" t="b">
        <f>K487=CalBudget2567!BV489</f>
        <v>1</v>
      </c>
      <c r="Q487" s="188" t="b">
        <f>M487=CalBudget2567!BX489</f>
        <v>1</v>
      </c>
    </row>
    <row r="488" spans="1:17" s="158" customFormat="1" ht="24.6" hidden="1" x14ac:dyDescent="0.25">
      <c r="A488" s="167">
        <f>COUNTA($D$14:D488)</f>
        <v>475</v>
      </c>
      <c r="B488" s="161">
        <v>7</v>
      </c>
      <c r="C488" s="162" t="s">
        <v>45</v>
      </c>
      <c r="D488" s="161" t="s">
        <v>547</v>
      </c>
      <c r="E488" s="163" t="s">
        <v>1439</v>
      </c>
      <c r="F488" s="164" t="s">
        <v>1876</v>
      </c>
      <c r="G488" s="161">
        <v>12</v>
      </c>
      <c r="H488" s="163" t="s">
        <v>2970</v>
      </c>
      <c r="I488" s="168">
        <f>INDEX(CalBudget2567!$AR:$AR,MATCH('All Budget to Planfin2567'!$D488,CalBudget2567!$D:$D,0))</f>
        <v>153404116.76596797</v>
      </c>
      <c r="J488" s="168">
        <f>INDEX(CalBudget2567!$BU:$BU,MATCH('All Budget to Planfin2567'!$D488,CalBudget2567!$D:$D,0))</f>
        <v>95275024.627276808</v>
      </c>
      <c r="K488" s="194">
        <f t="shared" si="14"/>
        <v>248679141.39324477</v>
      </c>
      <c r="L488" s="169">
        <f>INDEX(CalBudget2567!$BW:$BW,MATCH('All Budget to Planfin2567'!$D488,CalBudget2567!$D:$D,0))</f>
        <v>0.45</v>
      </c>
      <c r="M488" s="170">
        <f t="shared" si="15"/>
        <v>111905613.62696014</v>
      </c>
      <c r="N488" s="165"/>
      <c r="P488" s="188" t="b">
        <f>K488=CalBudget2567!BV490</f>
        <v>1</v>
      </c>
      <c r="Q488" s="188" t="b">
        <f>M488=CalBudget2567!BX490</f>
        <v>1</v>
      </c>
    </row>
    <row r="489" spans="1:17" s="158" customFormat="1" ht="24.6" hidden="1" x14ac:dyDescent="0.25">
      <c r="A489" s="167">
        <f>COUNTA($D$14:D489)</f>
        <v>476</v>
      </c>
      <c r="B489" s="161">
        <v>7</v>
      </c>
      <c r="C489" s="162" t="s">
        <v>45</v>
      </c>
      <c r="D489" s="161" t="s">
        <v>548</v>
      </c>
      <c r="E489" s="163" t="s">
        <v>1440</v>
      </c>
      <c r="F489" s="164" t="s">
        <v>1876</v>
      </c>
      <c r="G489" s="161">
        <v>6</v>
      </c>
      <c r="H489" s="163" t="s">
        <v>2965</v>
      </c>
      <c r="I489" s="168">
        <f>INDEX(CalBudget2567!$AR:$AR,MATCH('All Budget to Planfin2567'!$D489,CalBudget2567!$D:$D,0))</f>
        <v>90215200.122777596</v>
      </c>
      <c r="J489" s="168">
        <f>INDEX(CalBudget2567!$BU:$BU,MATCH('All Budget to Planfin2567'!$D489,CalBudget2567!$D:$D,0))</f>
        <v>17198886.1707744</v>
      </c>
      <c r="K489" s="194">
        <f t="shared" si="14"/>
        <v>107414086.293552</v>
      </c>
      <c r="L489" s="169">
        <f>INDEX(CalBudget2567!$BW:$BW,MATCH('All Budget to Planfin2567'!$D489,CalBudget2567!$D:$D,0))</f>
        <v>0.45</v>
      </c>
      <c r="M489" s="170">
        <f t="shared" si="15"/>
        <v>48336338.832098402</v>
      </c>
      <c r="N489" s="165"/>
      <c r="P489" s="188" t="b">
        <f>K489=CalBudget2567!BV491</f>
        <v>1</v>
      </c>
      <c r="Q489" s="188" t="b">
        <f>M489=CalBudget2567!BX491</f>
        <v>1</v>
      </c>
    </row>
    <row r="490" spans="1:17" s="158" customFormat="1" ht="24.6" hidden="1" x14ac:dyDescent="0.25">
      <c r="A490" s="167">
        <f>COUNTA($D$14:D490)</f>
        <v>477</v>
      </c>
      <c r="B490" s="161">
        <v>7</v>
      </c>
      <c r="C490" s="162" t="s">
        <v>45</v>
      </c>
      <c r="D490" s="161" t="s">
        <v>549</v>
      </c>
      <c r="E490" s="163" t="s">
        <v>1441</v>
      </c>
      <c r="F490" s="164" t="s">
        <v>1876</v>
      </c>
      <c r="G490" s="161">
        <v>6</v>
      </c>
      <c r="H490" s="163" t="s">
        <v>2965</v>
      </c>
      <c r="I490" s="168">
        <f>INDEX(CalBudget2567!$AR:$AR,MATCH('All Budget to Planfin2567'!$D490,CalBudget2567!$D:$D,0))</f>
        <v>98368098.246163189</v>
      </c>
      <c r="J490" s="168">
        <f>INDEX(CalBudget2567!$BU:$BU,MATCH('All Budget to Planfin2567'!$D490,CalBudget2567!$D:$D,0))</f>
        <v>31293678.709267203</v>
      </c>
      <c r="K490" s="194">
        <f t="shared" si="14"/>
        <v>129661776.95543039</v>
      </c>
      <c r="L490" s="169">
        <f>INDEX(CalBudget2567!$BW:$BW,MATCH('All Budget to Planfin2567'!$D490,CalBudget2567!$D:$D,0))</f>
        <v>0.47</v>
      </c>
      <c r="M490" s="170">
        <f t="shared" si="15"/>
        <v>60941035.16905228</v>
      </c>
      <c r="N490" s="165"/>
      <c r="P490" s="188" t="b">
        <f>K490=CalBudget2567!BV492</f>
        <v>1</v>
      </c>
      <c r="Q490" s="188" t="b">
        <f>M490=CalBudget2567!BX492</f>
        <v>1</v>
      </c>
    </row>
    <row r="491" spans="1:17" s="158" customFormat="1" ht="24.6" hidden="1" x14ac:dyDescent="0.25">
      <c r="A491" s="167">
        <f>COUNTA($D$14:D491)</f>
        <v>478</v>
      </c>
      <c r="B491" s="161">
        <v>7</v>
      </c>
      <c r="C491" s="162" t="s">
        <v>45</v>
      </c>
      <c r="D491" s="161" t="s">
        <v>550</v>
      </c>
      <c r="E491" s="163" t="s">
        <v>1442</v>
      </c>
      <c r="F491" s="164" t="s">
        <v>1876</v>
      </c>
      <c r="G491" s="161">
        <v>6</v>
      </c>
      <c r="H491" s="163" t="s">
        <v>2965</v>
      </c>
      <c r="I491" s="168">
        <f>INDEX(CalBudget2567!$AR:$AR,MATCH('All Budget to Planfin2567'!$D491,CalBudget2567!$D:$D,0))</f>
        <v>68457011.054995209</v>
      </c>
      <c r="J491" s="168">
        <f>INDEX(CalBudget2567!$BU:$BU,MATCH('All Budget to Planfin2567'!$D491,CalBudget2567!$D:$D,0))</f>
        <v>20172731.810812801</v>
      </c>
      <c r="K491" s="194">
        <f t="shared" si="14"/>
        <v>88629742.86580801</v>
      </c>
      <c r="L491" s="169">
        <f>INDEX(CalBudget2567!$BW:$BW,MATCH('All Budget to Planfin2567'!$D491,CalBudget2567!$D:$D,0))</f>
        <v>0.51</v>
      </c>
      <c r="M491" s="170">
        <f t="shared" si="15"/>
        <v>45201168.861562088</v>
      </c>
      <c r="N491" s="165"/>
      <c r="P491" s="188" t="b">
        <f>K491=CalBudget2567!BV493</f>
        <v>1</v>
      </c>
      <c r="Q491" s="188" t="b">
        <f>M491=CalBudget2567!BX493</f>
        <v>1</v>
      </c>
    </row>
    <row r="492" spans="1:17" s="158" customFormat="1" ht="24.6" hidden="1" x14ac:dyDescent="0.25">
      <c r="A492" s="167">
        <f>COUNTA($D$14:D492)</f>
        <v>479</v>
      </c>
      <c r="B492" s="161">
        <v>7</v>
      </c>
      <c r="C492" s="162" t="s">
        <v>45</v>
      </c>
      <c r="D492" s="161" t="s">
        <v>551</v>
      </c>
      <c r="E492" s="163" t="s">
        <v>1443</v>
      </c>
      <c r="F492" s="164" t="s">
        <v>1876</v>
      </c>
      <c r="G492" s="161">
        <v>9</v>
      </c>
      <c r="H492" s="163" t="s">
        <v>2967</v>
      </c>
      <c r="I492" s="168">
        <f>INDEX(CalBudget2567!$AR:$AR,MATCH('All Budget to Planfin2567'!$D492,CalBudget2567!$D:$D,0))</f>
        <v>104443312.84525439</v>
      </c>
      <c r="J492" s="168">
        <f>INDEX(CalBudget2567!$BU:$BU,MATCH('All Budget to Planfin2567'!$D492,CalBudget2567!$D:$D,0))</f>
        <v>24952396.116220802</v>
      </c>
      <c r="K492" s="194">
        <f t="shared" si="14"/>
        <v>129395708.96147519</v>
      </c>
      <c r="L492" s="169">
        <f>INDEX(CalBudget2567!$BW:$BW,MATCH('All Budget to Planfin2567'!$D492,CalBudget2567!$D:$D,0))</f>
        <v>0.45</v>
      </c>
      <c r="M492" s="170">
        <f t="shared" si="15"/>
        <v>58228069.032663837</v>
      </c>
      <c r="N492" s="165"/>
      <c r="P492" s="188" t="b">
        <f>K492=CalBudget2567!BV494</f>
        <v>1</v>
      </c>
      <c r="Q492" s="188" t="b">
        <f>M492=CalBudget2567!BX494</f>
        <v>1</v>
      </c>
    </row>
    <row r="493" spans="1:17" s="158" customFormat="1" ht="24.6" hidden="1" x14ac:dyDescent="0.25">
      <c r="A493" s="167">
        <f>COUNTA($D$14:D493)</f>
        <v>480</v>
      </c>
      <c r="B493" s="161">
        <v>7</v>
      </c>
      <c r="C493" s="162" t="s">
        <v>45</v>
      </c>
      <c r="D493" s="161" t="s">
        <v>552</v>
      </c>
      <c r="E493" s="163" t="s">
        <v>1444</v>
      </c>
      <c r="F493" s="164" t="s">
        <v>1876</v>
      </c>
      <c r="G493" s="161">
        <v>13</v>
      </c>
      <c r="H493" s="163" t="s">
        <v>2963</v>
      </c>
      <c r="I493" s="168">
        <f>INDEX(CalBudget2567!$AR:$AR,MATCH('All Budget to Planfin2567'!$D493,CalBudget2567!$D:$D,0))</f>
        <v>249016526.35657918</v>
      </c>
      <c r="J493" s="168">
        <f>INDEX(CalBudget2567!$BU:$BU,MATCH('All Budget to Planfin2567'!$D493,CalBudget2567!$D:$D,0))</f>
        <v>168281469.58316159</v>
      </c>
      <c r="K493" s="194">
        <f t="shared" si="14"/>
        <v>417297995.93974078</v>
      </c>
      <c r="L493" s="169">
        <f>INDEX(CalBudget2567!$BW:$BW,MATCH('All Budget to Planfin2567'!$D493,CalBudget2567!$D:$D,0))</f>
        <v>0.35</v>
      </c>
      <c r="M493" s="170">
        <f t="shared" si="15"/>
        <v>146054298.57890925</v>
      </c>
      <c r="N493" s="165"/>
      <c r="P493" s="188" t="b">
        <f>K493=CalBudget2567!BV495</f>
        <v>1</v>
      </c>
      <c r="Q493" s="188" t="b">
        <f>M493=CalBudget2567!BX495</f>
        <v>1</v>
      </c>
    </row>
    <row r="494" spans="1:17" s="158" customFormat="1" ht="24.6" hidden="1" x14ac:dyDescent="0.25">
      <c r="A494" s="167">
        <f>COUNTA($D$14:D494)</f>
        <v>481</v>
      </c>
      <c r="B494" s="161">
        <v>7</v>
      </c>
      <c r="C494" s="162" t="s">
        <v>45</v>
      </c>
      <c r="D494" s="161" t="s">
        <v>553</v>
      </c>
      <c r="E494" s="163" t="s">
        <v>1445</v>
      </c>
      <c r="F494" s="164" t="s">
        <v>1876</v>
      </c>
      <c r="G494" s="161">
        <v>6</v>
      </c>
      <c r="H494" s="163" t="s">
        <v>2965</v>
      </c>
      <c r="I494" s="168">
        <f>INDEX(CalBudget2567!$AR:$AR,MATCH('All Budget to Planfin2567'!$D494,CalBudget2567!$D:$D,0))</f>
        <v>46864349.531635202</v>
      </c>
      <c r="J494" s="168">
        <f>INDEX(CalBudget2567!$BU:$BU,MATCH('All Budget to Planfin2567'!$D494,CalBudget2567!$D:$D,0))</f>
        <v>17685062.820076801</v>
      </c>
      <c r="K494" s="194">
        <f t="shared" si="14"/>
        <v>64549412.351712003</v>
      </c>
      <c r="L494" s="169">
        <f>INDEX(CalBudget2567!$BW:$BW,MATCH('All Budget to Planfin2567'!$D494,CalBudget2567!$D:$D,0))</f>
        <v>0.56000000000000005</v>
      </c>
      <c r="M494" s="170">
        <f t="shared" si="15"/>
        <v>36147670.916958727</v>
      </c>
      <c r="N494" s="165"/>
      <c r="P494" s="188" t="b">
        <f>K494=CalBudget2567!BV496</f>
        <v>1</v>
      </c>
      <c r="Q494" s="188" t="b">
        <f>M494=CalBudget2567!BX496</f>
        <v>1</v>
      </c>
    </row>
    <row r="495" spans="1:17" s="158" customFormat="1" ht="24.6" hidden="1" x14ac:dyDescent="0.25">
      <c r="A495" s="167">
        <f>COUNTA($D$14:D495)</f>
        <v>482</v>
      </c>
      <c r="B495" s="161">
        <v>7</v>
      </c>
      <c r="C495" s="162" t="s">
        <v>45</v>
      </c>
      <c r="D495" s="161" t="s">
        <v>554</v>
      </c>
      <c r="E495" s="163" t="s">
        <v>1446</v>
      </c>
      <c r="F495" s="164" t="s">
        <v>1876</v>
      </c>
      <c r="G495" s="161">
        <v>6</v>
      </c>
      <c r="H495" s="163" t="s">
        <v>2965</v>
      </c>
      <c r="I495" s="168">
        <f>INDEX(CalBudget2567!$AR:$AR,MATCH('All Budget to Planfin2567'!$D495,CalBudget2567!$D:$D,0))</f>
        <v>74569151.445119992</v>
      </c>
      <c r="J495" s="168">
        <f>INDEX(CalBudget2567!$BU:$BU,MATCH('All Budget to Planfin2567'!$D495,CalBudget2567!$D:$D,0))</f>
        <v>22236619.201209597</v>
      </c>
      <c r="K495" s="194">
        <f t="shared" si="14"/>
        <v>96805770.646329582</v>
      </c>
      <c r="L495" s="169">
        <f>INDEX(CalBudget2567!$BW:$BW,MATCH('All Budget to Planfin2567'!$D495,CalBudget2567!$D:$D,0))</f>
        <v>0.53</v>
      </c>
      <c r="M495" s="170">
        <f t="shared" si="15"/>
        <v>51307058.442554682</v>
      </c>
      <c r="N495" s="165"/>
      <c r="P495" s="188" t="b">
        <f>K495=CalBudget2567!BV497</f>
        <v>1</v>
      </c>
      <c r="Q495" s="188" t="b">
        <f>M495=CalBudget2567!BX497</f>
        <v>1</v>
      </c>
    </row>
    <row r="496" spans="1:17" s="158" customFormat="1" ht="24.6" hidden="1" x14ac:dyDescent="0.25">
      <c r="A496" s="167">
        <f>COUNTA($D$14:D496)</f>
        <v>483</v>
      </c>
      <c r="B496" s="161">
        <v>7</v>
      </c>
      <c r="C496" s="162" t="s">
        <v>45</v>
      </c>
      <c r="D496" s="161" t="s">
        <v>555</v>
      </c>
      <c r="E496" s="163" t="s">
        <v>1447</v>
      </c>
      <c r="F496" s="164" t="s">
        <v>1876</v>
      </c>
      <c r="G496" s="161">
        <v>13</v>
      </c>
      <c r="H496" s="163" t="s">
        <v>2963</v>
      </c>
      <c r="I496" s="168">
        <f>INDEX(CalBudget2567!$AR:$AR,MATCH('All Budget to Planfin2567'!$D496,CalBudget2567!$D:$D,0))</f>
        <v>207038815.11256316</v>
      </c>
      <c r="J496" s="168">
        <f>INDEX(CalBudget2567!$BU:$BU,MATCH('All Budget to Planfin2567'!$D496,CalBudget2567!$D:$D,0))</f>
        <v>88435357.083619192</v>
      </c>
      <c r="K496" s="194">
        <f t="shared" si="14"/>
        <v>295474172.19618237</v>
      </c>
      <c r="L496" s="169">
        <f>INDEX(CalBudget2567!$BW:$BW,MATCH('All Budget to Planfin2567'!$D496,CalBudget2567!$D:$D,0))</f>
        <v>0.45</v>
      </c>
      <c r="M496" s="170">
        <f t="shared" si="15"/>
        <v>132963377.48828207</v>
      </c>
      <c r="N496" s="165"/>
      <c r="P496" s="188" t="b">
        <f>K496=CalBudget2567!BV498</f>
        <v>1</v>
      </c>
      <c r="Q496" s="188" t="b">
        <f>M496=CalBudget2567!BX498</f>
        <v>1</v>
      </c>
    </row>
    <row r="497" spans="1:17" s="158" customFormat="1" ht="24.6" hidden="1" x14ac:dyDescent="0.25">
      <c r="A497" s="167">
        <f>COUNTA($D$14:D497)</f>
        <v>484</v>
      </c>
      <c r="B497" s="161">
        <v>7</v>
      </c>
      <c r="C497" s="162" t="s">
        <v>45</v>
      </c>
      <c r="D497" s="161" t="s">
        <v>556</v>
      </c>
      <c r="E497" s="163" t="s">
        <v>1448</v>
      </c>
      <c r="F497" s="164" t="s">
        <v>1876</v>
      </c>
      <c r="G497" s="161">
        <v>13</v>
      </c>
      <c r="H497" s="163" t="s">
        <v>2963</v>
      </c>
      <c r="I497" s="168">
        <f>INDEX(CalBudget2567!$AR:$AR,MATCH('All Budget to Planfin2567'!$D497,CalBudget2567!$D:$D,0))</f>
        <v>250766957.60402882</v>
      </c>
      <c r="J497" s="168">
        <f>INDEX(CalBudget2567!$BU:$BU,MATCH('All Budget to Planfin2567'!$D497,CalBudget2567!$D:$D,0))</f>
        <v>143065695.25272</v>
      </c>
      <c r="K497" s="194">
        <f t="shared" si="14"/>
        <v>393832652.85674882</v>
      </c>
      <c r="L497" s="169">
        <f>INDEX(CalBudget2567!$BW:$BW,MATCH('All Budget to Planfin2567'!$D497,CalBudget2567!$D:$D,0))</f>
        <v>0.45</v>
      </c>
      <c r="M497" s="170">
        <f t="shared" si="15"/>
        <v>177224693.78553697</v>
      </c>
      <c r="N497" s="165"/>
      <c r="P497" s="188" t="b">
        <f>K497=CalBudget2567!BV499</f>
        <v>1</v>
      </c>
      <c r="Q497" s="188" t="b">
        <f>M497=CalBudget2567!BX499</f>
        <v>1</v>
      </c>
    </row>
    <row r="498" spans="1:17" s="158" customFormat="1" ht="24.6" hidden="1" x14ac:dyDescent="0.25">
      <c r="A498" s="167">
        <f>COUNTA($D$14:D498)</f>
        <v>485</v>
      </c>
      <c r="B498" s="161">
        <v>7</v>
      </c>
      <c r="C498" s="162" t="s">
        <v>45</v>
      </c>
      <c r="D498" s="161" t="s">
        <v>557</v>
      </c>
      <c r="E498" s="163" t="s">
        <v>1449</v>
      </c>
      <c r="F498" s="164" t="s">
        <v>1876</v>
      </c>
      <c r="G498" s="161">
        <v>5</v>
      </c>
      <c r="H498" s="163" t="s">
        <v>2964</v>
      </c>
      <c r="I498" s="168">
        <f>INDEX(CalBudget2567!$AR:$AR,MATCH('All Budget to Planfin2567'!$D498,CalBudget2567!$D:$D,0))</f>
        <v>32608542.9647136</v>
      </c>
      <c r="J498" s="168">
        <f>INDEX(CalBudget2567!$BU:$BU,MATCH('All Budget to Planfin2567'!$D498,CalBudget2567!$D:$D,0))</f>
        <v>9497252.5423392002</v>
      </c>
      <c r="K498" s="194">
        <f t="shared" si="14"/>
        <v>42105795.507052802</v>
      </c>
      <c r="L498" s="169">
        <f>INDEX(CalBudget2567!$BW:$BW,MATCH('All Budget to Planfin2567'!$D498,CalBudget2567!$D:$D,0))</f>
        <v>0.37</v>
      </c>
      <c r="M498" s="170">
        <f t="shared" si="15"/>
        <v>15579144.337609537</v>
      </c>
      <c r="N498" s="165"/>
      <c r="P498" s="188" t="b">
        <f>K498=CalBudget2567!BV500</f>
        <v>1</v>
      </c>
      <c r="Q498" s="188" t="b">
        <f>M498=CalBudget2567!BX500</f>
        <v>1</v>
      </c>
    </row>
    <row r="499" spans="1:17" s="158" customFormat="1" ht="24.6" hidden="1" x14ac:dyDescent="0.25">
      <c r="A499" s="167">
        <f>COUNTA($D$14:D499)</f>
        <v>486</v>
      </c>
      <c r="B499" s="161">
        <v>7</v>
      </c>
      <c r="C499" s="162" t="s">
        <v>45</v>
      </c>
      <c r="D499" s="161" t="s">
        <v>558</v>
      </c>
      <c r="E499" s="163" t="s">
        <v>1450</v>
      </c>
      <c r="F499" s="164" t="s">
        <v>1876</v>
      </c>
      <c r="G499" s="161">
        <v>5</v>
      </c>
      <c r="H499" s="163" t="s">
        <v>2964</v>
      </c>
      <c r="I499" s="168">
        <f>INDEX(CalBudget2567!$AR:$AR,MATCH('All Budget to Planfin2567'!$D499,CalBudget2567!$D:$D,0))</f>
        <v>45578739.548342399</v>
      </c>
      <c r="J499" s="168">
        <f>INDEX(CalBudget2567!$BU:$BU,MATCH('All Budget to Planfin2567'!$D499,CalBudget2567!$D:$D,0))</f>
        <v>32718033.8234208</v>
      </c>
      <c r="K499" s="194">
        <f t="shared" si="14"/>
        <v>78296773.3717632</v>
      </c>
      <c r="L499" s="169">
        <f>INDEX(CalBudget2567!$BW:$BW,MATCH('All Budget to Planfin2567'!$D499,CalBudget2567!$D:$D,0))</f>
        <v>0.38</v>
      </c>
      <c r="M499" s="170">
        <f t="shared" si="15"/>
        <v>29752773.881270017</v>
      </c>
      <c r="N499" s="165"/>
      <c r="P499" s="188" t="b">
        <f>K499=CalBudget2567!BV501</f>
        <v>1</v>
      </c>
      <c r="Q499" s="188" t="b">
        <f>M499=CalBudget2567!BX501</f>
        <v>1</v>
      </c>
    </row>
    <row r="500" spans="1:17" s="158" customFormat="1" ht="24.6" hidden="1" x14ac:dyDescent="0.25">
      <c r="A500" s="167">
        <f>COUNTA($D$14:D500)</f>
        <v>487</v>
      </c>
      <c r="B500" s="161">
        <v>7</v>
      </c>
      <c r="C500" s="162" t="s">
        <v>45</v>
      </c>
      <c r="D500" s="161" t="s">
        <v>559</v>
      </c>
      <c r="E500" s="163" t="s">
        <v>1451</v>
      </c>
      <c r="F500" s="164" t="s">
        <v>1876</v>
      </c>
      <c r="G500" s="161">
        <v>6</v>
      </c>
      <c r="H500" s="163" t="s">
        <v>2965</v>
      </c>
      <c r="I500" s="168">
        <f>INDEX(CalBudget2567!$AR:$AR,MATCH('All Budget to Planfin2567'!$D500,CalBudget2567!$D:$D,0))</f>
        <v>81672097.843372792</v>
      </c>
      <c r="J500" s="168">
        <f>INDEX(CalBudget2567!$BU:$BU,MATCH('All Budget to Planfin2567'!$D500,CalBudget2567!$D:$D,0))</f>
        <v>23902463.211158402</v>
      </c>
      <c r="K500" s="194">
        <f t="shared" si="14"/>
        <v>105574561.05453119</v>
      </c>
      <c r="L500" s="169">
        <f>INDEX(CalBudget2567!$BW:$BW,MATCH('All Budget to Planfin2567'!$D500,CalBudget2567!$D:$D,0))</f>
        <v>0.55000000000000004</v>
      </c>
      <c r="M500" s="170">
        <f t="shared" si="15"/>
        <v>58066008.57999216</v>
      </c>
      <c r="N500" s="165"/>
      <c r="P500" s="188" t="b">
        <f>K500=CalBudget2567!BV502</f>
        <v>1</v>
      </c>
      <c r="Q500" s="188" t="b">
        <f>M500=CalBudget2567!BX502</f>
        <v>1</v>
      </c>
    </row>
    <row r="501" spans="1:17" s="158" customFormat="1" ht="24.6" hidden="1" x14ac:dyDescent="0.25">
      <c r="A501" s="167">
        <f>COUNTA($D$14:D501)</f>
        <v>488</v>
      </c>
      <c r="B501" s="161">
        <v>7</v>
      </c>
      <c r="C501" s="162" t="s">
        <v>45</v>
      </c>
      <c r="D501" s="161" t="s">
        <v>560</v>
      </c>
      <c r="E501" s="163" t="s">
        <v>1452</v>
      </c>
      <c r="F501" s="164" t="s">
        <v>1876</v>
      </c>
      <c r="G501" s="161">
        <v>5</v>
      </c>
      <c r="H501" s="163" t="s">
        <v>2964</v>
      </c>
      <c r="I501" s="168">
        <f>INDEX(CalBudget2567!$AR:$AR,MATCH('All Budget to Planfin2567'!$D501,CalBudget2567!$D:$D,0))</f>
        <v>35076433.120703995</v>
      </c>
      <c r="J501" s="168">
        <f>INDEX(CalBudget2567!$BU:$BU,MATCH('All Budget to Planfin2567'!$D501,CalBudget2567!$D:$D,0))</f>
        <v>8262764.5582751986</v>
      </c>
      <c r="K501" s="194">
        <f t="shared" si="14"/>
        <v>43339197.678979196</v>
      </c>
      <c r="L501" s="169">
        <f>INDEX(CalBudget2567!$BW:$BW,MATCH('All Budget to Planfin2567'!$D501,CalBudget2567!$D:$D,0))</f>
        <v>0.51</v>
      </c>
      <c r="M501" s="170">
        <f t="shared" si="15"/>
        <v>22102990.816279389</v>
      </c>
      <c r="N501" s="165"/>
      <c r="P501" s="188" t="b">
        <f>K501=CalBudget2567!BV503</f>
        <v>1</v>
      </c>
      <c r="Q501" s="188" t="b">
        <f>M501=CalBudget2567!BX503</f>
        <v>1</v>
      </c>
    </row>
    <row r="502" spans="1:17" s="158" customFormat="1" ht="24.6" hidden="1" x14ac:dyDescent="0.25">
      <c r="A502" s="167">
        <f>COUNTA($D$14:D502)</f>
        <v>489</v>
      </c>
      <c r="B502" s="161">
        <v>7</v>
      </c>
      <c r="C502" s="162" t="s">
        <v>45</v>
      </c>
      <c r="D502" s="161" t="s">
        <v>561</v>
      </c>
      <c r="E502" s="163" t="s">
        <v>1453</v>
      </c>
      <c r="F502" s="164" t="s">
        <v>1876</v>
      </c>
      <c r="G502" s="161">
        <v>5</v>
      </c>
      <c r="H502" s="163" t="s">
        <v>2964</v>
      </c>
      <c r="I502" s="168">
        <f>INDEX(CalBudget2567!$AR:$AR,MATCH('All Budget to Planfin2567'!$D502,CalBudget2567!$D:$D,0))</f>
        <v>49929439.01141759</v>
      </c>
      <c r="J502" s="168">
        <f>INDEX(CalBudget2567!$BU:$BU,MATCH('All Budget to Planfin2567'!$D502,CalBudget2567!$D:$D,0))</f>
        <v>24451915.154169597</v>
      </c>
      <c r="K502" s="194">
        <f t="shared" si="14"/>
        <v>74381354.165587187</v>
      </c>
      <c r="L502" s="169">
        <f>INDEX(CalBudget2567!$BW:$BW,MATCH('All Budget to Planfin2567'!$D502,CalBudget2567!$D:$D,0))</f>
        <v>0.42</v>
      </c>
      <c r="M502" s="170">
        <f t="shared" si="15"/>
        <v>31240168.749546617</v>
      </c>
      <c r="N502" s="165"/>
      <c r="P502" s="188" t="b">
        <f>K502=CalBudget2567!BV504</f>
        <v>1</v>
      </c>
      <c r="Q502" s="188" t="b">
        <f>M502=CalBudget2567!BX504</f>
        <v>1</v>
      </c>
    </row>
    <row r="503" spans="1:17" s="158" customFormat="1" ht="24.6" hidden="1" x14ac:dyDescent="0.25">
      <c r="A503" s="167">
        <f>COUNTA($D$14:D503)</f>
        <v>490</v>
      </c>
      <c r="B503" s="161">
        <v>7</v>
      </c>
      <c r="C503" s="162" t="s">
        <v>45</v>
      </c>
      <c r="D503" s="161" t="s">
        <v>562</v>
      </c>
      <c r="E503" s="163" t="s">
        <v>1454</v>
      </c>
      <c r="F503" s="164" t="s">
        <v>1876</v>
      </c>
      <c r="G503" s="161">
        <v>6</v>
      </c>
      <c r="H503" s="163" t="s">
        <v>2965</v>
      </c>
      <c r="I503" s="168">
        <f>INDEX(CalBudget2567!$AR:$AR,MATCH('All Budget to Planfin2567'!$D503,CalBudget2567!$D:$D,0))</f>
        <v>53790033.394147202</v>
      </c>
      <c r="J503" s="168">
        <f>INDEX(CalBudget2567!$BU:$BU,MATCH('All Budget to Planfin2567'!$D503,CalBudget2567!$D:$D,0))</f>
        <v>21001303.934639998</v>
      </c>
      <c r="K503" s="194">
        <f t="shared" si="14"/>
        <v>74791337.328787208</v>
      </c>
      <c r="L503" s="169">
        <f>INDEX(CalBudget2567!$BW:$BW,MATCH('All Budget to Planfin2567'!$D503,CalBudget2567!$D:$D,0))</f>
        <v>0.42</v>
      </c>
      <c r="M503" s="170">
        <f t="shared" si="15"/>
        <v>31412361.678090625</v>
      </c>
      <c r="N503" s="165"/>
      <c r="P503" s="188" t="b">
        <f>K503=CalBudget2567!BV505</f>
        <v>1</v>
      </c>
      <c r="Q503" s="188" t="b">
        <f>M503=CalBudget2567!BX505</f>
        <v>1</v>
      </c>
    </row>
    <row r="504" spans="1:17" s="158" customFormat="1" ht="24.6" hidden="1" x14ac:dyDescent="0.25">
      <c r="A504" s="167">
        <f>COUNTA($D$14:D504)</f>
        <v>491</v>
      </c>
      <c r="B504" s="161">
        <v>7</v>
      </c>
      <c r="C504" s="162" t="s">
        <v>45</v>
      </c>
      <c r="D504" s="161" t="s">
        <v>563</v>
      </c>
      <c r="E504" s="163" t="s">
        <v>1455</v>
      </c>
      <c r="F504" s="164" t="s">
        <v>1876</v>
      </c>
      <c r="G504" s="161">
        <v>3</v>
      </c>
      <c r="H504" s="163" t="s">
        <v>2972</v>
      </c>
      <c r="I504" s="168">
        <f>INDEX(CalBudget2567!$AR:$AR,MATCH('All Budget to Planfin2567'!$D504,CalBudget2567!$D:$D,0))</f>
        <v>38004616.478716798</v>
      </c>
      <c r="J504" s="168">
        <f>INDEX(CalBudget2567!$BU:$BU,MATCH('All Budget to Planfin2567'!$D504,CalBudget2567!$D:$D,0))</f>
        <v>12942114.8708352</v>
      </c>
      <c r="K504" s="194">
        <f t="shared" si="14"/>
        <v>50946731.349551998</v>
      </c>
      <c r="L504" s="169">
        <f>INDEX(CalBudget2567!$BW:$BW,MATCH('All Budget to Planfin2567'!$D504,CalBudget2567!$D:$D,0))</f>
        <v>0.57999999999999996</v>
      </c>
      <c r="M504" s="170">
        <f t="shared" si="15"/>
        <v>29549104.182740156</v>
      </c>
      <c r="N504" s="165"/>
      <c r="P504" s="188" t="b">
        <f>K504=CalBudget2567!BV506</f>
        <v>1</v>
      </c>
      <c r="Q504" s="188" t="b">
        <f>M504=CalBudget2567!BX506</f>
        <v>1</v>
      </c>
    </row>
    <row r="505" spans="1:17" s="158" customFormat="1" ht="24.6" hidden="1" x14ac:dyDescent="0.25">
      <c r="A505" s="167">
        <f>COUNTA($D$14:D505)</f>
        <v>492</v>
      </c>
      <c r="B505" s="161">
        <v>7</v>
      </c>
      <c r="C505" s="162" t="s">
        <v>45</v>
      </c>
      <c r="D505" s="161" t="s">
        <v>564</v>
      </c>
      <c r="E505" s="163" t="s">
        <v>1456</v>
      </c>
      <c r="F505" s="164" t="s">
        <v>1876</v>
      </c>
      <c r="G505" s="161">
        <v>3</v>
      </c>
      <c r="H505" s="163" t="s">
        <v>2972</v>
      </c>
      <c r="I505" s="168">
        <f>INDEX(CalBudget2567!$AR:$AR,MATCH('All Budget to Planfin2567'!$D505,CalBudget2567!$D:$D,0))</f>
        <v>36322202.850163206</v>
      </c>
      <c r="J505" s="168">
        <f>INDEX(CalBudget2567!$BU:$BU,MATCH('All Budget to Planfin2567'!$D505,CalBudget2567!$D:$D,0))</f>
        <v>0</v>
      </c>
      <c r="K505" s="194">
        <f t="shared" si="14"/>
        <v>36322202.850163206</v>
      </c>
      <c r="L505" s="169">
        <f>INDEX(CalBudget2567!$BW:$BW,MATCH('All Budget to Planfin2567'!$D505,CalBudget2567!$D:$D,0))</f>
        <v>0.56999999999999995</v>
      </c>
      <c r="M505" s="170">
        <f t="shared" si="15"/>
        <v>20703655.624593027</v>
      </c>
      <c r="N505" s="165"/>
      <c r="P505" s="188" t="b">
        <f>K505=CalBudget2567!BV507</f>
        <v>1</v>
      </c>
      <c r="Q505" s="188" t="b">
        <f>M505=CalBudget2567!BX507</f>
        <v>1</v>
      </c>
    </row>
    <row r="506" spans="1:17" s="158" customFormat="1" ht="24.6" hidden="1" x14ac:dyDescent="0.25">
      <c r="A506" s="167">
        <f>COUNTA($D$14:D506)</f>
        <v>493</v>
      </c>
      <c r="B506" s="161">
        <v>7</v>
      </c>
      <c r="C506" s="162" t="s">
        <v>45</v>
      </c>
      <c r="D506" s="161" t="s">
        <v>565</v>
      </c>
      <c r="E506" s="163" t="s">
        <v>1457</v>
      </c>
      <c r="F506" s="164" t="s">
        <v>1876</v>
      </c>
      <c r="G506" s="161">
        <v>3</v>
      </c>
      <c r="H506" s="163" t="s">
        <v>2972</v>
      </c>
      <c r="I506" s="168">
        <f>INDEX(CalBudget2567!$AR:$AR,MATCH('All Budget to Planfin2567'!$D506,CalBudget2567!$D:$D,0))</f>
        <v>34056839.228371203</v>
      </c>
      <c r="J506" s="168">
        <f>INDEX(CalBudget2567!$BU:$BU,MATCH('All Budget to Planfin2567'!$D506,CalBudget2567!$D:$D,0))</f>
        <v>9765213.3698015995</v>
      </c>
      <c r="K506" s="194">
        <f t="shared" si="14"/>
        <v>43822052.598172799</v>
      </c>
      <c r="L506" s="169">
        <f>INDEX(CalBudget2567!$BW:$BW,MATCH('All Budget to Planfin2567'!$D506,CalBudget2567!$D:$D,0))</f>
        <v>0.6</v>
      </c>
      <c r="M506" s="170">
        <f t="shared" si="15"/>
        <v>26293231.558903679</v>
      </c>
      <c r="N506" s="165"/>
      <c r="P506" s="188" t="b">
        <f>K506=CalBudget2567!BV508</f>
        <v>1</v>
      </c>
      <c r="Q506" s="188" t="b">
        <f>M506=CalBudget2567!BX508</f>
        <v>1</v>
      </c>
    </row>
    <row r="507" spans="1:17" s="158" customFormat="1" ht="24.6" hidden="1" x14ac:dyDescent="0.25">
      <c r="A507" s="167">
        <f>COUNTA($D$14:D507)</f>
        <v>494</v>
      </c>
      <c r="B507" s="161">
        <v>8</v>
      </c>
      <c r="C507" s="162" t="s">
        <v>47</v>
      </c>
      <c r="D507" s="161" t="s">
        <v>580</v>
      </c>
      <c r="E507" s="163" t="s">
        <v>1472</v>
      </c>
      <c r="F507" s="164" t="s">
        <v>1877</v>
      </c>
      <c r="G507" s="161">
        <v>16</v>
      </c>
      <c r="H507" s="163" t="s">
        <v>2973</v>
      </c>
      <c r="I507" s="168">
        <f>INDEX(CalBudget2567!$AR:$AR,MATCH('All Budget to Planfin2567'!$D507,CalBudget2567!$D:$D,0))</f>
        <v>405110306.51245439</v>
      </c>
      <c r="J507" s="168">
        <f>INDEX(CalBudget2567!$BU:$BU,MATCH('All Budget to Planfin2567'!$D507,CalBudget2567!$D:$D,0))</f>
        <v>584879113.34398079</v>
      </c>
      <c r="K507" s="194">
        <f t="shared" si="14"/>
        <v>989989419.85643518</v>
      </c>
      <c r="L507" s="169">
        <f>INDEX(CalBudget2567!$BW:$BW,MATCH('All Budget to Planfin2567'!$D507,CalBudget2567!$D:$D,0))</f>
        <v>0.33</v>
      </c>
      <c r="M507" s="170">
        <f t="shared" si="15"/>
        <v>326696508.55262363</v>
      </c>
      <c r="N507" s="165"/>
      <c r="P507" s="188" t="b">
        <f>K507=CalBudget2567!BV509</f>
        <v>1</v>
      </c>
      <c r="Q507" s="188" t="b">
        <f>M507=CalBudget2567!BX509</f>
        <v>1</v>
      </c>
    </row>
    <row r="508" spans="1:17" s="158" customFormat="1" ht="24.6" hidden="1" x14ac:dyDescent="0.25">
      <c r="A508" s="167">
        <f>COUNTA($D$14:D508)</f>
        <v>495</v>
      </c>
      <c r="B508" s="161">
        <v>8</v>
      </c>
      <c r="C508" s="162" t="s">
        <v>47</v>
      </c>
      <c r="D508" s="161" t="s">
        <v>581</v>
      </c>
      <c r="E508" s="163" t="s">
        <v>1473</v>
      </c>
      <c r="F508" s="164" t="s">
        <v>1876</v>
      </c>
      <c r="G508" s="161">
        <v>6</v>
      </c>
      <c r="H508" s="163" t="s">
        <v>2965</v>
      </c>
      <c r="I508" s="168">
        <f>INDEX(CalBudget2567!$AR:$AR,MATCH('All Budget to Planfin2567'!$D508,CalBudget2567!$D:$D,0))</f>
        <v>46350424.30202879</v>
      </c>
      <c r="J508" s="168">
        <f>INDEX(CalBudget2567!$BU:$BU,MATCH('All Budget to Planfin2567'!$D508,CalBudget2567!$D:$D,0))</f>
        <v>10366839.967353597</v>
      </c>
      <c r="K508" s="194">
        <f t="shared" si="14"/>
        <v>56717264.269382387</v>
      </c>
      <c r="L508" s="169">
        <f>INDEX(CalBudget2567!$BW:$BW,MATCH('All Budget to Planfin2567'!$D508,CalBudget2567!$D:$D,0))</f>
        <v>0.47</v>
      </c>
      <c r="M508" s="170">
        <f t="shared" si="15"/>
        <v>26657114.206609722</v>
      </c>
      <c r="N508" s="165"/>
      <c r="P508" s="188" t="b">
        <f>K508=CalBudget2567!BV510</f>
        <v>1</v>
      </c>
      <c r="Q508" s="188" t="b">
        <f>M508=CalBudget2567!BX510</f>
        <v>1</v>
      </c>
    </row>
    <row r="509" spans="1:17" s="158" customFormat="1" ht="24.6" hidden="1" x14ac:dyDescent="0.25">
      <c r="A509" s="167">
        <f>COUNTA($D$14:D509)</f>
        <v>496</v>
      </c>
      <c r="B509" s="161">
        <v>8</v>
      </c>
      <c r="C509" s="162" t="s">
        <v>47</v>
      </c>
      <c r="D509" s="161" t="s">
        <v>582</v>
      </c>
      <c r="E509" s="163" t="s">
        <v>1474</v>
      </c>
      <c r="F509" s="164" t="s">
        <v>1876</v>
      </c>
      <c r="G509" s="161">
        <v>6</v>
      </c>
      <c r="H509" s="163" t="s">
        <v>2965</v>
      </c>
      <c r="I509" s="168">
        <f>INDEX(CalBudget2567!$AR:$AR,MATCH('All Budget to Planfin2567'!$D509,CalBudget2567!$D:$D,0))</f>
        <v>44156287.601491198</v>
      </c>
      <c r="J509" s="168">
        <f>INDEX(CalBudget2567!$BU:$BU,MATCH('All Budget to Planfin2567'!$D509,CalBudget2567!$D:$D,0))</f>
        <v>17692448.293593597</v>
      </c>
      <c r="K509" s="194">
        <f t="shared" si="14"/>
        <v>61848735.895084798</v>
      </c>
      <c r="L509" s="169">
        <f>INDEX(CalBudget2567!$BW:$BW,MATCH('All Budget to Planfin2567'!$D509,CalBudget2567!$D:$D,0))</f>
        <v>0.46</v>
      </c>
      <c r="M509" s="170">
        <f t="shared" si="15"/>
        <v>28450418.511739008</v>
      </c>
      <c r="N509" s="165"/>
      <c r="P509" s="188" t="b">
        <f>K509=CalBudget2567!BV511</f>
        <v>1</v>
      </c>
      <c r="Q509" s="188" t="b">
        <f>M509=CalBudget2567!BX511</f>
        <v>1</v>
      </c>
    </row>
    <row r="510" spans="1:17" s="158" customFormat="1" ht="24.6" hidden="1" x14ac:dyDescent="0.25">
      <c r="A510" s="167">
        <f>COUNTA($D$14:D510)</f>
        <v>497</v>
      </c>
      <c r="B510" s="161">
        <v>8</v>
      </c>
      <c r="C510" s="162" t="s">
        <v>47</v>
      </c>
      <c r="D510" s="161" t="s">
        <v>583</v>
      </c>
      <c r="E510" s="163" t="s">
        <v>1475</v>
      </c>
      <c r="F510" s="164" t="s">
        <v>1876</v>
      </c>
      <c r="G510" s="161">
        <v>5</v>
      </c>
      <c r="H510" s="163" t="s">
        <v>2964</v>
      </c>
      <c r="I510" s="168">
        <f>INDEX(CalBudget2567!$AR:$AR,MATCH('All Budget to Planfin2567'!$D510,CalBudget2567!$D:$D,0))</f>
        <v>41304783.898310401</v>
      </c>
      <c r="J510" s="168">
        <f>INDEX(CalBudget2567!$BU:$BU,MATCH('All Budget to Planfin2567'!$D510,CalBudget2567!$D:$D,0))</f>
        <v>16138126.219622398</v>
      </c>
      <c r="K510" s="194">
        <f t="shared" si="14"/>
        <v>57442910.117932796</v>
      </c>
      <c r="L510" s="169">
        <f>INDEX(CalBudget2567!$BW:$BW,MATCH('All Budget to Planfin2567'!$D510,CalBudget2567!$D:$D,0))</f>
        <v>0.38</v>
      </c>
      <c r="M510" s="170">
        <f t="shared" si="15"/>
        <v>21828305.844814464</v>
      </c>
      <c r="N510" s="165"/>
      <c r="P510" s="188" t="b">
        <f>K510=CalBudget2567!BV512</f>
        <v>1</v>
      </c>
      <c r="Q510" s="188" t="b">
        <f>M510=CalBudget2567!BX512</f>
        <v>1</v>
      </c>
    </row>
    <row r="511" spans="1:17" s="158" customFormat="1" ht="24.6" hidden="1" x14ac:dyDescent="0.25">
      <c r="A511" s="167">
        <f>COUNTA($D$14:D511)</f>
        <v>498</v>
      </c>
      <c r="B511" s="161">
        <v>8</v>
      </c>
      <c r="C511" s="162" t="s">
        <v>47</v>
      </c>
      <c r="D511" s="161" t="s">
        <v>584</v>
      </c>
      <c r="E511" s="163" t="s">
        <v>1476</v>
      </c>
      <c r="F511" s="164" t="s">
        <v>1876</v>
      </c>
      <c r="G511" s="161">
        <v>5</v>
      </c>
      <c r="H511" s="163" t="s">
        <v>2964</v>
      </c>
      <c r="I511" s="168">
        <f>INDEX(CalBudget2567!$AR:$AR,MATCH('All Budget to Planfin2567'!$D511,CalBudget2567!$D:$D,0))</f>
        <v>27587010.948009595</v>
      </c>
      <c r="J511" s="168">
        <f>INDEX(CalBudget2567!$BU:$BU,MATCH('All Budget to Planfin2567'!$D511,CalBudget2567!$D:$D,0))</f>
        <v>8951060.8809216004</v>
      </c>
      <c r="K511" s="194">
        <f t="shared" si="14"/>
        <v>36538071.828931198</v>
      </c>
      <c r="L511" s="169">
        <f>INDEX(CalBudget2567!$BW:$BW,MATCH('All Budget to Planfin2567'!$D511,CalBudget2567!$D:$D,0))</f>
        <v>0.47</v>
      </c>
      <c r="M511" s="170">
        <f t="shared" si="15"/>
        <v>17172893.759597663</v>
      </c>
      <c r="N511" s="165"/>
      <c r="P511" s="188" t="b">
        <f>K511=CalBudget2567!BV513</f>
        <v>1</v>
      </c>
      <c r="Q511" s="188" t="b">
        <f>M511=CalBudget2567!BX513</f>
        <v>1</v>
      </c>
    </row>
    <row r="512" spans="1:17" s="158" customFormat="1" ht="24.6" hidden="1" x14ac:dyDescent="0.25">
      <c r="A512" s="167">
        <f>COUNTA($D$14:D512)</f>
        <v>499</v>
      </c>
      <c r="B512" s="161">
        <v>8</v>
      </c>
      <c r="C512" s="162" t="s">
        <v>47</v>
      </c>
      <c r="D512" s="161" t="s">
        <v>585</v>
      </c>
      <c r="E512" s="163" t="s">
        <v>1477</v>
      </c>
      <c r="F512" s="164" t="s">
        <v>1876</v>
      </c>
      <c r="G512" s="161">
        <v>6</v>
      </c>
      <c r="H512" s="163" t="s">
        <v>2965</v>
      </c>
      <c r="I512" s="168">
        <f>INDEX(CalBudget2567!$AR:$AR,MATCH('All Budget to Planfin2567'!$D512,CalBudget2567!$D:$D,0))</f>
        <v>72918395.61370559</v>
      </c>
      <c r="J512" s="168">
        <f>INDEX(CalBudget2567!$BU:$BU,MATCH('All Budget to Planfin2567'!$D512,CalBudget2567!$D:$D,0))</f>
        <v>17397903.451584004</v>
      </c>
      <c r="K512" s="194">
        <f t="shared" si="14"/>
        <v>90316299.065289587</v>
      </c>
      <c r="L512" s="169">
        <f>INDEX(CalBudget2567!$BW:$BW,MATCH('All Budget to Planfin2567'!$D512,CalBudget2567!$D:$D,0))</f>
        <v>0.34</v>
      </c>
      <c r="M512" s="170">
        <f t="shared" si="15"/>
        <v>30707541.682198461</v>
      </c>
      <c r="N512" s="165"/>
      <c r="P512" s="188" t="b">
        <f>K512=CalBudget2567!BV514</f>
        <v>1</v>
      </c>
      <c r="Q512" s="188" t="b">
        <f>M512=CalBudget2567!BX514</f>
        <v>1</v>
      </c>
    </row>
    <row r="513" spans="1:17" s="158" customFormat="1" ht="24.6" hidden="1" x14ac:dyDescent="0.25">
      <c r="A513" s="167">
        <f>COUNTA($D$14:D513)</f>
        <v>500</v>
      </c>
      <c r="B513" s="161">
        <v>8</v>
      </c>
      <c r="C513" s="162" t="s">
        <v>47</v>
      </c>
      <c r="D513" s="161" t="s">
        <v>586</v>
      </c>
      <c r="E513" s="163" t="s">
        <v>1478</v>
      </c>
      <c r="F513" s="164" t="s">
        <v>1876</v>
      </c>
      <c r="G513" s="161">
        <v>6</v>
      </c>
      <c r="H513" s="163" t="s">
        <v>2965</v>
      </c>
      <c r="I513" s="168">
        <f>INDEX(CalBudget2567!$AR:$AR,MATCH('All Budget to Planfin2567'!$D513,CalBudget2567!$D:$D,0))</f>
        <v>62719482.133910388</v>
      </c>
      <c r="J513" s="168">
        <f>INDEX(CalBudget2567!$BU:$BU,MATCH('All Budget to Planfin2567'!$D513,CalBudget2567!$D:$D,0))</f>
        <v>17697989.227776002</v>
      </c>
      <c r="K513" s="194">
        <f t="shared" si="14"/>
        <v>80417471.361686394</v>
      </c>
      <c r="L513" s="169">
        <f>INDEX(CalBudget2567!$BW:$BW,MATCH('All Budget to Planfin2567'!$D513,CalBudget2567!$D:$D,0))</f>
        <v>0.44</v>
      </c>
      <c r="M513" s="170">
        <f t="shared" si="15"/>
        <v>35383687.399142012</v>
      </c>
      <c r="N513" s="165"/>
      <c r="P513" s="188" t="b">
        <f>K513=CalBudget2567!BV515</f>
        <v>1</v>
      </c>
      <c r="Q513" s="188" t="b">
        <f>M513=CalBudget2567!BX515</f>
        <v>1</v>
      </c>
    </row>
    <row r="514" spans="1:17" s="158" customFormat="1" ht="24.6" hidden="1" x14ac:dyDescent="0.25">
      <c r="A514" s="167">
        <f>COUNTA($D$14:D514)</f>
        <v>501</v>
      </c>
      <c r="B514" s="161">
        <v>8</v>
      </c>
      <c r="C514" s="162" t="s">
        <v>47</v>
      </c>
      <c r="D514" s="161" t="s">
        <v>587</v>
      </c>
      <c r="E514" s="163" t="s">
        <v>1479</v>
      </c>
      <c r="F514" s="164" t="s">
        <v>1876</v>
      </c>
      <c r="G514" s="161">
        <v>10</v>
      </c>
      <c r="H514" s="163" t="s">
        <v>2962</v>
      </c>
      <c r="I514" s="168">
        <f>INDEX(CalBudget2567!$AR:$AR,MATCH('All Budget to Planfin2567'!$D514,CalBudget2567!$D:$D,0))</f>
        <v>146935273.97740799</v>
      </c>
      <c r="J514" s="168">
        <f>INDEX(CalBudget2567!$BU:$BU,MATCH('All Budget to Planfin2567'!$D514,CalBudget2567!$D:$D,0))</f>
        <v>55407695.942332789</v>
      </c>
      <c r="K514" s="194">
        <f t="shared" si="14"/>
        <v>202342969.9197408</v>
      </c>
      <c r="L514" s="169">
        <f>INDEX(CalBudget2567!$BW:$BW,MATCH('All Budget to Planfin2567'!$D514,CalBudget2567!$D:$D,0))</f>
        <v>0.46</v>
      </c>
      <c r="M514" s="170">
        <f t="shared" si="15"/>
        <v>93077766.163080767</v>
      </c>
      <c r="N514" s="165"/>
      <c r="P514" s="188" t="b">
        <f>K514=CalBudget2567!BV516</f>
        <v>1</v>
      </c>
      <c r="Q514" s="188" t="b">
        <f>M514=CalBudget2567!BX516</f>
        <v>1</v>
      </c>
    </row>
    <row r="515" spans="1:17" s="158" customFormat="1" ht="24.6" hidden="1" x14ac:dyDescent="0.25">
      <c r="A515" s="167">
        <f>COUNTA($D$14:D515)</f>
        <v>502</v>
      </c>
      <c r="B515" s="161">
        <v>8</v>
      </c>
      <c r="C515" s="162" t="s">
        <v>47</v>
      </c>
      <c r="D515" s="161" t="s">
        <v>588</v>
      </c>
      <c r="E515" s="163" t="s">
        <v>1480</v>
      </c>
      <c r="F515" s="164" t="s">
        <v>1876</v>
      </c>
      <c r="G515" s="161">
        <v>6</v>
      </c>
      <c r="H515" s="163" t="s">
        <v>2965</v>
      </c>
      <c r="I515" s="168">
        <f>INDEX(CalBudget2567!$AR:$AR,MATCH('All Budget to Planfin2567'!$D515,CalBudget2567!$D:$D,0))</f>
        <v>55399479.552854396</v>
      </c>
      <c r="J515" s="168">
        <f>INDEX(CalBudget2567!$BU:$BU,MATCH('All Budget to Planfin2567'!$D515,CalBudget2567!$D:$D,0))</f>
        <v>18257788.181913599</v>
      </c>
      <c r="K515" s="194">
        <f t="shared" si="14"/>
        <v>73657267.734768003</v>
      </c>
      <c r="L515" s="169">
        <f>INDEX(CalBudget2567!$BW:$BW,MATCH('All Budget to Planfin2567'!$D515,CalBudget2567!$D:$D,0))</f>
        <v>0.43</v>
      </c>
      <c r="M515" s="170">
        <f t="shared" si="15"/>
        <v>31672625.12595024</v>
      </c>
      <c r="N515" s="165"/>
      <c r="P515" s="188" t="b">
        <f>K515=CalBudget2567!BV517</f>
        <v>1</v>
      </c>
      <c r="Q515" s="188" t="b">
        <f>M515=CalBudget2567!BX517</f>
        <v>1</v>
      </c>
    </row>
    <row r="516" spans="1:17" s="158" customFormat="1" ht="24.6" hidden="1" x14ac:dyDescent="0.25">
      <c r="A516" s="167">
        <f>COUNTA($D$14:D516)</f>
        <v>503</v>
      </c>
      <c r="B516" s="161">
        <v>8</v>
      </c>
      <c r="C516" s="162" t="s">
        <v>47</v>
      </c>
      <c r="D516" s="161" t="s">
        <v>589</v>
      </c>
      <c r="E516" s="163" t="s">
        <v>1481</v>
      </c>
      <c r="F516" s="164" t="s">
        <v>1876</v>
      </c>
      <c r="G516" s="161">
        <v>6</v>
      </c>
      <c r="H516" s="163" t="s">
        <v>2965</v>
      </c>
      <c r="I516" s="168">
        <f>INDEX(CalBudget2567!$AR:$AR,MATCH('All Budget to Planfin2567'!$D516,CalBudget2567!$D:$D,0))</f>
        <v>54969547.151980795</v>
      </c>
      <c r="J516" s="168">
        <f>INDEX(CalBudget2567!$BU:$BU,MATCH('All Budget to Planfin2567'!$D516,CalBudget2567!$D:$D,0))</f>
        <v>19993421.939625602</v>
      </c>
      <c r="K516" s="194">
        <f t="shared" si="14"/>
        <v>74962969.091606393</v>
      </c>
      <c r="L516" s="169">
        <f>INDEX(CalBudget2567!$BW:$BW,MATCH('All Budget to Planfin2567'!$D516,CalBudget2567!$D:$D,0))</f>
        <v>0.46</v>
      </c>
      <c r="M516" s="170">
        <f t="shared" si="15"/>
        <v>34482965.782138944</v>
      </c>
      <c r="N516" s="165"/>
      <c r="P516" s="188" t="b">
        <f>K516=CalBudget2567!BV518</f>
        <v>1</v>
      </c>
      <c r="Q516" s="188" t="b">
        <f>M516=CalBudget2567!BX518</f>
        <v>1</v>
      </c>
    </row>
    <row r="517" spans="1:17" s="158" customFormat="1" ht="24.6" hidden="1" x14ac:dyDescent="0.25">
      <c r="A517" s="167">
        <f>COUNTA($D$14:D517)</f>
        <v>504</v>
      </c>
      <c r="B517" s="161">
        <v>8</v>
      </c>
      <c r="C517" s="162" t="s">
        <v>47</v>
      </c>
      <c r="D517" s="161" t="s">
        <v>590</v>
      </c>
      <c r="E517" s="163" t="s">
        <v>1482</v>
      </c>
      <c r="F517" s="164" t="s">
        <v>1876</v>
      </c>
      <c r="G517" s="161">
        <v>13</v>
      </c>
      <c r="H517" s="163" t="s">
        <v>2963</v>
      </c>
      <c r="I517" s="168">
        <f>INDEX(CalBudget2567!$AR:$AR,MATCH('All Budget to Planfin2567'!$D517,CalBudget2567!$D:$D,0))</f>
        <v>133785710.92689598</v>
      </c>
      <c r="J517" s="168">
        <f>INDEX(CalBudget2567!$BU:$BU,MATCH('All Budget to Planfin2567'!$D517,CalBudget2567!$D:$D,0))</f>
        <v>132658356.4029696</v>
      </c>
      <c r="K517" s="194">
        <f t="shared" si="14"/>
        <v>266444067.32986557</v>
      </c>
      <c r="L517" s="169">
        <f>INDEX(CalBudget2567!$BW:$BW,MATCH('All Budget to Planfin2567'!$D517,CalBudget2567!$D:$D,0))</f>
        <v>0.4</v>
      </c>
      <c r="M517" s="170">
        <f t="shared" si="15"/>
        <v>106577626.93194623</v>
      </c>
      <c r="N517" s="165"/>
      <c r="P517" s="188" t="b">
        <f>K517=CalBudget2567!BV519</f>
        <v>1</v>
      </c>
      <c r="Q517" s="188" t="b">
        <f>M517=CalBudget2567!BX519</f>
        <v>1</v>
      </c>
    </row>
    <row r="518" spans="1:17" s="158" customFormat="1" ht="24.6" hidden="1" x14ac:dyDescent="0.25">
      <c r="A518" s="167">
        <f>COUNTA($D$14:D518)</f>
        <v>505</v>
      </c>
      <c r="B518" s="161">
        <v>8</v>
      </c>
      <c r="C518" s="162" t="s">
        <v>47</v>
      </c>
      <c r="D518" s="161" t="s">
        <v>591</v>
      </c>
      <c r="E518" s="163" t="s">
        <v>1483</v>
      </c>
      <c r="F518" s="164" t="s">
        <v>1876</v>
      </c>
      <c r="G518" s="161">
        <v>2</v>
      </c>
      <c r="H518" s="163" t="s">
        <v>2968</v>
      </c>
      <c r="I518" s="168">
        <f>INDEX(CalBudget2567!$AR:$AR,MATCH('All Budget to Planfin2567'!$D518,CalBudget2567!$D:$D,0))</f>
        <v>18585942.196319997</v>
      </c>
      <c r="J518" s="168">
        <f>INDEX(CalBudget2567!$BU:$BU,MATCH('All Budget to Planfin2567'!$D518,CalBudget2567!$D:$D,0))</f>
        <v>12853575.480134398</v>
      </c>
      <c r="K518" s="194">
        <f t="shared" si="14"/>
        <v>31439517.676454395</v>
      </c>
      <c r="L518" s="169">
        <f>INDEX(CalBudget2567!$BW:$BW,MATCH('All Budget to Planfin2567'!$D518,CalBudget2567!$D:$D,0))</f>
        <v>0.54</v>
      </c>
      <c r="M518" s="170">
        <f t="shared" si="15"/>
        <v>16977339.545285374</v>
      </c>
      <c r="N518" s="165"/>
      <c r="P518" s="188" t="b">
        <f>K518=CalBudget2567!BV520</f>
        <v>1</v>
      </c>
      <c r="Q518" s="188" t="b">
        <f>M518=CalBudget2567!BX520</f>
        <v>1</v>
      </c>
    </row>
    <row r="519" spans="1:17" s="158" customFormat="1" ht="24.6" hidden="1" x14ac:dyDescent="0.25">
      <c r="A519" s="167">
        <f>COUNTA($D$14:D519)</f>
        <v>506</v>
      </c>
      <c r="B519" s="161">
        <v>8</v>
      </c>
      <c r="C519" s="162" t="s">
        <v>48</v>
      </c>
      <c r="D519" s="161" t="s">
        <v>592</v>
      </c>
      <c r="E519" s="163" t="s">
        <v>1484</v>
      </c>
      <c r="F519" s="164" t="s">
        <v>1877</v>
      </c>
      <c r="G519" s="161">
        <v>16</v>
      </c>
      <c r="H519" s="163" t="s">
        <v>2973</v>
      </c>
      <c r="I519" s="168">
        <f>INDEX(CalBudget2567!$AR:$AR,MATCH('All Budget to Planfin2567'!$D519,CalBudget2567!$D:$D,0))</f>
        <v>244656406.91864637</v>
      </c>
      <c r="J519" s="168">
        <f>INDEX(CalBudget2567!$BU:$BU,MATCH('All Budget to Planfin2567'!$D519,CalBudget2567!$D:$D,0))</f>
        <v>378785688.97094405</v>
      </c>
      <c r="K519" s="194">
        <f t="shared" si="14"/>
        <v>623442095.88959038</v>
      </c>
      <c r="L519" s="169">
        <f>INDEX(CalBudget2567!$BW:$BW,MATCH('All Budget to Planfin2567'!$D519,CalBudget2567!$D:$D,0))</f>
        <v>0.49</v>
      </c>
      <c r="M519" s="170">
        <f t="shared" si="15"/>
        <v>305486626.98589927</v>
      </c>
      <c r="N519" s="165"/>
      <c r="P519" s="188" t="b">
        <f>K519=CalBudget2567!BV521</f>
        <v>1</v>
      </c>
      <c r="Q519" s="188" t="b">
        <f>M519=CalBudget2567!BX521</f>
        <v>1</v>
      </c>
    </row>
    <row r="520" spans="1:17" s="158" customFormat="1" ht="24.6" hidden="1" x14ac:dyDescent="0.25">
      <c r="A520" s="167">
        <f>COUNTA($D$14:D520)</f>
        <v>507</v>
      </c>
      <c r="B520" s="161">
        <v>8</v>
      </c>
      <c r="C520" s="162" t="s">
        <v>48</v>
      </c>
      <c r="D520" s="161" t="s">
        <v>593</v>
      </c>
      <c r="E520" s="163" t="s">
        <v>1485</v>
      </c>
      <c r="F520" s="164" t="s">
        <v>1876</v>
      </c>
      <c r="G520" s="161">
        <v>6</v>
      </c>
      <c r="H520" s="163" t="s">
        <v>2965</v>
      </c>
      <c r="I520" s="168">
        <f>INDEX(CalBudget2567!$AR:$AR,MATCH('All Budget to Planfin2567'!$D520,CalBudget2567!$D:$D,0))</f>
        <v>66417291.837359995</v>
      </c>
      <c r="J520" s="168">
        <f>INDEX(CalBudget2567!$BU:$BU,MATCH('All Budget to Planfin2567'!$D520,CalBudget2567!$D:$D,0))</f>
        <v>31421284.698643196</v>
      </c>
      <c r="K520" s="194">
        <f t="shared" si="14"/>
        <v>97838576.536003187</v>
      </c>
      <c r="L520" s="169">
        <f>INDEX(CalBudget2567!$BW:$BW,MATCH('All Budget to Planfin2567'!$D520,CalBudget2567!$D:$D,0))</f>
        <v>0.55000000000000004</v>
      </c>
      <c r="M520" s="170">
        <f t="shared" si="15"/>
        <v>53811217.094801754</v>
      </c>
      <c r="N520" s="165"/>
      <c r="P520" s="188" t="b">
        <f>K520=CalBudget2567!BV522</f>
        <v>1</v>
      </c>
      <c r="Q520" s="188" t="b">
        <f>M520=CalBudget2567!BX522</f>
        <v>1</v>
      </c>
    </row>
    <row r="521" spans="1:17" s="158" customFormat="1" ht="24.6" hidden="1" x14ac:dyDescent="0.25">
      <c r="A521" s="167">
        <f>COUNTA($D$14:D521)</f>
        <v>508</v>
      </c>
      <c r="B521" s="161">
        <v>8</v>
      </c>
      <c r="C521" s="162" t="s">
        <v>48</v>
      </c>
      <c r="D521" s="161" t="s">
        <v>594</v>
      </c>
      <c r="E521" s="163" t="s">
        <v>1486</v>
      </c>
      <c r="F521" s="164" t="s">
        <v>1876</v>
      </c>
      <c r="G521" s="161">
        <v>6</v>
      </c>
      <c r="H521" s="163" t="s">
        <v>2965</v>
      </c>
      <c r="I521" s="168">
        <f>INDEX(CalBudget2567!$AR:$AR,MATCH('All Budget to Planfin2567'!$D521,CalBudget2567!$D:$D,0))</f>
        <v>75584698.468060791</v>
      </c>
      <c r="J521" s="168">
        <f>INDEX(CalBudget2567!$BU:$BU,MATCH('All Budget to Planfin2567'!$D521,CalBudget2567!$D:$D,0))</f>
        <v>53657229.481151998</v>
      </c>
      <c r="K521" s="194">
        <f t="shared" si="14"/>
        <v>129241927.94921279</v>
      </c>
      <c r="L521" s="169">
        <f>INDEX(CalBudget2567!$BW:$BW,MATCH('All Budget to Planfin2567'!$D521,CalBudget2567!$D:$D,0))</f>
        <v>0.68</v>
      </c>
      <c r="M521" s="170">
        <f t="shared" si="15"/>
        <v>87884511.005464703</v>
      </c>
      <c r="N521" s="165"/>
      <c r="P521" s="188" t="b">
        <f>K521=CalBudget2567!BV523</f>
        <v>1</v>
      </c>
      <c r="Q521" s="188" t="b">
        <f>M521=CalBudget2567!BX523</f>
        <v>1</v>
      </c>
    </row>
    <row r="522" spans="1:17" s="158" customFormat="1" ht="24.6" hidden="1" x14ac:dyDescent="0.25">
      <c r="A522" s="167">
        <f>COUNTA($D$14:D522)</f>
        <v>509</v>
      </c>
      <c r="B522" s="161">
        <v>8</v>
      </c>
      <c r="C522" s="162" t="s">
        <v>48</v>
      </c>
      <c r="D522" s="161" t="s">
        <v>595</v>
      </c>
      <c r="E522" s="163" t="s">
        <v>1487</v>
      </c>
      <c r="F522" s="164" t="s">
        <v>1876</v>
      </c>
      <c r="G522" s="161">
        <v>13</v>
      </c>
      <c r="H522" s="163" t="s">
        <v>2963</v>
      </c>
      <c r="I522" s="168">
        <f>INDEX(CalBudget2567!$AR:$AR,MATCH('All Budget to Planfin2567'!$D522,CalBudget2567!$D:$D,0))</f>
        <v>141411058.97651517</v>
      </c>
      <c r="J522" s="168">
        <f>INDEX(CalBudget2567!$BU:$BU,MATCH('All Budget to Planfin2567'!$D522,CalBudget2567!$D:$D,0))</f>
        <v>114838172.8428672</v>
      </c>
      <c r="K522" s="194">
        <f t="shared" si="14"/>
        <v>256249231.81938237</v>
      </c>
      <c r="L522" s="169">
        <f>INDEX(CalBudget2567!$BW:$BW,MATCH('All Budget to Planfin2567'!$D522,CalBudget2567!$D:$D,0))</f>
        <v>0.4</v>
      </c>
      <c r="M522" s="170">
        <f t="shared" si="15"/>
        <v>102499692.72775295</v>
      </c>
      <c r="N522" s="165"/>
      <c r="P522" s="188" t="b">
        <f>K522=CalBudget2567!BV524</f>
        <v>1</v>
      </c>
      <c r="Q522" s="188" t="b">
        <f>M522=CalBudget2567!BX524</f>
        <v>1</v>
      </c>
    </row>
    <row r="523" spans="1:17" s="158" customFormat="1" ht="24.6" hidden="1" x14ac:dyDescent="0.25">
      <c r="A523" s="167">
        <f>COUNTA($D$14:D523)</f>
        <v>510</v>
      </c>
      <c r="B523" s="161">
        <v>8</v>
      </c>
      <c r="C523" s="162" t="s">
        <v>48</v>
      </c>
      <c r="D523" s="161" t="s">
        <v>596</v>
      </c>
      <c r="E523" s="163" t="s">
        <v>1488</v>
      </c>
      <c r="F523" s="164" t="s">
        <v>1876</v>
      </c>
      <c r="G523" s="161">
        <v>6</v>
      </c>
      <c r="H523" s="163" t="s">
        <v>2965</v>
      </c>
      <c r="I523" s="168">
        <f>INDEX(CalBudget2567!$AR:$AR,MATCH('All Budget to Planfin2567'!$D523,CalBudget2567!$D:$D,0))</f>
        <v>52229570.582467198</v>
      </c>
      <c r="J523" s="168">
        <f>INDEX(CalBudget2567!$BU:$BU,MATCH('All Budget to Planfin2567'!$D523,CalBudget2567!$D:$D,0))</f>
        <v>24539493.4403328</v>
      </c>
      <c r="K523" s="194">
        <f t="shared" si="14"/>
        <v>76769064.022799999</v>
      </c>
      <c r="L523" s="169">
        <f>INDEX(CalBudget2567!$BW:$BW,MATCH('All Budget to Planfin2567'!$D523,CalBudget2567!$D:$D,0))</f>
        <v>0.49</v>
      </c>
      <c r="M523" s="170">
        <f t="shared" si="15"/>
        <v>37616841.371171996</v>
      </c>
      <c r="N523" s="165"/>
      <c r="P523" s="188" t="b">
        <f>K523=CalBudget2567!BV525</f>
        <v>1</v>
      </c>
      <c r="Q523" s="188" t="b">
        <f>M523=CalBudget2567!BX525</f>
        <v>1</v>
      </c>
    </row>
    <row r="524" spans="1:17" s="158" customFormat="1" ht="24.6" hidden="1" x14ac:dyDescent="0.25">
      <c r="A524" s="167">
        <f>COUNTA($D$14:D524)</f>
        <v>511</v>
      </c>
      <c r="B524" s="161">
        <v>8</v>
      </c>
      <c r="C524" s="162" t="s">
        <v>48</v>
      </c>
      <c r="D524" s="161" t="s">
        <v>597</v>
      </c>
      <c r="E524" s="163" t="s">
        <v>1489</v>
      </c>
      <c r="F524" s="164" t="s">
        <v>1876</v>
      </c>
      <c r="G524" s="161">
        <v>6</v>
      </c>
      <c r="H524" s="163" t="s">
        <v>2965</v>
      </c>
      <c r="I524" s="168">
        <f>INDEX(CalBudget2567!$AR:$AR,MATCH('All Budget to Planfin2567'!$D524,CalBudget2567!$D:$D,0))</f>
        <v>61511853.802060798</v>
      </c>
      <c r="J524" s="168">
        <f>INDEX(CalBudget2567!$BU:$BU,MATCH('All Budget to Planfin2567'!$D524,CalBudget2567!$D:$D,0))</f>
        <v>32342876.4368544</v>
      </c>
      <c r="K524" s="194">
        <f t="shared" si="14"/>
        <v>93854730.238915205</v>
      </c>
      <c r="L524" s="169">
        <f>INDEX(CalBudget2567!$BW:$BW,MATCH('All Budget to Planfin2567'!$D524,CalBudget2567!$D:$D,0))</f>
        <v>0.51</v>
      </c>
      <c r="M524" s="170">
        <f t="shared" si="15"/>
        <v>47865912.421846755</v>
      </c>
      <c r="N524" s="165"/>
      <c r="P524" s="188" t="b">
        <f>K524=CalBudget2567!BV526</f>
        <v>1</v>
      </c>
      <c r="Q524" s="188" t="b">
        <f>M524=CalBudget2567!BX526</f>
        <v>1</v>
      </c>
    </row>
    <row r="525" spans="1:17" s="158" customFormat="1" ht="24.6" hidden="1" x14ac:dyDescent="0.25">
      <c r="A525" s="167">
        <f>COUNTA($D$14:D525)</f>
        <v>512</v>
      </c>
      <c r="B525" s="161">
        <v>8</v>
      </c>
      <c r="C525" s="162" t="s">
        <v>48</v>
      </c>
      <c r="D525" s="161" t="s">
        <v>598</v>
      </c>
      <c r="E525" s="163" t="s">
        <v>1490</v>
      </c>
      <c r="F525" s="164" t="s">
        <v>1876</v>
      </c>
      <c r="G525" s="161">
        <v>6</v>
      </c>
      <c r="H525" s="163" t="s">
        <v>2965</v>
      </c>
      <c r="I525" s="168">
        <f>INDEX(CalBudget2567!$AR:$AR,MATCH('All Budget to Planfin2567'!$D525,CalBudget2567!$D:$D,0))</f>
        <v>47928061.166956805</v>
      </c>
      <c r="J525" s="168">
        <f>INDEX(CalBudget2567!$BU:$BU,MATCH('All Budget to Planfin2567'!$D525,CalBudget2567!$D:$D,0))</f>
        <v>18816624.1716768</v>
      </c>
      <c r="K525" s="194">
        <f t="shared" si="14"/>
        <v>66744685.338633604</v>
      </c>
      <c r="L525" s="169">
        <f>INDEX(CalBudget2567!$BW:$BW,MATCH('All Budget to Planfin2567'!$D525,CalBudget2567!$D:$D,0))</f>
        <v>0.47</v>
      </c>
      <c r="M525" s="170">
        <f t="shared" si="15"/>
        <v>31370002.109157793</v>
      </c>
      <c r="N525" s="165"/>
      <c r="P525" s="188" t="b">
        <f>K525=CalBudget2567!BV527</f>
        <v>1</v>
      </c>
      <c r="Q525" s="188" t="b">
        <f>M525=CalBudget2567!BX527</f>
        <v>1</v>
      </c>
    </row>
    <row r="526" spans="1:17" s="158" customFormat="1" ht="24.6" hidden="1" x14ac:dyDescent="0.25">
      <c r="A526" s="167">
        <f>COUNTA($D$14:D526)</f>
        <v>513</v>
      </c>
      <c r="B526" s="161">
        <v>8</v>
      </c>
      <c r="C526" s="162" t="s">
        <v>48</v>
      </c>
      <c r="D526" s="161" t="s">
        <v>599</v>
      </c>
      <c r="E526" s="163" t="s">
        <v>1491</v>
      </c>
      <c r="F526" s="164" t="s">
        <v>1876</v>
      </c>
      <c r="G526" s="161">
        <v>2</v>
      </c>
      <c r="H526" s="163" t="s">
        <v>2968</v>
      </c>
      <c r="I526" s="168">
        <f>INDEX(CalBudget2567!$AR:$AR,MATCH('All Budget to Planfin2567'!$D526,CalBudget2567!$D:$D,0))</f>
        <v>26094596.473324802</v>
      </c>
      <c r="J526" s="168">
        <f>INDEX(CalBudget2567!$BU:$BU,MATCH('All Budget to Planfin2567'!$D526,CalBudget2567!$D:$D,0))</f>
        <v>11307106.326873597</v>
      </c>
      <c r="K526" s="194">
        <f t="shared" si="14"/>
        <v>37401702.800198399</v>
      </c>
      <c r="L526" s="169">
        <f>INDEX(CalBudget2567!$BW:$BW,MATCH('All Budget to Planfin2567'!$D526,CalBudget2567!$D:$D,0))</f>
        <v>0.44</v>
      </c>
      <c r="M526" s="170">
        <f t="shared" si="15"/>
        <v>16456749.232087296</v>
      </c>
      <c r="N526" s="165"/>
      <c r="P526" s="188" t="b">
        <f>K526=CalBudget2567!BV528</f>
        <v>1</v>
      </c>
      <c r="Q526" s="188" t="b">
        <f>M526=CalBudget2567!BX528</f>
        <v>1</v>
      </c>
    </row>
    <row r="527" spans="1:17" s="158" customFormat="1" ht="24.6" hidden="1" x14ac:dyDescent="0.25">
      <c r="A527" s="167">
        <f>COUNTA($D$14:D527)</f>
        <v>514</v>
      </c>
      <c r="B527" s="161">
        <v>8</v>
      </c>
      <c r="C527" s="162" t="s">
        <v>46</v>
      </c>
      <c r="D527" s="161" t="s">
        <v>566</v>
      </c>
      <c r="E527" s="163" t="s">
        <v>1458</v>
      </c>
      <c r="F527" s="164" t="s">
        <v>1877</v>
      </c>
      <c r="G527" s="161">
        <v>17</v>
      </c>
      <c r="H527" s="163" t="s">
        <v>2971</v>
      </c>
      <c r="I527" s="168">
        <f>INDEX(CalBudget2567!$AR:$AR,MATCH('All Budget to Planfin2567'!$D527,CalBudget2567!$D:$D,0))</f>
        <v>477376656.65854079</v>
      </c>
      <c r="J527" s="168">
        <f>INDEX(CalBudget2567!$BU:$BU,MATCH('All Budget to Planfin2567'!$D527,CalBudget2567!$D:$D,0))</f>
        <v>740797905.74159038</v>
      </c>
      <c r="K527" s="194">
        <f t="shared" ref="K527:K590" si="16">SUM(I527:J527)</f>
        <v>1218174562.4001312</v>
      </c>
      <c r="L527" s="169">
        <f>INDEX(CalBudget2567!$BW:$BW,MATCH('All Budget to Planfin2567'!$D527,CalBudget2567!$D:$D,0))</f>
        <v>0.35</v>
      </c>
      <c r="M527" s="170">
        <f t="shared" ref="M527:M590" si="17">K527*L527</f>
        <v>426361096.84004593</v>
      </c>
      <c r="N527" s="165"/>
      <c r="P527" s="188" t="b">
        <f>K527=CalBudget2567!BV529</f>
        <v>1</v>
      </c>
      <c r="Q527" s="188" t="b">
        <f>M527=CalBudget2567!BX529</f>
        <v>1</v>
      </c>
    </row>
    <row r="528" spans="1:17" s="158" customFormat="1" ht="24.6" hidden="1" x14ac:dyDescent="0.25">
      <c r="A528" s="167">
        <f>COUNTA($D$14:D528)</f>
        <v>515</v>
      </c>
      <c r="B528" s="161">
        <v>8</v>
      </c>
      <c r="C528" s="162" t="s">
        <v>46</v>
      </c>
      <c r="D528" s="161" t="s">
        <v>567</v>
      </c>
      <c r="E528" s="163" t="s">
        <v>1459</v>
      </c>
      <c r="F528" s="164" t="s">
        <v>1876</v>
      </c>
      <c r="G528" s="161">
        <v>5</v>
      </c>
      <c r="H528" s="163" t="s">
        <v>2964</v>
      </c>
      <c r="I528" s="168">
        <f>INDEX(CalBudget2567!$AR:$AR,MATCH('All Budget to Planfin2567'!$D528,CalBudget2567!$D:$D,0))</f>
        <v>35457053.931830399</v>
      </c>
      <c r="J528" s="168">
        <f>INDEX(CalBudget2567!$BU:$BU,MATCH('All Budget to Planfin2567'!$D528,CalBudget2567!$D:$D,0))</f>
        <v>27617714.550336003</v>
      </c>
      <c r="K528" s="194">
        <f t="shared" si="16"/>
        <v>63074768.482166402</v>
      </c>
      <c r="L528" s="169">
        <f>INDEX(CalBudget2567!$BW:$BW,MATCH('All Budget to Planfin2567'!$D528,CalBudget2567!$D:$D,0))</f>
        <v>0.59</v>
      </c>
      <c r="M528" s="170">
        <f t="shared" si="17"/>
        <v>37214113.404478177</v>
      </c>
      <c r="N528" s="165"/>
      <c r="P528" s="188" t="b">
        <f>K528=CalBudget2567!BV530</f>
        <v>1</v>
      </c>
      <c r="Q528" s="188" t="b">
        <f>M528=CalBudget2567!BX530</f>
        <v>1</v>
      </c>
    </row>
    <row r="529" spans="1:17" s="158" customFormat="1" ht="24.6" hidden="1" x14ac:dyDescent="0.25">
      <c r="A529" s="167">
        <f>COUNTA($D$14:D529)</f>
        <v>516</v>
      </c>
      <c r="B529" s="161">
        <v>8</v>
      </c>
      <c r="C529" s="162" t="s">
        <v>46</v>
      </c>
      <c r="D529" s="161" t="s">
        <v>568</v>
      </c>
      <c r="E529" s="163" t="s">
        <v>1460</v>
      </c>
      <c r="F529" s="164" t="s">
        <v>1876</v>
      </c>
      <c r="G529" s="161">
        <v>6</v>
      </c>
      <c r="H529" s="163" t="s">
        <v>2965</v>
      </c>
      <c r="I529" s="168">
        <f>INDEX(CalBudget2567!$AR:$AR,MATCH('All Budget to Planfin2567'!$D529,CalBudget2567!$D:$D,0))</f>
        <v>86214566.606179193</v>
      </c>
      <c r="J529" s="168">
        <f>INDEX(CalBudget2567!$BU:$BU,MATCH('All Budget to Planfin2567'!$D529,CalBudget2567!$D:$D,0))</f>
        <v>36409908.689107195</v>
      </c>
      <c r="K529" s="194">
        <f t="shared" si="16"/>
        <v>122624475.29528639</v>
      </c>
      <c r="L529" s="169">
        <f>INDEX(CalBudget2567!$BW:$BW,MATCH('All Budget to Planfin2567'!$D529,CalBudget2567!$D:$D,0))</f>
        <v>0.5</v>
      </c>
      <c r="M529" s="170">
        <f t="shared" si="17"/>
        <v>61312237.647643194</v>
      </c>
      <c r="N529" s="165"/>
      <c r="P529" s="188" t="b">
        <f>K529=CalBudget2567!BV531</f>
        <v>1</v>
      </c>
      <c r="Q529" s="188" t="b">
        <f>M529=CalBudget2567!BX531</f>
        <v>1</v>
      </c>
    </row>
    <row r="530" spans="1:17" s="158" customFormat="1" ht="24.6" hidden="1" x14ac:dyDescent="0.25">
      <c r="A530" s="167">
        <f>COUNTA($D$14:D530)</f>
        <v>517</v>
      </c>
      <c r="B530" s="161">
        <v>8</v>
      </c>
      <c r="C530" s="162" t="s">
        <v>46</v>
      </c>
      <c r="D530" s="161" t="s">
        <v>569</v>
      </c>
      <c r="E530" s="163" t="s">
        <v>1461</v>
      </c>
      <c r="F530" s="164" t="s">
        <v>1876</v>
      </c>
      <c r="G530" s="161">
        <v>6</v>
      </c>
      <c r="H530" s="163" t="s">
        <v>2965</v>
      </c>
      <c r="I530" s="168">
        <f>INDEX(CalBudget2567!$AR:$AR,MATCH('All Budget to Planfin2567'!$D530,CalBudget2567!$D:$D,0))</f>
        <v>50763371.591356799</v>
      </c>
      <c r="J530" s="168">
        <f>INDEX(CalBudget2567!$BU:$BU,MATCH('All Budget to Planfin2567'!$D530,CalBudget2567!$D:$D,0))</f>
        <v>28595649.748799998</v>
      </c>
      <c r="K530" s="194">
        <f t="shared" si="16"/>
        <v>79359021.340156794</v>
      </c>
      <c r="L530" s="169">
        <f>INDEX(CalBudget2567!$BW:$BW,MATCH('All Budget to Planfin2567'!$D530,CalBudget2567!$D:$D,0))</f>
        <v>0.61</v>
      </c>
      <c r="M530" s="170">
        <f t="shared" si="17"/>
        <v>48409003.01749564</v>
      </c>
      <c r="N530" s="165"/>
      <c r="P530" s="188" t="b">
        <f>K530=CalBudget2567!BV532</f>
        <v>1</v>
      </c>
      <c r="Q530" s="188" t="b">
        <f>M530=CalBudget2567!BX532</f>
        <v>1</v>
      </c>
    </row>
    <row r="531" spans="1:17" s="158" customFormat="1" ht="24.6" hidden="1" x14ac:dyDescent="0.25">
      <c r="A531" s="167">
        <f>COUNTA($D$14:D531)</f>
        <v>518</v>
      </c>
      <c r="B531" s="161">
        <v>8</v>
      </c>
      <c r="C531" s="162" t="s">
        <v>46</v>
      </c>
      <c r="D531" s="161" t="s">
        <v>570</v>
      </c>
      <c r="E531" s="163" t="s">
        <v>1462</v>
      </c>
      <c r="F531" s="164" t="s">
        <v>1876</v>
      </c>
      <c r="G531" s="161">
        <v>2</v>
      </c>
      <c r="H531" s="163" t="s">
        <v>2968</v>
      </c>
      <c r="I531" s="168">
        <f>INDEX(CalBudget2567!$AR:$AR,MATCH('All Budget to Planfin2567'!$D531,CalBudget2567!$D:$D,0))</f>
        <v>19992725.3630016</v>
      </c>
      <c r="J531" s="168">
        <f>INDEX(CalBudget2567!$BU:$BU,MATCH('All Budget to Planfin2567'!$D531,CalBudget2567!$D:$D,0))</f>
        <v>6896306.2622400001</v>
      </c>
      <c r="K531" s="194">
        <f t="shared" si="16"/>
        <v>26889031.6252416</v>
      </c>
      <c r="L531" s="169">
        <f>INDEX(CalBudget2567!$BW:$BW,MATCH('All Budget to Planfin2567'!$D531,CalBudget2567!$D:$D,0))</f>
        <v>0.5</v>
      </c>
      <c r="M531" s="170">
        <f t="shared" si="17"/>
        <v>13444515.8126208</v>
      </c>
      <c r="N531" s="165"/>
      <c r="P531" s="188" t="b">
        <f>K531=CalBudget2567!BV533</f>
        <v>1</v>
      </c>
      <c r="Q531" s="188" t="b">
        <f>M531=CalBudget2567!BX533</f>
        <v>1</v>
      </c>
    </row>
    <row r="532" spans="1:17" s="158" customFormat="1" ht="24.6" hidden="1" x14ac:dyDescent="0.25">
      <c r="A532" s="167">
        <f>COUNTA($D$14:D532)</f>
        <v>519</v>
      </c>
      <c r="B532" s="161">
        <v>8</v>
      </c>
      <c r="C532" s="162" t="s">
        <v>46</v>
      </c>
      <c r="D532" s="161" t="s">
        <v>571</v>
      </c>
      <c r="E532" s="163" t="s">
        <v>1463</v>
      </c>
      <c r="F532" s="164" t="s">
        <v>1876</v>
      </c>
      <c r="G532" s="161">
        <v>5</v>
      </c>
      <c r="H532" s="163" t="s">
        <v>2964</v>
      </c>
      <c r="I532" s="168">
        <f>INDEX(CalBudget2567!$AR:$AR,MATCH('All Budget to Planfin2567'!$D532,CalBudget2567!$D:$D,0))</f>
        <v>31208414.133983999</v>
      </c>
      <c r="J532" s="168">
        <f>INDEX(CalBudget2567!$BU:$BU,MATCH('All Budget to Planfin2567'!$D532,CalBudget2567!$D:$D,0))</f>
        <v>14369435.697993599</v>
      </c>
      <c r="K532" s="194">
        <f t="shared" si="16"/>
        <v>45577849.831977598</v>
      </c>
      <c r="L532" s="169">
        <f>INDEX(CalBudget2567!$BW:$BW,MATCH('All Budget to Planfin2567'!$D532,CalBudget2567!$D:$D,0))</f>
        <v>0.49</v>
      </c>
      <c r="M532" s="170">
        <f t="shared" si="17"/>
        <v>22333146.417669024</v>
      </c>
      <c r="N532" s="165"/>
      <c r="P532" s="188" t="b">
        <f>K532=CalBudget2567!BV534</f>
        <v>1</v>
      </c>
      <c r="Q532" s="188" t="b">
        <f>M532=CalBudget2567!BX534</f>
        <v>1</v>
      </c>
    </row>
    <row r="533" spans="1:17" s="158" customFormat="1" ht="24.6" hidden="1" x14ac:dyDescent="0.25">
      <c r="A533" s="167">
        <f>COUNTA($D$14:D533)</f>
        <v>520</v>
      </c>
      <c r="B533" s="161">
        <v>8</v>
      </c>
      <c r="C533" s="162" t="s">
        <v>46</v>
      </c>
      <c r="D533" s="161" t="s">
        <v>572</v>
      </c>
      <c r="E533" s="163" t="s">
        <v>1464</v>
      </c>
      <c r="F533" s="164" t="s">
        <v>1876</v>
      </c>
      <c r="G533" s="161">
        <v>5</v>
      </c>
      <c r="H533" s="163" t="s">
        <v>2964</v>
      </c>
      <c r="I533" s="168">
        <f>INDEX(CalBudget2567!$AR:$AR,MATCH('All Budget to Planfin2567'!$D533,CalBudget2567!$D:$D,0))</f>
        <v>46315185.740159996</v>
      </c>
      <c r="J533" s="168">
        <f>INDEX(CalBudget2567!$BU:$BU,MATCH('All Budget to Planfin2567'!$D533,CalBudget2567!$D:$D,0))</f>
        <v>21443686.748159997</v>
      </c>
      <c r="K533" s="194">
        <f t="shared" si="16"/>
        <v>67758872.488319993</v>
      </c>
      <c r="L533" s="169">
        <f>INDEX(CalBudget2567!$BW:$BW,MATCH('All Budget to Planfin2567'!$D533,CalBudget2567!$D:$D,0))</f>
        <v>0.31</v>
      </c>
      <c r="M533" s="170">
        <f t="shared" si="17"/>
        <v>21005250.471379198</v>
      </c>
      <c r="N533" s="165"/>
      <c r="P533" s="188" t="b">
        <f>K533=CalBudget2567!BV535</f>
        <v>1</v>
      </c>
      <c r="Q533" s="188" t="b">
        <f>M533=CalBudget2567!BX535</f>
        <v>1</v>
      </c>
    </row>
    <row r="534" spans="1:17" s="158" customFormat="1" ht="24.6" hidden="1" x14ac:dyDescent="0.25">
      <c r="A534" s="167">
        <f>COUNTA($D$14:D534)</f>
        <v>521</v>
      </c>
      <c r="B534" s="161">
        <v>8</v>
      </c>
      <c r="C534" s="162" t="s">
        <v>46</v>
      </c>
      <c r="D534" s="161" t="s">
        <v>573</v>
      </c>
      <c r="E534" s="163" t="s">
        <v>1465</v>
      </c>
      <c r="F534" s="164" t="s">
        <v>1876</v>
      </c>
      <c r="G534" s="161">
        <v>13</v>
      </c>
      <c r="H534" s="163" t="s">
        <v>2963</v>
      </c>
      <c r="I534" s="168">
        <f>INDEX(CalBudget2567!$AR:$AR,MATCH('All Budget to Planfin2567'!$D534,CalBudget2567!$D:$D,0))</f>
        <v>144671350.55904001</v>
      </c>
      <c r="J534" s="168">
        <f>INDEX(CalBudget2567!$BU:$BU,MATCH('All Budget to Planfin2567'!$D534,CalBudget2567!$D:$D,0))</f>
        <v>102881186.5512</v>
      </c>
      <c r="K534" s="194">
        <f t="shared" si="16"/>
        <v>247552537.11024001</v>
      </c>
      <c r="L534" s="169">
        <f>INDEX(CalBudget2567!$BW:$BW,MATCH('All Budget to Planfin2567'!$D534,CalBudget2567!$D:$D,0))</f>
        <v>0.47</v>
      </c>
      <c r="M534" s="170">
        <f t="shared" si="17"/>
        <v>116349692.4418128</v>
      </c>
      <c r="N534" s="165"/>
      <c r="P534" s="188" t="b">
        <f>K534=CalBudget2567!BV536</f>
        <v>1</v>
      </c>
      <c r="Q534" s="188" t="b">
        <f>M534=CalBudget2567!BX536</f>
        <v>1</v>
      </c>
    </row>
    <row r="535" spans="1:17" s="158" customFormat="1" ht="24.6" hidden="1" x14ac:dyDescent="0.25">
      <c r="A535" s="167">
        <f>COUNTA($D$14:D535)</f>
        <v>522</v>
      </c>
      <c r="B535" s="161">
        <v>8</v>
      </c>
      <c r="C535" s="162" t="s">
        <v>46</v>
      </c>
      <c r="D535" s="161" t="s">
        <v>574</v>
      </c>
      <c r="E535" s="163" t="s">
        <v>1466</v>
      </c>
      <c r="F535" s="164" t="s">
        <v>1876</v>
      </c>
      <c r="G535" s="161">
        <v>5</v>
      </c>
      <c r="H535" s="163" t="s">
        <v>2964</v>
      </c>
      <c r="I535" s="168">
        <f>INDEX(CalBudget2567!$AR:$AR,MATCH('All Budget to Planfin2567'!$D535,CalBudget2567!$D:$D,0))</f>
        <v>33294571.776796799</v>
      </c>
      <c r="J535" s="168">
        <f>INDEX(CalBudget2567!$BU:$BU,MATCH('All Budget to Planfin2567'!$D535,CalBudget2567!$D:$D,0))</f>
        <v>20181316.213958398</v>
      </c>
      <c r="K535" s="194">
        <f t="shared" si="16"/>
        <v>53475887.9907552</v>
      </c>
      <c r="L535" s="169">
        <f>INDEX(CalBudget2567!$BW:$BW,MATCH('All Budget to Planfin2567'!$D535,CalBudget2567!$D:$D,0))</f>
        <v>0.5</v>
      </c>
      <c r="M535" s="170">
        <f t="shared" si="17"/>
        <v>26737943.9953776</v>
      </c>
      <c r="N535" s="165"/>
      <c r="P535" s="188" t="b">
        <f>K535=CalBudget2567!BV537</f>
        <v>1</v>
      </c>
      <c r="Q535" s="188" t="b">
        <f>M535=CalBudget2567!BX537</f>
        <v>1</v>
      </c>
    </row>
    <row r="536" spans="1:17" s="158" customFormat="1" ht="24.6" hidden="1" x14ac:dyDescent="0.25">
      <c r="A536" s="167">
        <f>COUNTA($D$14:D536)</f>
        <v>523</v>
      </c>
      <c r="B536" s="161">
        <v>8</v>
      </c>
      <c r="C536" s="162" t="s">
        <v>46</v>
      </c>
      <c r="D536" s="161" t="s">
        <v>575</v>
      </c>
      <c r="E536" s="163" t="s">
        <v>1467</v>
      </c>
      <c r="F536" s="164" t="s">
        <v>1876</v>
      </c>
      <c r="G536" s="161">
        <v>5</v>
      </c>
      <c r="H536" s="163" t="s">
        <v>2964</v>
      </c>
      <c r="I536" s="168">
        <f>INDEX(CalBudget2567!$AR:$AR,MATCH('All Budget to Planfin2567'!$D536,CalBudget2567!$D:$D,0))</f>
        <v>35130730.982179195</v>
      </c>
      <c r="J536" s="168">
        <f>INDEX(CalBudget2567!$BU:$BU,MATCH('All Budget to Planfin2567'!$D536,CalBudget2567!$D:$D,0))</f>
        <v>20695098.285398401</v>
      </c>
      <c r="K536" s="194">
        <f t="shared" si="16"/>
        <v>55825829.267577596</v>
      </c>
      <c r="L536" s="169">
        <f>INDEX(CalBudget2567!$BW:$BW,MATCH('All Budget to Planfin2567'!$D536,CalBudget2567!$D:$D,0))</f>
        <v>0.56000000000000005</v>
      </c>
      <c r="M536" s="170">
        <f t="shared" si="17"/>
        <v>31262464.389843456</v>
      </c>
      <c r="N536" s="165"/>
      <c r="P536" s="188" t="b">
        <f>K536=CalBudget2567!BV538</f>
        <v>1</v>
      </c>
      <c r="Q536" s="188" t="b">
        <f>M536=CalBudget2567!BX538</f>
        <v>1</v>
      </c>
    </row>
    <row r="537" spans="1:17" s="158" customFormat="1" ht="24.6" hidden="1" x14ac:dyDescent="0.25">
      <c r="A537" s="167">
        <f>COUNTA($D$14:D537)</f>
        <v>524</v>
      </c>
      <c r="B537" s="161">
        <v>8</v>
      </c>
      <c r="C537" s="162" t="s">
        <v>46</v>
      </c>
      <c r="D537" s="161" t="s">
        <v>576</v>
      </c>
      <c r="E537" s="163" t="s">
        <v>1468</v>
      </c>
      <c r="F537" s="164" t="s">
        <v>1876</v>
      </c>
      <c r="G537" s="161">
        <v>6</v>
      </c>
      <c r="H537" s="163" t="s">
        <v>2965</v>
      </c>
      <c r="I537" s="168">
        <f>INDEX(CalBudget2567!$AR:$AR,MATCH('All Budget to Planfin2567'!$D537,CalBudget2567!$D:$D,0))</f>
        <v>53169605.620166399</v>
      </c>
      <c r="J537" s="168">
        <f>INDEX(CalBudget2567!$BU:$BU,MATCH('All Budget to Planfin2567'!$D537,CalBudget2567!$D:$D,0))</f>
        <v>19463157.711177602</v>
      </c>
      <c r="K537" s="194">
        <f t="shared" si="16"/>
        <v>72632763.331344008</v>
      </c>
      <c r="L537" s="169">
        <f>INDEX(CalBudget2567!$BW:$BW,MATCH('All Budget to Planfin2567'!$D537,CalBudget2567!$D:$D,0))</f>
        <v>0.61</v>
      </c>
      <c r="M537" s="170">
        <f t="shared" si="17"/>
        <v>44305985.632119842</v>
      </c>
      <c r="N537" s="165"/>
      <c r="P537" s="188" t="b">
        <f>K537=CalBudget2567!BV539</f>
        <v>1</v>
      </c>
      <c r="Q537" s="188" t="b">
        <f>M537=CalBudget2567!BX539</f>
        <v>1</v>
      </c>
    </row>
    <row r="538" spans="1:17" s="158" customFormat="1" ht="24.6" hidden="1" x14ac:dyDescent="0.25">
      <c r="A538" s="167">
        <f>COUNTA($D$14:D538)</f>
        <v>525</v>
      </c>
      <c r="B538" s="161">
        <v>8</v>
      </c>
      <c r="C538" s="162" t="s">
        <v>46</v>
      </c>
      <c r="D538" s="161" t="s">
        <v>577</v>
      </c>
      <c r="E538" s="163" t="s">
        <v>1469</v>
      </c>
      <c r="F538" s="164" t="s">
        <v>1876</v>
      </c>
      <c r="G538" s="161">
        <v>12</v>
      </c>
      <c r="H538" s="163" t="s">
        <v>2970</v>
      </c>
      <c r="I538" s="168">
        <f>INDEX(CalBudget2567!$AR:$AR,MATCH('All Budget to Planfin2567'!$D538,CalBudget2567!$D:$D,0))</f>
        <v>97551487.718140811</v>
      </c>
      <c r="J538" s="168">
        <f>INDEX(CalBudget2567!$BU:$BU,MATCH('All Budget to Planfin2567'!$D538,CalBudget2567!$D:$D,0))</f>
        <v>41619486.735436797</v>
      </c>
      <c r="K538" s="194">
        <f t="shared" si="16"/>
        <v>139170974.45357761</v>
      </c>
      <c r="L538" s="169">
        <f>INDEX(CalBudget2567!$BW:$BW,MATCH('All Budget to Planfin2567'!$D538,CalBudget2567!$D:$D,0))</f>
        <v>0.44</v>
      </c>
      <c r="M538" s="170">
        <f t="shared" si="17"/>
        <v>61235228.759574145</v>
      </c>
      <c r="N538" s="165"/>
      <c r="P538" s="188" t="b">
        <f>K538=CalBudget2567!BV540</f>
        <v>1</v>
      </c>
      <c r="Q538" s="188" t="b">
        <f>M538=CalBudget2567!BX540</f>
        <v>1</v>
      </c>
    </row>
    <row r="539" spans="1:17" s="158" customFormat="1" ht="24.6" hidden="1" x14ac:dyDescent="0.25">
      <c r="A539" s="167">
        <f>COUNTA($D$14:D539)</f>
        <v>526</v>
      </c>
      <c r="B539" s="161">
        <v>8</v>
      </c>
      <c r="C539" s="162" t="s">
        <v>46</v>
      </c>
      <c r="D539" s="161" t="s">
        <v>578</v>
      </c>
      <c r="E539" s="163" t="s">
        <v>1470</v>
      </c>
      <c r="F539" s="164" t="s">
        <v>1876</v>
      </c>
      <c r="G539" s="161">
        <v>6</v>
      </c>
      <c r="H539" s="163" t="s">
        <v>2965</v>
      </c>
      <c r="I539" s="168">
        <f>INDEX(CalBudget2567!$AR:$AR,MATCH('All Budget to Planfin2567'!$D539,CalBudget2567!$D:$D,0))</f>
        <v>45188345.762870401</v>
      </c>
      <c r="J539" s="168">
        <f>INDEX(CalBudget2567!$BU:$BU,MATCH('All Budget to Planfin2567'!$D539,CalBudget2567!$D:$D,0))</f>
        <v>19610247.621839996</v>
      </c>
      <c r="K539" s="194">
        <f t="shared" si="16"/>
        <v>64798593.384710401</v>
      </c>
      <c r="L539" s="169">
        <f>INDEX(CalBudget2567!$BW:$BW,MATCH('All Budget to Planfin2567'!$D539,CalBudget2567!$D:$D,0))</f>
        <v>0.56999999999999995</v>
      </c>
      <c r="M539" s="170">
        <f t="shared" si="17"/>
        <v>36935198.229284927</v>
      </c>
      <c r="N539" s="165"/>
      <c r="P539" s="188" t="b">
        <f>K539=CalBudget2567!BV541</f>
        <v>1</v>
      </c>
      <c r="Q539" s="188" t="b">
        <f>M539=CalBudget2567!BX541</f>
        <v>1</v>
      </c>
    </row>
    <row r="540" spans="1:17" s="158" customFormat="1" ht="24.6" hidden="1" x14ac:dyDescent="0.25">
      <c r="A540" s="167">
        <f>COUNTA($D$14:D540)</f>
        <v>527</v>
      </c>
      <c r="B540" s="161">
        <v>8</v>
      </c>
      <c r="C540" s="162" t="s">
        <v>46</v>
      </c>
      <c r="D540" s="161" t="s">
        <v>579</v>
      </c>
      <c r="E540" s="163" t="s">
        <v>1471</v>
      </c>
      <c r="F540" s="164" t="s">
        <v>1876</v>
      </c>
      <c r="G540" s="161">
        <v>5</v>
      </c>
      <c r="H540" s="163" t="s">
        <v>2964</v>
      </c>
      <c r="I540" s="168">
        <f>INDEX(CalBudget2567!$AR:$AR,MATCH('All Budget to Planfin2567'!$D540,CalBudget2567!$D:$D,0))</f>
        <v>29746057.528751995</v>
      </c>
      <c r="J540" s="168">
        <f>INDEX(CalBudget2567!$BU:$BU,MATCH('All Budget to Planfin2567'!$D540,CalBudget2567!$D:$D,0))</f>
        <v>10851388.951535998</v>
      </c>
      <c r="K540" s="194">
        <f t="shared" si="16"/>
        <v>40597446.480287991</v>
      </c>
      <c r="L540" s="169">
        <f>INDEX(CalBudget2567!$BW:$BW,MATCH('All Budget to Planfin2567'!$D540,CalBudget2567!$D:$D,0))</f>
        <v>0.57999999999999996</v>
      </c>
      <c r="M540" s="170">
        <f t="shared" si="17"/>
        <v>23546518.958567034</v>
      </c>
      <c r="N540" s="165"/>
      <c r="P540" s="188" t="b">
        <f>K540=CalBudget2567!BV542</f>
        <v>1</v>
      </c>
      <c r="Q540" s="188" t="b">
        <f>M540=CalBudget2567!BX542</f>
        <v>1</v>
      </c>
    </row>
    <row r="541" spans="1:17" s="158" customFormat="1" ht="24.6" hidden="1" x14ac:dyDescent="0.25">
      <c r="A541" s="167">
        <f>COUNTA($D$14:D541)</f>
        <v>528</v>
      </c>
      <c r="B541" s="161">
        <v>8</v>
      </c>
      <c r="C541" s="162" t="s">
        <v>49</v>
      </c>
      <c r="D541" s="161" t="s">
        <v>600</v>
      </c>
      <c r="E541" s="163" t="s">
        <v>1492</v>
      </c>
      <c r="F541" s="164" t="s">
        <v>1875</v>
      </c>
      <c r="G541" s="161">
        <v>19</v>
      </c>
      <c r="H541" s="163" t="s">
        <v>2961</v>
      </c>
      <c r="I541" s="168">
        <f>INDEX(CalBudget2567!$AR:$AR,MATCH('All Budget to Planfin2567'!$D541,CalBudget2567!$D:$D,0))</f>
        <v>1220447638.6419647</v>
      </c>
      <c r="J541" s="168">
        <f>INDEX(CalBudget2567!$BU:$BU,MATCH('All Budget to Planfin2567'!$D541,CalBudget2567!$D:$D,0))</f>
        <v>1490557071.2657087</v>
      </c>
      <c r="K541" s="194">
        <f t="shared" si="16"/>
        <v>2711004709.9076734</v>
      </c>
      <c r="L541" s="169">
        <f>INDEX(CalBudget2567!$BW:$BW,MATCH('All Budget to Planfin2567'!$D541,CalBudget2567!$D:$D,0))</f>
        <v>0.42</v>
      </c>
      <c r="M541" s="170">
        <f t="shared" si="17"/>
        <v>1138621978.1612227</v>
      </c>
      <c r="N541" s="165"/>
      <c r="P541" s="188" t="b">
        <f>K541=CalBudget2567!BV543</f>
        <v>1</v>
      </c>
      <c r="Q541" s="188" t="b">
        <f>M541=CalBudget2567!BX543</f>
        <v>1</v>
      </c>
    </row>
    <row r="542" spans="1:17" s="158" customFormat="1" ht="24.6" hidden="1" x14ac:dyDescent="0.25">
      <c r="A542" s="167">
        <f>COUNTA($D$14:D542)</f>
        <v>529</v>
      </c>
      <c r="B542" s="161">
        <v>8</v>
      </c>
      <c r="C542" s="162" t="s">
        <v>49</v>
      </c>
      <c r="D542" s="161" t="s">
        <v>601</v>
      </c>
      <c r="E542" s="163" t="s">
        <v>1493</v>
      </c>
      <c r="F542" s="164" t="s">
        <v>1876</v>
      </c>
      <c r="G542" s="161">
        <v>6</v>
      </c>
      <c r="H542" s="163" t="s">
        <v>2965</v>
      </c>
      <c r="I542" s="168">
        <f>INDEX(CalBudget2567!$AR:$AR,MATCH('All Budget to Planfin2567'!$D542,CalBudget2567!$D:$D,0))</f>
        <v>57258417.435839996</v>
      </c>
      <c r="J542" s="168">
        <f>INDEX(CalBudget2567!$BU:$BU,MATCH('All Budget to Planfin2567'!$D542,CalBudget2567!$D:$D,0))</f>
        <v>16166906.04864</v>
      </c>
      <c r="K542" s="194">
        <f t="shared" si="16"/>
        <v>73425323.484479994</v>
      </c>
      <c r="L542" s="169">
        <f>INDEX(CalBudget2567!$BW:$BW,MATCH('All Budget to Planfin2567'!$D542,CalBudget2567!$D:$D,0))</f>
        <v>0.52</v>
      </c>
      <c r="M542" s="170">
        <f t="shared" si="17"/>
        <v>38181168.211929597</v>
      </c>
      <c r="N542" s="165"/>
      <c r="P542" s="188" t="b">
        <f>K542=CalBudget2567!BV544</f>
        <v>1</v>
      </c>
      <c r="Q542" s="188" t="b">
        <f>M542=CalBudget2567!BX544</f>
        <v>1</v>
      </c>
    </row>
    <row r="543" spans="1:17" s="158" customFormat="1" ht="24.6" hidden="1" x14ac:dyDescent="0.25">
      <c r="A543" s="167">
        <f>COUNTA($D$14:D543)</f>
        <v>530</v>
      </c>
      <c r="B543" s="161">
        <v>8</v>
      </c>
      <c r="C543" s="162" t="s">
        <v>49</v>
      </c>
      <c r="D543" s="161" t="s">
        <v>602</v>
      </c>
      <c r="E543" s="163" t="s">
        <v>1494</v>
      </c>
      <c r="F543" s="164" t="s">
        <v>1876</v>
      </c>
      <c r="G543" s="161">
        <v>5</v>
      </c>
      <c r="H543" s="163" t="s">
        <v>2964</v>
      </c>
      <c r="I543" s="168">
        <f>INDEX(CalBudget2567!$AR:$AR,MATCH('All Budget to Planfin2567'!$D543,CalBudget2567!$D:$D,0))</f>
        <v>42478358.482867204</v>
      </c>
      <c r="J543" s="168">
        <f>INDEX(CalBudget2567!$BU:$BU,MATCH('All Budget to Planfin2567'!$D543,CalBudget2567!$D:$D,0))</f>
        <v>14623402.780819198</v>
      </c>
      <c r="K543" s="194">
        <f t="shared" si="16"/>
        <v>57101761.263686404</v>
      </c>
      <c r="L543" s="169">
        <f>INDEX(CalBudget2567!$BW:$BW,MATCH('All Budget to Planfin2567'!$D543,CalBudget2567!$D:$D,0))</f>
        <v>0.43</v>
      </c>
      <c r="M543" s="170">
        <f t="shared" si="17"/>
        <v>24553757.343385153</v>
      </c>
      <c r="N543" s="165"/>
      <c r="P543" s="188" t="b">
        <f>K543=CalBudget2567!BV545</f>
        <v>1</v>
      </c>
      <c r="Q543" s="188" t="b">
        <f>M543=CalBudget2567!BX545</f>
        <v>1</v>
      </c>
    </row>
    <row r="544" spans="1:17" s="158" customFormat="1" ht="24.6" hidden="1" x14ac:dyDescent="0.25">
      <c r="A544" s="167">
        <f>COUNTA($D$14:D544)</f>
        <v>531</v>
      </c>
      <c r="B544" s="161">
        <v>8</v>
      </c>
      <c r="C544" s="162" t="s">
        <v>49</v>
      </c>
      <c r="D544" s="161" t="s">
        <v>603</v>
      </c>
      <c r="E544" s="163" t="s">
        <v>1495</v>
      </c>
      <c r="F544" s="164" t="s">
        <v>1876</v>
      </c>
      <c r="G544" s="161">
        <v>6</v>
      </c>
      <c r="H544" s="163" t="s">
        <v>2965</v>
      </c>
      <c r="I544" s="168">
        <f>INDEX(CalBudget2567!$AR:$AR,MATCH('All Budget to Planfin2567'!$D544,CalBudget2567!$D:$D,0))</f>
        <v>99186476.789241597</v>
      </c>
      <c r="J544" s="168">
        <f>INDEX(CalBudget2567!$BU:$BU,MATCH('All Budget to Planfin2567'!$D544,CalBudget2567!$D:$D,0))</f>
        <v>82693276.181174412</v>
      </c>
      <c r="K544" s="194">
        <f t="shared" si="16"/>
        <v>181879752.97041601</v>
      </c>
      <c r="L544" s="169">
        <f>INDEX(CalBudget2567!$BW:$BW,MATCH('All Budget to Planfin2567'!$D544,CalBudget2567!$D:$D,0))</f>
        <v>0.37</v>
      </c>
      <c r="M544" s="170">
        <f t="shared" si="17"/>
        <v>67295508.599053919</v>
      </c>
      <c r="N544" s="165"/>
      <c r="P544" s="188" t="b">
        <f>K544=CalBudget2567!BV546</f>
        <v>1</v>
      </c>
      <c r="Q544" s="188" t="b">
        <f>M544=CalBudget2567!BX546</f>
        <v>1</v>
      </c>
    </row>
    <row r="545" spans="1:17" s="158" customFormat="1" ht="24.6" hidden="1" x14ac:dyDescent="0.25">
      <c r="A545" s="167">
        <f>COUNTA($D$14:D545)</f>
        <v>532</v>
      </c>
      <c r="B545" s="161">
        <v>8</v>
      </c>
      <c r="C545" s="162" t="s">
        <v>49</v>
      </c>
      <c r="D545" s="161" t="s">
        <v>604</v>
      </c>
      <c r="E545" s="163" t="s">
        <v>1496</v>
      </c>
      <c r="F545" s="164" t="s">
        <v>1876</v>
      </c>
      <c r="G545" s="161">
        <v>13</v>
      </c>
      <c r="H545" s="163" t="s">
        <v>2963</v>
      </c>
      <c r="I545" s="168">
        <f>INDEX(CalBudget2567!$AR:$AR,MATCH('All Budget to Planfin2567'!$D545,CalBudget2567!$D:$D,0))</f>
        <v>75672112.263359994</v>
      </c>
      <c r="J545" s="168">
        <f>INDEX(CalBudget2567!$BU:$BU,MATCH('All Budget to Planfin2567'!$D545,CalBudget2567!$D:$D,0))</f>
        <v>63640228.003564805</v>
      </c>
      <c r="K545" s="194">
        <f t="shared" si="16"/>
        <v>139312340.2669248</v>
      </c>
      <c r="L545" s="169">
        <f>INDEX(CalBudget2567!$BW:$BW,MATCH('All Budget to Planfin2567'!$D545,CalBudget2567!$D:$D,0))</f>
        <v>0.33</v>
      </c>
      <c r="M545" s="170">
        <f t="shared" si="17"/>
        <v>45973072.288085185</v>
      </c>
      <c r="N545" s="165"/>
      <c r="P545" s="188" t="b">
        <f>K545=CalBudget2567!BV547</f>
        <v>1</v>
      </c>
      <c r="Q545" s="188" t="b">
        <f>M545=CalBudget2567!BX547</f>
        <v>1</v>
      </c>
    </row>
    <row r="546" spans="1:17" s="158" customFormat="1" ht="24.6" hidden="1" x14ac:dyDescent="0.25">
      <c r="A546" s="167">
        <f>COUNTA($D$14:D546)</f>
        <v>533</v>
      </c>
      <c r="B546" s="161">
        <v>8</v>
      </c>
      <c r="C546" s="162" t="s">
        <v>49</v>
      </c>
      <c r="D546" s="161" t="s">
        <v>605</v>
      </c>
      <c r="E546" s="163" t="s">
        <v>1497</v>
      </c>
      <c r="F546" s="164" t="s">
        <v>1876</v>
      </c>
      <c r="G546" s="161">
        <v>6</v>
      </c>
      <c r="H546" s="163" t="s">
        <v>2965</v>
      </c>
      <c r="I546" s="168">
        <f>INDEX(CalBudget2567!$AR:$AR,MATCH('All Budget to Planfin2567'!$D546,CalBudget2567!$D:$D,0))</f>
        <v>37864994.453280002</v>
      </c>
      <c r="J546" s="168">
        <f>INDEX(CalBudget2567!$BU:$BU,MATCH('All Budget to Planfin2567'!$D546,CalBudget2567!$D:$D,0))</f>
        <v>17801288.751359999</v>
      </c>
      <c r="K546" s="194">
        <f t="shared" si="16"/>
        <v>55666283.204640001</v>
      </c>
      <c r="L546" s="169">
        <f>INDEX(CalBudget2567!$BW:$BW,MATCH('All Budget to Planfin2567'!$D546,CalBudget2567!$D:$D,0))</f>
        <v>0.42</v>
      </c>
      <c r="M546" s="170">
        <f t="shared" si="17"/>
        <v>23379838.945948798</v>
      </c>
      <c r="N546" s="165"/>
      <c r="P546" s="188" t="b">
        <f>K546=CalBudget2567!BV548</f>
        <v>1</v>
      </c>
      <c r="Q546" s="188" t="b">
        <f>M546=CalBudget2567!BX548</f>
        <v>1</v>
      </c>
    </row>
    <row r="547" spans="1:17" s="158" customFormat="1" ht="24.6" hidden="1" x14ac:dyDescent="0.25">
      <c r="A547" s="167">
        <f>COUNTA($D$14:D547)</f>
        <v>534</v>
      </c>
      <c r="B547" s="161">
        <v>8</v>
      </c>
      <c r="C547" s="162" t="s">
        <v>49</v>
      </c>
      <c r="D547" s="161" t="s">
        <v>606</v>
      </c>
      <c r="E547" s="163" t="s">
        <v>1498</v>
      </c>
      <c r="F547" s="164" t="s">
        <v>1876</v>
      </c>
      <c r="G547" s="161">
        <v>2</v>
      </c>
      <c r="H547" s="163" t="s">
        <v>2968</v>
      </c>
      <c r="I547" s="168">
        <f>INDEX(CalBudget2567!$AR:$AR,MATCH('All Budget to Planfin2567'!$D547,CalBudget2567!$D:$D,0))</f>
        <v>17316901.031039998</v>
      </c>
      <c r="J547" s="168">
        <f>INDEX(CalBudget2567!$BU:$BU,MATCH('All Budget to Planfin2567'!$D547,CalBudget2567!$D:$D,0))</f>
        <v>5435265.4730688008</v>
      </c>
      <c r="K547" s="194">
        <f t="shared" si="16"/>
        <v>22752166.504108798</v>
      </c>
      <c r="L547" s="169">
        <f>INDEX(CalBudget2567!$BW:$BW,MATCH('All Budget to Planfin2567'!$D547,CalBudget2567!$D:$D,0))</f>
        <v>0.41</v>
      </c>
      <c r="M547" s="170">
        <f t="shared" si="17"/>
        <v>9328388.2666846067</v>
      </c>
      <c r="N547" s="165"/>
      <c r="P547" s="188" t="b">
        <f>K547=CalBudget2567!BV549</f>
        <v>1</v>
      </c>
      <c r="Q547" s="188" t="b">
        <f>M547=CalBudget2567!BX549</f>
        <v>1</v>
      </c>
    </row>
    <row r="548" spans="1:17" s="158" customFormat="1" ht="24.6" hidden="1" x14ac:dyDescent="0.25">
      <c r="A548" s="167">
        <f>COUNTA($D$14:D548)</f>
        <v>535</v>
      </c>
      <c r="B548" s="161">
        <v>8</v>
      </c>
      <c r="C548" s="162" t="s">
        <v>49</v>
      </c>
      <c r="D548" s="161" t="s">
        <v>607</v>
      </c>
      <c r="E548" s="163" t="s">
        <v>1499</v>
      </c>
      <c r="F548" s="164" t="s">
        <v>1877</v>
      </c>
      <c r="G548" s="161">
        <v>15</v>
      </c>
      <c r="H548" s="163" t="s">
        <v>2969</v>
      </c>
      <c r="I548" s="168">
        <f>INDEX(CalBudget2567!$AR:$AR,MATCH('All Budget to Planfin2567'!$D548,CalBudget2567!$D:$D,0))</f>
        <v>312722823.71993273</v>
      </c>
      <c r="J548" s="168">
        <f>INDEX(CalBudget2567!$BU:$BU,MATCH('All Budget to Planfin2567'!$D548,CalBudget2567!$D:$D,0))</f>
        <v>309720210.87559682</v>
      </c>
      <c r="K548" s="194">
        <f t="shared" si="16"/>
        <v>622443034.59552956</v>
      </c>
      <c r="L548" s="169">
        <f>INDEX(CalBudget2567!$BW:$BW,MATCH('All Budget to Planfin2567'!$D548,CalBudget2567!$D:$D,0))</f>
        <v>0.49</v>
      </c>
      <c r="M548" s="170">
        <f t="shared" si="17"/>
        <v>304997086.95180947</v>
      </c>
      <c r="N548" s="165"/>
      <c r="P548" s="188" t="b">
        <f>K548=CalBudget2567!BV550</f>
        <v>1</v>
      </c>
      <c r="Q548" s="188" t="b">
        <f>M548=CalBudget2567!BX550</f>
        <v>1</v>
      </c>
    </row>
    <row r="549" spans="1:17" s="158" customFormat="1" ht="24.6" hidden="1" x14ac:dyDescent="0.25">
      <c r="A549" s="167">
        <f>COUNTA($D$14:D549)</f>
        <v>536</v>
      </c>
      <c r="B549" s="161">
        <v>8</v>
      </c>
      <c r="C549" s="162" t="s">
        <v>49</v>
      </c>
      <c r="D549" s="161" t="s">
        <v>608</v>
      </c>
      <c r="E549" s="163" t="s">
        <v>1500</v>
      </c>
      <c r="F549" s="164" t="s">
        <v>1876</v>
      </c>
      <c r="G549" s="161">
        <v>6</v>
      </c>
      <c r="H549" s="163" t="s">
        <v>2965</v>
      </c>
      <c r="I549" s="168">
        <f>INDEX(CalBudget2567!$AR:$AR,MATCH('All Budget to Planfin2567'!$D549,CalBudget2567!$D:$D,0))</f>
        <v>57235866.385017611</v>
      </c>
      <c r="J549" s="168">
        <f>INDEX(CalBudget2567!$BU:$BU,MATCH('All Budget to Planfin2567'!$D549,CalBudget2567!$D:$D,0))</f>
        <v>21027651.749913603</v>
      </c>
      <c r="K549" s="194">
        <f t="shared" si="16"/>
        <v>78263518.134931207</v>
      </c>
      <c r="L549" s="169">
        <f>INDEX(CalBudget2567!$BW:$BW,MATCH('All Budget to Planfin2567'!$D549,CalBudget2567!$D:$D,0))</f>
        <v>0.47</v>
      </c>
      <c r="M549" s="170">
        <f t="shared" si="17"/>
        <v>36783853.523417667</v>
      </c>
      <c r="N549" s="165"/>
      <c r="P549" s="188" t="b">
        <f>K549=CalBudget2567!BV551</f>
        <v>1</v>
      </c>
      <c r="Q549" s="188" t="b">
        <f>M549=CalBudget2567!BX551</f>
        <v>1</v>
      </c>
    </row>
    <row r="550" spans="1:17" s="158" customFormat="1" ht="24.6" hidden="1" x14ac:dyDescent="0.25">
      <c r="A550" s="167">
        <f>COUNTA($D$14:D550)</f>
        <v>537</v>
      </c>
      <c r="B550" s="161">
        <v>8</v>
      </c>
      <c r="C550" s="162" t="s">
        <v>49</v>
      </c>
      <c r="D550" s="161" t="s">
        <v>609</v>
      </c>
      <c r="E550" s="163" t="s">
        <v>1501</v>
      </c>
      <c r="F550" s="164" t="s">
        <v>1876</v>
      </c>
      <c r="G550" s="161">
        <v>10</v>
      </c>
      <c r="H550" s="163" t="s">
        <v>2962</v>
      </c>
      <c r="I550" s="168">
        <f>INDEX(CalBudget2567!$AR:$AR,MATCH('All Budget to Planfin2567'!$D550,CalBudget2567!$D:$D,0))</f>
        <v>117431483.10110399</v>
      </c>
      <c r="J550" s="168">
        <f>INDEX(CalBudget2567!$BU:$BU,MATCH('All Budget to Planfin2567'!$D550,CalBudget2567!$D:$D,0))</f>
        <v>51762036.136655994</v>
      </c>
      <c r="K550" s="194">
        <f t="shared" si="16"/>
        <v>169193519.23775998</v>
      </c>
      <c r="L550" s="169">
        <f>INDEX(CalBudget2567!$BW:$BW,MATCH('All Budget to Planfin2567'!$D550,CalBudget2567!$D:$D,0))</f>
        <v>0.49</v>
      </c>
      <c r="M550" s="170">
        <f t="shared" si="17"/>
        <v>82904824.426502392</v>
      </c>
      <c r="N550" s="165"/>
      <c r="P550" s="188" t="b">
        <f>K550=CalBudget2567!BV552</f>
        <v>1</v>
      </c>
      <c r="Q550" s="188" t="b">
        <f>M550=CalBudget2567!BX552</f>
        <v>1</v>
      </c>
    </row>
    <row r="551" spans="1:17" s="158" customFormat="1" ht="24.6" hidden="1" x14ac:dyDescent="0.25">
      <c r="A551" s="167">
        <f>COUNTA($D$14:D551)</f>
        <v>538</v>
      </c>
      <c r="B551" s="161">
        <v>8</v>
      </c>
      <c r="C551" s="162" t="s">
        <v>49</v>
      </c>
      <c r="D551" s="161" t="s">
        <v>610</v>
      </c>
      <c r="E551" s="163" t="s">
        <v>1502</v>
      </c>
      <c r="F551" s="164" t="s">
        <v>1876</v>
      </c>
      <c r="G551" s="161">
        <v>10</v>
      </c>
      <c r="H551" s="163" t="s">
        <v>2962</v>
      </c>
      <c r="I551" s="168">
        <f>INDEX(CalBudget2567!$AR:$AR,MATCH('All Budget to Planfin2567'!$D551,CalBudget2567!$D:$D,0))</f>
        <v>84977916.900547192</v>
      </c>
      <c r="J551" s="168">
        <f>INDEX(CalBudget2567!$BU:$BU,MATCH('All Budget to Planfin2567'!$D551,CalBudget2567!$D:$D,0))</f>
        <v>33955964.95660799</v>
      </c>
      <c r="K551" s="194">
        <f t="shared" si="16"/>
        <v>118933881.85715517</v>
      </c>
      <c r="L551" s="169">
        <f>INDEX(CalBudget2567!$BW:$BW,MATCH('All Budget to Planfin2567'!$D551,CalBudget2567!$D:$D,0))</f>
        <v>0.41</v>
      </c>
      <c r="M551" s="170">
        <f t="shared" si="17"/>
        <v>48762891.561433621</v>
      </c>
      <c r="N551" s="165"/>
      <c r="P551" s="188" t="b">
        <f>K551=CalBudget2567!BV553</f>
        <v>1</v>
      </c>
      <c r="Q551" s="188" t="b">
        <f>M551=CalBudget2567!BX553</f>
        <v>1</v>
      </c>
    </row>
    <row r="552" spans="1:17" s="158" customFormat="1" ht="24.6" hidden="1" x14ac:dyDescent="0.25">
      <c r="A552" s="167">
        <f>COUNTA($D$14:D552)</f>
        <v>539</v>
      </c>
      <c r="B552" s="161">
        <v>8</v>
      </c>
      <c r="C552" s="162" t="s">
        <v>49</v>
      </c>
      <c r="D552" s="161" t="s">
        <v>611</v>
      </c>
      <c r="E552" s="163" t="s">
        <v>1503</v>
      </c>
      <c r="F552" s="164" t="s">
        <v>1876</v>
      </c>
      <c r="G552" s="161">
        <v>5</v>
      </c>
      <c r="H552" s="163" t="s">
        <v>2964</v>
      </c>
      <c r="I552" s="168">
        <f>INDEX(CalBudget2567!$AR:$AR,MATCH('All Budget to Planfin2567'!$D552,CalBudget2567!$D:$D,0))</f>
        <v>42245522.779545605</v>
      </c>
      <c r="J552" s="168">
        <f>INDEX(CalBudget2567!$BU:$BU,MATCH('All Budget to Planfin2567'!$D552,CalBudget2567!$D:$D,0))</f>
        <v>18644882.074963201</v>
      </c>
      <c r="K552" s="194">
        <f t="shared" si="16"/>
        <v>60890404.854508802</v>
      </c>
      <c r="L552" s="169">
        <f>INDEX(CalBudget2567!$BW:$BW,MATCH('All Budget to Planfin2567'!$D552,CalBudget2567!$D:$D,0))</f>
        <v>0.5</v>
      </c>
      <c r="M552" s="170">
        <f t="shared" si="17"/>
        <v>30445202.427254401</v>
      </c>
      <c r="N552" s="165"/>
      <c r="P552" s="188" t="b">
        <f>K552=CalBudget2567!BV554</f>
        <v>1</v>
      </c>
      <c r="Q552" s="188" t="b">
        <f>M552=CalBudget2567!BX554</f>
        <v>1</v>
      </c>
    </row>
    <row r="553" spans="1:17" s="158" customFormat="1" ht="24.6" hidden="1" x14ac:dyDescent="0.25">
      <c r="A553" s="167">
        <f>COUNTA($D$14:D553)</f>
        <v>540</v>
      </c>
      <c r="B553" s="161">
        <v>8</v>
      </c>
      <c r="C553" s="162" t="s">
        <v>49</v>
      </c>
      <c r="D553" s="161" t="s">
        <v>612</v>
      </c>
      <c r="E553" s="163" t="s">
        <v>1504</v>
      </c>
      <c r="F553" s="164" t="s">
        <v>1876</v>
      </c>
      <c r="G553" s="161">
        <v>5</v>
      </c>
      <c r="H553" s="163" t="s">
        <v>2964</v>
      </c>
      <c r="I553" s="168">
        <f>INDEX(CalBudget2567!$AR:$AR,MATCH('All Budget to Planfin2567'!$D553,CalBudget2567!$D:$D,0))</f>
        <v>26809622.604480002</v>
      </c>
      <c r="J553" s="168">
        <f>INDEX(CalBudget2567!$BU:$BU,MATCH('All Budget to Planfin2567'!$D553,CalBudget2567!$D:$D,0))</f>
        <v>14015098.149792003</v>
      </c>
      <c r="K553" s="194">
        <f t="shared" si="16"/>
        <v>40824720.754272006</v>
      </c>
      <c r="L553" s="169">
        <f>INDEX(CalBudget2567!$BW:$BW,MATCH('All Budget to Planfin2567'!$D553,CalBudget2567!$D:$D,0))</f>
        <v>0.42</v>
      </c>
      <c r="M553" s="170">
        <f t="shared" si="17"/>
        <v>17146382.716794241</v>
      </c>
      <c r="N553" s="165"/>
      <c r="P553" s="188" t="b">
        <f>K553=CalBudget2567!BV555</f>
        <v>1</v>
      </c>
      <c r="Q553" s="188" t="b">
        <f>M553=CalBudget2567!BX555</f>
        <v>1</v>
      </c>
    </row>
    <row r="554" spans="1:17" s="158" customFormat="1" ht="24.6" hidden="1" x14ac:dyDescent="0.25">
      <c r="A554" s="167">
        <f>COUNTA($D$14:D554)</f>
        <v>541</v>
      </c>
      <c r="B554" s="161">
        <v>8</v>
      </c>
      <c r="C554" s="162" t="s">
        <v>49</v>
      </c>
      <c r="D554" s="161" t="s">
        <v>613</v>
      </c>
      <c r="E554" s="163" t="s">
        <v>1505</v>
      </c>
      <c r="F554" s="164" t="s">
        <v>1876</v>
      </c>
      <c r="G554" s="161">
        <v>5</v>
      </c>
      <c r="H554" s="163" t="s">
        <v>2964</v>
      </c>
      <c r="I554" s="168">
        <f>INDEX(CalBudget2567!$AR:$AR,MATCH('All Budget to Planfin2567'!$D554,CalBudget2567!$D:$D,0))</f>
        <v>45822794.107478403</v>
      </c>
      <c r="J554" s="168">
        <f>INDEX(CalBudget2567!$BU:$BU,MATCH('All Budget to Planfin2567'!$D554,CalBudget2567!$D:$D,0))</f>
        <v>19745917.247740801</v>
      </c>
      <c r="K554" s="194">
        <f t="shared" si="16"/>
        <v>65568711.3552192</v>
      </c>
      <c r="L554" s="169">
        <f>INDEX(CalBudget2567!$BW:$BW,MATCH('All Budget to Planfin2567'!$D554,CalBudget2567!$D:$D,0))</f>
        <v>0.33</v>
      </c>
      <c r="M554" s="170">
        <f t="shared" si="17"/>
        <v>21637674.747222338</v>
      </c>
      <c r="N554" s="165"/>
      <c r="P554" s="188" t="b">
        <f>K554=CalBudget2567!BV556</f>
        <v>1</v>
      </c>
      <c r="Q554" s="188" t="b">
        <f>M554=CalBudget2567!BX556</f>
        <v>1</v>
      </c>
    </row>
    <row r="555" spans="1:17" s="158" customFormat="1" ht="24.6" hidden="1" x14ac:dyDescent="0.25">
      <c r="A555" s="167">
        <f>COUNTA($D$14:D555)</f>
        <v>542</v>
      </c>
      <c r="B555" s="161">
        <v>8</v>
      </c>
      <c r="C555" s="162" t="s">
        <v>49</v>
      </c>
      <c r="D555" s="161" t="s">
        <v>614</v>
      </c>
      <c r="E555" s="163" t="s">
        <v>1506</v>
      </c>
      <c r="F555" s="164" t="s">
        <v>1876</v>
      </c>
      <c r="G555" s="161">
        <v>6</v>
      </c>
      <c r="H555" s="163" t="s">
        <v>2965</v>
      </c>
      <c r="I555" s="168">
        <f>INDEX(CalBudget2567!$AR:$AR,MATCH('All Budget to Planfin2567'!$D555,CalBudget2567!$D:$D,0))</f>
        <v>48890527.240579195</v>
      </c>
      <c r="J555" s="168">
        <f>INDEX(CalBudget2567!$BU:$BU,MATCH('All Budget to Planfin2567'!$D555,CalBudget2567!$D:$D,0))</f>
        <v>14608856.147347201</v>
      </c>
      <c r="K555" s="194">
        <f t="shared" si="16"/>
        <v>63499383.3879264</v>
      </c>
      <c r="L555" s="169">
        <f>INDEX(CalBudget2567!$BW:$BW,MATCH('All Budget to Planfin2567'!$D555,CalBudget2567!$D:$D,0))</f>
        <v>0.48</v>
      </c>
      <c r="M555" s="170">
        <f t="shared" si="17"/>
        <v>30479704.026204672</v>
      </c>
      <c r="N555" s="165"/>
      <c r="P555" s="188" t="b">
        <f>K555=CalBudget2567!BV557</f>
        <v>1</v>
      </c>
      <c r="Q555" s="188" t="b">
        <f>M555=CalBudget2567!BX557</f>
        <v>1</v>
      </c>
    </row>
    <row r="556" spans="1:17" s="158" customFormat="1" ht="24.6" hidden="1" x14ac:dyDescent="0.25">
      <c r="A556" s="167">
        <f>COUNTA($D$14:D556)</f>
        <v>543</v>
      </c>
      <c r="B556" s="161">
        <v>8</v>
      </c>
      <c r="C556" s="162" t="s">
        <v>49</v>
      </c>
      <c r="D556" s="161" t="s">
        <v>615</v>
      </c>
      <c r="E556" s="163" t="s">
        <v>1507</v>
      </c>
      <c r="F556" s="164" t="s">
        <v>1876</v>
      </c>
      <c r="G556" s="161">
        <v>5</v>
      </c>
      <c r="H556" s="163" t="s">
        <v>2964</v>
      </c>
      <c r="I556" s="168">
        <f>INDEX(CalBudget2567!$AR:$AR,MATCH('All Budget to Planfin2567'!$D556,CalBudget2567!$D:$D,0))</f>
        <v>42676183.485119998</v>
      </c>
      <c r="J556" s="168">
        <f>INDEX(CalBudget2567!$BU:$BU,MATCH('All Budget to Planfin2567'!$D556,CalBudget2567!$D:$D,0))</f>
        <v>13858493.855999999</v>
      </c>
      <c r="K556" s="194">
        <f t="shared" si="16"/>
        <v>56534677.341119997</v>
      </c>
      <c r="L556" s="169">
        <f>INDEX(CalBudget2567!$BW:$BW,MATCH('All Budget to Planfin2567'!$D556,CalBudget2567!$D:$D,0))</f>
        <v>0.51</v>
      </c>
      <c r="M556" s="170">
        <f t="shared" si="17"/>
        <v>28832685.443971198</v>
      </c>
      <c r="N556" s="165"/>
      <c r="P556" s="188" t="b">
        <f>K556=CalBudget2567!BV558</f>
        <v>1</v>
      </c>
      <c r="Q556" s="188" t="b">
        <f>M556=CalBudget2567!BX558</f>
        <v>1</v>
      </c>
    </row>
    <row r="557" spans="1:17" s="158" customFormat="1" ht="24.6" hidden="1" x14ac:dyDescent="0.25">
      <c r="A557" s="167">
        <f>COUNTA($D$14:D557)</f>
        <v>544</v>
      </c>
      <c r="B557" s="161">
        <v>8</v>
      </c>
      <c r="C557" s="162" t="s">
        <v>49</v>
      </c>
      <c r="D557" s="161" t="s">
        <v>616</v>
      </c>
      <c r="E557" s="163" t="s">
        <v>1508</v>
      </c>
      <c r="F557" s="164" t="s">
        <v>1877</v>
      </c>
      <c r="G557" s="161">
        <v>16</v>
      </c>
      <c r="H557" s="163" t="s">
        <v>2973</v>
      </c>
      <c r="I557" s="168">
        <f>INDEX(CalBudget2567!$AR:$AR,MATCH('All Budget to Planfin2567'!$D557,CalBudget2567!$D:$D,0))</f>
        <v>284849591.48786879</v>
      </c>
      <c r="J557" s="168">
        <f>INDEX(CalBudget2567!$BU:$BU,MATCH('All Budget to Planfin2567'!$D557,CalBudget2567!$D:$D,0))</f>
        <v>297190137.95803201</v>
      </c>
      <c r="K557" s="194">
        <f t="shared" si="16"/>
        <v>582039729.4459008</v>
      </c>
      <c r="L557" s="169">
        <f>INDEX(CalBudget2567!$BW:$BW,MATCH('All Budget to Planfin2567'!$D557,CalBudget2567!$D:$D,0))</f>
        <v>0.37</v>
      </c>
      <c r="M557" s="170">
        <f t="shared" si="17"/>
        <v>215354699.89498329</v>
      </c>
      <c r="N557" s="165"/>
      <c r="P557" s="188" t="b">
        <f>K557=CalBudget2567!BV559</f>
        <v>1</v>
      </c>
      <c r="Q557" s="188" t="b">
        <f>M557=CalBudget2567!BX559</f>
        <v>1</v>
      </c>
    </row>
    <row r="558" spans="1:17" s="158" customFormat="1" ht="24.6" hidden="1" x14ac:dyDescent="0.25">
      <c r="A558" s="167">
        <f>COUNTA($D$14:D558)</f>
        <v>545</v>
      </c>
      <c r="B558" s="161">
        <v>8</v>
      </c>
      <c r="C558" s="162" t="s">
        <v>49</v>
      </c>
      <c r="D558" s="161" t="s">
        <v>617</v>
      </c>
      <c r="E558" s="163" t="s">
        <v>1509</v>
      </c>
      <c r="F558" s="164" t="s">
        <v>1876</v>
      </c>
      <c r="G558" s="161">
        <v>5</v>
      </c>
      <c r="H558" s="163" t="s">
        <v>2964</v>
      </c>
      <c r="I558" s="168">
        <f>INDEX(CalBudget2567!$AR:$AR,MATCH('All Budget to Planfin2567'!$D558,CalBudget2567!$D:$D,0))</f>
        <v>34945888.749302402</v>
      </c>
      <c r="J558" s="168">
        <f>INDEX(CalBudget2567!$BU:$BU,MATCH('All Budget to Planfin2567'!$D558,CalBudget2567!$D:$D,0))</f>
        <v>23606569.507113598</v>
      </c>
      <c r="K558" s="194">
        <f t="shared" si="16"/>
        <v>58552458.256416</v>
      </c>
      <c r="L558" s="169">
        <f>INDEX(CalBudget2567!$BW:$BW,MATCH('All Budget to Planfin2567'!$D558,CalBudget2567!$D:$D,0))</f>
        <v>0.51</v>
      </c>
      <c r="M558" s="170">
        <f t="shared" si="17"/>
        <v>29861753.71077216</v>
      </c>
      <c r="N558" s="165"/>
      <c r="P558" s="188" t="b">
        <f>K558=CalBudget2567!BV560</f>
        <v>1</v>
      </c>
      <c r="Q558" s="188" t="b">
        <f>M558=CalBudget2567!BX560</f>
        <v>1</v>
      </c>
    </row>
    <row r="559" spans="1:17" s="158" customFormat="1" ht="24.6" hidden="1" x14ac:dyDescent="0.25">
      <c r="A559" s="167">
        <f>COUNTA($D$14:D559)</f>
        <v>546</v>
      </c>
      <c r="B559" s="161">
        <v>8</v>
      </c>
      <c r="C559" s="162" t="s">
        <v>50</v>
      </c>
      <c r="D559" s="161" t="s">
        <v>618</v>
      </c>
      <c r="E559" s="163" t="s">
        <v>1510</v>
      </c>
      <c r="F559" s="164" t="s">
        <v>1877</v>
      </c>
      <c r="G559" s="161">
        <v>17</v>
      </c>
      <c r="H559" s="163" t="s">
        <v>2971</v>
      </c>
      <c r="I559" s="168">
        <f>INDEX(CalBudget2567!$AR:$AR,MATCH('All Budget to Planfin2567'!$D559,CalBudget2567!$D:$D,0))</f>
        <v>553228353.03895676</v>
      </c>
      <c r="J559" s="168">
        <f>INDEX(CalBudget2567!$BU:$BU,MATCH('All Budget to Planfin2567'!$D559,CalBudget2567!$D:$D,0))</f>
        <v>790152708.83378863</v>
      </c>
      <c r="K559" s="194">
        <f t="shared" si="16"/>
        <v>1343381061.8727455</v>
      </c>
      <c r="L559" s="169">
        <f>INDEX(CalBudget2567!$BW:$BW,MATCH('All Budget to Planfin2567'!$D559,CalBudget2567!$D:$D,0))</f>
        <v>0.3</v>
      </c>
      <c r="M559" s="170">
        <f t="shared" si="17"/>
        <v>403014318.56182367</v>
      </c>
      <c r="N559" s="165"/>
      <c r="P559" s="188" t="b">
        <f>K559=CalBudget2567!BV561</f>
        <v>1</v>
      </c>
      <c r="Q559" s="188" t="b">
        <f>M559=CalBudget2567!BX561</f>
        <v>1</v>
      </c>
    </row>
    <row r="560" spans="1:17" s="158" customFormat="1" ht="24.6" hidden="1" x14ac:dyDescent="0.25">
      <c r="A560" s="167">
        <f>COUNTA($D$14:D560)</f>
        <v>547</v>
      </c>
      <c r="B560" s="161">
        <v>8</v>
      </c>
      <c r="C560" s="162" t="s">
        <v>50</v>
      </c>
      <c r="D560" s="161" t="s">
        <v>619</v>
      </c>
      <c r="E560" s="163" t="s">
        <v>1511</v>
      </c>
      <c r="F560" s="164" t="s">
        <v>1876</v>
      </c>
      <c r="G560" s="161">
        <v>13</v>
      </c>
      <c r="H560" s="163" t="s">
        <v>2963</v>
      </c>
      <c r="I560" s="168">
        <f>INDEX(CalBudget2567!$AR:$AR,MATCH('All Budget to Planfin2567'!$D560,CalBudget2567!$D:$D,0))</f>
        <v>138107342.16308159</v>
      </c>
      <c r="J560" s="168">
        <f>INDEX(CalBudget2567!$BU:$BU,MATCH('All Budget to Planfin2567'!$D560,CalBudget2567!$D:$D,0))</f>
        <v>154541972.926128</v>
      </c>
      <c r="K560" s="194">
        <f t="shared" si="16"/>
        <v>292649315.08920956</v>
      </c>
      <c r="L560" s="169">
        <f>INDEX(CalBudget2567!$BW:$BW,MATCH('All Budget to Planfin2567'!$D560,CalBudget2567!$D:$D,0))</f>
        <v>0.48</v>
      </c>
      <c r="M560" s="170">
        <f t="shared" si="17"/>
        <v>140471671.24282059</v>
      </c>
      <c r="N560" s="165"/>
      <c r="P560" s="188" t="b">
        <f>K560=CalBudget2567!BV562</f>
        <v>1</v>
      </c>
      <c r="Q560" s="188" t="b">
        <f>M560=CalBudget2567!BX562</f>
        <v>1</v>
      </c>
    </row>
    <row r="561" spans="1:17" s="158" customFormat="1" ht="24.6" hidden="1" x14ac:dyDescent="0.25">
      <c r="A561" s="167">
        <f>COUNTA($D$14:D561)</f>
        <v>548</v>
      </c>
      <c r="B561" s="161">
        <v>8</v>
      </c>
      <c r="C561" s="162" t="s">
        <v>50</v>
      </c>
      <c r="D561" s="161" t="s">
        <v>620</v>
      </c>
      <c r="E561" s="163" t="s">
        <v>1512</v>
      </c>
      <c r="F561" s="164" t="s">
        <v>1876</v>
      </c>
      <c r="G561" s="161">
        <v>5</v>
      </c>
      <c r="H561" s="163" t="s">
        <v>2964</v>
      </c>
      <c r="I561" s="168">
        <f>INDEX(CalBudget2567!$AR:$AR,MATCH('All Budget to Planfin2567'!$D561,CalBudget2567!$D:$D,0))</f>
        <v>33388444.797619201</v>
      </c>
      <c r="J561" s="168">
        <f>INDEX(CalBudget2567!$BU:$BU,MATCH('All Budget to Planfin2567'!$D561,CalBudget2567!$D:$D,0))</f>
        <v>13651039.591823997</v>
      </c>
      <c r="K561" s="194">
        <f t="shared" si="16"/>
        <v>47039484.389443196</v>
      </c>
      <c r="L561" s="169">
        <f>INDEX(CalBudget2567!$BW:$BW,MATCH('All Budget to Planfin2567'!$D561,CalBudget2567!$D:$D,0))</f>
        <v>0.44</v>
      </c>
      <c r="M561" s="170">
        <f t="shared" si="17"/>
        <v>20697373.131355006</v>
      </c>
      <c r="N561" s="165"/>
      <c r="P561" s="188" t="b">
        <f>K561=CalBudget2567!BV563</f>
        <v>1</v>
      </c>
      <c r="Q561" s="188" t="b">
        <f>M561=CalBudget2567!BX563</f>
        <v>1</v>
      </c>
    </row>
    <row r="562" spans="1:17" s="158" customFormat="1" ht="24.6" hidden="1" x14ac:dyDescent="0.25">
      <c r="A562" s="167">
        <f>COUNTA($D$14:D562)</f>
        <v>549</v>
      </c>
      <c r="B562" s="161">
        <v>8</v>
      </c>
      <c r="C562" s="162" t="s">
        <v>50</v>
      </c>
      <c r="D562" s="161" t="s">
        <v>621</v>
      </c>
      <c r="E562" s="163" t="s">
        <v>1513</v>
      </c>
      <c r="F562" s="164" t="s">
        <v>1876</v>
      </c>
      <c r="G562" s="161">
        <v>5</v>
      </c>
      <c r="H562" s="163" t="s">
        <v>2964</v>
      </c>
      <c r="I562" s="168">
        <f>INDEX(CalBudget2567!$AR:$AR,MATCH('All Budget to Planfin2567'!$D562,CalBudget2567!$D:$D,0))</f>
        <v>44867375.435846396</v>
      </c>
      <c r="J562" s="168">
        <f>INDEX(CalBudget2567!$BU:$BU,MATCH('All Budget to Planfin2567'!$D562,CalBudget2567!$D:$D,0))</f>
        <v>15201401.334239997</v>
      </c>
      <c r="K562" s="194">
        <f t="shared" si="16"/>
        <v>60068776.770086393</v>
      </c>
      <c r="L562" s="169">
        <f>INDEX(CalBudget2567!$BW:$BW,MATCH('All Budget to Planfin2567'!$D562,CalBudget2567!$D:$D,0))</f>
        <v>0.56999999999999995</v>
      </c>
      <c r="M562" s="170">
        <f t="shared" si="17"/>
        <v>34239202.758949243</v>
      </c>
      <c r="N562" s="165"/>
      <c r="P562" s="188" t="b">
        <f>K562=CalBudget2567!BV564</f>
        <v>1</v>
      </c>
      <c r="Q562" s="188" t="b">
        <f>M562=CalBudget2567!BX564</f>
        <v>1</v>
      </c>
    </row>
    <row r="563" spans="1:17" s="158" customFormat="1" ht="24.6" hidden="1" x14ac:dyDescent="0.25">
      <c r="A563" s="167">
        <f>COUNTA($D$14:D563)</f>
        <v>550</v>
      </c>
      <c r="B563" s="161">
        <v>8</v>
      </c>
      <c r="C563" s="162" t="s">
        <v>50</v>
      </c>
      <c r="D563" s="161" t="s">
        <v>622</v>
      </c>
      <c r="E563" s="163" t="s">
        <v>1514</v>
      </c>
      <c r="F563" s="164" t="s">
        <v>1876</v>
      </c>
      <c r="G563" s="161">
        <v>15</v>
      </c>
      <c r="H563" s="163" t="s">
        <v>2969</v>
      </c>
      <c r="I563" s="168">
        <f>INDEX(CalBudget2567!$AR:$AR,MATCH('All Budget to Planfin2567'!$D563,CalBudget2567!$D:$D,0))</f>
        <v>240898162.98847681</v>
      </c>
      <c r="J563" s="168">
        <f>INDEX(CalBudget2567!$BU:$BU,MATCH('All Budget to Planfin2567'!$D563,CalBudget2567!$D:$D,0))</f>
        <v>443826943.36740476</v>
      </c>
      <c r="K563" s="194">
        <f t="shared" si="16"/>
        <v>684725106.35588157</v>
      </c>
      <c r="L563" s="169">
        <f>INDEX(CalBudget2567!$BW:$BW,MATCH('All Budget to Planfin2567'!$D563,CalBudget2567!$D:$D,0))</f>
        <v>0.41</v>
      </c>
      <c r="M563" s="170">
        <f t="shared" si="17"/>
        <v>280737293.60591143</v>
      </c>
      <c r="N563" s="165"/>
      <c r="P563" s="188" t="b">
        <f>K563=CalBudget2567!BV565</f>
        <v>1</v>
      </c>
      <c r="Q563" s="188" t="b">
        <f>M563=CalBudget2567!BX565</f>
        <v>1</v>
      </c>
    </row>
    <row r="564" spans="1:17" s="158" customFormat="1" ht="24.6" hidden="1" x14ac:dyDescent="0.25">
      <c r="A564" s="167">
        <f>COUNTA($D$14:D564)</f>
        <v>551</v>
      </c>
      <c r="B564" s="161">
        <v>8</v>
      </c>
      <c r="C564" s="162" t="s">
        <v>50</v>
      </c>
      <c r="D564" s="161" t="s">
        <v>623</v>
      </c>
      <c r="E564" s="163" t="s">
        <v>1515</v>
      </c>
      <c r="F564" s="164" t="s">
        <v>1876</v>
      </c>
      <c r="G564" s="161">
        <v>3</v>
      </c>
      <c r="H564" s="163" t="s">
        <v>2972</v>
      </c>
      <c r="I564" s="168">
        <f>INDEX(CalBudget2567!$AR:$AR,MATCH('All Budget to Planfin2567'!$D564,CalBudget2567!$D:$D,0))</f>
        <v>25266746.668233596</v>
      </c>
      <c r="J564" s="168">
        <f>INDEX(CalBudget2567!$BU:$BU,MATCH('All Budget to Planfin2567'!$D564,CalBudget2567!$D:$D,0))</f>
        <v>15320620.555843199</v>
      </c>
      <c r="K564" s="194">
        <f t="shared" si="16"/>
        <v>40587367.224076793</v>
      </c>
      <c r="L564" s="169">
        <f>INDEX(CalBudget2567!$BW:$BW,MATCH('All Budget to Planfin2567'!$D564,CalBudget2567!$D:$D,0))</f>
        <v>0.56999999999999995</v>
      </c>
      <c r="M564" s="170">
        <f t="shared" si="17"/>
        <v>23134799.31772377</v>
      </c>
      <c r="N564" s="165"/>
      <c r="P564" s="188" t="b">
        <f>K564=CalBudget2567!BV566</f>
        <v>1</v>
      </c>
      <c r="Q564" s="188" t="b">
        <f>M564=CalBudget2567!BX566</f>
        <v>1</v>
      </c>
    </row>
    <row r="565" spans="1:17" s="158" customFormat="1" ht="24.6" hidden="1" x14ac:dyDescent="0.25">
      <c r="A565" s="167">
        <f>COUNTA($D$14:D565)</f>
        <v>552</v>
      </c>
      <c r="B565" s="161">
        <v>8</v>
      </c>
      <c r="C565" s="162" t="s">
        <v>50</v>
      </c>
      <c r="D565" s="161" t="s">
        <v>624</v>
      </c>
      <c r="E565" s="163" t="s">
        <v>1516</v>
      </c>
      <c r="F565" s="164" t="s">
        <v>1876</v>
      </c>
      <c r="G565" s="161">
        <v>2</v>
      </c>
      <c r="H565" s="163" t="s">
        <v>2968</v>
      </c>
      <c r="I565" s="168">
        <f>INDEX(CalBudget2567!$AR:$AR,MATCH('All Budget to Planfin2567'!$D565,CalBudget2567!$D:$D,0))</f>
        <v>15567823.732463999</v>
      </c>
      <c r="J565" s="168">
        <f>INDEX(CalBudget2567!$BU:$BU,MATCH('All Budget to Planfin2567'!$D565,CalBudget2567!$D:$D,0))</f>
        <v>9181032.7434911989</v>
      </c>
      <c r="K565" s="194">
        <f t="shared" si="16"/>
        <v>24748856.475955196</v>
      </c>
      <c r="L565" s="169">
        <f>INDEX(CalBudget2567!$BW:$BW,MATCH('All Budget to Planfin2567'!$D565,CalBudget2567!$D:$D,0))</f>
        <v>0.56000000000000005</v>
      </c>
      <c r="M565" s="170">
        <f t="shared" si="17"/>
        <v>13859359.626534911</v>
      </c>
      <c r="N565" s="165"/>
      <c r="P565" s="188" t="b">
        <f>K565=CalBudget2567!BV567</f>
        <v>1</v>
      </c>
      <c r="Q565" s="188" t="b">
        <f>M565=CalBudget2567!BX567</f>
        <v>1</v>
      </c>
    </row>
    <row r="566" spans="1:17" s="158" customFormat="1" ht="24.6" hidden="1" x14ac:dyDescent="0.25">
      <c r="A566" s="167">
        <f>COUNTA($D$14:D566)</f>
        <v>553</v>
      </c>
      <c r="B566" s="161">
        <v>8</v>
      </c>
      <c r="C566" s="162" t="s">
        <v>50</v>
      </c>
      <c r="D566" s="161" t="s">
        <v>625</v>
      </c>
      <c r="E566" s="163" t="s">
        <v>1517</v>
      </c>
      <c r="F566" s="164" t="s">
        <v>1876</v>
      </c>
      <c r="G566" s="161">
        <v>6</v>
      </c>
      <c r="H566" s="163" t="s">
        <v>2965</v>
      </c>
      <c r="I566" s="168">
        <f>INDEX(CalBudget2567!$AR:$AR,MATCH('All Budget to Planfin2567'!$D566,CalBudget2567!$D:$D,0))</f>
        <v>43913339.731468797</v>
      </c>
      <c r="J566" s="168">
        <f>INDEX(CalBudget2567!$BU:$BU,MATCH('All Budget to Planfin2567'!$D566,CalBudget2567!$D:$D,0))</f>
        <v>13666215.983279997</v>
      </c>
      <c r="K566" s="194">
        <f t="shared" si="16"/>
        <v>57579555.714748792</v>
      </c>
      <c r="L566" s="169">
        <f>INDEX(CalBudget2567!$BW:$BW,MATCH('All Budget to Planfin2567'!$D566,CalBudget2567!$D:$D,0))</f>
        <v>0.69</v>
      </c>
      <c r="M566" s="170">
        <f t="shared" si="17"/>
        <v>39729893.443176664</v>
      </c>
      <c r="N566" s="165"/>
      <c r="P566" s="188" t="b">
        <f>K566=CalBudget2567!BV568</f>
        <v>1</v>
      </c>
      <c r="Q566" s="188" t="b">
        <f>M566=CalBudget2567!BX568</f>
        <v>1</v>
      </c>
    </row>
    <row r="567" spans="1:17" s="158" customFormat="1" ht="24.6" hidden="1" x14ac:dyDescent="0.25">
      <c r="A567" s="167">
        <f>COUNTA($D$14:D567)</f>
        <v>554</v>
      </c>
      <c r="B567" s="161">
        <v>8</v>
      </c>
      <c r="C567" s="162" t="s">
        <v>50</v>
      </c>
      <c r="D567" s="161" t="s">
        <v>626</v>
      </c>
      <c r="E567" s="163" t="s">
        <v>1518</v>
      </c>
      <c r="F567" s="164" t="s">
        <v>1876</v>
      </c>
      <c r="G567" s="161">
        <v>5</v>
      </c>
      <c r="H567" s="163" t="s">
        <v>2964</v>
      </c>
      <c r="I567" s="168">
        <f>INDEX(CalBudget2567!$AR:$AR,MATCH('All Budget to Planfin2567'!$D567,CalBudget2567!$D:$D,0))</f>
        <v>44312840.275574401</v>
      </c>
      <c r="J567" s="168">
        <f>INDEX(CalBudget2567!$BU:$BU,MATCH('All Budget to Planfin2567'!$D567,CalBudget2567!$D:$D,0))</f>
        <v>18991906.683283202</v>
      </c>
      <c r="K567" s="194">
        <f t="shared" si="16"/>
        <v>63304746.958857603</v>
      </c>
      <c r="L567" s="169">
        <f>INDEX(CalBudget2567!$BW:$BW,MATCH('All Budget to Planfin2567'!$D567,CalBudget2567!$D:$D,0))</f>
        <v>0.57999999999999996</v>
      </c>
      <c r="M567" s="170">
        <f t="shared" si="17"/>
        <v>36716753.236137405</v>
      </c>
      <c r="N567" s="165"/>
      <c r="P567" s="188" t="b">
        <f>K567=CalBudget2567!BV569</f>
        <v>1</v>
      </c>
      <c r="Q567" s="188" t="b">
        <f>M567=CalBudget2567!BX569</f>
        <v>1</v>
      </c>
    </row>
    <row r="568" spans="1:17" s="158" customFormat="1" ht="24.6" hidden="1" x14ac:dyDescent="0.25">
      <c r="A568" s="167">
        <f>COUNTA($D$14:D568)</f>
        <v>555</v>
      </c>
      <c r="B568" s="161">
        <v>8</v>
      </c>
      <c r="C568" s="162" t="s">
        <v>51</v>
      </c>
      <c r="D568" s="161" t="s">
        <v>627</v>
      </c>
      <c r="E568" s="163" t="s">
        <v>1519</v>
      </c>
      <c r="F568" s="164" t="s">
        <v>1877</v>
      </c>
      <c r="G568" s="161">
        <v>16</v>
      </c>
      <c r="H568" s="163" t="s">
        <v>2973</v>
      </c>
      <c r="I568" s="168">
        <f>INDEX(CalBudget2567!$AR:$AR,MATCH('All Budget to Planfin2567'!$D568,CalBudget2567!$D:$D,0))</f>
        <v>263299678.36262393</v>
      </c>
      <c r="J568" s="168">
        <f>INDEX(CalBudget2567!$BU:$BU,MATCH('All Budget to Planfin2567'!$D568,CalBudget2567!$D:$D,0))</f>
        <v>495601052.24666882</v>
      </c>
      <c r="K568" s="194">
        <f t="shared" si="16"/>
        <v>758900730.60929275</v>
      </c>
      <c r="L568" s="169">
        <f>INDEX(CalBudget2567!$BW:$BW,MATCH('All Budget to Planfin2567'!$D568,CalBudget2567!$D:$D,0))</f>
        <v>0.38</v>
      </c>
      <c r="M568" s="170">
        <f t="shared" si="17"/>
        <v>288382277.63153124</v>
      </c>
      <c r="N568" s="165"/>
      <c r="P568" s="188" t="b">
        <f>K568=CalBudget2567!BV570</f>
        <v>1</v>
      </c>
      <c r="Q568" s="188" t="b">
        <f>M568=CalBudget2567!BX570</f>
        <v>1</v>
      </c>
    </row>
    <row r="569" spans="1:17" s="158" customFormat="1" ht="24.6" hidden="1" x14ac:dyDescent="0.25">
      <c r="A569" s="167">
        <f>COUNTA($D$14:D569)</f>
        <v>556</v>
      </c>
      <c r="B569" s="161">
        <v>8</v>
      </c>
      <c r="C569" s="162" t="s">
        <v>51</v>
      </c>
      <c r="D569" s="161" t="s">
        <v>628</v>
      </c>
      <c r="E569" s="163" t="s">
        <v>1520</v>
      </c>
      <c r="F569" s="164" t="s">
        <v>1876</v>
      </c>
      <c r="G569" s="161">
        <v>10</v>
      </c>
      <c r="H569" s="163" t="s">
        <v>2962</v>
      </c>
      <c r="I569" s="168">
        <f>INDEX(CalBudget2567!$AR:$AR,MATCH('All Budget to Planfin2567'!$D569,CalBudget2567!$D:$D,0))</f>
        <v>82919099.880988821</v>
      </c>
      <c r="J569" s="168">
        <f>INDEX(CalBudget2567!$BU:$BU,MATCH('All Budget to Planfin2567'!$D569,CalBudget2567!$D:$D,0))</f>
        <v>42478312.602787197</v>
      </c>
      <c r="K569" s="194">
        <f t="shared" si="16"/>
        <v>125397412.48377602</v>
      </c>
      <c r="L569" s="169">
        <f>INDEX(CalBudget2567!$BW:$BW,MATCH('All Budget to Planfin2567'!$D569,CalBudget2567!$D:$D,0))</f>
        <v>0.55000000000000004</v>
      </c>
      <c r="M569" s="170">
        <f t="shared" si="17"/>
        <v>68968576.866076812</v>
      </c>
      <c r="N569" s="165"/>
      <c r="P569" s="188" t="b">
        <f>K569=CalBudget2567!BV571</f>
        <v>1</v>
      </c>
      <c r="Q569" s="188" t="b">
        <f>M569=CalBudget2567!BX571</f>
        <v>1</v>
      </c>
    </row>
    <row r="570" spans="1:17" s="158" customFormat="1" ht="24.6" hidden="1" x14ac:dyDescent="0.25">
      <c r="A570" s="167">
        <f>COUNTA($D$14:D570)</f>
        <v>557</v>
      </c>
      <c r="B570" s="161">
        <v>8</v>
      </c>
      <c r="C570" s="162" t="s">
        <v>51</v>
      </c>
      <c r="D570" s="161" t="s">
        <v>629</v>
      </c>
      <c r="E570" s="163" t="s">
        <v>1521</v>
      </c>
      <c r="F570" s="164" t="s">
        <v>1876</v>
      </c>
      <c r="G570" s="161">
        <v>6</v>
      </c>
      <c r="H570" s="163" t="s">
        <v>2965</v>
      </c>
      <c r="I570" s="168">
        <f>INDEX(CalBudget2567!$AR:$AR,MATCH('All Budget to Planfin2567'!$D570,CalBudget2567!$D:$D,0))</f>
        <v>60679057.754841596</v>
      </c>
      <c r="J570" s="168">
        <f>INDEX(CalBudget2567!$BU:$BU,MATCH('All Budget to Planfin2567'!$D570,CalBudget2567!$D:$D,0))</f>
        <v>26178145.626288</v>
      </c>
      <c r="K570" s="194">
        <f t="shared" si="16"/>
        <v>86857203.381129593</v>
      </c>
      <c r="L570" s="169">
        <f>INDEX(CalBudget2567!$BW:$BW,MATCH('All Budget to Planfin2567'!$D570,CalBudget2567!$D:$D,0))</f>
        <v>0.51</v>
      </c>
      <c r="M570" s="170">
        <f t="shared" si="17"/>
        <v>44297173.72437609</v>
      </c>
      <c r="N570" s="165"/>
      <c r="P570" s="188" t="b">
        <f>K570=CalBudget2567!BV572</f>
        <v>1</v>
      </c>
      <c r="Q570" s="188" t="b">
        <f>M570=CalBudget2567!BX572</f>
        <v>1</v>
      </c>
    </row>
    <row r="571" spans="1:17" s="158" customFormat="1" ht="24.6" hidden="1" x14ac:dyDescent="0.25">
      <c r="A571" s="167">
        <f>COUNTA($D$14:D571)</f>
        <v>558</v>
      </c>
      <c r="B571" s="161">
        <v>8</v>
      </c>
      <c r="C571" s="162" t="s">
        <v>51</v>
      </c>
      <c r="D571" s="161" t="s">
        <v>630</v>
      </c>
      <c r="E571" s="163" t="s">
        <v>1522</v>
      </c>
      <c r="F571" s="164" t="s">
        <v>1876</v>
      </c>
      <c r="G571" s="161">
        <v>10</v>
      </c>
      <c r="H571" s="163" t="s">
        <v>2962</v>
      </c>
      <c r="I571" s="168">
        <f>INDEX(CalBudget2567!$AR:$AR,MATCH('All Budget to Planfin2567'!$D571,CalBudget2567!$D:$D,0))</f>
        <v>95325596.976988792</v>
      </c>
      <c r="J571" s="168">
        <f>INDEX(CalBudget2567!$BU:$BU,MATCH('All Budget to Planfin2567'!$D571,CalBudget2567!$D:$D,0))</f>
        <v>69239048.017497599</v>
      </c>
      <c r="K571" s="194">
        <f t="shared" si="16"/>
        <v>164564644.99448639</v>
      </c>
      <c r="L571" s="169">
        <f>INDEX(CalBudget2567!$BW:$BW,MATCH('All Budget to Planfin2567'!$D571,CalBudget2567!$D:$D,0))</f>
        <v>0.59</v>
      </c>
      <c r="M571" s="170">
        <f t="shared" si="17"/>
        <v>97093140.546746969</v>
      </c>
      <c r="N571" s="165"/>
      <c r="P571" s="188" t="b">
        <f>K571=CalBudget2567!BV573</f>
        <v>1</v>
      </c>
      <c r="Q571" s="188" t="b">
        <f>M571=CalBudget2567!BX573</f>
        <v>1</v>
      </c>
    </row>
    <row r="572" spans="1:17" s="158" customFormat="1" ht="24.6" hidden="1" x14ac:dyDescent="0.25">
      <c r="A572" s="167">
        <f>COUNTA($D$14:D572)</f>
        <v>559</v>
      </c>
      <c r="B572" s="161">
        <v>8</v>
      </c>
      <c r="C572" s="162" t="s">
        <v>51</v>
      </c>
      <c r="D572" s="161" t="s">
        <v>631</v>
      </c>
      <c r="E572" s="163" t="s">
        <v>1523</v>
      </c>
      <c r="F572" s="164" t="s">
        <v>1876</v>
      </c>
      <c r="G572" s="161">
        <v>6</v>
      </c>
      <c r="H572" s="163" t="s">
        <v>2965</v>
      </c>
      <c r="I572" s="168">
        <f>INDEX(CalBudget2567!$AR:$AR,MATCH('All Budget to Planfin2567'!$D572,CalBudget2567!$D:$D,0))</f>
        <v>67996162.365292802</v>
      </c>
      <c r="J572" s="168">
        <f>INDEX(CalBudget2567!$BU:$BU,MATCH('All Budget to Planfin2567'!$D572,CalBudget2567!$D:$D,0))</f>
        <v>32861175.103487998</v>
      </c>
      <c r="K572" s="194">
        <f t="shared" si="16"/>
        <v>100857337.4687808</v>
      </c>
      <c r="L572" s="169">
        <f>INDEX(CalBudget2567!$BW:$BW,MATCH('All Budget to Planfin2567'!$D572,CalBudget2567!$D:$D,0))</f>
        <v>0.6</v>
      </c>
      <c r="M572" s="170">
        <f t="shared" si="17"/>
        <v>60514402.48126848</v>
      </c>
      <c r="N572" s="165"/>
      <c r="P572" s="188" t="b">
        <f>K572=CalBudget2567!BV574</f>
        <v>1</v>
      </c>
      <c r="Q572" s="188" t="b">
        <f>M572=CalBudget2567!BX574</f>
        <v>1</v>
      </c>
    </row>
    <row r="573" spans="1:17" s="158" customFormat="1" ht="24.6" hidden="1" x14ac:dyDescent="0.25">
      <c r="A573" s="167">
        <f>COUNTA($D$14:D573)</f>
        <v>560</v>
      </c>
      <c r="B573" s="161">
        <v>8</v>
      </c>
      <c r="C573" s="162" t="s">
        <v>51</v>
      </c>
      <c r="D573" s="161" t="s">
        <v>632</v>
      </c>
      <c r="E573" s="163" t="s">
        <v>1524</v>
      </c>
      <c r="F573" s="164" t="s">
        <v>1876</v>
      </c>
      <c r="G573" s="161">
        <v>5</v>
      </c>
      <c r="H573" s="163" t="s">
        <v>2964</v>
      </c>
      <c r="I573" s="168">
        <f>INDEX(CalBudget2567!$AR:$AR,MATCH('All Budget to Planfin2567'!$D573,CalBudget2567!$D:$D,0))</f>
        <v>45535071.651840001</v>
      </c>
      <c r="J573" s="168">
        <f>INDEX(CalBudget2567!$BU:$BU,MATCH('All Budget to Planfin2567'!$D573,CalBudget2567!$D:$D,0))</f>
        <v>22206072.379430398</v>
      </c>
      <c r="K573" s="194">
        <f t="shared" si="16"/>
        <v>67741144.0312704</v>
      </c>
      <c r="L573" s="169">
        <f>INDEX(CalBudget2567!$BW:$BW,MATCH('All Budget to Planfin2567'!$D573,CalBudget2567!$D:$D,0))</f>
        <v>0.57999999999999996</v>
      </c>
      <c r="M573" s="170">
        <f t="shared" si="17"/>
        <v>39289863.538136832</v>
      </c>
      <c r="N573" s="165"/>
      <c r="P573" s="188" t="b">
        <f>K573=CalBudget2567!BV575</f>
        <v>1</v>
      </c>
      <c r="Q573" s="188" t="b">
        <f>M573=CalBudget2567!BX575</f>
        <v>1</v>
      </c>
    </row>
    <row r="574" spans="1:17" s="158" customFormat="1" ht="24.6" hidden="1" x14ac:dyDescent="0.25">
      <c r="A574" s="167">
        <f>COUNTA($D$14:D574)</f>
        <v>561</v>
      </c>
      <c r="B574" s="161">
        <v>8</v>
      </c>
      <c r="C574" s="162" t="s">
        <v>52</v>
      </c>
      <c r="D574" s="161" t="s">
        <v>633</v>
      </c>
      <c r="E574" s="163" t="s">
        <v>1525</v>
      </c>
      <c r="F574" s="164" t="s">
        <v>1875</v>
      </c>
      <c r="G574" s="161">
        <v>20</v>
      </c>
      <c r="H574" s="163" t="s">
        <v>2977</v>
      </c>
      <c r="I574" s="168">
        <f>INDEX(CalBudget2567!$AR:$AR,MATCH('All Budget to Planfin2567'!$D574,CalBudget2567!$D:$D,0))</f>
        <v>1458016391.4179521</v>
      </c>
      <c r="J574" s="168">
        <f>INDEX(CalBudget2567!$BU:$BU,MATCH('All Budget to Planfin2567'!$D574,CalBudget2567!$D:$D,0))</f>
        <v>3506326827.6384478</v>
      </c>
      <c r="K574" s="194">
        <f t="shared" si="16"/>
        <v>4964343219.0564003</v>
      </c>
      <c r="L574" s="169">
        <f>INDEX(CalBudget2567!$BW:$BW,MATCH('All Budget to Planfin2567'!$D574,CalBudget2567!$D:$D,0))</f>
        <v>0.41</v>
      </c>
      <c r="M574" s="170">
        <f t="shared" si="17"/>
        <v>2035380719.8131239</v>
      </c>
      <c r="N574" s="165"/>
      <c r="P574" s="188" t="b">
        <f>K574=CalBudget2567!BV576</f>
        <v>1</v>
      </c>
      <c r="Q574" s="188" t="b">
        <f>M574=CalBudget2567!BX576</f>
        <v>1</v>
      </c>
    </row>
    <row r="575" spans="1:17" s="158" customFormat="1" ht="24.6" hidden="1" x14ac:dyDescent="0.25">
      <c r="A575" s="167">
        <f>COUNTA($D$14:D575)</f>
        <v>562</v>
      </c>
      <c r="B575" s="161">
        <v>8</v>
      </c>
      <c r="C575" s="162" t="s">
        <v>52</v>
      </c>
      <c r="D575" s="161" t="s">
        <v>634</v>
      </c>
      <c r="E575" s="163" t="s">
        <v>1526</v>
      </c>
      <c r="F575" s="164" t="s">
        <v>1876</v>
      </c>
      <c r="G575" s="161">
        <v>6</v>
      </c>
      <c r="H575" s="163" t="s">
        <v>2965</v>
      </c>
      <c r="I575" s="168">
        <f>INDEX(CalBudget2567!$AR:$AR,MATCH('All Budget to Planfin2567'!$D575,CalBudget2567!$D:$D,0))</f>
        <v>77039847.109497607</v>
      </c>
      <c r="J575" s="168">
        <f>INDEX(CalBudget2567!$BU:$BU,MATCH('All Budget to Planfin2567'!$D575,CalBudget2567!$D:$D,0))</f>
        <v>38989207.45419839</v>
      </c>
      <c r="K575" s="194">
        <f t="shared" si="16"/>
        <v>116029054.563696</v>
      </c>
      <c r="L575" s="169">
        <f>INDEX(CalBudget2567!$BW:$BW,MATCH('All Budget to Planfin2567'!$D575,CalBudget2567!$D:$D,0))</f>
        <v>0.56000000000000005</v>
      </c>
      <c r="M575" s="170">
        <f t="shared" si="17"/>
        <v>64976270.555669762</v>
      </c>
      <c r="N575" s="165"/>
      <c r="P575" s="188" t="b">
        <f>K575=CalBudget2567!BV577</f>
        <v>1</v>
      </c>
      <c r="Q575" s="188" t="b">
        <f>M575=CalBudget2567!BX577</f>
        <v>1</v>
      </c>
    </row>
    <row r="576" spans="1:17" s="158" customFormat="1" ht="24.6" hidden="1" x14ac:dyDescent="0.25">
      <c r="A576" s="167">
        <f>COUNTA($D$14:D576)</f>
        <v>563</v>
      </c>
      <c r="B576" s="161">
        <v>8</v>
      </c>
      <c r="C576" s="162" t="s">
        <v>52</v>
      </c>
      <c r="D576" s="161" t="s">
        <v>635</v>
      </c>
      <c r="E576" s="163" t="s">
        <v>1527</v>
      </c>
      <c r="F576" s="164" t="s">
        <v>1876</v>
      </c>
      <c r="G576" s="161">
        <v>6</v>
      </c>
      <c r="H576" s="163" t="s">
        <v>2965</v>
      </c>
      <c r="I576" s="168">
        <f>INDEX(CalBudget2567!$AR:$AR,MATCH('All Budget to Planfin2567'!$D576,CalBudget2567!$D:$D,0))</f>
        <v>59208977.259695992</v>
      </c>
      <c r="J576" s="168">
        <f>INDEX(CalBudget2567!$BU:$BU,MATCH('All Budget to Planfin2567'!$D576,CalBudget2567!$D:$D,0))</f>
        <v>41997892.875072002</v>
      </c>
      <c r="K576" s="194">
        <f t="shared" si="16"/>
        <v>101206870.13476799</v>
      </c>
      <c r="L576" s="169">
        <f>INDEX(CalBudget2567!$BW:$BW,MATCH('All Budget to Planfin2567'!$D576,CalBudget2567!$D:$D,0))</f>
        <v>0.54</v>
      </c>
      <c r="M576" s="170">
        <f t="shared" si="17"/>
        <v>54651709.87277472</v>
      </c>
      <c r="N576" s="165"/>
      <c r="P576" s="188" t="b">
        <f>K576=CalBudget2567!BV578</f>
        <v>1</v>
      </c>
      <c r="Q576" s="188" t="b">
        <f>M576=CalBudget2567!BX578</f>
        <v>1</v>
      </c>
    </row>
    <row r="577" spans="1:17" s="158" customFormat="1" ht="24.6" hidden="1" x14ac:dyDescent="0.25">
      <c r="A577" s="167">
        <f>COUNTA($D$14:D577)</f>
        <v>564</v>
      </c>
      <c r="B577" s="161">
        <v>8</v>
      </c>
      <c r="C577" s="162" t="s">
        <v>52</v>
      </c>
      <c r="D577" s="161" t="s">
        <v>636</v>
      </c>
      <c r="E577" s="163" t="s">
        <v>1528</v>
      </c>
      <c r="F577" s="164" t="s">
        <v>1877</v>
      </c>
      <c r="G577" s="161">
        <v>15</v>
      </c>
      <c r="H577" s="163" t="s">
        <v>2969</v>
      </c>
      <c r="I577" s="168">
        <f>INDEX(CalBudget2567!$AR:$AR,MATCH('All Budget to Planfin2567'!$D577,CalBudget2567!$D:$D,0))</f>
        <v>287179902.4212864</v>
      </c>
      <c r="J577" s="168">
        <f>INDEX(CalBudget2567!$BU:$BU,MATCH('All Budget to Planfin2567'!$D577,CalBudget2567!$D:$D,0))</f>
        <v>332609580.04075193</v>
      </c>
      <c r="K577" s="194">
        <f t="shared" si="16"/>
        <v>619789482.46203828</v>
      </c>
      <c r="L577" s="169">
        <f>INDEX(CalBudget2567!$BW:$BW,MATCH('All Budget to Planfin2567'!$D577,CalBudget2567!$D:$D,0))</f>
        <v>0.49</v>
      </c>
      <c r="M577" s="170">
        <f t="shared" si="17"/>
        <v>303696846.40639877</v>
      </c>
      <c r="N577" s="165"/>
      <c r="P577" s="188" t="b">
        <f>K577=CalBudget2567!BV579</f>
        <v>1</v>
      </c>
      <c r="Q577" s="188" t="b">
        <f>M577=CalBudget2567!BX579</f>
        <v>1</v>
      </c>
    </row>
    <row r="578" spans="1:17" s="158" customFormat="1" ht="24.6" hidden="1" x14ac:dyDescent="0.25">
      <c r="A578" s="167">
        <f>COUNTA($D$14:D578)</f>
        <v>565</v>
      </c>
      <c r="B578" s="161">
        <v>8</v>
      </c>
      <c r="C578" s="162" t="s">
        <v>52</v>
      </c>
      <c r="D578" s="161" t="s">
        <v>637</v>
      </c>
      <c r="E578" s="163" t="s">
        <v>1529</v>
      </c>
      <c r="F578" s="164" t="s">
        <v>1876</v>
      </c>
      <c r="G578" s="161">
        <v>2</v>
      </c>
      <c r="H578" s="163" t="s">
        <v>2968</v>
      </c>
      <c r="I578" s="168">
        <f>INDEX(CalBudget2567!$AR:$AR,MATCH('All Budget to Planfin2567'!$D578,CalBudget2567!$D:$D,0))</f>
        <v>11263963.015200002</v>
      </c>
      <c r="J578" s="168">
        <f>INDEX(CalBudget2567!$BU:$BU,MATCH('All Budget to Planfin2567'!$D578,CalBudget2567!$D:$D,0))</f>
        <v>2427980.4969887999</v>
      </c>
      <c r="K578" s="194">
        <f t="shared" si="16"/>
        <v>13691943.512188802</v>
      </c>
      <c r="L578" s="169">
        <f>INDEX(CalBudget2567!$BW:$BW,MATCH('All Budget to Planfin2567'!$D578,CalBudget2567!$D:$D,0))</f>
        <v>0.36</v>
      </c>
      <c r="M578" s="170">
        <f t="shared" si="17"/>
        <v>4929099.6643879684</v>
      </c>
      <c r="N578" s="165"/>
      <c r="P578" s="188" t="b">
        <f>K578=CalBudget2567!BV580</f>
        <v>1</v>
      </c>
      <c r="Q578" s="188" t="b">
        <f>M578=CalBudget2567!BX580</f>
        <v>1</v>
      </c>
    </row>
    <row r="579" spans="1:17" s="158" customFormat="1" ht="24.6" hidden="1" x14ac:dyDescent="0.25">
      <c r="A579" s="167">
        <f>COUNTA($D$14:D579)</f>
        <v>566</v>
      </c>
      <c r="B579" s="161">
        <v>8</v>
      </c>
      <c r="C579" s="162" t="s">
        <v>52</v>
      </c>
      <c r="D579" s="161" t="s">
        <v>638</v>
      </c>
      <c r="E579" s="163" t="s">
        <v>1530</v>
      </c>
      <c r="F579" s="164" t="s">
        <v>1876</v>
      </c>
      <c r="G579" s="161">
        <v>6</v>
      </c>
      <c r="H579" s="163" t="s">
        <v>2965</v>
      </c>
      <c r="I579" s="168">
        <f>INDEX(CalBudget2567!$AR:$AR,MATCH('All Budget to Planfin2567'!$D579,CalBudget2567!$D:$D,0))</f>
        <v>48600674.729865596</v>
      </c>
      <c r="J579" s="168">
        <f>INDEX(CalBudget2567!$BU:$BU,MATCH('All Budget to Planfin2567'!$D579,CalBudget2567!$D:$D,0))</f>
        <v>20136138.339359995</v>
      </c>
      <c r="K579" s="194">
        <f t="shared" si="16"/>
        <v>68736813.069225594</v>
      </c>
      <c r="L579" s="169">
        <f>INDEX(CalBudget2567!$BW:$BW,MATCH('All Budget to Planfin2567'!$D579,CalBudget2567!$D:$D,0))</f>
        <v>0.52</v>
      </c>
      <c r="M579" s="170">
        <f t="shared" si="17"/>
        <v>35743142.795997307</v>
      </c>
      <c r="N579" s="165"/>
      <c r="P579" s="188" t="b">
        <f>K579=CalBudget2567!BV581</f>
        <v>1</v>
      </c>
      <c r="Q579" s="188" t="b">
        <f>M579=CalBudget2567!BX581</f>
        <v>1</v>
      </c>
    </row>
    <row r="580" spans="1:17" s="158" customFormat="1" ht="24.6" hidden="1" x14ac:dyDescent="0.25">
      <c r="A580" s="167">
        <f>COUNTA($D$14:D580)</f>
        <v>567</v>
      </c>
      <c r="B580" s="161">
        <v>8</v>
      </c>
      <c r="C580" s="162" t="s">
        <v>52</v>
      </c>
      <c r="D580" s="161" t="s">
        <v>639</v>
      </c>
      <c r="E580" s="163" t="s">
        <v>1531</v>
      </c>
      <c r="F580" s="164" t="s">
        <v>1876</v>
      </c>
      <c r="G580" s="161">
        <v>13</v>
      </c>
      <c r="H580" s="163" t="s">
        <v>2963</v>
      </c>
      <c r="I580" s="168">
        <f>INDEX(CalBudget2567!$AR:$AR,MATCH('All Budget to Planfin2567'!$D580,CalBudget2567!$D:$D,0))</f>
        <v>142856528.64542398</v>
      </c>
      <c r="J580" s="168">
        <f>INDEX(CalBudget2567!$BU:$BU,MATCH('All Budget to Planfin2567'!$D580,CalBudget2567!$D:$D,0))</f>
        <v>123110150.3182752</v>
      </c>
      <c r="K580" s="194">
        <f t="shared" si="16"/>
        <v>265966678.96369916</v>
      </c>
      <c r="L580" s="169">
        <f>INDEX(CalBudget2567!$BW:$BW,MATCH('All Budget to Planfin2567'!$D580,CalBudget2567!$D:$D,0))</f>
        <v>0.54</v>
      </c>
      <c r="M580" s="170">
        <f t="shared" si="17"/>
        <v>143622006.64039755</v>
      </c>
      <c r="N580" s="165"/>
      <c r="P580" s="188" t="b">
        <f>K580=CalBudget2567!BV582</f>
        <v>1</v>
      </c>
      <c r="Q580" s="188" t="b">
        <f>M580=CalBudget2567!BX582</f>
        <v>1</v>
      </c>
    </row>
    <row r="581" spans="1:17" s="158" customFormat="1" ht="24.6" x14ac:dyDescent="0.25">
      <c r="A581" s="167">
        <f>COUNTA($D$14:D581)</f>
        <v>568</v>
      </c>
      <c r="B581" s="161">
        <v>8</v>
      </c>
      <c r="C581" s="162" t="s">
        <v>52</v>
      </c>
      <c r="D581" s="161" t="s">
        <v>640</v>
      </c>
      <c r="E581" s="163" t="s">
        <v>1532</v>
      </c>
      <c r="F581" s="164" t="s">
        <v>1876</v>
      </c>
      <c r="G581" s="161">
        <v>5</v>
      </c>
      <c r="H581" s="163" t="s">
        <v>2964</v>
      </c>
      <c r="I581" s="168">
        <f>INDEX(CalBudget2567!$AR:$AR,MATCH('All Budget to Planfin2567'!$D581,CalBudget2567!$D:$D,0))</f>
        <v>36265011.464447998</v>
      </c>
      <c r="J581" s="168">
        <f>INDEX(CalBudget2567!$BU:$BU,MATCH('All Budget to Planfin2567'!$D581,CalBudget2567!$D:$D,0))</f>
        <v>12267969.689212799</v>
      </c>
      <c r="K581" s="194">
        <f>SUM(I581:J581)</f>
        <v>48532981.153660797</v>
      </c>
      <c r="L581" s="169">
        <f>INDEX(CalBudget2567!$BW:$BW,MATCH('All Budget to Planfin2567'!$D581,CalBudget2567!$D:$D,0))</f>
        <v>0.51</v>
      </c>
      <c r="M581" s="170">
        <f>K581*L581</f>
        <v>24751820.388367008</v>
      </c>
      <c r="N581" s="165"/>
      <c r="P581" s="188" t="b">
        <f>K581=CalBudget2567!BV583</f>
        <v>1</v>
      </c>
      <c r="Q581" s="188" t="b">
        <f>M581=CalBudget2567!BX583</f>
        <v>1</v>
      </c>
    </row>
    <row r="582" spans="1:17" s="158" customFormat="1" ht="24.6" hidden="1" x14ac:dyDescent="0.25">
      <c r="A582" s="167">
        <f>COUNTA($D$14:D582)</f>
        <v>569</v>
      </c>
      <c r="B582" s="161">
        <v>8</v>
      </c>
      <c r="C582" s="162" t="s">
        <v>52</v>
      </c>
      <c r="D582" s="161" t="s">
        <v>641</v>
      </c>
      <c r="E582" s="163" t="s">
        <v>1533</v>
      </c>
      <c r="F582" s="164" t="s">
        <v>1876</v>
      </c>
      <c r="G582" s="161">
        <v>5</v>
      </c>
      <c r="H582" s="163" t="s">
        <v>2964</v>
      </c>
      <c r="I582" s="168">
        <f>INDEX(CalBudget2567!$AR:$AR,MATCH('All Budget to Planfin2567'!$D582,CalBudget2567!$D:$D,0))</f>
        <v>46056644.8013376</v>
      </c>
      <c r="J582" s="168">
        <f>INDEX(CalBudget2567!$BU:$BU,MATCH('All Budget to Planfin2567'!$D582,CalBudget2567!$D:$D,0))</f>
        <v>13623530.573280001</v>
      </c>
      <c r="K582" s="194">
        <f t="shared" si="16"/>
        <v>59680175.374617599</v>
      </c>
      <c r="L582" s="169">
        <f>INDEX(CalBudget2567!$BW:$BW,MATCH('All Budget to Planfin2567'!$D582,CalBudget2567!$D:$D,0))</f>
        <v>0.6</v>
      </c>
      <c r="M582" s="170">
        <f t="shared" si="17"/>
        <v>35808105.224770561</v>
      </c>
      <c r="N582" s="165"/>
      <c r="P582" s="188" t="b">
        <f>K582=CalBudget2567!BV584</f>
        <v>1</v>
      </c>
      <c r="Q582" s="188" t="b">
        <f>M582=CalBudget2567!BX584</f>
        <v>1</v>
      </c>
    </row>
    <row r="583" spans="1:17" s="158" customFormat="1" ht="24.6" hidden="1" x14ac:dyDescent="0.25">
      <c r="A583" s="167">
        <f>COUNTA($D$14:D583)</f>
        <v>570</v>
      </c>
      <c r="B583" s="161">
        <v>8</v>
      </c>
      <c r="C583" s="162" t="s">
        <v>52</v>
      </c>
      <c r="D583" s="161" t="s">
        <v>642</v>
      </c>
      <c r="E583" s="163" t="s">
        <v>1534</v>
      </c>
      <c r="F583" s="164" t="s">
        <v>1876</v>
      </c>
      <c r="G583" s="161">
        <v>6</v>
      </c>
      <c r="H583" s="163" t="s">
        <v>2965</v>
      </c>
      <c r="I583" s="168">
        <f>INDEX(CalBudget2567!$AR:$AR,MATCH('All Budget to Planfin2567'!$D583,CalBudget2567!$D:$D,0))</f>
        <v>47454224.990544006</v>
      </c>
      <c r="J583" s="168">
        <f>INDEX(CalBudget2567!$BU:$BU,MATCH('All Budget to Planfin2567'!$D583,CalBudget2567!$D:$D,0))</f>
        <v>19761489.328713596</v>
      </c>
      <c r="K583" s="194">
        <f t="shared" si="16"/>
        <v>67215714.319257602</v>
      </c>
      <c r="L583" s="169">
        <f>INDEX(CalBudget2567!$BW:$BW,MATCH('All Budget to Planfin2567'!$D583,CalBudget2567!$D:$D,0))</f>
        <v>0.55000000000000004</v>
      </c>
      <c r="M583" s="170">
        <f t="shared" si="17"/>
        <v>36968642.875591688</v>
      </c>
      <c r="N583" s="165"/>
      <c r="P583" s="188" t="b">
        <f>K583=CalBudget2567!BV585</f>
        <v>1</v>
      </c>
      <c r="Q583" s="188" t="b">
        <f>M583=CalBudget2567!BX585</f>
        <v>1</v>
      </c>
    </row>
    <row r="584" spans="1:17" s="158" customFormat="1" ht="24.6" hidden="1" x14ac:dyDescent="0.25">
      <c r="A584" s="167">
        <f>COUNTA($D$14:D584)</f>
        <v>571</v>
      </c>
      <c r="B584" s="161">
        <v>8</v>
      </c>
      <c r="C584" s="162" t="s">
        <v>52</v>
      </c>
      <c r="D584" s="161" t="s">
        <v>643</v>
      </c>
      <c r="E584" s="163" t="s">
        <v>1535</v>
      </c>
      <c r="F584" s="164" t="s">
        <v>1876</v>
      </c>
      <c r="G584" s="161">
        <v>6</v>
      </c>
      <c r="H584" s="163" t="s">
        <v>2965</v>
      </c>
      <c r="I584" s="168">
        <f>INDEX(CalBudget2567!$AR:$AR,MATCH('All Budget to Planfin2567'!$D584,CalBudget2567!$D:$D,0))</f>
        <v>68549731.728326395</v>
      </c>
      <c r="J584" s="168">
        <f>INDEX(CalBudget2567!$BU:$BU,MATCH('All Budget to Planfin2567'!$D584,CalBudget2567!$D:$D,0))</f>
        <v>37183568.170704</v>
      </c>
      <c r="K584" s="194">
        <f t="shared" si="16"/>
        <v>105733299.89903039</v>
      </c>
      <c r="L584" s="169">
        <f>INDEX(CalBudget2567!$BW:$BW,MATCH('All Budget to Planfin2567'!$D584,CalBudget2567!$D:$D,0))</f>
        <v>0.52</v>
      </c>
      <c r="M584" s="170">
        <f t="shared" si="17"/>
        <v>54981315.947495803</v>
      </c>
      <c r="N584" s="165"/>
      <c r="P584" s="188" t="b">
        <f>K584=CalBudget2567!BV586</f>
        <v>1</v>
      </c>
      <c r="Q584" s="188" t="b">
        <f>M584=CalBudget2567!BX586</f>
        <v>1</v>
      </c>
    </row>
    <row r="585" spans="1:17" s="158" customFormat="1" ht="24.6" hidden="1" x14ac:dyDescent="0.25">
      <c r="A585" s="167">
        <f>COUNTA($D$14:D585)</f>
        <v>572</v>
      </c>
      <c r="B585" s="161">
        <v>8</v>
      </c>
      <c r="C585" s="162" t="s">
        <v>52</v>
      </c>
      <c r="D585" s="161" t="s">
        <v>644</v>
      </c>
      <c r="E585" s="163" t="s">
        <v>1536</v>
      </c>
      <c r="F585" s="164" t="s">
        <v>1876</v>
      </c>
      <c r="G585" s="161">
        <v>13</v>
      </c>
      <c r="H585" s="163" t="s">
        <v>2963</v>
      </c>
      <c r="I585" s="168">
        <f>INDEX(CalBudget2567!$AR:$AR,MATCH('All Budget to Planfin2567'!$D585,CalBudget2567!$D:$D,0))</f>
        <v>124228248.73005122</v>
      </c>
      <c r="J585" s="168">
        <f>INDEX(CalBudget2567!$BU:$BU,MATCH('All Budget to Planfin2567'!$D585,CalBudget2567!$D:$D,0))</f>
        <v>115710115.58491197</v>
      </c>
      <c r="K585" s="194">
        <f t="shared" si="16"/>
        <v>239938364.31496319</v>
      </c>
      <c r="L585" s="169">
        <f>INDEX(CalBudget2567!$BW:$BW,MATCH('All Budget to Planfin2567'!$D585,CalBudget2567!$D:$D,0))</f>
        <v>0.55000000000000004</v>
      </c>
      <c r="M585" s="170">
        <f t="shared" si="17"/>
        <v>131966100.37322977</v>
      </c>
      <c r="N585" s="165"/>
      <c r="P585" s="188" t="b">
        <f>K585=CalBudget2567!BV587</f>
        <v>1</v>
      </c>
      <c r="Q585" s="188" t="b">
        <f>M585=CalBudget2567!BX587</f>
        <v>1</v>
      </c>
    </row>
    <row r="586" spans="1:17" s="158" customFormat="1" ht="24.6" hidden="1" x14ac:dyDescent="0.25">
      <c r="A586" s="167">
        <f>COUNTA($D$14:D586)</f>
        <v>573</v>
      </c>
      <c r="B586" s="161">
        <v>8</v>
      </c>
      <c r="C586" s="162" t="s">
        <v>52</v>
      </c>
      <c r="D586" s="161" t="s">
        <v>645</v>
      </c>
      <c r="E586" s="163" t="s">
        <v>1537</v>
      </c>
      <c r="F586" s="164" t="s">
        <v>1876</v>
      </c>
      <c r="G586" s="161">
        <v>6</v>
      </c>
      <c r="H586" s="163" t="s">
        <v>2965</v>
      </c>
      <c r="I586" s="168">
        <f>INDEX(CalBudget2567!$AR:$AR,MATCH('All Budget to Planfin2567'!$D586,CalBudget2567!$D:$D,0))</f>
        <v>62526101.648937598</v>
      </c>
      <c r="J586" s="168">
        <f>INDEX(CalBudget2567!$BU:$BU,MATCH('All Budget to Planfin2567'!$D586,CalBudget2567!$D:$D,0))</f>
        <v>35231985.005519994</v>
      </c>
      <c r="K586" s="194">
        <f t="shared" si="16"/>
        <v>97758086.654457599</v>
      </c>
      <c r="L586" s="169">
        <f>INDEX(CalBudget2567!$BW:$BW,MATCH('All Budget to Planfin2567'!$D586,CalBudget2567!$D:$D,0))</f>
        <v>0.54</v>
      </c>
      <c r="M586" s="170">
        <f t="shared" si="17"/>
        <v>52789366.793407105</v>
      </c>
      <c r="N586" s="165"/>
      <c r="P586" s="188" t="b">
        <f>K586=CalBudget2567!BV588</f>
        <v>1</v>
      </c>
      <c r="Q586" s="188" t="b">
        <f>M586=CalBudget2567!BX588</f>
        <v>1</v>
      </c>
    </row>
    <row r="587" spans="1:17" s="158" customFormat="1" ht="24.6" hidden="1" x14ac:dyDescent="0.25">
      <c r="A587" s="167">
        <f>COUNTA($D$14:D587)</f>
        <v>574</v>
      </c>
      <c r="B587" s="161">
        <v>8</v>
      </c>
      <c r="C587" s="162" t="s">
        <v>52</v>
      </c>
      <c r="D587" s="161" t="s">
        <v>646</v>
      </c>
      <c r="E587" s="163" t="s">
        <v>1538</v>
      </c>
      <c r="F587" s="164" t="s">
        <v>1876</v>
      </c>
      <c r="G587" s="161">
        <v>13</v>
      </c>
      <c r="H587" s="163" t="s">
        <v>2963</v>
      </c>
      <c r="I587" s="168">
        <f>INDEX(CalBudget2567!$AR:$AR,MATCH('All Budget to Planfin2567'!$D587,CalBudget2567!$D:$D,0))</f>
        <v>125650138.9199712</v>
      </c>
      <c r="J587" s="168">
        <f>INDEX(CalBudget2567!$BU:$BU,MATCH('All Budget to Planfin2567'!$D587,CalBudget2567!$D:$D,0))</f>
        <v>91447819.882300794</v>
      </c>
      <c r="K587" s="194">
        <f t="shared" si="16"/>
        <v>217097958.80227199</v>
      </c>
      <c r="L587" s="169">
        <f>INDEX(CalBudget2567!$BW:$BW,MATCH('All Budget to Planfin2567'!$D587,CalBudget2567!$D:$D,0))</f>
        <v>0.59</v>
      </c>
      <c r="M587" s="170">
        <f t="shared" si="17"/>
        <v>128087795.69334047</v>
      </c>
      <c r="N587" s="165"/>
      <c r="P587" s="188" t="b">
        <f>K587=CalBudget2567!BV589</f>
        <v>1</v>
      </c>
      <c r="Q587" s="188" t="b">
        <f>M587=CalBudget2567!BX589</f>
        <v>1</v>
      </c>
    </row>
    <row r="588" spans="1:17" s="158" customFormat="1" ht="24.6" hidden="1" x14ac:dyDescent="0.25">
      <c r="A588" s="167">
        <f>COUNTA($D$14:D588)</f>
        <v>575</v>
      </c>
      <c r="B588" s="161">
        <v>8</v>
      </c>
      <c r="C588" s="162" t="s">
        <v>52</v>
      </c>
      <c r="D588" s="161" t="s">
        <v>647</v>
      </c>
      <c r="E588" s="163" t="s">
        <v>1539</v>
      </c>
      <c r="F588" s="164" t="s">
        <v>1876</v>
      </c>
      <c r="G588" s="161">
        <v>5</v>
      </c>
      <c r="H588" s="163" t="s">
        <v>2964</v>
      </c>
      <c r="I588" s="168">
        <f>INDEX(CalBudget2567!$AR:$AR,MATCH('All Budget to Planfin2567'!$D588,CalBudget2567!$D:$D,0))</f>
        <v>36340561.976639993</v>
      </c>
      <c r="J588" s="168">
        <f>INDEX(CalBudget2567!$BU:$BU,MATCH('All Budget to Planfin2567'!$D588,CalBudget2567!$D:$D,0))</f>
        <v>10426257.183580799</v>
      </c>
      <c r="K588" s="194">
        <f t="shared" si="16"/>
        <v>46766819.160220794</v>
      </c>
      <c r="L588" s="169">
        <f>INDEX(CalBudget2567!$BW:$BW,MATCH('All Budget to Planfin2567'!$D588,CalBudget2567!$D:$D,0))</f>
        <v>0.55000000000000004</v>
      </c>
      <c r="M588" s="170">
        <f t="shared" si="17"/>
        <v>25721750.53812144</v>
      </c>
      <c r="N588" s="165"/>
      <c r="P588" s="188" t="b">
        <f>K588=CalBudget2567!BV590</f>
        <v>1</v>
      </c>
      <c r="Q588" s="188" t="b">
        <f>M588=CalBudget2567!BX590</f>
        <v>1</v>
      </c>
    </row>
    <row r="589" spans="1:17" s="158" customFormat="1" ht="24.6" hidden="1" x14ac:dyDescent="0.25">
      <c r="A589" s="167">
        <f>COUNTA($D$14:D589)</f>
        <v>576</v>
      </c>
      <c r="B589" s="161">
        <v>8</v>
      </c>
      <c r="C589" s="162" t="s">
        <v>52</v>
      </c>
      <c r="D589" s="161" t="s">
        <v>648</v>
      </c>
      <c r="E589" s="163" t="s">
        <v>1540</v>
      </c>
      <c r="F589" s="164" t="s">
        <v>1876</v>
      </c>
      <c r="G589" s="161">
        <v>5</v>
      </c>
      <c r="H589" s="163" t="s">
        <v>2964</v>
      </c>
      <c r="I589" s="168">
        <f>INDEX(CalBudget2567!$AR:$AR,MATCH('All Budget to Planfin2567'!$D589,CalBudget2567!$D:$D,0))</f>
        <v>29186235.813168004</v>
      </c>
      <c r="J589" s="168">
        <f>INDEX(CalBudget2567!$BU:$BU,MATCH('All Budget to Planfin2567'!$D589,CalBudget2567!$D:$D,0))</f>
        <v>11485720.8408</v>
      </c>
      <c r="K589" s="194">
        <f t="shared" si="16"/>
        <v>40671956.653968006</v>
      </c>
      <c r="L589" s="169">
        <f>INDEX(CalBudget2567!$BW:$BW,MATCH('All Budget to Planfin2567'!$D589,CalBudget2567!$D:$D,0))</f>
        <v>0.47</v>
      </c>
      <c r="M589" s="170">
        <f t="shared" si="17"/>
        <v>19115819.627364963</v>
      </c>
      <c r="N589" s="165"/>
      <c r="P589" s="188" t="b">
        <f>K589=CalBudget2567!BV591</f>
        <v>1</v>
      </c>
      <c r="Q589" s="188" t="b">
        <f>M589=CalBudget2567!BX591</f>
        <v>1</v>
      </c>
    </row>
    <row r="590" spans="1:17" s="158" customFormat="1" ht="24.6" hidden="1" x14ac:dyDescent="0.25">
      <c r="A590" s="167">
        <f>COUNTA($D$14:D590)</f>
        <v>577</v>
      </c>
      <c r="B590" s="161">
        <v>8</v>
      </c>
      <c r="C590" s="162" t="s">
        <v>52</v>
      </c>
      <c r="D590" s="161" t="s">
        <v>649</v>
      </c>
      <c r="E590" s="163" t="s">
        <v>1541</v>
      </c>
      <c r="F590" s="164" t="s">
        <v>1876</v>
      </c>
      <c r="G590" s="161">
        <v>5</v>
      </c>
      <c r="H590" s="163" t="s">
        <v>2964</v>
      </c>
      <c r="I590" s="168">
        <f>INDEX(CalBudget2567!$AR:$AR,MATCH('All Budget to Planfin2567'!$D590,CalBudget2567!$D:$D,0))</f>
        <v>27484812.521711998</v>
      </c>
      <c r="J590" s="168">
        <f>INDEX(CalBudget2567!$BU:$BU,MATCH('All Budget to Planfin2567'!$D590,CalBudget2567!$D:$D,0))</f>
        <v>9747608.2039199993</v>
      </c>
      <c r="K590" s="194">
        <f t="shared" si="16"/>
        <v>37232420.725631997</v>
      </c>
      <c r="L590" s="169">
        <f>INDEX(CalBudget2567!$BW:$BW,MATCH('All Budget to Planfin2567'!$D590,CalBudget2567!$D:$D,0))</f>
        <v>0.63</v>
      </c>
      <c r="M590" s="170">
        <f t="shared" si="17"/>
        <v>23456425.057148159</v>
      </c>
      <c r="N590" s="165"/>
      <c r="P590" s="188" t="b">
        <f>K590=CalBudget2567!BV592</f>
        <v>1</v>
      </c>
      <c r="Q590" s="188" t="b">
        <f>M590=CalBudget2567!BX592</f>
        <v>1</v>
      </c>
    </row>
    <row r="591" spans="1:17" s="158" customFormat="1" ht="24.6" hidden="1" x14ac:dyDescent="0.25">
      <c r="A591" s="167">
        <f>COUNTA($D$14:D591)</f>
        <v>578</v>
      </c>
      <c r="B591" s="161">
        <v>8</v>
      </c>
      <c r="C591" s="162" t="s">
        <v>52</v>
      </c>
      <c r="D591" s="161" t="s">
        <v>650</v>
      </c>
      <c r="E591" s="163" t="s">
        <v>1542</v>
      </c>
      <c r="F591" s="164" t="s">
        <v>1876</v>
      </c>
      <c r="G591" s="161">
        <v>5</v>
      </c>
      <c r="H591" s="163" t="s">
        <v>2964</v>
      </c>
      <c r="I591" s="168">
        <f>INDEX(CalBudget2567!$AR:$AR,MATCH('All Budget to Planfin2567'!$D591,CalBudget2567!$D:$D,0))</f>
        <v>30462866.184153594</v>
      </c>
      <c r="J591" s="168">
        <f>INDEX(CalBudget2567!$BU:$BU,MATCH('All Budget to Planfin2567'!$D591,CalBudget2567!$D:$D,0))</f>
        <v>12617116.334371202</v>
      </c>
      <c r="K591" s="194">
        <f t="shared" ref="K591:K654" si="18">SUM(I591:J591)</f>
        <v>43079982.518524796</v>
      </c>
      <c r="L591" s="169">
        <f>INDEX(CalBudget2567!$BW:$BW,MATCH('All Budget to Planfin2567'!$D591,CalBudget2567!$D:$D,0))</f>
        <v>0.49</v>
      </c>
      <c r="M591" s="170">
        <f t="shared" ref="M591:M654" si="19">K591*L591</f>
        <v>21109191.434077151</v>
      </c>
      <c r="N591" s="165"/>
      <c r="P591" s="188" t="b">
        <f>K591=CalBudget2567!BV593</f>
        <v>1</v>
      </c>
      <c r="Q591" s="188" t="b">
        <f>M591=CalBudget2567!BX593</f>
        <v>1</v>
      </c>
    </row>
    <row r="592" spans="1:17" s="158" customFormat="1" ht="24.6" hidden="1" x14ac:dyDescent="0.25">
      <c r="A592" s="167">
        <f>COUNTA($D$14:D592)</f>
        <v>579</v>
      </c>
      <c r="B592" s="161">
        <v>8</v>
      </c>
      <c r="C592" s="162" t="s">
        <v>52</v>
      </c>
      <c r="D592" s="161" t="s">
        <v>651</v>
      </c>
      <c r="E592" s="163" t="s">
        <v>1543</v>
      </c>
      <c r="F592" s="164" t="s">
        <v>1876</v>
      </c>
      <c r="G592" s="161">
        <v>13</v>
      </c>
      <c r="H592" s="163" t="s">
        <v>2963</v>
      </c>
      <c r="I592" s="168">
        <f>INDEX(CalBudget2567!$AR:$AR,MATCH('All Budget to Planfin2567'!$D592,CalBudget2567!$D:$D,0))</f>
        <v>170519280.73273918</v>
      </c>
      <c r="J592" s="168">
        <f>INDEX(CalBudget2567!$BU:$BU,MATCH('All Budget to Planfin2567'!$D592,CalBudget2567!$D:$D,0))</f>
        <v>157248824.58287036</v>
      </c>
      <c r="K592" s="194">
        <f t="shared" si="18"/>
        <v>327768105.31560957</v>
      </c>
      <c r="L592" s="169">
        <f>INDEX(CalBudget2567!$BW:$BW,MATCH('All Budget to Planfin2567'!$D592,CalBudget2567!$D:$D,0))</f>
        <v>0.56000000000000005</v>
      </c>
      <c r="M592" s="170">
        <f t="shared" si="19"/>
        <v>183550138.97674137</v>
      </c>
      <c r="N592" s="165"/>
      <c r="P592" s="188" t="b">
        <f>K592=CalBudget2567!BV594</f>
        <v>1</v>
      </c>
      <c r="Q592" s="188" t="b">
        <f>M592=CalBudget2567!BX594</f>
        <v>1</v>
      </c>
    </row>
    <row r="593" spans="1:17" s="158" customFormat="1" ht="24.6" hidden="1" x14ac:dyDescent="0.25">
      <c r="A593" s="167">
        <f>COUNTA($D$14:D593)</f>
        <v>580</v>
      </c>
      <c r="B593" s="161">
        <v>8</v>
      </c>
      <c r="C593" s="162" t="s">
        <v>52</v>
      </c>
      <c r="D593" s="161" t="s">
        <v>652</v>
      </c>
      <c r="E593" s="163" t="s">
        <v>1544</v>
      </c>
      <c r="F593" s="164" t="s">
        <v>1876</v>
      </c>
      <c r="G593" s="161">
        <v>3</v>
      </c>
      <c r="H593" s="163" t="s">
        <v>2972</v>
      </c>
      <c r="I593" s="168">
        <f>INDEX(CalBudget2567!$AR:$AR,MATCH('All Budget to Planfin2567'!$D593,CalBudget2567!$D:$D,0))</f>
        <v>33765834.862838402</v>
      </c>
      <c r="J593" s="168">
        <f>INDEX(CalBudget2567!$BU:$BU,MATCH('All Budget to Planfin2567'!$D593,CalBudget2567!$D:$D,0))</f>
        <v>14719747.4877984</v>
      </c>
      <c r="K593" s="194">
        <f t="shared" si="18"/>
        <v>48485582.350636803</v>
      </c>
      <c r="L593" s="169">
        <f>INDEX(CalBudget2567!$BW:$BW,MATCH('All Budget to Planfin2567'!$D593,CalBudget2567!$D:$D,0))</f>
        <v>0.65</v>
      </c>
      <c r="M593" s="170">
        <f t="shared" si="19"/>
        <v>31515628.527913924</v>
      </c>
      <c r="N593" s="165"/>
      <c r="P593" s="188" t="b">
        <f>K593=CalBudget2567!BV595</f>
        <v>1</v>
      </c>
      <c r="Q593" s="188" t="b">
        <f>M593=CalBudget2567!BX595</f>
        <v>1</v>
      </c>
    </row>
    <row r="594" spans="1:17" s="158" customFormat="1" ht="24.6" hidden="1" x14ac:dyDescent="0.25">
      <c r="A594" s="167">
        <f>COUNTA($D$14:D594)</f>
        <v>581</v>
      </c>
      <c r="B594" s="161">
        <v>8</v>
      </c>
      <c r="C594" s="162" t="s">
        <v>52</v>
      </c>
      <c r="D594" s="161" t="s">
        <v>653</v>
      </c>
      <c r="E594" s="163" t="s">
        <v>1545</v>
      </c>
      <c r="F594" s="164" t="s">
        <v>1876</v>
      </c>
      <c r="G594" s="161">
        <v>3</v>
      </c>
      <c r="H594" s="163" t="s">
        <v>2972</v>
      </c>
      <c r="I594" s="168">
        <f>INDEX(CalBudget2567!$AR:$AR,MATCH('All Budget to Planfin2567'!$D594,CalBudget2567!$D:$D,0))</f>
        <v>24754074.709977601</v>
      </c>
      <c r="J594" s="168">
        <f>INDEX(CalBudget2567!$BU:$BU,MATCH('All Budget to Planfin2567'!$D594,CalBudget2567!$D:$D,0))</f>
        <v>8359316.2244447982</v>
      </c>
      <c r="K594" s="194">
        <f t="shared" si="18"/>
        <v>33113390.9344224</v>
      </c>
      <c r="L594" s="169">
        <f>INDEX(CalBudget2567!$BW:$BW,MATCH('All Budget to Planfin2567'!$D594,CalBudget2567!$D:$D,0))</f>
        <v>0.62</v>
      </c>
      <c r="M594" s="170">
        <f t="shared" si="19"/>
        <v>20530302.379341889</v>
      </c>
      <c r="N594" s="165"/>
      <c r="P594" s="188" t="b">
        <f>K594=CalBudget2567!BV596</f>
        <v>1</v>
      </c>
      <c r="Q594" s="188" t="b">
        <f>M594=CalBudget2567!BX596</f>
        <v>1</v>
      </c>
    </row>
    <row r="595" spans="1:17" s="158" customFormat="1" ht="24.6" hidden="1" x14ac:dyDescent="0.25">
      <c r="A595" s="167">
        <f>COUNTA($D$14:D595)</f>
        <v>582</v>
      </c>
      <c r="B595" s="161">
        <v>9</v>
      </c>
      <c r="C595" s="162" t="s">
        <v>53</v>
      </c>
      <c r="D595" s="161" t="s">
        <v>654</v>
      </c>
      <c r="E595" s="163" t="s">
        <v>1546</v>
      </c>
      <c r="F595" s="164" t="s">
        <v>1876</v>
      </c>
      <c r="G595" s="161">
        <v>2</v>
      </c>
      <c r="H595" s="163" t="s">
        <v>2968</v>
      </c>
      <c r="I595" s="168">
        <f>INDEX(CalBudget2567!$AR:$AR,MATCH('All Budget to Planfin2567'!$D595,CalBudget2567!$D:$D,0))</f>
        <v>21207949.108223993</v>
      </c>
      <c r="J595" s="168">
        <f>INDEX(CalBudget2567!$BU:$BU,MATCH('All Budget to Planfin2567'!$D595,CalBudget2567!$D:$D,0))</f>
        <v>4711961.3068511998</v>
      </c>
      <c r="K595" s="194">
        <f t="shared" si="18"/>
        <v>25919910.415075194</v>
      </c>
      <c r="L595" s="169">
        <f>INDEX(CalBudget2567!$BW:$BW,MATCH('All Budget to Planfin2567'!$D595,CalBudget2567!$D:$D,0))</f>
        <v>0.51</v>
      </c>
      <c r="M595" s="170">
        <f t="shared" si="19"/>
        <v>13219154.311688349</v>
      </c>
      <c r="N595" s="165"/>
      <c r="P595" s="188" t="b">
        <f>K595=CalBudget2567!BV597</f>
        <v>1</v>
      </c>
      <c r="Q595" s="188" t="b">
        <f>M595=CalBudget2567!BX597</f>
        <v>1</v>
      </c>
    </row>
    <row r="596" spans="1:17" s="158" customFormat="1" ht="24.6" hidden="1" x14ac:dyDescent="0.25">
      <c r="A596" s="167">
        <f>COUNTA($D$14:D596)</f>
        <v>583</v>
      </c>
      <c r="B596" s="161">
        <v>9</v>
      </c>
      <c r="C596" s="162" t="s">
        <v>53</v>
      </c>
      <c r="D596" s="161" t="s">
        <v>655</v>
      </c>
      <c r="E596" s="163" t="s">
        <v>2034</v>
      </c>
      <c r="F596" s="164" t="s">
        <v>1875</v>
      </c>
      <c r="G596" s="161">
        <v>18</v>
      </c>
      <c r="H596" s="163" t="s">
        <v>2975</v>
      </c>
      <c r="I596" s="168">
        <f>INDEX(CalBudget2567!$AR:$AR,MATCH('All Budget to Planfin2567'!$D596,CalBudget2567!$D:$D,0))</f>
        <v>666611292.80872309</v>
      </c>
      <c r="J596" s="168">
        <f>INDEX(CalBudget2567!$BU:$BU,MATCH('All Budget to Planfin2567'!$D596,CalBudget2567!$D:$D,0))</f>
        <v>1304154225.176784</v>
      </c>
      <c r="K596" s="194">
        <f t="shared" si="18"/>
        <v>1970765517.985507</v>
      </c>
      <c r="L596" s="169">
        <f>INDEX(CalBudget2567!$BW:$BW,MATCH('All Budget to Planfin2567'!$D596,CalBudget2567!$D:$D,0))</f>
        <v>0.45</v>
      </c>
      <c r="M596" s="170">
        <f t="shared" si="19"/>
        <v>886844483.0934782</v>
      </c>
      <c r="N596" s="165"/>
      <c r="P596" s="188" t="b">
        <f>K596=CalBudget2567!BV598</f>
        <v>1</v>
      </c>
      <c r="Q596" s="188" t="b">
        <f>M596=CalBudget2567!BX598</f>
        <v>1</v>
      </c>
    </row>
    <row r="597" spans="1:17" s="158" customFormat="1" ht="24.6" hidden="1" x14ac:dyDescent="0.25">
      <c r="A597" s="167">
        <f>COUNTA($D$14:D597)</f>
        <v>584</v>
      </c>
      <c r="B597" s="161">
        <v>9</v>
      </c>
      <c r="C597" s="162" t="s">
        <v>53</v>
      </c>
      <c r="D597" s="161" t="s">
        <v>656</v>
      </c>
      <c r="E597" s="163" t="s">
        <v>1547</v>
      </c>
      <c r="F597" s="164" t="s">
        <v>1876</v>
      </c>
      <c r="G597" s="161">
        <v>6</v>
      </c>
      <c r="H597" s="163" t="s">
        <v>2965</v>
      </c>
      <c r="I597" s="168">
        <f>INDEX(CalBudget2567!$AR:$AR,MATCH('All Budget to Planfin2567'!$D597,CalBudget2567!$D:$D,0))</f>
        <v>62431402.195468791</v>
      </c>
      <c r="J597" s="168">
        <f>INDEX(CalBudget2567!$BU:$BU,MATCH('All Budget to Planfin2567'!$D597,CalBudget2567!$D:$D,0))</f>
        <v>20855072.357136</v>
      </c>
      <c r="K597" s="194">
        <f t="shared" si="18"/>
        <v>83286474.552604795</v>
      </c>
      <c r="L597" s="169">
        <f>INDEX(CalBudget2567!$BW:$BW,MATCH('All Budget to Planfin2567'!$D597,CalBudget2567!$D:$D,0))</f>
        <v>0.44</v>
      </c>
      <c r="M597" s="170">
        <f t="shared" si="19"/>
        <v>36646048.803146109</v>
      </c>
      <c r="N597" s="165"/>
      <c r="P597" s="188" t="b">
        <f>K597=CalBudget2567!BV599</f>
        <v>1</v>
      </c>
      <c r="Q597" s="188" t="b">
        <f>M597=CalBudget2567!BX599</f>
        <v>1</v>
      </c>
    </row>
    <row r="598" spans="1:17" s="158" customFormat="1" ht="24.6" hidden="1" x14ac:dyDescent="0.25">
      <c r="A598" s="167">
        <f>COUNTA($D$14:D598)</f>
        <v>585</v>
      </c>
      <c r="B598" s="161">
        <v>9</v>
      </c>
      <c r="C598" s="162" t="s">
        <v>53</v>
      </c>
      <c r="D598" s="161" t="s">
        <v>657</v>
      </c>
      <c r="E598" s="163" t="s">
        <v>1548</v>
      </c>
      <c r="F598" s="164" t="s">
        <v>1876</v>
      </c>
      <c r="G598" s="161">
        <v>6</v>
      </c>
      <c r="H598" s="163" t="s">
        <v>2965</v>
      </c>
      <c r="I598" s="168">
        <f>INDEX(CalBudget2567!$AR:$AR,MATCH('All Budget to Planfin2567'!$D598,CalBudget2567!$D:$D,0))</f>
        <v>57684034.140844792</v>
      </c>
      <c r="J598" s="168">
        <f>INDEX(CalBudget2567!$BU:$BU,MATCH('All Budget to Planfin2567'!$D598,CalBudget2567!$D:$D,0))</f>
        <v>17516807.055187196</v>
      </c>
      <c r="K598" s="194">
        <f t="shared" si="18"/>
        <v>75200841.196031988</v>
      </c>
      <c r="L598" s="169">
        <f>INDEX(CalBudget2567!$BW:$BW,MATCH('All Budget to Planfin2567'!$D598,CalBudget2567!$D:$D,0))</f>
        <v>0.39</v>
      </c>
      <c r="M598" s="170">
        <f t="shared" si="19"/>
        <v>29328328.066452477</v>
      </c>
      <c r="N598" s="165"/>
      <c r="P598" s="188" t="b">
        <f>K598=CalBudget2567!BV600</f>
        <v>1</v>
      </c>
      <c r="Q598" s="188" t="b">
        <f>M598=CalBudget2567!BX600</f>
        <v>1</v>
      </c>
    </row>
    <row r="599" spans="1:17" s="158" customFormat="1" ht="24.6" hidden="1" x14ac:dyDescent="0.25">
      <c r="A599" s="167">
        <f>COUNTA($D$14:D599)</f>
        <v>586</v>
      </c>
      <c r="B599" s="161">
        <v>9</v>
      </c>
      <c r="C599" s="162" t="s">
        <v>53</v>
      </c>
      <c r="D599" s="161" t="s">
        <v>658</v>
      </c>
      <c r="E599" s="163" t="s">
        <v>1549</v>
      </c>
      <c r="F599" s="164" t="s">
        <v>1876</v>
      </c>
      <c r="G599" s="161">
        <v>7</v>
      </c>
      <c r="H599" s="163" t="s">
        <v>2966</v>
      </c>
      <c r="I599" s="168">
        <f>INDEX(CalBudget2567!$AR:$AR,MATCH('All Budget to Planfin2567'!$D599,CalBudget2567!$D:$D,0))</f>
        <v>158973151.92463678</v>
      </c>
      <c r="J599" s="168">
        <f>INDEX(CalBudget2567!$BU:$BU,MATCH('All Budget to Planfin2567'!$D599,CalBudget2567!$D:$D,0))</f>
        <v>37871306.591577604</v>
      </c>
      <c r="K599" s="194">
        <f t="shared" si="18"/>
        <v>196844458.51621437</v>
      </c>
      <c r="L599" s="169">
        <f>INDEX(CalBudget2567!$BW:$BW,MATCH('All Budget to Planfin2567'!$D599,CalBudget2567!$D:$D,0))</f>
        <v>0.61</v>
      </c>
      <c r="M599" s="170">
        <f t="shared" si="19"/>
        <v>120075119.69489077</v>
      </c>
      <c r="N599" s="165"/>
      <c r="P599" s="188" t="b">
        <f>K599=CalBudget2567!BV601</f>
        <v>1</v>
      </c>
      <c r="Q599" s="188" t="b">
        <f>M599=CalBudget2567!BX601</f>
        <v>1</v>
      </c>
    </row>
    <row r="600" spans="1:17" s="158" customFormat="1" ht="24.6" hidden="1" x14ac:dyDescent="0.25">
      <c r="A600" s="167">
        <f>COUNTA($D$14:D600)</f>
        <v>587</v>
      </c>
      <c r="B600" s="161">
        <v>9</v>
      </c>
      <c r="C600" s="162" t="s">
        <v>53</v>
      </c>
      <c r="D600" s="161" t="s">
        <v>659</v>
      </c>
      <c r="E600" s="163" t="s">
        <v>1550</v>
      </c>
      <c r="F600" s="164" t="s">
        <v>1876</v>
      </c>
      <c r="G600" s="161">
        <v>13</v>
      </c>
      <c r="H600" s="163" t="s">
        <v>2963</v>
      </c>
      <c r="I600" s="168">
        <f>INDEX(CalBudget2567!$AR:$AR,MATCH('All Budget to Planfin2567'!$D600,CalBudget2567!$D:$D,0))</f>
        <v>222692936.34410876</v>
      </c>
      <c r="J600" s="168">
        <f>INDEX(CalBudget2567!$BU:$BU,MATCH('All Budget to Planfin2567'!$D600,CalBudget2567!$D:$D,0))</f>
        <v>88303404.7911264</v>
      </c>
      <c r="K600" s="194">
        <f t="shared" si="18"/>
        <v>310996341.13523519</v>
      </c>
      <c r="L600" s="169">
        <f>INDEX(CalBudget2567!$BW:$BW,MATCH('All Budget to Planfin2567'!$D600,CalBudget2567!$D:$D,0))</f>
        <v>0.51</v>
      </c>
      <c r="M600" s="170">
        <f t="shared" si="19"/>
        <v>158608133.97896996</v>
      </c>
      <c r="N600" s="165"/>
      <c r="P600" s="188" t="b">
        <f>K600=CalBudget2567!BV602</f>
        <v>1</v>
      </c>
      <c r="Q600" s="188" t="b">
        <f>M600=CalBudget2567!BX602</f>
        <v>1</v>
      </c>
    </row>
    <row r="601" spans="1:17" s="158" customFormat="1" ht="24.6" hidden="1" x14ac:dyDescent="0.25">
      <c r="A601" s="167">
        <f>COUNTA($D$14:D601)</f>
        <v>588</v>
      </c>
      <c r="B601" s="161">
        <v>9</v>
      </c>
      <c r="C601" s="162" t="s">
        <v>53</v>
      </c>
      <c r="D601" s="161" t="s">
        <v>660</v>
      </c>
      <c r="E601" s="163" t="s">
        <v>1551</v>
      </c>
      <c r="F601" s="164" t="s">
        <v>1876</v>
      </c>
      <c r="G601" s="161">
        <v>13</v>
      </c>
      <c r="H601" s="163" t="s">
        <v>2963</v>
      </c>
      <c r="I601" s="168">
        <f>INDEX(CalBudget2567!$AR:$AR,MATCH('All Budget to Planfin2567'!$D601,CalBudget2567!$D:$D,0))</f>
        <v>134738137.970976</v>
      </c>
      <c r="J601" s="168">
        <f>INDEX(CalBudget2567!$BU:$BU,MATCH('All Budget to Planfin2567'!$D601,CalBudget2567!$D:$D,0))</f>
        <v>67809887.614675209</v>
      </c>
      <c r="K601" s="194">
        <f t="shared" si="18"/>
        <v>202548025.58565122</v>
      </c>
      <c r="L601" s="169">
        <f>INDEX(CalBudget2567!$BW:$BW,MATCH('All Budget to Planfin2567'!$D601,CalBudget2567!$D:$D,0))</f>
        <v>0.47</v>
      </c>
      <c r="M601" s="170">
        <f t="shared" si="19"/>
        <v>95197572.025256068</v>
      </c>
      <c r="N601" s="165"/>
      <c r="P601" s="188" t="b">
        <f>K601=CalBudget2567!BV603</f>
        <v>1</v>
      </c>
      <c r="Q601" s="188" t="b">
        <f>M601=CalBudget2567!BX603</f>
        <v>1</v>
      </c>
    </row>
    <row r="602" spans="1:17" s="158" customFormat="1" ht="24.6" hidden="1" x14ac:dyDescent="0.25">
      <c r="A602" s="167">
        <f>COUNTA($D$14:D602)</f>
        <v>589</v>
      </c>
      <c r="B602" s="161">
        <v>9</v>
      </c>
      <c r="C602" s="162" t="s">
        <v>53</v>
      </c>
      <c r="D602" s="161" t="s">
        <v>661</v>
      </c>
      <c r="E602" s="163" t="s">
        <v>1552</v>
      </c>
      <c r="F602" s="164" t="s">
        <v>1876</v>
      </c>
      <c r="G602" s="161">
        <v>9</v>
      </c>
      <c r="H602" s="163" t="s">
        <v>2967</v>
      </c>
      <c r="I602" s="168">
        <f>INDEX(CalBudget2567!$AR:$AR,MATCH('All Budget to Planfin2567'!$D602,CalBudget2567!$D:$D,0))</f>
        <v>82617524.067600012</v>
      </c>
      <c r="J602" s="168">
        <f>INDEX(CalBudget2567!$BU:$BU,MATCH('All Budget to Planfin2567'!$D602,CalBudget2567!$D:$D,0))</f>
        <v>31944881.547648005</v>
      </c>
      <c r="K602" s="194">
        <f t="shared" si="18"/>
        <v>114562405.61524802</v>
      </c>
      <c r="L602" s="169">
        <f>INDEX(CalBudget2567!$BW:$BW,MATCH('All Budget to Planfin2567'!$D602,CalBudget2567!$D:$D,0))</f>
        <v>0.51</v>
      </c>
      <c r="M602" s="170">
        <f t="shared" si="19"/>
        <v>58426826.86377649</v>
      </c>
      <c r="N602" s="165"/>
      <c r="P602" s="188" t="b">
        <f>K602=CalBudget2567!BV604</f>
        <v>1</v>
      </c>
      <c r="Q602" s="188" t="b">
        <f>M602=CalBudget2567!BX604</f>
        <v>1</v>
      </c>
    </row>
    <row r="603" spans="1:17" s="158" customFormat="1" ht="24.6" hidden="1" x14ac:dyDescent="0.25">
      <c r="A603" s="167">
        <f>COUNTA($D$14:D603)</f>
        <v>590</v>
      </c>
      <c r="B603" s="161">
        <v>9</v>
      </c>
      <c r="C603" s="162" t="s">
        <v>53</v>
      </c>
      <c r="D603" s="161" t="s">
        <v>662</v>
      </c>
      <c r="E603" s="163" t="s">
        <v>1553</v>
      </c>
      <c r="F603" s="164" t="s">
        <v>1876</v>
      </c>
      <c r="G603" s="161">
        <v>5</v>
      </c>
      <c r="H603" s="163" t="s">
        <v>2964</v>
      </c>
      <c r="I603" s="168">
        <f>INDEX(CalBudget2567!$AR:$AR,MATCH('All Budget to Planfin2567'!$D603,CalBudget2567!$D:$D,0))</f>
        <v>51643276.245475188</v>
      </c>
      <c r="J603" s="168">
        <f>INDEX(CalBudget2567!$BU:$BU,MATCH('All Budget to Planfin2567'!$D603,CalBudget2567!$D:$D,0))</f>
        <v>29829637.498348799</v>
      </c>
      <c r="K603" s="194">
        <f t="shared" si="18"/>
        <v>81472913.74382399</v>
      </c>
      <c r="L603" s="169">
        <f>INDEX(CalBudget2567!$BW:$BW,MATCH('All Budget to Planfin2567'!$D603,CalBudget2567!$D:$D,0))</f>
        <v>0.5</v>
      </c>
      <c r="M603" s="170">
        <f t="shared" si="19"/>
        <v>40736456.871911995</v>
      </c>
      <c r="N603" s="165"/>
      <c r="P603" s="188" t="b">
        <f>K603=CalBudget2567!BV605</f>
        <v>1</v>
      </c>
      <c r="Q603" s="188" t="b">
        <f>M603=CalBudget2567!BX605</f>
        <v>1</v>
      </c>
    </row>
    <row r="604" spans="1:17" s="158" customFormat="1" ht="24.6" hidden="1" x14ac:dyDescent="0.25">
      <c r="A604" s="167">
        <f>COUNTA($D$14:D604)</f>
        <v>591</v>
      </c>
      <c r="B604" s="161">
        <v>9</v>
      </c>
      <c r="C604" s="162" t="s">
        <v>53</v>
      </c>
      <c r="D604" s="161" t="s">
        <v>663</v>
      </c>
      <c r="E604" s="163" t="s">
        <v>1554</v>
      </c>
      <c r="F604" s="164" t="s">
        <v>1876</v>
      </c>
      <c r="G604" s="161">
        <v>6</v>
      </c>
      <c r="H604" s="163" t="s">
        <v>2965</v>
      </c>
      <c r="I604" s="168">
        <f>INDEX(CalBudget2567!$AR:$AR,MATCH('All Budget to Planfin2567'!$D604,CalBudget2567!$D:$D,0))</f>
        <v>46570269.537974402</v>
      </c>
      <c r="J604" s="168">
        <f>INDEX(CalBudget2567!$BU:$BU,MATCH('All Budget to Planfin2567'!$D604,CalBudget2567!$D:$D,0))</f>
        <v>20721505.085827202</v>
      </c>
      <c r="K604" s="194">
        <f t="shared" si="18"/>
        <v>67291774.623801604</v>
      </c>
      <c r="L604" s="169">
        <f>INDEX(CalBudget2567!$BW:$BW,MATCH('All Budget to Planfin2567'!$D604,CalBudget2567!$D:$D,0))</f>
        <v>0.6</v>
      </c>
      <c r="M604" s="170">
        <f t="shared" si="19"/>
        <v>40375064.774280958</v>
      </c>
      <c r="N604" s="165"/>
      <c r="P604" s="188" t="b">
        <f>K604=CalBudget2567!BV606</f>
        <v>1</v>
      </c>
      <c r="Q604" s="188" t="b">
        <f>M604=CalBudget2567!BX606</f>
        <v>1</v>
      </c>
    </row>
    <row r="605" spans="1:17" s="158" customFormat="1" ht="24.6" hidden="1" x14ac:dyDescent="0.25">
      <c r="A605" s="167">
        <f>COUNTA($D$14:D605)</f>
        <v>592</v>
      </c>
      <c r="B605" s="161">
        <v>9</v>
      </c>
      <c r="C605" s="162" t="s">
        <v>53</v>
      </c>
      <c r="D605" s="161" t="s">
        <v>664</v>
      </c>
      <c r="E605" s="163" t="s">
        <v>1555</v>
      </c>
      <c r="F605" s="164" t="s">
        <v>1877</v>
      </c>
      <c r="G605" s="161">
        <v>15</v>
      </c>
      <c r="H605" s="163" t="s">
        <v>2969</v>
      </c>
      <c r="I605" s="168">
        <f>INDEX(CalBudget2567!$AR:$AR,MATCH('All Budget to Planfin2567'!$D605,CalBudget2567!$D:$D,0))</f>
        <v>263958439.40532476</v>
      </c>
      <c r="J605" s="168">
        <f>INDEX(CalBudget2567!$BU:$BU,MATCH('All Budget to Planfin2567'!$D605,CalBudget2567!$D:$D,0))</f>
        <v>378943844.39326084</v>
      </c>
      <c r="K605" s="194">
        <f t="shared" si="18"/>
        <v>642902283.79858565</v>
      </c>
      <c r="L605" s="169">
        <f>INDEX(CalBudget2567!$BW:$BW,MATCH('All Budget to Planfin2567'!$D605,CalBudget2567!$D:$D,0))</f>
        <v>0.5</v>
      </c>
      <c r="M605" s="170">
        <f t="shared" si="19"/>
        <v>321451141.89929283</v>
      </c>
      <c r="N605" s="165"/>
      <c r="P605" s="188" t="b">
        <f>K605=CalBudget2567!BV607</f>
        <v>1</v>
      </c>
      <c r="Q605" s="188" t="b">
        <f>M605=CalBudget2567!BX607</f>
        <v>1</v>
      </c>
    </row>
    <row r="606" spans="1:17" s="158" customFormat="1" ht="24.6" hidden="1" x14ac:dyDescent="0.25">
      <c r="A606" s="167">
        <f>COUNTA($D$14:D606)</f>
        <v>593</v>
      </c>
      <c r="B606" s="161">
        <v>9</v>
      </c>
      <c r="C606" s="162" t="s">
        <v>53</v>
      </c>
      <c r="D606" s="161" t="s">
        <v>665</v>
      </c>
      <c r="E606" s="163" t="s">
        <v>1556</v>
      </c>
      <c r="F606" s="164" t="s">
        <v>1876</v>
      </c>
      <c r="G606" s="161">
        <v>6</v>
      </c>
      <c r="H606" s="163" t="s">
        <v>2965</v>
      </c>
      <c r="I606" s="168">
        <f>INDEX(CalBudget2567!$AR:$AR,MATCH('All Budget to Planfin2567'!$D606,CalBudget2567!$D:$D,0))</f>
        <v>71475423.286847994</v>
      </c>
      <c r="J606" s="168">
        <f>INDEX(CalBudget2567!$BU:$BU,MATCH('All Budget to Planfin2567'!$D606,CalBudget2567!$D:$D,0))</f>
        <v>33433001.203439999</v>
      </c>
      <c r="K606" s="194">
        <f t="shared" si="18"/>
        <v>104908424.49028799</v>
      </c>
      <c r="L606" s="169">
        <f>INDEX(CalBudget2567!$BW:$BW,MATCH('All Budget to Planfin2567'!$D606,CalBudget2567!$D:$D,0))</f>
        <v>0.51</v>
      </c>
      <c r="M606" s="170">
        <f t="shared" si="19"/>
        <v>53503296.490046874</v>
      </c>
      <c r="N606" s="165"/>
      <c r="P606" s="188" t="b">
        <f>K606=CalBudget2567!BV608</f>
        <v>1</v>
      </c>
      <c r="Q606" s="188" t="b">
        <f>M606=CalBudget2567!BX608</f>
        <v>1</v>
      </c>
    </row>
    <row r="607" spans="1:17" s="158" customFormat="1" ht="24.6" hidden="1" x14ac:dyDescent="0.25">
      <c r="A607" s="167">
        <f>COUNTA($D$14:D607)</f>
        <v>594</v>
      </c>
      <c r="B607" s="161">
        <v>9</v>
      </c>
      <c r="C607" s="162" t="s">
        <v>53</v>
      </c>
      <c r="D607" s="161" t="s">
        <v>666</v>
      </c>
      <c r="E607" s="163" t="s">
        <v>1557</v>
      </c>
      <c r="F607" s="164" t="s">
        <v>1876</v>
      </c>
      <c r="G607" s="161">
        <v>13</v>
      </c>
      <c r="H607" s="163" t="s">
        <v>2963</v>
      </c>
      <c r="I607" s="168">
        <f>INDEX(CalBudget2567!$AR:$AR,MATCH('All Budget to Planfin2567'!$D607,CalBudget2567!$D:$D,0))</f>
        <v>174614665.03922883</v>
      </c>
      <c r="J607" s="168">
        <f>INDEX(CalBudget2567!$BU:$BU,MATCH('All Budget to Planfin2567'!$D607,CalBudget2567!$D:$D,0))</f>
        <v>79859625.605692804</v>
      </c>
      <c r="K607" s="194">
        <f t="shared" si="18"/>
        <v>254474290.64492163</v>
      </c>
      <c r="L607" s="169">
        <f>INDEX(CalBudget2567!$BW:$BW,MATCH('All Budget to Planfin2567'!$D607,CalBudget2567!$D:$D,0))</f>
        <v>0.51</v>
      </c>
      <c r="M607" s="170">
        <f t="shared" si="19"/>
        <v>129781888.22891003</v>
      </c>
      <c r="N607" s="165"/>
      <c r="P607" s="188" t="b">
        <f>K607=CalBudget2567!BV609</f>
        <v>1</v>
      </c>
      <c r="Q607" s="188" t="b">
        <f>M607=CalBudget2567!BX609</f>
        <v>1</v>
      </c>
    </row>
    <row r="608" spans="1:17" s="158" customFormat="1" ht="24.6" hidden="1" x14ac:dyDescent="0.25">
      <c r="A608" s="167">
        <f>COUNTA($D$14:D608)</f>
        <v>595</v>
      </c>
      <c r="B608" s="161">
        <v>9</v>
      </c>
      <c r="C608" s="162" t="s">
        <v>53</v>
      </c>
      <c r="D608" s="161" t="s">
        <v>667</v>
      </c>
      <c r="E608" s="163" t="s">
        <v>1558</v>
      </c>
      <c r="F608" s="164" t="s">
        <v>1876</v>
      </c>
      <c r="G608" s="161">
        <v>6</v>
      </c>
      <c r="H608" s="163" t="s">
        <v>2965</v>
      </c>
      <c r="I608" s="168">
        <f>INDEX(CalBudget2567!$AR:$AR,MATCH('All Budget to Planfin2567'!$D608,CalBudget2567!$D:$D,0))</f>
        <v>57327429.821088001</v>
      </c>
      <c r="J608" s="168">
        <f>INDEX(CalBudget2567!$BU:$BU,MATCH('All Budget to Planfin2567'!$D608,CalBudget2567!$D:$D,0))</f>
        <v>37790700.882844798</v>
      </c>
      <c r="K608" s="194">
        <f t="shared" si="18"/>
        <v>95118130.703932792</v>
      </c>
      <c r="L608" s="169">
        <f>INDEX(CalBudget2567!$BW:$BW,MATCH('All Budget to Planfin2567'!$D608,CalBudget2567!$D:$D,0))</f>
        <v>0.62</v>
      </c>
      <c r="M608" s="170">
        <f t="shared" si="19"/>
        <v>58973241.036438331</v>
      </c>
      <c r="N608" s="165"/>
      <c r="P608" s="188" t="b">
        <f>K608=CalBudget2567!BV610</f>
        <v>1</v>
      </c>
      <c r="Q608" s="188" t="b">
        <f>M608=CalBudget2567!BX610</f>
        <v>1</v>
      </c>
    </row>
    <row r="609" spans="1:17" s="158" customFormat="1" ht="24.6" hidden="1" x14ac:dyDescent="0.25">
      <c r="A609" s="167">
        <f>COUNTA($D$14:D609)</f>
        <v>596</v>
      </c>
      <c r="B609" s="161">
        <v>9</v>
      </c>
      <c r="C609" s="162" t="s">
        <v>53</v>
      </c>
      <c r="D609" s="161" t="s">
        <v>668</v>
      </c>
      <c r="E609" s="163" t="s">
        <v>1559</v>
      </c>
      <c r="F609" s="164" t="s">
        <v>1876</v>
      </c>
      <c r="G609" s="161">
        <v>5</v>
      </c>
      <c r="H609" s="163" t="s">
        <v>2964</v>
      </c>
      <c r="I609" s="168">
        <f>INDEX(CalBudget2567!$AR:$AR,MATCH('All Budget to Planfin2567'!$D609,CalBudget2567!$D:$D,0))</f>
        <v>68780911.019116804</v>
      </c>
      <c r="J609" s="168">
        <f>INDEX(CalBudget2567!$BU:$BU,MATCH('All Budget to Planfin2567'!$D609,CalBudget2567!$D:$D,0))</f>
        <v>16118712.688848</v>
      </c>
      <c r="K609" s="194">
        <f t="shared" si="18"/>
        <v>84899623.707964808</v>
      </c>
      <c r="L609" s="169">
        <f>INDEX(CalBudget2567!$BW:$BW,MATCH('All Budget to Planfin2567'!$D609,CalBudget2567!$D:$D,0))</f>
        <v>0.56999999999999995</v>
      </c>
      <c r="M609" s="170">
        <f t="shared" si="19"/>
        <v>48392785.513539933</v>
      </c>
      <c r="N609" s="165"/>
      <c r="P609" s="188" t="b">
        <f>K609=CalBudget2567!BV611</f>
        <v>1</v>
      </c>
      <c r="Q609" s="188" t="b">
        <f>M609=CalBudget2567!BX611</f>
        <v>1</v>
      </c>
    </row>
    <row r="610" spans="1:17" s="158" customFormat="1" ht="24.6" hidden="1" x14ac:dyDescent="0.25">
      <c r="A610" s="167">
        <f>COUNTA($D$14:D610)</f>
        <v>597</v>
      </c>
      <c r="B610" s="161">
        <v>9</v>
      </c>
      <c r="C610" s="162" t="s">
        <v>53</v>
      </c>
      <c r="D610" s="161" t="s">
        <v>669</v>
      </c>
      <c r="E610" s="163" t="s">
        <v>1560</v>
      </c>
      <c r="F610" s="164" t="s">
        <v>1876</v>
      </c>
      <c r="G610" s="161">
        <v>5</v>
      </c>
      <c r="H610" s="163" t="s">
        <v>2964</v>
      </c>
      <c r="I610" s="168">
        <f>INDEX(CalBudget2567!$AR:$AR,MATCH('All Budget to Planfin2567'!$D610,CalBudget2567!$D:$D,0))</f>
        <v>35719389.455030397</v>
      </c>
      <c r="J610" s="168">
        <f>INDEX(CalBudget2567!$BU:$BU,MATCH('All Budget to Planfin2567'!$D610,CalBudget2567!$D:$D,0))</f>
        <v>21049646.081376001</v>
      </c>
      <c r="K610" s="194">
        <f t="shared" si="18"/>
        <v>56769035.536406398</v>
      </c>
      <c r="L610" s="169">
        <f>INDEX(CalBudget2567!$BW:$BW,MATCH('All Budget to Planfin2567'!$D610,CalBudget2567!$D:$D,0))</f>
        <v>0.39</v>
      </c>
      <c r="M610" s="170">
        <f t="shared" si="19"/>
        <v>22139923.859198496</v>
      </c>
      <c r="N610" s="165"/>
      <c r="P610" s="188" t="b">
        <f>K610=CalBudget2567!BV612</f>
        <v>1</v>
      </c>
      <c r="Q610" s="188" t="b">
        <f>M610=CalBudget2567!BX612</f>
        <v>1</v>
      </c>
    </row>
    <row r="611" spans="1:17" s="158" customFormat="1" ht="24.6" hidden="1" x14ac:dyDescent="0.25">
      <c r="A611" s="167">
        <f>COUNTA($D$14:D611)</f>
        <v>598</v>
      </c>
      <c r="B611" s="161">
        <v>9</v>
      </c>
      <c r="C611" s="162" t="s">
        <v>54</v>
      </c>
      <c r="D611" s="161" t="s">
        <v>671</v>
      </c>
      <c r="E611" s="163" t="s">
        <v>1561</v>
      </c>
      <c r="F611" s="164" t="s">
        <v>1875</v>
      </c>
      <c r="G611" s="161">
        <v>20</v>
      </c>
      <c r="H611" s="163" t="s">
        <v>2977</v>
      </c>
      <c r="I611" s="168">
        <f>INDEX(CalBudget2567!$AR:$AR,MATCH('All Budget to Planfin2567'!$D611,CalBudget2567!$D:$D,0))</f>
        <v>1810136866.980509</v>
      </c>
      <c r="J611" s="168">
        <f>INDEX(CalBudget2567!$BU:$BU,MATCH('All Budget to Planfin2567'!$D611,CalBudget2567!$D:$D,0))</f>
        <v>4307251358.3661509</v>
      </c>
      <c r="K611" s="194">
        <f t="shared" si="18"/>
        <v>6117388225.3466597</v>
      </c>
      <c r="L611" s="169">
        <f>INDEX(CalBudget2567!$BW:$BW,MATCH('All Budget to Planfin2567'!$D611,CalBudget2567!$D:$D,0))</f>
        <v>0.33</v>
      </c>
      <c r="M611" s="170">
        <f t="shared" si="19"/>
        <v>2018738114.3643978</v>
      </c>
      <c r="N611" s="165"/>
      <c r="P611" s="188" t="b">
        <f>K611=CalBudget2567!BV613</f>
        <v>1</v>
      </c>
      <c r="Q611" s="188" t="b">
        <f>M611=CalBudget2567!BX613</f>
        <v>1</v>
      </c>
    </row>
    <row r="612" spans="1:17" s="158" customFormat="1" ht="24.6" hidden="1" x14ac:dyDescent="0.25">
      <c r="A612" s="167">
        <f>COUNTA($D$14:D612)</f>
        <v>599</v>
      </c>
      <c r="B612" s="161">
        <v>9</v>
      </c>
      <c r="C612" s="162" t="s">
        <v>54</v>
      </c>
      <c r="D612" s="161" t="s">
        <v>672</v>
      </c>
      <c r="E612" s="163" t="s">
        <v>1562</v>
      </c>
      <c r="F612" s="164" t="s">
        <v>1876</v>
      </c>
      <c r="G612" s="161">
        <v>13</v>
      </c>
      <c r="H612" s="163" t="s">
        <v>2963</v>
      </c>
      <c r="I612" s="168">
        <f>INDEX(CalBudget2567!$AR:$AR,MATCH('All Budget to Planfin2567'!$D612,CalBudget2567!$D:$D,0))</f>
        <v>151652156.20304638</v>
      </c>
      <c r="J612" s="168">
        <f>INDEX(CalBudget2567!$BU:$BU,MATCH('All Budget to Planfin2567'!$D612,CalBudget2567!$D:$D,0))</f>
        <v>106595516.27350079</v>
      </c>
      <c r="K612" s="194">
        <f t="shared" si="18"/>
        <v>258247672.47654718</v>
      </c>
      <c r="L612" s="169">
        <f>INDEX(CalBudget2567!$BW:$BW,MATCH('All Budget to Planfin2567'!$D612,CalBudget2567!$D:$D,0))</f>
        <v>0.48</v>
      </c>
      <c r="M612" s="170">
        <f t="shared" si="19"/>
        <v>123958882.78874265</v>
      </c>
      <c r="N612" s="165"/>
      <c r="P612" s="188" t="b">
        <f>K612=CalBudget2567!BV614</f>
        <v>1</v>
      </c>
      <c r="Q612" s="188" t="b">
        <f>M612=CalBudget2567!BX614</f>
        <v>1</v>
      </c>
    </row>
    <row r="613" spans="1:17" s="158" customFormat="1" ht="24.6" hidden="1" x14ac:dyDescent="0.25">
      <c r="A613" s="167">
        <f>COUNTA($D$14:D613)</f>
        <v>600</v>
      </c>
      <c r="B613" s="161">
        <v>9</v>
      </c>
      <c r="C613" s="162" t="s">
        <v>54</v>
      </c>
      <c r="D613" s="161" t="s">
        <v>673</v>
      </c>
      <c r="E613" s="163" t="s">
        <v>1563</v>
      </c>
      <c r="F613" s="164" t="s">
        <v>1876</v>
      </c>
      <c r="G613" s="161">
        <v>6</v>
      </c>
      <c r="H613" s="163" t="s">
        <v>2965</v>
      </c>
      <c r="I613" s="168">
        <f>INDEX(CalBudget2567!$AR:$AR,MATCH('All Budget to Planfin2567'!$D613,CalBudget2567!$D:$D,0))</f>
        <v>79192179.001967996</v>
      </c>
      <c r="J613" s="168">
        <f>INDEX(CalBudget2567!$BU:$BU,MATCH('All Budget to Planfin2567'!$D613,CalBudget2567!$D:$D,0))</f>
        <v>41470284.259555206</v>
      </c>
      <c r="K613" s="194">
        <f t="shared" si="18"/>
        <v>120662463.2615232</v>
      </c>
      <c r="L613" s="169">
        <f>INDEX(CalBudget2567!$BW:$BW,MATCH('All Budget to Planfin2567'!$D613,CalBudget2567!$D:$D,0))</f>
        <v>0.52</v>
      </c>
      <c r="M613" s="170">
        <f t="shared" si="19"/>
        <v>62744480.89599207</v>
      </c>
      <c r="N613" s="165"/>
      <c r="P613" s="188" t="b">
        <f>K613=CalBudget2567!BV615</f>
        <v>1</v>
      </c>
      <c r="Q613" s="188" t="b">
        <f>M613=CalBudget2567!BX615</f>
        <v>1</v>
      </c>
    </row>
    <row r="614" spans="1:17" s="158" customFormat="1" ht="24.6" hidden="1" x14ac:dyDescent="0.25">
      <c r="A614" s="167">
        <f>COUNTA($D$14:D614)</f>
        <v>601</v>
      </c>
      <c r="B614" s="161">
        <v>9</v>
      </c>
      <c r="C614" s="162" t="s">
        <v>54</v>
      </c>
      <c r="D614" s="161" t="s">
        <v>674</v>
      </c>
      <c r="E614" s="163" t="s">
        <v>1564</v>
      </c>
      <c r="F614" s="164" t="s">
        <v>1876</v>
      </c>
      <c r="G614" s="161">
        <v>6</v>
      </c>
      <c r="H614" s="163" t="s">
        <v>2965</v>
      </c>
      <c r="I614" s="168">
        <f>INDEX(CalBudget2567!$AR:$AR,MATCH('All Budget to Planfin2567'!$D614,CalBudget2567!$D:$D,0))</f>
        <v>121440256.61838719</v>
      </c>
      <c r="J614" s="168">
        <f>INDEX(CalBudget2567!$BU:$BU,MATCH('All Budget to Planfin2567'!$D614,CalBudget2567!$D:$D,0))</f>
        <v>11645327.637878401</v>
      </c>
      <c r="K614" s="194">
        <f t="shared" si="18"/>
        <v>133085584.2562656</v>
      </c>
      <c r="L614" s="169">
        <f>INDEX(CalBudget2567!$BW:$BW,MATCH('All Budget to Planfin2567'!$D614,CalBudget2567!$D:$D,0))</f>
        <v>0.33</v>
      </c>
      <c r="M614" s="170">
        <f t="shared" si="19"/>
        <v>43918242.80456765</v>
      </c>
      <c r="N614" s="165"/>
      <c r="P614" s="188" t="b">
        <f>K614=CalBudget2567!BV616</f>
        <v>1</v>
      </c>
      <c r="Q614" s="188" t="b">
        <f>M614=CalBudget2567!BX616</f>
        <v>1</v>
      </c>
    </row>
    <row r="615" spans="1:17" s="158" customFormat="1" ht="24.6" hidden="1" x14ac:dyDescent="0.25">
      <c r="A615" s="167">
        <f>COUNTA($D$14:D615)</f>
        <v>602</v>
      </c>
      <c r="B615" s="161">
        <v>9</v>
      </c>
      <c r="C615" s="162" t="s">
        <v>54</v>
      </c>
      <c r="D615" s="161" t="s">
        <v>675</v>
      </c>
      <c r="E615" s="163" t="s">
        <v>1565</v>
      </c>
      <c r="F615" s="164" t="s">
        <v>1876</v>
      </c>
      <c r="G615" s="161">
        <v>5</v>
      </c>
      <c r="H615" s="163" t="s">
        <v>2964</v>
      </c>
      <c r="I615" s="168">
        <f>INDEX(CalBudget2567!$AR:$AR,MATCH('All Budget to Planfin2567'!$D615,CalBudget2567!$D:$D,0))</f>
        <v>33357551.87376</v>
      </c>
      <c r="J615" s="168">
        <f>INDEX(CalBudget2567!$BU:$BU,MATCH('All Budget to Planfin2567'!$D615,CalBudget2567!$D:$D,0))</f>
        <v>19883981.949302394</v>
      </c>
      <c r="K615" s="194">
        <f t="shared" si="18"/>
        <v>53241533.82306239</v>
      </c>
      <c r="L615" s="169">
        <f>INDEX(CalBudget2567!$BW:$BW,MATCH('All Budget to Planfin2567'!$D615,CalBudget2567!$D:$D,0))</f>
        <v>0.51</v>
      </c>
      <c r="M615" s="170">
        <f t="shared" si="19"/>
        <v>27153182.24976182</v>
      </c>
      <c r="N615" s="165"/>
      <c r="P615" s="188" t="b">
        <f>K615=CalBudget2567!BV617</f>
        <v>1</v>
      </c>
      <c r="Q615" s="188" t="b">
        <f>M615=CalBudget2567!BX617</f>
        <v>1</v>
      </c>
    </row>
    <row r="616" spans="1:17" s="158" customFormat="1" ht="24.6" hidden="1" x14ac:dyDescent="0.25">
      <c r="A616" s="167">
        <f>COUNTA($D$14:D616)</f>
        <v>603</v>
      </c>
      <c r="B616" s="161">
        <v>9</v>
      </c>
      <c r="C616" s="162" t="s">
        <v>54</v>
      </c>
      <c r="D616" s="161" t="s">
        <v>676</v>
      </c>
      <c r="E616" s="163" t="s">
        <v>1566</v>
      </c>
      <c r="F616" s="164" t="s">
        <v>1876</v>
      </c>
      <c r="G616" s="161">
        <v>10</v>
      </c>
      <c r="H616" s="163" t="s">
        <v>2962</v>
      </c>
      <c r="I616" s="168">
        <f>INDEX(CalBudget2567!$AR:$AR,MATCH('All Budget to Planfin2567'!$D616,CalBudget2567!$D:$D,0))</f>
        <v>67471379.506982401</v>
      </c>
      <c r="J616" s="168">
        <f>INDEX(CalBudget2567!$BU:$BU,MATCH('All Budget to Planfin2567'!$D616,CalBudget2567!$D:$D,0))</f>
        <v>32377987.421308789</v>
      </c>
      <c r="K616" s="194">
        <f t="shared" si="18"/>
        <v>99849366.928291187</v>
      </c>
      <c r="L616" s="169">
        <f>INDEX(CalBudget2567!$BW:$BW,MATCH('All Budget to Planfin2567'!$D616,CalBudget2567!$D:$D,0))</f>
        <v>0.46</v>
      </c>
      <c r="M616" s="170">
        <f t="shared" si="19"/>
        <v>45930708.787013948</v>
      </c>
      <c r="N616" s="165"/>
      <c r="P616" s="188" t="b">
        <f>K616=CalBudget2567!BV618</f>
        <v>1</v>
      </c>
      <c r="Q616" s="188" t="b">
        <f>M616=CalBudget2567!BX618</f>
        <v>1</v>
      </c>
    </row>
    <row r="617" spans="1:17" s="158" customFormat="1" ht="24.6" hidden="1" x14ac:dyDescent="0.25">
      <c r="A617" s="167">
        <f>COUNTA($D$14:D617)</f>
        <v>604</v>
      </c>
      <c r="B617" s="161">
        <v>9</v>
      </c>
      <c r="C617" s="162" t="s">
        <v>54</v>
      </c>
      <c r="D617" s="161" t="s">
        <v>677</v>
      </c>
      <c r="E617" s="163" t="s">
        <v>1567</v>
      </c>
      <c r="F617" s="164" t="s">
        <v>1876</v>
      </c>
      <c r="G617" s="161">
        <v>12</v>
      </c>
      <c r="H617" s="163" t="s">
        <v>2970</v>
      </c>
      <c r="I617" s="168">
        <f>INDEX(CalBudget2567!$AR:$AR,MATCH('All Budget to Planfin2567'!$D617,CalBudget2567!$D:$D,0))</f>
        <v>133771077.71863678</v>
      </c>
      <c r="J617" s="168">
        <f>INDEX(CalBudget2567!$BU:$BU,MATCH('All Budget to Planfin2567'!$D617,CalBudget2567!$D:$D,0))</f>
        <v>96186052.159910396</v>
      </c>
      <c r="K617" s="194">
        <f t="shared" si="18"/>
        <v>229957129.87854719</v>
      </c>
      <c r="L617" s="169">
        <f>INDEX(CalBudget2567!$BW:$BW,MATCH('All Budget to Planfin2567'!$D617,CalBudget2567!$D:$D,0))</f>
        <v>0.33</v>
      </c>
      <c r="M617" s="170">
        <f t="shared" si="19"/>
        <v>75885852.859920576</v>
      </c>
      <c r="N617" s="165"/>
      <c r="P617" s="188" t="b">
        <f>K617=CalBudget2567!BV619</f>
        <v>1</v>
      </c>
      <c r="Q617" s="188" t="b">
        <f>M617=CalBudget2567!BX619</f>
        <v>1</v>
      </c>
    </row>
    <row r="618" spans="1:17" s="158" customFormat="1" ht="24.6" hidden="1" x14ac:dyDescent="0.25">
      <c r="A618" s="167">
        <f>COUNTA($D$14:D618)</f>
        <v>605</v>
      </c>
      <c r="B618" s="161">
        <v>9</v>
      </c>
      <c r="C618" s="162" t="s">
        <v>54</v>
      </c>
      <c r="D618" s="161" t="s">
        <v>678</v>
      </c>
      <c r="E618" s="163" t="s">
        <v>1568</v>
      </c>
      <c r="F618" s="164" t="s">
        <v>1876</v>
      </c>
      <c r="G618" s="161">
        <v>13</v>
      </c>
      <c r="H618" s="163" t="s">
        <v>2963</v>
      </c>
      <c r="I618" s="168">
        <f>INDEX(CalBudget2567!$AR:$AR,MATCH('All Budget to Planfin2567'!$D618,CalBudget2567!$D:$D,0))</f>
        <v>161324012.72447997</v>
      </c>
      <c r="J618" s="168">
        <f>INDEX(CalBudget2567!$BU:$BU,MATCH('All Budget to Planfin2567'!$D618,CalBudget2567!$D:$D,0))</f>
        <v>84043970.857679978</v>
      </c>
      <c r="K618" s="194">
        <f t="shared" si="18"/>
        <v>245367983.58215994</v>
      </c>
      <c r="L618" s="169">
        <f>INDEX(CalBudget2567!$BW:$BW,MATCH('All Budget to Planfin2567'!$D618,CalBudget2567!$D:$D,0))</f>
        <v>0.51</v>
      </c>
      <c r="M618" s="170">
        <f t="shared" si="19"/>
        <v>125137671.62690157</v>
      </c>
      <c r="N618" s="165"/>
      <c r="P618" s="188" t="b">
        <f>K618=CalBudget2567!BV620</f>
        <v>1</v>
      </c>
      <c r="Q618" s="188" t="b">
        <f>M618=CalBudget2567!BX620</f>
        <v>1</v>
      </c>
    </row>
    <row r="619" spans="1:17" s="158" customFormat="1" ht="24.6" hidden="1" x14ac:dyDescent="0.25">
      <c r="A619" s="167">
        <f>COUNTA($D$14:D619)</f>
        <v>606</v>
      </c>
      <c r="B619" s="161">
        <v>9</v>
      </c>
      <c r="C619" s="162" t="s">
        <v>54</v>
      </c>
      <c r="D619" s="161" t="s">
        <v>679</v>
      </c>
      <c r="E619" s="163" t="s">
        <v>1569</v>
      </c>
      <c r="F619" s="164" t="s">
        <v>1876</v>
      </c>
      <c r="G619" s="161">
        <v>10</v>
      </c>
      <c r="H619" s="163" t="s">
        <v>2962</v>
      </c>
      <c r="I619" s="168">
        <f>INDEX(CalBudget2567!$AR:$AR,MATCH('All Budget to Planfin2567'!$D619,CalBudget2567!$D:$D,0))</f>
        <v>80746457.967139199</v>
      </c>
      <c r="J619" s="168">
        <f>INDEX(CalBudget2567!$BU:$BU,MATCH('All Budget to Planfin2567'!$D619,CalBudget2567!$D:$D,0))</f>
        <v>34467049.956767991</v>
      </c>
      <c r="K619" s="194">
        <f t="shared" si="18"/>
        <v>115213507.92390719</v>
      </c>
      <c r="L619" s="169">
        <f>INDEX(CalBudget2567!$BW:$BW,MATCH('All Budget to Planfin2567'!$D619,CalBudget2567!$D:$D,0))</f>
        <v>0.45</v>
      </c>
      <c r="M619" s="170">
        <f t="shared" si="19"/>
        <v>51846078.565758236</v>
      </c>
      <c r="N619" s="165"/>
      <c r="P619" s="188" t="b">
        <f>K619=CalBudget2567!BV621</f>
        <v>1</v>
      </c>
      <c r="Q619" s="188" t="b">
        <f>M619=CalBudget2567!BX621</f>
        <v>1</v>
      </c>
    </row>
    <row r="620" spans="1:17" s="158" customFormat="1" ht="24.6" hidden="1" x14ac:dyDescent="0.25">
      <c r="A620" s="167">
        <f>COUNTA($D$14:D620)</f>
        <v>607</v>
      </c>
      <c r="B620" s="161">
        <v>9</v>
      </c>
      <c r="C620" s="162" t="s">
        <v>54</v>
      </c>
      <c r="D620" s="161" t="s">
        <v>680</v>
      </c>
      <c r="E620" s="163" t="s">
        <v>1570</v>
      </c>
      <c r="F620" s="164" t="s">
        <v>1876</v>
      </c>
      <c r="G620" s="161">
        <v>10</v>
      </c>
      <c r="H620" s="163" t="s">
        <v>2962</v>
      </c>
      <c r="I620" s="168">
        <f>INDEX(CalBudget2567!$AR:$AR,MATCH('All Budget to Planfin2567'!$D620,CalBudget2567!$D:$D,0))</f>
        <v>90527473.150867179</v>
      </c>
      <c r="J620" s="168">
        <f>INDEX(CalBudget2567!$BU:$BU,MATCH('All Budget to Planfin2567'!$D620,CalBudget2567!$D:$D,0))</f>
        <v>52325036.842953593</v>
      </c>
      <c r="K620" s="194">
        <f t="shared" si="18"/>
        <v>142852509.99382079</v>
      </c>
      <c r="L620" s="169">
        <f>INDEX(CalBudget2567!$BW:$BW,MATCH('All Budget to Planfin2567'!$D620,CalBudget2567!$D:$D,0))</f>
        <v>0.46</v>
      </c>
      <c r="M620" s="170">
        <f t="shared" si="19"/>
        <v>65712154.597157568</v>
      </c>
      <c r="N620" s="165"/>
      <c r="P620" s="188" t="b">
        <f>K620=CalBudget2567!BV622</f>
        <v>1</v>
      </c>
      <c r="Q620" s="188" t="b">
        <f>M620=CalBudget2567!BX622</f>
        <v>1</v>
      </c>
    </row>
    <row r="621" spans="1:17" s="158" customFormat="1" ht="24.6" hidden="1" x14ac:dyDescent="0.25">
      <c r="A621" s="167">
        <f>COUNTA($D$14:D621)</f>
        <v>608</v>
      </c>
      <c r="B621" s="161">
        <v>9</v>
      </c>
      <c r="C621" s="162" t="s">
        <v>54</v>
      </c>
      <c r="D621" s="161" t="s">
        <v>681</v>
      </c>
      <c r="E621" s="163" t="s">
        <v>1571</v>
      </c>
      <c r="F621" s="164" t="s">
        <v>1876</v>
      </c>
      <c r="G621" s="161">
        <v>6</v>
      </c>
      <c r="H621" s="163" t="s">
        <v>2965</v>
      </c>
      <c r="I621" s="168">
        <f>INDEX(CalBudget2567!$AR:$AR,MATCH('All Budget to Planfin2567'!$D621,CalBudget2567!$D:$D,0))</f>
        <v>71849205.933782399</v>
      </c>
      <c r="J621" s="168">
        <f>INDEX(CalBudget2567!$BU:$BU,MATCH('All Budget to Planfin2567'!$D621,CalBudget2567!$D:$D,0))</f>
        <v>20989016.116070397</v>
      </c>
      <c r="K621" s="194">
        <f t="shared" si="18"/>
        <v>92838222.049852788</v>
      </c>
      <c r="L621" s="169">
        <f>INDEX(CalBudget2567!$BW:$BW,MATCH('All Budget to Planfin2567'!$D621,CalBudget2567!$D:$D,0))</f>
        <v>0.38</v>
      </c>
      <c r="M621" s="170">
        <f t="shared" si="19"/>
        <v>35278524.378944062</v>
      </c>
      <c r="N621" s="165"/>
      <c r="P621" s="188" t="b">
        <f>K621=CalBudget2567!BV623</f>
        <v>1</v>
      </c>
      <c r="Q621" s="188" t="b">
        <f>M621=CalBudget2567!BX623</f>
        <v>1</v>
      </c>
    </row>
    <row r="622" spans="1:17" s="158" customFormat="1" ht="24.6" hidden="1" x14ac:dyDescent="0.25">
      <c r="A622" s="167">
        <f>COUNTA($D$14:D622)</f>
        <v>609</v>
      </c>
      <c r="B622" s="161">
        <v>9</v>
      </c>
      <c r="C622" s="162" t="s">
        <v>54</v>
      </c>
      <c r="D622" s="161" t="s">
        <v>682</v>
      </c>
      <c r="E622" s="163" t="s">
        <v>1572</v>
      </c>
      <c r="F622" s="164" t="s">
        <v>1876</v>
      </c>
      <c r="G622" s="161">
        <v>13</v>
      </c>
      <c r="H622" s="163" t="s">
        <v>2963</v>
      </c>
      <c r="I622" s="168">
        <f>INDEX(CalBudget2567!$AR:$AR,MATCH('All Budget to Planfin2567'!$D622,CalBudget2567!$D:$D,0))</f>
        <v>212709125.50410238</v>
      </c>
      <c r="J622" s="168">
        <f>INDEX(CalBudget2567!$BU:$BU,MATCH('All Budget to Planfin2567'!$D622,CalBudget2567!$D:$D,0))</f>
        <v>191086976.4653472</v>
      </c>
      <c r="K622" s="194">
        <f t="shared" si="18"/>
        <v>403796101.96944958</v>
      </c>
      <c r="L622" s="169">
        <f>INDEX(CalBudget2567!$BW:$BW,MATCH('All Budget to Planfin2567'!$D622,CalBudget2567!$D:$D,0))</f>
        <v>0.48</v>
      </c>
      <c r="M622" s="170">
        <f t="shared" si="19"/>
        <v>193822128.94533581</v>
      </c>
      <c r="N622" s="165"/>
      <c r="P622" s="188" t="b">
        <f>K622=CalBudget2567!BV624</f>
        <v>1</v>
      </c>
      <c r="Q622" s="188" t="b">
        <f>M622=CalBudget2567!BX624</f>
        <v>1</v>
      </c>
    </row>
    <row r="623" spans="1:17" s="158" customFormat="1" ht="24.6" hidden="1" x14ac:dyDescent="0.25">
      <c r="A623" s="167">
        <f>COUNTA($D$14:D623)</f>
        <v>610</v>
      </c>
      <c r="B623" s="161">
        <v>9</v>
      </c>
      <c r="C623" s="162" t="s">
        <v>54</v>
      </c>
      <c r="D623" s="161" t="s">
        <v>683</v>
      </c>
      <c r="E623" s="163" t="s">
        <v>1573</v>
      </c>
      <c r="F623" s="164" t="s">
        <v>1876</v>
      </c>
      <c r="G623" s="161">
        <v>10</v>
      </c>
      <c r="H623" s="163" t="s">
        <v>2962</v>
      </c>
      <c r="I623" s="168">
        <f>INDEX(CalBudget2567!$AR:$AR,MATCH('All Budget to Planfin2567'!$D623,CalBudget2567!$D:$D,0))</f>
        <v>74987712.126374394</v>
      </c>
      <c r="J623" s="168">
        <f>INDEX(CalBudget2567!$BU:$BU,MATCH('All Budget to Planfin2567'!$D623,CalBudget2567!$D:$D,0))</f>
        <v>34270712.848588794</v>
      </c>
      <c r="K623" s="194">
        <f t="shared" si="18"/>
        <v>109258424.97496319</v>
      </c>
      <c r="L623" s="169">
        <f>INDEX(CalBudget2567!$BW:$BW,MATCH('All Budget to Planfin2567'!$D623,CalBudget2567!$D:$D,0))</f>
        <v>0.42</v>
      </c>
      <c r="M623" s="170">
        <f t="shared" si="19"/>
        <v>45888538.489484534</v>
      </c>
      <c r="N623" s="165"/>
      <c r="P623" s="188" t="b">
        <f>K623=CalBudget2567!BV625</f>
        <v>1</v>
      </c>
      <c r="Q623" s="188" t="b">
        <f>M623=CalBudget2567!BX625</f>
        <v>1</v>
      </c>
    </row>
    <row r="624" spans="1:17" s="158" customFormat="1" ht="24.6" hidden="1" x14ac:dyDescent="0.25">
      <c r="A624" s="167">
        <f>COUNTA($D$14:D624)</f>
        <v>611</v>
      </c>
      <c r="B624" s="161">
        <v>9</v>
      </c>
      <c r="C624" s="162" t="s">
        <v>54</v>
      </c>
      <c r="D624" s="161" t="s">
        <v>684</v>
      </c>
      <c r="E624" s="163" t="s">
        <v>1574</v>
      </c>
      <c r="F624" s="164" t="s">
        <v>1876</v>
      </c>
      <c r="G624" s="161">
        <v>10</v>
      </c>
      <c r="H624" s="163" t="s">
        <v>2962</v>
      </c>
      <c r="I624" s="168">
        <f>INDEX(CalBudget2567!$AR:$AR,MATCH('All Budget to Planfin2567'!$D624,CalBudget2567!$D:$D,0))</f>
        <v>191688845.16191995</v>
      </c>
      <c r="J624" s="168">
        <f>INDEX(CalBudget2567!$BU:$BU,MATCH('All Budget to Planfin2567'!$D624,CalBudget2567!$D:$D,0))</f>
        <v>62225812.744079992</v>
      </c>
      <c r="K624" s="194">
        <f t="shared" si="18"/>
        <v>253914657.90599996</v>
      </c>
      <c r="L624" s="169">
        <f>INDEX(CalBudget2567!$BW:$BW,MATCH('All Budget to Planfin2567'!$D624,CalBudget2567!$D:$D,0))</f>
        <v>0.3</v>
      </c>
      <c r="M624" s="170">
        <f t="shared" si="19"/>
        <v>76174397.371799991</v>
      </c>
      <c r="N624" s="165"/>
      <c r="P624" s="188" t="b">
        <f>K624=CalBudget2567!BV626</f>
        <v>1</v>
      </c>
      <c r="Q624" s="188" t="b">
        <f>M624=CalBudget2567!BX626</f>
        <v>1</v>
      </c>
    </row>
    <row r="625" spans="1:17" s="158" customFormat="1" ht="24.6" hidden="1" x14ac:dyDescent="0.25">
      <c r="A625" s="167">
        <f>COUNTA($D$14:D625)</f>
        <v>612</v>
      </c>
      <c r="B625" s="161">
        <v>9</v>
      </c>
      <c r="C625" s="162" t="s">
        <v>54</v>
      </c>
      <c r="D625" s="161" t="s">
        <v>685</v>
      </c>
      <c r="E625" s="163" t="s">
        <v>1575</v>
      </c>
      <c r="F625" s="164" t="s">
        <v>1877</v>
      </c>
      <c r="G625" s="161">
        <v>15</v>
      </c>
      <c r="H625" s="163" t="s">
        <v>2969</v>
      </c>
      <c r="I625" s="168">
        <f>INDEX(CalBudget2567!$AR:$AR,MATCH('All Budget to Planfin2567'!$D625,CalBudget2567!$D:$D,0))</f>
        <v>190092564.49231684</v>
      </c>
      <c r="J625" s="168">
        <f>INDEX(CalBudget2567!$BU:$BU,MATCH('All Budget to Planfin2567'!$D625,CalBudget2567!$D:$D,0))</f>
        <v>254726978.45563197</v>
      </c>
      <c r="K625" s="194">
        <f t="shared" si="18"/>
        <v>444819542.94794881</v>
      </c>
      <c r="L625" s="169">
        <f>INDEX(CalBudget2567!$BW:$BW,MATCH('All Budget to Planfin2567'!$D625,CalBudget2567!$D:$D,0))</f>
        <v>0.53</v>
      </c>
      <c r="M625" s="170">
        <f t="shared" si="19"/>
        <v>235754357.76241288</v>
      </c>
      <c r="N625" s="165"/>
      <c r="P625" s="188" t="b">
        <f>K625=CalBudget2567!BV627</f>
        <v>1</v>
      </c>
      <c r="Q625" s="188" t="b">
        <f>M625=CalBudget2567!BX627</f>
        <v>1</v>
      </c>
    </row>
    <row r="626" spans="1:17" s="158" customFormat="1" ht="24.6" hidden="1" x14ac:dyDescent="0.25">
      <c r="A626" s="167">
        <f>COUNTA($D$14:D626)</f>
        <v>613</v>
      </c>
      <c r="B626" s="161">
        <v>9</v>
      </c>
      <c r="C626" s="162" t="s">
        <v>54</v>
      </c>
      <c r="D626" s="161" t="s">
        <v>686</v>
      </c>
      <c r="E626" s="163" t="s">
        <v>1576</v>
      </c>
      <c r="F626" s="164" t="s">
        <v>1876</v>
      </c>
      <c r="G626" s="161">
        <v>6</v>
      </c>
      <c r="H626" s="163" t="s">
        <v>2965</v>
      </c>
      <c r="I626" s="168">
        <f>INDEX(CalBudget2567!$AR:$AR,MATCH('All Budget to Planfin2567'!$D626,CalBudget2567!$D:$D,0))</f>
        <v>93609360.996863991</v>
      </c>
      <c r="J626" s="168">
        <f>INDEX(CalBudget2567!$BU:$BU,MATCH('All Budget to Planfin2567'!$D626,CalBudget2567!$D:$D,0))</f>
        <v>45363102.494918406</v>
      </c>
      <c r="K626" s="194">
        <f t="shared" si="18"/>
        <v>138972463.4917824</v>
      </c>
      <c r="L626" s="169">
        <f>INDEX(CalBudget2567!$BW:$BW,MATCH('All Budget to Planfin2567'!$D626,CalBudget2567!$D:$D,0))</f>
        <v>0.49</v>
      </c>
      <c r="M626" s="170">
        <f t="shared" si="19"/>
        <v>68096507.110973373</v>
      </c>
      <c r="N626" s="165"/>
      <c r="P626" s="188" t="b">
        <f>K626=CalBudget2567!BV628</f>
        <v>1</v>
      </c>
      <c r="Q626" s="188" t="b">
        <f>M626=CalBudget2567!BX628</f>
        <v>1</v>
      </c>
    </row>
    <row r="627" spans="1:17" s="158" customFormat="1" ht="24.6" hidden="1" x14ac:dyDescent="0.25">
      <c r="A627" s="167">
        <f>COUNTA($D$14:D627)</f>
        <v>614</v>
      </c>
      <c r="B627" s="161">
        <v>9</v>
      </c>
      <c r="C627" s="162" t="s">
        <v>54</v>
      </c>
      <c r="D627" s="161" t="s">
        <v>687</v>
      </c>
      <c r="E627" s="163" t="s">
        <v>1577</v>
      </c>
      <c r="F627" s="164" t="s">
        <v>1876</v>
      </c>
      <c r="G627" s="161">
        <v>10</v>
      </c>
      <c r="H627" s="163" t="s">
        <v>2962</v>
      </c>
      <c r="I627" s="168">
        <f>INDEX(CalBudget2567!$AR:$AR,MATCH('All Budget to Planfin2567'!$D627,CalBudget2567!$D:$D,0))</f>
        <v>107363232.80056322</v>
      </c>
      <c r="J627" s="168">
        <f>INDEX(CalBudget2567!$BU:$BU,MATCH('All Budget to Planfin2567'!$D627,CalBudget2567!$D:$D,0))</f>
        <v>37702505.697436795</v>
      </c>
      <c r="K627" s="194">
        <f t="shared" si="18"/>
        <v>145065738.49800003</v>
      </c>
      <c r="L627" s="169">
        <f>INDEX(CalBudget2567!$BW:$BW,MATCH('All Budget to Planfin2567'!$D627,CalBudget2567!$D:$D,0))</f>
        <v>0.5</v>
      </c>
      <c r="M627" s="170">
        <f t="shared" si="19"/>
        <v>72532869.249000013</v>
      </c>
      <c r="N627" s="165"/>
      <c r="P627" s="188" t="b">
        <f>K627=CalBudget2567!BV629</f>
        <v>1</v>
      </c>
      <c r="Q627" s="188" t="b">
        <f>M627=CalBudget2567!BX629</f>
        <v>1</v>
      </c>
    </row>
    <row r="628" spans="1:17" s="158" customFormat="1" ht="24.6" hidden="1" x14ac:dyDescent="0.25">
      <c r="A628" s="167">
        <f>COUNTA($D$14:D628)</f>
        <v>615</v>
      </c>
      <c r="B628" s="161">
        <v>9</v>
      </c>
      <c r="C628" s="162" t="s">
        <v>54</v>
      </c>
      <c r="D628" s="161" t="s">
        <v>688</v>
      </c>
      <c r="E628" s="163" t="s">
        <v>1578</v>
      </c>
      <c r="F628" s="164" t="s">
        <v>1876</v>
      </c>
      <c r="G628" s="161">
        <v>10</v>
      </c>
      <c r="H628" s="163" t="s">
        <v>2962</v>
      </c>
      <c r="I628" s="168">
        <f>INDEX(CalBudget2567!$AR:$AR,MATCH('All Budget to Planfin2567'!$D628,CalBudget2567!$D:$D,0))</f>
        <v>110227159.90564799</v>
      </c>
      <c r="J628" s="168">
        <f>INDEX(CalBudget2567!$BU:$BU,MATCH('All Budget to Planfin2567'!$D628,CalBudget2567!$D:$D,0))</f>
        <v>47522466.738249592</v>
      </c>
      <c r="K628" s="194">
        <f t="shared" si="18"/>
        <v>157749626.64389759</v>
      </c>
      <c r="L628" s="169">
        <f>INDEX(CalBudget2567!$BW:$BW,MATCH('All Budget to Planfin2567'!$D628,CalBudget2567!$D:$D,0))</f>
        <v>0.38</v>
      </c>
      <c r="M628" s="170">
        <f t="shared" si="19"/>
        <v>59944858.124681085</v>
      </c>
      <c r="N628" s="165"/>
      <c r="P628" s="188" t="b">
        <f>K628=CalBudget2567!BV630</f>
        <v>1</v>
      </c>
      <c r="Q628" s="188" t="b">
        <f>M628=CalBudget2567!BX630</f>
        <v>1</v>
      </c>
    </row>
    <row r="629" spans="1:17" s="158" customFormat="1" ht="24.6" hidden="1" x14ac:dyDescent="0.25">
      <c r="A629" s="167">
        <f>COUNTA($D$14:D629)</f>
        <v>616</v>
      </c>
      <c r="B629" s="161">
        <v>9</v>
      </c>
      <c r="C629" s="162" t="s">
        <v>54</v>
      </c>
      <c r="D629" s="161" t="s">
        <v>689</v>
      </c>
      <c r="E629" s="163" t="s">
        <v>1579</v>
      </c>
      <c r="F629" s="164" t="s">
        <v>1876</v>
      </c>
      <c r="G629" s="161">
        <v>5</v>
      </c>
      <c r="H629" s="163" t="s">
        <v>2964</v>
      </c>
      <c r="I629" s="168">
        <f>INDEX(CalBudget2567!$AR:$AR,MATCH('All Budget to Planfin2567'!$D629,CalBudget2567!$D:$D,0))</f>
        <v>45886632.044928007</v>
      </c>
      <c r="J629" s="168">
        <f>INDEX(CalBudget2567!$BU:$BU,MATCH('All Budget to Planfin2567'!$D629,CalBudget2567!$D:$D,0))</f>
        <v>16686921.443174399</v>
      </c>
      <c r="K629" s="194">
        <f t="shared" si="18"/>
        <v>62573553.488102406</v>
      </c>
      <c r="L629" s="169">
        <f>INDEX(CalBudget2567!$BW:$BW,MATCH('All Budget to Planfin2567'!$D629,CalBudget2567!$D:$D,0))</f>
        <v>0.34</v>
      </c>
      <c r="M629" s="170">
        <f t="shared" si="19"/>
        <v>21275008.18595482</v>
      </c>
      <c r="N629" s="165"/>
      <c r="P629" s="188" t="b">
        <f>K629=CalBudget2567!BV631</f>
        <v>1</v>
      </c>
      <c r="Q629" s="188" t="b">
        <f>M629=CalBudget2567!BX631</f>
        <v>1</v>
      </c>
    </row>
    <row r="630" spans="1:17" s="158" customFormat="1" ht="24.6" hidden="1" x14ac:dyDescent="0.25">
      <c r="A630" s="167">
        <f>COUNTA($D$14:D630)</f>
        <v>617</v>
      </c>
      <c r="B630" s="161">
        <v>9</v>
      </c>
      <c r="C630" s="162" t="s">
        <v>54</v>
      </c>
      <c r="D630" s="161" t="s">
        <v>690</v>
      </c>
      <c r="E630" s="163" t="s">
        <v>1580</v>
      </c>
      <c r="F630" s="164" t="s">
        <v>1876</v>
      </c>
      <c r="G630" s="161">
        <v>13</v>
      </c>
      <c r="H630" s="163" t="s">
        <v>2963</v>
      </c>
      <c r="I630" s="168">
        <f>INDEX(CalBudget2567!$AR:$AR,MATCH('All Budget to Planfin2567'!$D630,CalBudget2567!$D:$D,0))</f>
        <v>157342591.44519359</v>
      </c>
      <c r="J630" s="168">
        <f>INDEX(CalBudget2567!$BU:$BU,MATCH('All Budget to Planfin2567'!$D630,CalBudget2567!$D:$D,0))</f>
        <v>78226734.381235212</v>
      </c>
      <c r="K630" s="194">
        <f t="shared" si="18"/>
        <v>235569325.8264288</v>
      </c>
      <c r="L630" s="169">
        <f>INDEX(CalBudget2567!$BW:$BW,MATCH('All Budget to Planfin2567'!$D630,CalBudget2567!$D:$D,0))</f>
        <v>0.52</v>
      </c>
      <c r="M630" s="170">
        <f t="shared" si="19"/>
        <v>122496049.42974298</v>
      </c>
      <c r="N630" s="165"/>
      <c r="P630" s="188" t="b">
        <f>K630=CalBudget2567!BV632</f>
        <v>1</v>
      </c>
      <c r="Q630" s="188" t="b">
        <f>M630=CalBudget2567!BX632</f>
        <v>1</v>
      </c>
    </row>
    <row r="631" spans="1:17" s="158" customFormat="1" ht="24.6" hidden="1" x14ac:dyDescent="0.25">
      <c r="A631" s="167">
        <f>COUNTA($D$14:D631)</f>
        <v>618</v>
      </c>
      <c r="B631" s="161">
        <v>9</v>
      </c>
      <c r="C631" s="162" t="s">
        <v>54</v>
      </c>
      <c r="D631" s="161" t="s">
        <v>691</v>
      </c>
      <c r="E631" s="163" t="s">
        <v>1581</v>
      </c>
      <c r="F631" s="164" t="s">
        <v>1877</v>
      </c>
      <c r="G631" s="161">
        <v>16</v>
      </c>
      <c r="H631" s="163" t="s">
        <v>2973</v>
      </c>
      <c r="I631" s="168">
        <f>INDEX(CalBudget2567!$AR:$AR,MATCH('All Budget to Planfin2567'!$D631,CalBudget2567!$D:$D,0))</f>
        <v>388465684.98807359</v>
      </c>
      <c r="J631" s="168">
        <f>INDEX(CalBudget2567!$BU:$BU,MATCH('All Budget to Planfin2567'!$D631,CalBudget2567!$D:$D,0))</f>
        <v>364726970.62761599</v>
      </c>
      <c r="K631" s="194">
        <f t="shared" si="18"/>
        <v>753192655.61568952</v>
      </c>
      <c r="L631" s="169">
        <f>INDEX(CalBudget2567!$BW:$BW,MATCH('All Budget to Planfin2567'!$D631,CalBudget2567!$D:$D,0))</f>
        <v>0.41</v>
      </c>
      <c r="M631" s="170">
        <f t="shared" si="19"/>
        <v>308808988.80243266</v>
      </c>
      <c r="N631" s="165"/>
      <c r="P631" s="188" t="b">
        <f>K631=CalBudget2567!BV633</f>
        <v>1</v>
      </c>
      <c r="Q631" s="188" t="b">
        <f>M631=CalBudget2567!BX633</f>
        <v>1</v>
      </c>
    </row>
    <row r="632" spans="1:17" s="158" customFormat="1" ht="24.6" hidden="1" x14ac:dyDescent="0.25">
      <c r="A632" s="167">
        <f>COUNTA($D$14:D632)</f>
        <v>619</v>
      </c>
      <c r="B632" s="161">
        <v>9</v>
      </c>
      <c r="C632" s="162" t="s">
        <v>54</v>
      </c>
      <c r="D632" s="161" t="s">
        <v>692</v>
      </c>
      <c r="E632" s="163" t="s">
        <v>1582</v>
      </c>
      <c r="F632" s="164" t="s">
        <v>1876</v>
      </c>
      <c r="G632" s="161">
        <v>6</v>
      </c>
      <c r="H632" s="163" t="s">
        <v>2965</v>
      </c>
      <c r="I632" s="168">
        <f>INDEX(CalBudget2567!$AR:$AR,MATCH('All Budget to Planfin2567'!$D632,CalBudget2567!$D:$D,0))</f>
        <v>74374455.833827198</v>
      </c>
      <c r="J632" s="168">
        <f>INDEX(CalBudget2567!$BU:$BU,MATCH('All Budget to Planfin2567'!$D632,CalBudget2567!$D:$D,0))</f>
        <v>34096933.035849601</v>
      </c>
      <c r="K632" s="194">
        <f t="shared" si="18"/>
        <v>108471388.8696768</v>
      </c>
      <c r="L632" s="169">
        <f>INDEX(CalBudget2567!$BW:$BW,MATCH('All Budget to Planfin2567'!$D632,CalBudget2567!$D:$D,0))</f>
        <v>0.45</v>
      </c>
      <c r="M632" s="170">
        <f t="shared" si="19"/>
        <v>48812124.991354562</v>
      </c>
      <c r="N632" s="165"/>
      <c r="P632" s="188" t="b">
        <f>K632=CalBudget2567!BV634</f>
        <v>1</v>
      </c>
      <c r="Q632" s="188" t="b">
        <f>M632=CalBudget2567!BX634</f>
        <v>1</v>
      </c>
    </row>
    <row r="633" spans="1:17" s="158" customFormat="1" ht="24.6" hidden="1" x14ac:dyDescent="0.25">
      <c r="A633" s="167">
        <f>COUNTA($D$14:D633)</f>
        <v>620</v>
      </c>
      <c r="B633" s="161">
        <v>9</v>
      </c>
      <c r="C633" s="162" t="s">
        <v>54</v>
      </c>
      <c r="D633" s="161" t="s">
        <v>693</v>
      </c>
      <c r="E633" s="163" t="s">
        <v>1583</v>
      </c>
      <c r="F633" s="164" t="s">
        <v>1876</v>
      </c>
      <c r="G633" s="161">
        <v>5</v>
      </c>
      <c r="H633" s="163" t="s">
        <v>2964</v>
      </c>
      <c r="I633" s="168">
        <f>INDEX(CalBudget2567!$AR:$AR,MATCH('All Budget to Planfin2567'!$D633,CalBudget2567!$D:$D,0))</f>
        <v>45275988.995519996</v>
      </c>
      <c r="J633" s="168">
        <f>INDEX(CalBudget2567!$BU:$BU,MATCH('All Budget to Planfin2567'!$D633,CalBudget2567!$D:$D,0))</f>
        <v>11625158.163503999</v>
      </c>
      <c r="K633" s="194">
        <f t="shared" si="18"/>
        <v>56901147.159023993</v>
      </c>
      <c r="L633" s="169">
        <f>INDEX(CalBudget2567!$BW:$BW,MATCH('All Budget to Planfin2567'!$D633,CalBudget2567!$D:$D,0))</f>
        <v>0.52</v>
      </c>
      <c r="M633" s="170">
        <f t="shared" si="19"/>
        <v>29588596.522692475</v>
      </c>
      <c r="N633" s="165"/>
      <c r="P633" s="188" t="b">
        <f>K633=CalBudget2567!BV635</f>
        <v>1</v>
      </c>
      <c r="Q633" s="188" t="b">
        <f>M633=CalBudget2567!BX635</f>
        <v>1</v>
      </c>
    </row>
    <row r="634" spans="1:17" s="158" customFormat="1" ht="24.6" hidden="1" x14ac:dyDescent="0.25">
      <c r="A634" s="167">
        <f>COUNTA($D$14:D634)</f>
        <v>621</v>
      </c>
      <c r="B634" s="161">
        <v>9</v>
      </c>
      <c r="C634" s="162" t="s">
        <v>54</v>
      </c>
      <c r="D634" s="161" t="s">
        <v>694</v>
      </c>
      <c r="E634" s="163" t="s">
        <v>1584</v>
      </c>
      <c r="F634" s="164" t="s">
        <v>1876</v>
      </c>
      <c r="G634" s="161">
        <v>5</v>
      </c>
      <c r="H634" s="163" t="s">
        <v>2964</v>
      </c>
      <c r="I634" s="168">
        <f>INDEX(CalBudget2567!$AR:$AR,MATCH('All Budget to Planfin2567'!$D634,CalBudget2567!$D:$D,0))</f>
        <v>28562339.074051198</v>
      </c>
      <c r="J634" s="168">
        <f>INDEX(CalBudget2567!$BU:$BU,MATCH('All Budget to Planfin2567'!$D634,CalBudget2567!$D:$D,0))</f>
        <v>20927040.096960001</v>
      </c>
      <c r="K634" s="194">
        <f t="shared" si="18"/>
        <v>49489379.171011195</v>
      </c>
      <c r="L634" s="169">
        <f>INDEX(CalBudget2567!$BW:$BW,MATCH('All Budget to Planfin2567'!$D634,CalBudget2567!$D:$D,0))</f>
        <v>0.45</v>
      </c>
      <c r="M634" s="170">
        <f t="shared" si="19"/>
        <v>22270220.62695504</v>
      </c>
      <c r="N634" s="165"/>
      <c r="P634" s="188" t="b">
        <f>K634=CalBudget2567!BV636</f>
        <v>1</v>
      </c>
      <c r="Q634" s="188" t="b">
        <f>M634=CalBudget2567!BX636</f>
        <v>1</v>
      </c>
    </row>
    <row r="635" spans="1:17" s="158" customFormat="1" ht="24.6" hidden="1" x14ac:dyDescent="0.25">
      <c r="A635" s="167">
        <f>COUNTA($D$14:D635)</f>
        <v>622</v>
      </c>
      <c r="B635" s="161">
        <v>9</v>
      </c>
      <c r="C635" s="162" t="s">
        <v>54</v>
      </c>
      <c r="D635" s="161" t="s">
        <v>695</v>
      </c>
      <c r="E635" s="163" t="s">
        <v>1585</v>
      </c>
      <c r="F635" s="164" t="s">
        <v>1876</v>
      </c>
      <c r="G635" s="161">
        <v>6</v>
      </c>
      <c r="H635" s="163" t="s">
        <v>2965</v>
      </c>
      <c r="I635" s="168">
        <f>INDEX(CalBudget2567!$AR:$AR,MATCH('All Budget to Planfin2567'!$D635,CalBudget2567!$D:$D,0))</f>
        <v>36918721.190399997</v>
      </c>
      <c r="J635" s="168">
        <f>INDEX(CalBudget2567!$BU:$BU,MATCH('All Budget to Planfin2567'!$D635,CalBudget2567!$D:$D,0))</f>
        <v>31195650.492796801</v>
      </c>
      <c r="K635" s="194">
        <f t="shared" si="18"/>
        <v>68114371.683196798</v>
      </c>
      <c r="L635" s="169">
        <f>INDEX(CalBudget2567!$BW:$BW,MATCH('All Budget to Planfin2567'!$D635,CalBudget2567!$D:$D,0))</f>
        <v>0.51</v>
      </c>
      <c r="M635" s="170">
        <f t="shared" si="19"/>
        <v>34738329.558430366</v>
      </c>
      <c r="N635" s="165"/>
      <c r="P635" s="188" t="b">
        <f>K635=CalBudget2567!BV637</f>
        <v>1</v>
      </c>
      <c r="Q635" s="188" t="b">
        <f>M635=CalBudget2567!BX637</f>
        <v>1</v>
      </c>
    </row>
    <row r="636" spans="1:17" s="158" customFormat="1" ht="24.6" hidden="1" x14ac:dyDescent="0.25">
      <c r="A636" s="167">
        <f>COUNTA($D$14:D636)</f>
        <v>623</v>
      </c>
      <c r="B636" s="161">
        <v>9</v>
      </c>
      <c r="C636" s="162" t="s">
        <v>54</v>
      </c>
      <c r="D636" s="161" t="s">
        <v>696</v>
      </c>
      <c r="E636" s="163" t="s">
        <v>1586</v>
      </c>
      <c r="F636" s="164" t="s">
        <v>1876</v>
      </c>
      <c r="G636" s="161">
        <v>5</v>
      </c>
      <c r="H636" s="163" t="s">
        <v>2964</v>
      </c>
      <c r="I636" s="168">
        <f>INDEX(CalBudget2567!$AR:$AR,MATCH('All Budget to Planfin2567'!$D636,CalBudget2567!$D:$D,0))</f>
        <v>45427711.230028808</v>
      </c>
      <c r="J636" s="168">
        <f>INDEX(CalBudget2567!$BU:$BU,MATCH('All Budget to Planfin2567'!$D636,CalBudget2567!$D:$D,0))</f>
        <v>15383860.561919998</v>
      </c>
      <c r="K636" s="194">
        <f t="shared" si="18"/>
        <v>60811571.79194881</v>
      </c>
      <c r="L636" s="169">
        <f>INDEX(CalBudget2567!$BW:$BW,MATCH('All Budget to Planfin2567'!$D636,CalBudget2567!$D:$D,0))</f>
        <v>0.51</v>
      </c>
      <c r="M636" s="170">
        <f t="shared" si="19"/>
        <v>31013901.613893893</v>
      </c>
      <c r="N636" s="165"/>
      <c r="P636" s="188" t="b">
        <f>K636=CalBudget2567!BV638</f>
        <v>1</v>
      </c>
      <c r="Q636" s="188" t="b">
        <f>M636=CalBudget2567!BX638</f>
        <v>1</v>
      </c>
    </row>
    <row r="637" spans="1:17" s="158" customFormat="1" ht="24.6" hidden="1" x14ac:dyDescent="0.25">
      <c r="A637" s="167">
        <f>COUNTA($D$14:D637)</f>
        <v>624</v>
      </c>
      <c r="B637" s="161">
        <v>9</v>
      </c>
      <c r="C637" s="162" t="s">
        <v>54</v>
      </c>
      <c r="D637" s="161" t="s">
        <v>697</v>
      </c>
      <c r="E637" s="163" t="s">
        <v>1587</v>
      </c>
      <c r="F637" s="164" t="s">
        <v>1876</v>
      </c>
      <c r="G637" s="161">
        <v>5</v>
      </c>
      <c r="H637" s="163" t="s">
        <v>2964</v>
      </c>
      <c r="I637" s="168">
        <f>INDEX(CalBudget2567!$AR:$AR,MATCH('All Budget to Planfin2567'!$D637,CalBudget2567!$D:$D,0))</f>
        <v>38292193.029542394</v>
      </c>
      <c r="J637" s="168">
        <f>INDEX(CalBudget2567!$BU:$BU,MATCH('All Budget to Planfin2567'!$D637,CalBudget2567!$D:$D,0))</f>
        <v>17762055.555647999</v>
      </c>
      <c r="K637" s="194">
        <f t="shared" si="18"/>
        <v>56054248.585190393</v>
      </c>
      <c r="L637" s="169">
        <f>INDEX(CalBudget2567!$BW:$BW,MATCH('All Budget to Planfin2567'!$D637,CalBudget2567!$D:$D,0))</f>
        <v>0.48</v>
      </c>
      <c r="M637" s="170">
        <f t="shared" si="19"/>
        <v>26906039.320891388</v>
      </c>
      <c r="N637" s="165"/>
      <c r="P637" s="188" t="b">
        <f>K637=CalBudget2567!BV639</f>
        <v>1</v>
      </c>
      <c r="Q637" s="188" t="b">
        <f>M637=CalBudget2567!BX639</f>
        <v>1</v>
      </c>
    </row>
    <row r="638" spans="1:17" s="158" customFormat="1" ht="24.6" hidden="1" x14ac:dyDescent="0.25">
      <c r="A638" s="167">
        <f>COUNTA($D$14:D638)</f>
        <v>625</v>
      </c>
      <c r="B638" s="161">
        <v>9</v>
      </c>
      <c r="C638" s="162" t="s">
        <v>54</v>
      </c>
      <c r="D638" s="161" t="s">
        <v>700</v>
      </c>
      <c r="E638" s="163" t="s">
        <v>1588</v>
      </c>
      <c r="F638" s="164" t="s">
        <v>1876</v>
      </c>
      <c r="G638" s="161">
        <v>6</v>
      </c>
      <c r="H638" s="163" t="s">
        <v>2965</v>
      </c>
      <c r="I638" s="168">
        <f>INDEX(CalBudget2567!$AR:$AR,MATCH('All Budget to Planfin2567'!$D638,CalBudget2567!$D:$D,0))</f>
        <v>52993194.889679991</v>
      </c>
      <c r="J638" s="168">
        <f>INDEX(CalBudget2567!$BU:$BU,MATCH('All Budget to Planfin2567'!$D638,CalBudget2567!$D:$D,0))</f>
        <v>14892962.79696</v>
      </c>
      <c r="K638" s="194">
        <f t="shared" si="18"/>
        <v>67886157.686639994</v>
      </c>
      <c r="L638" s="169">
        <f>INDEX(CalBudget2567!$BW:$BW,MATCH('All Budget to Planfin2567'!$D638,CalBudget2567!$D:$D,0))</f>
        <v>0.54</v>
      </c>
      <c r="M638" s="170">
        <f t="shared" si="19"/>
        <v>36658525.150785603</v>
      </c>
      <c r="N638" s="165"/>
      <c r="P638" s="188" t="b">
        <f>K638=CalBudget2567!BV640</f>
        <v>1</v>
      </c>
      <c r="Q638" s="188" t="b">
        <f>M638=CalBudget2567!BX640</f>
        <v>1</v>
      </c>
    </row>
    <row r="639" spans="1:17" s="158" customFormat="1" ht="24.6" hidden="1" x14ac:dyDescent="0.25">
      <c r="A639" s="167">
        <f>COUNTA($D$14:D639)</f>
        <v>626</v>
      </c>
      <c r="B639" s="161">
        <v>9</v>
      </c>
      <c r="C639" s="162" t="s">
        <v>54</v>
      </c>
      <c r="D639" s="161" t="s">
        <v>701</v>
      </c>
      <c r="E639" s="163" t="s">
        <v>1589</v>
      </c>
      <c r="F639" s="164" t="s">
        <v>1877</v>
      </c>
      <c r="G639" s="161">
        <v>15</v>
      </c>
      <c r="H639" s="163" t="s">
        <v>2969</v>
      </c>
      <c r="I639" s="168">
        <f>INDEX(CalBudget2567!$AR:$AR,MATCH('All Budget to Planfin2567'!$D639,CalBudget2567!$D:$D,0))</f>
        <v>188306689.17719042</v>
      </c>
      <c r="J639" s="168">
        <f>INDEX(CalBudget2567!$BU:$BU,MATCH('All Budget to Planfin2567'!$D639,CalBudget2567!$D:$D,0))</f>
        <v>420612476.15835834</v>
      </c>
      <c r="K639" s="194">
        <f t="shared" si="18"/>
        <v>608919165.33554876</v>
      </c>
      <c r="L639" s="169">
        <f>INDEX(CalBudget2567!$BW:$BW,MATCH('All Budget to Planfin2567'!$D639,CalBudget2567!$D:$D,0))</f>
        <v>0.46</v>
      </c>
      <c r="M639" s="170">
        <f t="shared" si="19"/>
        <v>280102816.05435246</v>
      </c>
      <c r="N639" s="165"/>
      <c r="P639" s="188" t="b">
        <f>K639=CalBudget2567!BV641</f>
        <v>1</v>
      </c>
      <c r="Q639" s="188" t="b">
        <f>M639=CalBudget2567!BX641</f>
        <v>1</v>
      </c>
    </row>
    <row r="640" spans="1:17" s="158" customFormat="1" ht="24.6" hidden="1" x14ac:dyDescent="0.25">
      <c r="A640" s="167">
        <f>COUNTA($D$14:D640)</f>
        <v>627</v>
      </c>
      <c r="B640" s="161">
        <v>9</v>
      </c>
      <c r="C640" s="162" t="s">
        <v>54</v>
      </c>
      <c r="D640" s="161" t="s">
        <v>702</v>
      </c>
      <c r="E640" s="163" t="s">
        <v>1590</v>
      </c>
      <c r="F640" s="164" t="s">
        <v>1876</v>
      </c>
      <c r="G640" s="161">
        <v>5</v>
      </c>
      <c r="H640" s="163" t="s">
        <v>2964</v>
      </c>
      <c r="I640" s="168">
        <f>INDEX(CalBudget2567!$AR:$AR,MATCH('All Budget to Planfin2567'!$D640,CalBudget2567!$D:$D,0))</f>
        <v>37341024.848639987</v>
      </c>
      <c r="J640" s="168">
        <f>INDEX(CalBudget2567!$BU:$BU,MATCH('All Budget to Planfin2567'!$D640,CalBudget2567!$D:$D,0))</f>
        <v>14071149.430915197</v>
      </c>
      <c r="K640" s="194">
        <f t="shared" si="18"/>
        <v>51412174.279555187</v>
      </c>
      <c r="L640" s="169">
        <f>INDEX(CalBudget2567!$BW:$BW,MATCH('All Budget to Planfin2567'!$D640,CalBudget2567!$D:$D,0))</f>
        <v>0.52</v>
      </c>
      <c r="M640" s="170">
        <f t="shared" si="19"/>
        <v>26734330.625368699</v>
      </c>
      <c r="N640" s="165"/>
      <c r="P640" s="188" t="b">
        <f>K640=CalBudget2567!BV642</f>
        <v>1</v>
      </c>
      <c r="Q640" s="188" t="b">
        <f>M640=CalBudget2567!BX642</f>
        <v>1</v>
      </c>
    </row>
    <row r="641" spans="1:17" s="158" customFormat="1" ht="24.6" hidden="1" x14ac:dyDescent="0.25">
      <c r="A641" s="167">
        <f>COUNTA($D$14:D641)</f>
        <v>628</v>
      </c>
      <c r="B641" s="161">
        <v>9</v>
      </c>
      <c r="C641" s="162" t="s">
        <v>54</v>
      </c>
      <c r="D641" s="161" t="s">
        <v>703</v>
      </c>
      <c r="E641" s="163" t="s">
        <v>1591</v>
      </c>
      <c r="F641" s="164" t="s">
        <v>1876</v>
      </c>
      <c r="G641" s="161">
        <v>3</v>
      </c>
      <c r="H641" s="163" t="s">
        <v>2972</v>
      </c>
      <c r="I641" s="168">
        <f>INDEX(CalBudget2567!$AR:$AR,MATCH('All Budget to Planfin2567'!$D641,CalBudget2567!$D:$D,0))</f>
        <v>29167142.0142048</v>
      </c>
      <c r="J641" s="168">
        <f>INDEX(CalBudget2567!$BU:$BU,MATCH('All Budget to Planfin2567'!$D641,CalBudget2567!$D:$D,0))</f>
        <v>9443057.6000448</v>
      </c>
      <c r="K641" s="194">
        <f t="shared" si="18"/>
        <v>38610199.614249602</v>
      </c>
      <c r="L641" s="169">
        <f>INDEX(CalBudget2567!$BW:$BW,MATCH('All Budget to Planfin2567'!$D641,CalBudget2567!$D:$D,0))</f>
        <v>0.61</v>
      </c>
      <c r="M641" s="170">
        <f t="shared" si="19"/>
        <v>23552221.764692258</v>
      </c>
      <c r="N641" s="165"/>
      <c r="P641" s="188" t="b">
        <f>K641=CalBudget2567!BV643</f>
        <v>1</v>
      </c>
      <c r="Q641" s="188" t="b">
        <f>M641=CalBudget2567!BX643</f>
        <v>1</v>
      </c>
    </row>
    <row r="642" spans="1:17" s="158" customFormat="1" ht="24.6" hidden="1" x14ac:dyDescent="0.25">
      <c r="A642" s="167">
        <f>COUNTA($D$14:D642)</f>
        <v>629</v>
      </c>
      <c r="B642" s="161">
        <v>9</v>
      </c>
      <c r="C642" s="162" t="s">
        <v>54</v>
      </c>
      <c r="D642" s="161" t="s">
        <v>704</v>
      </c>
      <c r="E642" s="163" t="s">
        <v>1592</v>
      </c>
      <c r="F642" s="164" t="s">
        <v>1876</v>
      </c>
      <c r="G642" s="161">
        <v>3</v>
      </c>
      <c r="H642" s="163" t="s">
        <v>2972</v>
      </c>
      <c r="I642" s="168">
        <f>INDEX(CalBudget2567!$AR:$AR,MATCH('All Budget to Planfin2567'!$D642,CalBudget2567!$D:$D,0))</f>
        <v>24278150.614262398</v>
      </c>
      <c r="J642" s="168">
        <f>INDEX(CalBudget2567!$BU:$BU,MATCH('All Budget to Planfin2567'!$D642,CalBudget2567!$D:$D,0))</f>
        <v>8980031.1153503992</v>
      </c>
      <c r="K642" s="194">
        <f t="shared" si="18"/>
        <v>33258181.729612797</v>
      </c>
      <c r="L642" s="169">
        <f>INDEX(CalBudget2567!$BW:$BW,MATCH('All Budget to Planfin2567'!$D642,CalBudget2567!$D:$D,0))</f>
        <v>0.54</v>
      </c>
      <c r="M642" s="170">
        <f t="shared" si="19"/>
        <v>17959418.133990914</v>
      </c>
      <c r="N642" s="165"/>
      <c r="P642" s="188" t="b">
        <f>K642=CalBudget2567!BV644</f>
        <v>1</v>
      </c>
      <c r="Q642" s="188" t="b">
        <f>M642=CalBudget2567!BX644</f>
        <v>1</v>
      </c>
    </row>
    <row r="643" spans="1:17" s="158" customFormat="1" ht="24.6" hidden="1" x14ac:dyDescent="0.25">
      <c r="A643" s="167">
        <f>COUNTA($D$14:D643)</f>
        <v>630</v>
      </c>
      <c r="B643" s="161">
        <v>9</v>
      </c>
      <c r="C643" s="162" t="s">
        <v>54</v>
      </c>
      <c r="D643" s="161" t="s">
        <v>705</v>
      </c>
      <c r="E643" s="163" t="s">
        <v>1593</v>
      </c>
      <c r="F643" s="164" t="s">
        <v>1876</v>
      </c>
      <c r="G643" s="161">
        <v>3</v>
      </c>
      <c r="H643" s="163" t="s">
        <v>2972</v>
      </c>
      <c r="I643" s="168">
        <f>INDEX(CalBudget2567!$AR:$AR,MATCH('All Budget to Planfin2567'!$D643,CalBudget2567!$D:$D,0))</f>
        <v>22780177.998825599</v>
      </c>
      <c r="J643" s="168">
        <f>INDEX(CalBudget2567!$BU:$BU,MATCH('All Budget to Planfin2567'!$D643,CalBudget2567!$D:$D,0))</f>
        <v>11297625.507023999</v>
      </c>
      <c r="K643" s="194">
        <f t="shared" si="18"/>
        <v>34077803.5058496</v>
      </c>
      <c r="L643" s="169">
        <f>INDEX(CalBudget2567!$BW:$BW,MATCH('All Budget to Planfin2567'!$D643,CalBudget2567!$D:$D,0))</f>
        <v>0.65</v>
      </c>
      <c r="M643" s="170">
        <f t="shared" si="19"/>
        <v>22150572.278802242</v>
      </c>
      <c r="N643" s="165"/>
      <c r="P643" s="188" t="b">
        <f>K643=CalBudget2567!BV645</f>
        <v>1</v>
      </c>
      <c r="Q643" s="188" t="b">
        <f>M643=CalBudget2567!BX645</f>
        <v>1</v>
      </c>
    </row>
    <row r="644" spans="1:17" s="158" customFormat="1" ht="24.6" hidden="1" x14ac:dyDescent="0.25">
      <c r="A644" s="167">
        <f>COUNTA($D$14:D644)</f>
        <v>631</v>
      </c>
      <c r="B644" s="161">
        <v>9</v>
      </c>
      <c r="C644" s="162" t="s">
        <v>55</v>
      </c>
      <c r="D644" s="161" t="s">
        <v>706</v>
      </c>
      <c r="E644" s="163" t="s">
        <v>1594</v>
      </c>
      <c r="F644" s="164" t="s">
        <v>1875</v>
      </c>
      <c r="G644" s="161">
        <v>19</v>
      </c>
      <c r="H644" s="163" t="s">
        <v>2961</v>
      </c>
      <c r="I644" s="168">
        <f>INDEX(CalBudget2567!$AR:$AR,MATCH('All Budget to Planfin2567'!$D644,CalBudget2567!$D:$D,0))</f>
        <v>1442186670.0737953</v>
      </c>
      <c r="J644" s="168">
        <f>INDEX(CalBudget2567!$BU:$BU,MATCH('All Budget to Planfin2567'!$D644,CalBudget2567!$D:$D,0))</f>
        <v>2068942627.0657341</v>
      </c>
      <c r="K644" s="194">
        <f t="shared" si="18"/>
        <v>3511129297.1395292</v>
      </c>
      <c r="L644" s="169">
        <f>INDEX(CalBudget2567!$BW:$BW,MATCH('All Budget to Planfin2567'!$D644,CalBudget2567!$D:$D,0))</f>
        <v>0.42</v>
      </c>
      <c r="M644" s="170">
        <f t="shared" si="19"/>
        <v>1474674304.7986021</v>
      </c>
      <c r="N644" s="165"/>
      <c r="P644" s="188" t="b">
        <f>K644=CalBudget2567!BV646</f>
        <v>1</v>
      </c>
      <c r="Q644" s="188" t="b">
        <f>M644=CalBudget2567!BX646</f>
        <v>1</v>
      </c>
    </row>
    <row r="645" spans="1:17" s="158" customFormat="1" ht="24.6" hidden="1" x14ac:dyDescent="0.25">
      <c r="A645" s="167">
        <f>COUNTA($D$14:D645)</f>
        <v>632</v>
      </c>
      <c r="B645" s="161">
        <v>9</v>
      </c>
      <c r="C645" s="162" t="s">
        <v>55</v>
      </c>
      <c r="D645" s="161" t="s">
        <v>707</v>
      </c>
      <c r="E645" s="163" t="s">
        <v>1595</v>
      </c>
      <c r="F645" s="164" t="s">
        <v>1876</v>
      </c>
      <c r="G645" s="161">
        <v>9</v>
      </c>
      <c r="H645" s="163" t="s">
        <v>2967</v>
      </c>
      <c r="I645" s="168">
        <f>INDEX(CalBudget2567!$AR:$AR,MATCH('All Budget to Planfin2567'!$D645,CalBudget2567!$D:$D,0))</f>
        <v>73311493.269331217</v>
      </c>
      <c r="J645" s="168">
        <f>INDEX(CalBudget2567!$BU:$BU,MATCH('All Budget to Planfin2567'!$D645,CalBudget2567!$D:$D,0))</f>
        <v>49434109.538649596</v>
      </c>
      <c r="K645" s="194">
        <f t="shared" si="18"/>
        <v>122745602.80798081</v>
      </c>
      <c r="L645" s="169">
        <f>INDEX(CalBudget2567!$BW:$BW,MATCH('All Budget to Planfin2567'!$D645,CalBudget2567!$D:$D,0))</f>
        <v>0.61</v>
      </c>
      <c r="M645" s="170">
        <f t="shared" si="19"/>
        <v>74874817.712868288</v>
      </c>
      <c r="N645" s="165"/>
      <c r="P645" s="188" t="b">
        <f>K645=CalBudget2567!BV647</f>
        <v>1</v>
      </c>
      <c r="Q645" s="188" t="b">
        <f>M645=CalBudget2567!BX647</f>
        <v>1</v>
      </c>
    </row>
    <row r="646" spans="1:17" s="158" customFormat="1" ht="24.6" hidden="1" x14ac:dyDescent="0.25">
      <c r="A646" s="167">
        <f>COUNTA($D$14:D646)</f>
        <v>633</v>
      </c>
      <c r="B646" s="161">
        <v>9</v>
      </c>
      <c r="C646" s="162" t="s">
        <v>55</v>
      </c>
      <c r="D646" s="161" t="s">
        <v>708</v>
      </c>
      <c r="E646" s="163" t="s">
        <v>1596</v>
      </c>
      <c r="F646" s="164" t="s">
        <v>1876</v>
      </c>
      <c r="G646" s="161">
        <v>10</v>
      </c>
      <c r="H646" s="163" t="s">
        <v>2962</v>
      </c>
      <c r="I646" s="168">
        <f>INDEX(CalBudget2567!$AR:$AR,MATCH('All Budget to Planfin2567'!$D646,CalBudget2567!$D:$D,0))</f>
        <v>91139287.010649592</v>
      </c>
      <c r="J646" s="168">
        <f>INDEX(CalBudget2567!$BU:$BU,MATCH('All Budget to Planfin2567'!$D646,CalBudget2567!$D:$D,0))</f>
        <v>38904824.811062403</v>
      </c>
      <c r="K646" s="194">
        <f t="shared" si="18"/>
        <v>130044111.82171199</v>
      </c>
      <c r="L646" s="169">
        <f>INDEX(CalBudget2567!$BW:$BW,MATCH('All Budget to Planfin2567'!$D646,CalBudget2567!$D:$D,0))</f>
        <v>0.68</v>
      </c>
      <c r="M646" s="170">
        <f t="shared" si="19"/>
        <v>88429996.038764164</v>
      </c>
      <c r="N646" s="165"/>
      <c r="P646" s="188" t="b">
        <f>K646=CalBudget2567!BV648</f>
        <v>1</v>
      </c>
      <c r="Q646" s="188" t="b">
        <f>M646=CalBudget2567!BX648</f>
        <v>1</v>
      </c>
    </row>
    <row r="647" spans="1:17" s="158" customFormat="1" ht="24.6" hidden="1" x14ac:dyDescent="0.25">
      <c r="A647" s="167">
        <f>COUNTA($D$14:D647)</f>
        <v>634</v>
      </c>
      <c r="B647" s="161">
        <v>9</v>
      </c>
      <c r="C647" s="162" t="s">
        <v>55</v>
      </c>
      <c r="D647" s="161" t="s">
        <v>709</v>
      </c>
      <c r="E647" s="163" t="s">
        <v>1597</v>
      </c>
      <c r="F647" s="164" t="s">
        <v>1877</v>
      </c>
      <c r="G647" s="161">
        <v>17</v>
      </c>
      <c r="H647" s="163" t="s">
        <v>2971</v>
      </c>
      <c r="I647" s="168">
        <f>INDEX(CalBudget2567!$AR:$AR,MATCH('All Budget to Planfin2567'!$D647,CalBudget2567!$D:$D,0))</f>
        <v>306243771.88072318</v>
      </c>
      <c r="J647" s="168">
        <f>INDEX(CalBudget2567!$BU:$BU,MATCH('All Budget to Planfin2567'!$D647,CalBudget2567!$D:$D,0))</f>
        <v>434083737.18780476</v>
      </c>
      <c r="K647" s="194">
        <f t="shared" si="18"/>
        <v>740327509.06852794</v>
      </c>
      <c r="L647" s="169">
        <f>INDEX(CalBudget2567!$BW:$BW,MATCH('All Budget to Planfin2567'!$D647,CalBudget2567!$D:$D,0))</f>
        <v>0.4</v>
      </c>
      <c r="M647" s="170">
        <f t="shared" si="19"/>
        <v>296131003.62741119</v>
      </c>
      <c r="N647" s="165"/>
      <c r="P647" s="188" t="b">
        <f>K647=CalBudget2567!BV649</f>
        <v>1</v>
      </c>
      <c r="Q647" s="188" t="b">
        <f>M647=CalBudget2567!BX649</f>
        <v>1</v>
      </c>
    </row>
    <row r="648" spans="1:17" s="158" customFormat="1" ht="24.6" hidden="1" x14ac:dyDescent="0.25">
      <c r="A648" s="167">
        <f>COUNTA($D$14:D648)</f>
        <v>635</v>
      </c>
      <c r="B648" s="161">
        <v>9</v>
      </c>
      <c r="C648" s="162" t="s">
        <v>55</v>
      </c>
      <c r="D648" s="161" t="s">
        <v>710</v>
      </c>
      <c r="E648" s="163" t="s">
        <v>1598</v>
      </c>
      <c r="F648" s="164" t="s">
        <v>1876</v>
      </c>
      <c r="G648" s="161">
        <v>6</v>
      </c>
      <c r="H648" s="163" t="s">
        <v>2965</v>
      </c>
      <c r="I648" s="168">
        <f>INDEX(CalBudget2567!$AR:$AR,MATCH('All Budget to Planfin2567'!$D648,CalBudget2567!$D:$D,0))</f>
        <v>112442699.66966398</v>
      </c>
      <c r="J648" s="168">
        <f>INDEX(CalBudget2567!$BU:$BU,MATCH('All Budget to Planfin2567'!$D648,CalBudget2567!$D:$D,0))</f>
        <v>40624547.406297594</v>
      </c>
      <c r="K648" s="194">
        <f t="shared" si="18"/>
        <v>153067247.07596159</v>
      </c>
      <c r="L648" s="169">
        <f>INDEX(CalBudget2567!$BW:$BW,MATCH('All Budget to Planfin2567'!$D648,CalBudget2567!$D:$D,0))</f>
        <v>0.57999999999999996</v>
      </c>
      <c r="M648" s="170">
        <f t="shared" si="19"/>
        <v>88779003.304057717</v>
      </c>
      <c r="N648" s="165"/>
      <c r="P648" s="188" t="b">
        <f>K648=CalBudget2567!BV650</f>
        <v>1</v>
      </c>
      <c r="Q648" s="188" t="b">
        <f>M648=CalBudget2567!BX650</f>
        <v>1</v>
      </c>
    </row>
    <row r="649" spans="1:17" s="158" customFormat="1" ht="24.6" hidden="1" x14ac:dyDescent="0.25">
      <c r="A649" s="167">
        <f>COUNTA($D$14:D649)</f>
        <v>636</v>
      </c>
      <c r="B649" s="161">
        <v>9</v>
      </c>
      <c r="C649" s="162" t="s">
        <v>55</v>
      </c>
      <c r="D649" s="161" t="s">
        <v>711</v>
      </c>
      <c r="E649" s="163" t="s">
        <v>1599</v>
      </c>
      <c r="F649" s="164" t="s">
        <v>1876</v>
      </c>
      <c r="G649" s="161">
        <v>10</v>
      </c>
      <c r="H649" s="163" t="s">
        <v>2962</v>
      </c>
      <c r="I649" s="168">
        <f>INDEX(CalBudget2567!$AR:$AR,MATCH('All Budget to Planfin2567'!$D649,CalBudget2567!$D:$D,0))</f>
        <v>92428946.474495992</v>
      </c>
      <c r="J649" s="168">
        <f>INDEX(CalBudget2567!$BU:$BU,MATCH('All Budget to Planfin2567'!$D649,CalBudget2567!$D:$D,0))</f>
        <v>57399012.808713607</v>
      </c>
      <c r="K649" s="194">
        <f t="shared" si="18"/>
        <v>149827959.28320959</v>
      </c>
      <c r="L649" s="169">
        <f>INDEX(CalBudget2567!$BW:$BW,MATCH('All Budget to Planfin2567'!$D649,CalBudget2567!$D:$D,0))</f>
        <v>0.56999999999999995</v>
      </c>
      <c r="M649" s="170">
        <f t="shared" si="19"/>
        <v>85401936.79142946</v>
      </c>
      <c r="N649" s="165"/>
      <c r="P649" s="188" t="b">
        <f>K649=CalBudget2567!BV651</f>
        <v>1</v>
      </c>
      <c r="Q649" s="188" t="b">
        <f>M649=CalBudget2567!BX651</f>
        <v>1</v>
      </c>
    </row>
    <row r="650" spans="1:17" s="158" customFormat="1" ht="24.6" hidden="1" x14ac:dyDescent="0.25">
      <c r="A650" s="167">
        <f>COUNTA($D$14:D650)</f>
        <v>637</v>
      </c>
      <c r="B650" s="161">
        <v>9</v>
      </c>
      <c r="C650" s="162" t="s">
        <v>55</v>
      </c>
      <c r="D650" s="161" t="s">
        <v>712</v>
      </c>
      <c r="E650" s="163" t="s">
        <v>1600</v>
      </c>
      <c r="F650" s="164" t="s">
        <v>1876</v>
      </c>
      <c r="G650" s="161">
        <v>13</v>
      </c>
      <c r="H650" s="163" t="s">
        <v>2963</v>
      </c>
      <c r="I650" s="168">
        <f>INDEX(CalBudget2567!$AR:$AR,MATCH('All Budget to Planfin2567'!$D650,CalBudget2567!$D:$D,0))</f>
        <v>154231034.79282239</v>
      </c>
      <c r="J650" s="168">
        <f>INDEX(CalBudget2567!$BU:$BU,MATCH('All Budget to Planfin2567'!$D650,CalBudget2567!$D:$D,0))</f>
        <v>95300143.620048016</v>
      </c>
      <c r="K650" s="194">
        <f t="shared" si="18"/>
        <v>249531178.41287041</v>
      </c>
      <c r="L650" s="169">
        <f>INDEX(CalBudget2567!$BW:$BW,MATCH('All Budget to Planfin2567'!$D650,CalBudget2567!$D:$D,0))</f>
        <v>0.56999999999999995</v>
      </c>
      <c r="M650" s="170">
        <f t="shared" si="19"/>
        <v>142232771.69533613</v>
      </c>
      <c r="N650" s="165"/>
      <c r="P650" s="188" t="b">
        <f>K650=CalBudget2567!BV652</f>
        <v>1</v>
      </c>
      <c r="Q650" s="188" t="b">
        <f>M650=CalBudget2567!BX652</f>
        <v>1</v>
      </c>
    </row>
    <row r="651" spans="1:17" s="158" customFormat="1" ht="24.6" hidden="1" x14ac:dyDescent="0.25">
      <c r="A651" s="167">
        <f>COUNTA($D$14:D651)</f>
        <v>638</v>
      </c>
      <c r="B651" s="161">
        <v>9</v>
      </c>
      <c r="C651" s="162" t="s">
        <v>55</v>
      </c>
      <c r="D651" s="161" t="s">
        <v>713</v>
      </c>
      <c r="E651" s="163" t="s">
        <v>1601</v>
      </c>
      <c r="F651" s="164" t="s">
        <v>1876</v>
      </c>
      <c r="G651" s="161">
        <v>10</v>
      </c>
      <c r="H651" s="163" t="s">
        <v>2962</v>
      </c>
      <c r="I651" s="168">
        <f>INDEX(CalBudget2567!$AR:$AR,MATCH('All Budget to Planfin2567'!$D651,CalBudget2567!$D:$D,0))</f>
        <v>68007865.40683198</v>
      </c>
      <c r="J651" s="168">
        <f>INDEX(CalBudget2567!$BU:$BU,MATCH('All Budget to Planfin2567'!$D651,CalBudget2567!$D:$D,0))</f>
        <v>40378145.031062394</v>
      </c>
      <c r="K651" s="194">
        <f t="shared" si="18"/>
        <v>108386010.43789437</v>
      </c>
      <c r="L651" s="169">
        <f>INDEX(CalBudget2567!$BW:$BW,MATCH('All Budget to Planfin2567'!$D651,CalBudget2567!$D:$D,0))</f>
        <v>0.65</v>
      </c>
      <c r="M651" s="170">
        <f t="shared" si="19"/>
        <v>70450906.784631342</v>
      </c>
      <c r="N651" s="165"/>
      <c r="P651" s="188" t="b">
        <f>K651=CalBudget2567!BV653</f>
        <v>1</v>
      </c>
      <c r="Q651" s="188" t="b">
        <f>M651=CalBudget2567!BX653</f>
        <v>1</v>
      </c>
    </row>
    <row r="652" spans="1:17" s="158" customFormat="1" ht="24.6" hidden="1" x14ac:dyDescent="0.25">
      <c r="A652" s="167">
        <f>COUNTA($D$14:D652)</f>
        <v>639</v>
      </c>
      <c r="B652" s="161">
        <v>9</v>
      </c>
      <c r="C652" s="162" t="s">
        <v>55</v>
      </c>
      <c r="D652" s="161" t="s">
        <v>714</v>
      </c>
      <c r="E652" s="163" t="s">
        <v>1602</v>
      </c>
      <c r="F652" s="164" t="s">
        <v>1876</v>
      </c>
      <c r="G652" s="161">
        <v>9</v>
      </c>
      <c r="H652" s="163" t="s">
        <v>2967</v>
      </c>
      <c r="I652" s="168">
        <f>INDEX(CalBudget2567!$AR:$AR,MATCH('All Budget to Planfin2567'!$D652,CalBudget2567!$D:$D,0))</f>
        <v>67821736.967481598</v>
      </c>
      <c r="J652" s="168">
        <f>INDEX(CalBudget2567!$BU:$BU,MATCH('All Budget to Planfin2567'!$D652,CalBudget2567!$D:$D,0))</f>
        <v>35312743.639641598</v>
      </c>
      <c r="K652" s="194">
        <f t="shared" si="18"/>
        <v>103134480.6071232</v>
      </c>
      <c r="L652" s="169">
        <f>INDEX(CalBudget2567!$BW:$BW,MATCH('All Budget to Planfin2567'!$D652,CalBudget2567!$D:$D,0))</f>
        <v>0.49</v>
      </c>
      <c r="M652" s="170">
        <f t="shared" si="19"/>
        <v>50535895.497490369</v>
      </c>
      <c r="N652" s="165"/>
      <c r="P652" s="188" t="b">
        <f>K652=CalBudget2567!BV654</f>
        <v>1</v>
      </c>
      <c r="Q652" s="188" t="b">
        <f>M652=CalBudget2567!BX654</f>
        <v>1</v>
      </c>
    </row>
    <row r="653" spans="1:17" s="158" customFormat="1" ht="24.6" hidden="1" x14ac:dyDescent="0.25">
      <c r="A653" s="167">
        <f>COUNTA($D$14:D653)</f>
        <v>640</v>
      </c>
      <c r="B653" s="161">
        <v>9</v>
      </c>
      <c r="C653" s="162" t="s">
        <v>55</v>
      </c>
      <c r="D653" s="161" t="s">
        <v>715</v>
      </c>
      <c r="E653" s="163" t="s">
        <v>1603</v>
      </c>
      <c r="F653" s="164" t="s">
        <v>1876</v>
      </c>
      <c r="G653" s="161">
        <v>13</v>
      </c>
      <c r="H653" s="163" t="s">
        <v>2963</v>
      </c>
      <c r="I653" s="168">
        <f>INDEX(CalBudget2567!$AR:$AR,MATCH('All Budget to Planfin2567'!$D653,CalBudget2567!$D:$D,0))</f>
        <v>144014299.408416</v>
      </c>
      <c r="J653" s="168">
        <f>INDEX(CalBudget2567!$BU:$BU,MATCH('All Budget to Planfin2567'!$D653,CalBudget2567!$D:$D,0))</f>
        <v>105132129.909888</v>
      </c>
      <c r="K653" s="194">
        <f t="shared" si="18"/>
        <v>249146429.318304</v>
      </c>
      <c r="L653" s="169">
        <f>INDEX(CalBudget2567!$BW:$BW,MATCH('All Budget to Planfin2567'!$D653,CalBudget2567!$D:$D,0))</f>
        <v>0.54</v>
      </c>
      <c r="M653" s="170">
        <f t="shared" si="19"/>
        <v>134539071.83188418</v>
      </c>
      <c r="N653" s="165"/>
      <c r="P653" s="188" t="b">
        <f>K653=CalBudget2567!BV655</f>
        <v>1</v>
      </c>
      <c r="Q653" s="188" t="b">
        <f>M653=CalBudget2567!BX655</f>
        <v>1</v>
      </c>
    </row>
    <row r="654" spans="1:17" s="158" customFormat="1" ht="24.6" hidden="1" x14ac:dyDescent="0.25">
      <c r="A654" s="167">
        <f>COUNTA($D$14:D654)</f>
        <v>641</v>
      </c>
      <c r="B654" s="161">
        <v>9</v>
      </c>
      <c r="C654" s="162" t="s">
        <v>55</v>
      </c>
      <c r="D654" s="161" t="s">
        <v>716</v>
      </c>
      <c r="E654" s="163" t="s">
        <v>1604</v>
      </c>
      <c r="F654" s="164" t="s">
        <v>1876</v>
      </c>
      <c r="G654" s="161">
        <v>13</v>
      </c>
      <c r="H654" s="163" t="s">
        <v>2963</v>
      </c>
      <c r="I654" s="168">
        <f>INDEX(CalBudget2567!$AR:$AR,MATCH('All Budget to Planfin2567'!$D654,CalBudget2567!$D:$D,0))</f>
        <v>121576643.75947201</v>
      </c>
      <c r="J654" s="168">
        <f>INDEX(CalBudget2567!$BU:$BU,MATCH('All Budget to Planfin2567'!$D654,CalBudget2567!$D:$D,0))</f>
        <v>115554733.2531648</v>
      </c>
      <c r="K654" s="194">
        <f t="shared" si="18"/>
        <v>237131377.01263681</v>
      </c>
      <c r="L654" s="169">
        <f>INDEX(CalBudget2567!$BW:$BW,MATCH('All Budget to Planfin2567'!$D654,CalBudget2567!$D:$D,0))</f>
        <v>0.63</v>
      </c>
      <c r="M654" s="170">
        <f t="shared" si="19"/>
        <v>149392767.5179612</v>
      </c>
      <c r="N654" s="165"/>
      <c r="P654" s="188" t="b">
        <f>K654=CalBudget2567!BV656</f>
        <v>1</v>
      </c>
      <c r="Q654" s="188" t="b">
        <f>M654=CalBudget2567!BX656</f>
        <v>1</v>
      </c>
    </row>
    <row r="655" spans="1:17" s="158" customFormat="1" ht="24.6" hidden="1" x14ac:dyDescent="0.25">
      <c r="A655" s="167">
        <f>COUNTA($D$14:D655)</f>
        <v>642</v>
      </c>
      <c r="B655" s="161">
        <v>9</v>
      </c>
      <c r="C655" s="162" t="s">
        <v>55</v>
      </c>
      <c r="D655" s="161" t="s">
        <v>717</v>
      </c>
      <c r="E655" s="163" t="s">
        <v>1605</v>
      </c>
      <c r="F655" s="164" t="s">
        <v>1876</v>
      </c>
      <c r="G655" s="161">
        <v>6</v>
      </c>
      <c r="H655" s="163" t="s">
        <v>2965</v>
      </c>
      <c r="I655" s="168">
        <f>INDEX(CalBudget2567!$AR:$AR,MATCH('All Budget to Planfin2567'!$D655,CalBudget2567!$D:$D,0))</f>
        <v>40648473.590889603</v>
      </c>
      <c r="J655" s="168">
        <f>INDEX(CalBudget2567!$BU:$BU,MATCH('All Budget to Planfin2567'!$D655,CalBudget2567!$D:$D,0))</f>
        <v>17580512.353017602</v>
      </c>
      <c r="K655" s="194">
        <f t="shared" ref="K655:K718" si="20">SUM(I655:J655)</f>
        <v>58228985.943907201</v>
      </c>
      <c r="L655" s="169">
        <f>INDEX(CalBudget2567!$BW:$BW,MATCH('All Budget to Planfin2567'!$D655,CalBudget2567!$D:$D,0))</f>
        <v>0.55000000000000004</v>
      </c>
      <c r="M655" s="170">
        <f t="shared" ref="M655:M718" si="21">K655*L655</f>
        <v>32025942.269148964</v>
      </c>
      <c r="N655" s="165"/>
      <c r="P655" s="188" t="b">
        <f>K655=CalBudget2567!BV657</f>
        <v>1</v>
      </c>
      <c r="Q655" s="188" t="b">
        <f>M655=CalBudget2567!BX657</f>
        <v>1</v>
      </c>
    </row>
    <row r="656" spans="1:17" s="158" customFormat="1" ht="24.6" hidden="1" x14ac:dyDescent="0.25">
      <c r="A656" s="167">
        <f>COUNTA($D$14:D656)</f>
        <v>643</v>
      </c>
      <c r="B656" s="161">
        <v>9</v>
      </c>
      <c r="C656" s="162" t="s">
        <v>55</v>
      </c>
      <c r="D656" s="161" t="s">
        <v>718</v>
      </c>
      <c r="E656" s="163" t="s">
        <v>1606</v>
      </c>
      <c r="F656" s="164" t="s">
        <v>1876</v>
      </c>
      <c r="G656" s="161">
        <v>5</v>
      </c>
      <c r="H656" s="163" t="s">
        <v>2964</v>
      </c>
      <c r="I656" s="168">
        <f>INDEX(CalBudget2567!$AR:$AR,MATCH('All Budget to Planfin2567'!$D656,CalBudget2567!$D:$D,0))</f>
        <v>46056857.426256001</v>
      </c>
      <c r="J656" s="168">
        <f>INDEX(CalBudget2567!$BU:$BU,MATCH('All Budget to Planfin2567'!$D656,CalBudget2567!$D:$D,0))</f>
        <v>16787239.537516799</v>
      </c>
      <c r="K656" s="194">
        <f t="shared" si="20"/>
        <v>62844096.963772804</v>
      </c>
      <c r="L656" s="169">
        <f>INDEX(CalBudget2567!$BW:$BW,MATCH('All Budget to Planfin2567'!$D656,CalBudget2567!$D:$D,0))</f>
        <v>0.44</v>
      </c>
      <c r="M656" s="170">
        <f t="shared" si="21"/>
        <v>27651402.664060034</v>
      </c>
      <c r="N656" s="165"/>
      <c r="P656" s="188" t="b">
        <f>K656=CalBudget2567!BV658</f>
        <v>1</v>
      </c>
      <c r="Q656" s="188" t="b">
        <f>M656=CalBudget2567!BX658</f>
        <v>1</v>
      </c>
    </row>
    <row r="657" spans="1:17" s="158" customFormat="1" ht="24.6" hidden="1" x14ac:dyDescent="0.25">
      <c r="A657" s="167">
        <f>COUNTA($D$14:D657)</f>
        <v>644</v>
      </c>
      <c r="B657" s="161">
        <v>9</v>
      </c>
      <c r="C657" s="162" t="s">
        <v>55</v>
      </c>
      <c r="D657" s="161" t="s">
        <v>719</v>
      </c>
      <c r="E657" s="163" t="s">
        <v>1607</v>
      </c>
      <c r="F657" s="164" t="s">
        <v>1876</v>
      </c>
      <c r="G657" s="161">
        <v>6</v>
      </c>
      <c r="H657" s="163" t="s">
        <v>2965</v>
      </c>
      <c r="I657" s="168">
        <f>INDEX(CalBudget2567!$AR:$AR,MATCH('All Budget to Planfin2567'!$D657,CalBudget2567!$D:$D,0))</f>
        <v>56132587.386883207</v>
      </c>
      <c r="J657" s="168">
        <f>INDEX(CalBudget2567!$BU:$BU,MATCH('All Budget to Planfin2567'!$D657,CalBudget2567!$D:$D,0))</f>
        <v>37837414.687036797</v>
      </c>
      <c r="K657" s="194">
        <f t="shared" si="20"/>
        <v>93970002.073920012</v>
      </c>
      <c r="L657" s="169">
        <f>INDEX(CalBudget2567!$BW:$BW,MATCH('All Budget to Planfin2567'!$D657,CalBudget2567!$D:$D,0))</f>
        <v>0.63</v>
      </c>
      <c r="M657" s="170">
        <f t="shared" si="21"/>
        <v>59201101.306569606</v>
      </c>
      <c r="N657" s="165"/>
      <c r="P657" s="188" t="b">
        <f>K657=CalBudget2567!BV659</f>
        <v>1</v>
      </c>
      <c r="Q657" s="188" t="b">
        <f>M657=CalBudget2567!BX659</f>
        <v>1</v>
      </c>
    </row>
    <row r="658" spans="1:17" s="158" customFormat="1" ht="24.6" hidden="1" x14ac:dyDescent="0.25">
      <c r="A658" s="167">
        <f>COUNTA($D$14:D658)</f>
        <v>645</v>
      </c>
      <c r="B658" s="161">
        <v>9</v>
      </c>
      <c r="C658" s="162" t="s">
        <v>55</v>
      </c>
      <c r="D658" s="161" t="s">
        <v>720</v>
      </c>
      <c r="E658" s="163" t="s">
        <v>1608</v>
      </c>
      <c r="F658" s="164" t="s">
        <v>1876</v>
      </c>
      <c r="G658" s="161">
        <v>6</v>
      </c>
      <c r="H658" s="163" t="s">
        <v>2965</v>
      </c>
      <c r="I658" s="168">
        <f>INDEX(CalBudget2567!$AR:$AR,MATCH('All Budget to Planfin2567'!$D658,CalBudget2567!$D:$D,0))</f>
        <v>37819512.932611197</v>
      </c>
      <c r="J658" s="168">
        <f>INDEX(CalBudget2567!$BU:$BU,MATCH('All Budget to Planfin2567'!$D658,CalBudget2567!$D:$D,0))</f>
        <v>16362627.119750399</v>
      </c>
      <c r="K658" s="194">
        <f t="shared" si="20"/>
        <v>54182140.052361593</v>
      </c>
      <c r="L658" s="169">
        <f>INDEX(CalBudget2567!$BW:$BW,MATCH('All Budget to Planfin2567'!$D658,CalBudget2567!$D:$D,0))</f>
        <v>0.62</v>
      </c>
      <c r="M658" s="170">
        <f t="shared" si="21"/>
        <v>33592926.832464188</v>
      </c>
      <c r="N658" s="165"/>
      <c r="P658" s="188" t="b">
        <f>K658=CalBudget2567!BV660</f>
        <v>1</v>
      </c>
      <c r="Q658" s="188" t="b">
        <f>M658=CalBudget2567!BX660</f>
        <v>1</v>
      </c>
    </row>
    <row r="659" spans="1:17" s="158" customFormat="1" ht="24.6" hidden="1" x14ac:dyDescent="0.25">
      <c r="A659" s="167">
        <f>COUNTA($D$14:D659)</f>
        <v>646</v>
      </c>
      <c r="B659" s="161">
        <v>9</v>
      </c>
      <c r="C659" s="162" t="s">
        <v>55</v>
      </c>
      <c r="D659" s="161" t="s">
        <v>721</v>
      </c>
      <c r="E659" s="163" t="s">
        <v>1609</v>
      </c>
      <c r="F659" s="164" t="s">
        <v>1876</v>
      </c>
      <c r="G659" s="161">
        <v>5</v>
      </c>
      <c r="H659" s="163" t="s">
        <v>2964</v>
      </c>
      <c r="I659" s="168">
        <f>INDEX(CalBudget2567!$AR:$AR,MATCH('All Budget to Planfin2567'!$D659,CalBudget2567!$D:$D,0))</f>
        <v>29940118.726310395</v>
      </c>
      <c r="J659" s="168">
        <f>INDEX(CalBudget2567!$BU:$BU,MATCH('All Budget to Planfin2567'!$D659,CalBudget2567!$D:$D,0))</f>
        <v>35371569.501667194</v>
      </c>
      <c r="K659" s="194">
        <f t="shared" si="20"/>
        <v>65311688.227977589</v>
      </c>
      <c r="L659" s="169">
        <f>INDEX(CalBudget2567!$BW:$BW,MATCH('All Budget to Planfin2567'!$D659,CalBudget2567!$D:$D,0))</f>
        <v>0.61</v>
      </c>
      <c r="M659" s="170">
        <f t="shared" si="21"/>
        <v>39840129.819066331</v>
      </c>
      <c r="N659" s="165"/>
      <c r="P659" s="188" t="b">
        <f>K659=CalBudget2567!BV661</f>
        <v>1</v>
      </c>
      <c r="Q659" s="188" t="b">
        <f>M659=CalBudget2567!BX661</f>
        <v>1</v>
      </c>
    </row>
    <row r="660" spans="1:17" s="158" customFormat="1" ht="24.6" hidden="1" x14ac:dyDescent="0.25">
      <c r="A660" s="167">
        <f>COUNTA($D$14:D660)</f>
        <v>647</v>
      </c>
      <c r="B660" s="161">
        <v>9</v>
      </c>
      <c r="C660" s="162" t="s">
        <v>55</v>
      </c>
      <c r="D660" s="161" t="s">
        <v>722</v>
      </c>
      <c r="E660" s="163" t="s">
        <v>1610</v>
      </c>
      <c r="F660" s="164" t="s">
        <v>1876</v>
      </c>
      <c r="G660" s="161">
        <v>5</v>
      </c>
      <c r="H660" s="163" t="s">
        <v>2964</v>
      </c>
      <c r="I660" s="168">
        <f>INDEX(CalBudget2567!$AR:$AR,MATCH('All Budget to Planfin2567'!$D660,CalBudget2567!$D:$D,0))</f>
        <v>28672037.618639998</v>
      </c>
      <c r="J660" s="168">
        <f>INDEX(CalBudget2567!$BU:$BU,MATCH('All Budget to Planfin2567'!$D660,CalBudget2567!$D:$D,0))</f>
        <v>15112815.82944</v>
      </c>
      <c r="K660" s="194">
        <f t="shared" si="20"/>
        <v>43784853.448079996</v>
      </c>
      <c r="L660" s="169">
        <f>INDEX(CalBudget2567!$BW:$BW,MATCH('All Budget to Planfin2567'!$D660,CalBudget2567!$D:$D,0))</f>
        <v>0.54</v>
      </c>
      <c r="M660" s="170">
        <f t="shared" si="21"/>
        <v>23643820.861963198</v>
      </c>
      <c r="N660" s="165"/>
      <c r="P660" s="188" t="b">
        <f>K660=CalBudget2567!BV662</f>
        <v>1</v>
      </c>
      <c r="Q660" s="188" t="b">
        <f>M660=CalBudget2567!BX662</f>
        <v>1</v>
      </c>
    </row>
    <row r="661" spans="1:17" s="158" customFormat="1" ht="24.6" hidden="1" x14ac:dyDescent="0.25">
      <c r="A661" s="167">
        <f>COUNTA($D$14:D661)</f>
        <v>648</v>
      </c>
      <c r="B661" s="161">
        <v>9</v>
      </c>
      <c r="C661" s="162" t="s">
        <v>55</v>
      </c>
      <c r="D661" s="161" t="s">
        <v>723</v>
      </c>
      <c r="E661" s="163" t="s">
        <v>1611</v>
      </c>
      <c r="F661" s="164" t="s">
        <v>1876</v>
      </c>
      <c r="G661" s="161">
        <v>5</v>
      </c>
      <c r="H661" s="163" t="s">
        <v>2964</v>
      </c>
      <c r="I661" s="168">
        <f>INDEX(CalBudget2567!$AR:$AR,MATCH('All Budget to Planfin2567'!$D661,CalBudget2567!$D:$D,0))</f>
        <v>33140032.936463997</v>
      </c>
      <c r="J661" s="168">
        <f>INDEX(CalBudget2567!$BU:$BU,MATCH('All Budget to Planfin2567'!$D661,CalBudget2567!$D:$D,0))</f>
        <v>13906895.1726432</v>
      </c>
      <c r="K661" s="194">
        <f t="shared" si="20"/>
        <v>47046928.109107196</v>
      </c>
      <c r="L661" s="169">
        <f>INDEX(CalBudget2567!$BW:$BW,MATCH('All Budget to Planfin2567'!$D661,CalBudget2567!$D:$D,0))</f>
        <v>0.64</v>
      </c>
      <c r="M661" s="170">
        <f t="shared" si="21"/>
        <v>30110033.989828605</v>
      </c>
      <c r="N661" s="165"/>
      <c r="P661" s="188" t="b">
        <f>K661=CalBudget2567!BV663</f>
        <v>1</v>
      </c>
      <c r="Q661" s="188" t="b">
        <f>M661=CalBudget2567!BX663</f>
        <v>1</v>
      </c>
    </row>
    <row r="662" spans="1:17" s="158" customFormat="1" ht="24.6" hidden="1" x14ac:dyDescent="0.25">
      <c r="A662" s="167">
        <f>COUNTA($D$14:D662)</f>
        <v>649</v>
      </c>
      <c r="B662" s="161">
        <v>9</v>
      </c>
      <c r="C662" s="162" t="s">
        <v>55</v>
      </c>
      <c r="D662" s="161" t="s">
        <v>724</v>
      </c>
      <c r="E662" s="163" t="s">
        <v>1612</v>
      </c>
      <c r="F662" s="164" t="s">
        <v>1876</v>
      </c>
      <c r="G662" s="161">
        <v>5</v>
      </c>
      <c r="H662" s="163" t="s">
        <v>2964</v>
      </c>
      <c r="I662" s="168">
        <f>INDEX(CalBudget2567!$AR:$AR,MATCH('All Budget to Planfin2567'!$D662,CalBudget2567!$D:$D,0))</f>
        <v>36695082.58944001</v>
      </c>
      <c r="J662" s="168">
        <f>INDEX(CalBudget2567!$BU:$BU,MATCH('All Budget to Planfin2567'!$D662,CalBudget2567!$D:$D,0))</f>
        <v>10335554.568662399</v>
      </c>
      <c r="K662" s="194">
        <f t="shared" si="20"/>
        <v>47030637.158102408</v>
      </c>
      <c r="L662" s="169">
        <f>INDEX(CalBudget2567!$BW:$BW,MATCH('All Budget to Planfin2567'!$D662,CalBudget2567!$D:$D,0))</f>
        <v>0.52</v>
      </c>
      <c r="M662" s="170">
        <f t="shared" si="21"/>
        <v>24455931.322213255</v>
      </c>
      <c r="N662" s="165"/>
      <c r="P662" s="188" t="b">
        <f>K662=CalBudget2567!BV664</f>
        <v>1</v>
      </c>
      <c r="Q662" s="188" t="b">
        <f>M662=CalBudget2567!BX664</f>
        <v>1</v>
      </c>
    </row>
    <row r="663" spans="1:17" s="158" customFormat="1" ht="24.6" hidden="1" x14ac:dyDescent="0.25">
      <c r="A663" s="167">
        <f>COUNTA($D$14:D663)</f>
        <v>650</v>
      </c>
      <c r="B663" s="161">
        <v>9</v>
      </c>
      <c r="C663" s="162" t="s">
        <v>55</v>
      </c>
      <c r="D663" s="161" t="s">
        <v>725</v>
      </c>
      <c r="E663" s="163" t="s">
        <v>1613</v>
      </c>
      <c r="F663" s="164" t="s">
        <v>1876</v>
      </c>
      <c r="G663" s="161">
        <v>5</v>
      </c>
      <c r="H663" s="163" t="s">
        <v>2964</v>
      </c>
      <c r="I663" s="168">
        <f>INDEX(CalBudget2567!$AR:$AR,MATCH('All Budget to Planfin2567'!$D663,CalBudget2567!$D:$D,0))</f>
        <v>34962789.332639992</v>
      </c>
      <c r="J663" s="168">
        <f>INDEX(CalBudget2567!$BU:$BU,MATCH('All Budget to Planfin2567'!$D663,CalBudget2567!$D:$D,0))</f>
        <v>15179542.955616001</v>
      </c>
      <c r="K663" s="194">
        <f t="shared" si="20"/>
        <v>50142332.28825599</v>
      </c>
      <c r="L663" s="169">
        <f>INDEX(CalBudget2567!$BW:$BW,MATCH('All Budget to Planfin2567'!$D663,CalBudget2567!$D:$D,0))</f>
        <v>0.57999999999999996</v>
      </c>
      <c r="M663" s="170">
        <f t="shared" si="21"/>
        <v>29082552.727188472</v>
      </c>
      <c r="N663" s="165"/>
      <c r="P663" s="188" t="b">
        <f>K663=CalBudget2567!BV665</f>
        <v>1</v>
      </c>
      <c r="Q663" s="188" t="b">
        <f>M663=CalBudget2567!BX665</f>
        <v>1</v>
      </c>
    </row>
    <row r="664" spans="1:17" s="158" customFormat="1" ht="24.6" hidden="1" x14ac:dyDescent="0.25">
      <c r="A664" s="167">
        <f>COUNTA($D$14:D664)</f>
        <v>651</v>
      </c>
      <c r="B664" s="161">
        <v>9</v>
      </c>
      <c r="C664" s="162" t="s">
        <v>55</v>
      </c>
      <c r="D664" s="161" t="s">
        <v>726</v>
      </c>
      <c r="E664" s="163" t="s">
        <v>1614</v>
      </c>
      <c r="F664" s="164" t="s">
        <v>1876</v>
      </c>
      <c r="G664" s="161">
        <v>5</v>
      </c>
      <c r="H664" s="163" t="s">
        <v>2964</v>
      </c>
      <c r="I664" s="168">
        <f>INDEX(CalBudget2567!$AR:$AR,MATCH('All Budget to Planfin2567'!$D664,CalBudget2567!$D:$D,0))</f>
        <v>33746228.820479997</v>
      </c>
      <c r="J664" s="168">
        <f>INDEX(CalBudget2567!$BU:$BU,MATCH('All Budget to Planfin2567'!$D664,CalBudget2567!$D:$D,0))</f>
        <v>15664851.110400001</v>
      </c>
      <c r="K664" s="194">
        <f t="shared" si="20"/>
        <v>49411079.930879995</v>
      </c>
      <c r="L664" s="169">
        <f>INDEX(CalBudget2567!$BW:$BW,MATCH('All Budget to Planfin2567'!$D664,CalBudget2567!$D:$D,0))</f>
        <v>0.57999999999999996</v>
      </c>
      <c r="M664" s="170">
        <f t="shared" si="21"/>
        <v>28658426.359910395</v>
      </c>
      <c r="N664" s="165"/>
      <c r="P664" s="188" t="b">
        <f>K664=CalBudget2567!BV666</f>
        <v>1</v>
      </c>
      <c r="Q664" s="188" t="b">
        <f>M664=CalBudget2567!BX666</f>
        <v>1</v>
      </c>
    </row>
    <row r="665" spans="1:17" s="158" customFormat="1" ht="24.6" hidden="1" x14ac:dyDescent="0.25">
      <c r="A665" s="167">
        <f>COUNTA($D$14:D665)</f>
        <v>652</v>
      </c>
      <c r="B665" s="161">
        <v>9</v>
      </c>
      <c r="C665" s="162" t="s">
        <v>55</v>
      </c>
      <c r="D665" s="161" t="s">
        <v>727</v>
      </c>
      <c r="E665" s="163" t="s">
        <v>1615</v>
      </c>
      <c r="F665" s="164" t="s">
        <v>1876</v>
      </c>
      <c r="G665" s="161">
        <v>3</v>
      </c>
      <c r="H665" s="163" t="s">
        <v>2972</v>
      </c>
      <c r="I665" s="168">
        <f>INDEX(CalBudget2567!$AR:$AR,MATCH('All Budget to Planfin2567'!$D665,CalBudget2567!$D:$D,0))</f>
        <v>34912927.0587648</v>
      </c>
      <c r="J665" s="168">
        <f>INDEX(CalBudget2567!$BU:$BU,MATCH('All Budget to Planfin2567'!$D665,CalBudget2567!$D:$D,0))</f>
        <v>16460210.268652799</v>
      </c>
      <c r="K665" s="194">
        <f t="shared" si="20"/>
        <v>51373137.327417597</v>
      </c>
      <c r="L665" s="169">
        <f>INDEX(CalBudget2567!$BW:$BW,MATCH('All Budget to Planfin2567'!$D665,CalBudget2567!$D:$D,0))</f>
        <v>0.69</v>
      </c>
      <c r="M665" s="170">
        <f t="shared" si="21"/>
        <v>35447464.755918138</v>
      </c>
      <c r="N665" s="165"/>
      <c r="P665" s="188" t="b">
        <f>K665=CalBudget2567!BV667</f>
        <v>1</v>
      </c>
      <c r="Q665" s="188" t="b">
        <f>M665=CalBudget2567!BX667</f>
        <v>1</v>
      </c>
    </row>
    <row r="666" spans="1:17" s="158" customFormat="1" ht="24.6" hidden="1" x14ac:dyDescent="0.25">
      <c r="A666" s="167">
        <f>COUNTA($D$14:D666)</f>
        <v>653</v>
      </c>
      <c r="B666" s="161">
        <v>9</v>
      </c>
      <c r="C666" s="162" t="s">
        <v>55</v>
      </c>
      <c r="D666" s="161" t="s">
        <v>728</v>
      </c>
      <c r="E666" s="163" t="s">
        <v>1616</v>
      </c>
      <c r="F666" s="164" t="s">
        <v>1876</v>
      </c>
      <c r="G666" s="161">
        <v>5</v>
      </c>
      <c r="H666" s="163" t="s">
        <v>2964</v>
      </c>
      <c r="I666" s="168">
        <f>INDEX(CalBudget2567!$AR:$AR,MATCH('All Budget to Planfin2567'!$D666,CalBudget2567!$D:$D,0))</f>
        <v>35036663.589935988</v>
      </c>
      <c r="J666" s="168">
        <f>INDEX(CalBudget2567!$BU:$BU,MATCH('All Budget to Planfin2567'!$D666,CalBudget2567!$D:$D,0))</f>
        <v>28505141.431401599</v>
      </c>
      <c r="K666" s="194">
        <f t="shared" si="20"/>
        <v>63541805.021337584</v>
      </c>
      <c r="L666" s="169">
        <f>INDEX(CalBudget2567!$BW:$BW,MATCH('All Budget to Planfin2567'!$D666,CalBudget2567!$D:$D,0))</f>
        <v>0.71</v>
      </c>
      <c r="M666" s="170">
        <f t="shared" si="21"/>
        <v>45114681.56514968</v>
      </c>
      <c r="N666" s="165"/>
      <c r="P666" s="188" t="b">
        <f>K666=CalBudget2567!BV668</f>
        <v>1</v>
      </c>
      <c r="Q666" s="188" t="b">
        <f>M666=CalBudget2567!BX668</f>
        <v>1</v>
      </c>
    </row>
    <row r="667" spans="1:17" s="158" customFormat="1" ht="24.6" hidden="1" x14ac:dyDescent="0.25">
      <c r="A667" s="167">
        <f>COUNTA($D$14:D667)</f>
        <v>654</v>
      </c>
      <c r="B667" s="161">
        <v>9</v>
      </c>
      <c r="C667" s="162" t="s">
        <v>56</v>
      </c>
      <c r="D667" s="161" t="s">
        <v>729</v>
      </c>
      <c r="E667" s="163" t="s">
        <v>1617</v>
      </c>
      <c r="F667" s="164" t="s">
        <v>1875</v>
      </c>
      <c r="G667" s="161">
        <v>19</v>
      </c>
      <c r="H667" s="163" t="s">
        <v>2961</v>
      </c>
      <c r="I667" s="168">
        <f>INDEX(CalBudget2567!$AR:$AR,MATCH('All Budget to Planfin2567'!$D667,CalBudget2567!$D:$D,0))</f>
        <v>1125768932.0221729</v>
      </c>
      <c r="J667" s="168">
        <f>INDEX(CalBudget2567!$BU:$BU,MATCH('All Budget to Planfin2567'!$D667,CalBudget2567!$D:$D,0))</f>
        <v>1606378481.4184704</v>
      </c>
      <c r="K667" s="194">
        <f t="shared" si="20"/>
        <v>2732147413.4406433</v>
      </c>
      <c r="L667" s="169">
        <f>INDEX(CalBudget2567!$BW:$BW,MATCH('All Budget to Planfin2567'!$D667,CalBudget2567!$D:$D,0))</f>
        <v>0.38</v>
      </c>
      <c r="M667" s="170">
        <f t="shared" si="21"/>
        <v>1038216017.1074445</v>
      </c>
      <c r="N667" s="165"/>
      <c r="P667" s="188" t="b">
        <f>K667=CalBudget2567!BV669</f>
        <v>1</v>
      </c>
      <c r="Q667" s="188" t="b">
        <f>M667=CalBudget2567!BX669</f>
        <v>1</v>
      </c>
    </row>
    <row r="668" spans="1:17" s="158" customFormat="1" ht="24.6" hidden="1" x14ac:dyDescent="0.25">
      <c r="A668" s="167">
        <f>COUNTA($D$14:D668)</f>
        <v>655</v>
      </c>
      <c r="B668" s="161">
        <v>9</v>
      </c>
      <c r="C668" s="162" t="s">
        <v>56</v>
      </c>
      <c r="D668" s="161" t="s">
        <v>730</v>
      </c>
      <c r="E668" s="163" t="s">
        <v>1618</v>
      </c>
      <c r="F668" s="164" t="s">
        <v>1876</v>
      </c>
      <c r="G668" s="161">
        <v>6</v>
      </c>
      <c r="H668" s="163" t="s">
        <v>2965</v>
      </c>
      <c r="I668" s="168">
        <f>INDEX(CalBudget2567!$AR:$AR,MATCH('All Budget to Planfin2567'!$D668,CalBudget2567!$D:$D,0))</f>
        <v>87834171.994080007</v>
      </c>
      <c r="J668" s="168">
        <f>INDEX(CalBudget2567!$BU:$BU,MATCH('All Budget to Planfin2567'!$D668,CalBudget2567!$D:$D,0))</f>
        <v>47740447.715663999</v>
      </c>
      <c r="K668" s="194">
        <f t="shared" si="20"/>
        <v>135574619.70974401</v>
      </c>
      <c r="L668" s="169">
        <f>INDEX(CalBudget2567!$BW:$BW,MATCH('All Budget to Planfin2567'!$D668,CalBudget2567!$D:$D,0))</f>
        <v>0.52</v>
      </c>
      <c r="M668" s="170">
        <f t="shared" si="21"/>
        <v>70498802.249066889</v>
      </c>
      <c r="N668" s="165"/>
      <c r="P668" s="188" t="b">
        <f>K668=CalBudget2567!BV670</f>
        <v>1</v>
      </c>
      <c r="Q668" s="188" t="b">
        <f>M668=CalBudget2567!BX670</f>
        <v>1</v>
      </c>
    </row>
    <row r="669" spans="1:17" s="158" customFormat="1" ht="24.6" hidden="1" x14ac:dyDescent="0.25">
      <c r="A669" s="167">
        <f>COUNTA($D$14:D669)</f>
        <v>656</v>
      </c>
      <c r="B669" s="161">
        <v>9</v>
      </c>
      <c r="C669" s="162" t="s">
        <v>56</v>
      </c>
      <c r="D669" s="161" t="s">
        <v>731</v>
      </c>
      <c r="E669" s="163" t="s">
        <v>1619</v>
      </c>
      <c r="F669" s="164" t="s">
        <v>1876</v>
      </c>
      <c r="G669" s="161">
        <v>13</v>
      </c>
      <c r="H669" s="163" t="s">
        <v>2963</v>
      </c>
      <c r="I669" s="168">
        <f>INDEX(CalBudget2567!$AR:$AR,MATCH('All Budget to Planfin2567'!$D669,CalBudget2567!$D:$D,0))</f>
        <v>176439287.04878399</v>
      </c>
      <c r="J669" s="168">
        <f>INDEX(CalBudget2567!$BU:$BU,MATCH('All Budget to Planfin2567'!$D669,CalBudget2567!$D:$D,0))</f>
        <v>154556393.47251838</v>
      </c>
      <c r="K669" s="194">
        <f t="shared" si="20"/>
        <v>330995680.52130234</v>
      </c>
      <c r="L669" s="169">
        <f>INDEX(CalBudget2567!$BW:$BW,MATCH('All Budget to Planfin2567'!$D669,CalBudget2567!$D:$D,0))</f>
        <v>0.53</v>
      </c>
      <c r="M669" s="170">
        <f t="shared" si="21"/>
        <v>175427710.67629024</v>
      </c>
      <c r="N669" s="165"/>
      <c r="P669" s="188" t="b">
        <f>K669=CalBudget2567!BV671</f>
        <v>1</v>
      </c>
      <c r="Q669" s="188" t="b">
        <f>M669=CalBudget2567!BX671</f>
        <v>1</v>
      </c>
    </row>
    <row r="670" spans="1:17" s="158" customFormat="1" ht="24.6" hidden="1" x14ac:dyDescent="0.25">
      <c r="A670" s="167">
        <f>COUNTA($D$14:D670)</f>
        <v>657</v>
      </c>
      <c r="B670" s="161">
        <v>9</v>
      </c>
      <c r="C670" s="162" t="s">
        <v>56</v>
      </c>
      <c r="D670" s="161" t="s">
        <v>732</v>
      </c>
      <c r="E670" s="163" t="s">
        <v>1620</v>
      </c>
      <c r="F670" s="164" t="s">
        <v>1876</v>
      </c>
      <c r="G670" s="161">
        <v>6</v>
      </c>
      <c r="H670" s="163" t="s">
        <v>2965</v>
      </c>
      <c r="I670" s="168">
        <f>INDEX(CalBudget2567!$AR:$AR,MATCH('All Budget to Planfin2567'!$D670,CalBudget2567!$D:$D,0))</f>
        <v>62677072.915833607</v>
      </c>
      <c r="J670" s="168">
        <f>INDEX(CalBudget2567!$BU:$BU,MATCH('All Budget to Planfin2567'!$D670,CalBudget2567!$D:$D,0))</f>
        <v>35286242.517158397</v>
      </c>
      <c r="K670" s="194">
        <f t="shared" si="20"/>
        <v>97963315.432992011</v>
      </c>
      <c r="L670" s="169">
        <f>INDEX(CalBudget2567!$BW:$BW,MATCH('All Budget to Planfin2567'!$D670,CalBudget2567!$D:$D,0))</f>
        <v>0.46</v>
      </c>
      <c r="M670" s="170">
        <f t="shared" si="21"/>
        <v>45063125.099176325</v>
      </c>
      <c r="N670" s="165"/>
      <c r="P670" s="188" t="b">
        <f>K670=CalBudget2567!BV672</f>
        <v>1</v>
      </c>
      <c r="Q670" s="188" t="b">
        <f>M670=CalBudget2567!BX672</f>
        <v>1</v>
      </c>
    </row>
    <row r="671" spans="1:17" s="158" customFormat="1" ht="24.6" hidden="1" x14ac:dyDescent="0.25">
      <c r="A671" s="167">
        <f>COUNTA($D$14:D671)</f>
        <v>658</v>
      </c>
      <c r="B671" s="161">
        <v>9</v>
      </c>
      <c r="C671" s="162" t="s">
        <v>56</v>
      </c>
      <c r="D671" s="161" t="s">
        <v>733</v>
      </c>
      <c r="E671" s="163" t="s">
        <v>1621</v>
      </c>
      <c r="F671" s="164" t="s">
        <v>1877</v>
      </c>
      <c r="G671" s="161">
        <v>15</v>
      </c>
      <c r="H671" s="163" t="s">
        <v>2969</v>
      </c>
      <c r="I671" s="168">
        <f>INDEX(CalBudget2567!$AR:$AR,MATCH('All Budget to Planfin2567'!$D671,CalBudget2567!$D:$D,0))</f>
        <v>305636575.47840953</v>
      </c>
      <c r="J671" s="168">
        <f>INDEX(CalBudget2567!$BU:$BU,MATCH('All Budget to Planfin2567'!$D671,CalBudget2567!$D:$D,0))</f>
        <v>266833497.79377595</v>
      </c>
      <c r="K671" s="194">
        <f t="shared" si="20"/>
        <v>572470073.27218544</v>
      </c>
      <c r="L671" s="169">
        <f>INDEX(CalBudget2567!$BW:$BW,MATCH('All Budget to Planfin2567'!$D671,CalBudget2567!$D:$D,0))</f>
        <v>0.55000000000000004</v>
      </c>
      <c r="M671" s="170">
        <f t="shared" si="21"/>
        <v>314858540.29970205</v>
      </c>
      <c r="N671" s="165"/>
      <c r="P671" s="188" t="b">
        <f>K671=CalBudget2567!BV673</f>
        <v>1</v>
      </c>
      <c r="Q671" s="188" t="b">
        <f>M671=CalBudget2567!BX673</f>
        <v>1</v>
      </c>
    </row>
    <row r="672" spans="1:17" s="158" customFormat="1" ht="24.6" hidden="1" x14ac:dyDescent="0.25">
      <c r="A672" s="167">
        <f>COUNTA($D$14:D672)</f>
        <v>659</v>
      </c>
      <c r="B672" s="161">
        <v>9</v>
      </c>
      <c r="C672" s="162" t="s">
        <v>56</v>
      </c>
      <c r="D672" s="161" t="s">
        <v>734</v>
      </c>
      <c r="E672" s="163" t="s">
        <v>1622</v>
      </c>
      <c r="F672" s="164" t="s">
        <v>1876</v>
      </c>
      <c r="G672" s="161">
        <v>9</v>
      </c>
      <c r="H672" s="163" t="s">
        <v>2967</v>
      </c>
      <c r="I672" s="168">
        <f>INDEX(CalBudget2567!$AR:$AR,MATCH('All Budget to Planfin2567'!$D672,CalBudget2567!$D:$D,0))</f>
        <v>51743688.637238398</v>
      </c>
      <c r="J672" s="168">
        <f>INDEX(CalBudget2567!$BU:$BU,MATCH('All Budget to Planfin2567'!$D672,CalBudget2567!$D:$D,0))</f>
        <v>35173390.785552002</v>
      </c>
      <c r="K672" s="194">
        <f t="shared" si="20"/>
        <v>86917079.422790408</v>
      </c>
      <c r="L672" s="169">
        <f>INDEX(CalBudget2567!$BW:$BW,MATCH('All Budget to Planfin2567'!$D672,CalBudget2567!$D:$D,0))</f>
        <v>0.52</v>
      </c>
      <c r="M672" s="170">
        <f t="shared" si="21"/>
        <v>45196881.299851015</v>
      </c>
      <c r="N672" s="165"/>
      <c r="P672" s="188" t="b">
        <f>K672=CalBudget2567!BV674</f>
        <v>1</v>
      </c>
      <c r="Q672" s="188" t="b">
        <f>M672=CalBudget2567!BX674</f>
        <v>1</v>
      </c>
    </row>
    <row r="673" spans="1:17" s="158" customFormat="1" ht="24.6" hidden="1" x14ac:dyDescent="0.25">
      <c r="A673" s="167">
        <f>COUNTA($D$14:D673)</f>
        <v>660</v>
      </c>
      <c r="B673" s="161">
        <v>9</v>
      </c>
      <c r="C673" s="162" t="s">
        <v>56</v>
      </c>
      <c r="D673" s="161" t="s">
        <v>735</v>
      </c>
      <c r="E673" s="163" t="s">
        <v>1623</v>
      </c>
      <c r="F673" s="164" t="s">
        <v>1876</v>
      </c>
      <c r="G673" s="161">
        <v>13</v>
      </c>
      <c r="H673" s="163" t="s">
        <v>2963</v>
      </c>
      <c r="I673" s="168">
        <f>INDEX(CalBudget2567!$AR:$AR,MATCH('All Budget to Planfin2567'!$D673,CalBudget2567!$D:$D,0))</f>
        <v>143811420.52752</v>
      </c>
      <c r="J673" s="168">
        <f>INDEX(CalBudget2567!$BU:$BU,MATCH('All Budget to Planfin2567'!$D673,CalBudget2567!$D:$D,0))</f>
        <v>129108555.22176</v>
      </c>
      <c r="K673" s="194">
        <f t="shared" si="20"/>
        <v>272919975.74927998</v>
      </c>
      <c r="L673" s="169">
        <f>INDEX(CalBudget2567!$BW:$BW,MATCH('All Budget to Planfin2567'!$D673,CalBudget2567!$D:$D,0))</f>
        <v>0.53</v>
      </c>
      <c r="M673" s="170">
        <f t="shared" si="21"/>
        <v>144647587.14711839</v>
      </c>
      <c r="N673" s="165"/>
      <c r="P673" s="188" t="b">
        <f>K673=CalBudget2567!BV675</f>
        <v>1</v>
      </c>
      <c r="Q673" s="188" t="b">
        <f>M673=CalBudget2567!BX675</f>
        <v>1</v>
      </c>
    </row>
    <row r="674" spans="1:17" s="158" customFormat="1" ht="24.6" hidden="1" x14ac:dyDescent="0.25">
      <c r="A674" s="167">
        <f>COUNTA($D$14:D674)</f>
        <v>661</v>
      </c>
      <c r="B674" s="161">
        <v>9</v>
      </c>
      <c r="C674" s="162" t="s">
        <v>56</v>
      </c>
      <c r="D674" s="161" t="s">
        <v>736</v>
      </c>
      <c r="E674" s="163" t="s">
        <v>1624</v>
      </c>
      <c r="F674" s="164" t="s">
        <v>1876</v>
      </c>
      <c r="G674" s="161">
        <v>5</v>
      </c>
      <c r="H674" s="163" t="s">
        <v>2964</v>
      </c>
      <c r="I674" s="168">
        <f>INDEX(CalBudget2567!$AR:$AR,MATCH('All Budget to Planfin2567'!$D674,CalBudget2567!$D:$D,0))</f>
        <v>42269344.443772808</v>
      </c>
      <c r="J674" s="168">
        <f>INDEX(CalBudget2567!$BU:$BU,MATCH('All Budget to Planfin2567'!$D674,CalBudget2567!$D:$D,0))</f>
        <v>30653864.981827199</v>
      </c>
      <c r="K674" s="194">
        <f t="shared" si="20"/>
        <v>72923209.425600007</v>
      </c>
      <c r="L674" s="169">
        <f>INDEX(CalBudget2567!$BW:$BW,MATCH('All Budget to Planfin2567'!$D674,CalBudget2567!$D:$D,0))</f>
        <v>0.55000000000000004</v>
      </c>
      <c r="M674" s="170">
        <f t="shared" si="21"/>
        <v>40107765.184080005</v>
      </c>
      <c r="N674" s="165"/>
      <c r="P674" s="188" t="b">
        <f>K674=CalBudget2567!BV676</f>
        <v>1</v>
      </c>
      <c r="Q674" s="188" t="b">
        <f>M674=CalBudget2567!BX676</f>
        <v>1</v>
      </c>
    </row>
    <row r="675" spans="1:17" s="158" customFormat="1" ht="24.6" hidden="1" x14ac:dyDescent="0.25">
      <c r="A675" s="167">
        <f>COUNTA($D$14:D675)</f>
        <v>662</v>
      </c>
      <c r="B675" s="161">
        <v>9</v>
      </c>
      <c r="C675" s="162" t="s">
        <v>56</v>
      </c>
      <c r="D675" s="161" t="s">
        <v>737</v>
      </c>
      <c r="E675" s="163" t="s">
        <v>1625</v>
      </c>
      <c r="F675" s="164" t="s">
        <v>1876</v>
      </c>
      <c r="G675" s="161">
        <v>15</v>
      </c>
      <c r="H675" s="163" t="s">
        <v>2969</v>
      </c>
      <c r="I675" s="168">
        <f>INDEX(CalBudget2567!$AR:$AR,MATCH('All Budget to Planfin2567'!$D675,CalBudget2567!$D:$D,0))</f>
        <v>150609800.85199678</v>
      </c>
      <c r="J675" s="168">
        <f>INDEX(CalBudget2567!$BU:$BU,MATCH('All Budget to Planfin2567'!$D675,CalBudget2567!$D:$D,0))</f>
        <v>182274470.76559681</v>
      </c>
      <c r="K675" s="194">
        <f t="shared" si="20"/>
        <v>332884271.61759359</v>
      </c>
      <c r="L675" s="169">
        <f>INDEX(CalBudget2567!$BW:$BW,MATCH('All Budget to Planfin2567'!$D675,CalBudget2567!$D:$D,0))</f>
        <v>0.53</v>
      </c>
      <c r="M675" s="170">
        <f t="shared" si="21"/>
        <v>176428663.95732462</v>
      </c>
      <c r="N675" s="165"/>
      <c r="P675" s="188" t="b">
        <f>K675=CalBudget2567!BV677</f>
        <v>1</v>
      </c>
      <c r="Q675" s="188" t="b">
        <f>M675=CalBudget2567!BX677</f>
        <v>1</v>
      </c>
    </row>
    <row r="676" spans="1:17" s="158" customFormat="1" ht="24.6" hidden="1" x14ac:dyDescent="0.25">
      <c r="A676" s="167">
        <f>COUNTA($D$14:D676)</f>
        <v>663</v>
      </c>
      <c r="B676" s="161">
        <v>9</v>
      </c>
      <c r="C676" s="162" t="s">
        <v>56</v>
      </c>
      <c r="D676" s="161" t="s">
        <v>738</v>
      </c>
      <c r="E676" s="163" t="s">
        <v>1626</v>
      </c>
      <c r="F676" s="164" t="s">
        <v>1876</v>
      </c>
      <c r="G676" s="161">
        <v>13</v>
      </c>
      <c r="H676" s="163" t="s">
        <v>2963</v>
      </c>
      <c r="I676" s="168">
        <f>INDEX(CalBudget2567!$AR:$AR,MATCH('All Budget to Planfin2567'!$D676,CalBudget2567!$D:$D,0))</f>
        <v>148462707.73797122</v>
      </c>
      <c r="J676" s="168">
        <f>INDEX(CalBudget2567!$BU:$BU,MATCH('All Budget to Planfin2567'!$D676,CalBudget2567!$D:$D,0))</f>
        <v>190455673.83145919</v>
      </c>
      <c r="K676" s="194">
        <f t="shared" si="20"/>
        <v>338918381.56943041</v>
      </c>
      <c r="L676" s="169">
        <f>INDEX(CalBudget2567!$BW:$BW,MATCH('All Budget to Planfin2567'!$D676,CalBudget2567!$D:$D,0))</f>
        <v>0.56000000000000005</v>
      </c>
      <c r="M676" s="170">
        <f t="shared" si="21"/>
        <v>189794293.67888105</v>
      </c>
      <c r="N676" s="165"/>
      <c r="P676" s="188" t="b">
        <f>K676=CalBudget2567!BV678</f>
        <v>1</v>
      </c>
      <c r="Q676" s="188" t="b">
        <f>M676=CalBudget2567!BX678</f>
        <v>1</v>
      </c>
    </row>
    <row r="677" spans="1:17" s="158" customFormat="1" ht="24.6" hidden="1" x14ac:dyDescent="0.25">
      <c r="A677" s="167">
        <f>COUNTA($D$14:D677)</f>
        <v>664</v>
      </c>
      <c r="B677" s="161">
        <v>9</v>
      </c>
      <c r="C677" s="162" t="s">
        <v>56</v>
      </c>
      <c r="D677" s="161" t="s">
        <v>739</v>
      </c>
      <c r="E677" s="163" t="s">
        <v>1627</v>
      </c>
      <c r="F677" s="164" t="s">
        <v>1876</v>
      </c>
      <c r="G677" s="161">
        <v>9</v>
      </c>
      <c r="H677" s="163" t="s">
        <v>2967</v>
      </c>
      <c r="I677" s="168">
        <f>INDEX(CalBudget2567!$AR:$AR,MATCH('All Budget to Planfin2567'!$D677,CalBudget2567!$D:$D,0))</f>
        <v>71361717.311260805</v>
      </c>
      <c r="J677" s="168">
        <f>INDEX(CalBudget2567!$BU:$BU,MATCH('All Budget to Planfin2567'!$D677,CalBudget2567!$D:$D,0))</f>
        <v>96068571.208291173</v>
      </c>
      <c r="K677" s="194">
        <f t="shared" si="20"/>
        <v>167430288.51955199</v>
      </c>
      <c r="L677" s="169">
        <f>INDEX(CalBudget2567!$BW:$BW,MATCH('All Budget to Planfin2567'!$D677,CalBudget2567!$D:$D,0))</f>
        <v>0.51</v>
      </c>
      <c r="M677" s="170">
        <f t="shared" si="21"/>
        <v>85389447.14497152</v>
      </c>
      <c r="N677" s="165"/>
      <c r="P677" s="188" t="b">
        <f>K677=CalBudget2567!BV679</f>
        <v>1</v>
      </c>
      <c r="Q677" s="188" t="b">
        <f>M677=CalBudget2567!BX679</f>
        <v>1</v>
      </c>
    </row>
    <row r="678" spans="1:17" s="158" customFormat="1" ht="24.6" hidden="1" x14ac:dyDescent="0.25">
      <c r="A678" s="167">
        <f>COUNTA($D$14:D678)</f>
        <v>665</v>
      </c>
      <c r="B678" s="161">
        <v>9</v>
      </c>
      <c r="C678" s="162" t="s">
        <v>56</v>
      </c>
      <c r="D678" s="161" t="s">
        <v>740</v>
      </c>
      <c r="E678" s="163" t="s">
        <v>1628</v>
      </c>
      <c r="F678" s="164" t="s">
        <v>1876</v>
      </c>
      <c r="G678" s="161">
        <v>6</v>
      </c>
      <c r="H678" s="163" t="s">
        <v>2965</v>
      </c>
      <c r="I678" s="168">
        <f>INDEX(CalBudget2567!$AR:$AR,MATCH('All Budget to Planfin2567'!$D678,CalBudget2567!$D:$D,0))</f>
        <v>62150323.360166401</v>
      </c>
      <c r="J678" s="168">
        <f>INDEX(CalBudget2567!$BU:$BU,MATCH('All Budget to Planfin2567'!$D678,CalBudget2567!$D:$D,0))</f>
        <v>41245019.97648</v>
      </c>
      <c r="K678" s="194">
        <f t="shared" si="20"/>
        <v>103395343.33664641</v>
      </c>
      <c r="L678" s="169">
        <f>INDEX(CalBudget2567!$BW:$BW,MATCH('All Budget to Planfin2567'!$D678,CalBudget2567!$D:$D,0))</f>
        <v>0.55000000000000004</v>
      </c>
      <c r="M678" s="170">
        <f t="shared" si="21"/>
        <v>56867438.835155532</v>
      </c>
      <c r="N678" s="165"/>
      <c r="P678" s="188" t="b">
        <f>K678=CalBudget2567!BV680</f>
        <v>1</v>
      </c>
      <c r="Q678" s="188" t="b">
        <f>M678=CalBudget2567!BX680</f>
        <v>1</v>
      </c>
    </row>
    <row r="679" spans="1:17" s="158" customFormat="1" ht="24.6" hidden="1" x14ac:dyDescent="0.25">
      <c r="A679" s="167">
        <f>COUNTA($D$14:D679)</f>
        <v>666</v>
      </c>
      <c r="B679" s="161">
        <v>9</v>
      </c>
      <c r="C679" s="162" t="s">
        <v>56</v>
      </c>
      <c r="D679" s="161" t="s">
        <v>741</v>
      </c>
      <c r="E679" s="163" t="s">
        <v>1629</v>
      </c>
      <c r="F679" s="164" t="s">
        <v>1876</v>
      </c>
      <c r="G679" s="161">
        <v>6</v>
      </c>
      <c r="H679" s="163" t="s">
        <v>2965</v>
      </c>
      <c r="I679" s="168">
        <f>INDEX(CalBudget2567!$AR:$AR,MATCH('All Budget to Planfin2567'!$D679,CalBudget2567!$D:$D,0))</f>
        <v>45468074.368972793</v>
      </c>
      <c r="J679" s="168">
        <f>INDEX(CalBudget2567!$BU:$BU,MATCH('All Budget to Planfin2567'!$D679,CalBudget2567!$D:$D,0))</f>
        <v>20046688.503119998</v>
      </c>
      <c r="K679" s="194">
        <f t="shared" si="20"/>
        <v>65514762.872092791</v>
      </c>
      <c r="L679" s="169">
        <f>INDEX(CalBudget2567!$BW:$BW,MATCH('All Budget to Planfin2567'!$D679,CalBudget2567!$D:$D,0))</f>
        <v>0.55000000000000004</v>
      </c>
      <c r="M679" s="170">
        <f t="shared" si="21"/>
        <v>36033119.579651035</v>
      </c>
      <c r="N679" s="165"/>
      <c r="P679" s="188" t="b">
        <f>K679=CalBudget2567!BV681</f>
        <v>1</v>
      </c>
      <c r="Q679" s="188" t="b">
        <f>M679=CalBudget2567!BX681</f>
        <v>1</v>
      </c>
    </row>
    <row r="680" spans="1:17" s="158" customFormat="1" ht="24.6" hidden="1" x14ac:dyDescent="0.25">
      <c r="A680" s="167">
        <f>COUNTA($D$14:D680)</f>
        <v>667</v>
      </c>
      <c r="B680" s="161">
        <v>9</v>
      </c>
      <c r="C680" s="162" t="s">
        <v>56</v>
      </c>
      <c r="D680" s="161" t="s">
        <v>742</v>
      </c>
      <c r="E680" s="163" t="s">
        <v>1630</v>
      </c>
      <c r="F680" s="164" t="s">
        <v>1876</v>
      </c>
      <c r="G680" s="161">
        <v>5</v>
      </c>
      <c r="H680" s="163" t="s">
        <v>2964</v>
      </c>
      <c r="I680" s="168">
        <f>INDEX(CalBudget2567!$AR:$AR,MATCH('All Budget to Planfin2567'!$D680,CalBudget2567!$D:$D,0))</f>
        <v>43330015.98493439</v>
      </c>
      <c r="J680" s="168">
        <f>INDEX(CalBudget2567!$BU:$BU,MATCH('All Budget to Planfin2567'!$D680,CalBudget2567!$D:$D,0))</f>
        <v>24509985.355881605</v>
      </c>
      <c r="K680" s="194">
        <f t="shared" si="20"/>
        <v>67840001.340815991</v>
      </c>
      <c r="L680" s="169">
        <f>INDEX(CalBudget2567!$BW:$BW,MATCH('All Budget to Planfin2567'!$D680,CalBudget2567!$D:$D,0))</f>
        <v>0.6</v>
      </c>
      <c r="M680" s="170">
        <f t="shared" si="21"/>
        <v>40704000.80448959</v>
      </c>
      <c r="N680" s="165"/>
      <c r="P680" s="188" t="b">
        <f>K680=CalBudget2567!BV682</f>
        <v>1</v>
      </c>
      <c r="Q680" s="188" t="b">
        <f>M680=CalBudget2567!BX682</f>
        <v>1</v>
      </c>
    </row>
    <row r="681" spans="1:17" s="158" customFormat="1" ht="24.6" hidden="1" x14ac:dyDescent="0.25">
      <c r="A681" s="167">
        <f>COUNTA($D$14:D681)</f>
        <v>668</v>
      </c>
      <c r="B681" s="161">
        <v>9</v>
      </c>
      <c r="C681" s="162" t="s">
        <v>56</v>
      </c>
      <c r="D681" s="161" t="s">
        <v>743</v>
      </c>
      <c r="E681" s="163" t="s">
        <v>1631</v>
      </c>
      <c r="F681" s="164" t="s">
        <v>1876</v>
      </c>
      <c r="G681" s="161">
        <v>3</v>
      </c>
      <c r="H681" s="163" t="s">
        <v>2972</v>
      </c>
      <c r="I681" s="168">
        <f>INDEX(CalBudget2567!$AR:$AR,MATCH('All Budget to Planfin2567'!$D681,CalBudget2567!$D:$D,0))</f>
        <v>35299801.429488003</v>
      </c>
      <c r="J681" s="168">
        <f>INDEX(CalBudget2567!$BU:$BU,MATCH('All Budget to Planfin2567'!$D681,CalBudget2567!$D:$D,0))</f>
        <v>20678242.005590394</v>
      </c>
      <c r="K681" s="194">
        <f t="shared" si="20"/>
        <v>55978043.435078397</v>
      </c>
      <c r="L681" s="169">
        <f>INDEX(CalBudget2567!$BW:$BW,MATCH('All Budget to Planfin2567'!$D681,CalBudget2567!$D:$D,0))</f>
        <v>0.65</v>
      </c>
      <c r="M681" s="170">
        <f t="shared" si="21"/>
        <v>36385728.232800961</v>
      </c>
      <c r="N681" s="165"/>
      <c r="P681" s="188" t="b">
        <f>K681=CalBudget2567!BV683</f>
        <v>1</v>
      </c>
      <c r="Q681" s="188" t="b">
        <f>M681=CalBudget2567!BX683</f>
        <v>1</v>
      </c>
    </row>
    <row r="682" spans="1:17" s="158" customFormat="1" ht="24.6" hidden="1" x14ac:dyDescent="0.25">
      <c r="A682" s="167">
        <f>COUNTA($D$14:D682)</f>
        <v>669</v>
      </c>
      <c r="B682" s="161">
        <v>9</v>
      </c>
      <c r="C682" s="162" t="s">
        <v>56</v>
      </c>
      <c r="D682" s="161" t="s">
        <v>744</v>
      </c>
      <c r="E682" s="163" t="s">
        <v>1632</v>
      </c>
      <c r="F682" s="164" t="s">
        <v>1876</v>
      </c>
      <c r="G682" s="161">
        <v>6</v>
      </c>
      <c r="H682" s="163" t="s">
        <v>2965</v>
      </c>
      <c r="I682" s="168">
        <f>INDEX(CalBudget2567!$AR:$AR,MATCH('All Budget to Planfin2567'!$D682,CalBudget2567!$D:$D,0))</f>
        <v>36074733.593711995</v>
      </c>
      <c r="J682" s="168">
        <f>INDEX(CalBudget2567!$BU:$BU,MATCH('All Budget to Planfin2567'!$D682,CalBudget2567!$D:$D,0))</f>
        <v>24059526.884640001</v>
      </c>
      <c r="K682" s="194">
        <f t="shared" si="20"/>
        <v>60134260.478351995</v>
      </c>
      <c r="L682" s="169">
        <f>INDEX(CalBudget2567!$BW:$BW,MATCH('All Budget to Planfin2567'!$D682,CalBudget2567!$D:$D,0))</f>
        <v>0.74</v>
      </c>
      <c r="M682" s="170">
        <f t="shared" si="21"/>
        <v>44499352.753980473</v>
      </c>
      <c r="N682" s="165"/>
      <c r="P682" s="188" t="b">
        <f>K682=CalBudget2567!BV684</f>
        <v>1</v>
      </c>
      <c r="Q682" s="188" t="b">
        <f>M682=CalBudget2567!BX684</f>
        <v>1</v>
      </c>
    </row>
    <row r="683" spans="1:17" s="158" customFormat="1" ht="24.6" hidden="1" x14ac:dyDescent="0.25">
      <c r="A683" s="167">
        <f>COUNTA($D$14:D683)</f>
        <v>670</v>
      </c>
      <c r="B683" s="161">
        <v>9</v>
      </c>
      <c r="C683" s="162" t="s">
        <v>56</v>
      </c>
      <c r="D683" s="161" t="s">
        <v>745</v>
      </c>
      <c r="E683" s="163" t="s">
        <v>1633</v>
      </c>
      <c r="F683" s="164" t="s">
        <v>1876</v>
      </c>
      <c r="G683" s="161">
        <v>5</v>
      </c>
      <c r="H683" s="163" t="s">
        <v>2964</v>
      </c>
      <c r="I683" s="168">
        <f>INDEX(CalBudget2567!$AR:$AR,MATCH('All Budget to Planfin2567'!$D683,CalBudget2567!$D:$D,0))</f>
        <v>35876509.231535994</v>
      </c>
      <c r="J683" s="168">
        <f>INDEX(CalBudget2567!$BU:$BU,MATCH('All Budget to Planfin2567'!$D683,CalBudget2567!$D:$D,0))</f>
        <v>21800938.709894404</v>
      </c>
      <c r="K683" s="194">
        <f t="shared" si="20"/>
        <v>57677447.941430397</v>
      </c>
      <c r="L683" s="169">
        <f>INDEX(CalBudget2567!$BW:$BW,MATCH('All Budget to Planfin2567'!$D683,CalBudget2567!$D:$D,0))</f>
        <v>0.72</v>
      </c>
      <c r="M683" s="170">
        <f t="shared" si="21"/>
        <v>41527762.517829888</v>
      </c>
      <c r="N683" s="165"/>
      <c r="P683" s="188" t="b">
        <f>K683=CalBudget2567!BV685</f>
        <v>1</v>
      </c>
      <c r="Q683" s="188" t="b">
        <f>M683=CalBudget2567!BX685</f>
        <v>1</v>
      </c>
    </row>
    <row r="684" spans="1:17" s="158" customFormat="1" ht="24.6" hidden="1" x14ac:dyDescent="0.25">
      <c r="A684" s="167">
        <f>COUNTA($D$14:D684)</f>
        <v>671</v>
      </c>
      <c r="B684" s="161">
        <v>10</v>
      </c>
      <c r="C684" s="162" t="s">
        <v>57</v>
      </c>
      <c r="D684" s="161" t="s">
        <v>746</v>
      </c>
      <c r="E684" s="163" t="s">
        <v>1634</v>
      </c>
      <c r="F684" s="164" t="s">
        <v>1877</v>
      </c>
      <c r="G684" s="161">
        <v>17</v>
      </c>
      <c r="H684" s="163" t="s">
        <v>2971</v>
      </c>
      <c r="I684" s="168">
        <f>INDEX(CalBudget2567!$AR:$AR,MATCH('All Budget to Planfin2567'!$D684,CalBudget2567!$D:$D,0))</f>
        <v>361300117.73932803</v>
      </c>
      <c r="J684" s="168">
        <f>INDEX(CalBudget2567!$BU:$BU,MATCH('All Budget to Planfin2567'!$D684,CalBudget2567!$D:$D,0))</f>
        <v>650011412.56533122</v>
      </c>
      <c r="K684" s="194">
        <f t="shared" si="20"/>
        <v>1011311530.3046592</v>
      </c>
      <c r="L684" s="169">
        <f>INDEX(CalBudget2567!$BW:$BW,MATCH('All Budget to Planfin2567'!$D684,CalBudget2567!$D:$D,0))</f>
        <v>0.28000000000000003</v>
      </c>
      <c r="M684" s="170">
        <f t="shared" si="21"/>
        <v>283167228.48530459</v>
      </c>
      <c r="N684" s="165"/>
      <c r="P684" s="188" t="b">
        <f>K684=CalBudget2567!BV686</f>
        <v>1</v>
      </c>
      <c r="Q684" s="188" t="b">
        <f>M684=CalBudget2567!BX686</f>
        <v>1</v>
      </c>
    </row>
    <row r="685" spans="1:17" s="158" customFormat="1" ht="24.6" hidden="1" x14ac:dyDescent="0.25">
      <c r="A685" s="167">
        <f>COUNTA($D$14:D685)</f>
        <v>672</v>
      </c>
      <c r="B685" s="161">
        <v>10</v>
      </c>
      <c r="C685" s="162" t="s">
        <v>57</v>
      </c>
      <c r="D685" s="161" t="s">
        <v>747</v>
      </c>
      <c r="E685" s="163" t="s">
        <v>1635</v>
      </c>
      <c r="F685" s="164" t="s">
        <v>1876</v>
      </c>
      <c r="G685" s="161">
        <v>6</v>
      </c>
      <c r="H685" s="163" t="s">
        <v>2965</v>
      </c>
      <c r="I685" s="168">
        <f>INDEX(CalBudget2567!$AR:$AR,MATCH('All Budget to Planfin2567'!$D685,CalBudget2567!$D:$D,0))</f>
        <v>63754907.683775999</v>
      </c>
      <c r="J685" s="168">
        <f>INDEX(CalBudget2567!$BU:$BU,MATCH('All Budget to Planfin2567'!$D685,CalBudget2567!$D:$D,0))</f>
        <v>15052787.133360002</v>
      </c>
      <c r="K685" s="194">
        <f t="shared" si="20"/>
        <v>78807694.817136005</v>
      </c>
      <c r="L685" s="169">
        <f>INDEX(CalBudget2567!$BW:$BW,MATCH('All Budget to Planfin2567'!$D685,CalBudget2567!$D:$D,0))</f>
        <v>0.43</v>
      </c>
      <c r="M685" s="170">
        <f t="shared" si="21"/>
        <v>33887308.771368481</v>
      </c>
      <c r="N685" s="165"/>
      <c r="P685" s="188" t="b">
        <f>K685=CalBudget2567!BV687</f>
        <v>1</v>
      </c>
      <c r="Q685" s="188" t="b">
        <f>M685=CalBudget2567!BX687</f>
        <v>1</v>
      </c>
    </row>
    <row r="686" spans="1:17" s="158" customFormat="1" ht="24.6" hidden="1" x14ac:dyDescent="0.25">
      <c r="A686" s="167">
        <f>COUNTA($D$14:D686)</f>
        <v>673</v>
      </c>
      <c r="B686" s="161">
        <v>10</v>
      </c>
      <c r="C686" s="162" t="s">
        <v>57</v>
      </c>
      <c r="D686" s="161" t="s">
        <v>748</v>
      </c>
      <c r="E686" s="163" t="s">
        <v>1636</v>
      </c>
      <c r="F686" s="164" t="s">
        <v>1876</v>
      </c>
      <c r="G686" s="161">
        <v>6</v>
      </c>
      <c r="H686" s="163" t="s">
        <v>2965</v>
      </c>
      <c r="I686" s="168">
        <f>INDEX(CalBudget2567!$AR:$AR,MATCH('All Budget to Planfin2567'!$D686,CalBudget2567!$D:$D,0))</f>
        <v>42981904.074143998</v>
      </c>
      <c r="J686" s="168">
        <f>INDEX(CalBudget2567!$BU:$BU,MATCH('All Budget to Planfin2567'!$D686,CalBudget2567!$D:$D,0))</f>
        <v>15593507.955504002</v>
      </c>
      <c r="K686" s="194">
        <f t="shared" si="20"/>
        <v>58575412.029647999</v>
      </c>
      <c r="L686" s="169">
        <f>INDEX(CalBudget2567!$BW:$BW,MATCH('All Budget to Planfin2567'!$D686,CalBudget2567!$D:$D,0))</f>
        <v>0.49</v>
      </c>
      <c r="M686" s="170">
        <f t="shared" si="21"/>
        <v>28701951.894527517</v>
      </c>
      <c r="N686" s="165"/>
      <c r="P686" s="188" t="b">
        <f>K686=CalBudget2567!BV688</f>
        <v>1</v>
      </c>
      <c r="Q686" s="188" t="b">
        <f>M686=CalBudget2567!BX688</f>
        <v>1</v>
      </c>
    </row>
    <row r="687" spans="1:17" s="158" customFormat="1" ht="24.6" hidden="1" x14ac:dyDescent="0.25">
      <c r="A687" s="167">
        <f>COUNTA($D$14:D687)</f>
        <v>674</v>
      </c>
      <c r="B687" s="161">
        <v>10</v>
      </c>
      <c r="C687" s="162" t="s">
        <v>57</v>
      </c>
      <c r="D687" s="161" t="s">
        <v>749</v>
      </c>
      <c r="E687" s="163" t="s">
        <v>1637</v>
      </c>
      <c r="F687" s="164" t="s">
        <v>1876</v>
      </c>
      <c r="G687" s="161">
        <v>6</v>
      </c>
      <c r="H687" s="163" t="s">
        <v>2965</v>
      </c>
      <c r="I687" s="168">
        <f>INDEX(CalBudget2567!$AR:$AR,MATCH('All Budget to Planfin2567'!$D687,CalBudget2567!$D:$D,0))</f>
        <v>48455886.225600004</v>
      </c>
      <c r="J687" s="168">
        <f>INDEX(CalBudget2567!$BU:$BU,MATCH('All Budget to Planfin2567'!$D687,CalBudget2567!$D:$D,0))</f>
        <v>9416249.7522912007</v>
      </c>
      <c r="K687" s="194">
        <f t="shared" si="20"/>
        <v>57872135.977891207</v>
      </c>
      <c r="L687" s="169">
        <f>INDEX(CalBudget2567!$BW:$BW,MATCH('All Budget to Planfin2567'!$D687,CalBudget2567!$D:$D,0))</f>
        <v>0.48</v>
      </c>
      <c r="M687" s="170">
        <f t="shared" si="21"/>
        <v>27778625.269387778</v>
      </c>
      <c r="N687" s="165"/>
      <c r="P687" s="188" t="b">
        <f>K687=CalBudget2567!BV689</f>
        <v>1</v>
      </c>
      <c r="Q687" s="188" t="b">
        <f>M687=CalBudget2567!BX689</f>
        <v>1</v>
      </c>
    </row>
    <row r="688" spans="1:17" s="158" customFormat="1" ht="24.6" hidden="1" x14ac:dyDescent="0.25">
      <c r="A688" s="167">
        <f>COUNTA($D$14:D688)</f>
        <v>675</v>
      </c>
      <c r="B688" s="161">
        <v>10</v>
      </c>
      <c r="C688" s="162" t="s">
        <v>57</v>
      </c>
      <c r="D688" s="161" t="s">
        <v>750</v>
      </c>
      <c r="E688" s="163" t="s">
        <v>1638</v>
      </c>
      <c r="F688" s="164" t="s">
        <v>1876</v>
      </c>
      <c r="G688" s="161">
        <v>6</v>
      </c>
      <c r="H688" s="163" t="s">
        <v>2965</v>
      </c>
      <c r="I688" s="168">
        <f>INDEX(CalBudget2567!$AR:$AR,MATCH('All Budget to Planfin2567'!$D688,CalBudget2567!$D:$D,0))</f>
        <v>61186213.560316801</v>
      </c>
      <c r="J688" s="168">
        <f>INDEX(CalBudget2567!$BU:$BU,MATCH('All Budget to Planfin2567'!$D688,CalBudget2567!$D:$D,0))</f>
        <v>19704331.432377599</v>
      </c>
      <c r="K688" s="194">
        <f t="shared" si="20"/>
        <v>80890544.992694408</v>
      </c>
      <c r="L688" s="169">
        <f>INDEX(CalBudget2567!$BW:$BW,MATCH('All Budget to Planfin2567'!$D688,CalBudget2567!$D:$D,0))</f>
        <v>0.42</v>
      </c>
      <c r="M688" s="170">
        <f t="shared" si="21"/>
        <v>33974028.896931648</v>
      </c>
      <c r="N688" s="165"/>
      <c r="P688" s="188" t="b">
        <f>K688=CalBudget2567!BV690</f>
        <v>1</v>
      </c>
      <c r="Q688" s="188" t="b">
        <f>M688=CalBudget2567!BX690</f>
        <v>1</v>
      </c>
    </row>
    <row r="689" spans="1:17" s="158" customFormat="1" ht="24.6" hidden="1" x14ac:dyDescent="0.25">
      <c r="A689" s="167">
        <f>COUNTA($D$14:D689)</f>
        <v>676</v>
      </c>
      <c r="B689" s="161">
        <v>10</v>
      </c>
      <c r="C689" s="162" t="s">
        <v>57</v>
      </c>
      <c r="D689" s="161" t="s">
        <v>751</v>
      </c>
      <c r="E689" s="163" t="s">
        <v>1639</v>
      </c>
      <c r="F689" s="164" t="s">
        <v>1876</v>
      </c>
      <c r="G689" s="161">
        <v>5</v>
      </c>
      <c r="H689" s="163" t="s">
        <v>2964</v>
      </c>
      <c r="I689" s="168">
        <f>INDEX(CalBudget2567!$AR:$AR,MATCH('All Budget to Planfin2567'!$D689,CalBudget2567!$D:$D,0))</f>
        <v>20060680.387919996</v>
      </c>
      <c r="J689" s="168">
        <f>INDEX(CalBudget2567!$BU:$BU,MATCH('All Budget to Planfin2567'!$D689,CalBudget2567!$D:$D,0))</f>
        <v>7511739.8078399999</v>
      </c>
      <c r="K689" s="194">
        <f t="shared" si="20"/>
        <v>27572420.195759997</v>
      </c>
      <c r="L689" s="169">
        <f>INDEX(CalBudget2567!$BW:$BW,MATCH('All Budget to Planfin2567'!$D689,CalBudget2567!$D:$D,0))</f>
        <v>0.35</v>
      </c>
      <c r="M689" s="170">
        <f t="shared" si="21"/>
        <v>9650347.0685159974</v>
      </c>
      <c r="N689" s="165"/>
      <c r="P689" s="188" t="b">
        <f>K689=CalBudget2567!BV691</f>
        <v>1</v>
      </c>
      <c r="Q689" s="188" t="b">
        <f>M689=CalBudget2567!BX691</f>
        <v>1</v>
      </c>
    </row>
    <row r="690" spans="1:17" s="158" customFormat="1" ht="24.6" hidden="1" x14ac:dyDescent="0.25">
      <c r="A690" s="167">
        <f>COUNTA($D$14:D690)</f>
        <v>677</v>
      </c>
      <c r="B690" s="161">
        <v>10</v>
      </c>
      <c r="C690" s="162" t="s">
        <v>57</v>
      </c>
      <c r="D690" s="161" t="s">
        <v>752</v>
      </c>
      <c r="E690" s="163" t="s">
        <v>1640</v>
      </c>
      <c r="F690" s="164" t="s">
        <v>1876</v>
      </c>
      <c r="G690" s="161">
        <v>5</v>
      </c>
      <c r="H690" s="163" t="s">
        <v>2964</v>
      </c>
      <c r="I690" s="168">
        <f>INDEX(CalBudget2567!$AR:$AR,MATCH('All Budget to Planfin2567'!$D690,CalBudget2567!$D:$D,0))</f>
        <v>36511117.817712002</v>
      </c>
      <c r="J690" s="168">
        <f>INDEX(CalBudget2567!$BU:$BU,MATCH('All Budget to Planfin2567'!$D690,CalBudget2567!$D:$D,0))</f>
        <v>16770226.046073599</v>
      </c>
      <c r="K690" s="194">
        <f t="shared" si="20"/>
        <v>53281343.863785602</v>
      </c>
      <c r="L690" s="169">
        <f>INDEX(CalBudget2567!$BW:$BW,MATCH('All Budget to Planfin2567'!$D690,CalBudget2567!$D:$D,0))</f>
        <v>0.28999999999999998</v>
      </c>
      <c r="M690" s="170">
        <f t="shared" si="21"/>
        <v>15451589.720497824</v>
      </c>
      <c r="N690" s="165"/>
      <c r="P690" s="188" t="b">
        <f>K690=CalBudget2567!BV692</f>
        <v>1</v>
      </c>
      <c r="Q690" s="188" t="b">
        <f>M690=CalBudget2567!BX692</f>
        <v>1</v>
      </c>
    </row>
    <row r="691" spans="1:17" s="158" customFormat="1" ht="24.6" hidden="1" x14ac:dyDescent="0.25">
      <c r="A691" s="167">
        <f>COUNTA($D$14:D691)</f>
        <v>678</v>
      </c>
      <c r="B691" s="161">
        <v>10</v>
      </c>
      <c r="C691" s="162" t="s">
        <v>58</v>
      </c>
      <c r="D691" s="161" t="s">
        <v>753</v>
      </c>
      <c r="E691" s="163" t="s">
        <v>1641</v>
      </c>
      <c r="F691" s="164" t="s">
        <v>1877</v>
      </c>
      <c r="G691" s="161">
        <v>17</v>
      </c>
      <c r="H691" s="163" t="s">
        <v>2971</v>
      </c>
      <c r="I691" s="168">
        <f>INDEX(CalBudget2567!$AR:$AR,MATCH('All Budget to Planfin2567'!$D691,CalBudget2567!$D:$D,0))</f>
        <v>476951214.9383136</v>
      </c>
      <c r="J691" s="168">
        <f>INDEX(CalBudget2567!$BU:$BU,MATCH('All Budget to Planfin2567'!$D691,CalBudget2567!$D:$D,0))</f>
        <v>1020689765.8918848</v>
      </c>
      <c r="K691" s="194">
        <f t="shared" si="20"/>
        <v>1497640980.8301983</v>
      </c>
      <c r="L691" s="169">
        <f>INDEX(CalBudget2567!$BW:$BW,MATCH('All Budget to Planfin2567'!$D691,CalBudget2567!$D:$D,0))</f>
        <v>0.36</v>
      </c>
      <c r="M691" s="170">
        <f t="shared" si="21"/>
        <v>539150753.09887135</v>
      </c>
      <c r="N691" s="165"/>
      <c r="P691" s="188" t="b">
        <f>K691=CalBudget2567!BV693</f>
        <v>1</v>
      </c>
      <c r="Q691" s="188" t="b">
        <f>M691=CalBudget2567!BX693</f>
        <v>1</v>
      </c>
    </row>
    <row r="692" spans="1:17" s="158" customFormat="1" ht="24.6" hidden="1" x14ac:dyDescent="0.25">
      <c r="A692" s="167">
        <f>COUNTA($D$14:D692)</f>
        <v>679</v>
      </c>
      <c r="B692" s="161">
        <v>10</v>
      </c>
      <c r="C692" s="162" t="s">
        <v>58</v>
      </c>
      <c r="D692" s="161" t="s">
        <v>754</v>
      </c>
      <c r="E692" s="163" t="s">
        <v>1642</v>
      </c>
      <c r="F692" s="164" t="s">
        <v>1876</v>
      </c>
      <c r="G692" s="161">
        <v>5</v>
      </c>
      <c r="H692" s="163" t="s">
        <v>2964</v>
      </c>
      <c r="I692" s="168">
        <f>INDEX(CalBudget2567!$AR:$AR,MATCH('All Budget to Planfin2567'!$D692,CalBudget2567!$D:$D,0))</f>
        <v>34807875.458063997</v>
      </c>
      <c r="J692" s="168">
        <f>INDEX(CalBudget2567!$BU:$BU,MATCH('All Budget to Planfin2567'!$D692,CalBudget2567!$D:$D,0))</f>
        <v>8775332.4149375986</v>
      </c>
      <c r="K692" s="194">
        <f t="shared" si="20"/>
        <v>43583207.873001598</v>
      </c>
      <c r="L692" s="169">
        <f>INDEX(CalBudget2567!$BW:$BW,MATCH('All Budget to Planfin2567'!$D692,CalBudget2567!$D:$D,0))</f>
        <v>0.36</v>
      </c>
      <c r="M692" s="170">
        <f t="shared" si="21"/>
        <v>15689954.834280575</v>
      </c>
      <c r="N692" s="165"/>
      <c r="P692" s="188" t="b">
        <f>K692=CalBudget2567!BV694</f>
        <v>1</v>
      </c>
      <c r="Q692" s="188" t="b">
        <f>M692=CalBudget2567!BX694</f>
        <v>1</v>
      </c>
    </row>
    <row r="693" spans="1:17" s="158" customFormat="1" ht="24.6" hidden="1" x14ac:dyDescent="0.25">
      <c r="A693" s="167">
        <f>COUNTA($D$14:D693)</f>
        <v>680</v>
      </c>
      <c r="B693" s="161">
        <v>10</v>
      </c>
      <c r="C693" s="162" t="s">
        <v>58</v>
      </c>
      <c r="D693" s="161" t="s">
        <v>755</v>
      </c>
      <c r="E693" s="163" t="s">
        <v>1643</v>
      </c>
      <c r="F693" s="164" t="s">
        <v>1876</v>
      </c>
      <c r="G693" s="161">
        <v>6</v>
      </c>
      <c r="H693" s="163" t="s">
        <v>2965</v>
      </c>
      <c r="I693" s="168">
        <f>INDEX(CalBudget2567!$AR:$AR,MATCH('All Budget to Planfin2567'!$D693,CalBudget2567!$D:$D,0))</f>
        <v>72996956.561203197</v>
      </c>
      <c r="J693" s="168">
        <f>INDEX(CalBudget2567!$BU:$BU,MATCH('All Budget to Planfin2567'!$D693,CalBudget2567!$D:$D,0))</f>
        <v>23998722.3410112</v>
      </c>
      <c r="K693" s="194">
        <f t="shared" si="20"/>
        <v>96995678.902214393</v>
      </c>
      <c r="L693" s="169">
        <f>INDEX(CalBudget2567!$BW:$BW,MATCH('All Budget to Planfin2567'!$D693,CalBudget2567!$D:$D,0))</f>
        <v>0.39</v>
      </c>
      <c r="M693" s="170">
        <f t="shared" si="21"/>
        <v>37828314.771863617</v>
      </c>
      <c r="N693" s="165"/>
      <c r="P693" s="188" t="b">
        <f>K693=CalBudget2567!BV695</f>
        <v>1</v>
      </c>
      <c r="Q693" s="188" t="b">
        <f>M693=CalBudget2567!BX695</f>
        <v>1</v>
      </c>
    </row>
    <row r="694" spans="1:17" s="158" customFormat="1" ht="24.6" hidden="1" x14ac:dyDescent="0.25">
      <c r="A694" s="167">
        <f>COUNTA($D$14:D694)</f>
        <v>681</v>
      </c>
      <c r="B694" s="161">
        <v>10</v>
      </c>
      <c r="C694" s="162" t="s">
        <v>58</v>
      </c>
      <c r="D694" s="161" t="s">
        <v>756</v>
      </c>
      <c r="E694" s="163" t="s">
        <v>1644</v>
      </c>
      <c r="F694" s="164" t="s">
        <v>1876</v>
      </c>
      <c r="G694" s="161">
        <v>6</v>
      </c>
      <c r="H694" s="163" t="s">
        <v>2965</v>
      </c>
      <c r="I694" s="168">
        <f>INDEX(CalBudget2567!$AR:$AR,MATCH('All Budget to Planfin2567'!$D694,CalBudget2567!$D:$D,0))</f>
        <v>67869944.023555189</v>
      </c>
      <c r="J694" s="168">
        <f>INDEX(CalBudget2567!$BU:$BU,MATCH('All Budget to Planfin2567'!$D694,CalBudget2567!$D:$D,0))</f>
        <v>22220445.12432</v>
      </c>
      <c r="K694" s="194">
        <f t="shared" si="20"/>
        <v>90090389.14787519</v>
      </c>
      <c r="L694" s="169">
        <f>INDEX(CalBudget2567!$BW:$BW,MATCH('All Budget to Planfin2567'!$D694,CalBudget2567!$D:$D,0))</f>
        <v>0.28000000000000003</v>
      </c>
      <c r="M694" s="170">
        <f t="shared" si="21"/>
        <v>25225308.961405054</v>
      </c>
      <c r="N694" s="165"/>
      <c r="P694" s="188" t="b">
        <f>K694=CalBudget2567!BV696</f>
        <v>1</v>
      </c>
      <c r="Q694" s="188" t="b">
        <f>M694=CalBudget2567!BX696</f>
        <v>1</v>
      </c>
    </row>
    <row r="695" spans="1:17" s="158" customFormat="1" ht="24.6" hidden="1" x14ac:dyDescent="0.25">
      <c r="A695" s="167">
        <f>COUNTA($D$14:D695)</f>
        <v>682</v>
      </c>
      <c r="B695" s="161">
        <v>10</v>
      </c>
      <c r="C695" s="162" t="s">
        <v>58</v>
      </c>
      <c r="D695" s="161" t="s">
        <v>757</v>
      </c>
      <c r="E695" s="163" t="s">
        <v>1645</v>
      </c>
      <c r="F695" s="164" t="s">
        <v>1876</v>
      </c>
      <c r="G695" s="161">
        <v>5</v>
      </c>
      <c r="H695" s="163" t="s">
        <v>2964</v>
      </c>
      <c r="I695" s="168">
        <f>INDEX(CalBudget2567!$AR:$AR,MATCH('All Budget to Planfin2567'!$D695,CalBudget2567!$D:$D,0))</f>
        <v>37158644.645548791</v>
      </c>
      <c r="J695" s="168">
        <f>INDEX(CalBudget2567!$BU:$BU,MATCH('All Budget to Planfin2567'!$D695,CalBudget2567!$D:$D,0))</f>
        <v>12194598.0435744</v>
      </c>
      <c r="K695" s="194">
        <f t="shared" si="20"/>
        <v>49353242.689123191</v>
      </c>
      <c r="L695" s="169">
        <f>INDEX(CalBudget2567!$BW:$BW,MATCH('All Budget to Planfin2567'!$D695,CalBudget2567!$D:$D,0))</f>
        <v>0.41</v>
      </c>
      <c r="M695" s="170">
        <f t="shared" si="21"/>
        <v>20234829.502540506</v>
      </c>
      <c r="N695" s="165"/>
      <c r="P695" s="188" t="b">
        <f>K695=CalBudget2567!BV697</f>
        <v>1</v>
      </c>
      <c r="Q695" s="188" t="b">
        <f>M695=CalBudget2567!BX697</f>
        <v>1</v>
      </c>
    </row>
    <row r="696" spans="1:17" s="158" customFormat="1" ht="24.6" hidden="1" x14ac:dyDescent="0.25">
      <c r="A696" s="167">
        <f>COUNTA($D$14:D696)</f>
        <v>683</v>
      </c>
      <c r="B696" s="161">
        <v>10</v>
      </c>
      <c r="C696" s="162" t="s">
        <v>58</v>
      </c>
      <c r="D696" s="161" t="s">
        <v>758</v>
      </c>
      <c r="E696" s="163" t="s">
        <v>1646</v>
      </c>
      <c r="F696" s="164" t="s">
        <v>1876</v>
      </c>
      <c r="G696" s="161">
        <v>6</v>
      </c>
      <c r="H696" s="163" t="s">
        <v>2965</v>
      </c>
      <c r="I696" s="168">
        <f>INDEX(CalBudget2567!$AR:$AR,MATCH('All Budget to Planfin2567'!$D696,CalBudget2567!$D:$D,0))</f>
        <v>52283150.9780256</v>
      </c>
      <c r="J696" s="168">
        <f>INDEX(CalBudget2567!$BU:$BU,MATCH('All Budget to Planfin2567'!$D696,CalBudget2567!$D:$D,0))</f>
        <v>12537457.689023998</v>
      </c>
      <c r="K696" s="194">
        <f t="shared" si="20"/>
        <v>64820608.667049602</v>
      </c>
      <c r="L696" s="169">
        <f>INDEX(CalBudget2567!$BW:$BW,MATCH('All Budget to Planfin2567'!$D696,CalBudget2567!$D:$D,0))</f>
        <v>0.35</v>
      </c>
      <c r="M696" s="170">
        <f t="shared" si="21"/>
        <v>22687213.03346736</v>
      </c>
      <c r="N696" s="165"/>
      <c r="P696" s="188" t="b">
        <f>K696=CalBudget2567!BV698</f>
        <v>1</v>
      </c>
      <c r="Q696" s="188" t="b">
        <f>M696=CalBudget2567!BX698</f>
        <v>1</v>
      </c>
    </row>
    <row r="697" spans="1:17" s="158" customFormat="1" ht="24.6" hidden="1" x14ac:dyDescent="0.25">
      <c r="A697" s="167">
        <f>COUNTA($D$14:D697)</f>
        <v>684</v>
      </c>
      <c r="B697" s="161">
        <v>10</v>
      </c>
      <c r="C697" s="162" t="s">
        <v>58</v>
      </c>
      <c r="D697" s="161" t="s">
        <v>759</v>
      </c>
      <c r="E697" s="163" t="s">
        <v>1647</v>
      </c>
      <c r="F697" s="164" t="s">
        <v>1876</v>
      </c>
      <c r="G697" s="161">
        <v>5</v>
      </c>
      <c r="H697" s="163" t="s">
        <v>2964</v>
      </c>
      <c r="I697" s="168">
        <f>INDEX(CalBudget2567!$AR:$AR,MATCH('All Budget to Planfin2567'!$D697,CalBudget2567!$D:$D,0))</f>
        <v>34351922.203689598</v>
      </c>
      <c r="J697" s="168">
        <f>INDEX(CalBudget2567!$BU:$BU,MATCH('All Budget to Planfin2567'!$D697,CalBudget2567!$D:$D,0))</f>
        <v>8146705.1993951993</v>
      </c>
      <c r="K697" s="194">
        <f t="shared" si="20"/>
        <v>42498627.4030848</v>
      </c>
      <c r="L697" s="169">
        <f>INDEX(CalBudget2567!$BW:$BW,MATCH('All Budget to Planfin2567'!$D697,CalBudget2567!$D:$D,0))</f>
        <v>0.39</v>
      </c>
      <c r="M697" s="170">
        <f t="shared" si="21"/>
        <v>16574464.687203072</v>
      </c>
      <c r="N697" s="165"/>
      <c r="P697" s="188" t="b">
        <f>K697=CalBudget2567!BV699</f>
        <v>1</v>
      </c>
      <c r="Q697" s="188" t="b">
        <f>M697=CalBudget2567!BX699</f>
        <v>1</v>
      </c>
    </row>
    <row r="698" spans="1:17" s="158" customFormat="1" ht="24.6" hidden="1" x14ac:dyDescent="0.25">
      <c r="A698" s="167">
        <f>COUNTA($D$14:D698)</f>
        <v>685</v>
      </c>
      <c r="B698" s="161">
        <v>10</v>
      </c>
      <c r="C698" s="162" t="s">
        <v>58</v>
      </c>
      <c r="D698" s="161" t="s">
        <v>760</v>
      </c>
      <c r="E698" s="163" t="s">
        <v>1648</v>
      </c>
      <c r="F698" s="164" t="s">
        <v>1876</v>
      </c>
      <c r="G698" s="161">
        <v>5</v>
      </c>
      <c r="H698" s="163" t="s">
        <v>2964</v>
      </c>
      <c r="I698" s="168">
        <f>INDEX(CalBudget2567!$AR:$AR,MATCH('All Budget to Planfin2567'!$D698,CalBudget2567!$D:$D,0))</f>
        <v>29780395.1413344</v>
      </c>
      <c r="J698" s="168">
        <f>INDEX(CalBudget2567!$BU:$BU,MATCH('All Budget to Planfin2567'!$D698,CalBudget2567!$D:$D,0))</f>
        <v>8285613.7249248018</v>
      </c>
      <c r="K698" s="194">
        <f t="shared" si="20"/>
        <v>38066008.866259202</v>
      </c>
      <c r="L698" s="169">
        <f>INDEX(CalBudget2567!$BW:$BW,MATCH('All Budget to Planfin2567'!$D698,CalBudget2567!$D:$D,0))</f>
        <v>0.43</v>
      </c>
      <c r="M698" s="170">
        <f t="shared" si="21"/>
        <v>16368383.812491456</v>
      </c>
      <c r="N698" s="165"/>
      <c r="P698" s="188" t="b">
        <f>K698=CalBudget2567!BV700</f>
        <v>1</v>
      </c>
      <c r="Q698" s="188" t="b">
        <f>M698=CalBudget2567!BX700</f>
        <v>1</v>
      </c>
    </row>
    <row r="699" spans="1:17" s="158" customFormat="1" ht="24.6" hidden="1" x14ac:dyDescent="0.25">
      <c r="A699" s="167">
        <f>COUNTA($D$14:D699)</f>
        <v>686</v>
      </c>
      <c r="B699" s="161">
        <v>10</v>
      </c>
      <c r="C699" s="162" t="s">
        <v>58</v>
      </c>
      <c r="D699" s="161" t="s">
        <v>761</v>
      </c>
      <c r="E699" s="163" t="s">
        <v>1649</v>
      </c>
      <c r="F699" s="164" t="s">
        <v>1876</v>
      </c>
      <c r="G699" s="161">
        <v>13</v>
      </c>
      <c r="H699" s="163" t="s">
        <v>2963</v>
      </c>
      <c r="I699" s="168">
        <f>INDEX(CalBudget2567!$AR:$AR,MATCH('All Budget to Planfin2567'!$D699,CalBudget2567!$D:$D,0))</f>
        <v>145641242.8501536</v>
      </c>
      <c r="J699" s="168">
        <f>INDEX(CalBudget2567!$BU:$BU,MATCH('All Budget to Planfin2567'!$D699,CalBudget2567!$D:$D,0))</f>
        <v>128569592.24469024</v>
      </c>
      <c r="K699" s="194">
        <f t="shared" si="20"/>
        <v>274210835.09484386</v>
      </c>
      <c r="L699" s="169">
        <f>INDEX(CalBudget2567!$BW:$BW,MATCH('All Budget to Planfin2567'!$D699,CalBudget2567!$D:$D,0))</f>
        <v>0.41</v>
      </c>
      <c r="M699" s="170">
        <f t="shared" si="21"/>
        <v>112426442.38888597</v>
      </c>
      <c r="N699" s="165"/>
      <c r="P699" s="188" t="b">
        <f>K699=CalBudget2567!BV701</f>
        <v>1</v>
      </c>
      <c r="Q699" s="188" t="b">
        <f>M699=CalBudget2567!BX701</f>
        <v>1</v>
      </c>
    </row>
    <row r="700" spans="1:17" s="158" customFormat="1" ht="24.6" hidden="1" x14ac:dyDescent="0.25">
      <c r="A700" s="167">
        <f>COUNTA($D$14:D700)</f>
        <v>687</v>
      </c>
      <c r="B700" s="161">
        <v>10</v>
      </c>
      <c r="C700" s="162" t="s">
        <v>59</v>
      </c>
      <c r="D700" s="161" t="s">
        <v>762</v>
      </c>
      <c r="E700" s="163" t="s">
        <v>2035</v>
      </c>
      <c r="F700" s="164" t="s">
        <v>1875</v>
      </c>
      <c r="G700" s="161">
        <v>19</v>
      </c>
      <c r="H700" s="163" t="s">
        <v>2961</v>
      </c>
      <c r="I700" s="168">
        <f>INDEX(CalBudget2567!$AR:$AR,MATCH('All Budget to Planfin2567'!$D700,CalBudget2567!$D:$D,0))</f>
        <v>957829966.76941442</v>
      </c>
      <c r="J700" s="168">
        <f>INDEX(CalBudget2567!$BU:$BU,MATCH('All Budget to Planfin2567'!$D700,CalBudget2567!$D:$D,0))</f>
        <v>1616078289.6858242</v>
      </c>
      <c r="K700" s="194">
        <f t="shared" si="20"/>
        <v>2573908256.4552383</v>
      </c>
      <c r="L700" s="169">
        <f>INDEX(CalBudget2567!$BW:$BW,MATCH('All Budget to Planfin2567'!$D700,CalBudget2567!$D:$D,0))</f>
        <v>0.4</v>
      </c>
      <c r="M700" s="170">
        <f t="shared" si="21"/>
        <v>1029563302.5820954</v>
      </c>
      <c r="N700" s="165"/>
      <c r="P700" s="188" t="b">
        <f>K700=CalBudget2567!BV702</f>
        <v>1</v>
      </c>
      <c r="Q700" s="188" t="b">
        <f>M700=CalBudget2567!BX702</f>
        <v>1</v>
      </c>
    </row>
    <row r="701" spans="1:17" s="158" customFormat="1" ht="24.6" hidden="1" x14ac:dyDescent="0.25">
      <c r="A701" s="167">
        <f>COUNTA($D$14:D701)</f>
        <v>688</v>
      </c>
      <c r="B701" s="161">
        <v>10</v>
      </c>
      <c r="C701" s="162" t="s">
        <v>59</v>
      </c>
      <c r="D701" s="161" t="s">
        <v>763</v>
      </c>
      <c r="E701" s="163" t="s">
        <v>1650</v>
      </c>
      <c r="F701" s="164" t="s">
        <v>1876</v>
      </c>
      <c r="G701" s="161">
        <v>5</v>
      </c>
      <c r="H701" s="163" t="s">
        <v>2964</v>
      </c>
      <c r="I701" s="168">
        <f>INDEX(CalBudget2567!$AR:$AR,MATCH('All Budget to Planfin2567'!$D701,CalBudget2567!$D:$D,0))</f>
        <v>48630727.647964805</v>
      </c>
      <c r="J701" s="168">
        <f>INDEX(CalBudget2567!$BU:$BU,MATCH('All Budget to Planfin2567'!$D701,CalBudget2567!$D:$D,0))</f>
        <v>16765209.006979201</v>
      </c>
      <c r="K701" s="194">
        <f t="shared" si="20"/>
        <v>65395936.654944003</v>
      </c>
      <c r="L701" s="169">
        <f>INDEX(CalBudget2567!$BW:$BW,MATCH('All Budget to Planfin2567'!$D701,CalBudget2567!$D:$D,0))</f>
        <v>0.38</v>
      </c>
      <c r="M701" s="170">
        <f t="shared" si="21"/>
        <v>24850455.928878721</v>
      </c>
      <c r="N701" s="165"/>
      <c r="P701" s="188" t="b">
        <f>K701=CalBudget2567!BV703</f>
        <v>1</v>
      </c>
      <c r="Q701" s="188" t="b">
        <f>M701=CalBudget2567!BX703</f>
        <v>1</v>
      </c>
    </row>
    <row r="702" spans="1:17" s="158" customFormat="1" ht="24.6" hidden="1" x14ac:dyDescent="0.25">
      <c r="A702" s="167">
        <f>COUNTA($D$14:D702)</f>
        <v>689</v>
      </c>
      <c r="B702" s="161">
        <v>10</v>
      </c>
      <c r="C702" s="162" t="s">
        <v>59</v>
      </c>
      <c r="D702" s="161" t="s">
        <v>764</v>
      </c>
      <c r="E702" s="163" t="s">
        <v>1651</v>
      </c>
      <c r="F702" s="164" t="s">
        <v>1876</v>
      </c>
      <c r="G702" s="161">
        <v>10</v>
      </c>
      <c r="H702" s="163" t="s">
        <v>2962</v>
      </c>
      <c r="I702" s="168">
        <f>INDEX(CalBudget2567!$AR:$AR,MATCH('All Budget to Planfin2567'!$D702,CalBudget2567!$D:$D,0))</f>
        <v>134959212.5344128</v>
      </c>
      <c r="J702" s="168">
        <f>INDEX(CalBudget2567!$BU:$BU,MATCH('All Budget to Planfin2567'!$D702,CalBudget2567!$D:$D,0))</f>
        <v>77852902.811971188</v>
      </c>
      <c r="K702" s="194">
        <f t="shared" si="20"/>
        <v>212812115.34638399</v>
      </c>
      <c r="L702" s="169">
        <f>INDEX(CalBudget2567!$BW:$BW,MATCH('All Budget to Planfin2567'!$D702,CalBudget2567!$D:$D,0))</f>
        <v>0.39</v>
      </c>
      <c r="M702" s="170">
        <f t="shared" si="21"/>
        <v>82996724.985089764</v>
      </c>
      <c r="N702" s="165"/>
      <c r="P702" s="188" t="b">
        <f>K702=CalBudget2567!BV704</f>
        <v>1</v>
      </c>
      <c r="Q702" s="188" t="b">
        <f>M702=CalBudget2567!BX704</f>
        <v>1</v>
      </c>
    </row>
    <row r="703" spans="1:17" s="158" customFormat="1" ht="24.6" hidden="1" x14ac:dyDescent="0.25">
      <c r="A703" s="167">
        <f>COUNTA($D$14:D703)</f>
        <v>690</v>
      </c>
      <c r="B703" s="161">
        <v>10</v>
      </c>
      <c r="C703" s="162" t="s">
        <v>59</v>
      </c>
      <c r="D703" s="161" t="s">
        <v>765</v>
      </c>
      <c r="E703" s="163" t="s">
        <v>1652</v>
      </c>
      <c r="F703" s="164" t="s">
        <v>1877</v>
      </c>
      <c r="G703" s="161">
        <v>15</v>
      </c>
      <c r="H703" s="163" t="s">
        <v>2969</v>
      </c>
      <c r="I703" s="168">
        <f>INDEX(CalBudget2567!$AR:$AR,MATCH('All Budget to Planfin2567'!$D703,CalBudget2567!$D:$D,0))</f>
        <v>299444746.57469755</v>
      </c>
      <c r="J703" s="168">
        <f>INDEX(CalBudget2567!$BU:$BU,MATCH('All Budget to Planfin2567'!$D703,CalBudget2567!$D:$D,0))</f>
        <v>285620502.08140796</v>
      </c>
      <c r="K703" s="194">
        <f t="shared" si="20"/>
        <v>585065248.65610552</v>
      </c>
      <c r="L703" s="169">
        <f>INDEX(CalBudget2567!$BW:$BW,MATCH('All Budget to Planfin2567'!$D703,CalBudget2567!$D:$D,0))</f>
        <v>0.47</v>
      </c>
      <c r="M703" s="170">
        <f t="shared" si="21"/>
        <v>274980666.86836958</v>
      </c>
      <c r="N703" s="165"/>
      <c r="P703" s="188" t="b">
        <f>K703=CalBudget2567!BV705</f>
        <v>1</v>
      </c>
      <c r="Q703" s="188" t="b">
        <f>M703=CalBudget2567!BX705</f>
        <v>1</v>
      </c>
    </row>
    <row r="704" spans="1:17" s="158" customFormat="1" ht="24.6" hidden="1" x14ac:dyDescent="0.25">
      <c r="A704" s="167">
        <f>COUNTA($D$14:D704)</f>
        <v>691</v>
      </c>
      <c r="B704" s="161">
        <v>10</v>
      </c>
      <c r="C704" s="162" t="s">
        <v>59</v>
      </c>
      <c r="D704" s="161" t="s">
        <v>766</v>
      </c>
      <c r="E704" s="163" t="s">
        <v>1653</v>
      </c>
      <c r="F704" s="164" t="s">
        <v>1876</v>
      </c>
      <c r="G704" s="161">
        <v>13</v>
      </c>
      <c r="H704" s="163" t="s">
        <v>2963</v>
      </c>
      <c r="I704" s="168">
        <f>INDEX(CalBudget2567!$AR:$AR,MATCH('All Budget to Planfin2567'!$D704,CalBudget2567!$D:$D,0))</f>
        <v>187230661.88733119</v>
      </c>
      <c r="J704" s="168">
        <f>INDEX(CalBudget2567!$BU:$BU,MATCH('All Budget to Planfin2567'!$D704,CalBudget2567!$D:$D,0))</f>
        <v>122500652.44798079</v>
      </c>
      <c r="K704" s="194">
        <f t="shared" si="20"/>
        <v>309731314.33531201</v>
      </c>
      <c r="L704" s="169">
        <f>INDEX(CalBudget2567!$BW:$BW,MATCH('All Budget to Planfin2567'!$D704,CalBudget2567!$D:$D,0))</f>
        <v>0.46</v>
      </c>
      <c r="M704" s="170">
        <f t="shared" si="21"/>
        <v>142476404.59424353</v>
      </c>
      <c r="N704" s="165"/>
      <c r="P704" s="188" t="b">
        <f>K704=CalBudget2567!BV706</f>
        <v>1</v>
      </c>
      <c r="Q704" s="188" t="b">
        <f>M704=CalBudget2567!BX706</f>
        <v>1</v>
      </c>
    </row>
    <row r="705" spans="1:17" s="158" customFormat="1" ht="24.6" hidden="1" x14ac:dyDescent="0.25">
      <c r="A705" s="167">
        <f>COUNTA($D$14:D705)</f>
        <v>692</v>
      </c>
      <c r="B705" s="161">
        <v>10</v>
      </c>
      <c r="C705" s="162" t="s">
        <v>59</v>
      </c>
      <c r="D705" s="161" t="s">
        <v>767</v>
      </c>
      <c r="E705" s="163" t="s">
        <v>1654</v>
      </c>
      <c r="F705" s="164" t="s">
        <v>1876</v>
      </c>
      <c r="G705" s="161">
        <v>6</v>
      </c>
      <c r="H705" s="163" t="s">
        <v>2965</v>
      </c>
      <c r="I705" s="168">
        <f>INDEX(CalBudget2567!$AR:$AR,MATCH('All Budget to Planfin2567'!$D705,CalBudget2567!$D:$D,0))</f>
        <v>54467073.454857595</v>
      </c>
      <c r="J705" s="168">
        <f>INDEX(CalBudget2567!$BU:$BU,MATCH('All Budget to Planfin2567'!$D705,CalBudget2567!$D:$D,0))</f>
        <v>11191501.125359999</v>
      </c>
      <c r="K705" s="194">
        <f t="shared" si="20"/>
        <v>65658574.580217592</v>
      </c>
      <c r="L705" s="169">
        <f>INDEX(CalBudget2567!$BW:$BW,MATCH('All Budget to Planfin2567'!$D705,CalBudget2567!$D:$D,0))</f>
        <v>0.37</v>
      </c>
      <c r="M705" s="170">
        <f t="shared" si="21"/>
        <v>24293672.59468051</v>
      </c>
      <c r="N705" s="165"/>
      <c r="P705" s="188" t="b">
        <f>K705=CalBudget2567!BV707</f>
        <v>1</v>
      </c>
      <c r="Q705" s="188" t="b">
        <f>M705=CalBudget2567!BX707</f>
        <v>1</v>
      </c>
    </row>
    <row r="706" spans="1:17" s="158" customFormat="1" ht="24.6" hidden="1" x14ac:dyDescent="0.25">
      <c r="A706" s="167">
        <f>COUNTA($D$14:D706)</f>
        <v>693</v>
      </c>
      <c r="B706" s="161">
        <v>10</v>
      </c>
      <c r="C706" s="162" t="s">
        <v>59</v>
      </c>
      <c r="D706" s="161" t="s">
        <v>768</v>
      </c>
      <c r="E706" s="163" t="s">
        <v>1655</v>
      </c>
      <c r="F706" s="164" t="s">
        <v>1876</v>
      </c>
      <c r="G706" s="161">
        <v>6</v>
      </c>
      <c r="H706" s="163" t="s">
        <v>2965</v>
      </c>
      <c r="I706" s="168">
        <f>INDEX(CalBudget2567!$AR:$AR,MATCH('All Budget to Planfin2567'!$D706,CalBudget2567!$D:$D,0))</f>
        <v>75624935.261270389</v>
      </c>
      <c r="J706" s="168">
        <f>INDEX(CalBudget2567!$BU:$BU,MATCH('All Budget to Planfin2567'!$D706,CalBudget2567!$D:$D,0))</f>
        <v>44488823.785535991</v>
      </c>
      <c r="K706" s="194">
        <f t="shared" si="20"/>
        <v>120113759.04680638</v>
      </c>
      <c r="L706" s="169">
        <f>INDEX(CalBudget2567!$BW:$BW,MATCH('All Budget to Planfin2567'!$D706,CalBudget2567!$D:$D,0))</f>
        <v>0.43</v>
      </c>
      <c r="M706" s="170">
        <f t="shared" si="21"/>
        <v>51648916.390126742</v>
      </c>
      <c r="N706" s="165"/>
      <c r="P706" s="188" t="b">
        <f>K706=CalBudget2567!BV708</f>
        <v>1</v>
      </c>
      <c r="Q706" s="188" t="b">
        <f>M706=CalBudget2567!BX708</f>
        <v>1</v>
      </c>
    </row>
    <row r="707" spans="1:17" s="158" customFormat="1" ht="24.6" hidden="1" x14ac:dyDescent="0.25">
      <c r="A707" s="167">
        <f>COUNTA($D$14:D707)</f>
        <v>694</v>
      </c>
      <c r="B707" s="161">
        <v>10</v>
      </c>
      <c r="C707" s="162" t="s">
        <v>59</v>
      </c>
      <c r="D707" s="161" t="s">
        <v>769</v>
      </c>
      <c r="E707" s="163" t="s">
        <v>1656</v>
      </c>
      <c r="F707" s="164" t="s">
        <v>1876</v>
      </c>
      <c r="G707" s="161">
        <v>10</v>
      </c>
      <c r="H707" s="163" t="s">
        <v>2962</v>
      </c>
      <c r="I707" s="168">
        <f>INDEX(CalBudget2567!$AR:$AR,MATCH('All Budget to Planfin2567'!$D707,CalBudget2567!$D:$D,0))</f>
        <v>155411830.93892163</v>
      </c>
      <c r="J707" s="168">
        <f>INDEX(CalBudget2567!$BU:$BU,MATCH('All Budget to Planfin2567'!$D707,CalBudget2567!$D:$D,0))</f>
        <v>73666926.951148808</v>
      </c>
      <c r="K707" s="194">
        <f t="shared" si="20"/>
        <v>229078757.89007044</v>
      </c>
      <c r="L707" s="169">
        <f>INDEX(CalBudget2567!$BW:$BW,MATCH('All Budget to Planfin2567'!$D707,CalBudget2567!$D:$D,0))</f>
        <v>0.44</v>
      </c>
      <c r="M707" s="170">
        <f t="shared" si="21"/>
        <v>100794653.47163099</v>
      </c>
      <c r="N707" s="165"/>
      <c r="P707" s="188" t="b">
        <f>K707=CalBudget2567!BV709</f>
        <v>1</v>
      </c>
      <c r="Q707" s="188" t="b">
        <f>M707=CalBudget2567!BX709</f>
        <v>1</v>
      </c>
    </row>
    <row r="708" spans="1:17" s="158" customFormat="1" ht="24.6" hidden="1" x14ac:dyDescent="0.25">
      <c r="A708" s="167">
        <f>COUNTA($D$14:D708)</f>
        <v>695</v>
      </c>
      <c r="B708" s="161">
        <v>10</v>
      </c>
      <c r="C708" s="162" t="s">
        <v>59</v>
      </c>
      <c r="D708" s="161" t="s">
        <v>770</v>
      </c>
      <c r="E708" s="163" t="s">
        <v>1657</v>
      </c>
      <c r="F708" s="164" t="s">
        <v>1876</v>
      </c>
      <c r="G708" s="161">
        <v>12</v>
      </c>
      <c r="H708" s="163" t="s">
        <v>2970</v>
      </c>
      <c r="I708" s="168">
        <f>INDEX(CalBudget2567!$AR:$AR,MATCH('All Budget to Planfin2567'!$D708,CalBudget2567!$D:$D,0))</f>
        <v>123998256.0028224</v>
      </c>
      <c r="J708" s="168">
        <f>INDEX(CalBudget2567!$BU:$BU,MATCH('All Budget to Planfin2567'!$D708,CalBudget2567!$D:$D,0))</f>
        <v>69080976.374054402</v>
      </c>
      <c r="K708" s="194">
        <f t="shared" si="20"/>
        <v>193079232.3768768</v>
      </c>
      <c r="L708" s="169">
        <f>INDEX(CalBudget2567!$BW:$BW,MATCH('All Budget to Planfin2567'!$D708,CalBudget2567!$D:$D,0))</f>
        <v>0.43</v>
      </c>
      <c r="M708" s="170">
        <f t="shared" si="21"/>
        <v>83024069.922057018</v>
      </c>
      <c r="N708" s="165"/>
      <c r="P708" s="188" t="b">
        <f>K708=CalBudget2567!BV710</f>
        <v>1</v>
      </c>
      <c r="Q708" s="188" t="b">
        <f>M708=CalBudget2567!BX710</f>
        <v>1</v>
      </c>
    </row>
    <row r="709" spans="1:17" s="158" customFormat="1" ht="24.6" hidden="1" x14ac:dyDescent="0.25">
      <c r="A709" s="167">
        <f>COUNTA($D$14:D709)</f>
        <v>696</v>
      </c>
      <c r="B709" s="161">
        <v>10</v>
      </c>
      <c r="C709" s="162" t="s">
        <v>59</v>
      </c>
      <c r="D709" s="161" t="s">
        <v>771</v>
      </c>
      <c r="E709" s="163" t="s">
        <v>1658</v>
      </c>
      <c r="F709" s="164" t="s">
        <v>1876</v>
      </c>
      <c r="G709" s="161">
        <v>13</v>
      </c>
      <c r="H709" s="163" t="s">
        <v>2963</v>
      </c>
      <c r="I709" s="168">
        <f>INDEX(CalBudget2567!$AR:$AR,MATCH('All Budget to Planfin2567'!$D709,CalBudget2567!$D:$D,0))</f>
        <v>124583476.3641216</v>
      </c>
      <c r="J709" s="168">
        <f>INDEX(CalBudget2567!$BU:$BU,MATCH('All Budget to Planfin2567'!$D709,CalBudget2567!$D:$D,0))</f>
        <v>91929646.471862376</v>
      </c>
      <c r="K709" s="194">
        <f t="shared" si="20"/>
        <v>216513122.83598399</v>
      </c>
      <c r="L709" s="169">
        <f>INDEX(CalBudget2567!$BW:$BW,MATCH('All Budget to Planfin2567'!$D709,CalBudget2567!$D:$D,0))</f>
        <v>0.36</v>
      </c>
      <c r="M709" s="170">
        <f t="shared" si="21"/>
        <v>77944724.220954239</v>
      </c>
      <c r="N709" s="165"/>
      <c r="P709" s="188" t="b">
        <f>K709=CalBudget2567!BV711</f>
        <v>1</v>
      </c>
      <c r="Q709" s="188" t="b">
        <f>M709=CalBudget2567!BX711</f>
        <v>1</v>
      </c>
    </row>
    <row r="710" spans="1:17" s="158" customFormat="1" ht="24.6" hidden="1" x14ac:dyDescent="0.25">
      <c r="A710" s="167">
        <f>COUNTA($D$14:D710)</f>
        <v>697</v>
      </c>
      <c r="B710" s="161">
        <v>10</v>
      </c>
      <c r="C710" s="162" t="s">
        <v>59</v>
      </c>
      <c r="D710" s="161" t="s">
        <v>772</v>
      </c>
      <c r="E710" s="163" t="s">
        <v>1659</v>
      </c>
      <c r="F710" s="164" t="s">
        <v>1876</v>
      </c>
      <c r="G710" s="161">
        <v>5</v>
      </c>
      <c r="H710" s="163" t="s">
        <v>2964</v>
      </c>
      <c r="I710" s="168">
        <f>INDEX(CalBudget2567!$AR:$AR,MATCH('All Budget to Planfin2567'!$D710,CalBudget2567!$D:$D,0))</f>
        <v>17912020.687785603</v>
      </c>
      <c r="J710" s="168">
        <f>INDEX(CalBudget2567!$BU:$BU,MATCH('All Budget to Planfin2567'!$D710,CalBudget2567!$D:$D,0))</f>
        <v>6790775.7966719996</v>
      </c>
      <c r="K710" s="194">
        <f t="shared" si="20"/>
        <v>24702796.484457605</v>
      </c>
      <c r="L710" s="169">
        <f>INDEX(CalBudget2567!$BW:$BW,MATCH('All Budget to Planfin2567'!$D710,CalBudget2567!$D:$D,0))</f>
        <v>0.43</v>
      </c>
      <c r="M710" s="170">
        <f t="shared" si="21"/>
        <v>10622202.488316771</v>
      </c>
      <c r="N710" s="165"/>
      <c r="P710" s="188" t="b">
        <f>K710=CalBudget2567!BV712</f>
        <v>1</v>
      </c>
      <c r="Q710" s="188" t="b">
        <f>M710=CalBudget2567!BX712</f>
        <v>1</v>
      </c>
    </row>
    <row r="711" spans="1:17" s="158" customFormat="1" ht="24.6" hidden="1" x14ac:dyDescent="0.25">
      <c r="A711" s="167">
        <f>COUNTA($D$14:D711)</f>
        <v>698</v>
      </c>
      <c r="B711" s="161">
        <v>10</v>
      </c>
      <c r="C711" s="162" t="s">
        <v>59</v>
      </c>
      <c r="D711" s="161" t="s">
        <v>773</v>
      </c>
      <c r="E711" s="163" t="s">
        <v>1660</v>
      </c>
      <c r="F711" s="164" t="s">
        <v>1876</v>
      </c>
      <c r="G711" s="161">
        <v>6</v>
      </c>
      <c r="H711" s="163" t="s">
        <v>2965</v>
      </c>
      <c r="I711" s="168">
        <f>INDEX(CalBudget2567!$AR:$AR,MATCH('All Budget to Planfin2567'!$D711,CalBudget2567!$D:$D,0))</f>
        <v>41639261.197718404</v>
      </c>
      <c r="J711" s="168">
        <f>INDEX(CalBudget2567!$BU:$BU,MATCH('All Budget to Planfin2567'!$D711,CalBudget2567!$D:$D,0))</f>
        <v>14508618.9990144</v>
      </c>
      <c r="K711" s="194">
        <f t="shared" si="20"/>
        <v>56147880.196732804</v>
      </c>
      <c r="L711" s="169">
        <f>INDEX(CalBudget2567!$BW:$BW,MATCH('All Budget to Planfin2567'!$D711,CalBudget2567!$D:$D,0))</f>
        <v>0.37</v>
      </c>
      <c r="M711" s="170">
        <f t="shared" si="21"/>
        <v>20774715.672791138</v>
      </c>
      <c r="N711" s="165"/>
      <c r="P711" s="188" t="b">
        <f>K711=CalBudget2567!BV713</f>
        <v>1</v>
      </c>
      <c r="Q711" s="188" t="b">
        <f>M711=CalBudget2567!BX713</f>
        <v>1</v>
      </c>
    </row>
    <row r="712" spans="1:17" s="158" customFormat="1" ht="24.6" hidden="1" x14ac:dyDescent="0.25">
      <c r="A712" s="167">
        <f>COUNTA($D$14:D712)</f>
        <v>699</v>
      </c>
      <c r="B712" s="161">
        <v>10</v>
      </c>
      <c r="C712" s="162" t="s">
        <v>59</v>
      </c>
      <c r="D712" s="161" t="s">
        <v>774</v>
      </c>
      <c r="E712" s="163" t="s">
        <v>1661</v>
      </c>
      <c r="F712" s="164" t="s">
        <v>1876</v>
      </c>
      <c r="G712" s="161">
        <v>5</v>
      </c>
      <c r="H712" s="163" t="s">
        <v>2964</v>
      </c>
      <c r="I712" s="168">
        <f>INDEX(CalBudget2567!$AR:$AR,MATCH('All Budget to Planfin2567'!$D712,CalBudget2567!$D:$D,0))</f>
        <v>44525762.041171201</v>
      </c>
      <c r="J712" s="168">
        <f>INDEX(CalBudget2567!$BU:$BU,MATCH('All Budget to Planfin2567'!$D712,CalBudget2567!$D:$D,0))</f>
        <v>28753792.681881595</v>
      </c>
      <c r="K712" s="194">
        <f t="shared" si="20"/>
        <v>73279554.7230528</v>
      </c>
      <c r="L712" s="169">
        <f>INDEX(CalBudget2567!$BW:$BW,MATCH('All Budget to Planfin2567'!$D712,CalBudget2567!$D:$D,0))</f>
        <v>0.56999999999999995</v>
      </c>
      <c r="M712" s="170">
        <f t="shared" si="21"/>
        <v>41769346.192140095</v>
      </c>
      <c r="N712" s="165"/>
      <c r="P712" s="188" t="b">
        <f>K712=CalBudget2567!BV714</f>
        <v>1</v>
      </c>
      <c r="Q712" s="188" t="b">
        <f>M712=CalBudget2567!BX714</f>
        <v>1</v>
      </c>
    </row>
    <row r="713" spans="1:17" s="158" customFormat="1" ht="24.6" hidden="1" x14ac:dyDescent="0.25">
      <c r="A713" s="167">
        <f>COUNTA($D$14:D713)</f>
        <v>700</v>
      </c>
      <c r="B713" s="161">
        <v>10</v>
      </c>
      <c r="C713" s="162" t="s">
        <v>59</v>
      </c>
      <c r="D713" s="161" t="s">
        <v>775</v>
      </c>
      <c r="E713" s="163" t="s">
        <v>1662</v>
      </c>
      <c r="F713" s="164" t="s">
        <v>1876</v>
      </c>
      <c r="G713" s="161">
        <v>6</v>
      </c>
      <c r="H713" s="163" t="s">
        <v>2965</v>
      </c>
      <c r="I713" s="168">
        <f>INDEX(CalBudget2567!$AR:$AR,MATCH('All Budget to Planfin2567'!$D713,CalBudget2567!$D:$D,0))</f>
        <v>82889164.329676807</v>
      </c>
      <c r="J713" s="168">
        <f>INDEX(CalBudget2567!$BU:$BU,MATCH('All Budget to Planfin2567'!$D713,CalBudget2567!$D:$D,0))</f>
        <v>22977827.683747198</v>
      </c>
      <c r="K713" s="194">
        <f t="shared" si="20"/>
        <v>105866992.01342401</v>
      </c>
      <c r="L713" s="169">
        <f>INDEX(CalBudget2567!$BW:$BW,MATCH('All Budget to Planfin2567'!$D713,CalBudget2567!$D:$D,0))</f>
        <v>0.43</v>
      </c>
      <c r="M713" s="170">
        <f t="shared" si="21"/>
        <v>45522806.565772325</v>
      </c>
      <c r="N713" s="165"/>
      <c r="P713" s="188" t="b">
        <f>K713=CalBudget2567!BV715</f>
        <v>1</v>
      </c>
      <c r="Q713" s="188" t="b">
        <f>M713=CalBudget2567!BX715</f>
        <v>1</v>
      </c>
    </row>
    <row r="714" spans="1:17" s="158" customFormat="1" ht="24.6" hidden="1" x14ac:dyDescent="0.25">
      <c r="A714" s="167">
        <f>COUNTA($D$14:D714)</f>
        <v>701</v>
      </c>
      <c r="B714" s="161">
        <v>10</v>
      </c>
      <c r="C714" s="162" t="s">
        <v>59</v>
      </c>
      <c r="D714" s="161" t="s">
        <v>776</v>
      </c>
      <c r="E714" s="163" t="s">
        <v>1663</v>
      </c>
      <c r="F714" s="164" t="s">
        <v>1876</v>
      </c>
      <c r="G714" s="161">
        <v>6</v>
      </c>
      <c r="H714" s="163" t="s">
        <v>2965</v>
      </c>
      <c r="I714" s="168">
        <f>INDEX(CalBudget2567!$AR:$AR,MATCH('All Budget to Planfin2567'!$D714,CalBudget2567!$D:$D,0))</f>
        <v>38432141.327011198</v>
      </c>
      <c r="J714" s="168">
        <f>INDEX(CalBudget2567!$BU:$BU,MATCH('All Budget to Planfin2567'!$D714,CalBudget2567!$D:$D,0))</f>
        <v>14358817.729583997</v>
      </c>
      <c r="K714" s="194">
        <f t="shared" si="20"/>
        <v>52790959.056595191</v>
      </c>
      <c r="L714" s="169">
        <f>INDEX(CalBudget2567!$BW:$BW,MATCH('All Budget to Planfin2567'!$D714,CalBudget2567!$D:$D,0))</f>
        <v>0.41</v>
      </c>
      <c r="M714" s="170">
        <f t="shared" si="21"/>
        <v>21644293.213204026</v>
      </c>
      <c r="N714" s="165"/>
      <c r="P714" s="188" t="b">
        <f>K714=CalBudget2567!BV716</f>
        <v>1</v>
      </c>
      <c r="Q714" s="188" t="b">
        <f>M714=CalBudget2567!BX716</f>
        <v>1</v>
      </c>
    </row>
    <row r="715" spans="1:17" s="158" customFormat="1" ht="24.6" hidden="1" x14ac:dyDescent="0.25">
      <c r="A715" s="167">
        <f>COUNTA($D$14:D715)</f>
        <v>702</v>
      </c>
      <c r="B715" s="161">
        <v>10</v>
      </c>
      <c r="C715" s="162" t="s">
        <v>59</v>
      </c>
      <c r="D715" s="161" t="s">
        <v>777</v>
      </c>
      <c r="E715" s="163" t="s">
        <v>1664</v>
      </c>
      <c r="F715" s="164" t="s">
        <v>1876</v>
      </c>
      <c r="G715" s="161">
        <v>6</v>
      </c>
      <c r="H715" s="163" t="s">
        <v>2965</v>
      </c>
      <c r="I715" s="168">
        <f>INDEX(CalBudget2567!$AR:$AR,MATCH('All Budget to Planfin2567'!$D715,CalBudget2567!$D:$D,0))</f>
        <v>41009854.809091203</v>
      </c>
      <c r="J715" s="168">
        <f>INDEX(CalBudget2567!$BU:$BU,MATCH('All Budget to Planfin2567'!$D715,CalBudget2567!$D:$D,0))</f>
        <v>21226122.5958912</v>
      </c>
      <c r="K715" s="194">
        <f t="shared" si="20"/>
        <v>62235977.404982403</v>
      </c>
      <c r="L715" s="169">
        <f>INDEX(CalBudget2567!$BW:$BW,MATCH('All Budget to Planfin2567'!$D715,CalBudget2567!$D:$D,0))</f>
        <v>0.56000000000000005</v>
      </c>
      <c r="M715" s="170">
        <f t="shared" si="21"/>
        <v>34852147.34679015</v>
      </c>
      <c r="N715" s="165"/>
      <c r="P715" s="188" t="b">
        <f>K715=CalBudget2567!BV717</f>
        <v>1</v>
      </c>
      <c r="Q715" s="188" t="b">
        <f>M715=CalBudget2567!BX717</f>
        <v>1</v>
      </c>
    </row>
    <row r="716" spans="1:17" s="158" customFormat="1" ht="24.6" hidden="1" x14ac:dyDescent="0.25">
      <c r="A716" s="167">
        <f>COUNTA($D$14:D716)</f>
        <v>703</v>
      </c>
      <c r="B716" s="161">
        <v>10</v>
      </c>
      <c r="C716" s="162" t="s">
        <v>59</v>
      </c>
      <c r="D716" s="161" t="s">
        <v>778</v>
      </c>
      <c r="E716" s="163" t="s">
        <v>1665</v>
      </c>
      <c r="F716" s="164" t="s">
        <v>1876</v>
      </c>
      <c r="G716" s="161">
        <v>6</v>
      </c>
      <c r="H716" s="163" t="s">
        <v>2965</v>
      </c>
      <c r="I716" s="168">
        <f>INDEX(CalBudget2567!$AR:$AR,MATCH('All Budget to Planfin2567'!$D716,CalBudget2567!$D:$D,0))</f>
        <v>56827577.237539202</v>
      </c>
      <c r="J716" s="168">
        <f>INDEX(CalBudget2567!$BU:$BU,MATCH('All Budget to Planfin2567'!$D716,CalBudget2567!$D:$D,0))</f>
        <v>22651822.322783999</v>
      </c>
      <c r="K716" s="194">
        <f t="shared" si="20"/>
        <v>79479399.560323209</v>
      </c>
      <c r="L716" s="169">
        <f>INDEX(CalBudget2567!$BW:$BW,MATCH('All Budget to Planfin2567'!$D716,CalBudget2567!$D:$D,0))</f>
        <v>0.51</v>
      </c>
      <c r="M716" s="170">
        <f t="shared" si="21"/>
        <v>40534493.775764838</v>
      </c>
      <c r="N716" s="165"/>
      <c r="P716" s="188" t="b">
        <f>K716=CalBudget2567!BV718</f>
        <v>1</v>
      </c>
      <c r="Q716" s="188" t="b">
        <f>M716=CalBudget2567!BX718</f>
        <v>1</v>
      </c>
    </row>
    <row r="717" spans="1:17" s="158" customFormat="1" ht="24.6" hidden="1" x14ac:dyDescent="0.25">
      <c r="A717" s="167">
        <f>COUNTA($D$14:D717)</f>
        <v>704</v>
      </c>
      <c r="B717" s="161">
        <v>10</v>
      </c>
      <c r="C717" s="162" t="s">
        <v>59</v>
      </c>
      <c r="D717" s="161" t="s">
        <v>779</v>
      </c>
      <c r="E717" s="163" t="s">
        <v>1666</v>
      </c>
      <c r="F717" s="164" t="s">
        <v>1876</v>
      </c>
      <c r="G717" s="161">
        <v>5</v>
      </c>
      <c r="H717" s="163" t="s">
        <v>2964</v>
      </c>
      <c r="I717" s="168">
        <f>INDEX(CalBudget2567!$AR:$AR,MATCH('All Budget to Planfin2567'!$D717,CalBudget2567!$D:$D,0))</f>
        <v>22388090.579452794</v>
      </c>
      <c r="J717" s="168">
        <f>INDEX(CalBudget2567!$BU:$BU,MATCH('All Budget to Planfin2567'!$D717,CalBudget2567!$D:$D,0))</f>
        <v>13670090.2204032</v>
      </c>
      <c r="K717" s="194">
        <f t="shared" si="20"/>
        <v>36058180.799855992</v>
      </c>
      <c r="L717" s="169">
        <f>INDEX(CalBudget2567!$BW:$BW,MATCH('All Budget to Planfin2567'!$D717,CalBudget2567!$D:$D,0))</f>
        <v>0.51</v>
      </c>
      <c r="M717" s="170">
        <f t="shared" si="21"/>
        <v>18389672.207926556</v>
      </c>
      <c r="N717" s="165"/>
      <c r="P717" s="188" t="b">
        <f>K717=CalBudget2567!BV719</f>
        <v>1</v>
      </c>
      <c r="Q717" s="188" t="b">
        <f>M717=CalBudget2567!BX719</f>
        <v>1</v>
      </c>
    </row>
    <row r="718" spans="1:17" s="158" customFormat="1" ht="24.6" hidden="1" x14ac:dyDescent="0.25">
      <c r="A718" s="167">
        <f>COUNTA($D$14:D718)</f>
        <v>705</v>
      </c>
      <c r="B718" s="161">
        <v>10</v>
      </c>
      <c r="C718" s="162" t="s">
        <v>59</v>
      </c>
      <c r="D718" s="161" t="s">
        <v>780</v>
      </c>
      <c r="E718" s="163" t="s">
        <v>1667</v>
      </c>
      <c r="F718" s="164" t="s">
        <v>1876</v>
      </c>
      <c r="G718" s="161">
        <v>5</v>
      </c>
      <c r="H718" s="163" t="s">
        <v>2964</v>
      </c>
      <c r="I718" s="168">
        <f>INDEX(CalBudget2567!$AR:$AR,MATCH('All Budget to Planfin2567'!$D718,CalBudget2567!$D:$D,0))</f>
        <v>49223388.957647994</v>
      </c>
      <c r="J718" s="168">
        <f>INDEX(CalBudget2567!$BU:$BU,MATCH('All Budget to Planfin2567'!$D718,CalBudget2567!$D:$D,0))</f>
        <v>19120161.349247999</v>
      </c>
      <c r="K718" s="194">
        <f t="shared" si="20"/>
        <v>68343550.306896001</v>
      </c>
      <c r="L718" s="169">
        <f>INDEX(CalBudget2567!$BW:$BW,MATCH('All Budget to Planfin2567'!$D718,CalBudget2567!$D:$D,0))</f>
        <v>0.5</v>
      </c>
      <c r="M718" s="170">
        <f t="shared" si="21"/>
        <v>34171775.153448001</v>
      </c>
      <c r="N718" s="165"/>
      <c r="P718" s="188" t="b">
        <f>K718=CalBudget2567!BV720</f>
        <v>1</v>
      </c>
      <c r="Q718" s="188" t="b">
        <f>M718=CalBudget2567!BX720</f>
        <v>1</v>
      </c>
    </row>
    <row r="719" spans="1:17" s="158" customFormat="1" ht="24.6" hidden="1" x14ac:dyDescent="0.25">
      <c r="A719" s="167">
        <f>COUNTA($D$14:D719)</f>
        <v>706</v>
      </c>
      <c r="B719" s="161">
        <v>10</v>
      </c>
      <c r="C719" s="162" t="s">
        <v>59</v>
      </c>
      <c r="D719" s="161" t="s">
        <v>781</v>
      </c>
      <c r="E719" s="163" t="s">
        <v>1668</v>
      </c>
      <c r="F719" s="164" t="s">
        <v>1876</v>
      </c>
      <c r="G719" s="161">
        <v>5</v>
      </c>
      <c r="H719" s="163" t="s">
        <v>2964</v>
      </c>
      <c r="I719" s="168">
        <f>INDEX(CalBudget2567!$AR:$AR,MATCH('All Budget to Planfin2567'!$D719,CalBudget2567!$D:$D,0))</f>
        <v>46469804.504208006</v>
      </c>
      <c r="J719" s="168">
        <f>INDEX(CalBudget2567!$BU:$BU,MATCH('All Budget to Planfin2567'!$D719,CalBudget2567!$D:$D,0))</f>
        <v>19515079.193894401</v>
      </c>
      <c r="K719" s="194">
        <f t="shared" ref="K719:K782" si="22">SUM(I719:J719)</f>
        <v>65984883.698102407</v>
      </c>
      <c r="L719" s="169">
        <f>INDEX(CalBudget2567!$BW:$BW,MATCH('All Budget to Planfin2567'!$D719,CalBudget2567!$D:$D,0))</f>
        <v>0.55000000000000004</v>
      </c>
      <c r="M719" s="170">
        <f t="shared" ref="M719:M782" si="23">K719*L719</f>
        <v>36291686.033956327</v>
      </c>
      <c r="N719" s="165"/>
      <c r="P719" s="188" t="b">
        <f>K719=CalBudget2567!BV721</f>
        <v>1</v>
      </c>
      <c r="Q719" s="188" t="b">
        <f>M719=CalBudget2567!BX721</f>
        <v>1</v>
      </c>
    </row>
    <row r="720" spans="1:17" s="158" customFormat="1" ht="24.6" hidden="1" x14ac:dyDescent="0.25">
      <c r="A720" s="167">
        <f>COUNTA($D$14:D720)</f>
        <v>707</v>
      </c>
      <c r="B720" s="161">
        <v>10</v>
      </c>
      <c r="C720" s="162" t="s">
        <v>59</v>
      </c>
      <c r="D720" s="161" t="s">
        <v>782</v>
      </c>
      <c r="E720" s="163" t="s">
        <v>1669</v>
      </c>
      <c r="F720" s="164" t="s">
        <v>1876</v>
      </c>
      <c r="G720" s="161">
        <v>5</v>
      </c>
      <c r="H720" s="163" t="s">
        <v>2964</v>
      </c>
      <c r="I720" s="168">
        <f>INDEX(CalBudget2567!$AR:$AR,MATCH('All Budget to Planfin2567'!$D720,CalBudget2567!$D:$D,0))</f>
        <v>21638846.013072003</v>
      </c>
      <c r="J720" s="168">
        <f>INDEX(CalBudget2567!$BU:$BU,MATCH('All Budget to Planfin2567'!$D720,CalBudget2567!$D:$D,0))</f>
        <v>18741498.897004798</v>
      </c>
      <c r="K720" s="194">
        <f t="shared" si="22"/>
        <v>40380344.910076797</v>
      </c>
      <c r="L720" s="169">
        <f>INDEX(CalBudget2567!$BW:$BW,MATCH('All Budget to Planfin2567'!$D720,CalBudget2567!$D:$D,0))</f>
        <v>0.57999999999999996</v>
      </c>
      <c r="M720" s="170">
        <f t="shared" si="23"/>
        <v>23420600.04784454</v>
      </c>
      <c r="N720" s="165"/>
      <c r="P720" s="188" t="b">
        <f>K720=CalBudget2567!BV722</f>
        <v>1</v>
      </c>
      <c r="Q720" s="188" t="b">
        <f>M720=CalBudget2567!BX722</f>
        <v>1</v>
      </c>
    </row>
    <row r="721" spans="1:17" s="158" customFormat="1" ht="24.6" hidden="1" x14ac:dyDescent="0.25">
      <c r="A721" s="167">
        <f>COUNTA($D$14:D721)</f>
        <v>708</v>
      </c>
      <c r="B721" s="161">
        <v>10</v>
      </c>
      <c r="C721" s="162" t="s">
        <v>59</v>
      </c>
      <c r="D721" s="161" t="s">
        <v>783</v>
      </c>
      <c r="E721" s="163" t="s">
        <v>1670</v>
      </c>
      <c r="F721" s="164" t="s">
        <v>1876</v>
      </c>
      <c r="G721" s="161">
        <v>2</v>
      </c>
      <c r="H721" s="163" t="s">
        <v>2968</v>
      </c>
      <c r="I721" s="168">
        <f>INDEX(CalBudget2567!$AR:$AR,MATCH('All Budget to Planfin2567'!$D721,CalBudget2567!$D:$D,0))</f>
        <v>25696800.586656</v>
      </c>
      <c r="J721" s="168">
        <f>INDEX(CalBudget2567!$BU:$BU,MATCH('All Budget to Planfin2567'!$D721,CalBudget2567!$D:$D,0))</f>
        <v>6561813.2835455993</v>
      </c>
      <c r="K721" s="194">
        <f t="shared" si="22"/>
        <v>32258613.870201599</v>
      </c>
      <c r="L721" s="169">
        <f>INDEX(CalBudget2567!$BW:$BW,MATCH('All Budget to Planfin2567'!$D721,CalBudget2567!$D:$D,0))</f>
        <v>0.51</v>
      </c>
      <c r="M721" s="170">
        <f t="shared" si="23"/>
        <v>16451893.073802816</v>
      </c>
      <c r="N721" s="165"/>
      <c r="P721" s="188" t="b">
        <f>K721=CalBudget2567!BV723</f>
        <v>1</v>
      </c>
      <c r="Q721" s="188" t="b">
        <f>M721=CalBudget2567!BX723</f>
        <v>1</v>
      </c>
    </row>
    <row r="722" spans="1:17" s="158" customFormat="1" ht="24.6" hidden="1" x14ac:dyDescent="0.25">
      <c r="A722" s="167">
        <f>COUNTA($D$14:D722)</f>
        <v>709</v>
      </c>
      <c r="B722" s="161">
        <v>10</v>
      </c>
      <c r="C722" s="162" t="s">
        <v>60</v>
      </c>
      <c r="D722" s="161" t="s">
        <v>784</v>
      </c>
      <c r="E722" s="163" t="s">
        <v>1671</v>
      </c>
      <c r="F722" s="164" t="s">
        <v>1877</v>
      </c>
      <c r="G722" s="161">
        <v>17</v>
      </c>
      <c r="H722" s="163" t="s">
        <v>2971</v>
      </c>
      <c r="I722" s="168">
        <f>INDEX(CalBudget2567!$AR:$AR,MATCH('All Budget to Planfin2567'!$D722,CalBudget2567!$D:$D,0))</f>
        <v>402055572.08666885</v>
      </c>
      <c r="J722" s="168">
        <f>INDEX(CalBudget2567!$BU:$BU,MATCH('All Budget to Planfin2567'!$D722,CalBudget2567!$D:$D,0))</f>
        <v>544826759.00437438</v>
      </c>
      <c r="K722" s="194">
        <f t="shared" si="22"/>
        <v>946882331.09104323</v>
      </c>
      <c r="L722" s="169">
        <f>INDEX(CalBudget2567!$BW:$BW,MATCH('All Budget to Planfin2567'!$D722,CalBudget2567!$D:$D,0))</f>
        <v>0.35</v>
      </c>
      <c r="M722" s="170">
        <f t="shared" si="23"/>
        <v>331408815.88186508</v>
      </c>
      <c r="N722" s="165"/>
      <c r="P722" s="188" t="b">
        <f>K722=CalBudget2567!BV724</f>
        <v>1</v>
      </c>
      <c r="Q722" s="188" t="b">
        <f>M722=CalBudget2567!BX724</f>
        <v>1</v>
      </c>
    </row>
    <row r="723" spans="1:17" s="158" customFormat="1" ht="24.6" hidden="1" x14ac:dyDescent="0.25">
      <c r="A723" s="167">
        <f>COUNTA($D$14:D723)</f>
        <v>710</v>
      </c>
      <c r="B723" s="161">
        <v>10</v>
      </c>
      <c r="C723" s="162" t="s">
        <v>60</v>
      </c>
      <c r="D723" s="161" t="s">
        <v>785</v>
      </c>
      <c r="E723" s="163" t="s">
        <v>1672</v>
      </c>
      <c r="F723" s="164" t="s">
        <v>1876</v>
      </c>
      <c r="G723" s="161">
        <v>6</v>
      </c>
      <c r="H723" s="163" t="s">
        <v>2965</v>
      </c>
      <c r="I723" s="168">
        <f>INDEX(CalBudget2567!$AR:$AR,MATCH('All Budget to Planfin2567'!$D723,CalBudget2567!$D:$D,0))</f>
        <v>41388722.742508799</v>
      </c>
      <c r="J723" s="168">
        <f>INDEX(CalBudget2567!$BU:$BU,MATCH('All Budget to Planfin2567'!$D723,CalBudget2567!$D:$D,0))</f>
        <v>13004796.950505599</v>
      </c>
      <c r="K723" s="194">
        <f t="shared" si="22"/>
        <v>54393519.693014398</v>
      </c>
      <c r="L723" s="169">
        <f>INDEX(CalBudget2567!$BW:$BW,MATCH('All Budget to Planfin2567'!$D723,CalBudget2567!$D:$D,0))</f>
        <v>0.54</v>
      </c>
      <c r="M723" s="170">
        <f t="shared" si="23"/>
        <v>29372500.634227779</v>
      </c>
      <c r="N723" s="165"/>
      <c r="P723" s="188" t="b">
        <f>K723=CalBudget2567!BV725</f>
        <v>1</v>
      </c>
      <c r="Q723" s="188" t="b">
        <f>M723=CalBudget2567!BX725</f>
        <v>1</v>
      </c>
    </row>
    <row r="724" spans="1:17" s="158" customFormat="1" ht="24.6" hidden="1" x14ac:dyDescent="0.25">
      <c r="A724" s="167">
        <f>COUNTA($D$14:D724)</f>
        <v>711</v>
      </c>
      <c r="B724" s="161">
        <v>10</v>
      </c>
      <c r="C724" s="162" t="s">
        <v>60</v>
      </c>
      <c r="D724" s="161" t="s">
        <v>786</v>
      </c>
      <c r="E724" s="163" t="s">
        <v>1673</v>
      </c>
      <c r="F724" s="164" t="s">
        <v>1876</v>
      </c>
      <c r="G724" s="161">
        <v>6</v>
      </c>
      <c r="H724" s="163" t="s">
        <v>2965</v>
      </c>
      <c r="I724" s="168">
        <f>INDEX(CalBudget2567!$AR:$AR,MATCH('All Budget to Planfin2567'!$D724,CalBudget2567!$D:$D,0))</f>
        <v>61823054.492591999</v>
      </c>
      <c r="J724" s="168">
        <f>INDEX(CalBudget2567!$BU:$BU,MATCH('All Budget to Planfin2567'!$D724,CalBudget2567!$D:$D,0))</f>
        <v>16765148.9009952</v>
      </c>
      <c r="K724" s="194">
        <f t="shared" si="22"/>
        <v>78588203.393587202</v>
      </c>
      <c r="L724" s="169">
        <f>INDEX(CalBudget2567!$BW:$BW,MATCH('All Budget to Planfin2567'!$D724,CalBudget2567!$D:$D,0))</f>
        <v>0.47</v>
      </c>
      <c r="M724" s="170">
        <f t="shared" si="23"/>
        <v>36936455.594985984</v>
      </c>
      <c r="N724" s="165"/>
      <c r="P724" s="188" t="b">
        <f>K724=CalBudget2567!BV726</f>
        <v>1</v>
      </c>
      <c r="Q724" s="188" t="b">
        <f>M724=CalBudget2567!BX726</f>
        <v>1</v>
      </c>
    </row>
    <row r="725" spans="1:17" s="158" customFormat="1" ht="24.6" hidden="1" x14ac:dyDescent="0.25">
      <c r="A725" s="167">
        <f>COUNTA($D$14:D725)</f>
        <v>712</v>
      </c>
      <c r="B725" s="161">
        <v>10</v>
      </c>
      <c r="C725" s="162" t="s">
        <v>60</v>
      </c>
      <c r="D725" s="161" t="s">
        <v>787</v>
      </c>
      <c r="E725" s="163" t="s">
        <v>1674</v>
      </c>
      <c r="F725" s="164" t="s">
        <v>1876</v>
      </c>
      <c r="G725" s="161">
        <v>5</v>
      </c>
      <c r="H725" s="163" t="s">
        <v>2964</v>
      </c>
      <c r="I725" s="168">
        <f>INDEX(CalBudget2567!$AR:$AR,MATCH('All Budget to Planfin2567'!$D725,CalBudget2567!$D:$D,0))</f>
        <v>61561485.062035196</v>
      </c>
      <c r="J725" s="168">
        <f>INDEX(CalBudget2567!$BU:$BU,MATCH('All Budget to Planfin2567'!$D725,CalBudget2567!$D:$D,0))</f>
        <v>16987692.058079999</v>
      </c>
      <c r="K725" s="194">
        <f t="shared" si="22"/>
        <v>78549177.120115191</v>
      </c>
      <c r="L725" s="169">
        <f>INDEX(CalBudget2567!$BW:$BW,MATCH('All Budget to Planfin2567'!$D725,CalBudget2567!$D:$D,0))</f>
        <v>0.31</v>
      </c>
      <c r="M725" s="170">
        <f t="shared" si="23"/>
        <v>24350244.907235708</v>
      </c>
      <c r="N725" s="165"/>
      <c r="P725" s="188" t="b">
        <f>K725=CalBudget2567!BV727</f>
        <v>1</v>
      </c>
      <c r="Q725" s="188" t="b">
        <f>M725=CalBudget2567!BX727</f>
        <v>1</v>
      </c>
    </row>
    <row r="726" spans="1:17" s="158" customFormat="1" ht="24.6" hidden="1" x14ac:dyDescent="0.25">
      <c r="A726" s="167">
        <f>COUNTA($D$14:D726)</f>
        <v>713</v>
      </c>
      <c r="B726" s="161">
        <v>10</v>
      </c>
      <c r="C726" s="162" t="s">
        <v>60</v>
      </c>
      <c r="D726" s="161" t="s">
        <v>788</v>
      </c>
      <c r="E726" s="163" t="s">
        <v>1675</v>
      </c>
      <c r="F726" s="164" t="s">
        <v>1876</v>
      </c>
      <c r="G726" s="161">
        <v>5</v>
      </c>
      <c r="H726" s="163" t="s">
        <v>2964</v>
      </c>
      <c r="I726" s="168">
        <f>INDEX(CalBudget2567!$AR:$AR,MATCH('All Budget to Planfin2567'!$D726,CalBudget2567!$D:$D,0))</f>
        <v>34750474.403462395</v>
      </c>
      <c r="J726" s="168">
        <f>INDEX(CalBudget2567!$BU:$BU,MATCH('All Budget to Planfin2567'!$D726,CalBudget2567!$D:$D,0))</f>
        <v>13290781.444079999</v>
      </c>
      <c r="K726" s="194">
        <f t="shared" si="22"/>
        <v>48041255.84754239</v>
      </c>
      <c r="L726" s="169">
        <f>INDEX(CalBudget2567!$BW:$BW,MATCH('All Budget to Planfin2567'!$D726,CalBudget2567!$D:$D,0))</f>
        <v>0.48</v>
      </c>
      <c r="M726" s="170">
        <f t="shared" si="23"/>
        <v>23059802.806820348</v>
      </c>
      <c r="N726" s="165"/>
      <c r="P726" s="188" t="b">
        <f>K726=CalBudget2567!BV728</f>
        <v>1</v>
      </c>
      <c r="Q726" s="188" t="b">
        <f>M726=CalBudget2567!BX728</f>
        <v>1</v>
      </c>
    </row>
    <row r="727" spans="1:17" s="158" customFormat="1" ht="24.6" hidden="1" x14ac:dyDescent="0.25">
      <c r="A727" s="167">
        <f>COUNTA($D$14:D727)</f>
        <v>714</v>
      </c>
      <c r="B727" s="161">
        <v>10</v>
      </c>
      <c r="C727" s="162" t="s">
        <v>60</v>
      </c>
      <c r="D727" s="161" t="s">
        <v>789</v>
      </c>
      <c r="E727" s="163" t="s">
        <v>1676</v>
      </c>
      <c r="F727" s="164" t="s">
        <v>1876</v>
      </c>
      <c r="G727" s="161">
        <v>6</v>
      </c>
      <c r="H727" s="163" t="s">
        <v>2965</v>
      </c>
      <c r="I727" s="168">
        <f>INDEX(CalBudget2567!$AR:$AR,MATCH('All Budget to Planfin2567'!$D727,CalBudget2567!$D:$D,0))</f>
        <v>99325163.378351986</v>
      </c>
      <c r="J727" s="168">
        <f>INDEX(CalBudget2567!$BU:$BU,MATCH('All Budget to Planfin2567'!$D727,CalBudget2567!$D:$D,0))</f>
        <v>25626877.977571201</v>
      </c>
      <c r="K727" s="194">
        <f t="shared" si="22"/>
        <v>124952041.35592319</v>
      </c>
      <c r="L727" s="169">
        <f>INDEX(CalBudget2567!$BW:$BW,MATCH('All Budget to Planfin2567'!$D727,CalBudget2567!$D:$D,0))</f>
        <v>0.45</v>
      </c>
      <c r="M727" s="170">
        <f t="shared" si="23"/>
        <v>56228418.61016544</v>
      </c>
      <c r="N727" s="165"/>
      <c r="P727" s="188" t="b">
        <f>K727=CalBudget2567!BV729</f>
        <v>1</v>
      </c>
      <c r="Q727" s="188" t="b">
        <f>M727=CalBudget2567!BX729</f>
        <v>1</v>
      </c>
    </row>
    <row r="728" spans="1:17" s="158" customFormat="1" ht="24.6" hidden="1" x14ac:dyDescent="0.25">
      <c r="A728" s="167">
        <f>COUNTA($D$14:D728)</f>
        <v>715</v>
      </c>
      <c r="B728" s="161">
        <v>10</v>
      </c>
      <c r="C728" s="162" t="s">
        <v>60</v>
      </c>
      <c r="D728" s="161" t="s">
        <v>790</v>
      </c>
      <c r="E728" s="163" t="s">
        <v>1677</v>
      </c>
      <c r="F728" s="164" t="s">
        <v>1876</v>
      </c>
      <c r="G728" s="161">
        <v>5</v>
      </c>
      <c r="H728" s="163" t="s">
        <v>2964</v>
      </c>
      <c r="I728" s="168">
        <f>INDEX(CalBudget2567!$AR:$AR,MATCH('All Budget to Planfin2567'!$D728,CalBudget2567!$D:$D,0))</f>
        <v>50233332.452428795</v>
      </c>
      <c r="J728" s="168">
        <f>INDEX(CalBudget2567!$BU:$BU,MATCH('All Budget to Planfin2567'!$D728,CalBudget2567!$D:$D,0))</f>
        <v>8295081.1194624007</v>
      </c>
      <c r="K728" s="194">
        <f t="shared" si="22"/>
        <v>58528413.571891196</v>
      </c>
      <c r="L728" s="169">
        <f>INDEX(CalBudget2567!$BW:$BW,MATCH('All Budget to Planfin2567'!$D728,CalBudget2567!$D:$D,0))</f>
        <v>0.47</v>
      </c>
      <c r="M728" s="170">
        <f t="shared" si="23"/>
        <v>27508354.378788862</v>
      </c>
      <c r="N728" s="165"/>
      <c r="P728" s="188" t="b">
        <f>K728=CalBudget2567!BV730</f>
        <v>1</v>
      </c>
      <c r="Q728" s="188" t="b">
        <f>M728=CalBudget2567!BX730</f>
        <v>1</v>
      </c>
    </row>
    <row r="729" spans="1:17" s="158" customFormat="1" ht="24.6" hidden="1" x14ac:dyDescent="0.25">
      <c r="A729" s="167">
        <f>COUNTA($D$14:D729)</f>
        <v>716</v>
      </c>
      <c r="B729" s="161">
        <v>10</v>
      </c>
      <c r="C729" s="162" t="s">
        <v>61</v>
      </c>
      <c r="D729" s="161" t="s">
        <v>791</v>
      </c>
      <c r="E729" s="163" t="s">
        <v>1678</v>
      </c>
      <c r="F729" s="164" t="s">
        <v>1875</v>
      </c>
      <c r="G729" s="161">
        <v>20</v>
      </c>
      <c r="H729" s="163" t="s">
        <v>2977</v>
      </c>
      <c r="I729" s="168">
        <f>INDEX(CalBudget2567!$AR:$AR,MATCH('All Budget to Planfin2567'!$D729,CalBudget2567!$D:$D,0))</f>
        <v>1148540910.7641888</v>
      </c>
      <c r="J729" s="168">
        <f>INDEX(CalBudget2567!$BU:$BU,MATCH('All Budget to Planfin2567'!$D729,CalBudget2567!$D:$D,0))</f>
        <v>3505856223.5504742</v>
      </c>
      <c r="K729" s="194">
        <f t="shared" si="22"/>
        <v>4654397134.3146629</v>
      </c>
      <c r="L729" s="169">
        <f>INDEX(CalBudget2567!$BW:$BW,MATCH('All Budget to Planfin2567'!$D729,CalBudget2567!$D:$D,0))</f>
        <v>0.33</v>
      </c>
      <c r="M729" s="170">
        <f t="shared" si="23"/>
        <v>1535951054.3238389</v>
      </c>
      <c r="N729" s="165"/>
      <c r="P729" s="188" t="b">
        <f>K729=CalBudget2567!BV731</f>
        <v>1</v>
      </c>
      <c r="Q729" s="188" t="b">
        <f>M729=CalBudget2567!BX731</f>
        <v>1</v>
      </c>
    </row>
    <row r="730" spans="1:17" s="158" customFormat="1" ht="24.6" hidden="1" x14ac:dyDescent="0.25">
      <c r="A730" s="167">
        <f>COUNTA($D$14:D730)</f>
        <v>717</v>
      </c>
      <c r="B730" s="161">
        <v>10</v>
      </c>
      <c r="C730" s="162" t="s">
        <v>61</v>
      </c>
      <c r="D730" s="161" t="s">
        <v>792</v>
      </c>
      <c r="E730" s="163" t="s">
        <v>1679</v>
      </c>
      <c r="F730" s="164" t="s">
        <v>1876</v>
      </c>
      <c r="G730" s="161">
        <v>6</v>
      </c>
      <c r="H730" s="163" t="s">
        <v>2965</v>
      </c>
      <c r="I730" s="168">
        <f>INDEX(CalBudget2567!$AR:$AR,MATCH('All Budget to Planfin2567'!$D730,CalBudget2567!$D:$D,0))</f>
        <v>63394527.956899196</v>
      </c>
      <c r="J730" s="168">
        <f>INDEX(CalBudget2567!$BU:$BU,MATCH('All Budget to Planfin2567'!$D730,CalBudget2567!$D:$D,0))</f>
        <v>33797086.008508794</v>
      </c>
      <c r="K730" s="194">
        <f t="shared" si="22"/>
        <v>97191613.965407997</v>
      </c>
      <c r="L730" s="169">
        <f>INDEX(CalBudget2567!$BW:$BW,MATCH('All Budget to Planfin2567'!$D730,CalBudget2567!$D:$D,0))</f>
        <v>0.53</v>
      </c>
      <c r="M730" s="170">
        <f t="shared" si="23"/>
        <v>51511555.401666239</v>
      </c>
      <c r="N730" s="165"/>
      <c r="P730" s="188" t="b">
        <f>K730=CalBudget2567!BV732</f>
        <v>1</v>
      </c>
      <c r="Q730" s="188" t="b">
        <f>M730=CalBudget2567!BX732</f>
        <v>1</v>
      </c>
    </row>
    <row r="731" spans="1:17" s="158" customFormat="1" ht="24.6" hidden="1" x14ac:dyDescent="0.25">
      <c r="A731" s="167">
        <f>COUNTA($D$14:D731)</f>
        <v>718</v>
      </c>
      <c r="B731" s="161">
        <v>10</v>
      </c>
      <c r="C731" s="162" t="s">
        <v>61</v>
      </c>
      <c r="D731" s="161" t="s">
        <v>793</v>
      </c>
      <c r="E731" s="163" t="s">
        <v>1680</v>
      </c>
      <c r="F731" s="164" t="s">
        <v>1876</v>
      </c>
      <c r="G731" s="161">
        <v>5</v>
      </c>
      <c r="H731" s="163" t="s">
        <v>2964</v>
      </c>
      <c r="I731" s="168">
        <f>INDEX(CalBudget2567!$AR:$AR,MATCH('All Budget to Planfin2567'!$D731,CalBudget2567!$D:$D,0))</f>
        <v>35151324.548611194</v>
      </c>
      <c r="J731" s="168">
        <f>INDEX(CalBudget2567!$BU:$BU,MATCH('All Budget to Planfin2567'!$D731,CalBudget2567!$D:$D,0))</f>
        <v>21280170.697296001</v>
      </c>
      <c r="K731" s="194">
        <f t="shared" si="22"/>
        <v>56431495.245907195</v>
      </c>
      <c r="L731" s="169">
        <f>INDEX(CalBudget2567!$BW:$BW,MATCH('All Budget to Planfin2567'!$D731,CalBudget2567!$D:$D,0))</f>
        <v>0.5</v>
      </c>
      <c r="M731" s="170">
        <f t="shared" si="23"/>
        <v>28215747.622953597</v>
      </c>
      <c r="N731" s="165"/>
      <c r="P731" s="188" t="b">
        <f>K731=CalBudget2567!BV733</f>
        <v>1</v>
      </c>
      <c r="Q731" s="188" t="b">
        <f>M731=CalBudget2567!BX733</f>
        <v>1</v>
      </c>
    </row>
    <row r="732" spans="1:17" s="158" customFormat="1" ht="24.6" hidden="1" x14ac:dyDescent="0.25">
      <c r="A732" s="167">
        <f>COUNTA($D$14:D732)</f>
        <v>719</v>
      </c>
      <c r="B732" s="161">
        <v>10</v>
      </c>
      <c r="C732" s="162" t="s">
        <v>61</v>
      </c>
      <c r="D732" s="161" t="s">
        <v>794</v>
      </c>
      <c r="E732" s="163" t="s">
        <v>1681</v>
      </c>
      <c r="F732" s="164" t="s">
        <v>1876</v>
      </c>
      <c r="G732" s="161">
        <v>10</v>
      </c>
      <c r="H732" s="163" t="s">
        <v>2962</v>
      </c>
      <c r="I732" s="168">
        <f>INDEX(CalBudget2567!$AR:$AR,MATCH('All Budget to Planfin2567'!$D732,CalBudget2567!$D:$D,0))</f>
        <v>185357488.70262721</v>
      </c>
      <c r="J732" s="168">
        <f>INDEX(CalBudget2567!$BU:$BU,MATCH('All Budget to Planfin2567'!$D732,CalBudget2567!$D:$D,0))</f>
        <v>116576141.97671039</v>
      </c>
      <c r="K732" s="194">
        <f t="shared" si="22"/>
        <v>301933630.67933762</v>
      </c>
      <c r="L732" s="169">
        <f>INDEX(CalBudget2567!$BW:$BW,MATCH('All Budget to Planfin2567'!$D732,CalBudget2567!$D:$D,0))</f>
        <v>0.44</v>
      </c>
      <c r="M732" s="170">
        <f t="shared" si="23"/>
        <v>132850797.49890855</v>
      </c>
      <c r="N732" s="165"/>
      <c r="P732" s="188" t="b">
        <f>K732=CalBudget2567!BV734</f>
        <v>1</v>
      </c>
      <c r="Q732" s="188" t="b">
        <f>M732=CalBudget2567!BX734</f>
        <v>1</v>
      </c>
    </row>
    <row r="733" spans="1:17" s="158" customFormat="1" ht="24.6" hidden="1" x14ac:dyDescent="0.25">
      <c r="A733" s="167">
        <f>COUNTA($D$14:D733)</f>
        <v>720</v>
      </c>
      <c r="B733" s="161">
        <v>10</v>
      </c>
      <c r="C733" s="162" t="s">
        <v>61</v>
      </c>
      <c r="D733" s="161" t="s">
        <v>795</v>
      </c>
      <c r="E733" s="163" t="s">
        <v>1682</v>
      </c>
      <c r="F733" s="164" t="s">
        <v>1876</v>
      </c>
      <c r="G733" s="161">
        <v>7</v>
      </c>
      <c r="H733" s="163" t="s">
        <v>2966</v>
      </c>
      <c r="I733" s="168">
        <f>INDEX(CalBudget2567!$AR:$AR,MATCH('All Budget to Planfin2567'!$D733,CalBudget2567!$D:$D,0))</f>
        <v>126901767.77582398</v>
      </c>
      <c r="J733" s="168">
        <f>INDEX(CalBudget2567!$BU:$BU,MATCH('All Budget to Planfin2567'!$D733,CalBudget2567!$D:$D,0))</f>
        <v>68708877.261244804</v>
      </c>
      <c r="K733" s="194">
        <f t="shared" si="22"/>
        <v>195610645.03706878</v>
      </c>
      <c r="L733" s="169">
        <f>INDEX(CalBudget2567!$BW:$BW,MATCH('All Budget to Planfin2567'!$D733,CalBudget2567!$D:$D,0))</f>
        <v>0.48</v>
      </c>
      <c r="M733" s="170">
        <f t="shared" si="23"/>
        <v>93893109.617793009</v>
      </c>
      <c r="N733" s="165"/>
      <c r="P733" s="188" t="b">
        <f>K733=CalBudget2567!BV735</f>
        <v>1</v>
      </c>
      <c r="Q733" s="188" t="b">
        <f>M733=CalBudget2567!BX735</f>
        <v>1</v>
      </c>
    </row>
    <row r="734" spans="1:17" s="158" customFormat="1" ht="24.6" hidden="1" x14ac:dyDescent="0.25">
      <c r="A734" s="167">
        <f>COUNTA($D$14:D734)</f>
        <v>721</v>
      </c>
      <c r="B734" s="161">
        <v>10</v>
      </c>
      <c r="C734" s="162" t="s">
        <v>61</v>
      </c>
      <c r="D734" s="161" t="s">
        <v>796</v>
      </c>
      <c r="E734" s="163" t="s">
        <v>1683</v>
      </c>
      <c r="F734" s="164" t="s">
        <v>1876</v>
      </c>
      <c r="G734" s="161">
        <v>6</v>
      </c>
      <c r="H734" s="163" t="s">
        <v>2965</v>
      </c>
      <c r="I734" s="168">
        <f>INDEX(CalBudget2567!$AR:$AR,MATCH('All Budget to Planfin2567'!$D734,CalBudget2567!$D:$D,0))</f>
        <v>85924481.886835188</v>
      </c>
      <c r="J734" s="168">
        <f>INDEX(CalBudget2567!$BU:$BU,MATCH('All Budget to Planfin2567'!$D734,CalBudget2567!$D:$D,0))</f>
        <v>24766433.411731195</v>
      </c>
      <c r="K734" s="194">
        <f t="shared" si="22"/>
        <v>110690915.29856639</v>
      </c>
      <c r="L734" s="169">
        <f>INDEX(CalBudget2567!$BW:$BW,MATCH('All Budget to Planfin2567'!$D734,CalBudget2567!$D:$D,0))</f>
        <v>0.55000000000000004</v>
      </c>
      <c r="M734" s="170">
        <f t="shared" si="23"/>
        <v>60880003.414211519</v>
      </c>
      <c r="N734" s="165"/>
      <c r="P734" s="188" t="b">
        <f>K734=CalBudget2567!BV736</f>
        <v>1</v>
      </c>
      <c r="Q734" s="188" t="b">
        <f>M734=CalBudget2567!BX736</f>
        <v>1</v>
      </c>
    </row>
    <row r="735" spans="1:17" s="158" customFormat="1" ht="24.6" hidden="1" x14ac:dyDescent="0.25">
      <c r="A735" s="167">
        <f>COUNTA($D$14:D735)</f>
        <v>722</v>
      </c>
      <c r="B735" s="161">
        <v>10</v>
      </c>
      <c r="C735" s="162" t="s">
        <v>61</v>
      </c>
      <c r="D735" s="161" t="s">
        <v>797</v>
      </c>
      <c r="E735" s="163" t="s">
        <v>1684</v>
      </c>
      <c r="F735" s="164" t="s">
        <v>1876</v>
      </c>
      <c r="G735" s="161">
        <v>6</v>
      </c>
      <c r="H735" s="163" t="s">
        <v>2965</v>
      </c>
      <c r="I735" s="168">
        <f>INDEX(CalBudget2567!$AR:$AR,MATCH('All Budget to Planfin2567'!$D735,CalBudget2567!$D:$D,0))</f>
        <v>67530389.431267202</v>
      </c>
      <c r="J735" s="168">
        <f>INDEX(CalBudget2567!$BU:$BU,MATCH('All Budget to Planfin2567'!$D735,CalBudget2567!$D:$D,0))</f>
        <v>41387107.800643198</v>
      </c>
      <c r="K735" s="194">
        <f t="shared" si="22"/>
        <v>108917497.23191041</v>
      </c>
      <c r="L735" s="169">
        <f>INDEX(CalBudget2567!$BW:$BW,MATCH('All Budget to Planfin2567'!$D735,CalBudget2567!$D:$D,0))</f>
        <v>0.62</v>
      </c>
      <c r="M735" s="170">
        <f t="shared" si="23"/>
        <v>67528848.283784449</v>
      </c>
      <c r="N735" s="165"/>
      <c r="P735" s="188" t="b">
        <f>K735=CalBudget2567!BV737</f>
        <v>1</v>
      </c>
      <c r="Q735" s="188" t="b">
        <f>M735=CalBudget2567!BX737</f>
        <v>1</v>
      </c>
    </row>
    <row r="736" spans="1:17" s="158" customFormat="1" ht="24.6" hidden="1" x14ac:dyDescent="0.25">
      <c r="A736" s="167">
        <f>COUNTA($D$14:D736)</f>
        <v>723</v>
      </c>
      <c r="B736" s="161">
        <v>10</v>
      </c>
      <c r="C736" s="162" t="s">
        <v>61</v>
      </c>
      <c r="D736" s="161" t="s">
        <v>798</v>
      </c>
      <c r="E736" s="163" t="s">
        <v>1685</v>
      </c>
      <c r="F736" s="164" t="s">
        <v>1876</v>
      </c>
      <c r="G736" s="161">
        <v>10</v>
      </c>
      <c r="H736" s="163" t="s">
        <v>2962</v>
      </c>
      <c r="I736" s="168">
        <f>INDEX(CalBudget2567!$AR:$AR,MATCH('All Budget to Planfin2567'!$D736,CalBudget2567!$D:$D,0))</f>
        <v>96629189.857785597</v>
      </c>
      <c r="J736" s="168">
        <f>INDEX(CalBudget2567!$BU:$BU,MATCH('All Budget to Planfin2567'!$D736,CalBudget2567!$D:$D,0))</f>
        <v>28772480.962521605</v>
      </c>
      <c r="K736" s="194">
        <f t="shared" si="22"/>
        <v>125401670.8203072</v>
      </c>
      <c r="L736" s="169">
        <f>INDEX(CalBudget2567!$BW:$BW,MATCH('All Budget to Planfin2567'!$D736,CalBudget2567!$D:$D,0))</f>
        <v>0.56000000000000005</v>
      </c>
      <c r="M736" s="170">
        <f t="shared" si="23"/>
        <v>70224935.659372032</v>
      </c>
      <c r="N736" s="165"/>
      <c r="P736" s="188" t="b">
        <f>K736=CalBudget2567!BV738</f>
        <v>1</v>
      </c>
      <c r="Q736" s="188" t="b">
        <f>M736=CalBudget2567!BX738</f>
        <v>1</v>
      </c>
    </row>
    <row r="737" spans="1:17" s="158" customFormat="1" ht="24.6" hidden="1" x14ac:dyDescent="0.25">
      <c r="A737" s="167">
        <f>COUNTA($D$14:D737)</f>
        <v>724</v>
      </c>
      <c r="B737" s="161">
        <v>10</v>
      </c>
      <c r="C737" s="162" t="s">
        <v>61</v>
      </c>
      <c r="D737" s="161" t="s">
        <v>799</v>
      </c>
      <c r="E737" s="163" t="s">
        <v>1686</v>
      </c>
      <c r="F737" s="164" t="s">
        <v>1876</v>
      </c>
      <c r="G737" s="161">
        <v>13</v>
      </c>
      <c r="H737" s="163" t="s">
        <v>2963</v>
      </c>
      <c r="I737" s="168">
        <f>INDEX(CalBudget2567!$AR:$AR,MATCH('All Budget to Planfin2567'!$D737,CalBudget2567!$D:$D,0))</f>
        <v>170348253.81101754</v>
      </c>
      <c r="J737" s="168">
        <f>INDEX(CalBudget2567!$BU:$BU,MATCH('All Budget to Planfin2567'!$D737,CalBudget2567!$D:$D,0))</f>
        <v>216935551.37425917</v>
      </c>
      <c r="K737" s="194">
        <f t="shared" si="22"/>
        <v>387283805.18527675</v>
      </c>
      <c r="L737" s="169">
        <f>INDEX(CalBudget2567!$BW:$BW,MATCH('All Budget to Planfin2567'!$D737,CalBudget2567!$D:$D,0))</f>
        <v>0.5</v>
      </c>
      <c r="M737" s="170">
        <f t="shared" si="23"/>
        <v>193641902.59263837</v>
      </c>
      <c r="N737" s="165"/>
      <c r="P737" s="188" t="b">
        <f>K737=CalBudget2567!BV739</f>
        <v>1</v>
      </c>
      <c r="Q737" s="188" t="b">
        <f>M737=CalBudget2567!BX739</f>
        <v>1</v>
      </c>
    </row>
    <row r="738" spans="1:17" s="158" customFormat="1" ht="24.6" hidden="1" x14ac:dyDescent="0.25">
      <c r="A738" s="167">
        <f>COUNTA($D$14:D738)</f>
        <v>725</v>
      </c>
      <c r="B738" s="161">
        <v>10</v>
      </c>
      <c r="C738" s="162" t="s">
        <v>61</v>
      </c>
      <c r="D738" s="161" t="s">
        <v>800</v>
      </c>
      <c r="E738" s="163" t="s">
        <v>1687</v>
      </c>
      <c r="F738" s="164" t="s">
        <v>1876</v>
      </c>
      <c r="G738" s="161">
        <v>6</v>
      </c>
      <c r="H738" s="163" t="s">
        <v>2965</v>
      </c>
      <c r="I738" s="168">
        <f>INDEX(CalBudget2567!$AR:$AR,MATCH('All Budget to Planfin2567'!$D738,CalBudget2567!$D:$D,0))</f>
        <v>39463050.675820805</v>
      </c>
      <c r="J738" s="168">
        <f>INDEX(CalBudget2567!$BU:$BU,MATCH('All Budget to Planfin2567'!$D738,CalBudget2567!$D:$D,0))</f>
        <v>25524344.990035195</v>
      </c>
      <c r="K738" s="194">
        <f t="shared" si="22"/>
        <v>64987395.665856004</v>
      </c>
      <c r="L738" s="169">
        <f>INDEX(CalBudget2567!$BW:$BW,MATCH('All Budget to Planfin2567'!$D738,CalBudget2567!$D:$D,0))</f>
        <v>0.56000000000000005</v>
      </c>
      <c r="M738" s="170">
        <f t="shared" si="23"/>
        <v>36392941.572879367</v>
      </c>
      <c r="N738" s="165"/>
      <c r="P738" s="188" t="b">
        <f>K738=CalBudget2567!BV740</f>
        <v>1</v>
      </c>
      <c r="Q738" s="188" t="b">
        <f>M738=CalBudget2567!BX740</f>
        <v>1</v>
      </c>
    </row>
    <row r="739" spans="1:17" s="158" customFormat="1" ht="24.6" hidden="1" x14ac:dyDescent="0.25">
      <c r="A739" s="167">
        <f>COUNTA($D$14:D739)</f>
        <v>726</v>
      </c>
      <c r="B739" s="161">
        <v>10</v>
      </c>
      <c r="C739" s="162" t="s">
        <v>61</v>
      </c>
      <c r="D739" s="161" t="s">
        <v>801</v>
      </c>
      <c r="E739" s="163" t="s">
        <v>1688</v>
      </c>
      <c r="F739" s="164" t="s">
        <v>1876</v>
      </c>
      <c r="G739" s="161">
        <v>10</v>
      </c>
      <c r="H739" s="163" t="s">
        <v>2962</v>
      </c>
      <c r="I739" s="168">
        <f>INDEX(CalBudget2567!$AR:$AR,MATCH('All Budget to Planfin2567'!$D739,CalBudget2567!$D:$D,0))</f>
        <v>108938344.7461248</v>
      </c>
      <c r="J739" s="168">
        <f>INDEX(CalBudget2567!$BU:$BU,MATCH('All Budget to Planfin2567'!$D739,CalBudget2567!$D:$D,0))</f>
        <v>56199798.538665608</v>
      </c>
      <c r="K739" s="194">
        <f t="shared" si="22"/>
        <v>165138143.2847904</v>
      </c>
      <c r="L739" s="169">
        <f>INDEX(CalBudget2567!$BW:$BW,MATCH('All Budget to Planfin2567'!$D739,CalBudget2567!$D:$D,0))</f>
        <v>0.49</v>
      </c>
      <c r="M739" s="170">
        <f t="shared" si="23"/>
        <v>80917690.209547296</v>
      </c>
      <c r="N739" s="165"/>
      <c r="P739" s="188" t="b">
        <f>K739=CalBudget2567!BV741</f>
        <v>1</v>
      </c>
      <c r="Q739" s="188" t="b">
        <f>M739=CalBudget2567!BX741</f>
        <v>1</v>
      </c>
    </row>
    <row r="740" spans="1:17" s="158" customFormat="1" ht="24.6" hidden="1" x14ac:dyDescent="0.25">
      <c r="A740" s="167">
        <f>COUNTA($D$14:D740)</f>
        <v>727</v>
      </c>
      <c r="B740" s="161">
        <v>10</v>
      </c>
      <c r="C740" s="162" t="s">
        <v>61</v>
      </c>
      <c r="D740" s="161" t="s">
        <v>802</v>
      </c>
      <c r="E740" s="163" t="s">
        <v>1689</v>
      </c>
      <c r="F740" s="164" t="s">
        <v>1877</v>
      </c>
      <c r="G740" s="161">
        <v>15</v>
      </c>
      <c r="H740" s="163" t="s">
        <v>2969</v>
      </c>
      <c r="I740" s="168">
        <f>INDEX(CalBudget2567!$AR:$AR,MATCH('All Budget to Planfin2567'!$D740,CalBudget2567!$D:$D,0))</f>
        <v>289348185.03779513</v>
      </c>
      <c r="J740" s="168">
        <f>INDEX(CalBudget2567!$BU:$BU,MATCH('All Budget to Planfin2567'!$D740,CalBudget2567!$D:$D,0))</f>
        <v>336059212.01309764</v>
      </c>
      <c r="K740" s="194">
        <f t="shared" si="22"/>
        <v>625407397.05089283</v>
      </c>
      <c r="L740" s="169">
        <f>INDEX(CalBudget2567!$BW:$BW,MATCH('All Budget to Planfin2567'!$D740,CalBudget2567!$D:$D,0))</f>
        <v>0.42</v>
      </c>
      <c r="M740" s="170">
        <f t="shared" si="23"/>
        <v>262671106.76137498</v>
      </c>
      <c r="N740" s="165"/>
      <c r="P740" s="188" t="b">
        <f>K740=CalBudget2567!BV742</f>
        <v>1</v>
      </c>
      <c r="Q740" s="188" t="b">
        <f>M740=CalBudget2567!BX742</f>
        <v>1</v>
      </c>
    </row>
    <row r="741" spans="1:17" s="158" customFormat="1" ht="24.6" hidden="1" x14ac:dyDescent="0.25">
      <c r="A741" s="167">
        <f>COUNTA($D$14:D741)</f>
        <v>728</v>
      </c>
      <c r="B741" s="161">
        <v>10</v>
      </c>
      <c r="C741" s="162" t="s">
        <v>61</v>
      </c>
      <c r="D741" s="161" t="s">
        <v>803</v>
      </c>
      <c r="E741" s="163" t="s">
        <v>1690</v>
      </c>
      <c r="F741" s="164" t="s">
        <v>1876</v>
      </c>
      <c r="G741" s="161">
        <v>13</v>
      </c>
      <c r="H741" s="163" t="s">
        <v>2963</v>
      </c>
      <c r="I741" s="168">
        <f>INDEX(CalBudget2567!$AR:$AR,MATCH('All Budget to Planfin2567'!$D741,CalBudget2567!$D:$D,0))</f>
        <v>179382323.34676799</v>
      </c>
      <c r="J741" s="168">
        <f>INDEX(CalBudget2567!$BU:$BU,MATCH('All Budget to Planfin2567'!$D741,CalBudget2567!$D:$D,0))</f>
        <v>148507569.90835199</v>
      </c>
      <c r="K741" s="194">
        <f t="shared" si="22"/>
        <v>327889893.25511998</v>
      </c>
      <c r="L741" s="169">
        <f>INDEX(CalBudget2567!$BW:$BW,MATCH('All Budget to Planfin2567'!$D741,CalBudget2567!$D:$D,0))</f>
        <v>0.46</v>
      </c>
      <c r="M741" s="170">
        <f t="shared" si="23"/>
        <v>150829350.8973552</v>
      </c>
      <c r="N741" s="165"/>
      <c r="P741" s="188" t="b">
        <f>K741=CalBudget2567!BV743</f>
        <v>1</v>
      </c>
      <c r="Q741" s="188" t="b">
        <f>M741=CalBudget2567!BX743</f>
        <v>1</v>
      </c>
    </row>
    <row r="742" spans="1:17" s="158" customFormat="1" ht="24.6" hidden="1" x14ac:dyDescent="0.25">
      <c r="A742" s="167">
        <f>COUNTA($D$14:D742)</f>
        <v>729</v>
      </c>
      <c r="B742" s="161">
        <v>10</v>
      </c>
      <c r="C742" s="162" t="s">
        <v>61</v>
      </c>
      <c r="D742" s="161" t="s">
        <v>804</v>
      </c>
      <c r="E742" s="163" t="s">
        <v>1691</v>
      </c>
      <c r="F742" s="164" t="s">
        <v>1876</v>
      </c>
      <c r="G742" s="161">
        <v>5</v>
      </c>
      <c r="H742" s="163" t="s">
        <v>2964</v>
      </c>
      <c r="I742" s="168">
        <f>INDEX(CalBudget2567!$AR:$AR,MATCH('All Budget to Planfin2567'!$D742,CalBudget2567!$D:$D,0))</f>
        <v>33090348.554131199</v>
      </c>
      <c r="J742" s="168">
        <f>INDEX(CalBudget2567!$BU:$BU,MATCH('All Budget to Planfin2567'!$D742,CalBudget2567!$D:$D,0))</f>
        <v>12404695.542297598</v>
      </c>
      <c r="K742" s="194">
        <f t="shared" si="22"/>
        <v>45495044.096428797</v>
      </c>
      <c r="L742" s="169">
        <f>INDEX(CalBudget2567!$BW:$BW,MATCH('All Budget to Planfin2567'!$D742,CalBudget2567!$D:$D,0))</f>
        <v>0.45</v>
      </c>
      <c r="M742" s="170">
        <f t="shared" si="23"/>
        <v>20472769.843392961</v>
      </c>
      <c r="N742" s="165"/>
      <c r="P742" s="188" t="b">
        <f>K742=CalBudget2567!BV744</f>
        <v>1</v>
      </c>
      <c r="Q742" s="188" t="b">
        <f>M742=CalBudget2567!BX744</f>
        <v>1</v>
      </c>
    </row>
    <row r="743" spans="1:17" s="158" customFormat="1" ht="24.6" hidden="1" x14ac:dyDescent="0.25">
      <c r="A743" s="167">
        <f>COUNTA($D$14:D743)</f>
        <v>730</v>
      </c>
      <c r="B743" s="161">
        <v>10</v>
      </c>
      <c r="C743" s="162" t="s">
        <v>61</v>
      </c>
      <c r="D743" s="161" t="s">
        <v>805</v>
      </c>
      <c r="E743" s="163" t="s">
        <v>1692</v>
      </c>
      <c r="F743" s="164" t="s">
        <v>1876</v>
      </c>
      <c r="G743" s="161">
        <v>6</v>
      </c>
      <c r="H743" s="163" t="s">
        <v>2965</v>
      </c>
      <c r="I743" s="168">
        <f>INDEX(CalBudget2567!$AR:$AR,MATCH('All Budget to Planfin2567'!$D743,CalBudget2567!$D:$D,0))</f>
        <v>48750205.44846721</v>
      </c>
      <c r="J743" s="168">
        <f>INDEX(CalBudget2567!$BU:$BU,MATCH('All Budget to Planfin2567'!$D743,CalBudget2567!$D:$D,0))</f>
        <v>19230562.776662402</v>
      </c>
      <c r="K743" s="194">
        <f t="shared" si="22"/>
        <v>67980768.225129604</v>
      </c>
      <c r="L743" s="169">
        <f>INDEX(CalBudget2567!$BW:$BW,MATCH('All Budget to Planfin2567'!$D743,CalBudget2567!$D:$D,0))</f>
        <v>0.56000000000000005</v>
      </c>
      <c r="M743" s="170">
        <f t="shared" si="23"/>
        <v>38069230.206072584</v>
      </c>
      <c r="N743" s="165"/>
      <c r="P743" s="188" t="b">
        <f>K743=CalBudget2567!BV745</f>
        <v>1</v>
      </c>
      <c r="Q743" s="188" t="b">
        <f>M743=CalBudget2567!BX745</f>
        <v>1</v>
      </c>
    </row>
    <row r="744" spans="1:17" s="158" customFormat="1" ht="24.6" hidden="1" x14ac:dyDescent="0.25">
      <c r="A744" s="167">
        <f>COUNTA($D$14:D744)</f>
        <v>731</v>
      </c>
      <c r="B744" s="161">
        <v>10</v>
      </c>
      <c r="C744" s="162" t="s">
        <v>61</v>
      </c>
      <c r="D744" s="161" t="s">
        <v>806</v>
      </c>
      <c r="E744" s="163" t="s">
        <v>1693</v>
      </c>
      <c r="F744" s="164" t="s">
        <v>1876</v>
      </c>
      <c r="G744" s="161">
        <v>6</v>
      </c>
      <c r="H744" s="163" t="s">
        <v>2965</v>
      </c>
      <c r="I744" s="168">
        <f>INDEX(CalBudget2567!$AR:$AR,MATCH('All Budget to Planfin2567'!$D744,CalBudget2567!$D:$D,0))</f>
        <v>74349459.713452801</v>
      </c>
      <c r="J744" s="168">
        <f>INDEX(CalBudget2567!$BU:$BU,MATCH('All Budget to Planfin2567'!$D744,CalBudget2567!$D:$D,0))</f>
        <v>22128168.200659201</v>
      </c>
      <c r="K744" s="194">
        <f t="shared" si="22"/>
        <v>96477627.914112002</v>
      </c>
      <c r="L744" s="169">
        <f>INDEX(CalBudget2567!$BW:$BW,MATCH('All Budget to Planfin2567'!$D744,CalBudget2567!$D:$D,0))</f>
        <v>0.53</v>
      </c>
      <c r="M744" s="170">
        <f t="shared" si="23"/>
        <v>51133142.794479363</v>
      </c>
      <c r="N744" s="165"/>
      <c r="P744" s="188" t="b">
        <f>K744=CalBudget2567!BV746</f>
        <v>1</v>
      </c>
      <c r="Q744" s="188" t="b">
        <f>M744=CalBudget2567!BX746</f>
        <v>1</v>
      </c>
    </row>
    <row r="745" spans="1:17" s="158" customFormat="1" ht="24.6" hidden="1" x14ac:dyDescent="0.25">
      <c r="A745" s="167">
        <f>COUNTA($D$14:D745)</f>
        <v>732</v>
      </c>
      <c r="B745" s="161">
        <v>10</v>
      </c>
      <c r="C745" s="162" t="s">
        <v>61</v>
      </c>
      <c r="D745" s="161" t="s">
        <v>807</v>
      </c>
      <c r="E745" s="163" t="s">
        <v>1694</v>
      </c>
      <c r="F745" s="164" t="s">
        <v>1876</v>
      </c>
      <c r="G745" s="161">
        <v>5</v>
      </c>
      <c r="H745" s="163" t="s">
        <v>2964</v>
      </c>
      <c r="I745" s="168">
        <f>INDEX(CalBudget2567!$AR:$AR,MATCH('All Budget to Planfin2567'!$D745,CalBudget2567!$D:$D,0))</f>
        <v>33503769.089875203</v>
      </c>
      <c r="J745" s="168">
        <f>INDEX(CalBudget2567!$BU:$BU,MATCH('All Budget to Planfin2567'!$D745,CalBudget2567!$D:$D,0))</f>
        <v>17354429.963452801</v>
      </c>
      <c r="K745" s="194">
        <f t="shared" si="22"/>
        <v>50858199.053328007</v>
      </c>
      <c r="L745" s="169">
        <f>INDEX(CalBudget2567!$BW:$BW,MATCH('All Budget to Planfin2567'!$D745,CalBudget2567!$D:$D,0))</f>
        <v>0.49</v>
      </c>
      <c r="M745" s="170">
        <f t="shared" si="23"/>
        <v>24920517.536130723</v>
      </c>
      <c r="N745" s="165"/>
      <c r="P745" s="188" t="b">
        <f>K745=CalBudget2567!BV747</f>
        <v>1</v>
      </c>
      <c r="Q745" s="188" t="b">
        <f>M745=CalBudget2567!BX747</f>
        <v>1</v>
      </c>
    </row>
    <row r="746" spans="1:17" s="158" customFormat="1" ht="24.6" hidden="1" x14ac:dyDescent="0.25">
      <c r="A746" s="167">
        <f>COUNTA($D$14:D746)</f>
        <v>733</v>
      </c>
      <c r="B746" s="161">
        <v>10</v>
      </c>
      <c r="C746" s="162" t="s">
        <v>61</v>
      </c>
      <c r="D746" s="161" t="s">
        <v>808</v>
      </c>
      <c r="E746" s="163" t="s">
        <v>1695</v>
      </c>
      <c r="F746" s="164" t="s">
        <v>1876</v>
      </c>
      <c r="G746" s="161">
        <v>6</v>
      </c>
      <c r="H746" s="163" t="s">
        <v>2965</v>
      </c>
      <c r="I746" s="168">
        <f>INDEX(CalBudget2567!$AR:$AR,MATCH('All Budget to Planfin2567'!$D746,CalBudget2567!$D:$D,0))</f>
        <v>40034159.864112005</v>
      </c>
      <c r="J746" s="168">
        <f>INDEX(CalBudget2567!$BU:$BU,MATCH('All Budget to Planfin2567'!$D746,CalBudget2567!$D:$D,0))</f>
        <v>21440286.757103994</v>
      </c>
      <c r="K746" s="194">
        <f t="shared" si="22"/>
        <v>61474446.621215999</v>
      </c>
      <c r="L746" s="169">
        <f>INDEX(CalBudget2567!$BW:$BW,MATCH('All Budget to Planfin2567'!$D746,CalBudget2567!$D:$D,0))</f>
        <v>0.5</v>
      </c>
      <c r="M746" s="170">
        <f t="shared" si="23"/>
        <v>30737223.310608</v>
      </c>
      <c r="N746" s="165"/>
      <c r="P746" s="188" t="b">
        <f>K746=CalBudget2567!BV748</f>
        <v>1</v>
      </c>
      <c r="Q746" s="188" t="b">
        <f>M746=CalBudget2567!BX748</f>
        <v>1</v>
      </c>
    </row>
    <row r="747" spans="1:17" s="158" customFormat="1" ht="24.6" hidden="1" x14ac:dyDescent="0.25">
      <c r="A747" s="167">
        <f>COUNTA($D$14:D747)</f>
        <v>734</v>
      </c>
      <c r="B747" s="161">
        <v>10</v>
      </c>
      <c r="C747" s="162" t="s">
        <v>61</v>
      </c>
      <c r="D747" s="161" t="s">
        <v>809</v>
      </c>
      <c r="E747" s="163" t="s">
        <v>1696</v>
      </c>
      <c r="F747" s="164" t="s">
        <v>1876</v>
      </c>
      <c r="G747" s="161">
        <v>5</v>
      </c>
      <c r="H747" s="163" t="s">
        <v>2964</v>
      </c>
      <c r="I747" s="168">
        <f>INDEX(CalBudget2567!$AR:$AR,MATCH('All Budget to Planfin2567'!$D747,CalBudget2567!$D:$D,0))</f>
        <v>43157181.264892794</v>
      </c>
      <c r="J747" s="168">
        <f>INDEX(CalBudget2567!$BU:$BU,MATCH('All Budget to Planfin2567'!$D747,CalBudget2567!$D:$D,0))</f>
        <v>12485692.9129536</v>
      </c>
      <c r="K747" s="194">
        <f t="shared" si="22"/>
        <v>55642874.177846394</v>
      </c>
      <c r="L747" s="169">
        <f>INDEX(CalBudget2567!$BW:$BW,MATCH('All Budget to Planfin2567'!$D747,CalBudget2567!$D:$D,0))</f>
        <v>0.5</v>
      </c>
      <c r="M747" s="170">
        <f t="shared" si="23"/>
        <v>27821437.088923197</v>
      </c>
      <c r="N747" s="165"/>
      <c r="P747" s="188" t="b">
        <f>K747=CalBudget2567!BV749</f>
        <v>1</v>
      </c>
      <c r="Q747" s="188" t="b">
        <f>M747=CalBudget2567!BX749</f>
        <v>1</v>
      </c>
    </row>
    <row r="748" spans="1:17" s="158" customFormat="1" ht="24.6" hidden="1" x14ac:dyDescent="0.25">
      <c r="A748" s="167">
        <f>COUNTA($D$14:D748)</f>
        <v>735</v>
      </c>
      <c r="B748" s="161">
        <v>10</v>
      </c>
      <c r="C748" s="162" t="s">
        <v>61</v>
      </c>
      <c r="D748" s="161" t="s">
        <v>810</v>
      </c>
      <c r="E748" s="163" t="s">
        <v>1697</v>
      </c>
      <c r="F748" s="164" t="s">
        <v>1877</v>
      </c>
      <c r="G748" s="161">
        <v>17</v>
      </c>
      <c r="H748" s="163" t="s">
        <v>2971</v>
      </c>
      <c r="I748" s="168">
        <f>INDEX(CalBudget2567!$AR:$AR,MATCH('All Budget to Planfin2567'!$D748,CalBudget2567!$D:$D,0))</f>
        <v>334950164.76191998</v>
      </c>
      <c r="J748" s="168">
        <f>INDEX(CalBudget2567!$BU:$BU,MATCH('All Budget to Planfin2567'!$D748,CalBudget2567!$D:$D,0))</f>
        <v>545123164.86559689</v>
      </c>
      <c r="K748" s="194">
        <f t="shared" si="22"/>
        <v>880073329.62751687</v>
      </c>
      <c r="L748" s="169">
        <f>INDEX(CalBudget2567!$BW:$BW,MATCH('All Budget to Planfin2567'!$D748,CalBudget2567!$D:$D,0))</f>
        <v>0.54</v>
      </c>
      <c r="M748" s="170">
        <f t="shared" si="23"/>
        <v>475239597.99885917</v>
      </c>
      <c r="N748" s="165"/>
      <c r="P748" s="188" t="b">
        <f>K748=CalBudget2567!BV750</f>
        <v>1</v>
      </c>
      <c r="Q748" s="188" t="b">
        <f>M748=CalBudget2567!BX750</f>
        <v>1</v>
      </c>
    </row>
    <row r="749" spans="1:17" s="158" customFormat="1" ht="24.6" hidden="1" x14ac:dyDescent="0.25">
      <c r="A749" s="167">
        <f>COUNTA($D$14:D749)</f>
        <v>736</v>
      </c>
      <c r="B749" s="161">
        <v>10</v>
      </c>
      <c r="C749" s="162" t="s">
        <v>61</v>
      </c>
      <c r="D749" s="161" t="s">
        <v>811</v>
      </c>
      <c r="E749" s="163" t="s">
        <v>1698</v>
      </c>
      <c r="F749" s="164" t="s">
        <v>1877</v>
      </c>
      <c r="G749" s="161">
        <v>16</v>
      </c>
      <c r="H749" s="163" t="s">
        <v>2973</v>
      </c>
      <c r="I749" s="168">
        <f>INDEX(CalBudget2567!$AR:$AR,MATCH('All Budget to Planfin2567'!$D749,CalBudget2567!$D:$D,0))</f>
        <v>261067368.91822079</v>
      </c>
      <c r="J749" s="168">
        <f>INDEX(CalBudget2567!$BU:$BU,MATCH('All Budget to Planfin2567'!$D749,CalBudget2567!$D:$D,0))</f>
        <v>367745129.79849601</v>
      </c>
      <c r="K749" s="194">
        <f t="shared" si="22"/>
        <v>628812498.71671677</v>
      </c>
      <c r="L749" s="169">
        <f>INDEX(CalBudget2567!$BW:$BW,MATCH('All Budget to Planfin2567'!$D749,CalBudget2567!$D:$D,0))</f>
        <v>0.5</v>
      </c>
      <c r="M749" s="170">
        <f t="shared" si="23"/>
        <v>314406249.35835838</v>
      </c>
      <c r="N749" s="165"/>
      <c r="P749" s="188" t="b">
        <f>K749=CalBudget2567!BV751</f>
        <v>1</v>
      </c>
      <c r="Q749" s="188" t="b">
        <f>M749=CalBudget2567!BX751</f>
        <v>1</v>
      </c>
    </row>
    <row r="750" spans="1:17" s="158" customFormat="1" ht="24.6" hidden="1" x14ac:dyDescent="0.25">
      <c r="A750" s="167">
        <f>COUNTA($D$14:D750)</f>
        <v>737</v>
      </c>
      <c r="B750" s="161">
        <v>10</v>
      </c>
      <c r="C750" s="162" t="s">
        <v>61</v>
      </c>
      <c r="D750" s="161" t="s">
        <v>812</v>
      </c>
      <c r="E750" s="163" t="s">
        <v>1699</v>
      </c>
      <c r="F750" s="164" t="s">
        <v>1876</v>
      </c>
      <c r="G750" s="161">
        <v>5</v>
      </c>
      <c r="H750" s="163" t="s">
        <v>2964</v>
      </c>
      <c r="I750" s="168">
        <f>INDEX(CalBudget2567!$AR:$AR,MATCH('All Budget to Planfin2567'!$D750,CalBudget2567!$D:$D,0))</f>
        <v>37069642.561939195</v>
      </c>
      <c r="J750" s="168">
        <f>INDEX(CalBudget2567!$BU:$BU,MATCH('All Budget to Planfin2567'!$D750,CalBudget2567!$D:$D,0))</f>
        <v>33718055.717030406</v>
      </c>
      <c r="K750" s="194">
        <f t="shared" si="22"/>
        <v>70787698.278969601</v>
      </c>
      <c r="L750" s="169">
        <f>INDEX(CalBudget2567!$BW:$BW,MATCH('All Budget to Planfin2567'!$D750,CalBudget2567!$D:$D,0))</f>
        <v>0.59</v>
      </c>
      <c r="M750" s="170">
        <f t="shared" si="23"/>
        <v>41764741.984592065</v>
      </c>
      <c r="N750" s="165"/>
      <c r="P750" s="188" t="b">
        <f>K750=CalBudget2567!BV752</f>
        <v>1</v>
      </c>
      <c r="Q750" s="188" t="b">
        <f>M750=CalBudget2567!BX752</f>
        <v>1</v>
      </c>
    </row>
    <row r="751" spans="1:17" s="158" customFormat="1" ht="24.6" hidden="1" x14ac:dyDescent="0.25">
      <c r="A751" s="167">
        <f>COUNTA($D$14:D751)</f>
        <v>738</v>
      </c>
      <c r="B751" s="161">
        <v>10</v>
      </c>
      <c r="C751" s="162" t="s">
        <v>61</v>
      </c>
      <c r="D751" s="161" t="s">
        <v>813</v>
      </c>
      <c r="E751" s="163" t="s">
        <v>1700</v>
      </c>
      <c r="F751" s="164" t="s">
        <v>1876</v>
      </c>
      <c r="G751" s="161">
        <v>5</v>
      </c>
      <c r="H751" s="163" t="s">
        <v>2964</v>
      </c>
      <c r="I751" s="168">
        <f>INDEX(CalBudget2567!$AR:$AR,MATCH('All Budget to Planfin2567'!$D751,CalBudget2567!$D:$D,0))</f>
        <v>44617186.260451198</v>
      </c>
      <c r="J751" s="168">
        <f>INDEX(CalBudget2567!$BU:$BU,MATCH('All Budget to Planfin2567'!$D751,CalBudget2567!$D:$D,0))</f>
        <v>12210553.632748799</v>
      </c>
      <c r="K751" s="194">
        <f t="shared" si="22"/>
        <v>56827739.893199995</v>
      </c>
      <c r="L751" s="169">
        <f>INDEX(CalBudget2567!$BW:$BW,MATCH('All Budget to Planfin2567'!$D751,CalBudget2567!$D:$D,0))</f>
        <v>0.46</v>
      </c>
      <c r="M751" s="170">
        <f t="shared" si="23"/>
        <v>26140760.350871999</v>
      </c>
      <c r="N751" s="165"/>
      <c r="P751" s="188" t="b">
        <f>K751=CalBudget2567!BV753</f>
        <v>1</v>
      </c>
      <c r="Q751" s="188" t="b">
        <f>M751=CalBudget2567!BX753</f>
        <v>1</v>
      </c>
    </row>
    <row r="752" spans="1:17" s="158" customFormat="1" ht="24.6" hidden="1" x14ac:dyDescent="0.25">
      <c r="A752" s="167">
        <f>COUNTA($D$14:D752)</f>
        <v>739</v>
      </c>
      <c r="B752" s="161">
        <v>10</v>
      </c>
      <c r="C752" s="162" t="s">
        <v>61</v>
      </c>
      <c r="D752" s="161" t="s">
        <v>814</v>
      </c>
      <c r="E752" s="163" t="s">
        <v>1701</v>
      </c>
      <c r="F752" s="164" t="s">
        <v>1876</v>
      </c>
      <c r="G752" s="161">
        <v>5</v>
      </c>
      <c r="H752" s="163" t="s">
        <v>2964</v>
      </c>
      <c r="I752" s="168">
        <f>INDEX(CalBudget2567!$AR:$AR,MATCH('All Budget to Planfin2567'!$D752,CalBudget2567!$D:$D,0))</f>
        <v>26884833.973584</v>
      </c>
      <c r="J752" s="168">
        <f>INDEX(CalBudget2567!$BU:$BU,MATCH('All Budget to Planfin2567'!$D752,CalBudget2567!$D:$D,0))</f>
        <v>11253021.016415996</v>
      </c>
      <c r="K752" s="194">
        <f t="shared" si="22"/>
        <v>38137854.989999995</v>
      </c>
      <c r="L752" s="169">
        <f>INDEX(CalBudget2567!$BW:$BW,MATCH('All Budget to Planfin2567'!$D752,CalBudget2567!$D:$D,0))</f>
        <v>0.54</v>
      </c>
      <c r="M752" s="170">
        <f t="shared" si="23"/>
        <v>20594441.694599997</v>
      </c>
      <c r="N752" s="165"/>
      <c r="P752" s="188" t="b">
        <f>K752=CalBudget2567!BV754</f>
        <v>1</v>
      </c>
      <c r="Q752" s="188" t="b">
        <f>M752=CalBudget2567!BX754</f>
        <v>1</v>
      </c>
    </row>
    <row r="753" spans="1:17" s="158" customFormat="1" ht="24.6" hidden="1" x14ac:dyDescent="0.25">
      <c r="A753" s="167">
        <f>COUNTA($D$14:D753)</f>
        <v>740</v>
      </c>
      <c r="B753" s="161">
        <v>10</v>
      </c>
      <c r="C753" s="162" t="s">
        <v>61</v>
      </c>
      <c r="D753" s="161" t="s">
        <v>815</v>
      </c>
      <c r="E753" s="163" t="s">
        <v>1702</v>
      </c>
      <c r="F753" s="164" t="s">
        <v>1876</v>
      </c>
      <c r="G753" s="161">
        <v>3</v>
      </c>
      <c r="H753" s="163" t="s">
        <v>2972</v>
      </c>
      <c r="I753" s="168">
        <f>INDEX(CalBudget2567!$AR:$AR,MATCH('All Budget to Planfin2567'!$D753,CalBudget2567!$D:$D,0))</f>
        <v>33830194.601520002</v>
      </c>
      <c r="J753" s="168">
        <f>INDEX(CalBudget2567!$BU:$BU,MATCH('All Budget to Planfin2567'!$D753,CalBudget2567!$D:$D,0))</f>
        <v>10967171.847523198</v>
      </c>
      <c r="K753" s="194">
        <f t="shared" si="22"/>
        <v>44797366.449043199</v>
      </c>
      <c r="L753" s="169">
        <f>INDEX(CalBudget2567!$BW:$BW,MATCH('All Budget to Planfin2567'!$D753,CalBudget2567!$D:$D,0))</f>
        <v>0.69</v>
      </c>
      <c r="M753" s="170">
        <f t="shared" si="23"/>
        <v>30910182.849839807</v>
      </c>
      <c r="N753" s="165"/>
      <c r="P753" s="188" t="b">
        <f>K753=CalBudget2567!BV755</f>
        <v>1</v>
      </c>
      <c r="Q753" s="188" t="b">
        <f>M753=CalBudget2567!BX755</f>
        <v>1</v>
      </c>
    </row>
    <row r="754" spans="1:17" s="158" customFormat="1" ht="24.6" hidden="1" x14ac:dyDescent="0.25">
      <c r="A754" s="167">
        <f>COUNTA($D$14:D754)</f>
        <v>741</v>
      </c>
      <c r="B754" s="161">
        <v>10</v>
      </c>
      <c r="C754" s="162" t="s">
        <v>61</v>
      </c>
      <c r="D754" s="161" t="s">
        <v>816</v>
      </c>
      <c r="E754" s="163" t="s">
        <v>1703</v>
      </c>
      <c r="F754" s="164" t="s">
        <v>1876</v>
      </c>
      <c r="G754" s="161">
        <v>3</v>
      </c>
      <c r="H754" s="163" t="s">
        <v>2972</v>
      </c>
      <c r="I754" s="168">
        <f>INDEX(CalBudget2567!$AR:$AR,MATCH('All Budget to Planfin2567'!$D754,CalBudget2567!$D:$D,0))</f>
        <v>31179167.621414397</v>
      </c>
      <c r="J754" s="168">
        <f>INDEX(CalBudget2567!$BU:$BU,MATCH('All Budget to Planfin2567'!$D754,CalBudget2567!$D:$D,0))</f>
        <v>11599572.671932798</v>
      </c>
      <c r="K754" s="194">
        <f t="shared" si="22"/>
        <v>42778740.293347195</v>
      </c>
      <c r="L754" s="169">
        <f>INDEX(CalBudget2567!$BW:$BW,MATCH('All Budget to Planfin2567'!$D754,CalBudget2567!$D:$D,0))</f>
        <v>0.53</v>
      </c>
      <c r="M754" s="170">
        <f t="shared" si="23"/>
        <v>22672732.355474014</v>
      </c>
      <c r="N754" s="165"/>
      <c r="P754" s="188" t="b">
        <f>K754=CalBudget2567!BV756</f>
        <v>1</v>
      </c>
      <c r="Q754" s="188" t="b">
        <f>M754=CalBudget2567!BX756</f>
        <v>1</v>
      </c>
    </row>
    <row r="755" spans="1:17" s="158" customFormat="1" ht="24.6" hidden="1" x14ac:dyDescent="0.25">
      <c r="A755" s="167">
        <f>COUNTA($D$14:D755)</f>
        <v>742</v>
      </c>
      <c r="B755" s="161">
        <v>11</v>
      </c>
      <c r="C755" s="162" t="s">
        <v>62</v>
      </c>
      <c r="D755" s="161" t="s">
        <v>817</v>
      </c>
      <c r="E755" s="163" t="s">
        <v>1704</v>
      </c>
      <c r="F755" s="164" t="s">
        <v>1877</v>
      </c>
      <c r="G755" s="161">
        <v>17</v>
      </c>
      <c r="H755" s="163" t="s">
        <v>2971</v>
      </c>
      <c r="I755" s="168">
        <f>INDEX(CalBudget2567!$AR:$AR,MATCH('All Budget to Planfin2567'!$D755,CalBudget2567!$D:$D,0))</f>
        <v>478131357.0869664</v>
      </c>
      <c r="J755" s="168">
        <f>INDEX(CalBudget2567!$BU:$BU,MATCH('All Budget to Planfin2567'!$D755,CalBudget2567!$D:$D,0))</f>
        <v>1083375993.343219</v>
      </c>
      <c r="K755" s="194">
        <f t="shared" si="22"/>
        <v>1561507350.4301853</v>
      </c>
      <c r="L755" s="169">
        <f>INDEX(CalBudget2567!$BW:$BW,MATCH('All Budget to Planfin2567'!$D755,CalBudget2567!$D:$D,0))</f>
        <v>0.31</v>
      </c>
      <c r="M755" s="170">
        <f t="shared" si="23"/>
        <v>484067278.63335747</v>
      </c>
      <c r="N755" s="165"/>
      <c r="P755" s="188" t="b">
        <f>K755=CalBudget2567!BV757</f>
        <v>1</v>
      </c>
      <c r="Q755" s="188" t="b">
        <f>M755=CalBudget2567!BX757</f>
        <v>1</v>
      </c>
    </row>
    <row r="756" spans="1:17" s="158" customFormat="1" ht="24.6" hidden="1" x14ac:dyDescent="0.25">
      <c r="A756" s="167">
        <f>COUNTA($D$14:D756)</f>
        <v>743</v>
      </c>
      <c r="B756" s="161">
        <v>11</v>
      </c>
      <c r="C756" s="162" t="s">
        <v>62</v>
      </c>
      <c r="D756" s="161" t="s">
        <v>818</v>
      </c>
      <c r="E756" s="163" t="s">
        <v>1705</v>
      </c>
      <c r="F756" s="164" t="s">
        <v>1876</v>
      </c>
      <c r="G756" s="161">
        <v>6</v>
      </c>
      <c r="H756" s="163" t="s">
        <v>2965</v>
      </c>
      <c r="I756" s="168">
        <f>INDEX(CalBudget2567!$AR:$AR,MATCH('All Budget to Planfin2567'!$D756,CalBudget2567!$D:$D,0))</f>
        <v>94667591.902521595</v>
      </c>
      <c r="J756" s="168">
        <f>INDEX(CalBudget2567!$BU:$BU,MATCH('All Budget to Planfin2567'!$D756,CalBudget2567!$D:$D,0))</f>
        <v>45679776.488083191</v>
      </c>
      <c r="K756" s="194">
        <f t="shared" si="22"/>
        <v>140347368.39060479</v>
      </c>
      <c r="L756" s="169">
        <f>INDEX(CalBudget2567!$BW:$BW,MATCH('All Budget to Planfin2567'!$D756,CalBudget2567!$D:$D,0))</f>
        <v>0.35</v>
      </c>
      <c r="M756" s="170">
        <f t="shared" si="23"/>
        <v>49121578.936711676</v>
      </c>
      <c r="N756" s="165"/>
      <c r="P756" s="188" t="b">
        <f>K756=CalBudget2567!BV758</f>
        <v>1</v>
      </c>
      <c r="Q756" s="188" t="b">
        <f>M756=CalBudget2567!BX758</f>
        <v>1</v>
      </c>
    </row>
    <row r="757" spans="1:17" s="158" customFormat="1" ht="24.6" hidden="1" x14ac:dyDescent="0.25">
      <c r="A757" s="167">
        <f>COUNTA($D$14:D757)</f>
        <v>744</v>
      </c>
      <c r="B757" s="161">
        <v>11</v>
      </c>
      <c r="C757" s="162" t="s">
        <v>62</v>
      </c>
      <c r="D757" s="161" t="s">
        <v>819</v>
      </c>
      <c r="E757" s="163" t="s">
        <v>1706</v>
      </c>
      <c r="F757" s="164" t="s">
        <v>1876</v>
      </c>
      <c r="G757" s="161">
        <v>5</v>
      </c>
      <c r="H757" s="163" t="s">
        <v>2964</v>
      </c>
      <c r="I757" s="168">
        <f>INDEX(CalBudget2567!$AR:$AR,MATCH('All Budget to Planfin2567'!$D757,CalBudget2567!$D:$D,0))</f>
        <v>74388326.287295997</v>
      </c>
      <c r="J757" s="168">
        <f>INDEX(CalBudget2567!$BU:$BU,MATCH('All Budget to Planfin2567'!$D757,CalBudget2567!$D:$D,0))</f>
        <v>11762963.645692799</v>
      </c>
      <c r="K757" s="194">
        <f t="shared" si="22"/>
        <v>86151289.932988793</v>
      </c>
      <c r="L757" s="169">
        <f>INDEX(CalBudget2567!$BW:$BW,MATCH('All Budget to Planfin2567'!$D757,CalBudget2567!$D:$D,0))</f>
        <v>0.42</v>
      </c>
      <c r="M757" s="170">
        <f t="shared" si="23"/>
        <v>36183541.771855295</v>
      </c>
      <c r="N757" s="165"/>
      <c r="P757" s="188" t="b">
        <f>K757=CalBudget2567!BV759</f>
        <v>1</v>
      </c>
      <c r="Q757" s="188" t="b">
        <f>M757=CalBudget2567!BX759</f>
        <v>1</v>
      </c>
    </row>
    <row r="758" spans="1:17" s="158" customFormat="1" ht="24.6" hidden="1" x14ac:dyDescent="0.25">
      <c r="A758" s="167">
        <f>COUNTA($D$14:D758)</f>
        <v>745</v>
      </c>
      <c r="B758" s="161">
        <v>11</v>
      </c>
      <c r="C758" s="162" t="s">
        <v>62</v>
      </c>
      <c r="D758" s="161" t="s">
        <v>820</v>
      </c>
      <c r="E758" s="163" t="s">
        <v>1707</v>
      </c>
      <c r="F758" s="164" t="s">
        <v>1876</v>
      </c>
      <c r="G758" s="161">
        <v>7</v>
      </c>
      <c r="H758" s="163" t="s">
        <v>2966</v>
      </c>
      <c r="I758" s="168">
        <f>INDEX(CalBudget2567!$AR:$AR,MATCH('All Budget to Planfin2567'!$D758,CalBudget2567!$D:$D,0))</f>
        <v>71540700.109824002</v>
      </c>
      <c r="J758" s="168">
        <f>INDEX(CalBudget2567!$BU:$BU,MATCH('All Budget to Planfin2567'!$D758,CalBudget2567!$D:$D,0))</f>
        <v>26493130.567401595</v>
      </c>
      <c r="K758" s="194">
        <f t="shared" si="22"/>
        <v>98033830.67722559</v>
      </c>
      <c r="L758" s="169">
        <f>INDEX(CalBudget2567!$BW:$BW,MATCH('All Budget to Planfin2567'!$D758,CalBudget2567!$D:$D,0))</f>
        <v>0.51</v>
      </c>
      <c r="M758" s="170">
        <f t="shared" si="23"/>
        <v>49997253.645385049</v>
      </c>
      <c r="N758" s="165"/>
      <c r="P758" s="188" t="b">
        <f>K758=CalBudget2567!BV760</f>
        <v>1</v>
      </c>
      <c r="Q758" s="188" t="b">
        <f>M758=CalBudget2567!BX760</f>
        <v>1</v>
      </c>
    </row>
    <row r="759" spans="1:17" s="158" customFormat="1" ht="24.6" hidden="1" x14ac:dyDescent="0.25">
      <c r="A759" s="167">
        <f>COUNTA($D$14:D759)</f>
        <v>746</v>
      </c>
      <c r="B759" s="161">
        <v>11</v>
      </c>
      <c r="C759" s="162" t="s">
        <v>62</v>
      </c>
      <c r="D759" s="161" t="s">
        <v>821</v>
      </c>
      <c r="E759" s="163" t="s">
        <v>1708</v>
      </c>
      <c r="F759" s="164" t="s">
        <v>1876</v>
      </c>
      <c r="G759" s="161">
        <v>6</v>
      </c>
      <c r="H759" s="163" t="s">
        <v>2965</v>
      </c>
      <c r="I759" s="168">
        <f>INDEX(CalBudget2567!$AR:$AR,MATCH('All Budget to Planfin2567'!$D759,CalBudget2567!$D:$D,0))</f>
        <v>78815376.263356805</v>
      </c>
      <c r="J759" s="168">
        <f>INDEX(CalBudget2567!$BU:$BU,MATCH('All Budget to Planfin2567'!$D759,CalBudget2567!$D:$D,0))</f>
        <v>43133620.064035207</v>
      </c>
      <c r="K759" s="194">
        <f t="shared" si="22"/>
        <v>121948996.32739201</v>
      </c>
      <c r="L759" s="169">
        <f>INDEX(CalBudget2567!$BW:$BW,MATCH('All Budget to Planfin2567'!$D759,CalBudget2567!$D:$D,0))</f>
        <v>0.4</v>
      </c>
      <c r="M759" s="170">
        <f t="shared" si="23"/>
        <v>48779598.530956805</v>
      </c>
      <c r="N759" s="165"/>
      <c r="P759" s="188" t="b">
        <f>K759=CalBudget2567!BV761</f>
        <v>1</v>
      </c>
      <c r="Q759" s="188" t="b">
        <f>M759=CalBudget2567!BX761</f>
        <v>1</v>
      </c>
    </row>
    <row r="760" spans="1:17" s="158" customFormat="1" ht="24.6" hidden="1" x14ac:dyDescent="0.25">
      <c r="A760" s="167">
        <f>COUNTA($D$14:D760)</f>
        <v>747</v>
      </c>
      <c r="B760" s="161">
        <v>11</v>
      </c>
      <c r="C760" s="162" t="s">
        <v>62</v>
      </c>
      <c r="D760" s="161" t="s">
        <v>822</v>
      </c>
      <c r="E760" s="163" t="s">
        <v>1709</v>
      </c>
      <c r="F760" s="164" t="s">
        <v>1876</v>
      </c>
      <c r="G760" s="161">
        <v>6</v>
      </c>
      <c r="H760" s="163" t="s">
        <v>2965</v>
      </c>
      <c r="I760" s="168">
        <f>INDEX(CalBudget2567!$AR:$AR,MATCH('All Budget to Planfin2567'!$D760,CalBudget2567!$D:$D,0))</f>
        <v>61251310.779715195</v>
      </c>
      <c r="J760" s="168">
        <f>INDEX(CalBudget2567!$BU:$BU,MATCH('All Budget to Planfin2567'!$D760,CalBudget2567!$D:$D,0))</f>
        <v>36976652.877379194</v>
      </c>
      <c r="K760" s="194">
        <f t="shared" si="22"/>
        <v>98227963.657094389</v>
      </c>
      <c r="L760" s="169">
        <f>INDEX(CalBudget2567!$BW:$BW,MATCH('All Budget to Planfin2567'!$D760,CalBudget2567!$D:$D,0))</f>
        <v>0.35</v>
      </c>
      <c r="M760" s="170">
        <f t="shared" si="23"/>
        <v>34379787.279983036</v>
      </c>
      <c r="N760" s="165"/>
      <c r="P760" s="188" t="b">
        <f>K760=CalBudget2567!BV762</f>
        <v>1</v>
      </c>
      <c r="Q760" s="188" t="b">
        <f>M760=CalBudget2567!BX762</f>
        <v>1</v>
      </c>
    </row>
    <row r="761" spans="1:17" s="158" customFormat="1" ht="24.6" hidden="1" x14ac:dyDescent="0.25">
      <c r="A761" s="167">
        <f>COUNTA($D$14:D761)</f>
        <v>748</v>
      </c>
      <c r="B761" s="161">
        <v>11</v>
      </c>
      <c r="C761" s="162" t="s">
        <v>62</v>
      </c>
      <c r="D761" s="161" t="s">
        <v>823</v>
      </c>
      <c r="E761" s="163" t="s">
        <v>1710</v>
      </c>
      <c r="F761" s="164" t="s">
        <v>1876</v>
      </c>
      <c r="G761" s="161">
        <v>5</v>
      </c>
      <c r="H761" s="163" t="s">
        <v>2964</v>
      </c>
      <c r="I761" s="168">
        <f>INDEX(CalBudget2567!$AR:$AR,MATCH('All Budget to Planfin2567'!$D761,CalBudget2567!$D:$D,0))</f>
        <v>71660611.474003196</v>
      </c>
      <c r="J761" s="168">
        <f>INDEX(CalBudget2567!$BU:$BU,MATCH('All Budget to Planfin2567'!$D761,CalBudget2567!$D:$D,0))</f>
        <v>24299247.211123198</v>
      </c>
      <c r="K761" s="194">
        <f t="shared" si="22"/>
        <v>95959858.685126394</v>
      </c>
      <c r="L761" s="169">
        <f>INDEX(CalBudget2567!$BW:$BW,MATCH('All Budget to Planfin2567'!$D761,CalBudget2567!$D:$D,0))</f>
        <v>0.34</v>
      </c>
      <c r="M761" s="170">
        <f t="shared" si="23"/>
        <v>32626351.952942975</v>
      </c>
      <c r="N761" s="165"/>
      <c r="P761" s="188" t="b">
        <f>K761=CalBudget2567!BV763</f>
        <v>1</v>
      </c>
      <c r="Q761" s="188" t="b">
        <f>M761=CalBudget2567!BX763</f>
        <v>1</v>
      </c>
    </row>
    <row r="762" spans="1:17" s="158" customFormat="1" ht="24.6" hidden="1" x14ac:dyDescent="0.25">
      <c r="A762" s="167">
        <f>COUNTA($D$14:D762)</f>
        <v>749</v>
      </c>
      <c r="B762" s="161">
        <v>11</v>
      </c>
      <c r="C762" s="162" t="s">
        <v>62</v>
      </c>
      <c r="D762" s="161" t="s">
        <v>824</v>
      </c>
      <c r="E762" s="163" t="s">
        <v>1711</v>
      </c>
      <c r="F762" s="164" t="s">
        <v>1876</v>
      </c>
      <c r="G762" s="161">
        <v>6</v>
      </c>
      <c r="H762" s="163" t="s">
        <v>2965</v>
      </c>
      <c r="I762" s="168">
        <f>INDEX(CalBudget2567!$AR:$AR,MATCH('All Budget to Planfin2567'!$D762,CalBudget2567!$D:$D,0))</f>
        <v>67403427.906134397</v>
      </c>
      <c r="J762" s="168">
        <f>INDEX(CalBudget2567!$BU:$BU,MATCH('All Budget to Planfin2567'!$D762,CalBudget2567!$D:$D,0))</f>
        <v>30369440.152320005</v>
      </c>
      <c r="K762" s="194">
        <f t="shared" si="22"/>
        <v>97772868.058454394</v>
      </c>
      <c r="L762" s="169">
        <f>INDEX(CalBudget2567!$BW:$BW,MATCH('All Budget to Planfin2567'!$D762,CalBudget2567!$D:$D,0))</f>
        <v>0.46</v>
      </c>
      <c r="M762" s="170">
        <f t="shared" si="23"/>
        <v>44975519.30688902</v>
      </c>
      <c r="N762" s="165"/>
      <c r="P762" s="188" t="b">
        <f>K762=CalBudget2567!BV764</f>
        <v>1</v>
      </c>
      <c r="Q762" s="188" t="b">
        <f>M762=CalBudget2567!BX764</f>
        <v>1</v>
      </c>
    </row>
    <row r="763" spans="1:17" s="158" customFormat="1" ht="24.6" hidden="1" x14ac:dyDescent="0.25">
      <c r="A763" s="167">
        <f>COUNTA($D$14:D763)</f>
        <v>750</v>
      </c>
      <c r="B763" s="161">
        <v>11</v>
      </c>
      <c r="C763" s="162" t="s">
        <v>62</v>
      </c>
      <c r="D763" s="161" t="s">
        <v>825</v>
      </c>
      <c r="E763" s="163" t="s">
        <v>1712</v>
      </c>
      <c r="F763" s="164" t="s">
        <v>1876</v>
      </c>
      <c r="G763" s="161">
        <v>2</v>
      </c>
      <c r="H763" s="163" t="s">
        <v>2968</v>
      </c>
      <c r="I763" s="168">
        <f>INDEX(CalBudget2567!$AR:$AR,MATCH('All Budget to Planfin2567'!$D763,CalBudget2567!$D:$D,0))</f>
        <v>12704514.388799999</v>
      </c>
      <c r="J763" s="168">
        <f>INDEX(CalBudget2567!$BU:$BU,MATCH('All Budget to Planfin2567'!$D763,CalBudget2567!$D:$D,0))</f>
        <v>1620341.5507199999</v>
      </c>
      <c r="K763" s="194">
        <f t="shared" si="22"/>
        <v>14324855.93952</v>
      </c>
      <c r="L763" s="169">
        <f>INDEX(CalBudget2567!$BW:$BW,MATCH('All Budget to Planfin2567'!$D763,CalBudget2567!$D:$D,0))</f>
        <v>0.46</v>
      </c>
      <c r="M763" s="170">
        <f t="shared" si="23"/>
        <v>6589433.7321792003</v>
      </c>
      <c r="N763" s="165"/>
      <c r="P763" s="188" t="b">
        <f>K763=CalBudget2567!BV765</f>
        <v>1</v>
      </c>
      <c r="Q763" s="188" t="b">
        <f>M763=CalBudget2567!BX765</f>
        <v>1</v>
      </c>
    </row>
    <row r="764" spans="1:17" s="158" customFormat="1" ht="24.6" hidden="1" x14ac:dyDescent="0.25">
      <c r="A764" s="167">
        <f>COUNTA($D$14:D764)</f>
        <v>751</v>
      </c>
      <c r="B764" s="161">
        <v>11</v>
      </c>
      <c r="C764" s="162" t="s">
        <v>63</v>
      </c>
      <c r="D764" s="161" t="s">
        <v>826</v>
      </c>
      <c r="E764" s="163" t="s">
        <v>1713</v>
      </c>
      <c r="F764" s="164" t="s">
        <v>1877</v>
      </c>
      <c r="G764" s="161">
        <v>17</v>
      </c>
      <c r="H764" s="163" t="s">
        <v>2971</v>
      </c>
      <c r="I764" s="168">
        <f>INDEX(CalBudget2567!$AR:$AR,MATCH('All Budget to Planfin2567'!$D764,CalBudget2567!$D:$D,0))</f>
        <v>499926961.36614716</v>
      </c>
      <c r="J764" s="168">
        <f>INDEX(CalBudget2567!$BU:$BU,MATCH('All Budget to Planfin2567'!$D764,CalBudget2567!$D:$D,0))</f>
        <v>826767308.29128957</v>
      </c>
      <c r="K764" s="194">
        <f t="shared" si="22"/>
        <v>1326694269.6574368</v>
      </c>
      <c r="L764" s="169">
        <f>INDEX(CalBudget2567!$BW:$BW,MATCH('All Budget to Planfin2567'!$D764,CalBudget2567!$D:$D,0))</f>
        <v>0.3</v>
      </c>
      <c r="M764" s="170">
        <f t="shared" si="23"/>
        <v>398008280.89723104</v>
      </c>
      <c r="N764" s="165"/>
      <c r="P764" s="188" t="b">
        <f>K764=CalBudget2567!BV766</f>
        <v>1</v>
      </c>
      <c r="Q764" s="188" t="b">
        <f>M764=CalBudget2567!BX766</f>
        <v>1</v>
      </c>
    </row>
    <row r="765" spans="1:17" s="158" customFormat="1" ht="24.6" hidden="1" x14ac:dyDescent="0.25">
      <c r="A765" s="167">
        <f>COUNTA($D$14:D765)</f>
        <v>752</v>
      </c>
      <c r="B765" s="161">
        <v>11</v>
      </c>
      <c r="C765" s="162" t="s">
        <v>63</v>
      </c>
      <c r="D765" s="161" t="s">
        <v>827</v>
      </c>
      <c r="E765" s="163" t="s">
        <v>1714</v>
      </c>
      <c r="F765" s="164" t="s">
        <v>1876</v>
      </c>
      <c r="G765" s="161">
        <v>2</v>
      </c>
      <c r="H765" s="163" t="s">
        <v>2968</v>
      </c>
      <c r="I765" s="168">
        <f>INDEX(CalBudget2567!$AR:$AR,MATCH('All Budget to Planfin2567'!$D765,CalBudget2567!$D:$D,0))</f>
        <v>35379315.143049598</v>
      </c>
      <c r="J765" s="168">
        <f>INDEX(CalBudget2567!$BU:$BU,MATCH('All Budget to Planfin2567'!$D765,CalBudget2567!$D:$D,0))</f>
        <v>9164052.7906943969</v>
      </c>
      <c r="K765" s="194">
        <f t="shared" si="22"/>
        <v>44543367.933743998</v>
      </c>
      <c r="L765" s="169">
        <f>INDEX(CalBudget2567!$BW:$BW,MATCH('All Budget to Planfin2567'!$D765,CalBudget2567!$D:$D,0))</f>
        <v>0.27</v>
      </c>
      <c r="M765" s="170">
        <f t="shared" si="23"/>
        <v>12026709.34211088</v>
      </c>
      <c r="N765" s="165"/>
      <c r="P765" s="188" t="b">
        <f>K765=CalBudget2567!BV767</f>
        <v>1</v>
      </c>
      <c r="Q765" s="188" t="b">
        <f>M765=CalBudget2567!BX767</f>
        <v>1</v>
      </c>
    </row>
    <row r="766" spans="1:17" s="158" customFormat="1" ht="24.6" hidden="1" x14ac:dyDescent="0.25">
      <c r="A766" s="167">
        <f>COUNTA($D$14:D766)</f>
        <v>753</v>
      </c>
      <c r="B766" s="161">
        <v>11</v>
      </c>
      <c r="C766" s="162" t="s">
        <v>63</v>
      </c>
      <c r="D766" s="161" t="s">
        <v>828</v>
      </c>
      <c r="E766" s="163" t="s">
        <v>1715</v>
      </c>
      <c r="F766" s="164" t="s">
        <v>1876</v>
      </c>
      <c r="G766" s="161">
        <v>10</v>
      </c>
      <c r="H766" s="163" t="s">
        <v>2962</v>
      </c>
      <c r="I766" s="168">
        <f>INDEX(CalBudget2567!$AR:$AR,MATCH('All Budget to Planfin2567'!$D766,CalBudget2567!$D:$D,0))</f>
        <v>88433615.217129603</v>
      </c>
      <c r="J766" s="168">
        <f>INDEX(CalBudget2567!$BU:$BU,MATCH('All Budget to Planfin2567'!$D766,CalBudget2567!$D:$D,0))</f>
        <v>57413790.751689598</v>
      </c>
      <c r="K766" s="194">
        <f t="shared" si="22"/>
        <v>145847405.9688192</v>
      </c>
      <c r="L766" s="169">
        <f>INDEX(CalBudget2567!$BW:$BW,MATCH('All Budget to Planfin2567'!$D766,CalBudget2567!$D:$D,0))</f>
        <v>0.37</v>
      </c>
      <c r="M766" s="170">
        <f t="shared" si="23"/>
        <v>53963540.208463103</v>
      </c>
      <c r="N766" s="165"/>
      <c r="P766" s="188" t="b">
        <f>K766=CalBudget2567!BV768</f>
        <v>1</v>
      </c>
      <c r="Q766" s="188" t="b">
        <f>M766=CalBudget2567!BX768</f>
        <v>1</v>
      </c>
    </row>
    <row r="767" spans="1:17" s="158" customFormat="1" ht="24.6" hidden="1" x14ac:dyDescent="0.25">
      <c r="A767" s="167">
        <f>COUNTA($D$14:D767)</f>
        <v>754</v>
      </c>
      <c r="B767" s="161">
        <v>11</v>
      </c>
      <c r="C767" s="162" t="s">
        <v>63</v>
      </c>
      <c r="D767" s="161" t="s">
        <v>829</v>
      </c>
      <c r="E767" s="163" t="s">
        <v>1716</v>
      </c>
      <c r="F767" s="164" t="s">
        <v>1876</v>
      </c>
      <c r="G767" s="161">
        <v>5</v>
      </c>
      <c r="H767" s="163" t="s">
        <v>2964</v>
      </c>
      <c r="I767" s="168">
        <f>INDEX(CalBudget2567!$AR:$AR,MATCH('All Budget to Planfin2567'!$D767,CalBudget2567!$D:$D,0))</f>
        <v>52794337.727270395</v>
      </c>
      <c r="J767" s="168">
        <f>INDEX(CalBudget2567!$BU:$BU,MATCH('All Budget to Planfin2567'!$D767,CalBudget2567!$D:$D,0))</f>
        <v>14699383.826755198</v>
      </c>
      <c r="K767" s="194">
        <f t="shared" si="22"/>
        <v>67493721.55402559</v>
      </c>
      <c r="L767" s="169">
        <f>INDEX(CalBudget2567!$BW:$BW,MATCH('All Budget to Planfin2567'!$D767,CalBudget2567!$D:$D,0))</f>
        <v>0.25</v>
      </c>
      <c r="M767" s="170">
        <f t="shared" si="23"/>
        <v>16873430.388506398</v>
      </c>
      <c r="N767" s="165"/>
      <c r="P767" s="188" t="b">
        <f>K767=CalBudget2567!BV769</f>
        <v>1</v>
      </c>
      <c r="Q767" s="188" t="b">
        <f>M767=CalBudget2567!BX769</f>
        <v>1</v>
      </c>
    </row>
    <row r="768" spans="1:17" s="158" customFormat="1" ht="24.6" hidden="1" x14ac:dyDescent="0.25">
      <c r="A768" s="167">
        <f>COUNTA($D$14:D768)</f>
        <v>755</v>
      </c>
      <c r="B768" s="161">
        <v>11</v>
      </c>
      <c r="C768" s="162" t="s">
        <v>63</v>
      </c>
      <c r="D768" s="161" t="s">
        <v>830</v>
      </c>
      <c r="E768" s="163" t="s">
        <v>1717</v>
      </c>
      <c r="F768" s="164" t="s">
        <v>1876</v>
      </c>
      <c r="G768" s="161">
        <v>5</v>
      </c>
      <c r="H768" s="163" t="s">
        <v>2964</v>
      </c>
      <c r="I768" s="168">
        <f>INDEX(CalBudget2567!$AR:$AR,MATCH('All Budget to Planfin2567'!$D768,CalBudget2567!$D:$D,0))</f>
        <v>34383320.904624</v>
      </c>
      <c r="J768" s="168">
        <f>INDEX(CalBudget2567!$BU:$BU,MATCH('All Budget to Planfin2567'!$D768,CalBudget2567!$D:$D,0))</f>
        <v>11822897.2560768</v>
      </c>
      <c r="K768" s="194">
        <f t="shared" si="22"/>
        <v>46206218.160700798</v>
      </c>
      <c r="L768" s="169">
        <f>INDEX(CalBudget2567!$BW:$BW,MATCH('All Budget to Planfin2567'!$D768,CalBudget2567!$D:$D,0))</f>
        <v>0.35</v>
      </c>
      <c r="M768" s="170">
        <f t="shared" si="23"/>
        <v>16172176.356245277</v>
      </c>
      <c r="N768" s="165"/>
      <c r="P768" s="188" t="b">
        <f>K768=CalBudget2567!BV770</f>
        <v>1</v>
      </c>
      <c r="Q768" s="188" t="b">
        <f>M768=CalBudget2567!BX770</f>
        <v>1</v>
      </c>
    </row>
    <row r="769" spans="1:17" s="158" customFormat="1" ht="24.6" hidden="1" x14ac:dyDescent="0.25">
      <c r="A769" s="167">
        <f>COUNTA($D$14:D769)</f>
        <v>756</v>
      </c>
      <c r="B769" s="161">
        <v>11</v>
      </c>
      <c r="C769" s="162" t="s">
        <v>63</v>
      </c>
      <c r="D769" s="161" t="s">
        <v>831</v>
      </c>
      <c r="E769" s="163" t="s">
        <v>1718</v>
      </c>
      <c r="F769" s="164" t="s">
        <v>1876</v>
      </c>
      <c r="G769" s="161">
        <v>13</v>
      </c>
      <c r="H769" s="163" t="s">
        <v>2963</v>
      </c>
      <c r="I769" s="168">
        <f>INDEX(CalBudget2567!$AR:$AR,MATCH('All Budget to Planfin2567'!$D769,CalBudget2567!$D:$D,0))</f>
        <v>150654256.12457278</v>
      </c>
      <c r="J769" s="168">
        <f>INDEX(CalBudget2567!$BU:$BU,MATCH('All Budget to Planfin2567'!$D769,CalBudget2567!$D:$D,0))</f>
        <v>129126599.5061952</v>
      </c>
      <c r="K769" s="194">
        <f t="shared" si="22"/>
        <v>279780855.630768</v>
      </c>
      <c r="L769" s="169">
        <f>INDEX(CalBudget2567!$BW:$BW,MATCH('All Budget to Planfin2567'!$D769,CalBudget2567!$D:$D,0))</f>
        <v>0.32</v>
      </c>
      <c r="M769" s="170">
        <f t="shared" si="23"/>
        <v>89529873.801845759</v>
      </c>
      <c r="N769" s="165"/>
      <c r="P769" s="188" t="b">
        <f>K769=CalBudget2567!BV771</f>
        <v>1</v>
      </c>
      <c r="Q769" s="188" t="b">
        <f>M769=CalBudget2567!BX771</f>
        <v>1</v>
      </c>
    </row>
    <row r="770" spans="1:17" s="158" customFormat="1" ht="24.6" hidden="1" x14ac:dyDescent="0.25">
      <c r="A770" s="167">
        <f>COUNTA($D$14:D770)</f>
        <v>757</v>
      </c>
      <c r="B770" s="161">
        <v>11</v>
      </c>
      <c r="C770" s="162" t="s">
        <v>63</v>
      </c>
      <c r="D770" s="161" t="s">
        <v>832</v>
      </c>
      <c r="E770" s="163" t="s">
        <v>1719</v>
      </c>
      <c r="F770" s="164" t="s">
        <v>1876</v>
      </c>
      <c r="G770" s="161">
        <v>3</v>
      </c>
      <c r="H770" s="163" t="s">
        <v>2972</v>
      </c>
      <c r="I770" s="168">
        <f>INDEX(CalBudget2567!$AR:$AR,MATCH('All Budget to Planfin2567'!$D770,CalBudget2567!$D:$D,0))</f>
        <v>50649847.941359997</v>
      </c>
      <c r="J770" s="168">
        <f>INDEX(CalBudget2567!$BU:$BU,MATCH('All Budget to Planfin2567'!$D770,CalBudget2567!$D:$D,0))</f>
        <v>9916323.8904383983</v>
      </c>
      <c r="K770" s="194">
        <f t="shared" si="22"/>
        <v>60566171.831798397</v>
      </c>
      <c r="L770" s="169">
        <f>INDEX(CalBudget2567!$BW:$BW,MATCH('All Budget to Planfin2567'!$D770,CalBudget2567!$D:$D,0))</f>
        <v>0.25</v>
      </c>
      <c r="M770" s="170">
        <f t="shared" si="23"/>
        <v>15141542.957949599</v>
      </c>
      <c r="N770" s="165"/>
      <c r="P770" s="188" t="b">
        <f>K770=CalBudget2567!BV772</f>
        <v>1</v>
      </c>
      <c r="Q770" s="188" t="b">
        <f>M770=CalBudget2567!BX772</f>
        <v>1</v>
      </c>
    </row>
    <row r="771" spans="1:17" s="158" customFormat="1" ht="24.6" hidden="1" x14ac:dyDescent="0.25">
      <c r="A771" s="167">
        <f>COUNTA($D$14:D771)</f>
        <v>758</v>
      </c>
      <c r="B771" s="161">
        <v>11</v>
      </c>
      <c r="C771" s="162" t="s">
        <v>63</v>
      </c>
      <c r="D771" s="161" t="s">
        <v>833</v>
      </c>
      <c r="E771" s="163" t="s">
        <v>1720</v>
      </c>
      <c r="F771" s="164" t="s">
        <v>1876</v>
      </c>
      <c r="G771" s="161">
        <v>5</v>
      </c>
      <c r="H771" s="163" t="s">
        <v>2964</v>
      </c>
      <c r="I771" s="168">
        <f>INDEX(CalBudget2567!$AR:$AR,MATCH('All Budget to Planfin2567'!$D771,CalBudget2567!$D:$D,0))</f>
        <v>54111012.059644789</v>
      </c>
      <c r="J771" s="168">
        <f>INDEX(CalBudget2567!$BU:$BU,MATCH('All Budget to Planfin2567'!$D771,CalBudget2567!$D:$D,0))</f>
        <v>18036806.056060798</v>
      </c>
      <c r="K771" s="194">
        <f t="shared" si="22"/>
        <v>72147818.11570558</v>
      </c>
      <c r="L771" s="169">
        <f>INDEX(CalBudget2567!$BW:$BW,MATCH('All Budget to Planfin2567'!$D771,CalBudget2567!$D:$D,0))</f>
        <v>0.31</v>
      </c>
      <c r="M771" s="170">
        <f t="shared" si="23"/>
        <v>22365823.615868729</v>
      </c>
      <c r="N771" s="165"/>
      <c r="P771" s="188" t="b">
        <f>K771=CalBudget2567!BV773</f>
        <v>1</v>
      </c>
      <c r="Q771" s="188" t="b">
        <f>M771=CalBudget2567!BX773</f>
        <v>1</v>
      </c>
    </row>
    <row r="772" spans="1:17" s="158" customFormat="1" ht="24.6" hidden="1" x14ac:dyDescent="0.25">
      <c r="A772" s="167">
        <f>COUNTA($D$14:D772)</f>
        <v>759</v>
      </c>
      <c r="B772" s="161">
        <v>11</v>
      </c>
      <c r="C772" s="162" t="s">
        <v>63</v>
      </c>
      <c r="D772" s="161" t="s">
        <v>834</v>
      </c>
      <c r="E772" s="163" t="s">
        <v>1721</v>
      </c>
      <c r="F772" s="164" t="s">
        <v>1876</v>
      </c>
      <c r="G772" s="161">
        <v>5</v>
      </c>
      <c r="H772" s="163" t="s">
        <v>2964</v>
      </c>
      <c r="I772" s="168">
        <f>INDEX(CalBudget2567!$AR:$AR,MATCH('All Budget to Planfin2567'!$D772,CalBudget2567!$D:$D,0))</f>
        <v>35512478.386367999</v>
      </c>
      <c r="J772" s="168">
        <f>INDEX(CalBudget2567!$BU:$BU,MATCH('All Budget to Planfin2567'!$D772,CalBudget2567!$D:$D,0))</f>
        <v>9725230.5613247994</v>
      </c>
      <c r="K772" s="194">
        <f t="shared" si="22"/>
        <v>45237708.947692797</v>
      </c>
      <c r="L772" s="169">
        <f>INDEX(CalBudget2567!$BW:$BW,MATCH('All Budget to Planfin2567'!$D772,CalBudget2567!$D:$D,0))</f>
        <v>0.47</v>
      </c>
      <c r="M772" s="170">
        <f t="shared" si="23"/>
        <v>21261723.205415614</v>
      </c>
      <c r="N772" s="165"/>
      <c r="P772" s="188" t="b">
        <f>K772=CalBudget2567!BV774</f>
        <v>1</v>
      </c>
      <c r="Q772" s="188" t="b">
        <f>M772=CalBudget2567!BX774</f>
        <v>1</v>
      </c>
    </row>
    <row r="773" spans="1:17" s="158" customFormat="1" ht="24.6" hidden="1" x14ac:dyDescent="0.25">
      <c r="A773" s="167">
        <f>COUNTA($D$14:D773)</f>
        <v>760</v>
      </c>
      <c r="B773" s="161">
        <v>11</v>
      </c>
      <c r="C773" s="162" t="s">
        <v>63</v>
      </c>
      <c r="D773" s="161" t="s">
        <v>835</v>
      </c>
      <c r="E773" s="163" t="s">
        <v>1722</v>
      </c>
      <c r="F773" s="164" t="s">
        <v>1876</v>
      </c>
      <c r="G773" s="161">
        <v>10</v>
      </c>
      <c r="H773" s="163" t="s">
        <v>2962</v>
      </c>
      <c r="I773" s="168">
        <f>INDEX(CalBudget2567!$AR:$AR,MATCH('All Budget to Planfin2567'!$D773,CalBudget2567!$D:$D,0))</f>
        <v>96121609.886351988</v>
      </c>
      <c r="J773" s="168">
        <f>INDEX(CalBudget2567!$BU:$BU,MATCH('All Budget to Planfin2567'!$D773,CalBudget2567!$D:$D,0))</f>
        <v>40241922.5532768</v>
      </c>
      <c r="K773" s="194">
        <f t="shared" si="22"/>
        <v>136363532.43962878</v>
      </c>
      <c r="L773" s="169">
        <f>INDEX(CalBudget2567!$BW:$BW,MATCH('All Budget to Planfin2567'!$D773,CalBudget2567!$D:$D,0))</f>
        <v>0.43</v>
      </c>
      <c r="M773" s="170">
        <f t="shared" si="23"/>
        <v>58636318.949040376</v>
      </c>
      <c r="N773" s="165"/>
      <c r="P773" s="188" t="b">
        <f>K773=CalBudget2567!BV775</f>
        <v>1</v>
      </c>
      <c r="Q773" s="188" t="b">
        <f>M773=CalBudget2567!BX775</f>
        <v>1</v>
      </c>
    </row>
    <row r="774" spans="1:17" s="158" customFormat="1" ht="24.6" hidden="1" x14ac:dyDescent="0.25">
      <c r="A774" s="167">
        <f>COUNTA($D$14:D774)</f>
        <v>761</v>
      </c>
      <c r="B774" s="161">
        <v>11</v>
      </c>
      <c r="C774" s="162" t="s">
        <v>63</v>
      </c>
      <c r="D774" s="161" t="s">
        <v>836</v>
      </c>
      <c r="E774" s="163" t="s">
        <v>1723</v>
      </c>
      <c r="F774" s="164" t="s">
        <v>1876</v>
      </c>
      <c r="G774" s="161">
        <v>5</v>
      </c>
      <c r="H774" s="163" t="s">
        <v>2964</v>
      </c>
      <c r="I774" s="168">
        <f>INDEX(CalBudget2567!$AR:$AR,MATCH('All Budget to Planfin2567'!$D774,CalBudget2567!$D:$D,0))</f>
        <v>23955546.820905596</v>
      </c>
      <c r="J774" s="168">
        <f>INDEX(CalBudget2567!$BU:$BU,MATCH('All Budget to Planfin2567'!$D774,CalBudget2567!$D:$D,0))</f>
        <v>9579377.4051840007</v>
      </c>
      <c r="K774" s="194">
        <f t="shared" si="22"/>
        <v>33534924.226089597</v>
      </c>
      <c r="L774" s="169">
        <f>INDEX(CalBudget2567!$BW:$BW,MATCH('All Budget to Planfin2567'!$D774,CalBudget2567!$D:$D,0))</f>
        <v>0.42</v>
      </c>
      <c r="M774" s="170">
        <f t="shared" si="23"/>
        <v>14084668.174957629</v>
      </c>
      <c r="N774" s="165"/>
      <c r="P774" s="188" t="b">
        <f>K774=CalBudget2567!BV776</f>
        <v>1</v>
      </c>
      <c r="Q774" s="188" t="b">
        <f>M774=CalBudget2567!BX776</f>
        <v>1</v>
      </c>
    </row>
    <row r="775" spans="1:17" s="158" customFormat="1" ht="24.6" hidden="1" x14ac:dyDescent="0.25">
      <c r="A775" s="167">
        <f>COUNTA($D$14:D775)</f>
        <v>762</v>
      </c>
      <c r="B775" s="161">
        <v>11</v>
      </c>
      <c r="C775" s="162" t="s">
        <v>64</v>
      </c>
      <c r="D775" s="161" t="s">
        <v>837</v>
      </c>
      <c r="E775" s="163" t="s">
        <v>1724</v>
      </c>
      <c r="F775" s="164" t="s">
        <v>1875</v>
      </c>
      <c r="G775" s="161">
        <v>19</v>
      </c>
      <c r="H775" s="163" t="s">
        <v>2961</v>
      </c>
      <c r="I775" s="168">
        <f>INDEX(CalBudget2567!$AR:$AR,MATCH('All Budget to Planfin2567'!$D775,CalBudget2567!$D:$D,0))</f>
        <v>1173590184.0796032</v>
      </c>
      <c r="J775" s="168">
        <f>INDEX(CalBudget2567!$BU:$BU,MATCH('All Budget to Planfin2567'!$D775,CalBudget2567!$D:$D,0))</f>
        <v>2083080200.6172287</v>
      </c>
      <c r="K775" s="194">
        <f t="shared" si="22"/>
        <v>3256670384.6968317</v>
      </c>
      <c r="L775" s="169">
        <f>INDEX(CalBudget2567!$BW:$BW,MATCH('All Budget to Planfin2567'!$D775,CalBudget2567!$D:$D,0))</f>
        <v>0.37</v>
      </c>
      <c r="M775" s="170">
        <f t="shared" si="23"/>
        <v>1204968042.3378277</v>
      </c>
      <c r="N775" s="165"/>
      <c r="P775" s="188" t="b">
        <f>K775=CalBudget2567!BV777</f>
        <v>1</v>
      </c>
      <c r="Q775" s="188" t="b">
        <f>M775=CalBudget2567!BX777</f>
        <v>1</v>
      </c>
    </row>
    <row r="776" spans="1:17" s="158" customFormat="1" ht="24.6" hidden="1" x14ac:dyDescent="0.25">
      <c r="A776" s="167">
        <f>COUNTA($D$14:D776)</f>
        <v>763</v>
      </c>
      <c r="B776" s="161">
        <v>11</v>
      </c>
      <c r="C776" s="162" t="s">
        <v>64</v>
      </c>
      <c r="D776" s="161" t="s">
        <v>838</v>
      </c>
      <c r="E776" s="163" t="s">
        <v>1725</v>
      </c>
      <c r="F776" s="164" t="s">
        <v>1876</v>
      </c>
      <c r="G776" s="161">
        <v>5</v>
      </c>
      <c r="H776" s="163" t="s">
        <v>2964</v>
      </c>
      <c r="I776" s="168">
        <f>INDEX(CalBudget2567!$AR:$AR,MATCH('All Budget to Planfin2567'!$D776,CalBudget2567!$D:$D,0))</f>
        <v>49265869.231344</v>
      </c>
      <c r="J776" s="168">
        <f>INDEX(CalBudget2567!$BU:$BU,MATCH('All Budget to Planfin2567'!$D776,CalBudget2567!$D:$D,0))</f>
        <v>18164632.429939196</v>
      </c>
      <c r="K776" s="194">
        <f t="shared" si="22"/>
        <v>67430501.661283195</v>
      </c>
      <c r="L776" s="169">
        <f>INDEX(CalBudget2567!$BW:$BW,MATCH('All Budget to Planfin2567'!$D776,CalBudget2567!$D:$D,0))</f>
        <v>0.33</v>
      </c>
      <c r="M776" s="170">
        <f t="shared" si="23"/>
        <v>22252065.548223455</v>
      </c>
      <c r="N776" s="165"/>
      <c r="P776" s="188" t="b">
        <f>K776=CalBudget2567!BV778</f>
        <v>1</v>
      </c>
      <c r="Q776" s="188" t="b">
        <f>M776=CalBudget2567!BX778</f>
        <v>1</v>
      </c>
    </row>
    <row r="777" spans="1:17" s="158" customFormat="1" ht="24.6" hidden="1" x14ac:dyDescent="0.25">
      <c r="A777" s="167">
        <f>COUNTA($D$14:D777)</f>
        <v>764</v>
      </c>
      <c r="B777" s="161">
        <v>11</v>
      </c>
      <c r="C777" s="162" t="s">
        <v>64</v>
      </c>
      <c r="D777" s="161" t="s">
        <v>839</v>
      </c>
      <c r="E777" s="163" t="s">
        <v>1726</v>
      </c>
      <c r="F777" s="164" t="s">
        <v>1876</v>
      </c>
      <c r="G777" s="161">
        <v>6</v>
      </c>
      <c r="H777" s="163" t="s">
        <v>2965</v>
      </c>
      <c r="I777" s="168">
        <f>INDEX(CalBudget2567!$AR:$AR,MATCH('All Budget to Planfin2567'!$D777,CalBudget2567!$D:$D,0))</f>
        <v>69212249.419660807</v>
      </c>
      <c r="J777" s="168">
        <f>INDEX(CalBudget2567!$BU:$BU,MATCH('All Budget to Planfin2567'!$D777,CalBudget2567!$D:$D,0))</f>
        <v>21926556.952502396</v>
      </c>
      <c r="K777" s="194">
        <f t="shared" si="22"/>
        <v>91138806.372163206</v>
      </c>
      <c r="L777" s="169">
        <f>INDEX(CalBudget2567!$BW:$BW,MATCH('All Budget to Planfin2567'!$D777,CalBudget2567!$D:$D,0))</f>
        <v>0.28000000000000003</v>
      </c>
      <c r="M777" s="170">
        <f t="shared" si="23"/>
        <v>25518865.784205701</v>
      </c>
      <c r="N777" s="165"/>
      <c r="P777" s="188" t="b">
        <f>K777=CalBudget2567!BV779</f>
        <v>1</v>
      </c>
      <c r="Q777" s="188" t="b">
        <f>M777=CalBudget2567!BX779</f>
        <v>1</v>
      </c>
    </row>
    <row r="778" spans="1:17" s="158" customFormat="1" ht="24.6" hidden="1" x14ac:dyDescent="0.25">
      <c r="A778" s="167">
        <f>COUNTA($D$14:D778)</f>
        <v>765</v>
      </c>
      <c r="B778" s="161">
        <v>11</v>
      </c>
      <c r="C778" s="162" t="s">
        <v>64</v>
      </c>
      <c r="D778" s="161" t="s">
        <v>840</v>
      </c>
      <c r="E778" s="163" t="s">
        <v>1727</v>
      </c>
      <c r="F778" s="164" t="s">
        <v>1876</v>
      </c>
      <c r="G778" s="161">
        <v>12</v>
      </c>
      <c r="H778" s="163" t="s">
        <v>2970</v>
      </c>
      <c r="I778" s="168">
        <f>INDEX(CalBudget2567!$AR:$AR,MATCH('All Budget to Planfin2567'!$D778,CalBudget2567!$D:$D,0))</f>
        <v>99505036.275100797</v>
      </c>
      <c r="J778" s="168">
        <f>INDEX(CalBudget2567!$BU:$BU,MATCH('All Budget to Planfin2567'!$D778,CalBudget2567!$D:$D,0))</f>
        <v>48392092.308393598</v>
      </c>
      <c r="K778" s="194">
        <f t="shared" si="22"/>
        <v>147897128.5834944</v>
      </c>
      <c r="L778" s="169">
        <f>INDEX(CalBudget2567!$BW:$BW,MATCH('All Budget to Planfin2567'!$D778,CalBudget2567!$D:$D,0))</f>
        <v>0.38</v>
      </c>
      <c r="M778" s="170">
        <f t="shared" si="23"/>
        <v>56200908.861727871</v>
      </c>
      <c r="N778" s="165"/>
      <c r="P778" s="188" t="b">
        <f>K778=CalBudget2567!BV780</f>
        <v>1</v>
      </c>
      <c r="Q778" s="188" t="b">
        <f>M778=CalBudget2567!BX780</f>
        <v>1</v>
      </c>
    </row>
    <row r="779" spans="1:17" s="158" customFormat="1" ht="24.6" hidden="1" x14ac:dyDescent="0.25">
      <c r="A779" s="167">
        <f>COUNTA($D$14:D779)</f>
        <v>766</v>
      </c>
      <c r="B779" s="161">
        <v>11</v>
      </c>
      <c r="C779" s="162" t="s">
        <v>64</v>
      </c>
      <c r="D779" s="161" t="s">
        <v>841</v>
      </c>
      <c r="E779" s="163" t="s">
        <v>1728</v>
      </c>
      <c r="F779" s="164" t="s">
        <v>1876</v>
      </c>
      <c r="G779" s="161">
        <v>5</v>
      </c>
      <c r="H779" s="163" t="s">
        <v>2964</v>
      </c>
      <c r="I779" s="168">
        <f>INDEX(CalBudget2567!$AR:$AR,MATCH('All Budget to Planfin2567'!$D779,CalBudget2567!$D:$D,0))</f>
        <v>43359984.8531904</v>
      </c>
      <c r="J779" s="168">
        <f>INDEX(CalBudget2567!$BU:$BU,MATCH('All Budget to Planfin2567'!$D779,CalBudget2567!$D:$D,0))</f>
        <v>3769584.2296320004</v>
      </c>
      <c r="K779" s="194">
        <f t="shared" si="22"/>
        <v>47129569.082822397</v>
      </c>
      <c r="L779" s="169">
        <f>INDEX(CalBudget2567!$BW:$BW,MATCH('All Budget to Planfin2567'!$D779,CalBudget2567!$D:$D,0))</f>
        <v>0.51</v>
      </c>
      <c r="M779" s="170">
        <f t="shared" si="23"/>
        <v>24036080.232239421</v>
      </c>
      <c r="N779" s="165"/>
      <c r="P779" s="188" t="b">
        <f>K779=CalBudget2567!BV781</f>
        <v>1</v>
      </c>
      <c r="Q779" s="188" t="b">
        <f>M779=CalBudget2567!BX781</f>
        <v>1</v>
      </c>
    </row>
    <row r="780" spans="1:17" s="158" customFormat="1" ht="24.6" hidden="1" x14ac:dyDescent="0.25">
      <c r="A780" s="167">
        <f>COUNTA($D$14:D780)</f>
        <v>767</v>
      </c>
      <c r="B780" s="161">
        <v>11</v>
      </c>
      <c r="C780" s="162" t="s">
        <v>64</v>
      </c>
      <c r="D780" s="161" t="s">
        <v>842</v>
      </c>
      <c r="E780" s="163" t="s">
        <v>1729</v>
      </c>
      <c r="F780" s="164" t="s">
        <v>1876</v>
      </c>
      <c r="G780" s="161">
        <v>9</v>
      </c>
      <c r="H780" s="163" t="s">
        <v>2967</v>
      </c>
      <c r="I780" s="168">
        <f>INDEX(CalBudget2567!$AR:$AR,MATCH('All Budget to Planfin2567'!$D780,CalBudget2567!$D:$D,0))</f>
        <v>66741186.369772799</v>
      </c>
      <c r="J780" s="168">
        <f>INDEX(CalBudget2567!$BU:$BU,MATCH('All Budget to Planfin2567'!$D780,CalBudget2567!$D:$D,0))</f>
        <v>21789848.071968</v>
      </c>
      <c r="K780" s="194">
        <f t="shared" si="22"/>
        <v>88531034.441740796</v>
      </c>
      <c r="L780" s="169">
        <f>INDEX(CalBudget2567!$BW:$BW,MATCH('All Budget to Planfin2567'!$D780,CalBudget2567!$D:$D,0))</f>
        <v>0.31</v>
      </c>
      <c r="M780" s="170">
        <f t="shared" si="23"/>
        <v>27444620.676939648</v>
      </c>
      <c r="N780" s="165"/>
      <c r="P780" s="188" t="b">
        <f>K780=CalBudget2567!BV782</f>
        <v>1</v>
      </c>
      <c r="Q780" s="188" t="b">
        <f>M780=CalBudget2567!BX782</f>
        <v>1</v>
      </c>
    </row>
    <row r="781" spans="1:17" s="158" customFormat="1" ht="24.6" hidden="1" x14ac:dyDescent="0.25">
      <c r="A781" s="167">
        <f>COUNTA($D$14:D781)</f>
        <v>768</v>
      </c>
      <c r="B781" s="161">
        <v>11</v>
      </c>
      <c r="C781" s="162" t="s">
        <v>64</v>
      </c>
      <c r="D781" s="161" t="s">
        <v>843</v>
      </c>
      <c r="E781" s="163" t="s">
        <v>1730</v>
      </c>
      <c r="F781" s="164" t="s">
        <v>1876</v>
      </c>
      <c r="G781" s="161">
        <v>10</v>
      </c>
      <c r="H781" s="163" t="s">
        <v>2962</v>
      </c>
      <c r="I781" s="168">
        <f>INDEX(CalBudget2567!$AR:$AR,MATCH('All Budget to Planfin2567'!$D781,CalBudget2567!$D:$D,0))</f>
        <v>119444123.19346562</v>
      </c>
      <c r="J781" s="168">
        <f>INDEX(CalBudget2567!$BU:$BU,MATCH('All Budget to Planfin2567'!$D781,CalBudget2567!$D:$D,0))</f>
        <v>29644406.805916797</v>
      </c>
      <c r="K781" s="194">
        <f t="shared" si="22"/>
        <v>149088529.99938241</v>
      </c>
      <c r="L781" s="169">
        <f>INDEX(CalBudget2567!$BW:$BW,MATCH('All Budget to Planfin2567'!$D781,CalBudget2567!$D:$D,0))</f>
        <v>0.34</v>
      </c>
      <c r="M781" s="170">
        <f t="shared" si="23"/>
        <v>50690100.199790023</v>
      </c>
      <c r="N781" s="165"/>
      <c r="P781" s="188" t="b">
        <f>K781=CalBudget2567!BV783</f>
        <v>1</v>
      </c>
      <c r="Q781" s="188" t="b">
        <f>M781=CalBudget2567!BX783</f>
        <v>1</v>
      </c>
    </row>
    <row r="782" spans="1:17" s="158" customFormat="1" ht="24.6" hidden="1" x14ac:dyDescent="0.25">
      <c r="A782" s="167">
        <f>COUNTA($D$14:D782)</f>
        <v>769</v>
      </c>
      <c r="B782" s="161">
        <v>11</v>
      </c>
      <c r="C782" s="162" t="s">
        <v>64</v>
      </c>
      <c r="D782" s="161" t="s">
        <v>844</v>
      </c>
      <c r="E782" s="163" t="s">
        <v>1731</v>
      </c>
      <c r="F782" s="164" t="s">
        <v>1876</v>
      </c>
      <c r="G782" s="161">
        <v>15</v>
      </c>
      <c r="H782" s="163" t="s">
        <v>2969</v>
      </c>
      <c r="I782" s="168">
        <f>INDEX(CalBudget2567!$AR:$AR,MATCH('All Budget to Planfin2567'!$D782,CalBudget2567!$D:$D,0))</f>
        <v>323511734.95214403</v>
      </c>
      <c r="J782" s="168">
        <f>INDEX(CalBudget2567!$BU:$BU,MATCH('All Budget to Planfin2567'!$D782,CalBudget2567!$D:$D,0))</f>
        <v>326302895.05561924</v>
      </c>
      <c r="K782" s="194">
        <f t="shared" si="22"/>
        <v>649814630.00776327</v>
      </c>
      <c r="L782" s="169">
        <f>INDEX(CalBudget2567!$BW:$BW,MATCH('All Budget to Planfin2567'!$D782,CalBudget2567!$D:$D,0))</f>
        <v>0.41</v>
      </c>
      <c r="M782" s="170">
        <f t="shared" si="23"/>
        <v>266423998.30318293</v>
      </c>
      <c r="N782" s="165"/>
      <c r="P782" s="188" t="b">
        <f>K782=CalBudget2567!BV784</f>
        <v>1</v>
      </c>
      <c r="Q782" s="188" t="b">
        <f>M782=CalBudget2567!BX784</f>
        <v>1</v>
      </c>
    </row>
    <row r="783" spans="1:17" s="158" customFormat="1" ht="24.6" hidden="1" x14ac:dyDescent="0.25">
      <c r="A783" s="167">
        <f>COUNTA($D$14:D783)</f>
        <v>770</v>
      </c>
      <c r="B783" s="161">
        <v>11</v>
      </c>
      <c r="C783" s="162" t="s">
        <v>64</v>
      </c>
      <c r="D783" s="161" t="s">
        <v>845</v>
      </c>
      <c r="E783" s="163" t="s">
        <v>1732</v>
      </c>
      <c r="F783" s="164" t="s">
        <v>1877</v>
      </c>
      <c r="G783" s="161">
        <v>16</v>
      </c>
      <c r="H783" s="163" t="s">
        <v>2973</v>
      </c>
      <c r="I783" s="168">
        <f>INDEX(CalBudget2567!$AR:$AR,MATCH('All Budget to Planfin2567'!$D783,CalBudget2567!$D:$D,0))</f>
        <v>363781666.32739198</v>
      </c>
      <c r="J783" s="168">
        <f>INDEX(CalBudget2567!$BU:$BU,MATCH('All Budget to Planfin2567'!$D783,CalBudget2567!$D:$D,0))</f>
        <v>453884344.68563515</v>
      </c>
      <c r="K783" s="194">
        <f t="shared" ref="K783:K846" si="24">SUM(I783:J783)</f>
        <v>817666011.01302719</v>
      </c>
      <c r="L783" s="169">
        <f>INDEX(CalBudget2567!$BW:$BW,MATCH('All Budget to Planfin2567'!$D783,CalBudget2567!$D:$D,0))</f>
        <v>0.33</v>
      </c>
      <c r="M783" s="170">
        <f t="shared" ref="M783:M846" si="25">K783*L783</f>
        <v>269829783.63429898</v>
      </c>
      <c r="N783" s="165"/>
      <c r="P783" s="188" t="b">
        <f>K783=CalBudget2567!BV785</f>
        <v>1</v>
      </c>
      <c r="Q783" s="188" t="b">
        <f>M783=CalBudget2567!BX785</f>
        <v>1</v>
      </c>
    </row>
    <row r="784" spans="1:17" s="158" customFormat="1" ht="24.6" hidden="1" x14ac:dyDescent="0.25">
      <c r="A784" s="167">
        <f>COUNTA($D$14:D784)</f>
        <v>771</v>
      </c>
      <c r="B784" s="161">
        <v>11</v>
      </c>
      <c r="C784" s="162" t="s">
        <v>64</v>
      </c>
      <c r="D784" s="161" t="s">
        <v>846</v>
      </c>
      <c r="E784" s="163" t="s">
        <v>1733</v>
      </c>
      <c r="F784" s="164" t="s">
        <v>1876</v>
      </c>
      <c r="G784" s="161">
        <v>5</v>
      </c>
      <c r="H784" s="163" t="s">
        <v>2964</v>
      </c>
      <c r="I784" s="168">
        <f>INDEX(CalBudget2567!$AR:$AR,MATCH('All Budget to Planfin2567'!$D784,CalBudget2567!$D:$D,0))</f>
        <v>46213660.279180788</v>
      </c>
      <c r="J784" s="168">
        <f>INDEX(CalBudget2567!$BU:$BU,MATCH('All Budget to Planfin2567'!$D784,CalBudget2567!$D:$D,0))</f>
        <v>11242826.401055999</v>
      </c>
      <c r="K784" s="194">
        <f t="shared" si="24"/>
        <v>57456486.680236787</v>
      </c>
      <c r="L784" s="169">
        <f>INDEX(CalBudget2567!$BW:$BW,MATCH('All Budget to Planfin2567'!$D784,CalBudget2567!$D:$D,0))</f>
        <v>0.32</v>
      </c>
      <c r="M784" s="170">
        <f t="shared" si="25"/>
        <v>18386075.737675771</v>
      </c>
      <c r="N784" s="165"/>
      <c r="P784" s="188" t="b">
        <f>K784=CalBudget2567!BV786</f>
        <v>1</v>
      </c>
      <c r="Q784" s="188" t="b">
        <f>M784=CalBudget2567!BX786</f>
        <v>1</v>
      </c>
    </row>
    <row r="785" spans="1:17" s="158" customFormat="1" ht="24.6" hidden="1" x14ac:dyDescent="0.25">
      <c r="A785" s="167">
        <f>COUNTA($D$14:D785)</f>
        <v>772</v>
      </c>
      <c r="B785" s="161">
        <v>11</v>
      </c>
      <c r="C785" s="162" t="s">
        <v>64</v>
      </c>
      <c r="D785" s="161" t="s">
        <v>847</v>
      </c>
      <c r="E785" s="163" t="s">
        <v>1734</v>
      </c>
      <c r="F785" s="164" t="s">
        <v>1876</v>
      </c>
      <c r="G785" s="161">
        <v>10</v>
      </c>
      <c r="H785" s="163" t="s">
        <v>2962</v>
      </c>
      <c r="I785" s="168">
        <f>INDEX(CalBudget2567!$AR:$AR,MATCH('All Budget to Planfin2567'!$D785,CalBudget2567!$D:$D,0))</f>
        <v>97098052.374873608</v>
      </c>
      <c r="J785" s="168">
        <f>INDEX(CalBudget2567!$BU:$BU,MATCH('All Budget to Planfin2567'!$D785,CalBudget2567!$D:$D,0))</f>
        <v>34141276.816752002</v>
      </c>
      <c r="K785" s="194">
        <f t="shared" si="24"/>
        <v>131239329.19162561</v>
      </c>
      <c r="L785" s="169">
        <f>INDEX(CalBudget2567!$BW:$BW,MATCH('All Budget to Planfin2567'!$D785,CalBudget2567!$D:$D,0))</f>
        <v>0.45</v>
      </c>
      <c r="M785" s="170">
        <f t="shared" si="25"/>
        <v>59057698.136231527</v>
      </c>
      <c r="N785" s="165"/>
      <c r="P785" s="188" t="b">
        <f>K785=CalBudget2567!BV787</f>
        <v>1</v>
      </c>
      <c r="Q785" s="188" t="b">
        <f>M785=CalBudget2567!BX787</f>
        <v>1</v>
      </c>
    </row>
    <row r="786" spans="1:17" s="158" customFormat="1" ht="24.6" hidden="1" x14ac:dyDescent="0.25">
      <c r="A786" s="167">
        <f>COUNTA($D$14:D786)</f>
        <v>773</v>
      </c>
      <c r="B786" s="161">
        <v>11</v>
      </c>
      <c r="C786" s="162" t="s">
        <v>64</v>
      </c>
      <c r="D786" s="161" t="s">
        <v>848</v>
      </c>
      <c r="E786" s="163" t="s">
        <v>1735</v>
      </c>
      <c r="F786" s="164" t="s">
        <v>1876</v>
      </c>
      <c r="G786" s="161">
        <v>13</v>
      </c>
      <c r="H786" s="163" t="s">
        <v>2963</v>
      </c>
      <c r="I786" s="168">
        <f>INDEX(CalBudget2567!$AR:$AR,MATCH('All Budget to Planfin2567'!$D786,CalBudget2567!$D:$D,0))</f>
        <v>90664834.366079986</v>
      </c>
      <c r="J786" s="168">
        <f>INDEX(CalBudget2567!$BU:$BU,MATCH('All Budget to Planfin2567'!$D786,CalBudget2567!$D:$D,0))</f>
        <v>55607697.828134395</v>
      </c>
      <c r="K786" s="194">
        <f t="shared" si="24"/>
        <v>146272532.19421437</v>
      </c>
      <c r="L786" s="169">
        <f>INDEX(CalBudget2567!$BW:$BW,MATCH('All Budget to Planfin2567'!$D786,CalBudget2567!$D:$D,0))</f>
        <v>0.44</v>
      </c>
      <c r="M786" s="170">
        <f t="shared" si="25"/>
        <v>64359914.165454328</v>
      </c>
      <c r="N786" s="165"/>
      <c r="P786" s="188" t="b">
        <f>K786=CalBudget2567!BV788</f>
        <v>1</v>
      </c>
      <c r="Q786" s="188" t="b">
        <f>M786=CalBudget2567!BX788</f>
        <v>1</v>
      </c>
    </row>
    <row r="787" spans="1:17" s="158" customFormat="1" ht="24.6" hidden="1" x14ac:dyDescent="0.25">
      <c r="A787" s="167">
        <f>COUNTA($D$14:D787)</f>
        <v>774</v>
      </c>
      <c r="B787" s="161">
        <v>11</v>
      </c>
      <c r="C787" s="162" t="s">
        <v>64</v>
      </c>
      <c r="D787" s="161" t="s">
        <v>849</v>
      </c>
      <c r="E787" s="163" t="s">
        <v>1736</v>
      </c>
      <c r="F787" s="164" t="s">
        <v>1876</v>
      </c>
      <c r="G787" s="161">
        <v>10</v>
      </c>
      <c r="H787" s="163" t="s">
        <v>2962</v>
      </c>
      <c r="I787" s="168">
        <f>INDEX(CalBudget2567!$AR:$AR,MATCH('All Budget to Planfin2567'!$D787,CalBudget2567!$D:$D,0))</f>
        <v>80520337.198425591</v>
      </c>
      <c r="J787" s="168">
        <f>INDEX(CalBudget2567!$BU:$BU,MATCH('All Budget to Planfin2567'!$D787,CalBudget2567!$D:$D,0))</f>
        <v>31349686.967808001</v>
      </c>
      <c r="K787" s="194">
        <f t="shared" si="24"/>
        <v>111870024.1662336</v>
      </c>
      <c r="L787" s="169">
        <f>INDEX(CalBudget2567!$BW:$BW,MATCH('All Budget to Planfin2567'!$D787,CalBudget2567!$D:$D,0))</f>
        <v>0.56000000000000005</v>
      </c>
      <c r="M787" s="170">
        <f t="shared" si="25"/>
        <v>62647213.533090822</v>
      </c>
      <c r="N787" s="165"/>
      <c r="P787" s="188" t="b">
        <f>K787=CalBudget2567!BV789</f>
        <v>1</v>
      </c>
      <c r="Q787" s="188" t="b">
        <f>M787=CalBudget2567!BX789</f>
        <v>1</v>
      </c>
    </row>
    <row r="788" spans="1:17" s="158" customFormat="1" ht="24.6" hidden="1" x14ac:dyDescent="0.25">
      <c r="A788" s="167">
        <f>COUNTA($D$14:D788)</f>
        <v>775</v>
      </c>
      <c r="B788" s="161">
        <v>11</v>
      </c>
      <c r="C788" s="162" t="s">
        <v>64</v>
      </c>
      <c r="D788" s="161" t="s">
        <v>850</v>
      </c>
      <c r="E788" s="163" t="s">
        <v>1737</v>
      </c>
      <c r="F788" s="164" t="s">
        <v>1877</v>
      </c>
      <c r="G788" s="161">
        <v>17</v>
      </c>
      <c r="H788" s="163" t="s">
        <v>2971</v>
      </c>
      <c r="I788" s="168">
        <f>INDEX(CalBudget2567!$AR:$AR,MATCH('All Budget to Planfin2567'!$D788,CalBudget2567!$D:$D,0))</f>
        <v>260456152.4109216</v>
      </c>
      <c r="J788" s="168">
        <f>INDEX(CalBudget2567!$BU:$BU,MATCH('All Budget to Planfin2567'!$D788,CalBudget2567!$D:$D,0))</f>
        <v>400931117.62720323</v>
      </c>
      <c r="K788" s="194">
        <f t="shared" si="24"/>
        <v>661387270.0381248</v>
      </c>
      <c r="L788" s="169">
        <f>INDEX(CalBudget2567!$BW:$BW,MATCH('All Budget to Planfin2567'!$D788,CalBudget2567!$D:$D,0))</f>
        <v>0.39</v>
      </c>
      <c r="M788" s="170">
        <f t="shared" si="25"/>
        <v>257941035.31486869</v>
      </c>
      <c r="N788" s="165"/>
      <c r="P788" s="188" t="b">
        <f>K788=CalBudget2567!BV790</f>
        <v>1</v>
      </c>
      <c r="Q788" s="188" t="b">
        <f>M788=CalBudget2567!BX790</f>
        <v>1</v>
      </c>
    </row>
    <row r="789" spans="1:17" s="158" customFormat="1" ht="24.6" hidden="1" x14ac:dyDescent="0.25">
      <c r="A789" s="167">
        <f>COUNTA($D$14:D789)</f>
        <v>776</v>
      </c>
      <c r="B789" s="161">
        <v>11</v>
      </c>
      <c r="C789" s="162" t="s">
        <v>64</v>
      </c>
      <c r="D789" s="161" t="s">
        <v>851</v>
      </c>
      <c r="E789" s="163" t="s">
        <v>1738</v>
      </c>
      <c r="F789" s="164" t="s">
        <v>1876</v>
      </c>
      <c r="G789" s="161">
        <v>5</v>
      </c>
      <c r="H789" s="163" t="s">
        <v>2964</v>
      </c>
      <c r="I789" s="168">
        <f>INDEX(CalBudget2567!$AR:$AR,MATCH('All Budget to Planfin2567'!$D789,CalBudget2567!$D:$D,0))</f>
        <v>52839608.840044796</v>
      </c>
      <c r="J789" s="168">
        <f>INDEX(CalBudget2567!$BU:$BU,MATCH('All Budget to Planfin2567'!$D789,CalBudget2567!$D:$D,0))</f>
        <v>21074057.510937601</v>
      </c>
      <c r="K789" s="194">
        <f t="shared" si="24"/>
        <v>73913666.350982398</v>
      </c>
      <c r="L789" s="169">
        <f>INDEX(CalBudget2567!$BW:$BW,MATCH('All Budget to Planfin2567'!$D789,CalBudget2567!$D:$D,0))</f>
        <v>0.31</v>
      </c>
      <c r="M789" s="170">
        <f t="shared" si="25"/>
        <v>22913236.568804543</v>
      </c>
      <c r="N789" s="165"/>
      <c r="P789" s="188" t="b">
        <f>K789=CalBudget2567!BV791</f>
        <v>1</v>
      </c>
      <c r="Q789" s="188" t="b">
        <f>M789=CalBudget2567!BX791</f>
        <v>1</v>
      </c>
    </row>
    <row r="790" spans="1:17" s="158" customFormat="1" ht="24.6" hidden="1" x14ac:dyDescent="0.25">
      <c r="A790" s="167">
        <f>COUNTA($D$14:D790)</f>
        <v>777</v>
      </c>
      <c r="B790" s="161">
        <v>11</v>
      </c>
      <c r="C790" s="162" t="s">
        <v>64</v>
      </c>
      <c r="D790" s="161" t="s">
        <v>852</v>
      </c>
      <c r="E790" s="163" t="s">
        <v>1739</v>
      </c>
      <c r="F790" s="164" t="s">
        <v>1876</v>
      </c>
      <c r="G790" s="161">
        <v>6</v>
      </c>
      <c r="H790" s="163" t="s">
        <v>2965</v>
      </c>
      <c r="I790" s="168">
        <f>INDEX(CalBudget2567!$AR:$AR,MATCH('All Budget to Planfin2567'!$D790,CalBudget2567!$D:$D,0))</f>
        <v>66886901.984207995</v>
      </c>
      <c r="J790" s="168">
        <f>INDEX(CalBudget2567!$BU:$BU,MATCH('All Budget to Planfin2567'!$D790,CalBudget2567!$D:$D,0))</f>
        <v>23529903.991968002</v>
      </c>
      <c r="K790" s="194">
        <f t="shared" si="24"/>
        <v>90416805.976175994</v>
      </c>
      <c r="L790" s="169">
        <f>INDEX(CalBudget2567!$BW:$BW,MATCH('All Budget to Planfin2567'!$D790,CalBudget2567!$D:$D,0))</f>
        <v>0.39</v>
      </c>
      <c r="M790" s="170">
        <f t="shared" si="25"/>
        <v>35262554.330708638</v>
      </c>
      <c r="N790" s="165"/>
      <c r="P790" s="188" t="b">
        <f>K790=CalBudget2567!BV792</f>
        <v>1</v>
      </c>
      <c r="Q790" s="188" t="b">
        <f>M790=CalBudget2567!BX792</f>
        <v>1</v>
      </c>
    </row>
    <row r="791" spans="1:17" s="158" customFormat="1" ht="24.6" hidden="1" x14ac:dyDescent="0.25">
      <c r="A791" s="167">
        <f>COUNTA($D$14:D791)</f>
        <v>778</v>
      </c>
      <c r="B791" s="161">
        <v>11</v>
      </c>
      <c r="C791" s="162" t="s">
        <v>64</v>
      </c>
      <c r="D791" s="161" t="s">
        <v>853</v>
      </c>
      <c r="E791" s="163" t="s">
        <v>1740</v>
      </c>
      <c r="F791" s="164" t="s">
        <v>1876</v>
      </c>
      <c r="G791" s="161">
        <v>6</v>
      </c>
      <c r="H791" s="163" t="s">
        <v>2965</v>
      </c>
      <c r="I791" s="168">
        <f>INDEX(CalBudget2567!$AR:$AR,MATCH('All Budget to Planfin2567'!$D791,CalBudget2567!$D:$D,0))</f>
        <v>53029129.818787195</v>
      </c>
      <c r="J791" s="168">
        <f>INDEX(CalBudget2567!$BU:$BU,MATCH('All Budget to Planfin2567'!$D791,CalBudget2567!$D:$D,0))</f>
        <v>18436435.717180803</v>
      </c>
      <c r="K791" s="194">
        <f t="shared" si="24"/>
        <v>71465565.535968006</v>
      </c>
      <c r="L791" s="169">
        <f>INDEX(CalBudget2567!$BW:$BW,MATCH('All Budget to Planfin2567'!$D791,CalBudget2567!$D:$D,0))</f>
        <v>0.55000000000000004</v>
      </c>
      <c r="M791" s="170">
        <f t="shared" si="25"/>
        <v>39306061.044782408</v>
      </c>
      <c r="N791" s="165"/>
      <c r="P791" s="188" t="b">
        <f>K791=CalBudget2567!BV793</f>
        <v>1</v>
      </c>
      <c r="Q791" s="188" t="b">
        <f>M791=CalBudget2567!BX793</f>
        <v>1</v>
      </c>
    </row>
    <row r="792" spans="1:17" s="158" customFormat="1" ht="24.6" hidden="1" x14ac:dyDescent="0.25">
      <c r="A792" s="167">
        <f>COUNTA($D$14:D792)</f>
        <v>779</v>
      </c>
      <c r="B792" s="161">
        <v>11</v>
      </c>
      <c r="C792" s="162" t="s">
        <v>64</v>
      </c>
      <c r="D792" s="161" t="s">
        <v>854</v>
      </c>
      <c r="E792" s="163" t="s">
        <v>1741</v>
      </c>
      <c r="F792" s="164" t="s">
        <v>1876</v>
      </c>
      <c r="G792" s="161">
        <v>3</v>
      </c>
      <c r="H792" s="163" t="s">
        <v>2972</v>
      </c>
      <c r="I792" s="168">
        <f>INDEX(CalBudget2567!$AR:$AR,MATCH('All Budget to Planfin2567'!$D792,CalBudget2567!$D:$D,0))</f>
        <v>26594148.600854397</v>
      </c>
      <c r="J792" s="168">
        <f>INDEX(CalBudget2567!$BU:$BU,MATCH('All Budget to Planfin2567'!$D792,CalBudget2567!$D:$D,0))</f>
        <v>9277131.4470240027</v>
      </c>
      <c r="K792" s="194">
        <f t="shared" si="24"/>
        <v>35871280.047878399</v>
      </c>
      <c r="L792" s="169">
        <f>INDEX(CalBudget2567!$BW:$BW,MATCH('All Budget to Planfin2567'!$D792,CalBudget2567!$D:$D,0))</f>
        <v>0.48</v>
      </c>
      <c r="M792" s="170">
        <f t="shared" si="25"/>
        <v>17218214.422981631</v>
      </c>
      <c r="N792" s="165"/>
      <c r="P792" s="188" t="b">
        <f>K792=CalBudget2567!BV794</f>
        <v>1</v>
      </c>
      <c r="Q792" s="188" t="b">
        <f>M792=CalBudget2567!BX794</f>
        <v>1</v>
      </c>
    </row>
    <row r="793" spans="1:17" s="158" customFormat="1" ht="24.6" hidden="1" x14ac:dyDescent="0.25">
      <c r="A793" s="167">
        <f>COUNTA($D$14:D793)</f>
        <v>780</v>
      </c>
      <c r="B793" s="161">
        <v>11</v>
      </c>
      <c r="C793" s="162" t="s">
        <v>64</v>
      </c>
      <c r="D793" s="161" t="s">
        <v>855</v>
      </c>
      <c r="E793" s="163" t="s">
        <v>1742</v>
      </c>
      <c r="F793" s="164" t="s">
        <v>1876</v>
      </c>
      <c r="G793" s="161">
        <v>5</v>
      </c>
      <c r="H793" s="163" t="s">
        <v>2964</v>
      </c>
      <c r="I793" s="168">
        <f>INDEX(CalBudget2567!$AR:$AR,MATCH('All Budget to Planfin2567'!$D793,CalBudget2567!$D:$D,0))</f>
        <v>39726483.736751996</v>
      </c>
      <c r="J793" s="168">
        <f>INDEX(CalBudget2567!$BU:$BU,MATCH('All Budget to Planfin2567'!$D793,CalBudget2567!$D:$D,0))</f>
        <v>11438794.497907201</v>
      </c>
      <c r="K793" s="194">
        <f t="shared" si="24"/>
        <v>51165278.234659195</v>
      </c>
      <c r="L793" s="169">
        <f>INDEX(CalBudget2567!$BW:$BW,MATCH('All Budget to Planfin2567'!$D793,CalBudget2567!$D:$D,0))</f>
        <v>0.39</v>
      </c>
      <c r="M793" s="170">
        <f t="shared" si="25"/>
        <v>19954458.511517085</v>
      </c>
      <c r="N793" s="165"/>
      <c r="P793" s="188" t="b">
        <f>K793=CalBudget2567!BV795</f>
        <v>1</v>
      </c>
      <c r="Q793" s="188" t="b">
        <f>M793=CalBudget2567!BX795</f>
        <v>1</v>
      </c>
    </row>
    <row r="794" spans="1:17" s="158" customFormat="1" ht="24.6" hidden="1" x14ac:dyDescent="0.25">
      <c r="A794" s="167">
        <f>COUNTA($D$14:D794)</f>
        <v>781</v>
      </c>
      <c r="B794" s="161">
        <v>11</v>
      </c>
      <c r="C794" s="162" t="s">
        <v>64</v>
      </c>
      <c r="D794" s="161" t="s">
        <v>856</v>
      </c>
      <c r="E794" s="163" t="s">
        <v>1590</v>
      </c>
      <c r="F794" s="164" t="s">
        <v>1876</v>
      </c>
      <c r="G794" s="161">
        <v>5</v>
      </c>
      <c r="H794" s="163" t="s">
        <v>2964</v>
      </c>
      <c r="I794" s="168">
        <f>INDEX(CalBudget2567!$AR:$AR,MATCH('All Budget to Planfin2567'!$D794,CalBudget2567!$D:$D,0))</f>
        <v>33956586.967324801</v>
      </c>
      <c r="J794" s="168">
        <f>INDEX(CalBudget2567!$BU:$BU,MATCH('All Budget to Planfin2567'!$D794,CalBudget2567!$D:$D,0))</f>
        <v>16514201.528025601</v>
      </c>
      <c r="K794" s="194">
        <f t="shared" si="24"/>
        <v>50470788.495350406</v>
      </c>
      <c r="L794" s="169">
        <f>INDEX(CalBudget2567!$BW:$BW,MATCH('All Budget to Planfin2567'!$D794,CalBudget2567!$D:$D,0))</f>
        <v>0.51</v>
      </c>
      <c r="M794" s="170">
        <f t="shared" si="25"/>
        <v>25740102.132628709</v>
      </c>
      <c r="N794" s="165"/>
      <c r="P794" s="188" t="b">
        <f>K794=CalBudget2567!BV796</f>
        <v>1</v>
      </c>
      <c r="Q794" s="188" t="b">
        <f>M794=CalBudget2567!BX796</f>
        <v>1</v>
      </c>
    </row>
    <row r="795" spans="1:17" s="158" customFormat="1" ht="24.6" hidden="1" x14ac:dyDescent="0.25">
      <c r="A795" s="167">
        <f>COUNTA($D$14:D795)</f>
        <v>782</v>
      </c>
      <c r="B795" s="161">
        <v>11</v>
      </c>
      <c r="C795" s="162" t="s">
        <v>64</v>
      </c>
      <c r="D795" s="161" t="s">
        <v>857</v>
      </c>
      <c r="E795" s="163" t="s">
        <v>1743</v>
      </c>
      <c r="F795" s="164" t="s">
        <v>1876</v>
      </c>
      <c r="G795" s="161">
        <v>5</v>
      </c>
      <c r="H795" s="163" t="s">
        <v>2964</v>
      </c>
      <c r="I795" s="168">
        <f>INDEX(CalBudget2567!$AR:$AR,MATCH('All Budget to Planfin2567'!$D795,CalBudget2567!$D:$D,0))</f>
        <v>61706655.190031998</v>
      </c>
      <c r="J795" s="168">
        <f>INDEX(CalBudget2567!$BU:$BU,MATCH('All Budget to Planfin2567'!$D795,CalBudget2567!$D:$D,0))</f>
        <v>9497597.0678688008</v>
      </c>
      <c r="K795" s="194">
        <f t="shared" si="24"/>
        <v>71204252.257900804</v>
      </c>
      <c r="L795" s="169">
        <f>INDEX(CalBudget2567!$BW:$BW,MATCH('All Budget to Planfin2567'!$D795,CalBudget2567!$D:$D,0))</f>
        <v>0.28000000000000003</v>
      </c>
      <c r="M795" s="170">
        <f t="shared" si="25"/>
        <v>19937190.632212225</v>
      </c>
      <c r="N795" s="165"/>
      <c r="P795" s="188" t="b">
        <f>K795=CalBudget2567!BV797</f>
        <v>1</v>
      </c>
      <c r="Q795" s="188" t="b">
        <f>M795=CalBudget2567!BX797</f>
        <v>1</v>
      </c>
    </row>
    <row r="796" spans="1:17" s="158" customFormat="1" ht="24.6" hidden="1" x14ac:dyDescent="0.25">
      <c r="A796" s="167">
        <f>COUNTA($D$14:D796)</f>
        <v>783</v>
      </c>
      <c r="B796" s="161">
        <v>11</v>
      </c>
      <c r="C796" s="162" t="s">
        <v>64</v>
      </c>
      <c r="D796" s="161" t="s">
        <v>858</v>
      </c>
      <c r="E796" s="163" t="s">
        <v>1744</v>
      </c>
      <c r="F796" s="164" t="s">
        <v>1876</v>
      </c>
      <c r="G796" s="161">
        <v>3</v>
      </c>
      <c r="H796" s="163" t="s">
        <v>2972</v>
      </c>
      <c r="I796" s="168">
        <f>INDEX(CalBudget2567!$AR:$AR,MATCH('All Budget to Planfin2567'!$D796,CalBudget2567!$D:$D,0))</f>
        <v>63149284.703395203</v>
      </c>
      <c r="J796" s="168">
        <f>INDEX(CalBudget2567!$BU:$BU,MATCH('All Budget to Planfin2567'!$D796,CalBudget2567!$D:$D,0))</f>
        <v>0</v>
      </c>
      <c r="K796" s="194">
        <f t="shared" si="24"/>
        <v>63149284.703395203</v>
      </c>
      <c r="L796" s="169">
        <f>INDEX(CalBudget2567!$BW:$BW,MATCH('All Budget to Planfin2567'!$D796,CalBudget2567!$D:$D,0))</f>
        <v>0.66</v>
      </c>
      <c r="M796" s="170">
        <f t="shared" si="25"/>
        <v>41678527.904240839</v>
      </c>
      <c r="N796" s="165"/>
      <c r="P796" s="188" t="b">
        <f>K796=CalBudget2567!BV798</f>
        <v>1</v>
      </c>
      <c r="Q796" s="188" t="b">
        <f>M796=CalBudget2567!BX798</f>
        <v>1</v>
      </c>
    </row>
    <row r="797" spans="1:17" s="158" customFormat="1" ht="24.6" hidden="1" x14ac:dyDescent="0.25">
      <c r="A797" s="167">
        <f>COUNTA($D$14:D797)</f>
        <v>784</v>
      </c>
      <c r="B797" s="161">
        <v>11</v>
      </c>
      <c r="C797" s="162" t="s">
        <v>64</v>
      </c>
      <c r="D797" s="161" t="s">
        <v>859</v>
      </c>
      <c r="E797" s="163" t="s">
        <v>1745</v>
      </c>
      <c r="F797" s="164" t="s">
        <v>1876</v>
      </c>
      <c r="G797" s="161">
        <v>6</v>
      </c>
      <c r="H797" s="163" t="s">
        <v>2965</v>
      </c>
      <c r="I797" s="168">
        <f>INDEX(CalBudget2567!$AR:$AR,MATCH('All Budget to Planfin2567'!$D797,CalBudget2567!$D:$D,0))</f>
        <v>79838422.369977593</v>
      </c>
      <c r="J797" s="168">
        <f>INDEX(CalBudget2567!$BU:$BU,MATCH('All Budget to Planfin2567'!$D797,CalBudget2567!$D:$D,0))</f>
        <v>19548403.811260801</v>
      </c>
      <c r="K797" s="194">
        <f t="shared" si="24"/>
        <v>99386826.181238398</v>
      </c>
      <c r="L797" s="169">
        <f>INDEX(CalBudget2567!$BW:$BW,MATCH('All Budget to Planfin2567'!$D797,CalBudget2567!$D:$D,0))</f>
        <v>0.57999999999999996</v>
      </c>
      <c r="M797" s="170">
        <f t="shared" si="25"/>
        <v>57644359.185118265</v>
      </c>
      <c r="N797" s="165"/>
      <c r="P797" s="188" t="b">
        <f>K797=CalBudget2567!BV799</f>
        <v>1</v>
      </c>
      <c r="Q797" s="188" t="b">
        <f>M797=CalBudget2567!BX799</f>
        <v>1</v>
      </c>
    </row>
    <row r="798" spans="1:17" s="158" customFormat="1" ht="24.6" hidden="1" x14ac:dyDescent="0.25">
      <c r="A798" s="167">
        <f>COUNTA($D$14:D798)</f>
        <v>785</v>
      </c>
      <c r="B798" s="161">
        <v>11</v>
      </c>
      <c r="C798" s="162" t="s">
        <v>65</v>
      </c>
      <c r="D798" s="161" t="s">
        <v>860</v>
      </c>
      <c r="E798" s="163" t="s">
        <v>1746</v>
      </c>
      <c r="F798" s="164" t="s">
        <v>1877</v>
      </c>
      <c r="G798" s="161">
        <v>16</v>
      </c>
      <c r="H798" s="163" t="s">
        <v>2973</v>
      </c>
      <c r="I798" s="168">
        <f>INDEX(CalBudget2567!$AR:$AR,MATCH('All Budget to Planfin2567'!$D798,CalBudget2567!$D:$D,0))</f>
        <v>248778191.09120637</v>
      </c>
      <c r="J798" s="168">
        <f>INDEX(CalBudget2567!$BU:$BU,MATCH('All Budget to Planfin2567'!$D798,CalBudget2567!$D:$D,0))</f>
        <v>275263628.53606081</v>
      </c>
      <c r="K798" s="194">
        <f t="shared" si="24"/>
        <v>524041819.62726718</v>
      </c>
      <c r="L798" s="169">
        <f>INDEX(CalBudget2567!$BW:$BW,MATCH('All Budget to Planfin2567'!$D798,CalBudget2567!$D:$D,0))</f>
        <v>0.25</v>
      </c>
      <c r="M798" s="170">
        <f t="shared" si="25"/>
        <v>131010454.9068168</v>
      </c>
      <c r="N798" s="165"/>
      <c r="P798" s="188" t="b">
        <f>K798=CalBudget2567!BV800</f>
        <v>1</v>
      </c>
      <c r="Q798" s="188" t="b">
        <f>M798=CalBudget2567!BX800</f>
        <v>1</v>
      </c>
    </row>
    <row r="799" spans="1:17" s="158" customFormat="1" ht="24.6" hidden="1" x14ac:dyDescent="0.25">
      <c r="A799" s="167">
        <f>COUNTA($D$14:D799)</f>
        <v>786</v>
      </c>
      <c r="B799" s="161">
        <v>11</v>
      </c>
      <c r="C799" s="162" t="s">
        <v>65</v>
      </c>
      <c r="D799" s="161" t="s">
        <v>861</v>
      </c>
      <c r="E799" s="163" t="s">
        <v>1747</v>
      </c>
      <c r="F799" s="164" t="s">
        <v>1877</v>
      </c>
      <c r="G799" s="161">
        <v>15</v>
      </c>
      <c r="H799" s="163" t="s">
        <v>2969</v>
      </c>
      <c r="I799" s="168">
        <f>INDEX(CalBudget2567!$AR:$AR,MATCH('All Budget to Planfin2567'!$D799,CalBudget2567!$D:$D,0))</f>
        <v>192057131.14125118</v>
      </c>
      <c r="J799" s="168">
        <f>INDEX(CalBudget2567!$BU:$BU,MATCH('All Budget to Planfin2567'!$D799,CalBudget2567!$D:$D,0))</f>
        <v>280348643.729424</v>
      </c>
      <c r="K799" s="194">
        <f t="shared" si="24"/>
        <v>472405774.87067521</v>
      </c>
      <c r="L799" s="169">
        <f>INDEX(CalBudget2567!$BW:$BW,MATCH('All Budget to Planfin2567'!$D799,CalBudget2567!$D:$D,0))</f>
        <v>0.18</v>
      </c>
      <c r="M799" s="170">
        <f t="shared" si="25"/>
        <v>85033039.47672154</v>
      </c>
      <c r="N799" s="165"/>
      <c r="P799" s="188" t="b">
        <f>K799=CalBudget2567!BV801</f>
        <v>1</v>
      </c>
      <c r="Q799" s="188" t="b">
        <f>M799=CalBudget2567!BX801</f>
        <v>1</v>
      </c>
    </row>
    <row r="800" spans="1:17" s="158" customFormat="1" ht="24.6" hidden="1" x14ac:dyDescent="0.25">
      <c r="A800" s="167">
        <f>COUNTA($D$14:D800)</f>
        <v>787</v>
      </c>
      <c r="B800" s="161">
        <v>11</v>
      </c>
      <c r="C800" s="162" t="s">
        <v>65</v>
      </c>
      <c r="D800" s="161" t="s">
        <v>862</v>
      </c>
      <c r="E800" s="163" t="s">
        <v>1748</v>
      </c>
      <c r="F800" s="164" t="s">
        <v>1876</v>
      </c>
      <c r="G800" s="161">
        <v>5</v>
      </c>
      <c r="H800" s="163" t="s">
        <v>2964</v>
      </c>
      <c r="I800" s="168">
        <f>INDEX(CalBudget2567!$AR:$AR,MATCH('All Budget to Planfin2567'!$D800,CalBudget2567!$D:$D,0))</f>
        <v>19020933.0576864</v>
      </c>
      <c r="J800" s="168">
        <f>INDEX(CalBudget2567!$BU:$BU,MATCH('All Budget to Planfin2567'!$D800,CalBudget2567!$D:$D,0))</f>
        <v>5294239.5541343996</v>
      </c>
      <c r="K800" s="194">
        <f t="shared" si="24"/>
        <v>24315172.611820798</v>
      </c>
      <c r="L800" s="169">
        <f>INDEX(CalBudget2567!$BW:$BW,MATCH('All Budget to Planfin2567'!$D800,CalBudget2567!$D:$D,0))</f>
        <v>0.32</v>
      </c>
      <c r="M800" s="170">
        <f t="shared" si="25"/>
        <v>7780855.2357826559</v>
      </c>
      <c r="N800" s="165"/>
      <c r="P800" s="188" t="b">
        <f>K800=CalBudget2567!BV802</f>
        <v>1</v>
      </c>
      <c r="Q800" s="188" t="b">
        <f>M800=CalBudget2567!BX802</f>
        <v>1</v>
      </c>
    </row>
    <row r="801" spans="1:17" s="158" customFormat="1" ht="24.6" hidden="1" x14ac:dyDescent="0.25">
      <c r="A801" s="167">
        <f>COUNTA($D$14:D801)</f>
        <v>788</v>
      </c>
      <c r="B801" s="161">
        <v>11</v>
      </c>
      <c r="C801" s="162" t="s">
        <v>65</v>
      </c>
      <c r="D801" s="161" t="s">
        <v>863</v>
      </c>
      <c r="E801" s="163" t="s">
        <v>1749</v>
      </c>
      <c r="F801" s="164" t="s">
        <v>1876</v>
      </c>
      <c r="G801" s="161">
        <v>5</v>
      </c>
      <c r="H801" s="163" t="s">
        <v>2964</v>
      </c>
      <c r="I801" s="168">
        <f>INDEX(CalBudget2567!$AR:$AR,MATCH('All Budget to Planfin2567'!$D801,CalBudget2567!$D:$D,0))</f>
        <v>21589445.816265602</v>
      </c>
      <c r="J801" s="168">
        <f>INDEX(CalBudget2567!$BU:$BU,MATCH('All Budget to Planfin2567'!$D801,CalBudget2567!$D:$D,0))</f>
        <v>6810961.2089855988</v>
      </c>
      <c r="K801" s="194">
        <f t="shared" si="24"/>
        <v>28400407.025251202</v>
      </c>
      <c r="L801" s="169">
        <f>INDEX(CalBudget2567!$BW:$BW,MATCH('All Budget to Planfin2567'!$D801,CalBudget2567!$D:$D,0))</f>
        <v>0.3</v>
      </c>
      <c r="M801" s="170">
        <f t="shared" si="25"/>
        <v>8520122.1075753607</v>
      </c>
      <c r="N801" s="165"/>
      <c r="P801" s="188" t="b">
        <f>K801=CalBudget2567!BV803</f>
        <v>1</v>
      </c>
      <c r="Q801" s="188" t="b">
        <f>M801=CalBudget2567!BX803</f>
        <v>1</v>
      </c>
    </row>
    <row r="802" spans="1:17" s="158" customFormat="1" ht="24.6" hidden="1" x14ac:dyDescent="0.25">
      <c r="A802" s="167">
        <f>COUNTA($D$14:D802)</f>
        <v>789</v>
      </c>
      <c r="B802" s="161">
        <v>11</v>
      </c>
      <c r="C802" s="162" t="s">
        <v>65</v>
      </c>
      <c r="D802" s="161" t="s">
        <v>864</v>
      </c>
      <c r="E802" s="163" t="s">
        <v>1750</v>
      </c>
      <c r="F802" s="164" t="s">
        <v>1876</v>
      </c>
      <c r="G802" s="161">
        <v>6</v>
      </c>
      <c r="H802" s="163" t="s">
        <v>2965</v>
      </c>
      <c r="I802" s="168">
        <f>INDEX(CalBudget2567!$AR:$AR,MATCH('All Budget to Planfin2567'!$D802,CalBudget2567!$D:$D,0))</f>
        <v>52401974.8919328</v>
      </c>
      <c r="J802" s="168">
        <f>INDEX(CalBudget2567!$BU:$BU,MATCH('All Budget to Planfin2567'!$D802,CalBudget2567!$D:$D,0))</f>
        <v>22073556.408585601</v>
      </c>
      <c r="K802" s="194">
        <f t="shared" si="24"/>
        <v>74475531.300518394</v>
      </c>
      <c r="L802" s="169">
        <f>INDEX(CalBudget2567!$BW:$BW,MATCH('All Budget to Planfin2567'!$D802,CalBudget2567!$D:$D,0))</f>
        <v>0.43</v>
      </c>
      <c r="M802" s="170">
        <f t="shared" si="25"/>
        <v>32024478.459222909</v>
      </c>
      <c r="N802" s="165"/>
      <c r="P802" s="188" t="b">
        <f>K802=CalBudget2567!BV804</f>
        <v>1</v>
      </c>
      <c r="Q802" s="188" t="b">
        <f>M802=CalBudget2567!BX804</f>
        <v>1</v>
      </c>
    </row>
    <row r="803" spans="1:17" s="158" customFormat="1" ht="24.6" hidden="1" x14ac:dyDescent="0.25">
      <c r="A803" s="167">
        <f>COUNTA($D$14:D803)</f>
        <v>790</v>
      </c>
      <c r="B803" s="161">
        <v>11</v>
      </c>
      <c r="C803" s="162" t="s">
        <v>65</v>
      </c>
      <c r="D803" s="161" t="s">
        <v>865</v>
      </c>
      <c r="E803" s="163" t="s">
        <v>1200</v>
      </c>
      <c r="F803" s="164" t="s">
        <v>1876</v>
      </c>
      <c r="G803" s="161">
        <v>2</v>
      </c>
      <c r="H803" s="163" t="s">
        <v>2968</v>
      </c>
      <c r="I803" s="168">
        <f>INDEX(CalBudget2567!$AR:$AR,MATCH('All Budget to Planfin2567'!$D803,CalBudget2567!$D:$D,0))</f>
        <v>15889590.365241598</v>
      </c>
      <c r="J803" s="168">
        <f>INDEX(CalBudget2567!$BU:$BU,MATCH('All Budget to Planfin2567'!$D803,CalBudget2567!$D:$D,0))</f>
        <v>0</v>
      </c>
      <c r="K803" s="194">
        <f t="shared" si="24"/>
        <v>15889590.365241598</v>
      </c>
      <c r="L803" s="169">
        <f>INDEX(CalBudget2567!$BW:$BW,MATCH('All Budget to Planfin2567'!$D803,CalBudget2567!$D:$D,0))</f>
        <v>0.27</v>
      </c>
      <c r="M803" s="170">
        <f t="shared" si="25"/>
        <v>4290189.3986152317</v>
      </c>
      <c r="N803" s="165"/>
      <c r="P803" s="188" t="b">
        <f>K803=CalBudget2567!BV805</f>
        <v>1</v>
      </c>
      <c r="Q803" s="188" t="b">
        <f>M803=CalBudget2567!BX805</f>
        <v>1</v>
      </c>
    </row>
    <row r="804" spans="1:17" s="158" customFormat="1" ht="24.6" hidden="1" x14ac:dyDescent="0.25">
      <c r="A804" s="167">
        <f>COUNTA($D$14:D804)</f>
        <v>791</v>
      </c>
      <c r="B804" s="161">
        <v>11</v>
      </c>
      <c r="C804" s="162" t="s">
        <v>65</v>
      </c>
      <c r="D804" s="161" t="s">
        <v>866</v>
      </c>
      <c r="E804" s="163" t="s">
        <v>1751</v>
      </c>
      <c r="F804" s="164" t="s">
        <v>1876</v>
      </c>
      <c r="G804" s="161">
        <v>5</v>
      </c>
      <c r="H804" s="163" t="s">
        <v>2964</v>
      </c>
      <c r="I804" s="168">
        <f>INDEX(CalBudget2567!$AR:$AR,MATCH('All Budget to Planfin2567'!$D804,CalBudget2567!$D:$D,0))</f>
        <v>41704532.1825312</v>
      </c>
      <c r="J804" s="168">
        <f>INDEX(CalBudget2567!$BU:$BU,MATCH('All Budget to Planfin2567'!$D804,CalBudget2567!$D:$D,0))</f>
        <v>12900539.980473598</v>
      </c>
      <c r="K804" s="194">
        <f t="shared" si="24"/>
        <v>54605072.163004801</v>
      </c>
      <c r="L804" s="169">
        <f>INDEX(CalBudget2567!$BW:$BW,MATCH('All Budget to Planfin2567'!$D804,CalBudget2567!$D:$D,0))</f>
        <v>0.27</v>
      </c>
      <c r="M804" s="170">
        <f t="shared" si="25"/>
        <v>14743369.484011298</v>
      </c>
      <c r="N804" s="165"/>
      <c r="P804" s="188" t="b">
        <f>K804=CalBudget2567!BV806</f>
        <v>1</v>
      </c>
      <c r="Q804" s="188" t="b">
        <f>M804=CalBudget2567!BX806</f>
        <v>1</v>
      </c>
    </row>
    <row r="805" spans="1:17" s="158" customFormat="1" ht="24.6" hidden="1" x14ac:dyDescent="0.25">
      <c r="A805" s="167">
        <f>COUNTA($D$14:D805)</f>
        <v>792</v>
      </c>
      <c r="B805" s="161">
        <v>11</v>
      </c>
      <c r="C805" s="162" t="s">
        <v>65</v>
      </c>
      <c r="D805" s="161" t="s">
        <v>867</v>
      </c>
      <c r="E805" s="163" t="s">
        <v>1752</v>
      </c>
      <c r="F805" s="164" t="s">
        <v>1876</v>
      </c>
      <c r="G805" s="161">
        <v>5</v>
      </c>
      <c r="H805" s="163" t="s">
        <v>2964</v>
      </c>
      <c r="I805" s="168">
        <f>INDEX(CalBudget2567!$AR:$AR,MATCH('All Budget to Planfin2567'!$D805,CalBudget2567!$D:$D,0))</f>
        <v>47488529.150697604</v>
      </c>
      <c r="J805" s="168">
        <f>INDEX(CalBudget2567!$BU:$BU,MATCH('All Budget to Planfin2567'!$D805,CalBudget2567!$D:$D,0))</f>
        <v>21673048.288656</v>
      </c>
      <c r="K805" s="194">
        <f t="shared" si="24"/>
        <v>69161577.4393536</v>
      </c>
      <c r="L805" s="169">
        <f>INDEX(CalBudget2567!$BW:$BW,MATCH('All Budget to Planfin2567'!$D805,CalBudget2567!$D:$D,0))</f>
        <v>0.34</v>
      </c>
      <c r="M805" s="170">
        <f t="shared" si="25"/>
        <v>23514936.329380225</v>
      </c>
      <c r="N805" s="165"/>
      <c r="P805" s="188" t="b">
        <f>K805=CalBudget2567!BV807</f>
        <v>1</v>
      </c>
      <c r="Q805" s="188" t="b">
        <f>M805=CalBudget2567!BX807</f>
        <v>1</v>
      </c>
    </row>
    <row r="806" spans="1:17" s="158" customFormat="1" ht="24.6" hidden="1" x14ac:dyDescent="0.25">
      <c r="A806" s="167">
        <f>COUNTA($D$14:D806)</f>
        <v>793</v>
      </c>
      <c r="B806" s="161">
        <v>11</v>
      </c>
      <c r="C806" s="162" t="s">
        <v>65</v>
      </c>
      <c r="D806" s="161" t="s">
        <v>868</v>
      </c>
      <c r="E806" s="163" t="s">
        <v>1753</v>
      </c>
      <c r="F806" s="164" t="s">
        <v>1876</v>
      </c>
      <c r="G806" s="161">
        <v>6</v>
      </c>
      <c r="H806" s="163" t="s">
        <v>2965</v>
      </c>
      <c r="I806" s="168">
        <f>INDEX(CalBudget2567!$AR:$AR,MATCH('All Budget to Planfin2567'!$D806,CalBudget2567!$D:$D,0))</f>
        <v>57090041.237279996</v>
      </c>
      <c r="J806" s="168">
        <f>INDEX(CalBudget2567!$BU:$BU,MATCH('All Budget to Planfin2567'!$D806,CalBudget2567!$D:$D,0))</f>
        <v>29151636.357734397</v>
      </c>
      <c r="K806" s="194">
        <f t="shared" si="24"/>
        <v>86241677.595014393</v>
      </c>
      <c r="L806" s="169">
        <f>INDEX(CalBudget2567!$BW:$BW,MATCH('All Budget to Planfin2567'!$D806,CalBudget2567!$D:$D,0))</f>
        <v>0.31</v>
      </c>
      <c r="M806" s="170">
        <f t="shared" si="25"/>
        <v>26734920.054454461</v>
      </c>
      <c r="N806" s="165"/>
      <c r="P806" s="188" t="b">
        <f>K806=CalBudget2567!BV808</f>
        <v>1</v>
      </c>
      <c r="Q806" s="188" t="b">
        <f>M806=CalBudget2567!BX808</f>
        <v>1</v>
      </c>
    </row>
    <row r="807" spans="1:17" s="158" customFormat="1" ht="24.6" hidden="1" x14ac:dyDescent="0.25">
      <c r="A807" s="167">
        <f>COUNTA($D$14:D807)</f>
        <v>794</v>
      </c>
      <c r="B807" s="161">
        <v>11</v>
      </c>
      <c r="C807" s="162" t="s">
        <v>66</v>
      </c>
      <c r="D807" s="161" t="s">
        <v>869</v>
      </c>
      <c r="E807" s="163" t="s">
        <v>1754</v>
      </c>
      <c r="F807" s="164" t="s">
        <v>1875</v>
      </c>
      <c r="G807" s="161">
        <v>18</v>
      </c>
      <c r="H807" s="163" t="s">
        <v>2975</v>
      </c>
      <c r="I807" s="168">
        <f>INDEX(CalBudget2567!$AR:$AR,MATCH('All Budget to Planfin2567'!$D807,CalBudget2567!$D:$D,0))</f>
        <v>1127078428.8748317</v>
      </c>
      <c r="J807" s="168">
        <f>INDEX(CalBudget2567!$BU:$BU,MATCH('All Budget to Planfin2567'!$D807,CalBudget2567!$D:$D,0))</f>
        <v>2068076805.8718238</v>
      </c>
      <c r="K807" s="194">
        <f t="shared" si="24"/>
        <v>3195155234.7466555</v>
      </c>
      <c r="L807" s="169">
        <f>INDEX(CalBudget2567!$BW:$BW,MATCH('All Budget to Planfin2567'!$D807,CalBudget2567!$D:$D,0))</f>
        <v>0.22</v>
      </c>
      <c r="M807" s="170">
        <f t="shared" si="25"/>
        <v>702934151.64426422</v>
      </c>
      <c r="N807" s="165"/>
      <c r="P807" s="188" t="b">
        <f>K807=CalBudget2567!BV809</f>
        <v>1</v>
      </c>
      <c r="Q807" s="188" t="b">
        <f>M807=CalBudget2567!BX809</f>
        <v>1</v>
      </c>
    </row>
    <row r="808" spans="1:17" s="158" customFormat="1" ht="24.6" hidden="1" x14ac:dyDescent="0.25">
      <c r="A808" s="167">
        <f>COUNTA($D$14:D808)</f>
        <v>795</v>
      </c>
      <c r="B808" s="161">
        <v>11</v>
      </c>
      <c r="C808" s="162" t="s">
        <v>66</v>
      </c>
      <c r="D808" s="161" t="s">
        <v>870</v>
      </c>
      <c r="E808" s="163" t="s">
        <v>1755</v>
      </c>
      <c r="F808" s="164" t="s">
        <v>1876</v>
      </c>
      <c r="G808" s="161">
        <v>12</v>
      </c>
      <c r="H808" s="163" t="s">
        <v>2970</v>
      </c>
      <c r="I808" s="168">
        <f>INDEX(CalBudget2567!$AR:$AR,MATCH('All Budget to Planfin2567'!$D808,CalBudget2567!$D:$D,0))</f>
        <v>72668956.260460794</v>
      </c>
      <c r="J808" s="168">
        <f>INDEX(CalBudget2567!$BU:$BU,MATCH('All Budget to Planfin2567'!$D808,CalBudget2567!$D:$D,0))</f>
        <v>83656752.121545583</v>
      </c>
      <c r="K808" s="194">
        <f t="shared" si="24"/>
        <v>156325708.38200638</v>
      </c>
      <c r="L808" s="169">
        <f>INDEX(CalBudget2567!$BW:$BW,MATCH('All Budget to Planfin2567'!$D808,CalBudget2567!$D:$D,0))</f>
        <v>0.17</v>
      </c>
      <c r="M808" s="170">
        <f t="shared" si="25"/>
        <v>26575370.424941085</v>
      </c>
      <c r="N808" s="165"/>
      <c r="P808" s="188" t="b">
        <f>K808=CalBudget2567!BV810</f>
        <v>1</v>
      </c>
      <c r="Q808" s="188" t="b">
        <f>M808=CalBudget2567!BX810</f>
        <v>1</v>
      </c>
    </row>
    <row r="809" spans="1:17" s="158" customFormat="1" ht="24.6" hidden="1" x14ac:dyDescent="0.25">
      <c r="A809" s="167">
        <f>COUNTA($D$14:D809)</f>
        <v>796</v>
      </c>
      <c r="B809" s="161">
        <v>11</v>
      </c>
      <c r="C809" s="162" t="s">
        <v>66</v>
      </c>
      <c r="D809" s="161" t="s">
        <v>871</v>
      </c>
      <c r="E809" s="163" t="s">
        <v>1756</v>
      </c>
      <c r="F809" s="164" t="s">
        <v>1876</v>
      </c>
      <c r="G809" s="161">
        <v>10</v>
      </c>
      <c r="H809" s="163" t="s">
        <v>2962</v>
      </c>
      <c r="I809" s="168">
        <f>INDEX(CalBudget2567!$AR:$AR,MATCH('All Budget to Planfin2567'!$D809,CalBudget2567!$D:$D,0))</f>
        <v>180527732.56282562</v>
      </c>
      <c r="J809" s="168">
        <f>INDEX(CalBudget2567!$BU:$BU,MATCH('All Budget to Planfin2567'!$D809,CalBudget2567!$D:$D,0))</f>
        <v>98747845.081795201</v>
      </c>
      <c r="K809" s="194">
        <f t="shared" si="24"/>
        <v>279275577.64462084</v>
      </c>
      <c r="L809" s="169">
        <f>INDEX(CalBudget2567!$BW:$BW,MATCH('All Budget to Planfin2567'!$D809,CalBudget2567!$D:$D,0))</f>
        <v>0.33</v>
      </c>
      <c r="M809" s="170">
        <f t="shared" si="25"/>
        <v>92160940.622724876</v>
      </c>
      <c r="N809" s="165"/>
      <c r="P809" s="188" t="b">
        <f>K809=CalBudget2567!BV811</f>
        <v>1</v>
      </c>
      <c r="Q809" s="188" t="b">
        <f>M809=CalBudget2567!BX811</f>
        <v>1</v>
      </c>
    </row>
    <row r="810" spans="1:17" s="158" customFormat="1" ht="24.6" hidden="1" x14ac:dyDescent="0.25">
      <c r="A810" s="167">
        <f>COUNTA($D$14:D810)</f>
        <v>797</v>
      </c>
      <c r="B810" s="161">
        <v>11</v>
      </c>
      <c r="C810" s="162" t="s">
        <v>66</v>
      </c>
      <c r="D810" s="161" t="s">
        <v>2006</v>
      </c>
      <c r="E810" s="163" t="s">
        <v>2036</v>
      </c>
      <c r="F810" s="164" t="s">
        <v>1876</v>
      </c>
      <c r="G810" s="161">
        <v>6</v>
      </c>
      <c r="H810" s="163" t="s">
        <v>2965</v>
      </c>
      <c r="I810" s="168">
        <f>INDEX(CalBudget2567!$AR:$AR,MATCH('All Budget to Planfin2567'!$D810,CalBudget2567!$D:$D,0))</f>
        <v>68251387.793990403</v>
      </c>
      <c r="J810" s="168">
        <f>INDEX(CalBudget2567!$BU:$BU,MATCH('All Budget to Planfin2567'!$D810,CalBudget2567!$D:$D,0))</f>
        <v>18316222.702252798</v>
      </c>
      <c r="K810" s="194">
        <f t="shared" si="24"/>
        <v>86567610.496243209</v>
      </c>
      <c r="L810" s="169">
        <f>INDEX(CalBudget2567!$BW:$BW,MATCH('All Budget to Planfin2567'!$D810,CalBudget2567!$D:$D,0))</f>
        <v>0.53</v>
      </c>
      <c r="M810" s="170">
        <f t="shared" si="25"/>
        <v>45880833.563008904</v>
      </c>
      <c r="N810" s="165"/>
      <c r="P810" s="188" t="b">
        <f>K810=CalBudget2567!BV812</f>
        <v>1</v>
      </c>
      <c r="Q810" s="188" t="b">
        <f>M810=CalBudget2567!BX812</f>
        <v>1</v>
      </c>
    </row>
    <row r="811" spans="1:17" s="158" customFormat="1" ht="24.6" hidden="1" x14ac:dyDescent="0.25">
      <c r="A811" s="167">
        <f>COUNTA($D$14:D811)</f>
        <v>798</v>
      </c>
      <c r="B811" s="161">
        <v>11</v>
      </c>
      <c r="C811" s="162" t="s">
        <v>67</v>
      </c>
      <c r="D811" s="161" t="s">
        <v>872</v>
      </c>
      <c r="E811" s="163" t="s">
        <v>1757</v>
      </c>
      <c r="F811" s="164" t="s">
        <v>1877</v>
      </c>
      <c r="G811" s="161">
        <v>16</v>
      </c>
      <c r="H811" s="163" t="s">
        <v>2973</v>
      </c>
      <c r="I811" s="168">
        <f>INDEX(CalBudget2567!$AR:$AR,MATCH('All Budget to Planfin2567'!$D811,CalBudget2567!$D:$D,0))</f>
        <v>252416351.6284512</v>
      </c>
      <c r="J811" s="168">
        <f>INDEX(CalBudget2567!$BU:$BU,MATCH('All Budget to Planfin2567'!$D811,CalBudget2567!$D:$D,0))</f>
        <v>283798756.22940481</v>
      </c>
      <c r="K811" s="194">
        <f t="shared" si="24"/>
        <v>536215107.85785604</v>
      </c>
      <c r="L811" s="169">
        <f>INDEX(CalBudget2567!$BW:$BW,MATCH('All Budget to Planfin2567'!$D811,CalBudget2567!$D:$D,0))</f>
        <v>0.24</v>
      </c>
      <c r="M811" s="170">
        <f t="shared" si="25"/>
        <v>128691625.88588545</v>
      </c>
      <c r="N811" s="165"/>
      <c r="P811" s="188" t="b">
        <f>K811=CalBudget2567!BV813</f>
        <v>1</v>
      </c>
      <c r="Q811" s="188" t="b">
        <f>M811=CalBudget2567!BX813</f>
        <v>1</v>
      </c>
    </row>
    <row r="812" spans="1:17" s="158" customFormat="1" ht="24.6" hidden="1" x14ac:dyDescent="0.25">
      <c r="A812" s="167">
        <f>COUNTA($D$14:D812)</f>
        <v>799</v>
      </c>
      <c r="B812" s="161">
        <v>11</v>
      </c>
      <c r="C812" s="162" t="s">
        <v>67</v>
      </c>
      <c r="D812" s="161" t="s">
        <v>873</v>
      </c>
      <c r="E812" s="163" t="s">
        <v>1758</v>
      </c>
      <c r="F812" s="164" t="s">
        <v>1876</v>
      </c>
      <c r="G812" s="161">
        <v>2</v>
      </c>
      <c r="H812" s="163" t="s">
        <v>2968</v>
      </c>
      <c r="I812" s="168">
        <f>INDEX(CalBudget2567!$AR:$AR,MATCH('All Budget to Planfin2567'!$D812,CalBudget2567!$D:$D,0))</f>
        <v>15463576.431119999</v>
      </c>
      <c r="J812" s="168">
        <f>INDEX(CalBudget2567!$BU:$BU,MATCH('All Budget to Planfin2567'!$D812,CalBudget2567!$D:$D,0))</f>
        <v>5110100.9184575994</v>
      </c>
      <c r="K812" s="194">
        <f t="shared" si="24"/>
        <v>20573677.349577598</v>
      </c>
      <c r="L812" s="169">
        <f>INDEX(CalBudget2567!$BW:$BW,MATCH('All Budget to Planfin2567'!$D812,CalBudget2567!$D:$D,0))</f>
        <v>0.28000000000000003</v>
      </c>
      <c r="M812" s="170">
        <f t="shared" si="25"/>
        <v>5760629.6578817284</v>
      </c>
      <c r="N812" s="165"/>
      <c r="P812" s="188" t="b">
        <f>K812=CalBudget2567!BV814</f>
        <v>1</v>
      </c>
      <c r="Q812" s="188" t="b">
        <f>M812=CalBudget2567!BX814</f>
        <v>1</v>
      </c>
    </row>
    <row r="813" spans="1:17" s="158" customFormat="1" ht="24.6" hidden="1" x14ac:dyDescent="0.25">
      <c r="A813" s="167">
        <f>COUNTA($D$14:D813)</f>
        <v>800</v>
      </c>
      <c r="B813" s="161">
        <v>11</v>
      </c>
      <c r="C813" s="162" t="s">
        <v>67</v>
      </c>
      <c r="D813" s="161" t="s">
        <v>874</v>
      </c>
      <c r="E813" s="163" t="s">
        <v>1759</v>
      </c>
      <c r="F813" s="164" t="s">
        <v>1876</v>
      </c>
      <c r="G813" s="161">
        <v>5</v>
      </c>
      <c r="H813" s="163" t="s">
        <v>2964</v>
      </c>
      <c r="I813" s="168">
        <f>INDEX(CalBudget2567!$AR:$AR,MATCH('All Budget to Planfin2567'!$D813,CalBudget2567!$D:$D,0))</f>
        <v>40553825.178239994</v>
      </c>
      <c r="J813" s="168">
        <f>INDEX(CalBudget2567!$BU:$BU,MATCH('All Budget to Planfin2567'!$D813,CalBudget2567!$D:$D,0))</f>
        <v>8925375.1675487999</v>
      </c>
      <c r="K813" s="194">
        <f t="shared" si="24"/>
        <v>49479200.345788792</v>
      </c>
      <c r="L813" s="169">
        <f>INDEX(CalBudget2567!$BW:$BW,MATCH('All Budget to Planfin2567'!$D813,CalBudget2567!$D:$D,0))</f>
        <v>0.3</v>
      </c>
      <c r="M813" s="170">
        <f t="shared" si="25"/>
        <v>14843760.103736637</v>
      </c>
      <c r="N813" s="165"/>
      <c r="P813" s="188" t="b">
        <f>K813=CalBudget2567!BV815</f>
        <v>1</v>
      </c>
      <c r="Q813" s="188" t="b">
        <f>M813=CalBudget2567!BX815</f>
        <v>1</v>
      </c>
    </row>
    <row r="814" spans="1:17" s="158" customFormat="1" ht="24.6" hidden="1" x14ac:dyDescent="0.25">
      <c r="A814" s="167">
        <f>COUNTA($D$14:D814)</f>
        <v>801</v>
      </c>
      <c r="B814" s="161">
        <v>11</v>
      </c>
      <c r="C814" s="162" t="s">
        <v>67</v>
      </c>
      <c r="D814" s="161" t="s">
        <v>875</v>
      </c>
      <c r="E814" s="163" t="s">
        <v>1760</v>
      </c>
      <c r="F814" s="164" t="s">
        <v>1876</v>
      </c>
      <c r="G814" s="161">
        <v>6</v>
      </c>
      <c r="H814" s="163" t="s">
        <v>2965</v>
      </c>
      <c r="I814" s="168">
        <f>INDEX(CalBudget2567!$AR:$AR,MATCH('All Budget to Planfin2567'!$D814,CalBudget2567!$D:$D,0))</f>
        <v>71917053.469987214</v>
      </c>
      <c r="J814" s="168">
        <f>INDEX(CalBudget2567!$BU:$BU,MATCH('All Budget to Planfin2567'!$D814,CalBudget2567!$D:$D,0))</f>
        <v>20398597.6956672</v>
      </c>
      <c r="K814" s="194">
        <f t="shared" si="24"/>
        <v>92315651.165654421</v>
      </c>
      <c r="L814" s="169">
        <f>INDEX(CalBudget2567!$BW:$BW,MATCH('All Budget to Planfin2567'!$D814,CalBudget2567!$D:$D,0))</f>
        <v>0.24</v>
      </c>
      <c r="M814" s="170">
        <f t="shared" si="25"/>
        <v>22155756.27975706</v>
      </c>
      <c r="N814" s="165"/>
      <c r="P814" s="188" t="b">
        <f>K814=CalBudget2567!BV816</f>
        <v>1</v>
      </c>
      <c r="Q814" s="188" t="b">
        <f>M814=CalBudget2567!BX816</f>
        <v>1</v>
      </c>
    </row>
    <row r="815" spans="1:17" s="158" customFormat="1" ht="24.6" hidden="1" x14ac:dyDescent="0.25">
      <c r="A815" s="167">
        <f>COUNTA($D$14:D815)</f>
        <v>802</v>
      </c>
      <c r="B815" s="161">
        <v>11</v>
      </c>
      <c r="C815" s="162" t="s">
        <v>67</v>
      </c>
      <c r="D815" s="161" t="s">
        <v>876</v>
      </c>
      <c r="E815" s="163" t="s">
        <v>1761</v>
      </c>
      <c r="F815" s="164" t="s">
        <v>1876</v>
      </c>
      <c r="G815" s="161">
        <v>2</v>
      </c>
      <c r="H815" s="163" t="s">
        <v>2968</v>
      </c>
      <c r="I815" s="168">
        <f>INDEX(CalBudget2567!$AR:$AR,MATCH('All Budget to Planfin2567'!$D815,CalBudget2567!$D:$D,0))</f>
        <v>18469816.770124801</v>
      </c>
      <c r="J815" s="168">
        <f>INDEX(CalBudget2567!$BU:$BU,MATCH('All Budget to Planfin2567'!$D815,CalBudget2567!$D:$D,0))</f>
        <v>5967585.5478720004</v>
      </c>
      <c r="K815" s="194">
        <f t="shared" si="24"/>
        <v>24437402.3179968</v>
      </c>
      <c r="L815" s="169">
        <f>INDEX(CalBudget2567!$BW:$BW,MATCH('All Budget to Planfin2567'!$D815,CalBudget2567!$D:$D,0))</f>
        <v>0.41</v>
      </c>
      <c r="M815" s="170">
        <f t="shared" si="25"/>
        <v>10019334.950378688</v>
      </c>
      <c r="N815" s="165"/>
      <c r="P815" s="188" t="b">
        <f>K815=CalBudget2567!BV817</f>
        <v>1</v>
      </c>
      <c r="Q815" s="188" t="b">
        <f>M815=CalBudget2567!BX817</f>
        <v>1</v>
      </c>
    </row>
    <row r="816" spans="1:17" s="158" customFormat="1" ht="24.6" hidden="1" x14ac:dyDescent="0.25">
      <c r="A816" s="167">
        <f>COUNTA($D$14:D816)</f>
        <v>803</v>
      </c>
      <c r="B816" s="161">
        <v>11</v>
      </c>
      <c r="C816" s="162" t="s">
        <v>68</v>
      </c>
      <c r="D816" s="161" t="s">
        <v>2007</v>
      </c>
      <c r="E816" s="163" t="s">
        <v>2037</v>
      </c>
      <c r="F816" s="164" t="s">
        <v>1876</v>
      </c>
      <c r="G816" s="161">
        <v>2</v>
      </c>
      <c r="H816" s="163" t="s">
        <v>2968</v>
      </c>
      <c r="I816" s="168">
        <f>INDEX(CalBudget2567!$AR:$AR,MATCH('All Budget to Planfin2567'!$D816,CalBudget2567!$D:$D,0))</f>
        <v>16433453.917439999</v>
      </c>
      <c r="J816" s="168">
        <f>INDEX(CalBudget2567!$BU:$BU,MATCH('All Budget to Planfin2567'!$D816,CalBudget2567!$D:$D,0))</f>
        <v>8257793.3376767999</v>
      </c>
      <c r="K816" s="194">
        <f t="shared" si="24"/>
        <v>24691247.255116798</v>
      </c>
      <c r="L816" s="169">
        <f>INDEX(CalBudget2567!$BW:$BW,MATCH('All Budget to Planfin2567'!$D816,CalBudget2567!$D:$D,0))</f>
        <v>0.33</v>
      </c>
      <c r="M816" s="170">
        <f t="shared" si="25"/>
        <v>8148111.594188544</v>
      </c>
      <c r="N816" s="165"/>
      <c r="P816" s="188" t="b">
        <f>K816=CalBudget2567!BV818</f>
        <v>1</v>
      </c>
      <c r="Q816" s="188" t="b">
        <f>M816=CalBudget2567!BX818</f>
        <v>1</v>
      </c>
    </row>
    <row r="817" spans="1:17" s="158" customFormat="1" ht="24.6" hidden="1" x14ac:dyDescent="0.25">
      <c r="A817" s="167">
        <f>COUNTA($D$14:D817)</f>
        <v>804</v>
      </c>
      <c r="B817" s="161">
        <v>11</v>
      </c>
      <c r="C817" s="162" t="s">
        <v>68</v>
      </c>
      <c r="D817" s="161" t="s">
        <v>877</v>
      </c>
      <c r="E817" s="163" t="s">
        <v>1762</v>
      </c>
      <c r="F817" s="164" t="s">
        <v>1875</v>
      </c>
      <c r="G817" s="161">
        <v>19</v>
      </c>
      <c r="H817" s="163" t="s">
        <v>2961</v>
      </c>
      <c r="I817" s="168">
        <f>INDEX(CalBudget2567!$AR:$AR,MATCH('All Budget to Planfin2567'!$D817,CalBudget2567!$D:$D,0))</f>
        <v>1371428654.4206498</v>
      </c>
      <c r="J817" s="168">
        <f>INDEX(CalBudget2567!$BU:$BU,MATCH('All Budget to Planfin2567'!$D817,CalBudget2567!$D:$D,0))</f>
        <v>2558518587.5983582</v>
      </c>
      <c r="K817" s="194">
        <f t="shared" si="24"/>
        <v>3929947242.0190077</v>
      </c>
      <c r="L817" s="169">
        <f>INDEX(CalBudget2567!$BW:$BW,MATCH('All Budget to Planfin2567'!$D817,CalBudget2567!$D:$D,0))</f>
        <v>0.22</v>
      </c>
      <c r="M817" s="170">
        <f t="shared" si="25"/>
        <v>864588393.24418175</v>
      </c>
      <c r="N817" s="165"/>
      <c r="P817" s="188" t="b">
        <f>K817=CalBudget2567!BV819</f>
        <v>1</v>
      </c>
      <c r="Q817" s="188" t="b">
        <f>M817=CalBudget2567!BX819</f>
        <v>1</v>
      </c>
    </row>
    <row r="818" spans="1:17" s="158" customFormat="1" ht="24.6" hidden="1" x14ac:dyDescent="0.25">
      <c r="A818" s="167">
        <f>COUNTA($D$14:D818)</f>
        <v>805</v>
      </c>
      <c r="B818" s="161">
        <v>11</v>
      </c>
      <c r="C818" s="162" t="s">
        <v>68</v>
      </c>
      <c r="D818" s="161" t="s">
        <v>878</v>
      </c>
      <c r="E818" s="163" t="s">
        <v>1763</v>
      </c>
      <c r="F818" s="164" t="s">
        <v>1877</v>
      </c>
      <c r="G818" s="161">
        <v>14</v>
      </c>
      <c r="H818" s="163" t="s">
        <v>2976</v>
      </c>
      <c r="I818" s="168">
        <f>INDEX(CalBudget2567!$AR:$AR,MATCH('All Budget to Planfin2567'!$D818,CalBudget2567!$D:$D,0))</f>
        <v>167640041.33262718</v>
      </c>
      <c r="J818" s="168">
        <f>INDEX(CalBudget2567!$BU:$BU,MATCH('All Budget to Planfin2567'!$D818,CalBudget2567!$D:$D,0))</f>
        <v>306572744.37112314</v>
      </c>
      <c r="K818" s="194">
        <f t="shared" si="24"/>
        <v>474212785.70375031</v>
      </c>
      <c r="L818" s="169">
        <f>INDEX(CalBudget2567!$BW:$BW,MATCH('All Budget to Planfin2567'!$D818,CalBudget2567!$D:$D,0))</f>
        <v>0.2</v>
      </c>
      <c r="M818" s="170">
        <f t="shared" si="25"/>
        <v>94842557.140750065</v>
      </c>
      <c r="N818" s="165"/>
      <c r="P818" s="188" t="b">
        <f>K818=CalBudget2567!BV820</f>
        <v>1</v>
      </c>
      <c r="Q818" s="188" t="b">
        <f>M818=CalBudget2567!BX820</f>
        <v>1</v>
      </c>
    </row>
    <row r="819" spans="1:17" s="158" customFormat="1" ht="24.6" hidden="1" x14ac:dyDescent="0.25">
      <c r="A819" s="167">
        <f>COUNTA($D$14:D819)</f>
        <v>806</v>
      </c>
      <c r="B819" s="161">
        <v>11</v>
      </c>
      <c r="C819" s="162" t="s">
        <v>68</v>
      </c>
      <c r="D819" s="161" t="s">
        <v>879</v>
      </c>
      <c r="E819" s="163" t="s">
        <v>1764</v>
      </c>
      <c r="F819" s="164" t="s">
        <v>1876</v>
      </c>
      <c r="G819" s="161">
        <v>13</v>
      </c>
      <c r="H819" s="163" t="s">
        <v>2963</v>
      </c>
      <c r="I819" s="168">
        <f>INDEX(CalBudget2567!$AR:$AR,MATCH('All Budget to Planfin2567'!$D819,CalBudget2567!$D:$D,0))</f>
        <v>177347891.74368957</v>
      </c>
      <c r="J819" s="168">
        <f>INDEX(CalBudget2567!$BU:$BU,MATCH('All Budget to Planfin2567'!$D819,CalBudget2567!$D:$D,0))</f>
        <v>171772124.3576256</v>
      </c>
      <c r="K819" s="194">
        <f t="shared" si="24"/>
        <v>349120016.10131514</v>
      </c>
      <c r="L819" s="169">
        <f>INDEX(CalBudget2567!$BW:$BW,MATCH('All Budget to Planfin2567'!$D819,CalBudget2567!$D:$D,0))</f>
        <v>0.36</v>
      </c>
      <c r="M819" s="170">
        <f t="shared" si="25"/>
        <v>125683205.79647344</v>
      </c>
      <c r="N819" s="165"/>
      <c r="P819" s="188" t="b">
        <f>K819=CalBudget2567!BV821</f>
        <v>1</v>
      </c>
      <c r="Q819" s="188" t="b">
        <f>M819=CalBudget2567!BX821</f>
        <v>1</v>
      </c>
    </row>
    <row r="820" spans="1:17" s="158" customFormat="1" ht="24.6" hidden="1" x14ac:dyDescent="0.25">
      <c r="A820" s="167">
        <f>COUNTA($D$14:D820)</f>
        <v>807</v>
      </c>
      <c r="B820" s="161">
        <v>11</v>
      </c>
      <c r="C820" s="162" t="s">
        <v>68</v>
      </c>
      <c r="D820" s="161" t="s">
        <v>880</v>
      </c>
      <c r="E820" s="163" t="s">
        <v>1765</v>
      </c>
      <c r="F820" s="164" t="s">
        <v>1876</v>
      </c>
      <c r="G820" s="161">
        <v>5</v>
      </c>
      <c r="H820" s="163" t="s">
        <v>2964</v>
      </c>
      <c r="I820" s="168">
        <f>INDEX(CalBudget2567!$AR:$AR,MATCH('All Budget to Planfin2567'!$D820,CalBudget2567!$D:$D,0))</f>
        <v>49832201.619724803</v>
      </c>
      <c r="J820" s="168">
        <f>INDEX(CalBudget2567!$BU:$BU,MATCH('All Budget to Planfin2567'!$D820,CalBudget2567!$D:$D,0))</f>
        <v>18650866.845033601</v>
      </c>
      <c r="K820" s="194">
        <f t="shared" si="24"/>
        <v>68483068.464758396</v>
      </c>
      <c r="L820" s="169">
        <f>INDEX(CalBudget2567!$BW:$BW,MATCH('All Budget to Planfin2567'!$D820,CalBudget2567!$D:$D,0))</f>
        <v>0.35</v>
      </c>
      <c r="M820" s="170">
        <f t="shared" si="25"/>
        <v>23969073.962665439</v>
      </c>
      <c r="N820" s="165"/>
      <c r="P820" s="188" t="b">
        <f>K820=CalBudget2567!BV822</f>
        <v>1</v>
      </c>
      <c r="Q820" s="188" t="b">
        <f>M820=CalBudget2567!BX822</f>
        <v>1</v>
      </c>
    </row>
    <row r="821" spans="1:17" s="158" customFormat="1" ht="24.6" hidden="1" x14ac:dyDescent="0.25">
      <c r="A821" s="167">
        <f>COUNTA($D$14:D821)</f>
        <v>808</v>
      </c>
      <c r="B821" s="161">
        <v>11</v>
      </c>
      <c r="C821" s="162" t="s">
        <v>68</v>
      </c>
      <c r="D821" s="161" t="s">
        <v>881</v>
      </c>
      <c r="E821" s="163" t="s">
        <v>1766</v>
      </c>
      <c r="F821" s="164" t="s">
        <v>1876</v>
      </c>
      <c r="G821" s="161">
        <v>5</v>
      </c>
      <c r="H821" s="163" t="s">
        <v>2964</v>
      </c>
      <c r="I821" s="168">
        <f>INDEX(CalBudget2567!$AR:$AR,MATCH('All Budget to Planfin2567'!$D821,CalBudget2567!$D:$D,0))</f>
        <v>70120774.277068794</v>
      </c>
      <c r="J821" s="168">
        <f>INDEX(CalBudget2567!$BU:$BU,MATCH('All Budget to Planfin2567'!$D821,CalBudget2567!$D:$D,0))</f>
        <v>48598719.228479996</v>
      </c>
      <c r="K821" s="194">
        <f t="shared" si="24"/>
        <v>118719493.50554879</v>
      </c>
      <c r="L821" s="169">
        <f>INDEX(CalBudget2567!$BW:$BW,MATCH('All Budget to Planfin2567'!$D821,CalBudget2567!$D:$D,0))</f>
        <v>0.26</v>
      </c>
      <c r="M821" s="170">
        <f t="shared" si="25"/>
        <v>30867068.311442688</v>
      </c>
      <c r="N821" s="165"/>
      <c r="P821" s="188" t="b">
        <f>K821=CalBudget2567!BV823</f>
        <v>1</v>
      </c>
      <c r="Q821" s="188" t="b">
        <f>M821=CalBudget2567!BX823</f>
        <v>1</v>
      </c>
    </row>
    <row r="822" spans="1:17" s="158" customFormat="1" ht="24.6" hidden="1" x14ac:dyDescent="0.25">
      <c r="A822" s="167">
        <f>COUNTA($D$14:D822)</f>
        <v>809</v>
      </c>
      <c r="B822" s="161">
        <v>11</v>
      </c>
      <c r="C822" s="162" t="s">
        <v>68</v>
      </c>
      <c r="D822" s="161" t="s">
        <v>882</v>
      </c>
      <c r="E822" s="163" t="s">
        <v>1767</v>
      </c>
      <c r="F822" s="164" t="s">
        <v>1876</v>
      </c>
      <c r="G822" s="161">
        <v>12</v>
      </c>
      <c r="H822" s="163" t="s">
        <v>2970</v>
      </c>
      <c r="I822" s="168">
        <f>INDEX(CalBudget2567!$AR:$AR,MATCH('All Budget to Planfin2567'!$D822,CalBudget2567!$D:$D,0))</f>
        <v>121025841.58726081</v>
      </c>
      <c r="J822" s="168">
        <f>INDEX(CalBudget2567!$BU:$BU,MATCH('All Budget to Planfin2567'!$D822,CalBudget2567!$D:$D,0))</f>
        <v>56255096.733686402</v>
      </c>
      <c r="K822" s="194">
        <f t="shared" si="24"/>
        <v>177280938.32094723</v>
      </c>
      <c r="L822" s="169">
        <f>INDEX(CalBudget2567!$BW:$BW,MATCH('All Budget to Planfin2567'!$D822,CalBudget2567!$D:$D,0))</f>
        <v>0.32</v>
      </c>
      <c r="M822" s="170">
        <f t="shared" si="25"/>
        <v>56729900.262703113</v>
      </c>
      <c r="N822" s="165"/>
      <c r="P822" s="188" t="b">
        <f>K822=CalBudget2567!BV824</f>
        <v>1</v>
      </c>
      <c r="Q822" s="188" t="b">
        <f>M822=CalBudget2567!BX824</f>
        <v>1</v>
      </c>
    </row>
    <row r="823" spans="1:17" s="158" customFormat="1" ht="24.6" hidden="1" x14ac:dyDescent="0.25">
      <c r="A823" s="167">
        <f>COUNTA($D$14:D823)</f>
        <v>810</v>
      </c>
      <c r="B823" s="161">
        <v>11</v>
      </c>
      <c r="C823" s="162" t="s">
        <v>68</v>
      </c>
      <c r="D823" s="161" t="s">
        <v>883</v>
      </c>
      <c r="E823" s="163" t="s">
        <v>1768</v>
      </c>
      <c r="F823" s="164" t="s">
        <v>1876</v>
      </c>
      <c r="G823" s="161">
        <v>6</v>
      </c>
      <c r="H823" s="163" t="s">
        <v>2965</v>
      </c>
      <c r="I823" s="168">
        <f>INDEX(CalBudget2567!$AR:$AR,MATCH('All Budget to Planfin2567'!$D823,CalBudget2567!$D:$D,0))</f>
        <v>55794549.608515203</v>
      </c>
      <c r="J823" s="168">
        <f>INDEX(CalBudget2567!$BU:$BU,MATCH('All Budget to Planfin2567'!$D823,CalBudget2567!$D:$D,0))</f>
        <v>23719533.8512224</v>
      </c>
      <c r="K823" s="194">
        <f t="shared" si="24"/>
        <v>79514083.459737599</v>
      </c>
      <c r="L823" s="169">
        <f>INDEX(CalBudget2567!$BW:$BW,MATCH('All Budget to Planfin2567'!$D823,CalBudget2567!$D:$D,0))</f>
        <v>0.48</v>
      </c>
      <c r="M823" s="170">
        <f t="shared" si="25"/>
        <v>38166760.060674049</v>
      </c>
      <c r="N823" s="165"/>
      <c r="P823" s="188" t="b">
        <f>K823=CalBudget2567!BV825</f>
        <v>1</v>
      </c>
      <c r="Q823" s="188" t="b">
        <f>M823=CalBudget2567!BX825</f>
        <v>1</v>
      </c>
    </row>
    <row r="824" spans="1:17" s="158" customFormat="1" ht="24.6" hidden="1" x14ac:dyDescent="0.25">
      <c r="A824" s="167">
        <f>COUNTA($D$14:D824)</f>
        <v>811</v>
      </c>
      <c r="B824" s="161">
        <v>11</v>
      </c>
      <c r="C824" s="162" t="s">
        <v>68</v>
      </c>
      <c r="D824" s="161" t="s">
        <v>884</v>
      </c>
      <c r="E824" s="163" t="s">
        <v>1769</v>
      </c>
      <c r="F824" s="164" t="s">
        <v>1876</v>
      </c>
      <c r="G824" s="161">
        <v>6</v>
      </c>
      <c r="H824" s="163" t="s">
        <v>2965</v>
      </c>
      <c r="I824" s="168">
        <f>INDEX(CalBudget2567!$AR:$AR,MATCH('All Budget to Planfin2567'!$D824,CalBudget2567!$D:$D,0))</f>
        <v>53773166.287872009</v>
      </c>
      <c r="J824" s="168">
        <f>INDEX(CalBudget2567!$BU:$BU,MATCH('All Budget to Planfin2567'!$D824,CalBudget2567!$D:$D,0))</f>
        <v>37285531.777209595</v>
      </c>
      <c r="K824" s="194">
        <f t="shared" si="24"/>
        <v>91058698.065081596</v>
      </c>
      <c r="L824" s="169">
        <f>INDEX(CalBudget2567!$BW:$BW,MATCH('All Budget to Planfin2567'!$D824,CalBudget2567!$D:$D,0))</f>
        <v>0.48</v>
      </c>
      <c r="M824" s="170">
        <f t="shared" si="25"/>
        <v>43708175.071239166</v>
      </c>
      <c r="N824" s="165"/>
      <c r="P824" s="188" t="b">
        <f>K824=CalBudget2567!BV826</f>
        <v>1</v>
      </c>
      <c r="Q824" s="188" t="b">
        <f>M824=CalBudget2567!BX826</f>
        <v>1</v>
      </c>
    </row>
    <row r="825" spans="1:17" s="158" customFormat="1" ht="24.6" hidden="1" x14ac:dyDescent="0.25">
      <c r="A825" s="167">
        <f>COUNTA($D$14:D825)</f>
        <v>812</v>
      </c>
      <c r="B825" s="161">
        <v>11</v>
      </c>
      <c r="C825" s="162" t="s">
        <v>68</v>
      </c>
      <c r="D825" s="161" t="s">
        <v>885</v>
      </c>
      <c r="E825" s="163" t="s">
        <v>1770</v>
      </c>
      <c r="F825" s="164" t="s">
        <v>1876</v>
      </c>
      <c r="G825" s="161">
        <v>5</v>
      </c>
      <c r="H825" s="163" t="s">
        <v>2964</v>
      </c>
      <c r="I825" s="168">
        <f>INDEX(CalBudget2567!$AR:$AR,MATCH('All Budget to Planfin2567'!$D825,CalBudget2567!$D:$D,0))</f>
        <v>40768621.991884798</v>
      </c>
      <c r="J825" s="168">
        <f>INDEX(CalBudget2567!$BU:$BU,MATCH('All Budget to Planfin2567'!$D825,CalBudget2567!$D:$D,0))</f>
        <v>18149991.154175997</v>
      </c>
      <c r="K825" s="194">
        <f t="shared" si="24"/>
        <v>58918613.146060795</v>
      </c>
      <c r="L825" s="169">
        <f>INDEX(CalBudget2567!$BW:$BW,MATCH('All Budget to Planfin2567'!$D825,CalBudget2567!$D:$D,0))</f>
        <v>0.4</v>
      </c>
      <c r="M825" s="170">
        <f t="shared" si="25"/>
        <v>23567445.258424319</v>
      </c>
      <c r="N825" s="165"/>
      <c r="P825" s="188" t="b">
        <f>K825=CalBudget2567!BV827</f>
        <v>1</v>
      </c>
      <c r="Q825" s="188" t="b">
        <f>M825=CalBudget2567!BX827</f>
        <v>1</v>
      </c>
    </row>
    <row r="826" spans="1:17" s="158" customFormat="1" ht="24.6" hidden="1" x14ac:dyDescent="0.25">
      <c r="A826" s="167">
        <f>COUNTA($D$14:D826)</f>
        <v>813</v>
      </c>
      <c r="B826" s="161">
        <v>11</v>
      </c>
      <c r="C826" s="162" t="s">
        <v>68</v>
      </c>
      <c r="D826" s="161" t="s">
        <v>886</v>
      </c>
      <c r="E826" s="163" t="s">
        <v>1771</v>
      </c>
      <c r="F826" s="164" t="s">
        <v>1876</v>
      </c>
      <c r="G826" s="161">
        <v>6</v>
      </c>
      <c r="H826" s="163" t="s">
        <v>2965</v>
      </c>
      <c r="I826" s="168">
        <f>INDEX(CalBudget2567!$AR:$AR,MATCH('All Budget to Planfin2567'!$D826,CalBudget2567!$D:$D,0))</f>
        <v>50717314.112486392</v>
      </c>
      <c r="J826" s="168">
        <f>INDEX(CalBudget2567!$BU:$BU,MATCH('All Budget to Planfin2567'!$D826,CalBudget2567!$D:$D,0))</f>
        <v>26374422.1604448</v>
      </c>
      <c r="K826" s="194">
        <f t="shared" si="24"/>
        <v>77091736.272931188</v>
      </c>
      <c r="L826" s="169">
        <f>INDEX(CalBudget2567!$BW:$BW,MATCH('All Budget to Planfin2567'!$D826,CalBudget2567!$D:$D,0))</f>
        <v>0.51</v>
      </c>
      <c r="M826" s="170">
        <f t="shared" si="25"/>
        <v>39316785.499194905</v>
      </c>
      <c r="N826" s="165"/>
      <c r="P826" s="188" t="b">
        <f>K826=CalBudget2567!BV828</f>
        <v>1</v>
      </c>
      <c r="Q826" s="188" t="b">
        <f>M826=CalBudget2567!BX828</f>
        <v>1</v>
      </c>
    </row>
    <row r="827" spans="1:17" s="158" customFormat="1" ht="24.6" hidden="1" x14ac:dyDescent="0.25">
      <c r="A827" s="167">
        <f>COUNTA($D$14:D827)</f>
        <v>814</v>
      </c>
      <c r="B827" s="161">
        <v>11</v>
      </c>
      <c r="C827" s="162" t="s">
        <v>68</v>
      </c>
      <c r="D827" s="161" t="s">
        <v>887</v>
      </c>
      <c r="E827" s="163" t="s">
        <v>1772</v>
      </c>
      <c r="F827" s="164" t="s">
        <v>1876</v>
      </c>
      <c r="G827" s="161">
        <v>5</v>
      </c>
      <c r="H827" s="163" t="s">
        <v>2964</v>
      </c>
      <c r="I827" s="168">
        <f>INDEX(CalBudget2567!$AR:$AR,MATCH('All Budget to Planfin2567'!$D827,CalBudget2567!$D:$D,0))</f>
        <v>71257897.181174397</v>
      </c>
      <c r="J827" s="168">
        <f>INDEX(CalBudget2567!$BU:$BU,MATCH('All Budget to Planfin2567'!$D827,CalBudget2567!$D:$D,0))</f>
        <v>18227083.298639998</v>
      </c>
      <c r="K827" s="194">
        <f t="shared" si="24"/>
        <v>89484980.479814395</v>
      </c>
      <c r="L827" s="169">
        <f>INDEX(CalBudget2567!$BW:$BW,MATCH('All Budget to Planfin2567'!$D827,CalBudget2567!$D:$D,0))</f>
        <v>0.32</v>
      </c>
      <c r="M827" s="170">
        <f t="shared" si="25"/>
        <v>28635193.753540605</v>
      </c>
      <c r="N827" s="165"/>
      <c r="P827" s="188" t="b">
        <f>K827=CalBudget2567!BV829</f>
        <v>1</v>
      </c>
      <c r="Q827" s="188" t="b">
        <f>M827=CalBudget2567!BX829</f>
        <v>1</v>
      </c>
    </row>
    <row r="828" spans="1:17" s="158" customFormat="1" ht="24.6" hidden="1" x14ac:dyDescent="0.25">
      <c r="A828" s="167">
        <f>COUNTA($D$14:D828)</f>
        <v>815</v>
      </c>
      <c r="B828" s="161">
        <v>11</v>
      </c>
      <c r="C828" s="162" t="s">
        <v>68</v>
      </c>
      <c r="D828" s="161" t="s">
        <v>888</v>
      </c>
      <c r="E828" s="163" t="s">
        <v>1773</v>
      </c>
      <c r="F828" s="164" t="s">
        <v>1876</v>
      </c>
      <c r="G828" s="161">
        <v>12</v>
      </c>
      <c r="H828" s="163" t="s">
        <v>2970</v>
      </c>
      <c r="I828" s="168">
        <f>INDEX(CalBudget2567!$AR:$AR,MATCH('All Budget to Planfin2567'!$D828,CalBudget2567!$D:$D,0))</f>
        <v>118298731.98456959</v>
      </c>
      <c r="J828" s="168">
        <f>INDEX(CalBudget2567!$BU:$BU,MATCH('All Budget to Planfin2567'!$D828,CalBudget2567!$D:$D,0))</f>
        <v>42548537.195174396</v>
      </c>
      <c r="K828" s="194">
        <f t="shared" si="24"/>
        <v>160847269.17974401</v>
      </c>
      <c r="L828" s="169">
        <f>INDEX(CalBudget2567!$BW:$BW,MATCH('All Budget to Planfin2567'!$D828,CalBudget2567!$D:$D,0))</f>
        <v>0.5</v>
      </c>
      <c r="M828" s="170">
        <f t="shared" si="25"/>
        <v>80423634.589872003</v>
      </c>
      <c r="N828" s="165"/>
      <c r="P828" s="188" t="b">
        <f>K828=CalBudget2567!BV830</f>
        <v>1</v>
      </c>
      <c r="Q828" s="188" t="b">
        <f>M828=CalBudget2567!BX830</f>
        <v>1</v>
      </c>
    </row>
    <row r="829" spans="1:17" s="158" customFormat="1" ht="24.6" hidden="1" x14ac:dyDescent="0.25">
      <c r="A829" s="167">
        <f>COUNTA($D$14:D829)</f>
        <v>816</v>
      </c>
      <c r="B829" s="161">
        <v>11</v>
      </c>
      <c r="C829" s="162" t="s">
        <v>68</v>
      </c>
      <c r="D829" s="161" t="s">
        <v>889</v>
      </c>
      <c r="E829" s="163" t="s">
        <v>1774</v>
      </c>
      <c r="F829" s="164" t="s">
        <v>1876</v>
      </c>
      <c r="G829" s="161">
        <v>5</v>
      </c>
      <c r="H829" s="163" t="s">
        <v>2964</v>
      </c>
      <c r="I829" s="168">
        <f>INDEX(CalBudget2567!$AR:$AR,MATCH('All Budget to Planfin2567'!$D829,CalBudget2567!$D:$D,0))</f>
        <v>48192353.201519988</v>
      </c>
      <c r="J829" s="168">
        <f>INDEX(CalBudget2567!$BU:$BU,MATCH('All Budget to Planfin2567'!$D829,CalBudget2567!$D:$D,0))</f>
        <v>57807055.657142386</v>
      </c>
      <c r="K829" s="194">
        <f t="shared" si="24"/>
        <v>105999408.85866237</v>
      </c>
      <c r="L829" s="169">
        <f>INDEX(CalBudget2567!$BW:$BW,MATCH('All Budget to Planfin2567'!$D829,CalBudget2567!$D:$D,0))</f>
        <v>0.21</v>
      </c>
      <c r="M829" s="170">
        <f t="shared" si="25"/>
        <v>22259875.860319097</v>
      </c>
      <c r="N829" s="165"/>
      <c r="P829" s="188" t="b">
        <f>K829=CalBudget2567!BV831</f>
        <v>1</v>
      </c>
      <c r="Q829" s="188" t="b">
        <f>M829=CalBudget2567!BX831</f>
        <v>1</v>
      </c>
    </row>
    <row r="830" spans="1:17" s="158" customFormat="1" ht="24.6" hidden="1" x14ac:dyDescent="0.25">
      <c r="A830" s="167">
        <f>COUNTA($D$14:D830)</f>
        <v>817</v>
      </c>
      <c r="B830" s="161">
        <v>11</v>
      </c>
      <c r="C830" s="162" t="s">
        <v>68</v>
      </c>
      <c r="D830" s="161" t="s">
        <v>890</v>
      </c>
      <c r="E830" s="163" t="s">
        <v>1775</v>
      </c>
      <c r="F830" s="164" t="s">
        <v>1876</v>
      </c>
      <c r="G830" s="161">
        <v>6</v>
      </c>
      <c r="H830" s="163" t="s">
        <v>2965</v>
      </c>
      <c r="I830" s="168">
        <f>INDEX(CalBudget2567!$AR:$AR,MATCH('All Budget to Planfin2567'!$D830,CalBudget2567!$D:$D,0))</f>
        <v>108736479.46396801</v>
      </c>
      <c r="J830" s="168">
        <f>INDEX(CalBudget2567!$BU:$BU,MATCH('All Budget to Planfin2567'!$D830,CalBudget2567!$D:$D,0))</f>
        <v>20553402.123158399</v>
      </c>
      <c r="K830" s="194">
        <f t="shared" si="24"/>
        <v>129289881.5871264</v>
      </c>
      <c r="L830" s="169">
        <f>INDEX(CalBudget2567!$BW:$BW,MATCH('All Budget to Planfin2567'!$D830,CalBudget2567!$D:$D,0))</f>
        <v>0.31</v>
      </c>
      <c r="M830" s="170">
        <f t="shared" si="25"/>
        <v>40079863.292009182</v>
      </c>
      <c r="N830" s="165"/>
      <c r="P830" s="188" t="b">
        <f>K830=CalBudget2567!BV832</f>
        <v>1</v>
      </c>
      <c r="Q830" s="188" t="b">
        <f>M830=CalBudget2567!BX832</f>
        <v>1</v>
      </c>
    </row>
    <row r="831" spans="1:17" s="158" customFormat="1" ht="24.6" hidden="1" x14ac:dyDescent="0.25">
      <c r="A831" s="167">
        <f>COUNTA($D$14:D831)</f>
        <v>818</v>
      </c>
      <c r="B831" s="161">
        <v>11</v>
      </c>
      <c r="C831" s="162" t="s">
        <v>68</v>
      </c>
      <c r="D831" s="161" t="s">
        <v>891</v>
      </c>
      <c r="E831" s="163" t="s">
        <v>1776</v>
      </c>
      <c r="F831" s="164" t="s">
        <v>1876</v>
      </c>
      <c r="G831" s="161">
        <v>10</v>
      </c>
      <c r="H831" s="163" t="s">
        <v>2962</v>
      </c>
      <c r="I831" s="168">
        <f>INDEX(CalBudget2567!$AR:$AR,MATCH('All Budget to Planfin2567'!$D831,CalBudget2567!$D:$D,0))</f>
        <v>83416275.506591991</v>
      </c>
      <c r="J831" s="168">
        <f>INDEX(CalBudget2567!$BU:$BU,MATCH('All Budget to Planfin2567'!$D831,CalBudget2567!$D:$D,0))</f>
        <v>30814246.271606393</v>
      </c>
      <c r="K831" s="194">
        <f t="shared" si="24"/>
        <v>114230521.77819839</v>
      </c>
      <c r="L831" s="169">
        <f>INDEX(CalBudget2567!$BW:$BW,MATCH('All Budget to Planfin2567'!$D831,CalBudget2567!$D:$D,0))</f>
        <v>0.49</v>
      </c>
      <c r="M831" s="170">
        <f t="shared" si="25"/>
        <v>55972955.671317212</v>
      </c>
      <c r="N831" s="165"/>
      <c r="P831" s="188" t="b">
        <f>K831=CalBudget2567!BV833</f>
        <v>1</v>
      </c>
      <c r="Q831" s="188" t="b">
        <f>M831=CalBudget2567!BX833</f>
        <v>1</v>
      </c>
    </row>
    <row r="832" spans="1:17" s="158" customFormat="1" ht="24.6" hidden="1" x14ac:dyDescent="0.25">
      <c r="A832" s="167">
        <f>COUNTA($D$14:D832)</f>
        <v>819</v>
      </c>
      <c r="B832" s="161">
        <v>11</v>
      </c>
      <c r="C832" s="162" t="s">
        <v>68</v>
      </c>
      <c r="D832" s="161" t="s">
        <v>892</v>
      </c>
      <c r="E832" s="163" t="s">
        <v>1777</v>
      </c>
      <c r="F832" s="164" t="s">
        <v>1876</v>
      </c>
      <c r="G832" s="161">
        <v>6</v>
      </c>
      <c r="H832" s="163" t="s">
        <v>2965</v>
      </c>
      <c r="I832" s="168">
        <f>INDEX(CalBudget2567!$AR:$AR,MATCH('All Budget to Planfin2567'!$D832,CalBudget2567!$D:$D,0))</f>
        <v>138147000.64558077</v>
      </c>
      <c r="J832" s="168">
        <f>INDEX(CalBudget2567!$BU:$BU,MATCH('All Budget to Planfin2567'!$D832,CalBudget2567!$D:$D,0))</f>
        <v>38097657.290313587</v>
      </c>
      <c r="K832" s="194">
        <f t="shared" si="24"/>
        <v>176244657.93589437</v>
      </c>
      <c r="L832" s="169">
        <f>INDEX(CalBudget2567!$BW:$BW,MATCH('All Budget to Planfin2567'!$D832,CalBudget2567!$D:$D,0))</f>
        <v>0.33</v>
      </c>
      <c r="M832" s="170">
        <f t="shared" si="25"/>
        <v>58160737.118845142</v>
      </c>
      <c r="N832" s="165"/>
      <c r="P832" s="188" t="b">
        <f>K832=CalBudget2567!BV834</f>
        <v>1</v>
      </c>
      <c r="Q832" s="188" t="b">
        <f>M832=CalBudget2567!BX834</f>
        <v>1</v>
      </c>
    </row>
    <row r="833" spans="1:17" s="158" customFormat="1" ht="24.6" hidden="1" x14ac:dyDescent="0.25">
      <c r="A833" s="167">
        <f>COUNTA($D$14:D833)</f>
        <v>820</v>
      </c>
      <c r="B833" s="161">
        <v>11</v>
      </c>
      <c r="C833" s="162" t="s">
        <v>68</v>
      </c>
      <c r="D833" s="161" t="s">
        <v>893</v>
      </c>
      <c r="E833" s="163" t="s">
        <v>1778</v>
      </c>
      <c r="F833" s="164" t="s">
        <v>1876</v>
      </c>
      <c r="G833" s="161">
        <v>5</v>
      </c>
      <c r="H833" s="163" t="s">
        <v>2964</v>
      </c>
      <c r="I833" s="168">
        <f>INDEX(CalBudget2567!$AR:$AR,MATCH('All Budget to Planfin2567'!$D833,CalBudget2567!$D:$D,0))</f>
        <v>47685436.255747199</v>
      </c>
      <c r="J833" s="168">
        <f>INDEX(CalBudget2567!$BU:$BU,MATCH('All Budget to Planfin2567'!$D833,CalBudget2567!$D:$D,0))</f>
        <v>13814670.1150272</v>
      </c>
      <c r="K833" s="194">
        <f t="shared" si="24"/>
        <v>61500106.370774403</v>
      </c>
      <c r="L833" s="169">
        <f>INDEX(CalBudget2567!$BW:$BW,MATCH('All Budget to Planfin2567'!$D833,CalBudget2567!$D:$D,0))</f>
        <v>0.48</v>
      </c>
      <c r="M833" s="170">
        <f t="shared" si="25"/>
        <v>29520051.057971712</v>
      </c>
      <c r="N833" s="165"/>
      <c r="P833" s="188" t="b">
        <f>K833=CalBudget2567!BV835</f>
        <v>1</v>
      </c>
      <c r="Q833" s="188" t="b">
        <f>M833=CalBudget2567!BX835</f>
        <v>1</v>
      </c>
    </row>
    <row r="834" spans="1:17" s="158" customFormat="1" ht="24.6" hidden="1" x14ac:dyDescent="0.25">
      <c r="A834" s="167">
        <f>COUNTA($D$14:D834)</f>
        <v>821</v>
      </c>
      <c r="B834" s="161">
        <v>11</v>
      </c>
      <c r="C834" s="162" t="s">
        <v>68</v>
      </c>
      <c r="D834" s="161" t="s">
        <v>894</v>
      </c>
      <c r="E834" s="163" t="s">
        <v>1779</v>
      </c>
      <c r="F834" s="164" t="s">
        <v>1876</v>
      </c>
      <c r="G834" s="161">
        <v>13</v>
      </c>
      <c r="H834" s="163" t="s">
        <v>2963</v>
      </c>
      <c r="I834" s="168">
        <f>INDEX(CalBudget2567!$AR:$AR,MATCH('All Budget to Planfin2567'!$D834,CalBudget2567!$D:$D,0))</f>
        <v>187814201.59663683</v>
      </c>
      <c r="J834" s="168">
        <f>INDEX(CalBudget2567!$BU:$BU,MATCH('All Budget to Planfin2567'!$D834,CalBudget2567!$D:$D,0))</f>
        <v>86960477.064067215</v>
      </c>
      <c r="K834" s="194">
        <f t="shared" si="24"/>
        <v>274774678.66070402</v>
      </c>
      <c r="L834" s="169">
        <f>INDEX(CalBudget2567!$BW:$BW,MATCH('All Budget to Planfin2567'!$D834,CalBudget2567!$D:$D,0))</f>
        <v>0.34</v>
      </c>
      <c r="M834" s="170">
        <f t="shared" si="25"/>
        <v>93423390.744639367</v>
      </c>
      <c r="N834" s="165"/>
      <c r="P834" s="188" t="b">
        <f>K834=CalBudget2567!BV836</f>
        <v>1</v>
      </c>
      <c r="Q834" s="188" t="b">
        <f>M834=CalBudget2567!BX836</f>
        <v>1</v>
      </c>
    </row>
    <row r="835" spans="1:17" s="158" customFormat="1" ht="24.6" hidden="1" x14ac:dyDescent="0.25">
      <c r="A835" s="167">
        <f>COUNTA($D$14:D835)</f>
        <v>822</v>
      </c>
      <c r="B835" s="161">
        <v>11</v>
      </c>
      <c r="C835" s="162" t="s">
        <v>68</v>
      </c>
      <c r="D835" s="161" t="s">
        <v>895</v>
      </c>
      <c r="E835" s="163" t="s">
        <v>1780</v>
      </c>
      <c r="F835" s="164" t="s">
        <v>1876</v>
      </c>
      <c r="G835" s="161">
        <v>5</v>
      </c>
      <c r="H835" s="163" t="s">
        <v>2964</v>
      </c>
      <c r="I835" s="168">
        <f>INDEX(CalBudget2567!$AR:$AR,MATCH('All Budget to Planfin2567'!$D835,CalBudget2567!$D:$D,0))</f>
        <v>26558709.903302405</v>
      </c>
      <c r="J835" s="168">
        <f>INDEX(CalBudget2567!$BU:$BU,MATCH('All Budget to Planfin2567'!$D835,CalBudget2567!$D:$D,0))</f>
        <v>11517526.402588798</v>
      </c>
      <c r="K835" s="194">
        <f t="shared" si="24"/>
        <v>38076236.305891201</v>
      </c>
      <c r="L835" s="169">
        <f>INDEX(CalBudget2567!$BW:$BW,MATCH('All Budget to Planfin2567'!$D835,CalBudget2567!$D:$D,0))</f>
        <v>0.41</v>
      </c>
      <c r="M835" s="170">
        <f t="shared" si="25"/>
        <v>15611256.885415392</v>
      </c>
      <c r="N835" s="165"/>
      <c r="P835" s="188" t="b">
        <f>K835=CalBudget2567!BV837</f>
        <v>1</v>
      </c>
      <c r="Q835" s="188" t="b">
        <f>M835=CalBudget2567!BX837</f>
        <v>1</v>
      </c>
    </row>
    <row r="836" spans="1:17" s="158" customFormat="1" ht="24.6" hidden="1" x14ac:dyDescent="0.25">
      <c r="A836" s="167">
        <f>COUNTA($D$14:D836)</f>
        <v>823</v>
      </c>
      <c r="B836" s="161">
        <v>11</v>
      </c>
      <c r="C836" s="162" t="s">
        <v>68</v>
      </c>
      <c r="D836" s="161" t="s">
        <v>896</v>
      </c>
      <c r="E836" s="163" t="s">
        <v>1781</v>
      </c>
      <c r="F836" s="164" t="s">
        <v>1876</v>
      </c>
      <c r="G836" s="161">
        <v>13</v>
      </c>
      <c r="H836" s="163" t="s">
        <v>2963</v>
      </c>
      <c r="I836" s="168">
        <f>INDEX(CalBudget2567!$AR:$AR,MATCH('All Budget to Planfin2567'!$D836,CalBudget2567!$D:$D,0))</f>
        <v>115861004.19376318</v>
      </c>
      <c r="J836" s="168">
        <f>INDEX(CalBudget2567!$BU:$BU,MATCH('All Budget to Planfin2567'!$D836,CalBudget2567!$D:$D,0))</f>
        <v>102739407.97725122</v>
      </c>
      <c r="K836" s="194">
        <f t="shared" si="24"/>
        <v>218600412.1710144</v>
      </c>
      <c r="L836" s="169">
        <f>INDEX(CalBudget2567!$BW:$BW,MATCH('All Budget to Planfin2567'!$D836,CalBudget2567!$D:$D,0))</f>
        <v>0.37</v>
      </c>
      <c r="M836" s="170">
        <f t="shared" si="25"/>
        <v>80882152.50327532</v>
      </c>
      <c r="N836" s="165"/>
      <c r="P836" s="188" t="b">
        <f>K836=CalBudget2567!BV838</f>
        <v>1</v>
      </c>
      <c r="Q836" s="188" t="b">
        <f>M836=CalBudget2567!BX838</f>
        <v>1</v>
      </c>
    </row>
    <row r="837" spans="1:17" s="158" customFormat="1" ht="24.6" hidden="1" x14ac:dyDescent="0.25">
      <c r="A837" s="167">
        <f>COUNTA($D$14:D837)</f>
        <v>824</v>
      </c>
      <c r="B837" s="161">
        <v>12</v>
      </c>
      <c r="C837" s="162" t="s">
        <v>69</v>
      </c>
      <c r="D837" s="161" t="s">
        <v>897</v>
      </c>
      <c r="E837" s="163" t="s">
        <v>1782</v>
      </c>
      <c r="F837" s="164" t="s">
        <v>1875</v>
      </c>
      <c r="G837" s="161">
        <v>18</v>
      </c>
      <c r="H837" s="163" t="s">
        <v>2975</v>
      </c>
      <c r="I837" s="168">
        <f>INDEX(CalBudget2567!$AR:$AR,MATCH('All Budget to Planfin2567'!$D837,CalBudget2567!$D:$D,0))</f>
        <v>759227319.97132802</v>
      </c>
      <c r="J837" s="168">
        <f>INDEX(CalBudget2567!$BU:$BU,MATCH('All Budget to Planfin2567'!$D837,CalBudget2567!$D:$D,0))</f>
        <v>1331504031.3076417</v>
      </c>
      <c r="K837" s="194">
        <f t="shared" si="24"/>
        <v>2090731351.2789698</v>
      </c>
      <c r="L837" s="169">
        <f>INDEX(CalBudget2567!$BW:$BW,MATCH('All Budget to Planfin2567'!$D837,CalBudget2567!$D:$D,0))</f>
        <v>0.26</v>
      </c>
      <c r="M837" s="170">
        <f t="shared" si="25"/>
        <v>543590151.33253217</v>
      </c>
      <c r="N837" s="165"/>
      <c r="P837" s="188" t="b">
        <f>K837=CalBudget2567!BV839</f>
        <v>1</v>
      </c>
      <c r="Q837" s="188" t="b">
        <f>M837=CalBudget2567!BX839</f>
        <v>1</v>
      </c>
    </row>
    <row r="838" spans="1:17" s="158" customFormat="1" ht="24.6" hidden="1" x14ac:dyDescent="0.25">
      <c r="A838" s="167">
        <f>COUNTA($D$14:D838)</f>
        <v>825</v>
      </c>
      <c r="B838" s="161">
        <v>12</v>
      </c>
      <c r="C838" s="162" t="s">
        <v>69</v>
      </c>
      <c r="D838" s="161" t="s">
        <v>898</v>
      </c>
      <c r="E838" s="163" t="s">
        <v>1783</v>
      </c>
      <c r="F838" s="164" t="s">
        <v>1876</v>
      </c>
      <c r="G838" s="161">
        <v>10</v>
      </c>
      <c r="H838" s="163" t="s">
        <v>2962</v>
      </c>
      <c r="I838" s="168">
        <f>INDEX(CalBudget2567!$AR:$AR,MATCH('All Budget to Planfin2567'!$D838,CalBudget2567!$D:$D,0))</f>
        <v>104078505.63523199</v>
      </c>
      <c r="J838" s="168">
        <f>INDEX(CalBudget2567!$BU:$BU,MATCH('All Budget to Planfin2567'!$D838,CalBudget2567!$D:$D,0))</f>
        <v>70783072.285958394</v>
      </c>
      <c r="K838" s="194">
        <f t="shared" si="24"/>
        <v>174861577.92119038</v>
      </c>
      <c r="L838" s="169">
        <f>INDEX(CalBudget2567!$BW:$BW,MATCH('All Budget to Planfin2567'!$D838,CalBudget2567!$D:$D,0))</f>
        <v>0.43</v>
      </c>
      <c r="M838" s="170">
        <f t="shared" si="25"/>
        <v>75190478.50611186</v>
      </c>
      <c r="N838" s="165"/>
      <c r="P838" s="188" t="b">
        <f>K838=CalBudget2567!BV840</f>
        <v>1</v>
      </c>
      <c r="Q838" s="188" t="b">
        <f>M838=CalBudget2567!BX840</f>
        <v>1</v>
      </c>
    </row>
    <row r="839" spans="1:17" s="158" customFormat="1" ht="24.6" hidden="1" x14ac:dyDescent="0.25">
      <c r="A839" s="167">
        <f>COUNTA($D$14:D839)</f>
        <v>826</v>
      </c>
      <c r="B839" s="161">
        <v>12</v>
      </c>
      <c r="C839" s="162" t="s">
        <v>69</v>
      </c>
      <c r="D839" s="161" t="s">
        <v>899</v>
      </c>
      <c r="E839" s="163" t="s">
        <v>1784</v>
      </c>
      <c r="F839" s="164" t="s">
        <v>1876</v>
      </c>
      <c r="G839" s="161">
        <v>9</v>
      </c>
      <c r="H839" s="163" t="s">
        <v>2967</v>
      </c>
      <c r="I839" s="168">
        <f>INDEX(CalBudget2567!$AR:$AR,MATCH('All Budget to Planfin2567'!$D839,CalBudget2567!$D:$D,0))</f>
        <v>83894820.260159999</v>
      </c>
      <c r="J839" s="168">
        <f>INDEX(CalBudget2567!$BU:$BU,MATCH('All Budget to Planfin2567'!$D839,CalBudget2567!$D:$D,0))</f>
        <v>40829896.655452803</v>
      </c>
      <c r="K839" s="194">
        <f t="shared" si="24"/>
        <v>124724716.9156128</v>
      </c>
      <c r="L839" s="169">
        <f>INDEX(CalBudget2567!$BW:$BW,MATCH('All Budget to Planfin2567'!$D839,CalBudget2567!$D:$D,0))</f>
        <v>0.38</v>
      </c>
      <c r="M839" s="170">
        <f t="shared" si="25"/>
        <v>47395392.427932866</v>
      </c>
      <c r="N839" s="165"/>
      <c r="P839" s="188" t="b">
        <f>K839=CalBudget2567!BV841</f>
        <v>1</v>
      </c>
      <c r="Q839" s="188" t="b">
        <f>M839=CalBudget2567!BX841</f>
        <v>1</v>
      </c>
    </row>
    <row r="840" spans="1:17" s="158" customFormat="1" ht="24.6" hidden="1" x14ac:dyDescent="0.25">
      <c r="A840" s="167">
        <f>COUNTA($D$14:D840)</f>
        <v>827</v>
      </c>
      <c r="B840" s="161">
        <v>12</v>
      </c>
      <c r="C840" s="162" t="s">
        <v>69</v>
      </c>
      <c r="D840" s="161" t="s">
        <v>900</v>
      </c>
      <c r="E840" s="163" t="s">
        <v>1785</v>
      </c>
      <c r="F840" s="164" t="s">
        <v>1876</v>
      </c>
      <c r="G840" s="161">
        <v>6</v>
      </c>
      <c r="H840" s="163" t="s">
        <v>2965</v>
      </c>
      <c r="I840" s="168">
        <f>INDEX(CalBudget2567!$AR:$AR,MATCH('All Budget to Planfin2567'!$D840,CalBudget2567!$D:$D,0))</f>
        <v>60896040.6526848</v>
      </c>
      <c r="J840" s="168">
        <f>INDEX(CalBudget2567!$BU:$BU,MATCH('All Budget to Planfin2567'!$D840,CalBudget2567!$D:$D,0))</f>
        <v>15432023.991888002</v>
      </c>
      <c r="K840" s="194">
        <f t="shared" si="24"/>
        <v>76328064.644572794</v>
      </c>
      <c r="L840" s="169">
        <f>INDEX(CalBudget2567!$BW:$BW,MATCH('All Budget to Planfin2567'!$D840,CalBudget2567!$D:$D,0))</f>
        <v>0.51</v>
      </c>
      <c r="M840" s="170">
        <f t="shared" si="25"/>
        <v>38927312.968732126</v>
      </c>
      <c r="N840" s="165"/>
      <c r="P840" s="188" t="b">
        <f>K840=CalBudget2567!BV842</f>
        <v>1</v>
      </c>
      <c r="Q840" s="188" t="b">
        <f>M840=CalBudget2567!BX842</f>
        <v>1</v>
      </c>
    </row>
    <row r="841" spans="1:17" s="158" customFormat="1" ht="24.6" hidden="1" x14ac:dyDescent="0.25">
      <c r="A841" s="167">
        <f>COUNTA($D$14:D841)</f>
        <v>828</v>
      </c>
      <c r="B841" s="161">
        <v>12</v>
      </c>
      <c r="C841" s="162" t="s">
        <v>69</v>
      </c>
      <c r="D841" s="161" t="s">
        <v>901</v>
      </c>
      <c r="E841" s="163" t="s">
        <v>1786</v>
      </c>
      <c r="F841" s="164" t="s">
        <v>1876</v>
      </c>
      <c r="G841" s="161">
        <v>6</v>
      </c>
      <c r="H841" s="163" t="s">
        <v>2965</v>
      </c>
      <c r="I841" s="168">
        <f>INDEX(CalBudget2567!$AR:$AR,MATCH('All Budget to Planfin2567'!$D841,CalBudget2567!$D:$D,0))</f>
        <v>55936934.994249605</v>
      </c>
      <c r="J841" s="168">
        <f>INDEX(CalBudget2567!$BU:$BU,MATCH('All Budget to Planfin2567'!$D841,CalBudget2567!$D:$D,0))</f>
        <v>27867703.7994336</v>
      </c>
      <c r="K841" s="194">
        <f t="shared" si="24"/>
        <v>83804638.793683201</v>
      </c>
      <c r="L841" s="169">
        <f>INDEX(CalBudget2567!$BW:$BW,MATCH('All Budget to Planfin2567'!$D841,CalBudget2567!$D:$D,0))</f>
        <v>0.48</v>
      </c>
      <c r="M841" s="170">
        <f t="shared" si="25"/>
        <v>40226226.620967932</v>
      </c>
      <c r="N841" s="165"/>
      <c r="P841" s="188" t="b">
        <f>K841=CalBudget2567!BV843</f>
        <v>1</v>
      </c>
      <c r="Q841" s="188" t="b">
        <f>M841=CalBudget2567!BX843</f>
        <v>1</v>
      </c>
    </row>
    <row r="842" spans="1:17" s="158" customFormat="1" ht="24.6" hidden="1" x14ac:dyDescent="0.25">
      <c r="A842" s="167">
        <f>COUNTA($D$14:D842)</f>
        <v>829</v>
      </c>
      <c r="B842" s="161">
        <v>12</v>
      </c>
      <c r="C842" s="162" t="s">
        <v>69</v>
      </c>
      <c r="D842" s="161" t="s">
        <v>902</v>
      </c>
      <c r="E842" s="163" t="s">
        <v>1787</v>
      </c>
      <c r="F842" s="164" t="s">
        <v>1876</v>
      </c>
      <c r="G842" s="161">
        <v>12</v>
      </c>
      <c r="H842" s="163" t="s">
        <v>2970</v>
      </c>
      <c r="I842" s="168">
        <f>INDEX(CalBudget2567!$AR:$AR,MATCH('All Budget to Planfin2567'!$D842,CalBudget2567!$D:$D,0))</f>
        <v>174510792.77212802</v>
      </c>
      <c r="J842" s="168">
        <f>INDEX(CalBudget2567!$BU:$BU,MATCH('All Budget to Planfin2567'!$D842,CalBudget2567!$D:$D,0))</f>
        <v>76917074.281708807</v>
      </c>
      <c r="K842" s="194">
        <f t="shared" si="24"/>
        <v>251427867.05383682</v>
      </c>
      <c r="L842" s="169">
        <f>INDEX(CalBudget2567!$BW:$BW,MATCH('All Budget to Planfin2567'!$D842,CalBudget2567!$D:$D,0))</f>
        <v>0.36</v>
      </c>
      <c r="M842" s="170">
        <f t="shared" si="25"/>
        <v>90514032.13938126</v>
      </c>
      <c r="N842" s="165"/>
      <c r="P842" s="188" t="b">
        <f>K842=CalBudget2567!BV844</f>
        <v>1</v>
      </c>
      <c r="Q842" s="188" t="b">
        <f>M842=CalBudget2567!BX844</f>
        <v>1</v>
      </c>
    </row>
    <row r="843" spans="1:17" s="158" customFormat="1" ht="24.6" hidden="1" x14ac:dyDescent="0.25">
      <c r="A843" s="167">
        <f>COUNTA($D$14:D843)</f>
        <v>830</v>
      </c>
      <c r="B843" s="161">
        <v>12</v>
      </c>
      <c r="C843" s="162" t="s">
        <v>69</v>
      </c>
      <c r="D843" s="161" t="s">
        <v>903</v>
      </c>
      <c r="E843" s="163" t="s">
        <v>1788</v>
      </c>
      <c r="F843" s="164" t="s">
        <v>1876</v>
      </c>
      <c r="G843" s="161">
        <v>6</v>
      </c>
      <c r="H843" s="163" t="s">
        <v>2965</v>
      </c>
      <c r="I843" s="168">
        <f>INDEX(CalBudget2567!$AR:$AR,MATCH('All Budget to Planfin2567'!$D843,CalBudget2567!$D:$D,0))</f>
        <v>55607995.241903991</v>
      </c>
      <c r="J843" s="168">
        <f>INDEX(CalBudget2567!$BU:$BU,MATCH('All Budget to Planfin2567'!$D843,CalBudget2567!$D:$D,0))</f>
        <v>20590862.450995199</v>
      </c>
      <c r="K843" s="194">
        <f t="shared" si="24"/>
        <v>76198857.692899197</v>
      </c>
      <c r="L843" s="169">
        <f>INDEX(CalBudget2567!$BW:$BW,MATCH('All Budget to Planfin2567'!$D843,CalBudget2567!$D:$D,0))</f>
        <v>0.46</v>
      </c>
      <c r="M843" s="170">
        <f t="shared" si="25"/>
        <v>35051474.538733631</v>
      </c>
      <c r="N843" s="165"/>
      <c r="P843" s="188" t="b">
        <f>K843=CalBudget2567!BV845</f>
        <v>1</v>
      </c>
      <c r="Q843" s="188" t="b">
        <f>M843=CalBudget2567!BX845</f>
        <v>1</v>
      </c>
    </row>
    <row r="844" spans="1:17" s="158" customFormat="1" ht="24.6" hidden="1" x14ac:dyDescent="0.25">
      <c r="A844" s="167">
        <f>COUNTA($D$14:D844)</f>
        <v>831</v>
      </c>
      <c r="B844" s="161">
        <v>12</v>
      </c>
      <c r="C844" s="162" t="s">
        <v>69</v>
      </c>
      <c r="D844" s="161" t="s">
        <v>904</v>
      </c>
      <c r="E844" s="163" t="s">
        <v>1789</v>
      </c>
      <c r="F844" s="164" t="s">
        <v>1876</v>
      </c>
      <c r="G844" s="161">
        <v>6</v>
      </c>
      <c r="H844" s="163" t="s">
        <v>2965</v>
      </c>
      <c r="I844" s="168">
        <f>INDEX(CalBudget2567!$AR:$AR,MATCH('All Budget to Planfin2567'!$D844,CalBudget2567!$D:$D,0))</f>
        <v>68751528.984796807</v>
      </c>
      <c r="J844" s="168">
        <f>INDEX(CalBudget2567!$BU:$BU,MATCH('All Budget to Planfin2567'!$D844,CalBudget2567!$D:$D,0))</f>
        <v>29101481.5352256</v>
      </c>
      <c r="K844" s="194">
        <f t="shared" si="24"/>
        <v>97853010.520022407</v>
      </c>
      <c r="L844" s="169">
        <f>INDEX(CalBudget2567!$BW:$BW,MATCH('All Budget to Planfin2567'!$D844,CalBudget2567!$D:$D,0))</f>
        <v>0.38</v>
      </c>
      <c r="M844" s="170">
        <f t="shared" si="25"/>
        <v>37184143.997608513</v>
      </c>
      <c r="N844" s="165"/>
      <c r="P844" s="188" t="b">
        <f>K844=CalBudget2567!BV846</f>
        <v>1</v>
      </c>
      <c r="Q844" s="188" t="b">
        <f>M844=CalBudget2567!BX846</f>
        <v>1</v>
      </c>
    </row>
    <row r="845" spans="1:17" s="158" customFormat="1" ht="24.6" hidden="1" x14ac:dyDescent="0.25">
      <c r="A845" s="167">
        <f>COUNTA($D$14:D845)</f>
        <v>832</v>
      </c>
      <c r="B845" s="161">
        <v>12</v>
      </c>
      <c r="C845" s="162" t="s">
        <v>69</v>
      </c>
      <c r="D845" s="161" t="s">
        <v>905</v>
      </c>
      <c r="E845" s="163" t="s">
        <v>1790</v>
      </c>
      <c r="F845" s="164" t="s">
        <v>1876</v>
      </c>
      <c r="G845" s="161">
        <v>5</v>
      </c>
      <c r="H845" s="163" t="s">
        <v>2964</v>
      </c>
      <c r="I845" s="168">
        <f>INDEX(CalBudget2567!$AR:$AR,MATCH('All Budget to Planfin2567'!$D845,CalBudget2567!$D:$D,0))</f>
        <v>39660140.315846398</v>
      </c>
      <c r="J845" s="168">
        <f>INDEX(CalBudget2567!$BU:$BU,MATCH('All Budget to Planfin2567'!$D845,CalBudget2567!$D:$D,0))</f>
        <v>19199081.0112288</v>
      </c>
      <c r="K845" s="194">
        <f t="shared" si="24"/>
        <v>58859221.327075198</v>
      </c>
      <c r="L845" s="169">
        <f>INDEX(CalBudget2567!$BW:$BW,MATCH('All Budget to Planfin2567'!$D845,CalBudget2567!$D:$D,0))</f>
        <v>0.47</v>
      </c>
      <c r="M845" s="170">
        <f t="shared" si="25"/>
        <v>27663834.023725342</v>
      </c>
      <c r="N845" s="165"/>
      <c r="P845" s="188" t="b">
        <f>K845=CalBudget2567!BV847</f>
        <v>1</v>
      </c>
      <c r="Q845" s="188" t="b">
        <f>M845=CalBudget2567!BX847</f>
        <v>1</v>
      </c>
    </row>
    <row r="846" spans="1:17" s="158" customFormat="1" ht="24.6" hidden="1" x14ac:dyDescent="0.25">
      <c r="A846" s="167">
        <f>COUNTA($D$14:D846)</f>
        <v>833</v>
      </c>
      <c r="B846" s="161">
        <v>12</v>
      </c>
      <c r="C846" s="162" t="s">
        <v>69</v>
      </c>
      <c r="D846" s="161" t="s">
        <v>906</v>
      </c>
      <c r="E846" s="163" t="s">
        <v>1791</v>
      </c>
      <c r="F846" s="164" t="s">
        <v>1876</v>
      </c>
      <c r="G846" s="161">
        <v>5</v>
      </c>
      <c r="H846" s="163" t="s">
        <v>2964</v>
      </c>
      <c r="I846" s="168">
        <f>INDEX(CalBudget2567!$AR:$AR,MATCH('All Budget to Planfin2567'!$D846,CalBudget2567!$D:$D,0))</f>
        <v>22749047.914982397</v>
      </c>
      <c r="J846" s="168">
        <f>INDEX(CalBudget2567!$BU:$BU,MATCH('All Budget to Planfin2567'!$D846,CalBudget2567!$D:$D,0))</f>
        <v>11167411.7678016</v>
      </c>
      <c r="K846" s="194">
        <f t="shared" si="24"/>
        <v>33916459.682783999</v>
      </c>
      <c r="L846" s="169">
        <f>INDEX(CalBudget2567!$BW:$BW,MATCH('All Budget to Planfin2567'!$D846,CalBudget2567!$D:$D,0))</f>
        <v>0.55000000000000004</v>
      </c>
      <c r="M846" s="170">
        <f t="shared" si="25"/>
        <v>18654052.8255312</v>
      </c>
      <c r="N846" s="165"/>
      <c r="P846" s="188" t="b">
        <f>K846=CalBudget2567!BV848</f>
        <v>1</v>
      </c>
      <c r="Q846" s="188" t="b">
        <f>M846=CalBudget2567!BX848</f>
        <v>1</v>
      </c>
    </row>
    <row r="847" spans="1:17" s="158" customFormat="1" ht="24.6" hidden="1" x14ac:dyDescent="0.25">
      <c r="A847" s="167">
        <f>COUNTA($D$14:D847)</f>
        <v>834</v>
      </c>
      <c r="B847" s="161">
        <v>12</v>
      </c>
      <c r="C847" s="162" t="s">
        <v>70</v>
      </c>
      <c r="D847" s="161" t="s">
        <v>907</v>
      </c>
      <c r="E847" s="163" t="s">
        <v>1792</v>
      </c>
      <c r="F847" s="164" t="s">
        <v>1877</v>
      </c>
      <c r="G847" s="161">
        <v>17</v>
      </c>
      <c r="H847" s="163" t="s">
        <v>2971</v>
      </c>
      <c r="I847" s="168">
        <f>INDEX(CalBudget2567!$AR:$AR,MATCH('All Budget to Planfin2567'!$D847,CalBudget2567!$D:$D,0))</f>
        <v>323987739.31644481</v>
      </c>
      <c r="J847" s="168">
        <f>INDEX(CalBudget2567!$BU:$BU,MATCH('All Budget to Planfin2567'!$D847,CalBudget2567!$D:$D,0))</f>
        <v>627066665.20753908</v>
      </c>
      <c r="K847" s="194">
        <f t="shared" ref="K847:K909" si="26">SUM(I847:J847)</f>
        <v>951054404.52398396</v>
      </c>
      <c r="L847" s="169">
        <f>INDEX(CalBudget2567!$BW:$BW,MATCH('All Budget to Planfin2567'!$D847,CalBudget2567!$D:$D,0))</f>
        <v>0.31</v>
      </c>
      <c r="M847" s="170">
        <f t="shared" ref="M847:M909" si="27">K847*L847</f>
        <v>294826865.402435</v>
      </c>
      <c r="N847" s="165"/>
      <c r="P847" s="188" t="b">
        <f>K847=CalBudget2567!BV849</f>
        <v>1</v>
      </c>
      <c r="Q847" s="188" t="b">
        <f>M847=CalBudget2567!BX849</f>
        <v>1</v>
      </c>
    </row>
    <row r="848" spans="1:17" s="158" customFormat="1" ht="24.6" hidden="1" x14ac:dyDescent="0.25">
      <c r="A848" s="167">
        <f>COUNTA($D$14:D848)</f>
        <v>835</v>
      </c>
      <c r="B848" s="161">
        <v>12</v>
      </c>
      <c r="C848" s="162" t="s">
        <v>70</v>
      </c>
      <c r="D848" s="161" t="s">
        <v>908</v>
      </c>
      <c r="E848" s="163" t="s">
        <v>1793</v>
      </c>
      <c r="F848" s="164" t="s">
        <v>1877</v>
      </c>
      <c r="G848" s="161">
        <v>15</v>
      </c>
      <c r="H848" s="163" t="s">
        <v>2969</v>
      </c>
      <c r="I848" s="168">
        <f>INDEX(CalBudget2567!$AR:$AR,MATCH('All Budget to Planfin2567'!$D848,CalBudget2567!$D:$D,0))</f>
        <v>196360931.85106558</v>
      </c>
      <c r="J848" s="168">
        <f>INDEX(CalBudget2567!$BU:$BU,MATCH('All Budget to Planfin2567'!$D848,CalBudget2567!$D:$D,0))</f>
        <v>262133043.06318718</v>
      </c>
      <c r="K848" s="194">
        <f t="shared" si="26"/>
        <v>458493974.91425276</v>
      </c>
      <c r="L848" s="169">
        <f>INDEX(CalBudget2567!$BW:$BW,MATCH('All Budget to Planfin2567'!$D848,CalBudget2567!$D:$D,0))</f>
        <v>0.28999999999999998</v>
      </c>
      <c r="M848" s="170">
        <f t="shared" si="27"/>
        <v>132963252.72513328</v>
      </c>
      <c r="N848" s="165"/>
      <c r="P848" s="188" t="b">
        <f>K848=CalBudget2567!BV850</f>
        <v>1</v>
      </c>
      <c r="Q848" s="188" t="b">
        <f>M848=CalBudget2567!BX850</f>
        <v>1</v>
      </c>
    </row>
    <row r="849" spans="1:17" s="158" customFormat="1" ht="24.6" hidden="1" x14ac:dyDescent="0.25">
      <c r="A849" s="167">
        <f>COUNTA($D$14:D849)</f>
        <v>836</v>
      </c>
      <c r="B849" s="161">
        <v>12</v>
      </c>
      <c r="C849" s="162" t="s">
        <v>70</v>
      </c>
      <c r="D849" s="161" t="s">
        <v>909</v>
      </c>
      <c r="E849" s="163" t="s">
        <v>1794</v>
      </c>
      <c r="F849" s="164" t="s">
        <v>1876</v>
      </c>
      <c r="G849" s="161">
        <v>10</v>
      </c>
      <c r="H849" s="163" t="s">
        <v>2962</v>
      </c>
      <c r="I849" s="168">
        <f>INDEX(CalBudget2567!$AR:$AR,MATCH('All Budget to Planfin2567'!$D849,CalBudget2567!$D:$D,0))</f>
        <v>66983889.874483198</v>
      </c>
      <c r="J849" s="168">
        <f>INDEX(CalBudget2567!$BU:$BU,MATCH('All Budget to Planfin2567'!$D849,CalBudget2567!$D:$D,0))</f>
        <v>51919033.902940795</v>
      </c>
      <c r="K849" s="194">
        <f t="shared" si="26"/>
        <v>118902923.77742399</v>
      </c>
      <c r="L849" s="169">
        <f>INDEX(CalBudget2567!$BW:$BW,MATCH('All Budget to Planfin2567'!$D849,CalBudget2567!$D:$D,0))</f>
        <v>0.52</v>
      </c>
      <c r="M849" s="170">
        <f t="shared" si="27"/>
        <v>61829520.36426048</v>
      </c>
      <c r="N849" s="165"/>
      <c r="P849" s="188" t="b">
        <f>K849=CalBudget2567!BV851</f>
        <v>1</v>
      </c>
      <c r="Q849" s="188" t="b">
        <f>M849=CalBudget2567!BX851</f>
        <v>1</v>
      </c>
    </row>
    <row r="850" spans="1:17" s="158" customFormat="1" ht="24.6" hidden="1" x14ac:dyDescent="0.25">
      <c r="A850" s="167">
        <f>COUNTA($D$14:D850)</f>
        <v>837</v>
      </c>
      <c r="B850" s="161">
        <v>12</v>
      </c>
      <c r="C850" s="162" t="s">
        <v>70</v>
      </c>
      <c r="D850" s="161" t="s">
        <v>910</v>
      </c>
      <c r="E850" s="163" t="s">
        <v>1795</v>
      </c>
      <c r="F850" s="164" t="s">
        <v>1876</v>
      </c>
      <c r="G850" s="161">
        <v>6</v>
      </c>
      <c r="H850" s="163" t="s">
        <v>2965</v>
      </c>
      <c r="I850" s="168">
        <f>INDEX(CalBudget2567!$AR:$AR,MATCH('All Budget to Planfin2567'!$D850,CalBudget2567!$D:$D,0))</f>
        <v>46226832.591792002</v>
      </c>
      <c r="J850" s="168">
        <f>INDEX(CalBudget2567!$BU:$BU,MATCH('All Budget to Planfin2567'!$D850,CalBudget2567!$D:$D,0))</f>
        <v>26871311.900803201</v>
      </c>
      <c r="K850" s="194">
        <f t="shared" si="26"/>
        <v>73098144.492595196</v>
      </c>
      <c r="L850" s="169">
        <f>INDEX(CalBudget2567!$BW:$BW,MATCH('All Budget to Planfin2567'!$D850,CalBudget2567!$D:$D,0))</f>
        <v>0.4</v>
      </c>
      <c r="M850" s="170">
        <f t="shared" si="27"/>
        <v>29239257.797038078</v>
      </c>
      <c r="N850" s="165"/>
      <c r="P850" s="188" t="b">
        <f>K850=CalBudget2567!BV852</f>
        <v>1</v>
      </c>
      <c r="Q850" s="188" t="b">
        <f>M850=CalBudget2567!BX852</f>
        <v>1</v>
      </c>
    </row>
    <row r="851" spans="1:17" s="158" customFormat="1" ht="24.6" hidden="1" x14ac:dyDescent="0.25">
      <c r="A851" s="167">
        <f>COUNTA($D$14:D851)</f>
        <v>838</v>
      </c>
      <c r="B851" s="161">
        <v>12</v>
      </c>
      <c r="C851" s="162" t="s">
        <v>70</v>
      </c>
      <c r="D851" s="161" t="s">
        <v>911</v>
      </c>
      <c r="E851" s="163" t="s">
        <v>1796</v>
      </c>
      <c r="F851" s="164" t="s">
        <v>1876</v>
      </c>
      <c r="G851" s="161">
        <v>10</v>
      </c>
      <c r="H851" s="163" t="s">
        <v>2962</v>
      </c>
      <c r="I851" s="168">
        <f>INDEX(CalBudget2567!$AR:$AR,MATCH('All Budget to Planfin2567'!$D851,CalBudget2567!$D:$D,0))</f>
        <v>73581481.897795215</v>
      </c>
      <c r="J851" s="168">
        <f>INDEX(CalBudget2567!$BU:$BU,MATCH('All Budget to Planfin2567'!$D851,CalBudget2567!$D:$D,0))</f>
        <v>67090446.157056004</v>
      </c>
      <c r="K851" s="194">
        <f t="shared" si="26"/>
        <v>140671928.05485123</v>
      </c>
      <c r="L851" s="169">
        <f>INDEX(CalBudget2567!$BW:$BW,MATCH('All Budget to Planfin2567'!$D851,CalBudget2567!$D:$D,0))</f>
        <v>0.43</v>
      </c>
      <c r="M851" s="170">
        <f t="shared" si="27"/>
        <v>60488929.063586026</v>
      </c>
      <c r="N851" s="165"/>
      <c r="P851" s="188" t="b">
        <f>K851=CalBudget2567!BV853</f>
        <v>1</v>
      </c>
      <c r="Q851" s="188" t="b">
        <f>M851=CalBudget2567!BX853</f>
        <v>1</v>
      </c>
    </row>
    <row r="852" spans="1:17" s="158" customFormat="1" ht="24.6" hidden="1" x14ac:dyDescent="0.25">
      <c r="A852" s="167">
        <f>COUNTA($D$14:D852)</f>
        <v>839</v>
      </c>
      <c r="B852" s="161">
        <v>12</v>
      </c>
      <c r="C852" s="162" t="s">
        <v>70</v>
      </c>
      <c r="D852" s="161" t="s">
        <v>912</v>
      </c>
      <c r="E852" s="163" t="s">
        <v>1797</v>
      </c>
      <c r="F852" s="164" t="s">
        <v>1876</v>
      </c>
      <c r="G852" s="161">
        <v>10</v>
      </c>
      <c r="H852" s="163" t="s">
        <v>2962</v>
      </c>
      <c r="I852" s="168">
        <f>INDEX(CalBudget2567!$AR:$AR,MATCH('All Budget to Planfin2567'!$D852,CalBudget2567!$D:$D,0))</f>
        <v>61849694.068223983</v>
      </c>
      <c r="J852" s="168">
        <f>INDEX(CalBudget2567!$BU:$BU,MATCH('All Budget to Planfin2567'!$D852,CalBudget2567!$D:$D,0))</f>
        <v>32306043.613027204</v>
      </c>
      <c r="K852" s="194">
        <f t="shared" si="26"/>
        <v>94155737.681251183</v>
      </c>
      <c r="L852" s="169">
        <f>INDEX(CalBudget2567!$BW:$BW,MATCH('All Budget to Planfin2567'!$D852,CalBudget2567!$D:$D,0))</f>
        <v>0.46</v>
      </c>
      <c r="M852" s="170">
        <f t="shared" si="27"/>
        <v>43311639.333375543</v>
      </c>
      <c r="N852" s="165"/>
      <c r="P852" s="188" t="b">
        <f>K852=CalBudget2567!BV854</f>
        <v>1</v>
      </c>
      <c r="Q852" s="188" t="b">
        <f>M852=CalBudget2567!BX854</f>
        <v>1</v>
      </c>
    </row>
    <row r="853" spans="1:17" s="158" customFormat="1" ht="24.6" hidden="1" x14ac:dyDescent="0.25">
      <c r="A853" s="167">
        <f>COUNTA($D$14:D853)</f>
        <v>840</v>
      </c>
      <c r="B853" s="161">
        <v>12</v>
      </c>
      <c r="C853" s="162" t="s">
        <v>70</v>
      </c>
      <c r="D853" s="161" t="s">
        <v>913</v>
      </c>
      <c r="E853" s="163" t="s">
        <v>1798</v>
      </c>
      <c r="F853" s="164" t="s">
        <v>1876</v>
      </c>
      <c r="G853" s="161">
        <v>6</v>
      </c>
      <c r="H853" s="163" t="s">
        <v>2965</v>
      </c>
      <c r="I853" s="168">
        <f>INDEX(CalBudget2567!$AR:$AR,MATCH('All Budget to Planfin2567'!$D853,CalBudget2567!$D:$D,0))</f>
        <v>31642278.328387193</v>
      </c>
      <c r="J853" s="168">
        <f>INDEX(CalBudget2567!$BU:$BU,MATCH('All Budget to Planfin2567'!$D853,CalBudget2567!$D:$D,0))</f>
        <v>19404500.540044796</v>
      </c>
      <c r="K853" s="194">
        <f t="shared" si="26"/>
        <v>51046778.868431985</v>
      </c>
      <c r="L853" s="169">
        <f>INDEX(CalBudget2567!$BW:$BW,MATCH('All Budget to Planfin2567'!$D853,CalBudget2567!$D:$D,0))</f>
        <v>0.48</v>
      </c>
      <c r="M853" s="170">
        <f t="shared" si="27"/>
        <v>24502453.856847353</v>
      </c>
      <c r="N853" s="165"/>
      <c r="P853" s="188" t="b">
        <f>K853=CalBudget2567!BV855</f>
        <v>1</v>
      </c>
      <c r="Q853" s="188" t="b">
        <f>M853=CalBudget2567!BX855</f>
        <v>1</v>
      </c>
    </row>
    <row r="854" spans="1:17" s="158" customFormat="1" ht="24.6" hidden="1" x14ac:dyDescent="0.25">
      <c r="A854" s="167">
        <f>COUNTA($D$14:D854)</f>
        <v>841</v>
      </c>
      <c r="B854" s="161">
        <v>12</v>
      </c>
      <c r="C854" s="162" t="s">
        <v>70</v>
      </c>
      <c r="D854" s="161" t="s">
        <v>914</v>
      </c>
      <c r="E854" s="163" t="s">
        <v>1799</v>
      </c>
      <c r="F854" s="164" t="s">
        <v>1876</v>
      </c>
      <c r="G854" s="161">
        <v>6</v>
      </c>
      <c r="H854" s="163" t="s">
        <v>2965</v>
      </c>
      <c r="I854" s="168">
        <f>INDEX(CalBudget2567!$AR:$AR,MATCH('All Budget to Planfin2567'!$D854,CalBudget2567!$D:$D,0))</f>
        <v>54295904.212512009</v>
      </c>
      <c r="J854" s="168">
        <f>INDEX(CalBudget2567!$BU:$BU,MATCH('All Budget to Planfin2567'!$D854,CalBudget2567!$D:$D,0))</f>
        <v>26411003.228880003</v>
      </c>
      <c r="K854" s="194">
        <f t="shared" si="26"/>
        <v>80706907.441392004</v>
      </c>
      <c r="L854" s="169">
        <f>INDEX(CalBudget2567!$BW:$BW,MATCH('All Budget to Planfin2567'!$D854,CalBudget2567!$D:$D,0))</f>
        <v>0.43</v>
      </c>
      <c r="M854" s="170">
        <f t="shared" si="27"/>
        <v>34703970.199798562</v>
      </c>
      <c r="N854" s="165"/>
      <c r="P854" s="188" t="b">
        <f>K854=CalBudget2567!BV856</f>
        <v>1</v>
      </c>
      <c r="Q854" s="188" t="b">
        <f>M854=CalBudget2567!BX856</f>
        <v>1</v>
      </c>
    </row>
    <row r="855" spans="1:17" s="158" customFormat="1" ht="24.6" hidden="1" x14ac:dyDescent="0.25">
      <c r="A855" s="167">
        <f>COUNTA($D$14:D855)</f>
        <v>842</v>
      </c>
      <c r="B855" s="161">
        <v>12</v>
      </c>
      <c r="C855" s="162" t="s">
        <v>70</v>
      </c>
      <c r="D855" s="161" t="s">
        <v>915</v>
      </c>
      <c r="E855" s="163" t="s">
        <v>1800</v>
      </c>
      <c r="F855" s="164" t="s">
        <v>1876</v>
      </c>
      <c r="G855" s="161">
        <v>5</v>
      </c>
      <c r="H855" s="163" t="s">
        <v>2964</v>
      </c>
      <c r="I855" s="168">
        <f>INDEX(CalBudget2567!$AR:$AR,MATCH('All Budget to Planfin2567'!$D855,CalBudget2567!$D:$D,0))</f>
        <v>21898408.901423994</v>
      </c>
      <c r="J855" s="168">
        <f>INDEX(CalBudget2567!$BU:$BU,MATCH('All Budget to Planfin2567'!$D855,CalBudget2567!$D:$D,0))</f>
        <v>10406478.989308797</v>
      </c>
      <c r="K855" s="194">
        <f t="shared" si="26"/>
        <v>32304887.890732791</v>
      </c>
      <c r="L855" s="169">
        <f>INDEX(CalBudget2567!$BW:$BW,MATCH('All Budget to Planfin2567'!$D855,CalBudget2567!$D:$D,0))</f>
        <v>0.39</v>
      </c>
      <c r="M855" s="170">
        <f t="shared" si="27"/>
        <v>12598906.27738579</v>
      </c>
      <c r="N855" s="165"/>
      <c r="P855" s="188" t="b">
        <f>K855=CalBudget2567!BV857</f>
        <v>1</v>
      </c>
      <c r="Q855" s="188" t="b">
        <f>M855=CalBudget2567!BX857</f>
        <v>1</v>
      </c>
    </row>
    <row r="856" spans="1:17" s="158" customFormat="1" ht="24.6" hidden="1" x14ac:dyDescent="0.25">
      <c r="A856" s="167">
        <f>COUNTA($D$14:D856)</f>
        <v>843</v>
      </c>
      <c r="B856" s="161">
        <v>12</v>
      </c>
      <c r="C856" s="162" t="s">
        <v>70</v>
      </c>
      <c r="D856" s="161" t="s">
        <v>916</v>
      </c>
      <c r="E856" s="163" t="s">
        <v>1801</v>
      </c>
      <c r="F856" s="164" t="s">
        <v>1876</v>
      </c>
      <c r="G856" s="161">
        <v>6</v>
      </c>
      <c r="H856" s="163" t="s">
        <v>2965</v>
      </c>
      <c r="I856" s="168">
        <f>INDEX(CalBudget2567!$AR:$AR,MATCH('All Budget to Planfin2567'!$D856,CalBudget2567!$D:$D,0))</f>
        <v>29493980.4588864</v>
      </c>
      <c r="J856" s="168">
        <f>INDEX(CalBudget2567!$BU:$BU,MATCH('All Budget to Planfin2567'!$D856,CalBudget2567!$D:$D,0))</f>
        <v>19720594.608998396</v>
      </c>
      <c r="K856" s="194">
        <f t="shared" si="26"/>
        <v>49214575.067884795</v>
      </c>
      <c r="L856" s="169">
        <f>INDEX(CalBudget2567!$BW:$BW,MATCH('All Budget to Planfin2567'!$D856,CalBudget2567!$D:$D,0))</f>
        <v>0.4</v>
      </c>
      <c r="M856" s="170">
        <f t="shared" si="27"/>
        <v>19685830.02715392</v>
      </c>
      <c r="N856" s="165"/>
      <c r="P856" s="188" t="b">
        <f>K856=CalBudget2567!BV858</f>
        <v>1</v>
      </c>
      <c r="Q856" s="188" t="b">
        <f>M856=CalBudget2567!BX858</f>
        <v>1</v>
      </c>
    </row>
    <row r="857" spans="1:17" s="158" customFormat="1" ht="24.6" hidden="1" x14ac:dyDescent="0.25">
      <c r="A857" s="167">
        <f>COUNTA($D$14:D857)</f>
        <v>844</v>
      </c>
      <c r="B857" s="161">
        <v>12</v>
      </c>
      <c r="C857" s="162" t="s">
        <v>70</v>
      </c>
      <c r="D857" s="161" t="s">
        <v>917</v>
      </c>
      <c r="E857" s="163" t="s">
        <v>1802</v>
      </c>
      <c r="F857" s="164" t="s">
        <v>1876</v>
      </c>
      <c r="G857" s="161">
        <v>6</v>
      </c>
      <c r="H857" s="163" t="s">
        <v>2965</v>
      </c>
      <c r="I857" s="168">
        <f>INDEX(CalBudget2567!$AR:$AR,MATCH('All Budget to Planfin2567'!$D857,CalBudget2567!$D:$D,0))</f>
        <v>32360146.401023995</v>
      </c>
      <c r="J857" s="168">
        <f>INDEX(CalBudget2567!$BU:$BU,MATCH('All Budget to Planfin2567'!$D857,CalBudget2567!$D:$D,0))</f>
        <v>28440642.537513595</v>
      </c>
      <c r="K857" s="194">
        <f t="shared" si="26"/>
        <v>60800788.93853759</v>
      </c>
      <c r="L857" s="169">
        <f>INDEX(CalBudget2567!$BW:$BW,MATCH('All Budget to Planfin2567'!$D857,CalBudget2567!$D:$D,0))</f>
        <v>0.42</v>
      </c>
      <c r="M857" s="170">
        <f t="shared" si="27"/>
        <v>25536331.354185786</v>
      </c>
      <c r="N857" s="165"/>
      <c r="P857" s="188" t="b">
        <f>K857=CalBudget2567!BV859</f>
        <v>1</v>
      </c>
      <c r="Q857" s="188" t="b">
        <f>M857=CalBudget2567!BX859</f>
        <v>1</v>
      </c>
    </row>
    <row r="858" spans="1:17" s="158" customFormat="1" ht="24.6" hidden="1" x14ac:dyDescent="0.25">
      <c r="A858" s="167">
        <f>COUNTA($D$14:D858)</f>
        <v>845</v>
      </c>
      <c r="B858" s="161">
        <v>12</v>
      </c>
      <c r="C858" s="162" t="s">
        <v>70</v>
      </c>
      <c r="D858" s="161" t="s">
        <v>918</v>
      </c>
      <c r="E858" s="163" t="s">
        <v>1803</v>
      </c>
      <c r="F858" s="164" t="s">
        <v>1876</v>
      </c>
      <c r="G858" s="161">
        <v>6</v>
      </c>
      <c r="H858" s="163" t="s">
        <v>2965</v>
      </c>
      <c r="I858" s="168">
        <f>INDEX(CalBudget2567!$AR:$AR,MATCH('All Budget to Planfin2567'!$D858,CalBudget2567!$D:$D,0))</f>
        <v>30257366.768572796</v>
      </c>
      <c r="J858" s="168">
        <f>INDEX(CalBudget2567!$BU:$BU,MATCH('All Budget to Planfin2567'!$D858,CalBudget2567!$D:$D,0))</f>
        <v>19386534.381072</v>
      </c>
      <c r="K858" s="194">
        <f t="shared" si="26"/>
        <v>49643901.149644792</v>
      </c>
      <c r="L858" s="169">
        <f>INDEX(CalBudget2567!$BW:$BW,MATCH('All Budget to Planfin2567'!$D858,CalBudget2567!$D:$D,0))</f>
        <v>0.42</v>
      </c>
      <c r="M858" s="170">
        <f t="shared" si="27"/>
        <v>20850438.482850812</v>
      </c>
      <c r="N858" s="165"/>
      <c r="P858" s="188" t="b">
        <f>K858=CalBudget2567!BV860</f>
        <v>1</v>
      </c>
      <c r="Q858" s="188" t="b">
        <f>M858=CalBudget2567!BX860</f>
        <v>1</v>
      </c>
    </row>
    <row r="859" spans="1:17" s="158" customFormat="1" ht="24.6" hidden="1" x14ac:dyDescent="0.25">
      <c r="A859" s="167">
        <f>COUNTA($D$14:D859)</f>
        <v>846</v>
      </c>
      <c r="B859" s="161">
        <v>12</v>
      </c>
      <c r="C859" s="162" t="s">
        <v>70</v>
      </c>
      <c r="D859" s="161" t="s">
        <v>919</v>
      </c>
      <c r="E859" s="163" t="s">
        <v>1804</v>
      </c>
      <c r="F859" s="164" t="s">
        <v>1876</v>
      </c>
      <c r="G859" s="161">
        <v>6</v>
      </c>
      <c r="H859" s="163" t="s">
        <v>2965</v>
      </c>
      <c r="I859" s="168">
        <f>INDEX(CalBudget2567!$AR:$AR,MATCH('All Budget to Planfin2567'!$D859,CalBudget2567!$D:$D,0))</f>
        <v>31706356.874524802</v>
      </c>
      <c r="J859" s="168">
        <f>INDEX(CalBudget2567!$BU:$BU,MATCH('All Budget to Planfin2567'!$D859,CalBudget2567!$D:$D,0))</f>
        <v>26465645.369548798</v>
      </c>
      <c r="K859" s="194">
        <f t="shared" si="26"/>
        <v>58172002.2440736</v>
      </c>
      <c r="L859" s="169">
        <f>INDEX(CalBudget2567!$BW:$BW,MATCH('All Budget to Planfin2567'!$D859,CalBudget2567!$D:$D,0))</f>
        <v>0.32</v>
      </c>
      <c r="M859" s="170">
        <f t="shared" si="27"/>
        <v>18615040.718103554</v>
      </c>
      <c r="N859" s="165"/>
      <c r="P859" s="188" t="b">
        <f>K859=CalBudget2567!BV861</f>
        <v>1</v>
      </c>
      <c r="Q859" s="188" t="b">
        <f>M859=CalBudget2567!BX861</f>
        <v>1</v>
      </c>
    </row>
    <row r="860" spans="1:17" s="158" customFormat="1" ht="24.6" hidden="1" x14ac:dyDescent="0.25">
      <c r="A860" s="167">
        <f>COUNTA($D$14:D860)</f>
        <v>847</v>
      </c>
      <c r="B860" s="161">
        <v>12</v>
      </c>
      <c r="C860" s="162" t="s">
        <v>71</v>
      </c>
      <c r="D860" s="161" t="s">
        <v>920</v>
      </c>
      <c r="E860" s="163" t="s">
        <v>1805</v>
      </c>
      <c r="F860" s="164" t="s">
        <v>1877</v>
      </c>
      <c r="G860" s="161">
        <v>17</v>
      </c>
      <c r="H860" s="163" t="s">
        <v>2971</v>
      </c>
      <c r="I860" s="168">
        <f>INDEX(CalBudget2567!$AR:$AR,MATCH('All Budget to Planfin2567'!$D860,CalBudget2567!$D:$D,0))</f>
        <v>358096047.33586562</v>
      </c>
      <c r="J860" s="168">
        <f>INDEX(CalBudget2567!$BU:$BU,MATCH('All Budget to Planfin2567'!$D860,CalBudget2567!$D:$D,0))</f>
        <v>628607592.36737275</v>
      </c>
      <c r="K860" s="194">
        <f t="shared" si="26"/>
        <v>986703639.70323837</v>
      </c>
      <c r="L860" s="169">
        <f>INDEX(CalBudget2567!$BW:$BW,MATCH('All Budget to Planfin2567'!$D860,CalBudget2567!$D:$D,0))</f>
        <v>0.28999999999999998</v>
      </c>
      <c r="M860" s="170">
        <f t="shared" si="27"/>
        <v>286144055.51393908</v>
      </c>
      <c r="N860" s="165"/>
      <c r="P860" s="188" t="b">
        <f>K860=CalBudget2567!BV862</f>
        <v>1</v>
      </c>
      <c r="Q860" s="188" t="b">
        <f>M860=CalBudget2567!BX862</f>
        <v>1</v>
      </c>
    </row>
    <row r="861" spans="1:17" s="158" customFormat="1" ht="24.6" hidden="1" x14ac:dyDescent="0.25">
      <c r="A861" s="167">
        <f>COUNTA($D$14:D861)</f>
        <v>848</v>
      </c>
      <c r="B861" s="161">
        <v>12</v>
      </c>
      <c r="C861" s="162" t="s">
        <v>71</v>
      </c>
      <c r="D861" s="161" t="s">
        <v>921</v>
      </c>
      <c r="E861" s="163" t="s">
        <v>1806</v>
      </c>
      <c r="F861" s="164" t="s">
        <v>1876</v>
      </c>
      <c r="G861" s="161">
        <v>10</v>
      </c>
      <c r="H861" s="163" t="s">
        <v>2962</v>
      </c>
      <c r="I861" s="168">
        <f>INDEX(CalBudget2567!$AR:$AR,MATCH('All Budget to Planfin2567'!$D861,CalBudget2567!$D:$D,0))</f>
        <v>69606162.558297589</v>
      </c>
      <c r="J861" s="168">
        <f>INDEX(CalBudget2567!$BU:$BU,MATCH('All Budget to Planfin2567'!$D861,CalBudget2567!$D:$D,0))</f>
        <v>41893922.578559995</v>
      </c>
      <c r="K861" s="194">
        <f t="shared" si="26"/>
        <v>111500085.13685758</v>
      </c>
      <c r="L861" s="169">
        <f>INDEX(CalBudget2567!$BW:$BW,MATCH('All Budget to Planfin2567'!$D861,CalBudget2567!$D:$D,0))</f>
        <v>0.32</v>
      </c>
      <c r="M861" s="170">
        <f t="shared" si="27"/>
        <v>35680027.243794426</v>
      </c>
      <c r="N861" s="165"/>
      <c r="P861" s="188" t="b">
        <f>K861=CalBudget2567!BV863</f>
        <v>1</v>
      </c>
      <c r="Q861" s="188" t="b">
        <f>M861=CalBudget2567!BX863</f>
        <v>1</v>
      </c>
    </row>
    <row r="862" spans="1:17" s="158" customFormat="1" ht="24.6" hidden="1" x14ac:dyDescent="0.25">
      <c r="A862" s="167">
        <f>COUNTA($D$14:D862)</f>
        <v>849</v>
      </c>
      <c r="B862" s="161">
        <v>12</v>
      </c>
      <c r="C862" s="162" t="s">
        <v>71</v>
      </c>
      <c r="D862" s="161" t="s">
        <v>922</v>
      </c>
      <c r="E862" s="163" t="s">
        <v>1807</v>
      </c>
      <c r="F862" s="164" t="s">
        <v>1876</v>
      </c>
      <c r="G862" s="161">
        <v>7</v>
      </c>
      <c r="H862" s="163" t="s">
        <v>2966</v>
      </c>
      <c r="I862" s="168">
        <f>INDEX(CalBudget2567!$AR:$AR,MATCH('All Budget to Planfin2567'!$D862,CalBudget2567!$D:$D,0))</f>
        <v>44161436.910700791</v>
      </c>
      <c r="J862" s="168">
        <f>INDEX(CalBudget2567!$BU:$BU,MATCH('All Budget to Planfin2567'!$D862,CalBudget2567!$D:$D,0))</f>
        <v>21438054.213935997</v>
      </c>
      <c r="K862" s="194">
        <f t="shared" si="26"/>
        <v>65599491.124636784</v>
      </c>
      <c r="L862" s="169">
        <f>INDEX(CalBudget2567!$BW:$BW,MATCH('All Budget to Planfin2567'!$D862,CalBudget2567!$D:$D,0))</f>
        <v>0.44</v>
      </c>
      <c r="M862" s="170">
        <f t="shared" si="27"/>
        <v>28863776.094840184</v>
      </c>
      <c r="N862" s="165"/>
      <c r="P862" s="188" t="b">
        <f>K862=CalBudget2567!BV864</f>
        <v>1</v>
      </c>
      <c r="Q862" s="188" t="b">
        <f>M862=CalBudget2567!BX864</f>
        <v>1</v>
      </c>
    </row>
    <row r="863" spans="1:17" s="158" customFormat="1" ht="24.6" hidden="1" x14ac:dyDescent="0.25">
      <c r="A863" s="167">
        <f>COUNTA($D$14:D863)</f>
        <v>850</v>
      </c>
      <c r="B863" s="161">
        <v>12</v>
      </c>
      <c r="C863" s="162" t="s">
        <v>71</v>
      </c>
      <c r="D863" s="161" t="s">
        <v>923</v>
      </c>
      <c r="E863" s="163" t="s">
        <v>1808</v>
      </c>
      <c r="F863" s="164" t="s">
        <v>1876</v>
      </c>
      <c r="G863" s="161">
        <v>6</v>
      </c>
      <c r="H863" s="163" t="s">
        <v>2965</v>
      </c>
      <c r="I863" s="168">
        <f>INDEX(CalBudget2567!$AR:$AR,MATCH('All Budget to Planfin2567'!$D863,CalBudget2567!$D:$D,0))</f>
        <v>41891959.046620801</v>
      </c>
      <c r="J863" s="168">
        <f>INDEX(CalBudget2567!$BU:$BU,MATCH('All Budget to Planfin2567'!$D863,CalBudget2567!$D:$D,0))</f>
        <v>16028498.299564799</v>
      </c>
      <c r="K863" s="194">
        <f t="shared" si="26"/>
        <v>57920457.346185602</v>
      </c>
      <c r="L863" s="169">
        <f>INDEX(CalBudget2567!$BW:$BW,MATCH('All Budget to Planfin2567'!$D863,CalBudget2567!$D:$D,0))</f>
        <v>0.32</v>
      </c>
      <c r="M863" s="170">
        <f t="shared" si="27"/>
        <v>18534546.350779392</v>
      </c>
      <c r="N863" s="165"/>
      <c r="P863" s="188" t="b">
        <f>K863=CalBudget2567!BV865</f>
        <v>1</v>
      </c>
      <c r="Q863" s="188" t="b">
        <f>M863=CalBudget2567!BX865</f>
        <v>1</v>
      </c>
    </row>
    <row r="864" spans="1:17" s="158" customFormat="1" ht="24.6" hidden="1" x14ac:dyDescent="0.25">
      <c r="A864" s="167">
        <f>COUNTA($D$14:D864)</f>
        <v>851</v>
      </c>
      <c r="B864" s="161">
        <v>12</v>
      </c>
      <c r="C864" s="162" t="s">
        <v>71</v>
      </c>
      <c r="D864" s="161" t="s">
        <v>924</v>
      </c>
      <c r="E864" s="163" t="s">
        <v>1809</v>
      </c>
      <c r="F864" s="164" t="s">
        <v>1876</v>
      </c>
      <c r="G864" s="161">
        <v>6</v>
      </c>
      <c r="H864" s="163" t="s">
        <v>2965</v>
      </c>
      <c r="I864" s="168">
        <f>INDEX(CalBudget2567!$AR:$AR,MATCH('All Budget to Planfin2567'!$D864,CalBudget2567!$D:$D,0))</f>
        <v>50341609.527446397</v>
      </c>
      <c r="J864" s="168">
        <f>INDEX(CalBudget2567!$BU:$BU,MATCH('All Budget to Planfin2567'!$D864,CalBudget2567!$D:$D,0))</f>
        <v>27392917.874572802</v>
      </c>
      <c r="K864" s="194">
        <f t="shared" si="26"/>
        <v>77734527.402019203</v>
      </c>
      <c r="L864" s="169">
        <f>INDEX(CalBudget2567!$BW:$BW,MATCH('All Budget to Planfin2567'!$D864,CalBudget2567!$D:$D,0))</f>
        <v>0.43</v>
      </c>
      <c r="M864" s="170">
        <f t="shared" si="27"/>
        <v>33425846.782868255</v>
      </c>
      <c r="N864" s="165"/>
      <c r="P864" s="188" t="b">
        <f>K864=CalBudget2567!BV866</f>
        <v>1</v>
      </c>
      <c r="Q864" s="188" t="b">
        <f>M864=CalBudget2567!BX866</f>
        <v>1</v>
      </c>
    </row>
    <row r="865" spans="1:17" s="158" customFormat="1" ht="24.6" hidden="1" x14ac:dyDescent="0.25">
      <c r="A865" s="167">
        <f>COUNTA($D$14:D865)</f>
        <v>852</v>
      </c>
      <c r="B865" s="161">
        <v>12</v>
      </c>
      <c r="C865" s="162" t="s">
        <v>71</v>
      </c>
      <c r="D865" s="161" t="s">
        <v>925</v>
      </c>
      <c r="E865" s="163" t="s">
        <v>1810</v>
      </c>
      <c r="F865" s="164" t="s">
        <v>1876</v>
      </c>
      <c r="G865" s="161">
        <v>5</v>
      </c>
      <c r="H865" s="163" t="s">
        <v>2964</v>
      </c>
      <c r="I865" s="168">
        <f>INDEX(CalBudget2567!$AR:$AR,MATCH('All Budget to Planfin2567'!$D865,CalBudget2567!$D:$D,0))</f>
        <v>26492154.214665599</v>
      </c>
      <c r="J865" s="168">
        <f>INDEX(CalBudget2567!$BU:$BU,MATCH('All Budget to Planfin2567'!$D865,CalBudget2567!$D:$D,0))</f>
        <v>20239467.620332792</v>
      </c>
      <c r="K865" s="194">
        <f t="shared" si="26"/>
        <v>46731621.834998392</v>
      </c>
      <c r="L865" s="169">
        <f>INDEX(CalBudget2567!$BW:$BW,MATCH('All Budget to Planfin2567'!$D865,CalBudget2567!$D:$D,0))</f>
        <v>0.47</v>
      </c>
      <c r="M865" s="170">
        <f t="shared" si="27"/>
        <v>21963862.262449242</v>
      </c>
      <c r="N865" s="165"/>
      <c r="P865" s="188" t="b">
        <f>K865=CalBudget2567!BV867</f>
        <v>1</v>
      </c>
      <c r="Q865" s="188" t="b">
        <f>M865=CalBudget2567!BX867</f>
        <v>1</v>
      </c>
    </row>
    <row r="866" spans="1:17" s="158" customFormat="1" ht="24.6" hidden="1" x14ac:dyDescent="0.25">
      <c r="A866" s="167">
        <f>COUNTA($D$14:D866)</f>
        <v>853</v>
      </c>
      <c r="B866" s="161">
        <v>12</v>
      </c>
      <c r="C866" s="162" t="s">
        <v>71</v>
      </c>
      <c r="D866" s="161" t="s">
        <v>926</v>
      </c>
      <c r="E866" s="163" t="s">
        <v>1811</v>
      </c>
      <c r="F866" s="164" t="s">
        <v>1876</v>
      </c>
      <c r="G866" s="161">
        <v>5</v>
      </c>
      <c r="H866" s="163" t="s">
        <v>2964</v>
      </c>
      <c r="I866" s="168">
        <f>INDEX(CalBudget2567!$AR:$AR,MATCH('All Budget to Planfin2567'!$D866,CalBudget2567!$D:$D,0))</f>
        <v>19973763.538550396</v>
      </c>
      <c r="J866" s="168">
        <f>INDEX(CalBudget2567!$BU:$BU,MATCH('All Budget to Planfin2567'!$D866,CalBudget2567!$D:$D,0))</f>
        <v>6776238.7826208007</v>
      </c>
      <c r="K866" s="194">
        <f t="shared" si="26"/>
        <v>26750002.321171194</v>
      </c>
      <c r="L866" s="169">
        <f>INDEX(CalBudget2567!$BW:$BW,MATCH('All Budget to Planfin2567'!$D866,CalBudget2567!$D:$D,0))</f>
        <v>0.42</v>
      </c>
      <c r="M866" s="170">
        <f t="shared" si="27"/>
        <v>11235000.974891901</v>
      </c>
      <c r="N866" s="165"/>
      <c r="P866" s="188" t="b">
        <f>K866=CalBudget2567!BV868</f>
        <v>1</v>
      </c>
      <c r="Q866" s="188" t="b">
        <f>M866=CalBudget2567!BX868</f>
        <v>1</v>
      </c>
    </row>
    <row r="867" spans="1:17" s="158" customFormat="1" ht="24.6" hidden="1" x14ac:dyDescent="0.25">
      <c r="A867" s="167">
        <f>COUNTA($D$14:D867)</f>
        <v>854</v>
      </c>
      <c r="B867" s="161">
        <v>12</v>
      </c>
      <c r="C867" s="162" t="s">
        <v>71</v>
      </c>
      <c r="D867" s="161" t="s">
        <v>927</v>
      </c>
      <c r="E867" s="163" t="s">
        <v>1812</v>
      </c>
      <c r="F867" s="164" t="s">
        <v>1876</v>
      </c>
      <c r="G867" s="161">
        <v>7</v>
      </c>
      <c r="H867" s="163" t="s">
        <v>2966</v>
      </c>
      <c r="I867" s="168">
        <f>INDEX(CalBudget2567!$AR:$AR,MATCH('All Budget to Planfin2567'!$D867,CalBudget2567!$D:$D,0))</f>
        <v>50430658.99378559</v>
      </c>
      <c r="J867" s="168">
        <f>INDEX(CalBudget2567!$BU:$BU,MATCH('All Budget to Planfin2567'!$D867,CalBudget2567!$D:$D,0))</f>
        <v>34610048.214153603</v>
      </c>
      <c r="K867" s="194">
        <f t="shared" si="26"/>
        <v>85040707.207939193</v>
      </c>
      <c r="L867" s="169">
        <f>INDEX(CalBudget2567!$BW:$BW,MATCH('All Budget to Planfin2567'!$D867,CalBudget2567!$D:$D,0))</f>
        <v>0.44</v>
      </c>
      <c r="M867" s="170">
        <f t="shared" si="27"/>
        <v>37417911.171493247</v>
      </c>
      <c r="N867" s="165"/>
      <c r="P867" s="188" t="b">
        <f>K867=CalBudget2567!BV869</f>
        <v>1</v>
      </c>
      <c r="Q867" s="188" t="b">
        <f>M867=CalBudget2567!BX869</f>
        <v>1</v>
      </c>
    </row>
    <row r="868" spans="1:17" s="158" customFormat="1" ht="24.6" hidden="1" x14ac:dyDescent="0.25">
      <c r="A868" s="167">
        <f>COUNTA($D$14:D868)</f>
        <v>855</v>
      </c>
      <c r="B868" s="161">
        <v>12</v>
      </c>
      <c r="C868" s="162" t="s">
        <v>71</v>
      </c>
      <c r="D868" s="161" t="s">
        <v>928</v>
      </c>
      <c r="E868" s="163" t="s">
        <v>1813</v>
      </c>
      <c r="F868" s="164" t="s">
        <v>1876</v>
      </c>
      <c r="G868" s="161">
        <v>7</v>
      </c>
      <c r="H868" s="163" t="s">
        <v>2966</v>
      </c>
      <c r="I868" s="168">
        <f>INDEX(CalBudget2567!$AR:$AR,MATCH('All Budget to Planfin2567'!$D868,CalBudget2567!$D:$D,0))</f>
        <v>45387817.003977604</v>
      </c>
      <c r="J868" s="168">
        <f>INDEX(CalBudget2567!$BU:$BU,MATCH('All Budget to Planfin2567'!$D868,CalBudget2567!$D:$D,0))</f>
        <v>28131920.627615996</v>
      </c>
      <c r="K868" s="194">
        <f t="shared" si="26"/>
        <v>73519737.6315936</v>
      </c>
      <c r="L868" s="169">
        <f>INDEX(CalBudget2567!$BW:$BW,MATCH('All Budget to Planfin2567'!$D868,CalBudget2567!$D:$D,0))</f>
        <v>0.49</v>
      </c>
      <c r="M868" s="170">
        <f t="shared" si="27"/>
        <v>36024671.439480864</v>
      </c>
      <c r="N868" s="165"/>
      <c r="P868" s="188" t="b">
        <f>K868=CalBudget2567!BV870</f>
        <v>1</v>
      </c>
      <c r="Q868" s="188" t="b">
        <f>M868=CalBudget2567!BX870</f>
        <v>1</v>
      </c>
    </row>
    <row r="869" spans="1:17" s="158" customFormat="1" ht="24.6" hidden="1" x14ac:dyDescent="0.25">
      <c r="A869" s="167">
        <f>COUNTA($D$14:D869)</f>
        <v>856</v>
      </c>
      <c r="B869" s="161">
        <v>12</v>
      </c>
      <c r="C869" s="162" t="s">
        <v>71</v>
      </c>
      <c r="D869" s="161" t="s">
        <v>929</v>
      </c>
      <c r="E869" s="163" t="s">
        <v>1814</v>
      </c>
      <c r="F869" s="164" t="s">
        <v>1876</v>
      </c>
      <c r="G869" s="161">
        <v>5</v>
      </c>
      <c r="H869" s="163" t="s">
        <v>2964</v>
      </c>
      <c r="I869" s="168">
        <f>INDEX(CalBudget2567!$AR:$AR,MATCH('All Budget to Planfin2567'!$D869,CalBudget2567!$D:$D,0))</f>
        <v>20543478.994704001</v>
      </c>
      <c r="J869" s="168">
        <f>INDEX(CalBudget2567!$BU:$BU,MATCH('All Budget to Planfin2567'!$D869,CalBudget2567!$D:$D,0))</f>
        <v>7979035.7634528009</v>
      </c>
      <c r="K869" s="194">
        <f t="shared" si="26"/>
        <v>28522514.758156803</v>
      </c>
      <c r="L869" s="169">
        <f>INDEX(CalBudget2567!$BW:$BW,MATCH('All Budget to Planfin2567'!$D869,CalBudget2567!$D:$D,0))</f>
        <v>0.42</v>
      </c>
      <c r="M869" s="170">
        <f t="shared" si="27"/>
        <v>11979456.198425857</v>
      </c>
      <c r="N869" s="165"/>
      <c r="P869" s="188" t="b">
        <f>K869=CalBudget2567!BV871</f>
        <v>1</v>
      </c>
      <c r="Q869" s="188" t="b">
        <f>M869=CalBudget2567!BX871</f>
        <v>1</v>
      </c>
    </row>
    <row r="870" spans="1:17" s="158" customFormat="1" ht="24.6" hidden="1" x14ac:dyDescent="0.25">
      <c r="A870" s="167">
        <f>COUNTA($D$14:D870)</f>
        <v>857</v>
      </c>
      <c r="B870" s="161">
        <v>12</v>
      </c>
      <c r="C870" s="162" t="s">
        <v>71</v>
      </c>
      <c r="D870" s="161" t="s">
        <v>930</v>
      </c>
      <c r="E870" s="163" t="s">
        <v>1815</v>
      </c>
      <c r="F870" s="164" t="s">
        <v>1876</v>
      </c>
      <c r="G870" s="161">
        <v>13</v>
      </c>
      <c r="H870" s="163" t="s">
        <v>2963</v>
      </c>
      <c r="I870" s="168">
        <f>INDEX(CalBudget2567!$AR:$AR,MATCH('All Budget to Planfin2567'!$D870,CalBudget2567!$D:$D,0))</f>
        <v>78231563.13340801</v>
      </c>
      <c r="J870" s="168">
        <f>INDEX(CalBudget2567!$BU:$BU,MATCH('All Budget to Planfin2567'!$D870,CalBudget2567!$D:$D,0))</f>
        <v>74613459.445718393</v>
      </c>
      <c r="K870" s="194">
        <f t="shared" si="26"/>
        <v>152845022.57912642</v>
      </c>
      <c r="L870" s="169">
        <f>INDEX(CalBudget2567!$BW:$BW,MATCH('All Budget to Planfin2567'!$D870,CalBudget2567!$D:$D,0))</f>
        <v>0.46</v>
      </c>
      <c r="M870" s="170">
        <f t="shared" si="27"/>
        <v>70308710.386398152</v>
      </c>
      <c r="N870" s="165"/>
      <c r="P870" s="188" t="b">
        <f>K870=CalBudget2567!BV872</f>
        <v>1</v>
      </c>
      <c r="Q870" s="188" t="b">
        <f>M870=CalBudget2567!BX872</f>
        <v>1</v>
      </c>
    </row>
    <row r="871" spans="1:17" s="158" customFormat="1" ht="24.6" hidden="1" x14ac:dyDescent="0.25">
      <c r="A871" s="167">
        <f>COUNTA($D$14:D871)</f>
        <v>858</v>
      </c>
      <c r="B871" s="161">
        <v>12</v>
      </c>
      <c r="C871" s="162" t="s">
        <v>71</v>
      </c>
      <c r="D871" s="161" t="s">
        <v>931</v>
      </c>
      <c r="E871" s="163" t="s">
        <v>1816</v>
      </c>
      <c r="F871" s="164" t="s">
        <v>1876</v>
      </c>
      <c r="G871" s="161">
        <v>5</v>
      </c>
      <c r="H871" s="163" t="s">
        <v>2964</v>
      </c>
      <c r="I871" s="168">
        <f>INDEX(CalBudget2567!$AR:$AR,MATCH('All Budget to Planfin2567'!$D871,CalBudget2567!$D:$D,0))</f>
        <v>24830520.086956799</v>
      </c>
      <c r="J871" s="168">
        <f>INDEX(CalBudget2567!$BU:$BU,MATCH('All Budget to Planfin2567'!$D871,CalBudget2567!$D:$D,0))</f>
        <v>11119066.344796799</v>
      </c>
      <c r="K871" s="194">
        <f t="shared" si="26"/>
        <v>35949586.431753598</v>
      </c>
      <c r="L871" s="169">
        <f>INDEX(CalBudget2567!$BW:$BW,MATCH('All Budget to Planfin2567'!$D871,CalBudget2567!$D:$D,0))</f>
        <v>0.48</v>
      </c>
      <c r="M871" s="170">
        <f t="shared" si="27"/>
        <v>17255801.487241726</v>
      </c>
      <c r="N871" s="165"/>
      <c r="P871" s="188" t="b">
        <f>K871=CalBudget2567!BV873</f>
        <v>1</v>
      </c>
      <c r="Q871" s="188" t="b">
        <f>M871=CalBudget2567!BX873</f>
        <v>1</v>
      </c>
    </row>
    <row r="872" spans="1:17" s="158" customFormat="1" ht="24.6" hidden="1" x14ac:dyDescent="0.25">
      <c r="A872" s="167">
        <f>COUNTA($D$14:D872)</f>
        <v>859</v>
      </c>
      <c r="B872" s="161">
        <v>12</v>
      </c>
      <c r="C872" s="162" t="s">
        <v>72</v>
      </c>
      <c r="D872" s="161" t="s">
        <v>932</v>
      </c>
      <c r="E872" s="163" t="s">
        <v>1817</v>
      </c>
      <c r="F872" s="164" t="s">
        <v>1877</v>
      </c>
      <c r="G872" s="161">
        <v>17</v>
      </c>
      <c r="H872" s="163" t="s">
        <v>2971</v>
      </c>
      <c r="I872" s="168">
        <f>INDEX(CalBudget2567!$AR:$AR,MATCH('All Budget to Planfin2567'!$D872,CalBudget2567!$D:$D,0))</f>
        <v>794701693.750368</v>
      </c>
      <c r="J872" s="168">
        <f>INDEX(CalBudget2567!$BU:$BU,MATCH('All Budget to Planfin2567'!$D872,CalBudget2567!$D:$D,0))</f>
        <v>1210366916.8547328</v>
      </c>
      <c r="K872" s="194">
        <f t="shared" si="26"/>
        <v>2005068610.6051006</v>
      </c>
      <c r="L872" s="169">
        <f>INDEX(CalBudget2567!$BW:$BW,MATCH('All Budget to Planfin2567'!$D872,CalBudget2567!$D:$D,0))</f>
        <v>0.26</v>
      </c>
      <c r="M872" s="170">
        <f t="shared" si="27"/>
        <v>521317838.75732619</v>
      </c>
      <c r="N872" s="165"/>
      <c r="P872" s="188" t="b">
        <f>K872=CalBudget2567!BV874</f>
        <v>1</v>
      </c>
      <c r="Q872" s="188" t="b">
        <f>M872=CalBudget2567!BX874</f>
        <v>1</v>
      </c>
    </row>
    <row r="873" spans="1:17" s="158" customFormat="1" ht="24.6" hidden="1" x14ac:dyDescent="0.25">
      <c r="A873" s="167">
        <f>COUNTA($D$14:D873)</f>
        <v>860</v>
      </c>
      <c r="B873" s="161">
        <v>12</v>
      </c>
      <c r="C873" s="162" t="s">
        <v>72</v>
      </c>
      <c r="D873" s="161" t="s">
        <v>933</v>
      </c>
      <c r="E873" s="163" t="s">
        <v>1818</v>
      </c>
      <c r="F873" s="164" t="s">
        <v>1876</v>
      </c>
      <c r="G873" s="161">
        <v>5</v>
      </c>
      <c r="H873" s="163" t="s">
        <v>2964</v>
      </c>
      <c r="I873" s="168">
        <f>INDEX(CalBudget2567!$AR:$AR,MATCH('All Budget to Planfin2567'!$D873,CalBudget2567!$D:$D,0))</f>
        <v>35151360.489033595</v>
      </c>
      <c r="J873" s="168">
        <f>INDEX(CalBudget2567!$BU:$BU,MATCH('All Budget to Planfin2567'!$D873,CalBudget2567!$D:$D,0))</f>
        <v>10203987.0037344</v>
      </c>
      <c r="K873" s="194">
        <f t="shared" si="26"/>
        <v>45355347.492767997</v>
      </c>
      <c r="L873" s="169">
        <f>INDEX(CalBudget2567!$BW:$BW,MATCH('All Budget to Planfin2567'!$D873,CalBudget2567!$D:$D,0))</f>
        <v>0.53</v>
      </c>
      <c r="M873" s="170">
        <f t="shared" si="27"/>
        <v>24038334.171167038</v>
      </c>
      <c r="N873" s="165"/>
      <c r="P873" s="188" t="b">
        <f>K873=CalBudget2567!BV875</f>
        <v>1</v>
      </c>
      <c r="Q873" s="188" t="b">
        <f>M873=CalBudget2567!BX875</f>
        <v>1</v>
      </c>
    </row>
    <row r="874" spans="1:17" s="158" customFormat="1" ht="24.6" hidden="1" x14ac:dyDescent="0.25">
      <c r="A874" s="167">
        <f>COUNTA($D$14:D874)</f>
        <v>861</v>
      </c>
      <c r="B874" s="161">
        <v>12</v>
      </c>
      <c r="C874" s="162" t="s">
        <v>72</v>
      </c>
      <c r="D874" s="161" t="s">
        <v>934</v>
      </c>
      <c r="E874" s="163" t="s">
        <v>1819</v>
      </c>
      <c r="F874" s="164" t="s">
        <v>1876</v>
      </c>
      <c r="G874" s="161">
        <v>6</v>
      </c>
      <c r="H874" s="163" t="s">
        <v>2965</v>
      </c>
      <c r="I874" s="168">
        <f>INDEX(CalBudget2567!$AR:$AR,MATCH('All Budget to Planfin2567'!$D874,CalBudget2567!$D:$D,0))</f>
        <v>49421453.632512003</v>
      </c>
      <c r="J874" s="168">
        <f>INDEX(CalBudget2567!$BU:$BU,MATCH('All Budget to Planfin2567'!$D874,CalBudget2567!$D:$D,0))</f>
        <v>20047094.427897591</v>
      </c>
      <c r="K874" s="194">
        <f t="shared" si="26"/>
        <v>69468548.060409591</v>
      </c>
      <c r="L874" s="169">
        <f>INDEX(CalBudget2567!$BW:$BW,MATCH('All Budget to Planfin2567'!$D874,CalBudget2567!$D:$D,0))</f>
        <v>0.4</v>
      </c>
      <c r="M874" s="170">
        <f t="shared" si="27"/>
        <v>27787419.224163838</v>
      </c>
      <c r="N874" s="165"/>
      <c r="P874" s="188" t="b">
        <f>K874=CalBudget2567!BV876</f>
        <v>1</v>
      </c>
      <c r="Q874" s="188" t="b">
        <f>M874=CalBudget2567!BX876</f>
        <v>1</v>
      </c>
    </row>
    <row r="875" spans="1:17" s="158" customFormat="1" ht="24.6" hidden="1" x14ac:dyDescent="0.25">
      <c r="A875" s="167">
        <f>COUNTA($D$14:D875)</f>
        <v>862</v>
      </c>
      <c r="B875" s="161">
        <v>12</v>
      </c>
      <c r="C875" s="162" t="s">
        <v>72</v>
      </c>
      <c r="D875" s="161" t="s">
        <v>935</v>
      </c>
      <c r="E875" s="163" t="s">
        <v>1820</v>
      </c>
      <c r="F875" s="164" t="s">
        <v>1876</v>
      </c>
      <c r="G875" s="161">
        <v>9</v>
      </c>
      <c r="H875" s="163" t="s">
        <v>2967</v>
      </c>
      <c r="I875" s="168">
        <f>INDEX(CalBudget2567!$AR:$AR,MATCH('All Budget to Planfin2567'!$D875,CalBudget2567!$D:$D,0))</f>
        <v>52100401.541904002</v>
      </c>
      <c r="J875" s="168">
        <f>INDEX(CalBudget2567!$BU:$BU,MATCH('All Budget to Planfin2567'!$D875,CalBudget2567!$D:$D,0))</f>
        <v>10839338.539286399</v>
      </c>
      <c r="K875" s="194">
        <f t="shared" si="26"/>
        <v>62939740.0811904</v>
      </c>
      <c r="L875" s="169">
        <f>INDEX(CalBudget2567!$BW:$BW,MATCH('All Budget to Planfin2567'!$D875,CalBudget2567!$D:$D,0))</f>
        <v>0.4</v>
      </c>
      <c r="M875" s="170">
        <f t="shared" si="27"/>
        <v>25175896.032476161</v>
      </c>
      <c r="N875" s="165"/>
      <c r="P875" s="188" t="b">
        <f>K875=CalBudget2567!BV877</f>
        <v>1</v>
      </c>
      <c r="Q875" s="188" t="b">
        <f>M875=CalBudget2567!BX877</f>
        <v>1</v>
      </c>
    </row>
    <row r="876" spans="1:17" s="158" customFormat="1" ht="24.6" hidden="1" x14ac:dyDescent="0.25">
      <c r="A876" s="167">
        <f>COUNTA($D$14:D876)</f>
        <v>863</v>
      </c>
      <c r="B876" s="161">
        <v>12</v>
      </c>
      <c r="C876" s="162" t="s">
        <v>72</v>
      </c>
      <c r="D876" s="161" t="s">
        <v>936</v>
      </c>
      <c r="E876" s="163" t="s">
        <v>1821</v>
      </c>
      <c r="F876" s="164" t="s">
        <v>1876</v>
      </c>
      <c r="G876" s="161">
        <v>12</v>
      </c>
      <c r="H876" s="163" t="s">
        <v>2970</v>
      </c>
      <c r="I876" s="168">
        <f>INDEX(CalBudget2567!$AR:$AR,MATCH('All Budget to Planfin2567'!$D876,CalBudget2567!$D:$D,0))</f>
        <v>166506268.49958721</v>
      </c>
      <c r="J876" s="168">
        <f>INDEX(CalBudget2567!$BU:$BU,MATCH('All Budget to Planfin2567'!$D876,CalBudget2567!$D:$D,0))</f>
        <v>72632064.66086401</v>
      </c>
      <c r="K876" s="194">
        <f t="shared" si="26"/>
        <v>239138333.16045123</v>
      </c>
      <c r="L876" s="169">
        <f>INDEX(CalBudget2567!$BW:$BW,MATCH('All Budget to Planfin2567'!$D876,CalBudget2567!$D:$D,0))</f>
        <v>0.32</v>
      </c>
      <c r="M876" s="170">
        <f t="shared" si="27"/>
        <v>76524266.611344397</v>
      </c>
      <c r="N876" s="165"/>
      <c r="P876" s="188" t="b">
        <f>K876=CalBudget2567!BV878</f>
        <v>1</v>
      </c>
      <c r="Q876" s="188" t="b">
        <f>M876=CalBudget2567!BX878</f>
        <v>1</v>
      </c>
    </row>
    <row r="877" spans="1:17" s="158" customFormat="1" ht="24.6" hidden="1" x14ac:dyDescent="0.25">
      <c r="A877" s="167">
        <f>COUNTA($D$14:D877)</f>
        <v>864</v>
      </c>
      <c r="B877" s="161">
        <v>12</v>
      </c>
      <c r="C877" s="162" t="s">
        <v>72</v>
      </c>
      <c r="D877" s="161" t="s">
        <v>937</v>
      </c>
      <c r="E877" s="163" t="s">
        <v>1822</v>
      </c>
      <c r="F877" s="164" t="s">
        <v>1876</v>
      </c>
      <c r="G877" s="161">
        <v>6</v>
      </c>
      <c r="H877" s="163" t="s">
        <v>2965</v>
      </c>
      <c r="I877" s="168">
        <f>INDEX(CalBudget2567!$AR:$AR,MATCH('All Budget to Planfin2567'!$D877,CalBudget2567!$D:$D,0))</f>
        <v>56614726.773897588</v>
      </c>
      <c r="J877" s="168">
        <f>INDEX(CalBudget2567!$BU:$BU,MATCH('All Budget to Planfin2567'!$D877,CalBudget2567!$D:$D,0))</f>
        <v>21226488.355583999</v>
      </c>
      <c r="K877" s="194">
        <f t="shared" si="26"/>
        <v>77841215.129481584</v>
      </c>
      <c r="L877" s="169">
        <f>INDEX(CalBudget2567!$BW:$BW,MATCH('All Budget to Planfin2567'!$D877,CalBudget2567!$D:$D,0))</f>
        <v>0.42</v>
      </c>
      <c r="M877" s="170">
        <f t="shared" si="27"/>
        <v>32693310.354382265</v>
      </c>
      <c r="N877" s="165"/>
      <c r="P877" s="188" t="b">
        <f>K877=CalBudget2567!BV879</f>
        <v>1</v>
      </c>
      <c r="Q877" s="188" t="b">
        <f>M877=CalBudget2567!BX879</f>
        <v>1</v>
      </c>
    </row>
    <row r="878" spans="1:17" s="158" customFormat="1" ht="24.6" hidden="1" x14ac:dyDescent="0.25">
      <c r="A878" s="167">
        <f>COUNTA($D$14:D878)</f>
        <v>865</v>
      </c>
      <c r="B878" s="161">
        <v>12</v>
      </c>
      <c r="C878" s="162" t="s">
        <v>72</v>
      </c>
      <c r="D878" s="161" t="s">
        <v>938</v>
      </c>
      <c r="E878" s="163" t="s">
        <v>1823</v>
      </c>
      <c r="F878" s="164" t="s">
        <v>1876</v>
      </c>
      <c r="G878" s="161">
        <v>5</v>
      </c>
      <c r="H878" s="163" t="s">
        <v>2964</v>
      </c>
      <c r="I878" s="168">
        <f>INDEX(CalBudget2567!$AR:$AR,MATCH('All Budget to Planfin2567'!$D878,CalBudget2567!$D:$D,0))</f>
        <v>26732608.215974398</v>
      </c>
      <c r="J878" s="168">
        <f>INDEX(CalBudget2567!$BU:$BU,MATCH('All Budget to Planfin2567'!$D878,CalBudget2567!$D:$D,0))</f>
        <v>8788922.0700000003</v>
      </c>
      <c r="K878" s="194">
        <f t="shared" si="26"/>
        <v>35521530.285974398</v>
      </c>
      <c r="L878" s="169">
        <f>INDEX(CalBudget2567!$BW:$BW,MATCH('All Budget to Planfin2567'!$D878,CalBudget2567!$D:$D,0))</f>
        <v>0.27</v>
      </c>
      <c r="M878" s="170">
        <f t="shared" si="27"/>
        <v>9590813.1772130877</v>
      </c>
      <c r="N878" s="165"/>
      <c r="P878" s="188" t="b">
        <f>K878=CalBudget2567!BV880</f>
        <v>1</v>
      </c>
      <c r="Q878" s="188" t="b">
        <f>M878=CalBudget2567!BX880</f>
        <v>1</v>
      </c>
    </row>
    <row r="879" spans="1:17" s="158" customFormat="1" ht="24.6" hidden="1" x14ac:dyDescent="0.25">
      <c r="A879" s="167">
        <f>COUNTA($D$14:D879)</f>
        <v>866</v>
      </c>
      <c r="B879" s="161">
        <v>12</v>
      </c>
      <c r="C879" s="162" t="s">
        <v>72</v>
      </c>
      <c r="D879" s="161" t="s">
        <v>939</v>
      </c>
      <c r="E879" s="163" t="s">
        <v>1824</v>
      </c>
      <c r="F879" s="164" t="s">
        <v>1876</v>
      </c>
      <c r="G879" s="161">
        <v>6</v>
      </c>
      <c r="H879" s="163" t="s">
        <v>2965</v>
      </c>
      <c r="I879" s="168">
        <f>INDEX(CalBudget2567!$AR:$AR,MATCH('All Budget to Planfin2567'!$D879,CalBudget2567!$D:$D,0))</f>
        <v>39645733.87219201</v>
      </c>
      <c r="J879" s="168">
        <f>INDEX(CalBudget2567!$BU:$BU,MATCH('All Budget to Planfin2567'!$D879,CalBudget2567!$D:$D,0))</f>
        <v>11196177.691152001</v>
      </c>
      <c r="K879" s="194">
        <f t="shared" si="26"/>
        <v>50841911.563344009</v>
      </c>
      <c r="L879" s="169">
        <f>INDEX(CalBudget2567!$BW:$BW,MATCH('All Budget to Planfin2567'!$D879,CalBudget2567!$D:$D,0))</f>
        <v>0.44</v>
      </c>
      <c r="M879" s="170">
        <f t="shared" si="27"/>
        <v>22370441.087871365</v>
      </c>
      <c r="N879" s="165"/>
      <c r="P879" s="188" t="b">
        <f>K879=CalBudget2567!BV881</f>
        <v>1</v>
      </c>
      <c r="Q879" s="188" t="b">
        <f>M879=CalBudget2567!BX881</f>
        <v>1</v>
      </c>
    </row>
    <row r="880" spans="1:17" s="158" customFormat="1" ht="24.6" hidden="1" x14ac:dyDescent="0.25">
      <c r="A880" s="167">
        <f>COUNTA($D$14:D880)</f>
        <v>867</v>
      </c>
      <c r="B880" s="161">
        <v>12</v>
      </c>
      <c r="C880" s="162" t="s">
        <v>72</v>
      </c>
      <c r="D880" s="161" t="s">
        <v>940</v>
      </c>
      <c r="E880" s="163" t="s">
        <v>1825</v>
      </c>
      <c r="F880" s="164" t="s">
        <v>1876</v>
      </c>
      <c r="G880" s="161">
        <v>5</v>
      </c>
      <c r="H880" s="163" t="s">
        <v>2964</v>
      </c>
      <c r="I880" s="168">
        <f>INDEX(CalBudget2567!$AR:$AR,MATCH('All Budget to Planfin2567'!$D880,CalBudget2567!$D:$D,0))</f>
        <v>27747001.401091203</v>
      </c>
      <c r="J880" s="168">
        <f>INDEX(CalBudget2567!$BU:$BU,MATCH('All Budget to Planfin2567'!$D880,CalBudget2567!$D:$D,0))</f>
        <v>11871117.663561597</v>
      </c>
      <c r="K880" s="194">
        <f t="shared" si="26"/>
        <v>39618119.064652801</v>
      </c>
      <c r="L880" s="169">
        <f>INDEX(CalBudget2567!$BW:$BW,MATCH('All Budget to Planfin2567'!$D880,CalBudget2567!$D:$D,0))</f>
        <v>0.42</v>
      </c>
      <c r="M880" s="170">
        <f t="shared" si="27"/>
        <v>16639610.007154176</v>
      </c>
      <c r="N880" s="165"/>
      <c r="P880" s="188" t="b">
        <f>K880=CalBudget2567!BV882</f>
        <v>1</v>
      </c>
      <c r="Q880" s="188" t="b">
        <f>M880=CalBudget2567!BX882</f>
        <v>1</v>
      </c>
    </row>
    <row r="881" spans="1:17" s="158" customFormat="1" ht="24.6" hidden="1" x14ac:dyDescent="0.25">
      <c r="A881" s="167">
        <f>COUNTA($D$14:D881)</f>
        <v>868</v>
      </c>
      <c r="B881" s="161">
        <v>12</v>
      </c>
      <c r="C881" s="162" t="s">
        <v>72</v>
      </c>
      <c r="D881" s="161" t="s">
        <v>941</v>
      </c>
      <c r="E881" s="163" t="s">
        <v>1826</v>
      </c>
      <c r="F881" s="164" t="s">
        <v>1876</v>
      </c>
      <c r="G881" s="161">
        <v>5</v>
      </c>
      <c r="H881" s="163" t="s">
        <v>2964</v>
      </c>
      <c r="I881" s="168">
        <f>INDEX(CalBudget2567!$AR:$AR,MATCH('All Budget to Planfin2567'!$D881,CalBudget2567!$D:$D,0))</f>
        <v>40788930.091843203</v>
      </c>
      <c r="J881" s="168">
        <f>INDEX(CalBudget2567!$BU:$BU,MATCH('All Budget to Planfin2567'!$D881,CalBudget2567!$D:$D,0))</f>
        <v>16526977.276627198</v>
      </c>
      <c r="K881" s="194">
        <f t="shared" si="26"/>
        <v>57315907.368470401</v>
      </c>
      <c r="L881" s="169">
        <f>INDEX(CalBudget2567!$BW:$BW,MATCH('All Budget to Planfin2567'!$D881,CalBudget2567!$D:$D,0))</f>
        <v>0.35</v>
      </c>
      <c r="M881" s="170">
        <f t="shared" si="27"/>
        <v>20060567.578964639</v>
      </c>
      <c r="N881" s="165"/>
      <c r="P881" s="188" t="b">
        <f>K881=CalBudget2567!BV883</f>
        <v>1</v>
      </c>
      <c r="Q881" s="188" t="b">
        <f>M881=CalBudget2567!BX883</f>
        <v>1</v>
      </c>
    </row>
    <row r="882" spans="1:17" s="158" customFormat="1" ht="24.6" hidden="1" x14ac:dyDescent="0.25">
      <c r="A882" s="167">
        <f>COUNTA($D$14:D882)</f>
        <v>869</v>
      </c>
      <c r="B882" s="161">
        <v>12</v>
      </c>
      <c r="C882" s="162" t="s">
        <v>72</v>
      </c>
      <c r="D882" s="161" t="s">
        <v>942</v>
      </c>
      <c r="E882" s="163" t="s">
        <v>1827</v>
      </c>
      <c r="F882" s="164" t="s">
        <v>1876</v>
      </c>
      <c r="G882" s="161">
        <v>3</v>
      </c>
      <c r="H882" s="163" t="s">
        <v>2972</v>
      </c>
      <c r="I882" s="168">
        <f>INDEX(CalBudget2567!$AR:$AR,MATCH('All Budget to Planfin2567'!$D882,CalBudget2567!$D:$D,0))</f>
        <v>34361650.800604798</v>
      </c>
      <c r="J882" s="168">
        <f>INDEX(CalBudget2567!$BU:$BU,MATCH('All Budget to Planfin2567'!$D882,CalBudget2567!$D:$D,0))</f>
        <v>8846644.1004096009</v>
      </c>
      <c r="K882" s="194">
        <f t="shared" si="26"/>
        <v>43208294.901014403</v>
      </c>
      <c r="L882" s="169">
        <f>INDEX(CalBudget2567!$BW:$BW,MATCH('All Budget to Planfin2567'!$D882,CalBudget2567!$D:$D,0))</f>
        <v>0.49</v>
      </c>
      <c r="M882" s="170">
        <f t="shared" si="27"/>
        <v>21172064.501497056</v>
      </c>
      <c r="N882" s="165"/>
      <c r="P882" s="188" t="b">
        <f>K882=CalBudget2567!BV884</f>
        <v>1</v>
      </c>
      <c r="Q882" s="188" t="b">
        <f>M882=CalBudget2567!BX884</f>
        <v>1</v>
      </c>
    </row>
    <row r="883" spans="1:17" s="158" customFormat="1" ht="24.6" hidden="1" x14ac:dyDescent="0.25">
      <c r="A883" s="167">
        <f>COUNTA($D$14:D883)</f>
        <v>870</v>
      </c>
      <c r="B883" s="161">
        <v>12</v>
      </c>
      <c r="C883" s="162" t="s">
        <v>73</v>
      </c>
      <c r="D883" s="161" t="s">
        <v>943</v>
      </c>
      <c r="E883" s="163" t="s">
        <v>1828</v>
      </c>
      <c r="F883" s="164" t="s">
        <v>1875</v>
      </c>
      <c r="G883" s="161">
        <v>18</v>
      </c>
      <c r="H883" s="163" t="s">
        <v>2975</v>
      </c>
      <c r="I883" s="168">
        <f>INDEX(CalBudget2567!$AR:$AR,MATCH('All Budget to Planfin2567'!$D883,CalBudget2567!$D:$D,0))</f>
        <v>630758483.40362871</v>
      </c>
      <c r="J883" s="168">
        <f>INDEX(CalBudget2567!$BU:$BU,MATCH('All Budget to Planfin2567'!$D883,CalBudget2567!$D:$D,0))</f>
        <v>1043748352.246704</v>
      </c>
      <c r="K883" s="194">
        <f t="shared" si="26"/>
        <v>1674506835.6503327</v>
      </c>
      <c r="L883" s="169">
        <f>INDEX(CalBudget2567!$BW:$BW,MATCH('All Budget to Planfin2567'!$D883,CalBudget2567!$D:$D,0))</f>
        <v>0.28999999999999998</v>
      </c>
      <c r="M883" s="170">
        <f t="shared" si="27"/>
        <v>485606982.33859646</v>
      </c>
      <c r="N883" s="165"/>
      <c r="P883" s="188" t="b">
        <f>K883=CalBudget2567!BV885</f>
        <v>1</v>
      </c>
      <c r="Q883" s="188" t="b">
        <f>M883=CalBudget2567!BX885</f>
        <v>1</v>
      </c>
    </row>
    <row r="884" spans="1:17" s="158" customFormat="1" ht="24.6" hidden="1" x14ac:dyDescent="0.25">
      <c r="A884" s="167">
        <f>COUNTA($D$14:D884)</f>
        <v>871</v>
      </c>
      <c r="B884" s="161">
        <v>12</v>
      </c>
      <c r="C884" s="162" t="s">
        <v>73</v>
      </c>
      <c r="D884" s="161" t="s">
        <v>944</v>
      </c>
      <c r="E884" s="163" t="s">
        <v>1829</v>
      </c>
      <c r="F884" s="164" t="s">
        <v>1877</v>
      </c>
      <c r="G884" s="161">
        <v>14</v>
      </c>
      <c r="H884" s="163" t="s">
        <v>2976</v>
      </c>
      <c r="I884" s="168">
        <f>INDEX(CalBudget2567!$AR:$AR,MATCH('All Budget to Planfin2567'!$D884,CalBudget2567!$D:$D,0))</f>
        <v>129093046.70779201</v>
      </c>
      <c r="J884" s="168">
        <f>INDEX(CalBudget2567!$BU:$BU,MATCH('All Budget to Planfin2567'!$D884,CalBudget2567!$D:$D,0))</f>
        <v>106148587.43995202</v>
      </c>
      <c r="K884" s="194">
        <f t="shared" si="26"/>
        <v>235241634.14774403</v>
      </c>
      <c r="L884" s="169">
        <f>INDEX(CalBudget2567!$BW:$BW,MATCH('All Budget to Planfin2567'!$D884,CalBudget2567!$D:$D,0))</f>
        <v>0.24</v>
      </c>
      <c r="M884" s="170">
        <f t="shared" si="27"/>
        <v>56457992.195458569</v>
      </c>
      <c r="N884" s="165"/>
      <c r="P884" s="188" t="b">
        <f>K884=CalBudget2567!BV886</f>
        <v>1</v>
      </c>
      <c r="Q884" s="188" t="b">
        <f>M884=CalBudget2567!BX886</f>
        <v>1</v>
      </c>
    </row>
    <row r="885" spans="1:17" s="158" customFormat="1" ht="24.6" hidden="1" x14ac:dyDescent="0.25">
      <c r="A885" s="167">
        <f>COUNTA($D$14:D885)</f>
        <v>872</v>
      </c>
      <c r="B885" s="161">
        <v>12</v>
      </c>
      <c r="C885" s="162" t="s">
        <v>73</v>
      </c>
      <c r="D885" s="161" t="s">
        <v>945</v>
      </c>
      <c r="E885" s="163" t="s">
        <v>1830</v>
      </c>
      <c r="F885" s="164" t="s">
        <v>1876</v>
      </c>
      <c r="G885" s="161">
        <v>6</v>
      </c>
      <c r="H885" s="163" t="s">
        <v>2965</v>
      </c>
      <c r="I885" s="168">
        <f>INDEX(CalBudget2567!$AR:$AR,MATCH('All Budget to Planfin2567'!$D885,CalBudget2567!$D:$D,0))</f>
        <v>84597046.994457588</v>
      </c>
      <c r="J885" s="168">
        <f>INDEX(CalBudget2567!$BU:$BU,MATCH('All Budget to Planfin2567'!$D885,CalBudget2567!$D:$D,0))</f>
        <v>25726314.447686397</v>
      </c>
      <c r="K885" s="194">
        <f t="shared" si="26"/>
        <v>110323361.44214398</v>
      </c>
      <c r="L885" s="169">
        <f>INDEX(CalBudget2567!$BW:$BW,MATCH('All Budget to Planfin2567'!$D885,CalBudget2567!$D:$D,0))</f>
        <v>0.41</v>
      </c>
      <c r="M885" s="170">
        <f t="shared" si="27"/>
        <v>45232578.191279031</v>
      </c>
      <c r="N885" s="165"/>
      <c r="P885" s="188" t="b">
        <f>K885=CalBudget2567!BV887</f>
        <v>1</v>
      </c>
      <c r="Q885" s="188" t="b">
        <f>M885=CalBudget2567!BX887</f>
        <v>1</v>
      </c>
    </row>
    <row r="886" spans="1:17" s="158" customFormat="1" ht="24.6" hidden="1" x14ac:dyDescent="0.25">
      <c r="A886" s="167">
        <f>COUNTA($D$14:D886)</f>
        <v>873</v>
      </c>
      <c r="B886" s="161">
        <v>12</v>
      </c>
      <c r="C886" s="162" t="s">
        <v>73</v>
      </c>
      <c r="D886" s="161" t="s">
        <v>946</v>
      </c>
      <c r="E886" s="163" t="s">
        <v>1831</v>
      </c>
      <c r="F886" s="164" t="s">
        <v>1876</v>
      </c>
      <c r="G886" s="161">
        <v>5</v>
      </c>
      <c r="H886" s="163" t="s">
        <v>2964</v>
      </c>
      <c r="I886" s="168">
        <f>INDEX(CalBudget2567!$AR:$AR,MATCH('All Budget to Planfin2567'!$D886,CalBudget2567!$D:$D,0))</f>
        <v>23947331.527622402</v>
      </c>
      <c r="J886" s="168">
        <f>INDEX(CalBudget2567!$BU:$BU,MATCH('All Budget to Planfin2567'!$D886,CalBudget2567!$D:$D,0))</f>
        <v>10815775.921996795</v>
      </c>
      <c r="K886" s="194">
        <f t="shared" si="26"/>
        <v>34763107.449619196</v>
      </c>
      <c r="L886" s="169">
        <f>INDEX(CalBudget2567!$BW:$BW,MATCH('All Budget to Planfin2567'!$D886,CalBudget2567!$D:$D,0))</f>
        <v>0.34</v>
      </c>
      <c r="M886" s="170">
        <f t="shared" si="27"/>
        <v>11819456.532870527</v>
      </c>
      <c r="N886" s="165"/>
      <c r="P886" s="188" t="b">
        <f>K886=CalBudget2567!BV888</f>
        <v>1</v>
      </c>
      <c r="Q886" s="188" t="b">
        <f>M886=CalBudget2567!BX888</f>
        <v>1</v>
      </c>
    </row>
    <row r="887" spans="1:17" s="158" customFormat="1" ht="24.6" hidden="1" x14ac:dyDescent="0.25">
      <c r="A887" s="167">
        <f>COUNTA($D$14:D887)</f>
        <v>874</v>
      </c>
      <c r="B887" s="161">
        <v>12</v>
      </c>
      <c r="C887" s="162" t="s">
        <v>73</v>
      </c>
      <c r="D887" s="161" t="s">
        <v>947</v>
      </c>
      <c r="E887" s="163" t="s">
        <v>1832</v>
      </c>
      <c r="F887" s="164" t="s">
        <v>1876</v>
      </c>
      <c r="G887" s="161">
        <v>10</v>
      </c>
      <c r="H887" s="163" t="s">
        <v>2962</v>
      </c>
      <c r="I887" s="168">
        <f>INDEX(CalBudget2567!$AR:$AR,MATCH('All Budget to Planfin2567'!$D887,CalBudget2567!$D:$D,0))</f>
        <v>85569602.99064</v>
      </c>
      <c r="J887" s="168">
        <f>INDEX(CalBudget2567!$BU:$BU,MATCH('All Budget to Planfin2567'!$D887,CalBudget2567!$D:$D,0))</f>
        <v>97971822.54821761</v>
      </c>
      <c r="K887" s="194">
        <f t="shared" si="26"/>
        <v>183541425.53885761</v>
      </c>
      <c r="L887" s="169">
        <f>INDEX(CalBudget2567!$BW:$BW,MATCH('All Budget to Planfin2567'!$D887,CalBudget2567!$D:$D,0))</f>
        <v>0.5</v>
      </c>
      <c r="M887" s="170">
        <f t="shared" si="27"/>
        <v>91770712.769428805</v>
      </c>
      <c r="N887" s="165"/>
      <c r="P887" s="188" t="b">
        <f>K887=CalBudget2567!BV889</f>
        <v>1</v>
      </c>
      <c r="Q887" s="188" t="b">
        <f>M887=CalBudget2567!BX889</f>
        <v>1</v>
      </c>
    </row>
    <row r="888" spans="1:17" s="158" customFormat="1" ht="24.6" hidden="1" x14ac:dyDescent="0.25">
      <c r="A888" s="167">
        <f>COUNTA($D$14:D888)</f>
        <v>875</v>
      </c>
      <c r="B888" s="161">
        <v>12</v>
      </c>
      <c r="C888" s="162" t="s">
        <v>73</v>
      </c>
      <c r="D888" s="161" t="s">
        <v>948</v>
      </c>
      <c r="E888" s="163" t="s">
        <v>1833</v>
      </c>
      <c r="F888" s="164" t="s">
        <v>1876</v>
      </c>
      <c r="G888" s="161">
        <v>10</v>
      </c>
      <c r="H888" s="163" t="s">
        <v>2962</v>
      </c>
      <c r="I888" s="168">
        <f>INDEX(CalBudget2567!$AR:$AR,MATCH('All Budget to Planfin2567'!$D888,CalBudget2567!$D:$D,0))</f>
        <v>69224379.484656006</v>
      </c>
      <c r="J888" s="168">
        <f>INDEX(CalBudget2567!$BU:$BU,MATCH('All Budget to Planfin2567'!$D888,CalBudget2567!$D:$D,0))</f>
        <v>40738281.020783991</v>
      </c>
      <c r="K888" s="194">
        <f t="shared" si="26"/>
        <v>109962660.50544</v>
      </c>
      <c r="L888" s="169">
        <f>INDEX(CalBudget2567!$BW:$BW,MATCH('All Budget to Planfin2567'!$D888,CalBudget2567!$D:$D,0))</f>
        <v>0.41</v>
      </c>
      <c r="M888" s="170">
        <f t="shared" si="27"/>
        <v>45084690.807230398</v>
      </c>
      <c r="N888" s="165"/>
      <c r="P888" s="188" t="b">
        <f>K888=CalBudget2567!BV890</f>
        <v>1</v>
      </c>
      <c r="Q888" s="188" t="b">
        <f>M888=CalBudget2567!BX890</f>
        <v>1</v>
      </c>
    </row>
    <row r="889" spans="1:17" s="158" customFormat="1" ht="24.6" hidden="1" x14ac:dyDescent="0.25">
      <c r="A889" s="167">
        <f>COUNTA($D$14:D889)</f>
        <v>876</v>
      </c>
      <c r="B889" s="161">
        <v>12</v>
      </c>
      <c r="C889" s="162" t="s">
        <v>73</v>
      </c>
      <c r="D889" s="161" t="s">
        <v>949</v>
      </c>
      <c r="E889" s="163" t="s">
        <v>1834</v>
      </c>
      <c r="F889" s="164" t="s">
        <v>1876</v>
      </c>
      <c r="G889" s="161">
        <v>5</v>
      </c>
      <c r="H889" s="163" t="s">
        <v>2964</v>
      </c>
      <c r="I889" s="168">
        <f>INDEX(CalBudget2567!$AR:$AR,MATCH('All Budget to Planfin2567'!$D889,CalBudget2567!$D:$D,0))</f>
        <v>22148546.691129602</v>
      </c>
      <c r="J889" s="168">
        <f>INDEX(CalBudget2567!$BU:$BU,MATCH('All Budget to Planfin2567'!$D889,CalBudget2567!$D:$D,0))</f>
        <v>9891502.2252191994</v>
      </c>
      <c r="K889" s="194">
        <f t="shared" si="26"/>
        <v>32040048.9163488</v>
      </c>
      <c r="L889" s="169">
        <f>INDEX(CalBudget2567!$BW:$BW,MATCH('All Budget to Planfin2567'!$D889,CalBudget2567!$D:$D,0))</f>
        <v>0.51</v>
      </c>
      <c r="M889" s="170">
        <f t="shared" si="27"/>
        <v>16340424.947337888</v>
      </c>
      <c r="N889" s="165"/>
      <c r="P889" s="188" t="b">
        <f>K889=CalBudget2567!BV891</f>
        <v>1</v>
      </c>
      <c r="Q889" s="188" t="b">
        <f>M889=CalBudget2567!BX891</f>
        <v>1</v>
      </c>
    </row>
    <row r="890" spans="1:17" s="158" customFormat="1" ht="24.6" hidden="1" x14ac:dyDescent="0.25">
      <c r="A890" s="167">
        <f>COUNTA($D$14:D890)</f>
        <v>877</v>
      </c>
      <c r="B890" s="161">
        <v>12</v>
      </c>
      <c r="C890" s="162" t="s">
        <v>73</v>
      </c>
      <c r="D890" s="161" t="s">
        <v>950</v>
      </c>
      <c r="E890" s="163" t="s">
        <v>1835</v>
      </c>
      <c r="F890" s="164" t="s">
        <v>1876</v>
      </c>
      <c r="G890" s="161">
        <v>5</v>
      </c>
      <c r="H890" s="163" t="s">
        <v>2964</v>
      </c>
      <c r="I890" s="168">
        <f>INDEX(CalBudget2567!$AR:$AR,MATCH('All Budget to Planfin2567'!$D890,CalBudget2567!$D:$D,0))</f>
        <v>22898412.467635199</v>
      </c>
      <c r="J890" s="168">
        <f>INDEX(CalBudget2567!$BU:$BU,MATCH('All Budget to Planfin2567'!$D890,CalBudget2567!$D:$D,0))</f>
        <v>21584256.354287997</v>
      </c>
      <c r="K890" s="194">
        <f t="shared" si="26"/>
        <v>44482668.821923196</v>
      </c>
      <c r="L890" s="169">
        <f>INDEX(CalBudget2567!$BW:$BW,MATCH('All Budget to Planfin2567'!$D890,CalBudget2567!$D:$D,0))</f>
        <v>0.6</v>
      </c>
      <c r="M890" s="170">
        <f t="shared" si="27"/>
        <v>26689601.293153916</v>
      </c>
      <c r="N890" s="165"/>
      <c r="P890" s="188" t="b">
        <f>K890=CalBudget2567!BV892</f>
        <v>1</v>
      </c>
      <c r="Q890" s="188" t="b">
        <f>M890=CalBudget2567!BX892</f>
        <v>1</v>
      </c>
    </row>
    <row r="891" spans="1:17" s="158" customFormat="1" ht="24.6" hidden="1" x14ac:dyDescent="0.25">
      <c r="A891" s="167">
        <f>COUNTA($D$14:D891)</f>
        <v>878</v>
      </c>
      <c r="B891" s="161">
        <v>12</v>
      </c>
      <c r="C891" s="162" t="s">
        <v>74</v>
      </c>
      <c r="D891" s="161" t="s">
        <v>951</v>
      </c>
      <c r="E891" s="163" t="s">
        <v>1836</v>
      </c>
      <c r="F891" s="164" t="s">
        <v>1875</v>
      </c>
      <c r="G891" s="161">
        <v>18</v>
      </c>
      <c r="H891" s="163" t="s">
        <v>2975</v>
      </c>
      <c r="I891" s="168">
        <f>INDEX(CalBudget2567!$AR:$AR,MATCH('All Budget to Planfin2567'!$D891,CalBudget2567!$D:$D,0))</f>
        <v>1296438423.95208</v>
      </c>
      <c r="J891" s="168">
        <f>INDEX(CalBudget2567!$BU:$BU,MATCH('All Budget to Planfin2567'!$D891,CalBudget2567!$D:$D,0))</f>
        <v>1893007570.6563265</v>
      </c>
      <c r="K891" s="194">
        <f t="shared" si="26"/>
        <v>3189445994.6084065</v>
      </c>
      <c r="L891" s="169">
        <f>INDEX(CalBudget2567!$BW:$BW,MATCH('All Budget to Planfin2567'!$D891,CalBudget2567!$D:$D,0))</f>
        <v>0.36</v>
      </c>
      <c r="M891" s="170">
        <f t="shared" si="27"/>
        <v>1148200558.0590262</v>
      </c>
      <c r="N891" s="165"/>
      <c r="P891" s="188" t="b">
        <f>K891=CalBudget2567!BV893</f>
        <v>1</v>
      </c>
      <c r="Q891" s="188" t="b">
        <f>M891=CalBudget2567!BX893</f>
        <v>1</v>
      </c>
    </row>
    <row r="892" spans="1:17" s="158" customFormat="1" ht="24.6" hidden="1" x14ac:dyDescent="0.25">
      <c r="A892" s="167">
        <f>COUNTA($D$14:D892)</f>
        <v>879</v>
      </c>
      <c r="B892" s="161">
        <v>12</v>
      </c>
      <c r="C892" s="162" t="s">
        <v>74</v>
      </c>
      <c r="D892" s="161" t="s">
        <v>952</v>
      </c>
      <c r="E892" s="163" t="s">
        <v>1837</v>
      </c>
      <c r="F892" s="164" t="s">
        <v>1877</v>
      </c>
      <c r="G892" s="161">
        <v>17</v>
      </c>
      <c r="H892" s="163" t="s">
        <v>2971</v>
      </c>
      <c r="I892" s="168">
        <f>INDEX(CalBudget2567!$AR:$AR,MATCH('All Budget to Planfin2567'!$D892,CalBudget2567!$D:$D,0))</f>
        <v>725676555.04717445</v>
      </c>
      <c r="J892" s="168">
        <f>INDEX(CalBudget2567!$BU:$BU,MATCH('All Budget to Planfin2567'!$D892,CalBudget2567!$D:$D,0))</f>
        <v>870299259.38231981</v>
      </c>
      <c r="K892" s="194">
        <f t="shared" si="26"/>
        <v>1595975814.4294944</v>
      </c>
      <c r="L892" s="169">
        <f>INDEX(CalBudget2567!$BW:$BW,MATCH('All Budget to Planfin2567'!$D892,CalBudget2567!$D:$D,0))</f>
        <v>0.22</v>
      </c>
      <c r="M892" s="170">
        <f t="shared" si="27"/>
        <v>351114679.17448878</v>
      </c>
      <c r="N892" s="165"/>
      <c r="P892" s="188" t="b">
        <f>K892=CalBudget2567!BV894</f>
        <v>1</v>
      </c>
      <c r="Q892" s="188" t="b">
        <f>M892=CalBudget2567!BX894</f>
        <v>1</v>
      </c>
    </row>
    <row r="893" spans="1:17" s="158" customFormat="1" ht="24.6" hidden="1" x14ac:dyDescent="0.25">
      <c r="A893" s="167">
        <f>COUNTA($D$14:D893)</f>
        <v>880</v>
      </c>
      <c r="B893" s="161">
        <v>12</v>
      </c>
      <c r="C893" s="162" t="s">
        <v>74</v>
      </c>
      <c r="D893" s="161" t="s">
        <v>953</v>
      </c>
      <c r="E893" s="163" t="s">
        <v>1838</v>
      </c>
      <c r="F893" s="164" t="s">
        <v>1876</v>
      </c>
      <c r="G893" s="161">
        <v>6</v>
      </c>
      <c r="H893" s="163" t="s">
        <v>2965</v>
      </c>
      <c r="I893" s="168">
        <f>INDEX(CalBudget2567!$AR:$AR,MATCH('All Budget to Planfin2567'!$D893,CalBudget2567!$D:$D,0))</f>
        <v>48241315.548403196</v>
      </c>
      <c r="J893" s="168">
        <f>INDEX(CalBudget2567!$BU:$BU,MATCH('All Budget to Planfin2567'!$D893,CalBudget2567!$D:$D,0))</f>
        <v>15512260.1966208</v>
      </c>
      <c r="K893" s="194">
        <f t="shared" si="26"/>
        <v>63753575.745023996</v>
      </c>
      <c r="L893" s="169">
        <f>INDEX(CalBudget2567!$BW:$BW,MATCH('All Budget to Planfin2567'!$D893,CalBudget2567!$D:$D,0))</f>
        <v>0.31</v>
      </c>
      <c r="M893" s="170">
        <f t="shared" si="27"/>
        <v>19763608.480957437</v>
      </c>
      <c r="N893" s="165"/>
      <c r="P893" s="188" t="b">
        <f>K893=CalBudget2567!BV895</f>
        <v>1</v>
      </c>
      <c r="Q893" s="188" t="b">
        <f>M893=CalBudget2567!BX895</f>
        <v>1</v>
      </c>
    </row>
    <row r="894" spans="1:17" s="158" customFormat="1" ht="24.6" hidden="1" x14ac:dyDescent="0.25">
      <c r="A894" s="167">
        <f>COUNTA($D$14:D894)</f>
        <v>881</v>
      </c>
      <c r="B894" s="161">
        <v>12</v>
      </c>
      <c r="C894" s="162" t="s">
        <v>74</v>
      </c>
      <c r="D894" s="161" t="s">
        <v>954</v>
      </c>
      <c r="E894" s="163" t="s">
        <v>1839</v>
      </c>
      <c r="F894" s="164" t="s">
        <v>1876</v>
      </c>
      <c r="G894" s="161">
        <v>7</v>
      </c>
      <c r="H894" s="163" t="s">
        <v>2966</v>
      </c>
      <c r="I894" s="168">
        <f>INDEX(CalBudget2567!$AR:$AR,MATCH('All Budget to Planfin2567'!$D894,CalBudget2567!$D:$D,0))</f>
        <v>114966275.12538241</v>
      </c>
      <c r="J894" s="168">
        <f>INDEX(CalBudget2567!$BU:$BU,MATCH('All Budget to Planfin2567'!$D894,CalBudget2567!$D:$D,0))</f>
        <v>41029892.506022401</v>
      </c>
      <c r="K894" s="194">
        <f t="shared" si="26"/>
        <v>155996167.63140482</v>
      </c>
      <c r="L894" s="169">
        <f>INDEX(CalBudget2567!$BW:$BW,MATCH('All Budget to Planfin2567'!$D894,CalBudget2567!$D:$D,0))</f>
        <v>0.36</v>
      </c>
      <c r="M894" s="170">
        <f t="shared" si="27"/>
        <v>56158620.34730573</v>
      </c>
      <c r="N894" s="165"/>
      <c r="P894" s="188" t="b">
        <f>K894=CalBudget2567!BV896</f>
        <v>1</v>
      </c>
      <c r="Q894" s="188" t="b">
        <f>M894=CalBudget2567!BX896</f>
        <v>1</v>
      </c>
    </row>
    <row r="895" spans="1:17" s="158" customFormat="1" ht="24.6" hidden="1" x14ac:dyDescent="0.25">
      <c r="A895" s="167">
        <f>COUNTA($D$14:D895)</f>
        <v>882</v>
      </c>
      <c r="B895" s="161">
        <v>12</v>
      </c>
      <c r="C895" s="162" t="s">
        <v>74</v>
      </c>
      <c r="D895" s="161" t="s">
        <v>955</v>
      </c>
      <c r="E895" s="163" t="s">
        <v>1840</v>
      </c>
      <c r="F895" s="164" t="s">
        <v>1876</v>
      </c>
      <c r="G895" s="161">
        <v>13</v>
      </c>
      <c r="H895" s="163" t="s">
        <v>2963</v>
      </c>
      <c r="I895" s="168">
        <f>INDEX(CalBudget2567!$AR:$AR,MATCH('All Budget to Planfin2567'!$D895,CalBudget2567!$D:$D,0))</f>
        <v>144215811.5309664</v>
      </c>
      <c r="J895" s="168">
        <f>INDEX(CalBudget2567!$BU:$BU,MATCH('All Budget to Planfin2567'!$D895,CalBudget2567!$D:$D,0))</f>
        <v>166642806.38598722</v>
      </c>
      <c r="K895" s="194">
        <f t="shared" si="26"/>
        <v>310858617.91695362</v>
      </c>
      <c r="L895" s="169">
        <f>INDEX(CalBudget2567!$BW:$BW,MATCH('All Budget to Planfin2567'!$D895,CalBudget2567!$D:$D,0))</f>
        <v>0.39</v>
      </c>
      <c r="M895" s="170">
        <f t="shared" si="27"/>
        <v>121234860.98761192</v>
      </c>
      <c r="N895" s="165"/>
      <c r="P895" s="188" t="b">
        <f>K895=CalBudget2567!BV897</f>
        <v>1</v>
      </c>
      <c r="Q895" s="188" t="b">
        <f>M895=CalBudget2567!BX897</f>
        <v>1</v>
      </c>
    </row>
    <row r="896" spans="1:17" s="158" customFormat="1" ht="24.6" hidden="1" x14ac:dyDescent="0.25">
      <c r="A896" s="167">
        <f>COUNTA($D$14:D896)</f>
        <v>883</v>
      </c>
      <c r="B896" s="161">
        <v>12</v>
      </c>
      <c r="C896" s="162" t="s">
        <v>74</v>
      </c>
      <c r="D896" s="161" t="s">
        <v>956</v>
      </c>
      <c r="E896" s="163" t="s">
        <v>1841</v>
      </c>
      <c r="F896" s="164" t="s">
        <v>1876</v>
      </c>
      <c r="G896" s="161">
        <v>10</v>
      </c>
      <c r="H896" s="163" t="s">
        <v>2962</v>
      </c>
      <c r="I896" s="168">
        <f>INDEX(CalBudget2567!$AR:$AR,MATCH('All Budget to Planfin2567'!$D896,CalBudget2567!$D:$D,0))</f>
        <v>82361606.791929603</v>
      </c>
      <c r="J896" s="168">
        <f>INDEX(CalBudget2567!$BU:$BU,MATCH('All Budget to Planfin2567'!$D896,CalBudget2567!$D:$D,0))</f>
        <v>28042577.676566403</v>
      </c>
      <c r="K896" s="194">
        <f t="shared" si="26"/>
        <v>110404184.46849601</v>
      </c>
      <c r="L896" s="169">
        <f>INDEX(CalBudget2567!$BW:$BW,MATCH('All Budget to Planfin2567'!$D896,CalBudget2567!$D:$D,0))</f>
        <v>0.38</v>
      </c>
      <c r="M896" s="170">
        <f t="shared" si="27"/>
        <v>41953590.098028481</v>
      </c>
      <c r="N896" s="165"/>
      <c r="P896" s="188" t="b">
        <f>K896=CalBudget2567!BV898</f>
        <v>1</v>
      </c>
      <c r="Q896" s="188" t="b">
        <f>M896=CalBudget2567!BX898</f>
        <v>1</v>
      </c>
    </row>
    <row r="897" spans="1:17" s="158" customFormat="1" ht="24.6" hidden="1" x14ac:dyDescent="0.25">
      <c r="A897" s="167">
        <f>COUNTA($D$14:D897)</f>
        <v>884</v>
      </c>
      <c r="B897" s="161">
        <v>12</v>
      </c>
      <c r="C897" s="162" t="s">
        <v>74</v>
      </c>
      <c r="D897" s="161" t="s">
        <v>957</v>
      </c>
      <c r="E897" s="163" t="s">
        <v>1842</v>
      </c>
      <c r="F897" s="164" t="s">
        <v>1876</v>
      </c>
      <c r="G897" s="161">
        <v>7</v>
      </c>
      <c r="H897" s="163" t="s">
        <v>2966</v>
      </c>
      <c r="I897" s="168">
        <f>INDEX(CalBudget2567!$AR:$AR,MATCH('All Budget to Planfin2567'!$D897,CalBudget2567!$D:$D,0))</f>
        <v>62339052.861340798</v>
      </c>
      <c r="J897" s="168">
        <f>INDEX(CalBudget2567!$BU:$BU,MATCH('All Budget to Planfin2567'!$D897,CalBudget2567!$D:$D,0))</f>
        <v>31103831.778729592</v>
      </c>
      <c r="K897" s="194">
        <f t="shared" si="26"/>
        <v>93442884.640070394</v>
      </c>
      <c r="L897" s="169">
        <f>INDEX(CalBudget2567!$BW:$BW,MATCH('All Budget to Planfin2567'!$D897,CalBudget2567!$D:$D,0))</f>
        <v>0.43</v>
      </c>
      <c r="M897" s="170">
        <f t="shared" si="27"/>
        <v>40180440.395230271</v>
      </c>
      <c r="N897" s="165"/>
      <c r="P897" s="188" t="b">
        <f>K897=CalBudget2567!BV899</f>
        <v>1</v>
      </c>
      <c r="Q897" s="188" t="b">
        <f>M897=CalBudget2567!BX899</f>
        <v>1</v>
      </c>
    </row>
    <row r="898" spans="1:17" s="158" customFormat="1" ht="24.6" hidden="1" x14ac:dyDescent="0.25">
      <c r="A898" s="167">
        <f>COUNTA($D$14:D898)</f>
        <v>885</v>
      </c>
      <c r="B898" s="161">
        <v>12</v>
      </c>
      <c r="C898" s="162" t="s">
        <v>74</v>
      </c>
      <c r="D898" s="161" t="s">
        <v>958</v>
      </c>
      <c r="E898" s="163" t="s">
        <v>1843</v>
      </c>
      <c r="F898" s="164" t="s">
        <v>1876</v>
      </c>
      <c r="G898" s="161">
        <v>9</v>
      </c>
      <c r="H898" s="163" t="s">
        <v>2967</v>
      </c>
      <c r="I898" s="168">
        <f>INDEX(CalBudget2567!$AR:$AR,MATCH('All Budget to Planfin2567'!$D898,CalBudget2567!$D:$D,0))</f>
        <v>97236393.576278403</v>
      </c>
      <c r="J898" s="168">
        <f>INDEX(CalBudget2567!$BU:$BU,MATCH('All Budget to Planfin2567'!$D898,CalBudget2567!$D:$D,0))</f>
        <v>34486987.345679998</v>
      </c>
      <c r="K898" s="194">
        <f t="shared" si="26"/>
        <v>131723380.9219584</v>
      </c>
      <c r="L898" s="169">
        <f>INDEX(CalBudget2567!$BW:$BW,MATCH('All Budget to Planfin2567'!$D898,CalBudget2567!$D:$D,0))</f>
        <v>0.41</v>
      </c>
      <c r="M898" s="170">
        <f t="shared" si="27"/>
        <v>54006586.178002939</v>
      </c>
      <c r="N898" s="165"/>
      <c r="P898" s="188" t="b">
        <f>K898=CalBudget2567!BV900</f>
        <v>1</v>
      </c>
      <c r="Q898" s="188" t="b">
        <f>M898=CalBudget2567!BX900</f>
        <v>1</v>
      </c>
    </row>
    <row r="899" spans="1:17" s="158" customFormat="1" ht="24.6" hidden="1" x14ac:dyDescent="0.25">
      <c r="A899" s="167">
        <f>COUNTA($D$14:D899)</f>
        <v>886</v>
      </c>
      <c r="B899" s="161">
        <v>12</v>
      </c>
      <c r="C899" s="162" t="s">
        <v>74</v>
      </c>
      <c r="D899" s="161" t="s">
        <v>959</v>
      </c>
      <c r="E899" s="163" t="s">
        <v>1844</v>
      </c>
      <c r="F899" s="164" t="s">
        <v>1876</v>
      </c>
      <c r="G899" s="161">
        <v>5</v>
      </c>
      <c r="H899" s="163" t="s">
        <v>2964</v>
      </c>
      <c r="I899" s="168">
        <f>INDEX(CalBudget2567!$AR:$AR,MATCH('All Budget to Planfin2567'!$D899,CalBudget2567!$D:$D,0))</f>
        <v>22442097.136291198</v>
      </c>
      <c r="J899" s="168">
        <f>INDEX(CalBudget2567!$BU:$BU,MATCH('All Budget to Planfin2567'!$D899,CalBudget2567!$D:$D,0))</f>
        <v>5641602.1231296007</v>
      </c>
      <c r="K899" s="194">
        <f t="shared" si="26"/>
        <v>28083699.259420797</v>
      </c>
      <c r="L899" s="169">
        <f>INDEX(CalBudget2567!$BW:$BW,MATCH('All Budget to Planfin2567'!$D899,CalBudget2567!$D:$D,0))</f>
        <v>0.43</v>
      </c>
      <c r="M899" s="170">
        <f t="shared" si="27"/>
        <v>12075990.681550942</v>
      </c>
      <c r="N899" s="165"/>
      <c r="P899" s="188" t="b">
        <f>K899=CalBudget2567!BV901</f>
        <v>1</v>
      </c>
      <c r="Q899" s="188" t="b">
        <f>M899=CalBudget2567!BX901</f>
        <v>1</v>
      </c>
    </row>
    <row r="900" spans="1:17" s="158" customFormat="1" ht="24.6" hidden="1" x14ac:dyDescent="0.25">
      <c r="A900" s="167">
        <f>COUNTA($D$14:D900)</f>
        <v>887</v>
      </c>
      <c r="B900" s="161">
        <v>12</v>
      </c>
      <c r="C900" s="162" t="s">
        <v>74</v>
      </c>
      <c r="D900" s="161" t="s">
        <v>960</v>
      </c>
      <c r="E900" s="163" t="s">
        <v>1845</v>
      </c>
      <c r="F900" s="164" t="s">
        <v>1876</v>
      </c>
      <c r="G900" s="161">
        <v>6</v>
      </c>
      <c r="H900" s="163" t="s">
        <v>2965</v>
      </c>
      <c r="I900" s="168">
        <f>INDEX(CalBudget2567!$AR:$AR,MATCH('All Budget to Planfin2567'!$D900,CalBudget2567!$D:$D,0))</f>
        <v>67857106.001212806</v>
      </c>
      <c r="J900" s="168">
        <f>INDEX(CalBudget2567!$BU:$BU,MATCH('All Budget to Planfin2567'!$D900,CalBudget2567!$D:$D,0))</f>
        <v>32775414.111897599</v>
      </c>
      <c r="K900" s="194">
        <f t="shared" si="26"/>
        <v>100632520.11311041</v>
      </c>
      <c r="L900" s="169">
        <f>INDEX(CalBudget2567!$BW:$BW,MATCH('All Budget to Planfin2567'!$D900,CalBudget2567!$D:$D,0))</f>
        <v>0.35</v>
      </c>
      <c r="M900" s="170">
        <f t="shared" si="27"/>
        <v>35221382.039588638</v>
      </c>
      <c r="N900" s="165"/>
      <c r="P900" s="188" t="b">
        <f>K900=CalBudget2567!BV902</f>
        <v>1</v>
      </c>
      <c r="Q900" s="188" t="b">
        <f>M900=CalBudget2567!BX902</f>
        <v>1</v>
      </c>
    </row>
    <row r="901" spans="1:17" s="158" customFormat="1" ht="24.6" hidden="1" x14ac:dyDescent="0.25">
      <c r="A901" s="167">
        <f>COUNTA($D$14:D901)</f>
        <v>888</v>
      </c>
      <c r="B901" s="161">
        <v>12</v>
      </c>
      <c r="C901" s="162" t="s">
        <v>74</v>
      </c>
      <c r="D901" s="161" t="s">
        <v>961</v>
      </c>
      <c r="E901" s="163" t="s">
        <v>1846</v>
      </c>
      <c r="F901" s="164" t="s">
        <v>1876</v>
      </c>
      <c r="G901" s="161">
        <v>10</v>
      </c>
      <c r="H901" s="163" t="s">
        <v>2962</v>
      </c>
      <c r="I901" s="168">
        <f>INDEX(CalBudget2567!$AR:$AR,MATCH('All Budget to Planfin2567'!$D901,CalBudget2567!$D:$D,0))</f>
        <v>80800838.696044803</v>
      </c>
      <c r="J901" s="168">
        <f>INDEX(CalBudget2567!$BU:$BU,MATCH('All Budget to Planfin2567'!$D901,CalBudget2567!$D:$D,0))</f>
        <v>24231213.641971201</v>
      </c>
      <c r="K901" s="194">
        <f t="shared" si="26"/>
        <v>105032052.338016</v>
      </c>
      <c r="L901" s="169">
        <f>INDEX(CalBudget2567!$BW:$BW,MATCH('All Budget to Planfin2567'!$D901,CalBudget2567!$D:$D,0))</f>
        <v>0.42</v>
      </c>
      <c r="M901" s="170">
        <f t="shared" si="27"/>
        <v>44113461.981966719</v>
      </c>
      <c r="N901" s="165"/>
      <c r="P901" s="188" t="b">
        <f>K901=CalBudget2567!BV903</f>
        <v>1</v>
      </c>
      <c r="Q901" s="188" t="b">
        <f>M901=CalBudget2567!BX903</f>
        <v>1</v>
      </c>
    </row>
    <row r="902" spans="1:17" s="158" customFormat="1" ht="24.6" hidden="1" x14ac:dyDescent="0.25">
      <c r="A902" s="167">
        <f>COUNTA($D$14:D902)</f>
        <v>889</v>
      </c>
      <c r="B902" s="161">
        <v>12</v>
      </c>
      <c r="C902" s="162" t="s">
        <v>74</v>
      </c>
      <c r="D902" s="161" t="s">
        <v>962</v>
      </c>
      <c r="E902" s="163" t="s">
        <v>1847</v>
      </c>
      <c r="F902" s="164" t="s">
        <v>1876</v>
      </c>
      <c r="G902" s="161">
        <v>5</v>
      </c>
      <c r="H902" s="163" t="s">
        <v>2964</v>
      </c>
      <c r="I902" s="168">
        <f>INDEX(CalBudget2567!$AR:$AR,MATCH('All Budget to Planfin2567'!$D902,CalBudget2567!$D:$D,0))</f>
        <v>30502995.673401594</v>
      </c>
      <c r="J902" s="168">
        <f>INDEX(CalBudget2567!$BU:$BU,MATCH('All Budget to Planfin2567'!$D902,CalBudget2567!$D:$D,0))</f>
        <v>12289803.779107198</v>
      </c>
      <c r="K902" s="194">
        <f t="shared" si="26"/>
        <v>42792799.452508792</v>
      </c>
      <c r="L902" s="169">
        <f>INDEX(CalBudget2567!$BW:$BW,MATCH('All Budget to Planfin2567'!$D902,CalBudget2567!$D:$D,0))</f>
        <v>0.22</v>
      </c>
      <c r="M902" s="170">
        <f t="shared" si="27"/>
        <v>9414415.8795519341</v>
      </c>
      <c r="N902" s="165"/>
      <c r="P902" s="188" t="b">
        <f>K902=CalBudget2567!BV904</f>
        <v>1</v>
      </c>
      <c r="Q902" s="188" t="b">
        <f>M902=CalBudget2567!BX904</f>
        <v>1</v>
      </c>
    </row>
    <row r="903" spans="1:17" s="158" customFormat="1" ht="24.6" hidden="1" x14ac:dyDescent="0.25">
      <c r="A903" s="167">
        <f>COUNTA($D$14:D903)</f>
        <v>890</v>
      </c>
      <c r="B903" s="161">
        <v>12</v>
      </c>
      <c r="C903" s="162" t="s">
        <v>74</v>
      </c>
      <c r="D903" s="161" t="s">
        <v>963</v>
      </c>
      <c r="E903" s="163" t="s">
        <v>1848</v>
      </c>
      <c r="F903" s="164" t="s">
        <v>1876</v>
      </c>
      <c r="G903" s="161">
        <v>5</v>
      </c>
      <c r="H903" s="163" t="s">
        <v>2964</v>
      </c>
      <c r="I903" s="168">
        <f>INDEX(CalBudget2567!$AR:$AR,MATCH('All Budget to Planfin2567'!$D903,CalBudget2567!$D:$D,0))</f>
        <v>46340056.906598397</v>
      </c>
      <c r="J903" s="168">
        <f>INDEX(CalBudget2567!$BU:$BU,MATCH('All Budget to Planfin2567'!$D903,CalBudget2567!$D:$D,0))</f>
        <v>12207171.303983999</v>
      </c>
      <c r="K903" s="194">
        <f t="shared" si="26"/>
        <v>58547228.210582398</v>
      </c>
      <c r="L903" s="169">
        <f>INDEX(CalBudget2567!$BW:$BW,MATCH('All Budget to Planfin2567'!$D903,CalBudget2567!$D:$D,0))</f>
        <v>0.35</v>
      </c>
      <c r="M903" s="170">
        <f t="shared" si="27"/>
        <v>20491529.873703837</v>
      </c>
      <c r="N903" s="165"/>
      <c r="P903" s="188" t="b">
        <f>K903=CalBudget2567!BV905</f>
        <v>1</v>
      </c>
      <c r="Q903" s="188" t="b">
        <f>M903=CalBudget2567!BX905</f>
        <v>1</v>
      </c>
    </row>
    <row r="904" spans="1:17" s="158" customFormat="1" ht="24.6" hidden="1" x14ac:dyDescent="0.25">
      <c r="A904" s="167">
        <f>COUNTA($D$14:D904)</f>
        <v>891</v>
      </c>
      <c r="B904" s="161">
        <v>12</v>
      </c>
      <c r="C904" s="162" t="s">
        <v>74</v>
      </c>
      <c r="D904" s="161" t="s">
        <v>964</v>
      </c>
      <c r="E904" s="163" t="s">
        <v>1849</v>
      </c>
      <c r="F904" s="164" t="s">
        <v>1876</v>
      </c>
      <c r="G904" s="161">
        <v>6</v>
      </c>
      <c r="H904" s="163" t="s">
        <v>2965</v>
      </c>
      <c r="I904" s="168">
        <f>INDEX(CalBudget2567!$AR:$AR,MATCH('All Budget to Planfin2567'!$D904,CalBudget2567!$D:$D,0))</f>
        <v>39565757.034633592</v>
      </c>
      <c r="J904" s="168">
        <f>INDEX(CalBudget2567!$BU:$BU,MATCH('All Budget to Planfin2567'!$D904,CalBudget2567!$D:$D,0))</f>
        <v>14760443.143392</v>
      </c>
      <c r="K904" s="194">
        <f t="shared" si="26"/>
        <v>54326200.178025588</v>
      </c>
      <c r="L904" s="169">
        <f>INDEX(CalBudget2567!$BW:$BW,MATCH('All Budget to Planfin2567'!$D904,CalBudget2567!$D:$D,0))</f>
        <v>0.51</v>
      </c>
      <c r="M904" s="170">
        <f t="shared" si="27"/>
        <v>27706362.090793051</v>
      </c>
      <c r="N904" s="165"/>
      <c r="P904" s="188" t="b">
        <f>K904=CalBudget2567!BV906</f>
        <v>1</v>
      </c>
      <c r="Q904" s="188" t="b">
        <f>M904=CalBudget2567!BX906</f>
        <v>1</v>
      </c>
    </row>
    <row r="905" spans="1:17" s="158" customFormat="1" ht="24.6" hidden="1" x14ac:dyDescent="0.25">
      <c r="A905" s="167">
        <f>COUNTA($D$14:D905)</f>
        <v>892</v>
      </c>
      <c r="B905" s="161">
        <v>12</v>
      </c>
      <c r="C905" s="162" t="s">
        <v>74</v>
      </c>
      <c r="D905" s="161" t="s">
        <v>965</v>
      </c>
      <c r="E905" s="163" t="s">
        <v>1850</v>
      </c>
      <c r="F905" s="164" t="s">
        <v>1876</v>
      </c>
      <c r="G905" s="161">
        <v>5</v>
      </c>
      <c r="H905" s="163" t="s">
        <v>2964</v>
      </c>
      <c r="I905" s="168">
        <f>INDEX(CalBudget2567!$AR:$AR,MATCH('All Budget to Planfin2567'!$D905,CalBudget2567!$D:$D,0))</f>
        <v>24593789.639040001</v>
      </c>
      <c r="J905" s="168">
        <f>INDEX(CalBudget2567!$BU:$BU,MATCH('All Budget to Planfin2567'!$D905,CalBudget2567!$D:$D,0))</f>
        <v>13312614.9674016</v>
      </c>
      <c r="K905" s="194">
        <f t="shared" si="26"/>
        <v>37906404.606441602</v>
      </c>
      <c r="L905" s="169">
        <f>INDEX(CalBudget2567!$BW:$BW,MATCH('All Budget to Planfin2567'!$D905,CalBudget2567!$D:$D,0))</f>
        <v>0.3</v>
      </c>
      <c r="M905" s="170">
        <f t="shared" si="27"/>
        <v>11371921.38193248</v>
      </c>
      <c r="N905" s="165"/>
      <c r="P905" s="188" t="b">
        <f>K905=CalBudget2567!BV907</f>
        <v>1</v>
      </c>
      <c r="Q905" s="188" t="b">
        <f>M905=CalBudget2567!BX907</f>
        <v>1</v>
      </c>
    </row>
    <row r="906" spans="1:17" s="158" customFormat="1" ht="24.6" hidden="1" x14ac:dyDescent="0.25">
      <c r="A906" s="167">
        <f>COUNTA($D$14:D906)</f>
        <v>893</v>
      </c>
      <c r="B906" s="161">
        <v>12</v>
      </c>
      <c r="C906" s="162" t="s">
        <v>74</v>
      </c>
      <c r="D906" s="161" t="s">
        <v>966</v>
      </c>
      <c r="E906" s="163" t="s">
        <v>1851</v>
      </c>
      <c r="F906" s="164" t="s">
        <v>1876</v>
      </c>
      <c r="G906" s="161">
        <v>6</v>
      </c>
      <c r="H906" s="163" t="s">
        <v>2965</v>
      </c>
      <c r="I906" s="168">
        <f>INDEX(CalBudget2567!$AR:$AR,MATCH('All Budget to Planfin2567'!$D906,CalBudget2567!$D:$D,0))</f>
        <v>50100178.089523196</v>
      </c>
      <c r="J906" s="168">
        <f>INDEX(CalBudget2567!$BU:$BU,MATCH('All Budget to Planfin2567'!$D906,CalBudget2567!$D:$D,0))</f>
        <v>9246992.2990080006</v>
      </c>
      <c r="K906" s="194">
        <f t="shared" si="26"/>
        <v>59347170.388531193</v>
      </c>
      <c r="L906" s="169">
        <f>INDEX(CalBudget2567!$BW:$BW,MATCH('All Budget to Planfin2567'!$D906,CalBudget2567!$D:$D,0))</f>
        <v>0.24</v>
      </c>
      <c r="M906" s="170">
        <f t="shared" si="27"/>
        <v>14243320.893247485</v>
      </c>
      <c r="N906" s="165"/>
      <c r="P906" s="188" t="b">
        <f>K906=CalBudget2567!BV908</f>
        <v>1</v>
      </c>
      <c r="Q906" s="188" t="b">
        <f>M906=CalBudget2567!BX908</f>
        <v>1</v>
      </c>
    </row>
    <row r="907" spans="1:17" s="158" customFormat="1" ht="24.6" hidden="1" x14ac:dyDescent="0.25">
      <c r="A907" s="167">
        <f>COUNTA($D$14:D907)</f>
        <v>894</v>
      </c>
      <c r="B907" s="161">
        <v>12</v>
      </c>
      <c r="C907" s="162" t="s">
        <v>74</v>
      </c>
      <c r="D907" s="161" t="s">
        <v>967</v>
      </c>
      <c r="E907" s="163" t="s">
        <v>1852</v>
      </c>
      <c r="F907" s="164" t="s">
        <v>1876</v>
      </c>
      <c r="G907" s="161">
        <v>5</v>
      </c>
      <c r="H907" s="163" t="s">
        <v>2964</v>
      </c>
      <c r="I907" s="168">
        <f>INDEX(CalBudget2567!$AR:$AR,MATCH('All Budget to Planfin2567'!$D907,CalBudget2567!$D:$D,0))</f>
        <v>29138254.733424004</v>
      </c>
      <c r="J907" s="168">
        <f>INDEX(CalBudget2567!$BU:$BU,MATCH('All Budget to Planfin2567'!$D907,CalBudget2567!$D:$D,0))</f>
        <v>7610538.2677151989</v>
      </c>
      <c r="K907" s="194">
        <f t="shared" si="26"/>
        <v>36748793.001139201</v>
      </c>
      <c r="L907" s="169">
        <f>INDEX(CalBudget2567!$BW:$BW,MATCH('All Budget to Planfin2567'!$D907,CalBudget2567!$D:$D,0))</f>
        <v>0.39</v>
      </c>
      <c r="M907" s="170">
        <f t="shared" si="27"/>
        <v>14332029.270444289</v>
      </c>
      <c r="N907" s="165"/>
      <c r="P907" s="188" t="b">
        <f>K907=CalBudget2567!BV909</f>
        <v>1</v>
      </c>
      <c r="Q907" s="188" t="b">
        <f>M907=CalBudget2567!BX909</f>
        <v>1</v>
      </c>
    </row>
    <row r="908" spans="1:17" s="158" customFormat="1" ht="24.6" hidden="1" x14ac:dyDescent="0.25">
      <c r="A908" s="167">
        <f>COUNTA($D$14:D908)</f>
        <v>895</v>
      </c>
      <c r="B908" s="161">
        <v>12</v>
      </c>
      <c r="C908" s="162" t="s">
        <v>75</v>
      </c>
      <c r="D908" s="161" t="s">
        <v>968</v>
      </c>
      <c r="E908" s="163" t="s">
        <v>1853</v>
      </c>
      <c r="F908" s="164" t="s">
        <v>1877</v>
      </c>
      <c r="G908" s="161">
        <v>16</v>
      </c>
      <c r="H908" s="163" t="s">
        <v>2973</v>
      </c>
      <c r="I908" s="168">
        <f>INDEX(CalBudget2567!$AR:$AR,MATCH('All Budget to Planfin2567'!$D908,CalBudget2567!$D:$D,0))</f>
        <v>324059216.71214396</v>
      </c>
      <c r="J908" s="168">
        <f>INDEX(CalBudget2567!$BU:$BU,MATCH('All Budget to Planfin2567'!$D908,CalBudget2567!$D:$D,0))</f>
        <v>389363691.59388483</v>
      </c>
      <c r="K908" s="194">
        <f t="shared" si="26"/>
        <v>713422908.30602884</v>
      </c>
      <c r="L908" s="169">
        <f>INDEX(CalBudget2567!$BW:$BW,MATCH('All Budget to Planfin2567'!$D908,CalBudget2567!$D:$D,0))</f>
        <v>0.28000000000000003</v>
      </c>
      <c r="M908" s="170">
        <f t="shared" si="27"/>
        <v>199758414.32568809</v>
      </c>
      <c r="N908" s="165"/>
      <c r="P908" s="188" t="b">
        <f>K908=CalBudget2567!BV910</f>
        <v>1</v>
      </c>
      <c r="Q908" s="188" t="b">
        <f>M908=CalBudget2567!BX910</f>
        <v>1</v>
      </c>
    </row>
    <row r="909" spans="1:17" s="158" customFormat="1" ht="24.6" hidden="1" x14ac:dyDescent="0.25">
      <c r="A909" s="167">
        <f>COUNTA($D$14:D909)</f>
        <v>896</v>
      </c>
      <c r="B909" s="161">
        <v>12</v>
      </c>
      <c r="C909" s="162" t="s">
        <v>75</v>
      </c>
      <c r="D909" s="161" t="s">
        <v>969</v>
      </c>
      <c r="E909" s="163" t="s">
        <v>1854</v>
      </c>
      <c r="F909" s="164" t="s">
        <v>1876</v>
      </c>
      <c r="G909" s="161">
        <v>5</v>
      </c>
      <c r="H909" s="163" t="s">
        <v>2964</v>
      </c>
      <c r="I909" s="168">
        <f>INDEX(CalBudget2567!$AR:$AR,MATCH('All Budget to Planfin2567'!$D909,CalBudget2567!$D:$D,0))</f>
        <v>32025031.768799998</v>
      </c>
      <c r="J909" s="168">
        <f>INDEX(CalBudget2567!$BU:$BU,MATCH('All Budget to Planfin2567'!$D909,CalBudget2567!$D:$D,0))</f>
        <v>11768594.012160001</v>
      </c>
      <c r="K909" s="194">
        <f t="shared" si="26"/>
        <v>43793625.780960001</v>
      </c>
      <c r="L909" s="169">
        <f>INDEX(CalBudget2567!$BW:$BW,MATCH('All Budget to Planfin2567'!$D909,CalBudget2567!$D:$D,0))</f>
        <v>0.32</v>
      </c>
      <c r="M909" s="170">
        <f t="shared" si="27"/>
        <v>14013960.249907201</v>
      </c>
      <c r="N909" s="165"/>
      <c r="P909" s="188" t="b">
        <f>K909=CalBudget2567!BV911</f>
        <v>1</v>
      </c>
      <c r="Q909" s="188" t="b">
        <f>M909=CalBudget2567!BX911</f>
        <v>1</v>
      </c>
    </row>
    <row r="910" spans="1:17" ht="24.6" hidden="1" x14ac:dyDescent="0.7">
      <c r="A910" s="167">
        <f>COUNTA($D$14:D910)</f>
        <v>897</v>
      </c>
      <c r="B910" s="1">
        <v>12</v>
      </c>
      <c r="C910" s="2" t="s">
        <v>75</v>
      </c>
      <c r="D910" s="1" t="s">
        <v>970</v>
      </c>
      <c r="E910" s="3" t="s">
        <v>1855</v>
      </c>
      <c r="F910" s="4" t="s">
        <v>1876</v>
      </c>
      <c r="G910" s="4">
        <v>5</v>
      </c>
      <c r="H910" s="2" t="s">
        <v>2964</v>
      </c>
      <c r="I910" s="168">
        <f>INDEX(CalBudget2567!$AR:$AR,MATCH('All Budget to Planfin2567'!$D910,CalBudget2567!$D:$D,0))</f>
        <v>31932909.544147201</v>
      </c>
      <c r="J910" s="168">
        <f>INDEX(CalBudget2567!$BU:$BU,MATCH('All Budget to Planfin2567'!$D910,CalBudget2567!$D:$D,0))</f>
        <v>10743939.984249599</v>
      </c>
      <c r="K910" s="194">
        <f>SUM(I910:J910)</f>
        <v>42676849.5283968</v>
      </c>
      <c r="L910" s="169">
        <f>INDEX(CalBudget2567!$BW:$BW,MATCH('All Budget to Planfin2567'!$D910,CalBudget2567!$D:$D,0))</f>
        <v>0.31</v>
      </c>
      <c r="M910" s="170">
        <f>K910*L910</f>
        <v>13229823.353803009</v>
      </c>
      <c r="P910" s="188" t="b">
        <f>K910=CalBudget2567!BV912</f>
        <v>1</v>
      </c>
      <c r="Q910" s="188" t="b">
        <f>M910=CalBudget2567!BX912</f>
        <v>1</v>
      </c>
    </row>
    <row r="911" spans="1:17" ht="24.6" hidden="1" x14ac:dyDescent="0.7">
      <c r="A911" s="167">
        <f>COUNTA($D$14:D911)</f>
        <v>898</v>
      </c>
      <c r="B911" s="1">
        <v>12</v>
      </c>
      <c r="C911" s="3" t="s">
        <v>75</v>
      </c>
      <c r="D911" s="1" t="s">
        <v>971</v>
      </c>
      <c r="E911" s="3" t="s">
        <v>1856</v>
      </c>
      <c r="F911" s="1" t="s">
        <v>1876</v>
      </c>
      <c r="G911" s="1">
        <v>5</v>
      </c>
      <c r="H911" s="3" t="s">
        <v>2964</v>
      </c>
      <c r="I911" s="168">
        <f>INDEX(CalBudget2567!$AR:$AR,MATCH('All Budget to Planfin2567'!$D911,CalBudget2567!$D:$D,0))</f>
        <v>37392119.874076799</v>
      </c>
      <c r="J911" s="168">
        <f>INDEX(CalBudget2567!$BU:$BU,MATCH('All Budget to Planfin2567'!$D911,CalBudget2567!$D:$D,0))</f>
        <v>15021647.996668801</v>
      </c>
      <c r="K911" s="194">
        <f t="shared" ref="K911:K914" si="28">SUM(I911:J911)</f>
        <v>52413767.870745599</v>
      </c>
      <c r="L911" s="169">
        <f>INDEX(CalBudget2567!$BW:$BW,MATCH('All Budget to Planfin2567'!$D911,CalBudget2567!$D:$D,0))</f>
        <v>0.37</v>
      </c>
      <c r="M911" s="170">
        <f t="shared" ref="M911:M914" si="29">K911*L911</f>
        <v>19393094.112175871</v>
      </c>
      <c r="P911" s="188" t="b">
        <f>K911=CalBudget2567!BV913</f>
        <v>1</v>
      </c>
      <c r="Q911" s="188" t="b">
        <f>M911=CalBudget2567!BX913</f>
        <v>1</v>
      </c>
    </row>
    <row r="912" spans="1:17" ht="24.6" hidden="1" x14ac:dyDescent="0.7">
      <c r="A912" s="167">
        <f>COUNTA($D$14:D912)</f>
        <v>899</v>
      </c>
      <c r="B912" s="1">
        <v>12</v>
      </c>
      <c r="C912" s="3" t="s">
        <v>75</v>
      </c>
      <c r="D912" s="1" t="s">
        <v>972</v>
      </c>
      <c r="E912" s="3" t="s">
        <v>1857</v>
      </c>
      <c r="F912" s="1" t="s">
        <v>1876</v>
      </c>
      <c r="G912" s="1">
        <v>10</v>
      </c>
      <c r="H912" s="3" t="s">
        <v>2962</v>
      </c>
      <c r="I912" s="168">
        <f>INDEX(CalBudget2567!$AR:$AR,MATCH('All Budget to Planfin2567'!$D912,CalBudget2567!$D:$D,0))</f>
        <v>94361715.173424006</v>
      </c>
      <c r="J912" s="168">
        <f>INDEX(CalBudget2567!$BU:$BU,MATCH('All Budget to Planfin2567'!$D912,CalBudget2567!$D:$D,0))</f>
        <v>57508387.8032832</v>
      </c>
      <c r="K912" s="194">
        <f t="shared" si="28"/>
        <v>151870102.97670722</v>
      </c>
      <c r="L912" s="169">
        <f>INDEX(CalBudget2567!$BW:$BW,MATCH('All Budget to Planfin2567'!$D912,CalBudget2567!$D:$D,0))</f>
        <v>0.39</v>
      </c>
      <c r="M912" s="170">
        <f t="shared" si="29"/>
        <v>59229340.160915814</v>
      </c>
      <c r="P912" s="188" t="b">
        <f>K912=CalBudget2567!BV914</f>
        <v>1</v>
      </c>
      <c r="Q912" s="188" t="b">
        <f>M912=CalBudget2567!BX914</f>
        <v>1</v>
      </c>
    </row>
    <row r="913" spans="1:17" ht="24.6" hidden="1" x14ac:dyDescent="0.7">
      <c r="A913" s="167">
        <f>COUNTA($D$14:D913)</f>
        <v>900</v>
      </c>
      <c r="B913" s="1">
        <v>12</v>
      </c>
      <c r="C913" s="3" t="s">
        <v>75</v>
      </c>
      <c r="D913" s="1" t="s">
        <v>973</v>
      </c>
      <c r="E913" s="3" t="s">
        <v>1858</v>
      </c>
      <c r="F913" s="1" t="s">
        <v>1876</v>
      </c>
      <c r="G913" s="1">
        <v>5</v>
      </c>
      <c r="H913" s="3" t="s">
        <v>2964</v>
      </c>
      <c r="I913" s="168">
        <f>INDEX(CalBudget2567!$AR:$AR,MATCH('All Budget to Planfin2567'!$D913,CalBudget2567!$D:$D,0))</f>
        <v>32854610.557007998</v>
      </c>
      <c r="J913" s="168">
        <f>INDEX(CalBudget2567!$BU:$BU,MATCH('All Budget to Planfin2567'!$D913,CalBudget2567!$D:$D,0))</f>
        <v>12208546.1421504</v>
      </c>
      <c r="K913" s="194">
        <f t="shared" si="28"/>
        <v>45063156.6991584</v>
      </c>
      <c r="L913" s="169">
        <f>INDEX(CalBudget2567!$BW:$BW,MATCH('All Budget to Planfin2567'!$D913,CalBudget2567!$D:$D,0))</f>
        <v>0.32</v>
      </c>
      <c r="M913" s="170">
        <f t="shared" si="29"/>
        <v>14420210.143730689</v>
      </c>
      <c r="P913" s="188" t="b">
        <f>K913=CalBudget2567!BV915</f>
        <v>1</v>
      </c>
      <c r="Q913" s="188" t="b">
        <f>M913=CalBudget2567!BX915</f>
        <v>1</v>
      </c>
    </row>
    <row r="914" spans="1:17" ht="24.6" hidden="1" x14ac:dyDescent="0.7">
      <c r="A914" s="167">
        <f>COUNTA($D$14:D914)</f>
        <v>901</v>
      </c>
      <c r="B914" s="1">
        <v>12</v>
      </c>
      <c r="C914" s="3" t="s">
        <v>75</v>
      </c>
      <c r="D914" s="1" t="s">
        <v>974</v>
      </c>
      <c r="E914" s="3" t="s">
        <v>1859</v>
      </c>
      <c r="F914" s="1" t="s">
        <v>1876</v>
      </c>
      <c r="G914" s="1">
        <v>3</v>
      </c>
      <c r="H914" s="3" t="s">
        <v>2972</v>
      </c>
      <c r="I914" s="168">
        <f>INDEX(CalBudget2567!$AR:$AR,MATCH('All Budget to Planfin2567'!$D914,CalBudget2567!$D:$D,0))</f>
        <v>26417742.673920002</v>
      </c>
      <c r="J914" s="168">
        <f>INDEX(CalBudget2567!$BU:$BU,MATCH('All Budget to Planfin2567'!$D914,CalBudget2567!$D:$D,0))</f>
        <v>10187794.020556798</v>
      </c>
      <c r="K914" s="194">
        <f t="shared" si="28"/>
        <v>36605536.694476798</v>
      </c>
      <c r="L914" s="169">
        <f>INDEX(CalBudget2567!$BW:$BW,MATCH('All Budget to Planfin2567'!$D914,CalBudget2567!$D:$D,0))</f>
        <v>0.56999999999999995</v>
      </c>
      <c r="M914" s="170">
        <f t="shared" si="29"/>
        <v>20865155.915851772</v>
      </c>
      <c r="P914" s="188" t="b">
        <f>K914=CalBudget2567!BV916</f>
        <v>1</v>
      </c>
      <c r="Q914" s="188" t="b">
        <f>M914=CalBudget2567!BX916</f>
        <v>1</v>
      </c>
    </row>
    <row r="915" spans="1:17" ht="24.6" x14ac:dyDescent="0.7">
      <c r="B915" s="1"/>
      <c r="C915" s="3"/>
      <c r="D915" s="1"/>
      <c r="E915" s="3"/>
      <c r="F915" s="1"/>
      <c r="G915" s="1"/>
      <c r="H915" s="3"/>
    </row>
    <row r="916" spans="1:17" ht="24.6" x14ac:dyDescent="0.7">
      <c r="B916" s="1"/>
      <c r="C916" s="3"/>
      <c r="D916" s="1"/>
      <c r="E916" s="3"/>
      <c r="F916" s="1"/>
      <c r="G916" s="1"/>
      <c r="H916" s="3"/>
    </row>
    <row r="917" spans="1:17" ht="24.6" x14ac:dyDescent="0.7">
      <c r="B917" s="1"/>
      <c r="C917" s="3"/>
      <c r="D917" s="1"/>
      <c r="E917" s="3"/>
      <c r="F917" s="1"/>
      <c r="G917" s="1"/>
      <c r="H917" s="3"/>
    </row>
    <row r="918" spans="1:17" ht="24.6" x14ac:dyDescent="0.7">
      <c r="B918" s="1"/>
      <c r="C918" s="3"/>
      <c r="D918" s="1"/>
      <c r="E918" s="3"/>
      <c r="F918" s="1"/>
      <c r="G918" s="1"/>
      <c r="H918" s="3"/>
    </row>
    <row r="919" spans="1:17" ht="24.6" x14ac:dyDescent="0.7">
      <c r="B919" s="1"/>
      <c r="C919" s="3"/>
      <c r="D919" s="1"/>
      <c r="E919" s="3"/>
      <c r="F919" s="1"/>
      <c r="G919" s="1"/>
      <c r="H919" s="3"/>
    </row>
    <row r="920" spans="1:17" ht="24.6" x14ac:dyDescent="0.7">
      <c r="B920" s="1"/>
      <c r="C920" s="3"/>
      <c r="D920" s="1"/>
      <c r="E920" s="3"/>
      <c r="F920" s="1"/>
      <c r="G920" s="1"/>
      <c r="H920" s="3"/>
    </row>
    <row r="921" spans="1:17" ht="24.6" x14ac:dyDescent="0.7">
      <c r="B921" s="1"/>
      <c r="C921" s="3"/>
      <c r="D921" s="1"/>
      <c r="E921" s="3"/>
      <c r="F921" s="1"/>
      <c r="G921" s="1"/>
      <c r="H921" s="3"/>
    </row>
  </sheetData>
  <autoFilter ref="A13:Q914" xr:uid="{00000000-0001-0000-0100-000000000000}">
    <filterColumn colId="1">
      <filters>
        <filter val="8"/>
      </filters>
    </filterColumn>
    <filterColumn colId="4">
      <filters>
        <filter val="ทุ่งฝน,รพช."/>
      </filters>
    </filterColumn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FF00"/>
  </sheetPr>
  <dimension ref="A1:CB917"/>
  <sheetViews>
    <sheetView topLeftCell="H10" zoomScale="80" zoomScaleNormal="80" workbookViewId="0">
      <selection activeCell="Q583" sqref="Q583"/>
    </sheetView>
  </sheetViews>
  <sheetFormatPr defaultColWidth="8.796875" defaultRowHeight="24.6" x14ac:dyDescent="0.7"/>
  <cols>
    <col min="1" max="1" width="5.796875" style="5" bestFit="1" customWidth="1"/>
    <col min="2" max="2" width="5" style="1" customWidth="1"/>
    <col min="3" max="3" width="18.19921875" style="3" customWidth="1"/>
    <col min="4" max="4" width="7.09765625" style="1" bestFit="1" customWidth="1"/>
    <col min="5" max="5" width="19.296875" style="3" customWidth="1"/>
    <col min="6" max="6" width="14.296875" style="1" customWidth="1"/>
    <col min="7" max="7" width="5.796875" style="1" customWidth="1"/>
    <col min="8" max="8" width="13" style="3" customWidth="1"/>
    <col min="9" max="9" width="20.796875" style="5" bestFit="1" customWidth="1"/>
    <col min="10" max="10" width="14.796875" style="5" customWidth="1"/>
    <col min="11" max="11" width="18.796875" style="5" customWidth="1"/>
    <col min="12" max="12" width="14.796875" style="5" customWidth="1"/>
    <col min="13" max="13" width="17.296875" style="5" customWidth="1"/>
    <col min="14" max="14" width="19.296875" style="5" customWidth="1"/>
    <col min="15" max="15" width="18.19921875" style="5" customWidth="1"/>
    <col min="16" max="16" width="18.59765625" style="5" bestFit="1" customWidth="1"/>
    <col min="17" max="17" width="16.796875" style="5" bestFit="1" customWidth="1"/>
    <col min="18" max="18" width="17.19921875" style="5" customWidth="1"/>
    <col min="19" max="19" width="16.09765625" style="5" customWidth="1"/>
    <col min="20" max="20" width="16.796875" style="5" customWidth="1"/>
    <col min="21" max="21" width="22.19921875" style="5" customWidth="1"/>
    <col min="22" max="22" width="18.59765625" style="5" customWidth="1"/>
    <col min="23" max="23" width="17.59765625" style="5" bestFit="1" customWidth="1"/>
    <col min="24" max="24" width="15.19921875" style="5" bestFit="1" customWidth="1"/>
    <col min="25" max="25" width="18" style="5" customWidth="1"/>
    <col min="26" max="26" width="17" style="5" customWidth="1"/>
    <col min="27" max="27" width="13.796875" style="5" customWidth="1"/>
    <col min="28" max="28" width="22.296875" style="5" customWidth="1"/>
    <col min="29" max="29" width="22.796875" style="5" customWidth="1"/>
    <col min="30" max="30" width="15.796875" style="5" customWidth="1"/>
    <col min="31" max="31" width="12.296875" style="5" customWidth="1"/>
    <col min="32" max="33" width="17.19921875" style="5" customWidth="1"/>
    <col min="34" max="34" width="13.796875" style="5" customWidth="1"/>
    <col min="35" max="35" width="19" style="5" customWidth="1"/>
    <col min="36" max="36" width="17.796875" style="5" customWidth="1"/>
    <col min="37" max="37" width="15.59765625" style="5" bestFit="1" customWidth="1"/>
    <col min="38" max="38" width="11.296875" style="5" customWidth="1"/>
    <col min="39" max="39" width="18.796875" style="5" customWidth="1"/>
    <col min="40" max="40" width="15.796875" style="5" customWidth="1"/>
    <col min="41" max="41" width="14.796875" style="5" customWidth="1"/>
    <col min="42" max="42" width="21" style="5" customWidth="1"/>
    <col min="43" max="43" width="17.796875" style="5" customWidth="1"/>
    <col min="44" max="44" width="20.796875" style="5" customWidth="1"/>
    <col min="45" max="45" width="18.59765625" style="5" bestFit="1" customWidth="1"/>
    <col min="46" max="46" width="13.09765625" style="5" customWidth="1"/>
    <col min="47" max="47" width="18" style="5" customWidth="1"/>
    <col min="48" max="48" width="15.296875" style="72" customWidth="1"/>
    <col min="49" max="49" width="14.796875" style="75" customWidth="1"/>
    <col min="50" max="50" width="22.296875" style="5" customWidth="1"/>
    <col min="51" max="51" width="18.59765625" style="5" customWidth="1"/>
    <col min="52" max="52" width="15.59765625" style="5" bestFit="1" customWidth="1"/>
    <col min="53" max="53" width="13.09765625" style="5" customWidth="1"/>
    <col min="54" max="54" width="17.296875" style="5" customWidth="1"/>
    <col min="55" max="56" width="14.796875" style="77" customWidth="1"/>
    <col min="57" max="57" width="20.59765625" style="5" customWidth="1"/>
    <col min="58" max="58" width="18.296875" style="5" customWidth="1"/>
    <col min="59" max="59" width="15.59765625" style="5" bestFit="1" customWidth="1"/>
    <col min="60" max="60" width="13" style="5" customWidth="1"/>
    <col min="61" max="61" width="16.296875" style="5" customWidth="1"/>
    <col min="62" max="62" width="9.796875" style="7" customWidth="1"/>
    <col min="63" max="63" width="10.19921875" style="7" customWidth="1"/>
    <col min="64" max="64" width="19.19921875" style="5" customWidth="1"/>
    <col min="65" max="65" width="16.296875" style="5" customWidth="1"/>
    <col min="66" max="66" width="15.59765625" style="5" bestFit="1" customWidth="1"/>
    <col min="67" max="67" width="11.796875" style="5" customWidth="1"/>
    <col min="68" max="68" width="16" style="5" customWidth="1"/>
    <col min="69" max="69" width="14.19921875" style="77" customWidth="1"/>
    <col min="70" max="70" width="13.796875" style="77" customWidth="1"/>
    <col min="71" max="71" width="20.796875" style="5" customWidth="1"/>
    <col min="72" max="72" width="17.09765625" style="5" customWidth="1"/>
    <col min="73" max="73" width="18.296875" style="5" customWidth="1"/>
    <col min="74" max="74" width="23.19921875" style="5" customWidth="1"/>
    <col min="75" max="75" width="14.19921875" style="5" customWidth="1"/>
    <col min="76" max="76" width="20.19921875" style="5" customWidth="1"/>
    <col min="77" max="77" width="17" style="5" customWidth="1"/>
    <col min="78" max="78" width="15.796875" style="5" hidden="1" customWidth="1"/>
    <col min="79" max="79" width="13.19921875" style="5" hidden="1" customWidth="1"/>
    <col min="80" max="80" width="12.19921875" style="5" hidden="1" customWidth="1"/>
    <col min="81" max="81" width="0" style="5" hidden="1" customWidth="1"/>
    <col min="82" max="16384" width="8.796875" style="5"/>
  </cols>
  <sheetData>
    <row r="1" spans="1:80" ht="27" x14ac:dyDescent="0.75">
      <c r="B1" s="45"/>
      <c r="C1" s="32" t="s">
        <v>2958</v>
      </c>
      <c r="D1" s="33"/>
      <c r="E1" s="32"/>
      <c r="F1" s="33"/>
      <c r="G1" s="33"/>
      <c r="H1" s="34"/>
      <c r="J1" s="176"/>
      <c r="K1" s="176"/>
      <c r="L1" s="176"/>
      <c r="M1" s="176"/>
      <c r="N1" s="176"/>
      <c r="O1" s="176"/>
    </row>
    <row r="2" spans="1:80" ht="27" x14ac:dyDescent="0.75">
      <c r="B2" s="46"/>
      <c r="C2" s="8" t="s">
        <v>2959</v>
      </c>
      <c r="D2" s="9"/>
      <c r="E2" s="8"/>
      <c r="F2" s="9"/>
      <c r="G2" s="9"/>
      <c r="H2" s="36"/>
      <c r="J2" s="176"/>
      <c r="K2" s="176"/>
      <c r="L2" s="176"/>
      <c r="M2" s="176"/>
      <c r="N2" s="176"/>
      <c r="O2" s="176"/>
    </row>
    <row r="3" spans="1:80" ht="15.6" customHeight="1" x14ac:dyDescent="0.75">
      <c r="B3" s="46"/>
      <c r="C3" s="10"/>
      <c r="D3" s="11"/>
      <c r="E3" s="5"/>
      <c r="F3" s="5"/>
      <c r="G3" s="5"/>
      <c r="H3" s="52"/>
      <c r="J3" s="176"/>
      <c r="K3" s="176"/>
      <c r="L3" s="176"/>
      <c r="M3" s="176"/>
      <c r="N3" s="176"/>
      <c r="O3" s="176"/>
    </row>
    <row r="4" spans="1:80" ht="27" x14ac:dyDescent="0.75">
      <c r="B4" s="46"/>
      <c r="C4" s="10"/>
      <c r="D4" s="174"/>
      <c r="E4" s="135" t="s">
        <v>2990</v>
      </c>
      <c r="F4" s="13">
        <f>F10</f>
        <v>2.64E-2</v>
      </c>
      <c r="G4" s="173" t="s">
        <v>1893</v>
      </c>
      <c r="H4" s="37"/>
      <c r="J4" s="176"/>
      <c r="K4" s="176"/>
      <c r="L4" s="176"/>
      <c r="M4" s="176"/>
      <c r="N4" s="176"/>
      <c r="O4" s="176"/>
    </row>
    <row r="5" spans="1:80" ht="27" x14ac:dyDescent="0.75">
      <c r="B5" s="46"/>
      <c r="C5" s="8" t="s">
        <v>2018</v>
      </c>
      <c r="D5" s="14"/>
      <c r="E5" s="14"/>
      <c r="F5" s="14"/>
      <c r="G5" s="11"/>
      <c r="H5" s="37"/>
    </row>
    <row r="6" spans="1:80" ht="27" x14ac:dyDescent="0.75">
      <c r="B6" s="46"/>
      <c r="C6" s="8"/>
      <c r="D6" s="9" t="s">
        <v>1889</v>
      </c>
      <c r="E6" s="345" t="s">
        <v>3001</v>
      </c>
      <c r="F6" s="345"/>
      <c r="G6" s="11"/>
      <c r="H6" s="175" t="s">
        <v>2960</v>
      </c>
    </row>
    <row r="7" spans="1:80" ht="27" x14ac:dyDescent="0.75">
      <c r="B7" s="46"/>
      <c r="C7" s="15" t="s">
        <v>2991</v>
      </c>
      <c r="D7" s="182">
        <v>3.5</v>
      </c>
      <c r="E7" s="182">
        <v>0.52</v>
      </c>
      <c r="F7" s="183">
        <f>D7*E7</f>
        <v>1.82</v>
      </c>
      <c r="G7" s="11"/>
      <c r="H7" s="37"/>
      <c r="I7" s="242" t="s">
        <v>9825</v>
      </c>
    </row>
    <row r="8" spans="1:80" ht="27" x14ac:dyDescent="0.75">
      <c r="B8" s="46"/>
      <c r="C8" s="15" t="s">
        <v>2992</v>
      </c>
      <c r="D8" s="182">
        <v>2</v>
      </c>
      <c r="E8" s="182">
        <v>0.41</v>
      </c>
      <c r="F8" s="183">
        <f>D8*E8</f>
        <v>0.82</v>
      </c>
      <c r="G8" s="17"/>
      <c r="H8" s="39"/>
      <c r="I8" s="177" t="s">
        <v>2998</v>
      </c>
    </row>
    <row r="9" spans="1:80" ht="27" x14ac:dyDescent="0.75">
      <c r="B9" s="46"/>
      <c r="C9" s="15" t="s">
        <v>2993</v>
      </c>
      <c r="D9" s="182">
        <v>0</v>
      </c>
      <c r="E9" s="182">
        <v>7.0000000000000007E-2</v>
      </c>
      <c r="F9" s="183">
        <f>D9*E9</f>
        <v>0</v>
      </c>
      <c r="G9" s="17"/>
      <c r="H9" s="39"/>
    </row>
    <row r="10" spans="1:80" ht="27" x14ac:dyDescent="0.75">
      <c r="B10" s="46"/>
      <c r="C10" s="19" t="s">
        <v>2994</v>
      </c>
      <c r="D10" s="20"/>
      <c r="E10" s="20"/>
      <c r="F10" s="30">
        <f>SUM(F7:F8)/100</f>
        <v>2.64E-2</v>
      </c>
      <c r="G10" s="17"/>
      <c r="H10" s="39"/>
    </row>
    <row r="11" spans="1:80" ht="23.55" customHeight="1" x14ac:dyDescent="0.75">
      <c r="B11" s="47"/>
      <c r="C11" s="48"/>
      <c r="D11" s="49"/>
      <c r="E11" s="49"/>
      <c r="F11" s="50"/>
      <c r="G11" s="43"/>
      <c r="H11" s="44"/>
      <c r="L11" s="136"/>
      <c r="M11" s="205" t="s">
        <v>3008</v>
      </c>
      <c r="T11" s="205" t="s">
        <v>3008</v>
      </c>
      <c r="AA11" s="205" t="s">
        <v>3008</v>
      </c>
      <c r="AH11" s="205" t="s">
        <v>3008</v>
      </c>
      <c r="AO11" s="205" t="s">
        <v>3008</v>
      </c>
      <c r="AW11" s="205" t="s">
        <v>3008</v>
      </c>
      <c r="BD11" s="205" t="s">
        <v>3008</v>
      </c>
      <c r="BK11" s="205" t="s">
        <v>3008</v>
      </c>
      <c r="BR11" s="205" t="s">
        <v>3008</v>
      </c>
    </row>
    <row r="12" spans="1:80" ht="26.55" customHeight="1" x14ac:dyDescent="0.95">
      <c r="I12" s="51" t="s">
        <v>1888</v>
      </c>
      <c r="L12" s="136"/>
      <c r="M12" s="206" t="s">
        <v>1891</v>
      </c>
      <c r="T12" s="206" t="s">
        <v>1891</v>
      </c>
      <c r="AA12" s="206" t="s">
        <v>1891</v>
      </c>
      <c r="AH12" s="206" t="s">
        <v>1891</v>
      </c>
      <c r="AO12" s="206" t="s">
        <v>1891</v>
      </c>
      <c r="AR12" s="21" t="str">
        <f>"OP Budget "&amp;$O$1</f>
        <v xml:space="preserve">OP Budget </v>
      </c>
      <c r="AW12" s="206" t="s">
        <v>1891</v>
      </c>
      <c r="BD12" s="206" t="s">
        <v>1891</v>
      </c>
      <c r="BK12" s="206" t="s">
        <v>1891</v>
      </c>
      <c r="BR12" s="206" t="s">
        <v>1891</v>
      </c>
      <c r="BU12" s="21"/>
      <c r="BV12" s="155" t="str">
        <f>"ประมาณการงบประมาณปี 67"</f>
        <v>ประมาณการงบประมาณปี 67</v>
      </c>
      <c r="BW12" s="22"/>
      <c r="BX12" s="153" t="s">
        <v>3009</v>
      </c>
      <c r="BY12" s="153"/>
    </row>
    <row r="13" spans="1:80" s="68" customFormat="1" ht="25.35" customHeight="1" x14ac:dyDescent="0.25">
      <c r="I13" s="68" t="s">
        <v>1899</v>
      </c>
      <c r="J13" s="68" t="s">
        <v>1900</v>
      </c>
      <c r="K13" s="68" t="s">
        <v>1901</v>
      </c>
      <c r="L13" s="68" t="s">
        <v>1915</v>
      </c>
      <c r="M13" s="69" t="s">
        <v>1902</v>
      </c>
      <c r="N13" s="68" t="s">
        <v>1903</v>
      </c>
      <c r="O13" s="68" t="s">
        <v>1904</v>
      </c>
      <c r="P13" s="68" t="s">
        <v>1905</v>
      </c>
      <c r="Q13" s="68" t="s">
        <v>1906</v>
      </c>
      <c r="R13" s="68" t="s">
        <v>1907</v>
      </c>
      <c r="S13" s="68" t="s">
        <v>1916</v>
      </c>
      <c r="T13" s="70" t="s">
        <v>1917</v>
      </c>
      <c r="U13" s="68" t="s">
        <v>1918</v>
      </c>
      <c r="V13" s="68" t="s">
        <v>1919</v>
      </c>
      <c r="W13" s="68" t="s">
        <v>1923</v>
      </c>
      <c r="X13" s="68" t="s">
        <v>1924</v>
      </c>
      <c r="Y13" s="68" t="s">
        <v>1926</v>
      </c>
      <c r="Z13" s="68" t="s">
        <v>1927</v>
      </c>
      <c r="AA13" s="70" t="s">
        <v>1925</v>
      </c>
      <c r="AB13" s="68" t="s">
        <v>1928</v>
      </c>
      <c r="AC13" s="68" t="s">
        <v>1929</v>
      </c>
      <c r="AD13" s="68" t="s">
        <v>1930</v>
      </c>
      <c r="AE13" s="68" t="s">
        <v>1931</v>
      </c>
      <c r="AF13" s="68" t="s">
        <v>1932</v>
      </c>
      <c r="AG13" s="68" t="s">
        <v>1933</v>
      </c>
      <c r="AH13" s="70" t="s">
        <v>1934</v>
      </c>
      <c r="AI13" s="68" t="s">
        <v>1935</v>
      </c>
      <c r="AJ13" s="68" t="s">
        <v>1936</v>
      </c>
      <c r="AK13" s="68" t="s">
        <v>1937</v>
      </c>
      <c r="AL13" s="68" t="s">
        <v>1938</v>
      </c>
      <c r="AM13" s="68" t="s">
        <v>1943</v>
      </c>
      <c r="AN13" s="68" t="s">
        <v>1944</v>
      </c>
      <c r="AO13" s="70" t="s">
        <v>1939</v>
      </c>
      <c r="AP13" s="68" t="s">
        <v>1945</v>
      </c>
      <c r="AQ13" s="68" t="s">
        <v>1946</v>
      </c>
      <c r="AS13" s="68" t="s">
        <v>1948</v>
      </c>
      <c r="AT13" s="68" t="s">
        <v>1949</v>
      </c>
      <c r="AU13" s="68" t="s">
        <v>1958</v>
      </c>
      <c r="AV13" s="73" t="s">
        <v>1959</v>
      </c>
      <c r="AW13" s="76" t="s">
        <v>1950</v>
      </c>
      <c r="AX13" s="68" t="s">
        <v>1960</v>
      </c>
      <c r="AY13" s="68" t="s">
        <v>1961</v>
      </c>
      <c r="AZ13" s="68" t="s">
        <v>1951</v>
      </c>
      <c r="BA13" s="68" t="s">
        <v>1952</v>
      </c>
      <c r="BB13" s="68" t="s">
        <v>1968</v>
      </c>
      <c r="BC13" s="78" t="s">
        <v>1969</v>
      </c>
      <c r="BD13" s="78" t="s">
        <v>1953</v>
      </c>
      <c r="BE13" s="68" t="s">
        <v>1978</v>
      </c>
      <c r="BF13" s="68" t="s">
        <v>1972</v>
      </c>
      <c r="BG13" s="68" t="s">
        <v>1954</v>
      </c>
      <c r="BH13" s="68" t="s">
        <v>1955</v>
      </c>
      <c r="BI13" s="68" t="s">
        <v>1977</v>
      </c>
      <c r="BJ13" s="80" t="s">
        <v>1956</v>
      </c>
      <c r="BK13" s="80" t="s">
        <v>1957</v>
      </c>
      <c r="BL13" s="68" t="s">
        <v>1979</v>
      </c>
      <c r="BM13" s="68" t="s">
        <v>1980</v>
      </c>
      <c r="BN13" s="68" t="s">
        <v>1981</v>
      </c>
      <c r="BO13" s="68" t="s">
        <v>1982</v>
      </c>
      <c r="BP13" s="68" t="s">
        <v>2015</v>
      </c>
      <c r="BQ13" s="68" t="s">
        <v>2016</v>
      </c>
      <c r="BR13" s="82" t="s">
        <v>1983</v>
      </c>
      <c r="BS13" s="68" t="s">
        <v>2017</v>
      </c>
      <c r="BT13" s="82" t="s">
        <v>1987</v>
      </c>
      <c r="BV13" s="68" t="s">
        <v>1988</v>
      </c>
      <c r="BW13" s="71" t="s">
        <v>1989</v>
      </c>
      <c r="BX13" s="68" t="s">
        <v>1990</v>
      </c>
    </row>
    <row r="14" spans="1:80" s="66" customFormat="1" ht="25.35" customHeight="1" x14ac:dyDescent="0.25">
      <c r="A14" s="192" t="s">
        <v>2978</v>
      </c>
      <c r="B14" s="192" t="s">
        <v>1869</v>
      </c>
      <c r="C14" s="192" t="s">
        <v>1870</v>
      </c>
      <c r="D14" s="192" t="s">
        <v>1871</v>
      </c>
      <c r="E14" s="192" t="s">
        <v>1872</v>
      </c>
      <c r="F14" s="192" t="s">
        <v>1896</v>
      </c>
      <c r="G14" s="192" t="s">
        <v>1873</v>
      </c>
      <c r="H14" s="192" t="s">
        <v>1874</v>
      </c>
      <c r="I14" s="221" t="str">
        <f>"ข้อมูลเดือน กรกฎาคม "&amp;$O$1 &amp;": กองเศรษฐกิจฯ"</f>
        <v>ข้อมูลเดือน กรกฎาคม : กองเศรษฐกิจฯ</v>
      </c>
      <c r="J14" s="221"/>
      <c r="K14" s="221"/>
      <c r="L14" s="222" t="s">
        <v>1911</v>
      </c>
      <c r="M14" s="222"/>
      <c r="N14" s="222"/>
      <c r="O14" s="222"/>
      <c r="P14" s="190" t="str">
        <f>$I$14</f>
        <v>ข้อมูลเดือน กรกฎาคม : กองเศรษฐกิจฯ</v>
      </c>
      <c r="Q14" s="190"/>
      <c r="R14" s="190"/>
      <c r="S14" s="191" t="s">
        <v>1911</v>
      </c>
      <c r="T14" s="191"/>
      <c r="U14" s="191"/>
      <c r="V14" s="191"/>
      <c r="W14" s="190" t="str">
        <f>$I$14</f>
        <v>ข้อมูลเดือน กรกฎาคม : กองเศรษฐกิจฯ</v>
      </c>
      <c r="X14" s="190"/>
      <c r="Y14" s="190"/>
      <c r="Z14" s="191" t="s">
        <v>1911</v>
      </c>
      <c r="AA14" s="191"/>
      <c r="AB14" s="191"/>
      <c r="AC14" s="191"/>
      <c r="AD14" s="190" t="str">
        <f>$I$14</f>
        <v>ข้อมูลเดือน กรกฎาคม : กองเศรษฐกิจฯ</v>
      </c>
      <c r="AE14" s="190"/>
      <c r="AF14" s="190"/>
      <c r="AG14" s="191" t="s">
        <v>1911</v>
      </c>
      <c r="AH14" s="191"/>
      <c r="AI14" s="191"/>
      <c r="AJ14" s="191"/>
      <c r="AK14" s="190" t="str">
        <f>$I$14</f>
        <v>ข้อมูลเดือน กรกฎาคม : กองเศรษฐกิจฯ</v>
      </c>
      <c r="AL14" s="190"/>
      <c r="AM14" s="190"/>
      <c r="AN14" s="191" t="s">
        <v>1911</v>
      </c>
      <c r="AO14" s="191"/>
      <c r="AP14" s="191"/>
      <c r="AQ14" s="191"/>
      <c r="AR14" s="193" t="str">
        <f>"OP Budget "&amp;$O$1</f>
        <v xml:space="preserve">OP Budget </v>
      </c>
      <c r="AS14" s="190" t="str">
        <f>$I$14</f>
        <v>ข้อมูลเดือน กรกฎาคม : กองเศรษฐกิจฯ</v>
      </c>
      <c r="AT14" s="190"/>
      <c r="AU14" s="190"/>
      <c r="AV14" s="191" t="s">
        <v>1911</v>
      </c>
      <c r="AW14" s="191"/>
      <c r="AX14" s="191"/>
      <c r="AY14" s="191"/>
      <c r="AZ14" s="190" t="str">
        <f>$I$14</f>
        <v>ข้อมูลเดือน กรกฎาคม : กองเศรษฐกิจฯ</v>
      </c>
      <c r="BA14" s="190"/>
      <c r="BB14" s="190"/>
      <c r="BC14" s="191" t="s">
        <v>1911</v>
      </c>
      <c r="BD14" s="191"/>
      <c r="BE14" s="191"/>
      <c r="BF14" s="191"/>
      <c r="BG14" s="190" t="str">
        <f>$I$14</f>
        <v>ข้อมูลเดือน กรกฎาคม : กองเศรษฐกิจฯ</v>
      </c>
      <c r="BH14" s="190"/>
      <c r="BI14" s="190"/>
      <c r="BJ14" s="191" t="s">
        <v>1911</v>
      </c>
      <c r="BK14" s="191"/>
      <c r="BL14" s="191"/>
      <c r="BM14" s="191"/>
      <c r="BN14" s="190" t="str">
        <f>$I$14</f>
        <v>ข้อมูลเดือน กรกฎาคม : กองเศรษฐกิจฯ</v>
      </c>
      <c r="BO14" s="190"/>
      <c r="BP14" s="190"/>
      <c r="BQ14" s="191" t="s">
        <v>1911</v>
      </c>
      <c r="BR14" s="191"/>
      <c r="BS14" s="191"/>
      <c r="BT14" s="191"/>
      <c r="BU14" s="193" t="str">
        <f>"IP Budget"</f>
        <v>IP Budget</v>
      </c>
      <c r="BV14" s="85" t="str">
        <f>"Total budget "</f>
        <v xml:space="preserve">Total budget </v>
      </c>
      <c r="BW14" s="67"/>
    </row>
    <row r="15" spans="1:80" s="84" customFormat="1" ht="129.6" customHeight="1" x14ac:dyDescent="0.25">
      <c r="A15" s="192"/>
      <c r="B15" s="192"/>
      <c r="C15" s="192"/>
      <c r="D15" s="192"/>
      <c r="E15" s="192"/>
      <c r="F15" s="192"/>
      <c r="G15" s="192"/>
      <c r="H15" s="192"/>
      <c r="I15" s="61" t="s">
        <v>1909</v>
      </c>
      <c r="J15" s="61" t="s">
        <v>1908</v>
      </c>
      <c r="K15" s="61" t="s">
        <v>1910</v>
      </c>
      <c r="L15" s="62" t="str">
        <f>"จำนวนครั้ง OP-UC ปี "&amp;$O$1</f>
        <v xml:space="preserve">จำนวนครั้ง OP-UC ปี </v>
      </c>
      <c r="M15" s="62" t="str">
        <f>"จำนวนครั้ง OP-UC ปี "&amp;$O$1</f>
        <v xml:space="preserve">จำนวนครั้ง OP-UC ปี </v>
      </c>
      <c r="N15" s="63" t="s">
        <v>1910</v>
      </c>
      <c r="O15" s="62" t="s">
        <v>1909</v>
      </c>
      <c r="P15" s="61" t="s">
        <v>1912</v>
      </c>
      <c r="Q15" s="61" t="s">
        <v>1913</v>
      </c>
      <c r="R15" s="61" t="s">
        <v>1914</v>
      </c>
      <c r="S15" s="62" t="str">
        <f>"จำนวนครั้ง OP-CSMBS ปี "&amp;$O$1</f>
        <v xml:space="preserve">จำนวนครั้ง OP-CSMBS ปี </v>
      </c>
      <c r="T15" s="62" t="str">
        <f>"จำนวนครั้ง OP-CSMBS ปี "&amp;$O$1</f>
        <v xml:space="preserve">จำนวนครั้ง OP-CSMBS ปี </v>
      </c>
      <c r="U15" s="63" t="s">
        <v>1914</v>
      </c>
      <c r="V15" s="62" t="s">
        <v>1912</v>
      </c>
      <c r="W15" s="61" t="s">
        <v>1920</v>
      </c>
      <c r="X15" s="61" t="s">
        <v>1921</v>
      </c>
      <c r="Y15" s="61" t="s">
        <v>1922</v>
      </c>
      <c r="Z15" s="62" t="str">
        <f>"จำนวนครั้ง OP-SS ปี "&amp;$O$1</f>
        <v xml:space="preserve">จำนวนครั้ง OP-SS ปี </v>
      </c>
      <c r="AA15" s="62" t="str">
        <f>"จำนวนครั้ง OP-SS ปี "&amp;$O$1</f>
        <v xml:space="preserve">จำนวนครั้ง OP-SS ปี </v>
      </c>
      <c r="AB15" s="63" t="s">
        <v>1922</v>
      </c>
      <c r="AC15" s="62" t="s">
        <v>1920</v>
      </c>
      <c r="AD15" s="61" t="s">
        <v>2008</v>
      </c>
      <c r="AE15" s="61" t="s">
        <v>2009</v>
      </c>
      <c r="AF15" s="61" t="s">
        <v>2010</v>
      </c>
      <c r="AG15" s="62" t="str">
        <f>"จำนวนครั้ง OP-ต่างด้าว ปี "&amp;$O$1</f>
        <v xml:space="preserve">จำนวนครั้ง OP-ต่างด้าว ปี </v>
      </c>
      <c r="AH15" s="62" t="str">
        <f>"จำนวนครั้ง OP-ต่างด้าว ปี "&amp;$O$1</f>
        <v xml:space="preserve">จำนวนครั้ง OP-ต่างด้าว ปี </v>
      </c>
      <c r="AI15" s="63" t="s">
        <v>2010</v>
      </c>
      <c r="AJ15" s="62" t="s">
        <v>2008</v>
      </c>
      <c r="AK15" s="61" t="s">
        <v>1940</v>
      </c>
      <c r="AL15" s="61" t="s">
        <v>1941</v>
      </c>
      <c r="AM15" s="61" t="s">
        <v>1942</v>
      </c>
      <c r="AN15" s="62" t="str">
        <f>"จำนวนครั้ง OP-อื่น ปี "&amp;$O$1</f>
        <v xml:space="preserve">จำนวนครั้ง OP-อื่น ปี </v>
      </c>
      <c r="AO15" s="62" t="str">
        <f>"จำนวนครั้ง OP-อื่น ปี "&amp;$O$1</f>
        <v xml:space="preserve">จำนวนครั้ง OP-อื่น ปี </v>
      </c>
      <c r="AP15" s="63" t="s">
        <v>1942</v>
      </c>
      <c r="AQ15" s="62" t="s">
        <v>1947</v>
      </c>
      <c r="AR15" s="193"/>
      <c r="AS15" s="61" t="s">
        <v>1963</v>
      </c>
      <c r="AT15" s="61" t="s">
        <v>1965</v>
      </c>
      <c r="AU15" s="61" t="s">
        <v>1964</v>
      </c>
      <c r="AV15" s="74" t="str">
        <f>"จำนวน Sum AdjRW-UC ปี"&amp;$O$1</f>
        <v>จำนวน Sum AdjRW-UC ปี</v>
      </c>
      <c r="AW15" s="74" t="str">
        <f>"จำนวน Sum AdjRW-UC ปี"&amp;$O$1</f>
        <v>จำนวน Sum AdjRW-UC ปี</v>
      </c>
      <c r="AX15" s="63" t="s">
        <v>1970</v>
      </c>
      <c r="AY15" s="62" t="s">
        <v>2983</v>
      </c>
      <c r="AZ15" s="61" t="s">
        <v>1962</v>
      </c>
      <c r="BA15" s="61" t="s">
        <v>1967</v>
      </c>
      <c r="BB15" s="61" t="s">
        <v>1966</v>
      </c>
      <c r="BC15" s="79" t="str">
        <f>"จำนวน Sum AdjRW-CSMBS ปี "&amp;$O$1</f>
        <v xml:space="preserve">จำนวน Sum AdjRW-CSMBS ปี </v>
      </c>
      <c r="BD15" s="79" t="str">
        <f>"จำนวน Sum AdjRW-CSMBS ปี "&amp;$O$1</f>
        <v xml:space="preserve">จำนวน Sum AdjRW-CSMBS ปี </v>
      </c>
      <c r="BE15" s="63" t="s">
        <v>1971</v>
      </c>
      <c r="BF15" s="62" t="s">
        <v>1962</v>
      </c>
      <c r="BG15" s="61" t="s">
        <v>1973</v>
      </c>
      <c r="BH15" s="61" t="s">
        <v>1974</v>
      </c>
      <c r="BI15" s="61" t="s">
        <v>1975</v>
      </c>
      <c r="BJ15" s="81" t="str">
        <f>"จำนวน Sum AdjRW-SS ปี"&amp;$O$1</f>
        <v>จำนวน Sum AdjRW-SS ปี</v>
      </c>
      <c r="BK15" s="81" t="str">
        <f>"จำนวน Sum AdjRW-SS ปี"&amp;$O$1</f>
        <v>จำนวน Sum AdjRW-SS ปี</v>
      </c>
      <c r="BL15" s="63" t="s">
        <v>1976</v>
      </c>
      <c r="BM15" s="62" t="s">
        <v>1973</v>
      </c>
      <c r="BN15" s="61" t="s">
        <v>1984</v>
      </c>
      <c r="BO15" s="61" t="s">
        <v>1985</v>
      </c>
      <c r="BP15" s="61" t="s">
        <v>1986</v>
      </c>
      <c r="BQ15" s="79" t="str">
        <f>"จำนวน Sum AdjRW-อื่น ปี "&amp;$O$1</f>
        <v xml:space="preserve">จำนวน Sum AdjRW-อื่น ปี </v>
      </c>
      <c r="BR15" s="79" t="str">
        <f>"จำนวน Sum AdjRW-อื่น ปี "&amp;$O$1</f>
        <v xml:space="preserve">จำนวน Sum AdjRW-อื่น ปี </v>
      </c>
      <c r="BS15" s="63" t="s">
        <v>2985</v>
      </c>
      <c r="BT15" s="62" t="s">
        <v>1984</v>
      </c>
      <c r="BU15" s="193"/>
      <c r="BV15" s="85"/>
      <c r="BW15" s="83" t="s">
        <v>1991</v>
      </c>
      <c r="BX15" s="64" t="str">
        <f>"ประมาณการรายได้ UC "</f>
        <v xml:space="preserve">ประมาณการรายได้ UC </v>
      </c>
      <c r="BY15" s="154"/>
    </row>
    <row r="16" spans="1:80" hidden="1" x14ac:dyDescent="0.7">
      <c r="A16" s="136">
        <f>COUNTA($D$16:D16)</f>
        <v>1</v>
      </c>
      <c r="B16" s="1">
        <v>1</v>
      </c>
      <c r="C16" s="2" t="s">
        <v>1</v>
      </c>
      <c r="D16" s="91" t="s">
        <v>100</v>
      </c>
      <c r="E16" s="3" t="s">
        <v>999</v>
      </c>
      <c r="F16" s="4" t="s">
        <v>1875</v>
      </c>
      <c r="G16" s="1">
        <v>19</v>
      </c>
      <c r="H16" s="3" t="s">
        <v>2961</v>
      </c>
      <c r="I16" s="137">
        <f>INDEX(รายได้แยกตามสิทธิ!$D:$D,MATCH(CalBudget2567!$D16,รายได้แยกตามสิทธิ!$B:$B,0))</f>
        <v>701270445.12</v>
      </c>
      <c r="J16" s="138">
        <f>INDEX(ผลงานOPDVisit_HDC!$F:$F,MATCH(CalBudget2567!$D16,ผลงานOPDVisit_HDC!$A:$A,0))</f>
        <v>526584</v>
      </c>
      <c r="K16" s="138">
        <f>SUM(I16/J16)</f>
        <v>1331.7351934734061</v>
      </c>
      <c r="L16" s="139">
        <f>J16*1.2</f>
        <v>631900.79999999993</v>
      </c>
      <c r="M16" s="140">
        <v>631900.79999999993</v>
      </c>
      <c r="N16" s="141">
        <f>($F$4*K16)+K16</f>
        <v>1366.8930025811039</v>
      </c>
      <c r="O16" s="142">
        <f>M16*N16</f>
        <v>863740781.84540153</v>
      </c>
      <c r="P16" s="143">
        <f>INDEX(รายได้แยกตามสิทธิ!$E:$E,MATCH(CalBudget2567!$D16,รายได้แยกตามสิทธิ!$B:$B,0))</f>
        <v>337135798.19999999</v>
      </c>
      <c r="Q16" s="138">
        <f>INDEX(ผลงานOPDVisit_HDC!$D:$D,MATCH(CalBudget2567!$D16,ผลงานOPDVisit_HDC!$A:$A,0))</f>
        <v>158101</v>
      </c>
      <c r="R16" s="138">
        <f>IF(Q16=0,0,P16/Q16)</f>
        <v>2132.4077532716428</v>
      </c>
      <c r="S16" s="139">
        <f>Q16*1.2</f>
        <v>189721.19999999998</v>
      </c>
      <c r="T16" s="140">
        <f>S16</f>
        <v>189721.19999999998</v>
      </c>
      <c r="U16" s="141">
        <f>($F$4*R16)+R16</f>
        <v>2188.7033179580144</v>
      </c>
      <c r="V16" s="142">
        <f>T16*U16</f>
        <v>415243419.92697603</v>
      </c>
      <c r="W16" s="143">
        <f>INDEX(รายได้แยกตามสิทธิ!$F:$F,MATCH(CalBudget2567!$D16,รายได้แยกตามสิทธิ!$B:$B,0))</f>
        <v>107759426.09</v>
      </c>
      <c r="X16" s="138">
        <f>INDEX(ผลงานOPDVisit_HDC!$E:$E,MATCH(CalBudget2567!$D16,ผลงานOPDVisit_HDC!$A:$A,0))</f>
        <v>83661</v>
      </c>
      <c r="Y16" s="138">
        <f>IF(X16=0,0,W16/X16)</f>
        <v>1288.04850635302</v>
      </c>
      <c r="Z16" s="139">
        <f>X16*1.2</f>
        <v>100393.2</v>
      </c>
      <c r="AA16" s="140">
        <f>Z16</f>
        <v>100393.2</v>
      </c>
      <c r="AB16" s="141">
        <f>($F$4*Y16)+Y16</f>
        <v>1322.0529869207398</v>
      </c>
      <c r="AC16" s="142">
        <f>AA16*AB16</f>
        <v>132725129.92653121</v>
      </c>
      <c r="AD16" s="143">
        <f>INDEX(รายได้แยกตามสิทธิ!$G:$G,MATCH(CalBudget2567!$D16,รายได้แยกตามสิทธิ!$B:$B,0))</f>
        <v>5755277.5</v>
      </c>
      <c r="AE16" s="138">
        <f>INDEX(ผลงานOPDVisit_HDC!$G:$G,MATCH(CalBudget2567!$D16,ผลงานOPDVisit_HDC!$A:$A,0))</f>
        <v>11041</v>
      </c>
      <c r="AF16" s="138">
        <f>IFERROR(SUM(AD16/AE16),0)</f>
        <v>521.26415179784442</v>
      </c>
      <c r="AG16" s="139">
        <f>AE16*1.2</f>
        <v>13249.199999999999</v>
      </c>
      <c r="AH16" s="140">
        <f>AG16</f>
        <v>13249.199999999999</v>
      </c>
      <c r="AI16" s="141">
        <f>($F$4*AF16)+AF16</f>
        <v>535.02552540530746</v>
      </c>
      <c r="AJ16" s="142">
        <f>AH16*AI16</f>
        <v>7088660.1911999993</v>
      </c>
      <c r="AK16" s="143">
        <f>INDEX(รายได้แยกตามสิทธิ!$H:$H,MATCH(CalBudget2567!$D16,รายได้แยกตามสิทธิ!$B:$B,0))</f>
        <v>138911699.91999999</v>
      </c>
      <c r="AL16" s="138">
        <f>INDEX(ผลงานOPDVisit_HDC!$K:$K,MATCH(CalBudget2567!$D16,ผลงานOPDVisit_HDC!$A:$A,0))</f>
        <v>47774</v>
      </c>
      <c r="AM16" s="138">
        <f>IFERROR(SUM(AK16/AL16),0)</f>
        <v>2907.6840942772214</v>
      </c>
      <c r="AN16" s="139">
        <f>AL16*1.2</f>
        <v>57328.799999999996</v>
      </c>
      <c r="AO16" s="140">
        <f>AN16</f>
        <v>57328.799999999996</v>
      </c>
      <c r="AP16" s="141">
        <f>($F$4*AM16)+AM16</f>
        <v>2984.4469543661403</v>
      </c>
      <c r="AQ16" s="142">
        <f>AO16*AP16</f>
        <v>171094762.55746558</v>
      </c>
      <c r="AR16" s="144">
        <f>O16+V16+AC16+AJ16+AQ16</f>
        <v>1589892754.4475744</v>
      </c>
      <c r="AS16" s="143">
        <f>INDEX(รายได้แยกตามสิทธิ!$I:$I,MATCH(CalBudget2567!$D16,รายได้แยกตามสิทธิ!$B:$B,0))</f>
        <v>1183240815.98</v>
      </c>
      <c r="AT16" s="138">
        <f>INDEX(ผลงานAdjRw_DHES!$D:$D,MATCH(CalBudget2567!$D16,ผลงานAdjRw_DHES!$B:$B,0))</f>
        <v>92312.389999999985</v>
      </c>
      <c r="AU16" s="143">
        <f>IFERROR(SUM(AS16/AT16),0)</f>
        <v>12817.789854427994</v>
      </c>
      <c r="AV16" s="139">
        <f>AT16*1.2</f>
        <v>110774.86799999997</v>
      </c>
      <c r="AW16" s="140">
        <f>AV16</f>
        <v>110774.86799999997</v>
      </c>
      <c r="AX16" s="141">
        <f>($F$4*AU16)+AU16</f>
        <v>13156.179506584893</v>
      </c>
      <c r="AY16" s="142">
        <f>AW16*AX16</f>
        <v>1457374048.2262464</v>
      </c>
      <c r="AZ16" s="143">
        <f>INDEX(รายได้แยกตามสิทธิ!$J:$J,MATCH(CalBudget2567!$D16,รายได้แยกตามสิทธิ!$B:$B,0))</f>
        <v>215416161.53</v>
      </c>
      <c r="BA16" s="138">
        <f>INDEX(ผลงานAdjRw_DHES!$F:$F,MATCH(CalBudget2567!$D16,ผลงานAdjRw_DHES!$B:$B,0))</f>
        <v>12057.81</v>
      </c>
      <c r="BB16" s="143">
        <f>IFERROR(SUM(AZ16/BA16),0)</f>
        <v>17865.280803893907</v>
      </c>
      <c r="BC16" s="139">
        <f>BA16*1.2</f>
        <v>14469.371999999999</v>
      </c>
      <c r="BD16" s="140">
        <f>BC16</f>
        <v>14469.371999999999</v>
      </c>
      <c r="BE16" s="141">
        <f>($F$4*BB16)+BB16</f>
        <v>18336.924217116706</v>
      </c>
      <c r="BF16" s="142">
        <f>BD16*BE16</f>
        <v>265323777.83327037</v>
      </c>
      <c r="BG16" s="143">
        <f>INDEX(รายได้แยกตามสิทธิ!$K:$K,MATCH(CalBudget2567!$D16,รายได้แยกตามสิทธิ!$B:$B,0))</f>
        <v>86566189.959999993</v>
      </c>
      <c r="BH16" s="138">
        <f>INDEX(ผลงานAdjRw_DHES!$E:$E,MATCH(CalBudget2567!$D16,ผลงานAdjRw_DHES!$B:$B,0))</f>
        <v>6199.15</v>
      </c>
      <c r="BI16" s="143">
        <f>IFERROR(SUM(BG16/BH16),0)</f>
        <v>13964.203150431913</v>
      </c>
      <c r="BJ16" s="139">
        <f>BH16*1.2</f>
        <v>7438.98</v>
      </c>
      <c r="BK16" s="140">
        <f>BJ16</f>
        <v>7438.98</v>
      </c>
      <c r="BL16" s="141">
        <f>($F$4*BI16)+BI16</f>
        <v>14332.858113603315</v>
      </c>
      <c r="BM16" s="142">
        <f>BK16*BL16</f>
        <v>106621844.84993279</v>
      </c>
      <c r="BN16" s="143">
        <f>INDEX(รายได้แยกตามสิทธิ!$N:$N,MATCH(CalBudget2567!$D16,รายได้แยกตามสิทธิ!$B:$B,0))</f>
        <v>256954829.81999999</v>
      </c>
      <c r="BO16" s="138">
        <f>INDEX(ผลงานAdjRw_DHES!$I:$I,MATCH(CalBudget2567!$D16,ผลงานAdjRw_DHES!$B:$B,0))</f>
        <v>15412.350000000011</v>
      </c>
      <c r="BP16" s="143">
        <f>IFERROR(SUM(BN16/BO16),0)</f>
        <v>16672.008475021641</v>
      </c>
      <c r="BQ16" s="139">
        <f>BO16*1.2</f>
        <v>18494.820000000014</v>
      </c>
      <c r="BR16" s="140">
        <f>BQ16</f>
        <v>18494.820000000014</v>
      </c>
      <c r="BS16" s="141">
        <f>($F$4*BP16)+BP16</f>
        <v>17112.149498762214</v>
      </c>
      <c r="BT16" s="142">
        <f>BR16*BS16</f>
        <v>316486124.79269761</v>
      </c>
      <c r="BU16" s="144">
        <f>AY16+BF16+BM16+BT16</f>
        <v>2145805795.7021472</v>
      </c>
      <c r="BV16" s="145">
        <f t="shared" ref="BV16:BV79" si="0">AR16+BU16</f>
        <v>3735698550.1497216</v>
      </c>
      <c r="BW16" s="146">
        <f>INDEX(รายได้แยกตามสิทธิ!$Q:$Q,MATCH(CalBudget2567!$D16,รายได้แยกตามสิทธิ!$B:$B,0))</f>
        <v>0.32</v>
      </c>
      <c r="BX16" s="145">
        <f>BV16*BW16</f>
        <v>1195423536.0479109</v>
      </c>
      <c r="BY16" s="141"/>
      <c r="BZ16" s="143">
        <f>SUM(J16,Q16,X16,AE16,AL16)</f>
        <v>827161</v>
      </c>
      <c r="CA16" s="138">
        <f>INDEX(ผลงานOPDVisit_HDC!$C:$C,MATCH(CalBudget2567!$D16,ผลงานOPDVisit_HDC!$A:$A,0))</f>
        <v>827161</v>
      </c>
      <c r="CB16" s="138">
        <f>SUM(BZ16-CA16)</f>
        <v>0</v>
      </c>
    </row>
    <row r="17" spans="1:80" hidden="1" x14ac:dyDescent="0.7">
      <c r="A17" s="136">
        <f>COUNTA($D$16:D17)</f>
        <v>2</v>
      </c>
      <c r="B17" s="1">
        <v>1</v>
      </c>
      <c r="C17" s="2" t="s">
        <v>1</v>
      </c>
      <c r="D17" s="91" t="s">
        <v>101</v>
      </c>
      <c r="E17" s="3" t="s">
        <v>1000</v>
      </c>
      <c r="F17" s="4" t="s">
        <v>1876</v>
      </c>
      <c r="G17" s="1">
        <v>10</v>
      </c>
      <c r="H17" s="3" t="s">
        <v>2962</v>
      </c>
      <c r="I17" s="137">
        <f>INDEX(รายได้แยกตามสิทธิ!$D:$D,MATCH(CalBudget2567!$D17,รายได้แยกตามสิทธิ!$B:$B,0))</f>
        <v>73597389.549999997</v>
      </c>
      <c r="J17" s="138">
        <f>INDEX(ผลงานOPDVisit_HDC!$F:$F,MATCH(CalBudget2567!$D17,ผลงานOPDVisit_HDC!$A:$A,0))</f>
        <v>47155</v>
      </c>
      <c r="K17" s="138">
        <f t="shared" ref="K17:K80" si="1">SUM(I17/J17)</f>
        <v>1560.7547354469302</v>
      </c>
      <c r="L17" s="139">
        <f t="shared" ref="L17:L80" si="2">J17*1.2</f>
        <v>56586</v>
      </c>
      <c r="M17" s="140">
        <f t="shared" ref="M17:M80" si="3">L17</f>
        <v>56586</v>
      </c>
      <c r="N17" s="141">
        <f t="shared" ref="N17:N80" si="4">($F$4*K17)+K17</f>
        <v>1601.9586604627291</v>
      </c>
      <c r="O17" s="142">
        <f t="shared" ref="O17:O80" si="5">M17*N17</f>
        <v>90648432.760943994</v>
      </c>
      <c r="P17" s="143">
        <f>INDEX(รายได้แยกตามสิทธิ!$E:$E,MATCH(CalBudget2567!$D17,รายได้แยกตามสิทธิ!$B:$B,0))</f>
        <v>9623838.75</v>
      </c>
      <c r="Q17" s="138">
        <f>INDEX(ผลงานOPDVisit_HDC!$D:$D,MATCH(CalBudget2567!$D17,ผลงานOPDVisit_HDC!$A:$A,0))</f>
        <v>14617</v>
      </c>
      <c r="R17" s="138">
        <f t="shared" ref="R17:R80" si="6">IF(Q17=0,0,P17/Q17)</f>
        <v>658.4004070602723</v>
      </c>
      <c r="S17" s="139">
        <f t="shared" ref="S17:S80" si="7">Q17*1.2</f>
        <v>17540.399999999998</v>
      </c>
      <c r="T17" s="140">
        <f t="shared" ref="T17:T80" si="8">S17</f>
        <v>17540.399999999998</v>
      </c>
      <c r="U17" s="141">
        <f t="shared" ref="U17:U80" si="9">($F$4*R17)+R17</f>
        <v>675.78217780666353</v>
      </c>
      <c r="V17" s="142">
        <f t="shared" ref="V17:V80" si="10">T17*U17</f>
        <v>11853489.7116</v>
      </c>
      <c r="W17" s="143">
        <f>INDEX(รายได้แยกตามสิทธิ!$F:$F,MATCH(CalBudget2567!$D17,รายได้แยกตามสิทธิ!$B:$B,0))</f>
        <v>2070239.42</v>
      </c>
      <c r="X17" s="138">
        <f>INDEX(ผลงานOPDVisit_HDC!$E:$E,MATCH(CalBudget2567!$D17,ผลงานOPDVisit_HDC!$A:$A,0))</f>
        <v>63472</v>
      </c>
      <c r="Y17" s="138">
        <f t="shared" ref="Y17:Y80" si="11">IF(X17=0,0,W17/X17)</f>
        <v>32.61657770355432</v>
      </c>
      <c r="Z17" s="139">
        <f t="shared" ref="Z17:Z80" si="12">X17*1.2</f>
        <v>76166.399999999994</v>
      </c>
      <c r="AA17" s="140">
        <f t="shared" ref="AA17:AA80" si="13">Z17</f>
        <v>76166.399999999994</v>
      </c>
      <c r="AB17" s="141">
        <f t="shared" ref="AB17:AB80" si="14">($F$4*Y17)+Y17</f>
        <v>33.477655354928153</v>
      </c>
      <c r="AC17" s="142">
        <f t="shared" ref="AC17:AC80" si="15">AA17*AB17</f>
        <v>2549872.4888255997</v>
      </c>
      <c r="AD17" s="143">
        <f>INDEX(รายได้แยกตามสิทธิ!$G:$G,MATCH(CalBudget2567!$D17,รายได้แยกตามสิทธิ!$B:$B,0))</f>
        <v>325287</v>
      </c>
      <c r="AE17" s="138">
        <f>INDEX(ผลงานOPDVisit_HDC!$G:$G,MATCH(CalBudget2567!$D17,ผลงานOPDVisit_HDC!$A:$A,0))</f>
        <v>540</v>
      </c>
      <c r="AF17" s="138">
        <f t="shared" ref="AF17:AF80" si="16">IFERROR(SUM(AD17/AE17),0)</f>
        <v>602.38333333333333</v>
      </c>
      <c r="AG17" s="139">
        <f t="shared" ref="AG17:AG80" si="17">AE17*1.2</f>
        <v>648</v>
      </c>
      <c r="AH17" s="140">
        <f t="shared" ref="AH17:AH80" si="18">AG17</f>
        <v>648</v>
      </c>
      <c r="AI17" s="141">
        <f t="shared" ref="AI17:AI80" si="19">($F$4*AF17)+AF17</f>
        <v>618.28625333333332</v>
      </c>
      <c r="AJ17" s="142">
        <f t="shared" ref="AJ17:AJ80" si="20">AH17*AI17</f>
        <v>400649.49215999997</v>
      </c>
      <c r="AK17" s="143">
        <f>INDEX(รายได้แยกตามสิทธิ!$H:$H,MATCH(CalBudget2567!$D17,รายได้แยกตามสิทธิ!$B:$B,0))</f>
        <v>4747552</v>
      </c>
      <c r="AL17" s="138">
        <f>INDEX(ผลงานOPDVisit_HDC!$K:$K,MATCH(CalBudget2567!$D17,ผลงานOPDVisit_HDC!$A:$A,0))</f>
        <v>3919</v>
      </c>
      <c r="AM17" s="138">
        <f t="shared" ref="AM17:AM80" si="21">IFERROR(SUM(AK17/AL17),0)</f>
        <v>1211.4192396019394</v>
      </c>
      <c r="AN17" s="139">
        <f t="shared" ref="AN17:AN80" si="22">AL17*1.2</f>
        <v>4702.8</v>
      </c>
      <c r="AO17" s="140">
        <f t="shared" ref="AO17:AO80" si="23">AN17</f>
        <v>4702.8</v>
      </c>
      <c r="AP17" s="141">
        <f t="shared" ref="AP17:AP80" si="24">($F$4*AM17)+AM17</f>
        <v>1243.4007075274305</v>
      </c>
      <c r="AQ17" s="142">
        <f t="shared" ref="AQ17:AQ80" si="25">AO17*AP17</f>
        <v>5847464.8473600009</v>
      </c>
      <c r="AR17" s="144">
        <f t="shared" ref="AR17:AR79" si="26">O17+V17+AC17+AJ17+AQ17</f>
        <v>111299909.30088961</v>
      </c>
      <c r="AS17" s="143">
        <f>INDEX(รายได้แยกตามสิทธิ!$I:$I,MATCH(CalBudget2567!$D17,รายได้แยกตามสิทธิ!$B:$B,0))</f>
        <v>24936480</v>
      </c>
      <c r="AT17" s="138">
        <f>INDEX(ผลงานAdjRw_DHES!$D:$D,MATCH(CalBudget2567!$D17,ผลงานAdjRw_DHES!$B:$B,0))</f>
        <v>1297.1304</v>
      </c>
      <c r="AU17" s="143">
        <f t="shared" ref="AU17:AU80" si="27">IFERROR(SUM(AS17/AT17),0)</f>
        <v>19224.343211754192</v>
      </c>
      <c r="AV17" s="139">
        <f t="shared" ref="AV17:AV80" si="28">AT17*1.2</f>
        <v>1556.55648</v>
      </c>
      <c r="AW17" s="140">
        <f t="shared" ref="AW17:AW80" si="29">AV17</f>
        <v>1556.55648</v>
      </c>
      <c r="AX17" s="141">
        <f t="shared" ref="AX17:AX80" si="30">($F$4*AU17)+AU17</f>
        <v>19731.865872544502</v>
      </c>
      <c r="AY17" s="142">
        <f t="shared" ref="AY17:AY80" si="31">AW17*AX17</f>
        <v>30713763.686399996</v>
      </c>
      <c r="AZ17" s="143">
        <f>INDEX(รายได้แยกตามสิทธิ!$J:$J,MATCH(CalBudget2567!$D17,รายได้แยกตามสิทธิ!$B:$B,0))</f>
        <v>2164306.13</v>
      </c>
      <c r="BA17" s="138">
        <f>INDEX(ผลงานAdjRw_DHES!$F:$F,MATCH(CalBudget2567!$D17,ผลงานAdjRw_DHES!$B:$B,0))</f>
        <v>58.313700000000004</v>
      </c>
      <c r="BB17" s="143">
        <f t="shared" ref="BB17:BB80" si="32">IFERROR(SUM(AZ17/BA17),0)</f>
        <v>37114.882609060987</v>
      </c>
      <c r="BC17" s="139">
        <f t="shared" ref="BC17:BC80" si="33">BA17*1.2</f>
        <v>69.976439999999997</v>
      </c>
      <c r="BD17" s="140">
        <f t="shared" ref="BD17:BD80" si="34">BC17</f>
        <v>69.976439999999997</v>
      </c>
      <c r="BE17" s="141">
        <f t="shared" ref="BE17:BE80" si="35">($F$4*BB17)+BB17</f>
        <v>38094.715509940201</v>
      </c>
      <c r="BF17" s="142">
        <f t="shared" ref="BF17:BF80" si="36">BD17*BE17</f>
        <v>2665732.5741983997</v>
      </c>
      <c r="BG17" s="143">
        <f>INDEX(รายได้แยกตามสิทธิ!$K:$K,MATCH(CalBudget2567!$D17,รายได้แยกตามสิทธิ!$B:$B,0))</f>
        <v>749040.25</v>
      </c>
      <c r="BH17" s="138">
        <f>INDEX(ผลงานAdjRw_DHES!$E:$E,MATCH(CalBudget2567!$D17,ผลงานAdjRw_DHES!$B:$B,0))</f>
        <v>31.145300000000002</v>
      </c>
      <c r="BI17" s="143">
        <f t="shared" ref="BI17:BI80" si="37">IFERROR(SUM(BG17/BH17),0)</f>
        <v>24049.864666578906</v>
      </c>
      <c r="BJ17" s="139">
        <f t="shared" ref="BJ17:BJ80" si="38">BH17*1.2</f>
        <v>37.374360000000003</v>
      </c>
      <c r="BK17" s="140">
        <f t="shared" ref="BK17:BK80" si="39">BJ17</f>
        <v>37.374360000000003</v>
      </c>
      <c r="BL17" s="141">
        <f t="shared" ref="BL17:BL80" si="40">($F$4*BI17)+BI17</f>
        <v>24684.78109377659</v>
      </c>
      <c r="BM17" s="142">
        <f t="shared" ref="BM17:BM80" si="41">BK17*BL17</f>
        <v>922577.89512000012</v>
      </c>
      <c r="BN17" s="143">
        <f>INDEX(รายได้แยกตามสิทธิ!$N:$N,MATCH(CalBudget2567!$D17,รายได้แยกตามสิทธิ!$B:$B,0))</f>
        <v>2637095.7999999998</v>
      </c>
      <c r="BO17" s="138">
        <f>INDEX(ผลงานAdjRw_DHES!$I:$I,MATCH(CalBudget2567!$D17,ผลงานAdjRw_DHES!$B:$B,0))</f>
        <v>113.61640000000017</v>
      </c>
      <c r="BP17" s="143">
        <f t="shared" ref="BP17:BP80" si="42">IFERROR(SUM(BN17/BO17),0)</f>
        <v>23210.520664270261</v>
      </c>
      <c r="BQ17" s="139">
        <f t="shared" ref="BQ17:BQ80" si="43">BO17*1.2</f>
        <v>136.33968000000019</v>
      </c>
      <c r="BR17" s="140">
        <f t="shared" ref="BR17:BR80" si="44">BQ17</f>
        <v>136.33968000000019</v>
      </c>
      <c r="BS17" s="141">
        <f t="shared" ref="BS17:BS80" si="45">($F$4*BP17)+BP17</f>
        <v>23823.278409806997</v>
      </c>
      <c r="BT17" s="142">
        <f t="shared" ref="BT17:BT80" si="46">BR17*BS17</f>
        <v>3248058.1549439994</v>
      </c>
      <c r="BU17" s="144">
        <f t="shared" ref="BU17:BU80" si="47">AY17+BF17+BM17+BT17</f>
        <v>37550132.310662396</v>
      </c>
      <c r="BV17" s="145">
        <f t="shared" si="0"/>
        <v>148850041.611552</v>
      </c>
      <c r="BW17" s="146">
        <f>INDEX(รายได้แยกตามสิทธิ!$Q:$Q,MATCH(CalBudget2567!$D17,รายได้แยกตามสิทธิ!$B:$B,0))</f>
        <v>0.6</v>
      </c>
      <c r="BX17" s="145">
        <f t="shared" ref="BX17:BX80" si="48">BV17*BW17</f>
        <v>89310024.966931194</v>
      </c>
      <c r="BY17" s="141"/>
      <c r="BZ17" s="143">
        <f t="shared" ref="BZ17:BZ80" si="49">SUM(J17,Q17,X17,AE17,AL17)</f>
        <v>129703</v>
      </c>
      <c r="CA17" s="138">
        <f>INDEX(ผลงานOPDVisit_HDC!$C:$C,MATCH(CalBudget2567!$D17,ผลงานOPDVisit_HDC!$A:$A,0))</f>
        <v>129703</v>
      </c>
      <c r="CB17" s="138">
        <f t="shared" ref="CB17:CB80" si="50">SUM(BZ17-CA17)</f>
        <v>0</v>
      </c>
    </row>
    <row r="18" spans="1:80" hidden="1" x14ac:dyDescent="0.7">
      <c r="A18" s="136">
        <f>COUNTA($D$16:D18)</f>
        <v>3</v>
      </c>
      <c r="B18" s="1">
        <v>1</v>
      </c>
      <c r="C18" s="2" t="s">
        <v>1</v>
      </c>
      <c r="D18" s="91" t="s">
        <v>102</v>
      </c>
      <c r="E18" s="3" t="s">
        <v>1001</v>
      </c>
      <c r="F18" s="4" t="s">
        <v>1876</v>
      </c>
      <c r="G18" s="1">
        <v>13</v>
      </c>
      <c r="H18" s="3" t="s">
        <v>2963</v>
      </c>
      <c r="I18" s="137">
        <f>INDEX(รายได้แยกตามสิทธิ!$D:$D,MATCH(CalBudget2567!$D18,รายได้แยกตามสิทธิ!$B:$B,0))</f>
        <v>159898194.38999999</v>
      </c>
      <c r="J18" s="138">
        <f>INDEX(ผลงานOPDVisit_HDC!$F:$F,MATCH(CalBudget2567!$D18,ผลงานOPDVisit_HDC!$A:$A,0))</f>
        <v>170306</v>
      </c>
      <c r="K18" s="138">
        <f t="shared" si="1"/>
        <v>938.88761634939453</v>
      </c>
      <c r="L18" s="139">
        <f t="shared" si="2"/>
        <v>204367.19999999998</v>
      </c>
      <c r="M18" s="140">
        <f t="shared" si="3"/>
        <v>204367.19999999998</v>
      </c>
      <c r="N18" s="141">
        <f t="shared" si="4"/>
        <v>963.67424942101854</v>
      </c>
      <c r="O18" s="142">
        <f t="shared" si="5"/>
        <v>196943408.06627515</v>
      </c>
      <c r="P18" s="143">
        <f>INDEX(รายได้แยกตามสิทธิ!$E:$E,MATCH(CalBudget2567!$D18,รายได้แยกตามสิทธิ!$B:$B,0))</f>
        <v>31446969.550000001</v>
      </c>
      <c r="Q18" s="138">
        <f>INDEX(ผลงานOPDVisit_HDC!$D:$D,MATCH(CalBudget2567!$D18,ผลงานOPDVisit_HDC!$A:$A,0))</f>
        <v>27525</v>
      </c>
      <c r="R18" s="138">
        <f t="shared" si="6"/>
        <v>1142.4875404178019</v>
      </c>
      <c r="S18" s="139">
        <f t="shared" si="7"/>
        <v>33030</v>
      </c>
      <c r="T18" s="140">
        <f t="shared" si="8"/>
        <v>33030</v>
      </c>
      <c r="U18" s="141">
        <f t="shared" si="9"/>
        <v>1172.649211484832</v>
      </c>
      <c r="V18" s="142">
        <f t="shared" si="10"/>
        <v>38732603.455343999</v>
      </c>
      <c r="W18" s="143">
        <f>INDEX(รายได้แยกตามสิทธิ!$F:$F,MATCH(CalBudget2567!$D18,รายได้แยกตามสิทธิ!$B:$B,0))</f>
        <v>8150170.8200000003</v>
      </c>
      <c r="X18" s="138">
        <f>INDEX(ผลงานOPDVisit_HDC!$E:$E,MATCH(CalBudget2567!$D18,ผลงานOPDVisit_HDC!$A:$A,0))</f>
        <v>32433</v>
      </c>
      <c r="Y18" s="138">
        <f t="shared" si="11"/>
        <v>251.29253599728673</v>
      </c>
      <c r="Z18" s="139">
        <f t="shared" si="12"/>
        <v>38919.599999999999</v>
      </c>
      <c r="AA18" s="140">
        <f t="shared" si="13"/>
        <v>38919.599999999999</v>
      </c>
      <c r="AB18" s="141">
        <f t="shared" si="14"/>
        <v>257.92665894761512</v>
      </c>
      <c r="AC18" s="142">
        <f t="shared" si="15"/>
        <v>10038402.395577602</v>
      </c>
      <c r="AD18" s="143">
        <f>INDEX(รายได้แยกตามสิทธิ!$G:$G,MATCH(CalBudget2567!$D18,รายได้แยกตามสิทธิ!$B:$B,0))</f>
        <v>458955.14</v>
      </c>
      <c r="AE18" s="138">
        <f>INDEX(ผลงานOPDVisit_HDC!$G:$G,MATCH(CalBudget2567!$D18,ผลงานOPDVisit_HDC!$A:$A,0))</f>
        <v>1184</v>
      </c>
      <c r="AF18" s="138">
        <f t="shared" si="16"/>
        <v>387.6310304054054</v>
      </c>
      <c r="AG18" s="139">
        <f t="shared" si="17"/>
        <v>1420.8</v>
      </c>
      <c r="AH18" s="140">
        <f t="shared" si="18"/>
        <v>1420.8</v>
      </c>
      <c r="AI18" s="141">
        <f t="shared" si="19"/>
        <v>397.8644896081081</v>
      </c>
      <c r="AJ18" s="142">
        <f t="shared" si="20"/>
        <v>565285.86683519999</v>
      </c>
      <c r="AK18" s="143">
        <f>INDEX(รายได้แยกตามสิทธิ!$H:$H,MATCH(CalBudget2567!$D18,รายได้แยกตามสิทธิ!$B:$B,0))</f>
        <v>4935012.18</v>
      </c>
      <c r="AL18" s="138">
        <f>INDEX(ผลงานOPDVisit_HDC!$K:$K,MATCH(CalBudget2567!$D18,ผลงานOPDVisit_HDC!$A:$A,0))</f>
        <v>530</v>
      </c>
      <c r="AM18" s="138">
        <f t="shared" si="21"/>
        <v>9311.3437358490555</v>
      </c>
      <c r="AN18" s="139">
        <f t="shared" si="22"/>
        <v>636</v>
      </c>
      <c r="AO18" s="140">
        <f t="shared" si="23"/>
        <v>636</v>
      </c>
      <c r="AP18" s="141">
        <f t="shared" si="24"/>
        <v>9557.1632104754699</v>
      </c>
      <c r="AQ18" s="142">
        <f t="shared" si="25"/>
        <v>6078355.8018623991</v>
      </c>
      <c r="AR18" s="144">
        <f t="shared" si="26"/>
        <v>252358055.58589435</v>
      </c>
      <c r="AS18" s="143">
        <f>INDEX(รายได้แยกตามสิทธิ!$I:$I,MATCH(CalBudget2567!$D18,รายได้แยกตามสิทธิ!$B:$B,0))</f>
        <v>49813667.130000003</v>
      </c>
      <c r="AT18" s="138">
        <f>INDEX(ผลงานAdjRw_DHES!$D:$D,MATCH(CalBudget2567!$D18,ผลงานAdjRw_DHES!$B:$B,0))</f>
        <v>4829.8121000000001</v>
      </c>
      <c r="AU18" s="143">
        <f t="shared" si="27"/>
        <v>10313.789873937332</v>
      </c>
      <c r="AV18" s="139">
        <f t="shared" si="28"/>
        <v>5795.7745199999999</v>
      </c>
      <c r="AW18" s="140">
        <f t="shared" si="29"/>
        <v>5795.7745199999999</v>
      </c>
      <c r="AX18" s="141">
        <f t="shared" si="30"/>
        <v>10586.073926609279</v>
      </c>
      <c r="AY18" s="142">
        <f t="shared" si="31"/>
        <v>61354497.530678406</v>
      </c>
      <c r="AZ18" s="143">
        <f>INDEX(รายได้แยกตามสิทธิ!$J:$J,MATCH(CalBudget2567!$D18,รายได้แยกตามสิทธิ!$B:$B,0))</f>
        <v>7953874.8600000003</v>
      </c>
      <c r="BA18" s="138">
        <f>INDEX(ผลงานAdjRw_DHES!$F:$F,MATCH(CalBudget2567!$D18,ผลงานAdjRw_DHES!$B:$B,0))</f>
        <v>15.228199999999999</v>
      </c>
      <c r="BB18" s="143">
        <f t="shared" si="32"/>
        <v>522312.21418158419</v>
      </c>
      <c r="BC18" s="139">
        <f t="shared" si="33"/>
        <v>18.27384</v>
      </c>
      <c r="BD18" s="140">
        <f t="shared" si="34"/>
        <v>18.27384</v>
      </c>
      <c r="BE18" s="141">
        <f t="shared" si="35"/>
        <v>536101.256635978</v>
      </c>
      <c r="BF18" s="142">
        <f t="shared" si="36"/>
        <v>9796628.5875647999</v>
      </c>
      <c r="BG18" s="143">
        <f>INDEX(รายได้แยกตามสิทธิ!$K:$K,MATCH(CalBudget2567!$D18,รายได้แยกตามสิทธิ!$B:$B,0))</f>
        <v>1862921.75</v>
      </c>
      <c r="BH18" s="138">
        <f>INDEX(ผลงานAdjRw_DHES!$E:$E,MATCH(CalBudget2567!$D18,ผลงานAdjRw_DHES!$B:$B,0))</f>
        <v>213.51260000000002</v>
      </c>
      <c r="BI18" s="143">
        <f t="shared" si="37"/>
        <v>8725.1138808669839</v>
      </c>
      <c r="BJ18" s="139">
        <f t="shared" si="38"/>
        <v>256.21512000000001</v>
      </c>
      <c r="BK18" s="140">
        <f t="shared" si="39"/>
        <v>256.21512000000001</v>
      </c>
      <c r="BL18" s="141">
        <f t="shared" si="40"/>
        <v>8955.4568873218723</v>
      </c>
      <c r="BM18" s="142">
        <f t="shared" si="41"/>
        <v>2294523.46104</v>
      </c>
      <c r="BN18" s="143">
        <f>INDEX(รายได้แยกตามสิทธิ!$N:$N,MATCH(CalBudget2567!$D18,รายได้แยกตามสิทธิ!$B:$B,0))</f>
        <v>7854074.1499999994</v>
      </c>
      <c r="BO18" s="138">
        <f>INDEX(ผลงานAdjRw_DHES!$I:$I,MATCH(CalBudget2567!$D18,ผลงานAdjRw_DHES!$B:$B,0))</f>
        <v>660.4011000000005</v>
      </c>
      <c r="BP18" s="143">
        <f t="shared" si="42"/>
        <v>11892.884718090254</v>
      </c>
      <c r="BQ18" s="139">
        <f t="shared" si="43"/>
        <v>792.48132000000055</v>
      </c>
      <c r="BR18" s="140">
        <f t="shared" si="44"/>
        <v>792.48132000000055</v>
      </c>
      <c r="BS18" s="141">
        <f t="shared" si="45"/>
        <v>12206.856874647836</v>
      </c>
      <c r="BT18" s="142">
        <f t="shared" si="46"/>
        <v>9673706.0490719974</v>
      </c>
      <c r="BU18" s="144">
        <f t="shared" si="47"/>
        <v>83119355.628355205</v>
      </c>
      <c r="BV18" s="145">
        <f t="shared" si="0"/>
        <v>335477411.21424955</v>
      </c>
      <c r="BW18" s="146">
        <f>INDEX(รายได้แยกตามสิทธิ!$Q:$Q,MATCH(CalBudget2567!$D18,รายได้แยกตามสิทธิ!$B:$B,0))</f>
        <v>0.59</v>
      </c>
      <c r="BX18" s="145">
        <f t="shared" si="48"/>
        <v>197931672.61640722</v>
      </c>
      <c r="BY18" s="141"/>
      <c r="BZ18" s="143">
        <f t="shared" si="49"/>
        <v>231978</v>
      </c>
      <c r="CA18" s="138">
        <f>INDEX(ผลงานOPDVisit_HDC!$C:$C,MATCH(CalBudget2567!$D18,ผลงานOPDVisit_HDC!$A:$A,0))</f>
        <v>231978</v>
      </c>
      <c r="CB18" s="138">
        <f t="shared" si="50"/>
        <v>0</v>
      </c>
    </row>
    <row r="19" spans="1:80" hidden="1" x14ac:dyDescent="0.7">
      <c r="A19" s="136">
        <f>COUNTA($D$16:D19)</f>
        <v>4</v>
      </c>
      <c r="B19" s="1">
        <v>1</v>
      </c>
      <c r="C19" s="2" t="s">
        <v>1</v>
      </c>
      <c r="D19" s="91" t="s">
        <v>103</v>
      </c>
      <c r="E19" s="3" t="s">
        <v>1002</v>
      </c>
      <c r="F19" s="4" t="s">
        <v>1876</v>
      </c>
      <c r="G19" s="1">
        <v>5</v>
      </c>
      <c r="H19" s="3" t="s">
        <v>2964</v>
      </c>
      <c r="I19" s="137">
        <f>INDEX(รายได้แยกตามสิทธิ!$D:$D,MATCH(CalBudget2567!$D19,รายได้แยกตามสิทธิ!$B:$B,0))</f>
        <v>31455988.640000001</v>
      </c>
      <c r="J19" s="138">
        <f>INDEX(ผลงานOPDVisit_HDC!$F:$F,MATCH(CalBudget2567!$D19,ผลงานOPDVisit_HDC!$A:$A,0))</f>
        <v>51420</v>
      </c>
      <c r="K19" s="138">
        <f t="shared" si="1"/>
        <v>611.74618125243103</v>
      </c>
      <c r="L19" s="139">
        <f t="shared" si="2"/>
        <v>61704</v>
      </c>
      <c r="M19" s="140">
        <f t="shared" si="3"/>
        <v>61704</v>
      </c>
      <c r="N19" s="141">
        <f t="shared" si="4"/>
        <v>627.89628043749519</v>
      </c>
      <c r="O19" s="142">
        <f t="shared" si="5"/>
        <v>38743712.0881152</v>
      </c>
      <c r="P19" s="143">
        <f>INDEX(รายได้แยกตามสิทธิ!$E:$E,MATCH(CalBudget2567!$D19,รายได้แยกตามสิทธิ!$B:$B,0))</f>
        <v>4911823.1900000004</v>
      </c>
      <c r="Q19" s="138">
        <f>INDEX(ผลงานOPDVisit_HDC!$D:$D,MATCH(CalBudget2567!$D19,ผลงานOPDVisit_HDC!$A:$A,0))</f>
        <v>8526</v>
      </c>
      <c r="R19" s="138">
        <f t="shared" si="6"/>
        <v>576.09936547032612</v>
      </c>
      <c r="S19" s="139">
        <f t="shared" si="7"/>
        <v>10231.199999999999</v>
      </c>
      <c r="T19" s="140">
        <f t="shared" si="8"/>
        <v>10231.199999999999</v>
      </c>
      <c r="U19" s="141">
        <f t="shared" si="9"/>
        <v>591.30838871874278</v>
      </c>
      <c r="V19" s="142">
        <f t="shared" si="10"/>
        <v>6049794.3866592003</v>
      </c>
      <c r="W19" s="143">
        <f>INDEX(รายได้แยกตามสิทธิ!$F:$F,MATCH(CalBudget2567!$D19,รายได้แยกตามสิทธิ!$B:$B,0))</f>
        <v>1088847.6499999999</v>
      </c>
      <c r="X19" s="138">
        <f>INDEX(ผลงานOPDVisit_HDC!$E:$E,MATCH(CalBudget2567!$D19,ผลงานOPDVisit_HDC!$A:$A,0))</f>
        <v>6261</v>
      </c>
      <c r="Y19" s="138">
        <f t="shared" si="11"/>
        <v>173.90954320396102</v>
      </c>
      <c r="Z19" s="139">
        <f t="shared" si="12"/>
        <v>7513.2</v>
      </c>
      <c r="AA19" s="140">
        <f t="shared" si="13"/>
        <v>7513.2</v>
      </c>
      <c r="AB19" s="141">
        <f t="shared" si="14"/>
        <v>178.50075514454559</v>
      </c>
      <c r="AC19" s="142">
        <f t="shared" si="15"/>
        <v>1341111.8735519999</v>
      </c>
      <c r="AD19" s="143">
        <f>INDEX(รายได้แยกตามสิทธิ!$G:$G,MATCH(CalBudget2567!$D19,รายได้แยกตามสิทธิ!$B:$B,0))</f>
        <v>84650</v>
      </c>
      <c r="AE19" s="138">
        <f>INDEX(ผลงานOPDVisit_HDC!$G:$G,MATCH(CalBudget2567!$D19,ผลงานOPDVisit_HDC!$A:$A,0))</f>
        <v>222</v>
      </c>
      <c r="AF19" s="138">
        <f t="shared" si="16"/>
        <v>381.30630630630628</v>
      </c>
      <c r="AG19" s="139">
        <f t="shared" si="17"/>
        <v>266.39999999999998</v>
      </c>
      <c r="AH19" s="140">
        <f t="shared" si="18"/>
        <v>266.39999999999998</v>
      </c>
      <c r="AI19" s="141">
        <f t="shared" si="19"/>
        <v>391.37279279279278</v>
      </c>
      <c r="AJ19" s="142">
        <f t="shared" si="20"/>
        <v>104261.71199999998</v>
      </c>
      <c r="AK19" s="143">
        <f>INDEX(รายได้แยกตามสิทธิ!$H:$H,MATCH(CalBudget2567!$D19,รายได้แยกตามสิทธิ!$B:$B,0))</f>
        <v>1183222.6400000001</v>
      </c>
      <c r="AL19" s="138">
        <f>INDEX(ผลงานOPDVisit_HDC!$K:$K,MATCH(CalBudget2567!$D19,ผลงานOPDVisit_HDC!$A:$A,0))</f>
        <v>1422</v>
      </c>
      <c r="AM19" s="138">
        <f t="shared" si="21"/>
        <v>832.08343178621669</v>
      </c>
      <c r="AN19" s="139">
        <f t="shared" si="22"/>
        <v>1706.3999999999999</v>
      </c>
      <c r="AO19" s="140">
        <f t="shared" si="23"/>
        <v>1706.3999999999999</v>
      </c>
      <c r="AP19" s="141">
        <f t="shared" si="24"/>
        <v>854.0504343853728</v>
      </c>
      <c r="AQ19" s="142">
        <f t="shared" si="25"/>
        <v>1457351.6612352</v>
      </c>
      <c r="AR19" s="144">
        <f t="shared" si="26"/>
        <v>47696231.721561596</v>
      </c>
      <c r="AS19" s="143">
        <f>INDEX(รายได้แยกตามสิทธิ!$I:$I,MATCH(CalBudget2567!$D19,รายได้แยกตามสิทธิ!$B:$B,0))</f>
        <v>8343486.54</v>
      </c>
      <c r="AT19" s="138">
        <f>INDEX(ผลงานAdjRw_DHES!$D:$D,MATCH(CalBudget2567!$D19,ผลงานAdjRw_DHES!$B:$B,0))</f>
        <v>1115.8268000000003</v>
      </c>
      <c r="AU19" s="143">
        <f t="shared" si="27"/>
        <v>7477.4028908429136</v>
      </c>
      <c r="AV19" s="139">
        <f t="shared" si="28"/>
        <v>1338.9921600000002</v>
      </c>
      <c r="AW19" s="140">
        <f t="shared" si="29"/>
        <v>1338.9921600000002</v>
      </c>
      <c r="AX19" s="141">
        <f t="shared" si="30"/>
        <v>7674.8063271611663</v>
      </c>
      <c r="AY19" s="142">
        <f t="shared" si="31"/>
        <v>10276505.501587199</v>
      </c>
      <c r="AZ19" s="143">
        <f>INDEX(รายได้แยกตามสิทธิ!$J:$J,MATCH(CalBudget2567!$D19,รายได้แยกตามสิทธิ!$B:$B,0))</f>
        <v>835566.77</v>
      </c>
      <c r="BA19" s="138">
        <f>INDEX(ผลงานAdjRw_DHES!$F:$F,MATCH(CalBudget2567!$D19,ผลงานAdjRw_DHES!$B:$B,0))</f>
        <v>91.080199999999991</v>
      </c>
      <c r="BB19" s="143">
        <f t="shared" si="32"/>
        <v>9173.9672288818001</v>
      </c>
      <c r="BC19" s="139">
        <f t="shared" si="33"/>
        <v>109.29623999999998</v>
      </c>
      <c r="BD19" s="140">
        <f t="shared" si="34"/>
        <v>109.29623999999998</v>
      </c>
      <c r="BE19" s="141">
        <f t="shared" si="35"/>
        <v>9416.1599637242798</v>
      </c>
      <c r="BF19" s="142">
        <f t="shared" si="36"/>
        <v>1029150.8792736001</v>
      </c>
      <c r="BG19" s="143">
        <f>INDEX(รายได้แยกตามสิทธิ!$K:$K,MATCH(CalBudget2567!$D19,รายได้แยกตามสิทธิ!$B:$B,0))</f>
        <v>3566146.77</v>
      </c>
      <c r="BH19" s="138">
        <f>INDEX(ผลงานAdjRw_DHES!$E:$E,MATCH(CalBudget2567!$D19,ผลงานAdjRw_DHES!$B:$B,0))</f>
        <v>42.888499999999993</v>
      </c>
      <c r="BI19" s="143">
        <f t="shared" si="37"/>
        <v>83149.253762663662</v>
      </c>
      <c r="BJ19" s="139">
        <f t="shared" si="38"/>
        <v>51.466199999999994</v>
      </c>
      <c r="BK19" s="140">
        <f t="shared" si="39"/>
        <v>51.466199999999994</v>
      </c>
      <c r="BL19" s="141">
        <f t="shared" si="40"/>
        <v>85344.394061997984</v>
      </c>
      <c r="BM19" s="142">
        <f t="shared" si="41"/>
        <v>4392351.6536736004</v>
      </c>
      <c r="BN19" s="143">
        <f>INDEX(รายได้แยกตามสิทธิ!$N:$N,MATCH(CalBudget2567!$D19,รายได้แยกตามสิทธิ!$B:$B,0))</f>
        <v>461524.75</v>
      </c>
      <c r="BO19" s="138">
        <f>INDEX(ผลงานAdjRw_DHES!$I:$I,MATCH(CalBudget2567!$D19,ผลงานAdjRw_DHES!$B:$B,0))</f>
        <v>44.715099999999808</v>
      </c>
      <c r="BP19" s="143">
        <f t="shared" si="42"/>
        <v>10321.451813816853</v>
      </c>
      <c r="BQ19" s="139">
        <f t="shared" si="43"/>
        <v>53.658119999999769</v>
      </c>
      <c r="BR19" s="140">
        <f t="shared" si="44"/>
        <v>53.658119999999769</v>
      </c>
      <c r="BS19" s="141">
        <f t="shared" si="45"/>
        <v>10593.938141701617</v>
      </c>
      <c r="BT19" s="142">
        <f t="shared" si="46"/>
        <v>568450.80407999991</v>
      </c>
      <c r="BU19" s="144">
        <f t="shared" si="47"/>
        <v>16266458.8386144</v>
      </c>
      <c r="BV19" s="145">
        <f t="shared" si="0"/>
        <v>63962690.560176</v>
      </c>
      <c r="BW19" s="146">
        <f>INDEX(รายได้แยกตามสิทธิ!$Q:$Q,MATCH(CalBudget2567!$D19,รายได้แยกตามสิทธิ!$B:$B,0))</f>
        <v>0.42</v>
      </c>
      <c r="BX19" s="145">
        <f t="shared" si="48"/>
        <v>26864330.035273921</v>
      </c>
      <c r="BY19" s="141"/>
      <c r="BZ19" s="143">
        <f t="shared" si="49"/>
        <v>67851</v>
      </c>
      <c r="CA19" s="138">
        <f>INDEX(ผลงานOPDVisit_HDC!$C:$C,MATCH(CalBudget2567!$D19,ผลงานOPDVisit_HDC!$A:$A,0))</f>
        <v>67851</v>
      </c>
      <c r="CB19" s="138">
        <f t="shared" si="50"/>
        <v>0</v>
      </c>
    </row>
    <row r="20" spans="1:80" hidden="1" x14ac:dyDescent="0.7">
      <c r="A20" s="136">
        <f>COUNTA($D$16:D20)</f>
        <v>5</v>
      </c>
      <c r="B20" s="1">
        <v>1</v>
      </c>
      <c r="C20" s="2" t="s">
        <v>1</v>
      </c>
      <c r="D20" s="91" t="s">
        <v>104</v>
      </c>
      <c r="E20" s="3" t="s">
        <v>1003</v>
      </c>
      <c r="F20" s="4" t="s">
        <v>1876</v>
      </c>
      <c r="G20" s="1">
        <v>13</v>
      </c>
      <c r="H20" s="3" t="s">
        <v>2963</v>
      </c>
      <c r="I20" s="137">
        <f>INDEX(รายได้แยกตามสิทธิ!$D:$D,MATCH(CalBudget2567!$D20,รายได้แยกตามสิทธิ!$B:$B,0))</f>
        <v>115604791.88</v>
      </c>
      <c r="J20" s="138">
        <f>INDEX(ผลงานOPDVisit_HDC!$F:$F,MATCH(CalBudget2567!$D20,ผลงานOPDVisit_HDC!$A:$A,0))</f>
        <v>189195</v>
      </c>
      <c r="K20" s="138">
        <f t="shared" si="1"/>
        <v>611.03513242950396</v>
      </c>
      <c r="L20" s="139">
        <f t="shared" si="2"/>
        <v>227034</v>
      </c>
      <c r="M20" s="140">
        <f t="shared" si="3"/>
        <v>227034</v>
      </c>
      <c r="N20" s="141">
        <f t="shared" si="4"/>
        <v>627.16645992564281</v>
      </c>
      <c r="O20" s="142">
        <f t="shared" si="5"/>
        <v>142388110.06275839</v>
      </c>
      <c r="P20" s="143">
        <f>INDEX(รายได้แยกตามสิทธิ!$E:$E,MATCH(CalBudget2567!$D20,รายได้แยกตามสิทธิ!$B:$B,0))</f>
        <v>23173014.079999998</v>
      </c>
      <c r="Q20" s="138">
        <f>INDEX(ผลงานOPDVisit_HDC!$D:$D,MATCH(CalBudget2567!$D20,ผลงานOPDVisit_HDC!$A:$A,0))</f>
        <v>28589</v>
      </c>
      <c r="R20" s="138">
        <f t="shared" si="6"/>
        <v>810.55700024484941</v>
      </c>
      <c r="S20" s="139">
        <f t="shared" si="7"/>
        <v>34306.799999999996</v>
      </c>
      <c r="T20" s="140">
        <f t="shared" si="8"/>
        <v>34306.799999999996</v>
      </c>
      <c r="U20" s="141">
        <f t="shared" si="9"/>
        <v>831.95570505131343</v>
      </c>
      <c r="V20" s="142">
        <f t="shared" si="10"/>
        <v>28541737.982054397</v>
      </c>
      <c r="W20" s="143">
        <f>INDEX(รายได้แยกตามสิทธิ!$F:$F,MATCH(CalBudget2567!$D20,รายได้แยกตามสิทธิ!$B:$B,0))</f>
        <v>5815780.9000000004</v>
      </c>
      <c r="X20" s="138">
        <f>INDEX(ผลงานOPDVisit_HDC!$E:$E,MATCH(CalBudget2567!$D20,ผลงานOPDVisit_HDC!$A:$A,0))</f>
        <v>10855</v>
      </c>
      <c r="Y20" s="138">
        <f t="shared" si="11"/>
        <v>535.7697742975588</v>
      </c>
      <c r="Z20" s="139">
        <f t="shared" si="12"/>
        <v>13026</v>
      </c>
      <c r="AA20" s="140">
        <f t="shared" si="13"/>
        <v>13026</v>
      </c>
      <c r="AB20" s="141">
        <f t="shared" si="14"/>
        <v>549.91409633901435</v>
      </c>
      <c r="AC20" s="142">
        <f t="shared" si="15"/>
        <v>7163181.0189120006</v>
      </c>
      <c r="AD20" s="143">
        <f>INDEX(รายได้แยกตามสิทธิ!$G:$G,MATCH(CalBudget2567!$D20,รายได้แยกตามสิทธิ!$B:$B,0))</f>
        <v>880512.16</v>
      </c>
      <c r="AE20" s="138">
        <f>INDEX(ผลงานOPDVisit_HDC!$G:$G,MATCH(CalBudget2567!$D20,ผลงานOPDVisit_HDC!$A:$A,0))</f>
        <v>17341</v>
      </c>
      <c r="AF20" s="138">
        <f t="shared" si="16"/>
        <v>50.77631970474598</v>
      </c>
      <c r="AG20" s="139">
        <f t="shared" si="17"/>
        <v>20809.2</v>
      </c>
      <c r="AH20" s="140">
        <f t="shared" si="18"/>
        <v>20809.2</v>
      </c>
      <c r="AI20" s="141">
        <f t="shared" si="19"/>
        <v>52.116814544951275</v>
      </c>
      <c r="AJ20" s="142">
        <f t="shared" si="20"/>
        <v>1084509.2172288001</v>
      </c>
      <c r="AK20" s="143">
        <f>INDEX(รายได้แยกตามสิทธิ!$H:$H,MATCH(CalBudget2567!$D20,รายได้แยกตามสิทธิ!$B:$B,0))</f>
        <v>21793844.5</v>
      </c>
      <c r="AL20" s="138">
        <f>INDEX(ผลงานOPDVisit_HDC!$K:$K,MATCH(CalBudget2567!$D20,ผลงานOPDVisit_HDC!$A:$A,0))</f>
        <v>15480</v>
      </c>
      <c r="AM20" s="138">
        <f t="shared" si="21"/>
        <v>1407.8710917312662</v>
      </c>
      <c r="AN20" s="139">
        <f t="shared" si="22"/>
        <v>18576</v>
      </c>
      <c r="AO20" s="140">
        <f t="shared" si="23"/>
        <v>18576</v>
      </c>
      <c r="AP20" s="141">
        <f t="shared" si="24"/>
        <v>1445.0388885529717</v>
      </c>
      <c r="AQ20" s="142">
        <f t="shared" si="25"/>
        <v>26843042.393760003</v>
      </c>
      <c r="AR20" s="144">
        <f t="shared" si="26"/>
        <v>206020580.67471358</v>
      </c>
      <c r="AS20" s="143">
        <f>INDEX(รายได้แยกตามสิทธิ!$I:$I,MATCH(CalBudget2567!$D20,รายได้แยกตามสิทธิ!$B:$B,0))</f>
        <v>104563987.79000001</v>
      </c>
      <c r="AT20" s="138">
        <f>INDEX(ผลงานAdjRw_DHES!$D:$D,MATCH(CalBudget2567!$D20,ผลงานAdjRw_DHES!$B:$B,0))</f>
        <v>7411.6985999999997</v>
      </c>
      <c r="AU20" s="143">
        <f t="shared" si="27"/>
        <v>14107.965452075994</v>
      </c>
      <c r="AV20" s="139">
        <f t="shared" si="28"/>
        <v>8894.0383199999997</v>
      </c>
      <c r="AW20" s="140">
        <f t="shared" si="29"/>
        <v>8894.0383199999997</v>
      </c>
      <c r="AX20" s="141">
        <f t="shared" si="30"/>
        <v>14480.4157400108</v>
      </c>
      <c r="AY20" s="142">
        <f t="shared" si="31"/>
        <v>128789372.48118721</v>
      </c>
      <c r="AZ20" s="143">
        <f>INDEX(รายได้แยกตามสิทธิ!$J:$J,MATCH(CalBudget2567!$D20,รายได้แยกตามสิทธิ!$B:$B,0))</f>
        <v>8727783.6500000004</v>
      </c>
      <c r="BA20" s="138">
        <f>INDEX(ผลงานAdjRw_DHES!$F:$F,MATCH(CalBudget2567!$D20,ผลงานAdjRw_DHES!$B:$B,0))</f>
        <v>584.85569999999996</v>
      </c>
      <c r="BB20" s="143">
        <f t="shared" si="32"/>
        <v>14922.969289689749</v>
      </c>
      <c r="BC20" s="139">
        <f t="shared" si="33"/>
        <v>701.82683999999995</v>
      </c>
      <c r="BD20" s="140">
        <f t="shared" si="34"/>
        <v>701.82683999999995</v>
      </c>
      <c r="BE20" s="141">
        <f t="shared" si="35"/>
        <v>15316.935678937558</v>
      </c>
      <c r="BF20" s="142">
        <f t="shared" si="36"/>
        <v>10749836.566032</v>
      </c>
      <c r="BG20" s="143">
        <f>INDEX(รายได้แยกตามสิทธิ!$K:$K,MATCH(CalBudget2567!$D20,รายได้แยกตามสิทธิ!$B:$B,0))</f>
        <v>2809932.3</v>
      </c>
      <c r="BH20" s="138">
        <f>INDEX(ผลงานAdjRw_DHES!$E:$E,MATCH(CalBudget2567!$D20,ผลงานAdjRw_DHES!$B:$B,0))</f>
        <v>362.06150000000002</v>
      </c>
      <c r="BI20" s="143">
        <f t="shared" si="37"/>
        <v>7760.9254228908612</v>
      </c>
      <c r="BJ20" s="139">
        <f t="shared" si="38"/>
        <v>434.47380000000004</v>
      </c>
      <c r="BK20" s="140">
        <f t="shared" si="39"/>
        <v>434.47380000000004</v>
      </c>
      <c r="BL20" s="141">
        <f t="shared" si="40"/>
        <v>7965.8138540551799</v>
      </c>
      <c r="BM20" s="142">
        <f t="shared" si="41"/>
        <v>3460937.4152639997</v>
      </c>
      <c r="BN20" s="143">
        <f>INDEX(รายได้แยกตามสิทธิ!$N:$N,MATCH(CalBudget2567!$D20,รายได้แยกตามสิทธิ!$B:$B,0))</f>
        <v>32291019.399999999</v>
      </c>
      <c r="BO20" s="138">
        <f>INDEX(ผลงานAdjRw_DHES!$I:$I,MATCH(CalBudget2567!$D20,ผลงานAdjRw_DHES!$B:$B,0))</f>
        <v>3449.4052000000011</v>
      </c>
      <c r="BP20" s="143">
        <f t="shared" si="42"/>
        <v>9361.3297156274912</v>
      </c>
      <c r="BQ20" s="139">
        <f t="shared" si="43"/>
        <v>4139.2862400000013</v>
      </c>
      <c r="BR20" s="140">
        <f t="shared" si="44"/>
        <v>4139.2862400000013</v>
      </c>
      <c r="BS20" s="141">
        <f t="shared" si="45"/>
        <v>9608.468820120057</v>
      </c>
      <c r="BT20" s="142">
        <f t="shared" si="46"/>
        <v>39772202.774591997</v>
      </c>
      <c r="BU20" s="144">
        <f t="shared" si="47"/>
        <v>182772349.23707521</v>
      </c>
      <c r="BV20" s="145">
        <f t="shared" si="0"/>
        <v>388792929.91178882</v>
      </c>
      <c r="BW20" s="146">
        <f>INDEX(รายได้แยกตามสิทธิ!$Q:$Q,MATCH(CalBudget2567!$D20,รายได้แยกตามสิทธิ!$B:$B,0))</f>
        <v>0.46</v>
      </c>
      <c r="BX20" s="145">
        <f t="shared" si="48"/>
        <v>178844747.75942287</v>
      </c>
      <c r="BY20" s="141"/>
      <c r="BZ20" s="143">
        <f t="shared" si="49"/>
        <v>261460</v>
      </c>
      <c r="CA20" s="138">
        <f>INDEX(ผลงานOPDVisit_HDC!$C:$C,MATCH(CalBudget2567!$D20,ผลงานOPDVisit_HDC!$A:$A,0))</f>
        <v>261460</v>
      </c>
      <c r="CB20" s="138">
        <f t="shared" si="50"/>
        <v>0</v>
      </c>
    </row>
    <row r="21" spans="1:80" hidden="1" x14ac:dyDescent="0.7">
      <c r="A21" s="136">
        <f>COUNTA($D$16:D21)</f>
        <v>6</v>
      </c>
      <c r="B21" s="1">
        <v>1</v>
      </c>
      <c r="C21" s="2" t="s">
        <v>1</v>
      </c>
      <c r="D21" s="91" t="s">
        <v>105</v>
      </c>
      <c r="E21" s="3" t="s">
        <v>1004</v>
      </c>
      <c r="F21" s="4" t="s">
        <v>1876</v>
      </c>
      <c r="G21" s="1">
        <v>6</v>
      </c>
      <c r="H21" s="3" t="s">
        <v>2965</v>
      </c>
      <c r="I21" s="137">
        <f>INDEX(รายได้แยกตามสิทธิ!$D:$D,MATCH(CalBudget2567!$D21,รายได้แยกตามสิทธิ!$B:$B,0))</f>
        <v>40215562.259999998</v>
      </c>
      <c r="J21" s="138">
        <f>INDEX(ผลงานOPDVisit_HDC!$F:$F,MATCH(CalBudget2567!$D21,ผลงานOPDVisit_HDC!$A:$A,0))</f>
        <v>74260</v>
      </c>
      <c r="K21" s="138">
        <f t="shared" si="1"/>
        <v>541.55079800700241</v>
      </c>
      <c r="L21" s="139">
        <f t="shared" si="2"/>
        <v>89112</v>
      </c>
      <c r="M21" s="140">
        <f t="shared" si="3"/>
        <v>89112</v>
      </c>
      <c r="N21" s="141">
        <f t="shared" si="4"/>
        <v>555.84773907438728</v>
      </c>
      <c r="O21" s="142">
        <f t="shared" si="5"/>
        <v>49532703.724396802</v>
      </c>
      <c r="P21" s="143">
        <f>INDEX(รายได้แยกตามสิทธิ!$E:$E,MATCH(CalBudget2567!$D21,รายได้แยกตามสิทธิ!$B:$B,0))</f>
        <v>5164990.25</v>
      </c>
      <c r="Q21" s="138">
        <f>INDEX(ผลงานOPDVisit_HDC!$D:$D,MATCH(CalBudget2567!$D21,ผลงานOPDVisit_HDC!$A:$A,0))</f>
        <v>10407</v>
      </c>
      <c r="R21" s="138">
        <f t="shared" si="6"/>
        <v>496.29963005669259</v>
      </c>
      <c r="S21" s="139">
        <f t="shared" si="7"/>
        <v>12488.4</v>
      </c>
      <c r="T21" s="140">
        <f t="shared" si="8"/>
        <v>12488.4</v>
      </c>
      <c r="U21" s="141">
        <f t="shared" si="9"/>
        <v>509.40194029018926</v>
      </c>
      <c r="V21" s="142">
        <f t="shared" si="10"/>
        <v>6361615.1911199996</v>
      </c>
      <c r="W21" s="143">
        <f>INDEX(รายได้แยกตามสิทธิ!$F:$F,MATCH(CalBudget2567!$D21,รายได้แยกตามสิทธิ!$B:$B,0))</f>
        <v>1635472.75</v>
      </c>
      <c r="X21" s="138">
        <f>INDEX(ผลงานOPDVisit_HDC!$E:$E,MATCH(CalBudget2567!$D21,ผลงานOPDVisit_HDC!$A:$A,0))</f>
        <v>3932</v>
      </c>
      <c r="Y21" s="138">
        <f t="shared" si="11"/>
        <v>415.93915310274667</v>
      </c>
      <c r="Z21" s="139">
        <f t="shared" si="12"/>
        <v>4718.3999999999996</v>
      </c>
      <c r="AA21" s="140">
        <f t="shared" si="13"/>
        <v>4718.3999999999996</v>
      </c>
      <c r="AB21" s="141">
        <f t="shared" si="14"/>
        <v>426.91994674465917</v>
      </c>
      <c r="AC21" s="142">
        <f t="shared" si="15"/>
        <v>2014379.0767199998</v>
      </c>
      <c r="AD21" s="143">
        <f>INDEX(รายได้แยกตามสิทธิ!$G:$G,MATCH(CalBudget2567!$D21,รายได้แยกตามสิทธิ!$B:$B,0))</f>
        <v>500332.38</v>
      </c>
      <c r="AE21" s="138">
        <f>INDEX(ผลงานOPDVisit_HDC!$G:$G,MATCH(CalBudget2567!$D21,ผลงานOPDVisit_HDC!$A:$A,0))</f>
        <v>1150</v>
      </c>
      <c r="AF21" s="138">
        <f t="shared" si="16"/>
        <v>435.07163478260873</v>
      </c>
      <c r="AG21" s="139">
        <f t="shared" si="17"/>
        <v>1380</v>
      </c>
      <c r="AH21" s="140">
        <f t="shared" si="18"/>
        <v>1380</v>
      </c>
      <c r="AI21" s="141">
        <f t="shared" si="19"/>
        <v>446.5575259408696</v>
      </c>
      <c r="AJ21" s="142">
        <f t="shared" si="20"/>
        <v>616249.38579840004</v>
      </c>
      <c r="AK21" s="143">
        <f>INDEX(รายได้แยกตามสิทธิ!$H:$H,MATCH(CalBudget2567!$D21,รายได้แยกตามสิทธิ!$B:$B,0))</f>
        <v>10812383.039999999</v>
      </c>
      <c r="AL21" s="138">
        <f>INDEX(ผลงานOPDVisit_HDC!$K:$K,MATCH(CalBudget2567!$D21,ผลงานOPDVisit_HDC!$A:$A,0))</f>
        <v>9883</v>
      </c>
      <c r="AM21" s="138">
        <f t="shared" si="21"/>
        <v>1094.0385550946069</v>
      </c>
      <c r="AN21" s="139">
        <f t="shared" si="22"/>
        <v>11859.6</v>
      </c>
      <c r="AO21" s="140">
        <f t="shared" si="23"/>
        <v>11859.6</v>
      </c>
      <c r="AP21" s="141">
        <f t="shared" si="24"/>
        <v>1122.9211729491044</v>
      </c>
      <c r="AQ21" s="142">
        <f t="shared" si="25"/>
        <v>13317395.9427072</v>
      </c>
      <c r="AR21" s="144">
        <f t="shared" si="26"/>
        <v>71842343.320742399</v>
      </c>
      <c r="AS21" s="143">
        <f>INDEX(รายได้แยกตามสิทธิ!$I:$I,MATCH(CalBudget2567!$D21,รายได้แยกตามสิทธิ!$B:$B,0))</f>
        <v>15753802.390000001</v>
      </c>
      <c r="AT21" s="138">
        <f>INDEX(ผลงานAdjRw_DHES!$D:$D,MATCH(CalBudget2567!$D21,ผลงานAdjRw_DHES!$B:$B,0))</f>
        <v>1268.7325000000001</v>
      </c>
      <c r="AU21" s="143">
        <f t="shared" si="27"/>
        <v>12416.961329515874</v>
      </c>
      <c r="AV21" s="139">
        <f t="shared" si="28"/>
        <v>1522.479</v>
      </c>
      <c r="AW21" s="140">
        <f t="shared" si="29"/>
        <v>1522.479</v>
      </c>
      <c r="AX21" s="141">
        <f t="shared" si="30"/>
        <v>12744.769108615094</v>
      </c>
      <c r="AY21" s="142">
        <f t="shared" si="31"/>
        <v>19403643.327715199</v>
      </c>
      <c r="AZ21" s="143">
        <f>INDEX(รายได้แยกตามสิทธิ!$J:$J,MATCH(CalBudget2567!$D21,รายได้แยกตามสิทธิ!$B:$B,0))</f>
        <v>2160922.4500000002</v>
      </c>
      <c r="BA21" s="138">
        <f>INDEX(ผลงานAdjRw_DHES!$F:$F,MATCH(CalBudget2567!$D21,ผลงานAdjRw_DHES!$B:$B,0))</f>
        <v>107.33379999999998</v>
      </c>
      <c r="BB21" s="143">
        <f t="shared" si="32"/>
        <v>20132.73032353276</v>
      </c>
      <c r="BC21" s="139">
        <f t="shared" si="33"/>
        <v>128.80055999999996</v>
      </c>
      <c r="BD21" s="140">
        <f t="shared" si="34"/>
        <v>128.80055999999996</v>
      </c>
      <c r="BE21" s="141">
        <f t="shared" si="35"/>
        <v>20664.234404074024</v>
      </c>
      <c r="BF21" s="142">
        <f t="shared" si="36"/>
        <v>2661564.9632159998</v>
      </c>
      <c r="BG21" s="143">
        <f>INDEX(รายได้แยกตามสิทธิ!$K:$K,MATCH(CalBudget2567!$D21,รายได้แยกตามสิทธิ!$B:$B,0))</f>
        <v>499264</v>
      </c>
      <c r="BH21" s="138">
        <f>INDEX(ผลงานAdjRw_DHES!$E:$E,MATCH(CalBudget2567!$D21,ผลงานAdjRw_DHES!$B:$B,0))</f>
        <v>42.683699999999995</v>
      </c>
      <c r="BI21" s="143">
        <f t="shared" si="37"/>
        <v>11696.830405986362</v>
      </c>
      <c r="BJ21" s="139">
        <f t="shared" si="38"/>
        <v>51.220439999999989</v>
      </c>
      <c r="BK21" s="140">
        <f t="shared" si="39"/>
        <v>51.220439999999989</v>
      </c>
      <c r="BL21" s="141">
        <f t="shared" si="40"/>
        <v>12005.626728704403</v>
      </c>
      <c r="BM21" s="142">
        <f t="shared" si="41"/>
        <v>614933.48352000001</v>
      </c>
      <c r="BN21" s="143">
        <f>INDEX(รายได้แยกตามสิทธิ!$N:$N,MATCH(CalBudget2567!$D21,รายได้แยกตามสิทธิ!$B:$B,0))</f>
        <v>8223967.4500000002</v>
      </c>
      <c r="BO21" s="138">
        <f>INDEX(ผลงานAdjRw_DHES!$I:$I,MATCH(CalBudget2567!$D21,ผลงานAdjRw_DHES!$B:$B,0))</f>
        <v>656.61720000000003</v>
      </c>
      <c r="BP21" s="143">
        <f t="shared" si="42"/>
        <v>12524.751788408832</v>
      </c>
      <c r="BQ21" s="139">
        <f t="shared" si="43"/>
        <v>787.94064000000003</v>
      </c>
      <c r="BR21" s="140">
        <f t="shared" si="44"/>
        <v>787.94064000000003</v>
      </c>
      <c r="BS21" s="141">
        <f t="shared" si="45"/>
        <v>12855.405235622826</v>
      </c>
      <c r="BT21" s="142">
        <f t="shared" si="46"/>
        <v>10129296.228816001</v>
      </c>
      <c r="BU21" s="144">
        <f t="shared" si="47"/>
        <v>32809438.003267199</v>
      </c>
      <c r="BV21" s="145">
        <f t="shared" si="0"/>
        <v>104651781.3240096</v>
      </c>
      <c r="BW21" s="146">
        <f>INDEX(รายได้แยกตามสิทธิ!$Q:$Q,MATCH(CalBudget2567!$D21,รายได้แยกตามสิทธิ!$B:$B,0))</f>
        <v>0.42</v>
      </c>
      <c r="BX21" s="145">
        <f t="shared" si="48"/>
        <v>43953748.156084031</v>
      </c>
      <c r="BY21" s="141"/>
      <c r="BZ21" s="143">
        <f t="shared" si="49"/>
        <v>99632</v>
      </c>
      <c r="CA21" s="138">
        <f>INDEX(ผลงานOPDVisit_HDC!$C:$C,MATCH(CalBudget2567!$D21,ผลงานOPDVisit_HDC!$A:$A,0))</f>
        <v>99632</v>
      </c>
      <c r="CB21" s="138">
        <f t="shared" si="50"/>
        <v>0</v>
      </c>
    </row>
    <row r="22" spans="1:80" hidden="1" x14ac:dyDescent="0.7">
      <c r="A22" s="136">
        <f>COUNTA($D$16:D22)</f>
        <v>7</v>
      </c>
      <c r="B22" s="1">
        <v>1</v>
      </c>
      <c r="C22" s="2" t="s">
        <v>1</v>
      </c>
      <c r="D22" s="91" t="s">
        <v>106</v>
      </c>
      <c r="E22" s="3" t="s">
        <v>1005</v>
      </c>
      <c r="F22" s="4" t="s">
        <v>1876</v>
      </c>
      <c r="G22" s="1">
        <v>13</v>
      </c>
      <c r="H22" s="3" t="s">
        <v>2963</v>
      </c>
      <c r="I22" s="137">
        <f>INDEX(รายได้แยกตามสิทธิ!$D:$D,MATCH(CalBudget2567!$D22,รายได้แยกตามสิทธิ!$B:$B,0))</f>
        <v>77247216.870000005</v>
      </c>
      <c r="J22" s="138">
        <f>INDEX(ผลงานOPDVisit_HDC!$F:$F,MATCH(CalBudget2567!$D22,ผลงานOPDVisit_HDC!$A:$A,0))</f>
        <v>167164</v>
      </c>
      <c r="K22" s="138">
        <f t="shared" si="1"/>
        <v>462.10438174487331</v>
      </c>
      <c r="L22" s="139">
        <f t="shared" si="2"/>
        <v>200596.8</v>
      </c>
      <c r="M22" s="140">
        <f t="shared" si="3"/>
        <v>200596.8</v>
      </c>
      <c r="N22" s="141">
        <f t="shared" si="4"/>
        <v>474.30393742293796</v>
      </c>
      <c r="O22" s="142">
        <f t="shared" si="5"/>
        <v>95143852.074441597</v>
      </c>
      <c r="P22" s="143">
        <f>INDEX(รายได้แยกตามสิทธิ!$E:$E,MATCH(CalBudget2567!$D22,รายได้แยกตามสิทธิ!$B:$B,0))</f>
        <v>10764797.9</v>
      </c>
      <c r="Q22" s="138">
        <f>INDEX(ผลงานOPDVisit_HDC!$D:$D,MATCH(CalBudget2567!$D22,ผลงานOPDVisit_HDC!$A:$A,0))</f>
        <v>10357</v>
      </c>
      <c r="R22" s="138">
        <f t="shared" si="6"/>
        <v>1039.3741334363233</v>
      </c>
      <c r="S22" s="139">
        <f t="shared" si="7"/>
        <v>12428.4</v>
      </c>
      <c r="T22" s="140">
        <f t="shared" si="8"/>
        <v>12428.4</v>
      </c>
      <c r="U22" s="141">
        <f t="shared" si="9"/>
        <v>1066.8136105590422</v>
      </c>
      <c r="V22" s="142">
        <f t="shared" si="10"/>
        <v>13258786.277472001</v>
      </c>
      <c r="W22" s="143">
        <f>INDEX(รายได้แยกตามสิทธิ!$F:$F,MATCH(CalBudget2567!$D22,รายได้แยกตามสิทธิ!$B:$B,0))</f>
        <v>2709030</v>
      </c>
      <c r="X22" s="138">
        <f>INDEX(ผลงานOPDVisit_HDC!$E:$E,MATCH(CalBudget2567!$D22,ผลงานOPDVisit_HDC!$A:$A,0))</f>
        <v>12656</v>
      </c>
      <c r="Y22" s="138">
        <f t="shared" si="11"/>
        <v>214.05104298356511</v>
      </c>
      <c r="Z22" s="139">
        <f t="shared" si="12"/>
        <v>15187.199999999999</v>
      </c>
      <c r="AA22" s="140">
        <f t="shared" si="13"/>
        <v>15187.199999999999</v>
      </c>
      <c r="AB22" s="141">
        <f t="shared" si="14"/>
        <v>219.70199051833123</v>
      </c>
      <c r="AC22" s="142">
        <f t="shared" si="15"/>
        <v>3336658.0703999996</v>
      </c>
      <c r="AD22" s="143">
        <f>INDEX(รายได้แยกตามสิทธิ!$G:$G,MATCH(CalBudget2567!$D22,รายได้แยกตามสิทธิ!$B:$B,0))</f>
        <v>1224858</v>
      </c>
      <c r="AE22" s="138">
        <f>INDEX(ผลงานOPDVisit_HDC!$G:$G,MATCH(CalBudget2567!$D22,ผลงานOPDVisit_HDC!$A:$A,0))</f>
        <v>1233</v>
      </c>
      <c r="AF22" s="138">
        <f t="shared" si="16"/>
        <v>993.39659367396598</v>
      </c>
      <c r="AG22" s="139">
        <f t="shared" si="17"/>
        <v>1479.6</v>
      </c>
      <c r="AH22" s="140">
        <f t="shared" si="18"/>
        <v>1479.6</v>
      </c>
      <c r="AI22" s="141">
        <f t="shared" si="19"/>
        <v>1019.6222637469587</v>
      </c>
      <c r="AJ22" s="142">
        <f t="shared" si="20"/>
        <v>1508633.1014399999</v>
      </c>
      <c r="AK22" s="143">
        <f>INDEX(รายได้แยกตามสิทธิ!$H:$H,MATCH(CalBudget2567!$D22,รายได้แยกตามสิทธิ!$B:$B,0))</f>
        <v>60264111</v>
      </c>
      <c r="AL22" s="138">
        <f>INDEX(ผลงานOPDVisit_HDC!$K:$K,MATCH(CalBudget2567!$D22,ผลงานOPDVisit_HDC!$A:$A,0))</f>
        <v>1192</v>
      </c>
      <c r="AM22" s="138">
        <f t="shared" si="21"/>
        <v>50557.140100671138</v>
      </c>
      <c r="AN22" s="139">
        <f t="shared" si="22"/>
        <v>1430.3999999999999</v>
      </c>
      <c r="AO22" s="140">
        <f t="shared" si="23"/>
        <v>1430.3999999999999</v>
      </c>
      <c r="AP22" s="141">
        <f t="shared" si="24"/>
        <v>51891.848599328856</v>
      </c>
      <c r="AQ22" s="142">
        <f t="shared" si="25"/>
        <v>74226100.236479983</v>
      </c>
      <c r="AR22" s="144">
        <f t="shared" si="26"/>
        <v>187474029.76023358</v>
      </c>
      <c r="AS22" s="143">
        <f>INDEX(รายได้แยกตามสิทธิ!$I:$I,MATCH(CalBudget2567!$D22,รายได้แยกตามสิทธิ!$B:$B,0))</f>
        <v>52875689.159999996</v>
      </c>
      <c r="AT22" s="138">
        <f>INDEX(ผลงานAdjRw_DHES!$D:$D,MATCH(CalBudget2567!$D22,ผลงานAdjRw_DHES!$B:$B,0))</f>
        <v>4926.7798000000003</v>
      </c>
      <c r="AU22" s="143">
        <f t="shared" si="27"/>
        <v>10732.302093144084</v>
      </c>
      <c r="AV22" s="139">
        <f t="shared" si="28"/>
        <v>5912.1357600000001</v>
      </c>
      <c r="AW22" s="140">
        <f t="shared" si="29"/>
        <v>5912.1357600000001</v>
      </c>
      <c r="AX22" s="141">
        <f t="shared" si="30"/>
        <v>11015.634868403087</v>
      </c>
      <c r="AY22" s="142">
        <f t="shared" si="31"/>
        <v>65125928.824588791</v>
      </c>
      <c r="AZ22" s="143">
        <f>INDEX(รายได้แยกตามสิทธิ!$J:$J,MATCH(CalBudget2567!$D22,รายได้แยกตามสิทธิ!$B:$B,0))</f>
        <v>4930088.9800000004</v>
      </c>
      <c r="BA22" s="138">
        <f>INDEX(ผลงานAdjRw_DHES!$F:$F,MATCH(CalBudget2567!$D22,ผลงานAdjRw_DHES!$B:$B,0))</f>
        <v>379.267</v>
      </c>
      <c r="BB22" s="143">
        <f t="shared" si="32"/>
        <v>12998.992741261434</v>
      </c>
      <c r="BC22" s="139">
        <f t="shared" si="33"/>
        <v>455.12039999999996</v>
      </c>
      <c r="BD22" s="140">
        <f t="shared" si="34"/>
        <v>455.12039999999996</v>
      </c>
      <c r="BE22" s="141">
        <f t="shared" si="35"/>
        <v>13342.166149630737</v>
      </c>
      <c r="BF22" s="142">
        <f t="shared" si="36"/>
        <v>6072291.9948864002</v>
      </c>
      <c r="BG22" s="143">
        <f>INDEX(รายได้แยกตามสิทธิ!$K:$K,MATCH(CalBudget2567!$D22,รายได้แยกตามสิทธิ!$B:$B,0))</f>
        <v>1566912.23</v>
      </c>
      <c r="BH22" s="138">
        <f>INDEX(ผลงานAdjRw_DHES!$E:$E,MATCH(CalBudget2567!$D22,ผลงานAdjRw_DHES!$B:$B,0))</f>
        <v>199.87909999999997</v>
      </c>
      <c r="BI22" s="143">
        <f t="shared" si="37"/>
        <v>7839.3000068541442</v>
      </c>
      <c r="BJ22" s="139">
        <f t="shared" si="38"/>
        <v>239.85491999999994</v>
      </c>
      <c r="BK22" s="140">
        <f t="shared" si="39"/>
        <v>239.85491999999994</v>
      </c>
      <c r="BL22" s="141">
        <f t="shared" si="40"/>
        <v>8046.2575270350935</v>
      </c>
      <c r="BM22" s="142">
        <f t="shared" si="41"/>
        <v>1929934.4554463997</v>
      </c>
      <c r="BN22" s="143">
        <f>INDEX(รายได้แยกตามสิทธิ!$N:$N,MATCH(CalBudget2567!$D22,รายได้แยกตามสิทธิ!$B:$B,0))</f>
        <v>56293807.590000004</v>
      </c>
      <c r="BO22" s="138">
        <f>INDEX(ผลงานAdjRw_DHES!$I:$I,MATCH(CalBudget2567!$D22,ผลงานAdjRw_DHES!$B:$B,0))</f>
        <v>4273.7512000000006</v>
      </c>
      <c r="BP22" s="143">
        <f t="shared" si="42"/>
        <v>13171.989887946682</v>
      </c>
      <c r="BQ22" s="139">
        <f t="shared" si="43"/>
        <v>5128.5014400000009</v>
      </c>
      <c r="BR22" s="140">
        <f t="shared" si="44"/>
        <v>5128.5014400000009</v>
      </c>
      <c r="BS22" s="141">
        <f t="shared" si="45"/>
        <v>13519.730420988475</v>
      </c>
      <c r="BT22" s="142">
        <f t="shared" si="46"/>
        <v>69335956.932451218</v>
      </c>
      <c r="BU22" s="144">
        <f t="shared" si="47"/>
        <v>142464112.20737281</v>
      </c>
      <c r="BV22" s="145">
        <f t="shared" si="0"/>
        <v>329938141.96760643</v>
      </c>
      <c r="BW22" s="146">
        <f>INDEX(รายได้แยกตามสิทธิ!$Q:$Q,MATCH(CalBudget2567!$D22,รายได้แยกตามสิทธิ!$B:$B,0))</f>
        <v>0.3</v>
      </c>
      <c r="BX22" s="145">
        <f t="shared" si="48"/>
        <v>98981442.590281919</v>
      </c>
      <c r="BY22" s="141"/>
      <c r="BZ22" s="143">
        <f t="shared" si="49"/>
        <v>192602</v>
      </c>
      <c r="CA22" s="138">
        <f>INDEX(ผลงานOPDVisit_HDC!$C:$C,MATCH(CalBudget2567!$D22,ผลงานOPDVisit_HDC!$A:$A,0))</f>
        <v>192602</v>
      </c>
      <c r="CB22" s="138">
        <f t="shared" si="50"/>
        <v>0</v>
      </c>
    </row>
    <row r="23" spans="1:80" hidden="1" x14ac:dyDescent="0.7">
      <c r="A23" s="136">
        <f>COUNTA($D$16:D23)</f>
        <v>8</v>
      </c>
      <c r="B23" s="1">
        <v>1</v>
      </c>
      <c r="C23" s="2" t="s">
        <v>1</v>
      </c>
      <c r="D23" s="91" t="s">
        <v>107</v>
      </c>
      <c r="E23" s="3" t="s">
        <v>1006</v>
      </c>
      <c r="F23" s="4" t="s">
        <v>1876</v>
      </c>
      <c r="G23" s="1">
        <v>7</v>
      </c>
      <c r="H23" s="3" t="s">
        <v>2966</v>
      </c>
      <c r="I23" s="137">
        <f>INDEX(รายได้แยกตามสิทธิ!$D:$D,MATCH(CalBudget2567!$D23,รายได้แยกตามสิทธิ!$B:$B,0))</f>
        <v>74823709.859999999</v>
      </c>
      <c r="J23" s="138">
        <f>INDEX(ผลงานOPDVisit_HDC!$F:$F,MATCH(CalBudget2567!$D23,ผลงานOPDVisit_HDC!$A:$A,0))</f>
        <v>113266</v>
      </c>
      <c r="K23" s="138">
        <f t="shared" si="1"/>
        <v>660.60167976268258</v>
      </c>
      <c r="L23" s="139">
        <f t="shared" si="2"/>
        <v>135919.19999999998</v>
      </c>
      <c r="M23" s="140">
        <f t="shared" si="3"/>
        <v>135919.19999999998</v>
      </c>
      <c r="N23" s="141">
        <f t="shared" si="4"/>
        <v>678.04156410841745</v>
      </c>
      <c r="O23" s="142">
        <f t="shared" si="5"/>
        <v>92158866.960364804</v>
      </c>
      <c r="P23" s="143">
        <f>INDEX(รายได้แยกตามสิทธิ!$E:$E,MATCH(CalBudget2567!$D23,รายได้แยกตามสิทธิ!$B:$B,0))</f>
        <v>5487749.7300000004</v>
      </c>
      <c r="Q23" s="138">
        <f>INDEX(ผลงานOPDVisit_HDC!$D:$D,MATCH(CalBudget2567!$D23,ผลงานOPDVisit_HDC!$A:$A,0))</f>
        <v>10352</v>
      </c>
      <c r="R23" s="138">
        <f t="shared" si="6"/>
        <v>530.11492755023187</v>
      </c>
      <c r="S23" s="139">
        <f t="shared" si="7"/>
        <v>12422.4</v>
      </c>
      <c r="T23" s="140">
        <f t="shared" si="8"/>
        <v>12422.4</v>
      </c>
      <c r="U23" s="141">
        <f t="shared" si="9"/>
        <v>544.10996163755794</v>
      </c>
      <c r="V23" s="142">
        <f t="shared" si="10"/>
        <v>6759151.5874464</v>
      </c>
      <c r="W23" s="143">
        <f>INDEX(รายได้แยกตามสิทธิ!$F:$F,MATCH(CalBudget2567!$D23,รายได้แยกตามสิทธิ!$B:$B,0))</f>
        <v>2679305.9900000002</v>
      </c>
      <c r="X23" s="138">
        <f>INDEX(ผลงานOPDVisit_HDC!$E:$E,MATCH(CalBudget2567!$D23,ผลงานOPDVisit_HDC!$A:$A,0))</f>
        <v>24807</v>
      </c>
      <c r="Y23" s="138">
        <f t="shared" si="11"/>
        <v>108.00604627726047</v>
      </c>
      <c r="Z23" s="139">
        <f t="shared" si="12"/>
        <v>29768.399999999998</v>
      </c>
      <c r="AA23" s="140">
        <f t="shared" si="13"/>
        <v>29768.399999999998</v>
      </c>
      <c r="AB23" s="141">
        <f t="shared" si="14"/>
        <v>110.85740589898015</v>
      </c>
      <c r="AC23" s="142">
        <f t="shared" si="15"/>
        <v>3300047.6017632005</v>
      </c>
      <c r="AD23" s="143">
        <f>INDEX(รายได้แยกตามสิทธิ!$G:$G,MATCH(CalBudget2567!$D23,รายได้แยกตามสิทธิ!$B:$B,0))</f>
        <v>1427975.14</v>
      </c>
      <c r="AE23" s="138">
        <f>INDEX(ผลงานOPDVisit_HDC!$G:$G,MATCH(CalBudget2567!$D23,ผลงานOPDVisit_HDC!$A:$A,0))</f>
        <v>2963</v>
      </c>
      <c r="AF23" s="138">
        <f t="shared" si="16"/>
        <v>481.93558555518052</v>
      </c>
      <c r="AG23" s="139">
        <f t="shared" si="17"/>
        <v>3555.6</v>
      </c>
      <c r="AH23" s="140">
        <f t="shared" si="18"/>
        <v>3555.6</v>
      </c>
      <c r="AI23" s="141">
        <f t="shared" si="19"/>
        <v>494.65868501383727</v>
      </c>
      <c r="AJ23" s="142">
        <f t="shared" si="20"/>
        <v>1758808.4204351997</v>
      </c>
      <c r="AK23" s="143">
        <f>INDEX(รายได้แยกตามสิทธิ!$H:$H,MATCH(CalBudget2567!$D23,รายได้แยกตามสิทธิ!$B:$B,0))</f>
        <v>7537995.4500000002</v>
      </c>
      <c r="AL23" s="138">
        <f>INDEX(ผลงานOPDVisit_HDC!$K:$K,MATCH(CalBudget2567!$D23,ผลงานOPDVisit_HDC!$A:$A,0))</f>
        <v>3158</v>
      </c>
      <c r="AM23" s="138">
        <f t="shared" si="21"/>
        <v>2386.9523274224193</v>
      </c>
      <c r="AN23" s="139">
        <f t="shared" si="22"/>
        <v>3789.6</v>
      </c>
      <c r="AO23" s="140">
        <f t="shared" si="23"/>
        <v>3789.6</v>
      </c>
      <c r="AP23" s="141">
        <f t="shared" si="24"/>
        <v>2449.9678688663712</v>
      </c>
      <c r="AQ23" s="142">
        <f t="shared" si="25"/>
        <v>9284398.2358560003</v>
      </c>
      <c r="AR23" s="144">
        <f t="shared" si="26"/>
        <v>113261272.80586562</v>
      </c>
      <c r="AS23" s="143">
        <f>INDEX(รายได้แยกตามสิทธิ!$I:$I,MATCH(CalBudget2567!$D23,รายได้แยกตามสิทธิ!$B:$B,0))</f>
        <v>29030806.760000002</v>
      </c>
      <c r="AT23" s="138">
        <f>INDEX(ผลงานAdjRw_DHES!$D:$D,MATCH(CalBudget2567!$D23,ผลงานAdjRw_DHES!$B:$B,0))</f>
        <v>2948.3296</v>
      </c>
      <c r="AU23" s="143">
        <f t="shared" si="27"/>
        <v>9846.5269147655672</v>
      </c>
      <c r="AV23" s="139">
        <f t="shared" si="28"/>
        <v>3537.9955199999999</v>
      </c>
      <c r="AW23" s="140">
        <f t="shared" si="29"/>
        <v>3537.9955199999999</v>
      </c>
      <c r="AX23" s="141">
        <f t="shared" si="30"/>
        <v>10106.475225315378</v>
      </c>
      <c r="AY23" s="142">
        <f t="shared" si="31"/>
        <v>35756664.070156798</v>
      </c>
      <c r="AZ23" s="143">
        <f>INDEX(รายได้แยกตามสิทธิ!$J:$J,MATCH(CalBudget2567!$D23,รายได้แยกตามสิทธิ!$B:$B,0))</f>
        <v>1372201.59</v>
      </c>
      <c r="BA23" s="138">
        <f>INDEX(ผลงานAdjRw_DHES!$F:$F,MATCH(CalBudget2567!$D23,ผลงานAdjRw_DHES!$B:$B,0))</f>
        <v>139.45909999999998</v>
      </c>
      <c r="BB23" s="143">
        <f t="shared" si="32"/>
        <v>9839.4553672008515</v>
      </c>
      <c r="BC23" s="139">
        <f t="shared" si="33"/>
        <v>167.35091999999997</v>
      </c>
      <c r="BD23" s="140">
        <f t="shared" si="34"/>
        <v>167.35091999999997</v>
      </c>
      <c r="BE23" s="141">
        <f t="shared" si="35"/>
        <v>10099.216988894954</v>
      </c>
      <c r="BF23" s="142">
        <f t="shared" si="36"/>
        <v>1690113.2543712</v>
      </c>
      <c r="BG23" s="143">
        <f>INDEX(รายได้แยกตามสิทธิ!$K:$K,MATCH(CalBudget2567!$D23,รายได้แยกตามสิทธิ!$B:$B,0))</f>
        <v>753238.6</v>
      </c>
      <c r="BH23" s="138">
        <f>INDEX(ผลงานAdjRw_DHES!$E:$E,MATCH(CalBudget2567!$D23,ผลงานAdjRw_DHES!$B:$B,0))</f>
        <v>46.984799999999993</v>
      </c>
      <c r="BI23" s="143">
        <f t="shared" si="37"/>
        <v>16031.537859052291</v>
      </c>
      <c r="BJ23" s="139">
        <f t="shared" si="38"/>
        <v>56.381759999999993</v>
      </c>
      <c r="BK23" s="140">
        <f t="shared" si="39"/>
        <v>56.381759999999993</v>
      </c>
      <c r="BL23" s="141">
        <f t="shared" si="40"/>
        <v>16454.770458531271</v>
      </c>
      <c r="BM23" s="142">
        <f t="shared" si="41"/>
        <v>927748.918848</v>
      </c>
      <c r="BN23" s="143">
        <f>INDEX(รายได้แยกตามสิทธิ!$N:$N,MATCH(CalBudget2567!$D23,รายได้แยกตามสิทธิ!$B:$B,0))</f>
        <v>4455910.9800000004</v>
      </c>
      <c r="BO23" s="138">
        <f>INDEX(ผลงานAdjRw_DHES!$I:$I,MATCH(CalBudget2567!$D23,ผลงานAdjRw_DHES!$B:$B,0))</f>
        <v>348.31510000000003</v>
      </c>
      <c r="BP23" s="143">
        <f t="shared" si="42"/>
        <v>12792.758568319317</v>
      </c>
      <c r="BQ23" s="139">
        <f t="shared" si="43"/>
        <v>417.97812000000005</v>
      </c>
      <c r="BR23" s="140">
        <f t="shared" si="44"/>
        <v>417.97812000000005</v>
      </c>
      <c r="BS23" s="141">
        <f t="shared" si="45"/>
        <v>13130.487394522948</v>
      </c>
      <c r="BT23" s="142">
        <f t="shared" si="46"/>
        <v>5488256.4358464004</v>
      </c>
      <c r="BU23" s="144">
        <f t="shared" si="47"/>
        <v>43862782.679222405</v>
      </c>
      <c r="BV23" s="145">
        <f t="shared" si="0"/>
        <v>157124055.48508802</v>
      </c>
      <c r="BW23" s="146">
        <f>INDEX(รายได้แยกตามสิทธิ!$Q:$Q,MATCH(CalBudget2567!$D23,รายได้แยกตามสิทธิ!$B:$B,0))</f>
        <v>0.56000000000000005</v>
      </c>
      <c r="BX23" s="145">
        <f t="shared" si="48"/>
        <v>87989471.071649298</v>
      </c>
      <c r="BY23" s="141"/>
      <c r="BZ23" s="143">
        <f t="shared" si="49"/>
        <v>154546</v>
      </c>
      <c r="CA23" s="138">
        <f>INDEX(ผลงานOPDVisit_HDC!$C:$C,MATCH(CalBudget2567!$D23,ผลงานOPDVisit_HDC!$A:$A,0))</f>
        <v>154546</v>
      </c>
      <c r="CB23" s="138">
        <f t="shared" si="50"/>
        <v>0</v>
      </c>
    </row>
    <row r="24" spans="1:80" hidden="1" x14ac:dyDescent="0.7">
      <c r="A24" s="136">
        <f>COUNTA($D$16:D24)</f>
        <v>9</v>
      </c>
      <c r="B24" s="1">
        <v>1</v>
      </c>
      <c r="C24" s="2" t="s">
        <v>1</v>
      </c>
      <c r="D24" s="91" t="s">
        <v>108</v>
      </c>
      <c r="E24" s="3" t="s">
        <v>1007</v>
      </c>
      <c r="F24" s="4" t="s">
        <v>1876</v>
      </c>
      <c r="G24" s="1">
        <v>10</v>
      </c>
      <c r="H24" s="3" t="s">
        <v>2962</v>
      </c>
      <c r="I24" s="137">
        <f>INDEX(รายได้แยกตามสิทธิ!$D:$D,MATCH(CalBudget2567!$D24,รายได้แยกตามสิทธิ!$B:$B,0))</f>
        <v>74425085.590000004</v>
      </c>
      <c r="J24" s="138">
        <f>INDEX(ผลงานOPDVisit_HDC!$F:$F,MATCH(CalBudget2567!$D24,ผลงานOPDVisit_HDC!$A:$A,0))</f>
        <v>94809</v>
      </c>
      <c r="K24" s="138">
        <f t="shared" si="1"/>
        <v>785.00021717347511</v>
      </c>
      <c r="L24" s="139">
        <f t="shared" si="2"/>
        <v>113770.8</v>
      </c>
      <c r="M24" s="140">
        <f t="shared" si="3"/>
        <v>113770.8</v>
      </c>
      <c r="N24" s="141">
        <f t="shared" si="4"/>
        <v>805.72422290685483</v>
      </c>
      <c r="O24" s="142">
        <f t="shared" si="5"/>
        <v>91667889.419491202</v>
      </c>
      <c r="P24" s="143">
        <f>INDEX(รายได้แยกตามสิทธิ!$E:$E,MATCH(CalBudget2567!$D24,รายได้แยกตามสิทธิ!$B:$B,0))</f>
        <v>10094529.99</v>
      </c>
      <c r="Q24" s="138">
        <f>INDEX(ผลงานOPDVisit_HDC!$D:$D,MATCH(CalBudget2567!$D24,ผลงานOPDVisit_HDC!$A:$A,0))</f>
        <v>15588</v>
      </c>
      <c r="R24" s="138">
        <f t="shared" si="6"/>
        <v>647.58339684372595</v>
      </c>
      <c r="S24" s="139">
        <f t="shared" si="7"/>
        <v>18705.599999999999</v>
      </c>
      <c r="T24" s="140">
        <f t="shared" si="8"/>
        <v>18705.599999999999</v>
      </c>
      <c r="U24" s="141">
        <f t="shared" si="9"/>
        <v>664.6795985204003</v>
      </c>
      <c r="V24" s="142">
        <f t="shared" si="10"/>
        <v>12433230.6980832</v>
      </c>
      <c r="W24" s="143">
        <f>INDEX(รายได้แยกตามสิทธิ!$F:$F,MATCH(CalBudget2567!$D24,รายได้แยกตามสิทธิ!$B:$B,0))</f>
        <v>3162311</v>
      </c>
      <c r="X24" s="138">
        <f>INDEX(ผลงานOPDVisit_HDC!$E:$E,MATCH(CalBudget2567!$D24,ผลงานOPDVisit_HDC!$A:$A,0))</f>
        <v>22448</v>
      </c>
      <c r="Y24" s="138">
        <f t="shared" si="11"/>
        <v>140.87272808267997</v>
      </c>
      <c r="Z24" s="139">
        <f t="shared" si="12"/>
        <v>26937.599999999999</v>
      </c>
      <c r="AA24" s="140">
        <f t="shared" si="13"/>
        <v>26937.599999999999</v>
      </c>
      <c r="AB24" s="141">
        <f t="shared" si="14"/>
        <v>144.59176810406271</v>
      </c>
      <c r="AC24" s="142">
        <f t="shared" si="15"/>
        <v>3894955.2124799993</v>
      </c>
      <c r="AD24" s="143">
        <f>INDEX(รายได้แยกตามสิทธิ!$G:$G,MATCH(CalBudget2567!$D24,รายได้แยกตามสิทธิ!$B:$B,0))</f>
        <v>332279.81</v>
      </c>
      <c r="AE24" s="138">
        <f>INDEX(ผลงานOPDVisit_HDC!$G:$G,MATCH(CalBudget2567!$D24,ผลงานOPDVisit_HDC!$A:$A,0))</f>
        <v>806</v>
      </c>
      <c r="AF24" s="138">
        <f t="shared" si="16"/>
        <v>412.25782878411911</v>
      </c>
      <c r="AG24" s="139">
        <f t="shared" si="17"/>
        <v>967.19999999999993</v>
      </c>
      <c r="AH24" s="140">
        <f t="shared" si="18"/>
        <v>967.19999999999993</v>
      </c>
      <c r="AI24" s="141">
        <f t="shared" si="19"/>
        <v>423.14143546401988</v>
      </c>
      <c r="AJ24" s="142">
        <f t="shared" si="20"/>
        <v>409262.3963808</v>
      </c>
      <c r="AK24" s="143">
        <f>INDEX(รายได้แยกตามสิทธิ!$H:$H,MATCH(CalBudget2567!$D24,รายได้แยกตามสิทธิ!$B:$B,0))</f>
        <v>8672830.4700000007</v>
      </c>
      <c r="AL24" s="138">
        <f>INDEX(ผลงานOPDVisit_HDC!$K:$K,MATCH(CalBudget2567!$D24,ผลงานOPDVisit_HDC!$A:$A,0))</f>
        <v>121</v>
      </c>
      <c r="AM24" s="138">
        <f t="shared" si="21"/>
        <v>71676.284876033067</v>
      </c>
      <c r="AN24" s="139">
        <f t="shared" si="22"/>
        <v>145.19999999999999</v>
      </c>
      <c r="AO24" s="140">
        <f t="shared" si="23"/>
        <v>145.19999999999999</v>
      </c>
      <c r="AP24" s="141">
        <f t="shared" si="24"/>
        <v>73568.538796760346</v>
      </c>
      <c r="AQ24" s="142">
        <f t="shared" si="25"/>
        <v>10682151.833289601</v>
      </c>
      <c r="AR24" s="144">
        <f t="shared" si="26"/>
        <v>119087489.55972478</v>
      </c>
      <c r="AS24" s="143">
        <f>INDEX(รายได้แยกตามสิทธิ!$I:$I,MATCH(CalBudget2567!$D24,รายได้แยกตามสิทธิ!$B:$B,0))</f>
        <v>31802471.510000002</v>
      </c>
      <c r="AT24" s="138">
        <f>INDEX(ผลงานAdjRw_DHES!$D:$D,MATCH(CalBudget2567!$D24,ผลงานAdjRw_DHES!$B:$B,0))</f>
        <v>2994.384</v>
      </c>
      <c r="AU24" s="143">
        <f t="shared" si="27"/>
        <v>10620.705797920375</v>
      </c>
      <c r="AV24" s="139">
        <f t="shared" si="28"/>
        <v>3593.2608</v>
      </c>
      <c r="AW24" s="140">
        <f t="shared" si="29"/>
        <v>3593.2608</v>
      </c>
      <c r="AX24" s="141">
        <f t="shared" si="30"/>
        <v>10901.092430985473</v>
      </c>
      <c r="AY24" s="142">
        <f t="shared" si="31"/>
        <v>39170468.109436803</v>
      </c>
      <c r="AZ24" s="143">
        <f>INDEX(รายได้แยกตามสิทธิ!$J:$J,MATCH(CalBudget2567!$D24,รายได้แยกตามสิทธิ!$B:$B,0))</f>
        <v>2204077</v>
      </c>
      <c r="BA24" s="138">
        <f>INDEX(ผลงานAdjRw_DHES!$F:$F,MATCH(CalBudget2567!$D24,ผลงานAdjRw_DHES!$B:$B,0))</f>
        <v>153.446</v>
      </c>
      <c r="BB24" s="143">
        <f t="shared" si="32"/>
        <v>14363.860902206639</v>
      </c>
      <c r="BC24" s="139">
        <f t="shared" si="33"/>
        <v>184.1352</v>
      </c>
      <c r="BD24" s="140">
        <f t="shared" si="34"/>
        <v>184.1352</v>
      </c>
      <c r="BE24" s="141">
        <f t="shared" si="35"/>
        <v>14743.066830024894</v>
      </c>
      <c r="BF24" s="142">
        <f t="shared" si="36"/>
        <v>2714717.5593599998</v>
      </c>
      <c r="BG24" s="143">
        <f>INDEX(รายได้แยกตามสิทธิ!$K:$K,MATCH(CalBudget2567!$D24,รายได้แยกตามสิทธิ!$B:$B,0))</f>
        <v>982818.72</v>
      </c>
      <c r="BH24" s="138">
        <f>INDEX(ผลงานAdjRw_DHES!$E:$E,MATCH(CalBudget2567!$D24,ผลงานAdjRw_DHES!$B:$B,0))</f>
        <v>110.72129999999999</v>
      </c>
      <c r="BI24" s="143">
        <f t="shared" si="37"/>
        <v>8876.5099398218772</v>
      </c>
      <c r="BJ24" s="139">
        <f t="shared" si="38"/>
        <v>132.86555999999999</v>
      </c>
      <c r="BK24" s="140">
        <f t="shared" si="39"/>
        <v>132.86555999999999</v>
      </c>
      <c r="BL24" s="141">
        <f t="shared" si="40"/>
        <v>9110.8498022331751</v>
      </c>
      <c r="BM24" s="142">
        <f t="shared" si="41"/>
        <v>1210518.1610496</v>
      </c>
      <c r="BN24" s="143">
        <f>INDEX(รายได้แยกตามสิทธิ!$N:$N,MATCH(CalBudget2567!$D24,รายได้แยกตามสิทธิ!$B:$B,0))</f>
        <v>4507218.66</v>
      </c>
      <c r="BO24" s="138">
        <f>INDEX(ผลงานAdjRw_DHES!$I:$I,MATCH(CalBudget2567!$D24,ผลงานAdjRw_DHES!$B:$B,0))</f>
        <v>208.29320000000016</v>
      </c>
      <c r="BP24" s="143">
        <f t="shared" si="42"/>
        <v>21638.818069912973</v>
      </c>
      <c r="BQ24" s="139">
        <f t="shared" si="43"/>
        <v>249.95184000000017</v>
      </c>
      <c r="BR24" s="140">
        <f t="shared" si="44"/>
        <v>249.95184000000017</v>
      </c>
      <c r="BS24" s="141">
        <f t="shared" si="45"/>
        <v>22210.082866958677</v>
      </c>
      <c r="BT24" s="142">
        <f t="shared" si="46"/>
        <v>5551451.0791488001</v>
      </c>
      <c r="BU24" s="144">
        <f t="shared" si="47"/>
        <v>48647154.908995196</v>
      </c>
      <c r="BV24" s="145">
        <f t="shared" si="0"/>
        <v>167734644.46871996</v>
      </c>
      <c r="BW24" s="146">
        <f>INDEX(รายได้แยกตามสิทธิ!$Q:$Q,MATCH(CalBudget2567!$D24,รายได้แยกตามสิทธิ!$B:$B,0))</f>
        <v>0.52</v>
      </c>
      <c r="BX24" s="145">
        <f t="shared" si="48"/>
        <v>87222015.123734385</v>
      </c>
      <c r="BY24" s="141"/>
      <c r="BZ24" s="143">
        <f t="shared" si="49"/>
        <v>133772</v>
      </c>
      <c r="CA24" s="138">
        <f>INDEX(ผลงานOPDVisit_HDC!$C:$C,MATCH(CalBudget2567!$D24,ผลงานOPDVisit_HDC!$A:$A,0))</f>
        <v>133772</v>
      </c>
      <c r="CB24" s="138">
        <f t="shared" si="50"/>
        <v>0</v>
      </c>
    </row>
    <row r="25" spans="1:80" hidden="1" x14ac:dyDescent="0.7">
      <c r="A25" s="136">
        <f>COUNTA($D$16:D25)</f>
        <v>10</v>
      </c>
      <c r="B25" s="1">
        <v>1</v>
      </c>
      <c r="C25" s="2" t="s">
        <v>1</v>
      </c>
      <c r="D25" s="91" t="s">
        <v>109</v>
      </c>
      <c r="E25" s="3" t="s">
        <v>1008</v>
      </c>
      <c r="F25" s="4" t="s">
        <v>1876</v>
      </c>
      <c r="G25" s="1">
        <v>6</v>
      </c>
      <c r="H25" s="3" t="s">
        <v>2965</v>
      </c>
      <c r="I25" s="137">
        <f>INDEX(รายได้แยกตามสิทธิ!$D:$D,MATCH(CalBudget2567!$D25,รายได้แยกตามสิทธิ!$B:$B,0))</f>
        <v>44451816.409999996</v>
      </c>
      <c r="J25" s="138">
        <f>INDEX(ผลงานOPDVisit_HDC!$F:$F,MATCH(CalBudget2567!$D25,ผลงานOPDVisit_HDC!$A:$A,0))</f>
        <v>92925</v>
      </c>
      <c r="K25" s="138">
        <f t="shared" si="1"/>
        <v>478.36229658326602</v>
      </c>
      <c r="L25" s="139">
        <f t="shared" si="2"/>
        <v>111510</v>
      </c>
      <c r="M25" s="140">
        <f t="shared" si="3"/>
        <v>111510</v>
      </c>
      <c r="N25" s="141">
        <f t="shared" si="4"/>
        <v>490.99106121306426</v>
      </c>
      <c r="O25" s="142">
        <f t="shared" si="5"/>
        <v>54750413.235868797</v>
      </c>
      <c r="P25" s="143">
        <f>INDEX(รายได้แยกตามสิทธิ!$E:$E,MATCH(CalBudget2567!$D25,รายได้แยกตามสิทธิ!$B:$B,0))</f>
        <v>7268361.2000000002</v>
      </c>
      <c r="Q25" s="138">
        <f>INDEX(ผลงานOPDVisit_HDC!$D:$D,MATCH(CalBudget2567!$D25,ผลงานOPDVisit_HDC!$A:$A,0))</f>
        <v>11406</v>
      </c>
      <c r="R25" s="138">
        <f t="shared" si="6"/>
        <v>637.24015430475185</v>
      </c>
      <c r="S25" s="139">
        <f t="shared" si="7"/>
        <v>13687.199999999999</v>
      </c>
      <c r="T25" s="140">
        <f t="shared" si="8"/>
        <v>13687.199999999999</v>
      </c>
      <c r="U25" s="141">
        <f t="shared" si="9"/>
        <v>654.06329437839736</v>
      </c>
      <c r="V25" s="142">
        <f t="shared" si="10"/>
        <v>8952295.1228160001</v>
      </c>
      <c r="W25" s="143">
        <f>INDEX(รายได้แยกตามสิทธิ!$F:$F,MATCH(CalBudget2567!$D25,รายได้แยกตามสิทธิ!$B:$B,0))</f>
        <v>1657762.17</v>
      </c>
      <c r="X25" s="138">
        <f>INDEX(ผลงานOPDVisit_HDC!$E:$E,MATCH(CalBudget2567!$D25,ผลงานOPDVisit_HDC!$A:$A,0))</f>
        <v>11735</v>
      </c>
      <c r="Y25" s="138">
        <f t="shared" si="11"/>
        <v>141.26648231785256</v>
      </c>
      <c r="Z25" s="139">
        <f t="shared" si="12"/>
        <v>14082</v>
      </c>
      <c r="AA25" s="140">
        <f t="shared" si="13"/>
        <v>14082</v>
      </c>
      <c r="AB25" s="141">
        <f t="shared" si="14"/>
        <v>144.99591745104388</v>
      </c>
      <c r="AC25" s="142">
        <f t="shared" si="15"/>
        <v>2041832.5095455998</v>
      </c>
      <c r="AD25" s="143">
        <f>INDEX(รายได้แยกตามสิทธิ!$G:$G,MATCH(CalBudget2567!$D25,รายได้แยกตามสิทธิ!$B:$B,0))</f>
        <v>206292</v>
      </c>
      <c r="AE25" s="138">
        <f>INDEX(ผลงานOPDVisit_HDC!$G:$G,MATCH(CalBudget2567!$D25,ผลงานOPDVisit_HDC!$A:$A,0))</f>
        <v>400</v>
      </c>
      <c r="AF25" s="138">
        <f t="shared" si="16"/>
        <v>515.73</v>
      </c>
      <c r="AG25" s="139">
        <f t="shared" si="17"/>
        <v>480</v>
      </c>
      <c r="AH25" s="140">
        <f t="shared" si="18"/>
        <v>480</v>
      </c>
      <c r="AI25" s="141">
        <f t="shared" si="19"/>
        <v>529.34527200000002</v>
      </c>
      <c r="AJ25" s="142">
        <f t="shared" si="20"/>
        <v>254085.73056</v>
      </c>
      <c r="AK25" s="143">
        <f>INDEX(รายได้แยกตามสิทธิ!$H:$H,MATCH(CalBudget2567!$D25,รายได้แยกตามสิทธิ!$B:$B,0))</f>
        <v>2450383.61</v>
      </c>
      <c r="AL25" s="138">
        <f>INDEX(ผลงานOPDVisit_HDC!$K:$K,MATCH(CalBudget2567!$D25,ผลงานOPDVisit_HDC!$A:$A,0))</f>
        <v>55</v>
      </c>
      <c r="AM25" s="138">
        <f t="shared" si="21"/>
        <v>44552.42927272727</v>
      </c>
      <c r="AN25" s="139">
        <f t="shared" si="22"/>
        <v>66</v>
      </c>
      <c r="AO25" s="140">
        <f t="shared" si="23"/>
        <v>66</v>
      </c>
      <c r="AP25" s="141">
        <f t="shared" si="24"/>
        <v>45728.613405527271</v>
      </c>
      <c r="AQ25" s="142">
        <f t="shared" si="25"/>
        <v>3018088.4847647999</v>
      </c>
      <c r="AR25" s="144">
        <f t="shared" si="26"/>
        <v>69016715.083555192</v>
      </c>
      <c r="AS25" s="143">
        <f>INDEX(รายได้แยกตามสิทธิ!$I:$I,MATCH(CalBudget2567!$D25,รายได้แยกตามสิทธิ!$B:$B,0))</f>
        <v>17946095</v>
      </c>
      <c r="AT25" s="138">
        <f>INDEX(ผลงานAdjRw_DHES!$D:$D,MATCH(CalBudget2567!$D25,ผลงานAdjRw_DHES!$B:$B,0))</f>
        <v>1752.1373000000001</v>
      </c>
      <c r="AU25" s="143">
        <f t="shared" si="27"/>
        <v>10242.402236400081</v>
      </c>
      <c r="AV25" s="139">
        <f t="shared" si="28"/>
        <v>2102.5647600000002</v>
      </c>
      <c r="AW25" s="140">
        <f t="shared" si="29"/>
        <v>2102.5647600000002</v>
      </c>
      <c r="AX25" s="141">
        <f t="shared" si="30"/>
        <v>10512.801655441042</v>
      </c>
      <c r="AY25" s="142">
        <f t="shared" si="31"/>
        <v>22103846.2896</v>
      </c>
      <c r="AZ25" s="143">
        <f>INDEX(รายได้แยกตามสิทธิ!$J:$J,MATCH(CalBudget2567!$D25,รายได้แยกตามสิทธิ!$B:$B,0))</f>
        <v>2353578.2999999998</v>
      </c>
      <c r="BA25" s="138">
        <f>INDEX(ผลงานAdjRw_DHES!$F:$F,MATCH(CalBudget2567!$D25,ผลงานAdjRw_DHES!$B:$B,0))</f>
        <v>145.09</v>
      </c>
      <c r="BB25" s="143">
        <f t="shared" si="32"/>
        <v>16221.505961816802</v>
      </c>
      <c r="BC25" s="139">
        <f t="shared" si="33"/>
        <v>174.108</v>
      </c>
      <c r="BD25" s="140">
        <f t="shared" si="34"/>
        <v>174.108</v>
      </c>
      <c r="BE25" s="141">
        <f t="shared" si="35"/>
        <v>16649.753719208766</v>
      </c>
      <c r="BF25" s="142">
        <f t="shared" si="36"/>
        <v>2898855.3205439998</v>
      </c>
      <c r="BG25" s="143">
        <f>INDEX(รายได้แยกตามสิทธิ!$K:$K,MATCH(CalBudget2567!$D25,รายได้แยกตามสิทธิ!$B:$B,0))</f>
        <v>887847.51</v>
      </c>
      <c r="BH25" s="138">
        <f>INDEX(ผลงานAdjRw_DHES!$E:$E,MATCH(CalBudget2567!$D25,ผลงานAdjRw_DHES!$B:$B,0))</f>
        <v>35.129999999999995</v>
      </c>
      <c r="BI25" s="143">
        <f t="shared" si="37"/>
        <v>25273.199829205809</v>
      </c>
      <c r="BJ25" s="139">
        <f t="shared" si="38"/>
        <v>42.155999999999992</v>
      </c>
      <c r="BK25" s="140">
        <f t="shared" si="39"/>
        <v>42.155999999999992</v>
      </c>
      <c r="BL25" s="141">
        <f t="shared" si="40"/>
        <v>25940.412304696842</v>
      </c>
      <c r="BM25" s="142">
        <f t="shared" si="41"/>
        <v>1093544.0211167999</v>
      </c>
      <c r="BN25" s="143">
        <f>INDEX(รายได้แยกตามสิทธิ!$N:$N,MATCH(CalBudget2567!$D25,รายได้แยกตามสิทธิ!$B:$B,0))</f>
        <v>3146989</v>
      </c>
      <c r="BO25" s="138">
        <f>INDEX(ผลงานAdjRw_DHES!$I:$I,MATCH(CalBudget2567!$D25,ผลงานAdjRw_DHES!$B:$B,0))</f>
        <v>212.72269999999983</v>
      </c>
      <c r="BP25" s="143">
        <f t="shared" si="42"/>
        <v>14793.856038871274</v>
      </c>
      <c r="BQ25" s="139">
        <f t="shared" si="43"/>
        <v>255.26723999999979</v>
      </c>
      <c r="BR25" s="140">
        <f t="shared" si="44"/>
        <v>255.26723999999979</v>
      </c>
      <c r="BS25" s="141">
        <f t="shared" si="45"/>
        <v>15184.413838297476</v>
      </c>
      <c r="BT25" s="142">
        <f t="shared" si="46"/>
        <v>3876083.4115199996</v>
      </c>
      <c r="BU25" s="144">
        <f t="shared" si="47"/>
        <v>29972329.042780802</v>
      </c>
      <c r="BV25" s="145">
        <f t="shared" si="0"/>
        <v>98989044.126335993</v>
      </c>
      <c r="BW25" s="146">
        <f>INDEX(รายได้แยกตามสิทธิ!$Q:$Q,MATCH(CalBudget2567!$D25,รายได้แยกตามสิทธิ!$B:$B,0))</f>
        <v>0.43</v>
      </c>
      <c r="BX25" s="145">
        <f t="shared" si="48"/>
        <v>42565288.97432448</v>
      </c>
      <c r="BY25" s="141"/>
      <c r="BZ25" s="143">
        <f t="shared" si="49"/>
        <v>116521</v>
      </c>
      <c r="CA25" s="138">
        <f>INDEX(ผลงานOPDVisit_HDC!$C:$C,MATCH(CalBudget2567!$D25,ผลงานOPDVisit_HDC!$A:$A,0))</f>
        <v>116521</v>
      </c>
      <c r="CB25" s="138">
        <f t="shared" si="50"/>
        <v>0</v>
      </c>
    </row>
    <row r="26" spans="1:80" hidden="1" x14ac:dyDescent="0.7">
      <c r="A26" s="136">
        <f>COUNTA($D$16:D26)</f>
        <v>11</v>
      </c>
      <c r="B26" s="1">
        <v>1</v>
      </c>
      <c r="C26" s="2" t="s">
        <v>1</v>
      </c>
      <c r="D26" s="91" t="s">
        <v>110</v>
      </c>
      <c r="E26" s="3" t="s">
        <v>1009</v>
      </c>
      <c r="F26" s="4" t="s">
        <v>1876</v>
      </c>
      <c r="G26" s="1">
        <v>5</v>
      </c>
      <c r="H26" s="3" t="s">
        <v>2964</v>
      </c>
      <c r="I26" s="137">
        <f>INDEX(รายได้แยกตามสิทธิ!$D:$D,MATCH(CalBudget2567!$D26,รายได้แยกตามสิทธิ!$B:$B,0))</f>
        <v>24153790.370000001</v>
      </c>
      <c r="J26" s="138">
        <f>INDEX(ผลงานOPDVisit_HDC!$F:$F,MATCH(CalBudget2567!$D26,ผลงานOPDVisit_HDC!$A:$A,0))</f>
        <v>18937</v>
      </c>
      <c r="K26" s="138">
        <f t="shared" si="1"/>
        <v>1275.4813523789408</v>
      </c>
      <c r="L26" s="139">
        <f t="shared" si="2"/>
        <v>22724.399999999998</v>
      </c>
      <c r="M26" s="140">
        <f t="shared" si="3"/>
        <v>22724.399999999998</v>
      </c>
      <c r="N26" s="141">
        <f t="shared" si="4"/>
        <v>1309.1540600817448</v>
      </c>
      <c r="O26" s="142">
        <f t="shared" si="5"/>
        <v>29749740.522921599</v>
      </c>
      <c r="P26" s="143">
        <f>INDEX(รายได้แยกตามสิทธิ!$E:$E,MATCH(CalBudget2567!$D26,รายได้แยกตามสิทธิ!$B:$B,0))</f>
        <v>3289075.13</v>
      </c>
      <c r="Q26" s="138">
        <f>INDEX(ผลงานOPDVisit_HDC!$D:$D,MATCH(CalBudget2567!$D26,ผลงานOPDVisit_HDC!$A:$A,0))</f>
        <v>1189</v>
      </c>
      <c r="R26" s="138">
        <f t="shared" si="6"/>
        <v>2766.2532632464254</v>
      </c>
      <c r="S26" s="139">
        <f t="shared" si="7"/>
        <v>1426.8</v>
      </c>
      <c r="T26" s="140">
        <f t="shared" si="8"/>
        <v>1426.8</v>
      </c>
      <c r="U26" s="141">
        <f t="shared" si="9"/>
        <v>2839.2823493961309</v>
      </c>
      <c r="V26" s="142">
        <f t="shared" si="10"/>
        <v>4051088.0561183994</v>
      </c>
      <c r="W26" s="143">
        <f>INDEX(รายได้แยกตามสิทธิ!$F:$F,MATCH(CalBudget2567!$D26,รายได้แยกตามสิทธิ!$B:$B,0))</f>
        <v>1063586.58</v>
      </c>
      <c r="X26" s="138">
        <f>INDEX(ผลงานOPDVisit_HDC!$E:$E,MATCH(CalBudget2567!$D26,ผลงานOPDVisit_HDC!$A:$A,0))</f>
        <v>52710</v>
      </c>
      <c r="Y26" s="138">
        <f t="shared" si="11"/>
        <v>20.178079681274902</v>
      </c>
      <c r="Z26" s="139">
        <f t="shared" si="12"/>
        <v>63252</v>
      </c>
      <c r="AA26" s="140">
        <f t="shared" si="13"/>
        <v>63252</v>
      </c>
      <c r="AB26" s="141">
        <f t="shared" si="14"/>
        <v>20.710780984860559</v>
      </c>
      <c r="AC26" s="142">
        <f t="shared" si="15"/>
        <v>1309998.3188544002</v>
      </c>
      <c r="AD26" s="143">
        <f>INDEX(รายได้แยกตามสิทธิ!$G:$G,MATCH(CalBudget2567!$D26,รายได้แยกตามสิทธิ!$B:$B,0))</f>
        <v>240784.15</v>
      </c>
      <c r="AE26" s="138">
        <f>INDEX(ผลงานOPDVisit_HDC!$G:$G,MATCH(CalBudget2567!$D26,ผลงานOPDVisit_HDC!$A:$A,0))</f>
        <v>550</v>
      </c>
      <c r="AF26" s="138">
        <f t="shared" si="16"/>
        <v>437.78936363636365</v>
      </c>
      <c r="AG26" s="139">
        <f t="shared" si="17"/>
        <v>660</v>
      </c>
      <c r="AH26" s="140">
        <f t="shared" si="18"/>
        <v>660</v>
      </c>
      <c r="AI26" s="141">
        <f t="shared" si="19"/>
        <v>449.34700283636363</v>
      </c>
      <c r="AJ26" s="142">
        <f t="shared" si="20"/>
        <v>296569.02187200001</v>
      </c>
      <c r="AK26" s="143">
        <f>INDEX(รายได้แยกตามสิทธิ!$H:$H,MATCH(CalBudget2567!$D26,รายได้แยกตามสิทธิ!$B:$B,0))</f>
        <v>2457960.17</v>
      </c>
      <c r="AL26" s="138">
        <f>INDEX(ผลงานOPDVisit_HDC!$K:$K,MATCH(CalBudget2567!$D26,ผลงานOPDVisit_HDC!$A:$A,0))</f>
        <v>79</v>
      </c>
      <c r="AM26" s="138">
        <f t="shared" si="21"/>
        <v>31113.419873417719</v>
      </c>
      <c r="AN26" s="139">
        <f t="shared" si="22"/>
        <v>94.8</v>
      </c>
      <c r="AO26" s="140">
        <f t="shared" si="23"/>
        <v>94.8</v>
      </c>
      <c r="AP26" s="141">
        <f t="shared" si="24"/>
        <v>31934.814158075947</v>
      </c>
      <c r="AQ26" s="142">
        <f t="shared" si="25"/>
        <v>3027420.3821855998</v>
      </c>
      <c r="AR26" s="144">
        <f t="shared" si="26"/>
        <v>38434816.301951997</v>
      </c>
      <c r="AS26" s="143">
        <f>INDEX(รายได้แยกตามสิทธิ!$I:$I,MATCH(CalBudget2567!$D26,รายได้แยกตามสิทธิ!$B:$B,0))</f>
        <v>10434483.98</v>
      </c>
      <c r="AT26" s="138">
        <f>INDEX(ผลงานAdjRw_DHES!$D:$D,MATCH(CalBudget2567!$D26,ผลงานAdjRw_DHES!$B:$B,0))</f>
        <v>1002.1305</v>
      </c>
      <c r="AU26" s="143">
        <f t="shared" si="27"/>
        <v>10412.300573627886</v>
      </c>
      <c r="AV26" s="139">
        <f t="shared" si="28"/>
        <v>1202.5565999999999</v>
      </c>
      <c r="AW26" s="140">
        <f t="shared" si="29"/>
        <v>1202.5565999999999</v>
      </c>
      <c r="AX26" s="141">
        <f t="shared" si="30"/>
        <v>10687.185308771663</v>
      </c>
      <c r="AY26" s="142">
        <f t="shared" si="31"/>
        <v>12851945.2284864</v>
      </c>
      <c r="AZ26" s="143">
        <f>INDEX(รายได้แยกตามสิทธิ!$J:$J,MATCH(CalBudget2567!$D26,รายได้แยกตามสิทธิ!$B:$B,0))</f>
        <v>968607.34</v>
      </c>
      <c r="BA26" s="138">
        <f>INDEX(ผลงานAdjRw_DHES!$F:$F,MATCH(CalBudget2567!$D26,ผลงานAdjRw_DHES!$B:$B,0))</f>
        <v>72.024699999999996</v>
      </c>
      <c r="BB26" s="143">
        <f t="shared" si="32"/>
        <v>13448.266219782936</v>
      </c>
      <c r="BC26" s="139">
        <f t="shared" si="33"/>
        <v>86.429639999999992</v>
      </c>
      <c r="BD26" s="140">
        <f t="shared" si="34"/>
        <v>86.429639999999992</v>
      </c>
      <c r="BE26" s="141">
        <f t="shared" si="35"/>
        <v>13803.300447985206</v>
      </c>
      <c r="BF26" s="142">
        <f t="shared" si="36"/>
        <v>1193014.2885312</v>
      </c>
      <c r="BG26" s="143">
        <f>INDEX(รายได้แยกตามสิทธิ!$K:$K,MATCH(CalBudget2567!$D26,รายได้แยกตามสิทธิ!$B:$B,0))</f>
        <v>151717.71</v>
      </c>
      <c r="BH26" s="138">
        <f>INDEX(ผลงานAdjRw_DHES!$E:$E,MATCH(CalBudget2567!$D26,ผลงานAdjRw_DHES!$B:$B,0))</f>
        <v>18.703899999999997</v>
      </c>
      <c r="BI26" s="143">
        <f t="shared" si="37"/>
        <v>8111.5548094247733</v>
      </c>
      <c r="BJ26" s="139">
        <f t="shared" si="38"/>
        <v>22.444679999999995</v>
      </c>
      <c r="BK26" s="140">
        <f t="shared" si="39"/>
        <v>22.444679999999995</v>
      </c>
      <c r="BL26" s="141">
        <f t="shared" si="40"/>
        <v>8325.6998563935867</v>
      </c>
      <c r="BM26" s="142">
        <f t="shared" si="41"/>
        <v>186867.66905279996</v>
      </c>
      <c r="BN26" s="143">
        <f>INDEX(รายได้แยกตามสิทธิ!$N:$N,MATCH(CalBudget2567!$D26,รายได้แยกตามสิทธิ!$B:$B,0))</f>
        <v>1503219.98</v>
      </c>
      <c r="BO26" s="138">
        <f>INDEX(ผลงานAdjRw_DHES!$I:$I,MATCH(CalBudget2567!$D26,ผลงานAdjRw_DHES!$B:$B,0))</f>
        <v>163.49870000000001</v>
      </c>
      <c r="BP26" s="143">
        <f t="shared" si="42"/>
        <v>9194.0790966533677</v>
      </c>
      <c r="BQ26" s="139">
        <f t="shared" si="43"/>
        <v>196.19844000000001</v>
      </c>
      <c r="BR26" s="140">
        <f t="shared" si="44"/>
        <v>196.19844000000001</v>
      </c>
      <c r="BS26" s="141">
        <f t="shared" si="45"/>
        <v>9436.8027848050169</v>
      </c>
      <c r="BT26" s="142">
        <f t="shared" si="46"/>
        <v>1851485.9849664001</v>
      </c>
      <c r="BU26" s="144">
        <f t="shared" si="47"/>
        <v>16083313.171036799</v>
      </c>
      <c r="BV26" s="145">
        <f t="shared" si="0"/>
        <v>54518129.472988799</v>
      </c>
      <c r="BW26" s="146">
        <f>INDEX(รายได้แยกตามสิทธิ!$Q:$Q,MATCH(CalBudget2567!$D26,รายได้แยกตามสิทธิ!$B:$B,0))</f>
        <v>0.55000000000000004</v>
      </c>
      <c r="BX26" s="145">
        <f t="shared" si="48"/>
        <v>29984971.210143842</v>
      </c>
      <c r="BY26" s="141"/>
      <c r="BZ26" s="143">
        <f t="shared" si="49"/>
        <v>73465</v>
      </c>
      <c r="CA26" s="138">
        <f>INDEX(ผลงานOPDVisit_HDC!$C:$C,MATCH(CalBudget2567!$D26,ผลงานOPDVisit_HDC!$A:$A,0))</f>
        <v>73465</v>
      </c>
      <c r="CB26" s="138">
        <f t="shared" si="50"/>
        <v>0</v>
      </c>
    </row>
    <row r="27" spans="1:80" hidden="1" x14ac:dyDescent="0.7">
      <c r="A27" s="136">
        <f>COUNTA($D$16:D27)</f>
        <v>12</v>
      </c>
      <c r="B27" s="1">
        <v>1</v>
      </c>
      <c r="C27" s="2" t="s">
        <v>1</v>
      </c>
      <c r="D27" s="91" t="s">
        <v>111</v>
      </c>
      <c r="E27" s="3" t="s">
        <v>1010</v>
      </c>
      <c r="F27" s="4" t="s">
        <v>1876</v>
      </c>
      <c r="G27" s="1">
        <v>5</v>
      </c>
      <c r="H27" s="3" t="s">
        <v>2964</v>
      </c>
      <c r="I27" s="137">
        <f>INDEX(รายได้แยกตามสิทธิ!$D:$D,MATCH(CalBudget2567!$D27,รายได้แยกตามสิทธิ!$B:$B,0))</f>
        <v>34817542.5</v>
      </c>
      <c r="J27" s="138">
        <f>INDEX(ผลงานOPDVisit_HDC!$F:$F,MATCH(CalBudget2567!$D27,ผลงานOPDVisit_HDC!$A:$A,0))</f>
        <v>61692</v>
      </c>
      <c r="K27" s="138">
        <f t="shared" si="1"/>
        <v>564.37694514685859</v>
      </c>
      <c r="L27" s="139">
        <f t="shared" si="2"/>
        <v>74030.399999999994</v>
      </c>
      <c r="M27" s="140">
        <f t="shared" si="3"/>
        <v>74030.399999999994</v>
      </c>
      <c r="N27" s="141">
        <f t="shared" si="4"/>
        <v>579.2764964987357</v>
      </c>
      <c r="O27" s="142">
        <f t="shared" si="5"/>
        <v>42884070.746399999</v>
      </c>
      <c r="P27" s="143">
        <f>INDEX(รายได้แยกตามสิทธิ!$E:$E,MATCH(CalBudget2567!$D27,รายได้แยกตามสิทธิ!$B:$B,0))</f>
        <v>10612033.939999999</v>
      </c>
      <c r="Q27" s="138">
        <f>INDEX(ผลงานOPDVisit_HDC!$D:$D,MATCH(CalBudget2567!$D27,ผลงานOPDVisit_HDC!$A:$A,0))</f>
        <v>16302</v>
      </c>
      <c r="R27" s="138">
        <f t="shared" si="6"/>
        <v>650.96515396883819</v>
      </c>
      <c r="S27" s="139">
        <f t="shared" si="7"/>
        <v>19562.399999999998</v>
      </c>
      <c r="T27" s="140">
        <f t="shared" si="8"/>
        <v>19562.399999999998</v>
      </c>
      <c r="U27" s="141">
        <f t="shared" si="9"/>
        <v>668.15063403361557</v>
      </c>
      <c r="V27" s="142">
        <f t="shared" si="10"/>
        <v>13070629.963219199</v>
      </c>
      <c r="W27" s="143">
        <f>INDEX(รายได้แยกตามสิทธิ!$F:$F,MATCH(CalBudget2567!$D27,รายได้แยกตามสิทธิ!$B:$B,0))</f>
        <v>1180327.31</v>
      </c>
      <c r="X27" s="138">
        <f>INDEX(ผลงานOPDVisit_HDC!$E:$E,MATCH(CalBudget2567!$D27,ผลงานOPDVisit_HDC!$A:$A,0))</f>
        <v>3496</v>
      </c>
      <c r="Y27" s="138">
        <f t="shared" si="11"/>
        <v>337.62222826086958</v>
      </c>
      <c r="Z27" s="139">
        <f t="shared" si="12"/>
        <v>4195.2</v>
      </c>
      <c r="AA27" s="140">
        <f t="shared" si="13"/>
        <v>4195.2</v>
      </c>
      <c r="AB27" s="141">
        <f t="shared" si="14"/>
        <v>346.53545508695652</v>
      </c>
      <c r="AC27" s="142">
        <f t="shared" si="15"/>
        <v>1453785.5411807999</v>
      </c>
      <c r="AD27" s="143">
        <f>INDEX(รายได้แยกตามสิทธิ!$G:$G,MATCH(CalBudget2567!$D27,รายได้แยกตามสิทธิ!$B:$B,0))</f>
        <v>128839.22</v>
      </c>
      <c r="AE27" s="138">
        <f>INDEX(ผลงานOPDVisit_HDC!$G:$G,MATCH(CalBudget2567!$D27,ผลงานOPDVisit_HDC!$A:$A,0))</f>
        <v>358</v>
      </c>
      <c r="AF27" s="138">
        <f t="shared" si="16"/>
        <v>359.88608938547486</v>
      </c>
      <c r="AG27" s="139">
        <f t="shared" si="17"/>
        <v>429.59999999999997</v>
      </c>
      <c r="AH27" s="140">
        <f t="shared" si="18"/>
        <v>429.59999999999997</v>
      </c>
      <c r="AI27" s="141">
        <f t="shared" si="19"/>
        <v>369.38708214525138</v>
      </c>
      <c r="AJ27" s="142">
        <f t="shared" si="20"/>
        <v>158688.69048959998</v>
      </c>
      <c r="AK27" s="143">
        <f>INDEX(รายได้แยกตามสิทธิ!$H:$H,MATCH(CalBudget2567!$D27,รายได้แยกตามสิทธิ!$B:$B,0))</f>
        <v>1741813.41</v>
      </c>
      <c r="AL27" s="138">
        <f>INDEX(ผลงานOPDVisit_HDC!$K:$K,MATCH(CalBudget2567!$D27,ผลงานOPDVisit_HDC!$A:$A,0))</f>
        <v>8650</v>
      </c>
      <c r="AM27" s="138">
        <f t="shared" si="21"/>
        <v>201.36571213872833</v>
      </c>
      <c r="AN27" s="139">
        <f t="shared" si="22"/>
        <v>10380</v>
      </c>
      <c r="AO27" s="140">
        <f t="shared" si="23"/>
        <v>10380</v>
      </c>
      <c r="AP27" s="141">
        <f t="shared" si="24"/>
        <v>206.68176693919077</v>
      </c>
      <c r="AQ27" s="142">
        <f t="shared" si="25"/>
        <v>2145356.7408288</v>
      </c>
      <c r="AR27" s="144">
        <f t="shared" si="26"/>
        <v>59712531.682118386</v>
      </c>
      <c r="AS27" s="143">
        <f>INDEX(รายได้แยกตามสิทธิ!$I:$I,MATCH(CalBudget2567!$D27,รายได้แยกตามสิทธิ!$B:$B,0))</f>
        <v>15129962.310000001</v>
      </c>
      <c r="AT27" s="138">
        <f>INDEX(ผลงานAdjRw_DHES!$D:$D,MATCH(CalBudget2567!$D27,ผลงานAdjRw_DHES!$B:$B,0))</f>
        <v>1265.9134999999999</v>
      </c>
      <c r="AU27" s="143">
        <f t="shared" si="27"/>
        <v>11951.813698171321</v>
      </c>
      <c r="AV27" s="139">
        <f t="shared" si="28"/>
        <v>1519.0961999999997</v>
      </c>
      <c r="AW27" s="140">
        <f t="shared" si="29"/>
        <v>1519.0961999999997</v>
      </c>
      <c r="AX27" s="141">
        <f t="shared" si="30"/>
        <v>12267.341579803044</v>
      </c>
      <c r="AY27" s="142">
        <f t="shared" si="31"/>
        <v>18635271.977980796</v>
      </c>
      <c r="AZ27" s="143">
        <f>INDEX(รายได้แยกตามสิทธิ!$J:$J,MATCH(CalBudget2567!$D27,รายได้แยกตามสิทธิ!$B:$B,0))</f>
        <v>1560801.4</v>
      </c>
      <c r="BA27" s="138">
        <f>INDEX(ผลงานAdjRw_DHES!$F:$F,MATCH(CalBudget2567!$D27,ผลงานAdjRw_DHES!$B:$B,0))</f>
        <v>138.53690000000003</v>
      </c>
      <c r="BB27" s="143">
        <f t="shared" si="32"/>
        <v>11266.322546556185</v>
      </c>
      <c r="BC27" s="139">
        <f t="shared" si="33"/>
        <v>166.24428000000003</v>
      </c>
      <c r="BD27" s="140">
        <f t="shared" si="34"/>
        <v>166.24428000000003</v>
      </c>
      <c r="BE27" s="141">
        <f t="shared" si="35"/>
        <v>11563.753461785267</v>
      </c>
      <c r="BF27" s="142">
        <f t="shared" si="36"/>
        <v>1922407.8683519997</v>
      </c>
      <c r="BG27" s="143">
        <f>INDEX(รายได้แยกตามสิทธิ!$K:$K,MATCH(CalBudget2567!$D27,รายได้แยกตามสิทธิ!$B:$B,0))</f>
        <v>303798.99</v>
      </c>
      <c r="BH27" s="138">
        <f>INDEX(ผลงานAdjRw_DHES!$E:$E,MATCH(CalBudget2567!$D27,ผลงานAdjRw_DHES!$B:$B,0))</f>
        <v>21.630400000000002</v>
      </c>
      <c r="BI27" s="143">
        <f t="shared" si="37"/>
        <v>14045.001017087061</v>
      </c>
      <c r="BJ27" s="139">
        <f t="shared" si="38"/>
        <v>25.956480000000003</v>
      </c>
      <c r="BK27" s="140">
        <f t="shared" si="39"/>
        <v>25.956480000000003</v>
      </c>
      <c r="BL27" s="141">
        <f t="shared" si="40"/>
        <v>14415.789043938159</v>
      </c>
      <c r="BM27" s="142">
        <f t="shared" si="41"/>
        <v>374183.14000319998</v>
      </c>
      <c r="BN27" s="143">
        <f>INDEX(รายได้แยกตามสิทธิ!$N:$N,MATCH(CalBudget2567!$D27,รายได้แยกตามสิทธิ!$B:$B,0))</f>
        <v>1473746</v>
      </c>
      <c r="BO27" s="138">
        <f>INDEX(ผลงานAdjRw_DHES!$I:$I,MATCH(CalBudget2567!$D27,ผลงานAdjRw_DHES!$B:$B,0))</f>
        <v>90.421699999999902</v>
      </c>
      <c r="BP27" s="143">
        <f t="shared" si="42"/>
        <v>16298.587617795303</v>
      </c>
      <c r="BQ27" s="139">
        <f t="shared" si="43"/>
        <v>108.50603999999989</v>
      </c>
      <c r="BR27" s="140">
        <f t="shared" si="44"/>
        <v>108.50603999999989</v>
      </c>
      <c r="BS27" s="141">
        <f t="shared" si="45"/>
        <v>16728.870330905098</v>
      </c>
      <c r="BT27" s="142">
        <f t="shared" si="46"/>
        <v>1815183.4732799998</v>
      </c>
      <c r="BU27" s="144">
        <f t="shared" si="47"/>
        <v>22747046.459615998</v>
      </c>
      <c r="BV27" s="145">
        <f t="shared" si="0"/>
        <v>82459578.141734391</v>
      </c>
      <c r="BW27" s="146">
        <f>INDEX(รายได้แยกตามสิทธิ!$Q:$Q,MATCH(CalBudget2567!$D27,รายได้แยกตามสิทธิ!$B:$B,0))</f>
        <v>0.47</v>
      </c>
      <c r="BX27" s="145">
        <f t="shared" si="48"/>
        <v>38756001.726615161</v>
      </c>
      <c r="BY27" s="141"/>
      <c r="BZ27" s="143">
        <f t="shared" si="49"/>
        <v>90498</v>
      </c>
      <c r="CA27" s="138">
        <f>INDEX(ผลงานOPDVisit_HDC!$C:$C,MATCH(CalBudget2567!$D27,ผลงานOPDVisit_HDC!$A:$A,0))</f>
        <v>90498</v>
      </c>
      <c r="CB27" s="138">
        <f t="shared" si="50"/>
        <v>0</v>
      </c>
    </row>
    <row r="28" spans="1:80" hidden="1" x14ac:dyDescent="0.7">
      <c r="A28" s="136">
        <f>COUNTA($D$16:D28)</f>
        <v>13</v>
      </c>
      <c r="B28" s="1">
        <v>1</v>
      </c>
      <c r="C28" s="2" t="s">
        <v>1</v>
      </c>
      <c r="D28" s="91" t="s">
        <v>112</v>
      </c>
      <c r="E28" s="3" t="s">
        <v>1011</v>
      </c>
      <c r="F28" s="4" t="s">
        <v>1876</v>
      </c>
      <c r="G28" s="1">
        <v>6</v>
      </c>
      <c r="H28" s="3" t="s">
        <v>2965</v>
      </c>
      <c r="I28" s="137">
        <f>INDEX(รายได้แยกตามสิทธิ!$D:$D,MATCH(CalBudget2567!$D28,รายได้แยกตามสิทธิ!$B:$B,0))</f>
        <v>30471871.969999999</v>
      </c>
      <c r="J28" s="138">
        <f>INDEX(ผลงานOPDVisit_HDC!$F:$F,MATCH(CalBudget2567!$D28,ผลงานOPDVisit_HDC!$A:$A,0))</f>
        <v>85821</v>
      </c>
      <c r="K28" s="138">
        <f t="shared" si="1"/>
        <v>355.06311939968072</v>
      </c>
      <c r="L28" s="139">
        <f t="shared" si="2"/>
        <v>102985.2</v>
      </c>
      <c r="M28" s="140">
        <f t="shared" si="3"/>
        <v>102985.2</v>
      </c>
      <c r="N28" s="141">
        <f t="shared" si="4"/>
        <v>364.4367857518323</v>
      </c>
      <c r="O28" s="142">
        <f t="shared" si="5"/>
        <v>37531595.268009596</v>
      </c>
      <c r="P28" s="143">
        <f>INDEX(รายได้แยกตามสิทธิ!$E:$E,MATCH(CalBudget2567!$D28,รายได้แยกตามสิทธิ!$B:$B,0))</f>
        <v>1000754.51</v>
      </c>
      <c r="Q28" s="138">
        <f>INDEX(ผลงานOPDVisit_HDC!$D:$D,MATCH(CalBudget2567!$D28,ผลงานOPDVisit_HDC!$A:$A,0))</f>
        <v>2464</v>
      </c>
      <c r="R28" s="138">
        <f t="shared" si="6"/>
        <v>406.15036931818184</v>
      </c>
      <c r="S28" s="139">
        <f t="shared" si="7"/>
        <v>2956.7999999999997</v>
      </c>
      <c r="T28" s="140">
        <f t="shared" si="8"/>
        <v>2956.7999999999997</v>
      </c>
      <c r="U28" s="141">
        <f t="shared" si="9"/>
        <v>416.87273906818183</v>
      </c>
      <c r="V28" s="142">
        <f t="shared" si="10"/>
        <v>1232609.3148767999</v>
      </c>
      <c r="W28" s="143">
        <f>INDEX(รายได้แยกตามสิทธิ!$F:$F,MATCH(CalBudget2567!$D28,รายได้แยกตามสิทธิ!$B:$B,0))</f>
        <v>5594650.54</v>
      </c>
      <c r="X28" s="138">
        <f>INDEX(ผลงานOPDVisit_HDC!$E:$E,MATCH(CalBudget2567!$D28,ผลงานOPDVisit_HDC!$A:$A,0))</f>
        <v>3681</v>
      </c>
      <c r="Y28" s="138">
        <f t="shared" si="11"/>
        <v>1519.8724640043467</v>
      </c>
      <c r="Z28" s="139">
        <f t="shared" si="12"/>
        <v>4417.2</v>
      </c>
      <c r="AA28" s="140">
        <f t="shared" si="13"/>
        <v>4417.2</v>
      </c>
      <c r="AB28" s="141">
        <f t="shared" si="14"/>
        <v>1559.9970970540614</v>
      </c>
      <c r="AC28" s="142">
        <f t="shared" si="15"/>
        <v>6890819.1771072</v>
      </c>
      <c r="AD28" s="143">
        <f>INDEX(รายได้แยกตามสิทธิ!$G:$G,MATCH(CalBudget2567!$D28,รายได้แยกตามสิทธิ!$B:$B,0))</f>
        <v>1135391.0900000001</v>
      </c>
      <c r="AE28" s="138">
        <f>INDEX(ผลงานOPDVisit_HDC!$G:$G,MATCH(CalBudget2567!$D28,ผลงานOPDVisit_HDC!$A:$A,0))</f>
        <v>2208</v>
      </c>
      <c r="AF28" s="138">
        <f t="shared" si="16"/>
        <v>514.21697916666676</v>
      </c>
      <c r="AG28" s="139">
        <f t="shared" si="17"/>
        <v>2649.6</v>
      </c>
      <c r="AH28" s="140">
        <f t="shared" si="18"/>
        <v>2649.6</v>
      </c>
      <c r="AI28" s="141">
        <f t="shared" si="19"/>
        <v>527.79230741666674</v>
      </c>
      <c r="AJ28" s="142">
        <f t="shared" si="20"/>
        <v>1398438.4977312002</v>
      </c>
      <c r="AK28" s="143">
        <f>INDEX(รายได้แยกตามสิทธิ!$H:$H,MATCH(CalBudget2567!$D28,รายได้แยกตามสิทธิ!$B:$B,0))</f>
        <v>19238838.780000001</v>
      </c>
      <c r="AL28" s="138">
        <f>INDEX(ผลงานOPDVisit_HDC!$K:$K,MATCH(CalBudget2567!$D28,ผลงานOPDVisit_HDC!$A:$A,0))</f>
        <v>6358</v>
      </c>
      <c r="AM28" s="138">
        <f t="shared" si="21"/>
        <v>3025.9262000629133</v>
      </c>
      <c r="AN28" s="139">
        <f t="shared" si="22"/>
        <v>7629.5999999999995</v>
      </c>
      <c r="AO28" s="140">
        <f t="shared" si="23"/>
        <v>7629.5999999999995</v>
      </c>
      <c r="AP28" s="141">
        <f t="shared" si="24"/>
        <v>3105.810651744574</v>
      </c>
      <c r="AQ28" s="142">
        <f t="shared" si="25"/>
        <v>23696092.948550399</v>
      </c>
      <c r="AR28" s="144">
        <f t="shared" si="26"/>
        <v>70749555.206275195</v>
      </c>
      <c r="AS28" s="143">
        <f>INDEX(รายได้แยกตามสิทธิ!$I:$I,MATCH(CalBudget2567!$D28,รายได้แยกตามสิทธิ!$B:$B,0))</f>
        <v>16419201.640000001</v>
      </c>
      <c r="AT28" s="138">
        <f>INDEX(ผลงานAdjRw_DHES!$D:$D,MATCH(CalBudget2567!$D28,ผลงานAdjRw_DHES!$B:$B,0))</f>
        <v>861.02</v>
      </c>
      <c r="AU28" s="143">
        <f t="shared" si="27"/>
        <v>19069.477642795755</v>
      </c>
      <c r="AV28" s="139">
        <f t="shared" si="28"/>
        <v>1033.2239999999999</v>
      </c>
      <c r="AW28" s="140">
        <f t="shared" si="29"/>
        <v>1033.2239999999999</v>
      </c>
      <c r="AX28" s="141">
        <f t="shared" si="30"/>
        <v>19572.911852565561</v>
      </c>
      <c r="AY28" s="142">
        <f t="shared" si="31"/>
        <v>20223202.275955196</v>
      </c>
      <c r="AZ28" s="143">
        <f>INDEX(รายได้แยกตามสิทธิ!$J:$J,MATCH(CalBudget2567!$D28,รายได้แยกตามสิทธิ!$B:$B,0))</f>
        <v>252161.48</v>
      </c>
      <c r="BA28" s="138">
        <f>INDEX(ผลงานAdjRw_DHES!$F:$F,MATCH(CalBudget2567!$D28,ผลงานAdjRw_DHES!$B:$B,0))</f>
        <v>7.3699999999999992</v>
      </c>
      <c r="BB28" s="143">
        <f t="shared" si="32"/>
        <v>34214.583446404344</v>
      </c>
      <c r="BC28" s="139">
        <f t="shared" si="33"/>
        <v>8.8439999999999994</v>
      </c>
      <c r="BD28" s="140">
        <f t="shared" si="34"/>
        <v>8.8439999999999994</v>
      </c>
      <c r="BE28" s="141">
        <f t="shared" si="35"/>
        <v>35117.848449389421</v>
      </c>
      <c r="BF28" s="142">
        <f t="shared" si="36"/>
        <v>310582.25168640004</v>
      </c>
      <c r="BG28" s="143">
        <f>INDEX(รายได้แยกตามสิทธิ!$K:$K,MATCH(CalBudget2567!$D28,รายได้แยกตามสิทธิ!$B:$B,0))</f>
        <v>237248.06</v>
      </c>
      <c r="BH28" s="138">
        <f>INDEX(ผลงานAdjRw_DHES!$E:$E,MATCH(CalBudget2567!$D28,ผลงานAdjRw_DHES!$B:$B,0))</f>
        <v>11.1</v>
      </c>
      <c r="BI28" s="143">
        <f t="shared" si="37"/>
        <v>21373.6990990991</v>
      </c>
      <c r="BJ28" s="139">
        <f t="shared" si="38"/>
        <v>13.319999999999999</v>
      </c>
      <c r="BK28" s="140">
        <f t="shared" si="39"/>
        <v>13.319999999999999</v>
      </c>
      <c r="BL28" s="141">
        <f t="shared" si="40"/>
        <v>21937.964755315315</v>
      </c>
      <c r="BM28" s="142">
        <f t="shared" si="41"/>
        <v>292213.69054079999</v>
      </c>
      <c r="BN28" s="143">
        <f>INDEX(รายได้แยกตามสิทธิ!$N:$N,MATCH(CalBudget2567!$D28,รายได้แยกตามสิทธิ!$B:$B,0))</f>
        <v>19529739.359999999</v>
      </c>
      <c r="BO28" s="138">
        <f>INDEX(ผลงานAdjRw_DHES!$I:$I,MATCH(CalBudget2567!$D28,ผลงานAdjRw_DHES!$B:$B,0))</f>
        <v>530.41000000000031</v>
      </c>
      <c r="BP28" s="143">
        <f t="shared" si="42"/>
        <v>36820.08137101485</v>
      </c>
      <c r="BQ28" s="139">
        <f t="shared" si="43"/>
        <v>636.4920000000003</v>
      </c>
      <c r="BR28" s="140">
        <f t="shared" si="44"/>
        <v>636.4920000000003</v>
      </c>
      <c r="BS28" s="141">
        <f t="shared" si="45"/>
        <v>37792.131519209644</v>
      </c>
      <c r="BT28" s="142">
        <f t="shared" si="46"/>
        <v>24054389.374924798</v>
      </c>
      <c r="BU28" s="144">
        <f t="shared" si="47"/>
        <v>44880387.593107194</v>
      </c>
      <c r="BV28" s="145">
        <f t="shared" si="0"/>
        <v>115629942.79938239</v>
      </c>
      <c r="BW28" s="146">
        <f>INDEX(รายได้แยกตามสิทธิ!$Q:$Q,MATCH(CalBudget2567!$D28,รายได้แยกตามสิทธิ!$B:$B,0))</f>
        <v>0.34</v>
      </c>
      <c r="BX28" s="145">
        <f t="shared" si="48"/>
        <v>39314180.551790014</v>
      </c>
      <c r="BY28" s="141"/>
      <c r="BZ28" s="143">
        <f t="shared" si="49"/>
        <v>100532</v>
      </c>
      <c r="CA28" s="138">
        <f>INDEX(ผลงานOPDVisit_HDC!$C:$C,MATCH(CalBudget2567!$D28,ผลงานOPDVisit_HDC!$A:$A,0))</f>
        <v>100532</v>
      </c>
      <c r="CB28" s="138">
        <f t="shared" si="50"/>
        <v>0</v>
      </c>
    </row>
    <row r="29" spans="1:80" hidden="1" x14ac:dyDescent="0.7">
      <c r="A29" s="136">
        <f>COUNTA($D$16:D29)</f>
        <v>14</v>
      </c>
      <c r="B29" s="1">
        <v>1</v>
      </c>
      <c r="C29" s="2" t="s">
        <v>1</v>
      </c>
      <c r="D29" s="91" t="s">
        <v>113</v>
      </c>
      <c r="E29" s="3" t="s">
        <v>1012</v>
      </c>
      <c r="F29" s="4" t="s">
        <v>1876</v>
      </c>
      <c r="G29" s="1">
        <v>5</v>
      </c>
      <c r="H29" s="3" t="s">
        <v>2964</v>
      </c>
      <c r="I29" s="137">
        <f>INDEX(รายได้แยกตามสิทธิ!$D:$D,MATCH(CalBudget2567!$D29,รายได้แยกตามสิทธิ!$B:$B,0))</f>
        <v>40456041.899999999</v>
      </c>
      <c r="J29" s="138">
        <f>INDEX(ผลงานOPDVisit_HDC!$F:$F,MATCH(CalBudget2567!$D29,ผลงานOPDVisit_HDC!$A:$A,0))</f>
        <v>63745</v>
      </c>
      <c r="K29" s="138">
        <f t="shared" si="1"/>
        <v>634.65435563573612</v>
      </c>
      <c r="L29" s="139">
        <f t="shared" si="2"/>
        <v>76494</v>
      </c>
      <c r="M29" s="140">
        <f t="shared" si="3"/>
        <v>76494</v>
      </c>
      <c r="N29" s="141">
        <f t="shared" si="4"/>
        <v>651.40923062451952</v>
      </c>
      <c r="O29" s="142">
        <f t="shared" si="5"/>
        <v>49828897.687391996</v>
      </c>
      <c r="P29" s="143">
        <f>INDEX(รายได้แยกตามสิทธิ!$E:$E,MATCH(CalBudget2567!$D29,รายได้แยกตามสิทธิ!$B:$B,0))</f>
        <v>8713837.25</v>
      </c>
      <c r="Q29" s="138">
        <f>INDEX(ผลงานOPDVisit_HDC!$D:$D,MATCH(CalBudget2567!$D29,ผลงานOPDVisit_HDC!$A:$A,0))</f>
        <v>15549</v>
      </c>
      <c r="R29" s="138">
        <f t="shared" si="6"/>
        <v>560.41142517203684</v>
      </c>
      <c r="S29" s="139">
        <f t="shared" si="7"/>
        <v>18658.8</v>
      </c>
      <c r="T29" s="140">
        <f t="shared" si="8"/>
        <v>18658.8</v>
      </c>
      <c r="U29" s="141">
        <f t="shared" si="9"/>
        <v>575.20628679657864</v>
      </c>
      <c r="V29" s="142">
        <f t="shared" si="10"/>
        <v>10732659.064080002</v>
      </c>
      <c r="W29" s="143">
        <f>INDEX(รายได้แยกตามสิทธิ!$F:$F,MATCH(CalBudget2567!$D29,รายได้แยกตามสิทธิ!$B:$B,0))</f>
        <v>2346783.14</v>
      </c>
      <c r="X29" s="138">
        <f>INDEX(ผลงานOPDVisit_HDC!$E:$E,MATCH(CalBudget2567!$D29,ผลงานOPDVisit_HDC!$A:$A,0))</f>
        <v>5129</v>
      </c>
      <c r="Y29" s="138">
        <f t="shared" si="11"/>
        <v>457.55179177227535</v>
      </c>
      <c r="Z29" s="139">
        <f t="shared" si="12"/>
        <v>6154.8</v>
      </c>
      <c r="AA29" s="140">
        <f t="shared" si="13"/>
        <v>6154.8</v>
      </c>
      <c r="AB29" s="141">
        <f t="shared" si="14"/>
        <v>469.63115907506341</v>
      </c>
      <c r="AC29" s="142">
        <f t="shared" si="15"/>
        <v>2890485.8578752005</v>
      </c>
      <c r="AD29" s="143">
        <f>INDEX(รายได้แยกตามสิทธิ!$G:$G,MATCH(CalBudget2567!$D29,รายได้แยกตามสิทธิ!$B:$B,0))</f>
        <v>57003</v>
      </c>
      <c r="AE29" s="138">
        <f>INDEX(ผลงานOPDVisit_HDC!$G:$G,MATCH(CalBudget2567!$D29,ผลงานOPDVisit_HDC!$A:$A,0))</f>
        <v>185</v>
      </c>
      <c r="AF29" s="138">
        <f t="shared" si="16"/>
        <v>308.12432432432433</v>
      </c>
      <c r="AG29" s="139">
        <f t="shared" si="17"/>
        <v>222</v>
      </c>
      <c r="AH29" s="140">
        <f t="shared" si="18"/>
        <v>222</v>
      </c>
      <c r="AI29" s="141">
        <f t="shared" si="19"/>
        <v>316.25880648648649</v>
      </c>
      <c r="AJ29" s="142">
        <f t="shared" si="20"/>
        <v>70209.455040000001</v>
      </c>
      <c r="AK29" s="143">
        <f>INDEX(รายได้แยกตามสิทธิ!$H:$H,MATCH(CalBudget2567!$D29,รายได้แยกตามสิทธิ!$B:$B,0))</f>
        <v>2830683.5</v>
      </c>
      <c r="AL29" s="138">
        <f>INDEX(ผลงานOPDVisit_HDC!$K:$K,MATCH(CalBudget2567!$D29,ผลงานOPDVisit_HDC!$A:$A,0))</f>
        <v>5597</v>
      </c>
      <c r="AM29" s="138">
        <f t="shared" si="21"/>
        <v>505.75013400035732</v>
      </c>
      <c r="AN29" s="139">
        <f t="shared" si="22"/>
        <v>6716.4</v>
      </c>
      <c r="AO29" s="140">
        <f t="shared" si="23"/>
        <v>6716.4</v>
      </c>
      <c r="AP29" s="141">
        <f t="shared" si="24"/>
        <v>519.10193753796671</v>
      </c>
      <c r="AQ29" s="142">
        <f t="shared" si="25"/>
        <v>3486496.2532799994</v>
      </c>
      <c r="AR29" s="144">
        <f t="shared" si="26"/>
        <v>67008748.317667194</v>
      </c>
      <c r="AS29" s="143">
        <f>INDEX(รายได้แยกตามสิทธิ!$I:$I,MATCH(CalBudget2567!$D29,รายได้แยกตามสิทธิ!$B:$B,0))</f>
        <v>12302453.75</v>
      </c>
      <c r="AT29" s="138">
        <f>INDEX(ผลงานAdjRw_DHES!$D:$D,MATCH(CalBudget2567!$D29,ผลงานAdjRw_DHES!$B:$B,0))</f>
        <v>1837.76</v>
      </c>
      <c r="AU29" s="143">
        <f t="shared" si="27"/>
        <v>6694.2657093418075</v>
      </c>
      <c r="AV29" s="139">
        <f t="shared" si="28"/>
        <v>2205.3119999999999</v>
      </c>
      <c r="AW29" s="140">
        <f t="shared" si="29"/>
        <v>2205.3119999999999</v>
      </c>
      <c r="AX29" s="141">
        <f t="shared" si="30"/>
        <v>6870.9943240684315</v>
      </c>
      <c r="AY29" s="142">
        <f t="shared" si="31"/>
        <v>15152686.2348</v>
      </c>
      <c r="AZ29" s="143">
        <f>INDEX(รายได้แยกตามสิทธิ!$J:$J,MATCH(CalBudget2567!$D29,รายได้แยกตามสิทธิ!$B:$B,0))</f>
        <v>1071567.92</v>
      </c>
      <c r="BA29" s="138">
        <f>INDEX(ผลงานAdjRw_DHES!$F:$F,MATCH(CalBudget2567!$D29,ผลงานAdjRw_DHES!$B:$B,0))</f>
        <v>133.97999999999999</v>
      </c>
      <c r="BB29" s="143">
        <f t="shared" si="32"/>
        <v>7997.9692491416627</v>
      </c>
      <c r="BC29" s="139">
        <f t="shared" si="33"/>
        <v>160.77599999999998</v>
      </c>
      <c r="BD29" s="140">
        <f t="shared" si="34"/>
        <v>160.77599999999998</v>
      </c>
      <c r="BE29" s="141">
        <f t="shared" si="35"/>
        <v>8209.1156373190024</v>
      </c>
      <c r="BF29" s="142">
        <f t="shared" si="36"/>
        <v>1319828.7757055997</v>
      </c>
      <c r="BG29" s="143">
        <f>INDEX(รายได้แยกตามสิทธิ!$K:$K,MATCH(CalBudget2567!$D29,รายได้แยกตามสิทธิ!$B:$B,0))</f>
        <v>563809</v>
      </c>
      <c r="BH29" s="138">
        <f>INDEX(ผลงานAdjRw_DHES!$E:$E,MATCH(CalBudget2567!$D29,ผลงานAdjRw_DHES!$B:$B,0))</f>
        <v>76.419999999999987</v>
      </c>
      <c r="BI29" s="143">
        <f t="shared" si="37"/>
        <v>7377.7676001046857</v>
      </c>
      <c r="BJ29" s="139">
        <f t="shared" si="38"/>
        <v>91.703999999999979</v>
      </c>
      <c r="BK29" s="140">
        <f t="shared" si="39"/>
        <v>91.703999999999979</v>
      </c>
      <c r="BL29" s="141">
        <f t="shared" si="40"/>
        <v>7572.5406647474492</v>
      </c>
      <c r="BM29" s="142">
        <f t="shared" si="41"/>
        <v>694432.26911999995</v>
      </c>
      <c r="BN29" s="143">
        <f>INDEX(รายได้แยกตามสิทธิ!$N:$N,MATCH(CalBudget2567!$D29,รายได้แยกตามสิทธิ!$B:$B,0))</f>
        <v>860256</v>
      </c>
      <c r="BO29" s="138">
        <f>INDEX(ผลงานAdjRw_DHES!$I:$I,MATCH(CalBudget2567!$D29,ผลงานAdjRw_DHES!$B:$B,0))</f>
        <v>117.43000000000018</v>
      </c>
      <c r="BP29" s="143">
        <f t="shared" si="42"/>
        <v>7325.6919015583644</v>
      </c>
      <c r="BQ29" s="139">
        <f t="shared" si="43"/>
        <v>140.9160000000002</v>
      </c>
      <c r="BR29" s="140">
        <f t="shared" si="44"/>
        <v>140.9160000000002</v>
      </c>
      <c r="BS29" s="141">
        <f t="shared" si="45"/>
        <v>7519.0901677595048</v>
      </c>
      <c r="BT29" s="142">
        <f t="shared" si="46"/>
        <v>1059560.1100799998</v>
      </c>
      <c r="BU29" s="144">
        <f t="shared" si="47"/>
        <v>18226507.389705598</v>
      </c>
      <c r="BV29" s="145">
        <f t="shared" si="0"/>
        <v>85235255.707372785</v>
      </c>
      <c r="BW29" s="146">
        <f>INDEX(รายได้แยกตามสิทธิ!$Q:$Q,MATCH(CalBudget2567!$D29,รายได้แยกตามสิทธิ!$B:$B,0))</f>
        <v>0.43</v>
      </c>
      <c r="BX29" s="145">
        <f t="shared" si="48"/>
        <v>36651159.954170294</v>
      </c>
      <c r="BY29" s="141"/>
      <c r="BZ29" s="143">
        <f t="shared" si="49"/>
        <v>90205</v>
      </c>
      <c r="CA29" s="138">
        <f>INDEX(ผลงานOPDVisit_HDC!$C:$C,MATCH(CalBudget2567!$D29,ผลงานOPDVisit_HDC!$A:$A,0))</f>
        <v>90205</v>
      </c>
      <c r="CB29" s="138">
        <f t="shared" si="50"/>
        <v>0</v>
      </c>
    </row>
    <row r="30" spans="1:80" hidden="1" x14ac:dyDescent="0.7">
      <c r="A30" s="136">
        <f>COUNTA($D$16:D30)</f>
        <v>15</v>
      </c>
      <c r="B30" s="1">
        <v>1</v>
      </c>
      <c r="C30" s="2" t="s">
        <v>1</v>
      </c>
      <c r="D30" s="91" t="s">
        <v>114</v>
      </c>
      <c r="E30" s="3" t="s">
        <v>1013</v>
      </c>
      <c r="F30" s="4" t="s">
        <v>1876</v>
      </c>
      <c r="G30" s="1">
        <v>5</v>
      </c>
      <c r="H30" s="3" t="s">
        <v>2964</v>
      </c>
      <c r="I30" s="137">
        <f>INDEX(รายได้แยกตามสิทธิ!$D:$D,MATCH(CalBudget2567!$D30,รายได้แยกตามสิทธิ!$B:$B,0))</f>
        <v>48367932.5</v>
      </c>
      <c r="J30" s="138">
        <f>INDEX(ผลงานOPDVisit_HDC!$F:$F,MATCH(CalBudget2567!$D30,ผลงานOPDVisit_HDC!$A:$A,0))</f>
        <v>62243</v>
      </c>
      <c r="K30" s="138">
        <f t="shared" si="1"/>
        <v>777.08228234500268</v>
      </c>
      <c r="L30" s="139">
        <f t="shared" si="2"/>
        <v>74691.599999999991</v>
      </c>
      <c r="M30" s="140">
        <f t="shared" si="3"/>
        <v>74691.599999999991</v>
      </c>
      <c r="N30" s="141">
        <f t="shared" si="4"/>
        <v>797.59725459891069</v>
      </c>
      <c r="O30" s="142">
        <f t="shared" si="5"/>
        <v>59573815.101599991</v>
      </c>
      <c r="P30" s="143">
        <f>INDEX(รายได้แยกตามสิทธิ!$E:$E,MATCH(CalBudget2567!$D30,รายได้แยกตามสิทธิ!$B:$B,0))</f>
        <v>4191817.65</v>
      </c>
      <c r="Q30" s="138">
        <f>INDEX(ผลงานOPDVisit_HDC!$D:$D,MATCH(CalBudget2567!$D30,ผลงานOPDVisit_HDC!$A:$A,0))</f>
        <v>245</v>
      </c>
      <c r="R30" s="138">
        <f t="shared" si="6"/>
        <v>17109.459795918367</v>
      </c>
      <c r="S30" s="139">
        <f t="shared" si="7"/>
        <v>294</v>
      </c>
      <c r="T30" s="140">
        <f t="shared" si="8"/>
        <v>294</v>
      </c>
      <c r="U30" s="141">
        <f t="shared" si="9"/>
        <v>17561.14953453061</v>
      </c>
      <c r="V30" s="142">
        <f t="shared" si="10"/>
        <v>5162977.9631519997</v>
      </c>
      <c r="W30" s="143">
        <f>INDEX(รายได้แยกตามสิทธิ!$F:$F,MATCH(CalBudget2567!$D30,รายได้แยกตามสิทธิ!$B:$B,0))</f>
        <v>1312154.75</v>
      </c>
      <c r="X30" s="138">
        <f>INDEX(ผลงานOPDVisit_HDC!$E:$E,MATCH(CalBudget2567!$D30,ผลงานOPDVisit_HDC!$A:$A,0))</f>
        <v>10398</v>
      </c>
      <c r="Y30" s="138">
        <f t="shared" si="11"/>
        <v>126.19299384497019</v>
      </c>
      <c r="Z30" s="139">
        <f t="shared" si="12"/>
        <v>12477.6</v>
      </c>
      <c r="AA30" s="140">
        <f t="shared" si="13"/>
        <v>12477.6</v>
      </c>
      <c r="AB30" s="141">
        <f t="shared" si="14"/>
        <v>129.52448888247741</v>
      </c>
      <c r="AC30" s="142">
        <f t="shared" si="15"/>
        <v>1616154.7624800003</v>
      </c>
      <c r="AD30" s="143">
        <f>INDEX(รายได้แยกตามสิทธิ!$G:$G,MATCH(CalBudget2567!$D30,รายได้แยกตามสิทธิ!$B:$B,0))</f>
        <v>56130</v>
      </c>
      <c r="AE30" s="138">
        <f>INDEX(ผลงานOPDVisit_HDC!$G:$G,MATCH(CalBudget2567!$D30,ผลงานOPDVisit_HDC!$A:$A,0))</f>
        <v>0</v>
      </c>
      <c r="AF30" s="138">
        <f t="shared" si="16"/>
        <v>0</v>
      </c>
      <c r="AG30" s="139">
        <f t="shared" si="17"/>
        <v>0</v>
      </c>
      <c r="AH30" s="140">
        <f t="shared" si="18"/>
        <v>0</v>
      </c>
      <c r="AI30" s="141">
        <f t="shared" si="19"/>
        <v>0</v>
      </c>
      <c r="AJ30" s="142">
        <f t="shared" si="20"/>
        <v>0</v>
      </c>
      <c r="AK30" s="143">
        <f>INDEX(รายได้แยกตามสิทธิ!$H:$H,MATCH(CalBudget2567!$D30,รายได้แยกตามสิทธิ!$B:$B,0))</f>
        <v>1659849.5</v>
      </c>
      <c r="AL30" s="138">
        <f>INDEX(ผลงานOPDVisit_HDC!$K:$K,MATCH(CalBudget2567!$D30,ผลงานOPDVisit_HDC!$A:$A,0))</f>
        <v>3186</v>
      </c>
      <c r="AM30" s="138">
        <f t="shared" si="21"/>
        <v>520.98226616446959</v>
      </c>
      <c r="AN30" s="139">
        <f t="shared" si="22"/>
        <v>3823.2</v>
      </c>
      <c r="AO30" s="140">
        <f t="shared" si="23"/>
        <v>3823.2</v>
      </c>
      <c r="AP30" s="141">
        <f t="shared" si="24"/>
        <v>534.73619799121161</v>
      </c>
      <c r="AQ30" s="142">
        <f t="shared" si="25"/>
        <v>2044403.4321600001</v>
      </c>
      <c r="AR30" s="144">
        <f t="shared" si="26"/>
        <v>68397351.259391993</v>
      </c>
      <c r="AS30" s="143">
        <f>INDEX(รายได้แยกตามสิทธิ!$I:$I,MATCH(CalBudget2567!$D30,รายได้แยกตามสิทธิ!$B:$B,0))</f>
        <v>17733490.399999999</v>
      </c>
      <c r="AT30" s="138">
        <f>INDEX(ผลงานAdjRw_DHES!$D:$D,MATCH(CalBudget2567!$D30,ผลงานAdjRw_DHES!$B:$B,0))</f>
        <v>1149.1451</v>
      </c>
      <c r="AU30" s="143">
        <f t="shared" si="27"/>
        <v>15431.898373843302</v>
      </c>
      <c r="AV30" s="139">
        <f t="shared" si="28"/>
        <v>1378.9741199999999</v>
      </c>
      <c r="AW30" s="140">
        <f t="shared" si="29"/>
        <v>1378.9741199999999</v>
      </c>
      <c r="AX30" s="141">
        <f t="shared" si="30"/>
        <v>15839.300490912765</v>
      </c>
      <c r="AY30" s="142">
        <f t="shared" si="31"/>
        <v>21841985.455871996</v>
      </c>
      <c r="AZ30" s="143">
        <f>INDEX(รายได้แยกตามสิทธิ!$J:$J,MATCH(CalBudget2567!$D30,รายได้แยกตามสิทธิ!$B:$B,0))</f>
        <v>774702.75</v>
      </c>
      <c r="BA30" s="138">
        <f>INDEX(ผลงานAdjRw_DHES!$F:$F,MATCH(CalBudget2567!$D30,ผลงานAdjRw_DHES!$B:$B,0))</f>
        <v>83.788300000000007</v>
      </c>
      <c r="BB30" s="143">
        <f t="shared" si="32"/>
        <v>9245.953790684378</v>
      </c>
      <c r="BC30" s="139">
        <f t="shared" si="33"/>
        <v>100.54596000000001</v>
      </c>
      <c r="BD30" s="140">
        <f t="shared" si="34"/>
        <v>100.54596000000001</v>
      </c>
      <c r="BE30" s="141">
        <f t="shared" si="35"/>
        <v>9490.0469707584452</v>
      </c>
      <c r="BF30" s="142">
        <f t="shared" si="36"/>
        <v>954185.8831199999</v>
      </c>
      <c r="BG30" s="143">
        <f>INDEX(รายได้แยกตามสิทธิ!$K:$K,MATCH(CalBudget2567!$D30,รายได้แยกตามสิทธิ!$B:$B,0))</f>
        <v>494565.5</v>
      </c>
      <c r="BH30" s="138">
        <f>INDEX(ผลงานAdjRw_DHES!$E:$E,MATCH(CalBudget2567!$D30,ผลงานAdjRw_DHES!$B:$B,0))</f>
        <v>30.221399999999996</v>
      </c>
      <c r="BI30" s="143">
        <f t="shared" si="37"/>
        <v>16364.744849676059</v>
      </c>
      <c r="BJ30" s="139">
        <f t="shared" si="38"/>
        <v>36.265679999999996</v>
      </c>
      <c r="BK30" s="140">
        <f t="shared" si="39"/>
        <v>36.265679999999996</v>
      </c>
      <c r="BL30" s="141">
        <f t="shared" si="40"/>
        <v>16796.774113707506</v>
      </c>
      <c r="BM30" s="142">
        <f t="shared" si="41"/>
        <v>609146.43504000001</v>
      </c>
      <c r="BN30" s="143">
        <f>INDEX(รายได้แยกตามสิทธิ!$N:$N,MATCH(CalBudget2567!$D30,รายได้แยกตามสิทธิ!$B:$B,0))</f>
        <v>948474.25</v>
      </c>
      <c r="BO30" s="138">
        <f>INDEX(ผลงานAdjRw_DHES!$I:$I,MATCH(CalBudget2567!$D30,ผลงานAdjRw_DHES!$B:$B,0))</f>
        <v>55.049300000000201</v>
      </c>
      <c r="BP30" s="143">
        <f t="shared" si="42"/>
        <v>17229.542428332359</v>
      </c>
      <c r="BQ30" s="139">
        <f t="shared" si="43"/>
        <v>66.059160000000233</v>
      </c>
      <c r="BR30" s="140">
        <f t="shared" si="44"/>
        <v>66.059160000000233</v>
      </c>
      <c r="BS30" s="141">
        <f t="shared" si="45"/>
        <v>17684.402348440333</v>
      </c>
      <c r="BT30" s="142">
        <f t="shared" si="46"/>
        <v>1168216.7642399999</v>
      </c>
      <c r="BU30" s="144">
        <f t="shared" si="47"/>
        <v>24573534.538271997</v>
      </c>
      <c r="BV30" s="145">
        <f t="shared" si="0"/>
        <v>92970885.797663987</v>
      </c>
      <c r="BW30" s="146">
        <f>INDEX(รายได้แยกตามสิทธิ!$Q:$Q,MATCH(CalBudget2567!$D30,รายได้แยกตามสิทธิ!$B:$B,0))</f>
        <v>0.45</v>
      </c>
      <c r="BX30" s="145">
        <f t="shared" si="48"/>
        <v>41836898.608948797</v>
      </c>
      <c r="BY30" s="141"/>
      <c r="BZ30" s="143">
        <f t="shared" si="49"/>
        <v>76072</v>
      </c>
      <c r="CA30" s="138">
        <f>INDEX(ผลงานOPDVisit_HDC!$C:$C,MATCH(CalBudget2567!$D30,ผลงานOPDVisit_HDC!$A:$A,0))</f>
        <v>76072</v>
      </c>
      <c r="CB30" s="138">
        <f t="shared" si="50"/>
        <v>0</v>
      </c>
    </row>
    <row r="31" spans="1:80" hidden="1" x14ac:dyDescent="0.7">
      <c r="A31" s="136">
        <f>COUNTA($D$16:D31)</f>
        <v>16</v>
      </c>
      <c r="B31" s="1">
        <v>1</v>
      </c>
      <c r="C31" s="2" t="s">
        <v>1</v>
      </c>
      <c r="D31" s="91" t="s">
        <v>115</v>
      </c>
      <c r="E31" s="3" t="s">
        <v>1014</v>
      </c>
      <c r="F31" s="4" t="s">
        <v>1876</v>
      </c>
      <c r="G31" s="1">
        <v>9</v>
      </c>
      <c r="H31" s="3" t="s">
        <v>2967</v>
      </c>
      <c r="I31" s="137">
        <f>INDEX(รายได้แยกตามสิทธิ!$D:$D,MATCH(CalBudget2567!$D31,รายได้แยกตามสิทธิ!$B:$B,0))</f>
        <v>72754360</v>
      </c>
      <c r="J31" s="138">
        <f>INDEX(ผลงานOPDVisit_HDC!$F:$F,MATCH(CalBudget2567!$D31,ผลงานOPDVisit_HDC!$A:$A,0))</f>
        <v>76913</v>
      </c>
      <c r="K31" s="138">
        <f t="shared" si="1"/>
        <v>945.93059690819496</v>
      </c>
      <c r="L31" s="139">
        <f t="shared" si="2"/>
        <v>92295.599999999991</v>
      </c>
      <c r="M31" s="140">
        <f t="shared" si="3"/>
        <v>92295.599999999991</v>
      </c>
      <c r="N31" s="141">
        <f t="shared" si="4"/>
        <v>970.90316466657134</v>
      </c>
      <c r="O31" s="142">
        <f t="shared" si="5"/>
        <v>89610090.124799997</v>
      </c>
      <c r="P31" s="143">
        <f>INDEX(รายได้แยกตามสิทธิ!$E:$E,MATCH(CalBudget2567!$D31,รายได้แยกตามสิทธิ!$B:$B,0))</f>
        <v>21292663</v>
      </c>
      <c r="Q31" s="138">
        <f>INDEX(ผลงานOPDVisit_HDC!$D:$D,MATCH(CalBudget2567!$D31,ผลงานOPDVisit_HDC!$A:$A,0))</f>
        <v>21280</v>
      </c>
      <c r="R31" s="138">
        <f t="shared" si="6"/>
        <v>1000.5950657894737</v>
      </c>
      <c r="S31" s="139">
        <f t="shared" si="7"/>
        <v>25536</v>
      </c>
      <c r="T31" s="140">
        <f t="shared" si="8"/>
        <v>25536</v>
      </c>
      <c r="U31" s="141">
        <f t="shared" si="9"/>
        <v>1027.0107755263157</v>
      </c>
      <c r="V31" s="142">
        <f t="shared" si="10"/>
        <v>26225747.163839996</v>
      </c>
      <c r="W31" s="143">
        <f>INDEX(รายได้แยกตามสิทธิ!$F:$F,MATCH(CalBudget2567!$D31,รายได้แยกตามสิทธิ!$B:$B,0))</f>
        <v>4348637</v>
      </c>
      <c r="X31" s="138">
        <f>INDEX(ผลงานOPDVisit_HDC!$E:$E,MATCH(CalBudget2567!$D31,ผลงานOPDVisit_HDC!$A:$A,0))</f>
        <v>33284</v>
      </c>
      <c r="Y31" s="138">
        <f t="shared" si="11"/>
        <v>130.6524756639827</v>
      </c>
      <c r="Z31" s="139">
        <f t="shared" si="12"/>
        <v>39940.799999999996</v>
      </c>
      <c r="AA31" s="140">
        <f t="shared" si="13"/>
        <v>39940.799999999996</v>
      </c>
      <c r="AB31" s="141">
        <f t="shared" si="14"/>
        <v>134.10170102151184</v>
      </c>
      <c r="AC31" s="142">
        <f t="shared" si="15"/>
        <v>5356129.22016</v>
      </c>
      <c r="AD31" s="143">
        <f>INDEX(รายได้แยกตามสิทธิ!$G:$G,MATCH(CalBudget2567!$D31,รายได้แยกตามสิทธิ!$B:$B,0))</f>
        <v>57134</v>
      </c>
      <c r="AE31" s="138">
        <f>INDEX(ผลงานOPDVisit_HDC!$G:$G,MATCH(CalBudget2567!$D31,ผลงานOPDVisit_HDC!$A:$A,0))</f>
        <v>112</v>
      </c>
      <c r="AF31" s="138">
        <f t="shared" si="16"/>
        <v>510.125</v>
      </c>
      <c r="AG31" s="139">
        <f t="shared" si="17"/>
        <v>134.4</v>
      </c>
      <c r="AH31" s="140">
        <f t="shared" si="18"/>
        <v>134.4</v>
      </c>
      <c r="AI31" s="141">
        <f t="shared" si="19"/>
        <v>523.59230000000002</v>
      </c>
      <c r="AJ31" s="142">
        <f t="shared" si="20"/>
        <v>70370.805120000005</v>
      </c>
      <c r="AK31" s="143">
        <f>INDEX(รายได้แยกตามสิทธิ!$H:$H,MATCH(CalBudget2567!$D31,รายได้แยกตามสิทธิ!$B:$B,0))</f>
        <v>9539089</v>
      </c>
      <c r="AL31" s="138">
        <f>INDEX(ผลงานOPDVisit_HDC!$K:$K,MATCH(CalBudget2567!$D31,ผลงานOPDVisit_HDC!$A:$A,0))</f>
        <v>7886</v>
      </c>
      <c r="AM31" s="138">
        <f t="shared" si="21"/>
        <v>1209.6232564037534</v>
      </c>
      <c r="AN31" s="139">
        <f t="shared" si="22"/>
        <v>9463.1999999999989</v>
      </c>
      <c r="AO31" s="140">
        <f t="shared" si="23"/>
        <v>9463.1999999999989</v>
      </c>
      <c r="AP31" s="141">
        <f t="shared" si="24"/>
        <v>1241.5573103728125</v>
      </c>
      <c r="AQ31" s="142">
        <f t="shared" si="25"/>
        <v>11749105.139519997</v>
      </c>
      <c r="AR31" s="144">
        <f t="shared" si="26"/>
        <v>133011442.45344001</v>
      </c>
      <c r="AS31" s="143">
        <f>INDEX(รายได้แยกตามสิทธิ!$I:$I,MATCH(CalBudget2567!$D31,รายได้แยกตามสิทธิ!$B:$B,0))</f>
        <v>13985145.01</v>
      </c>
      <c r="AT31" s="138">
        <f>INDEX(ผลงานAdjRw_DHES!$D:$D,MATCH(CalBudget2567!$D31,ผลงานAdjRw_DHES!$B:$B,0))</f>
        <v>4719.1301999999996</v>
      </c>
      <c r="AU31" s="143">
        <f t="shared" si="27"/>
        <v>2963.5005641505718</v>
      </c>
      <c r="AV31" s="139">
        <f t="shared" si="28"/>
        <v>5662.9562399999995</v>
      </c>
      <c r="AW31" s="140">
        <f t="shared" si="29"/>
        <v>5662.9562399999995</v>
      </c>
      <c r="AX31" s="141">
        <f t="shared" si="30"/>
        <v>3041.7369790441471</v>
      </c>
      <c r="AY31" s="142">
        <f t="shared" si="31"/>
        <v>17225223.405916799</v>
      </c>
      <c r="AZ31" s="143">
        <f>INDEX(รายได้แยกตามสิทธิ!$J:$J,MATCH(CalBudget2567!$D31,รายได้แยกตามสิทธิ!$B:$B,0))</f>
        <v>2093600</v>
      </c>
      <c r="BA31" s="138">
        <f>INDEX(ผลงานAdjRw_DHES!$F:$F,MATCH(CalBudget2567!$D31,ผลงานAdjRw_DHES!$B:$B,0))</f>
        <v>462.1416999999999</v>
      </c>
      <c r="BB31" s="143">
        <f t="shared" si="32"/>
        <v>4530.2122703923933</v>
      </c>
      <c r="BC31" s="139">
        <f t="shared" si="33"/>
        <v>554.57003999999984</v>
      </c>
      <c r="BD31" s="140">
        <f t="shared" si="34"/>
        <v>554.57003999999984</v>
      </c>
      <c r="BE31" s="141">
        <f t="shared" si="35"/>
        <v>4649.8098743307528</v>
      </c>
      <c r="BF31" s="142">
        <f t="shared" si="36"/>
        <v>2578645.2479999997</v>
      </c>
      <c r="BG31" s="143">
        <f>INDEX(รายได้แยกตามสิทธิ!$K:$K,MATCH(CalBudget2567!$D31,รายได้แยกตามสิทธิ!$B:$B,0))</f>
        <v>439494</v>
      </c>
      <c r="BH31" s="138">
        <f>INDEX(ผลงานAdjRw_DHES!$E:$E,MATCH(CalBudget2567!$D31,ผลงานAdjRw_DHES!$B:$B,0))</f>
        <v>224.41880000000003</v>
      </c>
      <c r="BI31" s="143">
        <f t="shared" si="37"/>
        <v>1958.3653419410491</v>
      </c>
      <c r="BJ31" s="139">
        <f t="shared" si="38"/>
        <v>269.30256000000003</v>
      </c>
      <c r="BK31" s="140">
        <f t="shared" si="39"/>
        <v>269.30256000000003</v>
      </c>
      <c r="BL31" s="141">
        <f t="shared" si="40"/>
        <v>2010.0661869682929</v>
      </c>
      <c r="BM31" s="142">
        <f t="shared" si="41"/>
        <v>541315.96991999994</v>
      </c>
      <c r="BN31" s="143">
        <f>INDEX(รายได้แยกตามสิทธิ!$N:$N,MATCH(CalBudget2567!$D31,รายได้แยกตามสิทธิ!$B:$B,0))</f>
        <v>6995363</v>
      </c>
      <c r="BO31" s="138">
        <f>INDEX(ผลงานAdjRw_DHES!$I:$I,MATCH(CalBudget2567!$D31,ผลงานAdjRw_DHES!$B:$B,0))</f>
        <v>316.37059999999985</v>
      </c>
      <c r="BP31" s="143">
        <f t="shared" si="42"/>
        <v>22111.292895104674</v>
      </c>
      <c r="BQ31" s="139">
        <f t="shared" si="43"/>
        <v>379.64471999999984</v>
      </c>
      <c r="BR31" s="140">
        <f t="shared" si="44"/>
        <v>379.64471999999984</v>
      </c>
      <c r="BS31" s="141">
        <f t="shared" si="45"/>
        <v>22695.031027535439</v>
      </c>
      <c r="BT31" s="142">
        <f t="shared" si="46"/>
        <v>8616048.6998399999</v>
      </c>
      <c r="BU31" s="144">
        <f t="shared" si="47"/>
        <v>28961233.323676795</v>
      </c>
      <c r="BV31" s="145">
        <f t="shared" si="0"/>
        <v>161972675.77711681</v>
      </c>
      <c r="BW31" s="146">
        <f>INDEX(รายได้แยกตามสิทธิ!$Q:$Q,MATCH(CalBudget2567!$D31,รายได้แยกตามสิทธิ!$B:$B,0))</f>
        <v>0.5</v>
      </c>
      <c r="BX31" s="145">
        <f t="shared" si="48"/>
        <v>80986337.888558403</v>
      </c>
      <c r="BY31" s="141"/>
      <c r="BZ31" s="143">
        <f t="shared" si="49"/>
        <v>139475</v>
      </c>
      <c r="CA31" s="138">
        <f>INDEX(ผลงานOPDVisit_HDC!$C:$C,MATCH(CalBudget2567!$D31,ผลงานOPDVisit_HDC!$A:$A,0))</f>
        <v>139475</v>
      </c>
      <c r="CB31" s="138">
        <f t="shared" si="50"/>
        <v>0</v>
      </c>
    </row>
    <row r="32" spans="1:80" hidden="1" x14ac:dyDescent="0.7">
      <c r="A32" s="136">
        <f>COUNTA($D$16:D32)</f>
        <v>17</v>
      </c>
      <c r="B32" s="1">
        <v>1</v>
      </c>
      <c r="C32" s="2" t="s">
        <v>1</v>
      </c>
      <c r="D32" s="91" t="s">
        <v>116</v>
      </c>
      <c r="E32" s="3" t="s">
        <v>1015</v>
      </c>
      <c r="F32" s="4" t="s">
        <v>1876</v>
      </c>
      <c r="G32" s="1">
        <v>6</v>
      </c>
      <c r="H32" s="3" t="s">
        <v>2965</v>
      </c>
      <c r="I32" s="137">
        <f>INDEX(รายได้แยกตามสิทธิ!$D:$D,MATCH(CalBudget2567!$D32,รายได้แยกตามสิทธิ!$B:$B,0))</f>
        <v>136881115.02000001</v>
      </c>
      <c r="J32" s="138">
        <f>INDEX(ผลงานOPDVisit_HDC!$F:$F,MATCH(CalBudget2567!$D32,ผลงานOPDVisit_HDC!$A:$A,0))</f>
        <v>112634</v>
      </c>
      <c r="K32" s="138">
        <f t="shared" si="1"/>
        <v>1215.273496635119</v>
      </c>
      <c r="L32" s="139">
        <f t="shared" si="2"/>
        <v>135160.79999999999</v>
      </c>
      <c r="M32" s="140">
        <f t="shared" si="3"/>
        <v>135160.79999999999</v>
      </c>
      <c r="N32" s="141">
        <f t="shared" si="4"/>
        <v>1247.3567169462863</v>
      </c>
      <c r="O32" s="142">
        <f t="shared" si="5"/>
        <v>168593731.74783361</v>
      </c>
      <c r="P32" s="143">
        <f>INDEX(รายได้แยกตามสิทธิ!$E:$E,MATCH(CalBudget2567!$D32,รายได้แยกตามสิทธิ!$B:$B,0))</f>
        <v>24245072.5</v>
      </c>
      <c r="Q32" s="138">
        <f>INDEX(ผลงานOPDVisit_HDC!$D:$D,MATCH(CalBudget2567!$D32,ผลงานOPDVisit_HDC!$A:$A,0))</f>
        <v>19266</v>
      </c>
      <c r="R32" s="138">
        <f t="shared" si="6"/>
        <v>1258.4383110142219</v>
      </c>
      <c r="S32" s="139">
        <f t="shared" si="7"/>
        <v>23119.200000000001</v>
      </c>
      <c r="T32" s="140">
        <f t="shared" si="8"/>
        <v>23119.200000000001</v>
      </c>
      <c r="U32" s="141">
        <f t="shared" si="9"/>
        <v>1291.6610824249974</v>
      </c>
      <c r="V32" s="142">
        <f t="shared" si="10"/>
        <v>29862170.8968</v>
      </c>
      <c r="W32" s="143">
        <f>INDEX(รายได้แยกตามสิทธิ!$F:$F,MATCH(CalBudget2567!$D32,รายได้แยกตามสิทธิ!$B:$B,0))</f>
        <v>17620601.239999998</v>
      </c>
      <c r="X32" s="138">
        <f>INDEX(ผลงานOPDVisit_HDC!$E:$E,MATCH(CalBudget2567!$D32,ผลงานOPDVisit_HDC!$A:$A,0))</f>
        <v>14584</v>
      </c>
      <c r="Y32" s="138">
        <f t="shared" si="11"/>
        <v>1208.2145666483816</v>
      </c>
      <c r="Z32" s="139">
        <f t="shared" si="12"/>
        <v>17500.8</v>
      </c>
      <c r="AA32" s="140">
        <f t="shared" si="13"/>
        <v>17500.8</v>
      </c>
      <c r="AB32" s="141">
        <f t="shared" si="14"/>
        <v>1240.1114312078989</v>
      </c>
      <c r="AC32" s="142">
        <f t="shared" si="15"/>
        <v>21702942.135283198</v>
      </c>
      <c r="AD32" s="143">
        <f>INDEX(รายได้แยกตามสิทธิ!$G:$G,MATCH(CalBudget2567!$D32,รายได้แยกตามสิทธิ!$B:$B,0))</f>
        <v>530816.79</v>
      </c>
      <c r="AE32" s="138">
        <f>INDEX(ผลงานOPDVisit_HDC!$G:$G,MATCH(CalBudget2567!$D32,ผลงานOPDVisit_HDC!$A:$A,0))</f>
        <v>543</v>
      </c>
      <c r="AF32" s="138">
        <f t="shared" si="16"/>
        <v>977.56314917127077</v>
      </c>
      <c r="AG32" s="139">
        <f t="shared" si="17"/>
        <v>651.6</v>
      </c>
      <c r="AH32" s="140">
        <f t="shared" si="18"/>
        <v>651.6</v>
      </c>
      <c r="AI32" s="141">
        <f t="shared" si="19"/>
        <v>1003.3708163093924</v>
      </c>
      <c r="AJ32" s="142">
        <f t="shared" si="20"/>
        <v>653796.42390720011</v>
      </c>
      <c r="AK32" s="143">
        <f>INDEX(รายได้แยกตามสิทธิ!$H:$H,MATCH(CalBudget2567!$D32,รายได้แยกตามสิทธิ!$B:$B,0))</f>
        <v>6283509.6200000001</v>
      </c>
      <c r="AL32" s="138">
        <f>INDEX(ผลงานOPDVisit_HDC!$K:$K,MATCH(CalBudget2567!$D32,ผลงานOPDVisit_HDC!$A:$A,0))</f>
        <v>5490</v>
      </c>
      <c r="AM32" s="138">
        <f t="shared" si="21"/>
        <v>1144.53727140255</v>
      </c>
      <c r="AN32" s="139">
        <f t="shared" si="22"/>
        <v>6588</v>
      </c>
      <c r="AO32" s="140">
        <f t="shared" si="23"/>
        <v>6588</v>
      </c>
      <c r="AP32" s="141">
        <f t="shared" si="24"/>
        <v>1174.7530553675774</v>
      </c>
      <c r="AQ32" s="142">
        <f t="shared" si="25"/>
        <v>7739273.1287615998</v>
      </c>
      <c r="AR32" s="144">
        <f t="shared" si="26"/>
        <v>228551914.3325856</v>
      </c>
      <c r="AS32" s="143">
        <f>INDEX(รายได้แยกตามสิทธิ!$I:$I,MATCH(CalBudget2567!$D32,รายได้แยกตามสิทธิ!$B:$B,0))</f>
        <v>22838107.93</v>
      </c>
      <c r="AT32" s="138">
        <f>INDEX(ผลงานAdjRw_DHES!$D:$D,MATCH(CalBudget2567!$D32,ผลงานAdjRw_DHES!$B:$B,0))</f>
        <v>2079.4027000000001</v>
      </c>
      <c r="AU32" s="143">
        <f t="shared" si="27"/>
        <v>10983.0135019061</v>
      </c>
      <c r="AV32" s="139">
        <f t="shared" si="28"/>
        <v>2495.2832400000002</v>
      </c>
      <c r="AW32" s="140">
        <f t="shared" si="29"/>
        <v>2495.2832400000002</v>
      </c>
      <c r="AX32" s="141">
        <f t="shared" si="30"/>
        <v>11272.965058356422</v>
      </c>
      <c r="AY32" s="142">
        <f t="shared" si="31"/>
        <v>28129240.775222402</v>
      </c>
      <c r="AZ32" s="143">
        <f>INDEX(รายได้แยกตามสิทธิ!$J:$J,MATCH(CalBudget2567!$D32,รายได้แยกตามสิทธิ!$B:$B,0))</f>
        <v>1725194.57</v>
      </c>
      <c r="BA32" s="138">
        <f>INDEX(ผลงานAdjRw_DHES!$F:$F,MATCH(CalBudget2567!$D32,ผลงานAdjRw_DHES!$B:$B,0))</f>
        <v>158.66290000000001</v>
      </c>
      <c r="BB32" s="143">
        <f t="shared" si="32"/>
        <v>10873.333148454994</v>
      </c>
      <c r="BC32" s="139">
        <f t="shared" si="33"/>
        <v>190.39547999999999</v>
      </c>
      <c r="BD32" s="140">
        <f t="shared" si="34"/>
        <v>190.39547999999999</v>
      </c>
      <c r="BE32" s="141">
        <f t="shared" si="35"/>
        <v>11160.389143574206</v>
      </c>
      <c r="BF32" s="142">
        <f t="shared" si="36"/>
        <v>2124887.6479775999</v>
      </c>
      <c r="BG32" s="143">
        <f>INDEX(รายได้แยกตามสิทธิ!$K:$K,MATCH(CalBudget2567!$D32,รายได้แยกตามสิทธิ!$B:$B,0))</f>
        <v>1056811.57</v>
      </c>
      <c r="BH32" s="138">
        <f>INDEX(ผลงานAdjRw_DHES!$E:$E,MATCH(CalBudget2567!$D32,ผลงานAdjRw_DHES!$B:$B,0))</f>
        <v>101.88860000000001</v>
      </c>
      <c r="BI32" s="143">
        <f t="shared" si="37"/>
        <v>10372.225842734122</v>
      </c>
      <c r="BJ32" s="139">
        <f t="shared" si="38"/>
        <v>122.26632000000001</v>
      </c>
      <c r="BK32" s="140">
        <f t="shared" si="39"/>
        <v>122.26632000000001</v>
      </c>
      <c r="BL32" s="141">
        <f t="shared" si="40"/>
        <v>10646.052604982304</v>
      </c>
      <c r="BM32" s="142">
        <f t="shared" si="41"/>
        <v>1301653.6745376</v>
      </c>
      <c r="BN32" s="143">
        <f>INDEX(รายได้แยกตามสิทธิ!$N:$N,MATCH(CalBudget2567!$D32,รายได้แยกตามสิทธิ!$B:$B,0))</f>
        <v>3412519.59</v>
      </c>
      <c r="BO32" s="138">
        <f>INDEX(ผลงานAdjRw_DHES!$I:$I,MATCH(CalBudget2567!$D32,ผลงานAdjRw_DHES!$B:$B,0))</f>
        <v>116.9518000000003</v>
      </c>
      <c r="BP32" s="143">
        <f t="shared" si="42"/>
        <v>29178.854793171125</v>
      </c>
      <c r="BQ32" s="139">
        <f t="shared" si="43"/>
        <v>140.34216000000035</v>
      </c>
      <c r="BR32" s="140">
        <f t="shared" si="44"/>
        <v>140.34216000000035</v>
      </c>
      <c r="BS32" s="141">
        <f t="shared" si="45"/>
        <v>29949.176559710842</v>
      </c>
      <c r="BT32" s="142">
        <f t="shared" si="46"/>
        <v>4203132.1286111986</v>
      </c>
      <c r="BU32" s="144">
        <f t="shared" si="47"/>
        <v>35758914.226348802</v>
      </c>
      <c r="BV32" s="145">
        <f t="shared" si="0"/>
        <v>264310828.55893439</v>
      </c>
      <c r="BW32" s="146">
        <f>INDEX(รายได้แยกตามสิทธิ!$Q:$Q,MATCH(CalBudget2567!$D32,รายได้แยกตามสิทธิ!$B:$B,0))</f>
        <v>0.54</v>
      </c>
      <c r="BX32" s="145">
        <f t="shared" si="48"/>
        <v>142727847.42182457</v>
      </c>
      <c r="BY32" s="141"/>
      <c r="BZ32" s="143">
        <f t="shared" si="49"/>
        <v>152517</v>
      </c>
      <c r="CA32" s="138">
        <f>INDEX(ผลงานOPDVisit_HDC!$C:$C,MATCH(CalBudget2567!$D32,ผลงานOPDVisit_HDC!$A:$A,0))</f>
        <v>152517</v>
      </c>
      <c r="CB32" s="138">
        <f t="shared" si="50"/>
        <v>0</v>
      </c>
    </row>
    <row r="33" spans="1:80" hidden="1" x14ac:dyDescent="0.7">
      <c r="A33" s="136">
        <f>COUNTA($D$16:D33)</f>
        <v>18</v>
      </c>
      <c r="B33" s="1">
        <v>1</v>
      </c>
      <c r="C33" s="2" t="s">
        <v>1</v>
      </c>
      <c r="D33" s="91" t="s">
        <v>117</v>
      </c>
      <c r="E33" s="3" t="s">
        <v>1016</v>
      </c>
      <c r="F33" s="4" t="s">
        <v>1876</v>
      </c>
      <c r="G33" s="1">
        <v>2</v>
      </c>
      <c r="H33" s="3" t="s">
        <v>2968</v>
      </c>
      <c r="I33" s="137">
        <f>INDEX(รายได้แยกตามสิทธิ!$D:$D,MATCH(CalBudget2567!$D33,รายได้แยกตามสิทธิ!$B:$B,0))</f>
        <v>22404723.960000001</v>
      </c>
      <c r="J33" s="138">
        <f>INDEX(ผลงานOPDVisit_HDC!$F:$F,MATCH(CalBudget2567!$D33,ผลงานOPDVisit_HDC!$A:$A,0))</f>
        <v>38037</v>
      </c>
      <c r="K33" s="138">
        <f t="shared" si="1"/>
        <v>589.02447511633409</v>
      </c>
      <c r="L33" s="139">
        <f t="shared" si="2"/>
        <v>45644.4</v>
      </c>
      <c r="M33" s="140">
        <f t="shared" si="3"/>
        <v>45644.4</v>
      </c>
      <c r="N33" s="141">
        <f t="shared" si="4"/>
        <v>604.57472125940535</v>
      </c>
      <c r="O33" s="142">
        <f t="shared" si="5"/>
        <v>27595450.407052804</v>
      </c>
      <c r="P33" s="143">
        <f>INDEX(รายได้แยกตามสิทธิ!$E:$E,MATCH(CalBudget2567!$D33,รายได้แยกตามสิทธิ!$B:$B,0))</f>
        <v>2866095.5</v>
      </c>
      <c r="Q33" s="138">
        <f>INDEX(ผลงานOPDVisit_HDC!$D:$D,MATCH(CalBudget2567!$D33,ผลงานOPDVisit_HDC!$A:$A,0))</f>
        <v>3850</v>
      </c>
      <c r="R33" s="138">
        <f t="shared" si="6"/>
        <v>744.44038961038962</v>
      </c>
      <c r="S33" s="139">
        <f t="shared" si="7"/>
        <v>4620</v>
      </c>
      <c r="T33" s="140">
        <f t="shared" si="8"/>
        <v>4620</v>
      </c>
      <c r="U33" s="141">
        <f t="shared" si="9"/>
        <v>764.09361589610387</v>
      </c>
      <c r="V33" s="142">
        <f t="shared" si="10"/>
        <v>3530112.50544</v>
      </c>
      <c r="W33" s="143">
        <f>INDEX(รายได้แยกตามสิทธิ!$F:$F,MATCH(CalBudget2567!$D33,รายได้แยกตามสิทธิ!$B:$B,0))</f>
        <v>788199.68</v>
      </c>
      <c r="X33" s="138">
        <f>INDEX(ผลงานOPDVisit_HDC!$E:$E,MATCH(CalBudget2567!$D33,ผลงานOPDVisit_HDC!$A:$A,0))</f>
        <v>3362</v>
      </c>
      <c r="Y33" s="138">
        <f t="shared" si="11"/>
        <v>234.44368828078527</v>
      </c>
      <c r="Z33" s="139">
        <f t="shared" si="12"/>
        <v>4034.3999999999996</v>
      </c>
      <c r="AA33" s="140">
        <f t="shared" si="13"/>
        <v>4034.3999999999996</v>
      </c>
      <c r="AB33" s="141">
        <f t="shared" si="14"/>
        <v>240.63300165139799</v>
      </c>
      <c r="AC33" s="142">
        <f t="shared" si="15"/>
        <v>970809.78186240001</v>
      </c>
      <c r="AD33" s="143">
        <f>INDEX(รายได้แยกตามสิทธิ!$G:$G,MATCH(CalBudget2567!$D33,รายได้แยกตามสิทธิ!$B:$B,0))</f>
        <v>159974.25</v>
      </c>
      <c r="AE33" s="138">
        <f>INDEX(ผลงานOPDVisit_HDC!$G:$G,MATCH(CalBudget2567!$D33,ผลงานOPDVisit_HDC!$A:$A,0))</f>
        <v>190</v>
      </c>
      <c r="AF33" s="138">
        <f t="shared" si="16"/>
        <v>841.96973684210525</v>
      </c>
      <c r="AG33" s="139">
        <f t="shared" si="17"/>
        <v>228</v>
      </c>
      <c r="AH33" s="140">
        <f t="shared" si="18"/>
        <v>228</v>
      </c>
      <c r="AI33" s="141">
        <f t="shared" si="19"/>
        <v>864.19773789473686</v>
      </c>
      <c r="AJ33" s="142">
        <f t="shared" si="20"/>
        <v>197037.08424</v>
      </c>
      <c r="AK33" s="143">
        <f>INDEX(รายได้แยกตามสิทธิ!$H:$H,MATCH(CalBudget2567!$D33,รายได้แยกตามสิทธิ!$B:$B,0))</f>
        <v>1843693.5</v>
      </c>
      <c r="AL33" s="138">
        <f>INDEX(ผลงานOPDVisit_HDC!$K:$K,MATCH(CalBudget2567!$D33,ผลงานOPDVisit_HDC!$A:$A,0))</f>
        <v>1522</v>
      </c>
      <c r="AM33" s="138">
        <f t="shared" si="21"/>
        <v>1211.3623521681998</v>
      </c>
      <c r="AN33" s="139">
        <f t="shared" si="22"/>
        <v>1826.3999999999999</v>
      </c>
      <c r="AO33" s="140">
        <f t="shared" si="23"/>
        <v>1826.3999999999999</v>
      </c>
      <c r="AP33" s="141">
        <f t="shared" si="24"/>
        <v>1243.3423182654403</v>
      </c>
      <c r="AQ33" s="142">
        <f t="shared" si="25"/>
        <v>2270840.4100799998</v>
      </c>
      <c r="AR33" s="144">
        <f t="shared" si="26"/>
        <v>34564250.188675202</v>
      </c>
      <c r="AS33" s="143">
        <f>INDEX(รายได้แยกตามสิทธิ!$I:$I,MATCH(CalBudget2567!$D33,รายได้แยกตามสิทธิ!$B:$B,0))</f>
        <v>0</v>
      </c>
      <c r="AT33" s="138">
        <f>INDEX(ผลงานAdjRw_DHES!$D:$D,MATCH(CalBudget2567!$D33,ผลงานAdjRw_DHES!$B:$B,0))</f>
        <v>0</v>
      </c>
      <c r="AU33" s="143">
        <f t="shared" si="27"/>
        <v>0</v>
      </c>
      <c r="AV33" s="139">
        <f t="shared" si="28"/>
        <v>0</v>
      </c>
      <c r="AW33" s="140">
        <f t="shared" si="29"/>
        <v>0</v>
      </c>
      <c r="AX33" s="141">
        <f t="shared" si="30"/>
        <v>0</v>
      </c>
      <c r="AY33" s="142">
        <f t="shared" si="31"/>
        <v>0</v>
      </c>
      <c r="AZ33" s="143">
        <f>INDEX(รายได้แยกตามสิทธิ!$J:$J,MATCH(CalBudget2567!$D33,รายได้แยกตามสิทธิ!$B:$B,0))</f>
        <v>0</v>
      </c>
      <c r="BA33" s="138">
        <f>INDEX(ผลงานAdjRw_DHES!$F:$F,MATCH(CalBudget2567!$D33,ผลงานAdjRw_DHES!$B:$B,0))</f>
        <v>0</v>
      </c>
      <c r="BB33" s="143">
        <f t="shared" si="32"/>
        <v>0</v>
      </c>
      <c r="BC33" s="139">
        <f t="shared" si="33"/>
        <v>0</v>
      </c>
      <c r="BD33" s="140">
        <f t="shared" si="34"/>
        <v>0</v>
      </c>
      <c r="BE33" s="141">
        <f t="shared" si="35"/>
        <v>0</v>
      </c>
      <c r="BF33" s="142">
        <f t="shared" si="36"/>
        <v>0</v>
      </c>
      <c r="BG33" s="143">
        <f>INDEX(รายได้แยกตามสิทธิ!$K:$K,MATCH(CalBudget2567!$D33,รายได้แยกตามสิทธิ!$B:$B,0))</f>
        <v>0</v>
      </c>
      <c r="BH33" s="138">
        <f>INDEX(ผลงานAdjRw_DHES!$E:$E,MATCH(CalBudget2567!$D33,ผลงานAdjRw_DHES!$B:$B,0))</f>
        <v>0</v>
      </c>
      <c r="BI33" s="143">
        <f t="shared" si="37"/>
        <v>0</v>
      </c>
      <c r="BJ33" s="139">
        <f t="shared" si="38"/>
        <v>0</v>
      </c>
      <c r="BK33" s="140">
        <f t="shared" si="39"/>
        <v>0</v>
      </c>
      <c r="BL33" s="141">
        <f t="shared" si="40"/>
        <v>0</v>
      </c>
      <c r="BM33" s="142">
        <f t="shared" si="41"/>
        <v>0</v>
      </c>
      <c r="BN33" s="143">
        <f>INDEX(รายได้แยกตามสิทธิ!$N:$N,MATCH(CalBudget2567!$D33,รายได้แยกตามสิทธิ!$B:$B,0))</f>
        <v>0</v>
      </c>
      <c r="BO33" s="138">
        <f>INDEX(ผลงานAdjRw_DHES!$I:$I,MATCH(CalBudget2567!$D33,ผลงานAdjRw_DHES!$B:$B,0))</f>
        <v>0</v>
      </c>
      <c r="BP33" s="143">
        <f t="shared" si="42"/>
        <v>0</v>
      </c>
      <c r="BQ33" s="139">
        <f t="shared" si="43"/>
        <v>0</v>
      </c>
      <c r="BR33" s="140">
        <f t="shared" si="44"/>
        <v>0</v>
      </c>
      <c r="BS33" s="141">
        <f t="shared" si="45"/>
        <v>0</v>
      </c>
      <c r="BT33" s="142">
        <f t="shared" si="46"/>
        <v>0</v>
      </c>
      <c r="BU33" s="144">
        <f t="shared" si="47"/>
        <v>0</v>
      </c>
      <c r="BV33" s="145">
        <f t="shared" si="0"/>
        <v>34564250.188675202</v>
      </c>
      <c r="BW33" s="146">
        <f>INDEX(รายได้แยกตามสิทธิ!$Q:$Q,MATCH(CalBudget2567!$D33,รายได้แยกตามสิทธิ!$B:$B,0))</f>
        <v>0.54</v>
      </c>
      <c r="BX33" s="145">
        <f t="shared" si="48"/>
        <v>18664695.101884611</v>
      </c>
      <c r="BY33" s="141"/>
      <c r="BZ33" s="143">
        <f t="shared" si="49"/>
        <v>46961</v>
      </c>
      <c r="CA33" s="138">
        <f>INDEX(ผลงานOPDVisit_HDC!$C:$C,MATCH(CalBudget2567!$D33,ผลงานOPDVisit_HDC!$A:$A,0))</f>
        <v>46961</v>
      </c>
      <c r="CB33" s="138">
        <f t="shared" si="50"/>
        <v>0</v>
      </c>
    </row>
    <row r="34" spans="1:80" hidden="1" x14ac:dyDescent="0.7">
      <c r="A34" s="136">
        <f>COUNTA($D$16:D34)</f>
        <v>19</v>
      </c>
      <c r="B34" s="1">
        <v>1</v>
      </c>
      <c r="C34" s="2" t="s">
        <v>0</v>
      </c>
      <c r="D34" s="91" t="s">
        <v>2023</v>
      </c>
      <c r="E34" s="3" t="s">
        <v>2024</v>
      </c>
      <c r="F34" s="4" t="s">
        <v>1876</v>
      </c>
      <c r="G34" s="1">
        <v>2</v>
      </c>
      <c r="H34" s="3" t="s">
        <v>2968</v>
      </c>
      <c r="I34" s="137">
        <f>INDEX(รายได้แยกตามสิทธิ!$D:$D,MATCH(CalBudget2567!$D34,รายได้แยกตามสิทธิ!$B:$B,0))</f>
        <v>7558543.5800000001</v>
      </c>
      <c r="J34" s="138">
        <f>INDEX(ผลงานOPDVisit_HDC!$F:$F,MATCH(CalBudget2567!$D34,ผลงานOPDVisit_HDC!$A:$A,0))</f>
        <v>22509</v>
      </c>
      <c r="K34" s="138">
        <f t="shared" si="1"/>
        <v>335.80094984228532</v>
      </c>
      <c r="L34" s="139">
        <f t="shared" si="2"/>
        <v>27010.799999999999</v>
      </c>
      <c r="M34" s="140">
        <f t="shared" si="3"/>
        <v>27010.799999999999</v>
      </c>
      <c r="N34" s="141">
        <f t="shared" si="4"/>
        <v>344.66609491812164</v>
      </c>
      <c r="O34" s="142">
        <f t="shared" si="5"/>
        <v>9309706.9566143993</v>
      </c>
      <c r="P34" s="143">
        <f>INDEX(รายได้แยกตามสิทธิ!$E:$E,MATCH(CalBudget2567!$D34,รายได้แยกตามสิทธิ!$B:$B,0))</f>
        <v>592327.80000000005</v>
      </c>
      <c r="Q34" s="138">
        <f>INDEX(ผลงานOPDVisit_HDC!$D:$D,MATCH(CalBudget2567!$D34,ผลงานOPDVisit_HDC!$A:$A,0))</f>
        <v>1724</v>
      </c>
      <c r="R34" s="138">
        <f t="shared" si="6"/>
        <v>343.57761020881674</v>
      </c>
      <c r="S34" s="139">
        <f t="shared" si="7"/>
        <v>2068.7999999999997</v>
      </c>
      <c r="T34" s="140">
        <f t="shared" si="8"/>
        <v>2068.7999999999997</v>
      </c>
      <c r="U34" s="141">
        <f t="shared" si="9"/>
        <v>352.64805911832951</v>
      </c>
      <c r="V34" s="142">
        <f t="shared" si="10"/>
        <v>729558.30470400001</v>
      </c>
      <c r="W34" s="143">
        <f>INDEX(รายได้แยกตามสิทธิ!$F:$F,MATCH(CalBudget2567!$D34,รายได้แยกตามสิทธิ!$B:$B,0))</f>
        <v>205232.55</v>
      </c>
      <c r="X34" s="138">
        <f>INDEX(ผลงานOPDVisit_HDC!$E:$E,MATCH(CalBudget2567!$D34,ผลงานOPDVisit_HDC!$A:$A,0))</f>
        <v>1209</v>
      </c>
      <c r="Y34" s="138">
        <f t="shared" si="11"/>
        <v>169.75397022332504</v>
      </c>
      <c r="Z34" s="139">
        <f t="shared" si="12"/>
        <v>1450.8</v>
      </c>
      <c r="AA34" s="140">
        <f t="shared" si="13"/>
        <v>1450.8</v>
      </c>
      <c r="AB34" s="141">
        <f t="shared" si="14"/>
        <v>174.23547503722082</v>
      </c>
      <c r="AC34" s="142">
        <f t="shared" si="15"/>
        <v>252780.82718399997</v>
      </c>
      <c r="AD34" s="143">
        <f>INDEX(รายได้แยกตามสิทธิ!$G:$G,MATCH(CalBudget2567!$D34,รายได้แยกตามสิทธิ!$B:$B,0))</f>
        <v>267</v>
      </c>
      <c r="AE34" s="138">
        <f>INDEX(ผลงานOPDVisit_HDC!$G:$G,MATCH(CalBudget2567!$D34,ผลงานOPDVisit_HDC!$A:$A,0))</f>
        <v>13</v>
      </c>
      <c r="AF34" s="138">
        <f t="shared" si="16"/>
        <v>20.53846153846154</v>
      </c>
      <c r="AG34" s="139">
        <f t="shared" si="17"/>
        <v>15.6</v>
      </c>
      <c r="AH34" s="140">
        <f t="shared" si="18"/>
        <v>15.6</v>
      </c>
      <c r="AI34" s="141">
        <f t="shared" si="19"/>
        <v>21.080676923076926</v>
      </c>
      <c r="AJ34" s="142">
        <f t="shared" si="20"/>
        <v>328.85856000000001</v>
      </c>
      <c r="AK34" s="143">
        <f>INDEX(รายได้แยกตามสิทธิ!$H:$H,MATCH(CalBudget2567!$D34,รายได้แยกตามสิทธิ!$B:$B,0))</f>
        <v>705210.18</v>
      </c>
      <c r="AL34" s="138">
        <f>INDEX(ผลงานOPDVisit_HDC!$K:$K,MATCH(CalBudget2567!$D34,ผลงานOPDVisit_HDC!$A:$A,0))</f>
        <v>966</v>
      </c>
      <c r="AM34" s="138">
        <f t="shared" si="21"/>
        <v>730.03124223602492</v>
      </c>
      <c r="AN34" s="139">
        <f t="shared" si="22"/>
        <v>1159.2</v>
      </c>
      <c r="AO34" s="140">
        <f t="shared" si="23"/>
        <v>1159.2</v>
      </c>
      <c r="AP34" s="141">
        <f t="shared" si="24"/>
        <v>749.30406703105598</v>
      </c>
      <c r="AQ34" s="142">
        <f t="shared" si="25"/>
        <v>868593.27450240008</v>
      </c>
      <c r="AR34" s="144">
        <f t="shared" si="26"/>
        <v>11160968.221564798</v>
      </c>
      <c r="AS34" s="143">
        <f>INDEX(รายได้แยกตามสิทธิ!$I:$I,MATCH(CalBudget2567!$D34,รายได้แยกตามสิทธิ!$B:$B,0))</f>
        <v>0</v>
      </c>
      <c r="AT34" s="138">
        <f>INDEX(ผลงานAdjRw_DHES!$D:$D,MATCH(CalBudget2567!$D34,ผลงานAdjRw_DHES!$B:$B,0))</f>
        <v>0</v>
      </c>
      <c r="AU34" s="143">
        <f t="shared" si="27"/>
        <v>0</v>
      </c>
      <c r="AV34" s="139">
        <f t="shared" si="28"/>
        <v>0</v>
      </c>
      <c r="AW34" s="140">
        <f t="shared" si="29"/>
        <v>0</v>
      </c>
      <c r="AX34" s="141">
        <f t="shared" si="30"/>
        <v>0</v>
      </c>
      <c r="AY34" s="142">
        <f t="shared" si="31"/>
        <v>0</v>
      </c>
      <c r="AZ34" s="143">
        <f>INDEX(รายได้แยกตามสิทธิ!$J:$J,MATCH(CalBudget2567!$D34,รายได้แยกตามสิทธิ!$B:$B,0))</f>
        <v>0</v>
      </c>
      <c r="BA34" s="138">
        <f>INDEX(ผลงานAdjRw_DHES!$F:$F,MATCH(CalBudget2567!$D34,ผลงานAdjRw_DHES!$B:$B,0))</f>
        <v>0</v>
      </c>
      <c r="BB34" s="143">
        <f t="shared" si="32"/>
        <v>0</v>
      </c>
      <c r="BC34" s="139">
        <f t="shared" si="33"/>
        <v>0</v>
      </c>
      <c r="BD34" s="140">
        <f t="shared" si="34"/>
        <v>0</v>
      </c>
      <c r="BE34" s="141">
        <f t="shared" si="35"/>
        <v>0</v>
      </c>
      <c r="BF34" s="142">
        <f t="shared" si="36"/>
        <v>0</v>
      </c>
      <c r="BG34" s="143">
        <f>INDEX(รายได้แยกตามสิทธิ!$K:$K,MATCH(CalBudget2567!$D34,รายได้แยกตามสิทธิ!$B:$B,0))</f>
        <v>0</v>
      </c>
      <c r="BH34" s="138">
        <f>INDEX(ผลงานAdjRw_DHES!$E:$E,MATCH(CalBudget2567!$D34,ผลงานAdjRw_DHES!$B:$B,0))</f>
        <v>0</v>
      </c>
      <c r="BI34" s="143">
        <f t="shared" si="37"/>
        <v>0</v>
      </c>
      <c r="BJ34" s="139">
        <f t="shared" si="38"/>
        <v>0</v>
      </c>
      <c r="BK34" s="140">
        <f t="shared" si="39"/>
        <v>0</v>
      </c>
      <c r="BL34" s="141">
        <f t="shared" si="40"/>
        <v>0</v>
      </c>
      <c r="BM34" s="142">
        <f t="shared" si="41"/>
        <v>0</v>
      </c>
      <c r="BN34" s="143">
        <f>INDEX(รายได้แยกตามสิทธิ!$N:$N,MATCH(CalBudget2567!$D34,รายได้แยกตามสิทธิ!$B:$B,0))</f>
        <v>0</v>
      </c>
      <c r="BO34" s="138">
        <f>INDEX(ผลงานAdjRw_DHES!$I:$I,MATCH(CalBudget2567!$D34,ผลงานAdjRw_DHES!$B:$B,0))</f>
        <v>0</v>
      </c>
      <c r="BP34" s="143">
        <f t="shared" si="42"/>
        <v>0</v>
      </c>
      <c r="BQ34" s="139">
        <f t="shared" si="43"/>
        <v>0</v>
      </c>
      <c r="BR34" s="140">
        <f t="shared" si="44"/>
        <v>0</v>
      </c>
      <c r="BS34" s="141">
        <f t="shared" si="45"/>
        <v>0</v>
      </c>
      <c r="BT34" s="142">
        <f t="shared" si="46"/>
        <v>0</v>
      </c>
      <c r="BU34" s="144">
        <f t="shared" si="47"/>
        <v>0</v>
      </c>
      <c r="BV34" s="145">
        <f t="shared" si="0"/>
        <v>11160968.221564798</v>
      </c>
      <c r="BW34" s="146">
        <f>INDEX(รายได้แยกตามสิทธิ!$Q:$Q,MATCH(CalBudget2567!$D34,รายได้แยกตามสิทธิ!$B:$B,0))</f>
        <v>0.88</v>
      </c>
      <c r="BX34" s="145">
        <f t="shared" si="48"/>
        <v>9821652.0349770226</v>
      </c>
      <c r="BY34" s="141"/>
      <c r="BZ34" s="143">
        <f t="shared" si="49"/>
        <v>26421</v>
      </c>
      <c r="CA34" s="138">
        <f>INDEX(ผลงานOPDVisit_HDC!$C:$C,MATCH(CalBudget2567!$D34,ผลงานOPDVisit_HDC!$A:$A,0))</f>
        <v>26421</v>
      </c>
      <c r="CB34" s="138">
        <f t="shared" si="50"/>
        <v>0</v>
      </c>
    </row>
    <row r="35" spans="1:80" hidden="1" x14ac:dyDescent="0.7">
      <c r="A35" s="136">
        <f>COUNTA($D$16:D35)</f>
        <v>20</v>
      </c>
      <c r="B35" s="1">
        <v>1</v>
      </c>
      <c r="C35" s="2" t="s">
        <v>0</v>
      </c>
      <c r="D35" s="91" t="s">
        <v>76</v>
      </c>
      <c r="E35" s="3" t="s">
        <v>975</v>
      </c>
      <c r="F35" s="4" t="s">
        <v>1875</v>
      </c>
      <c r="G35" s="1">
        <v>19</v>
      </c>
      <c r="H35" s="3" t="s">
        <v>2961</v>
      </c>
      <c r="I35" s="137">
        <f>INDEX(รายได้แยกตามสิทธิ!$D:$D,MATCH(CalBudget2567!$D35,รายได้แยกตามสิทธิ!$B:$B,0))</f>
        <v>462838499.69999999</v>
      </c>
      <c r="J35" s="138">
        <f>INDEX(ผลงานOPDVisit_HDC!$F:$F,MATCH(CalBudget2567!$D35,ผลงานOPDVisit_HDC!$A:$A,0))</f>
        <v>405169</v>
      </c>
      <c r="K35" s="138">
        <f t="shared" si="1"/>
        <v>1142.3344325454316</v>
      </c>
      <c r="L35" s="139">
        <f t="shared" si="2"/>
        <v>486202.8</v>
      </c>
      <c r="M35" s="140">
        <f t="shared" si="3"/>
        <v>486202.8</v>
      </c>
      <c r="N35" s="141">
        <f t="shared" si="4"/>
        <v>1172.4920615646311</v>
      </c>
      <c r="O35" s="142">
        <f t="shared" si="5"/>
        <v>570068923.31049597</v>
      </c>
      <c r="P35" s="143">
        <f>INDEX(รายได้แยกตามสิทธิ!$E:$E,MATCH(CalBudget2567!$D35,รายได้แยกตามสิทธิ!$B:$B,0))</f>
        <v>299884016.19999999</v>
      </c>
      <c r="Q35" s="138">
        <f>INDEX(ผลงานOPDVisit_HDC!$D:$D,MATCH(CalBudget2567!$D35,ผลงานOPDVisit_HDC!$A:$A,0))</f>
        <v>122326</v>
      </c>
      <c r="R35" s="138">
        <f t="shared" si="6"/>
        <v>2451.5149371351959</v>
      </c>
      <c r="S35" s="139">
        <f t="shared" si="7"/>
        <v>146791.19999999998</v>
      </c>
      <c r="T35" s="140">
        <f t="shared" si="8"/>
        <v>146791.19999999998</v>
      </c>
      <c r="U35" s="141">
        <f t="shared" si="9"/>
        <v>2516.2349314755652</v>
      </c>
      <c r="V35" s="142">
        <f t="shared" si="10"/>
        <v>369361145.07321596</v>
      </c>
      <c r="W35" s="143">
        <f>INDEX(รายได้แยกตามสิทธิ!$F:$F,MATCH(CalBudget2567!$D35,รายได้แยกตามสิทธิ!$B:$B,0))</f>
        <v>71190836.5</v>
      </c>
      <c r="X35" s="138">
        <f>INDEX(ผลงานOPDVisit_HDC!$E:$E,MATCH(CalBudget2567!$D35,ผลงานOPDVisit_HDC!$A:$A,0))</f>
        <v>54939</v>
      </c>
      <c r="Y35" s="138">
        <f t="shared" si="11"/>
        <v>1295.8160232257594</v>
      </c>
      <c r="Z35" s="139">
        <f t="shared" si="12"/>
        <v>65926.8</v>
      </c>
      <c r="AA35" s="140">
        <f t="shared" si="13"/>
        <v>65926.8</v>
      </c>
      <c r="AB35" s="141">
        <f t="shared" si="14"/>
        <v>1330.0255662389195</v>
      </c>
      <c r="AC35" s="142">
        <f t="shared" si="15"/>
        <v>87684329.500320002</v>
      </c>
      <c r="AD35" s="143">
        <f>INDEX(รายได้แยกตามสิทธิ!$G:$G,MATCH(CalBudget2567!$D35,รายได้แยกตามสิทธิ!$B:$B,0))</f>
        <v>18814336.149999999</v>
      </c>
      <c r="AE35" s="138">
        <f>INDEX(ผลงานOPDVisit_HDC!$G:$G,MATCH(CalBudget2567!$D35,ผลงานOPDVisit_HDC!$A:$A,0))</f>
        <v>2</v>
      </c>
      <c r="AF35" s="138">
        <f t="shared" si="16"/>
        <v>9407168.0749999993</v>
      </c>
      <c r="AG35" s="139">
        <f t="shared" si="17"/>
        <v>2.4</v>
      </c>
      <c r="AH35" s="140">
        <f t="shared" si="18"/>
        <v>2.4</v>
      </c>
      <c r="AI35" s="141">
        <f t="shared" si="19"/>
        <v>9655517.3121799994</v>
      </c>
      <c r="AJ35" s="142">
        <f t="shared" si="20"/>
        <v>23173241.549231999</v>
      </c>
      <c r="AK35" s="143">
        <f>INDEX(รายได้แยกตามสิทธิ!$H:$H,MATCH(CalBudget2567!$D35,รายได้แยกตามสิทธิ!$B:$B,0))</f>
        <v>186671758.78</v>
      </c>
      <c r="AL35" s="138">
        <f>INDEX(ผลงานOPDVisit_HDC!$K:$K,MATCH(CalBudget2567!$D35,ผลงานOPDVisit_HDC!$A:$A,0))</f>
        <v>87999</v>
      </c>
      <c r="AM35" s="138">
        <f t="shared" si="21"/>
        <v>2121.2940917510427</v>
      </c>
      <c r="AN35" s="139">
        <f t="shared" si="22"/>
        <v>105598.8</v>
      </c>
      <c r="AO35" s="140">
        <f t="shared" si="23"/>
        <v>105598.8</v>
      </c>
      <c r="AP35" s="141">
        <f t="shared" si="24"/>
        <v>2177.2962557732703</v>
      </c>
      <c r="AQ35" s="142">
        <f t="shared" si="25"/>
        <v>229919871.85415041</v>
      </c>
      <c r="AR35" s="144">
        <f t="shared" si="26"/>
        <v>1280207511.2874143</v>
      </c>
      <c r="AS35" s="143">
        <f>INDEX(รายได้แยกตามสิทธิ!$I:$I,MATCH(CalBudget2567!$D35,รายได้แยกตามสิทธิ!$B:$B,0))</f>
        <v>1232460840.0799999</v>
      </c>
      <c r="AT35" s="138">
        <f>INDEX(ผลงานAdjRw_DHES!$D:$D,MATCH(CalBudget2567!$D35,ผลงานAdjRw_DHES!$B:$B,0))</f>
        <v>80753.943300000014</v>
      </c>
      <c r="AU35" s="143">
        <f t="shared" si="27"/>
        <v>15261.927649791929</v>
      </c>
      <c r="AV35" s="139">
        <f t="shared" si="28"/>
        <v>96904.731960000019</v>
      </c>
      <c r="AW35" s="140">
        <f t="shared" si="29"/>
        <v>96904.731960000019</v>
      </c>
      <c r="AX35" s="141">
        <f t="shared" si="30"/>
        <v>15664.842539746436</v>
      </c>
      <c r="AY35" s="142">
        <f t="shared" si="31"/>
        <v>1517997367.5097344</v>
      </c>
      <c r="AZ35" s="143">
        <f>INDEX(รายได้แยกตามสิทธิ!$J:$J,MATCH(CalBudget2567!$D35,รายได้แยกตามสิทธิ!$B:$B,0))</f>
        <v>199587868.16999999</v>
      </c>
      <c r="BA35" s="138">
        <f>INDEX(ผลงานAdjRw_DHES!$F:$F,MATCH(CalBudget2567!$D35,ผลงานAdjRw_DHES!$B:$B,0))</f>
        <v>9353.987799999999</v>
      </c>
      <c r="BB35" s="143">
        <f t="shared" si="32"/>
        <v>21337.19568994948</v>
      </c>
      <c r="BC35" s="139">
        <f t="shared" si="33"/>
        <v>11224.785359999998</v>
      </c>
      <c r="BD35" s="140">
        <f t="shared" si="34"/>
        <v>11224.785359999998</v>
      </c>
      <c r="BE35" s="141">
        <f t="shared" si="35"/>
        <v>21900.497656164145</v>
      </c>
      <c r="BF35" s="142">
        <f t="shared" si="36"/>
        <v>245828385.46762556</v>
      </c>
      <c r="BG35" s="143">
        <f>INDEX(รายได้แยกตามสิทธิ!$K:$K,MATCH(CalBudget2567!$D35,รายได้แยกตามสิทธิ!$B:$B,0))</f>
        <v>89742202.650000006</v>
      </c>
      <c r="BH35" s="138">
        <f>INDEX(ผลงานAdjRw_DHES!$E:$E,MATCH(CalBudget2567!$D35,ผลงานAdjRw_DHES!$B:$B,0))</f>
        <v>5301.1202999999996</v>
      </c>
      <c r="BI35" s="143">
        <f t="shared" si="37"/>
        <v>16928.912677193915</v>
      </c>
      <c r="BJ35" s="139">
        <f t="shared" si="38"/>
        <v>6361.3443599999991</v>
      </c>
      <c r="BK35" s="140">
        <f t="shared" si="39"/>
        <v>6361.3443599999991</v>
      </c>
      <c r="BL35" s="141">
        <f t="shared" si="40"/>
        <v>17375.835971871835</v>
      </c>
      <c r="BM35" s="142">
        <f t="shared" si="41"/>
        <v>110533676.159952</v>
      </c>
      <c r="BN35" s="143">
        <f>INDEX(รายได้แยกตามสิทธิ!$N:$N,MATCH(CalBudget2567!$D35,รายได้แยกตามสิทธิ!$B:$B,0))</f>
        <v>343978370.59000003</v>
      </c>
      <c r="BO35" s="138">
        <f>INDEX(ผลงานAdjRw_DHES!$I:$I,MATCH(CalBudget2567!$D35,ผลงานAdjRw_DHES!$B:$B,0))</f>
        <v>10010.996499999994</v>
      </c>
      <c r="BP35" s="143">
        <f t="shared" si="42"/>
        <v>34360.053026689224</v>
      </c>
      <c r="BQ35" s="139">
        <f t="shared" si="43"/>
        <v>12013.195799999992</v>
      </c>
      <c r="BR35" s="140">
        <f t="shared" si="44"/>
        <v>12013.195799999992</v>
      </c>
      <c r="BS35" s="141">
        <f t="shared" si="45"/>
        <v>35267.158426593822</v>
      </c>
      <c r="BT35" s="142">
        <f t="shared" si="46"/>
        <v>423671279.48829126</v>
      </c>
      <c r="BU35" s="144">
        <f t="shared" si="47"/>
        <v>2298030708.6256032</v>
      </c>
      <c r="BV35" s="145">
        <f t="shared" si="0"/>
        <v>3578238219.9130173</v>
      </c>
      <c r="BW35" s="146">
        <f>INDEX(รายได้แยกตามสิทธิ!$Q:$Q,MATCH(CalBudget2567!$D35,รายได้แยกตามสิทธิ!$B:$B,0))</f>
        <v>0.21</v>
      </c>
      <c r="BX35" s="145">
        <f t="shared" si="48"/>
        <v>751430026.18173361</v>
      </c>
      <c r="BY35" s="141"/>
      <c r="BZ35" s="143">
        <f t="shared" si="49"/>
        <v>670435</v>
      </c>
      <c r="CA35" s="138">
        <f>INDEX(ผลงานOPDVisit_HDC!$C:$C,MATCH(CalBudget2567!$D35,ผลงานOPDVisit_HDC!$A:$A,0))</f>
        <v>670435</v>
      </c>
      <c r="CB35" s="138">
        <f t="shared" si="50"/>
        <v>0</v>
      </c>
    </row>
    <row r="36" spans="1:80" hidden="1" x14ac:dyDescent="0.7">
      <c r="A36" s="136">
        <f>COUNTA($D$16:D36)</f>
        <v>21</v>
      </c>
      <c r="B36" s="1">
        <v>1</v>
      </c>
      <c r="C36" s="2" t="s">
        <v>0</v>
      </c>
      <c r="D36" s="91" t="s">
        <v>77</v>
      </c>
      <c r="E36" s="3" t="s">
        <v>976</v>
      </c>
      <c r="F36" s="4" t="s">
        <v>1877</v>
      </c>
      <c r="G36" s="1">
        <v>15</v>
      </c>
      <c r="H36" s="3" t="s">
        <v>2969</v>
      </c>
      <c r="I36" s="137">
        <f>INDEX(รายได้แยกตามสิทธิ!$D:$D,MATCH(CalBudget2567!$D36,รายได้แยกตามสิทธิ!$B:$B,0))</f>
        <v>130507225.59</v>
      </c>
      <c r="J36" s="138">
        <f>INDEX(ผลงานOPDVisit_HDC!$F:$F,MATCH(CalBudget2567!$D36,ผลงานOPDVisit_HDC!$A:$A,0))</f>
        <v>232454</v>
      </c>
      <c r="K36" s="138">
        <f t="shared" si="1"/>
        <v>561.4324795013207</v>
      </c>
      <c r="L36" s="139">
        <f t="shared" si="2"/>
        <v>278944.8</v>
      </c>
      <c r="M36" s="140">
        <f t="shared" si="3"/>
        <v>278944.8</v>
      </c>
      <c r="N36" s="141">
        <f t="shared" si="4"/>
        <v>576.25429696015556</v>
      </c>
      <c r="O36" s="142">
        <f t="shared" si="5"/>
        <v>160743139.6146912</v>
      </c>
      <c r="P36" s="143">
        <f>INDEX(รายได้แยกตามสิทธิ!$E:$E,MATCH(CalBudget2567!$D36,รายได้แยกตามสิทธิ!$B:$B,0))</f>
        <v>41367241.640000001</v>
      </c>
      <c r="Q36" s="138">
        <f>INDEX(ผลงานOPDVisit_HDC!$D:$D,MATCH(CalBudget2567!$D36,ผลงานOPDVisit_HDC!$A:$A,0))</f>
        <v>39151</v>
      </c>
      <c r="R36" s="138">
        <f t="shared" si="6"/>
        <v>1056.6075359505505</v>
      </c>
      <c r="S36" s="139">
        <f t="shared" si="7"/>
        <v>46981.2</v>
      </c>
      <c r="T36" s="140">
        <f t="shared" si="8"/>
        <v>46981.2</v>
      </c>
      <c r="U36" s="141">
        <f t="shared" si="9"/>
        <v>1084.5019748996451</v>
      </c>
      <c r="V36" s="142">
        <f t="shared" si="10"/>
        <v>50951204.183155201</v>
      </c>
      <c r="W36" s="143">
        <f>INDEX(รายได้แยกตามสิทธิ!$F:$F,MATCH(CalBudget2567!$D36,รายได้แยกตามสิทธิ!$B:$B,0))</f>
        <v>7335578.04</v>
      </c>
      <c r="X36" s="138">
        <f>INDEX(ผลงานOPDVisit_HDC!$E:$E,MATCH(CalBudget2567!$D36,ผลงานOPDVisit_HDC!$A:$A,0))</f>
        <v>16542</v>
      </c>
      <c r="Y36" s="138">
        <f t="shared" si="11"/>
        <v>443.45170112441059</v>
      </c>
      <c r="Z36" s="139">
        <f t="shared" si="12"/>
        <v>19850.399999999998</v>
      </c>
      <c r="AA36" s="140">
        <f t="shared" si="13"/>
        <v>19850.399999999998</v>
      </c>
      <c r="AB36" s="141">
        <f t="shared" si="14"/>
        <v>455.15882603409506</v>
      </c>
      <c r="AC36" s="142">
        <f t="shared" si="15"/>
        <v>9035084.7603072003</v>
      </c>
      <c r="AD36" s="143">
        <f>INDEX(รายได้แยกตามสิทธิ!$G:$G,MATCH(CalBudget2567!$D36,รายได้แยกตามสิทธิ!$B:$B,0))</f>
        <v>1051834</v>
      </c>
      <c r="AE36" s="138">
        <f>INDEX(ผลงานOPDVisit_HDC!$G:$G,MATCH(CalBudget2567!$D36,ผลงานOPDVisit_HDC!$A:$A,0))</f>
        <v>1590</v>
      </c>
      <c r="AF36" s="138">
        <f t="shared" si="16"/>
        <v>661.53081761006285</v>
      </c>
      <c r="AG36" s="139">
        <f t="shared" si="17"/>
        <v>1908</v>
      </c>
      <c r="AH36" s="140">
        <f t="shared" si="18"/>
        <v>1908</v>
      </c>
      <c r="AI36" s="141">
        <f t="shared" si="19"/>
        <v>678.99523119496848</v>
      </c>
      <c r="AJ36" s="142">
        <f t="shared" si="20"/>
        <v>1295522.9011199998</v>
      </c>
      <c r="AK36" s="143">
        <f>INDEX(รายได้แยกตามสิทธิ!$H:$H,MATCH(CalBudget2567!$D36,รายได้แยกตามสิทธิ!$B:$B,0))</f>
        <v>11467121.02</v>
      </c>
      <c r="AL36" s="138">
        <f>INDEX(ผลงานOPDVisit_HDC!$K:$K,MATCH(CalBudget2567!$D36,ผลงานOPDVisit_HDC!$A:$A,0))</f>
        <v>15332</v>
      </c>
      <c r="AM36" s="138">
        <f t="shared" si="21"/>
        <v>747.92075528306805</v>
      </c>
      <c r="AN36" s="139">
        <f t="shared" si="22"/>
        <v>18398.399999999998</v>
      </c>
      <c r="AO36" s="140">
        <f t="shared" si="23"/>
        <v>18398.399999999998</v>
      </c>
      <c r="AP36" s="141">
        <f t="shared" si="24"/>
        <v>767.66586322254102</v>
      </c>
      <c r="AQ36" s="142">
        <f t="shared" si="25"/>
        <v>14123823.617913596</v>
      </c>
      <c r="AR36" s="144">
        <f t="shared" si="26"/>
        <v>236148775.07718721</v>
      </c>
      <c r="AS36" s="143">
        <f>INDEX(รายได้แยกตามสิทธิ!$I:$I,MATCH(CalBudget2567!$D36,รายได้แยกตามสิทธิ!$B:$B,0))</f>
        <v>156331841.31</v>
      </c>
      <c r="AT36" s="138">
        <f>INDEX(ผลงานAdjRw_DHES!$D:$D,MATCH(CalBudget2567!$D36,ผลงานAdjRw_DHES!$B:$B,0))</f>
        <v>14879.063899999997</v>
      </c>
      <c r="AU36" s="143">
        <f t="shared" si="27"/>
        <v>10506.833115354793</v>
      </c>
      <c r="AV36" s="139">
        <f t="shared" si="28"/>
        <v>17854.876679999998</v>
      </c>
      <c r="AW36" s="140">
        <f t="shared" si="29"/>
        <v>17854.876679999998</v>
      </c>
      <c r="AX36" s="141">
        <f t="shared" si="30"/>
        <v>10784.21350960016</v>
      </c>
      <c r="AY36" s="142">
        <f t="shared" si="31"/>
        <v>192550802.30470082</v>
      </c>
      <c r="AZ36" s="143">
        <f>INDEX(รายได้แยกตามสิทธิ!$J:$J,MATCH(CalBudget2567!$D36,รายได้แยกตามสิทธิ!$B:$B,0))</f>
        <v>20267455</v>
      </c>
      <c r="BA36" s="138">
        <f>INDEX(ผลงานAdjRw_DHES!$F:$F,MATCH(CalBudget2567!$D36,ผลงานAdjRw_DHES!$B:$B,0))</f>
        <v>1425.3170999999998</v>
      </c>
      <c r="BB36" s="143">
        <f t="shared" si="32"/>
        <v>14219.611200903997</v>
      </c>
      <c r="BC36" s="139">
        <f t="shared" si="33"/>
        <v>1710.3805199999997</v>
      </c>
      <c r="BD36" s="140">
        <f t="shared" si="34"/>
        <v>1710.3805199999997</v>
      </c>
      <c r="BE36" s="141">
        <f t="shared" si="35"/>
        <v>14595.008936607863</v>
      </c>
      <c r="BF36" s="142">
        <f t="shared" si="36"/>
        <v>24963018.974399999</v>
      </c>
      <c r="BG36" s="143">
        <f>INDEX(รายได้แยกตามสิทธิ!$K:$K,MATCH(CalBudget2567!$D36,รายได้แยกตามสิทธิ!$B:$B,0))</f>
        <v>3291551.26</v>
      </c>
      <c r="BH36" s="138">
        <f>INDEX(ผลงานAdjRw_DHES!$E:$E,MATCH(CalBudget2567!$D36,ผลงานAdjRw_DHES!$B:$B,0))</f>
        <v>328.25350000000003</v>
      </c>
      <c r="BI36" s="143">
        <f t="shared" si="37"/>
        <v>10027.467368969408</v>
      </c>
      <c r="BJ36" s="139">
        <f t="shared" si="38"/>
        <v>393.9042</v>
      </c>
      <c r="BK36" s="140">
        <f t="shared" si="39"/>
        <v>393.9042</v>
      </c>
      <c r="BL36" s="141">
        <f t="shared" si="40"/>
        <v>10292.192507510201</v>
      </c>
      <c r="BM36" s="142">
        <f t="shared" si="41"/>
        <v>4054137.8559167995</v>
      </c>
      <c r="BN36" s="143">
        <f>INDEX(รายได้แยกตามสิทธิ!$N:$N,MATCH(CalBudget2567!$D36,รายได้แยกตามสิทธิ!$B:$B,0))</f>
        <v>18251299.5</v>
      </c>
      <c r="BO36" s="138">
        <f>INDEX(ผลงานAdjRw_DHES!$I:$I,MATCH(CalBudget2567!$D36,ผลงานAdjRw_DHES!$B:$B,0))</f>
        <v>1203.593600000007</v>
      </c>
      <c r="BP36" s="143">
        <f t="shared" si="42"/>
        <v>15164.005109365731</v>
      </c>
      <c r="BQ36" s="139">
        <f t="shared" si="43"/>
        <v>1444.3123200000084</v>
      </c>
      <c r="BR36" s="140">
        <f t="shared" si="44"/>
        <v>1444.3123200000084</v>
      </c>
      <c r="BS36" s="141">
        <f t="shared" si="45"/>
        <v>15564.334844252986</v>
      </c>
      <c r="BT36" s="142">
        <f t="shared" si="46"/>
        <v>22479760.568160001</v>
      </c>
      <c r="BU36" s="144">
        <f t="shared" si="47"/>
        <v>244047719.70317763</v>
      </c>
      <c r="BV36" s="145">
        <f t="shared" si="0"/>
        <v>480196494.78036487</v>
      </c>
      <c r="BW36" s="146">
        <f>INDEX(รายได้แยกตามสิทธิ!$Q:$Q,MATCH(CalBudget2567!$D36,รายได้แยกตามสิทธิ!$B:$B,0))</f>
        <v>0.44</v>
      </c>
      <c r="BX36" s="145">
        <f t="shared" si="48"/>
        <v>211286457.70336056</v>
      </c>
      <c r="BY36" s="141"/>
      <c r="BZ36" s="143">
        <f t="shared" si="49"/>
        <v>305069</v>
      </c>
      <c r="CA36" s="138">
        <f>INDEX(ผลงานOPDVisit_HDC!$C:$C,MATCH(CalBudget2567!$D36,ผลงานOPDVisit_HDC!$A:$A,0))</f>
        <v>305069</v>
      </c>
      <c r="CB36" s="138">
        <f t="shared" si="50"/>
        <v>0</v>
      </c>
    </row>
    <row r="37" spans="1:80" hidden="1" x14ac:dyDescent="0.7">
      <c r="A37" s="136">
        <f>COUNTA($D$16:D37)</f>
        <v>22</v>
      </c>
      <c r="B37" s="1">
        <v>1</v>
      </c>
      <c r="C37" s="2" t="s">
        <v>0</v>
      </c>
      <c r="D37" s="91" t="s">
        <v>78</v>
      </c>
      <c r="E37" s="3" t="s">
        <v>977</v>
      </c>
      <c r="F37" s="4" t="s">
        <v>1876</v>
      </c>
      <c r="G37" s="1">
        <v>6</v>
      </c>
      <c r="H37" s="3" t="s">
        <v>2965</v>
      </c>
      <c r="I37" s="137">
        <f>INDEX(รายได้แยกตามสิทธิ!$D:$D,MATCH(CalBudget2567!$D37,รายได้แยกตามสิทธิ!$B:$B,0))</f>
        <v>43815162.850000001</v>
      </c>
      <c r="J37" s="138">
        <f>INDEX(ผลงานOPDVisit_HDC!$F:$F,MATCH(CalBudget2567!$D37,ผลงานOPDVisit_HDC!$A:$A,0))</f>
        <v>91329</v>
      </c>
      <c r="K37" s="138">
        <f t="shared" si="1"/>
        <v>479.75082230178805</v>
      </c>
      <c r="L37" s="139">
        <f t="shared" si="2"/>
        <v>109594.8</v>
      </c>
      <c r="M37" s="140">
        <f t="shared" si="3"/>
        <v>109594.8</v>
      </c>
      <c r="N37" s="141">
        <f t="shared" si="4"/>
        <v>492.41624401055526</v>
      </c>
      <c r="O37" s="142">
        <f t="shared" si="5"/>
        <v>53966259.779088005</v>
      </c>
      <c r="P37" s="143">
        <f>INDEX(รายได้แยกตามสิทธิ!$E:$E,MATCH(CalBudget2567!$D37,รายได้แยกตามสิทธิ!$B:$B,0))</f>
        <v>6475899.7800000003</v>
      </c>
      <c r="Q37" s="138">
        <f>INDEX(ผลงานOPDVisit_HDC!$D:$D,MATCH(CalBudget2567!$D37,ผลงานOPDVisit_HDC!$A:$A,0))</f>
        <v>11691</v>
      </c>
      <c r="R37" s="138">
        <f t="shared" si="6"/>
        <v>553.92180138568131</v>
      </c>
      <c r="S37" s="139">
        <f t="shared" si="7"/>
        <v>14029.199999999999</v>
      </c>
      <c r="T37" s="140">
        <f t="shared" si="8"/>
        <v>14029.199999999999</v>
      </c>
      <c r="U37" s="141">
        <f t="shared" si="9"/>
        <v>568.54533694226325</v>
      </c>
      <c r="V37" s="142">
        <f t="shared" si="10"/>
        <v>7976236.2410303988</v>
      </c>
      <c r="W37" s="143">
        <f>INDEX(รายได้แยกตามสิทธิ!$F:$F,MATCH(CalBudget2567!$D37,รายได้แยกตามสิทธิ!$B:$B,0))</f>
        <v>975315.32</v>
      </c>
      <c r="X37" s="138">
        <f>INDEX(ผลงานOPDVisit_HDC!$E:$E,MATCH(CalBudget2567!$D37,ผลงานOPDVisit_HDC!$A:$A,0))</f>
        <v>3985</v>
      </c>
      <c r="Y37" s="138">
        <f t="shared" si="11"/>
        <v>244.74662986198243</v>
      </c>
      <c r="Z37" s="139">
        <f t="shared" si="12"/>
        <v>4782</v>
      </c>
      <c r="AA37" s="140">
        <f t="shared" si="13"/>
        <v>4782</v>
      </c>
      <c r="AB37" s="141">
        <f t="shared" si="14"/>
        <v>251.20794089033876</v>
      </c>
      <c r="AC37" s="142">
        <f t="shared" si="15"/>
        <v>1201276.3733375999</v>
      </c>
      <c r="AD37" s="143">
        <f>INDEX(รายได้แยกตามสิทธิ!$G:$G,MATCH(CalBudget2567!$D37,รายได้แยกตามสิทธิ!$B:$B,0))</f>
        <v>1050693.5</v>
      </c>
      <c r="AE37" s="138">
        <f>INDEX(ผลงานOPDVisit_HDC!$G:$G,MATCH(CalBudget2567!$D37,ผลงานOPDVisit_HDC!$A:$A,0))</f>
        <v>2737</v>
      </c>
      <c r="AF37" s="138">
        <f t="shared" si="16"/>
        <v>383.88509316770188</v>
      </c>
      <c r="AG37" s="139">
        <f t="shared" si="17"/>
        <v>3284.4</v>
      </c>
      <c r="AH37" s="140">
        <f t="shared" si="18"/>
        <v>3284.4</v>
      </c>
      <c r="AI37" s="141">
        <f t="shared" si="19"/>
        <v>394.01965962732919</v>
      </c>
      <c r="AJ37" s="142">
        <f t="shared" si="20"/>
        <v>1294118.1700800001</v>
      </c>
      <c r="AK37" s="143">
        <f>INDEX(รายได้แยกตามสิทธิ!$H:$H,MATCH(CalBudget2567!$D37,รายได้แยกตามสิทธิ!$B:$B,0))</f>
        <v>2901637</v>
      </c>
      <c r="AL37" s="138">
        <f>INDEX(ผลงานOPDVisit_HDC!$K:$K,MATCH(CalBudget2567!$D37,ผลงานOPDVisit_HDC!$A:$A,0))</f>
        <v>1376</v>
      </c>
      <c r="AM37" s="138">
        <f t="shared" si="21"/>
        <v>2108.7478197674418</v>
      </c>
      <c r="AN37" s="139">
        <f t="shared" si="22"/>
        <v>1651.2</v>
      </c>
      <c r="AO37" s="140">
        <f t="shared" si="23"/>
        <v>1651.2</v>
      </c>
      <c r="AP37" s="141">
        <f t="shared" si="24"/>
        <v>2164.4187622093023</v>
      </c>
      <c r="AQ37" s="142">
        <f t="shared" si="25"/>
        <v>3573888.2601600001</v>
      </c>
      <c r="AR37" s="144">
        <f t="shared" si="26"/>
        <v>68011778.823696002</v>
      </c>
      <c r="AS37" s="143">
        <f>INDEX(รายได้แยกตามสิทธิ!$I:$I,MATCH(CalBudget2567!$D37,รายได้แยกตามสิทธิ!$B:$B,0))</f>
        <v>18753259.25</v>
      </c>
      <c r="AT37" s="138">
        <f>INDEX(ผลงานAdjRw_DHES!$D:$D,MATCH(CalBudget2567!$D37,ผลงานAdjRw_DHES!$B:$B,0))</f>
        <v>1042.0728000000001</v>
      </c>
      <c r="AU37" s="143">
        <f t="shared" si="27"/>
        <v>17996.112411724014</v>
      </c>
      <c r="AV37" s="139">
        <f t="shared" si="28"/>
        <v>1250.4873600000001</v>
      </c>
      <c r="AW37" s="140">
        <f t="shared" si="29"/>
        <v>1250.4873600000001</v>
      </c>
      <c r="AX37" s="141">
        <f t="shared" si="30"/>
        <v>18471.209779393528</v>
      </c>
      <c r="AY37" s="142">
        <f t="shared" si="31"/>
        <v>23098014.353039999</v>
      </c>
      <c r="AZ37" s="143">
        <f>INDEX(รายได้แยกตามสิทธิ!$J:$J,MATCH(CalBudget2567!$D37,รายได้แยกตามสิทธิ!$B:$B,0))</f>
        <v>1737693.07</v>
      </c>
      <c r="BA37" s="138">
        <f>INDEX(ผลงานAdjRw_DHES!$F:$F,MATCH(CalBudget2567!$D37,ผลงานAdjRw_DHES!$B:$B,0))</f>
        <v>55.311000000000007</v>
      </c>
      <c r="BB37" s="143">
        <f t="shared" si="32"/>
        <v>31416.771889859156</v>
      </c>
      <c r="BC37" s="139">
        <f t="shared" si="33"/>
        <v>66.373200000000011</v>
      </c>
      <c r="BD37" s="140">
        <f t="shared" si="34"/>
        <v>66.373200000000011</v>
      </c>
      <c r="BE37" s="141">
        <f t="shared" si="35"/>
        <v>32246.174667751438</v>
      </c>
      <c r="BF37" s="142">
        <f t="shared" si="36"/>
        <v>2140281.8004576</v>
      </c>
      <c r="BG37" s="143">
        <f>INDEX(รายได้แยกตามสิทธิ!$K:$K,MATCH(CalBudget2567!$D37,รายได้แยกตามสิทธิ!$B:$B,0))</f>
        <v>376887.75</v>
      </c>
      <c r="BH37" s="138">
        <f>INDEX(ผลงานAdjRw_DHES!$E:$E,MATCH(CalBudget2567!$D37,ผลงานAdjRw_DHES!$B:$B,0))</f>
        <v>24.306900000000002</v>
      </c>
      <c r="BI37" s="143">
        <f t="shared" si="37"/>
        <v>15505.38118805771</v>
      </c>
      <c r="BJ37" s="139">
        <f t="shared" si="38"/>
        <v>29.168280000000003</v>
      </c>
      <c r="BK37" s="140">
        <f t="shared" si="39"/>
        <v>29.168280000000003</v>
      </c>
      <c r="BL37" s="141">
        <f t="shared" si="40"/>
        <v>15914.723251422434</v>
      </c>
      <c r="BM37" s="142">
        <f t="shared" si="41"/>
        <v>464205.10392000002</v>
      </c>
      <c r="BN37" s="143">
        <f>INDEX(รายได้แยกตามสิทธิ!$N:$N,MATCH(CalBudget2567!$D37,รายได้แยกตามสิทธิ!$B:$B,0))</f>
        <v>2125179.33</v>
      </c>
      <c r="BO37" s="138">
        <f>INDEX(ผลงานAdjRw_DHES!$I:$I,MATCH(CalBudget2567!$D37,ผลงานAdjRw_DHES!$B:$B,0))</f>
        <v>198.9552999999998</v>
      </c>
      <c r="BP37" s="143">
        <f t="shared" si="42"/>
        <v>10681.692470620297</v>
      </c>
      <c r="BQ37" s="139">
        <f t="shared" si="43"/>
        <v>238.74635999999975</v>
      </c>
      <c r="BR37" s="140">
        <f t="shared" si="44"/>
        <v>238.74635999999975</v>
      </c>
      <c r="BS37" s="141">
        <f t="shared" si="45"/>
        <v>10963.689151844674</v>
      </c>
      <c r="BT37" s="142">
        <f t="shared" si="46"/>
        <v>2617540.8771744003</v>
      </c>
      <c r="BU37" s="144">
        <f t="shared" si="47"/>
        <v>28320042.134592</v>
      </c>
      <c r="BV37" s="145">
        <f t="shared" si="0"/>
        <v>96331820.958287999</v>
      </c>
      <c r="BW37" s="146">
        <f>INDEX(รายได้แยกตามสิทธิ!$Q:$Q,MATCH(CalBudget2567!$D37,รายได้แยกตามสิทธิ!$B:$B,0))</f>
        <v>0.56000000000000005</v>
      </c>
      <c r="BX37" s="145">
        <f t="shared" si="48"/>
        <v>53945819.736641288</v>
      </c>
      <c r="BY37" s="141"/>
      <c r="BZ37" s="143">
        <f t="shared" si="49"/>
        <v>111118</v>
      </c>
      <c r="CA37" s="138">
        <f>INDEX(ผลงานOPDVisit_HDC!$C:$C,MATCH(CalBudget2567!$D37,ผลงานOPDVisit_HDC!$A:$A,0))</f>
        <v>111118</v>
      </c>
      <c r="CB37" s="138">
        <f t="shared" si="50"/>
        <v>0</v>
      </c>
    </row>
    <row r="38" spans="1:80" hidden="1" x14ac:dyDescent="0.7">
      <c r="A38" s="136">
        <f>COUNTA($D$16:D38)</f>
        <v>23</v>
      </c>
      <c r="B38" s="1">
        <v>1</v>
      </c>
      <c r="C38" s="2" t="s">
        <v>0</v>
      </c>
      <c r="D38" s="91" t="s">
        <v>79</v>
      </c>
      <c r="E38" s="3" t="s">
        <v>978</v>
      </c>
      <c r="F38" s="4" t="s">
        <v>1876</v>
      </c>
      <c r="G38" s="1">
        <v>10</v>
      </c>
      <c r="H38" s="3" t="s">
        <v>2962</v>
      </c>
      <c r="I38" s="137">
        <f>INDEX(รายได้แยกตามสิทธิ!$D:$D,MATCH(CalBudget2567!$D38,รายได้แยกตามสิทธิ!$B:$B,0))</f>
        <v>53786221.5</v>
      </c>
      <c r="J38" s="138">
        <f>INDEX(ผลงานOPDVisit_HDC!$F:$F,MATCH(CalBudget2567!$D38,ผลงานOPDVisit_HDC!$A:$A,0))</f>
        <v>85399</v>
      </c>
      <c r="K38" s="138">
        <f t="shared" si="1"/>
        <v>629.82261501891128</v>
      </c>
      <c r="L38" s="139">
        <f t="shared" si="2"/>
        <v>102478.8</v>
      </c>
      <c r="M38" s="140">
        <f t="shared" si="3"/>
        <v>102478.8</v>
      </c>
      <c r="N38" s="141">
        <f t="shared" si="4"/>
        <v>646.4499320554105</v>
      </c>
      <c r="O38" s="142">
        <f t="shared" si="5"/>
        <v>66247413.297120005</v>
      </c>
      <c r="P38" s="143">
        <f>INDEX(รายได้แยกตามสิทธิ!$E:$E,MATCH(CalBudget2567!$D38,รายได้แยกตามสิทธิ!$B:$B,0))</f>
        <v>5411001.7400000002</v>
      </c>
      <c r="Q38" s="138">
        <f>INDEX(ผลงานOPDVisit_HDC!$D:$D,MATCH(CalBudget2567!$D38,ผลงานOPDVisit_HDC!$A:$A,0))</f>
        <v>7956</v>
      </c>
      <c r="R38" s="138">
        <f t="shared" si="6"/>
        <v>680.1158547008547</v>
      </c>
      <c r="S38" s="139">
        <f t="shared" si="7"/>
        <v>9547.1999999999989</v>
      </c>
      <c r="T38" s="140">
        <f t="shared" si="8"/>
        <v>9547.1999999999989</v>
      </c>
      <c r="U38" s="141">
        <f t="shared" si="9"/>
        <v>698.07091326495731</v>
      </c>
      <c r="V38" s="142">
        <f t="shared" si="10"/>
        <v>6664622.6231231997</v>
      </c>
      <c r="W38" s="143">
        <f>INDEX(รายได้แยกตามสิทธิ!$F:$F,MATCH(CalBudget2567!$D38,รายได้แยกตามสิทธิ!$B:$B,0))</f>
        <v>1641352.15</v>
      </c>
      <c r="X38" s="138">
        <f>INDEX(ผลงานOPDVisit_HDC!$E:$E,MATCH(CalBudget2567!$D38,ผลงานOPDVisit_HDC!$A:$A,0))</f>
        <v>11109</v>
      </c>
      <c r="Y38" s="138">
        <f t="shared" si="11"/>
        <v>147.74976595553153</v>
      </c>
      <c r="Z38" s="139">
        <f t="shared" si="12"/>
        <v>13330.8</v>
      </c>
      <c r="AA38" s="140">
        <f t="shared" si="13"/>
        <v>13330.8</v>
      </c>
      <c r="AB38" s="141">
        <f t="shared" si="14"/>
        <v>151.65035977675757</v>
      </c>
      <c r="AC38" s="142">
        <f t="shared" si="15"/>
        <v>2021620.6161119996</v>
      </c>
      <c r="AD38" s="143">
        <f>INDEX(รายได้แยกตามสิทธิ!$G:$G,MATCH(CalBudget2567!$D38,รายได้แยกตามสิทธิ!$B:$B,0))</f>
        <v>1742585</v>
      </c>
      <c r="AE38" s="138">
        <f>INDEX(ผลงานOPDVisit_HDC!$G:$G,MATCH(CalBudget2567!$D38,ผลงานOPDVisit_HDC!$A:$A,0))</f>
        <v>3846</v>
      </c>
      <c r="AF38" s="138">
        <f t="shared" si="16"/>
        <v>453.09022360894437</v>
      </c>
      <c r="AG38" s="139">
        <f t="shared" si="17"/>
        <v>4615.2</v>
      </c>
      <c r="AH38" s="140">
        <f t="shared" si="18"/>
        <v>4615.2</v>
      </c>
      <c r="AI38" s="141">
        <f t="shared" si="19"/>
        <v>465.05180551222048</v>
      </c>
      <c r="AJ38" s="142">
        <f t="shared" si="20"/>
        <v>2146307.0927999998</v>
      </c>
      <c r="AK38" s="143">
        <f>INDEX(รายได้แยกตามสิทธิ!$H:$H,MATCH(CalBudget2567!$D38,รายได้แยกตามสิทธิ!$B:$B,0))</f>
        <v>21430364.039999999</v>
      </c>
      <c r="AL38" s="138">
        <f>INDEX(ผลงานOPDVisit_HDC!$K:$K,MATCH(CalBudget2567!$D38,ผลงานOPDVisit_HDC!$A:$A,0))</f>
        <v>5504</v>
      </c>
      <c r="AM38" s="138">
        <f t="shared" si="21"/>
        <v>3893.598117732558</v>
      </c>
      <c r="AN38" s="139">
        <f t="shared" si="22"/>
        <v>6604.8</v>
      </c>
      <c r="AO38" s="140">
        <f t="shared" si="23"/>
        <v>6604.8</v>
      </c>
      <c r="AP38" s="141">
        <f t="shared" si="24"/>
        <v>3996.3891080406975</v>
      </c>
      <c r="AQ38" s="142">
        <f t="shared" si="25"/>
        <v>26395350.7807872</v>
      </c>
      <c r="AR38" s="144">
        <f t="shared" si="26"/>
        <v>103475314.4099424</v>
      </c>
      <c r="AS38" s="143">
        <f>INDEX(รายได้แยกตามสิทธิ!$I:$I,MATCH(CalBudget2567!$D38,รายได้แยกตามสิทธิ!$B:$B,0))</f>
        <v>36060140.210000001</v>
      </c>
      <c r="AT38" s="138">
        <f>INDEX(ผลงานAdjRw_DHES!$D:$D,MATCH(CalBudget2567!$D38,ผลงานAdjRw_DHES!$B:$B,0))</f>
        <v>2668.0549999999998</v>
      </c>
      <c r="AU38" s="143">
        <f t="shared" si="27"/>
        <v>13515.516063199599</v>
      </c>
      <c r="AV38" s="139">
        <f t="shared" si="28"/>
        <v>3201.6659999999997</v>
      </c>
      <c r="AW38" s="140">
        <f t="shared" si="29"/>
        <v>3201.6659999999997</v>
      </c>
      <c r="AX38" s="141">
        <f t="shared" si="30"/>
        <v>13872.325687268069</v>
      </c>
      <c r="AY38" s="142">
        <f t="shared" si="31"/>
        <v>44414553.493852802</v>
      </c>
      <c r="AZ38" s="143">
        <f>INDEX(รายได้แยกตามสิทธิ!$J:$J,MATCH(CalBudget2567!$D38,รายได้แยกตามสิทธิ!$B:$B,0))</f>
        <v>1181329.3</v>
      </c>
      <c r="BA38" s="138">
        <f>INDEX(ผลงานAdjRw_DHES!$F:$F,MATCH(CalBudget2567!$D38,ผลงานAdjRw_DHES!$B:$B,0))</f>
        <v>124.649</v>
      </c>
      <c r="BB38" s="143">
        <f t="shared" si="32"/>
        <v>9477.2465081950122</v>
      </c>
      <c r="BC38" s="139">
        <f t="shared" si="33"/>
        <v>149.5788</v>
      </c>
      <c r="BD38" s="140">
        <f t="shared" si="34"/>
        <v>149.5788</v>
      </c>
      <c r="BE38" s="141">
        <f t="shared" si="35"/>
        <v>9727.4458160113609</v>
      </c>
      <c r="BF38" s="142">
        <f t="shared" si="36"/>
        <v>1455019.6722240001</v>
      </c>
      <c r="BG38" s="143">
        <f>INDEX(รายได้แยกตามสิทธิ!$K:$K,MATCH(CalBudget2567!$D38,รายได้แยกตามสิทธิ!$B:$B,0))</f>
        <v>768371</v>
      </c>
      <c r="BH38" s="138">
        <f>INDEX(ผลงานAdjRw_DHES!$E:$E,MATCH(CalBudget2567!$D38,ผลงานAdjRw_DHES!$B:$B,0))</f>
        <v>79.667999999999992</v>
      </c>
      <c r="BI38" s="143">
        <f t="shared" si="37"/>
        <v>9644.6628508309495</v>
      </c>
      <c r="BJ38" s="139">
        <f t="shared" si="38"/>
        <v>95.601599999999991</v>
      </c>
      <c r="BK38" s="140">
        <f t="shared" si="39"/>
        <v>95.601599999999991</v>
      </c>
      <c r="BL38" s="141">
        <f t="shared" si="40"/>
        <v>9899.2819500928872</v>
      </c>
      <c r="BM38" s="142">
        <f t="shared" si="41"/>
        <v>946387.19328000012</v>
      </c>
      <c r="BN38" s="143">
        <f>INDEX(รายได้แยกตามสิทธิ!$N:$N,MATCH(CalBudget2567!$D38,รายได้แยกตามสิทธิ!$B:$B,0))</f>
        <v>12980455.300000001</v>
      </c>
      <c r="BO38" s="138">
        <f>INDEX(ผลงานAdjRw_DHES!$I:$I,MATCH(CalBudget2567!$D38,ผลงานAdjRw_DHES!$B:$B,0))</f>
        <v>1042.9710000000005</v>
      </c>
      <c r="BP38" s="143">
        <f t="shared" si="42"/>
        <v>12445.653138965508</v>
      </c>
      <c r="BQ38" s="139">
        <f t="shared" si="43"/>
        <v>1251.5652000000005</v>
      </c>
      <c r="BR38" s="140">
        <f t="shared" si="44"/>
        <v>1251.5652000000005</v>
      </c>
      <c r="BS38" s="141">
        <f t="shared" si="45"/>
        <v>12774.218381834198</v>
      </c>
      <c r="BT38" s="142">
        <f t="shared" si="46"/>
        <v>15987767.183904</v>
      </c>
      <c r="BU38" s="144">
        <f t="shared" si="47"/>
        <v>62803727.543260798</v>
      </c>
      <c r="BV38" s="145">
        <f t="shared" si="0"/>
        <v>166279041.9532032</v>
      </c>
      <c r="BW38" s="146">
        <f>INDEX(รายได้แยกตามสิทธิ!$Q:$Q,MATCH(CalBudget2567!$D38,รายได้แยกตามสิทธิ!$B:$B,0))</f>
        <v>0.47</v>
      </c>
      <c r="BX38" s="145">
        <f t="shared" si="48"/>
        <v>78151149.718005493</v>
      </c>
      <c r="BY38" s="141"/>
      <c r="BZ38" s="143">
        <f t="shared" si="49"/>
        <v>113814</v>
      </c>
      <c r="CA38" s="138">
        <f>INDEX(ผลงานOPDVisit_HDC!$C:$C,MATCH(CalBudget2567!$D38,ผลงานOPDVisit_HDC!$A:$A,0))</f>
        <v>113814</v>
      </c>
      <c r="CB38" s="138">
        <f t="shared" si="50"/>
        <v>0</v>
      </c>
    </row>
    <row r="39" spans="1:80" hidden="1" x14ac:dyDescent="0.7">
      <c r="A39" s="136">
        <f>COUNTA($D$16:D39)</f>
        <v>24</v>
      </c>
      <c r="B39" s="1">
        <v>1</v>
      </c>
      <c r="C39" s="2" t="s">
        <v>0</v>
      </c>
      <c r="D39" s="91" t="s">
        <v>80</v>
      </c>
      <c r="E39" s="3" t="s">
        <v>979</v>
      </c>
      <c r="F39" s="4" t="s">
        <v>1876</v>
      </c>
      <c r="G39" s="1">
        <v>6</v>
      </c>
      <c r="H39" s="3" t="s">
        <v>2965</v>
      </c>
      <c r="I39" s="137">
        <f>INDEX(รายได้แยกตามสิทธิ!$D:$D,MATCH(CalBudget2567!$D39,รายได้แยกตามสิทธิ!$B:$B,0))</f>
        <v>37388895.479999997</v>
      </c>
      <c r="J39" s="138">
        <f>INDEX(ผลงานOPDVisit_HDC!$F:$F,MATCH(CalBudget2567!$D39,ผลงานOPDVisit_HDC!$A:$A,0))</f>
        <v>71920</v>
      </c>
      <c r="K39" s="138">
        <f t="shared" si="1"/>
        <v>519.8678459399332</v>
      </c>
      <c r="L39" s="139">
        <f t="shared" si="2"/>
        <v>86304</v>
      </c>
      <c r="M39" s="140">
        <f t="shared" si="3"/>
        <v>86304</v>
      </c>
      <c r="N39" s="141">
        <f t="shared" si="4"/>
        <v>533.5923570727474</v>
      </c>
      <c r="O39" s="142">
        <f t="shared" si="5"/>
        <v>46051154.784806393</v>
      </c>
      <c r="P39" s="143">
        <f>INDEX(รายได้แยกตามสิทธิ!$E:$E,MATCH(CalBudget2567!$D39,รายได้แยกตามสิทธิ!$B:$B,0))</f>
        <v>6006239.7199999997</v>
      </c>
      <c r="Q39" s="138">
        <f>INDEX(ผลงานOPDVisit_HDC!$D:$D,MATCH(CalBudget2567!$D39,ผลงานOPDVisit_HDC!$A:$A,0))</f>
        <v>12488</v>
      </c>
      <c r="R39" s="138">
        <f t="shared" si="6"/>
        <v>480.96090006406149</v>
      </c>
      <c r="S39" s="139">
        <f t="shared" si="7"/>
        <v>14985.599999999999</v>
      </c>
      <c r="T39" s="140">
        <f t="shared" si="8"/>
        <v>14985.599999999999</v>
      </c>
      <c r="U39" s="141">
        <f t="shared" si="9"/>
        <v>493.65826782575272</v>
      </c>
      <c r="V39" s="142">
        <f t="shared" si="10"/>
        <v>7397765.3383295992</v>
      </c>
      <c r="W39" s="143">
        <f>INDEX(รายได้แยกตามสิทธิ!$F:$F,MATCH(CalBudget2567!$D39,รายได้แยกตามสิทธิ!$B:$B,0))</f>
        <v>1286158.1100000001</v>
      </c>
      <c r="X39" s="138">
        <f>INDEX(ผลงานOPDVisit_HDC!$E:$E,MATCH(CalBudget2567!$D39,ผลงานOPDVisit_HDC!$A:$A,0))</f>
        <v>4223</v>
      </c>
      <c r="Y39" s="138">
        <f t="shared" si="11"/>
        <v>304.56029126213593</v>
      </c>
      <c r="Z39" s="139">
        <f t="shared" si="12"/>
        <v>5067.5999999999995</v>
      </c>
      <c r="AA39" s="140">
        <f t="shared" si="13"/>
        <v>5067.5999999999995</v>
      </c>
      <c r="AB39" s="141">
        <f t="shared" si="14"/>
        <v>312.60068295145635</v>
      </c>
      <c r="AC39" s="142">
        <f t="shared" si="15"/>
        <v>1584135.2209248</v>
      </c>
      <c r="AD39" s="143">
        <f>INDEX(รายได้แยกตามสิทธิ!$G:$G,MATCH(CalBudget2567!$D39,รายได้แยกตามสิทธิ!$B:$B,0))</f>
        <v>4449640.1500000004</v>
      </c>
      <c r="AE39" s="138">
        <f>INDEX(ผลงานOPDVisit_HDC!$G:$G,MATCH(CalBudget2567!$D39,ผลงานOPDVisit_HDC!$A:$A,0))</f>
        <v>4998</v>
      </c>
      <c r="AF39" s="138">
        <f t="shared" si="16"/>
        <v>890.28414365746301</v>
      </c>
      <c r="AG39" s="139">
        <f t="shared" si="17"/>
        <v>5997.5999999999995</v>
      </c>
      <c r="AH39" s="140">
        <f t="shared" si="18"/>
        <v>5997.5999999999995</v>
      </c>
      <c r="AI39" s="141">
        <f t="shared" si="19"/>
        <v>913.78764505002005</v>
      </c>
      <c r="AJ39" s="142">
        <f t="shared" si="20"/>
        <v>5480532.7799519999</v>
      </c>
      <c r="AK39" s="143">
        <f>INDEX(รายได้แยกตามสิทธิ!$H:$H,MATCH(CalBudget2567!$D39,รายได้แยกตามสิทธิ!$B:$B,0))</f>
        <v>4577235.37</v>
      </c>
      <c r="AL39" s="138">
        <f>INDEX(ผลงานOPDVisit_HDC!$K:$K,MATCH(CalBudget2567!$D39,ผลงานOPDVisit_HDC!$A:$A,0))</f>
        <v>12350</v>
      </c>
      <c r="AM39" s="138">
        <f t="shared" si="21"/>
        <v>370.62634574898789</v>
      </c>
      <c r="AN39" s="139">
        <f t="shared" si="22"/>
        <v>14820</v>
      </c>
      <c r="AO39" s="140">
        <f t="shared" si="23"/>
        <v>14820</v>
      </c>
      <c r="AP39" s="141">
        <f t="shared" si="24"/>
        <v>380.41088127676119</v>
      </c>
      <c r="AQ39" s="142">
        <f t="shared" si="25"/>
        <v>5637689.260521601</v>
      </c>
      <c r="AR39" s="144">
        <f t="shared" si="26"/>
        <v>66151277.384534389</v>
      </c>
      <c r="AS39" s="143">
        <f>INDEX(รายได้แยกตามสิทธิ!$I:$I,MATCH(CalBudget2567!$D39,รายได้แยกตามสิทธิ!$B:$B,0))</f>
        <v>25050719.969999999</v>
      </c>
      <c r="AT39" s="138">
        <f>INDEX(ผลงานAdjRw_DHES!$D:$D,MATCH(CalBudget2567!$D39,ผลงานAdjRw_DHES!$B:$B,0))</f>
        <v>2533.9648000000002</v>
      </c>
      <c r="AU39" s="143">
        <f t="shared" si="27"/>
        <v>9885.9778833549681</v>
      </c>
      <c r="AV39" s="139">
        <f t="shared" si="28"/>
        <v>3040.75776</v>
      </c>
      <c r="AW39" s="140">
        <f t="shared" si="29"/>
        <v>3040.75776</v>
      </c>
      <c r="AX39" s="141">
        <f t="shared" si="30"/>
        <v>10146.967699475539</v>
      </c>
      <c r="AY39" s="142">
        <f t="shared" si="31"/>
        <v>30854470.772649594</v>
      </c>
      <c r="AZ39" s="143">
        <f>INDEX(รายได้แยกตามสิทธิ!$J:$J,MATCH(CalBudget2567!$D39,รายได้แยกตามสิทธิ!$B:$B,0))</f>
        <v>2420869.64</v>
      </c>
      <c r="BA39" s="138">
        <f>INDEX(ผลงานAdjRw_DHES!$F:$F,MATCH(CalBudget2567!$D39,ผลงานAdjRw_DHES!$B:$B,0))</f>
        <v>200.79479999999998</v>
      </c>
      <c r="BB39" s="143">
        <f t="shared" si="32"/>
        <v>12056.435923639459</v>
      </c>
      <c r="BC39" s="139">
        <f t="shared" si="33"/>
        <v>240.95375999999996</v>
      </c>
      <c r="BD39" s="140">
        <f t="shared" si="34"/>
        <v>240.95375999999996</v>
      </c>
      <c r="BE39" s="141">
        <f t="shared" si="35"/>
        <v>12374.725832023541</v>
      </c>
      <c r="BF39" s="142">
        <f t="shared" si="36"/>
        <v>2981736.7181952004</v>
      </c>
      <c r="BG39" s="143">
        <f>INDEX(รายได้แยกตามสิทธิ!$K:$K,MATCH(CalBudget2567!$D39,รายได้แยกตามสิทธิ!$B:$B,0))</f>
        <v>417529</v>
      </c>
      <c r="BH39" s="138">
        <f>INDEX(ผลงานAdjRw_DHES!$E:$E,MATCH(CalBudget2567!$D39,ผลงานAdjRw_DHES!$B:$B,0))</f>
        <v>47.214999999999996</v>
      </c>
      <c r="BI39" s="143">
        <f t="shared" si="37"/>
        <v>8843.1430689399567</v>
      </c>
      <c r="BJ39" s="139">
        <f t="shared" si="38"/>
        <v>56.657999999999994</v>
      </c>
      <c r="BK39" s="140">
        <f t="shared" si="39"/>
        <v>56.657999999999994</v>
      </c>
      <c r="BL39" s="141">
        <f t="shared" si="40"/>
        <v>9076.6020459599713</v>
      </c>
      <c r="BM39" s="142">
        <f t="shared" si="41"/>
        <v>514262.11872000003</v>
      </c>
      <c r="BN39" s="143">
        <f>INDEX(รายได้แยกตามสิทธิ!$N:$N,MATCH(CalBudget2567!$D39,รายได้แยกตามสิทธิ!$B:$B,0))</f>
        <v>3602686.5</v>
      </c>
      <c r="BO39" s="138">
        <f>INDEX(ผลงานAdjRw_DHES!$I:$I,MATCH(CalBudget2567!$D39,ผลงานAdjRw_DHES!$B:$B,0))</f>
        <v>47.612399999999354</v>
      </c>
      <c r="BP39" s="143">
        <f t="shared" si="42"/>
        <v>75666.979610354625</v>
      </c>
      <c r="BQ39" s="139">
        <f t="shared" si="43"/>
        <v>57.134879999999221</v>
      </c>
      <c r="BR39" s="140">
        <f t="shared" si="44"/>
        <v>57.134879999999221</v>
      </c>
      <c r="BS39" s="141">
        <f t="shared" si="45"/>
        <v>77664.58787206799</v>
      </c>
      <c r="BT39" s="142">
        <f t="shared" si="46"/>
        <v>4437356.9083199995</v>
      </c>
      <c r="BU39" s="144">
        <f t="shared" si="47"/>
        <v>38787826.517884798</v>
      </c>
      <c r="BV39" s="145">
        <f t="shared" si="0"/>
        <v>104939103.90241918</v>
      </c>
      <c r="BW39" s="146">
        <f>INDEX(รายได้แยกตามสิทธิ!$Q:$Q,MATCH(CalBudget2567!$D39,รายได้แยกตามสิทธิ!$B:$B,0))</f>
        <v>0.38</v>
      </c>
      <c r="BX39" s="145">
        <f t="shared" si="48"/>
        <v>39876859.482919291</v>
      </c>
      <c r="BY39" s="141"/>
      <c r="BZ39" s="143">
        <f t="shared" si="49"/>
        <v>105979</v>
      </c>
      <c r="CA39" s="138">
        <f>INDEX(ผลงานOPDVisit_HDC!$C:$C,MATCH(CalBudget2567!$D39,ผลงานOPDVisit_HDC!$A:$A,0))</f>
        <v>105979</v>
      </c>
      <c r="CB39" s="138">
        <f t="shared" si="50"/>
        <v>0</v>
      </c>
    </row>
    <row r="40" spans="1:80" hidden="1" x14ac:dyDescent="0.7">
      <c r="A40" s="136">
        <f>COUNTA($D$16:D40)</f>
        <v>25</v>
      </c>
      <c r="B40" s="1">
        <v>1</v>
      </c>
      <c r="C40" s="2" t="s">
        <v>0</v>
      </c>
      <c r="D40" s="91" t="s">
        <v>81</v>
      </c>
      <c r="E40" s="3" t="s">
        <v>980</v>
      </c>
      <c r="F40" s="4" t="s">
        <v>1876</v>
      </c>
      <c r="G40" s="1">
        <v>6</v>
      </c>
      <c r="H40" s="3" t="s">
        <v>2965</v>
      </c>
      <c r="I40" s="137">
        <f>INDEX(รายได้แยกตามสิทธิ!$D:$D,MATCH(CalBudget2567!$D40,รายได้แยกตามสิทธิ!$B:$B,0))</f>
        <v>71521016.239999995</v>
      </c>
      <c r="J40" s="138">
        <f>INDEX(ผลงานOPDVisit_HDC!$F:$F,MATCH(CalBudget2567!$D40,ผลงานOPDVisit_HDC!$A:$A,0))</f>
        <v>79089</v>
      </c>
      <c r="K40" s="138">
        <f t="shared" si="1"/>
        <v>904.31053926589027</v>
      </c>
      <c r="L40" s="139">
        <f t="shared" si="2"/>
        <v>94906.8</v>
      </c>
      <c r="M40" s="140">
        <f t="shared" si="3"/>
        <v>94906.8</v>
      </c>
      <c r="N40" s="141">
        <f t="shared" si="4"/>
        <v>928.18433750250972</v>
      </c>
      <c r="O40" s="142">
        <f t="shared" si="5"/>
        <v>88091005.28248319</v>
      </c>
      <c r="P40" s="143">
        <f>INDEX(รายได้แยกตามสิทธิ!$E:$E,MATCH(CalBudget2567!$D40,รายได้แยกตามสิทธิ!$B:$B,0))</f>
        <v>4143802.4</v>
      </c>
      <c r="Q40" s="138">
        <f>INDEX(ผลงานOPDVisit_HDC!$D:$D,MATCH(CalBudget2567!$D40,ผลงานOPDVisit_HDC!$A:$A,0))</f>
        <v>7302</v>
      </c>
      <c r="R40" s="138">
        <f t="shared" si="6"/>
        <v>567.48868803067649</v>
      </c>
      <c r="S40" s="139">
        <f t="shared" si="7"/>
        <v>8762.4</v>
      </c>
      <c r="T40" s="140">
        <f t="shared" si="8"/>
        <v>8762.4</v>
      </c>
      <c r="U40" s="141">
        <f t="shared" si="9"/>
        <v>582.47038939468632</v>
      </c>
      <c r="V40" s="142">
        <f t="shared" si="10"/>
        <v>5103838.5400319993</v>
      </c>
      <c r="W40" s="143">
        <f>INDEX(รายได้แยกตามสิทธิ!$F:$F,MATCH(CalBudget2567!$D40,รายได้แยกตามสิทธิ!$B:$B,0))</f>
        <v>2329821.65</v>
      </c>
      <c r="X40" s="138">
        <f>INDEX(ผลงานOPDVisit_HDC!$E:$E,MATCH(CalBudget2567!$D40,ผลงานOPDVisit_HDC!$A:$A,0))</f>
        <v>10752</v>
      </c>
      <c r="Y40" s="138">
        <f t="shared" si="11"/>
        <v>216.68728143601189</v>
      </c>
      <c r="Z40" s="139">
        <f t="shared" si="12"/>
        <v>12902.4</v>
      </c>
      <c r="AA40" s="140">
        <f t="shared" si="13"/>
        <v>12902.4</v>
      </c>
      <c r="AB40" s="141">
        <f t="shared" si="14"/>
        <v>222.40782566592259</v>
      </c>
      <c r="AC40" s="142">
        <f t="shared" si="15"/>
        <v>2869594.7298719995</v>
      </c>
      <c r="AD40" s="143">
        <f>INDEX(รายได้แยกตามสิทธิ!$G:$G,MATCH(CalBudget2567!$D40,รายได้แยกตามสิทธิ!$B:$B,0))</f>
        <v>1443531.75</v>
      </c>
      <c r="AE40" s="138">
        <f>INDEX(ผลงานOPDVisit_HDC!$G:$G,MATCH(CalBudget2567!$D40,ผลงานOPDVisit_HDC!$A:$A,0))</f>
        <v>2885</v>
      </c>
      <c r="AF40" s="138">
        <f t="shared" si="16"/>
        <v>500.35762564991336</v>
      </c>
      <c r="AG40" s="139">
        <f t="shared" si="17"/>
        <v>3462</v>
      </c>
      <c r="AH40" s="140">
        <f t="shared" si="18"/>
        <v>3462</v>
      </c>
      <c r="AI40" s="141">
        <f t="shared" si="19"/>
        <v>513.56706696707113</v>
      </c>
      <c r="AJ40" s="142">
        <f t="shared" si="20"/>
        <v>1777969.1858400002</v>
      </c>
      <c r="AK40" s="143">
        <f>INDEX(รายได้แยกตามสิทธิ!$H:$H,MATCH(CalBudget2567!$D40,รายได้แยกตามสิทธิ!$B:$B,0))</f>
        <v>6059632.1200000001</v>
      </c>
      <c r="AL40" s="138">
        <f>INDEX(ผลงานOPDVisit_HDC!$K:$K,MATCH(CalBudget2567!$D40,ผลงานOPDVisit_HDC!$A:$A,0))</f>
        <v>5994</v>
      </c>
      <c r="AM40" s="138">
        <f t="shared" si="21"/>
        <v>1010.9496363029697</v>
      </c>
      <c r="AN40" s="139">
        <f t="shared" si="22"/>
        <v>7192.8</v>
      </c>
      <c r="AO40" s="140">
        <f t="shared" si="23"/>
        <v>7192.8</v>
      </c>
      <c r="AP40" s="141">
        <f t="shared" si="24"/>
        <v>1037.6387067013682</v>
      </c>
      <c r="AQ40" s="142">
        <f t="shared" si="25"/>
        <v>7463527.6895616008</v>
      </c>
      <c r="AR40" s="144">
        <f t="shared" si="26"/>
        <v>105305935.42778879</v>
      </c>
      <c r="AS40" s="143">
        <f>INDEX(รายได้แยกตามสิทธิ!$I:$I,MATCH(CalBudget2567!$D40,รายได้แยกตามสิทธิ!$B:$B,0))</f>
        <v>20225907.870000001</v>
      </c>
      <c r="AT40" s="138">
        <f>INDEX(ผลงานAdjRw_DHES!$D:$D,MATCH(CalBudget2567!$D40,ผลงานAdjRw_DHES!$B:$B,0))</f>
        <v>2374.4105</v>
      </c>
      <c r="AU40" s="143">
        <f t="shared" si="27"/>
        <v>8518.2860630038485</v>
      </c>
      <c r="AV40" s="139">
        <f t="shared" si="28"/>
        <v>2849.2925999999998</v>
      </c>
      <c r="AW40" s="140">
        <f t="shared" si="29"/>
        <v>2849.2925999999998</v>
      </c>
      <c r="AX40" s="141">
        <f t="shared" si="30"/>
        <v>8743.1688150671507</v>
      </c>
      <c r="AY40" s="142">
        <f t="shared" si="31"/>
        <v>24911846.205321599</v>
      </c>
      <c r="AZ40" s="143">
        <f>INDEX(รายได้แยกตามสิทธิ!$J:$J,MATCH(CalBudget2567!$D40,รายได้แยกตามสิทธิ!$B:$B,0))</f>
        <v>752627.97</v>
      </c>
      <c r="BA40" s="138">
        <f>INDEX(ผลงานAdjRw_DHES!$F:$F,MATCH(CalBudget2567!$D40,ผลงานAdjRw_DHES!$B:$B,0))</f>
        <v>35.9878</v>
      </c>
      <c r="BB40" s="143">
        <f t="shared" si="32"/>
        <v>20913.419825607565</v>
      </c>
      <c r="BC40" s="139">
        <f t="shared" si="33"/>
        <v>43.185359999999996</v>
      </c>
      <c r="BD40" s="140">
        <f t="shared" si="34"/>
        <v>43.185359999999996</v>
      </c>
      <c r="BE40" s="141">
        <f t="shared" si="35"/>
        <v>21465.534109003605</v>
      </c>
      <c r="BF40" s="142">
        <f t="shared" si="36"/>
        <v>926996.81808959984</v>
      </c>
      <c r="BG40" s="143">
        <f>INDEX(รายได้แยกตามสิทธิ!$K:$K,MATCH(CalBudget2567!$D40,รายได้แยกตามสิทธิ!$B:$B,0))</f>
        <v>214421.55</v>
      </c>
      <c r="BH40" s="138">
        <f>INDEX(ผลงานAdjRw_DHES!$E:$E,MATCH(CalBudget2567!$D40,ผลงานAdjRw_DHES!$B:$B,0))</f>
        <v>28.602500000000003</v>
      </c>
      <c r="BI40" s="143">
        <f t="shared" si="37"/>
        <v>7496.6016956559733</v>
      </c>
      <c r="BJ40" s="139">
        <f t="shared" si="38"/>
        <v>34.323</v>
      </c>
      <c r="BK40" s="140">
        <f t="shared" si="39"/>
        <v>34.323</v>
      </c>
      <c r="BL40" s="141">
        <f t="shared" si="40"/>
        <v>7694.5119804212909</v>
      </c>
      <c r="BM40" s="142">
        <f t="shared" si="41"/>
        <v>264098.73470399994</v>
      </c>
      <c r="BN40" s="143">
        <f>INDEX(รายได้แยกตามสิทธิ!$N:$N,MATCH(CalBudget2567!$D40,รายได้แยกตามสิทธิ!$B:$B,0))</f>
        <v>2649750.8699999996</v>
      </c>
      <c r="BO40" s="138">
        <f>INDEX(ผลงานAdjRw_DHES!$I:$I,MATCH(CalBudget2567!$D40,ผลงานAdjRw_DHES!$B:$B,0))</f>
        <v>233.69249999999994</v>
      </c>
      <c r="BP40" s="143">
        <f t="shared" si="42"/>
        <v>11338.621778619341</v>
      </c>
      <c r="BQ40" s="139">
        <f t="shared" si="43"/>
        <v>280.43099999999993</v>
      </c>
      <c r="BR40" s="140">
        <f t="shared" si="44"/>
        <v>280.43099999999993</v>
      </c>
      <c r="BS40" s="141">
        <f t="shared" si="45"/>
        <v>11637.961393574891</v>
      </c>
      <c r="BT40" s="142">
        <f t="shared" si="46"/>
        <v>3263645.1515615992</v>
      </c>
      <c r="BU40" s="144">
        <f t="shared" si="47"/>
        <v>29366586.909676798</v>
      </c>
      <c r="BV40" s="145">
        <f t="shared" si="0"/>
        <v>134672522.33746558</v>
      </c>
      <c r="BW40" s="146">
        <f>INDEX(รายได้แยกตามสิทธิ!$Q:$Q,MATCH(CalBudget2567!$D40,รายได้แยกตามสิทธิ!$B:$B,0))</f>
        <v>0.61</v>
      </c>
      <c r="BX40" s="145">
        <f t="shared" si="48"/>
        <v>82150238.625854</v>
      </c>
      <c r="BY40" s="141"/>
      <c r="BZ40" s="143">
        <f t="shared" si="49"/>
        <v>106022</v>
      </c>
      <c r="CA40" s="138">
        <f>INDEX(ผลงานOPDVisit_HDC!$C:$C,MATCH(CalBudget2567!$D40,ผลงานOPDVisit_HDC!$A:$A,0))</f>
        <v>106022</v>
      </c>
      <c r="CB40" s="138">
        <f t="shared" si="50"/>
        <v>0</v>
      </c>
    </row>
    <row r="41" spans="1:80" hidden="1" x14ac:dyDescent="0.7">
      <c r="A41" s="136">
        <f>COUNTA($D$16:D41)</f>
        <v>26</v>
      </c>
      <c r="B41" s="1">
        <v>1</v>
      </c>
      <c r="C41" s="2" t="s">
        <v>0</v>
      </c>
      <c r="D41" s="91" t="s">
        <v>82</v>
      </c>
      <c r="E41" s="3" t="s">
        <v>981</v>
      </c>
      <c r="F41" s="4" t="s">
        <v>1876</v>
      </c>
      <c r="G41" s="1">
        <v>5</v>
      </c>
      <c r="H41" s="3" t="s">
        <v>2964</v>
      </c>
      <c r="I41" s="137">
        <f>INDEX(รายได้แยกตามสิทธิ!$D:$D,MATCH(CalBudget2567!$D41,รายได้แยกตามสิทธิ!$B:$B,0))</f>
        <v>16848503.09</v>
      </c>
      <c r="J41" s="138">
        <f>INDEX(ผลงานOPDVisit_HDC!$F:$F,MATCH(CalBudget2567!$D41,ผลงานOPDVisit_HDC!$A:$A,0))</f>
        <v>37347</v>
      </c>
      <c r="K41" s="138">
        <f t="shared" si="1"/>
        <v>451.13404262725254</v>
      </c>
      <c r="L41" s="139">
        <f t="shared" si="2"/>
        <v>44816.4</v>
      </c>
      <c r="M41" s="140">
        <f t="shared" si="3"/>
        <v>44816.4</v>
      </c>
      <c r="N41" s="141">
        <f t="shared" si="4"/>
        <v>463.04398135261204</v>
      </c>
      <c r="O41" s="142">
        <f t="shared" si="5"/>
        <v>20751964.285891201</v>
      </c>
      <c r="P41" s="143">
        <f>INDEX(รายได้แยกตามสิทธิ!$E:$E,MATCH(CalBudget2567!$D41,รายได้แยกตามสิทธิ!$B:$B,0))</f>
        <v>1980978.41</v>
      </c>
      <c r="Q41" s="138">
        <f>INDEX(ผลงานOPDVisit_HDC!$D:$D,MATCH(CalBudget2567!$D41,ผลงานOPDVisit_HDC!$A:$A,0))</f>
        <v>6222</v>
      </c>
      <c r="R41" s="138">
        <f t="shared" si="6"/>
        <v>318.38290099646417</v>
      </c>
      <c r="S41" s="139">
        <f t="shared" si="7"/>
        <v>7466.4</v>
      </c>
      <c r="T41" s="140">
        <f t="shared" si="8"/>
        <v>7466.4</v>
      </c>
      <c r="U41" s="141">
        <f t="shared" si="9"/>
        <v>326.78820958277083</v>
      </c>
      <c r="V41" s="142">
        <f t="shared" si="10"/>
        <v>2439931.4880288001</v>
      </c>
      <c r="W41" s="143">
        <f>INDEX(รายได้แยกตามสิทธิ!$F:$F,MATCH(CalBudget2567!$D41,รายได้แยกตามสิทธิ!$B:$B,0))</f>
        <v>620447.75</v>
      </c>
      <c r="X41" s="138">
        <f>INDEX(ผลงานOPDVisit_HDC!$E:$E,MATCH(CalBudget2567!$D41,ผลงานOPDVisit_HDC!$A:$A,0))</f>
        <v>2849</v>
      </c>
      <c r="Y41" s="138">
        <f t="shared" si="11"/>
        <v>217.77737802737803</v>
      </c>
      <c r="Z41" s="139">
        <f t="shared" si="12"/>
        <v>3418.7999999999997</v>
      </c>
      <c r="AA41" s="140">
        <f t="shared" si="13"/>
        <v>3418.7999999999997</v>
      </c>
      <c r="AB41" s="141">
        <f t="shared" si="14"/>
        <v>223.52670080730081</v>
      </c>
      <c r="AC41" s="142">
        <f t="shared" si="15"/>
        <v>764193.08471999993</v>
      </c>
      <c r="AD41" s="143">
        <f>INDEX(รายได้แยกตามสิทธิ!$G:$G,MATCH(CalBudget2567!$D41,รายได้แยกตามสิทธิ!$B:$B,0))</f>
        <v>918761</v>
      </c>
      <c r="AE41" s="138">
        <f>INDEX(ผลงานOPDVisit_HDC!$G:$G,MATCH(CalBudget2567!$D41,ผลงานOPDVisit_HDC!$A:$A,0))</f>
        <v>3408</v>
      </c>
      <c r="AF41" s="138">
        <f t="shared" si="16"/>
        <v>269.58949530516429</v>
      </c>
      <c r="AG41" s="139">
        <f t="shared" si="17"/>
        <v>4089.6</v>
      </c>
      <c r="AH41" s="140">
        <f t="shared" si="18"/>
        <v>4089.6</v>
      </c>
      <c r="AI41" s="141">
        <f t="shared" si="19"/>
        <v>276.70665798122064</v>
      </c>
      <c r="AJ41" s="142">
        <f t="shared" si="20"/>
        <v>1131619.5484799999</v>
      </c>
      <c r="AK41" s="143">
        <f>INDEX(รายได้แยกตามสิทธิ!$H:$H,MATCH(CalBudget2567!$D41,รายได้แยกตามสิทธิ!$B:$B,0))</f>
        <v>3035076.85</v>
      </c>
      <c r="AL41" s="138">
        <f>INDEX(ผลงานOPDVisit_HDC!$K:$K,MATCH(CalBudget2567!$D41,ผลงานOPDVisit_HDC!$A:$A,0))</f>
        <v>3051</v>
      </c>
      <c r="AM41" s="138">
        <f t="shared" si="21"/>
        <v>994.78100622746649</v>
      </c>
      <c r="AN41" s="139">
        <f t="shared" si="22"/>
        <v>3661.2</v>
      </c>
      <c r="AO41" s="140">
        <f t="shared" si="23"/>
        <v>3661.2</v>
      </c>
      <c r="AP41" s="141">
        <f t="shared" si="24"/>
        <v>1021.0432247918716</v>
      </c>
      <c r="AQ41" s="142">
        <f t="shared" si="25"/>
        <v>3738243.4546079999</v>
      </c>
      <c r="AR41" s="144">
        <f t="shared" si="26"/>
        <v>28825951.861728001</v>
      </c>
      <c r="AS41" s="143">
        <f>INDEX(รายได้แยกตามสิทธิ!$I:$I,MATCH(CalBudget2567!$D41,รายได้แยกตามสิทธิ!$B:$B,0))</f>
        <v>8726753.6400000006</v>
      </c>
      <c r="AT41" s="138">
        <f>INDEX(ผลงานAdjRw_DHES!$D:$D,MATCH(CalBudget2567!$D41,ผลงานAdjRw_DHES!$B:$B,0))</f>
        <v>1097.8888999999999</v>
      </c>
      <c r="AU41" s="143">
        <f t="shared" si="27"/>
        <v>7948.6673378335472</v>
      </c>
      <c r="AV41" s="139">
        <f t="shared" si="28"/>
        <v>1317.4666799999998</v>
      </c>
      <c r="AW41" s="140">
        <f t="shared" si="29"/>
        <v>1317.4666799999998</v>
      </c>
      <c r="AX41" s="141">
        <f t="shared" si="30"/>
        <v>8158.5121555523529</v>
      </c>
      <c r="AY41" s="142">
        <f t="shared" si="31"/>
        <v>10748567.923315199</v>
      </c>
      <c r="AZ41" s="143">
        <f>INDEX(รายได้แยกตามสิทธิ!$J:$J,MATCH(CalBudget2567!$D41,รายได้แยกตามสิทธิ!$B:$B,0))</f>
        <v>575878.75</v>
      </c>
      <c r="BA41" s="138">
        <f>INDEX(ผลงานAdjRw_DHES!$F:$F,MATCH(CalBudget2567!$D41,ผลงานAdjRw_DHES!$B:$B,0))</f>
        <v>45.612599999999993</v>
      </c>
      <c r="BB41" s="143">
        <f t="shared" si="32"/>
        <v>12625.431350109402</v>
      </c>
      <c r="BC41" s="139">
        <f t="shared" si="33"/>
        <v>54.735119999999988</v>
      </c>
      <c r="BD41" s="140">
        <f t="shared" si="34"/>
        <v>54.735119999999988</v>
      </c>
      <c r="BE41" s="141">
        <f t="shared" si="35"/>
        <v>12958.742737752291</v>
      </c>
      <c r="BF41" s="142">
        <f t="shared" si="36"/>
        <v>709298.33880000003</v>
      </c>
      <c r="BG41" s="143">
        <f>INDEX(รายได้แยกตามสิทธิ!$K:$K,MATCH(CalBudget2567!$D41,รายได้แยกตามสิทธิ!$B:$B,0))</f>
        <v>176813</v>
      </c>
      <c r="BH41" s="138">
        <f>INDEX(ผลงานAdjRw_DHES!$E:$E,MATCH(CalBudget2567!$D41,ผลงานAdjRw_DHES!$B:$B,0))</f>
        <v>25.524099999999997</v>
      </c>
      <c r="BI41" s="143">
        <f t="shared" si="37"/>
        <v>6927.2961632339639</v>
      </c>
      <c r="BJ41" s="139">
        <f t="shared" si="38"/>
        <v>30.628919999999994</v>
      </c>
      <c r="BK41" s="140">
        <f t="shared" si="39"/>
        <v>30.628919999999994</v>
      </c>
      <c r="BL41" s="141">
        <f t="shared" si="40"/>
        <v>7110.1767819433408</v>
      </c>
      <c r="BM41" s="142">
        <f t="shared" si="41"/>
        <v>217777.03584</v>
      </c>
      <c r="BN41" s="143">
        <f>INDEX(รายได้แยกตามสิทธิ!$N:$N,MATCH(CalBudget2567!$D41,รายได้แยกตามสิทธิ!$B:$B,0))</f>
        <v>3841195</v>
      </c>
      <c r="BO41" s="138">
        <f>INDEX(ผลงานAdjRw_DHES!$I:$I,MATCH(CalBudget2567!$D41,ผลงานAdjRw_DHES!$B:$B,0))</f>
        <v>129.46939999999998</v>
      </c>
      <c r="BP41" s="143">
        <f t="shared" si="42"/>
        <v>29668.747982148681</v>
      </c>
      <c r="BQ41" s="139">
        <f t="shared" si="43"/>
        <v>155.36327999999997</v>
      </c>
      <c r="BR41" s="140">
        <f t="shared" si="44"/>
        <v>155.36327999999997</v>
      </c>
      <c r="BS41" s="141">
        <f t="shared" si="45"/>
        <v>30452.002928877406</v>
      </c>
      <c r="BT41" s="142">
        <f t="shared" si="46"/>
        <v>4731123.0575999999</v>
      </c>
      <c r="BU41" s="144">
        <f t="shared" si="47"/>
        <v>16406766.355555199</v>
      </c>
      <c r="BV41" s="145">
        <f t="shared" si="0"/>
        <v>45232718.217283204</v>
      </c>
      <c r="BW41" s="146">
        <f>INDEX(รายได้แยกตามสิทธิ!$Q:$Q,MATCH(CalBudget2567!$D41,รายได้แยกตามสิทธิ!$B:$B,0))</f>
        <v>0.36</v>
      </c>
      <c r="BX41" s="145">
        <f t="shared" si="48"/>
        <v>16283778.558221953</v>
      </c>
      <c r="BY41" s="141"/>
      <c r="BZ41" s="143">
        <f t="shared" si="49"/>
        <v>52877</v>
      </c>
      <c r="CA41" s="138">
        <f>INDEX(ผลงานOPDVisit_HDC!$C:$C,MATCH(CalBudget2567!$D41,ผลงานOPDVisit_HDC!$A:$A,0))</f>
        <v>52877</v>
      </c>
      <c r="CB41" s="138">
        <f t="shared" si="50"/>
        <v>0</v>
      </c>
    </row>
    <row r="42" spans="1:80" hidden="1" x14ac:dyDescent="0.7">
      <c r="A42" s="136">
        <f>COUNTA($D$16:D42)</f>
        <v>27</v>
      </c>
      <c r="B42" s="1">
        <v>1</v>
      </c>
      <c r="C42" s="2" t="s">
        <v>0</v>
      </c>
      <c r="D42" s="91" t="s">
        <v>83</v>
      </c>
      <c r="E42" s="3" t="s">
        <v>982</v>
      </c>
      <c r="F42" s="4" t="s">
        <v>1877</v>
      </c>
      <c r="G42" s="1">
        <v>15</v>
      </c>
      <c r="H42" s="3" t="s">
        <v>2969</v>
      </c>
      <c r="I42" s="137">
        <f>INDEX(รายได้แยกตามสิทธิ!$D:$D,MATCH(CalBudget2567!$D42,รายได้แยกตามสิทธิ!$B:$B,0))</f>
        <v>118043433.34999999</v>
      </c>
      <c r="J42" s="138">
        <f>INDEX(ผลงานOPDVisit_HDC!$F:$F,MATCH(CalBudget2567!$D42,ผลงานOPDVisit_HDC!$A:$A,0))</f>
        <v>155242</v>
      </c>
      <c r="K42" s="138">
        <f t="shared" si="1"/>
        <v>760.38335856276001</v>
      </c>
      <c r="L42" s="139">
        <f t="shared" si="2"/>
        <v>186290.4</v>
      </c>
      <c r="M42" s="140">
        <f t="shared" si="3"/>
        <v>186290.4</v>
      </c>
      <c r="N42" s="141">
        <f t="shared" si="4"/>
        <v>780.45747922881685</v>
      </c>
      <c r="O42" s="142">
        <f t="shared" si="5"/>
        <v>145391735.98852798</v>
      </c>
      <c r="P42" s="143">
        <f>INDEX(รายได้แยกตามสิทธิ!$E:$E,MATCH(CalBudget2567!$D42,รายได้แยกตามสิทธิ!$B:$B,0))</f>
        <v>45515991.5</v>
      </c>
      <c r="Q42" s="138">
        <f>INDEX(ผลงานOPDVisit_HDC!$D:$D,MATCH(CalBudget2567!$D42,ผลงานOPDVisit_HDC!$A:$A,0))</f>
        <v>31979</v>
      </c>
      <c r="R42" s="138">
        <f t="shared" si="6"/>
        <v>1423.3087807623754</v>
      </c>
      <c r="S42" s="139">
        <f t="shared" si="7"/>
        <v>38374.799999999996</v>
      </c>
      <c r="T42" s="140">
        <f t="shared" si="8"/>
        <v>38374.799999999996</v>
      </c>
      <c r="U42" s="141">
        <f t="shared" si="9"/>
        <v>1460.884132574502</v>
      </c>
      <c r="V42" s="142">
        <f t="shared" si="10"/>
        <v>56061136.410719991</v>
      </c>
      <c r="W42" s="143">
        <f>INDEX(รายได้แยกตามสิทธิ!$F:$F,MATCH(CalBudget2567!$D42,รายได้แยกตามสิทธิ!$B:$B,0))</f>
        <v>8967922.1999999993</v>
      </c>
      <c r="X42" s="138">
        <f>INDEX(ผลงานOPDVisit_HDC!$E:$E,MATCH(CalBudget2567!$D42,ผลงานOPDVisit_HDC!$A:$A,0))</f>
        <v>16762</v>
      </c>
      <c r="Y42" s="138">
        <f t="shared" si="11"/>
        <v>535.01504593723894</v>
      </c>
      <c r="Z42" s="139">
        <f t="shared" si="12"/>
        <v>20114.399999999998</v>
      </c>
      <c r="AA42" s="140">
        <f t="shared" si="13"/>
        <v>20114.399999999998</v>
      </c>
      <c r="AB42" s="141">
        <f t="shared" si="14"/>
        <v>549.13944314998207</v>
      </c>
      <c r="AC42" s="142">
        <f t="shared" si="15"/>
        <v>11045610.415295998</v>
      </c>
      <c r="AD42" s="143">
        <f>INDEX(รายได้แยกตามสิทธิ!$G:$G,MATCH(CalBudget2567!$D42,รายได้แยกตามสิทธิ!$B:$B,0))</f>
        <v>9104661</v>
      </c>
      <c r="AE42" s="138">
        <f>INDEX(ผลงานOPDVisit_HDC!$G:$G,MATCH(CalBudget2567!$D42,ผลงานOPDVisit_HDC!$A:$A,0))</f>
        <v>15335</v>
      </c>
      <c r="AF42" s="138">
        <f t="shared" si="16"/>
        <v>593.71770459732636</v>
      </c>
      <c r="AG42" s="139">
        <f t="shared" si="17"/>
        <v>18402</v>
      </c>
      <c r="AH42" s="140">
        <f t="shared" si="18"/>
        <v>18402</v>
      </c>
      <c r="AI42" s="141">
        <f t="shared" si="19"/>
        <v>609.39185199869576</v>
      </c>
      <c r="AJ42" s="142">
        <f t="shared" si="20"/>
        <v>11214028.860479999</v>
      </c>
      <c r="AK42" s="143">
        <f>INDEX(รายได้แยกตามสิทธิ!$H:$H,MATCH(CalBudget2567!$D42,รายได้แยกตามสิทธิ!$B:$B,0))</f>
        <v>69631957.650000006</v>
      </c>
      <c r="AL42" s="138">
        <f>INDEX(ผลงานOPDVisit_HDC!$K:$K,MATCH(CalBudget2567!$D42,ผลงานOPDVisit_HDC!$A:$A,0))</f>
        <v>44908</v>
      </c>
      <c r="AM42" s="138">
        <f t="shared" si="21"/>
        <v>1550.5468435468069</v>
      </c>
      <c r="AN42" s="139">
        <f t="shared" si="22"/>
        <v>53889.599999999999</v>
      </c>
      <c r="AO42" s="140">
        <f t="shared" si="23"/>
        <v>53889.599999999999</v>
      </c>
      <c r="AP42" s="141">
        <f t="shared" si="24"/>
        <v>1591.4812802164427</v>
      </c>
      <c r="AQ42" s="142">
        <f t="shared" si="25"/>
        <v>85764289.598352</v>
      </c>
      <c r="AR42" s="144">
        <f t="shared" si="26"/>
        <v>309476801.27337599</v>
      </c>
      <c r="AS42" s="143">
        <f>INDEX(รายได้แยกตามสิทธิ!$I:$I,MATCH(CalBudget2567!$D42,รายได้แยกตามสิทธิ!$B:$B,0))</f>
        <v>169617304.96000001</v>
      </c>
      <c r="AT42" s="138">
        <f>INDEX(ผลงานAdjRw_DHES!$D:$D,MATCH(CalBudget2567!$D42,ผลงานAdjRw_DHES!$B:$B,0))</f>
        <v>9284.5581000000002</v>
      </c>
      <c r="AU42" s="143">
        <f t="shared" si="27"/>
        <v>18268.753680371712</v>
      </c>
      <c r="AV42" s="139">
        <f t="shared" si="28"/>
        <v>11141.469719999999</v>
      </c>
      <c r="AW42" s="140">
        <f t="shared" si="29"/>
        <v>11141.469719999999</v>
      </c>
      <c r="AX42" s="141">
        <f t="shared" si="30"/>
        <v>18751.048777533524</v>
      </c>
      <c r="AY42" s="142">
        <f t="shared" si="31"/>
        <v>208914242.17313275</v>
      </c>
      <c r="AZ42" s="143">
        <f>INDEX(รายได้แยกตามสิทธิ!$J:$J,MATCH(CalBudget2567!$D42,รายได้แยกตามสิทธิ!$B:$B,0))</f>
        <v>17583656.199999999</v>
      </c>
      <c r="BA42" s="138">
        <f>INDEX(ผลงานAdjRw_DHES!$F:$F,MATCH(CalBudget2567!$D42,ผลงานAdjRw_DHES!$B:$B,0))</f>
        <v>665.17269999999996</v>
      </c>
      <c r="BB42" s="143">
        <f t="shared" si="32"/>
        <v>26434.723192939218</v>
      </c>
      <c r="BC42" s="139">
        <f t="shared" si="33"/>
        <v>798.20723999999996</v>
      </c>
      <c r="BD42" s="140">
        <f t="shared" si="34"/>
        <v>798.20723999999996</v>
      </c>
      <c r="BE42" s="141">
        <f t="shared" si="35"/>
        <v>27132.599885232812</v>
      </c>
      <c r="BF42" s="142">
        <f t="shared" si="36"/>
        <v>21657437.668415997</v>
      </c>
      <c r="BG42" s="143">
        <f>INDEX(รายได้แยกตามสิทธิ!$K:$K,MATCH(CalBudget2567!$D42,รายได้แยกตามสิทธิ!$B:$B,0))</f>
        <v>6437924.25</v>
      </c>
      <c r="BH42" s="138">
        <f>INDEX(ผลงานAdjRw_DHES!$E:$E,MATCH(CalBudget2567!$D42,ผลงานAdjRw_DHES!$B:$B,0))</f>
        <v>741.03589999999986</v>
      </c>
      <c r="BI42" s="143">
        <f t="shared" si="37"/>
        <v>8687.7359787832156</v>
      </c>
      <c r="BJ42" s="139">
        <f t="shared" si="38"/>
        <v>889.24307999999985</v>
      </c>
      <c r="BK42" s="140">
        <f t="shared" si="39"/>
        <v>889.24307999999985</v>
      </c>
      <c r="BL42" s="141">
        <f t="shared" si="40"/>
        <v>8917.092208623093</v>
      </c>
      <c r="BM42" s="142">
        <f t="shared" si="41"/>
        <v>7929462.54024</v>
      </c>
      <c r="BN42" s="143">
        <f>INDEX(รายได้แยกตามสิทธิ!$N:$N,MATCH(CalBudget2567!$D42,รายได้แยกตามสิทธิ!$B:$B,0))</f>
        <v>71340887.099999994</v>
      </c>
      <c r="BO42" s="138">
        <f>INDEX(ผลงานAdjRw_DHES!$I:$I,MATCH(CalBudget2567!$D42,ผลงานAdjRw_DHES!$B:$B,0))</f>
        <v>3356.9951999999994</v>
      </c>
      <c r="BP42" s="143">
        <f t="shared" si="42"/>
        <v>21251.411708899675</v>
      </c>
      <c r="BQ42" s="139">
        <f t="shared" si="43"/>
        <v>4028.3942399999992</v>
      </c>
      <c r="BR42" s="140">
        <f t="shared" si="44"/>
        <v>4028.3942399999992</v>
      </c>
      <c r="BS42" s="141">
        <f t="shared" si="45"/>
        <v>21812.448978014625</v>
      </c>
      <c r="BT42" s="142">
        <f t="shared" si="46"/>
        <v>87869143.823327988</v>
      </c>
      <c r="BU42" s="144">
        <f t="shared" si="47"/>
        <v>326370286.20511675</v>
      </c>
      <c r="BV42" s="145">
        <f t="shared" si="0"/>
        <v>635847087.47849274</v>
      </c>
      <c r="BW42" s="146">
        <f>INDEX(รายได้แยกตามสิทธิ!$Q:$Q,MATCH(CalBudget2567!$D42,รายได้แยกตามสิทธิ!$B:$B,0))</f>
        <v>0.36</v>
      </c>
      <c r="BX42" s="145">
        <f t="shared" si="48"/>
        <v>228904951.49225739</v>
      </c>
      <c r="BY42" s="141"/>
      <c r="BZ42" s="143">
        <f t="shared" si="49"/>
        <v>264226</v>
      </c>
      <c r="CA42" s="138">
        <f>INDEX(ผลงานOPDVisit_HDC!$C:$C,MATCH(CalBudget2567!$D42,ผลงานOPDVisit_HDC!$A:$A,0))</f>
        <v>264226</v>
      </c>
      <c r="CB42" s="138">
        <f t="shared" si="50"/>
        <v>0</v>
      </c>
    </row>
    <row r="43" spans="1:80" hidden="1" x14ac:dyDescent="0.7">
      <c r="A43" s="136">
        <f>COUNTA($D$16:D43)</f>
        <v>28</v>
      </c>
      <c r="B43" s="1">
        <v>1</v>
      </c>
      <c r="C43" s="2" t="s">
        <v>0</v>
      </c>
      <c r="D43" s="91" t="s">
        <v>84</v>
      </c>
      <c r="E43" s="3" t="s">
        <v>983</v>
      </c>
      <c r="F43" s="4" t="s">
        <v>1876</v>
      </c>
      <c r="G43" s="1">
        <v>6</v>
      </c>
      <c r="H43" s="3" t="s">
        <v>2965</v>
      </c>
      <c r="I43" s="137">
        <f>INDEX(รายได้แยกตามสิทธิ!$D:$D,MATCH(CalBudget2567!$D43,รายได้แยกตามสิทธิ!$B:$B,0))</f>
        <v>55178695.450000003</v>
      </c>
      <c r="J43" s="138">
        <f>INDEX(ผลงานOPDVisit_HDC!$F:$F,MATCH(CalBudget2567!$D43,ผลงานOPDVisit_HDC!$A:$A,0))</f>
        <v>68005</v>
      </c>
      <c r="K43" s="138">
        <f t="shared" si="1"/>
        <v>811.39174251893246</v>
      </c>
      <c r="L43" s="139">
        <f t="shared" si="2"/>
        <v>81606</v>
      </c>
      <c r="M43" s="140">
        <f t="shared" si="3"/>
        <v>81606</v>
      </c>
      <c r="N43" s="141">
        <f t="shared" si="4"/>
        <v>832.81248452143222</v>
      </c>
      <c r="O43" s="142">
        <f t="shared" si="5"/>
        <v>67962495.611855999</v>
      </c>
      <c r="P43" s="143">
        <f>INDEX(รายได้แยกตามสิทธิ!$E:$E,MATCH(CalBudget2567!$D43,รายได้แยกตามสิทธิ!$B:$B,0))</f>
        <v>4606405.4400000004</v>
      </c>
      <c r="Q43" s="138">
        <f>INDEX(ผลงานOPDVisit_HDC!$D:$D,MATCH(CalBudget2567!$D43,ผลงานOPDVisit_HDC!$A:$A,0))</f>
        <v>7270</v>
      </c>
      <c r="R43" s="138">
        <f t="shared" si="6"/>
        <v>633.61835488308122</v>
      </c>
      <c r="S43" s="139">
        <f t="shared" si="7"/>
        <v>8724</v>
      </c>
      <c r="T43" s="140">
        <f t="shared" si="8"/>
        <v>8724</v>
      </c>
      <c r="U43" s="141">
        <f t="shared" si="9"/>
        <v>650.34587945199462</v>
      </c>
      <c r="V43" s="142">
        <f t="shared" si="10"/>
        <v>5673617.4523392012</v>
      </c>
      <c r="W43" s="143">
        <f>INDEX(รายได้แยกตามสิทธิ!$F:$F,MATCH(CalBudget2567!$D43,รายได้แยกตามสิทธิ!$B:$B,0))</f>
        <v>2180691.7999999998</v>
      </c>
      <c r="X43" s="138">
        <f>INDEX(ผลงานOPDVisit_HDC!$E:$E,MATCH(CalBudget2567!$D43,ผลงานOPDVisit_HDC!$A:$A,0))</f>
        <v>18978</v>
      </c>
      <c r="Y43" s="138">
        <f t="shared" si="11"/>
        <v>114.90630203393403</v>
      </c>
      <c r="Z43" s="139">
        <f t="shared" si="12"/>
        <v>22773.599999999999</v>
      </c>
      <c r="AA43" s="140">
        <f t="shared" si="13"/>
        <v>22773.599999999999</v>
      </c>
      <c r="AB43" s="141">
        <f t="shared" si="14"/>
        <v>117.93982840762989</v>
      </c>
      <c r="AC43" s="142">
        <f t="shared" si="15"/>
        <v>2685914.4762240001</v>
      </c>
      <c r="AD43" s="143">
        <f>INDEX(รายได้แยกตามสิทธิ!$G:$G,MATCH(CalBudget2567!$D43,รายได้แยกตามสิทธิ!$B:$B,0))</f>
        <v>3224677.04</v>
      </c>
      <c r="AE43" s="138">
        <f>INDEX(ผลงานOPDVisit_HDC!$G:$G,MATCH(CalBudget2567!$D43,ผลงานOPDVisit_HDC!$A:$A,0))</f>
        <v>11416</v>
      </c>
      <c r="AF43" s="138">
        <f t="shared" si="16"/>
        <v>282.46995795374914</v>
      </c>
      <c r="AG43" s="139">
        <f t="shared" si="17"/>
        <v>13699.199999999999</v>
      </c>
      <c r="AH43" s="140">
        <f t="shared" si="18"/>
        <v>13699.199999999999</v>
      </c>
      <c r="AI43" s="141">
        <f t="shared" si="19"/>
        <v>289.92716484372812</v>
      </c>
      <c r="AJ43" s="142">
        <f t="shared" si="20"/>
        <v>3971770.2166272001</v>
      </c>
      <c r="AK43" s="143">
        <f>INDEX(รายได้แยกตามสิทธิ!$H:$H,MATCH(CalBudget2567!$D43,รายได้แยกตามสิทธิ!$B:$B,0))</f>
        <v>12941025.98</v>
      </c>
      <c r="AL43" s="138">
        <f>INDEX(ผลงานOPDVisit_HDC!$K:$K,MATCH(CalBudget2567!$D43,ผลงานOPDVisit_HDC!$A:$A,0))</f>
        <v>7766</v>
      </c>
      <c r="AM43" s="138">
        <f t="shared" si="21"/>
        <v>1666.3695570435232</v>
      </c>
      <c r="AN43" s="139">
        <f t="shared" si="22"/>
        <v>9319.1999999999989</v>
      </c>
      <c r="AO43" s="140">
        <f t="shared" si="23"/>
        <v>9319.1999999999989</v>
      </c>
      <c r="AP43" s="141">
        <f t="shared" si="24"/>
        <v>1710.3617133494722</v>
      </c>
      <c r="AQ43" s="142">
        <f t="shared" si="25"/>
        <v>15939202.879046399</v>
      </c>
      <c r="AR43" s="144">
        <f t="shared" si="26"/>
        <v>96233000.636092797</v>
      </c>
      <c r="AS43" s="143">
        <f>INDEX(รายได้แยกตามสิทธิ!$I:$I,MATCH(CalBudget2567!$D43,รายได้แยกตามสิทธิ!$B:$B,0))</f>
        <v>33031733.93</v>
      </c>
      <c r="AT43" s="138">
        <f>INDEX(ผลงานAdjRw_DHES!$D:$D,MATCH(CalBudget2567!$D43,ผลงานAdjRw_DHES!$B:$B,0))</f>
        <v>2100.5720999999999</v>
      </c>
      <c r="AU43" s="143">
        <f t="shared" si="27"/>
        <v>15725.113139415687</v>
      </c>
      <c r="AV43" s="139">
        <f t="shared" si="28"/>
        <v>2520.6865199999997</v>
      </c>
      <c r="AW43" s="140">
        <f t="shared" si="29"/>
        <v>2520.6865199999997</v>
      </c>
      <c r="AX43" s="141">
        <f t="shared" si="30"/>
        <v>16140.256126296261</v>
      </c>
      <c r="AY43" s="142">
        <f t="shared" si="31"/>
        <v>40684526.046902396</v>
      </c>
      <c r="AZ43" s="143">
        <f>INDEX(รายได้แยกตามสิทธิ!$J:$J,MATCH(CalBudget2567!$D43,รายได้แยกตามสิทธิ!$B:$B,0))</f>
        <v>1194147.95</v>
      </c>
      <c r="BA43" s="138">
        <f>INDEX(ผลงานAdjRw_DHES!$F:$F,MATCH(CalBudget2567!$D43,ผลงานAdjRw_DHES!$B:$B,0))</f>
        <v>102.42310000000001</v>
      </c>
      <c r="BB43" s="143">
        <f t="shared" si="32"/>
        <v>11658.970974321221</v>
      </c>
      <c r="BC43" s="139">
        <f t="shared" si="33"/>
        <v>122.90772</v>
      </c>
      <c r="BD43" s="140">
        <f t="shared" si="34"/>
        <v>122.90772</v>
      </c>
      <c r="BE43" s="141">
        <f t="shared" si="35"/>
        <v>11966.767808043302</v>
      </c>
      <c r="BF43" s="142">
        <f t="shared" si="36"/>
        <v>1470808.1470559998</v>
      </c>
      <c r="BG43" s="143">
        <f>INDEX(รายได้แยกตามสิทธิ!$K:$K,MATCH(CalBudget2567!$D43,รายได้แยกตามสิทธิ!$B:$B,0))</f>
        <v>716900.6</v>
      </c>
      <c r="BH43" s="138">
        <f>INDEX(ผลงานAdjRw_DHES!$E:$E,MATCH(CalBudget2567!$D43,ผลงานAdjRw_DHES!$B:$B,0))</f>
        <v>75.631299999999996</v>
      </c>
      <c r="BI43" s="143">
        <f t="shared" si="37"/>
        <v>9478.8877091891845</v>
      </c>
      <c r="BJ43" s="139">
        <f t="shared" si="38"/>
        <v>90.757559999999998</v>
      </c>
      <c r="BK43" s="140">
        <f t="shared" si="39"/>
        <v>90.757559999999998</v>
      </c>
      <c r="BL43" s="141">
        <f t="shared" si="40"/>
        <v>9729.1303447117789</v>
      </c>
      <c r="BM43" s="142">
        <f t="shared" si="41"/>
        <v>882992.13100799988</v>
      </c>
      <c r="BN43" s="143">
        <f>INDEX(รายได้แยกตามสิทธิ!$N:$N,MATCH(CalBudget2567!$D43,รายได้แยกตามสิทธิ!$B:$B,0))</f>
        <v>11941152.719999999</v>
      </c>
      <c r="BO43" s="138">
        <f>INDEX(ผลงานAdjRw_DHES!$I:$I,MATCH(CalBudget2567!$D43,ผลงานAdjRw_DHES!$B:$B,0))</f>
        <v>909.13440000000037</v>
      </c>
      <c r="BP43" s="143">
        <f t="shared" si="42"/>
        <v>13134.639630840054</v>
      </c>
      <c r="BQ43" s="139">
        <f t="shared" si="43"/>
        <v>1090.9612800000004</v>
      </c>
      <c r="BR43" s="140">
        <f t="shared" si="44"/>
        <v>1090.9612800000004</v>
      </c>
      <c r="BS43" s="141">
        <f t="shared" si="45"/>
        <v>13481.394117094233</v>
      </c>
      <c r="BT43" s="142">
        <f t="shared" si="46"/>
        <v>14707678.9821696</v>
      </c>
      <c r="BU43" s="144">
        <f t="shared" si="47"/>
        <v>57746005.307135992</v>
      </c>
      <c r="BV43" s="145">
        <f t="shared" si="0"/>
        <v>153979005.94322878</v>
      </c>
      <c r="BW43" s="146">
        <f>INDEX(รายได้แยกตามสิทธิ!$Q:$Q,MATCH(CalBudget2567!$D43,รายได้แยกตามสิทธิ!$B:$B,0))</f>
        <v>0.47</v>
      </c>
      <c r="BX43" s="145">
        <f t="shared" si="48"/>
        <v>72370132.793317527</v>
      </c>
      <c r="BY43" s="141"/>
      <c r="BZ43" s="143">
        <f t="shared" si="49"/>
        <v>113435</v>
      </c>
      <c r="CA43" s="138">
        <f>INDEX(ผลงานOPDVisit_HDC!$C:$C,MATCH(CalBudget2567!$D43,ผลงานOPDVisit_HDC!$A:$A,0))</f>
        <v>113435</v>
      </c>
      <c r="CB43" s="138">
        <f t="shared" si="50"/>
        <v>0</v>
      </c>
    </row>
    <row r="44" spans="1:80" hidden="1" x14ac:dyDescent="0.7">
      <c r="A44" s="136">
        <f>COUNTA($D$16:D44)</f>
        <v>29</v>
      </c>
      <c r="B44" s="1">
        <v>1</v>
      </c>
      <c r="C44" s="2" t="s">
        <v>0</v>
      </c>
      <c r="D44" s="91" t="s">
        <v>85</v>
      </c>
      <c r="E44" s="3" t="s">
        <v>984</v>
      </c>
      <c r="F44" s="4" t="s">
        <v>1876</v>
      </c>
      <c r="G44" s="1">
        <v>6</v>
      </c>
      <c r="H44" s="3" t="s">
        <v>2965</v>
      </c>
      <c r="I44" s="137">
        <f>INDEX(รายได้แยกตามสิทธิ!$D:$D,MATCH(CalBudget2567!$D44,รายได้แยกตามสิทธิ!$B:$B,0))</f>
        <v>44634357.090000004</v>
      </c>
      <c r="J44" s="138">
        <f>INDEX(ผลงานOPDVisit_HDC!$F:$F,MATCH(CalBudget2567!$D44,ผลงานOPDVisit_HDC!$A:$A,0))</f>
        <v>64058</v>
      </c>
      <c r="K44" s="138">
        <f t="shared" si="1"/>
        <v>696.78037231883616</v>
      </c>
      <c r="L44" s="139">
        <f t="shared" si="2"/>
        <v>76869.599999999991</v>
      </c>
      <c r="M44" s="140">
        <f t="shared" si="3"/>
        <v>76869.599999999991</v>
      </c>
      <c r="N44" s="141">
        <f t="shared" si="4"/>
        <v>715.17537414805338</v>
      </c>
      <c r="O44" s="142">
        <f t="shared" si="5"/>
        <v>54975244.940611199</v>
      </c>
      <c r="P44" s="143">
        <f>INDEX(รายได้แยกตามสิทธิ!$E:$E,MATCH(CalBudget2567!$D44,รายได้แยกตามสิทธิ!$B:$B,0))</f>
        <v>5668733.1500000004</v>
      </c>
      <c r="Q44" s="138">
        <f>INDEX(ผลงานOPDVisit_HDC!$D:$D,MATCH(CalBudget2567!$D44,ผลงานOPDVisit_HDC!$A:$A,0))</f>
        <v>10680</v>
      </c>
      <c r="R44" s="138">
        <f t="shared" si="6"/>
        <v>530.7802574906367</v>
      </c>
      <c r="S44" s="139">
        <f t="shared" si="7"/>
        <v>12816</v>
      </c>
      <c r="T44" s="140">
        <f t="shared" si="8"/>
        <v>12816</v>
      </c>
      <c r="U44" s="141">
        <f t="shared" si="9"/>
        <v>544.79285628838954</v>
      </c>
      <c r="V44" s="142">
        <f t="shared" si="10"/>
        <v>6982065.2461920008</v>
      </c>
      <c r="W44" s="143">
        <f>INDEX(รายได้แยกตามสิทธิ!$F:$F,MATCH(CalBudget2567!$D44,รายได้แยกตามสิทธิ!$B:$B,0))</f>
        <v>1428995.04</v>
      </c>
      <c r="X44" s="138">
        <f>INDEX(ผลงานOPDVisit_HDC!$E:$E,MATCH(CalBudget2567!$D44,ผลงานOPDVisit_HDC!$A:$A,0))</f>
        <v>3979</v>
      </c>
      <c r="Y44" s="138">
        <f t="shared" si="11"/>
        <v>359.13421462679065</v>
      </c>
      <c r="Z44" s="139">
        <f t="shared" si="12"/>
        <v>4774.8</v>
      </c>
      <c r="AA44" s="140">
        <f t="shared" si="13"/>
        <v>4774.8</v>
      </c>
      <c r="AB44" s="141">
        <f t="shared" si="14"/>
        <v>368.61535789293794</v>
      </c>
      <c r="AC44" s="142">
        <f t="shared" si="15"/>
        <v>1760064.6108672002</v>
      </c>
      <c r="AD44" s="143">
        <f>INDEX(รายได้แยกตามสิทธิ!$G:$G,MATCH(CalBudget2567!$D44,รายได้แยกตามสิทธิ!$B:$B,0))</f>
        <v>482939</v>
      </c>
      <c r="AE44" s="138">
        <f>INDEX(ผลงานOPDVisit_HDC!$G:$G,MATCH(CalBudget2567!$D44,ผลงานOPDVisit_HDC!$A:$A,0))</f>
        <v>1296</v>
      </c>
      <c r="AF44" s="138">
        <f t="shared" si="16"/>
        <v>372.63811728395063</v>
      </c>
      <c r="AG44" s="139">
        <f t="shared" si="17"/>
        <v>1555.2</v>
      </c>
      <c r="AH44" s="140">
        <f t="shared" si="18"/>
        <v>1555.2</v>
      </c>
      <c r="AI44" s="141">
        <f t="shared" si="19"/>
        <v>382.47576358024691</v>
      </c>
      <c r="AJ44" s="142">
        <f t="shared" si="20"/>
        <v>594826.30752000003</v>
      </c>
      <c r="AK44" s="143">
        <f>INDEX(รายได้แยกตามสิทธิ!$H:$H,MATCH(CalBudget2567!$D44,รายได้แยกตามสิทธิ!$B:$B,0))</f>
        <v>2908600.7199999997</v>
      </c>
      <c r="AL44" s="138">
        <f>INDEX(ผลงานOPDVisit_HDC!$K:$K,MATCH(CalBudget2567!$D44,ผลงานOPDVisit_HDC!$A:$A,0))</f>
        <v>9797</v>
      </c>
      <c r="AM44" s="138">
        <f t="shared" si="21"/>
        <v>296.88687557415534</v>
      </c>
      <c r="AN44" s="139">
        <f t="shared" si="22"/>
        <v>11756.4</v>
      </c>
      <c r="AO44" s="140">
        <f t="shared" si="23"/>
        <v>11756.4</v>
      </c>
      <c r="AP44" s="141">
        <f t="shared" si="24"/>
        <v>304.72468908931302</v>
      </c>
      <c r="AQ44" s="142">
        <f t="shared" si="25"/>
        <v>3582465.3348095994</v>
      </c>
      <c r="AR44" s="144">
        <f t="shared" si="26"/>
        <v>67894666.439999998</v>
      </c>
      <c r="AS44" s="143">
        <f>INDEX(รายได้แยกตามสิทธิ!$I:$I,MATCH(CalBudget2567!$D44,รายได้แยกตามสิทธิ!$B:$B,0))</f>
        <v>18893495.989999998</v>
      </c>
      <c r="AT44" s="138">
        <f>INDEX(ผลงานAdjRw_DHES!$D:$D,MATCH(CalBudget2567!$D44,ผลงานAdjRw_DHES!$B:$B,0))</f>
        <v>2553.7436000000002</v>
      </c>
      <c r="AU44" s="143">
        <f t="shared" si="27"/>
        <v>7398.3527516231452</v>
      </c>
      <c r="AV44" s="139">
        <f t="shared" si="28"/>
        <v>3064.4923200000003</v>
      </c>
      <c r="AW44" s="140">
        <f t="shared" si="29"/>
        <v>3064.4923200000003</v>
      </c>
      <c r="AX44" s="141">
        <f t="shared" si="30"/>
        <v>7593.6692642659964</v>
      </c>
      <c r="AY44" s="142">
        <f t="shared" si="31"/>
        <v>23270741.140963197</v>
      </c>
      <c r="AZ44" s="143">
        <f>INDEX(รายได้แยกตามสิทธิ!$J:$J,MATCH(CalBudget2567!$D44,รายได้แยกตามสิทธิ!$B:$B,0))</f>
        <v>1549177.13</v>
      </c>
      <c r="BA44" s="138">
        <f>INDEX(ผลงานAdjRw_DHES!$F:$F,MATCH(CalBudget2567!$D44,ผลงานAdjRw_DHES!$B:$B,0))</f>
        <v>142.83009999999999</v>
      </c>
      <c r="BB44" s="143">
        <f t="shared" si="32"/>
        <v>10846.293113286345</v>
      </c>
      <c r="BC44" s="139">
        <f t="shared" si="33"/>
        <v>171.39611999999997</v>
      </c>
      <c r="BD44" s="140">
        <f t="shared" si="34"/>
        <v>171.39611999999997</v>
      </c>
      <c r="BE44" s="141">
        <f t="shared" si="35"/>
        <v>11132.635251477104</v>
      </c>
      <c r="BF44" s="142">
        <f t="shared" si="36"/>
        <v>1908090.4874783996</v>
      </c>
      <c r="BG44" s="143">
        <f>INDEX(รายได้แยกตามสิทธิ!$K:$K,MATCH(CalBudget2567!$D44,รายได้แยกตามสิทธิ!$B:$B,0))</f>
        <v>336014.81</v>
      </c>
      <c r="BH44" s="138">
        <f>INDEX(ผลงานAdjRw_DHES!$E:$E,MATCH(CalBudget2567!$D44,ผลงานAdjRw_DHES!$B:$B,0))</f>
        <v>44.906499999999994</v>
      </c>
      <c r="BI44" s="143">
        <f t="shared" si="37"/>
        <v>7482.5428390099441</v>
      </c>
      <c r="BJ44" s="139">
        <f t="shared" si="38"/>
        <v>53.887799999999991</v>
      </c>
      <c r="BK44" s="140">
        <f t="shared" si="39"/>
        <v>53.887799999999991</v>
      </c>
      <c r="BL44" s="141">
        <f t="shared" si="40"/>
        <v>7680.0819699598069</v>
      </c>
      <c r="BM44" s="142">
        <f t="shared" si="41"/>
        <v>413862.7211808</v>
      </c>
      <c r="BN44" s="143">
        <f>INDEX(รายได้แยกตามสิทธิ!$N:$N,MATCH(CalBudget2567!$D44,รายได้แยกตามสิทธิ!$B:$B,0))</f>
        <v>1787884</v>
      </c>
      <c r="BO44" s="138">
        <f>INDEX(ผลงานAdjRw_DHES!$I:$I,MATCH(CalBudget2567!$D44,ผลงานAdjRw_DHES!$B:$B,0))</f>
        <v>180.84559999999939</v>
      </c>
      <c r="BP44" s="143">
        <f t="shared" si="42"/>
        <v>9886.2455044524504</v>
      </c>
      <c r="BQ44" s="139">
        <f t="shared" si="43"/>
        <v>217.01471999999927</v>
      </c>
      <c r="BR44" s="140">
        <f t="shared" si="44"/>
        <v>217.01471999999927</v>
      </c>
      <c r="BS44" s="141">
        <f t="shared" si="45"/>
        <v>10147.242385769996</v>
      </c>
      <c r="BT44" s="142">
        <f t="shared" si="46"/>
        <v>2202100.9651200003</v>
      </c>
      <c r="BU44" s="144">
        <f t="shared" si="47"/>
        <v>27794795.314742394</v>
      </c>
      <c r="BV44" s="145">
        <f t="shared" si="0"/>
        <v>95689461.754742384</v>
      </c>
      <c r="BW44" s="146">
        <f>INDEX(รายได้แยกตามสิทธิ!$Q:$Q,MATCH(CalBudget2567!$D44,รายได้แยกตามสิทธิ!$B:$B,0))</f>
        <v>0.51</v>
      </c>
      <c r="BX44" s="145">
        <f t="shared" si="48"/>
        <v>48801625.494918615</v>
      </c>
      <c r="BY44" s="141"/>
      <c r="BZ44" s="143">
        <f t="shared" si="49"/>
        <v>89810</v>
      </c>
      <c r="CA44" s="138">
        <f>INDEX(ผลงานOPDVisit_HDC!$C:$C,MATCH(CalBudget2567!$D44,ผลงานOPDVisit_HDC!$A:$A,0))</f>
        <v>89810</v>
      </c>
      <c r="CB44" s="138">
        <f t="shared" si="50"/>
        <v>0</v>
      </c>
    </row>
    <row r="45" spans="1:80" hidden="1" x14ac:dyDescent="0.7">
      <c r="A45" s="136">
        <f>COUNTA($D$16:D45)</f>
        <v>30</v>
      </c>
      <c r="B45" s="1">
        <v>1</v>
      </c>
      <c r="C45" s="2" t="s">
        <v>0</v>
      </c>
      <c r="D45" s="91" t="s">
        <v>86</v>
      </c>
      <c r="E45" s="3" t="s">
        <v>985</v>
      </c>
      <c r="F45" s="4" t="s">
        <v>1876</v>
      </c>
      <c r="G45" s="1">
        <v>13</v>
      </c>
      <c r="H45" s="3" t="s">
        <v>2963</v>
      </c>
      <c r="I45" s="137">
        <f>INDEX(รายได้แยกตามสิทธิ!$D:$D,MATCH(CalBudget2567!$D45,รายได้แยกตามสิทธิ!$B:$B,0))</f>
        <v>118230499.19</v>
      </c>
      <c r="J45" s="138">
        <f>INDEX(ผลงานOPDVisit_HDC!$F:$F,MATCH(CalBudget2567!$D45,ผลงานOPDVisit_HDC!$A:$A,0))</f>
        <v>171674</v>
      </c>
      <c r="K45" s="138">
        <f t="shared" si="1"/>
        <v>688.69193465521857</v>
      </c>
      <c r="L45" s="139">
        <f t="shared" si="2"/>
        <v>206008.8</v>
      </c>
      <c r="M45" s="140">
        <f t="shared" si="3"/>
        <v>206008.8</v>
      </c>
      <c r="N45" s="141">
        <f t="shared" si="4"/>
        <v>706.87340173011637</v>
      </c>
      <c r="O45" s="142">
        <f t="shared" si="5"/>
        <v>145622141.24233919</v>
      </c>
      <c r="P45" s="143">
        <f>INDEX(รายได้แยกตามสิทธิ!$E:$E,MATCH(CalBudget2567!$D45,รายได้แยกตามสิทธิ!$B:$B,0))</f>
        <v>51809197.18</v>
      </c>
      <c r="Q45" s="138">
        <f>INDEX(ผลงานOPDVisit_HDC!$D:$D,MATCH(CalBudget2567!$D45,ผลงานOPDVisit_HDC!$A:$A,0))</f>
        <v>43250</v>
      </c>
      <c r="R45" s="138">
        <f t="shared" si="6"/>
        <v>1197.9005128323699</v>
      </c>
      <c r="S45" s="139">
        <f t="shared" si="7"/>
        <v>51900</v>
      </c>
      <c r="T45" s="140">
        <f t="shared" si="8"/>
        <v>51900</v>
      </c>
      <c r="U45" s="141">
        <f t="shared" si="9"/>
        <v>1229.5250863711444</v>
      </c>
      <c r="V45" s="142">
        <f t="shared" si="10"/>
        <v>63812351.982662395</v>
      </c>
      <c r="W45" s="143">
        <f>INDEX(รายได้แยกตามสิทธิ!$F:$F,MATCH(CalBudget2567!$D45,รายได้แยกตามสิทธิ!$B:$B,0))</f>
        <v>14620021.5</v>
      </c>
      <c r="X45" s="138">
        <f>INDEX(ผลงานOPDVisit_HDC!$E:$E,MATCH(CalBudget2567!$D45,ผลงานOPDVisit_HDC!$A:$A,0))</f>
        <v>31151</v>
      </c>
      <c r="Y45" s="138">
        <f t="shared" si="11"/>
        <v>469.32751757567974</v>
      </c>
      <c r="Z45" s="139">
        <f t="shared" si="12"/>
        <v>37381.199999999997</v>
      </c>
      <c r="AA45" s="140">
        <f t="shared" si="13"/>
        <v>37381.199999999997</v>
      </c>
      <c r="AB45" s="141">
        <f t="shared" si="14"/>
        <v>481.71776403967766</v>
      </c>
      <c r="AC45" s="142">
        <f t="shared" si="15"/>
        <v>18007188.081119996</v>
      </c>
      <c r="AD45" s="143">
        <f>INDEX(รายได้แยกตามสิทธิ!$G:$G,MATCH(CalBudget2567!$D45,รายได้แยกตามสิทธิ!$B:$B,0))</f>
        <v>2005396.2</v>
      </c>
      <c r="AE45" s="138">
        <f>INDEX(ผลงานOPDVisit_HDC!$G:$G,MATCH(CalBudget2567!$D45,ผลงานOPDVisit_HDC!$A:$A,0))</f>
        <v>2963</v>
      </c>
      <c r="AF45" s="138">
        <f t="shared" si="16"/>
        <v>676.81275734053327</v>
      </c>
      <c r="AG45" s="139">
        <f t="shared" si="17"/>
        <v>3555.6</v>
      </c>
      <c r="AH45" s="140">
        <f t="shared" si="18"/>
        <v>3555.6</v>
      </c>
      <c r="AI45" s="141">
        <f t="shared" si="19"/>
        <v>694.68061413432338</v>
      </c>
      <c r="AJ45" s="142">
        <f t="shared" si="20"/>
        <v>2470006.3916160003</v>
      </c>
      <c r="AK45" s="143">
        <f>INDEX(รายได้แยกตามสิทธิ!$H:$H,MATCH(CalBudget2567!$D45,รายได้แยกตามสิทธิ!$B:$B,0))</f>
        <v>14294755.58</v>
      </c>
      <c r="AL45" s="138">
        <f>INDEX(ผลงานOPDVisit_HDC!$K:$K,MATCH(CalBudget2567!$D45,ผลงานOPDVisit_HDC!$A:$A,0))</f>
        <v>19353</v>
      </c>
      <c r="AM45" s="138">
        <f t="shared" si="21"/>
        <v>738.63254172479719</v>
      </c>
      <c r="AN45" s="139">
        <f t="shared" si="22"/>
        <v>23223.599999999999</v>
      </c>
      <c r="AO45" s="140">
        <f t="shared" si="23"/>
        <v>23223.599999999999</v>
      </c>
      <c r="AP45" s="141">
        <f t="shared" si="24"/>
        <v>758.13244082633184</v>
      </c>
      <c r="AQ45" s="142">
        <f t="shared" si="25"/>
        <v>17606564.5527744</v>
      </c>
      <c r="AR45" s="144">
        <f t="shared" si="26"/>
        <v>247518252.25051194</v>
      </c>
      <c r="AS45" s="143">
        <f>INDEX(รายได้แยกตามสิทธิ!$I:$I,MATCH(CalBudget2567!$D45,รายได้แยกตามสิทธิ!$B:$B,0))</f>
        <v>112051961.19</v>
      </c>
      <c r="AT45" s="138">
        <f>INDEX(ผลงานAdjRw_DHES!$D:$D,MATCH(CalBudget2567!$D45,ผลงานAdjRw_DHES!$B:$B,0))</f>
        <v>8839.86</v>
      </c>
      <c r="AU45" s="143">
        <f t="shared" si="27"/>
        <v>12675.761967949718</v>
      </c>
      <c r="AV45" s="139">
        <f t="shared" si="28"/>
        <v>10607.832</v>
      </c>
      <c r="AW45" s="140">
        <f t="shared" si="29"/>
        <v>10607.832</v>
      </c>
      <c r="AX45" s="141">
        <f t="shared" si="30"/>
        <v>13010.402083903591</v>
      </c>
      <c r="AY45" s="142">
        <f t="shared" si="31"/>
        <v>138012159.55849922</v>
      </c>
      <c r="AZ45" s="143">
        <f>INDEX(รายได้แยกตามสิทธิ!$J:$J,MATCH(CalBudget2567!$D45,รายได้แยกตามสิทธิ!$B:$B,0))</f>
        <v>18803742.800000001</v>
      </c>
      <c r="BA45" s="138">
        <f>INDEX(ผลงานAdjRw_DHES!$F:$F,MATCH(CalBudget2567!$D45,ผลงานAdjRw_DHES!$B:$B,0))</f>
        <v>1045.28</v>
      </c>
      <c r="BB45" s="143">
        <f t="shared" si="32"/>
        <v>17989.192178172358</v>
      </c>
      <c r="BC45" s="139">
        <f t="shared" si="33"/>
        <v>1254.336</v>
      </c>
      <c r="BD45" s="140">
        <f t="shared" si="34"/>
        <v>1254.336</v>
      </c>
      <c r="BE45" s="141">
        <f t="shared" si="35"/>
        <v>18464.106851676108</v>
      </c>
      <c r="BF45" s="142">
        <f t="shared" si="36"/>
        <v>23160193.931904003</v>
      </c>
      <c r="BG45" s="143">
        <f>INDEX(รายได้แยกตามสิทธิ!$K:$K,MATCH(CalBudget2567!$D45,รายได้แยกตามสิทธิ!$B:$B,0))</f>
        <v>6029968.2300000004</v>
      </c>
      <c r="BH45" s="138">
        <f>INDEX(ผลงานAdjRw_DHES!$E:$E,MATCH(CalBudget2567!$D45,ผลงานAdjRw_DHES!$B:$B,0))</f>
        <v>581.59</v>
      </c>
      <c r="BI45" s="143">
        <f t="shared" si="37"/>
        <v>10368.074124383156</v>
      </c>
      <c r="BJ45" s="139">
        <f t="shared" si="38"/>
        <v>697.90800000000002</v>
      </c>
      <c r="BK45" s="140">
        <f t="shared" si="39"/>
        <v>697.90800000000002</v>
      </c>
      <c r="BL45" s="141">
        <f t="shared" si="40"/>
        <v>10641.791281266871</v>
      </c>
      <c r="BM45" s="142">
        <f t="shared" si="41"/>
        <v>7426991.2695263997</v>
      </c>
      <c r="BN45" s="143">
        <f>INDEX(รายได้แยกตามสิทธิ!$N:$N,MATCH(CalBudget2567!$D45,รายได้แยกตามสิทธิ!$B:$B,0))</f>
        <v>20961607.289999999</v>
      </c>
      <c r="BO45" s="138">
        <f>INDEX(ผลงานAdjRw_DHES!$I:$I,MATCH(CalBudget2567!$D45,ผลงานAdjRw_DHES!$B:$B,0))</f>
        <v>2264.4500000000016</v>
      </c>
      <c r="BP45" s="143">
        <f t="shared" si="42"/>
        <v>9256.8205480359393</v>
      </c>
      <c r="BQ45" s="139">
        <f t="shared" si="43"/>
        <v>2717.340000000002</v>
      </c>
      <c r="BR45" s="140">
        <f t="shared" si="44"/>
        <v>2717.340000000002</v>
      </c>
      <c r="BS45" s="141">
        <f t="shared" si="45"/>
        <v>9501.2006105040873</v>
      </c>
      <c r="BT45" s="142">
        <f t="shared" si="46"/>
        <v>25817992.466947194</v>
      </c>
      <c r="BU45" s="144">
        <f t="shared" si="47"/>
        <v>194417337.22687683</v>
      </c>
      <c r="BV45" s="145">
        <f t="shared" si="0"/>
        <v>441935589.47738874</v>
      </c>
      <c r="BW45" s="146">
        <f>INDEX(รายได้แยกตามสิทธิ!$Q:$Q,MATCH(CalBudget2567!$D45,รายได้แยกตามสิทธิ!$B:$B,0))</f>
        <v>0.35</v>
      </c>
      <c r="BX45" s="145">
        <f t="shared" si="48"/>
        <v>154677456.31708604</v>
      </c>
      <c r="BY45" s="141"/>
      <c r="BZ45" s="143">
        <f t="shared" si="49"/>
        <v>268391</v>
      </c>
      <c r="CA45" s="138">
        <f>INDEX(ผลงานOPDVisit_HDC!$C:$C,MATCH(CalBudget2567!$D45,ผลงานOPDVisit_HDC!$A:$A,0))</f>
        <v>268391</v>
      </c>
      <c r="CB45" s="138">
        <f t="shared" si="50"/>
        <v>0</v>
      </c>
    </row>
    <row r="46" spans="1:80" hidden="1" x14ac:dyDescent="0.7">
      <c r="A46" s="136">
        <f>COUNTA($D$16:D46)</f>
        <v>31</v>
      </c>
      <c r="B46" s="1">
        <v>1</v>
      </c>
      <c r="C46" s="2" t="s">
        <v>0</v>
      </c>
      <c r="D46" s="91" t="s">
        <v>87</v>
      </c>
      <c r="E46" s="3" t="s">
        <v>986</v>
      </c>
      <c r="F46" s="4" t="s">
        <v>1876</v>
      </c>
      <c r="G46" s="1">
        <v>6</v>
      </c>
      <c r="H46" s="3" t="s">
        <v>2965</v>
      </c>
      <c r="I46" s="137">
        <f>INDEX(รายได้แยกตามสิทธิ!$D:$D,MATCH(CalBudget2567!$D46,รายได้แยกตามสิทธิ!$B:$B,0))</f>
        <v>37374357.329999998</v>
      </c>
      <c r="J46" s="138">
        <f>INDEX(ผลงานOPDVisit_HDC!$F:$F,MATCH(CalBudget2567!$D46,ผลงานOPDVisit_HDC!$A:$A,0))</f>
        <v>65083</v>
      </c>
      <c r="K46" s="138">
        <f t="shared" si="1"/>
        <v>574.25683096968487</v>
      </c>
      <c r="L46" s="139">
        <f t="shared" si="2"/>
        <v>78099.599999999991</v>
      </c>
      <c r="M46" s="140">
        <f t="shared" si="3"/>
        <v>78099.599999999991</v>
      </c>
      <c r="N46" s="141">
        <f t="shared" si="4"/>
        <v>589.41721130728456</v>
      </c>
      <c r="O46" s="142">
        <f t="shared" si="5"/>
        <v>46033248.436214395</v>
      </c>
      <c r="P46" s="143">
        <f>INDEX(รายได้แยกตามสิทธิ!$E:$E,MATCH(CalBudget2567!$D46,รายได้แยกตามสิทธิ!$B:$B,0))</f>
        <v>4516532.42</v>
      </c>
      <c r="Q46" s="138">
        <f>INDEX(ผลงานOPDVisit_HDC!$D:$D,MATCH(CalBudget2567!$D46,ผลงานOPDVisit_HDC!$A:$A,0))</f>
        <v>9913</v>
      </c>
      <c r="R46" s="138">
        <f t="shared" si="6"/>
        <v>455.61711086452135</v>
      </c>
      <c r="S46" s="139">
        <f t="shared" si="7"/>
        <v>11895.6</v>
      </c>
      <c r="T46" s="140">
        <f t="shared" si="8"/>
        <v>11895.6</v>
      </c>
      <c r="U46" s="141">
        <f t="shared" si="9"/>
        <v>467.64540259134469</v>
      </c>
      <c r="V46" s="142">
        <f t="shared" si="10"/>
        <v>5562922.6510656001</v>
      </c>
      <c r="W46" s="143">
        <f>INDEX(รายได้แยกตามสิทธิ!$F:$F,MATCH(CalBudget2567!$D46,รายได้แยกตามสิทธิ!$B:$B,0))</f>
        <v>597833.75</v>
      </c>
      <c r="X46" s="138">
        <f>INDEX(ผลงานOPDVisit_HDC!$E:$E,MATCH(CalBudget2567!$D46,ผลงานOPDVisit_HDC!$A:$A,0))</f>
        <v>2142</v>
      </c>
      <c r="Y46" s="138">
        <f t="shared" si="11"/>
        <v>279.10072362278243</v>
      </c>
      <c r="Z46" s="139">
        <f t="shared" si="12"/>
        <v>2570.4</v>
      </c>
      <c r="AA46" s="140">
        <f t="shared" si="13"/>
        <v>2570.4</v>
      </c>
      <c r="AB46" s="141">
        <f t="shared" si="14"/>
        <v>286.46898272642386</v>
      </c>
      <c r="AC46" s="142">
        <f t="shared" si="15"/>
        <v>736339.87319999991</v>
      </c>
      <c r="AD46" s="143">
        <f>INDEX(รายได้แยกตามสิทธิ!$G:$G,MATCH(CalBudget2567!$D46,รายได้แยกตามสิทธิ!$B:$B,0))</f>
        <v>1954292.38</v>
      </c>
      <c r="AE46" s="138">
        <f>INDEX(ผลงานOPDVisit_HDC!$G:$G,MATCH(CalBudget2567!$D46,ผลงานOPDVisit_HDC!$A:$A,0))</f>
        <v>4223</v>
      </c>
      <c r="AF46" s="138">
        <f t="shared" si="16"/>
        <v>462.77347383376741</v>
      </c>
      <c r="AG46" s="139">
        <f t="shared" si="17"/>
        <v>5067.5999999999995</v>
      </c>
      <c r="AH46" s="140">
        <f t="shared" si="18"/>
        <v>5067.5999999999995</v>
      </c>
      <c r="AI46" s="141">
        <f t="shared" si="19"/>
        <v>474.99069354297887</v>
      </c>
      <c r="AJ46" s="142">
        <f t="shared" si="20"/>
        <v>2407062.8385983994</v>
      </c>
      <c r="AK46" s="143">
        <f>INDEX(รายได้แยกตามสิทธิ!$H:$H,MATCH(CalBudget2567!$D46,รายได้แยกตามสิทธิ!$B:$B,0))</f>
        <v>5392802.1600000001</v>
      </c>
      <c r="AL46" s="138">
        <f>INDEX(ผลงานOPDVisit_HDC!$K:$K,MATCH(CalBudget2567!$D46,ผลงานOPDVisit_HDC!$A:$A,0))</f>
        <v>5201</v>
      </c>
      <c r="AM46" s="138">
        <f t="shared" si="21"/>
        <v>1036.8779388579119</v>
      </c>
      <c r="AN46" s="139">
        <f t="shared" si="22"/>
        <v>6241.2</v>
      </c>
      <c r="AO46" s="140">
        <f t="shared" si="23"/>
        <v>6241.2</v>
      </c>
      <c r="AP46" s="141">
        <f t="shared" si="24"/>
        <v>1064.2515164437607</v>
      </c>
      <c r="AQ46" s="142">
        <f t="shared" si="25"/>
        <v>6642206.5644287989</v>
      </c>
      <c r="AR46" s="144">
        <f t="shared" si="26"/>
        <v>61381780.363507196</v>
      </c>
      <c r="AS46" s="143">
        <f>INDEX(รายได้แยกตามสิทธิ!$I:$I,MATCH(CalBudget2567!$D46,รายได้แยกตามสิทธิ!$B:$B,0))</f>
        <v>20161462.809999999</v>
      </c>
      <c r="AT46" s="138">
        <f>INDEX(ผลงานAdjRw_DHES!$D:$D,MATCH(CalBudget2567!$D46,ผลงานAdjRw_DHES!$B:$B,0))</f>
        <v>1971.6768</v>
      </c>
      <c r="AU46" s="143">
        <f t="shared" si="27"/>
        <v>10225.541432551217</v>
      </c>
      <c r="AV46" s="139">
        <f t="shared" si="28"/>
        <v>2366.0121599999998</v>
      </c>
      <c r="AW46" s="140">
        <f t="shared" si="29"/>
        <v>2366.0121599999998</v>
      </c>
      <c r="AX46" s="141">
        <f t="shared" si="30"/>
        <v>10495.495726370569</v>
      </c>
      <c r="AY46" s="142">
        <f t="shared" si="31"/>
        <v>24832470.513820797</v>
      </c>
      <c r="AZ46" s="143">
        <f>INDEX(รายได้แยกตามสิทธิ!$J:$J,MATCH(CalBudget2567!$D46,รายได้แยกตามสิทธิ!$B:$B,0))</f>
        <v>1498981.98</v>
      </c>
      <c r="BA46" s="138">
        <f>INDEX(ผลงานAdjRw_DHES!$F:$F,MATCH(CalBudget2567!$D46,ผลงานAdjRw_DHES!$B:$B,0))</f>
        <v>165.01130000000001</v>
      </c>
      <c r="BB46" s="143">
        <f t="shared" si="32"/>
        <v>9084.1171483407488</v>
      </c>
      <c r="BC46" s="139">
        <f t="shared" si="33"/>
        <v>198.01356000000001</v>
      </c>
      <c r="BD46" s="140">
        <f t="shared" si="34"/>
        <v>198.01356000000001</v>
      </c>
      <c r="BE46" s="141">
        <f t="shared" si="35"/>
        <v>9323.9378410569443</v>
      </c>
      <c r="BF46" s="142">
        <f t="shared" si="36"/>
        <v>1846266.1251263998</v>
      </c>
      <c r="BG46" s="143">
        <f>INDEX(รายได้แยกตามสิทธิ!$K:$K,MATCH(CalBudget2567!$D46,รายได้แยกตามสิทธิ!$B:$B,0))</f>
        <v>408401</v>
      </c>
      <c r="BH46" s="138">
        <f>INDEX(ผลงานAdjRw_DHES!$E:$E,MATCH(CalBudget2567!$D46,ผลงานAdjRw_DHES!$B:$B,0))</f>
        <v>42.212800000000001</v>
      </c>
      <c r="BI46" s="143">
        <f t="shared" si="37"/>
        <v>9674.8142743433273</v>
      </c>
      <c r="BJ46" s="139">
        <f t="shared" si="38"/>
        <v>50.655360000000002</v>
      </c>
      <c r="BK46" s="140">
        <f t="shared" si="39"/>
        <v>50.655360000000002</v>
      </c>
      <c r="BL46" s="141">
        <f t="shared" si="40"/>
        <v>9930.2293711859911</v>
      </c>
      <c r="BM46" s="142">
        <f t="shared" si="41"/>
        <v>503019.34368000005</v>
      </c>
      <c r="BN46" s="143">
        <f>INDEX(รายได้แยกตามสิทธิ!$N:$N,MATCH(CalBudget2567!$D46,รายได้แยกตามสิทธิ!$B:$B,0))</f>
        <v>5641424</v>
      </c>
      <c r="BO46" s="138">
        <f>INDEX(ผลงานAdjRw_DHES!$I:$I,MATCH(CalBudget2567!$D46,ผลงานAdjRw_DHES!$B:$B,0))</f>
        <v>221.12500000000011</v>
      </c>
      <c r="BP46" s="143">
        <f t="shared" si="42"/>
        <v>25512.375353306939</v>
      </c>
      <c r="BQ46" s="139">
        <f t="shared" si="43"/>
        <v>265.35000000000014</v>
      </c>
      <c r="BR46" s="140">
        <f t="shared" si="44"/>
        <v>265.35000000000014</v>
      </c>
      <c r="BS46" s="141">
        <f t="shared" si="45"/>
        <v>26185.902062634243</v>
      </c>
      <c r="BT46" s="142">
        <f t="shared" si="46"/>
        <v>6948429.1123200003</v>
      </c>
      <c r="BU46" s="144">
        <f t="shared" si="47"/>
        <v>34130185.094947197</v>
      </c>
      <c r="BV46" s="145">
        <f t="shared" si="0"/>
        <v>95511965.4584544</v>
      </c>
      <c r="BW46" s="146">
        <f>INDEX(รายได้แยกตามสิทธิ!$Q:$Q,MATCH(CalBudget2567!$D46,รายได้แยกตามสิทธิ!$B:$B,0))</f>
        <v>0.42</v>
      </c>
      <c r="BX46" s="145">
        <f t="shared" si="48"/>
        <v>40115025.49255085</v>
      </c>
      <c r="BY46" s="141"/>
      <c r="BZ46" s="143">
        <f t="shared" si="49"/>
        <v>86562</v>
      </c>
      <c r="CA46" s="138">
        <f>INDEX(ผลงานOPDVisit_HDC!$C:$C,MATCH(CalBudget2567!$D46,ผลงานOPDVisit_HDC!$A:$A,0))</f>
        <v>86562</v>
      </c>
      <c r="CB46" s="138">
        <f t="shared" si="50"/>
        <v>0</v>
      </c>
    </row>
    <row r="47" spans="1:80" hidden="1" x14ac:dyDescent="0.7">
      <c r="A47" s="136">
        <f>COUNTA($D$16:D47)</f>
        <v>32</v>
      </c>
      <c r="B47" s="1">
        <v>1</v>
      </c>
      <c r="C47" s="2" t="s">
        <v>0</v>
      </c>
      <c r="D47" s="91" t="s">
        <v>88</v>
      </c>
      <c r="E47" s="3" t="s">
        <v>987</v>
      </c>
      <c r="F47" s="4" t="s">
        <v>1876</v>
      </c>
      <c r="G47" s="1">
        <v>15</v>
      </c>
      <c r="H47" s="3" t="s">
        <v>2969</v>
      </c>
      <c r="I47" s="137">
        <f>INDEX(รายได้แยกตามสิทธิ!$D:$D,MATCH(CalBudget2567!$D47,รายได้แยกตามสิทธิ!$B:$B,0))</f>
        <v>164960937.69</v>
      </c>
      <c r="J47" s="138">
        <f>INDEX(ผลงานOPDVisit_HDC!$F:$F,MATCH(CalBudget2567!$D47,ผลงานOPDVisit_HDC!$A:$A,0))</f>
        <v>213832</v>
      </c>
      <c r="K47" s="138">
        <f t="shared" si="1"/>
        <v>771.45112840921843</v>
      </c>
      <c r="L47" s="139">
        <f t="shared" si="2"/>
        <v>256598.39999999999</v>
      </c>
      <c r="M47" s="140">
        <f t="shared" si="3"/>
        <v>256598.39999999999</v>
      </c>
      <c r="N47" s="141">
        <f t="shared" si="4"/>
        <v>791.81743819922178</v>
      </c>
      <c r="O47" s="142">
        <f t="shared" si="5"/>
        <v>203179087.73401919</v>
      </c>
      <c r="P47" s="143">
        <f>INDEX(รายได้แยกตามสิทธิ!$E:$E,MATCH(CalBudget2567!$D47,รายได้แยกตามสิทธิ!$B:$B,0))</f>
        <v>18131049.170000002</v>
      </c>
      <c r="Q47" s="138">
        <f>INDEX(ผลงานOPDVisit_HDC!$D:$D,MATCH(CalBudget2567!$D47,ผลงานOPDVisit_HDC!$A:$A,0))</f>
        <v>25017</v>
      </c>
      <c r="R47" s="138">
        <f t="shared" si="6"/>
        <v>724.74913738657722</v>
      </c>
      <c r="S47" s="139">
        <f t="shared" si="7"/>
        <v>30020.399999999998</v>
      </c>
      <c r="T47" s="140">
        <f t="shared" si="8"/>
        <v>30020.399999999998</v>
      </c>
      <c r="U47" s="141">
        <f t="shared" si="9"/>
        <v>743.88251461358288</v>
      </c>
      <c r="V47" s="142">
        <f t="shared" si="10"/>
        <v>22331650.641705602</v>
      </c>
      <c r="W47" s="143">
        <f>INDEX(รายได้แยกตามสิทธิ!$F:$F,MATCH(CalBudget2567!$D47,รายได้แยกตามสิทธิ!$B:$B,0))</f>
        <v>2726869.15</v>
      </c>
      <c r="X47" s="138">
        <f>INDEX(ผลงานOPDVisit_HDC!$E:$E,MATCH(CalBudget2567!$D47,ผลงานOPDVisit_HDC!$A:$A,0))</f>
        <v>13701</v>
      </c>
      <c r="Y47" s="138">
        <f t="shared" si="11"/>
        <v>199.02701627618421</v>
      </c>
      <c r="Z47" s="139">
        <f t="shared" si="12"/>
        <v>16441.2</v>
      </c>
      <c r="AA47" s="140">
        <f t="shared" si="13"/>
        <v>16441.2</v>
      </c>
      <c r="AB47" s="141">
        <f t="shared" si="14"/>
        <v>204.28132950587548</v>
      </c>
      <c r="AC47" s="142">
        <f t="shared" si="15"/>
        <v>3358630.1946720001</v>
      </c>
      <c r="AD47" s="143">
        <f>INDEX(รายได้แยกตามสิทธิ!$G:$G,MATCH(CalBudget2567!$D47,รายได้แยกตามสิทธิ!$B:$B,0))</f>
        <v>5985523.8600000003</v>
      </c>
      <c r="AE47" s="138">
        <f>INDEX(ผลงานOPDVisit_HDC!$G:$G,MATCH(CalBudget2567!$D47,ผลงานOPDVisit_HDC!$A:$A,0))</f>
        <v>8338</v>
      </c>
      <c r="AF47" s="138">
        <f t="shared" si="16"/>
        <v>717.86086111777411</v>
      </c>
      <c r="AG47" s="139">
        <f t="shared" si="17"/>
        <v>10005.6</v>
      </c>
      <c r="AH47" s="140">
        <f t="shared" si="18"/>
        <v>10005.6</v>
      </c>
      <c r="AI47" s="141">
        <f t="shared" si="19"/>
        <v>736.81238785128335</v>
      </c>
      <c r="AJ47" s="142">
        <f t="shared" si="20"/>
        <v>7372250.0278848009</v>
      </c>
      <c r="AK47" s="143">
        <f>INDEX(รายได้แยกตามสิทธิ!$H:$H,MATCH(CalBudget2567!$D47,รายได้แยกตามสิทธิ!$B:$B,0))</f>
        <v>37327056.649999999</v>
      </c>
      <c r="AL47" s="138">
        <f>INDEX(ผลงานOPDVisit_HDC!$K:$K,MATCH(CalBudget2567!$D47,ผลงานOPDVisit_HDC!$A:$A,0))</f>
        <v>20296</v>
      </c>
      <c r="AM47" s="138">
        <f t="shared" si="21"/>
        <v>1839.1336544146629</v>
      </c>
      <c r="AN47" s="139">
        <f t="shared" si="22"/>
        <v>24355.200000000001</v>
      </c>
      <c r="AO47" s="140">
        <f t="shared" si="23"/>
        <v>24355.200000000001</v>
      </c>
      <c r="AP47" s="141">
        <f t="shared" si="24"/>
        <v>1887.68678289121</v>
      </c>
      <c r="AQ47" s="142">
        <f t="shared" si="25"/>
        <v>45974989.134672001</v>
      </c>
      <c r="AR47" s="144">
        <f t="shared" si="26"/>
        <v>282216607.73295361</v>
      </c>
      <c r="AS47" s="143">
        <f>INDEX(รายได้แยกตามสิทธิ!$I:$I,MATCH(CalBudget2567!$D47,รายได้แยกตามสิทธิ!$B:$B,0))</f>
        <v>193051313.96000001</v>
      </c>
      <c r="AT47" s="138">
        <f>INDEX(ผลงานAdjRw_DHES!$D:$D,MATCH(CalBudget2567!$D47,ผลงานAdjRw_DHES!$B:$B,0))</f>
        <v>14015.485500000001</v>
      </c>
      <c r="AU47" s="143">
        <f t="shared" si="27"/>
        <v>13774.143889628369</v>
      </c>
      <c r="AV47" s="139">
        <f t="shared" si="28"/>
        <v>16818.582600000002</v>
      </c>
      <c r="AW47" s="140">
        <f t="shared" si="29"/>
        <v>16818.582600000002</v>
      </c>
      <c r="AX47" s="141">
        <f t="shared" si="30"/>
        <v>14137.781288314558</v>
      </c>
      <c r="AY47" s="142">
        <f t="shared" si="31"/>
        <v>237777442.37825283</v>
      </c>
      <c r="AZ47" s="143">
        <f>INDEX(รายได้แยกตามสิทธิ!$J:$J,MATCH(CalBudget2567!$D47,รายได้แยกตามสิทธิ!$B:$B,0))</f>
        <v>20954087.140000001</v>
      </c>
      <c r="BA47" s="138">
        <f>INDEX(ผลงานAdjRw_DHES!$F:$F,MATCH(CalBudget2567!$D47,ผลงานAdjRw_DHES!$B:$B,0))</f>
        <v>1282.2983000000002</v>
      </c>
      <c r="BB47" s="143">
        <f t="shared" si="32"/>
        <v>16341.039475760046</v>
      </c>
      <c r="BC47" s="139">
        <f t="shared" si="33"/>
        <v>1538.7579600000001</v>
      </c>
      <c r="BD47" s="140">
        <f t="shared" si="34"/>
        <v>1538.7579600000001</v>
      </c>
      <c r="BE47" s="141">
        <f t="shared" si="35"/>
        <v>16772.442917920111</v>
      </c>
      <c r="BF47" s="142">
        <f t="shared" si="36"/>
        <v>25808730.048595197</v>
      </c>
      <c r="BG47" s="143">
        <f>INDEX(รายได้แยกตามสิทธิ!$K:$K,MATCH(CalBudget2567!$D47,รายได้แยกตามสิทธิ!$B:$B,0))</f>
        <v>1509231</v>
      </c>
      <c r="BH47" s="138">
        <f>INDEX(ผลงานAdjRw_DHES!$E:$E,MATCH(CalBudget2567!$D47,ผลงานAdjRw_DHES!$B:$B,0))</f>
        <v>94.399300000000011</v>
      </c>
      <c r="BI47" s="143">
        <f t="shared" si="37"/>
        <v>15987.735078544012</v>
      </c>
      <c r="BJ47" s="139">
        <f t="shared" si="38"/>
        <v>113.27916</v>
      </c>
      <c r="BK47" s="140">
        <f t="shared" si="39"/>
        <v>113.27916</v>
      </c>
      <c r="BL47" s="141">
        <f t="shared" si="40"/>
        <v>16409.811284617575</v>
      </c>
      <c r="BM47" s="142">
        <f t="shared" si="41"/>
        <v>1858889.6380799999</v>
      </c>
      <c r="BN47" s="143">
        <f>INDEX(รายได้แยกตามสิทธิ!$N:$N,MATCH(CalBudget2567!$D47,รายได้แยกตามสิทธิ!$B:$B,0))</f>
        <v>83312139.160000011</v>
      </c>
      <c r="BO47" s="138">
        <f>INDEX(ผลงานAdjRw_DHES!$I:$I,MATCH(CalBudget2567!$D47,ผลงานAdjRw_DHES!$B:$B,0))</f>
        <v>4021.0897999999988</v>
      </c>
      <c r="BP47" s="143">
        <f t="shared" si="42"/>
        <v>20718.795974166016</v>
      </c>
      <c r="BQ47" s="139">
        <f t="shared" si="43"/>
        <v>4825.3077599999988</v>
      </c>
      <c r="BR47" s="140">
        <f t="shared" si="44"/>
        <v>4825.3077599999988</v>
      </c>
      <c r="BS47" s="141">
        <f t="shared" si="45"/>
        <v>21265.772187883998</v>
      </c>
      <c r="BT47" s="142">
        <f t="shared" si="46"/>
        <v>102613895.56058881</v>
      </c>
      <c r="BU47" s="144">
        <f t="shared" si="47"/>
        <v>368058957.62551683</v>
      </c>
      <c r="BV47" s="145">
        <f t="shared" si="0"/>
        <v>650275565.35847044</v>
      </c>
      <c r="BW47" s="146">
        <f>INDEX(รายได้แยกตามสิทธิ!$Q:$Q,MATCH(CalBudget2567!$D47,รายได้แยกตามสิทธิ!$B:$B,0))</f>
        <v>0.47</v>
      </c>
      <c r="BX47" s="145">
        <f t="shared" si="48"/>
        <v>305629515.71848106</v>
      </c>
      <c r="BY47" s="141"/>
      <c r="BZ47" s="143">
        <f t="shared" si="49"/>
        <v>281184</v>
      </c>
      <c r="CA47" s="138">
        <f>INDEX(ผลงานOPDVisit_HDC!$C:$C,MATCH(CalBudget2567!$D47,ผลงานOPDVisit_HDC!$A:$A,0))</f>
        <v>281184</v>
      </c>
      <c r="CB47" s="138">
        <f t="shared" si="50"/>
        <v>0</v>
      </c>
    </row>
    <row r="48" spans="1:80" hidden="1" x14ac:dyDescent="0.7">
      <c r="A48" s="136">
        <f>COUNTA($D$16:D48)</f>
        <v>33</v>
      </c>
      <c r="B48" s="1">
        <v>1</v>
      </c>
      <c r="C48" s="2" t="s">
        <v>0</v>
      </c>
      <c r="D48" s="91" t="s">
        <v>89</v>
      </c>
      <c r="E48" s="3" t="s">
        <v>988</v>
      </c>
      <c r="F48" s="4" t="s">
        <v>1876</v>
      </c>
      <c r="G48" s="1">
        <v>12</v>
      </c>
      <c r="H48" s="3" t="s">
        <v>2970</v>
      </c>
      <c r="I48" s="137">
        <f>INDEX(รายได้แยกตามสิทธิ!$D:$D,MATCH(CalBudget2567!$D48,รายได้แยกตามสิทธิ!$B:$B,0))</f>
        <v>64571281</v>
      </c>
      <c r="J48" s="138">
        <f>INDEX(ผลงานOPDVisit_HDC!$F:$F,MATCH(CalBudget2567!$D48,ผลงานOPDVisit_HDC!$A:$A,0))</f>
        <v>89452</v>
      </c>
      <c r="K48" s="138">
        <f t="shared" si="1"/>
        <v>721.85396637302688</v>
      </c>
      <c r="L48" s="139">
        <f t="shared" si="2"/>
        <v>107342.39999999999</v>
      </c>
      <c r="M48" s="140">
        <f t="shared" si="3"/>
        <v>107342.39999999999</v>
      </c>
      <c r="N48" s="141">
        <f t="shared" si="4"/>
        <v>740.91091108527473</v>
      </c>
      <c r="O48" s="142">
        <f t="shared" si="5"/>
        <v>79531155.382079989</v>
      </c>
      <c r="P48" s="143">
        <f>INDEX(รายได้แยกตามสิทธิ!$E:$E,MATCH(CalBudget2567!$D48,รายได้แยกตามสิทธิ!$B:$B,0))</f>
        <v>8917345</v>
      </c>
      <c r="Q48" s="138">
        <f>INDEX(ผลงานOPDVisit_HDC!$D:$D,MATCH(CalBudget2567!$D48,ผลงานOPDVisit_HDC!$A:$A,0))</f>
        <v>13927</v>
      </c>
      <c r="R48" s="138">
        <f t="shared" si="6"/>
        <v>640.29187908379402</v>
      </c>
      <c r="S48" s="139">
        <f t="shared" si="7"/>
        <v>16712.399999999998</v>
      </c>
      <c r="T48" s="140">
        <f t="shared" si="8"/>
        <v>16712.399999999998</v>
      </c>
      <c r="U48" s="141">
        <f t="shared" si="9"/>
        <v>657.1955846916062</v>
      </c>
      <c r="V48" s="142">
        <f t="shared" si="10"/>
        <v>10983315.489599997</v>
      </c>
      <c r="W48" s="143">
        <f>INDEX(รายได้แยกตามสิทธิ!$F:$F,MATCH(CalBudget2567!$D48,รายได้แยกตามสิทธิ!$B:$B,0))</f>
        <v>1452972.25</v>
      </c>
      <c r="X48" s="138">
        <f>INDEX(ผลงานOPDVisit_HDC!$E:$E,MATCH(CalBudget2567!$D48,ผลงานOPDVisit_HDC!$A:$A,0))</f>
        <v>20527</v>
      </c>
      <c r="Y48" s="138">
        <f t="shared" si="11"/>
        <v>70.783468115165391</v>
      </c>
      <c r="Z48" s="139">
        <f t="shared" si="12"/>
        <v>24632.399999999998</v>
      </c>
      <c r="AA48" s="140">
        <f t="shared" si="13"/>
        <v>24632.399999999998</v>
      </c>
      <c r="AB48" s="141">
        <f t="shared" si="14"/>
        <v>72.652151673405754</v>
      </c>
      <c r="AC48" s="142">
        <f t="shared" si="15"/>
        <v>1789596.8608799998</v>
      </c>
      <c r="AD48" s="143">
        <f>INDEX(รายได้แยกตามสิทธิ!$G:$G,MATCH(CalBudget2567!$D48,รายได้แยกตามสิทธิ!$B:$B,0))</f>
        <v>7310298.6299999999</v>
      </c>
      <c r="AE48" s="138">
        <f>INDEX(ผลงานOPDVisit_HDC!$G:$G,MATCH(CalBudget2567!$D48,ผลงานOPDVisit_HDC!$A:$A,0))</f>
        <v>8776</v>
      </c>
      <c r="AF48" s="138">
        <f t="shared" si="16"/>
        <v>832.98753760255238</v>
      </c>
      <c r="AG48" s="139">
        <f t="shared" si="17"/>
        <v>10531.199999999999</v>
      </c>
      <c r="AH48" s="140">
        <f t="shared" si="18"/>
        <v>10531.199999999999</v>
      </c>
      <c r="AI48" s="141">
        <f t="shared" si="19"/>
        <v>854.97840859525979</v>
      </c>
      <c r="AJ48" s="142">
        <f t="shared" si="20"/>
        <v>9003948.6165983994</v>
      </c>
      <c r="AK48" s="143">
        <f>INDEX(รายได้แยกตามสิทธิ!$H:$H,MATCH(CalBudget2567!$D48,รายได้แยกตามสิทธิ!$B:$B,0))</f>
        <v>11027567.129999999</v>
      </c>
      <c r="AL48" s="138">
        <f>INDEX(ผลงานOPDVisit_HDC!$K:$K,MATCH(CalBudget2567!$D48,ผลงานOPDVisit_HDC!$A:$A,0))</f>
        <v>12376</v>
      </c>
      <c r="AM48" s="138">
        <f t="shared" si="21"/>
        <v>891.04453215901742</v>
      </c>
      <c r="AN48" s="139">
        <f t="shared" si="22"/>
        <v>14851.199999999999</v>
      </c>
      <c r="AO48" s="140">
        <f t="shared" si="23"/>
        <v>14851.199999999999</v>
      </c>
      <c r="AP48" s="141">
        <f t="shared" si="24"/>
        <v>914.5681078080155</v>
      </c>
      <c r="AQ48" s="142">
        <f t="shared" si="25"/>
        <v>13582433.882678399</v>
      </c>
      <c r="AR48" s="144">
        <f t="shared" si="26"/>
        <v>114890450.2318368</v>
      </c>
      <c r="AS48" s="143">
        <f>INDEX(รายได้แยกตามสิทธิ!$I:$I,MATCH(CalBudget2567!$D48,รายได้แยกตามสิทธิ!$B:$B,0))</f>
        <v>46084857.07</v>
      </c>
      <c r="AT48" s="138">
        <f>INDEX(ผลงานAdjRw_DHES!$D:$D,MATCH(CalBudget2567!$D48,ผลงานAdjRw_DHES!$B:$B,0))</f>
        <v>4710.0523000000003</v>
      </c>
      <c r="AU48" s="143">
        <f t="shared" si="27"/>
        <v>9784.3620696101389</v>
      </c>
      <c r="AV48" s="139">
        <f t="shared" si="28"/>
        <v>5652.0627599999998</v>
      </c>
      <c r="AW48" s="140">
        <f t="shared" si="29"/>
        <v>5652.0627599999998</v>
      </c>
      <c r="AX48" s="141">
        <f t="shared" si="30"/>
        <v>10042.669228247847</v>
      </c>
      <c r="AY48" s="142">
        <f t="shared" si="31"/>
        <v>56761796.755977593</v>
      </c>
      <c r="AZ48" s="143">
        <f>INDEX(รายได้แยกตามสิทธิ!$J:$J,MATCH(CalBudget2567!$D48,รายได้แยกตามสิทธิ!$B:$B,0))</f>
        <v>3601951</v>
      </c>
      <c r="BA48" s="138">
        <f>INDEX(ผลงานAdjRw_DHES!$F:$F,MATCH(CalBudget2567!$D48,ผลงานAdjRw_DHES!$B:$B,0))</f>
        <v>351.16809999999998</v>
      </c>
      <c r="BB48" s="143">
        <f t="shared" si="32"/>
        <v>10257.056378412504</v>
      </c>
      <c r="BC48" s="139">
        <f t="shared" si="33"/>
        <v>421.40171999999995</v>
      </c>
      <c r="BD48" s="140">
        <f t="shared" si="34"/>
        <v>421.40171999999995</v>
      </c>
      <c r="BE48" s="141">
        <f t="shared" si="35"/>
        <v>10527.842666802595</v>
      </c>
      <c r="BF48" s="142">
        <f t="shared" si="36"/>
        <v>4436451.0076799998</v>
      </c>
      <c r="BG48" s="143">
        <f>INDEX(รายได้แยกตามสิทธิ!$K:$K,MATCH(CalBudget2567!$D48,รายได้แยกตามสิทธิ!$B:$B,0))</f>
        <v>2892694.85</v>
      </c>
      <c r="BH48" s="138">
        <f>INDEX(ผลงานAdjRw_DHES!$E:$E,MATCH(CalBudget2567!$D48,ผลงานAdjRw_DHES!$B:$B,0))</f>
        <v>63.466600000000007</v>
      </c>
      <c r="BI48" s="143">
        <f t="shared" si="37"/>
        <v>45578.223033847724</v>
      </c>
      <c r="BJ48" s="139">
        <f t="shared" si="38"/>
        <v>76.15992</v>
      </c>
      <c r="BK48" s="140">
        <f t="shared" si="39"/>
        <v>76.15992</v>
      </c>
      <c r="BL48" s="141">
        <f t="shared" si="40"/>
        <v>46781.488121941307</v>
      </c>
      <c r="BM48" s="142">
        <f t="shared" si="41"/>
        <v>3562874.3928480004</v>
      </c>
      <c r="BN48" s="143">
        <f>INDEX(รายได้แยกตามสิทธิ!$N:$N,MATCH(CalBudget2567!$D48,รายได้แยกตามสิทธิ!$B:$B,0))</f>
        <v>14540900.85</v>
      </c>
      <c r="BO48" s="138">
        <f>INDEX(ผลงานAdjRw_DHES!$I:$I,MATCH(CalBudget2567!$D48,ผลงานAdjRw_DHES!$B:$B,0))</f>
        <v>990.39900000000091</v>
      </c>
      <c r="BP48" s="143">
        <f t="shared" si="42"/>
        <v>14681.861401314001</v>
      </c>
      <c r="BQ48" s="139">
        <f t="shared" si="43"/>
        <v>1188.478800000001</v>
      </c>
      <c r="BR48" s="140">
        <f t="shared" si="44"/>
        <v>1188.478800000001</v>
      </c>
      <c r="BS48" s="141">
        <f t="shared" si="45"/>
        <v>15069.462542308691</v>
      </c>
      <c r="BT48" s="142">
        <f t="shared" si="46"/>
        <v>17909736.758927997</v>
      </c>
      <c r="BU48" s="144">
        <f t="shared" si="47"/>
        <v>82670858.915433586</v>
      </c>
      <c r="BV48" s="145">
        <f t="shared" si="0"/>
        <v>197561309.14727038</v>
      </c>
      <c r="BW48" s="146">
        <f>INDEX(รายได้แยกตามสิทธิ!$Q:$Q,MATCH(CalBudget2567!$D48,รายได้แยกตามสิทธิ!$B:$B,0))</f>
        <v>0.32</v>
      </c>
      <c r="BX48" s="145">
        <f t="shared" si="48"/>
        <v>63219618.927126527</v>
      </c>
      <c r="BY48" s="141"/>
      <c r="BZ48" s="143">
        <f t="shared" si="49"/>
        <v>145058</v>
      </c>
      <c r="CA48" s="138">
        <f>INDEX(ผลงานOPDVisit_HDC!$C:$C,MATCH(CalBudget2567!$D48,ผลงานOPDVisit_HDC!$A:$A,0))</f>
        <v>145058</v>
      </c>
      <c r="CB48" s="138">
        <f t="shared" si="50"/>
        <v>0</v>
      </c>
    </row>
    <row r="49" spans="1:80" hidden="1" x14ac:dyDescent="0.7">
      <c r="A49" s="136">
        <f>COUNTA($D$16:D49)</f>
        <v>34</v>
      </c>
      <c r="B49" s="1">
        <v>1</v>
      </c>
      <c r="C49" s="2" t="s">
        <v>0</v>
      </c>
      <c r="D49" s="91" t="s">
        <v>90</v>
      </c>
      <c r="E49" s="3" t="s">
        <v>989</v>
      </c>
      <c r="F49" s="4" t="s">
        <v>1876</v>
      </c>
      <c r="G49" s="1">
        <v>6</v>
      </c>
      <c r="H49" s="3" t="s">
        <v>2965</v>
      </c>
      <c r="I49" s="137">
        <f>INDEX(รายได้แยกตามสิทธิ!$D:$D,MATCH(CalBudget2567!$D49,รายได้แยกตามสิทธิ!$B:$B,0))</f>
        <v>35226091.049999997</v>
      </c>
      <c r="J49" s="138">
        <f>INDEX(ผลงานOPDVisit_HDC!$F:$F,MATCH(CalBudget2567!$D49,ผลงานOPDVisit_HDC!$A:$A,0))</f>
        <v>77514</v>
      </c>
      <c r="K49" s="138">
        <f t="shared" si="1"/>
        <v>454.44811324405907</v>
      </c>
      <c r="L49" s="139">
        <f t="shared" si="2"/>
        <v>93016.8</v>
      </c>
      <c r="M49" s="140">
        <f t="shared" si="3"/>
        <v>93016.8</v>
      </c>
      <c r="N49" s="141">
        <f t="shared" si="4"/>
        <v>466.44554343370226</v>
      </c>
      <c r="O49" s="142">
        <f t="shared" si="5"/>
        <v>43387271.824464001</v>
      </c>
      <c r="P49" s="143">
        <f>INDEX(รายได้แยกตามสิทธิ!$E:$E,MATCH(CalBudget2567!$D49,รายได้แยกตามสิทธิ!$B:$B,0))</f>
        <v>3231431.95</v>
      </c>
      <c r="Q49" s="138">
        <f>INDEX(ผลงานOPDVisit_HDC!$D:$D,MATCH(CalBudget2567!$D49,ผลงานOPDVisit_HDC!$A:$A,0))</f>
        <v>7004</v>
      </c>
      <c r="R49" s="138">
        <f t="shared" si="6"/>
        <v>461.36949600228445</v>
      </c>
      <c r="S49" s="139">
        <f t="shared" si="7"/>
        <v>8404.7999999999993</v>
      </c>
      <c r="T49" s="140">
        <f t="shared" si="8"/>
        <v>8404.7999999999993</v>
      </c>
      <c r="U49" s="141">
        <f t="shared" si="9"/>
        <v>473.54965069674478</v>
      </c>
      <c r="V49" s="142">
        <f t="shared" si="10"/>
        <v>3980090.1041760002</v>
      </c>
      <c r="W49" s="143">
        <f>INDEX(รายได้แยกตามสิทธิ!$F:$F,MATCH(CalBudget2567!$D49,รายได้แยกตามสิทธิ!$B:$B,0))</f>
        <v>1462196.58</v>
      </c>
      <c r="X49" s="138">
        <f>INDEX(ผลงานOPDVisit_HDC!$E:$E,MATCH(CalBudget2567!$D49,ผลงานOPDVisit_HDC!$A:$A,0))</f>
        <v>3655</v>
      </c>
      <c r="Y49" s="138">
        <f t="shared" si="11"/>
        <v>400.05378385772917</v>
      </c>
      <c r="Z49" s="139">
        <f t="shared" si="12"/>
        <v>4386</v>
      </c>
      <c r="AA49" s="140">
        <f t="shared" si="13"/>
        <v>4386</v>
      </c>
      <c r="AB49" s="141">
        <f t="shared" si="14"/>
        <v>410.61520375157323</v>
      </c>
      <c r="AC49" s="142">
        <f t="shared" si="15"/>
        <v>1800958.2836544001</v>
      </c>
      <c r="AD49" s="143">
        <f>INDEX(รายได้แยกตามสิทธิ!$G:$G,MATCH(CalBudget2567!$D49,รายได้แยกตามสิทธิ!$B:$B,0))</f>
        <v>200546</v>
      </c>
      <c r="AE49" s="138">
        <f>INDEX(ผลงานOPDVisit_HDC!$G:$G,MATCH(CalBudget2567!$D49,ผลงานOPDVisit_HDC!$A:$A,0))</f>
        <v>202</v>
      </c>
      <c r="AF49" s="138">
        <f t="shared" si="16"/>
        <v>992.80198019801981</v>
      </c>
      <c r="AG49" s="139">
        <f t="shared" si="17"/>
        <v>242.39999999999998</v>
      </c>
      <c r="AH49" s="140">
        <f t="shared" si="18"/>
        <v>242.39999999999998</v>
      </c>
      <c r="AI49" s="141">
        <f t="shared" si="19"/>
        <v>1019.0119524752475</v>
      </c>
      <c r="AJ49" s="142">
        <f t="shared" si="20"/>
        <v>247008.49727999998</v>
      </c>
      <c r="AK49" s="143">
        <f>INDEX(รายได้แยกตามสิทธิ!$H:$H,MATCH(CalBudget2567!$D49,รายได้แยกตามสิทธิ!$B:$B,0))</f>
        <v>1037900.3</v>
      </c>
      <c r="AL49" s="138">
        <f>INDEX(ผลงานOPDVisit_HDC!$K:$K,MATCH(CalBudget2567!$D49,ผลงานOPDVisit_HDC!$A:$A,0))</f>
        <v>4129</v>
      </c>
      <c r="AM49" s="138">
        <f t="shared" si="21"/>
        <v>251.36844272220878</v>
      </c>
      <c r="AN49" s="139">
        <f t="shared" si="22"/>
        <v>4954.8</v>
      </c>
      <c r="AO49" s="140">
        <f t="shared" si="23"/>
        <v>4954.8</v>
      </c>
      <c r="AP49" s="141">
        <f t="shared" si="24"/>
        <v>258.00456961007512</v>
      </c>
      <c r="AQ49" s="142">
        <f t="shared" si="25"/>
        <v>1278361.0415040003</v>
      </c>
      <c r="AR49" s="144">
        <f t="shared" si="26"/>
        <v>50693689.751078404</v>
      </c>
      <c r="AS49" s="143">
        <f>INDEX(รายได้แยกตามสิทธิ!$I:$I,MATCH(CalBudget2567!$D49,รายได้แยกตามสิทธิ!$B:$B,0))</f>
        <v>22614519.57</v>
      </c>
      <c r="AT49" s="138">
        <f>INDEX(ผลงานAdjRw_DHES!$D:$D,MATCH(CalBudget2567!$D49,ผลงานAdjRw_DHES!$B:$B,0))</f>
        <v>2451.7310999999995</v>
      </c>
      <c r="AU49" s="143">
        <f t="shared" si="27"/>
        <v>9223.8988076628812</v>
      </c>
      <c r="AV49" s="139">
        <f t="shared" si="28"/>
        <v>2942.0773199999994</v>
      </c>
      <c r="AW49" s="140">
        <f t="shared" si="29"/>
        <v>2942.0773199999994</v>
      </c>
      <c r="AX49" s="141">
        <f t="shared" si="30"/>
        <v>9467.4097361851818</v>
      </c>
      <c r="AY49" s="142">
        <f t="shared" si="31"/>
        <v>27853851.463977601</v>
      </c>
      <c r="AZ49" s="143">
        <f>INDEX(รายได้แยกตามสิทธิ!$J:$J,MATCH(CalBudget2567!$D49,รายได้แยกตามสิทธิ!$B:$B,0))</f>
        <v>1134566.8799999999</v>
      </c>
      <c r="BA49" s="138">
        <f>INDEX(ผลงานAdjRw_DHES!$F:$F,MATCH(CalBudget2567!$D49,ผลงานAdjRw_DHES!$B:$B,0))</f>
        <v>83.242699999999999</v>
      </c>
      <c r="BB49" s="143">
        <f t="shared" si="32"/>
        <v>13629.626141391376</v>
      </c>
      <c r="BC49" s="139">
        <f t="shared" si="33"/>
        <v>99.891239999999996</v>
      </c>
      <c r="BD49" s="140">
        <f t="shared" si="34"/>
        <v>99.891239999999996</v>
      </c>
      <c r="BE49" s="141">
        <f t="shared" si="35"/>
        <v>13989.448271524108</v>
      </c>
      <c r="BF49" s="142">
        <f t="shared" si="36"/>
        <v>1397423.3347583998</v>
      </c>
      <c r="BG49" s="143">
        <f>INDEX(รายได้แยกตามสิทธิ!$K:$K,MATCH(CalBudget2567!$D49,รายได้แยกตามสิทธิ!$B:$B,0))</f>
        <v>340004.65</v>
      </c>
      <c r="BH49" s="138">
        <f>INDEX(ผลงานAdjRw_DHES!$E:$E,MATCH(CalBudget2567!$D49,ผลงานAdjRw_DHES!$B:$B,0))</f>
        <v>37.887900000000002</v>
      </c>
      <c r="BI49" s="143">
        <f t="shared" si="37"/>
        <v>8973.9639832241955</v>
      </c>
      <c r="BJ49" s="139">
        <f t="shared" si="38"/>
        <v>45.465479999999999</v>
      </c>
      <c r="BK49" s="140">
        <f t="shared" si="39"/>
        <v>45.465479999999999</v>
      </c>
      <c r="BL49" s="141">
        <f t="shared" si="40"/>
        <v>9210.8766323813143</v>
      </c>
      <c r="BM49" s="142">
        <f t="shared" si="41"/>
        <v>418776.92731200001</v>
      </c>
      <c r="BN49" s="143">
        <f>INDEX(รายได้แยกตามสิทธิ!$N:$N,MATCH(CalBudget2567!$D49,รายได้แยกตามสิทธิ!$B:$B,0))</f>
        <v>848944</v>
      </c>
      <c r="BO49" s="138">
        <f>INDEX(ผลงานAdjRw_DHES!$I:$I,MATCH(CalBudget2567!$D49,ผลงานAdjRw_DHES!$B:$B,0))</f>
        <v>77.093000000001169</v>
      </c>
      <c r="BP49" s="143">
        <f t="shared" si="42"/>
        <v>11011.946609938479</v>
      </c>
      <c r="BQ49" s="139">
        <f t="shared" si="43"/>
        <v>92.511600000001394</v>
      </c>
      <c r="BR49" s="140">
        <f t="shared" si="44"/>
        <v>92.511600000001394</v>
      </c>
      <c r="BS49" s="141">
        <f t="shared" si="45"/>
        <v>11302.662000440854</v>
      </c>
      <c r="BT49" s="142">
        <f t="shared" si="46"/>
        <v>1045627.3459199999</v>
      </c>
      <c r="BU49" s="144">
        <f t="shared" si="47"/>
        <v>30715679.071968004</v>
      </c>
      <c r="BV49" s="145">
        <f t="shared" si="0"/>
        <v>81409368.823046416</v>
      </c>
      <c r="BW49" s="146">
        <f>INDEX(รายได้แยกตามสิทธิ!$Q:$Q,MATCH(CalBudget2567!$D49,รายได้แยกตามสิทธิ!$B:$B,0))</f>
        <v>0.57999999999999996</v>
      </c>
      <c r="BX49" s="145">
        <f t="shared" si="48"/>
        <v>47217433.917366914</v>
      </c>
      <c r="BY49" s="141"/>
      <c r="BZ49" s="143">
        <f t="shared" si="49"/>
        <v>92504</v>
      </c>
      <c r="CA49" s="138">
        <f>INDEX(ผลงานOPDVisit_HDC!$C:$C,MATCH(CalBudget2567!$D49,ผลงานOPDVisit_HDC!$A:$A,0))</f>
        <v>92504</v>
      </c>
      <c r="CB49" s="138">
        <f t="shared" si="50"/>
        <v>0</v>
      </c>
    </row>
    <row r="50" spans="1:80" hidden="1" x14ac:dyDescent="0.7">
      <c r="A50" s="136">
        <f>COUNTA($D$16:D50)</f>
        <v>35</v>
      </c>
      <c r="B50" s="1">
        <v>1</v>
      </c>
      <c r="C50" s="2" t="s">
        <v>0</v>
      </c>
      <c r="D50" s="91" t="s">
        <v>91</v>
      </c>
      <c r="E50" s="3" t="s">
        <v>990</v>
      </c>
      <c r="F50" s="4" t="s">
        <v>1876</v>
      </c>
      <c r="G50" s="1">
        <v>5</v>
      </c>
      <c r="H50" s="3" t="s">
        <v>2964</v>
      </c>
      <c r="I50" s="137">
        <f>INDEX(รายได้แยกตามสิทธิ!$D:$D,MATCH(CalBudget2567!$D50,รายได้แยกตามสิทธิ!$B:$B,0))</f>
        <v>24410406.829999998</v>
      </c>
      <c r="J50" s="138">
        <f>INDEX(ผลงานOPDVisit_HDC!$F:$F,MATCH(CalBudget2567!$D50,ผลงานOPDVisit_HDC!$A:$A,0))</f>
        <v>52596</v>
      </c>
      <c r="K50" s="138">
        <f t="shared" si="1"/>
        <v>464.11146912312722</v>
      </c>
      <c r="L50" s="139">
        <f t="shared" si="2"/>
        <v>63115.199999999997</v>
      </c>
      <c r="M50" s="140">
        <f t="shared" si="3"/>
        <v>63115.199999999997</v>
      </c>
      <c r="N50" s="141">
        <f t="shared" si="4"/>
        <v>476.36401190797778</v>
      </c>
      <c r="O50" s="142">
        <f t="shared" si="5"/>
        <v>30065809.884374399</v>
      </c>
      <c r="P50" s="143">
        <f>INDEX(รายได้แยกตามสิทธิ!$E:$E,MATCH(CalBudget2567!$D50,รายได้แยกตามสิทธิ!$B:$B,0))</f>
        <v>2234765.34</v>
      </c>
      <c r="Q50" s="138">
        <f>INDEX(ผลงานOPDVisit_HDC!$D:$D,MATCH(CalBudget2567!$D50,ผลงานOPDVisit_HDC!$A:$A,0))</f>
        <v>5694</v>
      </c>
      <c r="R50" s="138">
        <f t="shared" si="6"/>
        <v>392.47722866174917</v>
      </c>
      <c r="S50" s="139">
        <f t="shared" si="7"/>
        <v>6832.8</v>
      </c>
      <c r="T50" s="140">
        <f t="shared" si="8"/>
        <v>6832.8</v>
      </c>
      <c r="U50" s="141">
        <f t="shared" si="9"/>
        <v>402.83862749841933</v>
      </c>
      <c r="V50" s="142">
        <f t="shared" si="10"/>
        <v>2752515.7739711995</v>
      </c>
      <c r="W50" s="143">
        <f>INDEX(รายได้แยกตามสิทธิ!$F:$F,MATCH(CalBudget2567!$D50,รายได้แยกตามสิทธิ!$B:$B,0))</f>
        <v>691579.94</v>
      </c>
      <c r="X50" s="138">
        <f>INDEX(ผลงานOPDVisit_HDC!$E:$E,MATCH(CalBudget2567!$D50,ผลงานOPDVisit_HDC!$A:$A,0))</f>
        <v>1923</v>
      </c>
      <c r="Y50" s="138">
        <f t="shared" si="11"/>
        <v>359.63595423816952</v>
      </c>
      <c r="Z50" s="139">
        <f t="shared" si="12"/>
        <v>2307.6</v>
      </c>
      <c r="AA50" s="140">
        <f t="shared" si="13"/>
        <v>2307.6</v>
      </c>
      <c r="AB50" s="141">
        <f t="shared" si="14"/>
        <v>369.13034343005717</v>
      </c>
      <c r="AC50" s="142">
        <f t="shared" si="15"/>
        <v>851805.18049919989</v>
      </c>
      <c r="AD50" s="143">
        <f>INDEX(รายได้แยกตามสิทธิ!$G:$G,MATCH(CalBudget2567!$D50,รายได้แยกตามสิทธิ!$B:$B,0))</f>
        <v>78043</v>
      </c>
      <c r="AE50" s="138">
        <f>INDEX(ผลงานOPDVisit_HDC!$G:$G,MATCH(CalBudget2567!$D50,ผลงานOPDVisit_HDC!$A:$A,0))</f>
        <v>89</v>
      </c>
      <c r="AF50" s="138">
        <f t="shared" si="16"/>
        <v>876.88764044943821</v>
      </c>
      <c r="AG50" s="139">
        <f t="shared" si="17"/>
        <v>106.8</v>
      </c>
      <c r="AH50" s="140">
        <f t="shared" si="18"/>
        <v>106.8</v>
      </c>
      <c r="AI50" s="141">
        <f t="shared" si="19"/>
        <v>900.03747415730334</v>
      </c>
      <c r="AJ50" s="142">
        <f t="shared" si="20"/>
        <v>96124.002239999987</v>
      </c>
      <c r="AK50" s="143">
        <f>INDEX(รายได้แยกตามสิทธิ!$H:$H,MATCH(CalBudget2567!$D50,รายได้แยกตามสิทธิ!$B:$B,0))</f>
        <v>9396202.5499999989</v>
      </c>
      <c r="AL50" s="138">
        <f>INDEX(ผลงานOPDVisit_HDC!$K:$K,MATCH(CalBudget2567!$D50,ผลงานOPDVisit_HDC!$A:$A,0))</f>
        <v>10236</v>
      </c>
      <c r="AM50" s="138">
        <f t="shared" si="21"/>
        <v>917.95648202422808</v>
      </c>
      <c r="AN50" s="139">
        <f t="shared" si="22"/>
        <v>12283.199999999999</v>
      </c>
      <c r="AO50" s="140">
        <f t="shared" si="23"/>
        <v>12283.199999999999</v>
      </c>
      <c r="AP50" s="141">
        <f t="shared" si="24"/>
        <v>942.19053314966766</v>
      </c>
      <c r="AQ50" s="142">
        <f t="shared" si="25"/>
        <v>11573114.756783998</v>
      </c>
      <c r="AR50" s="144">
        <f t="shared" si="26"/>
        <v>45339369.5978688</v>
      </c>
      <c r="AS50" s="143">
        <f>INDEX(รายได้แยกตามสิทธิ!$I:$I,MATCH(CalBudget2567!$D50,รายได้แยกตามสิทธิ!$B:$B,0))</f>
        <v>11660507</v>
      </c>
      <c r="AT50" s="138">
        <f>INDEX(ผลงานAdjRw_DHES!$D:$D,MATCH(CalBudget2567!$D50,ผลงานAdjRw_DHES!$B:$B,0))</f>
        <v>1577.7534999999998</v>
      </c>
      <c r="AU50" s="143">
        <f t="shared" si="27"/>
        <v>7390.5759042841619</v>
      </c>
      <c r="AV50" s="139">
        <f t="shared" si="28"/>
        <v>1893.3041999999996</v>
      </c>
      <c r="AW50" s="140">
        <f t="shared" si="29"/>
        <v>1893.3041999999996</v>
      </c>
      <c r="AX50" s="141">
        <f t="shared" si="30"/>
        <v>7585.6871081572635</v>
      </c>
      <c r="AY50" s="142">
        <f t="shared" si="31"/>
        <v>14362013.261759998</v>
      </c>
      <c r="AZ50" s="143">
        <f>INDEX(รายได้แยกตามสิทธิ!$J:$J,MATCH(CalBudget2567!$D50,รายได้แยกตามสิทธิ!$B:$B,0))</f>
        <v>647938.4</v>
      </c>
      <c r="BA50" s="138">
        <f>INDEX(ผลงานAdjRw_DHES!$F:$F,MATCH(CalBudget2567!$D50,ผลงานAdjRw_DHES!$B:$B,0))</f>
        <v>85.584900000000005</v>
      </c>
      <c r="BB50" s="143">
        <f t="shared" si="32"/>
        <v>7570.7093190504402</v>
      </c>
      <c r="BC50" s="139">
        <f t="shared" si="33"/>
        <v>102.70188</v>
      </c>
      <c r="BD50" s="140">
        <f t="shared" si="34"/>
        <v>102.70188</v>
      </c>
      <c r="BE50" s="141">
        <f t="shared" si="35"/>
        <v>7770.5760450733715</v>
      </c>
      <c r="BF50" s="142">
        <f t="shared" si="36"/>
        <v>798052.76851199998</v>
      </c>
      <c r="BG50" s="143">
        <f>INDEX(รายได้แยกตามสิทธิ!$K:$K,MATCH(CalBudget2567!$D50,รายได้แยกตามสิทธิ!$B:$B,0))</f>
        <v>233526</v>
      </c>
      <c r="BH50" s="138">
        <f>INDEX(ผลงานAdjRw_DHES!$E:$E,MATCH(CalBudget2567!$D50,ผลงานAdjRw_DHES!$B:$B,0))</f>
        <v>17.566399999999998</v>
      </c>
      <c r="BI50" s="143">
        <f t="shared" si="37"/>
        <v>13293.901994717189</v>
      </c>
      <c r="BJ50" s="139">
        <f t="shared" si="38"/>
        <v>21.079679999999996</v>
      </c>
      <c r="BK50" s="140">
        <f t="shared" si="39"/>
        <v>21.079679999999996</v>
      </c>
      <c r="BL50" s="141">
        <f t="shared" si="40"/>
        <v>13644.861007377724</v>
      </c>
      <c r="BM50" s="142">
        <f t="shared" si="41"/>
        <v>287629.30368000001</v>
      </c>
      <c r="BN50" s="143">
        <f>INDEX(รายได้แยกตามสิทธิ!$N:$N,MATCH(CalBudget2567!$D50,รายได้แยกตามสิทธิ!$B:$B,0))</f>
        <v>349195.53</v>
      </c>
      <c r="BO50" s="138">
        <f>INDEX(ผลงานAdjRw_DHES!$I:$I,MATCH(CalBudget2567!$D50,ผลงานAdjRw_DHES!$B:$B,0))</f>
        <v>0</v>
      </c>
      <c r="BP50" s="143">
        <f t="shared" si="42"/>
        <v>0</v>
      </c>
      <c r="BQ50" s="139">
        <f t="shared" si="43"/>
        <v>0</v>
      </c>
      <c r="BR50" s="140">
        <f t="shared" si="44"/>
        <v>0</v>
      </c>
      <c r="BS50" s="141">
        <f t="shared" si="45"/>
        <v>0</v>
      </c>
      <c r="BT50" s="142">
        <f t="shared" si="46"/>
        <v>0</v>
      </c>
      <c r="BU50" s="144">
        <f t="shared" si="47"/>
        <v>15447695.333951999</v>
      </c>
      <c r="BV50" s="145">
        <f t="shared" si="0"/>
        <v>60787064.931820795</v>
      </c>
      <c r="BW50" s="146">
        <f>INDEX(รายได้แยกตามสิทธิ!$Q:$Q,MATCH(CalBudget2567!$D50,รายได้แยกตามสิทธิ!$B:$B,0))</f>
        <v>0.46</v>
      </c>
      <c r="BX50" s="145">
        <f t="shared" si="48"/>
        <v>27962049.868637566</v>
      </c>
      <c r="BY50" s="141"/>
      <c r="BZ50" s="143">
        <f t="shared" si="49"/>
        <v>70538</v>
      </c>
      <c r="CA50" s="138">
        <f>INDEX(ผลงานOPDVisit_HDC!$C:$C,MATCH(CalBudget2567!$D50,ผลงานOPDVisit_HDC!$A:$A,0))</f>
        <v>70538</v>
      </c>
      <c r="CB50" s="138">
        <f t="shared" si="50"/>
        <v>0</v>
      </c>
    </row>
    <row r="51" spans="1:80" hidden="1" x14ac:dyDescent="0.7">
      <c r="A51" s="136">
        <f>COUNTA($D$16:D51)</f>
        <v>36</v>
      </c>
      <c r="B51" s="1">
        <v>1</v>
      </c>
      <c r="C51" s="2" t="s">
        <v>0</v>
      </c>
      <c r="D51" s="91" t="s">
        <v>92</v>
      </c>
      <c r="E51" s="3" t="s">
        <v>991</v>
      </c>
      <c r="F51" s="4" t="s">
        <v>1876</v>
      </c>
      <c r="G51" s="1">
        <v>6</v>
      </c>
      <c r="H51" s="3" t="s">
        <v>2965</v>
      </c>
      <c r="I51" s="137">
        <f>INDEX(รายได้แยกตามสิทธิ!$D:$D,MATCH(CalBudget2567!$D51,รายได้แยกตามสิทธิ!$B:$B,0))</f>
        <v>34463864.25</v>
      </c>
      <c r="J51" s="138">
        <f>INDEX(ผลงานOPDVisit_HDC!$F:$F,MATCH(CalBudget2567!$D51,ผลงานOPDVisit_HDC!$A:$A,0))</f>
        <v>73999</v>
      </c>
      <c r="K51" s="138">
        <f t="shared" si="1"/>
        <v>465.73418897552671</v>
      </c>
      <c r="L51" s="139">
        <f t="shared" si="2"/>
        <v>88798.8</v>
      </c>
      <c r="M51" s="140">
        <f t="shared" si="3"/>
        <v>88798.8</v>
      </c>
      <c r="N51" s="141">
        <f t="shared" si="4"/>
        <v>478.02957156448059</v>
      </c>
      <c r="O51" s="142">
        <f t="shared" si="5"/>
        <v>42448452.31944</v>
      </c>
      <c r="P51" s="143">
        <f>INDEX(รายได้แยกตามสิทธิ!$E:$E,MATCH(CalBudget2567!$D51,รายได้แยกตามสิทธิ!$B:$B,0))</f>
        <v>1702243.79</v>
      </c>
      <c r="Q51" s="138">
        <f>INDEX(ผลงานOPDVisit_HDC!$D:$D,MATCH(CalBudget2567!$D51,ผลงานOPDVisit_HDC!$A:$A,0))</f>
        <v>3728</v>
      </c>
      <c r="R51" s="138">
        <f t="shared" si="6"/>
        <v>456.61045869098712</v>
      </c>
      <c r="S51" s="139">
        <f t="shared" si="7"/>
        <v>4473.5999999999995</v>
      </c>
      <c r="T51" s="140">
        <f t="shared" si="8"/>
        <v>4473.5999999999995</v>
      </c>
      <c r="U51" s="141">
        <f t="shared" si="9"/>
        <v>468.66497480042915</v>
      </c>
      <c r="V51" s="142">
        <f t="shared" si="10"/>
        <v>2096619.6312671995</v>
      </c>
      <c r="W51" s="143">
        <f>INDEX(รายได้แยกตามสิทธิ!$F:$F,MATCH(CalBudget2567!$D51,รายได้แยกตามสิทธิ!$B:$B,0))</f>
        <v>507127.6</v>
      </c>
      <c r="X51" s="138">
        <f>INDEX(ผลงานOPDVisit_HDC!$E:$E,MATCH(CalBudget2567!$D51,ผลงานOPDVisit_HDC!$A:$A,0))</f>
        <v>2220</v>
      </c>
      <c r="Y51" s="138">
        <f t="shared" si="11"/>
        <v>228.43585585585583</v>
      </c>
      <c r="Z51" s="139">
        <f t="shared" si="12"/>
        <v>2664</v>
      </c>
      <c r="AA51" s="140">
        <f t="shared" si="13"/>
        <v>2664</v>
      </c>
      <c r="AB51" s="141">
        <f t="shared" si="14"/>
        <v>234.46656245045043</v>
      </c>
      <c r="AC51" s="142">
        <f t="shared" si="15"/>
        <v>624618.92236799991</v>
      </c>
      <c r="AD51" s="143">
        <f>INDEX(รายได้แยกตามสิทธิ!$G:$G,MATCH(CalBudget2567!$D51,รายได้แยกตามสิทธิ!$B:$B,0))</f>
        <v>4175</v>
      </c>
      <c r="AE51" s="138">
        <f>INDEX(ผลงานOPDVisit_HDC!$G:$G,MATCH(CalBudget2567!$D51,ผลงานOPDVisit_HDC!$A:$A,0))</f>
        <v>19</v>
      </c>
      <c r="AF51" s="138">
        <f t="shared" si="16"/>
        <v>219.73684210526315</v>
      </c>
      <c r="AG51" s="139">
        <f t="shared" si="17"/>
        <v>22.8</v>
      </c>
      <c r="AH51" s="140">
        <f t="shared" si="18"/>
        <v>22.8</v>
      </c>
      <c r="AI51" s="141">
        <f t="shared" si="19"/>
        <v>225.53789473684211</v>
      </c>
      <c r="AJ51" s="142">
        <f t="shared" si="20"/>
        <v>5142.2640000000001</v>
      </c>
      <c r="AK51" s="143">
        <f>INDEX(รายได้แยกตามสิทธิ!$H:$H,MATCH(CalBudget2567!$D51,รายได้แยกตามสิทธิ!$B:$B,0))</f>
        <v>1170710.55</v>
      </c>
      <c r="AL51" s="138">
        <f>INDEX(ผลงานOPDVisit_HDC!$K:$K,MATCH(CalBudget2567!$D51,ผลงานOPDVisit_HDC!$A:$A,0))</f>
        <v>2502</v>
      </c>
      <c r="AM51" s="138">
        <f t="shared" si="21"/>
        <v>467.90989208633096</v>
      </c>
      <c r="AN51" s="139">
        <f t="shared" si="22"/>
        <v>3002.4</v>
      </c>
      <c r="AO51" s="140">
        <f t="shared" si="23"/>
        <v>3002.4</v>
      </c>
      <c r="AP51" s="141">
        <f t="shared" si="24"/>
        <v>480.26271323741008</v>
      </c>
      <c r="AQ51" s="142">
        <f t="shared" si="25"/>
        <v>1441940.7702240001</v>
      </c>
      <c r="AR51" s="144">
        <f t="shared" si="26"/>
        <v>46616773.907299191</v>
      </c>
      <c r="AS51" s="143">
        <f>INDEX(รายได้แยกตามสิทธิ!$I:$I,MATCH(CalBudget2567!$D51,รายได้แยกตามสิทธิ!$B:$B,0))</f>
        <v>22570883.010000002</v>
      </c>
      <c r="AT51" s="138">
        <f>INDEX(ผลงานAdjRw_DHES!$D:$D,MATCH(CalBudget2567!$D51,ผลงานAdjRw_DHES!$B:$B,0))</f>
        <v>1563.1098</v>
      </c>
      <c r="AU51" s="143">
        <f t="shared" si="27"/>
        <v>14439.729704208881</v>
      </c>
      <c r="AV51" s="139">
        <f t="shared" si="28"/>
        <v>1875.7317599999999</v>
      </c>
      <c r="AW51" s="140">
        <f t="shared" si="29"/>
        <v>1875.7317599999999</v>
      </c>
      <c r="AX51" s="141">
        <f t="shared" si="30"/>
        <v>14820.938568399995</v>
      </c>
      <c r="AY51" s="142">
        <f t="shared" si="31"/>
        <v>27800105.185756803</v>
      </c>
      <c r="AZ51" s="143">
        <f>INDEX(รายได้แยกตามสิทธิ!$J:$J,MATCH(CalBudget2567!$D51,รายได้แยกตามสิทธิ!$B:$B,0))</f>
        <v>588574.09</v>
      </c>
      <c r="BA51" s="138">
        <f>INDEX(ผลงานAdjRw_DHES!$F:$F,MATCH(CalBudget2567!$D51,ผลงานAdjRw_DHES!$B:$B,0))</f>
        <v>34.792200000000001</v>
      </c>
      <c r="BB51" s="143">
        <f t="shared" si="32"/>
        <v>16916.840268795877</v>
      </c>
      <c r="BC51" s="139">
        <f t="shared" si="33"/>
        <v>41.750639999999997</v>
      </c>
      <c r="BD51" s="140">
        <f t="shared" si="34"/>
        <v>41.750639999999997</v>
      </c>
      <c r="BE51" s="141">
        <f t="shared" si="35"/>
        <v>17363.444851892087</v>
      </c>
      <c r="BF51" s="142">
        <f t="shared" si="36"/>
        <v>724934.93517119985</v>
      </c>
      <c r="BG51" s="143">
        <f>INDEX(รายได้แยกตามสิทธิ!$K:$K,MATCH(CalBudget2567!$D51,รายได้แยกตามสิทธิ!$B:$B,0))</f>
        <v>127139.52</v>
      </c>
      <c r="BH51" s="138">
        <f>INDEX(ผลงานAdjRw_DHES!$E:$E,MATCH(CalBudget2567!$D51,ผลงานAdjRw_DHES!$B:$B,0))</f>
        <v>26.343399999999999</v>
      </c>
      <c r="BI51" s="143">
        <f t="shared" si="37"/>
        <v>4826.2380710158905</v>
      </c>
      <c r="BJ51" s="139">
        <f t="shared" si="38"/>
        <v>31.612079999999999</v>
      </c>
      <c r="BK51" s="140">
        <f t="shared" si="39"/>
        <v>31.612079999999999</v>
      </c>
      <c r="BL51" s="141">
        <f t="shared" si="40"/>
        <v>4953.6507560907103</v>
      </c>
      <c r="BM51" s="142">
        <f t="shared" si="41"/>
        <v>156595.20399360001</v>
      </c>
      <c r="BN51" s="143">
        <f>INDEX(รายได้แยกตามสิทธิ!$N:$N,MATCH(CalBudget2567!$D51,รายได้แยกตามสิทธิ!$B:$B,0))</f>
        <v>1738200.2</v>
      </c>
      <c r="BO51" s="138">
        <f>INDEX(ผลงานAdjRw_DHES!$I:$I,MATCH(CalBudget2567!$D51,ผลงานAdjRw_DHES!$B:$B,0))</f>
        <v>46.970200000000041</v>
      </c>
      <c r="BP51" s="143">
        <f t="shared" si="42"/>
        <v>37006.446640635942</v>
      </c>
      <c r="BQ51" s="139">
        <f t="shared" si="43"/>
        <v>56.364240000000045</v>
      </c>
      <c r="BR51" s="140">
        <f t="shared" si="44"/>
        <v>56.364240000000045</v>
      </c>
      <c r="BS51" s="141">
        <f t="shared" si="45"/>
        <v>37983.416831948729</v>
      </c>
      <c r="BT51" s="142">
        <f t="shared" si="46"/>
        <v>2140906.4223359996</v>
      </c>
      <c r="BU51" s="144">
        <f t="shared" si="47"/>
        <v>30822541.747257601</v>
      </c>
      <c r="BV51" s="145">
        <f t="shared" si="0"/>
        <v>77439315.654556796</v>
      </c>
      <c r="BW51" s="146">
        <f>INDEX(รายได้แยกตามสิทธิ!$Q:$Q,MATCH(CalBudget2567!$D51,รายได้แยกตามสิทธิ!$B:$B,0))</f>
        <v>0.64</v>
      </c>
      <c r="BX51" s="145">
        <f t="shared" si="48"/>
        <v>49561162.018916354</v>
      </c>
      <c r="BY51" s="141"/>
      <c r="BZ51" s="143">
        <f t="shared" si="49"/>
        <v>82468</v>
      </c>
      <c r="CA51" s="138">
        <f>INDEX(ผลงานOPDVisit_HDC!$C:$C,MATCH(CalBudget2567!$D51,ผลงานOPDVisit_HDC!$A:$A,0))</f>
        <v>82468</v>
      </c>
      <c r="CB51" s="138">
        <f t="shared" si="50"/>
        <v>0</v>
      </c>
    </row>
    <row r="52" spans="1:80" hidden="1" x14ac:dyDescent="0.7">
      <c r="A52" s="136">
        <f>COUNTA($D$16:D52)</f>
        <v>37</v>
      </c>
      <c r="B52" s="1">
        <v>1</v>
      </c>
      <c r="C52" s="2" t="s">
        <v>0</v>
      </c>
      <c r="D52" s="91" t="s">
        <v>93</v>
      </c>
      <c r="E52" s="3" t="s">
        <v>992</v>
      </c>
      <c r="F52" s="4" t="s">
        <v>1876</v>
      </c>
      <c r="G52" s="1">
        <v>6</v>
      </c>
      <c r="H52" s="3" t="s">
        <v>2965</v>
      </c>
      <c r="I52" s="137">
        <f>INDEX(รายได้แยกตามสิทธิ!$D:$D,MATCH(CalBudget2567!$D52,รายได้แยกตามสิทธิ!$B:$B,0))</f>
        <v>35249601.990000002</v>
      </c>
      <c r="J52" s="138">
        <f>INDEX(ผลงานOPDVisit_HDC!$F:$F,MATCH(CalBudget2567!$D52,ผลงานOPDVisit_HDC!$A:$A,0))</f>
        <v>63884</v>
      </c>
      <c r="K52" s="138">
        <f t="shared" si="1"/>
        <v>551.77512350510301</v>
      </c>
      <c r="L52" s="139">
        <f t="shared" si="2"/>
        <v>76660.800000000003</v>
      </c>
      <c r="M52" s="140">
        <f t="shared" si="3"/>
        <v>76660.800000000003</v>
      </c>
      <c r="N52" s="141">
        <f t="shared" si="4"/>
        <v>566.34198676563778</v>
      </c>
      <c r="O52" s="142">
        <f t="shared" si="5"/>
        <v>43416229.779043205</v>
      </c>
      <c r="P52" s="143">
        <f>INDEX(รายได้แยกตามสิทธิ!$E:$E,MATCH(CalBudget2567!$D52,รายได้แยกตามสิทธิ!$B:$B,0))</f>
        <v>5664454.54</v>
      </c>
      <c r="Q52" s="138">
        <f>INDEX(ผลงานOPDVisit_HDC!$D:$D,MATCH(CalBudget2567!$D52,ผลงานOPDVisit_HDC!$A:$A,0))</f>
        <v>12762</v>
      </c>
      <c r="R52" s="138">
        <f t="shared" si="6"/>
        <v>443.85320012537221</v>
      </c>
      <c r="S52" s="139">
        <f t="shared" si="7"/>
        <v>15314.4</v>
      </c>
      <c r="T52" s="140">
        <f t="shared" si="8"/>
        <v>15314.4</v>
      </c>
      <c r="U52" s="141">
        <f t="shared" si="9"/>
        <v>455.57092460868205</v>
      </c>
      <c r="V52" s="142">
        <f t="shared" si="10"/>
        <v>6976795.3678272003</v>
      </c>
      <c r="W52" s="143">
        <f>INDEX(รายได้แยกตามสิทธิ!$F:$F,MATCH(CalBudget2567!$D52,รายได้แยกตามสิทธิ!$B:$B,0))</f>
        <v>895088.46</v>
      </c>
      <c r="X52" s="138">
        <f>INDEX(ผลงานOPDVisit_HDC!$E:$E,MATCH(CalBudget2567!$D52,ผลงานOPDVisit_HDC!$A:$A,0))</f>
        <v>5954</v>
      </c>
      <c r="Y52" s="138">
        <f t="shared" si="11"/>
        <v>150.3339704400403</v>
      </c>
      <c r="Z52" s="139">
        <f t="shared" si="12"/>
        <v>7144.8</v>
      </c>
      <c r="AA52" s="140">
        <f t="shared" si="13"/>
        <v>7144.8</v>
      </c>
      <c r="AB52" s="141">
        <f t="shared" si="14"/>
        <v>154.30278725965738</v>
      </c>
      <c r="AC52" s="142">
        <f t="shared" si="15"/>
        <v>1102462.5544128001</v>
      </c>
      <c r="AD52" s="143">
        <f>INDEX(รายได้แยกตามสิทธิ!$G:$G,MATCH(CalBudget2567!$D52,รายได้แยกตามสิทธิ!$B:$B,0))</f>
        <v>4768766.7699999996</v>
      </c>
      <c r="AE52" s="138">
        <f>INDEX(ผลงานOPDVisit_HDC!$G:$G,MATCH(CalBudget2567!$D52,ผลงานOPDVisit_HDC!$A:$A,0))</f>
        <v>8424</v>
      </c>
      <c r="AF52" s="138">
        <f t="shared" si="16"/>
        <v>566.09292141500464</v>
      </c>
      <c r="AG52" s="139">
        <f t="shared" si="17"/>
        <v>10108.799999999999</v>
      </c>
      <c r="AH52" s="140">
        <f t="shared" si="18"/>
        <v>10108.799999999999</v>
      </c>
      <c r="AI52" s="141">
        <f t="shared" si="19"/>
        <v>581.03777454036072</v>
      </c>
      <c r="AJ52" s="142">
        <f t="shared" si="20"/>
        <v>5873594.6552735977</v>
      </c>
      <c r="AK52" s="143">
        <f>INDEX(รายได้แยกตามสิทธิ!$H:$H,MATCH(CalBudget2567!$D52,รายได้แยกตามสิทธิ!$B:$B,0))</f>
        <v>12411839.800000001</v>
      </c>
      <c r="AL52" s="138">
        <f>INDEX(ผลงานOPDVisit_HDC!$K:$K,MATCH(CalBudget2567!$D52,ผลงานOPDVisit_HDC!$A:$A,0))</f>
        <v>8492</v>
      </c>
      <c r="AM52" s="138">
        <f t="shared" si="21"/>
        <v>1461.5920631182289</v>
      </c>
      <c r="AN52" s="139">
        <f t="shared" si="22"/>
        <v>10190.4</v>
      </c>
      <c r="AO52" s="140">
        <f t="shared" si="23"/>
        <v>10190.4</v>
      </c>
      <c r="AP52" s="141">
        <f t="shared" si="24"/>
        <v>1500.1780935845502</v>
      </c>
      <c r="AQ52" s="142">
        <f t="shared" si="25"/>
        <v>15287414.844864</v>
      </c>
      <c r="AR52" s="144">
        <f t="shared" si="26"/>
        <v>72656497.201420799</v>
      </c>
      <c r="AS52" s="143">
        <f>INDEX(รายได้แยกตามสิทธิ!$I:$I,MATCH(CalBudget2567!$D52,รายได้แยกตามสิทธิ!$B:$B,0))</f>
        <v>16725373.220000001</v>
      </c>
      <c r="AT52" s="138">
        <f>INDEX(ผลงานAdjRw_DHES!$D:$D,MATCH(CalBudget2567!$D52,ผลงานAdjRw_DHES!$B:$B,0))</f>
        <v>1539.2292999999995</v>
      </c>
      <c r="AU52" s="143">
        <f t="shared" si="27"/>
        <v>10866.069935129228</v>
      </c>
      <c r="AV52" s="139">
        <f t="shared" si="28"/>
        <v>1847.0751599999994</v>
      </c>
      <c r="AW52" s="140">
        <f t="shared" si="29"/>
        <v>1847.0751599999994</v>
      </c>
      <c r="AX52" s="141">
        <f t="shared" si="30"/>
        <v>11152.93418141664</v>
      </c>
      <c r="AY52" s="142">
        <f t="shared" si="31"/>
        <v>20600307.687609602</v>
      </c>
      <c r="AZ52" s="143">
        <f>INDEX(รายได้แยกตามสิทธิ!$J:$J,MATCH(CalBudget2567!$D52,รายได้แยกตามสิทธิ!$B:$B,0))</f>
        <v>1865904.4</v>
      </c>
      <c r="BA52" s="138">
        <f>INDEX(ผลงานAdjRw_DHES!$F:$F,MATCH(CalBudget2567!$D52,ผลงานAdjRw_DHES!$B:$B,0))</f>
        <v>76.701799999999992</v>
      </c>
      <c r="BB52" s="143">
        <f t="shared" si="32"/>
        <v>24326.735487302776</v>
      </c>
      <c r="BC52" s="139">
        <f t="shared" si="33"/>
        <v>92.042159999999981</v>
      </c>
      <c r="BD52" s="140">
        <f t="shared" si="34"/>
        <v>92.042159999999981</v>
      </c>
      <c r="BE52" s="141">
        <f t="shared" si="35"/>
        <v>24968.961304167569</v>
      </c>
      <c r="BF52" s="142">
        <f t="shared" si="36"/>
        <v>2298197.1313919998</v>
      </c>
      <c r="BG52" s="143">
        <f>INDEX(รายได้แยกตามสิทธิ!$K:$K,MATCH(CalBudget2567!$D52,รายได้แยกตามสิทธิ!$B:$B,0))</f>
        <v>176932.45</v>
      </c>
      <c r="BH52" s="138">
        <f>INDEX(ผลงานAdjRw_DHES!$E:$E,MATCH(CalBudget2567!$D52,ผลงานAdjRw_DHES!$B:$B,0))</f>
        <v>18.756499999999996</v>
      </c>
      <c r="BI52" s="143">
        <f t="shared" si="37"/>
        <v>9433.1271825767089</v>
      </c>
      <c r="BJ52" s="139">
        <f t="shared" si="38"/>
        <v>22.507799999999992</v>
      </c>
      <c r="BK52" s="140">
        <f t="shared" si="39"/>
        <v>22.507799999999992</v>
      </c>
      <c r="BL52" s="141">
        <f t="shared" si="40"/>
        <v>9682.1617401967342</v>
      </c>
      <c r="BM52" s="142">
        <f t="shared" si="41"/>
        <v>217924.16001599998</v>
      </c>
      <c r="BN52" s="143">
        <f>INDEX(รายได้แยกตามสิทธิ!$N:$N,MATCH(CalBudget2567!$D52,รายได้แยกตามสิทธิ!$B:$B,0))</f>
        <v>7433445.9200000009</v>
      </c>
      <c r="BO52" s="138">
        <f>INDEX(ผลงานAdjRw_DHES!$I:$I,MATCH(CalBudget2567!$D52,ผลงานAdjRw_DHES!$B:$B,0))</f>
        <v>259.67560000000071</v>
      </c>
      <c r="BP52" s="143">
        <f t="shared" si="42"/>
        <v>28625.892921783874</v>
      </c>
      <c r="BQ52" s="139">
        <f t="shared" si="43"/>
        <v>311.61072000000087</v>
      </c>
      <c r="BR52" s="140">
        <f t="shared" si="44"/>
        <v>311.61072000000087</v>
      </c>
      <c r="BS52" s="141">
        <f t="shared" si="45"/>
        <v>29381.61649491897</v>
      </c>
      <c r="BT52" s="142">
        <f t="shared" si="46"/>
        <v>9155626.6707456019</v>
      </c>
      <c r="BU52" s="144">
        <f t="shared" si="47"/>
        <v>32272055.649763204</v>
      </c>
      <c r="BV52" s="145">
        <f t="shared" si="0"/>
        <v>104928552.85118401</v>
      </c>
      <c r="BW52" s="146">
        <f>INDEX(รายได้แยกตามสิทธิ!$Q:$Q,MATCH(CalBudget2567!$D52,รายได้แยกตามสิทธิ!$B:$B,0))</f>
        <v>0.41</v>
      </c>
      <c r="BX52" s="145">
        <f t="shared" si="48"/>
        <v>43020706.668985441</v>
      </c>
      <c r="BY52" s="141"/>
      <c r="BZ52" s="143">
        <f t="shared" si="49"/>
        <v>99516</v>
      </c>
      <c r="CA52" s="138">
        <f>INDEX(ผลงานOPDVisit_HDC!$C:$C,MATCH(CalBudget2567!$D52,ผลงานOPDVisit_HDC!$A:$A,0))</f>
        <v>99516</v>
      </c>
      <c r="CB52" s="138">
        <f t="shared" si="50"/>
        <v>0</v>
      </c>
    </row>
    <row r="53" spans="1:80" hidden="1" x14ac:dyDescent="0.7">
      <c r="A53" s="136">
        <f>COUNTA($D$16:D53)</f>
        <v>38</v>
      </c>
      <c r="B53" s="1">
        <v>1</v>
      </c>
      <c r="C53" s="2" t="s">
        <v>0</v>
      </c>
      <c r="D53" s="91" t="s">
        <v>94</v>
      </c>
      <c r="E53" s="3" t="s">
        <v>993</v>
      </c>
      <c r="F53" s="4" t="s">
        <v>1876</v>
      </c>
      <c r="G53" s="1">
        <v>5</v>
      </c>
      <c r="H53" s="3" t="s">
        <v>2964</v>
      </c>
      <c r="I53" s="137">
        <f>INDEX(รายได้แยกตามสิทธิ!$D:$D,MATCH(CalBudget2567!$D53,รายได้แยกตามสิทธิ!$B:$B,0))</f>
        <v>13522812.84</v>
      </c>
      <c r="J53" s="138">
        <f>INDEX(ผลงานOPDVisit_HDC!$F:$F,MATCH(CalBudget2567!$D53,ผลงานOPDVisit_HDC!$A:$A,0))</f>
        <v>35086</v>
      </c>
      <c r="K53" s="138">
        <f t="shared" si="1"/>
        <v>385.41905147352219</v>
      </c>
      <c r="L53" s="139">
        <f t="shared" si="2"/>
        <v>42103.199999999997</v>
      </c>
      <c r="M53" s="140">
        <f t="shared" si="3"/>
        <v>42103.199999999997</v>
      </c>
      <c r="N53" s="141">
        <f t="shared" si="4"/>
        <v>395.59411443242317</v>
      </c>
      <c r="O53" s="142">
        <f t="shared" si="5"/>
        <v>16655778.118771197</v>
      </c>
      <c r="P53" s="143">
        <f>INDEX(รายได้แยกตามสิทธิ!$E:$E,MATCH(CalBudget2567!$D53,รายได้แยกตามสิทธิ!$B:$B,0))</f>
        <v>1504643.21</v>
      </c>
      <c r="Q53" s="138">
        <f>INDEX(ผลงานOPDVisit_HDC!$D:$D,MATCH(CalBudget2567!$D53,ผลงานOPDVisit_HDC!$A:$A,0))</f>
        <v>2911</v>
      </c>
      <c r="R53" s="138">
        <f t="shared" si="6"/>
        <v>516.88189969082794</v>
      </c>
      <c r="S53" s="139">
        <f t="shared" si="7"/>
        <v>3493.2</v>
      </c>
      <c r="T53" s="140">
        <f t="shared" si="8"/>
        <v>3493.2</v>
      </c>
      <c r="U53" s="141">
        <f t="shared" si="9"/>
        <v>530.52758184266577</v>
      </c>
      <c r="V53" s="142">
        <f t="shared" si="10"/>
        <v>1853238.9488927999</v>
      </c>
      <c r="W53" s="143">
        <f>INDEX(รายได้แยกตามสิทธิ!$F:$F,MATCH(CalBudget2567!$D53,รายได้แยกตามสิทธิ!$B:$B,0))</f>
        <v>600930.52</v>
      </c>
      <c r="X53" s="138">
        <f>INDEX(ผลงานOPDVisit_HDC!$E:$E,MATCH(CalBudget2567!$D53,ผลงานOPDVisit_HDC!$A:$A,0))</f>
        <v>2593</v>
      </c>
      <c r="Y53" s="138">
        <f t="shared" si="11"/>
        <v>231.75106826070189</v>
      </c>
      <c r="Z53" s="139">
        <f t="shared" si="12"/>
        <v>3111.6</v>
      </c>
      <c r="AA53" s="140">
        <f t="shared" si="13"/>
        <v>3111.6</v>
      </c>
      <c r="AB53" s="141">
        <f t="shared" si="14"/>
        <v>237.8692964627844</v>
      </c>
      <c r="AC53" s="142">
        <f t="shared" si="15"/>
        <v>740154.10287359997</v>
      </c>
      <c r="AD53" s="143">
        <f>INDEX(รายได้แยกตามสิทธิ!$G:$G,MATCH(CalBudget2567!$D53,รายได้แยกตามสิทธิ!$B:$B,0))</f>
        <v>29142.27</v>
      </c>
      <c r="AE53" s="138">
        <f>INDEX(ผลงานOPDVisit_HDC!$G:$G,MATCH(CalBudget2567!$D53,ผลงานOPDVisit_HDC!$A:$A,0))</f>
        <v>62</v>
      </c>
      <c r="AF53" s="138">
        <f t="shared" si="16"/>
        <v>470.03661290322583</v>
      </c>
      <c r="AG53" s="139">
        <f t="shared" si="17"/>
        <v>74.399999999999991</v>
      </c>
      <c r="AH53" s="140">
        <f t="shared" si="18"/>
        <v>74.399999999999991</v>
      </c>
      <c r="AI53" s="141">
        <f t="shared" si="19"/>
        <v>482.44557948387097</v>
      </c>
      <c r="AJ53" s="142">
        <f t="shared" si="20"/>
        <v>35893.951113599993</v>
      </c>
      <c r="AK53" s="143">
        <f>INDEX(รายได้แยกตามสิทธิ!$H:$H,MATCH(CalBudget2567!$D53,รายได้แยกตามสิทธิ!$B:$B,0))</f>
        <v>11297310.050000001</v>
      </c>
      <c r="AL53" s="138">
        <f>INDEX(ผลงานOPDVisit_HDC!$K:$K,MATCH(CalBudget2567!$D53,ผลงานOPDVisit_HDC!$A:$A,0))</f>
        <v>3290</v>
      </c>
      <c r="AM53" s="138">
        <f t="shared" si="21"/>
        <v>3433.8328419452891</v>
      </c>
      <c r="AN53" s="139">
        <f t="shared" si="22"/>
        <v>3948</v>
      </c>
      <c r="AO53" s="140">
        <f t="shared" si="23"/>
        <v>3948</v>
      </c>
      <c r="AP53" s="141">
        <f t="shared" si="24"/>
        <v>3524.4860289726448</v>
      </c>
      <c r="AQ53" s="142">
        <f t="shared" si="25"/>
        <v>13914670.842384001</v>
      </c>
      <c r="AR53" s="144">
        <f t="shared" si="26"/>
        <v>33199735.964035198</v>
      </c>
      <c r="AS53" s="143">
        <f>INDEX(รายได้แยกตามสิทธิ!$I:$I,MATCH(CalBudget2567!$D53,รายได้แยกตามสิทธิ!$B:$B,0))</f>
        <v>5518753.4699999997</v>
      </c>
      <c r="AT53" s="138">
        <f>INDEX(ผลงานAdjRw_DHES!$D:$D,MATCH(CalBudget2567!$D53,ผลงานAdjRw_DHES!$B:$B,0))</f>
        <v>606.60470000000009</v>
      </c>
      <c r="AU53" s="143">
        <f t="shared" si="27"/>
        <v>9097.7756519196082</v>
      </c>
      <c r="AV53" s="139">
        <f t="shared" si="28"/>
        <v>727.92564000000004</v>
      </c>
      <c r="AW53" s="140">
        <f t="shared" si="29"/>
        <v>727.92564000000004</v>
      </c>
      <c r="AX53" s="141">
        <f t="shared" si="30"/>
        <v>9337.9569291302851</v>
      </c>
      <c r="AY53" s="142">
        <f t="shared" si="31"/>
        <v>6797338.2739295978</v>
      </c>
      <c r="AZ53" s="143">
        <f>INDEX(รายได้แยกตามสิทธิ!$J:$J,MATCH(CalBudget2567!$D53,รายได้แยกตามสิทธิ!$B:$B,0))</f>
        <v>459389.47</v>
      </c>
      <c r="BA53" s="138">
        <f>INDEX(ผลงานAdjRw_DHES!$F:$F,MATCH(CalBudget2567!$D53,ผลงานAdjRw_DHES!$B:$B,0))</f>
        <v>29.119600000000005</v>
      </c>
      <c r="BB53" s="143">
        <f t="shared" si="32"/>
        <v>15775.953996620829</v>
      </c>
      <c r="BC53" s="139">
        <f t="shared" si="33"/>
        <v>34.943520000000007</v>
      </c>
      <c r="BD53" s="140">
        <f t="shared" si="34"/>
        <v>34.943520000000007</v>
      </c>
      <c r="BE53" s="141">
        <f t="shared" si="35"/>
        <v>16192.439182131619</v>
      </c>
      <c r="BF53" s="142">
        <f t="shared" si="36"/>
        <v>565820.8224095999</v>
      </c>
      <c r="BG53" s="143">
        <f>INDEX(รายได้แยกตามสิทธิ!$K:$K,MATCH(CalBudget2567!$D53,รายได้แยกตามสิทธิ!$B:$B,0))</f>
        <v>207775.59</v>
      </c>
      <c r="BH53" s="138">
        <f>INDEX(ผลงานAdjRw_DHES!$E:$E,MATCH(CalBudget2567!$D53,ผลงานAdjRw_DHES!$B:$B,0))</f>
        <v>25.927000000000003</v>
      </c>
      <c r="BI53" s="143">
        <f t="shared" si="37"/>
        <v>8013.8693254136606</v>
      </c>
      <c r="BJ53" s="139">
        <f t="shared" si="38"/>
        <v>31.112400000000001</v>
      </c>
      <c r="BK53" s="140">
        <f t="shared" si="39"/>
        <v>31.112400000000001</v>
      </c>
      <c r="BL53" s="141">
        <f t="shared" si="40"/>
        <v>8225.4354756045814</v>
      </c>
      <c r="BM53" s="142">
        <f t="shared" si="41"/>
        <v>255913.0386912</v>
      </c>
      <c r="BN53" s="143">
        <f>INDEX(รายได้แยกตามสิทธิ!$N:$N,MATCH(CalBudget2567!$D53,รายได้แยกตามสิทธิ!$B:$B,0))</f>
        <v>4519653.38</v>
      </c>
      <c r="BO53" s="138">
        <f>INDEX(ผลงานAdjRw_DHES!$I:$I,MATCH(CalBudget2567!$D53,ผลงานAdjRw_DHES!$B:$B,0))</f>
        <v>510.21269999999993</v>
      </c>
      <c r="BP53" s="143">
        <f t="shared" si="42"/>
        <v>8858.3709891972521</v>
      </c>
      <c r="BQ53" s="139">
        <f t="shared" si="43"/>
        <v>612.25523999999984</v>
      </c>
      <c r="BR53" s="140">
        <f t="shared" si="44"/>
        <v>612.25523999999984</v>
      </c>
      <c r="BS53" s="141">
        <f t="shared" si="45"/>
        <v>9092.23198331206</v>
      </c>
      <c r="BT53" s="142">
        <f t="shared" si="46"/>
        <v>5566766.6750783995</v>
      </c>
      <c r="BU53" s="144">
        <f t="shared" si="47"/>
        <v>13185838.810108798</v>
      </c>
      <c r="BV53" s="145">
        <f t="shared" si="0"/>
        <v>46385574.774143994</v>
      </c>
      <c r="BW53" s="146">
        <f>INDEX(รายได้แยกตามสิทธิ!$Q:$Q,MATCH(CalBudget2567!$D53,รายได้แยกตามสิทธิ!$B:$B,0))</f>
        <v>0.37</v>
      </c>
      <c r="BX53" s="145">
        <f t="shared" si="48"/>
        <v>17162662.666433278</v>
      </c>
      <c r="BY53" s="141"/>
      <c r="BZ53" s="143">
        <f t="shared" si="49"/>
        <v>43942</v>
      </c>
      <c r="CA53" s="138">
        <f>INDEX(ผลงานOPDVisit_HDC!$C:$C,MATCH(CalBudget2567!$D53,ผลงานOPDVisit_HDC!$A:$A,0))</f>
        <v>43942</v>
      </c>
      <c r="CB53" s="138">
        <f t="shared" si="50"/>
        <v>0</v>
      </c>
    </row>
    <row r="54" spans="1:80" hidden="1" x14ac:dyDescent="0.7">
      <c r="A54" s="136">
        <f>COUNTA($D$16:D54)</f>
        <v>39</v>
      </c>
      <c r="B54" s="1">
        <v>1</v>
      </c>
      <c r="C54" s="2" t="s">
        <v>0</v>
      </c>
      <c r="D54" s="91" t="s">
        <v>95</v>
      </c>
      <c r="E54" s="3" t="s">
        <v>994</v>
      </c>
      <c r="F54" s="4" t="s">
        <v>1876</v>
      </c>
      <c r="G54" s="1">
        <v>6</v>
      </c>
      <c r="H54" s="3" t="s">
        <v>2965</v>
      </c>
      <c r="I54" s="137">
        <f>INDEX(รายได้แยกตามสิทธิ!$D:$D,MATCH(CalBudget2567!$D54,รายได้แยกตามสิทธิ!$B:$B,0))</f>
        <v>30750219.84</v>
      </c>
      <c r="J54" s="138">
        <f>INDEX(ผลงานOPDVisit_HDC!$F:$F,MATCH(CalBudget2567!$D54,ผลงานOPDVisit_HDC!$A:$A,0))</f>
        <v>62649</v>
      </c>
      <c r="K54" s="138">
        <f t="shared" si="1"/>
        <v>490.83337068428864</v>
      </c>
      <c r="L54" s="139">
        <f t="shared" si="2"/>
        <v>75178.8</v>
      </c>
      <c r="M54" s="140">
        <f t="shared" si="3"/>
        <v>75178.8</v>
      </c>
      <c r="N54" s="141">
        <f t="shared" si="4"/>
        <v>503.79137167035384</v>
      </c>
      <c r="O54" s="142">
        <f t="shared" si="5"/>
        <v>37874430.772531196</v>
      </c>
      <c r="P54" s="143">
        <f>INDEX(รายได้แยกตามสิทธิ!$E:$E,MATCH(CalBudget2567!$D54,รายได้แยกตามสิทธิ!$B:$B,0))</f>
        <v>3228991.56</v>
      </c>
      <c r="Q54" s="138">
        <f>INDEX(ผลงานOPDVisit_HDC!$D:$D,MATCH(CalBudget2567!$D54,ผลงานOPDVisit_HDC!$A:$A,0))</f>
        <v>6314</v>
      </c>
      <c r="R54" s="138">
        <f t="shared" si="6"/>
        <v>511.40189420335764</v>
      </c>
      <c r="S54" s="139">
        <f t="shared" si="7"/>
        <v>7576.7999999999993</v>
      </c>
      <c r="T54" s="140">
        <f t="shared" si="8"/>
        <v>7576.7999999999993</v>
      </c>
      <c r="U54" s="141">
        <f t="shared" si="9"/>
        <v>524.90290421032626</v>
      </c>
      <c r="V54" s="142">
        <f t="shared" si="10"/>
        <v>3977084.3246207996</v>
      </c>
      <c r="W54" s="143">
        <f>INDEX(รายได้แยกตามสิทธิ!$F:$F,MATCH(CalBudget2567!$D54,รายได้แยกตามสิทธิ!$B:$B,0))</f>
        <v>1742119.31</v>
      </c>
      <c r="X54" s="138">
        <f>INDEX(ผลงานOPDVisit_HDC!$E:$E,MATCH(CalBudget2567!$D54,ผลงานOPDVisit_HDC!$A:$A,0))</f>
        <v>13930</v>
      </c>
      <c r="Y54" s="138">
        <f t="shared" si="11"/>
        <v>125.0624055994257</v>
      </c>
      <c r="Z54" s="139">
        <f t="shared" si="12"/>
        <v>16716</v>
      </c>
      <c r="AA54" s="140">
        <f t="shared" si="13"/>
        <v>16716</v>
      </c>
      <c r="AB54" s="141">
        <f t="shared" si="14"/>
        <v>128.36405310725053</v>
      </c>
      <c r="AC54" s="142">
        <f t="shared" si="15"/>
        <v>2145733.5117408</v>
      </c>
      <c r="AD54" s="143">
        <f>INDEX(รายได้แยกตามสิทธิ!$G:$G,MATCH(CalBudget2567!$D54,รายได้แยกตามสิทธิ!$B:$B,0))</f>
        <v>1361231.6</v>
      </c>
      <c r="AE54" s="138">
        <f>INDEX(ผลงานOPDVisit_HDC!$G:$G,MATCH(CalBudget2567!$D54,ผลงานOPDVisit_HDC!$A:$A,0))</f>
        <v>0</v>
      </c>
      <c r="AF54" s="138">
        <f t="shared" si="16"/>
        <v>0</v>
      </c>
      <c r="AG54" s="139">
        <f t="shared" si="17"/>
        <v>0</v>
      </c>
      <c r="AH54" s="140">
        <f t="shared" si="18"/>
        <v>0</v>
      </c>
      <c r="AI54" s="141">
        <f t="shared" si="19"/>
        <v>0</v>
      </c>
      <c r="AJ54" s="142">
        <f t="shared" si="20"/>
        <v>0</v>
      </c>
      <c r="AK54" s="143">
        <f>INDEX(รายได้แยกตามสิทธิ!$H:$H,MATCH(CalBudget2567!$D54,รายได้แยกตามสิทธิ!$B:$B,0))</f>
        <v>7330064.5999999996</v>
      </c>
      <c r="AL54" s="138">
        <f>INDEX(ผลงานOPDVisit_HDC!$K:$K,MATCH(CalBudget2567!$D54,ผลงานOPDVisit_HDC!$A:$A,0))</f>
        <v>302</v>
      </c>
      <c r="AM54" s="138">
        <f t="shared" si="21"/>
        <v>24271.737086092715</v>
      </c>
      <c r="AN54" s="139">
        <f t="shared" si="22"/>
        <v>362.4</v>
      </c>
      <c r="AO54" s="140">
        <f t="shared" si="23"/>
        <v>362.4</v>
      </c>
      <c r="AP54" s="141">
        <f t="shared" si="24"/>
        <v>24912.510945165563</v>
      </c>
      <c r="AQ54" s="142">
        <f t="shared" si="25"/>
        <v>9028293.9665279984</v>
      </c>
      <c r="AR54" s="144">
        <f t="shared" si="26"/>
        <v>53025542.575420797</v>
      </c>
      <c r="AS54" s="143">
        <f>INDEX(รายได้แยกตามสิทธิ!$I:$I,MATCH(CalBudget2567!$D54,รายได้แยกตามสิทธิ!$B:$B,0))</f>
        <v>11471835.859999999</v>
      </c>
      <c r="AT54" s="138">
        <f>INDEX(ผลงานAdjRw_DHES!$D:$D,MATCH(CalBudget2567!$D54,ผลงานAdjRw_DHES!$B:$B,0))</f>
        <v>1361.9319</v>
      </c>
      <c r="AU54" s="143">
        <f t="shared" si="27"/>
        <v>8423.2081354434813</v>
      </c>
      <c r="AV54" s="139">
        <f t="shared" si="28"/>
        <v>1634.31828</v>
      </c>
      <c r="AW54" s="140">
        <f t="shared" si="29"/>
        <v>1634.31828</v>
      </c>
      <c r="AX54" s="141">
        <f t="shared" si="30"/>
        <v>8645.580830219189</v>
      </c>
      <c r="AY54" s="142">
        <f t="shared" si="31"/>
        <v>14129630.792044796</v>
      </c>
      <c r="AZ54" s="143">
        <f>INDEX(รายได้แยกตามสิทธิ!$J:$J,MATCH(CalBudget2567!$D54,รายได้แยกตามสิทธิ!$B:$B,0))</f>
        <v>791410.86</v>
      </c>
      <c r="BA54" s="138">
        <f>INDEX(ผลงานAdjRw_DHES!$F:$F,MATCH(CalBudget2567!$D54,ผลงานAdjRw_DHES!$B:$B,0))</f>
        <v>49.406599999999997</v>
      </c>
      <c r="BB54" s="143">
        <f t="shared" si="32"/>
        <v>16018.322653248757</v>
      </c>
      <c r="BC54" s="139">
        <f t="shared" si="33"/>
        <v>59.287919999999993</v>
      </c>
      <c r="BD54" s="140">
        <f t="shared" si="34"/>
        <v>59.287919999999993</v>
      </c>
      <c r="BE54" s="141">
        <f t="shared" si="35"/>
        <v>16441.206371294524</v>
      </c>
      <c r="BF54" s="142">
        <f t="shared" si="36"/>
        <v>974764.92804479995</v>
      </c>
      <c r="BG54" s="143">
        <f>INDEX(รายได้แยกตามสิทธิ!$K:$K,MATCH(CalBudget2567!$D54,รายได้แยกตามสิทธิ!$B:$B,0))</f>
        <v>406179.8</v>
      </c>
      <c r="BH54" s="138">
        <f>INDEX(ผลงานAdjRw_DHES!$E:$E,MATCH(CalBudget2567!$D54,ผลงานAdjRw_DHES!$B:$B,0))</f>
        <v>39.839000000000006</v>
      </c>
      <c r="BI54" s="143">
        <f t="shared" si="37"/>
        <v>10195.532016365871</v>
      </c>
      <c r="BJ54" s="139">
        <f t="shared" si="38"/>
        <v>47.806800000000003</v>
      </c>
      <c r="BK54" s="140">
        <f t="shared" si="39"/>
        <v>47.806800000000003</v>
      </c>
      <c r="BL54" s="141">
        <f t="shared" si="40"/>
        <v>10464.694061597929</v>
      </c>
      <c r="BM54" s="142">
        <f t="shared" si="41"/>
        <v>500283.53606399993</v>
      </c>
      <c r="BN54" s="143">
        <f>INDEX(รายได้แยกตามสิทธิ!$N:$N,MATCH(CalBudget2567!$D54,รายได้แยกตามสิทธิ!$B:$B,0))</f>
        <v>2927538.56</v>
      </c>
      <c r="BO54" s="138">
        <f>INDEX(ผลงานAdjRw_DHES!$I:$I,MATCH(CalBudget2567!$D54,ผลงานAdjRw_DHES!$B:$B,0))</f>
        <v>363.07489999999962</v>
      </c>
      <c r="BP54" s="143">
        <f t="shared" si="42"/>
        <v>8063.1807927234931</v>
      </c>
      <c r="BQ54" s="139">
        <f t="shared" si="43"/>
        <v>435.6898799999995</v>
      </c>
      <c r="BR54" s="140">
        <f t="shared" si="44"/>
        <v>435.6898799999995</v>
      </c>
      <c r="BS54" s="141">
        <f t="shared" si="45"/>
        <v>8276.0487656513942</v>
      </c>
      <c r="BT54" s="142">
        <f t="shared" si="46"/>
        <v>3605790.6935807997</v>
      </c>
      <c r="BU54" s="144">
        <f t="shared" si="47"/>
        <v>19210469.949734397</v>
      </c>
      <c r="BV54" s="145">
        <f t="shared" si="0"/>
        <v>72236012.525155187</v>
      </c>
      <c r="BW54" s="146">
        <f>INDEX(รายได้แยกตามสิทธิ!$Q:$Q,MATCH(CalBudget2567!$D54,รายได้แยกตามสิทธิ!$B:$B,0))</f>
        <v>0.4</v>
      </c>
      <c r="BX54" s="145">
        <f t="shared" si="48"/>
        <v>28894405.010062076</v>
      </c>
      <c r="BY54" s="141"/>
      <c r="BZ54" s="143">
        <f t="shared" si="49"/>
        <v>83195</v>
      </c>
      <c r="CA54" s="138">
        <f>INDEX(ผลงานOPDVisit_HDC!$C:$C,MATCH(CalBudget2567!$D54,ผลงานOPDVisit_HDC!$A:$A,0))</f>
        <v>83195</v>
      </c>
      <c r="CB54" s="138">
        <f t="shared" si="50"/>
        <v>0</v>
      </c>
    </row>
    <row r="55" spans="1:80" hidden="1" x14ac:dyDescent="0.7">
      <c r="A55" s="136">
        <f>COUNTA($D$16:D55)</f>
        <v>40</v>
      </c>
      <c r="B55" s="1">
        <v>1</v>
      </c>
      <c r="C55" s="2" t="s">
        <v>0</v>
      </c>
      <c r="D55" s="91" t="s">
        <v>96</v>
      </c>
      <c r="E55" s="3" t="s">
        <v>995</v>
      </c>
      <c r="F55" s="4" t="s">
        <v>1876</v>
      </c>
      <c r="G55" s="1">
        <v>5</v>
      </c>
      <c r="H55" s="3" t="s">
        <v>2964</v>
      </c>
      <c r="I55" s="137">
        <f>INDEX(รายได้แยกตามสิทธิ!$D:$D,MATCH(CalBudget2567!$D55,รายได้แยกตามสิทธิ!$B:$B,0))</f>
        <v>26623214.329999998</v>
      </c>
      <c r="J55" s="138">
        <f>INDEX(ผลงานOPDVisit_HDC!$F:$F,MATCH(CalBudget2567!$D55,ผลงานOPDVisit_HDC!$A:$A,0))</f>
        <v>45316</v>
      </c>
      <c r="K55" s="138">
        <f t="shared" si="1"/>
        <v>587.50141958690085</v>
      </c>
      <c r="L55" s="139">
        <f t="shared" si="2"/>
        <v>54379.199999999997</v>
      </c>
      <c r="M55" s="140">
        <f t="shared" si="3"/>
        <v>54379.199999999997</v>
      </c>
      <c r="N55" s="141">
        <f t="shared" si="4"/>
        <v>603.01145706399507</v>
      </c>
      <c r="O55" s="142">
        <f t="shared" si="5"/>
        <v>32791280.625974398</v>
      </c>
      <c r="P55" s="143">
        <f>INDEX(รายได้แยกตามสิทธิ!$E:$E,MATCH(CalBudget2567!$D55,รายได้แยกตามสิทธิ!$B:$B,0))</f>
        <v>2049861.18</v>
      </c>
      <c r="Q55" s="138">
        <f>INDEX(ผลงานOPDVisit_HDC!$D:$D,MATCH(CalBudget2567!$D55,ผลงานOPDVisit_HDC!$A:$A,0))</f>
        <v>4500</v>
      </c>
      <c r="R55" s="138">
        <f t="shared" si="6"/>
        <v>455.52470666666665</v>
      </c>
      <c r="S55" s="139">
        <f t="shared" si="7"/>
        <v>5400</v>
      </c>
      <c r="T55" s="140">
        <f t="shared" si="8"/>
        <v>5400</v>
      </c>
      <c r="U55" s="141">
        <f t="shared" si="9"/>
        <v>467.55055892266665</v>
      </c>
      <c r="V55" s="142">
        <f t="shared" si="10"/>
        <v>2524773.0181824001</v>
      </c>
      <c r="W55" s="143">
        <f>INDEX(รายได้แยกตามสิทธิ!$F:$F,MATCH(CalBudget2567!$D55,รายได้แยกตามสิทธิ!$B:$B,0))</f>
        <v>983439.52</v>
      </c>
      <c r="X55" s="138">
        <f>INDEX(ผลงานOPDVisit_HDC!$E:$E,MATCH(CalBudget2567!$D55,ผลงานOPDVisit_HDC!$A:$A,0))</f>
        <v>2748</v>
      </c>
      <c r="Y55" s="138">
        <f t="shared" si="11"/>
        <v>357.87464337700146</v>
      </c>
      <c r="Z55" s="139">
        <f t="shared" si="12"/>
        <v>3297.6</v>
      </c>
      <c r="AA55" s="140">
        <f t="shared" si="13"/>
        <v>3297.6</v>
      </c>
      <c r="AB55" s="141">
        <f t="shared" si="14"/>
        <v>367.3225339621543</v>
      </c>
      <c r="AC55" s="142">
        <f t="shared" si="15"/>
        <v>1211282.7879935999</v>
      </c>
      <c r="AD55" s="143">
        <f>INDEX(รายได้แยกตามสิทธิ!$G:$G,MATCH(CalBudget2567!$D55,รายได้แยกตามสิทธิ!$B:$B,0))</f>
        <v>1270990.43</v>
      </c>
      <c r="AE55" s="138">
        <f>INDEX(ผลงานOPDVisit_HDC!$G:$G,MATCH(CalBudget2567!$D55,ผลงานOPDVisit_HDC!$A:$A,0))</f>
        <v>2991</v>
      </c>
      <c r="AF55" s="138">
        <f t="shared" si="16"/>
        <v>424.93829154129054</v>
      </c>
      <c r="AG55" s="139">
        <f t="shared" si="17"/>
        <v>3589.2</v>
      </c>
      <c r="AH55" s="140">
        <f t="shared" si="18"/>
        <v>3589.2</v>
      </c>
      <c r="AI55" s="141">
        <f t="shared" si="19"/>
        <v>436.15666243798063</v>
      </c>
      <c r="AJ55" s="142">
        <f t="shared" si="20"/>
        <v>1565453.4928224001</v>
      </c>
      <c r="AK55" s="143">
        <f>INDEX(รายได้แยกตามสิทธิ!$H:$H,MATCH(CalBudget2567!$D55,รายได้แยกตามสิทธิ!$B:$B,0))</f>
        <v>3438825.37</v>
      </c>
      <c r="AL55" s="138">
        <f>INDEX(ผลงานOPDVisit_HDC!$K:$K,MATCH(CalBudget2567!$D55,ผลงานOPDVisit_HDC!$A:$A,0))</f>
        <v>3720</v>
      </c>
      <c r="AM55" s="138">
        <f t="shared" si="21"/>
        <v>924.41542204301084</v>
      </c>
      <c r="AN55" s="139">
        <f t="shared" si="22"/>
        <v>4464</v>
      </c>
      <c r="AO55" s="140">
        <f t="shared" si="23"/>
        <v>4464</v>
      </c>
      <c r="AP55" s="141">
        <f t="shared" si="24"/>
        <v>948.81998918494628</v>
      </c>
      <c r="AQ55" s="142">
        <f t="shared" si="25"/>
        <v>4235532.4317215998</v>
      </c>
      <c r="AR55" s="144">
        <f t="shared" si="26"/>
        <v>42328322.3566944</v>
      </c>
      <c r="AS55" s="143">
        <f>INDEX(รายได้แยกตามสิทธิ!$I:$I,MATCH(CalBudget2567!$D55,รายได้แยกตามสิทธิ!$B:$B,0))</f>
        <v>22740731.559999999</v>
      </c>
      <c r="AT55" s="138">
        <f>INDEX(ผลงานAdjRw_DHES!$D:$D,MATCH(CalBudget2567!$D55,ผลงานAdjRw_DHES!$B:$B,0))</f>
        <v>1374.5398999999998</v>
      </c>
      <c r="AU55" s="143">
        <f t="shared" si="27"/>
        <v>16544.249868628769</v>
      </c>
      <c r="AV55" s="139">
        <f t="shared" si="28"/>
        <v>1649.4478799999997</v>
      </c>
      <c r="AW55" s="140">
        <f t="shared" si="29"/>
        <v>1649.4478799999997</v>
      </c>
      <c r="AX55" s="141">
        <f t="shared" si="30"/>
        <v>16981.01806516057</v>
      </c>
      <c r="AY55" s="142">
        <f t="shared" si="31"/>
        <v>28009304.247820798</v>
      </c>
      <c r="AZ55" s="143">
        <f>INDEX(รายได้แยกตามสิทธิ!$J:$J,MATCH(CalBudget2567!$D55,รายได้แยกตามสิทธิ!$B:$B,0))</f>
        <v>580906.98</v>
      </c>
      <c r="BA55" s="138">
        <f>INDEX(ผลงานAdjRw_DHES!$F:$F,MATCH(CalBudget2567!$D55,ผลงานAdjRw_DHES!$B:$B,0))</f>
        <v>34.9754</v>
      </c>
      <c r="BB55" s="143">
        <f t="shared" si="32"/>
        <v>16609.016051281757</v>
      </c>
      <c r="BC55" s="139">
        <f t="shared" si="33"/>
        <v>41.970480000000002</v>
      </c>
      <c r="BD55" s="140">
        <f t="shared" si="34"/>
        <v>41.970480000000002</v>
      </c>
      <c r="BE55" s="141">
        <f t="shared" si="35"/>
        <v>17047.494075035596</v>
      </c>
      <c r="BF55" s="142">
        <f t="shared" si="36"/>
        <v>715491.50912639999</v>
      </c>
      <c r="BG55" s="143">
        <f>INDEX(รายได้แยกตามสิทธิ!$K:$K,MATCH(CalBudget2567!$D55,รายได้แยกตามสิทธิ!$B:$B,0))</f>
        <v>271936.01</v>
      </c>
      <c r="BH55" s="138">
        <f>INDEX(ผลงานAdjRw_DHES!$E:$E,MATCH(CalBudget2567!$D55,ผลงานAdjRw_DHES!$B:$B,0))</f>
        <v>14.981999999999998</v>
      </c>
      <c r="BI55" s="143">
        <f t="shared" si="37"/>
        <v>18150.848351354962</v>
      </c>
      <c r="BJ55" s="139">
        <f t="shared" si="38"/>
        <v>17.978399999999997</v>
      </c>
      <c r="BK55" s="140">
        <f t="shared" si="39"/>
        <v>17.978399999999997</v>
      </c>
      <c r="BL55" s="141">
        <f t="shared" si="40"/>
        <v>18630.030747830733</v>
      </c>
      <c r="BM55" s="142">
        <f t="shared" si="41"/>
        <v>334938.14479679998</v>
      </c>
      <c r="BN55" s="143">
        <f>INDEX(รายได้แยกตามสิทธิ!$N:$N,MATCH(CalBudget2567!$D55,รายได้แยกตามสิทธิ!$B:$B,0))</f>
        <v>2069685.62</v>
      </c>
      <c r="BO55" s="138">
        <f>INDEX(ผลงานAdjRw_DHES!$I:$I,MATCH(CalBudget2567!$D55,ผลงานAdjRw_DHES!$B:$B,0))</f>
        <v>83.417500000000246</v>
      </c>
      <c r="BP55" s="143">
        <f t="shared" si="42"/>
        <v>24811.168160158169</v>
      </c>
      <c r="BQ55" s="139">
        <f t="shared" si="43"/>
        <v>100.1010000000003</v>
      </c>
      <c r="BR55" s="140">
        <f t="shared" si="44"/>
        <v>100.1010000000003</v>
      </c>
      <c r="BS55" s="141">
        <f t="shared" si="45"/>
        <v>25466.182999586345</v>
      </c>
      <c r="BT55" s="142">
        <f t="shared" si="46"/>
        <v>2549190.3844416002</v>
      </c>
      <c r="BU55" s="144">
        <f t="shared" si="47"/>
        <v>31608924.286185596</v>
      </c>
      <c r="BV55" s="145">
        <f t="shared" si="0"/>
        <v>73937246.642879993</v>
      </c>
      <c r="BW55" s="146">
        <f>INDEX(รายได้แยกตามสิทธิ!$Q:$Q,MATCH(CalBudget2567!$D55,รายได้แยกตามสิทธิ!$B:$B,0))</f>
        <v>0.44</v>
      </c>
      <c r="BX55" s="145">
        <f t="shared" si="48"/>
        <v>32532388.522867195</v>
      </c>
      <c r="BY55" s="141"/>
      <c r="BZ55" s="143">
        <f t="shared" si="49"/>
        <v>59275</v>
      </c>
      <c r="CA55" s="138">
        <f>INDEX(ผลงานOPDVisit_HDC!$C:$C,MATCH(CalBudget2567!$D55,ผลงานOPDVisit_HDC!$A:$A,0))</f>
        <v>59275</v>
      </c>
      <c r="CB55" s="138">
        <f t="shared" si="50"/>
        <v>0</v>
      </c>
    </row>
    <row r="56" spans="1:80" hidden="1" x14ac:dyDescent="0.7">
      <c r="A56" s="136">
        <f>COUNTA($D$16:D56)</f>
        <v>41</v>
      </c>
      <c r="B56" s="1">
        <v>1</v>
      </c>
      <c r="C56" s="2" t="s">
        <v>0</v>
      </c>
      <c r="D56" s="91" t="s">
        <v>97</v>
      </c>
      <c r="E56" s="3" t="s">
        <v>996</v>
      </c>
      <c r="F56" s="4" t="s">
        <v>1876</v>
      </c>
      <c r="G56" s="1">
        <v>5</v>
      </c>
      <c r="H56" s="3" t="s">
        <v>2964</v>
      </c>
      <c r="I56" s="137">
        <f>INDEX(รายได้แยกตามสิทธิ!$D:$D,MATCH(CalBudget2567!$D56,รายได้แยกตามสิทธิ!$B:$B,0))</f>
        <v>19651604.5</v>
      </c>
      <c r="J56" s="138">
        <f>INDEX(ผลงานOPDVisit_HDC!$F:$F,MATCH(CalBudget2567!$D56,ผลงานOPDVisit_HDC!$A:$A,0))</f>
        <v>37124</v>
      </c>
      <c r="K56" s="138">
        <f t="shared" si="1"/>
        <v>529.35040674496281</v>
      </c>
      <c r="L56" s="139">
        <f t="shared" si="2"/>
        <v>44548.799999999996</v>
      </c>
      <c r="M56" s="140">
        <f t="shared" si="3"/>
        <v>44548.799999999996</v>
      </c>
      <c r="N56" s="141">
        <f t="shared" si="4"/>
        <v>543.32525748302987</v>
      </c>
      <c r="O56" s="142">
        <f t="shared" si="5"/>
        <v>24204488.230559997</v>
      </c>
      <c r="P56" s="143">
        <f>INDEX(รายได้แยกตามสิทธิ!$E:$E,MATCH(CalBudget2567!$D56,รายได้แยกตามสิทธิ!$B:$B,0))</f>
        <v>2553813.5</v>
      </c>
      <c r="Q56" s="138">
        <f>INDEX(ผลงานOPDVisit_HDC!$D:$D,MATCH(CalBudget2567!$D56,ผลงานOPDVisit_HDC!$A:$A,0))</f>
        <v>5608</v>
      </c>
      <c r="R56" s="138">
        <f t="shared" si="6"/>
        <v>455.38757132667615</v>
      </c>
      <c r="S56" s="139">
        <f t="shared" si="7"/>
        <v>6729.5999999999995</v>
      </c>
      <c r="T56" s="140">
        <f t="shared" si="8"/>
        <v>6729.5999999999995</v>
      </c>
      <c r="U56" s="141">
        <f t="shared" si="9"/>
        <v>467.40980320970039</v>
      </c>
      <c r="V56" s="142">
        <f t="shared" si="10"/>
        <v>3145481.0116799995</v>
      </c>
      <c r="W56" s="143">
        <f>INDEX(รายได้แยกตามสิทธิ!$F:$F,MATCH(CalBudget2567!$D56,รายได้แยกตามสิทธิ!$B:$B,0))</f>
        <v>1044619.75</v>
      </c>
      <c r="X56" s="138">
        <f>INDEX(ผลงานOPDVisit_HDC!$E:$E,MATCH(CalBudget2567!$D56,ผลงานOPDVisit_HDC!$A:$A,0))</f>
        <v>3735</v>
      </c>
      <c r="Y56" s="138">
        <f t="shared" si="11"/>
        <v>279.68400267737616</v>
      </c>
      <c r="Z56" s="139">
        <f t="shared" si="12"/>
        <v>4482</v>
      </c>
      <c r="AA56" s="140">
        <f t="shared" si="13"/>
        <v>4482</v>
      </c>
      <c r="AB56" s="141">
        <f t="shared" si="14"/>
        <v>287.06766034805889</v>
      </c>
      <c r="AC56" s="142">
        <f t="shared" si="15"/>
        <v>1286637.2536799998</v>
      </c>
      <c r="AD56" s="143">
        <f>INDEX(รายได้แยกตามสิทธิ!$G:$G,MATCH(CalBudget2567!$D56,รายได้แยกตามสิทธิ!$B:$B,0))</f>
        <v>557142.16</v>
      </c>
      <c r="AE56" s="138">
        <f>INDEX(ผลงานOPDVisit_HDC!$G:$G,MATCH(CalBudget2567!$D56,ผลงานOPDVisit_HDC!$A:$A,0))</f>
        <v>600</v>
      </c>
      <c r="AF56" s="138">
        <f t="shared" si="16"/>
        <v>928.57026666666673</v>
      </c>
      <c r="AG56" s="139">
        <f t="shared" si="17"/>
        <v>720</v>
      </c>
      <c r="AH56" s="140">
        <f t="shared" si="18"/>
        <v>720</v>
      </c>
      <c r="AI56" s="141">
        <f t="shared" si="19"/>
        <v>953.08452170666669</v>
      </c>
      <c r="AJ56" s="142">
        <f t="shared" si="20"/>
        <v>686220.8556288</v>
      </c>
      <c r="AK56" s="143">
        <f>INDEX(รายได้แยกตามสิทธิ!$H:$H,MATCH(CalBudget2567!$D56,รายได้แยกตามสิทธิ!$B:$B,0))</f>
        <v>2764950</v>
      </c>
      <c r="AL56" s="138">
        <f>INDEX(ผลงานOPDVisit_HDC!$K:$K,MATCH(CalBudget2567!$D56,ผลงานOPDVisit_HDC!$A:$A,0))</f>
        <v>8009</v>
      </c>
      <c r="AM56" s="138">
        <f t="shared" si="21"/>
        <v>345.23036583843174</v>
      </c>
      <c r="AN56" s="139">
        <f t="shared" si="22"/>
        <v>9610.7999999999993</v>
      </c>
      <c r="AO56" s="140">
        <f t="shared" si="23"/>
        <v>9610.7999999999993</v>
      </c>
      <c r="AP56" s="141">
        <f t="shared" si="24"/>
        <v>354.34444749656632</v>
      </c>
      <c r="AQ56" s="142">
        <f t="shared" si="25"/>
        <v>3405533.6159999995</v>
      </c>
      <c r="AR56" s="144">
        <f t="shared" si="26"/>
        <v>32728360.967548795</v>
      </c>
      <c r="AS56" s="143">
        <f>INDEX(รายได้แยกตามสิทธิ!$I:$I,MATCH(CalBudget2567!$D56,รายได้แยกตามสิทธิ!$B:$B,0))</f>
        <v>10207558.060000001</v>
      </c>
      <c r="AT56" s="138">
        <f>INDEX(ผลงานAdjRw_DHES!$D:$D,MATCH(CalBudget2567!$D56,ผลงานAdjRw_DHES!$B:$B,0))</f>
        <v>1357.7791999999999</v>
      </c>
      <c r="AU56" s="143">
        <f t="shared" si="27"/>
        <v>7517.8335770646663</v>
      </c>
      <c r="AV56" s="139">
        <f t="shared" si="28"/>
        <v>1629.3350399999999</v>
      </c>
      <c r="AW56" s="140">
        <f t="shared" si="29"/>
        <v>1629.3350399999999</v>
      </c>
      <c r="AX56" s="141">
        <f t="shared" si="30"/>
        <v>7716.3043834991731</v>
      </c>
      <c r="AY56" s="142">
        <f t="shared" si="31"/>
        <v>12572445.1113408</v>
      </c>
      <c r="AZ56" s="143">
        <f>INDEX(รายได้แยกตามสิทธิ!$J:$J,MATCH(CalBudget2567!$D56,รายได้แยกตามสิทธิ!$B:$B,0))</f>
        <v>860122</v>
      </c>
      <c r="BA56" s="138">
        <f>INDEX(ผลงานAdjRw_DHES!$F:$F,MATCH(CalBudget2567!$D56,ผลงานAdjRw_DHES!$B:$B,0))</f>
        <v>71.415000000000006</v>
      </c>
      <c r="BB56" s="143">
        <f t="shared" si="32"/>
        <v>12043.996359308267</v>
      </c>
      <c r="BC56" s="139">
        <f t="shared" si="33"/>
        <v>85.698000000000008</v>
      </c>
      <c r="BD56" s="140">
        <f t="shared" si="34"/>
        <v>85.698000000000008</v>
      </c>
      <c r="BE56" s="141">
        <f t="shared" si="35"/>
        <v>12361.957863194006</v>
      </c>
      <c r="BF56" s="142">
        <f t="shared" si="36"/>
        <v>1059395.0649600001</v>
      </c>
      <c r="BG56" s="143">
        <f>INDEX(รายได้แยกตามสิทธิ!$K:$K,MATCH(CalBudget2567!$D56,รายได้แยกตามสิทธิ!$B:$B,0))</f>
        <v>319438.45</v>
      </c>
      <c r="BH56" s="138">
        <f>INDEX(ผลงานAdjRw_DHES!$E:$E,MATCH(CalBudget2567!$D56,ผลงานAdjRw_DHES!$B:$B,0))</f>
        <v>36.950899999999997</v>
      </c>
      <c r="BI56" s="143">
        <f t="shared" si="37"/>
        <v>8644.9436955527472</v>
      </c>
      <c r="BJ56" s="139">
        <f t="shared" si="38"/>
        <v>44.341079999999998</v>
      </c>
      <c r="BK56" s="140">
        <f t="shared" si="39"/>
        <v>44.341079999999998</v>
      </c>
      <c r="BL56" s="141">
        <f t="shared" si="40"/>
        <v>8873.1702091153402</v>
      </c>
      <c r="BM56" s="142">
        <f t="shared" si="41"/>
        <v>393445.95009599999</v>
      </c>
      <c r="BN56" s="143">
        <f>INDEX(รายได้แยกตามสิทธิ!$N:$N,MATCH(CalBudget2567!$D56,รายได้แยกตามสิทธิ!$B:$B,0))</f>
        <v>934752</v>
      </c>
      <c r="BO56" s="138">
        <f>INDEX(ผลงานAdjRw_DHES!$I:$I,MATCH(CalBudget2567!$D56,ผลงานAdjRw_DHES!$B:$B,0))</f>
        <v>120.29769999999986</v>
      </c>
      <c r="BP56" s="143">
        <f t="shared" si="42"/>
        <v>7770.3231233847455</v>
      </c>
      <c r="BQ56" s="139">
        <f t="shared" si="43"/>
        <v>144.35723999999982</v>
      </c>
      <c r="BR56" s="140">
        <f t="shared" si="44"/>
        <v>144.35723999999982</v>
      </c>
      <c r="BS56" s="141">
        <f t="shared" si="45"/>
        <v>7975.4596538421029</v>
      </c>
      <c r="BT56" s="142">
        <f t="shared" si="46"/>
        <v>1151315.3433599998</v>
      </c>
      <c r="BU56" s="144">
        <f t="shared" si="47"/>
        <v>15176601.469756801</v>
      </c>
      <c r="BV56" s="145">
        <f t="shared" si="0"/>
        <v>47904962.437305599</v>
      </c>
      <c r="BW56" s="146">
        <f>INDEX(รายได้แยกตามสิทธิ!$Q:$Q,MATCH(CalBudget2567!$D56,รายได้แยกตามสิทธิ!$B:$B,0))</f>
        <v>0.42</v>
      </c>
      <c r="BX56" s="145">
        <f t="shared" si="48"/>
        <v>20120084.223668352</v>
      </c>
      <c r="BY56" s="141"/>
      <c r="BZ56" s="143">
        <f t="shared" si="49"/>
        <v>55076</v>
      </c>
      <c r="CA56" s="138">
        <f>INDEX(ผลงานOPDVisit_HDC!$C:$C,MATCH(CalBudget2567!$D56,ผลงานOPDVisit_HDC!$A:$A,0))</f>
        <v>55076</v>
      </c>
      <c r="CB56" s="138">
        <f t="shared" si="50"/>
        <v>0</v>
      </c>
    </row>
    <row r="57" spans="1:80" hidden="1" x14ac:dyDescent="0.7">
      <c r="A57" s="136">
        <f>COUNTA($D$16:D57)</f>
        <v>42</v>
      </c>
      <c r="B57" s="1">
        <v>1</v>
      </c>
      <c r="C57" s="2" t="s">
        <v>0</v>
      </c>
      <c r="D57" s="91" t="s">
        <v>98</v>
      </c>
      <c r="E57" s="3" t="s">
        <v>997</v>
      </c>
      <c r="F57" s="4" t="s">
        <v>1876</v>
      </c>
      <c r="G57" s="1">
        <v>5</v>
      </c>
      <c r="H57" s="3" t="s">
        <v>2964</v>
      </c>
      <c r="I57" s="137">
        <f>INDEX(รายได้แยกตามสิทธิ!$D:$D,MATCH(CalBudget2567!$D57,รายได้แยกตามสิทธิ!$B:$B,0))</f>
        <v>14227196.529999999</v>
      </c>
      <c r="J57" s="138">
        <f>INDEX(ผลงานOPDVisit_HDC!$F:$F,MATCH(CalBudget2567!$D57,ผลงานOPDVisit_HDC!$A:$A,0))</f>
        <v>32880</v>
      </c>
      <c r="K57" s="138">
        <f t="shared" si="1"/>
        <v>432.7006243917275</v>
      </c>
      <c r="L57" s="139">
        <f t="shared" si="2"/>
        <v>39456</v>
      </c>
      <c r="M57" s="140">
        <f t="shared" si="3"/>
        <v>39456</v>
      </c>
      <c r="N57" s="141">
        <f t="shared" si="4"/>
        <v>444.12392087566911</v>
      </c>
      <c r="O57" s="142">
        <f t="shared" si="5"/>
        <v>17523353.422070399</v>
      </c>
      <c r="P57" s="143">
        <f>INDEX(รายได้แยกตามสิทธิ!$E:$E,MATCH(CalBudget2567!$D57,รายได้แยกตามสิทธิ!$B:$B,0))</f>
        <v>1341585.1000000001</v>
      </c>
      <c r="Q57" s="138">
        <f>INDEX(ผลงานOPDVisit_HDC!$D:$D,MATCH(CalBudget2567!$D57,ผลงานOPDVisit_HDC!$A:$A,0))</f>
        <v>3741</v>
      </c>
      <c r="R57" s="138">
        <f t="shared" si="6"/>
        <v>358.61670676289765</v>
      </c>
      <c r="S57" s="139">
        <f t="shared" si="7"/>
        <v>4489.2</v>
      </c>
      <c r="T57" s="140">
        <f t="shared" si="8"/>
        <v>4489.2</v>
      </c>
      <c r="U57" s="141">
        <f t="shared" si="9"/>
        <v>368.08418782143815</v>
      </c>
      <c r="V57" s="142">
        <f t="shared" si="10"/>
        <v>1652403.5359680001</v>
      </c>
      <c r="W57" s="143">
        <f>INDEX(รายได้แยกตามสิทธิ!$F:$F,MATCH(CalBudget2567!$D57,รายได้แยกตามสิทธิ!$B:$B,0))</f>
        <v>692404.63</v>
      </c>
      <c r="X57" s="138">
        <f>INDEX(ผลงานOPDVisit_HDC!$E:$E,MATCH(CalBudget2567!$D57,ผลงานOPDVisit_HDC!$A:$A,0))</f>
        <v>2715</v>
      </c>
      <c r="Y57" s="138">
        <f t="shared" si="11"/>
        <v>255.02932965009208</v>
      </c>
      <c r="Z57" s="139">
        <f t="shared" si="12"/>
        <v>3258</v>
      </c>
      <c r="AA57" s="140">
        <f t="shared" si="13"/>
        <v>3258</v>
      </c>
      <c r="AB57" s="141">
        <f t="shared" si="14"/>
        <v>261.76210395285449</v>
      </c>
      <c r="AC57" s="142">
        <f t="shared" si="15"/>
        <v>852820.93467839994</v>
      </c>
      <c r="AD57" s="143">
        <f>INDEX(รายได้แยกตามสิทธิ!$G:$G,MATCH(CalBudget2567!$D57,รายได้แยกตามสิทธิ!$B:$B,0))</f>
        <v>720468.41</v>
      </c>
      <c r="AE57" s="138">
        <f>INDEX(ผลงานOPDVisit_HDC!$G:$G,MATCH(CalBudget2567!$D57,ผลงานOPDVisit_HDC!$A:$A,0))</f>
        <v>1033</v>
      </c>
      <c r="AF57" s="138">
        <f t="shared" si="16"/>
        <v>697.45247821878024</v>
      </c>
      <c r="AG57" s="139">
        <f t="shared" si="17"/>
        <v>1239.5999999999999</v>
      </c>
      <c r="AH57" s="140">
        <f t="shared" si="18"/>
        <v>1239.5999999999999</v>
      </c>
      <c r="AI57" s="141">
        <f t="shared" si="19"/>
        <v>715.86522364375605</v>
      </c>
      <c r="AJ57" s="142">
        <f t="shared" si="20"/>
        <v>887386.53122879995</v>
      </c>
      <c r="AK57" s="143">
        <f>INDEX(รายได้แยกตามสิทธิ!$H:$H,MATCH(CalBudget2567!$D57,รายได้แยกตามสิทธิ!$B:$B,0))</f>
        <v>1574617.82</v>
      </c>
      <c r="AL57" s="138">
        <f>INDEX(ผลงานOPDVisit_HDC!$K:$K,MATCH(CalBudget2567!$D57,ผลงานOPDVisit_HDC!$A:$A,0))</f>
        <v>2284</v>
      </c>
      <c r="AM57" s="138">
        <f t="shared" si="21"/>
        <v>689.41235551663749</v>
      </c>
      <c r="AN57" s="139">
        <f t="shared" si="22"/>
        <v>2740.7999999999997</v>
      </c>
      <c r="AO57" s="140">
        <f t="shared" si="23"/>
        <v>2740.7999999999997</v>
      </c>
      <c r="AP57" s="141">
        <f t="shared" si="24"/>
        <v>707.61284170227668</v>
      </c>
      <c r="AQ57" s="142">
        <f t="shared" si="25"/>
        <v>1939425.2765375997</v>
      </c>
      <c r="AR57" s="144">
        <f t="shared" si="26"/>
        <v>22855389.700483195</v>
      </c>
      <c r="AS57" s="143">
        <f>INDEX(รายได้แยกตามสิทธิ!$I:$I,MATCH(CalBudget2567!$D57,รายได้แยกตามสิทธิ!$B:$B,0))</f>
        <v>8480581.1699999999</v>
      </c>
      <c r="AT57" s="138">
        <f>INDEX(ผลงานAdjRw_DHES!$D:$D,MATCH(CalBudget2567!$D57,ผลงานAdjRw_DHES!$B:$B,0))</f>
        <v>920.81880000000001</v>
      </c>
      <c r="AU57" s="143">
        <f t="shared" si="27"/>
        <v>9209.8262654932769</v>
      </c>
      <c r="AV57" s="139">
        <f t="shared" si="28"/>
        <v>1104.9825599999999</v>
      </c>
      <c r="AW57" s="140">
        <f t="shared" si="29"/>
        <v>1104.9825599999999</v>
      </c>
      <c r="AX57" s="141">
        <f t="shared" si="30"/>
        <v>9452.9656789022993</v>
      </c>
      <c r="AY57" s="142">
        <f t="shared" si="31"/>
        <v>10445362.2154656</v>
      </c>
      <c r="AZ57" s="143">
        <f>INDEX(รายได้แยกตามสิทธิ!$J:$J,MATCH(CalBudget2567!$D57,รายได้แยกตามสิทธิ!$B:$B,0))</f>
        <v>359676.81</v>
      </c>
      <c r="BA57" s="138">
        <f>INDEX(ผลงานAdjRw_DHES!$F:$F,MATCH(CalBudget2567!$D57,ผลงานAdjRw_DHES!$B:$B,0))</f>
        <v>17.486000000000001</v>
      </c>
      <c r="BB57" s="143">
        <f t="shared" si="32"/>
        <v>20569.416104312018</v>
      </c>
      <c r="BC57" s="139">
        <f t="shared" si="33"/>
        <v>20.9832</v>
      </c>
      <c r="BD57" s="140">
        <f t="shared" si="34"/>
        <v>20.9832</v>
      </c>
      <c r="BE57" s="141">
        <f t="shared" si="35"/>
        <v>21112.448689465855</v>
      </c>
      <c r="BF57" s="142">
        <f t="shared" si="36"/>
        <v>443006.73334079992</v>
      </c>
      <c r="BG57" s="143">
        <f>INDEX(รายได้แยกตามสิทธิ!$K:$K,MATCH(CalBudget2567!$D57,รายได้แยกตามสิทธิ!$B:$B,0))</f>
        <v>271555.90000000002</v>
      </c>
      <c r="BH57" s="138">
        <f>INDEX(ผลงานAdjRw_DHES!$E:$E,MATCH(CalBudget2567!$D57,ผลงานAdjRw_DHES!$B:$B,0))</f>
        <v>11.563499999999999</v>
      </c>
      <c r="BI57" s="143">
        <f t="shared" si="37"/>
        <v>23483.884637004372</v>
      </c>
      <c r="BJ57" s="139">
        <f t="shared" si="38"/>
        <v>13.876199999999999</v>
      </c>
      <c r="BK57" s="140">
        <f t="shared" si="39"/>
        <v>13.876199999999999</v>
      </c>
      <c r="BL57" s="141">
        <f t="shared" si="40"/>
        <v>24103.859191421288</v>
      </c>
      <c r="BM57" s="142">
        <f t="shared" si="41"/>
        <v>334469.97091200005</v>
      </c>
      <c r="BN57" s="143">
        <f>INDEX(รายได้แยกตามสิทธิ!$N:$N,MATCH(CalBudget2567!$D57,รายได้แยกตามสิทธิ!$B:$B,0))</f>
        <v>834492.52</v>
      </c>
      <c r="BO57" s="138">
        <f>INDEX(ผลงานAdjRw_DHES!$I:$I,MATCH(CalBudget2567!$D57,ผลงานAdjRw_DHES!$B:$B,0))</f>
        <v>145.50660000000002</v>
      </c>
      <c r="BP57" s="143">
        <f t="shared" si="42"/>
        <v>5735.0836319452173</v>
      </c>
      <c r="BQ57" s="139">
        <f t="shared" si="43"/>
        <v>174.60792000000001</v>
      </c>
      <c r="BR57" s="140">
        <f t="shared" si="44"/>
        <v>174.60792000000001</v>
      </c>
      <c r="BS57" s="141">
        <f t="shared" si="45"/>
        <v>5886.4898398285713</v>
      </c>
      <c r="BT57" s="142">
        <f t="shared" si="46"/>
        <v>1027827.7470336</v>
      </c>
      <c r="BU57" s="144">
        <f t="shared" si="47"/>
        <v>12250666.666751999</v>
      </c>
      <c r="BV57" s="145">
        <f t="shared" si="0"/>
        <v>35106056.367235199</v>
      </c>
      <c r="BW57" s="146">
        <f>INDEX(รายได้แยกตามสิทธิ!$Q:$Q,MATCH(CalBudget2567!$D57,รายได้แยกตามสิทธิ!$B:$B,0))</f>
        <v>0.39</v>
      </c>
      <c r="BX57" s="145">
        <f t="shared" si="48"/>
        <v>13691361.983221728</v>
      </c>
      <c r="BY57" s="141"/>
      <c r="BZ57" s="143">
        <f t="shared" si="49"/>
        <v>42653</v>
      </c>
      <c r="CA57" s="138">
        <f>INDEX(ผลงานOPDVisit_HDC!$C:$C,MATCH(CalBudget2567!$D57,ผลงานOPDVisit_HDC!$A:$A,0))</f>
        <v>42653</v>
      </c>
      <c r="CB57" s="138">
        <f t="shared" si="50"/>
        <v>0</v>
      </c>
    </row>
    <row r="58" spans="1:80" hidden="1" x14ac:dyDescent="0.7">
      <c r="A58" s="136">
        <f>COUNTA($D$16:D58)</f>
        <v>43</v>
      </c>
      <c r="B58" s="1">
        <v>1</v>
      </c>
      <c r="C58" s="2" t="s">
        <v>0</v>
      </c>
      <c r="D58" s="91" t="s">
        <v>99</v>
      </c>
      <c r="E58" s="3" t="s">
        <v>998</v>
      </c>
      <c r="F58" s="4" t="s">
        <v>1876</v>
      </c>
      <c r="G58" s="1">
        <v>2</v>
      </c>
      <c r="H58" s="3" t="s">
        <v>2968</v>
      </c>
      <c r="I58" s="137">
        <f>INDEX(รายได้แยกตามสิทธิ!$D:$D,MATCH(CalBudget2567!$D58,รายได้แยกตามสิทธิ!$B:$B,0))</f>
        <v>11312439.08</v>
      </c>
      <c r="J58" s="138">
        <f>INDEX(ผลงานOPDVisit_HDC!$F:$F,MATCH(CalBudget2567!$D58,ผลงานOPDVisit_HDC!$A:$A,0))</f>
        <v>30390</v>
      </c>
      <c r="K58" s="138">
        <f t="shared" si="1"/>
        <v>372.2421546561369</v>
      </c>
      <c r="L58" s="139">
        <f t="shared" si="2"/>
        <v>36468</v>
      </c>
      <c r="M58" s="140">
        <f t="shared" si="3"/>
        <v>36468</v>
      </c>
      <c r="N58" s="141">
        <f t="shared" si="4"/>
        <v>382.06934753905892</v>
      </c>
      <c r="O58" s="142">
        <f t="shared" si="5"/>
        <v>13933304.9660544</v>
      </c>
      <c r="P58" s="143">
        <f>INDEX(รายได้แยกตามสิทธิ!$E:$E,MATCH(CalBudget2567!$D58,รายได้แยกตามสิทธิ!$B:$B,0))</f>
        <v>1030402.89</v>
      </c>
      <c r="Q58" s="138">
        <f>INDEX(ผลงานOPDVisit_HDC!$D:$D,MATCH(CalBudget2567!$D58,ผลงานOPDVisit_HDC!$A:$A,0))</f>
        <v>3197</v>
      </c>
      <c r="R58" s="138">
        <f t="shared" si="6"/>
        <v>322.30306224585547</v>
      </c>
      <c r="S58" s="139">
        <f t="shared" si="7"/>
        <v>3836.3999999999996</v>
      </c>
      <c r="T58" s="140">
        <f t="shared" si="8"/>
        <v>3836.3999999999996</v>
      </c>
      <c r="U58" s="141">
        <f t="shared" si="9"/>
        <v>330.81186308914607</v>
      </c>
      <c r="V58" s="142">
        <f t="shared" si="10"/>
        <v>1269126.6315551999</v>
      </c>
      <c r="W58" s="143">
        <f>INDEX(รายได้แยกตามสิทธิ!$F:$F,MATCH(CalBudget2567!$D58,รายได้แยกตามสิทธิ!$B:$B,0))</f>
        <v>676189.92</v>
      </c>
      <c r="X58" s="138">
        <f>INDEX(ผลงานOPDVisit_HDC!$E:$E,MATCH(CalBudget2567!$D58,ผลงานOPDVisit_HDC!$A:$A,0))</f>
        <v>4715</v>
      </c>
      <c r="Y58" s="138">
        <f t="shared" si="11"/>
        <v>143.41249628844116</v>
      </c>
      <c r="Z58" s="139">
        <f t="shared" si="12"/>
        <v>5658</v>
      </c>
      <c r="AA58" s="140">
        <f t="shared" si="13"/>
        <v>5658</v>
      </c>
      <c r="AB58" s="141">
        <f t="shared" si="14"/>
        <v>147.19858619045601</v>
      </c>
      <c r="AC58" s="142">
        <f t="shared" si="15"/>
        <v>832849.60066560016</v>
      </c>
      <c r="AD58" s="143">
        <f>INDEX(รายได้แยกตามสิทธิ!$G:$G,MATCH(CalBudget2567!$D58,รายได้แยกตามสิทธิ!$B:$B,0))</f>
        <v>21348.42</v>
      </c>
      <c r="AE58" s="138">
        <f>INDEX(ผลงานOPDVisit_HDC!$G:$G,MATCH(CalBudget2567!$D58,ผลงานOPDVisit_HDC!$A:$A,0))</f>
        <v>19</v>
      </c>
      <c r="AF58" s="138">
        <f t="shared" si="16"/>
        <v>1123.6010526315788</v>
      </c>
      <c r="AG58" s="139">
        <f t="shared" si="17"/>
        <v>22.8</v>
      </c>
      <c r="AH58" s="140">
        <f t="shared" si="18"/>
        <v>22.8</v>
      </c>
      <c r="AI58" s="141">
        <f t="shared" si="19"/>
        <v>1153.2641204210524</v>
      </c>
      <c r="AJ58" s="142">
        <f t="shared" si="20"/>
        <v>26294.421945599996</v>
      </c>
      <c r="AK58" s="143">
        <f>INDEX(รายได้แยกตามสิทธิ!$H:$H,MATCH(CalBudget2567!$D58,รายได้แยกตามสิทธิ!$B:$B,0))</f>
        <v>3061657.84</v>
      </c>
      <c r="AL58" s="138">
        <f>INDEX(ผลงานOPDVisit_HDC!$K:$K,MATCH(CalBudget2567!$D58,ผลงานOPDVisit_HDC!$A:$A,0))</f>
        <v>1797</v>
      </c>
      <c r="AM58" s="138">
        <f t="shared" si="21"/>
        <v>1703.7606232609905</v>
      </c>
      <c r="AN58" s="139">
        <f t="shared" si="22"/>
        <v>2156.4</v>
      </c>
      <c r="AO58" s="140">
        <f t="shared" si="23"/>
        <v>2156.4</v>
      </c>
      <c r="AP58" s="141">
        <f t="shared" si="24"/>
        <v>1748.7399037150808</v>
      </c>
      <c r="AQ58" s="142">
        <f t="shared" si="25"/>
        <v>3770982.7283712006</v>
      </c>
      <c r="AR58" s="144">
        <f t="shared" si="26"/>
        <v>19832558.348592002</v>
      </c>
      <c r="AS58" s="143">
        <f>INDEX(รายได้แยกตามสิทธิ!$I:$I,MATCH(CalBudget2567!$D58,รายได้แยกตามสิทธิ!$B:$B,0))</f>
        <v>5717271</v>
      </c>
      <c r="AT58" s="138">
        <f>INDEX(ผลงานAdjRw_DHES!$D:$D,MATCH(CalBudget2567!$D58,ผลงานAdjRw_DHES!$B:$B,0))</f>
        <v>741.40139999999985</v>
      </c>
      <c r="AU58" s="143">
        <f t="shared" si="27"/>
        <v>7711.4380954770268</v>
      </c>
      <c r="AV58" s="139">
        <f t="shared" si="28"/>
        <v>889.6816799999998</v>
      </c>
      <c r="AW58" s="140">
        <f t="shared" si="29"/>
        <v>889.6816799999998</v>
      </c>
      <c r="AX58" s="141">
        <f t="shared" si="30"/>
        <v>7915.0200611976206</v>
      </c>
      <c r="AY58" s="142">
        <f t="shared" si="31"/>
        <v>7041848.34528</v>
      </c>
      <c r="AZ58" s="143">
        <f>INDEX(รายได้แยกตามสิทธิ!$J:$J,MATCH(CalBudget2567!$D58,รายได้แยกตามสิทธิ!$B:$B,0))</f>
        <v>300493.89</v>
      </c>
      <c r="BA58" s="138">
        <f>INDEX(ผลงานAdjRw_DHES!$F:$F,MATCH(CalBudget2567!$D58,ผลงานAdjRw_DHES!$B:$B,0))</f>
        <v>31.6629</v>
      </c>
      <c r="BB58" s="143">
        <f t="shared" si="32"/>
        <v>9490.4095960887989</v>
      </c>
      <c r="BC58" s="139">
        <f t="shared" si="33"/>
        <v>37.995480000000001</v>
      </c>
      <c r="BD58" s="140">
        <f t="shared" si="34"/>
        <v>37.995480000000001</v>
      </c>
      <c r="BE58" s="141">
        <f t="shared" si="35"/>
        <v>9740.9564094255438</v>
      </c>
      <c r="BF58" s="142">
        <f t="shared" si="36"/>
        <v>370112.31443520007</v>
      </c>
      <c r="BG58" s="143">
        <f>INDEX(รายได้แยกตามสิทธิ!$K:$K,MATCH(CalBudget2567!$D58,รายได้แยกตามสิทธิ!$B:$B,0))</f>
        <v>63041.39</v>
      </c>
      <c r="BH58" s="138">
        <f>INDEX(ผลงานAdjRw_DHES!$E:$E,MATCH(CalBudget2567!$D58,ผลงานAdjRw_DHES!$B:$B,0))</f>
        <v>8.4359000000000002</v>
      </c>
      <c r="BI58" s="143">
        <f t="shared" si="37"/>
        <v>7472.9892483315352</v>
      </c>
      <c r="BJ58" s="139">
        <f t="shared" si="38"/>
        <v>10.12308</v>
      </c>
      <c r="BK58" s="140">
        <f t="shared" si="39"/>
        <v>10.12308</v>
      </c>
      <c r="BL58" s="141">
        <f t="shared" si="40"/>
        <v>7670.2761644874881</v>
      </c>
      <c r="BM58" s="142">
        <f t="shared" si="41"/>
        <v>77646.819235200004</v>
      </c>
      <c r="BN58" s="143">
        <f>INDEX(รายได้แยกตามสิทธิ!$N:$N,MATCH(CalBudget2567!$D58,รายได้แยกตามสิทธิ!$B:$B,0))</f>
        <v>209515.51999999999</v>
      </c>
      <c r="BO58" s="138">
        <f>INDEX(ผลงานAdjRw_DHES!$I:$I,MATCH(CalBudget2567!$D58,ผลงานAdjRw_DHES!$B:$B,0))</f>
        <v>29.756300000000216</v>
      </c>
      <c r="BP58" s="143">
        <f t="shared" si="42"/>
        <v>7041.0474420542359</v>
      </c>
      <c r="BQ58" s="139">
        <f t="shared" si="43"/>
        <v>35.707560000000257</v>
      </c>
      <c r="BR58" s="140">
        <f t="shared" si="44"/>
        <v>35.707560000000257</v>
      </c>
      <c r="BS58" s="141">
        <f t="shared" si="45"/>
        <v>7226.9310945244679</v>
      </c>
      <c r="BT58" s="142">
        <f t="shared" si="46"/>
        <v>258056.07567359996</v>
      </c>
      <c r="BU58" s="144">
        <f t="shared" si="47"/>
        <v>7747663.5546239996</v>
      </c>
      <c r="BV58" s="145">
        <f t="shared" si="0"/>
        <v>27580221.903216001</v>
      </c>
      <c r="BW58" s="146">
        <f>INDEX(รายได้แยกตามสิทธิ!$Q:$Q,MATCH(CalBudget2567!$D58,รายได้แยกตามสิทธิ!$B:$B,0))</f>
        <v>0.54</v>
      </c>
      <c r="BX58" s="145">
        <f t="shared" si="48"/>
        <v>14893319.827736642</v>
      </c>
      <c r="BY58" s="141"/>
      <c r="BZ58" s="143">
        <f t="shared" si="49"/>
        <v>40118</v>
      </c>
      <c r="CA58" s="138">
        <f>INDEX(ผลงานOPDVisit_HDC!$C:$C,MATCH(CalBudget2567!$D58,ผลงานOPDVisit_HDC!$A:$A,0))</f>
        <v>40118</v>
      </c>
      <c r="CB58" s="138">
        <f t="shared" si="50"/>
        <v>0</v>
      </c>
    </row>
    <row r="59" spans="1:80" hidden="1" x14ac:dyDescent="0.7">
      <c r="A59" s="136">
        <f>COUNTA($D$16:D59)</f>
        <v>44</v>
      </c>
      <c r="B59" s="1">
        <v>1</v>
      </c>
      <c r="C59" s="2" t="s">
        <v>4</v>
      </c>
      <c r="D59" s="91" t="s">
        <v>133</v>
      </c>
      <c r="E59" s="3" t="s">
        <v>1032</v>
      </c>
      <c r="F59" s="4" t="s">
        <v>1877</v>
      </c>
      <c r="G59" s="1">
        <v>17</v>
      </c>
      <c r="H59" s="3" t="s">
        <v>2971</v>
      </c>
      <c r="I59" s="137">
        <f>INDEX(รายได้แยกตามสิทธิ!$D:$D,MATCH(CalBudget2567!$D59,รายได้แยกตามสิทธิ!$B:$B,0))</f>
        <v>324543494.38</v>
      </c>
      <c r="J59" s="138">
        <f>INDEX(ผลงานOPDVisit_HDC!$F:$F,MATCH(CalBudget2567!$D59,ผลงานOPDVisit_HDC!$A:$A,0))</f>
        <v>13217</v>
      </c>
      <c r="K59" s="138">
        <f t="shared" si="1"/>
        <v>24555.004492698798</v>
      </c>
      <c r="L59" s="139">
        <f t="shared" si="2"/>
        <v>15860.4</v>
      </c>
      <c r="M59" s="140">
        <f t="shared" si="3"/>
        <v>15860.4</v>
      </c>
      <c r="N59" s="141">
        <f t="shared" si="4"/>
        <v>25203.256611306046</v>
      </c>
      <c r="O59" s="142">
        <f t="shared" si="5"/>
        <v>399733731.15795839</v>
      </c>
      <c r="P59" s="143">
        <f>INDEX(รายได้แยกตามสิทธิ!$E:$E,MATCH(CalBudget2567!$D59,รายได้แยกตามสิทธิ!$B:$B,0))</f>
        <v>194167292.69</v>
      </c>
      <c r="Q59" s="138">
        <f>INDEX(ผลงานOPDVisit_HDC!$D:$D,MATCH(CalBudget2567!$D59,ผลงานOPDVisit_HDC!$A:$A,0))</f>
        <v>99127</v>
      </c>
      <c r="R59" s="138">
        <f t="shared" si="6"/>
        <v>1958.7730153237765</v>
      </c>
      <c r="S59" s="139">
        <f t="shared" si="7"/>
        <v>118952.4</v>
      </c>
      <c r="T59" s="140">
        <f t="shared" si="8"/>
        <v>118952.4</v>
      </c>
      <c r="U59" s="141">
        <f t="shared" si="9"/>
        <v>2010.4846229283241</v>
      </c>
      <c r="V59" s="142">
        <f t="shared" si="10"/>
        <v>239151971.06041917</v>
      </c>
      <c r="W59" s="143">
        <f>INDEX(รายได้แยกตามสิทธิ!$F:$F,MATCH(CalBudget2567!$D59,รายได้แยกตามสิทธิ!$B:$B,0))</f>
        <v>38203161.649999999</v>
      </c>
      <c r="X59" s="138">
        <f>INDEX(ผลงานOPDVisit_HDC!$E:$E,MATCH(CalBudget2567!$D59,ผลงานOPDVisit_HDC!$A:$A,0))</f>
        <v>42352</v>
      </c>
      <c r="Y59" s="138">
        <f t="shared" si="11"/>
        <v>902.0391398281073</v>
      </c>
      <c r="Z59" s="139">
        <f t="shared" si="12"/>
        <v>50822.400000000001</v>
      </c>
      <c r="AA59" s="140">
        <f t="shared" si="13"/>
        <v>50822.400000000001</v>
      </c>
      <c r="AB59" s="141">
        <f t="shared" si="14"/>
        <v>925.85297311956936</v>
      </c>
      <c r="AC59" s="142">
        <f t="shared" si="15"/>
        <v>47054070.141072005</v>
      </c>
      <c r="AD59" s="143">
        <f>INDEX(รายได้แยกตามสิทธิ!$G:$G,MATCH(CalBudget2567!$D59,รายได้แยกตามสิทธิ!$B:$B,0))</f>
        <v>285310.25</v>
      </c>
      <c r="AE59" s="138">
        <f>INDEX(ผลงานOPDVisit_HDC!$G:$G,MATCH(CalBudget2567!$D59,ผลงานOPDVisit_HDC!$A:$A,0))</f>
        <v>6</v>
      </c>
      <c r="AF59" s="138">
        <f t="shared" si="16"/>
        <v>47551.708333333336</v>
      </c>
      <c r="AG59" s="139">
        <f t="shared" si="17"/>
        <v>7.1999999999999993</v>
      </c>
      <c r="AH59" s="140">
        <f t="shared" si="18"/>
        <v>7.1999999999999993</v>
      </c>
      <c r="AI59" s="141">
        <f t="shared" si="19"/>
        <v>48807.073433333338</v>
      </c>
      <c r="AJ59" s="142">
        <f t="shared" si="20"/>
        <v>351410.92872000003</v>
      </c>
      <c r="AK59" s="143">
        <f>INDEX(รายได้แยกตามสิทธิ!$H:$H,MATCH(CalBudget2567!$D59,รายได้แยกตามสิทธิ!$B:$B,0))</f>
        <v>34585953.670000002</v>
      </c>
      <c r="AL59" s="138">
        <f>INDEX(ผลงานOPDVisit_HDC!$K:$K,MATCH(CalBudget2567!$D59,ผลงานOPDVisit_HDC!$A:$A,0))</f>
        <v>241441</v>
      </c>
      <c r="AM59" s="138">
        <f t="shared" si="21"/>
        <v>143.24805509420523</v>
      </c>
      <c r="AN59" s="139">
        <f t="shared" si="22"/>
        <v>289729.2</v>
      </c>
      <c r="AO59" s="140">
        <f t="shared" si="23"/>
        <v>289729.2</v>
      </c>
      <c r="AP59" s="141">
        <f t="shared" si="24"/>
        <v>147.02980374869225</v>
      </c>
      <c r="AQ59" s="142">
        <f t="shared" si="25"/>
        <v>42598827.416265607</v>
      </c>
      <c r="AR59" s="144">
        <f t="shared" si="26"/>
        <v>728890010.70443523</v>
      </c>
      <c r="AS59" s="143">
        <f>INDEX(รายได้แยกตามสิทธิ!$I:$I,MATCH(CalBudget2567!$D59,รายได้แยกตามสิทธิ!$B:$B,0))</f>
        <v>456900966.52999997</v>
      </c>
      <c r="AT59" s="138">
        <f>INDEX(ผลงานAdjRw_DHES!$D:$D,MATCH(CalBudget2567!$D59,ผลงานAdjRw_DHES!$B:$B,0))</f>
        <v>33290.856499999994</v>
      </c>
      <c r="AU59" s="143">
        <f t="shared" si="27"/>
        <v>13724.518218087902</v>
      </c>
      <c r="AV59" s="139">
        <f t="shared" si="28"/>
        <v>39949.027799999989</v>
      </c>
      <c r="AW59" s="140">
        <f t="shared" si="29"/>
        <v>39949.027799999989</v>
      </c>
      <c r="AX59" s="141">
        <f t="shared" si="30"/>
        <v>14086.845499045423</v>
      </c>
      <c r="AY59" s="142">
        <f t="shared" si="31"/>
        <v>562755782.45567036</v>
      </c>
      <c r="AZ59" s="143">
        <f>INDEX(รายได้แยกตามสิทธิ!$J:$J,MATCH(CalBudget2567!$D59,รายได้แยกตามสิทธิ!$B:$B,0))</f>
        <v>104510990.62</v>
      </c>
      <c r="BA59" s="138">
        <f>INDEX(ผลงานAdjRw_DHES!$F:$F,MATCH(CalBudget2567!$D59,ผลงานAdjRw_DHES!$B:$B,0))</f>
        <v>7625.9800000000014</v>
      </c>
      <c r="BB59" s="143">
        <f t="shared" si="32"/>
        <v>13704.598047726324</v>
      </c>
      <c r="BC59" s="139">
        <f t="shared" si="33"/>
        <v>9151.1760000000013</v>
      </c>
      <c r="BD59" s="140">
        <f t="shared" si="34"/>
        <v>9151.1760000000013</v>
      </c>
      <c r="BE59" s="141">
        <f t="shared" si="35"/>
        <v>14066.399436186299</v>
      </c>
      <c r="BF59" s="142">
        <f t="shared" si="36"/>
        <v>128724096.9268416</v>
      </c>
      <c r="BG59" s="143">
        <f>INDEX(รายได้แยกตามสิทธิ!$K:$K,MATCH(CalBudget2567!$D59,รายได้แยกตามสิทธิ!$B:$B,0))</f>
        <v>29712972.649999999</v>
      </c>
      <c r="BH59" s="138">
        <f>INDEX(ผลงานAdjRw_DHES!$E:$E,MATCH(CalBudget2567!$D59,ผลงานAdjRw_DHES!$B:$B,0))</f>
        <v>3997.5110000000004</v>
      </c>
      <c r="BI59" s="143">
        <f t="shared" si="37"/>
        <v>7432.8682647777568</v>
      </c>
      <c r="BJ59" s="139">
        <f t="shared" si="38"/>
        <v>4797.0132000000003</v>
      </c>
      <c r="BK59" s="140">
        <f t="shared" si="39"/>
        <v>4797.0132000000003</v>
      </c>
      <c r="BL59" s="141">
        <f t="shared" si="40"/>
        <v>7629.09598696789</v>
      </c>
      <c r="BM59" s="142">
        <f t="shared" si="41"/>
        <v>36596874.153551996</v>
      </c>
      <c r="BN59" s="143">
        <f>INDEX(รายได้แยกตามสิทธิ!$N:$N,MATCH(CalBudget2567!$D59,รายได้แยกตามสิทธิ!$B:$B,0))</f>
        <v>59097994.469999999</v>
      </c>
      <c r="BO59" s="138">
        <f>INDEX(ผลงานAdjRw_DHES!$I:$I,MATCH(CalBudget2567!$D59,ผลงานAdjRw_DHES!$B:$B,0))</f>
        <v>6961.2971000000034</v>
      </c>
      <c r="BP59" s="143">
        <f t="shared" si="42"/>
        <v>8489.5090126235191</v>
      </c>
      <c r="BQ59" s="139">
        <f t="shared" si="43"/>
        <v>8353.5565200000037</v>
      </c>
      <c r="BR59" s="140">
        <f t="shared" si="44"/>
        <v>8353.5565200000037</v>
      </c>
      <c r="BS59" s="141">
        <f t="shared" si="45"/>
        <v>8713.6320505567801</v>
      </c>
      <c r="BT59" s="142">
        <f t="shared" si="46"/>
        <v>72789817.828809589</v>
      </c>
      <c r="BU59" s="144">
        <f t="shared" si="47"/>
        <v>800866571.36487353</v>
      </c>
      <c r="BV59" s="145">
        <f t="shared" si="0"/>
        <v>1529756582.0693088</v>
      </c>
      <c r="BW59" s="146">
        <f>INDEX(รายได้แยกตามสิทธิ!$Q:$Q,MATCH(CalBudget2567!$D59,รายได้แยกตามสิทธิ!$B:$B,0))</f>
        <v>0.24</v>
      </c>
      <c r="BX59" s="145">
        <f t="shared" si="48"/>
        <v>367141579.69663411</v>
      </c>
      <c r="BY59" s="141"/>
      <c r="BZ59" s="143">
        <f t="shared" si="49"/>
        <v>396143</v>
      </c>
      <c r="CA59" s="138">
        <f>INDEX(ผลงานOPDVisit_HDC!$C:$C,MATCH(CalBudget2567!$D59,ผลงานOPDVisit_HDC!$A:$A,0))</f>
        <v>396143</v>
      </c>
      <c r="CB59" s="138">
        <f t="shared" si="50"/>
        <v>0</v>
      </c>
    </row>
    <row r="60" spans="1:80" hidden="1" x14ac:dyDescent="0.7">
      <c r="A60" s="136">
        <f>COUNTA($D$16:D60)</f>
        <v>45</v>
      </c>
      <c r="B60" s="1">
        <v>1</v>
      </c>
      <c r="C60" s="2" t="s">
        <v>4</v>
      </c>
      <c r="D60" s="91" t="s">
        <v>134</v>
      </c>
      <c r="E60" s="3" t="s">
        <v>1033</v>
      </c>
      <c r="F60" s="4" t="s">
        <v>1876</v>
      </c>
      <c r="G60" s="1">
        <v>5</v>
      </c>
      <c r="H60" s="3" t="s">
        <v>2964</v>
      </c>
      <c r="I60" s="137">
        <f>INDEX(รายได้แยกตามสิทธิ!$D:$D,MATCH(CalBudget2567!$D60,รายได้แยกตามสิทธิ!$B:$B,0))</f>
        <v>13148714.5</v>
      </c>
      <c r="J60" s="138">
        <f>INDEX(ผลงานOPDVisit_HDC!$F:$F,MATCH(CalBudget2567!$D60,ผลงานOPDVisit_HDC!$A:$A,0))</f>
        <v>28947</v>
      </c>
      <c r="K60" s="138">
        <f t="shared" si="1"/>
        <v>454.23410025218504</v>
      </c>
      <c r="L60" s="139">
        <f t="shared" si="2"/>
        <v>34736.400000000001</v>
      </c>
      <c r="M60" s="140">
        <f t="shared" si="3"/>
        <v>34736.400000000001</v>
      </c>
      <c r="N60" s="141">
        <f t="shared" si="4"/>
        <v>466.22588049884274</v>
      </c>
      <c r="O60" s="142">
        <f t="shared" si="5"/>
        <v>16195008.675360002</v>
      </c>
      <c r="P60" s="143">
        <f>INDEX(รายได้แยกตามสิทธิ!$E:$E,MATCH(CalBudget2567!$D60,รายได้แยกตามสิทธิ!$B:$B,0))</f>
        <v>2448846</v>
      </c>
      <c r="Q60" s="138">
        <f>INDEX(ผลงานOPDVisit_HDC!$D:$D,MATCH(CalBudget2567!$D60,ผลงานOPDVisit_HDC!$A:$A,0))</f>
        <v>1124</v>
      </c>
      <c r="R60" s="138">
        <f t="shared" si="6"/>
        <v>2178.6886120996442</v>
      </c>
      <c r="S60" s="139">
        <f t="shared" si="7"/>
        <v>1348.8</v>
      </c>
      <c r="T60" s="140">
        <f t="shared" si="8"/>
        <v>1348.8</v>
      </c>
      <c r="U60" s="141">
        <f t="shared" si="9"/>
        <v>2236.2059914590745</v>
      </c>
      <c r="V60" s="142">
        <f t="shared" si="10"/>
        <v>3016194.6412799996</v>
      </c>
      <c r="W60" s="143">
        <f>INDEX(รายได้แยกตามสิทธิ!$F:$F,MATCH(CalBudget2567!$D60,รายได้แยกตามสิทธิ!$B:$B,0))</f>
        <v>464010.5</v>
      </c>
      <c r="X60" s="138">
        <f>INDEX(ผลงานOPDVisit_HDC!$E:$E,MATCH(CalBudget2567!$D60,ผลงานOPDVisit_HDC!$A:$A,0))</f>
        <v>4674</v>
      </c>
      <c r="Y60" s="138">
        <f t="shared" si="11"/>
        <v>99.274818142918278</v>
      </c>
      <c r="Z60" s="139">
        <f t="shared" si="12"/>
        <v>5608.8</v>
      </c>
      <c r="AA60" s="140">
        <f t="shared" si="13"/>
        <v>5608.8</v>
      </c>
      <c r="AB60" s="141">
        <f t="shared" si="14"/>
        <v>101.89567334189132</v>
      </c>
      <c r="AC60" s="142">
        <f t="shared" si="15"/>
        <v>571512.45264000003</v>
      </c>
      <c r="AD60" s="143">
        <f>INDEX(รายได้แยกตามสิทธิ!$G:$G,MATCH(CalBudget2567!$D60,รายได้แยกตามสิทธิ!$B:$B,0))</f>
        <v>6095</v>
      </c>
      <c r="AE60" s="138">
        <f>INDEX(ผลงานOPDVisit_HDC!$G:$G,MATCH(CalBudget2567!$D60,ผลงานOPDVisit_HDC!$A:$A,0))</f>
        <v>104</v>
      </c>
      <c r="AF60" s="138">
        <f t="shared" si="16"/>
        <v>58.605769230769234</v>
      </c>
      <c r="AG60" s="139">
        <f t="shared" si="17"/>
        <v>124.8</v>
      </c>
      <c r="AH60" s="140">
        <f t="shared" si="18"/>
        <v>124.8</v>
      </c>
      <c r="AI60" s="141">
        <f t="shared" si="19"/>
        <v>60.15296153846154</v>
      </c>
      <c r="AJ60" s="142">
        <f t="shared" si="20"/>
        <v>7507.0896000000002</v>
      </c>
      <c r="AK60" s="143">
        <f>INDEX(รายได้แยกตามสิทธิ!$H:$H,MATCH(CalBudget2567!$D60,รายได้แยกตามสิทธิ!$B:$B,0))</f>
        <v>740167</v>
      </c>
      <c r="AL60" s="138">
        <f>INDEX(ผลงานOPDVisit_HDC!$K:$K,MATCH(CalBudget2567!$D60,ผลงานOPDVisit_HDC!$A:$A,0))</f>
        <v>2047</v>
      </c>
      <c r="AM60" s="138">
        <f t="shared" si="21"/>
        <v>361.58622374206158</v>
      </c>
      <c r="AN60" s="139">
        <f t="shared" si="22"/>
        <v>2456.4</v>
      </c>
      <c r="AO60" s="140">
        <f t="shared" si="23"/>
        <v>2456.4</v>
      </c>
      <c r="AP60" s="141">
        <f t="shared" si="24"/>
        <v>371.13210004885201</v>
      </c>
      <c r="AQ60" s="142">
        <f t="shared" si="25"/>
        <v>911648.89056000009</v>
      </c>
      <c r="AR60" s="144">
        <f t="shared" si="26"/>
        <v>20701871.749440003</v>
      </c>
      <c r="AS60" s="143">
        <f>INDEX(รายได้แยกตามสิทธิ!$I:$I,MATCH(CalBudget2567!$D60,รายได้แยกตามสิทธิ!$B:$B,0))</f>
        <v>5795304.4199999999</v>
      </c>
      <c r="AT60" s="138">
        <f>INDEX(ผลงานAdjRw_DHES!$D:$D,MATCH(CalBudget2567!$D60,ผลงานAdjRw_DHES!$B:$B,0))</f>
        <v>683.27149999999995</v>
      </c>
      <c r="AU60" s="143">
        <f t="shared" si="27"/>
        <v>8481.7007880469191</v>
      </c>
      <c r="AV60" s="139">
        <f t="shared" si="28"/>
        <v>819.92579999999987</v>
      </c>
      <c r="AW60" s="140">
        <f t="shared" si="29"/>
        <v>819.92579999999987</v>
      </c>
      <c r="AX60" s="141">
        <f t="shared" si="30"/>
        <v>8705.6176888513583</v>
      </c>
      <c r="AY60" s="142">
        <f t="shared" si="31"/>
        <v>7137960.5480255997</v>
      </c>
      <c r="AZ60" s="143">
        <f>INDEX(รายได้แยกตามสิทธิ!$J:$J,MATCH(CalBudget2567!$D60,รายได้แยกตามสิทธิ!$B:$B,0))</f>
        <v>561429</v>
      </c>
      <c r="BA60" s="138">
        <f>INDEX(ผลงานAdjRw_DHES!$F:$F,MATCH(CalBudget2567!$D60,ผลงานAdjRw_DHES!$B:$B,0))</f>
        <v>40.7607</v>
      </c>
      <c r="BB60" s="143">
        <f t="shared" si="32"/>
        <v>13773.782098933532</v>
      </c>
      <c r="BC60" s="139">
        <f t="shared" si="33"/>
        <v>48.912839999999996</v>
      </c>
      <c r="BD60" s="140">
        <f t="shared" si="34"/>
        <v>48.912839999999996</v>
      </c>
      <c r="BE60" s="141">
        <f t="shared" si="35"/>
        <v>14137.409946345377</v>
      </c>
      <c r="BF60" s="142">
        <f t="shared" si="36"/>
        <v>691500.87071999989</v>
      </c>
      <c r="BG60" s="143">
        <f>INDEX(รายได้แยกตามสิทธิ!$K:$K,MATCH(CalBudget2567!$D60,รายได้แยกตามสิทธิ!$B:$B,0))</f>
        <v>192186.5</v>
      </c>
      <c r="BH60" s="138">
        <f>INDEX(ผลงานAdjRw_DHES!$E:$E,MATCH(CalBudget2567!$D60,ผลงานAdjRw_DHES!$B:$B,0))</f>
        <v>21.9634</v>
      </c>
      <c r="BI60" s="143">
        <f t="shared" si="37"/>
        <v>8750.3073294662936</v>
      </c>
      <c r="BJ60" s="139">
        <f t="shared" si="38"/>
        <v>26.356079999999999</v>
      </c>
      <c r="BK60" s="140">
        <f t="shared" si="39"/>
        <v>26.356079999999999</v>
      </c>
      <c r="BL60" s="141">
        <f t="shared" si="40"/>
        <v>8981.3154429642036</v>
      </c>
      <c r="BM60" s="142">
        <f t="shared" si="41"/>
        <v>236712.26831999997</v>
      </c>
      <c r="BN60" s="143">
        <f>INDEX(รายได้แยกตามสิทธิ!$N:$N,MATCH(CalBudget2567!$D60,รายได้แยกตามสิทธิ!$B:$B,0))</f>
        <v>616802</v>
      </c>
      <c r="BO60" s="138">
        <f>INDEX(ผลงานAdjRw_DHES!$I:$I,MATCH(CalBudget2567!$D60,ผลงานAdjRw_DHES!$B:$B,0))</f>
        <v>36.109699999999876</v>
      </c>
      <c r="BP60" s="143">
        <f t="shared" si="42"/>
        <v>17081.338255371884</v>
      </c>
      <c r="BQ60" s="139">
        <f t="shared" si="43"/>
        <v>43.331639999999851</v>
      </c>
      <c r="BR60" s="140">
        <f t="shared" si="44"/>
        <v>43.331639999999851</v>
      </c>
      <c r="BS60" s="141">
        <f t="shared" si="45"/>
        <v>17532.285585313701</v>
      </c>
      <c r="BT60" s="142">
        <f t="shared" si="46"/>
        <v>759702.68735999998</v>
      </c>
      <c r="BU60" s="144">
        <f t="shared" si="47"/>
        <v>8825876.3744255994</v>
      </c>
      <c r="BV60" s="145">
        <f t="shared" si="0"/>
        <v>29527748.123865604</v>
      </c>
      <c r="BW60" s="146">
        <f>INDEX(รายได้แยกตามสิทธิ!$Q:$Q,MATCH(CalBudget2567!$D60,รายได้แยกตามสิทธิ!$B:$B,0))</f>
        <v>0.49</v>
      </c>
      <c r="BX60" s="145">
        <f t="shared" si="48"/>
        <v>14468596.580694146</v>
      </c>
      <c r="BY60" s="141"/>
      <c r="BZ60" s="143">
        <f t="shared" si="49"/>
        <v>36896</v>
      </c>
      <c r="CA60" s="138">
        <f>INDEX(ผลงานOPDVisit_HDC!$C:$C,MATCH(CalBudget2567!$D60,ผลงานOPDVisit_HDC!$A:$A,0))</f>
        <v>36896</v>
      </c>
      <c r="CB60" s="138">
        <f t="shared" si="50"/>
        <v>0</v>
      </c>
    </row>
    <row r="61" spans="1:80" hidden="1" x14ac:dyDescent="0.7">
      <c r="A61" s="136">
        <f>COUNTA($D$16:D61)</f>
        <v>46</v>
      </c>
      <c r="B61" s="1">
        <v>1</v>
      </c>
      <c r="C61" s="2" t="s">
        <v>4</v>
      </c>
      <c r="D61" s="91" t="s">
        <v>135</v>
      </c>
      <c r="E61" s="3" t="s">
        <v>1034</v>
      </c>
      <c r="F61" s="4" t="s">
        <v>1876</v>
      </c>
      <c r="G61" s="1">
        <v>5</v>
      </c>
      <c r="H61" s="3" t="s">
        <v>2964</v>
      </c>
      <c r="I61" s="137">
        <f>INDEX(รายได้แยกตามสิทธิ!$D:$D,MATCH(CalBudget2567!$D61,รายได้แยกตามสิทธิ!$B:$B,0))</f>
        <v>12579210.220000001</v>
      </c>
      <c r="J61" s="138">
        <f>INDEX(ผลงานOPDVisit_HDC!$F:$F,MATCH(CalBudget2567!$D61,ผลงานOPDVisit_HDC!$A:$A,0))</f>
        <v>20953</v>
      </c>
      <c r="K61" s="138">
        <f t="shared" si="1"/>
        <v>600.35365914188901</v>
      </c>
      <c r="L61" s="139">
        <f t="shared" si="2"/>
        <v>25143.599999999999</v>
      </c>
      <c r="M61" s="140">
        <f t="shared" si="3"/>
        <v>25143.599999999999</v>
      </c>
      <c r="N61" s="141">
        <f t="shared" si="4"/>
        <v>616.20299574323485</v>
      </c>
      <c r="O61" s="142">
        <f t="shared" si="5"/>
        <v>15493561.643769599</v>
      </c>
      <c r="P61" s="143">
        <f>INDEX(รายได้แยกตามสิทธิ!$E:$E,MATCH(CalBudget2567!$D61,รายได้แยกตามสิทธิ!$B:$B,0))</f>
        <v>2877524.5</v>
      </c>
      <c r="Q61" s="138">
        <f>INDEX(ผลงานOPDVisit_HDC!$D:$D,MATCH(CalBudget2567!$D61,ผลงานOPDVisit_HDC!$A:$A,0))</f>
        <v>4868</v>
      </c>
      <c r="R61" s="138">
        <f t="shared" si="6"/>
        <v>591.11020953163518</v>
      </c>
      <c r="S61" s="139">
        <f t="shared" si="7"/>
        <v>5841.5999999999995</v>
      </c>
      <c r="T61" s="140">
        <f t="shared" si="8"/>
        <v>5841.5999999999995</v>
      </c>
      <c r="U61" s="141">
        <f t="shared" si="9"/>
        <v>606.71551906327034</v>
      </c>
      <c r="V61" s="142">
        <f t="shared" si="10"/>
        <v>3544189.3761599995</v>
      </c>
      <c r="W61" s="143">
        <f>INDEX(รายได้แยกตามสิทธิ!$F:$F,MATCH(CalBudget2567!$D61,รายได้แยกตามสิทธิ!$B:$B,0))</f>
        <v>1283073.3999999999</v>
      </c>
      <c r="X61" s="138">
        <f>INDEX(ผลงานOPDVisit_HDC!$E:$E,MATCH(CalBudget2567!$D61,ผลงานOPDVisit_HDC!$A:$A,0))</f>
        <v>4348</v>
      </c>
      <c r="Y61" s="138">
        <f t="shared" si="11"/>
        <v>295.09507819687212</v>
      </c>
      <c r="Z61" s="139">
        <f t="shared" si="12"/>
        <v>5217.5999999999995</v>
      </c>
      <c r="AA61" s="140">
        <f t="shared" si="13"/>
        <v>5217.5999999999995</v>
      </c>
      <c r="AB61" s="141">
        <f t="shared" si="14"/>
        <v>302.88558826126956</v>
      </c>
      <c r="AC61" s="142">
        <f t="shared" si="15"/>
        <v>1580335.8453119998</v>
      </c>
      <c r="AD61" s="143">
        <f>INDEX(รายได้แยกตามสิทธิ!$G:$G,MATCH(CalBudget2567!$D61,รายได้แยกตามสิทธิ!$B:$B,0))</f>
        <v>18307</v>
      </c>
      <c r="AE61" s="138">
        <f>INDEX(ผลงานOPDVisit_HDC!$G:$G,MATCH(CalBudget2567!$D61,ผลงานOPDVisit_HDC!$A:$A,0))</f>
        <v>43</v>
      </c>
      <c r="AF61" s="138">
        <f t="shared" si="16"/>
        <v>425.74418604651163</v>
      </c>
      <c r="AG61" s="139">
        <f t="shared" si="17"/>
        <v>51.6</v>
      </c>
      <c r="AH61" s="140">
        <f t="shared" si="18"/>
        <v>51.6</v>
      </c>
      <c r="AI61" s="141">
        <f t="shared" si="19"/>
        <v>436.98383255813951</v>
      </c>
      <c r="AJ61" s="142">
        <f t="shared" si="20"/>
        <v>22548.365760000001</v>
      </c>
      <c r="AK61" s="143">
        <f>INDEX(รายได้แยกตามสิทธิ!$H:$H,MATCH(CalBudget2567!$D61,รายได้แยกตามสิทธิ!$B:$B,0))</f>
        <v>539868.5</v>
      </c>
      <c r="AL61" s="138">
        <f>INDEX(ผลงานOPDVisit_HDC!$K:$K,MATCH(CalBudget2567!$D61,ผลงานOPDVisit_HDC!$A:$A,0))</f>
        <v>885</v>
      </c>
      <c r="AM61" s="138">
        <f t="shared" si="21"/>
        <v>610.02090395480229</v>
      </c>
      <c r="AN61" s="139">
        <f t="shared" si="22"/>
        <v>1062</v>
      </c>
      <c r="AO61" s="140">
        <f t="shared" si="23"/>
        <v>1062</v>
      </c>
      <c r="AP61" s="141">
        <f t="shared" si="24"/>
        <v>626.12545581920904</v>
      </c>
      <c r="AQ61" s="142">
        <f t="shared" si="25"/>
        <v>664945.23407999997</v>
      </c>
      <c r="AR61" s="144">
        <f t="shared" si="26"/>
        <v>21305580.465081599</v>
      </c>
      <c r="AS61" s="143">
        <f>INDEX(รายได้แยกตามสิทธิ!$I:$I,MATCH(CalBudget2567!$D61,รายได้แยกตามสิทธิ!$B:$B,0))</f>
        <v>9572622</v>
      </c>
      <c r="AT61" s="138">
        <f>INDEX(ผลงานAdjRw_DHES!$D:$D,MATCH(CalBudget2567!$D61,ผลงานAdjRw_DHES!$B:$B,0))</f>
        <v>635.33150000000012</v>
      </c>
      <c r="AU61" s="143">
        <f t="shared" si="27"/>
        <v>15067.129522147097</v>
      </c>
      <c r="AV61" s="139">
        <f t="shared" si="28"/>
        <v>762.39780000000007</v>
      </c>
      <c r="AW61" s="140">
        <f t="shared" si="29"/>
        <v>762.39780000000007</v>
      </c>
      <c r="AX61" s="141">
        <f t="shared" si="30"/>
        <v>15464.901741531781</v>
      </c>
      <c r="AY61" s="142">
        <f t="shared" si="31"/>
        <v>11790407.064959999</v>
      </c>
      <c r="AZ61" s="143">
        <f>INDEX(รายได้แยกตามสิทธิ!$J:$J,MATCH(CalBudget2567!$D61,รายได้แยกตามสิทธิ!$B:$B,0))</f>
        <v>1273629.75</v>
      </c>
      <c r="BA61" s="138">
        <f>INDEX(ผลงานAdjRw_DHES!$F:$F,MATCH(CalBudget2567!$D61,ผลงานAdjRw_DHES!$B:$B,0))</f>
        <v>58.550599999999996</v>
      </c>
      <c r="BB61" s="143">
        <f t="shared" si="32"/>
        <v>21752.633619467608</v>
      </c>
      <c r="BC61" s="139">
        <f t="shared" si="33"/>
        <v>70.260719999999992</v>
      </c>
      <c r="BD61" s="140">
        <f t="shared" si="34"/>
        <v>70.260719999999992</v>
      </c>
      <c r="BE61" s="141">
        <f t="shared" si="35"/>
        <v>22326.903147021552</v>
      </c>
      <c r="BF61" s="142">
        <f t="shared" si="36"/>
        <v>1568704.29048</v>
      </c>
      <c r="BG61" s="143">
        <f>INDEX(รายได้แยกตามสิทธิ!$K:$K,MATCH(CalBudget2567!$D61,รายได้แยกตามสิทธิ!$B:$B,0))</f>
        <v>211553</v>
      </c>
      <c r="BH61" s="138">
        <f>INDEX(ผลงานAdjRw_DHES!$E:$E,MATCH(CalBudget2567!$D61,ผลงานAdjRw_DHES!$B:$B,0))</f>
        <v>16.694899999999997</v>
      </c>
      <c r="BI61" s="143">
        <f t="shared" si="37"/>
        <v>12671.714116287012</v>
      </c>
      <c r="BJ61" s="139">
        <f t="shared" si="38"/>
        <v>20.033879999999996</v>
      </c>
      <c r="BK61" s="140">
        <f t="shared" si="39"/>
        <v>20.033879999999996</v>
      </c>
      <c r="BL61" s="141">
        <f t="shared" si="40"/>
        <v>13006.247368956989</v>
      </c>
      <c r="BM61" s="142">
        <f t="shared" si="41"/>
        <v>260565.59904</v>
      </c>
      <c r="BN61" s="143">
        <f>INDEX(รายได้แยกตามสิทธิ!$N:$N,MATCH(CalBudget2567!$D61,รายได้แยกตามสิทธิ!$B:$B,0))</f>
        <v>184929.17</v>
      </c>
      <c r="BO61" s="138">
        <f>INDEX(ผลงานAdjRw_DHES!$I:$I,MATCH(CalBudget2567!$D61,ผลงานAdjRw_DHES!$B:$B,0))</f>
        <v>25.152299999999975</v>
      </c>
      <c r="BP61" s="143">
        <f t="shared" si="42"/>
        <v>7352.3761246486483</v>
      </c>
      <c r="BQ61" s="139">
        <f t="shared" si="43"/>
        <v>30.18275999999997</v>
      </c>
      <c r="BR61" s="140">
        <f t="shared" si="44"/>
        <v>30.18275999999997</v>
      </c>
      <c r="BS61" s="141">
        <f t="shared" si="45"/>
        <v>7546.4788543393724</v>
      </c>
      <c r="BT61" s="142">
        <f t="shared" si="46"/>
        <v>227773.56010560002</v>
      </c>
      <c r="BU61" s="144">
        <f t="shared" si="47"/>
        <v>13847450.514585597</v>
      </c>
      <c r="BV61" s="145">
        <f t="shared" si="0"/>
        <v>35153030.979667194</v>
      </c>
      <c r="BW61" s="146">
        <f>INDEX(รายได้แยกตามสิทธิ!$Q:$Q,MATCH(CalBudget2567!$D61,รายได้แยกตามสิทธิ!$B:$B,0))</f>
        <v>0.43</v>
      </c>
      <c r="BX61" s="145">
        <f t="shared" si="48"/>
        <v>15115803.321256893</v>
      </c>
      <c r="BY61" s="141"/>
      <c r="BZ61" s="143">
        <f t="shared" si="49"/>
        <v>31097</v>
      </c>
      <c r="CA61" s="138">
        <f>INDEX(ผลงานOPDVisit_HDC!$C:$C,MATCH(CalBudget2567!$D61,ผลงานOPDVisit_HDC!$A:$A,0))</f>
        <v>31097</v>
      </c>
      <c r="CB61" s="138">
        <f t="shared" si="50"/>
        <v>0</v>
      </c>
    </row>
    <row r="62" spans="1:80" hidden="1" x14ac:dyDescent="0.7">
      <c r="A62" s="136">
        <f>COUNTA($D$16:D62)</f>
        <v>47</v>
      </c>
      <c r="B62" s="1">
        <v>1</v>
      </c>
      <c r="C62" s="2" t="s">
        <v>4</v>
      </c>
      <c r="D62" s="91" t="s">
        <v>136</v>
      </c>
      <c r="E62" s="3" t="s">
        <v>1035</v>
      </c>
      <c r="F62" s="4" t="s">
        <v>1876</v>
      </c>
      <c r="G62" s="1">
        <v>5</v>
      </c>
      <c r="H62" s="3" t="s">
        <v>2964</v>
      </c>
      <c r="I62" s="137">
        <f>INDEX(รายได้แยกตามสิทธิ!$D:$D,MATCH(CalBudget2567!$D62,รายได้แยกตามสิทธิ!$B:$B,0))</f>
        <v>29980415</v>
      </c>
      <c r="J62" s="138">
        <f>INDEX(ผลงานOPDVisit_HDC!$F:$F,MATCH(CalBudget2567!$D62,ผลงานOPDVisit_HDC!$A:$A,0))</f>
        <v>50318</v>
      </c>
      <c r="K62" s="138">
        <f t="shared" si="1"/>
        <v>595.81889184784768</v>
      </c>
      <c r="L62" s="139">
        <f t="shared" si="2"/>
        <v>60381.599999999999</v>
      </c>
      <c r="M62" s="140">
        <f t="shared" si="3"/>
        <v>60381.599999999999</v>
      </c>
      <c r="N62" s="141">
        <f t="shared" si="4"/>
        <v>611.54851059263081</v>
      </c>
      <c r="O62" s="142">
        <f t="shared" si="5"/>
        <v>36926277.547199994</v>
      </c>
      <c r="P62" s="143">
        <f>INDEX(รายได้แยกตามสิทธิ!$E:$E,MATCH(CalBudget2567!$D62,รายได้แยกตามสิทธิ!$B:$B,0))</f>
        <v>6025001</v>
      </c>
      <c r="Q62" s="138">
        <f>INDEX(ผลงานOPDVisit_HDC!$D:$D,MATCH(CalBudget2567!$D62,ผลงานOPDVisit_HDC!$A:$A,0))</f>
        <v>6799</v>
      </c>
      <c r="R62" s="138">
        <f t="shared" si="6"/>
        <v>886.15987645241944</v>
      </c>
      <c r="S62" s="139">
        <f t="shared" si="7"/>
        <v>8158.7999999999993</v>
      </c>
      <c r="T62" s="140">
        <f t="shared" si="8"/>
        <v>8158.7999999999993</v>
      </c>
      <c r="U62" s="141">
        <f t="shared" si="9"/>
        <v>909.5544971907633</v>
      </c>
      <c r="V62" s="142">
        <f t="shared" si="10"/>
        <v>7420873.2316799993</v>
      </c>
      <c r="W62" s="143">
        <f>INDEX(รายได้แยกตามสิทธิ!$F:$F,MATCH(CalBudget2567!$D62,รายได้แยกตามสิทธิ!$B:$B,0))</f>
        <v>1431560.25</v>
      </c>
      <c r="X62" s="138">
        <f>INDEX(ผลงานOPDVisit_HDC!$E:$E,MATCH(CalBudget2567!$D62,ผลงานOPDVisit_HDC!$A:$A,0))</f>
        <v>3738</v>
      </c>
      <c r="Y62" s="138">
        <f t="shared" si="11"/>
        <v>382.97491974317819</v>
      </c>
      <c r="Z62" s="139">
        <f t="shared" si="12"/>
        <v>4485.5999999999995</v>
      </c>
      <c r="AA62" s="140">
        <f t="shared" si="13"/>
        <v>4485.5999999999995</v>
      </c>
      <c r="AB62" s="141">
        <f t="shared" si="14"/>
        <v>393.08545762439809</v>
      </c>
      <c r="AC62" s="142">
        <f t="shared" si="15"/>
        <v>1763224.1287199999</v>
      </c>
      <c r="AD62" s="143">
        <f>INDEX(รายได้แยกตามสิทธิ!$G:$G,MATCH(CalBudget2567!$D62,รายได้แยกตามสิทธิ!$B:$B,0))</f>
        <v>39480</v>
      </c>
      <c r="AE62" s="138">
        <f>INDEX(ผลงานOPDVisit_HDC!$G:$G,MATCH(CalBudget2567!$D62,ผลงานOPDVisit_HDC!$A:$A,0))</f>
        <v>113</v>
      </c>
      <c r="AF62" s="138">
        <f t="shared" si="16"/>
        <v>349.3805309734513</v>
      </c>
      <c r="AG62" s="139">
        <f t="shared" si="17"/>
        <v>135.6</v>
      </c>
      <c r="AH62" s="140">
        <f t="shared" si="18"/>
        <v>135.6</v>
      </c>
      <c r="AI62" s="141">
        <f t="shared" si="19"/>
        <v>358.60417699115044</v>
      </c>
      <c r="AJ62" s="142">
        <f t="shared" si="20"/>
        <v>48626.7264</v>
      </c>
      <c r="AK62" s="143">
        <f>INDEX(รายได้แยกตามสิทธิ!$H:$H,MATCH(CalBudget2567!$D62,รายได้แยกตามสิทธิ!$B:$B,0))</f>
        <v>1426058.75</v>
      </c>
      <c r="AL62" s="138">
        <f>INDEX(ผลงานOPDVisit_HDC!$K:$K,MATCH(CalBudget2567!$D62,ผลงานOPDVisit_HDC!$A:$A,0))</f>
        <v>4785</v>
      </c>
      <c r="AM62" s="138">
        <f t="shared" si="21"/>
        <v>298.02690700104495</v>
      </c>
      <c r="AN62" s="139">
        <f t="shared" si="22"/>
        <v>5742</v>
      </c>
      <c r="AO62" s="140">
        <f t="shared" si="23"/>
        <v>5742</v>
      </c>
      <c r="AP62" s="141">
        <f t="shared" si="24"/>
        <v>305.89481734587253</v>
      </c>
      <c r="AQ62" s="142">
        <f t="shared" si="25"/>
        <v>1756448.0412000001</v>
      </c>
      <c r="AR62" s="144">
        <f t="shared" si="26"/>
        <v>47915449.675199993</v>
      </c>
      <c r="AS62" s="143">
        <f>INDEX(รายได้แยกตามสิทธิ!$I:$I,MATCH(CalBudget2567!$D62,รายได้แยกตามสิทธิ!$B:$B,0))</f>
        <v>14160759.6</v>
      </c>
      <c r="AT62" s="138">
        <f>INDEX(ผลงานAdjRw_DHES!$D:$D,MATCH(CalBudget2567!$D62,ผลงานAdjRw_DHES!$B:$B,0))</f>
        <v>1682.8136000000002</v>
      </c>
      <c r="AU62" s="143">
        <f t="shared" si="27"/>
        <v>8414.9305662849401</v>
      </c>
      <c r="AV62" s="139">
        <f t="shared" si="28"/>
        <v>2019.3763200000001</v>
      </c>
      <c r="AW62" s="140">
        <f t="shared" si="29"/>
        <v>2019.3763200000001</v>
      </c>
      <c r="AX62" s="141">
        <f t="shared" si="30"/>
        <v>8637.0847332348621</v>
      </c>
      <c r="AY62" s="142">
        <f t="shared" si="31"/>
        <v>17441524.384127997</v>
      </c>
      <c r="AZ62" s="143">
        <f>INDEX(รายได้แยกตามสิทธิ!$J:$J,MATCH(CalBudget2567!$D62,รายได้แยกตามสิทธิ!$B:$B,0))</f>
        <v>2414036.5</v>
      </c>
      <c r="BA62" s="138">
        <f>INDEX(ผลงานAdjRw_DHES!$F:$F,MATCH(CalBudget2567!$D62,ผลงานAdjRw_DHES!$B:$B,0))</f>
        <v>151.102</v>
      </c>
      <c r="BB62" s="143">
        <f t="shared" si="32"/>
        <v>15976.204815290333</v>
      </c>
      <c r="BC62" s="139">
        <f t="shared" si="33"/>
        <v>181.32239999999999</v>
      </c>
      <c r="BD62" s="140">
        <f t="shared" si="34"/>
        <v>181.32239999999999</v>
      </c>
      <c r="BE62" s="141">
        <f t="shared" si="35"/>
        <v>16397.976622413997</v>
      </c>
      <c r="BF62" s="142">
        <f t="shared" si="36"/>
        <v>2973320.4763199994</v>
      </c>
      <c r="BG62" s="143">
        <f>INDEX(รายได้แยกตามสิทธิ!$K:$K,MATCH(CalBudget2567!$D62,รายได้แยกตามสิทธิ!$B:$B,0))</f>
        <v>624207.05000000005</v>
      </c>
      <c r="BH62" s="138">
        <f>INDEX(ผลงานAdjRw_DHES!$E:$E,MATCH(CalBudget2567!$D62,ผลงานAdjRw_DHES!$B:$B,0))</f>
        <v>46.150999999999989</v>
      </c>
      <c r="BI62" s="143">
        <f t="shared" si="37"/>
        <v>13525.320144742263</v>
      </c>
      <c r="BJ62" s="139">
        <f t="shared" si="38"/>
        <v>55.381199999999986</v>
      </c>
      <c r="BK62" s="140">
        <f t="shared" si="39"/>
        <v>55.381199999999986</v>
      </c>
      <c r="BL62" s="141">
        <f t="shared" si="40"/>
        <v>13882.38859656346</v>
      </c>
      <c r="BM62" s="142">
        <f t="shared" si="41"/>
        <v>768823.33934400009</v>
      </c>
      <c r="BN62" s="143">
        <f>INDEX(รายได้แยกตามสิทธิ!$N:$N,MATCH(CalBudget2567!$D62,รายได้แยกตามสิทธิ!$B:$B,0))</f>
        <v>956108.95</v>
      </c>
      <c r="BO62" s="138">
        <f>INDEX(ผลงานAdjRw_DHES!$I:$I,MATCH(CalBudget2567!$D62,ผลงานAdjRw_DHES!$B:$B,0))</f>
        <v>0</v>
      </c>
      <c r="BP62" s="143">
        <f t="shared" si="42"/>
        <v>0</v>
      </c>
      <c r="BQ62" s="139">
        <f t="shared" si="43"/>
        <v>0</v>
      </c>
      <c r="BR62" s="140">
        <f t="shared" si="44"/>
        <v>0</v>
      </c>
      <c r="BS62" s="141">
        <f t="shared" si="45"/>
        <v>0</v>
      </c>
      <c r="BT62" s="142">
        <f t="shared" si="46"/>
        <v>0</v>
      </c>
      <c r="BU62" s="144">
        <f t="shared" si="47"/>
        <v>21183668.199791994</v>
      </c>
      <c r="BV62" s="145">
        <f t="shared" si="0"/>
        <v>69099117.874991983</v>
      </c>
      <c r="BW62" s="146">
        <f>INDEX(รายได้แยกตามสิทธิ!$Q:$Q,MATCH(CalBudget2567!$D62,รายได้แยกตามสิทธิ!$B:$B,0))</f>
        <v>0.48</v>
      </c>
      <c r="BX62" s="145">
        <f t="shared" si="48"/>
        <v>33167576.57999615</v>
      </c>
      <c r="BY62" s="141"/>
      <c r="BZ62" s="143">
        <f t="shared" si="49"/>
        <v>65753</v>
      </c>
      <c r="CA62" s="138">
        <f>INDEX(ผลงานOPDVisit_HDC!$C:$C,MATCH(CalBudget2567!$D62,ผลงานOPDVisit_HDC!$A:$A,0))</f>
        <v>65753</v>
      </c>
      <c r="CB62" s="138">
        <f t="shared" si="50"/>
        <v>0</v>
      </c>
    </row>
    <row r="63" spans="1:80" hidden="1" x14ac:dyDescent="0.7">
      <c r="A63" s="136">
        <f>COUNTA($D$16:D63)</f>
        <v>48</v>
      </c>
      <c r="B63" s="1">
        <v>1</v>
      </c>
      <c r="C63" s="2" t="s">
        <v>4</v>
      </c>
      <c r="D63" s="91" t="s">
        <v>137</v>
      </c>
      <c r="E63" s="3" t="s">
        <v>1036</v>
      </c>
      <c r="F63" s="4" t="s">
        <v>1876</v>
      </c>
      <c r="G63" s="1">
        <v>6</v>
      </c>
      <c r="H63" s="3" t="s">
        <v>2965</v>
      </c>
      <c r="I63" s="137">
        <f>INDEX(รายได้แยกตามสิทธิ!$D:$D,MATCH(CalBudget2567!$D63,รายได้แยกตามสิทธิ!$B:$B,0))</f>
        <v>41344124.490000002</v>
      </c>
      <c r="J63" s="138">
        <f>INDEX(ผลงานOPDVisit_HDC!$F:$F,MATCH(CalBudget2567!$D63,ผลงานOPDVisit_HDC!$A:$A,0))</f>
        <v>68086</v>
      </c>
      <c r="K63" s="138">
        <f t="shared" si="1"/>
        <v>607.23385850248224</v>
      </c>
      <c r="L63" s="139">
        <f t="shared" si="2"/>
        <v>81703.199999999997</v>
      </c>
      <c r="M63" s="140">
        <f t="shared" si="3"/>
        <v>81703.199999999997</v>
      </c>
      <c r="N63" s="141">
        <f t="shared" si="4"/>
        <v>623.26483236694776</v>
      </c>
      <c r="O63" s="142">
        <f t="shared" si="5"/>
        <v>50922731.251843207</v>
      </c>
      <c r="P63" s="143">
        <f>INDEX(รายได้แยกตามสิทธิ!$E:$E,MATCH(CalBudget2567!$D63,รายได้แยกตามสิทธิ!$B:$B,0))</f>
        <v>13229294.060000001</v>
      </c>
      <c r="Q63" s="138">
        <f>INDEX(ผลงานOPDVisit_HDC!$D:$D,MATCH(CalBudget2567!$D63,ผลงานOPDVisit_HDC!$A:$A,0))</f>
        <v>20689</v>
      </c>
      <c r="R63" s="138">
        <f t="shared" si="6"/>
        <v>639.43612837739863</v>
      </c>
      <c r="S63" s="139">
        <f t="shared" si="7"/>
        <v>24826.799999999999</v>
      </c>
      <c r="T63" s="140">
        <f t="shared" si="8"/>
        <v>24826.799999999999</v>
      </c>
      <c r="U63" s="141">
        <f t="shared" si="9"/>
        <v>656.31724216656198</v>
      </c>
      <c r="V63" s="142">
        <f t="shared" si="10"/>
        <v>16294256.9078208</v>
      </c>
      <c r="W63" s="143">
        <f>INDEX(รายได้แยกตามสิทธิ!$F:$F,MATCH(CalBudget2567!$D63,รายได้แยกตามสิทธิ!$B:$B,0))</f>
        <v>2258940.4</v>
      </c>
      <c r="X63" s="138">
        <f>INDEX(ผลงานOPDVisit_HDC!$E:$E,MATCH(CalBudget2567!$D63,ผลงานOPDVisit_HDC!$A:$A,0))</f>
        <v>4488</v>
      </c>
      <c r="Y63" s="138">
        <f t="shared" si="11"/>
        <v>503.32896613190729</v>
      </c>
      <c r="Z63" s="139">
        <f t="shared" si="12"/>
        <v>5385.5999999999995</v>
      </c>
      <c r="AA63" s="140">
        <f t="shared" si="13"/>
        <v>5385.5999999999995</v>
      </c>
      <c r="AB63" s="141">
        <f t="shared" si="14"/>
        <v>516.61685083778968</v>
      </c>
      <c r="AC63" s="142">
        <f t="shared" si="15"/>
        <v>2782291.7118719998</v>
      </c>
      <c r="AD63" s="143">
        <f>INDEX(รายได้แยกตามสิทธิ!$G:$G,MATCH(CalBudget2567!$D63,รายได้แยกตามสิทธิ!$B:$B,0))</f>
        <v>98295</v>
      </c>
      <c r="AE63" s="138">
        <f>INDEX(ผลงานOPDVisit_HDC!$G:$G,MATCH(CalBudget2567!$D63,ผลงานOPDVisit_HDC!$A:$A,0))</f>
        <v>217</v>
      </c>
      <c r="AF63" s="138">
        <f t="shared" si="16"/>
        <v>452.97235023041475</v>
      </c>
      <c r="AG63" s="139">
        <f t="shared" si="17"/>
        <v>260.39999999999998</v>
      </c>
      <c r="AH63" s="140">
        <f t="shared" si="18"/>
        <v>260.39999999999998</v>
      </c>
      <c r="AI63" s="141">
        <f t="shared" si="19"/>
        <v>464.93082027649768</v>
      </c>
      <c r="AJ63" s="142">
        <f t="shared" si="20"/>
        <v>121067.98559999999</v>
      </c>
      <c r="AK63" s="143">
        <f>INDEX(รายได้แยกตามสิทธิ!$H:$H,MATCH(CalBudget2567!$D63,รายได้แยกตามสิทธิ!$B:$B,0))</f>
        <v>4020039</v>
      </c>
      <c r="AL63" s="138">
        <f>INDEX(ผลงานOPDVisit_HDC!$K:$K,MATCH(CalBudget2567!$D63,ผลงานOPDVisit_HDC!$A:$A,0))</f>
        <v>4528</v>
      </c>
      <c r="AM63" s="138">
        <f t="shared" si="21"/>
        <v>887.81780035335692</v>
      </c>
      <c r="AN63" s="139">
        <f t="shared" si="22"/>
        <v>5433.5999999999995</v>
      </c>
      <c r="AO63" s="140">
        <f t="shared" si="23"/>
        <v>5433.5999999999995</v>
      </c>
      <c r="AP63" s="141">
        <f t="shared" si="24"/>
        <v>911.25619028268557</v>
      </c>
      <c r="AQ63" s="142">
        <f t="shared" si="25"/>
        <v>4951401.63552</v>
      </c>
      <c r="AR63" s="144">
        <f t="shared" si="26"/>
        <v>75071749.492655993</v>
      </c>
      <c r="AS63" s="143">
        <f>INDEX(รายได้แยกตามสิทธิ!$I:$I,MATCH(CalBudget2567!$D63,รายได้แยกตามสิทธิ!$B:$B,0))</f>
        <v>15163410.5</v>
      </c>
      <c r="AT63" s="138">
        <f>INDEX(ผลงานAdjRw_DHES!$D:$D,MATCH(CalBudget2567!$D63,ผลงานAdjRw_DHES!$B:$B,0))</f>
        <v>2055.2049999999999</v>
      </c>
      <c r="AU63" s="143">
        <f t="shared" si="27"/>
        <v>7378.052554368056</v>
      </c>
      <c r="AV63" s="139">
        <f t="shared" si="28"/>
        <v>2466.2459999999996</v>
      </c>
      <c r="AW63" s="140">
        <f t="shared" si="29"/>
        <v>2466.2459999999996</v>
      </c>
      <c r="AX63" s="141">
        <f t="shared" si="30"/>
        <v>7572.8331418033731</v>
      </c>
      <c r="AY63" s="142">
        <f t="shared" si="31"/>
        <v>18676469.444639999</v>
      </c>
      <c r="AZ63" s="143">
        <f>INDEX(รายได้แยกตามสิทธิ!$J:$J,MATCH(CalBudget2567!$D63,รายได้แยกตามสิทธิ!$B:$B,0))</f>
        <v>3531310.5</v>
      </c>
      <c r="BA63" s="138">
        <f>INDEX(ผลงานAdjRw_DHES!$F:$F,MATCH(CalBudget2567!$D63,ผลงานAdjRw_DHES!$B:$B,0))</f>
        <v>280.49090000000001</v>
      </c>
      <c r="BB63" s="143">
        <f t="shared" si="32"/>
        <v>12589.750683533761</v>
      </c>
      <c r="BC63" s="139">
        <f t="shared" si="33"/>
        <v>336.58908000000002</v>
      </c>
      <c r="BD63" s="140">
        <f t="shared" si="34"/>
        <v>336.58908000000002</v>
      </c>
      <c r="BE63" s="141">
        <f t="shared" si="35"/>
        <v>12922.120101579052</v>
      </c>
      <c r="BF63" s="142">
        <f t="shared" si="36"/>
        <v>4349444.51664</v>
      </c>
      <c r="BG63" s="143">
        <f>INDEX(รายได้แยกตามสิทธิ!$K:$K,MATCH(CalBudget2567!$D63,รายได้แยกตามสิทธิ!$B:$B,0))</f>
        <v>1563388</v>
      </c>
      <c r="BH63" s="138">
        <f>INDEX(ผลงานAdjRw_DHES!$E:$E,MATCH(CalBudget2567!$D63,ผลงานAdjRw_DHES!$B:$B,0))</f>
        <v>50.991399999999999</v>
      </c>
      <c r="BI63" s="143">
        <f t="shared" si="37"/>
        <v>30659.836756786441</v>
      </c>
      <c r="BJ63" s="139">
        <f t="shared" si="38"/>
        <v>61.189679999999996</v>
      </c>
      <c r="BK63" s="140">
        <f t="shared" si="39"/>
        <v>61.189679999999996</v>
      </c>
      <c r="BL63" s="141">
        <f t="shared" si="40"/>
        <v>31469.256447165604</v>
      </c>
      <c r="BM63" s="142">
        <f t="shared" si="41"/>
        <v>1925593.73184</v>
      </c>
      <c r="BN63" s="143">
        <f>INDEX(รายได้แยกตามสิทธิ!$N:$N,MATCH(CalBudget2567!$D63,รายได้แยกตามสิทธิ!$B:$B,0))</f>
        <v>1330724.5</v>
      </c>
      <c r="BO63" s="138">
        <f>INDEX(ผลงานAdjRw_DHES!$I:$I,MATCH(CalBudget2567!$D63,ผลงานAdjRw_DHES!$B:$B,0))</f>
        <v>137.09859999999992</v>
      </c>
      <c r="BP63" s="143">
        <f t="shared" si="42"/>
        <v>9706.3317933224753</v>
      </c>
      <c r="BQ63" s="139">
        <f t="shared" si="43"/>
        <v>164.5183199999999</v>
      </c>
      <c r="BR63" s="140">
        <f t="shared" si="44"/>
        <v>164.5183199999999</v>
      </c>
      <c r="BS63" s="141">
        <f t="shared" si="45"/>
        <v>9962.5789526661883</v>
      </c>
      <c r="BT63" s="142">
        <f t="shared" si="46"/>
        <v>1639026.7521599999</v>
      </c>
      <c r="BU63" s="144">
        <f t="shared" si="47"/>
        <v>26590534.445280001</v>
      </c>
      <c r="BV63" s="145">
        <f t="shared" si="0"/>
        <v>101662283.93793599</v>
      </c>
      <c r="BW63" s="146">
        <f>INDEX(รายได้แยกตามสิทธิ!$Q:$Q,MATCH(CalBudget2567!$D63,รายได้แยกตามสิทธิ!$B:$B,0))</f>
        <v>0.44</v>
      </c>
      <c r="BX63" s="145">
        <f t="shared" si="48"/>
        <v>44731404.932691835</v>
      </c>
      <c r="BY63" s="141"/>
      <c r="BZ63" s="143">
        <f t="shared" si="49"/>
        <v>98008</v>
      </c>
      <c r="CA63" s="138">
        <f>INDEX(ผลงานOPDVisit_HDC!$C:$C,MATCH(CalBudget2567!$D63,ผลงานOPDVisit_HDC!$A:$A,0))</f>
        <v>98008</v>
      </c>
      <c r="CB63" s="138">
        <f t="shared" si="50"/>
        <v>0</v>
      </c>
    </row>
    <row r="64" spans="1:80" hidden="1" x14ac:dyDescent="0.7">
      <c r="A64" s="136">
        <f>COUNTA($D$16:D64)</f>
        <v>49</v>
      </c>
      <c r="B64" s="1">
        <v>1</v>
      </c>
      <c r="C64" s="2" t="s">
        <v>4</v>
      </c>
      <c r="D64" s="91" t="s">
        <v>138</v>
      </c>
      <c r="E64" s="3" t="s">
        <v>1037</v>
      </c>
      <c r="F64" s="4" t="s">
        <v>1876</v>
      </c>
      <c r="G64" s="1">
        <v>9</v>
      </c>
      <c r="H64" s="3" t="s">
        <v>2967</v>
      </c>
      <c r="I64" s="137">
        <f>INDEX(รายได้แยกตามสิทธิ!$D:$D,MATCH(CalBudget2567!$D64,รายได้แยกตามสิทธิ!$B:$B,0))</f>
        <v>44989990.75</v>
      </c>
      <c r="J64" s="138">
        <f>INDEX(ผลงานOPDVisit_HDC!$F:$F,MATCH(CalBudget2567!$D64,ผลงานOPDVisit_HDC!$A:$A,0))</f>
        <v>78551</v>
      </c>
      <c r="K64" s="138">
        <f t="shared" si="1"/>
        <v>572.74879695993684</v>
      </c>
      <c r="L64" s="139">
        <f t="shared" si="2"/>
        <v>94261.2</v>
      </c>
      <c r="M64" s="140">
        <f t="shared" si="3"/>
        <v>94261.2</v>
      </c>
      <c r="N64" s="141">
        <f t="shared" si="4"/>
        <v>587.86936519967912</v>
      </c>
      <c r="O64" s="142">
        <f t="shared" si="5"/>
        <v>55413271.806959994</v>
      </c>
      <c r="P64" s="143">
        <f>INDEX(รายได้แยกตามสิทธิ!$E:$E,MATCH(CalBudget2567!$D64,รายได้แยกตามสิทธิ!$B:$B,0))</f>
        <v>10790461.6</v>
      </c>
      <c r="Q64" s="138">
        <f>INDEX(ผลงานOPDVisit_HDC!$D:$D,MATCH(CalBudget2567!$D64,ผลงานOPDVisit_HDC!$A:$A,0))</f>
        <v>15822</v>
      </c>
      <c r="R64" s="138">
        <f t="shared" si="6"/>
        <v>681.99099987359375</v>
      </c>
      <c r="S64" s="139">
        <f t="shared" si="7"/>
        <v>18986.399999999998</v>
      </c>
      <c r="T64" s="140">
        <f t="shared" si="8"/>
        <v>18986.399999999998</v>
      </c>
      <c r="U64" s="141">
        <f t="shared" si="9"/>
        <v>699.99556227025664</v>
      </c>
      <c r="V64" s="142">
        <f t="shared" si="10"/>
        <v>13290395.743487999</v>
      </c>
      <c r="W64" s="143">
        <f>INDEX(รายได้แยกตามสิทธิ!$F:$F,MATCH(CalBudget2567!$D64,รายได้แยกตามสิทธิ!$B:$B,0))</f>
        <v>3357507.74</v>
      </c>
      <c r="X64" s="138">
        <f>INDEX(ผลงานOPDVisit_HDC!$E:$E,MATCH(CalBudget2567!$D64,ผลงานOPDVisit_HDC!$A:$A,0))</f>
        <v>11328</v>
      </c>
      <c r="Y64" s="138">
        <f t="shared" si="11"/>
        <v>296.39016066384181</v>
      </c>
      <c r="Z64" s="139">
        <f t="shared" si="12"/>
        <v>13593.6</v>
      </c>
      <c r="AA64" s="140">
        <f t="shared" si="13"/>
        <v>13593.6</v>
      </c>
      <c r="AB64" s="141">
        <f t="shared" si="14"/>
        <v>304.21486090536723</v>
      </c>
      <c r="AC64" s="142">
        <f t="shared" si="15"/>
        <v>4135375.1332032001</v>
      </c>
      <c r="AD64" s="143">
        <f>INDEX(รายได้แยกตามสิทธิ!$G:$G,MATCH(CalBudget2567!$D64,รายได้แยกตามสิทธิ!$B:$B,0))</f>
        <v>17614</v>
      </c>
      <c r="AE64" s="138">
        <f>INDEX(ผลงานOPDVisit_HDC!$G:$G,MATCH(CalBudget2567!$D64,ผลงานOPDVisit_HDC!$A:$A,0))</f>
        <v>37</v>
      </c>
      <c r="AF64" s="138">
        <f t="shared" si="16"/>
        <v>476.05405405405406</v>
      </c>
      <c r="AG64" s="139">
        <f t="shared" si="17"/>
        <v>44.4</v>
      </c>
      <c r="AH64" s="140">
        <f t="shared" si="18"/>
        <v>44.4</v>
      </c>
      <c r="AI64" s="141">
        <f t="shared" si="19"/>
        <v>488.62188108108109</v>
      </c>
      <c r="AJ64" s="142">
        <f t="shared" si="20"/>
        <v>21694.811519999999</v>
      </c>
      <c r="AK64" s="143">
        <f>INDEX(รายได้แยกตามสิทธิ!$H:$H,MATCH(CalBudget2567!$D64,รายได้แยกตามสิทธิ!$B:$B,0))</f>
        <v>6196052</v>
      </c>
      <c r="AL64" s="138">
        <f>INDEX(ผลงานOPDVisit_HDC!$K:$K,MATCH(CalBudget2567!$D64,ผลงานOPDVisit_HDC!$A:$A,0))</f>
        <v>7</v>
      </c>
      <c r="AM64" s="138">
        <f t="shared" si="21"/>
        <v>885150.28571428568</v>
      </c>
      <c r="AN64" s="139">
        <f t="shared" si="22"/>
        <v>8.4</v>
      </c>
      <c r="AO64" s="140">
        <f t="shared" si="23"/>
        <v>8.4</v>
      </c>
      <c r="AP64" s="141">
        <f t="shared" si="24"/>
        <v>908518.25325714285</v>
      </c>
      <c r="AQ64" s="142">
        <f t="shared" si="25"/>
        <v>7631553.3273600005</v>
      </c>
      <c r="AR64" s="144">
        <f t="shared" si="26"/>
        <v>80492290.822531193</v>
      </c>
      <c r="AS64" s="143">
        <f>INDEX(รายได้แยกตามสิทธิ!$I:$I,MATCH(CalBudget2567!$D64,รายได้แยกตามสิทธิ!$B:$B,0))</f>
        <v>27252345.530000001</v>
      </c>
      <c r="AT64" s="138">
        <f>INDEX(ผลงานAdjRw_DHES!$D:$D,MATCH(CalBudget2567!$D64,ผลงานAdjRw_DHES!$B:$B,0))</f>
        <v>2948.5868999999998</v>
      </c>
      <c r="AU64" s="143">
        <f t="shared" si="27"/>
        <v>9242.5105497145105</v>
      </c>
      <c r="AV64" s="139">
        <f t="shared" si="28"/>
        <v>3538.3042799999998</v>
      </c>
      <c r="AW64" s="140">
        <f t="shared" si="29"/>
        <v>3538.3042799999998</v>
      </c>
      <c r="AX64" s="141">
        <f t="shared" si="30"/>
        <v>9486.5128282269743</v>
      </c>
      <c r="AY64" s="142">
        <f t="shared" si="31"/>
        <v>33566168.942390405</v>
      </c>
      <c r="AZ64" s="143">
        <f>INDEX(รายได้แยกตามสิทธิ!$J:$J,MATCH(CalBudget2567!$D64,รายได้แยกตามสิทธิ!$B:$B,0))</f>
        <v>4697835.2300000004</v>
      </c>
      <c r="BA64" s="138">
        <f>INDEX(ผลงานAdjRw_DHES!$F:$F,MATCH(CalBudget2567!$D64,ผลงานAdjRw_DHES!$B:$B,0))</f>
        <v>334.8723</v>
      </c>
      <c r="BB64" s="143">
        <f t="shared" si="32"/>
        <v>14028.736416837106</v>
      </c>
      <c r="BC64" s="139">
        <f t="shared" si="33"/>
        <v>401.84675999999996</v>
      </c>
      <c r="BD64" s="140">
        <f t="shared" si="34"/>
        <v>401.84675999999996</v>
      </c>
      <c r="BE64" s="141">
        <f t="shared" si="35"/>
        <v>14399.095058241606</v>
      </c>
      <c r="BF64" s="142">
        <f t="shared" si="36"/>
        <v>5786229.6960864002</v>
      </c>
      <c r="BG64" s="143">
        <f>INDEX(รายได้แยกตามสิทธิ!$K:$K,MATCH(CalBudget2567!$D64,รายได้แยกตามสิทธิ!$B:$B,0))</f>
        <v>3158443.14</v>
      </c>
      <c r="BH64" s="138">
        <f>INDEX(ผลงานAdjRw_DHES!$E:$E,MATCH(CalBudget2567!$D64,ผลงานAdjRw_DHES!$B:$B,0))</f>
        <v>171.53339999999997</v>
      </c>
      <c r="BI64" s="143">
        <f t="shared" si="37"/>
        <v>18412.992105327598</v>
      </c>
      <c r="BJ64" s="139">
        <f t="shared" si="38"/>
        <v>205.84007999999997</v>
      </c>
      <c r="BK64" s="140">
        <f t="shared" si="39"/>
        <v>205.84007999999997</v>
      </c>
      <c r="BL64" s="141">
        <f t="shared" si="40"/>
        <v>18899.095096908248</v>
      </c>
      <c r="BM64" s="142">
        <f t="shared" si="41"/>
        <v>3890191.2466752008</v>
      </c>
      <c r="BN64" s="143">
        <f>INDEX(รายได้แยกตามสิทธิ!$N:$N,MATCH(CalBudget2567!$D64,รายได้แยกตามสิทธิ!$B:$B,0))</f>
        <v>1054883</v>
      </c>
      <c r="BO64" s="138">
        <f>INDEX(ผลงานAdjRw_DHES!$I:$I,MATCH(CalBudget2567!$D64,ผลงานAdjRw_DHES!$B:$B,0))</f>
        <v>141.79330000000056</v>
      </c>
      <c r="BP64" s="143">
        <f t="shared" si="42"/>
        <v>7439.5828293720215</v>
      </c>
      <c r="BQ64" s="139">
        <f t="shared" si="43"/>
        <v>170.15196000000066</v>
      </c>
      <c r="BR64" s="140">
        <f t="shared" si="44"/>
        <v>170.15196000000066</v>
      </c>
      <c r="BS64" s="141">
        <f t="shared" si="45"/>
        <v>7635.9878160674425</v>
      </c>
      <c r="BT64" s="142">
        <f t="shared" si="46"/>
        <v>1299278.2934399999</v>
      </c>
      <c r="BU64" s="144">
        <f t="shared" si="47"/>
        <v>44541868.178592004</v>
      </c>
      <c r="BV64" s="145">
        <f t="shared" si="0"/>
        <v>125034159.00112319</v>
      </c>
      <c r="BW64" s="146">
        <f>INDEX(รายได้แยกตามสิทธิ!$Q:$Q,MATCH(CalBudget2567!$D64,รายได้แยกตามสิทธิ!$B:$B,0))</f>
        <v>0.37</v>
      </c>
      <c r="BX64" s="145">
        <f t="shared" si="48"/>
        <v>46262638.830415577</v>
      </c>
      <c r="BY64" s="141"/>
      <c r="BZ64" s="143">
        <f t="shared" si="49"/>
        <v>105745</v>
      </c>
      <c r="CA64" s="138">
        <f>INDEX(ผลงานOPDVisit_HDC!$C:$C,MATCH(CalBudget2567!$D64,ผลงานOPDVisit_HDC!$A:$A,0))</f>
        <v>105745</v>
      </c>
      <c r="CB64" s="138">
        <f t="shared" si="50"/>
        <v>0</v>
      </c>
    </row>
    <row r="65" spans="1:80" hidden="1" x14ac:dyDescent="0.7">
      <c r="A65" s="136">
        <f>COUNTA($D$16:D65)</f>
        <v>50</v>
      </c>
      <c r="B65" s="1">
        <v>1</v>
      </c>
      <c r="C65" s="2" t="s">
        <v>4</v>
      </c>
      <c r="D65" s="91" t="s">
        <v>139</v>
      </c>
      <c r="E65" s="3" t="s">
        <v>1038</v>
      </c>
      <c r="F65" s="4" t="s">
        <v>1876</v>
      </c>
      <c r="G65" s="1">
        <v>5</v>
      </c>
      <c r="H65" s="3" t="s">
        <v>2964</v>
      </c>
      <c r="I65" s="137">
        <f>INDEX(รายได้แยกตามสิทธิ!$D:$D,MATCH(CalBudget2567!$D65,รายได้แยกตามสิทธิ!$B:$B,0))</f>
        <v>17082871.039999999</v>
      </c>
      <c r="J65" s="138">
        <f>INDEX(ผลงานOPDVisit_HDC!$F:$F,MATCH(CalBudget2567!$D65,ผลงานOPDVisit_HDC!$A:$A,0))</f>
        <v>31519</v>
      </c>
      <c r="K65" s="138">
        <f t="shared" si="1"/>
        <v>541.98645388495822</v>
      </c>
      <c r="L65" s="139">
        <f t="shared" si="2"/>
        <v>37822.799999999996</v>
      </c>
      <c r="M65" s="140">
        <f t="shared" si="3"/>
        <v>37822.799999999996</v>
      </c>
      <c r="N65" s="141">
        <f t="shared" si="4"/>
        <v>556.29489626752115</v>
      </c>
      <c r="O65" s="142">
        <f t="shared" si="5"/>
        <v>21040630.602547195</v>
      </c>
      <c r="P65" s="143">
        <f>INDEX(รายได้แยกตามสิทธิ!$E:$E,MATCH(CalBudget2567!$D65,รายได้แยกตามสิทธิ!$B:$B,0))</f>
        <v>3888236.01</v>
      </c>
      <c r="Q65" s="138">
        <f>INDEX(ผลงานOPDVisit_HDC!$D:$D,MATCH(CalBudget2567!$D65,ผลงานOPDVisit_HDC!$A:$A,0))</f>
        <v>176</v>
      </c>
      <c r="R65" s="138">
        <f t="shared" si="6"/>
        <v>22092.250056818182</v>
      </c>
      <c r="S65" s="139">
        <f t="shared" si="7"/>
        <v>211.2</v>
      </c>
      <c r="T65" s="140">
        <f t="shared" si="8"/>
        <v>211.2</v>
      </c>
      <c r="U65" s="141">
        <f t="shared" si="9"/>
        <v>22675.48545831818</v>
      </c>
      <c r="V65" s="142">
        <f t="shared" si="10"/>
        <v>4789062.5287967995</v>
      </c>
      <c r="W65" s="143">
        <f>INDEX(รายได้แยกตามสิทธิ!$F:$F,MATCH(CalBudget2567!$D65,รายได้แยกตามสิทธิ!$B:$B,0))</f>
        <v>583465.31999999995</v>
      </c>
      <c r="X65" s="138">
        <f>INDEX(ผลงานOPDVisit_HDC!$E:$E,MATCH(CalBudget2567!$D65,ผลงานOPDVisit_HDC!$A:$A,0))</f>
        <v>10319</v>
      </c>
      <c r="Y65" s="138">
        <f t="shared" si="11"/>
        <v>56.542816164357006</v>
      </c>
      <c r="Z65" s="139">
        <f t="shared" si="12"/>
        <v>12382.8</v>
      </c>
      <c r="AA65" s="140">
        <f t="shared" si="13"/>
        <v>12382.8</v>
      </c>
      <c r="AB65" s="141">
        <f t="shared" si="14"/>
        <v>58.03554651109603</v>
      </c>
      <c r="AC65" s="142">
        <f t="shared" si="15"/>
        <v>718642.56533759984</v>
      </c>
      <c r="AD65" s="143">
        <f>INDEX(รายได้แยกตามสิทธิ!$G:$G,MATCH(CalBudget2567!$D65,รายได้แยกตามสิทธิ!$B:$B,0))</f>
        <v>13314</v>
      </c>
      <c r="AE65" s="138">
        <f>INDEX(ผลงานOPDVisit_HDC!$G:$G,MATCH(CalBudget2567!$D65,ผลงานOPDVisit_HDC!$A:$A,0))</f>
        <v>39</v>
      </c>
      <c r="AF65" s="138">
        <f t="shared" si="16"/>
        <v>341.38461538461536</v>
      </c>
      <c r="AG65" s="139">
        <f t="shared" si="17"/>
        <v>46.8</v>
      </c>
      <c r="AH65" s="140">
        <f t="shared" si="18"/>
        <v>46.8</v>
      </c>
      <c r="AI65" s="141">
        <f t="shared" si="19"/>
        <v>350.39716923076918</v>
      </c>
      <c r="AJ65" s="142">
        <f t="shared" si="20"/>
        <v>16398.587519999997</v>
      </c>
      <c r="AK65" s="143">
        <f>INDEX(รายได้แยกตามสิทธิ!$H:$H,MATCH(CalBudget2567!$D65,รายได้แยกตามสิทธิ!$B:$B,0))</f>
        <v>1390840.79</v>
      </c>
      <c r="AL65" s="138">
        <f>INDEX(ผลงานOPDVisit_HDC!$K:$K,MATCH(CalBudget2567!$D65,ผลงานOPDVisit_HDC!$A:$A,0))</f>
        <v>2929</v>
      </c>
      <c r="AM65" s="138">
        <f t="shared" si="21"/>
        <v>474.85175486514169</v>
      </c>
      <c r="AN65" s="139">
        <f t="shared" si="22"/>
        <v>3514.7999999999997</v>
      </c>
      <c r="AO65" s="140">
        <f t="shared" si="23"/>
        <v>3514.7999999999997</v>
      </c>
      <c r="AP65" s="141">
        <f t="shared" si="24"/>
        <v>487.38784119358144</v>
      </c>
      <c r="AQ65" s="142">
        <f t="shared" si="25"/>
        <v>1713070.7842271999</v>
      </c>
      <c r="AR65" s="144">
        <f t="shared" si="26"/>
        <v>28277805.068428792</v>
      </c>
      <c r="AS65" s="143">
        <f>INDEX(รายได้แยกตามสิทธิ!$I:$I,MATCH(CalBudget2567!$D65,รายได้แยกตามสิทธิ!$B:$B,0))</f>
        <v>9288670.5600000005</v>
      </c>
      <c r="AT65" s="138">
        <f>INDEX(ผลงานAdjRw_DHES!$D:$D,MATCH(CalBudget2567!$D65,ผลงานAdjRw_DHES!$B:$B,0))</f>
        <v>1124.9035000000001</v>
      </c>
      <c r="AU65" s="143">
        <f t="shared" si="27"/>
        <v>8257.3043465506144</v>
      </c>
      <c r="AV65" s="139">
        <f t="shared" si="28"/>
        <v>1349.8842000000002</v>
      </c>
      <c r="AW65" s="140">
        <f t="shared" si="29"/>
        <v>1349.8842000000002</v>
      </c>
      <c r="AX65" s="141">
        <f t="shared" si="30"/>
        <v>8475.2971812995511</v>
      </c>
      <c r="AY65" s="142">
        <f t="shared" si="31"/>
        <v>11440669.755340802</v>
      </c>
      <c r="AZ65" s="143">
        <f>INDEX(รายได้แยกตามสิทธิ!$J:$J,MATCH(CalBudget2567!$D65,รายได้แยกตามสิทธิ!$B:$B,0))</f>
        <v>1836648.93</v>
      </c>
      <c r="BA65" s="138">
        <f>INDEX(ผลงานAdjRw_DHES!$F:$F,MATCH(CalBudget2567!$D65,ผลงานAdjRw_DHES!$B:$B,0))</f>
        <v>140.49159999999998</v>
      </c>
      <c r="BB65" s="143">
        <f t="shared" si="32"/>
        <v>13073.015966790899</v>
      </c>
      <c r="BC65" s="139">
        <f t="shared" si="33"/>
        <v>168.58991999999998</v>
      </c>
      <c r="BD65" s="140">
        <f t="shared" si="34"/>
        <v>168.58991999999998</v>
      </c>
      <c r="BE65" s="141">
        <f t="shared" si="35"/>
        <v>13418.143588314178</v>
      </c>
      <c r="BF65" s="142">
        <f t="shared" si="36"/>
        <v>2262163.7541024</v>
      </c>
      <c r="BG65" s="143">
        <f>INDEX(รายได้แยกตามสิทธิ!$K:$K,MATCH(CalBudget2567!$D65,รายได้แยกตามสิทธิ!$B:$B,0))</f>
        <v>203411.29</v>
      </c>
      <c r="BH65" s="138">
        <f>INDEX(ผลงานAdjRw_DHES!$E:$E,MATCH(CalBudget2567!$D65,ผลงานAdjRw_DHES!$B:$B,0))</f>
        <v>22.972300000000001</v>
      </c>
      <c r="BI65" s="143">
        <f t="shared" si="37"/>
        <v>8854.6331886663502</v>
      </c>
      <c r="BJ65" s="139">
        <f t="shared" si="38"/>
        <v>27.566759999999999</v>
      </c>
      <c r="BK65" s="140">
        <f t="shared" si="39"/>
        <v>27.566759999999999</v>
      </c>
      <c r="BL65" s="141">
        <f t="shared" si="40"/>
        <v>9088.3955048471416</v>
      </c>
      <c r="BM65" s="142">
        <f t="shared" si="41"/>
        <v>250537.61766719999</v>
      </c>
      <c r="BN65" s="143">
        <f>INDEX(รายได้แยกตามสิทธิ!$N:$N,MATCH(CalBudget2567!$D65,รายได้แยกตามสิทธิ!$B:$B,0))</f>
        <v>948511.3</v>
      </c>
      <c r="BO65" s="138">
        <f>INDEX(ผลงานAdjRw_DHES!$I:$I,MATCH(CalBudget2567!$D65,ผลงานAdjRw_DHES!$B:$B,0))</f>
        <v>70.770299999999679</v>
      </c>
      <c r="BP65" s="143">
        <f t="shared" si="42"/>
        <v>13402.674568286475</v>
      </c>
      <c r="BQ65" s="139">
        <f t="shared" si="43"/>
        <v>84.924359999999609</v>
      </c>
      <c r="BR65" s="140">
        <f t="shared" si="44"/>
        <v>84.924359999999609</v>
      </c>
      <c r="BS65" s="141">
        <f t="shared" si="45"/>
        <v>13756.505176889237</v>
      </c>
      <c r="BT65" s="142">
        <f t="shared" si="46"/>
        <v>1168262.3979839999</v>
      </c>
      <c r="BU65" s="144">
        <f t="shared" si="47"/>
        <v>15121633.525094401</v>
      </c>
      <c r="BV65" s="145">
        <f t="shared" si="0"/>
        <v>43399438.593523189</v>
      </c>
      <c r="BW65" s="146">
        <f>INDEX(รายได้แยกตามสิทธิ!$Q:$Q,MATCH(CalBudget2567!$D65,รายได้แยกตามสิทธิ!$B:$B,0))</f>
        <v>0.47</v>
      </c>
      <c r="BX65" s="145">
        <f t="shared" si="48"/>
        <v>20397736.138955899</v>
      </c>
      <c r="BY65" s="141"/>
      <c r="BZ65" s="143">
        <f t="shared" si="49"/>
        <v>44982</v>
      </c>
      <c r="CA65" s="138">
        <f>INDEX(ผลงานOPDVisit_HDC!$C:$C,MATCH(CalBudget2567!$D65,ผลงานOPDVisit_HDC!$A:$A,0))</f>
        <v>44982</v>
      </c>
      <c r="CB65" s="138">
        <f t="shared" si="50"/>
        <v>0</v>
      </c>
    </row>
    <row r="66" spans="1:80" hidden="1" x14ac:dyDescent="0.7">
      <c r="A66" s="136">
        <f>COUNTA($D$16:D66)</f>
        <v>51</v>
      </c>
      <c r="B66" s="1">
        <v>1</v>
      </c>
      <c r="C66" s="2" t="s">
        <v>4</v>
      </c>
      <c r="D66" s="91" t="s">
        <v>140</v>
      </c>
      <c r="E66" s="3" t="s">
        <v>1039</v>
      </c>
      <c r="F66" s="4" t="s">
        <v>1876</v>
      </c>
      <c r="G66" s="1">
        <v>5</v>
      </c>
      <c r="H66" s="3" t="s">
        <v>2964</v>
      </c>
      <c r="I66" s="137">
        <f>INDEX(รายได้แยกตามสิทธิ!$D:$D,MATCH(CalBudget2567!$D66,รายได้แยกตามสิทธิ!$B:$B,0))</f>
        <v>23265821.210000001</v>
      </c>
      <c r="J66" s="138">
        <f>INDEX(ผลงานOPDVisit_HDC!$F:$F,MATCH(CalBudget2567!$D66,ผลงานOPDVisit_HDC!$A:$A,0))</f>
        <v>48302</v>
      </c>
      <c r="K66" s="138">
        <f t="shared" si="1"/>
        <v>481.67407581466608</v>
      </c>
      <c r="L66" s="139">
        <f t="shared" si="2"/>
        <v>57962.400000000001</v>
      </c>
      <c r="M66" s="140">
        <f t="shared" si="3"/>
        <v>57962.400000000001</v>
      </c>
      <c r="N66" s="141">
        <f t="shared" si="4"/>
        <v>494.39027141617328</v>
      </c>
      <c r="O66" s="142">
        <f t="shared" si="5"/>
        <v>28656046.667932801</v>
      </c>
      <c r="P66" s="143">
        <f>INDEX(รายได้แยกตามสิทธิ!$E:$E,MATCH(CalBudget2567!$D66,รายได้แยกตามสิทธิ!$B:$B,0))</f>
        <v>6946230.9900000002</v>
      </c>
      <c r="Q66" s="138">
        <f>INDEX(ผลงานOPDVisit_HDC!$D:$D,MATCH(CalBudget2567!$D66,ผลงานOPDVisit_HDC!$A:$A,0))</f>
        <v>14166</v>
      </c>
      <c r="R66" s="138">
        <f t="shared" si="6"/>
        <v>490.345262600593</v>
      </c>
      <c r="S66" s="139">
        <f t="shared" si="7"/>
        <v>16999.2</v>
      </c>
      <c r="T66" s="140">
        <f t="shared" si="8"/>
        <v>16999.2</v>
      </c>
      <c r="U66" s="141">
        <f t="shared" si="9"/>
        <v>503.29037753324866</v>
      </c>
      <c r="V66" s="142">
        <f t="shared" si="10"/>
        <v>8555533.7857632004</v>
      </c>
      <c r="W66" s="143">
        <f>INDEX(รายได้แยกตามสิทธิ!$F:$F,MATCH(CalBudget2567!$D66,รายได้แยกตามสิทธิ!$B:$B,0))</f>
        <v>997858.6</v>
      </c>
      <c r="X66" s="138">
        <f>INDEX(ผลงานOPDVisit_HDC!$E:$E,MATCH(CalBudget2567!$D66,ผลงานOPDVisit_HDC!$A:$A,0))</f>
        <v>5254</v>
      </c>
      <c r="Y66" s="138">
        <f t="shared" si="11"/>
        <v>189.92360106585457</v>
      </c>
      <c r="Z66" s="139">
        <f t="shared" si="12"/>
        <v>6304.8</v>
      </c>
      <c r="AA66" s="140">
        <f t="shared" si="13"/>
        <v>6304.8</v>
      </c>
      <c r="AB66" s="141">
        <f t="shared" si="14"/>
        <v>194.93758413399314</v>
      </c>
      <c r="AC66" s="142">
        <f t="shared" si="15"/>
        <v>1229042.4804479999</v>
      </c>
      <c r="AD66" s="143">
        <f>INDEX(รายได้แยกตามสิทธิ!$G:$G,MATCH(CalBudget2567!$D66,รายได้แยกตามสิทธิ!$B:$B,0))</f>
        <v>26334</v>
      </c>
      <c r="AE66" s="138">
        <f>INDEX(ผลงานOPDVisit_HDC!$G:$G,MATCH(CalBudget2567!$D66,ผลงานOPDVisit_HDC!$A:$A,0))</f>
        <v>117</v>
      </c>
      <c r="AF66" s="138">
        <f t="shared" si="16"/>
        <v>225.07692307692307</v>
      </c>
      <c r="AG66" s="139">
        <f t="shared" si="17"/>
        <v>140.4</v>
      </c>
      <c r="AH66" s="140">
        <f t="shared" si="18"/>
        <v>140.4</v>
      </c>
      <c r="AI66" s="141">
        <f t="shared" si="19"/>
        <v>231.01895384615383</v>
      </c>
      <c r="AJ66" s="142">
        <f t="shared" si="20"/>
        <v>32435.061119999998</v>
      </c>
      <c r="AK66" s="143">
        <f>INDEX(รายได้แยกตามสิทธิ!$H:$H,MATCH(CalBudget2567!$D66,รายได้แยกตามสิทธิ!$B:$B,0))</f>
        <v>1881621.77</v>
      </c>
      <c r="AL66" s="138">
        <f>INDEX(ผลงานOPDVisit_HDC!$K:$K,MATCH(CalBudget2567!$D66,ผลงานOPDVisit_HDC!$A:$A,0))</f>
        <v>3189</v>
      </c>
      <c r="AM66" s="138">
        <f t="shared" si="21"/>
        <v>590.03504860457826</v>
      </c>
      <c r="AN66" s="139">
        <f t="shared" si="22"/>
        <v>3826.7999999999997</v>
      </c>
      <c r="AO66" s="140">
        <f t="shared" si="23"/>
        <v>3826.7999999999997</v>
      </c>
      <c r="AP66" s="141">
        <f t="shared" si="24"/>
        <v>605.61197388773917</v>
      </c>
      <c r="AQ66" s="142">
        <f t="shared" si="25"/>
        <v>2317555.9016736001</v>
      </c>
      <c r="AR66" s="144">
        <f t="shared" si="26"/>
        <v>40790613.896937601</v>
      </c>
      <c r="AS66" s="143">
        <f>INDEX(รายได้แยกตามสิทธิ!$I:$I,MATCH(CalBudget2567!$D66,รายได้แยกตามสิทธิ!$B:$B,0))</f>
        <v>9732006.0500000007</v>
      </c>
      <c r="AT66" s="138">
        <f>INDEX(ผลงานAdjRw_DHES!$D:$D,MATCH(CalBudget2567!$D66,ผลงานAdjRw_DHES!$B:$B,0))</f>
        <v>993.52440000000013</v>
      </c>
      <c r="AU66" s="143">
        <f t="shared" si="27"/>
        <v>9795.43738432594</v>
      </c>
      <c r="AV66" s="139">
        <f t="shared" si="28"/>
        <v>1192.22928</v>
      </c>
      <c r="AW66" s="140">
        <f t="shared" si="29"/>
        <v>1192.22928</v>
      </c>
      <c r="AX66" s="141">
        <f t="shared" si="30"/>
        <v>10054.036931272145</v>
      </c>
      <c r="AY66" s="142">
        <f t="shared" si="31"/>
        <v>11986717.211663999</v>
      </c>
      <c r="AZ66" s="143">
        <f>INDEX(รายได้แยกตามสิทธิ!$J:$J,MATCH(CalBudget2567!$D66,รายได้แยกตามสิทธิ!$B:$B,0))</f>
        <v>2301449.25</v>
      </c>
      <c r="BA66" s="138">
        <f>INDEX(ผลงานAdjRw_DHES!$F:$F,MATCH(CalBudget2567!$D66,ผลงานAdjRw_DHES!$B:$B,0))</f>
        <v>203.941</v>
      </c>
      <c r="BB66" s="143">
        <f t="shared" si="32"/>
        <v>11284.877734246669</v>
      </c>
      <c r="BC66" s="139">
        <f t="shared" si="33"/>
        <v>244.72919999999999</v>
      </c>
      <c r="BD66" s="140">
        <f t="shared" si="34"/>
        <v>244.72919999999999</v>
      </c>
      <c r="BE66" s="141">
        <f t="shared" si="35"/>
        <v>11582.798506430781</v>
      </c>
      <c r="BF66" s="142">
        <f t="shared" si="36"/>
        <v>2834649.0122400001</v>
      </c>
      <c r="BG66" s="143">
        <f>INDEX(รายได้แยกตามสิทธิ!$K:$K,MATCH(CalBudget2567!$D66,รายได้แยกตามสิทธิ!$B:$B,0))</f>
        <v>403699.5</v>
      </c>
      <c r="BH66" s="138">
        <f>INDEX(ผลงานAdjRw_DHES!$E:$E,MATCH(CalBudget2567!$D66,ผลงานAdjRw_DHES!$B:$B,0))</f>
        <v>48.089100000000002</v>
      </c>
      <c r="BI66" s="143">
        <f t="shared" si="37"/>
        <v>8394.8233591395965</v>
      </c>
      <c r="BJ66" s="139">
        <f t="shared" si="38"/>
        <v>57.706919999999997</v>
      </c>
      <c r="BK66" s="140">
        <f t="shared" si="39"/>
        <v>57.706919999999997</v>
      </c>
      <c r="BL66" s="141">
        <f t="shared" si="40"/>
        <v>8616.4466958208814</v>
      </c>
      <c r="BM66" s="142">
        <f t="shared" si="41"/>
        <v>497228.60015999991</v>
      </c>
      <c r="BN66" s="143">
        <f>INDEX(รายได้แยกตามสิทธิ!$N:$N,MATCH(CalBudget2567!$D66,รายได้แยกตามสิทธิ!$B:$B,0))</f>
        <v>1059290.25</v>
      </c>
      <c r="BO66" s="138">
        <f>INDEX(ผลงานAdjRw_DHES!$I:$I,MATCH(CalBudget2567!$D66,ผลงานAdjRw_DHES!$B:$B,0))</f>
        <v>96.79390000000015</v>
      </c>
      <c r="BP66" s="143">
        <f t="shared" si="42"/>
        <v>10943.770733486288</v>
      </c>
      <c r="BQ66" s="139">
        <f t="shared" si="43"/>
        <v>116.15268000000017</v>
      </c>
      <c r="BR66" s="140">
        <f t="shared" si="44"/>
        <v>116.15268000000017</v>
      </c>
      <c r="BS66" s="141">
        <f t="shared" si="45"/>
        <v>11232.686280850327</v>
      </c>
      <c r="BT66" s="142">
        <f t="shared" si="46"/>
        <v>1304706.61512</v>
      </c>
      <c r="BU66" s="144">
        <f t="shared" si="47"/>
        <v>16623301.439183997</v>
      </c>
      <c r="BV66" s="145">
        <f t="shared" si="0"/>
        <v>57413915.336121596</v>
      </c>
      <c r="BW66" s="146">
        <f>INDEX(รายได้แยกตามสิทธิ!$Q:$Q,MATCH(CalBudget2567!$D66,รายได้แยกตามสิทธิ!$B:$B,0))</f>
        <v>0.38</v>
      </c>
      <c r="BX66" s="145">
        <f t="shared" si="48"/>
        <v>21817287.827726208</v>
      </c>
      <c r="BY66" s="141"/>
      <c r="BZ66" s="143">
        <f t="shared" si="49"/>
        <v>71028</v>
      </c>
      <c r="CA66" s="138">
        <f>INDEX(ผลงานOPDVisit_HDC!$C:$C,MATCH(CalBudget2567!$D66,ผลงานOPDVisit_HDC!$A:$A,0))</f>
        <v>71028</v>
      </c>
      <c r="CB66" s="138">
        <f t="shared" si="50"/>
        <v>0</v>
      </c>
    </row>
    <row r="67" spans="1:80" hidden="1" x14ac:dyDescent="0.7">
      <c r="A67" s="136">
        <f>COUNTA($D$16:D67)</f>
        <v>52</v>
      </c>
      <c r="B67" s="1">
        <v>1</v>
      </c>
      <c r="C67" s="2" t="s">
        <v>4</v>
      </c>
      <c r="D67" s="91" t="s">
        <v>141</v>
      </c>
      <c r="E67" s="3" t="s">
        <v>1040</v>
      </c>
      <c r="F67" s="4" t="s">
        <v>1876</v>
      </c>
      <c r="G67" s="1">
        <v>5</v>
      </c>
      <c r="H67" s="3" t="s">
        <v>2964</v>
      </c>
      <c r="I67" s="137">
        <f>INDEX(รายได้แยกตามสิทธิ!$D:$D,MATCH(CalBudget2567!$D67,รายได้แยกตามสิทธิ!$B:$B,0))</f>
        <v>15020514.5</v>
      </c>
      <c r="J67" s="138">
        <f>INDEX(ผลงานOPDVisit_HDC!$F:$F,MATCH(CalBudget2567!$D67,ผลงานOPDVisit_HDC!$A:$A,0))</f>
        <v>31244</v>
      </c>
      <c r="K67" s="138">
        <f t="shared" si="1"/>
        <v>480.74876776341057</v>
      </c>
      <c r="L67" s="139">
        <f t="shared" si="2"/>
        <v>37492.799999999996</v>
      </c>
      <c r="M67" s="140">
        <f t="shared" si="3"/>
        <v>37492.799999999996</v>
      </c>
      <c r="N67" s="141">
        <f t="shared" si="4"/>
        <v>493.4405352323646</v>
      </c>
      <c r="O67" s="142">
        <f t="shared" si="5"/>
        <v>18500467.299359996</v>
      </c>
      <c r="P67" s="143">
        <f>INDEX(รายได้แยกตามสิทธิ!$E:$E,MATCH(CalBudget2567!$D67,รายได้แยกตามสิทธิ!$B:$B,0))</f>
        <v>2653891.2999999998</v>
      </c>
      <c r="Q67" s="138">
        <f>INDEX(ผลงานOPDVisit_HDC!$D:$D,MATCH(CalBudget2567!$D67,ผลงานOPDVisit_HDC!$A:$A,0))</f>
        <v>6518</v>
      </c>
      <c r="R67" s="138">
        <f t="shared" si="6"/>
        <v>407.16343970543107</v>
      </c>
      <c r="S67" s="139">
        <f t="shared" si="7"/>
        <v>7821.5999999999995</v>
      </c>
      <c r="T67" s="140">
        <f t="shared" si="8"/>
        <v>7821.5999999999995</v>
      </c>
      <c r="U67" s="141">
        <f t="shared" si="9"/>
        <v>417.91255451365447</v>
      </c>
      <c r="V67" s="142">
        <f t="shared" si="10"/>
        <v>3268744.8363839998</v>
      </c>
      <c r="W67" s="143">
        <f>INDEX(รายได้แยกตามสิทธิ!$F:$F,MATCH(CalBudget2567!$D67,รายได้แยกตามสิทธิ!$B:$B,0))</f>
        <v>582415.75</v>
      </c>
      <c r="X67" s="138">
        <f>INDEX(ผลงานOPDVisit_HDC!$E:$E,MATCH(CalBudget2567!$D67,ผลงานOPDVisit_HDC!$A:$A,0))</f>
        <v>2498</v>
      </c>
      <c r="Y67" s="138">
        <f t="shared" si="11"/>
        <v>233.15282225780624</v>
      </c>
      <c r="Z67" s="139">
        <f t="shared" si="12"/>
        <v>2997.6</v>
      </c>
      <c r="AA67" s="140">
        <f t="shared" si="13"/>
        <v>2997.6</v>
      </c>
      <c r="AB67" s="141">
        <f t="shared" si="14"/>
        <v>239.30805676541232</v>
      </c>
      <c r="AC67" s="142">
        <f t="shared" si="15"/>
        <v>717349.83095999993</v>
      </c>
      <c r="AD67" s="143">
        <f>INDEX(รายได้แยกตามสิทธิ!$G:$G,MATCH(CalBudget2567!$D67,รายได้แยกตามสิทธิ!$B:$B,0))</f>
        <v>34765</v>
      </c>
      <c r="AE67" s="138">
        <f>INDEX(ผลงานOPDVisit_HDC!$G:$G,MATCH(CalBudget2567!$D67,ผลงานOPDVisit_HDC!$A:$A,0))</f>
        <v>65</v>
      </c>
      <c r="AF67" s="138">
        <f t="shared" si="16"/>
        <v>534.84615384615381</v>
      </c>
      <c r="AG67" s="139">
        <f t="shared" si="17"/>
        <v>78</v>
      </c>
      <c r="AH67" s="140">
        <f t="shared" si="18"/>
        <v>78</v>
      </c>
      <c r="AI67" s="141">
        <f t="shared" si="19"/>
        <v>548.96609230769229</v>
      </c>
      <c r="AJ67" s="142">
        <f t="shared" si="20"/>
        <v>42819.355199999998</v>
      </c>
      <c r="AK67" s="143">
        <f>INDEX(รายได้แยกตามสิทธิ!$H:$H,MATCH(CalBudget2567!$D67,รายได้แยกตามสิทธิ!$B:$B,0))</f>
        <v>774274.75</v>
      </c>
      <c r="AL67" s="138">
        <f>INDEX(ผลงานOPDVisit_HDC!$K:$K,MATCH(CalBudget2567!$D67,ผลงานOPDVisit_HDC!$A:$A,0))</f>
        <v>369</v>
      </c>
      <c r="AM67" s="138">
        <f t="shared" si="21"/>
        <v>2098.3055555555557</v>
      </c>
      <c r="AN67" s="139">
        <f t="shared" si="22"/>
        <v>442.8</v>
      </c>
      <c r="AO67" s="140">
        <f t="shared" si="23"/>
        <v>442.8</v>
      </c>
      <c r="AP67" s="141">
        <f t="shared" si="24"/>
        <v>2153.7008222222225</v>
      </c>
      <c r="AQ67" s="142">
        <f t="shared" si="25"/>
        <v>953658.72408000019</v>
      </c>
      <c r="AR67" s="144">
        <f t="shared" si="26"/>
        <v>23483040.045983996</v>
      </c>
      <c r="AS67" s="143">
        <f>INDEX(รายได้แยกตามสิทธิ!$I:$I,MATCH(CalBudget2567!$D67,รายได้แยกตามสิทธิ!$B:$B,0))</f>
        <v>4861128</v>
      </c>
      <c r="AT67" s="138">
        <f>INDEX(ผลงานAdjRw_DHES!$D:$D,MATCH(CalBudget2567!$D67,ผลงานAdjRw_DHES!$B:$B,0))</f>
        <v>675.18500000000006</v>
      </c>
      <c r="AU67" s="143">
        <f t="shared" si="27"/>
        <v>7199.6978605863569</v>
      </c>
      <c r="AV67" s="139">
        <f t="shared" si="28"/>
        <v>810.22200000000009</v>
      </c>
      <c r="AW67" s="140">
        <f t="shared" si="29"/>
        <v>810.22200000000009</v>
      </c>
      <c r="AX67" s="141">
        <f t="shared" si="30"/>
        <v>7389.7698841058364</v>
      </c>
      <c r="AY67" s="142">
        <f t="shared" si="31"/>
        <v>5987354.1350400001</v>
      </c>
      <c r="AZ67" s="143">
        <f>INDEX(รายได้แยกตามสิทธิ!$J:$J,MATCH(CalBudget2567!$D67,รายได้แยกตามสิทธิ!$B:$B,0))</f>
        <v>1002868.9</v>
      </c>
      <c r="BA67" s="138">
        <f>INDEX(ผลงานAdjRw_DHES!$F:$F,MATCH(CalBudget2567!$D67,ผลงานAdjRw_DHES!$B:$B,0))</f>
        <v>78.616500000000002</v>
      </c>
      <c r="BB67" s="143">
        <f t="shared" si="32"/>
        <v>12756.468425839359</v>
      </c>
      <c r="BC67" s="139">
        <f t="shared" si="33"/>
        <v>94.339799999999997</v>
      </c>
      <c r="BD67" s="140">
        <f t="shared" si="34"/>
        <v>94.339799999999997</v>
      </c>
      <c r="BE67" s="141">
        <f t="shared" si="35"/>
        <v>13093.239192281519</v>
      </c>
      <c r="BF67" s="142">
        <f t="shared" si="36"/>
        <v>1235213.566752</v>
      </c>
      <c r="BG67" s="143">
        <f>INDEX(รายได้แยกตามสิทธิ!$K:$K,MATCH(CalBudget2567!$D67,รายได้แยกตามสิทธิ!$B:$B,0))</f>
        <v>169401.05</v>
      </c>
      <c r="BH67" s="138">
        <f>INDEX(ผลงานAdjRw_DHES!$E:$E,MATCH(CalBudget2567!$D67,ผลงานAdjRw_DHES!$B:$B,0))</f>
        <v>18.441599999999998</v>
      </c>
      <c r="BI67" s="143">
        <f t="shared" si="37"/>
        <v>9185.8108840881487</v>
      </c>
      <c r="BJ67" s="139">
        <f t="shared" si="38"/>
        <v>22.129919999999995</v>
      </c>
      <c r="BK67" s="140">
        <f t="shared" si="39"/>
        <v>22.129919999999995</v>
      </c>
      <c r="BL67" s="141">
        <f t="shared" si="40"/>
        <v>9428.3162914280765</v>
      </c>
      <c r="BM67" s="142">
        <f t="shared" si="41"/>
        <v>208647.88526399998</v>
      </c>
      <c r="BN67" s="143">
        <f>INDEX(รายได้แยกตามสิทธิ!$N:$N,MATCH(CalBudget2567!$D67,รายได้แยกตามสิทธิ!$B:$B,0))</f>
        <v>371037</v>
      </c>
      <c r="BO67" s="138">
        <f>INDEX(ผลงานAdjRw_DHES!$I:$I,MATCH(CalBudget2567!$D67,ผลงานAdjRw_DHES!$B:$B,0))</f>
        <v>22.619399999999899</v>
      </c>
      <c r="BP67" s="143">
        <f t="shared" si="42"/>
        <v>16403.485503594333</v>
      </c>
      <c r="BQ67" s="139">
        <f t="shared" si="43"/>
        <v>27.14327999999988</v>
      </c>
      <c r="BR67" s="140">
        <f t="shared" si="44"/>
        <v>27.14327999999988</v>
      </c>
      <c r="BS67" s="141">
        <f t="shared" si="45"/>
        <v>16836.537520889222</v>
      </c>
      <c r="BT67" s="142">
        <f t="shared" si="46"/>
        <v>456998.85215999995</v>
      </c>
      <c r="BU67" s="144">
        <f t="shared" si="47"/>
        <v>7888214.439216</v>
      </c>
      <c r="BV67" s="145">
        <f t="shared" si="0"/>
        <v>31371254.485199995</v>
      </c>
      <c r="BW67" s="146">
        <f>INDEX(รายได้แยกตามสิทธิ!$Q:$Q,MATCH(CalBudget2567!$D67,รายได้แยกตามสิทธิ!$B:$B,0))</f>
        <v>0.38</v>
      </c>
      <c r="BX67" s="145">
        <f t="shared" si="48"/>
        <v>11921076.704375999</v>
      </c>
      <c r="BY67" s="141"/>
      <c r="BZ67" s="143">
        <f t="shared" si="49"/>
        <v>40694</v>
      </c>
      <c r="CA67" s="138">
        <f>INDEX(ผลงานOPDVisit_HDC!$C:$C,MATCH(CalBudget2567!$D67,ผลงานOPDVisit_HDC!$A:$A,0))</f>
        <v>40694</v>
      </c>
      <c r="CB67" s="138">
        <f t="shared" si="50"/>
        <v>0</v>
      </c>
    </row>
    <row r="68" spans="1:80" hidden="1" x14ac:dyDescent="0.7">
      <c r="A68" s="136">
        <f>COUNTA($D$16:D68)</f>
        <v>53</v>
      </c>
      <c r="B68" s="1">
        <v>1</v>
      </c>
      <c r="C68" s="2" t="s">
        <v>4</v>
      </c>
      <c r="D68" s="91" t="s">
        <v>142</v>
      </c>
      <c r="E68" s="3" t="s">
        <v>1041</v>
      </c>
      <c r="F68" s="4" t="s">
        <v>1876</v>
      </c>
      <c r="G68" s="1">
        <v>5</v>
      </c>
      <c r="H68" s="3" t="s">
        <v>2964</v>
      </c>
      <c r="I68" s="137">
        <f>INDEX(รายได้แยกตามสิทธิ!$D:$D,MATCH(CalBudget2567!$D68,รายได้แยกตามสิทธิ!$B:$B,0))</f>
        <v>12839053.869999999</v>
      </c>
      <c r="J68" s="138">
        <f>INDEX(ผลงานOPDVisit_HDC!$F:$F,MATCH(CalBudget2567!$D68,ผลงานOPDVisit_HDC!$A:$A,0))</f>
        <v>28135</v>
      </c>
      <c r="K68" s="138">
        <f t="shared" si="1"/>
        <v>456.33743984361115</v>
      </c>
      <c r="L68" s="139">
        <f t="shared" si="2"/>
        <v>33762</v>
      </c>
      <c r="M68" s="140">
        <f t="shared" si="3"/>
        <v>33762</v>
      </c>
      <c r="N68" s="141">
        <f t="shared" si="4"/>
        <v>468.38474825548246</v>
      </c>
      <c r="O68" s="142">
        <f t="shared" si="5"/>
        <v>15813605.870601598</v>
      </c>
      <c r="P68" s="143">
        <f>INDEX(รายได้แยกตามสิทธิ!$E:$E,MATCH(CalBudget2567!$D68,รายได้แยกตามสิทธิ!$B:$B,0))</f>
        <v>2394185.08</v>
      </c>
      <c r="Q68" s="138">
        <f>INDEX(ผลงานOPDVisit_HDC!$D:$D,MATCH(CalBudget2567!$D68,ผลงานOPDVisit_HDC!$A:$A,0))</f>
        <v>5528</v>
      </c>
      <c r="R68" s="138">
        <f t="shared" si="6"/>
        <v>433.10149782923298</v>
      </c>
      <c r="S68" s="139">
        <f t="shared" si="7"/>
        <v>6633.5999999999995</v>
      </c>
      <c r="T68" s="140">
        <f t="shared" si="8"/>
        <v>6633.5999999999995</v>
      </c>
      <c r="U68" s="141">
        <f t="shared" si="9"/>
        <v>444.53537737192471</v>
      </c>
      <c r="V68" s="142">
        <f t="shared" si="10"/>
        <v>2948869.8793343995</v>
      </c>
      <c r="W68" s="143">
        <f>INDEX(รายได้แยกตามสิทธิ!$F:$F,MATCH(CalBudget2567!$D68,รายได้แยกตามสิทธิ!$B:$B,0))</f>
        <v>464028.75</v>
      </c>
      <c r="X68" s="138">
        <f>INDEX(ผลงานOPDVisit_HDC!$E:$E,MATCH(CalBudget2567!$D68,ผลงานOPDVisit_HDC!$A:$A,0))</f>
        <v>12465</v>
      </c>
      <c r="Y68" s="138">
        <f t="shared" si="11"/>
        <v>37.226534296028881</v>
      </c>
      <c r="Z68" s="139">
        <f t="shared" si="12"/>
        <v>14958</v>
      </c>
      <c r="AA68" s="140">
        <f t="shared" si="13"/>
        <v>14958</v>
      </c>
      <c r="AB68" s="141">
        <f t="shared" si="14"/>
        <v>38.209314801444044</v>
      </c>
      <c r="AC68" s="142">
        <f t="shared" si="15"/>
        <v>571534.93079999997</v>
      </c>
      <c r="AD68" s="143">
        <f>INDEX(รายได้แยกตามสิทธิ!$G:$G,MATCH(CalBudget2567!$D68,รายได้แยกตามสิทธิ!$B:$B,0))</f>
        <v>8848</v>
      </c>
      <c r="AE68" s="138">
        <f>INDEX(ผลงานOPDVisit_HDC!$G:$G,MATCH(CalBudget2567!$D68,ผลงานOPDVisit_HDC!$A:$A,0))</f>
        <v>37</v>
      </c>
      <c r="AF68" s="138">
        <f t="shared" si="16"/>
        <v>239.13513513513513</v>
      </c>
      <c r="AG68" s="139">
        <f t="shared" si="17"/>
        <v>44.4</v>
      </c>
      <c r="AH68" s="140">
        <f t="shared" si="18"/>
        <v>44.4</v>
      </c>
      <c r="AI68" s="141">
        <f t="shared" si="19"/>
        <v>245.4483027027027</v>
      </c>
      <c r="AJ68" s="142">
        <f t="shared" si="20"/>
        <v>10897.904640000001</v>
      </c>
      <c r="AK68" s="143">
        <f>INDEX(รายได้แยกตามสิทธิ!$H:$H,MATCH(CalBudget2567!$D68,รายได้แยกตามสิทธิ!$B:$B,0))</f>
        <v>846323.01</v>
      </c>
      <c r="AL68" s="138">
        <f>INDEX(ผลงานOPDVisit_HDC!$K:$K,MATCH(CalBudget2567!$D68,ผลงานOPDVisit_HDC!$A:$A,0))</f>
        <v>1699</v>
      </c>
      <c r="AM68" s="138">
        <f t="shared" si="21"/>
        <v>498.13008240141261</v>
      </c>
      <c r="AN68" s="139">
        <f t="shared" si="22"/>
        <v>2038.8</v>
      </c>
      <c r="AO68" s="140">
        <f t="shared" si="23"/>
        <v>2038.8</v>
      </c>
      <c r="AP68" s="141">
        <f t="shared" si="24"/>
        <v>511.28071657680988</v>
      </c>
      <c r="AQ68" s="142">
        <f t="shared" si="25"/>
        <v>1042399.1249567999</v>
      </c>
      <c r="AR68" s="144">
        <f t="shared" si="26"/>
        <v>20387307.7103328</v>
      </c>
      <c r="AS68" s="143">
        <f>INDEX(รายได้แยกตามสิทธิ!$I:$I,MATCH(CalBudget2567!$D68,รายได้แยกตามสิทธิ!$B:$B,0))</f>
        <v>6379460.4500000002</v>
      </c>
      <c r="AT68" s="138">
        <f>INDEX(ผลงานAdjRw_DHES!$D:$D,MATCH(CalBudget2567!$D68,ผลงานAdjRw_DHES!$B:$B,0))</f>
        <v>780.6635</v>
      </c>
      <c r="AU68" s="143">
        <f t="shared" si="27"/>
        <v>8171.8441428349097</v>
      </c>
      <c r="AV68" s="139">
        <f t="shared" si="28"/>
        <v>936.7962</v>
      </c>
      <c r="AW68" s="140">
        <f t="shared" si="29"/>
        <v>936.7962</v>
      </c>
      <c r="AX68" s="141">
        <f t="shared" si="30"/>
        <v>8387.5808282057515</v>
      </c>
      <c r="AY68" s="142">
        <f t="shared" si="31"/>
        <v>7857453.8470560005</v>
      </c>
      <c r="AZ68" s="143">
        <f>INDEX(รายได้แยกตามสิทธิ!$J:$J,MATCH(CalBudget2567!$D68,รายได้แยกตามสิทธิ!$B:$B,0))</f>
        <v>817052.81</v>
      </c>
      <c r="BA68" s="138">
        <f>INDEX(ผลงานAdjRw_DHES!$F:$F,MATCH(CalBudget2567!$D68,ผลงานAdjRw_DHES!$B:$B,0))</f>
        <v>105.24549999999999</v>
      </c>
      <c r="BB68" s="143">
        <f t="shared" si="32"/>
        <v>7763.3039892441966</v>
      </c>
      <c r="BC68" s="139">
        <f t="shared" si="33"/>
        <v>126.29459999999999</v>
      </c>
      <c r="BD68" s="140">
        <f t="shared" si="34"/>
        <v>126.29459999999999</v>
      </c>
      <c r="BE68" s="141">
        <f t="shared" si="35"/>
        <v>7968.2552145602431</v>
      </c>
      <c r="BF68" s="142">
        <f t="shared" si="36"/>
        <v>1006347.6050208</v>
      </c>
      <c r="BG68" s="143">
        <f>INDEX(รายได้แยกตามสิทธิ!$K:$K,MATCH(CalBudget2567!$D68,รายได้แยกตามสิทธิ!$B:$B,0))</f>
        <v>350480.27</v>
      </c>
      <c r="BH68" s="138">
        <f>INDEX(ผลงานAdjRw_DHES!$E:$E,MATCH(CalBudget2567!$D68,ผลงานAdjRw_DHES!$B:$B,0))</f>
        <v>31.136599999999998</v>
      </c>
      <c r="BI68" s="143">
        <f t="shared" si="37"/>
        <v>11256.215193694881</v>
      </c>
      <c r="BJ68" s="139">
        <f t="shared" si="38"/>
        <v>37.363919999999993</v>
      </c>
      <c r="BK68" s="140">
        <f t="shared" si="39"/>
        <v>37.363919999999993</v>
      </c>
      <c r="BL68" s="141">
        <f t="shared" si="40"/>
        <v>11553.379274808427</v>
      </c>
      <c r="BM68" s="142">
        <f t="shared" si="41"/>
        <v>431679.53895359999</v>
      </c>
      <c r="BN68" s="143">
        <f>INDEX(รายได้แยกตามสิทธิ!$N:$N,MATCH(CalBudget2567!$D68,รายได้แยกตามสิทธิ!$B:$B,0))</f>
        <v>659109</v>
      </c>
      <c r="BO68" s="138">
        <f>INDEX(ผลงานAdjRw_DHES!$I:$I,MATCH(CalBudget2567!$D68,ผลงานAdjRw_DHES!$B:$B,0))</f>
        <v>0</v>
      </c>
      <c r="BP68" s="143">
        <f t="shared" si="42"/>
        <v>0</v>
      </c>
      <c r="BQ68" s="139">
        <f t="shared" si="43"/>
        <v>0</v>
      </c>
      <c r="BR68" s="140">
        <f t="shared" si="44"/>
        <v>0</v>
      </c>
      <c r="BS68" s="141">
        <f t="shared" si="45"/>
        <v>0</v>
      </c>
      <c r="BT68" s="142">
        <f t="shared" si="46"/>
        <v>0</v>
      </c>
      <c r="BU68" s="144">
        <f t="shared" si="47"/>
        <v>9295480.9910304006</v>
      </c>
      <c r="BV68" s="145">
        <f t="shared" si="0"/>
        <v>29682788.701363198</v>
      </c>
      <c r="BW68" s="146">
        <f>INDEX(รายได้แยกตามสิทธิ!$Q:$Q,MATCH(CalBudget2567!$D68,รายได้แยกตามสิทธิ!$B:$B,0))</f>
        <v>0.42</v>
      </c>
      <c r="BX68" s="145">
        <f t="shared" si="48"/>
        <v>12466771.254572542</v>
      </c>
      <c r="BY68" s="141"/>
      <c r="BZ68" s="143">
        <f t="shared" si="49"/>
        <v>47864</v>
      </c>
      <c r="CA68" s="138">
        <f>INDEX(ผลงานOPDVisit_HDC!$C:$C,MATCH(CalBudget2567!$D68,ผลงานOPDVisit_HDC!$A:$A,0))</f>
        <v>47864</v>
      </c>
      <c r="CB68" s="138">
        <f t="shared" si="50"/>
        <v>0</v>
      </c>
    </row>
    <row r="69" spans="1:80" hidden="1" x14ac:dyDescent="0.7">
      <c r="A69" s="136">
        <f>COUNTA($D$16:D69)</f>
        <v>54</v>
      </c>
      <c r="B69" s="1">
        <v>1</v>
      </c>
      <c r="C69" s="2" t="s">
        <v>4</v>
      </c>
      <c r="D69" s="91" t="s">
        <v>143</v>
      </c>
      <c r="E69" s="3" t="s">
        <v>1042</v>
      </c>
      <c r="F69" s="4" t="s">
        <v>1876</v>
      </c>
      <c r="G69" s="1">
        <v>5</v>
      </c>
      <c r="H69" s="3" t="s">
        <v>2964</v>
      </c>
      <c r="I69" s="137">
        <f>INDEX(รายได้แยกตามสิทธิ!$D:$D,MATCH(CalBudget2567!$D69,รายได้แยกตามสิทธิ!$B:$B,0))</f>
        <v>13687589</v>
      </c>
      <c r="J69" s="138">
        <f>INDEX(ผลงานOPDVisit_HDC!$F:$F,MATCH(CalBudget2567!$D69,ผลงานOPDVisit_HDC!$A:$A,0))</f>
        <v>19611</v>
      </c>
      <c r="K69" s="138">
        <f t="shared" si="1"/>
        <v>697.95466829840393</v>
      </c>
      <c r="L69" s="139">
        <f t="shared" si="2"/>
        <v>23533.200000000001</v>
      </c>
      <c r="M69" s="140">
        <f t="shared" si="3"/>
        <v>23533.200000000001</v>
      </c>
      <c r="N69" s="141">
        <f t="shared" si="4"/>
        <v>716.38067154148177</v>
      </c>
      <c r="O69" s="142">
        <f t="shared" si="5"/>
        <v>16858729.619520001</v>
      </c>
      <c r="P69" s="143">
        <f>INDEX(รายได้แยกตามสิทธิ!$E:$E,MATCH(CalBudget2567!$D69,รายได้แยกตามสิทธิ!$B:$B,0))</f>
        <v>1230905.5</v>
      </c>
      <c r="Q69" s="138">
        <f>INDEX(ผลงานOPDVisit_HDC!$D:$D,MATCH(CalBudget2567!$D69,ผลงานOPDVisit_HDC!$A:$A,0))</f>
        <v>2892</v>
      </c>
      <c r="R69" s="138">
        <f t="shared" si="6"/>
        <v>425.62430843706778</v>
      </c>
      <c r="S69" s="139">
        <f t="shared" si="7"/>
        <v>3470.4</v>
      </c>
      <c r="T69" s="140">
        <f t="shared" si="8"/>
        <v>3470.4</v>
      </c>
      <c r="U69" s="141">
        <f t="shared" si="9"/>
        <v>436.86079017980637</v>
      </c>
      <c r="V69" s="142">
        <f t="shared" si="10"/>
        <v>1516081.6862400002</v>
      </c>
      <c r="W69" s="143">
        <f>INDEX(รายได้แยกตามสิทธิ!$F:$F,MATCH(CalBudget2567!$D69,รายได้แยกตามสิทธิ!$B:$B,0))</f>
        <v>787611</v>
      </c>
      <c r="X69" s="138">
        <f>INDEX(ผลงานOPDVisit_HDC!$E:$E,MATCH(CalBudget2567!$D69,ผลงานOPDVisit_HDC!$A:$A,0))</f>
        <v>2029</v>
      </c>
      <c r="Y69" s="138">
        <f t="shared" si="11"/>
        <v>388.1769344504682</v>
      </c>
      <c r="Z69" s="139">
        <f t="shared" si="12"/>
        <v>2434.7999999999997</v>
      </c>
      <c r="AA69" s="140">
        <f t="shared" si="13"/>
        <v>2434.7999999999997</v>
      </c>
      <c r="AB69" s="141">
        <f t="shared" si="14"/>
        <v>398.42480551996056</v>
      </c>
      <c r="AC69" s="142">
        <f t="shared" si="15"/>
        <v>970084.71647999983</v>
      </c>
      <c r="AD69" s="143">
        <f>INDEX(รายได้แยกตามสิทธิ!$G:$G,MATCH(CalBudget2567!$D69,รายได้แยกตามสิทธิ!$B:$B,0))</f>
        <v>38637</v>
      </c>
      <c r="AE69" s="138">
        <f>INDEX(ผลงานOPDVisit_HDC!$G:$G,MATCH(CalBudget2567!$D69,ผลงานOPDVisit_HDC!$A:$A,0))</f>
        <v>16</v>
      </c>
      <c r="AF69" s="138">
        <f t="shared" si="16"/>
        <v>2414.8125</v>
      </c>
      <c r="AG69" s="139">
        <f t="shared" si="17"/>
        <v>19.2</v>
      </c>
      <c r="AH69" s="140">
        <f t="shared" si="18"/>
        <v>19.2</v>
      </c>
      <c r="AI69" s="141">
        <f t="shared" si="19"/>
        <v>2478.5635499999999</v>
      </c>
      <c r="AJ69" s="142">
        <f t="shared" si="20"/>
        <v>47588.420159999994</v>
      </c>
      <c r="AK69" s="143">
        <f>INDEX(รายได้แยกตามสิทธิ!$H:$H,MATCH(CalBudget2567!$D69,รายได้แยกตามสิทธิ!$B:$B,0))</f>
        <v>940624</v>
      </c>
      <c r="AL69" s="138">
        <f>INDEX(ผลงานOPDVisit_HDC!$K:$K,MATCH(CalBudget2567!$D69,ผลงานOPDVisit_HDC!$A:$A,0))</f>
        <v>150</v>
      </c>
      <c r="AM69" s="138">
        <f t="shared" si="21"/>
        <v>6270.8266666666668</v>
      </c>
      <c r="AN69" s="139">
        <f t="shared" si="22"/>
        <v>180</v>
      </c>
      <c r="AO69" s="140">
        <f t="shared" si="23"/>
        <v>180</v>
      </c>
      <c r="AP69" s="141">
        <f t="shared" si="24"/>
        <v>6436.3764906666665</v>
      </c>
      <c r="AQ69" s="142">
        <f t="shared" si="25"/>
        <v>1158547.76832</v>
      </c>
      <c r="AR69" s="144">
        <f t="shared" si="26"/>
        <v>20551032.210719999</v>
      </c>
      <c r="AS69" s="143">
        <f>INDEX(รายได้แยกตามสิทธิ!$I:$I,MATCH(CalBudget2567!$D69,รายได้แยกตามสิทธิ!$B:$B,0))</f>
        <v>8312119</v>
      </c>
      <c r="AT69" s="138">
        <f>INDEX(ผลงานAdjRw_DHES!$D:$D,MATCH(CalBudget2567!$D69,ผลงานAdjRw_DHES!$B:$B,0))</f>
        <v>391</v>
      </c>
      <c r="AU69" s="143">
        <f t="shared" si="27"/>
        <v>21258.616368286446</v>
      </c>
      <c r="AV69" s="139">
        <f t="shared" si="28"/>
        <v>469.2</v>
      </c>
      <c r="AW69" s="140">
        <f t="shared" si="29"/>
        <v>469.2</v>
      </c>
      <c r="AX69" s="141">
        <f t="shared" si="30"/>
        <v>21819.843840409208</v>
      </c>
      <c r="AY69" s="142">
        <f t="shared" si="31"/>
        <v>10237870.72992</v>
      </c>
      <c r="AZ69" s="143">
        <f>INDEX(รายได้แยกตามสิทธิ!$J:$J,MATCH(CalBudget2567!$D69,รายได้แยกตามสิทธิ!$B:$B,0))</f>
        <v>290437.25</v>
      </c>
      <c r="BA69" s="138">
        <f>INDEX(ผลงานAdjRw_DHES!$F:$F,MATCH(CalBudget2567!$D69,ผลงานAdjRw_DHES!$B:$B,0))</f>
        <v>24</v>
      </c>
      <c r="BB69" s="143">
        <f t="shared" si="32"/>
        <v>12101.552083333334</v>
      </c>
      <c r="BC69" s="139">
        <f t="shared" si="33"/>
        <v>28.799999999999997</v>
      </c>
      <c r="BD69" s="140">
        <f t="shared" si="34"/>
        <v>28.799999999999997</v>
      </c>
      <c r="BE69" s="141">
        <f t="shared" si="35"/>
        <v>12421.033058333334</v>
      </c>
      <c r="BF69" s="142">
        <f t="shared" si="36"/>
        <v>357725.75208000001</v>
      </c>
      <c r="BG69" s="143">
        <f>INDEX(รายได้แยกตามสิทธิ!$K:$K,MATCH(CalBudget2567!$D69,รายได้แยกตามสิทธิ!$B:$B,0))</f>
        <v>298587</v>
      </c>
      <c r="BH69" s="138">
        <f>INDEX(ผลงานAdjRw_DHES!$E:$E,MATCH(CalBudget2567!$D69,ผลงานAdjRw_DHES!$B:$B,0))</f>
        <v>13</v>
      </c>
      <c r="BI69" s="143">
        <f t="shared" si="37"/>
        <v>22968.23076923077</v>
      </c>
      <c r="BJ69" s="139">
        <f t="shared" si="38"/>
        <v>15.6</v>
      </c>
      <c r="BK69" s="140">
        <f t="shared" si="39"/>
        <v>15.6</v>
      </c>
      <c r="BL69" s="141">
        <f t="shared" si="40"/>
        <v>23574.59206153846</v>
      </c>
      <c r="BM69" s="142">
        <f t="shared" si="41"/>
        <v>367763.63615999999</v>
      </c>
      <c r="BN69" s="143">
        <f>INDEX(รายได้แยกตามสิทธิ!$N:$N,MATCH(CalBudget2567!$D69,รายได้แยกตามสิทธิ!$B:$B,0))</f>
        <v>351288</v>
      </c>
      <c r="BO69" s="138">
        <f>INDEX(ผลงานAdjRw_DHES!$I:$I,MATCH(CalBudget2567!$D69,ผลงานAdjRw_DHES!$B:$B,0))</f>
        <v>30</v>
      </c>
      <c r="BP69" s="143">
        <f t="shared" si="42"/>
        <v>11709.6</v>
      </c>
      <c r="BQ69" s="139">
        <f t="shared" si="43"/>
        <v>36</v>
      </c>
      <c r="BR69" s="140">
        <f t="shared" si="44"/>
        <v>36</v>
      </c>
      <c r="BS69" s="141">
        <f t="shared" si="45"/>
        <v>12018.73344</v>
      </c>
      <c r="BT69" s="142">
        <f t="shared" si="46"/>
        <v>432674.40383999998</v>
      </c>
      <c r="BU69" s="144">
        <f t="shared" si="47"/>
        <v>11396034.522</v>
      </c>
      <c r="BV69" s="145">
        <f t="shared" si="0"/>
        <v>31947066.732719999</v>
      </c>
      <c r="BW69" s="146">
        <f>INDEX(รายได้แยกตามสิทธิ!$Q:$Q,MATCH(CalBudget2567!$D69,รายได้แยกตามสิทธิ!$B:$B,0))</f>
        <v>0.53</v>
      </c>
      <c r="BX69" s="145">
        <f t="shared" si="48"/>
        <v>16931945.368341599</v>
      </c>
      <c r="BY69" s="141"/>
      <c r="BZ69" s="143">
        <f t="shared" si="49"/>
        <v>24698</v>
      </c>
      <c r="CA69" s="138">
        <f>INDEX(ผลงานOPDVisit_HDC!$C:$C,MATCH(CalBudget2567!$D69,ผลงานOPDVisit_HDC!$A:$A,0))</f>
        <v>24698</v>
      </c>
      <c r="CB69" s="138">
        <f t="shared" si="50"/>
        <v>0</v>
      </c>
    </row>
    <row r="70" spans="1:80" hidden="1" x14ac:dyDescent="0.7">
      <c r="A70" s="136">
        <f>COUNTA($D$16:D70)</f>
        <v>55</v>
      </c>
      <c r="B70" s="1">
        <v>1</v>
      </c>
      <c r="C70" s="2" t="s">
        <v>4</v>
      </c>
      <c r="D70" s="91" t="s">
        <v>144</v>
      </c>
      <c r="E70" s="3" t="s">
        <v>1043</v>
      </c>
      <c r="F70" s="4" t="s">
        <v>1876</v>
      </c>
      <c r="G70" s="1">
        <v>5</v>
      </c>
      <c r="H70" s="3" t="s">
        <v>2964</v>
      </c>
      <c r="I70" s="137">
        <f>INDEX(รายได้แยกตามสิทธิ!$D:$D,MATCH(CalBudget2567!$D70,รายได้แยกตามสิทธิ!$B:$B,0))</f>
        <v>10035275.83</v>
      </c>
      <c r="J70" s="138">
        <f>INDEX(ผลงานOPDVisit_HDC!$F:$F,MATCH(CalBudget2567!$D70,ผลงานOPDVisit_HDC!$A:$A,0))</f>
        <v>23343</v>
      </c>
      <c r="K70" s="138">
        <f t="shared" si="1"/>
        <v>429.90514629653427</v>
      </c>
      <c r="L70" s="139">
        <f t="shared" si="2"/>
        <v>28011.599999999999</v>
      </c>
      <c r="M70" s="140">
        <f t="shared" si="3"/>
        <v>28011.599999999999</v>
      </c>
      <c r="N70" s="141">
        <f t="shared" si="4"/>
        <v>441.25464215876275</v>
      </c>
      <c r="O70" s="142">
        <f t="shared" si="5"/>
        <v>12360248.534294399</v>
      </c>
      <c r="P70" s="143">
        <f>INDEX(รายได้แยกตามสิทธิ!$E:$E,MATCH(CalBudget2567!$D70,รายได้แยกตามสิทธิ!$B:$B,0))</f>
        <v>1923210.27</v>
      </c>
      <c r="Q70" s="138">
        <f>INDEX(ผลงานOPDVisit_HDC!$D:$D,MATCH(CalBudget2567!$D70,ผลงานOPDVisit_HDC!$A:$A,0))</f>
        <v>4082</v>
      </c>
      <c r="R70" s="138">
        <f t="shared" si="6"/>
        <v>471.14411317981381</v>
      </c>
      <c r="S70" s="139">
        <f t="shared" si="7"/>
        <v>4898.3999999999996</v>
      </c>
      <c r="T70" s="140">
        <f t="shared" si="8"/>
        <v>4898.3999999999996</v>
      </c>
      <c r="U70" s="141">
        <f t="shared" si="9"/>
        <v>483.58231776776091</v>
      </c>
      <c r="V70" s="142">
        <f t="shared" si="10"/>
        <v>2368779.6253535999</v>
      </c>
      <c r="W70" s="143">
        <f>INDEX(รายได้แยกตามสิทธิ!$F:$F,MATCH(CalBudget2567!$D70,รายได้แยกตามสิทธิ!$B:$B,0))</f>
        <v>608475</v>
      </c>
      <c r="X70" s="138">
        <f>INDEX(ผลงานOPDVisit_HDC!$E:$E,MATCH(CalBudget2567!$D70,ผลงานOPDVisit_HDC!$A:$A,0))</f>
        <v>1764</v>
      </c>
      <c r="Y70" s="138">
        <f t="shared" si="11"/>
        <v>344.9404761904762</v>
      </c>
      <c r="Z70" s="139">
        <f t="shared" si="12"/>
        <v>2116.7999999999997</v>
      </c>
      <c r="AA70" s="140">
        <f t="shared" si="13"/>
        <v>2116.7999999999997</v>
      </c>
      <c r="AB70" s="141">
        <f t="shared" si="14"/>
        <v>354.04690476190478</v>
      </c>
      <c r="AC70" s="142">
        <f t="shared" si="15"/>
        <v>749446.4879999999</v>
      </c>
      <c r="AD70" s="143">
        <f>INDEX(รายได้แยกตามสิทธิ!$G:$G,MATCH(CalBudget2567!$D70,รายได้แยกตามสิทธิ!$B:$B,0))</f>
        <v>3665</v>
      </c>
      <c r="AE70" s="138">
        <f>INDEX(ผลงานOPDVisit_HDC!$G:$G,MATCH(CalBudget2567!$D70,ผลงานOPDVisit_HDC!$A:$A,0))</f>
        <v>93</v>
      </c>
      <c r="AF70" s="138">
        <f t="shared" si="16"/>
        <v>39.408602150537632</v>
      </c>
      <c r="AG70" s="139">
        <f t="shared" si="17"/>
        <v>111.6</v>
      </c>
      <c r="AH70" s="140">
        <f t="shared" si="18"/>
        <v>111.6</v>
      </c>
      <c r="AI70" s="141">
        <f t="shared" si="19"/>
        <v>40.448989247311829</v>
      </c>
      <c r="AJ70" s="142">
        <f t="shared" si="20"/>
        <v>4514.1071999999995</v>
      </c>
      <c r="AK70" s="143">
        <f>INDEX(รายได้แยกตามสิทธิ!$H:$H,MATCH(CalBudget2567!$D70,รายได้แยกตามสิทธิ!$B:$B,0))</f>
        <v>873975.75</v>
      </c>
      <c r="AL70" s="138">
        <f>INDEX(ผลงานOPDVisit_HDC!$K:$K,MATCH(CalBudget2567!$D70,ผลงานOPDVisit_HDC!$A:$A,0))</f>
        <v>1032</v>
      </c>
      <c r="AM70" s="138">
        <f t="shared" si="21"/>
        <v>846.87572674418607</v>
      </c>
      <c r="AN70" s="139">
        <f t="shared" si="22"/>
        <v>1238.3999999999999</v>
      </c>
      <c r="AO70" s="140">
        <f t="shared" si="23"/>
        <v>1238.3999999999999</v>
      </c>
      <c r="AP70" s="141">
        <f t="shared" si="24"/>
        <v>869.23324593023256</v>
      </c>
      <c r="AQ70" s="142">
        <f t="shared" si="25"/>
        <v>1076458.4517599999</v>
      </c>
      <c r="AR70" s="144">
        <f t="shared" si="26"/>
        <v>16559447.206607997</v>
      </c>
      <c r="AS70" s="143">
        <f>INDEX(รายได้แยกตามสิทธิ!$I:$I,MATCH(CalBudget2567!$D70,รายได้แยกตามสิทธิ!$B:$B,0))</f>
        <v>7104887.5099999998</v>
      </c>
      <c r="AT70" s="138">
        <f>INDEX(ผลงานAdjRw_DHES!$D:$D,MATCH(CalBudget2567!$D70,ผลงานAdjRw_DHES!$B:$B,0))</f>
        <v>888.51850000000013</v>
      </c>
      <c r="AU70" s="143">
        <f t="shared" si="27"/>
        <v>7996.3304196817498</v>
      </c>
      <c r="AV70" s="139">
        <f t="shared" si="28"/>
        <v>1066.2222000000002</v>
      </c>
      <c r="AW70" s="140">
        <f t="shared" si="29"/>
        <v>1066.2222000000002</v>
      </c>
      <c r="AX70" s="141">
        <f t="shared" si="30"/>
        <v>8207.4335427613478</v>
      </c>
      <c r="AY70" s="142">
        <f t="shared" si="31"/>
        <v>8750947.8483167998</v>
      </c>
      <c r="AZ70" s="143">
        <f>INDEX(รายได้แยกตามสิทธิ!$J:$J,MATCH(CalBudget2567!$D70,รายได้แยกตามสิทธิ!$B:$B,0))</f>
        <v>1183403.25</v>
      </c>
      <c r="BA70" s="138">
        <f>INDEX(ผลงานAdjRw_DHES!$F:$F,MATCH(CalBudget2567!$D70,ผลงานAdjRw_DHES!$B:$B,0))</f>
        <v>61.868500000000004</v>
      </c>
      <c r="BB70" s="143">
        <f t="shared" si="32"/>
        <v>19127.718467394552</v>
      </c>
      <c r="BC70" s="139">
        <f t="shared" si="33"/>
        <v>74.242199999999997</v>
      </c>
      <c r="BD70" s="140">
        <f t="shared" si="34"/>
        <v>74.242199999999997</v>
      </c>
      <c r="BE70" s="141">
        <f t="shared" si="35"/>
        <v>19632.690234933769</v>
      </c>
      <c r="BF70" s="142">
        <f t="shared" si="36"/>
        <v>1457574.1149599997</v>
      </c>
      <c r="BG70" s="143">
        <f>INDEX(รายได้แยกตามสิทธิ!$K:$K,MATCH(CalBudget2567!$D70,รายได้แยกตามสิทธิ!$B:$B,0))</f>
        <v>513506.7</v>
      </c>
      <c r="BH70" s="138">
        <f>INDEX(ผลงานAdjRw_DHES!$E:$E,MATCH(CalBudget2567!$D70,ผลงานAdjRw_DHES!$B:$B,0))</f>
        <v>63.136099999999999</v>
      </c>
      <c r="BI70" s="143">
        <f t="shared" si="37"/>
        <v>8133.329426429571</v>
      </c>
      <c r="BJ70" s="139">
        <f t="shared" si="38"/>
        <v>75.763319999999993</v>
      </c>
      <c r="BK70" s="140">
        <f t="shared" si="39"/>
        <v>75.763319999999993</v>
      </c>
      <c r="BL70" s="141">
        <f t="shared" si="40"/>
        <v>8348.0493232873123</v>
      </c>
      <c r="BM70" s="142">
        <f t="shared" si="41"/>
        <v>632475.932256</v>
      </c>
      <c r="BN70" s="143">
        <f>INDEX(รายได้แยกตามสิทธิ!$N:$N,MATCH(CalBudget2567!$D70,รายได้แยกตามสิทธิ!$B:$B,0))</f>
        <v>741914.5</v>
      </c>
      <c r="BO70" s="138">
        <f>INDEX(ผลงานAdjRw_DHES!$I:$I,MATCH(CalBudget2567!$D70,ผลงานAdjRw_DHES!$B:$B,0))</f>
        <v>57.984799999999929</v>
      </c>
      <c r="BP70" s="143">
        <f t="shared" si="42"/>
        <v>12794.982478166708</v>
      </c>
      <c r="BQ70" s="139">
        <f t="shared" si="43"/>
        <v>69.581759999999917</v>
      </c>
      <c r="BR70" s="140">
        <f t="shared" si="44"/>
        <v>69.581759999999917</v>
      </c>
      <c r="BS70" s="141">
        <f t="shared" si="45"/>
        <v>13132.770015590309</v>
      </c>
      <c r="BT70" s="142">
        <f t="shared" si="46"/>
        <v>913801.25136000011</v>
      </c>
      <c r="BU70" s="144">
        <f t="shared" si="47"/>
        <v>11754799.146892801</v>
      </c>
      <c r="BV70" s="145">
        <f t="shared" si="0"/>
        <v>28314246.353500798</v>
      </c>
      <c r="BW70" s="146">
        <f>INDEX(รายได้แยกตามสิทธิ!$Q:$Q,MATCH(CalBudget2567!$D70,รายได้แยกตามสิทธิ!$B:$B,0))</f>
        <v>0.49</v>
      </c>
      <c r="BX70" s="145">
        <f t="shared" si="48"/>
        <v>13873980.71321539</v>
      </c>
      <c r="BY70" s="141"/>
      <c r="BZ70" s="143">
        <f t="shared" si="49"/>
        <v>30314</v>
      </c>
      <c r="CA70" s="138">
        <f>INDEX(ผลงานOPDVisit_HDC!$C:$C,MATCH(CalBudget2567!$D70,ผลงานOPDVisit_HDC!$A:$A,0))</f>
        <v>30314</v>
      </c>
      <c r="CB70" s="138">
        <f t="shared" si="50"/>
        <v>0</v>
      </c>
    </row>
    <row r="71" spans="1:80" hidden="1" x14ac:dyDescent="0.7">
      <c r="A71" s="136">
        <f>COUNTA($D$16:D71)</f>
        <v>56</v>
      </c>
      <c r="B71" s="1">
        <v>1</v>
      </c>
      <c r="C71" s="2" t="s">
        <v>4</v>
      </c>
      <c r="D71" s="91" t="s">
        <v>145</v>
      </c>
      <c r="E71" s="3" t="s">
        <v>1044</v>
      </c>
      <c r="F71" s="4" t="s">
        <v>1876</v>
      </c>
      <c r="G71" s="1">
        <v>13</v>
      </c>
      <c r="H71" s="3" t="s">
        <v>2963</v>
      </c>
      <c r="I71" s="137">
        <f>INDEX(รายได้แยกตามสิทธิ!$D:$D,MATCH(CalBudget2567!$D71,รายได้แยกตามสิทธิ!$B:$B,0))</f>
        <v>67765124.75</v>
      </c>
      <c r="J71" s="138">
        <f>INDEX(ผลงานOPDVisit_HDC!$F:$F,MATCH(CalBudget2567!$D71,ผลงานOPDVisit_HDC!$A:$A,0))</f>
        <v>85537</v>
      </c>
      <c r="K71" s="138">
        <f t="shared" si="1"/>
        <v>792.23172136034702</v>
      </c>
      <c r="L71" s="139">
        <f t="shared" si="2"/>
        <v>102644.4</v>
      </c>
      <c r="M71" s="140">
        <f t="shared" si="3"/>
        <v>102644.4</v>
      </c>
      <c r="N71" s="141">
        <f t="shared" si="4"/>
        <v>813.14663880426019</v>
      </c>
      <c r="O71" s="142">
        <f t="shared" si="5"/>
        <v>83464948.852080002</v>
      </c>
      <c r="P71" s="143">
        <f>INDEX(รายได้แยกตามสิทธิ!$E:$E,MATCH(CalBudget2567!$D71,รายได้แยกตามสิทธิ!$B:$B,0))</f>
        <v>42189034.969999999</v>
      </c>
      <c r="Q71" s="138">
        <f>INDEX(ผลงานOPDVisit_HDC!$D:$D,MATCH(CalBudget2567!$D71,ผลงานOPDVisit_HDC!$A:$A,0))</f>
        <v>36481</v>
      </c>
      <c r="R71" s="138">
        <f t="shared" si="6"/>
        <v>1156.4659677640416</v>
      </c>
      <c r="S71" s="139">
        <f t="shared" si="7"/>
        <v>43777.2</v>
      </c>
      <c r="T71" s="140">
        <f t="shared" si="8"/>
        <v>43777.2</v>
      </c>
      <c r="U71" s="141">
        <f t="shared" si="9"/>
        <v>1186.9966693130123</v>
      </c>
      <c r="V71" s="142">
        <f t="shared" si="10"/>
        <v>51963390.591849595</v>
      </c>
      <c r="W71" s="143">
        <f>INDEX(รายได้แยกตามสิทธิ!$F:$F,MATCH(CalBudget2567!$D71,รายได้แยกตามสิทธิ!$B:$B,0))</f>
        <v>5021113.53</v>
      </c>
      <c r="X71" s="138">
        <f>INDEX(ผลงานOPDVisit_HDC!$E:$E,MATCH(CalBudget2567!$D71,ผลงานOPDVisit_HDC!$A:$A,0))</f>
        <v>9498</v>
      </c>
      <c r="Y71" s="138">
        <f t="shared" si="11"/>
        <v>528.64956096020217</v>
      </c>
      <c r="Z71" s="139">
        <f t="shared" si="12"/>
        <v>11397.6</v>
      </c>
      <c r="AA71" s="140">
        <f t="shared" si="13"/>
        <v>11397.6</v>
      </c>
      <c r="AB71" s="141">
        <f t="shared" si="14"/>
        <v>542.60590936955145</v>
      </c>
      <c r="AC71" s="142">
        <f t="shared" si="15"/>
        <v>6184405.1126303999</v>
      </c>
      <c r="AD71" s="143">
        <f>INDEX(รายได้แยกตามสิทธิ!$G:$G,MATCH(CalBudget2567!$D71,รายได้แยกตามสิทธิ!$B:$B,0))</f>
        <v>102737.5</v>
      </c>
      <c r="AE71" s="138">
        <f>INDEX(ผลงานOPDVisit_HDC!$G:$G,MATCH(CalBudget2567!$D71,ผลงานOPDVisit_HDC!$A:$A,0))</f>
        <v>630</v>
      </c>
      <c r="AF71" s="138">
        <f t="shared" si="16"/>
        <v>163.07539682539684</v>
      </c>
      <c r="AG71" s="139">
        <f t="shared" si="17"/>
        <v>756</v>
      </c>
      <c r="AH71" s="140">
        <f t="shared" si="18"/>
        <v>756</v>
      </c>
      <c r="AI71" s="141">
        <f t="shared" si="19"/>
        <v>167.38058730158733</v>
      </c>
      <c r="AJ71" s="142">
        <f t="shared" si="20"/>
        <v>126539.72400000002</v>
      </c>
      <c r="AK71" s="143">
        <f>INDEX(รายได้แยกตามสิทธิ!$H:$H,MATCH(CalBudget2567!$D71,รายได้แยกตามสิทธิ!$B:$B,0))</f>
        <v>8898685.1999999993</v>
      </c>
      <c r="AL71" s="138">
        <f>INDEX(ผลงานOPDVisit_HDC!$K:$K,MATCH(CalBudget2567!$D71,ผลงานOPDVisit_HDC!$A:$A,0))</f>
        <v>23906</v>
      </c>
      <c r="AM71" s="138">
        <f t="shared" si="21"/>
        <v>372.23647619844388</v>
      </c>
      <c r="AN71" s="139">
        <f t="shared" si="22"/>
        <v>28687.200000000001</v>
      </c>
      <c r="AO71" s="140">
        <f t="shared" si="23"/>
        <v>28687.200000000001</v>
      </c>
      <c r="AP71" s="141">
        <f t="shared" si="24"/>
        <v>382.06351917008283</v>
      </c>
      <c r="AQ71" s="142">
        <f t="shared" si="25"/>
        <v>10960332.587136</v>
      </c>
      <c r="AR71" s="144">
        <f t="shared" si="26"/>
        <v>152699616.86769602</v>
      </c>
      <c r="AS71" s="143">
        <f>INDEX(รายได้แยกตามสิทธิ!$I:$I,MATCH(CalBudget2567!$D71,รายได้แยกตามสิทธิ!$B:$B,0))</f>
        <v>76826616.319999993</v>
      </c>
      <c r="AT71" s="138">
        <f>INDEX(ผลงานAdjRw_DHES!$D:$D,MATCH(CalBudget2567!$D71,ผลงานAdjRw_DHES!$B:$B,0))</f>
        <v>4478.3900000000012</v>
      </c>
      <c r="AU71" s="143">
        <f t="shared" si="27"/>
        <v>17154.963350668426</v>
      </c>
      <c r="AV71" s="139">
        <f t="shared" si="28"/>
        <v>5374.0680000000011</v>
      </c>
      <c r="AW71" s="140">
        <f t="shared" si="29"/>
        <v>5374.0680000000011</v>
      </c>
      <c r="AX71" s="141">
        <f t="shared" si="30"/>
        <v>17607.854383126072</v>
      </c>
      <c r="AY71" s="142">
        <f t="shared" si="31"/>
        <v>94625806.789017588</v>
      </c>
      <c r="AZ71" s="143">
        <f>INDEX(รายได้แยกตามสิทธิ!$J:$J,MATCH(CalBudget2567!$D71,รายได้แยกตามสิทธิ!$B:$B,0))</f>
        <v>25038057.129999999</v>
      </c>
      <c r="BA71" s="138">
        <f>INDEX(ผลงานAdjRw_DHES!$F:$F,MATCH(CalBudget2567!$D71,ผลงานAdjRw_DHES!$B:$B,0))</f>
        <v>1583.61</v>
      </c>
      <c r="BB71" s="143">
        <f t="shared" si="32"/>
        <v>15810.747046305592</v>
      </c>
      <c r="BC71" s="139">
        <f t="shared" si="33"/>
        <v>1900.3319999999999</v>
      </c>
      <c r="BD71" s="140">
        <f t="shared" si="34"/>
        <v>1900.3319999999999</v>
      </c>
      <c r="BE71" s="141">
        <f t="shared" si="35"/>
        <v>16228.15076832806</v>
      </c>
      <c r="BF71" s="142">
        <f t="shared" si="36"/>
        <v>30838874.205878396</v>
      </c>
      <c r="BG71" s="143">
        <f>INDEX(รายได้แยกตามสิทธิ!$K:$K,MATCH(CalBudget2567!$D71,รายได้แยกตามสิทธิ!$B:$B,0))</f>
        <v>3746749.82</v>
      </c>
      <c r="BH71" s="138">
        <f>INDEX(ผลงานAdjRw_DHES!$E:$E,MATCH(CalBudget2567!$D71,ผลงานAdjRw_DHES!$B:$B,0))</f>
        <v>335</v>
      </c>
      <c r="BI71" s="143">
        <f t="shared" si="37"/>
        <v>11184.327820895522</v>
      </c>
      <c r="BJ71" s="139">
        <f t="shared" si="38"/>
        <v>402</v>
      </c>
      <c r="BK71" s="140">
        <f t="shared" si="39"/>
        <v>402</v>
      </c>
      <c r="BL71" s="141">
        <f t="shared" si="40"/>
        <v>11479.594075367164</v>
      </c>
      <c r="BM71" s="142">
        <f t="shared" si="41"/>
        <v>4614796.8182975994</v>
      </c>
      <c r="BN71" s="143">
        <f>INDEX(รายได้แยกตามสิทธิ!$N:$N,MATCH(CalBudget2567!$D71,รายได้แยกตามสิทธิ!$B:$B,0))</f>
        <v>11752441.640000001</v>
      </c>
      <c r="BO71" s="138">
        <f>INDEX(ผลงานAdjRw_DHES!$I:$I,MATCH(CalBudget2567!$D71,ผลงานAdjRw_DHES!$B:$B,0))</f>
        <v>3844.2400000000007</v>
      </c>
      <c r="BP71" s="143">
        <f t="shared" si="42"/>
        <v>3057.1560672590676</v>
      </c>
      <c r="BQ71" s="139">
        <f t="shared" si="43"/>
        <v>4613.0880000000006</v>
      </c>
      <c r="BR71" s="140">
        <f t="shared" si="44"/>
        <v>4613.0880000000006</v>
      </c>
      <c r="BS71" s="141">
        <f t="shared" si="45"/>
        <v>3137.864987434707</v>
      </c>
      <c r="BT71" s="142">
        <f t="shared" si="46"/>
        <v>14475247.319155199</v>
      </c>
      <c r="BU71" s="144">
        <f t="shared" si="47"/>
        <v>144554725.13234878</v>
      </c>
      <c r="BV71" s="145">
        <f t="shared" si="0"/>
        <v>297254342.00004482</v>
      </c>
      <c r="BW71" s="146">
        <f>INDEX(รายได้แยกตามสิทธิ!$Q:$Q,MATCH(CalBudget2567!$D71,รายได้แยกตามสิทธิ!$B:$B,0))</f>
        <v>0.3</v>
      </c>
      <c r="BX71" s="145">
        <f t="shared" si="48"/>
        <v>89176302.60001345</v>
      </c>
      <c r="BY71" s="141"/>
      <c r="BZ71" s="143">
        <f t="shared" si="49"/>
        <v>156052</v>
      </c>
      <c r="CA71" s="138">
        <f>INDEX(ผลงานOPDVisit_HDC!$C:$C,MATCH(CalBudget2567!$D71,ผลงานOPDVisit_HDC!$A:$A,0))</f>
        <v>156052</v>
      </c>
      <c r="CB71" s="138">
        <f t="shared" si="50"/>
        <v>0</v>
      </c>
    </row>
    <row r="72" spans="1:80" hidden="1" x14ac:dyDescent="0.7">
      <c r="A72" s="136">
        <f>COUNTA($D$16:D72)</f>
        <v>57</v>
      </c>
      <c r="B72" s="1">
        <v>1</v>
      </c>
      <c r="C72" s="2" t="s">
        <v>4</v>
      </c>
      <c r="D72" s="91" t="s">
        <v>146</v>
      </c>
      <c r="E72" s="3" t="s">
        <v>1045</v>
      </c>
      <c r="F72" s="4" t="s">
        <v>1876</v>
      </c>
      <c r="G72" s="1">
        <v>5</v>
      </c>
      <c r="H72" s="3" t="s">
        <v>2964</v>
      </c>
      <c r="I72" s="137">
        <f>INDEX(รายได้แยกตามสิทธิ!$D:$D,MATCH(CalBudget2567!$D72,รายได้แยกตามสิทธิ!$B:$B,0))</f>
        <v>7307930</v>
      </c>
      <c r="J72" s="138">
        <f>INDEX(ผลงานOPDVisit_HDC!$F:$F,MATCH(CalBudget2567!$D72,ผลงานOPDVisit_HDC!$A:$A,0))</f>
        <v>11210</v>
      </c>
      <c r="K72" s="138">
        <f t="shared" si="1"/>
        <v>651.91168599464766</v>
      </c>
      <c r="L72" s="139">
        <f t="shared" si="2"/>
        <v>13452</v>
      </c>
      <c r="M72" s="140">
        <f t="shared" si="3"/>
        <v>13452</v>
      </c>
      <c r="N72" s="141">
        <f t="shared" si="4"/>
        <v>669.12215450490635</v>
      </c>
      <c r="O72" s="142">
        <f t="shared" si="5"/>
        <v>9001031.2224000003</v>
      </c>
      <c r="P72" s="143">
        <f>INDEX(รายได้แยกตามสิทธิ!$E:$E,MATCH(CalBudget2567!$D72,รายได้แยกตามสิทธิ!$B:$B,0))</f>
        <v>460039.75</v>
      </c>
      <c r="Q72" s="138">
        <f>INDEX(ผลงานOPDVisit_HDC!$D:$D,MATCH(CalBudget2567!$D72,ผลงานOPDVisit_HDC!$A:$A,0))</f>
        <v>1357</v>
      </c>
      <c r="R72" s="138">
        <f t="shared" si="6"/>
        <v>339.01234340456892</v>
      </c>
      <c r="S72" s="139">
        <f t="shared" si="7"/>
        <v>1628.3999999999999</v>
      </c>
      <c r="T72" s="140">
        <f t="shared" si="8"/>
        <v>1628.3999999999999</v>
      </c>
      <c r="U72" s="141">
        <f t="shared" si="9"/>
        <v>347.96226927044955</v>
      </c>
      <c r="V72" s="142">
        <f t="shared" si="10"/>
        <v>566621.75928</v>
      </c>
      <c r="W72" s="143">
        <f>INDEX(รายได้แยกตามสิทธิ!$F:$F,MATCH(CalBudget2567!$D72,รายได้แยกตามสิทธิ!$B:$B,0))</f>
        <v>292824.5</v>
      </c>
      <c r="X72" s="138">
        <f>INDEX(ผลงานOPDVisit_HDC!$E:$E,MATCH(CalBudget2567!$D72,ผลงานOPDVisit_HDC!$A:$A,0))</f>
        <v>6677</v>
      </c>
      <c r="Y72" s="138">
        <f t="shared" si="11"/>
        <v>43.855698667066051</v>
      </c>
      <c r="Z72" s="139">
        <f t="shared" si="12"/>
        <v>8012.4</v>
      </c>
      <c r="AA72" s="140">
        <f t="shared" si="13"/>
        <v>8012.4</v>
      </c>
      <c r="AB72" s="141">
        <f t="shared" si="14"/>
        <v>45.013489111876595</v>
      </c>
      <c r="AC72" s="142">
        <f t="shared" si="15"/>
        <v>360666.08016000001</v>
      </c>
      <c r="AD72" s="143">
        <f>INDEX(รายได้แยกตามสิทธิ!$G:$G,MATCH(CalBudget2567!$D72,รายได้แยกตามสิทธิ!$B:$B,0))</f>
        <v>0</v>
      </c>
      <c r="AE72" s="138">
        <f>INDEX(ผลงานOPDVisit_HDC!$G:$G,MATCH(CalBudget2567!$D72,ผลงานOPDVisit_HDC!$A:$A,0))</f>
        <v>2</v>
      </c>
      <c r="AF72" s="138">
        <f t="shared" si="16"/>
        <v>0</v>
      </c>
      <c r="AG72" s="139">
        <f t="shared" si="17"/>
        <v>2.4</v>
      </c>
      <c r="AH72" s="140">
        <f t="shared" si="18"/>
        <v>2.4</v>
      </c>
      <c r="AI72" s="141">
        <f t="shared" si="19"/>
        <v>0</v>
      </c>
      <c r="AJ72" s="142">
        <f t="shared" si="20"/>
        <v>0</v>
      </c>
      <c r="AK72" s="143">
        <f>INDEX(รายได้แยกตามสิทธิ!$H:$H,MATCH(CalBudget2567!$D72,รายได้แยกตามสิทธิ!$B:$B,0))</f>
        <v>3611977</v>
      </c>
      <c r="AL72" s="138">
        <f>INDEX(ผลงานOPDVisit_HDC!$K:$K,MATCH(CalBudget2567!$D72,ผลงานOPDVisit_HDC!$A:$A,0))</f>
        <v>962</v>
      </c>
      <c r="AM72" s="138">
        <f t="shared" si="21"/>
        <v>3754.6538461538462</v>
      </c>
      <c r="AN72" s="139">
        <f t="shared" si="22"/>
        <v>1154.3999999999999</v>
      </c>
      <c r="AO72" s="140">
        <f t="shared" si="23"/>
        <v>1154.3999999999999</v>
      </c>
      <c r="AP72" s="141">
        <f t="shared" si="24"/>
        <v>3853.7767076923078</v>
      </c>
      <c r="AQ72" s="142">
        <f t="shared" si="25"/>
        <v>4448799.8313599993</v>
      </c>
      <c r="AR72" s="144">
        <f t="shared" si="26"/>
        <v>14377118.893199999</v>
      </c>
      <c r="AS72" s="143">
        <f>INDEX(รายได้แยกตามสิทธิ!$I:$I,MATCH(CalBudget2567!$D72,รายได้แยกตามสิทธิ!$B:$B,0))</f>
        <v>4072773.58</v>
      </c>
      <c r="AT72" s="138">
        <f>INDEX(ผลงานAdjRw_DHES!$D:$D,MATCH(CalBudget2567!$D72,ผลงานAdjRw_DHES!$B:$B,0))</f>
        <v>456.04110000000003</v>
      </c>
      <c r="AU72" s="143">
        <f t="shared" si="27"/>
        <v>8930.7160692314792</v>
      </c>
      <c r="AV72" s="139">
        <f t="shared" si="28"/>
        <v>547.24932000000001</v>
      </c>
      <c r="AW72" s="140">
        <f t="shared" si="29"/>
        <v>547.24932000000001</v>
      </c>
      <c r="AX72" s="141">
        <f t="shared" si="30"/>
        <v>9166.4869734591903</v>
      </c>
      <c r="AY72" s="142">
        <f t="shared" si="31"/>
        <v>5016353.7630144004</v>
      </c>
      <c r="AZ72" s="143">
        <f>INDEX(รายได้แยกตามสิทธิ!$J:$J,MATCH(CalBudget2567!$D72,รายได้แยกตามสิทธิ!$B:$B,0))</f>
        <v>189896.16</v>
      </c>
      <c r="BA72" s="138">
        <f>INDEX(ผลงานAdjRw_DHES!$F:$F,MATCH(CalBudget2567!$D72,ผลงานAdjRw_DHES!$B:$B,0))</f>
        <v>14.210100000000002</v>
      </c>
      <c r="BB72" s="143">
        <f t="shared" si="32"/>
        <v>13363.464015031561</v>
      </c>
      <c r="BC72" s="139">
        <f t="shared" si="33"/>
        <v>17.052120000000002</v>
      </c>
      <c r="BD72" s="140">
        <f t="shared" si="34"/>
        <v>17.052120000000002</v>
      </c>
      <c r="BE72" s="141">
        <f t="shared" si="35"/>
        <v>13716.259465028394</v>
      </c>
      <c r="BF72" s="142">
        <f t="shared" si="36"/>
        <v>233891.3023488</v>
      </c>
      <c r="BG72" s="143">
        <f>INDEX(รายได้แยกตามสิทธิ!$K:$K,MATCH(CalBudget2567!$D72,รายได้แยกตามสิทธิ!$B:$B,0))</f>
        <v>84328.25</v>
      </c>
      <c r="BH72" s="138">
        <f>INDEX(ผลงานAdjRw_DHES!$E:$E,MATCH(CalBudget2567!$D72,ผลงานAdjRw_DHES!$B:$B,0))</f>
        <v>11.681399999999998</v>
      </c>
      <c r="BI72" s="143">
        <f t="shared" si="37"/>
        <v>7219.0191244200196</v>
      </c>
      <c r="BJ72" s="139">
        <f t="shared" si="38"/>
        <v>14.017679999999997</v>
      </c>
      <c r="BK72" s="140">
        <f t="shared" si="39"/>
        <v>14.017679999999997</v>
      </c>
      <c r="BL72" s="141">
        <f t="shared" si="40"/>
        <v>7409.6012293047079</v>
      </c>
      <c r="BM72" s="142">
        <f t="shared" si="41"/>
        <v>103865.41896</v>
      </c>
      <c r="BN72" s="143">
        <f>INDEX(รายได้แยกตามสิทธิ!$N:$N,MATCH(CalBudget2567!$D72,รายได้แยกตามสิทธิ!$B:$B,0))</f>
        <v>1248896</v>
      </c>
      <c r="BO72" s="138">
        <f>INDEX(ผลงานAdjRw_DHES!$I:$I,MATCH(CalBudget2567!$D72,ผลงานAdjRw_DHES!$B:$B,0))</f>
        <v>123.96029999999992</v>
      </c>
      <c r="BP72" s="143">
        <f t="shared" si="42"/>
        <v>10074.967550094674</v>
      </c>
      <c r="BQ72" s="139">
        <f t="shared" si="43"/>
        <v>148.7523599999999</v>
      </c>
      <c r="BR72" s="140">
        <f t="shared" si="44"/>
        <v>148.7523599999999</v>
      </c>
      <c r="BS72" s="141">
        <f t="shared" si="45"/>
        <v>10340.946693417174</v>
      </c>
      <c r="BT72" s="142">
        <f t="shared" si="46"/>
        <v>1538240.2252800001</v>
      </c>
      <c r="BU72" s="144">
        <f t="shared" si="47"/>
        <v>6892350.7096032007</v>
      </c>
      <c r="BV72" s="145">
        <f t="shared" si="0"/>
        <v>21269469.6028032</v>
      </c>
      <c r="BW72" s="146">
        <f>INDEX(รายได้แยกตามสิทธิ!$Q:$Q,MATCH(CalBudget2567!$D72,รายได้แยกตามสิทธิ!$B:$B,0))</f>
        <v>0.42</v>
      </c>
      <c r="BX72" s="145">
        <f t="shared" si="48"/>
        <v>8933177.2331773434</v>
      </c>
      <c r="BY72" s="141"/>
      <c r="BZ72" s="143">
        <f t="shared" si="49"/>
        <v>20208</v>
      </c>
      <c r="CA72" s="138">
        <f>INDEX(ผลงานOPDVisit_HDC!$C:$C,MATCH(CalBudget2567!$D72,ผลงานOPDVisit_HDC!$A:$A,0))</f>
        <v>20208</v>
      </c>
      <c r="CB72" s="138">
        <f t="shared" si="50"/>
        <v>0</v>
      </c>
    </row>
    <row r="73" spans="1:80" hidden="1" x14ac:dyDescent="0.7">
      <c r="A73" s="136">
        <f>COUNTA($D$16:D73)</f>
        <v>58</v>
      </c>
      <c r="B73" s="1">
        <v>1</v>
      </c>
      <c r="C73" s="2" t="s">
        <v>4</v>
      </c>
      <c r="D73" s="91" t="s">
        <v>147</v>
      </c>
      <c r="E73" s="3" t="s">
        <v>1046</v>
      </c>
      <c r="F73" s="4" t="s">
        <v>1876</v>
      </c>
      <c r="G73" s="1">
        <v>3</v>
      </c>
      <c r="H73" s="3" t="s">
        <v>2972</v>
      </c>
      <c r="I73" s="137">
        <f>INDEX(รายได้แยกตามสิทธิ!$D:$D,MATCH(CalBudget2567!$D73,รายได้แยกตามสิทธิ!$B:$B,0))</f>
        <v>18696919.5</v>
      </c>
      <c r="J73" s="138">
        <f>INDEX(ผลงานOPDVisit_HDC!$F:$F,MATCH(CalBudget2567!$D73,ผลงานOPDVisit_HDC!$A:$A,0))</f>
        <v>31890</v>
      </c>
      <c r="K73" s="138">
        <f t="shared" si="1"/>
        <v>586.29412041392288</v>
      </c>
      <c r="L73" s="139">
        <f t="shared" si="2"/>
        <v>38268</v>
      </c>
      <c r="M73" s="140">
        <f t="shared" si="3"/>
        <v>38268</v>
      </c>
      <c r="N73" s="141">
        <f t="shared" si="4"/>
        <v>601.7722851928504</v>
      </c>
      <c r="O73" s="142">
        <f t="shared" si="5"/>
        <v>23028621.809760001</v>
      </c>
      <c r="P73" s="143">
        <f>INDEX(รายได้แยกตามสิทธิ!$E:$E,MATCH(CalBudget2567!$D73,รายได้แยกตามสิทธิ!$B:$B,0))</f>
        <v>6130894</v>
      </c>
      <c r="Q73" s="138">
        <f>INDEX(ผลงานOPDVisit_HDC!$D:$D,MATCH(CalBudget2567!$D73,ผลงานOPDVisit_HDC!$A:$A,0))</f>
        <v>10842</v>
      </c>
      <c r="R73" s="138">
        <f t="shared" si="6"/>
        <v>565.47629588636778</v>
      </c>
      <c r="S73" s="139">
        <f t="shared" si="7"/>
        <v>13010.4</v>
      </c>
      <c r="T73" s="140">
        <f t="shared" si="8"/>
        <v>13010.4</v>
      </c>
      <c r="U73" s="141">
        <f t="shared" si="9"/>
        <v>580.40487009776791</v>
      </c>
      <c r="V73" s="142">
        <f t="shared" si="10"/>
        <v>7551299.5219199993</v>
      </c>
      <c r="W73" s="143">
        <f>INDEX(รายได้แยกตามสิทธิ!$F:$F,MATCH(CalBudget2567!$D73,รายได้แยกตามสิทธิ!$B:$B,0))</f>
        <v>1782970.1</v>
      </c>
      <c r="X73" s="138">
        <f>INDEX(ผลงานOPDVisit_HDC!$E:$E,MATCH(CalBudget2567!$D73,ผลงานOPDVisit_HDC!$A:$A,0))</f>
        <v>4592</v>
      </c>
      <c r="Y73" s="138">
        <f t="shared" si="11"/>
        <v>388.27746080139377</v>
      </c>
      <c r="Z73" s="139">
        <f t="shared" si="12"/>
        <v>5510.4</v>
      </c>
      <c r="AA73" s="140">
        <f t="shared" si="13"/>
        <v>5510.4</v>
      </c>
      <c r="AB73" s="141">
        <f t="shared" si="14"/>
        <v>398.52798576655056</v>
      </c>
      <c r="AC73" s="142">
        <f t="shared" si="15"/>
        <v>2196048.612768</v>
      </c>
      <c r="AD73" s="143">
        <f>INDEX(รายได้แยกตามสิทธิ!$G:$G,MATCH(CalBudget2567!$D73,รายได้แยกตามสิทธิ!$B:$B,0))</f>
        <v>393</v>
      </c>
      <c r="AE73" s="138">
        <f>INDEX(ผลงานOPDVisit_HDC!$G:$G,MATCH(CalBudget2567!$D73,ผลงานOPDVisit_HDC!$A:$A,0))</f>
        <v>93</v>
      </c>
      <c r="AF73" s="138">
        <f t="shared" si="16"/>
        <v>4.225806451612903</v>
      </c>
      <c r="AG73" s="139">
        <f t="shared" si="17"/>
        <v>111.6</v>
      </c>
      <c r="AH73" s="140">
        <f t="shared" si="18"/>
        <v>111.6</v>
      </c>
      <c r="AI73" s="141">
        <f t="shared" si="19"/>
        <v>4.3373677419354832</v>
      </c>
      <c r="AJ73" s="142">
        <f t="shared" si="20"/>
        <v>484.05023999999992</v>
      </c>
      <c r="AK73" s="143">
        <f>INDEX(รายได้แยกตามสิทธิ!$H:$H,MATCH(CalBudget2567!$D73,รายได้แยกตามสิทธิ!$B:$B,0))</f>
        <v>865735.5</v>
      </c>
      <c r="AL73" s="138">
        <f>INDEX(ผลงานOPDVisit_HDC!$K:$K,MATCH(CalBudget2567!$D73,ผลงานOPDVisit_HDC!$A:$A,0))</f>
        <v>2739</v>
      </c>
      <c r="AM73" s="138">
        <f t="shared" si="21"/>
        <v>316.07721796276013</v>
      </c>
      <c r="AN73" s="139">
        <f t="shared" si="22"/>
        <v>3286.7999999999997</v>
      </c>
      <c r="AO73" s="140">
        <f t="shared" si="23"/>
        <v>3286.7999999999997</v>
      </c>
      <c r="AP73" s="141">
        <f t="shared" si="24"/>
        <v>324.42165651697701</v>
      </c>
      <c r="AQ73" s="142">
        <f t="shared" si="25"/>
        <v>1066309.1006399998</v>
      </c>
      <c r="AR73" s="144">
        <f t="shared" si="26"/>
        <v>33842763.095328003</v>
      </c>
      <c r="AS73" s="143">
        <f>INDEX(รายได้แยกตามสิทธิ!$I:$I,MATCH(CalBudget2567!$D73,รายได้แยกตามสิทธิ!$B:$B,0))</f>
        <v>0</v>
      </c>
      <c r="AT73" s="138">
        <f>INDEX(ผลงานAdjRw_DHES!$D:$D,MATCH(CalBudget2567!$D73,ผลงานAdjRw_DHES!$B:$B,0))</f>
        <v>0</v>
      </c>
      <c r="AU73" s="143">
        <f t="shared" si="27"/>
        <v>0</v>
      </c>
      <c r="AV73" s="139">
        <f t="shared" si="28"/>
        <v>0</v>
      </c>
      <c r="AW73" s="140">
        <f t="shared" si="29"/>
        <v>0</v>
      </c>
      <c r="AX73" s="141">
        <f t="shared" si="30"/>
        <v>0</v>
      </c>
      <c r="AY73" s="142">
        <f t="shared" si="31"/>
        <v>0</v>
      </c>
      <c r="AZ73" s="143">
        <f>INDEX(รายได้แยกตามสิทธิ!$J:$J,MATCH(CalBudget2567!$D73,รายได้แยกตามสิทธิ!$B:$B,0))</f>
        <v>0</v>
      </c>
      <c r="BA73" s="138">
        <f>INDEX(ผลงานAdjRw_DHES!$F:$F,MATCH(CalBudget2567!$D73,ผลงานAdjRw_DHES!$B:$B,0))</f>
        <v>0</v>
      </c>
      <c r="BB73" s="143">
        <f t="shared" si="32"/>
        <v>0</v>
      </c>
      <c r="BC73" s="139">
        <f t="shared" si="33"/>
        <v>0</v>
      </c>
      <c r="BD73" s="140">
        <f t="shared" si="34"/>
        <v>0</v>
      </c>
      <c r="BE73" s="141">
        <f t="shared" si="35"/>
        <v>0</v>
      </c>
      <c r="BF73" s="142">
        <f t="shared" si="36"/>
        <v>0</v>
      </c>
      <c r="BG73" s="143">
        <f>INDEX(รายได้แยกตามสิทธิ!$K:$K,MATCH(CalBudget2567!$D73,รายได้แยกตามสิทธิ!$B:$B,0))</f>
        <v>0</v>
      </c>
      <c r="BH73" s="138">
        <f>INDEX(ผลงานAdjRw_DHES!$E:$E,MATCH(CalBudget2567!$D73,ผลงานAdjRw_DHES!$B:$B,0))</f>
        <v>0</v>
      </c>
      <c r="BI73" s="143">
        <f t="shared" si="37"/>
        <v>0</v>
      </c>
      <c r="BJ73" s="139">
        <f t="shared" si="38"/>
        <v>0</v>
      </c>
      <c r="BK73" s="140">
        <f t="shared" si="39"/>
        <v>0</v>
      </c>
      <c r="BL73" s="141">
        <f t="shared" si="40"/>
        <v>0</v>
      </c>
      <c r="BM73" s="142">
        <f t="shared" si="41"/>
        <v>0</v>
      </c>
      <c r="BN73" s="143">
        <f>INDEX(รายได้แยกตามสิทธิ!$N:$N,MATCH(CalBudget2567!$D73,รายได้แยกตามสิทธิ!$B:$B,0))</f>
        <v>0</v>
      </c>
      <c r="BO73" s="138">
        <f>INDEX(ผลงานAdjRw_DHES!$I:$I,MATCH(CalBudget2567!$D73,ผลงานAdjRw_DHES!$B:$B,0))</f>
        <v>0</v>
      </c>
      <c r="BP73" s="143">
        <f t="shared" si="42"/>
        <v>0</v>
      </c>
      <c r="BQ73" s="139">
        <f t="shared" si="43"/>
        <v>0</v>
      </c>
      <c r="BR73" s="140">
        <f t="shared" si="44"/>
        <v>0</v>
      </c>
      <c r="BS73" s="141">
        <f t="shared" si="45"/>
        <v>0</v>
      </c>
      <c r="BT73" s="142">
        <f t="shared" si="46"/>
        <v>0</v>
      </c>
      <c r="BU73" s="144">
        <f t="shared" si="47"/>
        <v>0</v>
      </c>
      <c r="BV73" s="145">
        <f t="shared" si="0"/>
        <v>33842763.095328003</v>
      </c>
      <c r="BW73" s="146">
        <f>INDEX(รายได้แยกตามสิทธิ!$Q:$Q,MATCH(CalBudget2567!$D73,รายได้แยกตามสิทธิ!$B:$B,0))</f>
        <v>0.38</v>
      </c>
      <c r="BX73" s="145">
        <f t="shared" si="48"/>
        <v>12860249.976224642</v>
      </c>
      <c r="BY73" s="141"/>
      <c r="BZ73" s="143">
        <f t="shared" si="49"/>
        <v>50156</v>
      </c>
      <c r="CA73" s="138">
        <f>INDEX(ผลงานOPDVisit_HDC!$C:$C,MATCH(CalBudget2567!$D73,ผลงานOPDVisit_HDC!$A:$A,0))</f>
        <v>50156</v>
      </c>
      <c r="CB73" s="138">
        <f t="shared" si="50"/>
        <v>0</v>
      </c>
    </row>
    <row r="74" spans="1:80" hidden="1" x14ac:dyDescent="0.7">
      <c r="A74" s="136">
        <f>COUNTA($D$16:D74)</f>
        <v>59</v>
      </c>
      <c r="B74" s="1">
        <v>1</v>
      </c>
      <c r="C74" s="2" t="s">
        <v>5</v>
      </c>
      <c r="D74" s="91" t="s">
        <v>148</v>
      </c>
      <c r="E74" s="3" t="s">
        <v>1047</v>
      </c>
      <c r="F74" s="4" t="s">
        <v>1877</v>
      </c>
      <c r="G74" s="1">
        <v>16</v>
      </c>
      <c r="H74" s="3" t="s">
        <v>2973</v>
      </c>
      <c r="I74" s="137">
        <f>INDEX(รายได้แยกตามสิทธิ!$D:$D,MATCH(CalBudget2567!$D74,รายได้แยกตามสิทธิ!$B:$B,0))</f>
        <v>230261982.12</v>
      </c>
      <c r="J74" s="138">
        <f>INDEX(ผลงานOPDVisit_HDC!$F:$F,MATCH(CalBudget2567!$D74,ผลงานOPDVisit_HDC!$A:$A,0))</f>
        <v>197046</v>
      </c>
      <c r="K74" s="138">
        <f t="shared" si="1"/>
        <v>1168.569684845163</v>
      </c>
      <c r="L74" s="139">
        <f t="shared" si="2"/>
        <v>236455.19999999998</v>
      </c>
      <c r="M74" s="140">
        <f t="shared" si="3"/>
        <v>236455.19999999998</v>
      </c>
      <c r="N74" s="141">
        <f t="shared" si="4"/>
        <v>1199.4199245250752</v>
      </c>
      <c r="O74" s="142">
        <f t="shared" si="5"/>
        <v>283609078.13756156</v>
      </c>
      <c r="P74" s="143">
        <f>INDEX(รายได้แยกตามสิทธิ!$E:$E,MATCH(CalBudget2567!$D74,รายได้แยกตามสิทธิ!$B:$B,0))</f>
        <v>123174255.76000001</v>
      </c>
      <c r="Q74" s="138">
        <f>INDEX(ผลงานOPDVisit_HDC!$D:$D,MATCH(CalBudget2567!$D74,ผลงานOPDVisit_HDC!$A:$A,0))</f>
        <v>97884</v>
      </c>
      <c r="R74" s="138">
        <f t="shared" si="6"/>
        <v>1258.3696595970741</v>
      </c>
      <c r="S74" s="139">
        <f t="shared" si="7"/>
        <v>117460.8</v>
      </c>
      <c r="T74" s="140">
        <f t="shared" si="8"/>
        <v>117460.8</v>
      </c>
      <c r="U74" s="141">
        <f t="shared" si="9"/>
        <v>1291.5906186104369</v>
      </c>
      <c r="V74" s="142">
        <f t="shared" si="10"/>
        <v>151711267.3344768</v>
      </c>
      <c r="W74" s="143">
        <f>INDEX(รายได้แยกตามสิทธิ!$F:$F,MATCH(CalBudget2567!$D74,รายได้แยกตามสิทธิ!$B:$B,0))</f>
        <v>29347147.5</v>
      </c>
      <c r="X74" s="138">
        <f>INDEX(ผลงานOPDVisit_HDC!$E:$E,MATCH(CalBudget2567!$D74,ผลงานOPDVisit_HDC!$A:$A,0))</f>
        <v>61759</v>
      </c>
      <c r="Y74" s="138">
        <f t="shared" si="11"/>
        <v>475.1881911948056</v>
      </c>
      <c r="Z74" s="139">
        <f t="shared" si="12"/>
        <v>74110.8</v>
      </c>
      <c r="AA74" s="140">
        <f t="shared" si="13"/>
        <v>74110.8</v>
      </c>
      <c r="AB74" s="141">
        <f t="shared" si="14"/>
        <v>487.73315944234844</v>
      </c>
      <c r="AC74" s="142">
        <f t="shared" si="15"/>
        <v>36146294.632799998</v>
      </c>
      <c r="AD74" s="143">
        <f>INDEX(รายได้แยกตามสิทธิ!$G:$G,MATCH(CalBudget2567!$D74,รายได้แยกตามสิทธิ!$B:$B,0))</f>
        <v>230933.25</v>
      </c>
      <c r="AE74" s="138">
        <f>INDEX(ผลงานOPDVisit_HDC!$G:$G,MATCH(CalBudget2567!$D74,ผลงานOPDVisit_HDC!$A:$A,0))</f>
        <v>1042</v>
      </c>
      <c r="AF74" s="138">
        <f t="shared" si="16"/>
        <v>221.625</v>
      </c>
      <c r="AG74" s="139">
        <f t="shared" si="17"/>
        <v>1250.3999999999999</v>
      </c>
      <c r="AH74" s="140">
        <f t="shared" si="18"/>
        <v>1250.3999999999999</v>
      </c>
      <c r="AI74" s="141">
        <f t="shared" si="19"/>
        <v>227.4759</v>
      </c>
      <c r="AJ74" s="142">
        <f t="shared" si="20"/>
        <v>284435.86535999994</v>
      </c>
      <c r="AK74" s="143">
        <f>INDEX(รายได้แยกตามสิทธิ!$H:$H,MATCH(CalBudget2567!$D74,รายได้แยกตามสิทธิ!$B:$B,0))</f>
        <v>14443919.6</v>
      </c>
      <c r="AL74" s="138">
        <f>INDEX(ผลงานOPDVisit_HDC!$K:$K,MATCH(CalBudget2567!$D74,ผลงานOPDVisit_HDC!$A:$A,0))</f>
        <v>30518</v>
      </c>
      <c r="AM74" s="138">
        <f t="shared" si="21"/>
        <v>473.29181466675402</v>
      </c>
      <c r="AN74" s="139">
        <f t="shared" si="22"/>
        <v>36621.599999999999</v>
      </c>
      <c r="AO74" s="140">
        <f t="shared" si="23"/>
        <v>36621.599999999999</v>
      </c>
      <c r="AP74" s="141">
        <f t="shared" si="24"/>
        <v>485.78671857395631</v>
      </c>
      <c r="AQ74" s="142">
        <f t="shared" si="25"/>
        <v>17790286.892927997</v>
      </c>
      <c r="AR74" s="144">
        <f t="shared" si="26"/>
        <v>489541362.8631264</v>
      </c>
      <c r="AS74" s="143">
        <f>INDEX(รายได้แยกตามสิทธิ!$I:$I,MATCH(CalBudget2567!$D74,รายได้แยกตามสิทธิ!$B:$B,0))</f>
        <v>456459072.07999998</v>
      </c>
      <c r="AT74" s="138">
        <f>INDEX(ผลงานAdjRw_DHES!$D:$D,MATCH(CalBudget2567!$D74,ผลงานAdjRw_DHES!$B:$B,0))</f>
        <v>28315.19</v>
      </c>
      <c r="AU74" s="143">
        <f t="shared" si="27"/>
        <v>16120.643092276619</v>
      </c>
      <c r="AV74" s="139">
        <f t="shared" si="28"/>
        <v>33978.227999999996</v>
      </c>
      <c r="AW74" s="140">
        <f t="shared" si="29"/>
        <v>33978.227999999996</v>
      </c>
      <c r="AX74" s="141">
        <f t="shared" si="30"/>
        <v>16546.228069912722</v>
      </c>
      <c r="AY74" s="142">
        <f t="shared" si="31"/>
        <v>562211509.89949429</v>
      </c>
      <c r="AZ74" s="143">
        <f>INDEX(รายได้แยกตามสิทธิ!$J:$J,MATCH(CalBudget2567!$D74,รายได้แยกตามสิทธิ!$B:$B,0))</f>
        <v>67678805.523000002</v>
      </c>
      <c r="BA74" s="138">
        <f>INDEX(ผลงานAdjRw_DHES!$F:$F,MATCH(CalBudget2567!$D74,ผลงานAdjRw_DHES!$B:$B,0))</f>
        <v>5060.91</v>
      </c>
      <c r="BB74" s="143">
        <f t="shared" si="32"/>
        <v>13372.853009241422</v>
      </c>
      <c r="BC74" s="139">
        <f t="shared" si="33"/>
        <v>6073.0919999999996</v>
      </c>
      <c r="BD74" s="140">
        <f t="shared" si="34"/>
        <v>6073.0919999999996</v>
      </c>
      <c r="BE74" s="141">
        <f t="shared" si="35"/>
        <v>13725.896328685396</v>
      </c>
      <c r="BF74" s="142">
        <f t="shared" si="36"/>
        <v>83358631.186568648</v>
      </c>
      <c r="BG74" s="143">
        <f>INDEX(รายได้แยกตามสิทธิ!$K:$K,MATCH(CalBudget2567!$D74,รายได้แยกตามสิทธิ!$B:$B,0))</f>
        <v>24814977.850000001</v>
      </c>
      <c r="BH74" s="138">
        <f>INDEX(ผลงานAdjRw_DHES!$E:$E,MATCH(CalBudget2567!$D74,ผลงานAdjRw_DHES!$B:$B,0))</f>
        <v>2161.04</v>
      </c>
      <c r="BI74" s="143">
        <f t="shared" si="37"/>
        <v>11482.886873912561</v>
      </c>
      <c r="BJ74" s="139">
        <f t="shared" si="38"/>
        <v>2593.248</v>
      </c>
      <c r="BK74" s="140">
        <f t="shared" si="39"/>
        <v>2593.248</v>
      </c>
      <c r="BL74" s="141">
        <f t="shared" si="40"/>
        <v>11786.035087383852</v>
      </c>
      <c r="BM74" s="142">
        <f t="shared" si="41"/>
        <v>30564111.918288</v>
      </c>
      <c r="BN74" s="143">
        <f>INDEX(รายได้แยกตามสิทธิ!$N:$N,MATCH(CalBudget2567!$D74,รายได้แยกตามสิทธิ!$B:$B,0))</f>
        <v>41632429.579999998</v>
      </c>
      <c r="BO74" s="138">
        <f>INDEX(ผลงานAdjRw_DHES!$I:$I,MATCH(CalBudget2567!$D74,ผลงานAdjRw_DHES!$B:$B,0))</f>
        <v>1510.5700000000006</v>
      </c>
      <c r="BP74" s="143">
        <f t="shared" si="42"/>
        <v>27560.741693532891</v>
      </c>
      <c r="BQ74" s="139">
        <f t="shared" si="43"/>
        <v>1812.6840000000007</v>
      </c>
      <c r="BR74" s="140">
        <f t="shared" si="44"/>
        <v>1812.6840000000007</v>
      </c>
      <c r="BS74" s="141">
        <f t="shared" si="45"/>
        <v>28288.345274242158</v>
      </c>
      <c r="BT74" s="142">
        <f t="shared" si="46"/>
        <v>51277830.865094393</v>
      </c>
      <c r="BU74" s="144">
        <f t="shared" si="47"/>
        <v>727412083.86944532</v>
      </c>
      <c r="BV74" s="145">
        <f t="shared" si="0"/>
        <v>1216953446.7325716</v>
      </c>
      <c r="BW74" s="146">
        <f>INDEX(รายได้แยกตามสิทธิ!$Q:$Q,MATCH(CalBudget2567!$D74,รายได้แยกตามสิทธิ!$B:$B,0))</f>
        <v>0.28000000000000003</v>
      </c>
      <c r="BX74" s="145">
        <f t="shared" si="48"/>
        <v>340746965.08512008</v>
      </c>
      <c r="BY74" s="141"/>
      <c r="BZ74" s="143">
        <f t="shared" si="49"/>
        <v>388249</v>
      </c>
      <c r="CA74" s="138">
        <f>INDEX(ผลงานOPDVisit_HDC!$C:$C,MATCH(CalBudget2567!$D74,ผลงานOPDVisit_HDC!$A:$A,0))</f>
        <v>388249</v>
      </c>
      <c r="CB74" s="138">
        <f t="shared" si="50"/>
        <v>0</v>
      </c>
    </row>
    <row r="75" spans="1:80" hidden="1" x14ac:dyDescent="0.7">
      <c r="A75" s="136">
        <f>COUNTA($D$16:D75)</f>
        <v>60</v>
      </c>
      <c r="B75" s="1">
        <v>1</v>
      </c>
      <c r="C75" s="2" t="s">
        <v>5</v>
      </c>
      <c r="D75" s="91" t="s">
        <v>149</v>
      </c>
      <c r="E75" s="3" t="s">
        <v>1048</v>
      </c>
      <c r="F75" s="4" t="s">
        <v>1877</v>
      </c>
      <c r="G75" s="1">
        <v>15</v>
      </c>
      <c r="H75" s="3" t="s">
        <v>2969</v>
      </c>
      <c r="I75" s="137">
        <f>INDEX(รายได้แยกตามสิทธิ!$D:$D,MATCH(CalBudget2567!$D75,รายได้แยกตามสิทธิ!$B:$B,0))</f>
        <v>193841449.41</v>
      </c>
      <c r="J75" s="138">
        <f>INDEX(ผลงานOPDVisit_HDC!$F:$F,MATCH(CalBudget2567!$D75,ผลงานOPDVisit_HDC!$A:$A,0))</f>
        <v>191280</v>
      </c>
      <c r="K75" s="138">
        <f t="shared" si="1"/>
        <v>1013.3910989648682</v>
      </c>
      <c r="L75" s="139">
        <f t="shared" si="2"/>
        <v>229536</v>
      </c>
      <c r="M75" s="140">
        <f t="shared" si="3"/>
        <v>229536</v>
      </c>
      <c r="N75" s="141">
        <f t="shared" si="4"/>
        <v>1040.1446239775407</v>
      </c>
      <c r="O75" s="142">
        <f t="shared" si="5"/>
        <v>238750636.40930879</v>
      </c>
      <c r="P75" s="143">
        <f>INDEX(รายได้แยกตามสิทธิ!$E:$E,MATCH(CalBudget2567!$D75,รายได้แยกตามสิทธิ!$B:$B,0))</f>
        <v>80041917.760000005</v>
      </c>
      <c r="Q75" s="138">
        <f>INDEX(ผลงานOPDVisit_HDC!$D:$D,MATCH(CalBudget2567!$D75,ผลงานOPDVisit_HDC!$A:$A,0))</f>
        <v>49601</v>
      </c>
      <c r="R75" s="138">
        <f t="shared" si="6"/>
        <v>1613.715807342594</v>
      </c>
      <c r="S75" s="139">
        <f t="shared" si="7"/>
        <v>59521.2</v>
      </c>
      <c r="T75" s="140">
        <f t="shared" si="8"/>
        <v>59521.2</v>
      </c>
      <c r="U75" s="141">
        <f t="shared" si="9"/>
        <v>1656.3179046564385</v>
      </c>
      <c r="V75" s="142">
        <f t="shared" si="10"/>
        <v>98586029.266636804</v>
      </c>
      <c r="W75" s="143">
        <f>INDEX(รายได้แยกตามสิทธิ!$F:$F,MATCH(CalBudget2567!$D75,รายได้แยกตามสิทธิ!$B:$B,0))</f>
        <v>13753366.289999999</v>
      </c>
      <c r="X75" s="138">
        <f>INDEX(ผลงานOPDVisit_HDC!$E:$E,MATCH(CalBudget2567!$D75,ผลงานOPDVisit_HDC!$A:$A,0))</f>
        <v>14436</v>
      </c>
      <c r="Y75" s="138">
        <f t="shared" si="11"/>
        <v>952.71309850374064</v>
      </c>
      <c r="Z75" s="139">
        <f t="shared" si="12"/>
        <v>17323.2</v>
      </c>
      <c r="AA75" s="140">
        <f t="shared" si="13"/>
        <v>17323.2</v>
      </c>
      <c r="AB75" s="141">
        <f t="shared" si="14"/>
        <v>977.86472430423942</v>
      </c>
      <c r="AC75" s="142">
        <f t="shared" si="15"/>
        <v>16939746.192067202</v>
      </c>
      <c r="AD75" s="143">
        <f>INDEX(รายได้แยกตามสิทธิ!$G:$G,MATCH(CalBudget2567!$D75,รายได้แยกตามสิทธิ!$B:$B,0))</f>
        <v>813504.75</v>
      </c>
      <c r="AE75" s="138">
        <f>INDEX(ผลงานOPDVisit_HDC!$G:$G,MATCH(CalBudget2567!$D75,ผลงานOPDVisit_HDC!$A:$A,0))</f>
        <v>5749</v>
      </c>
      <c r="AF75" s="138">
        <f t="shared" si="16"/>
        <v>141.50369629500781</v>
      </c>
      <c r="AG75" s="139">
        <f t="shared" si="17"/>
        <v>6898.8</v>
      </c>
      <c r="AH75" s="140">
        <f t="shared" si="18"/>
        <v>6898.8</v>
      </c>
      <c r="AI75" s="141">
        <f t="shared" si="19"/>
        <v>145.23939387719602</v>
      </c>
      <c r="AJ75" s="142">
        <f t="shared" si="20"/>
        <v>1001977.53048</v>
      </c>
      <c r="AK75" s="143">
        <f>INDEX(รายได้แยกตามสิทธิ!$H:$H,MATCH(CalBudget2567!$D75,รายได้แยกตามสิทธิ!$B:$B,0))</f>
        <v>14765521.25</v>
      </c>
      <c r="AL75" s="138">
        <f>INDEX(ผลงานOPDVisit_HDC!$K:$K,MATCH(CalBudget2567!$D75,ผลงานOPDVisit_HDC!$A:$A,0))</f>
        <v>36955</v>
      </c>
      <c r="AM75" s="138">
        <f t="shared" si="21"/>
        <v>399.55408605060211</v>
      </c>
      <c r="AN75" s="139">
        <f t="shared" si="22"/>
        <v>44346</v>
      </c>
      <c r="AO75" s="140">
        <f t="shared" si="23"/>
        <v>44346</v>
      </c>
      <c r="AP75" s="141">
        <f t="shared" si="24"/>
        <v>410.102313922338</v>
      </c>
      <c r="AQ75" s="142">
        <f t="shared" si="25"/>
        <v>18186397.213199999</v>
      </c>
      <c r="AR75" s="144">
        <f t="shared" si="26"/>
        <v>373464786.61169279</v>
      </c>
      <c r="AS75" s="143">
        <f>INDEX(รายได้แยกตามสิทธิ!$I:$I,MATCH(CalBudget2567!$D75,รายได้แยกตามสิทธิ!$B:$B,0))</f>
        <v>217155767.46000001</v>
      </c>
      <c r="AT75" s="138">
        <f>INDEX(ผลงานAdjRw_DHES!$D:$D,MATCH(CalBudget2567!$D75,ผลงานAdjRw_DHES!$B:$B,0))</f>
        <v>15428.040100000002</v>
      </c>
      <c r="AU75" s="143">
        <f t="shared" si="27"/>
        <v>14075.395581840625</v>
      </c>
      <c r="AV75" s="139">
        <f t="shared" si="28"/>
        <v>18513.648120000002</v>
      </c>
      <c r="AW75" s="140">
        <f t="shared" si="29"/>
        <v>18513.648120000002</v>
      </c>
      <c r="AX75" s="141">
        <f t="shared" si="30"/>
        <v>14446.986025201217</v>
      </c>
      <c r="AY75" s="142">
        <f t="shared" si="31"/>
        <v>267466415.66513279</v>
      </c>
      <c r="AZ75" s="143">
        <f>INDEX(รายได้แยกตามสิทธิ!$J:$J,MATCH(CalBudget2567!$D75,รายได้แยกตามสิทธิ!$B:$B,0))</f>
        <v>42930554.5</v>
      </c>
      <c r="BA75" s="138">
        <f>INDEX(ผลงานAdjRw_DHES!$F:$F,MATCH(CalBudget2567!$D75,ผลงานAdjRw_DHES!$B:$B,0))</f>
        <v>2261.1518999999998</v>
      </c>
      <c r="BB75" s="143">
        <f t="shared" si="32"/>
        <v>18986.143522688591</v>
      </c>
      <c r="BC75" s="139">
        <f t="shared" si="33"/>
        <v>2713.3822799999998</v>
      </c>
      <c r="BD75" s="140">
        <f t="shared" si="34"/>
        <v>2713.3822799999998</v>
      </c>
      <c r="BE75" s="141">
        <f t="shared" si="35"/>
        <v>19487.377711687572</v>
      </c>
      <c r="BF75" s="142">
        <f t="shared" si="36"/>
        <v>52876705.366560005</v>
      </c>
      <c r="BG75" s="143">
        <f>INDEX(รายได้แยกตามสิทธิ!$K:$K,MATCH(CalBudget2567!$D75,รายได้แยกตามสิทธิ!$B:$B,0))</f>
        <v>12442681.27</v>
      </c>
      <c r="BH75" s="138">
        <f>INDEX(ผลงานAdjRw_DHES!$E:$E,MATCH(CalBudget2567!$D75,ผลงานAdjRw_DHES!$B:$B,0))</f>
        <v>948.39859999999999</v>
      </c>
      <c r="BI75" s="143">
        <f t="shared" si="37"/>
        <v>13119.674860338258</v>
      </c>
      <c r="BJ75" s="139">
        <f t="shared" si="38"/>
        <v>1138.0783199999998</v>
      </c>
      <c r="BK75" s="140">
        <f t="shared" si="39"/>
        <v>1138.0783199999998</v>
      </c>
      <c r="BL75" s="141">
        <f t="shared" si="40"/>
        <v>13466.034276651188</v>
      </c>
      <c r="BM75" s="142">
        <f t="shared" si="41"/>
        <v>15325401.666633597</v>
      </c>
      <c r="BN75" s="143">
        <f>INDEX(รายได้แยกตามสิทธิ!$N:$N,MATCH(CalBudget2567!$D75,รายได้แยกตามสิทธิ!$B:$B,0))</f>
        <v>32867617.300000001</v>
      </c>
      <c r="BO75" s="138">
        <f>INDEX(ผลงานAdjRw_DHES!$I:$I,MATCH(CalBudget2567!$D75,ผลงานAdjRw_DHES!$B:$B,0))</f>
        <v>3007.3591999999962</v>
      </c>
      <c r="BP75" s="143">
        <f t="shared" si="42"/>
        <v>10929.06271389199</v>
      </c>
      <c r="BQ75" s="139">
        <f t="shared" si="43"/>
        <v>3608.8310399999955</v>
      </c>
      <c r="BR75" s="140">
        <f t="shared" si="44"/>
        <v>3608.8310399999955</v>
      </c>
      <c r="BS75" s="141">
        <f t="shared" si="45"/>
        <v>11217.589969538738</v>
      </c>
      <c r="BT75" s="142">
        <f t="shared" si="46"/>
        <v>40482386.876064003</v>
      </c>
      <c r="BU75" s="144">
        <f t="shared" si="47"/>
        <v>376150909.57439041</v>
      </c>
      <c r="BV75" s="145">
        <f t="shared" si="0"/>
        <v>749615696.1860832</v>
      </c>
      <c r="BW75" s="146">
        <f>INDEX(รายได้แยกตามสิทธิ!$Q:$Q,MATCH(CalBudget2567!$D75,รายได้แยกตามสิทธิ!$B:$B,0))</f>
        <v>0.28000000000000003</v>
      </c>
      <c r="BX75" s="145">
        <f t="shared" si="48"/>
        <v>209892394.93210331</v>
      </c>
      <c r="BY75" s="141"/>
      <c r="BZ75" s="143">
        <f t="shared" si="49"/>
        <v>298021</v>
      </c>
      <c r="CA75" s="138">
        <f>INDEX(ผลงานOPDVisit_HDC!$C:$C,MATCH(CalBudget2567!$D75,ผลงานOPDVisit_HDC!$A:$A,0))</f>
        <v>298021</v>
      </c>
      <c r="CB75" s="138">
        <f t="shared" si="50"/>
        <v>0</v>
      </c>
    </row>
    <row r="76" spans="1:80" hidden="1" x14ac:dyDescent="0.7">
      <c r="A76" s="136">
        <f>COUNTA($D$16:D76)</f>
        <v>61</v>
      </c>
      <c r="B76" s="1">
        <v>1</v>
      </c>
      <c r="C76" s="2" t="s">
        <v>5</v>
      </c>
      <c r="D76" s="91" t="s">
        <v>150</v>
      </c>
      <c r="E76" s="3" t="s">
        <v>1049</v>
      </c>
      <c r="F76" s="4" t="s">
        <v>1876</v>
      </c>
      <c r="G76" s="1">
        <v>6</v>
      </c>
      <c r="H76" s="3" t="s">
        <v>2965</v>
      </c>
      <c r="I76" s="137">
        <f>INDEX(รายได้แยกตามสิทธิ!$D:$D,MATCH(CalBudget2567!$D76,รายได้แยกตามสิทธิ!$B:$B,0))</f>
        <v>52593973.329999998</v>
      </c>
      <c r="J76" s="138">
        <f>INDEX(ผลงานOPDVisit_HDC!$F:$F,MATCH(CalBudget2567!$D76,ผลงานOPDVisit_HDC!$A:$A,0))</f>
        <v>79682</v>
      </c>
      <c r="K76" s="138">
        <f t="shared" si="1"/>
        <v>660.04835885143439</v>
      </c>
      <c r="L76" s="139">
        <f t="shared" si="2"/>
        <v>95618.4</v>
      </c>
      <c r="M76" s="140">
        <f t="shared" si="3"/>
        <v>95618.4</v>
      </c>
      <c r="N76" s="141">
        <f t="shared" si="4"/>
        <v>677.47363552511229</v>
      </c>
      <c r="O76" s="142">
        <f t="shared" si="5"/>
        <v>64778945.071094394</v>
      </c>
      <c r="P76" s="143">
        <f>INDEX(รายได้แยกตามสิทธิ!$E:$E,MATCH(CalBudget2567!$D76,รายได้แยกตามสิทธิ!$B:$B,0))</f>
        <v>6273848.5999999996</v>
      </c>
      <c r="Q76" s="138">
        <f>INDEX(ผลงานOPDVisit_HDC!$D:$D,MATCH(CalBudget2567!$D76,ผลงานOPDVisit_HDC!$A:$A,0))</f>
        <v>13457</v>
      </c>
      <c r="R76" s="138">
        <f t="shared" si="6"/>
        <v>466.21450546184138</v>
      </c>
      <c r="S76" s="139">
        <f t="shared" si="7"/>
        <v>16148.4</v>
      </c>
      <c r="T76" s="140">
        <f t="shared" si="8"/>
        <v>16148.4</v>
      </c>
      <c r="U76" s="141">
        <f t="shared" si="9"/>
        <v>478.522568406034</v>
      </c>
      <c r="V76" s="142">
        <f t="shared" si="10"/>
        <v>7727373.8436479997</v>
      </c>
      <c r="W76" s="143">
        <f>INDEX(รายได้แยกตามสิทธิ!$F:$F,MATCH(CalBudget2567!$D76,รายได้แยกตามสิทธิ!$B:$B,0))</f>
        <v>882281.8</v>
      </c>
      <c r="X76" s="138">
        <f>INDEX(ผลงานOPDVisit_HDC!$E:$E,MATCH(CalBudget2567!$D76,ผลงานOPDVisit_HDC!$A:$A,0))</f>
        <v>4374</v>
      </c>
      <c r="Y76" s="138">
        <f t="shared" si="11"/>
        <v>201.71051668952904</v>
      </c>
      <c r="Z76" s="139">
        <f t="shared" si="12"/>
        <v>5248.8</v>
      </c>
      <c r="AA76" s="140">
        <f t="shared" si="13"/>
        <v>5248.8</v>
      </c>
      <c r="AB76" s="141">
        <f t="shared" si="14"/>
        <v>207.03567433013262</v>
      </c>
      <c r="AC76" s="142">
        <f t="shared" si="15"/>
        <v>1086688.847424</v>
      </c>
      <c r="AD76" s="143">
        <f>INDEX(รายได้แยกตามสิทธิ!$G:$G,MATCH(CalBudget2567!$D76,รายได้แยกตามสิทธิ!$B:$B,0))</f>
        <v>103959</v>
      </c>
      <c r="AE76" s="138">
        <f>INDEX(ผลงานOPDVisit_HDC!$G:$G,MATCH(CalBudget2567!$D76,ผลงานOPDVisit_HDC!$A:$A,0))</f>
        <v>100</v>
      </c>
      <c r="AF76" s="138">
        <f t="shared" si="16"/>
        <v>1039.5899999999999</v>
      </c>
      <c r="AG76" s="139">
        <f t="shared" si="17"/>
        <v>120</v>
      </c>
      <c r="AH76" s="140">
        <f t="shared" si="18"/>
        <v>120</v>
      </c>
      <c r="AI76" s="141">
        <f t="shared" si="19"/>
        <v>1067.0351759999999</v>
      </c>
      <c r="AJ76" s="142">
        <f t="shared" si="20"/>
        <v>128044.22111999999</v>
      </c>
      <c r="AK76" s="143">
        <f>INDEX(รายได้แยกตามสิทธิ!$H:$H,MATCH(CalBudget2567!$D76,รายได้แยกตามสิทธิ!$B:$B,0))</f>
        <v>2004607.5</v>
      </c>
      <c r="AL76" s="138">
        <f>INDEX(ผลงานOPDVisit_HDC!$K:$K,MATCH(CalBudget2567!$D76,ผลงานOPDVisit_HDC!$A:$A,0))</f>
        <v>8039</v>
      </c>
      <c r="AM76" s="138">
        <f t="shared" si="21"/>
        <v>249.36030600820999</v>
      </c>
      <c r="AN76" s="139">
        <f t="shared" si="22"/>
        <v>9646.7999999999993</v>
      </c>
      <c r="AO76" s="140">
        <f t="shared" si="23"/>
        <v>9646.7999999999993</v>
      </c>
      <c r="AP76" s="141">
        <f t="shared" si="24"/>
        <v>255.94341808682674</v>
      </c>
      <c r="AQ76" s="142">
        <f t="shared" si="25"/>
        <v>2469034.9656000002</v>
      </c>
      <c r="AR76" s="144">
        <f t="shared" si="26"/>
        <v>76190086.948886395</v>
      </c>
      <c r="AS76" s="143">
        <f>INDEX(รายได้แยกตามสิทธิ!$I:$I,MATCH(CalBudget2567!$D76,รายได้แยกตามสิทธิ!$B:$B,0))</f>
        <v>16583672.43</v>
      </c>
      <c r="AT76" s="138">
        <f>INDEX(ผลงานAdjRw_DHES!$D:$D,MATCH(CalBudget2567!$D76,ผลงานAdjRw_DHES!$B:$B,0))</f>
        <v>2058.2291999999998</v>
      </c>
      <c r="AU76" s="143">
        <f t="shared" si="27"/>
        <v>8057.2525304761984</v>
      </c>
      <c r="AV76" s="139">
        <f t="shared" si="28"/>
        <v>2469.8750399999994</v>
      </c>
      <c r="AW76" s="140">
        <f t="shared" si="29"/>
        <v>2469.8750399999994</v>
      </c>
      <c r="AX76" s="141">
        <f t="shared" si="30"/>
        <v>8269.9639972807709</v>
      </c>
      <c r="AY76" s="142">
        <f t="shared" si="31"/>
        <v>20425777.658582401</v>
      </c>
      <c r="AZ76" s="143">
        <f>INDEX(รายได้แยกตามสิทธิ!$J:$J,MATCH(CalBudget2567!$D76,รายได้แยกตามสิทธิ!$B:$B,0))</f>
        <v>1526717.87</v>
      </c>
      <c r="BA76" s="138">
        <f>INDEX(ผลงานAdjRw_DHES!$F:$F,MATCH(CalBudget2567!$D76,ผลงานAdjRw_DHES!$B:$B,0))</f>
        <v>127.68870000000001</v>
      </c>
      <c r="BB76" s="143">
        <f t="shared" si="32"/>
        <v>11956.562092025371</v>
      </c>
      <c r="BC76" s="139">
        <f t="shared" si="33"/>
        <v>153.22644</v>
      </c>
      <c r="BD76" s="140">
        <f t="shared" si="34"/>
        <v>153.22644</v>
      </c>
      <c r="BE76" s="141">
        <f t="shared" si="35"/>
        <v>12272.215331254842</v>
      </c>
      <c r="BF76" s="142">
        <f t="shared" si="36"/>
        <v>1880427.8661216001</v>
      </c>
      <c r="BG76" s="143">
        <f>INDEX(รายได้แยกตามสิทธิ!$K:$K,MATCH(CalBudget2567!$D76,รายได้แยกตามสิทธิ!$B:$B,0))</f>
        <v>238536.76</v>
      </c>
      <c r="BH76" s="138">
        <f>INDEX(ผลงานAdjRw_DHES!$E:$E,MATCH(CalBudget2567!$D76,ผลงานAdjRw_DHES!$B:$B,0))</f>
        <v>30.339299999999994</v>
      </c>
      <c r="BI76" s="143">
        <f t="shared" si="37"/>
        <v>7862.302689910448</v>
      </c>
      <c r="BJ76" s="139">
        <f t="shared" si="38"/>
        <v>36.40715999999999</v>
      </c>
      <c r="BK76" s="140">
        <f t="shared" si="39"/>
        <v>36.40715999999999</v>
      </c>
      <c r="BL76" s="141">
        <f t="shared" si="40"/>
        <v>8069.8674809240838</v>
      </c>
      <c r="BM76" s="142">
        <f t="shared" si="41"/>
        <v>293800.9565568</v>
      </c>
      <c r="BN76" s="143">
        <f>INDEX(รายได้แยกตามสิทธิ!$N:$N,MATCH(CalBudget2567!$D76,รายได้แยกตามสิทธิ!$B:$B,0))</f>
        <v>962894</v>
      </c>
      <c r="BO76" s="138">
        <f>INDEX(ผลงานAdjRw_DHES!$I:$I,MATCH(CalBudget2567!$D76,ผลงานAdjRw_DHES!$B:$B,0))</f>
        <v>92.377800000000008</v>
      </c>
      <c r="BP76" s="143">
        <f t="shared" si="42"/>
        <v>10423.435067732722</v>
      </c>
      <c r="BQ76" s="139">
        <f t="shared" si="43"/>
        <v>110.85336000000001</v>
      </c>
      <c r="BR76" s="140">
        <f t="shared" si="44"/>
        <v>110.85336000000001</v>
      </c>
      <c r="BS76" s="141">
        <f t="shared" si="45"/>
        <v>10698.613753520865</v>
      </c>
      <c r="BT76" s="142">
        <f t="shared" si="46"/>
        <v>1185977.2819199997</v>
      </c>
      <c r="BU76" s="144">
        <f t="shared" si="47"/>
        <v>23785983.763180804</v>
      </c>
      <c r="BV76" s="145">
        <f t="shared" si="0"/>
        <v>99976070.712067202</v>
      </c>
      <c r="BW76" s="146">
        <f>INDEX(รายได้แยกตามสิทธิ!$Q:$Q,MATCH(CalBudget2567!$D76,รายได้แยกตามสิทธิ!$B:$B,0))</f>
        <v>0.44</v>
      </c>
      <c r="BX76" s="145">
        <f t="shared" si="48"/>
        <v>43989471.11330957</v>
      </c>
      <c r="BY76" s="141"/>
      <c r="BZ76" s="143">
        <f t="shared" si="49"/>
        <v>105652</v>
      </c>
      <c r="CA76" s="138">
        <f>INDEX(ผลงานOPDVisit_HDC!$C:$C,MATCH(CalBudget2567!$D76,ผลงานOPDVisit_HDC!$A:$A,0))</f>
        <v>105652</v>
      </c>
      <c r="CB76" s="138">
        <f t="shared" si="50"/>
        <v>0</v>
      </c>
    </row>
    <row r="77" spans="1:80" hidden="1" x14ac:dyDescent="0.7">
      <c r="A77" s="136">
        <f>COUNTA($D$16:D77)</f>
        <v>62</v>
      </c>
      <c r="B77" s="1">
        <v>1</v>
      </c>
      <c r="C77" s="2" t="s">
        <v>5</v>
      </c>
      <c r="D77" s="91" t="s">
        <v>151</v>
      </c>
      <c r="E77" s="3" t="s">
        <v>1050</v>
      </c>
      <c r="F77" s="4" t="s">
        <v>1876</v>
      </c>
      <c r="G77" s="1">
        <v>5</v>
      </c>
      <c r="H77" s="3" t="s">
        <v>2964</v>
      </c>
      <c r="I77" s="137">
        <f>INDEX(รายได้แยกตามสิทธิ!$D:$D,MATCH(CalBudget2567!$D77,รายได้แยกตามสิทธิ!$B:$B,0))</f>
        <v>25465842.32</v>
      </c>
      <c r="J77" s="138">
        <f>INDEX(ผลงานOPDVisit_HDC!$F:$F,MATCH(CalBudget2567!$D77,ผลงานOPDVisit_HDC!$A:$A,0))</f>
        <v>47275</v>
      </c>
      <c r="K77" s="138">
        <f t="shared" si="1"/>
        <v>538.67461279746169</v>
      </c>
      <c r="L77" s="139">
        <f t="shared" si="2"/>
        <v>56730</v>
      </c>
      <c r="M77" s="140">
        <f t="shared" si="3"/>
        <v>56730</v>
      </c>
      <c r="N77" s="141">
        <f t="shared" si="4"/>
        <v>552.89562257531463</v>
      </c>
      <c r="O77" s="142">
        <f t="shared" si="5"/>
        <v>31365768.668697599</v>
      </c>
      <c r="P77" s="143">
        <f>INDEX(รายได้แยกตามสิทธิ!$E:$E,MATCH(CalBudget2567!$D77,รายได้แยกตามสิทธิ!$B:$B,0))</f>
        <v>8057165.9400000004</v>
      </c>
      <c r="Q77" s="138">
        <f>INDEX(ผลงานOPDVisit_HDC!$D:$D,MATCH(CalBudget2567!$D77,ผลงานOPDVisit_HDC!$A:$A,0))</f>
        <v>15263</v>
      </c>
      <c r="R77" s="138">
        <f t="shared" si="6"/>
        <v>527.88874664220668</v>
      </c>
      <c r="S77" s="139">
        <f t="shared" si="7"/>
        <v>18315.599999999999</v>
      </c>
      <c r="T77" s="140">
        <f t="shared" si="8"/>
        <v>18315.599999999999</v>
      </c>
      <c r="U77" s="141">
        <f t="shared" si="9"/>
        <v>541.8250095535609</v>
      </c>
      <c r="V77" s="142">
        <f t="shared" si="10"/>
        <v>9923850.1449791994</v>
      </c>
      <c r="W77" s="143">
        <f>INDEX(รายได้แยกตามสิทธิ!$F:$F,MATCH(CalBudget2567!$D77,รายได้แยกตามสิทธิ!$B:$B,0))</f>
        <v>808278.79</v>
      </c>
      <c r="X77" s="138">
        <f>INDEX(ผลงานOPDVisit_HDC!$E:$E,MATCH(CalBudget2567!$D77,ผลงานOPDVisit_HDC!$A:$A,0))</f>
        <v>3312</v>
      </c>
      <c r="Y77" s="138">
        <f t="shared" si="11"/>
        <v>244.04552838164253</v>
      </c>
      <c r="Z77" s="139">
        <f t="shared" si="12"/>
        <v>3974.3999999999996</v>
      </c>
      <c r="AA77" s="140">
        <f t="shared" si="13"/>
        <v>3974.3999999999996</v>
      </c>
      <c r="AB77" s="141">
        <f t="shared" si="14"/>
        <v>250.48833033091788</v>
      </c>
      <c r="AC77" s="142">
        <f t="shared" si="15"/>
        <v>995540.82006719988</v>
      </c>
      <c r="AD77" s="143">
        <f>INDEX(รายได้แยกตามสิทธิ!$G:$G,MATCH(CalBudget2567!$D77,รายได้แยกตามสิทธิ!$B:$B,0))</f>
        <v>14809</v>
      </c>
      <c r="AE77" s="138">
        <f>INDEX(ผลงานOPDVisit_HDC!$G:$G,MATCH(CalBudget2567!$D77,ผลงานOPDVisit_HDC!$A:$A,0))</f>
        <v>68</v>
      </c>
      <c r="AF77" s="138">
        <f t="shared" si="16"/>
        <v>217.77941176470588</v>
      </c>
      <c r="AG77" s="139">
        <f t="shared" si="17"/>
        <v>81.599999999999994</v>
      </c>
      <c r="AH77" s="140">
        <f t="shared" si="18"/>
        <v>81.599999999999994</v>
      </c>
      <c r="AI77" s="141">
        <f t="shared" si="19"/>
        <v>223.52878823529412</v>
      </c>
      <c r="AJ77" s="142">
        <f t="shared" si="20"/>
        <v>18239.949119999997</v>
      </c>
      <c r="AK77" s="143">
        <f>INDEX(รายได้แยกตามสิทธิ!$H:$H,MATCH(CalBudget2567!$D77,รายได้แยกตามสิทธิ!$B:$B,0))</f>
        <v>1253954.3</v>
      </c>
      <c r="AL77" s="138">
        <f>INDEX(ผลงานOPDVisit_HDC!$K:$K,MATCH(CalBudget2567!$D77,ผลงานOPDVisit_HDC!$A:$A,0))</f>
        <v>1725</v>
      </c>
      <c r="AM77" s="138">
        <f t="shared" si="21"/>
        <v>726.93002898550731</v>
      </c>
      <c r="AN77" s="139">
        <f t="shared" si="22"/>
        <v>2070</v>
      </c>
      <c r="AO77" s="140">
        <f t="shared" si="23"/>
        <v>2070</v>
      </c>
      <c r="AP77" s="141">
        <f t="shared" si="24"/>
        <v>746.1209817507247</v>
      </c>
      <c r="AQ77" s="142">
        <f t="shared" si="25"/>
        <v>1544470.4322240001</v>
      </c>
      <c r="AR77" s="144">
        <f t="shared" si="26"/>
        <v>43847870.015087992</v>
      </c>
      <c r="AS77" s="143">
        <f>INDEX(รายได้แยกตามสิทธิ!$I:$I,MATCH(CalBudget2567!$D77,รายได้แยกตามสิทธิ!$B:$B,0))</f>
        <v>6710801.9199999999</v>
      </c>
      <c r="AT77" s="138">
        <f>INDEX(ผลงานAdjRw_DHES!$D:$D,MATCH(CalBudget2567!$D77,ผลงานAdjRw_DHES!$B:$B,0))</f>
        <v>673.67819999999983</v>
      </c>
      <c r="AU77" s="143">
        <f t="shared" si="27"/>
        <v>9961.4354746821282</v>
      </c>
      <c r="AV77" s="139">
        <f t="shared" si="28"/>
        <v>808.41383999999982</v>
      </c>
      <c r="AW77" s="140">
        <f t="shared" si="29"/>
        <v>808.41383999999982</v>
      </c>
      <c r="AX77" s="141">
        <f t="shared" si="30"/>
        <v>10224.417371213736</v>
      </c>
      <c r="AY77" s="142">
        <f t="shared" si="31"/>
        <v>8265560.5088256001</v>
      </c>
      <c r="AZ77" s="143">
        <f>INDEX(รายได้แยกตามสิทธิ!$J:$J,MATCH(CalBudget2567!$D77,รายได้แยกตามสิทธิ!$B:$B,0))</f>
        <v>1477540.6</v>
      </c>
      <c r="BA77" s="138">
        <f>INDEX(ผลงานAdjRw_DHES!$F:$F,MATCH(CalBudget2567!$D77,ผลงานAdjRw_DHES!$B:$B,0))</f>
        <v>93.603599999999986</v>
      </c>
      <c r="BB77" s="143">
        <f t="shared" si="32"/>
        <v>15785.083052361237</v>
      </c>
      <c r="BC77" s="139">
        <f t="shared" si="33"/>
        <v>112.32431999999999</v>
      </c>
      <c r="BD77" s="140">
        <f t="shared" si="34"/>
        <v>112.32431999999999</v>
      </c>
      <c r="BE77" s="141">
        <f t="shared" si="35"/>
        <v>16201.809244943574</v>
      </c>
      <c r="BF77" s="142">
        <f t="shared" si="36"/>
        <v>1819857.2062080002</v>
      </c>
      <c r="BG77" s="143">
        <f>INDEX(รายได้แยกตามสิทธิ!$K:$K,MATCH(CalBudget2567!$D77,รายได้แยกตามสิทธิ!$B:$B,0))</f>
        <v>275787.02</v>
      </c>
      <c r="BH77" s="138">
        <f>INDEX(ผลงานAdjRw_DHES!$E:$E,MATCH(CalBudget2567!$D77,ผลงานAdjRw_DHES!$B:$B,0))</f>
        <v>34.877700000000004</v>
      </c>
      <c r="BI77" s="143">
        <f t="shared" si="37"/>
        <v>7907.2593662999561</v>
      </c>
      <c r="BJ77" s="139">
        <f t="shared" si="38"/>
        <v>41.853240000000007</v>
      </c>
      <c r="BK77" s="140">
        <f t="shared" si="39"/>
        <v>41.853240000000007</v>
      </c>
      <c r="BL77" s="141">
        <f t="shared" si="40"/>
        <v>8116.0110135702753</v>
      </c>
      <c r="BM77" s="142">
        <f t="shared" si="41"/>
        <v>339681.35679360002</v>
      </c>
      <c r="BN77" s="143">
        <f>INDEX(รายได้แยกตามสิทธิ!$N:$N,MATCH(CalBudget2567!$D77,รายได้แยกตามสิทธิ!$B:$B,0))</f>
        <v>470369</v>
      </c>
      <c r="BO77" s="138">
        <f>INDEX(ผลงานAdjRw_DHES!$I:$I,MATCH(CalBudget2567!$D77,ผลงานAdjRw_DHES!$B:$B,0))</f>
        <v>14.870200000000224</v>
      </c>
      <c r="BP77" s="143">
        <f t="shared" si="42"/>
        <v>31631.652566878245</v>
      </c>
      <c r="BQ77" s="139">
        <f t="shared" si="43"/>
        <v>17.844240000000269</v>
      </c>
      <c r="BR77" s="140">
        <f t="shared" si="44"/>
        <v>17.844240000000269</v>
      </c>
      <c r="BS77" s="141">
        <f t="shared" si="45"/>
        <v>32466.728194643831</v>
      </c>
      <c r="BT77" s="142">
        <f t="shared" si="46"/>
        <v>579344.08991999994</v>
      </c>
      <c r="BU77" s="144">
        <f t="shared" si="47"/>
        <v>11004443.161747199</v>
      </c>
      <c r="BV77" s="145">
        <f t="shared" si="0"/>
        <v>54852313.176835194</v>
      </c>
      <c r="BW77" s="146">
        <f>INDEX(รายได้แยกตามสิทธิ!$Q:$Q,MATCH(CalBudget2567!$D77,รายได้แยกตามสิทธิ!$B:$B,0))</f>
        <v>0.32</v>
      </c>
      <c r="BX77" s="145">
        <f t="shared" si="48"/>
        <v>17552740.216587264</v>
      </c>
      <c r="BY77" s="141"/>
      <c r="BZ77" s="143">
        <f t="shared" si="49"/>
        <v>67643</v>
      </c>
      <c r="CA77" s="138">
        <f>INDEX(ผลงานOPDVisit_HDC!$C:$C,MATCH(CalBudget2567!$D77,ผลงานOPDVisit_HDC!$A:$A,0))</f>
        <v>67643</v>
      </c>
      <c r="CB77" s="138">
        <f t="shared" si="50"/>
        <v>0</v>
      </c>
    </row>
    <row r="78" spans="1:80" hidden="1" x14ac:dyDescent="0.7">
      <c r="A78" s="136">
        <f>COUNTA($D$16:D78)</f>
        <v>63</v>
      </c>
      <c r="B78" s="1">
        <v>1</v>
      </c>
      <c r="C78" s="2" t="s">
        <v>5</v>
      </c>
      <c r="D78" s="91" t="s">
        <v>152</v>
      </c>
      <c r="E78" s="3" t="s">
        <v>1051</v>
      </c>
      <c r="F78" s="4" t="s">
        <v>1876</v>
      </c>
      <c r="G78" s="1">
        <v>6</v>
      </c>
      <c r="H78" s="3" t="s">
        <v>2965</v>
      </c>
      <c r="I78" s="137">
        <f>INDEX(รายได้แยกตามสิทธิ!$D:$D,MATCH(CalBudget2567!$D78,รายได้แยกตามสิทธิ!$B:$B,0))</f>
        <v>60006893.259999998</v>
      </c>
      <c r="J78" s="138">
        <f>INDEX(ผลงานOPDVisit_HDC!$F:$F,MATCH(CalBudget2567!$D78,ผลงานOPDVisit_HDC!$A:$A,0))</f>
        <v>140255</v>
      </c>
      <c r="K78" s="138">
        <f t="shared" si="1"/>
        <v>427.84138362268726</v>
      </c>
      <c r="L78" s="139">
        <f t="shared" si="2"/>
        <v>168306</v>
      </c>
      <c r="M78" s="140">
        <f t="shared" si="3"/>
        <v>168306</v>
      </c>
      <c r="N78" s="141">
        <f t="shared" si="4"/>
        <v>439.13639615032622</v>
      </c>
      <c r="O78" s="142">
        <f t="shared" si="5"/>
        <v>73909290.290476799</v>
      </c>
      <c r="P78" s="143">
        <f>INDEX(รายได้แยกตามสิทธิ!$E:$E,MATCH(CalBudget2567!$D78,รายได้แยกตามสิทธิ!$B:$B,0))</f>
        <v>8531163.0399999991</v>
      </c>
      <c r="Q78" s="138">
        <f>INDEX(ผลงานOPDVisit_HDC!$D:$D,MATCH(CalBudget2567!$D78,ผลงานOPDVisit_HDC!$A:$A,0))</f>
        <v>29338</v>
      </c>
      <c r="R78" s="138">
        <f t="shared" si="6"/>
        <v>290.7888417751721</v>
      </c>
      <c r="S78" s="139">
        <f t="shared" si="7"/>
        <v>35205.599999999999</v>
      </c>
      <c r="T78" s="140">
        <f t="shared" si="8"/>
        <v>35205.599999999999</v>
      </c>
      <c r="U78" s="141">
        <f t="shared" si="9"/>
        <v>298.46566719803667</v>
      </c>
      <c r="V78" s="142">
        <f t="shared" si="10"/>
        <v>10507662.8931072</v>
      </c>
      <c r="W78" s="143">
        <f>INDEX(รายได้แยกตามสิทธิ!$F:$F,MATCH(CalBudget2567!$D78,รายได้แยกตามสิทธิ!$B:$B,0))</f>
        <v>1293078.3600000001</v>
      </c>
      <c r="X78" s="138">
        <f>INDEX(ผลงานOPDVisit_HDC!$E:$E,MATCH(CalBudget2567!$D78,ผลงานOPDVisit_HDC!$A:$A,0))</f>
        <v>7323</v>
      </c>
      <c r="Y78" s="138">
        <f t="shared" si="11"/>
        <v>176.5776812781647</v>
      </c>
      <c r="Z78" s="139">
        <f t="shared" si="12"/>
        <v>8787.6</v>
      </c>
      <c r="AA78" s="140">
        <f t="shared" si="13"/>
        <v>8787.6</v>
      </c>
      <c r="AB78" s="141">
        <f t="shared" si="14"/>
        <v>181.23933206390825</v>
      </c>
      <c r="AC78" s="142">
        <f t="shared" si="15"/>
        <v>1592658.7544448003</v>
      </c>
      <c r="AD78" s="143">
        <f>INDEX(รายได้แยกตามสิทธิ!$G:$G,MATCH(CalBudget2567!$D78,รายได้แยกตามสิทธิ!$B:$B,0))</f>
        <v>160268.74</v>
      </c>
      <c r="AE78" s="138">
        <f>INDEX(ผลงานOPDVisit_HDC!$G:$G,MATCH(CalBudget2567!$D78,ผลงานOPDVisit_HDC!$A:$A,0))</f>
        <v>449</v>
      </c>
      <c r="AF78" s="138">
        <f t="shared" si="16"/>
        <v>356.9459688195991</v>
      </c>
      <c r="AG78" s="139">
        <f t="shared" si="17"/>
        <v>538.79999999999995</v>
      </c>
      <c r="AH78" s="140">
        <f t="shared" si="18"/>
        <v>538.79999999999995</v>
      </c>
      <c r="AI78" s="141">
        <f t="shared" si="19"/>
        <v>366.36934239643654</v>
      </c>
      <c r="AJ78" s="142">
        <f t="shared" si="20"/>
        <v>197399.8016832</v>
      </c>
      <c r="AK78" s="143">
        <f>INDEX(รายได้แยกตามสิทธิ!$H:$H,MATCH(CalBudget2567!$D78,รายได้แยกตามสิทธิ!$B:$B,0))</f>
        <v>2466914.02</v>
      </c>
      <c r="AL78" s="138">
        <f>INDEX(ผลงานOPDVisit_HDC!$K:$K,MATCH(CalBudget2567!$D78,ผลงานOPDVisit_HDC!$A:$A,0))</f>
        <v>18732</v>
      </c>
      <c r="AM78" s="138">
        <f t="shared" si="21"/>
        <v>131.69517510143072</v>
      </c>
      <c r="AN78" s="139">
        <f t="shared" si="22"/>
        <v>22478.399999999998</v>
      </c>
      <c r="AO78" s="140">
        <f t="shared" si="23"/>
        <v>22478.399999999998</v>
      </c>
      <c r="AP78" s="141">
        <f t="shared" si="24"/>
        <v>135.17192772410849</v>
      </c>
      <c r="AQ78" s="142">
        <f t="shared" si="25"/>
        <v>3038448.6601535999</v>
      </c>
      <c r="AR78" s="144">
        <f t="shared" si="26"/>
        <v>89245460.399865612</v>
      </c>
      <c r="AS78" s="143">
        <f>INDEX(รายได้แยกตามสิทธิ!$I:$I,MATCH(CalBudget2567!$D78,รายได้แยกตามสิทธิ!$B:$B,0))</f>
        <v>16684974.880000001</v>
      </c>
      <c r="AT78" s="138">
        <f>INDEX(ผลงานAdjRw_DHES!$D:$D,MATCH(CalBudget2567!$D78,ผลงานAdjRw_DHES!$B:$B,0))</f>
        <v>2127.8190999999997</v>
      </c>
      <c r="AU78" s="143">
        <f t="shared" si="27"/>
        <v>7841.3502726806064</v>
      </c>
      <c r="AV78" s="139">
        <f t="shared" si="28"/>
        <v>2553.3829199999996</v>
      </c>
      <c r="AW78" s="140">
        <f t="shared" si="29"/>
        <v>2553.3829199999996</v>
      </c>
      <c r="AX78" s="141">
        <f t="shared" si="30"/>
        <v>8048.361919879374</v>
      </c>
      <c r="AY78" s="142">
        <f t="shared" si="31"/>
        <v>20550549.860198397</v>
      </c>
      <c r="AZ78" s="143">
        <f>INDEX(รายได้แยกตามสิทธิ!$J:$J,MATCH(CalBudget2567!$D78,รายได้แยกตามสิทธิ!$B:$B,0))</f>
        <v>1463142.96</v>
      </c>
      <c r="BA78" s="138">
        <f>INDEX(ผลงานAdjRw_DHES!$F:$F,MATCH(CalBudget2567!$D78,ผลงานAdjRw_DHES!$B:$B,0))</f>
        <v>200.6824</v>
      </c>
      <c r="BB78" s="143">
        <f t="shared" si="32"/>
        <v>7290.8384591772865</v>
      </c>
      <c r="BC78" s="139">
        <f t="shared" si="33"/>
        <v>240.81887999999998</v>
      </c>
      <c r="BD78" s="140">
        <f t="shared" si="34"/>
        <v>240.81887999999998</v>
      </c>
      <c r="BE78" s="141">
        <f t="shared" si="35"/>
        <v>7483.3165944995671</v>
      </c>
      <c r="BF78" s="142">
        <f t="shared" si="36"/>
        <v>1802123.9209727996</v>
      </c>
      <c r="BG78" s="143">
        <f>INDEX(รายได้แยกตามสิทธิ!$K:$K,MATCH(CalBudget2567!$D78,รายได้แยกตามสิทธิ!$B:$B,0))</f>
        <v>754323.9</v>
      </c>
      <c r="BH78" s="138">
        <f>INDEX(ผลงานAdjRw_DHES!$E:$E,MATCH(CalBudget2567!$D78,ผลงานAdjRw_DHES!$B:$B,0))</f>
        <v>34.781900000000007</v>
      </c>
      <c r="BI78" s="143">
        <f t="shared" si="37"/>
        <v>21687.254002800302</v>
      </c>
      <c r="BJ78" s="139">
        <f t="shared" si="38"/>
        <v>41.73828000000001</v>
      </c>
      <c r="BK78" s="140">
        <f t="shared" si="39"/>
        <v>41.73828000000001</v>
      </c>
      <c r="BL78" s="141">
        <f t="shared" si="40"/>
        <v>22259.797508474228</v>
      </c>
      <c r="BM78" s="142">
        <f t="shared" si="41"/>
        <v>929085.66115199996</v>
      </c>
      <c r="BN78" s="143">
        <f>INDEX(รายได้แยกตามสิทธิ!$N:$N,MATCH(CalBudget2567!$D78,รายได้แยกตามสิทธิ!$B:$B,0))</f>
        <v>813719.35</v>
      </c>
      <c r="BO78" s="138">
        <f>INDEX(ผลงานAdjRw_DHES!$I:$I,MATCH(CalBudget2567!$D78,ผลงานAdjRw_DHES!$B:$B,0))</f>
        <v>29.055300000000983</v>
      </c>
      <c r="BP78" s="143">
        <f t="shared" si="42"/>
        <v>28005.883608153159</v>
      </c>
      <c r="BQ78" s="139">
        <f t="shared" si="43"/>
        <v>34.86636000000118</v>
      </c>
      <c r="BR78" s="140">
        <f t="shared" si="44"/>
        <v>34.86636000000118</v>
      </c>
      <c r="BS78" s="141">
        <f t="shared" si="45"/>
        <v>28745.238935408401</v>
      </c>
      <c r="BT78" s="142">
        <f t="shared" si="46"/>
        <v>1002241.849008</v>
      </c>
      <c r="BU78" s="144">
        <f t="shared" si="47"/>
        <v>24284001.291331198</v>
      </c>
      <c r="BV78" s="145">
        <f t="shared" si="0"/>
        <v>113529461.69119681</v>
      </c>
      <c r="BW78" s="146">
        <f>INDEX(รายได้แยกตามสิทธิ!$Q:$Q,MATCH(CalBudget2567!$D78,รายได้แยกตามสิทธิ!$B:$B,0))</f>
        <v>0.43</v>
      </c>
      <c r="BX78" s="145">
        <f t="shared" si="48"/>
        <v>48817668.527214631</v>
      </c>
      <c r="BY78" s="141"/>
      <c r="BZ78" s="143">
        <f t="shared" si="49"/>
        <v>196097</v>
      </c>
      <c r="CA78" s="138">
        <f>INDEX(ผลงานOPDVisit_HDC!$C:$C,MATCH(CalBudget2567!$D78,ผลงานOPDVisit_HDC!$A:$A,0))</f>
        <v>196097</v>
      </c>
      <c r="CB78" s="138">
        <f t="shared" si="50"/>
        <v>0</v>
      </c>
    </row>
    <row r="79" spans="1:80" hidden="1" x14ac:dyDescent="0.7">
      <c r="A79" s="136">
        <f>COUNTA($D$16:D79)</f>
        <v>64</v>
      </c>
      <c r="B79" s="1">
        <v>1</v>
      </c>
      <c r="C79" s="2" t="s">
        <v>5</v>
      </c>
      <c r="D79" s="91" t="s">
        <v>153</v>
      </c>
      <c r="E79" s="3" t="s">
        <v>1052</v>
      </c>
      <c r="F79" s="4" t="s">
        <v>1876</v>
      </c>
      <c r="G79" s="1">
        <v>6</v>
      </c>
      <c r="H79" s="3" t="s">
        <v>2965</v>
      </c>
      <c r="I79" s="137">
        <f>INDEX(รายได้แยกตามสิทธิ!$D:$D,MATCH(CalBudget2567!$D79,รายได้แยกตามสิทธิ!$B:$B,0))</f>
        <v>43986420.049999997</v>
      </c>
      <c r="J79" s="138">
        <f>INDEX(ผลงานOPDVisit_HDC!$F:$F,MATCH(CalBudget2567!$D79,ผลงานOPDVisit_HDC!$A:$A,0))</f>
        <v>76662</v>
      </c>
      <c r="K79" s="138">
        <f t="shared" si="1"/>
        <v>573.770838877149</v>
      </c>
      <c r="L79" s="139">
        <f t="shared" si="2"/>
        <v>91994.4</v>
      </c>
      <c r="M79" s="140">
        <f t="shared" si="3"/>
        <v>91994.4</v>
      </c>
      <c r="N79" s="141">
        <f t="shared" si="4"/>
        <v>588.91838902350571</v>
      </c>
      <c r="O79" s="142">
        <f t="shared" si="5"/>
        <v>54177193.847183987</v>
      </c>
      <c r="P79" s="143">
        <f>INDEX(รายได้แยกตามสิทธิ!$E:$E,MATCH(CalBudget2567!$D79,รายได้แยกตามสิทธิ!$B:$B,0))</f>
        <v>6265315.25</v>
      </c>
      <c r="Q79" s="138">
        <f>INDEX(ผลงานOPDVisit_HDC!$D:$D,MATCH(CalBudget2567!$D79,ผลงานOPDVisit_HDC!$A:$A,0))</f>
        <v>11</v>
      </c>
      <c r="R79" s="138">
        <f t="shared" si="6"/>
        <v>569574.11363636365</v>
      </c>
      <c r="S79" s="139">
        <f t="shared" si="7"/>
        <v>13.2</v>
      </c>
      <c r="T79" s="140">
        <f t="shared" si="8"/>
        <v>13.2</v>
      </c>
      <c r="U79" s="141">
        <f t="shared" si="9"/>
        <v>584610.87023636361</v>
      </c>
      <c r="V79" s="142">
        <f t="shared" si="10"/>
        <v>7716863.4871199997</v>
      </c>
      <c r="W79" s="143">
        <f>INDEX(รายได้แยกตามสิทธิ!$F:$F,MATCH(CalBudget2567!$D79,รายได้แยกตามสิทธิ!$B:$B,0))</f>
        <v>1108258</v>
      </c>
      <c r="X79" s="138">
        <f>INDEX(ผลงานOPDVisit_HDC!$E:$E,MATCH(CalBudget2567!$D79,ผลงานOPDVisit_HDC!$A:$A,0))</f>
        <v>1895</v>
      </c>
      <c r="Y79" s="138">
        <f t="shared" si="11"/>
        <v>584.83271767810027</v>
      </c>
      <c r="Z79" s="139">
        <f t="shared" si="12"/>
        <v>2274</v>
      </c>
      <c r="AA79" s="140">
        <f t="shared" si="13"/>
        <v>2274</v>
      </c>
      <c r="AB79" s="141">
        <f t="shared" si="14"/>
        <v>600.27230142480209</v>
      </c>
      <c r="AC79" s="142">
        <f t="shared" si="15"/>
        <v>1365019.2134399998</v>
      </c>
      <c r="AD79" s="143">
        <f>INDEX(รายได้แยกตามสิทธิ!$G:$G,MATCH(CalBudget2567!$D79,รายได้แยกตามสิทธิ!$B:$B,0))</f>
        <v>121500.04</v>
      </c>
      <c r="AE79" s="138">
        <f>INDEX(ผลงานOPDVisit_HDC!$G:$G,MATCH(CalBudget2567!$D79,ผลงานOPDVisit_HDC!$A:$A,0))</f>
        <v>0</v>
      </c>
      <c r="AF79" s="138">
        <f t="shared" si="16"/>
        <v>0</v>
      </c>
      <c r="AG79" s="139">
        <f t="shared" si="17"/>
        <v>0</v>
      </c>
      <c r="AH79" s="140">
        <f t="shared" si="18"/>
        <v>0</v>
      </c>
      <c r="AI79" s="141">
        <f t="shared" si="19"/>
        <v>0</v>
      </c>
      <c r="AJ79" s="142">
        <f t="shared" si="20"/>
        <v>0</v>
      </c>
      <c r="AK79" s="143">
        <f>INDEX(รายได้แยกตามสิทธิ!$H:$H,MATCH(CalBudget2567!$D79,รายได้แยกตามสิทธิ!$B:$B,0))</f>
        <v>1996250.5</v>
      </c>
      <c r="AL79" s="138">
        <f>INDEX(ผลงานOPDVisit_HDC!$K:$K,MATCH(CalBudget2567!$D79,ผลงานOPDVisit_HDC!$A:$A,0))</f>
        <v>17783</v>
      </c>
      <c r="AM79" s="138">
        <f t="shared" si="21"/>
        <v>112.25611539110386</v>
      </c>
      <c r="AN79" s="139">
        <f t="shared" si="22"/>
        <v>21339.599999999999</v>
      </c>
      <c r="AO79" s="140">
        <f t="shared" si="23"/>
        <v>21339.599999999999</v>
      </c>
      <c r="AP79" s="141">
        <f t="shared" si="24"/>
        <v>115.21967683742901</v>
      </c>
      <c r="AQ79" s="142">
        <f t="shared" si="25"/>
        <v>2458741.8158399998</v>
      </c>
      <c r="AR79" s="144">
        <f t="shared" si="26"/>
        <v>65717818.363583989</v>
      </c>
      <c r="AS79" s="143">
        <f>INDEX(รายได้แยกตามสิทธิ!$I:$I,MATCH(CalBudget2567!$D79,รายได้แยกตามสิทธิ!$B:$B,0))</f>
        <v>16919356.239999998</v>
      </c>
      <c r="AT79" s="138">
        <f>INDEX(ผลงานAdjRw_DHES!$D:$D,MATCH(CalBudget2567!$D79,ผลงานAdjRw_DHES!$B:$B,0))</f>
        <v>1702.9821000000002</v>
      </c>
      <c r="AU79" s="143">
        <f t="shared" si="27"/>
        <v>9935.134514919444</v>
      </c>
      <c r="AV79" s="139">
        <f t="shared" si="28"/>
        <v>2043.57852</v>
      </c>
      <c r="AW79" s="140">
        <f t="shared" si="29"/>
        <v>2043.57852</v>
      </c>
      <c r="AX79" s="141">
        <f t="shared" si="30"/>
        <v>10197.422066113317</v>
      </c>
      <c r="AY79" s="142">
        <f t="shared" si="31"/>
        <v>20839232.693683196</v>
      </c>
      <c r="AZ79" s="143">
        <f>INDEX(รายได้แยกตามสิทธิ!$J:$J,MATCH(CalBudget2567!$D79,รายได้แยกตามสิทธิ!$B:$B,0))</f>
        <v>1539901.59</v>
      </c>
      <c r="BA79" s="138">
        <f>INDEX(ผลงานAdjRw_DHES!$F:$F,MATCH(CalBudget2567!$D79,ผลงานAdjRw_DHES!$B:$B,0))</f>
        <v>143.64960000000002</v>
      </c>
      <c r="BB79" s="143">
        <f t="shared" si="32"/>
        <v>10719.846000267316</v>
      </c>
      <c r="BC79" s="139">
        <f t="shared" si="33"/>
        <v>172.37952000000001</v>
      </c>
      <c r="BD79" s="140">
        <f t="shared" si="34"/>
        <v>172.37952000000001</v>
      </c>
      <c r="BE79" s="141">
        <f t="shared" si="35"/>
        <v>11002.849934674374</v>
      </c>
      <c r="BF79" s="142">
        <f t="shared" si="36"/>
        <v>1896665.9903712</v>
      </c>
      <c r="BG79" s="143">
        <f>INDEX(รายได้แยกตามสิทธิ!$K:$K,MATCH(CalBudget2567!$D79,รายได้แยกตามสิทธิ!$B:$B,0))</f>
        <v>339032.5</v>
      </c>
      <c r="BH79" s="138">
        <f>INDEX(ผลงานAdjRw_DHES!$E:$E,MATCH(CalBudget2567!$D79,ผลงานAdjRw_DHES!$B:$B,0))</f>
        <v>37.5518</v>
      </c>
      <c r="BI79" s="143">
        <f t="shared" si="37"/>
        <v>9028.3954430946051</v>
      </c>
      <c r="BJ79" s="139">
        <f t="shared" si="38"/>
        <v>45.062159999999999</v>
      </c>
      <c r="BK79" s="140">
        <f t="shared" si="39"/>
        <v>45.062159999999999</v>
      </c>
      <c r="BL79" s="141">
        <f t="shared" si="40"/>
        <v>9266.7450827923021</v>
      </c>
      <c r="BM79" s="142">
        <f t="shared" si="41"/>
        <v>417579.54959999997</v>
      </c>
      <c r="BN79" s="143">
        <f>INDEX(รายได้แยกตามสิทธิ!$N:$N,MATCH(CalBudget2567!$D79,รายได้แยกตามสิทธิ!$B:$B,0))</f>
        <v>596657.19999999995</v>
      </c>
      <c r="BO79" s="138">
        <f>INDEX(ผลงานAdjRw_DHES!$I:$I,MATCH(CalBudget2567!$D79,ผลงานAdjRw_DHES!$B:$B,0))</f>
        <v>297.90800000000024</v>
      </c>
      <c r="BP79" s="143">
        <f t="shared" si="42"/>
        <v>2002.8236905353313</v>
      </c>
      <c r="BQ79" s="139">
        <f t="shared" si="43"/>
        <v>357.48960000000028</v>
      </c>
      <c r="BR79" s="140">
        <f t="shared" si="44"/>
        <v>357.48960000000028</v>
      </c>
      <c r="BS79" s="141">
        <f t="shared" si="45"/>
        <v>2055.6982359654639</v>
      </c>
      <c r="BT79" s="142">
        <f t="shared" si="46"/>
        <v>734890.74009599991</v>
      </c>
      <c r="BU79" s="144">
        <f t="shared" si="47"/>
        <v>23888368.973750398</v>
      </c>
      <c r="BV79" s="145">
        <f t="shared" si="0"/>
        <v>89606187.337334394</v>
      </c>
      <c r="BW79" s="146">
        <f>INDEX(รายได้แยกตามสิทธิ!$Q:$Q,MATCH(CalBudget2567!$D79,รายได้แยกตามสิทธิ!$B:$B,0))</f>
        <v>0.52</v>
      </c>
      <c r="BX79" s="145">
        <f t="shared" si="48"/>
        <v>46595217.415413886</v>
      </c>
      <c r="BY79" s="141"/>
      <c r="BZ79" s="143">
        <f t="shared" si="49"/>
        <v>96351</v>
      </c>
      <c r="CA79" s="138">
        <f>INDEX(ผลงานOPDVisit_HDC!$C:$C,MATCH(CalBudget2567!$D79,ผลงานOPDVisit_HDC!$A:$A,0))</f>
        <v>96351</v>
      </c>
      <c r="CB79" s="138">
        <f t="shared" si="50"/>
        <v>0</v>
      </c>
    </row>
    <row r="80" spans="1:80" hidden="1" x14ac:dyDescent="0.7">
      <c r="A80" s="136">
        <f>COUNTA($D$16:D80)</f>
        <v>65</v>
      </c>
      <c r="B80" s="1">
        <v>1</v>
      </c>
      <c r="C80" s="2" t="s">
        <v>5</v>
      </c>
      <c r="D80" s="91" t="s">
        <v>154</v>
      </c>
      <c r="E80" s="3" t="s">
        <v>1053</v>
      </c>
      <c r="F80" s="4" t="s">
        <v>1876</v>
      </c>
      <c r="G80" s="1">
        <v>5</v>
      </c>
      <c r="H80" s="3" t="s">
        <v>2964</v>
      </c>
      <c r="I80" s="137">
        <f>INDEX(รายได้แยกตามสิทธิ!$D:$D,MATCH(CalBudget2567!$D80,รายได้แยกตามสิทธิ!$B:$B,0))</f>
        <v>24632131.809999999</v>
      </c>
      <c r="J80" s="138">
        <f>INDEX(ผลงานOPDVisit_HDC!$F:$F,MATCH(CalBudget2567!$D80,ผลงานOPDVisit_HDC!$A:$A,0))</f>
        <v>49202</v>
      </c>
      <c r="K80" s="138">
        <f t="shared" si="1"/>
        <v>500.63273464493312</v>
      </c>
      <c r="L80" s="139">
        <f t="shared" si="2"/>
        <v>59042.399999999994</v>
      </c>
      <c r="M80" s="140">
        <f t="shared" si="3"/>
        <v>59042.399999999994</v>
      </c>
      <c r="N80" s="141">
        <f t="shared" si="4"/>
        <v>513.84943883955941</v>
      </c>
      <c r="O80" s="142">
        <f t="shared" si="5"/>
        <v>30338904.107740801</v>
      </c>
      <c r="P80" s="143">
        <f>INDEX(รายได้แยกตามสิทธิ!$E:$E,MATCH(CalBudget2567!$D80,รายได้แยกตามสิทธิ!$B:$B,0))</f>
        <v>6902496.3300000001</v>
      </c>
      <c r="Q80" s="138">
        <f>INDEX(ผลงานOPDVisit_HDC!$D:$D,MATCH(CalBudget2567!$D80,ผลงานOPDVisit_HDC!$A:$A,0))</f>
        <v>14429</v>
      </c>
      <c r="R80" s="138">
        <f t="shared" si="6"/>
        <v>478.37662554577588</v>
      </c>
      <c r="S80" s="139">
        <f t="shared" si="7"/>
        <v>17314.8</v>
      </c>
      <c r="T80" s="140">
        <f t="shared" si="8"/>
        <v>17314.8</v>
      </c>
      <c r="U80" s="141">
        <f t="shared" si="9"/>
        <v>491.00576846018436</v>
      </c>
      <c r="V80" s="142">
        <f t="shared" si="10"/>
        <v>8501666.6797343995</v>
      </c>
      <c r="W80" s="143">
        <f>INDEX(รายได้แยกตามสิทธิ!$F:$F,MATCH(CalBudget2567!$D80,รายได้แยกตามสิทธิ!$B:$B,0))</f>
        <v>1296913.1200000001</v>
      </c>
      <c r="X80" s="138">
        <f>INDEX(ผลงานOPDVisit_HDC!$E:$E,MATCH(CalBudget2567!$D80,ผลงานOPDVisit_HDC!$A:$A,0))</f>
        <v>3576</v>
      </c>
      <c r="Y80" s="138">
        <f t="shared" si="11"/>
        <v>362.67145413870247</v>
      </c>
      <c r="Z80" s="139">
        <f t="shared" si="12"/>
        <v>4291.2</v>
      </c>
      <c r="AA80" s="140">
        <f t="shared" si="13"/>
        <v>4291.2</v>
      </c>
      <c r="AB80" s="141">
        <f t="shared" si="14"/>
        <v>372.24598052796421</v>
      </c>
      <c r="AC80" s="142">
        <f t="shared" si="15"/>
        <v>1597381.9516415999</v>
      </c>
      <c r="AD80" s="143">
        <f>INDEX(รายได้แยกตามสิทธิ!$G:$G,MATCH(CalBudget2567!$D80,รายได้แยกตามสิทธิ!$B:$B,0))</f>
        <v>23951.5</v>
      </c>
      <c r="AE80" s="138">
        <f>INDEX(ผลงานOPDVisit_HDC!$G:$G,MATCH(CalBudget2567!$D80,ผลงานOPDVisit_HDC!$A:$A,0))</f>
        <v>0</v>
      </c>
      <c r="AF80" s="138">
        <f t="shared" si="16"/>
        <v>0</v>
      </c>
      <c r="AG80" s="139">
        <f t="shared" si="17"/>
        <v>0</v>
      </c>
      <c r="AH80" s="140">
        <f t="shared" si="18"/>
        <v>0</v>
      </c>
      <c r="AI80" s="141">
        <f t="shared" si="19"/>
        <v>0</v>
      </c>
      <c r="AJ80" s="142">
        <f t="shared" si="20"/>
        <v>0</v>
      </c>
      <c r="AK80" s="143">
        <f>INDEX(รายได้แยกตามสิทธิ!$H:$H,MATCH(CalBudget2567!$D80,รายได้แยกตามสิทธิ!$B:$B,0))</f>
        <v>1490254.05</v>
      </c>
      <c r="AL80" s="138">
        <f>INDEX(ผลงานOPDVisit_HDC!$K:$K,MATCH(CalBudget2567!$D80,ผลงานOPDVisit_HDC!$A:$A,0))</f>
        <v>3138</v>
      </c>
      <c r="AM80" s="138">
        <f t="shared" si="21"/>
        <v>474.90568833652009</v>
      </c>
      <c r="AN80" s="139">
        <f t="shared" si="22"/>
        <v>3765.6</v>
      </c>
      <c r="AO80" s="140">
        <f t="shared" si="23"/>
        <v>3765.6</v>
      </c>
      <c r="AP80" s="141">
        <f t="shared" si="24"/>
        <v>487.44319850860421</v>
      </c>
      <c r="AQ80" s="142">
        <f t="shared" si="25"/>
        <v>1835516.108304</v>
      </c>
      <c r="AR80" s="144">
        <f t="shared" ref="AR80:AR143" si="51">O80+V80+AC80+AJ80+AQ80</f>
        <v>42273468.847420797</v>
      </c>
      <c r="AS80" s="143">
        <f>INDEX(รายได้แยกตามสิทธิ!$I:$I,MATCH(CalBudget2567!$D80,รายได้แยกตามสิทธิ!$B:$B,0))</f>
        <v>6211732.7300000004</v>
      </c>
      <c r="AT80" s="138">
        <f>INDEX(ผลงานAdjRw_DHES!$D:$D,MATCH(CalBudget2567!$D80,ผลงานAdjRw_DHES!$B:$B,0))</f>
        <v>961.14880000000005</v>
      </c>
      <c r="AU80" s="143">
        <f t="shared" si="27"/>
        <v>6462.8210845188596</v>
      </c>
      <c r="AV80" s="139">
        <f t="shared" si="28"/>
        <v>1153.3785600000001</v>
      </c>
      <c r="AW80" s="140">
        <f t="shared" si="29"/>
        <v>1153.3785600000001</v>
      </c>
      <c r="AX80" s="141">
        <f t="shared" si="30"/>
        <v>6633.4395611501577</v>
      </c>
      <c r="AY80" s="142">
        <f t="shared" si="31"/>
        <v>7650866.9688864015</v>
      </c>
      <c r="AZ80" s="143">
        <f>INDEX(รายได้แยกตามสิทธิ!$J:$J,MATCH(CalBudget2567!$D80,รายได้แยกตามสิทธิ!$B:$B,0))</f>
        <v>1097741.31</v>
      </c>
      <c r="BA80" s="138">
        <f>INDEX(ผลงานAdjRw_DHES!$F:$F,MATCH(CalBudget2567!$D80,ผลงานAdjRw_DHES!$B:$B,0))</f>
        <v>117.72939999999998</v>
      </c>
      <c r="BB80" s="143">
        <f t="shared" si="32"/>
        <v>9324.2750748750968</v>
      </c>
      <c r="BC80" s="139">
        <f t="shared" si="33"/>
        <v>141.27527999999998</v>
      </c>
      <c r="BD80" s="140">
        <f t="shared" si="34"/>
        <v>141.27527999999998</v>
      </c>
      <c r="BE80" s="141">
        <f t="shared" si="35"/>
        <v>9570.4359368517999</v>
      </c>
      <c r="BF80" s="142">
        <f t="shared" si="36"/>
        <v>1352066.0167008003</v>
      </c>
      <c r="BG80" s="143">
        <f>INDEX(รายได้แยกตามสิทธิ!$K:$K,MATCH(CalBudget2567!$D80,รายได้แยกตามสิทธิ!$B:$B,0))</f>
        <v>240832.45</v>
      </c>
      <c r="BH80" s="138">
        <f>INDEX(ผลงานAdjRw_DHES!$E:$E,MATCH(CalBudget2567!$D80,ผลงานAdjRw_DHES!$B:$B,0))</f>
        <v>38.58250000000001</v>
      </c>
      <c r="BI80" s="143">
        <f t="shared" si="37"/>
        <v>6242.0125704658831</v>
      </c>
      <c r="BJ80" s="139">
        <f t="shared" si="38"/>
        <v>46.299000000000014</v>
      </c>
      <c r="BK80" s="140">
        <f t="shared" si="39"/>
        <v>46.299000000000014</v>
      </c>
      <c r="BL80" s="141">
        <f t="shared" si="40"/>
        <v>6406.8017023261827</v>
      </c>
      <c r="BM80" s="142">
        <f t="shared" si="41"/>
        <v>296628.51201600005</v>
      </c>
      <c r="BN80" s="143">
        <f>INDEX(รายได้แยกตามสิทธิ!$N:$N,MATCH(CalBudget2567!$D80,รายได้แยกตามสิทธิ!$B:$B,0))</f>
        <v>435321.5</v>
      </c>
      <c r="BO80" s="138">
        <f>INDEX(ผลงานAdjRw_DHES!$I:$I,MATCH(CalBudget2567!$D80,ผลงานAdjRw_DHES!$B:$B,0))</f>
        <v>37.26690000000012</v>
      </c>
      <c r="BP80" s="143">
        <f t="shared" si="42"/>
        <v>11681.183570406945</v>
      </c>
      <c r="BQ80" s="139">
        <f t="shared" si="43"/>
        <v>44.720280000000145</v>
      </c>
      <c r="BR80" s="140">
        <f t="shared" si="44"/>
        <v>44.720280000000145</v>
      </c>
      <c r="BS80" s="141">
        <f t="shared" si="45"/>
        <v>11989.566816665689</v>
      </c>
      <c r="BT80" s="142">
        <f t="shared" si="46"/>
        <v>536176.78512000002</v>
      </c>
      <c r="BU80" s="144">
        <f t="shared" si="47"/>
        <v>9835738.2827232014</v>
      </c>
      <c r="BV80" s="145">
        <f t="shared" ref="BV80:BV143" si="52">AR80+BU80</f>
        <v>52109207.130144</v>
      </c>
      <c r="BW80" s="146">
        <f>INDEX(รายได้แยกตามสิทธิ!$Q:$Q,MATCH(CalBudget2567!$D80,รายได้แยกตามสิทธิ!$B:$B,0))</f>
        <v>0.32</v>
      </c>
      <c r="BX80" s="145">
        <f t="shared" si="48"/>
        <v>16674946.28164608</v>
      </c>
      <c r="BY80" s="141"/>
      <c r="BZ80" s="143">
        <f t="shared" si="49"/>
        <v>70345</v>
      </c>
      <c r="CA80" s="138">
        <f>INDEX(ผลงานOPDVisit_HDC!$C:$C,MATCH(CalBudget2567!$D80,ผลงานOPDVisit_HDC!$A:$A,0))</f>
        <v>70345</v>
      </c>
      <c r="CB80" s="138">
        <f t="shared" si="50"/>
        <v>0</v>
      </c>
    </row>
    <row r="81" spans="1:80" hidden="1" x14ac:dyDescent="0.7">
      <c r="A81" s="136">
        <f>COUNTA($D$16:D81)</f>
        <v>66</v>
      </c>
      <c r="B81" s="1">
        <v>1</v>
      </c>
      <c r="C81" s="2" t="s">
        <v>5</v>
      </c>
      <c r="D81" s="91" t="s">
        <v>155</v>
      </c>
      <c r="E81" s="3" t="s">
        <v>1054</v>
      </c>
      <c r="F81" s="4" t="s">
        <v>1876</v>
      </c>
      <c r="G81" s="1">
        <v>3</v>
      </c>
      <c r="H81" s="3" t="s">
        <v>2972</v>
      </c>
      <c r="I81" s="137">
        <f>INDEX(รายได้แยกตามสิทธิ!$D:$D,MATCH(CalBudget2567!$D81,รายได้แยกตามสิทธิ!$B:$B,0))</f>
        <v>14327400.35</v>
      </c>
      <c r="J81" s="138">
        <f>INDEX(ผลงานOPDVisit_HDC!$F:$F,MATCH(CalBudget2567!$D81,ผลงานOPDVisit_HDC!$A:$A,0))</f>
        <v>37015</v>
      </c>
      <c r="K81" s="138">
        <f t="shared" ref="K81:K144" si="53">SUM(I81/J81)</f>
        <v>387.07011616912064</v>
      </c>
      <c r="L81" s="139">
        <f t="shared" ref="L81:L144" si="54">J81*1.2</f>
        <v>44418</v>
      </c>
      <c r="M81" s="140">
        <f t="shared" ref="M81:M144" si="55">L81</f>
        <v>44418</v>
      </c>
      <c r="N81" s="141">
        <f t="shared" ref="N81:N144" si="56">($F$4*K81)+K81</f>
        <v>397.2887672359854</v>
      </c>
      <c r="O81" s="142">
        <f t="shared" ref="O81:O144" si="57">M81*N81</f>
        <v>17646772.463087998</v>
      </c>
      <c r="P81" s="143">
        <f>INDEX(รายได้แยกตามสิทธิ!$E:$E,MATCH(CalBudget2567!$D81,รายได้แยกตามสิทธิ!$B:$B,0))</f>
        <v>2748607.15</v>
      </c>
      <c r="Q81" s="138">
        <f>INDEX(ผลงานOPDVisit_HDC!$D:$D,MATCH(CalBudget2567!$D81,ผลงานOPDVisit_HDC!$A:$A,0))</f>
        <v>6324</v>
      </c>
      <c r="R81" s="138">
        <f t="shared" ref="R81:R144" si="58">IF(Q81=0,0,P81/Q81)</f>
        <v>434.63111163820366</v>
      </c>
      <c r="S81" s="139">
        <f t="shared" ref="S81:S144" si="59">Q81*1.2</f>
        <v>7588.7999999999993</v>
      </c>
      <c r="T81" s="140">
        <f t="shared" ref="T81:T144" si="60">S81</f>
        <v>7588.7999999999993</v>
      </c>
      <c r="U81" s="141">
        <f t="shared" ref="U81:U144" si="61">($F$4*R81)+R81</f>
        <v>446.10537298545222</v>
      </c>
      <c r="V81" s="142">
        <f t="shared" ref="V81:V144" si="62">T81*U81</f>
        <v>3385404.4545119996</v>
      </c>
      <c r="W81" s="143">
        <f>INDEX(รายได้แยกตามสิทธิ!$F:$F,MATCH(CalBudget2567!$D81,รายได้แยกตามสิทธิ!$B:$B,0))</f>
        <v>385800.58</v>
      </c>
      <c r="X81" s="138">
        <f>INDEX(ผลงานOPDVisit_HDC!$E:$E,MATCH(CalBudget2567!$D81,ผลงานOPDVisit_HDC!$A:$A,0))</f>
        <v>3126</v>
      </c>
      <c r="Y81" s="138">
        <f t="shared" ref="Y81:Y144" si="63">IF(X81=0,0,W81/X81)</f>
        <v>123.4166922584773</v>
      </c>
      <c r="Z81" s="139">
        <f t="shared" ref="Z81:Z144" si="64">X81*1.2</f>
        <v>3751.2</v>
      </c>
      <c r="AA81" s="140">
        <f t="shared" ref="AA81:AA144" si="65">Z81</f>
        <v>3751.2</v>
      </c>
      <c r="AB81" s="141">
        <f t="shared" ref="AB81:AB144" si="66">($F$4*Y81)+Y81</f>
        <v>126.67489293410109</v>
      </c>
      <c r="AC81" s="142">
        <f t="shared" ref="AC81:AC144" si="67">AA81*AB81</f>
        <v>475182.85837440001</v>
      </c>
      <c r="AD81" s="143">
        <f>INDEX(รายได้แยกตามสิทธิ!$G:$G,MATCH(CalBudget2567!$D81,รายได้แยกตามสิทธิ!$B:$B,0))</f>
        <v>0</v>
      </c>
      <c r="AE81" s="138">
        <f>INDEX(ผลงานOPDVisit_HDC!$G:$G,MATCH(CalBudget2567!$D81,ผลงานOPDVisit_HDC!$A:$A,0))</f>
        <v>319</v>
      </c>
      <c r="AF81" s="138">
        <f t="shared" ref="AF81:AF144" si="68">IFERROR(SUM(AD81/AE81),0)</f>
        <v>0</v>
      </c>
      <c r="AG81" s="139">
        <f t="shared" ref="AG81:AG144" si="69">AE81*1.2</f>
        <v>382.8</v>
      </c>
      <c r="AH81" s="140">
        <f t="shared" ref="AH81:AH144" si="70">AG81</f>
        <v>382.8</v>
      </c>
      <c r="AI81" s="141">
        <f t="shared" ref="AI81:AI144" si="71">($F$4*AF81)+AF81</f>
        <v>0</v>
      </c>
      <c r="AJ81" s="142">
        <f t="shared" ref="AJ81:AJ144" si="72">AH81*AI81</f>
        <v>0</v>
      </c>
      <c r="AK81" s="143">
        <f>INDEX(รายได้แยกตามสิทธิ!$H:$H,MATCH(CalBudget2567!$D81,รายได้แยกตามสิทธิ!$B:$B,0))</f>
        <v>1569677</v>
      </c>
      <c r="AL81" s="138">
        <f>INDEX(ผลงานOPDVisit_HDC!$K:$K,MATCH(CalBudget2567!$D81,ผลงานOPDVisit_HDC!$A:$A,0))</f>
        <v>4802</v>
      </c>
      <c r="AM81" s="138">
        <f t="shared" ref="AM81:AM144" si="73">IFERROR(SUM(AK81/AL81),0)</f>
        <v>326.8798417326114</v>
      </c>
      <c r="AN81" s="139">
        <f t="shared" ref="AN81:AN144" si="74">AL81*1.2</f>
        <v>5762.4</v>
      </c>
      <c r="AO81" s="140">
        <f t="shared" ref="AO81:AO144" si="75">AN81</f>
        <v>5762.4</v>
      </c>
      <c r="AP81" s="141">
        <f t="shared" ref="AP81:AP144" si="76">($F$4*AM81)+AM81</f>
        <v>335.50946955435234</v>
      </c>
      <c r="AQ81" s="142">
        <f t="shared" ref="AQ81:AQ144" si="77">AO81*AP81</f>
        <v>1933339.7673599997</v>
      </c>
      <c r="AR81" s="144">
        <f t="shared" si="51"/>
        <v>23440699.543334395</v>
      </c>
      <c r="AS81" s="143">
        <f>INDEX(รายได้แยกตามสิทธิ!$I:$I,MATCH(CalBudget2567!$D81,รายได้แยกตามสิทธิ!$B:$B,0))</f>
        <v>0</v>
      </c>
      <c r="AT81" s="138">
        <f>INDEX(ผลงานAdjRw_DHES!$D:$D,MATCH(CalBudget2567!$D81,ผลงานAdjRw_DHES!$B:$B,0))</f>
        <v>0</v>
      </c>
      <c r="AU81" s="143">
        <f t="shared" ref="AU81:AU144" si="78">IFERROR(SUM(AS81/AT81),0)</f>
        <v>0</v>
      </c>
      <c r="AV81" s="139">
        <f t="shared" ref="AV81:AV144" si="79">AT81*1.2</f>
        <v>0</v>
      </c>
      <c r="AW81" s="140">
        <f t="shared" ref="AW81:AW144" si="80">AV81</f>
        <v>0</v>
      </c>
      <c r="AX81" s="141">
        <f t="shared" ref="AX81:AX144" si="81">($F$4*AU81)+AU81</f>
        <v>0</v>
      </c>
      <c r="AY81" s="142">
        <f t="shared" ref="AY81:AY144" si="82">AW81*AX81</f>
        <v>0</v>
      </c>
      <c r="AZ81" s="143">
        <f>INDEX(รายได้แยกตามสิทธิ!$J:$J,MATCH(CalBudget2567!$D81,รายได้แยกตามสิทธิ!$B:$B,0))</f>
        <v>0</v>
      </c>
      <c r="BA81" s="138">
        <f>INDEX(ผลงานAdjRw_DHES!$F:$F,MATCH(CalBudget2567!$D81,ผลงานAdjRw_DHES!$B:$B,0))</f>
        <v>0</v>
      </c>
      <c r="BB81" s="143">
        <f t="shared" ref="BB81:BB144" si="83">IFERROR(SUM(AZ81/BA81),0)</f>
        <v>0</v>
      </c>
      <c r="BC81" s="139">
        <f t="shared" ref="BC81:BC144" si="84">BA81*1.2</f>
        <v>0</v>
      </c>
      <c r="BD81" s="140">
        <f t="shared" ref="BD81:BD144" si="85">BC81</f>
        <v>0</v>
      </c>
      <c r="BE81" s="141">
        <f t="shared" ref="BE81:BE144" si="86">($F$4*BB81)+BB81</f>
        <v>0</v>
      </c>
      <c r="BF81" s="142">
        <f t="shared" ref="BF81:BF144" si="87">BD81*BE81</f>
        <v>0</v>
      </c>
      <c r="BG81" s="143">
        <f>INDEX(รายได้แยกตามสิทธิ!$K:$K,MATCH(CalBudget2567!$D81,รายได้แยกตามสิทธิ!$B:$B,0))</f>
        <v>0</v>
      </c>
      <c r="BH81" s="138">
        <f>INDEX(ผลงานAdjRw_DHES!$E:$E,MATCH(CalBudget2567!$D81,ผลงานAdjRw_DHES!$B:$B,0))</f>
        <v>0</v>
      </c>
      <c r="BI81" s="143">
        <f t="shared" ref="BI81:BI144" si="88">IFERROR(SUM(BG81/BH81),0)</f>
        <v>0</v>
      </c>
      <c r="BJ81" s="139">
        <f t="shared" ref="BJ81:BJ144" si="89">BH81*1.2</f>
        <v>0</v>
      </c>
      <c r="BK81" s="140">
        <f t="shared" ref="BK81:BK144" si="90">BJ81</f>
        <v>0</v>
      </c>
      <c r="BL81" s="141">
        <f t="shared" ref="BL81:BL144" si="91">($F$4*BI81)+BI81</f>
        <v>0</v>
      </c>
      <c r="BM81" s="142">
        <f t="shared" ref="BM81:BM144" si="92">BK81*BL81</f>
        <v>0</v>
      </c>
      <c r="BN81" s="143">
        <f>INDEX(รายได้แยกตามสิทธิ!$N:$N,MATCH(CalBudget2567!$D81,รายได้แยกตามสิทธิ!$B:$B,0))</f>
        <v>0</v>
      </c>
      <c r="BO81" s="138">
        <f>INDEX(ผลงานAdjRw_DHES!$I:$I,MATCH(CalBudget2567!$D81,ผลงานAdjRw_DHES!$B:$B,0))</f>
        <v>0</v>
      </c>
      <c r="BP81" s="143">
        <f t="shared" ref="BP81:BP144" si="93">IFERROR(SUM(BN81/BO81),0)</f>
        <v>0</v>
      </c>
      <c r="BQ81" s="139">
        <f t="shared" ref="BQ81:BQ144" si="94">BO81*1.2</f>
        <v>0</v>
      </c>
      <c r="BR81" s="140">
        <f t="shared" ref="BR81:BR144" si="95">BQ81</f>
        <v>0</v>
      </c>
      <c r="BS81" s="141">
        <f t="shared" ref="BS81:BS144" si="96">($F$4*BP81)+BP81</f>
        <v>0</v>
      </c>
      <c r="BT81" s="142">
        <f t="shared" ref="BT81:BT144" si="97">BR81*BS81</f>
        <v>0</v>
      </c>
      <c r="BU81" s="144">
        <f t="shared" ref="BU81:BU144" si="98">AY81+BF81+BM81+BT81</f>
        <v>0</v>
      </c>
      <c r="BV81" s="145">
        <f t="shared" si="52"/>
        <v>23440699.543334395</v>
      </c>
      <c r="BW81" s="146">
        <f>INDEX(รายได้แยกตามสิทธิ!$Q:$Q,MATCH(CalBudget2567!$D81,รายได้แยกตามสิทธิ!$B:$B,0))</f>
        <v>0.64</v>
      </c>
      <c r="BX81" s="145">
        <f t="shared" ref="BX81:BX144" si="99">BV81*BW81</f>
        <v>15002047.707734013</v>
      </c>
      <c r="BY81" s="141"/>
      <c r="BZ81" s="143">
        <f t="shared" ref="BZ81:BZ144" si="100">SUM(J81,Q81,X81,AE81,AL81)</f>
        <v>51586</v>
      </c>
      <c r="CA81" s="138">
        <f>INDEX(ผลงานOPDVisit_HDC!$C:$C,MATCH(CalBudget2567!$D81,ผลงานOPDVisit_HDC!$A:$A,0))</f>
        <v>51586</v>
      </c>
      <c r="CB81" s="138">
        <f t="shared" ref="CB81:CB144" si="101">SUM(BZ81-CA81)</f>
        <v>0</v>
      </c>
    </row>
    <row r="82" spans="1:80" hidden="1" x14ac:dyDescent="0.7">
      <c r="A82" s="136">
        <f>COUNTA($D$16:D82)</f>
        <v>67</v>
      </c>
      <c r="B82" s="1">
        <v>1</v>
      </c>
      <c r="C82" s="2" t="s">
        <v>5</v>
      </c>
      <c r="D82" s="91" t="s">
        <v>156</v>
      </c>
      <c r="E82" s="3" t="s">
        <v>1055</v>
      </c>
      <c r="F82" s="4" t="s">
        <v>1876</v>
      </c>
      <c r="G82" s="1">
        <v>2</v>
      </c>
      <c r="H82" s="3" t="s">
        <v>2968</v>
      </c>
      <c r="I82" s="137">
        <f>INDEX(รายได้แยกตามสิทธิ!$D:$D,MATCH(CalBudget2567!$D82,รายได้แยกตามสิทธิ!$B:$B,0))</f>
        <v>9534321.0500000007</v>
      </c>
      <c r="J82" s="138">
        <f>INDEX(ผลงานOPDVisit_HDC!$F:$F,MATCH(CalBudget2567!$D82,ผลงานOPDVisit_HDC!$A:$A,0))</f>
        <v>24065</v>
      </c>
      <c r="K82" s="138">
        <f t="shared" si="53"/>
        <v>396.19036152088097</v>
      </c>
      <c r="L82" s="139">
        <f t="shared" si="54"/>
        <v>28878</v>
      </c>
      <c r="M82" s="140">
        <f t="shared" si="55"/>
        <v>28878</v>
      </c>
      <c r="N82" s="141">
        <f t="shared" si="56"/>
        <v>406.64978706503223</v>
      </c>
      <c r="O82" s="142">
        <f t="shared" si="57"/>
        <v>11743232.550864</v>
      </c>
      <c r="P82" s="143">
        <f>INDEX(รายได้แยกตามสิทธิ!$E:$E,MATCH(CalBudget2567!$D82,รายได้แยกตามสิทธิ!$B:$B,0))</f>
        <v>2517443</v>
      </c>
      <c r="Q82" s="138">
        <f>INDEX(ผลงานOPDVisit_HDC!$D:$D,MATCH(CalBudget2567!$D82,ผลงานOPDVisit_HDC!$A:$A,0))</f>
        <v>5528</v>
      </c>
      <c r="R82" s="138">
        <f t="shared" si="58"/>
        <v>455.39851664254701</v>
      </c>
      <c r="S82" s="139">
        <f t="shared" si="59"/>
        <v>6633.5999999999995</v>
      </c>
      <c r="T82" s="140">
        <f t="shared" si="60"/>
        <v>6633.5999999999995</v>
      </c>
      <c r="U82" s="141">
        <f t="shared" si="61"/>
        <v>467.42103748191028</v>
      </c>
      <c r="V82" s="142">
        <f t="shared" si="62"/>
        <v>3100684.1942399996</v>
      </c>
      <c r="W82" s="143">
        <f>INDEX(รายได้แยกตามสิทธิ!$F:$F,MATCH(CalBudget2567!$D82,รายได้แยกตามสิทธิ!$B:$B,0))</f>
        <v>369619</v>
      </c>
      <c r="X82" s="138">
        <f>INDEX(ผลงานOPDVisit_HDC!$E:$E,MATCH(CalBudget2567!$D82,ผลงานOPDVisit_HDC!$A:$A,0))</f>
        <v>2330</v>
      </c>
      <c r="Y82" s="138">
        <f t="shared" si="63"/>
        <v>158.63476394849786</v>
      </c>
      <c r="Z82" s="139">
        <f t="shared" si="64"/>
        <v>2796</v>
      </c>
      <c r="AA82" s="140">
        <f t="shared" si="65"/>
        <v>2796</v>
      </c>
      <c r="AB82" s="141">
        <f t="shared" si="66"/>
        <v>162.82272171673822</v>
      </c>
      <c r="AC82" s="142">
        <f t="shared" si="67"/>
        <v>455252.32992000005</v>
      </c>
      <c r="AD82" s="143">
        <f>INDEX(รายได้แยกตามสิทธิ!$G:$G,MATCH(CalBudget2567!$D82,รายได้แยกตามสิทธิ!$B:$B,0))</f>
        <v>0</v>
      </c>
      <c r="AE82" s="138">
        <f>INDEX(ผลงานOPDVisit_HDC!$G:$G,MATCH(CalBudget2567!$D82,ผลงานOPDVisit_HDC!$A:$A,0))</f>
        <v>0</v>
      </c>
      <c r="AF82" s="138">
        <f t="shared" si="68"/>
        <v>0</v>
      </c>
      <c r="AG82" s="139">
        <f t="shared" si="69"/>
        <v>0</v>
      </c>
      <c r="AH82" s="140">
        <f t="shared" si="70"/>
        <v>0</v>
      </c>
      <c r="AI82" s="141">
        <f t="shared" si="71"/>
        <v>0</v>
      </c>
      <c r="AJ82" s="142">
        <f t="shared" si="72"/>
        <v>0</v>
      </c>
      <c r="AK82" s="143">
        <f>INDEX(รายได้แยกตามสิทธิ!$H:$H,MATCH(CalBudget2567!$D82,รายได้แยกตามสิทธิ!$B:$B,0))</f>
        <v>342945.75</v>
      </c>
      <c r="AL82" s="138">
        <f>INDEX(ผลงานOPDVisit_HDC!$K:$K,MATCH(CalBudget2567!$D82,ผลงานOPDVisit_HDC!$A:$A,0))</f>
        <v>0</v>
      </c>
      <c r="AM82" s="138">
        <f t="shared" si="73"/>
        <v>0</v>
      </c>
      <c r="AN82" s="139">
        <f t="shared" si="74"/>
        <v>0</v>
      </c>
      <c r="AO82" s="140">
        <f t="shared" si="75"/>
        <v>0</v>
      </c>
      <c r="AP82" s="141">
        <f t="shared" si="76"/>
        <v>0</v>
      </c>
      <c r="AQ82" s="142">
        <f t="shared" si="77"/>
        <v>0</v>
      </c>
      <c r="AR82" s="144">
        <f t="shared" si="51"/>
        <v>15299169.075023999</v>
      </c>
      <c r="AS82" s="143">
        <f>INDEX(รายได้แยกตามสิทธิ!$I:$I,MATCH(CalBudget2567!$D82,รายได้แยกตามสิทธิ!$B:$B,0))</f>
        <v>0</v>
      </c>
      <c r="AT82" s="138">
        <f>INDEX(ผลงานAdjRw_DHES!$D:$D,MATCH(CalBudget2567!$D82,ผลงานAdjRw_DHES!$B:$B,0))</f>
        <v>0</v>
      </c>
      <c r="AU82" s="143">
        <f t="shared" si="78"/>
        <v>0</v>
      </c>
      <c r="AV82" s="139">
        <f t="shared" si="79"/>
        <v>0</v>
      </c>
      <c r="AW82" s="140">
        <f t="shared" si="80"/>
        <v>0</v>
      </c>
      <c r="AX82" s="141">
        <f t="shared" si="81"/>
        <v>0</v>
      </c>
      <c r="AY82" s="142">
        <f t="shared" si="82"/>
        <v>0</v>
      </c>
      <c r="AZ82" s="143">
        <f>INDEX(รายได้แยกตามสิทธิ!$J:$J,MATCH(CalBudget2567!$D82,รายได้แยกตามสิทธิ!$B:$B,0))</f>
        <v>0</v>
      </c>
      <c r="BA82" s="138">
        <f>INDEX(ผลงานAdjRw_DHES!$F:$F,MATCH(CalBudget2567!$D82,ผลงานAdjRw_DHES!$B:$B,0))</f>
        <v>0</v>
      </c>
      <c r="BB82" s="143">
        <f t="shared" si="83"/>
        <v>0</v>
      </c>
      <c r="BC82" s="139">
        <f t="shared" si="84"/>
        <v>0</v>
      </c>
      <c r="BD82" s="140">
        <f t="shared" si="85"/>
        <v>0</v>
      </c>
      <c r="BE82" s="141">
        <f t="shared" si="86"/>
        <v>0</v>
      </c>
      <c r="BF82" s="142">
        <f t="shared" si="87"/>
        <v>0</v>
      </c>
      <c r="BG82" s="143">
        <f>INDEX(รายได้แยกตามสิทธิ!$K:$K,MATCH(CalBudget2567!$D82,รายได้แยกตามสิทธิ!$B:$B,0))</f>
        <v>0</v>
      </c>
      <c r="BH82" s="138">
        <f>INDEX(ผลงานAdjRw_DHES!$E:$E,MATCH(CalBudget2567!$D82,ผลงานAdjRw_DHES!$B:$B,0))</f>
        <v>0</v>
      </c>
      <c r="BI82" s="143">
        <f t="shared" si="88"/>
        <v>0</v>
      </c>
      <c r="BJ82" s="139">
        <f t="shared" si="89"/>
        <v>0</v>
      </c>
      <c r="BK82" s="140">
        <f t="shared" si="90"/>
        <v>0</v>
      </c>
      <c r="BL82" s="141">
        <f t="shared" si="91"/>
        <v>0</v>
      </c>
      <c r="BM82" s="142">
        <f t="shared" si="92"/>
        <v>0</v>
      </c>
      <c r="BN82" s="143">
        <f>INDEX(รายได้แยกตามสิทธิ!$N:$N,MATCH(CalBudget2567!$D82,รายได้แยกตามสิทธิ!$B:$B,0))</f>
        <v>0</v>
      </c>
      <c r="BO82" s="138">
        <f>INDEX(ผลงานAdjRw_DHES!$I:$I,MATCH(CalBudget2567!$D82,ผลงานAdjRw_DHES!$B:$B,0))</f>
        <v>0</v>
      </c>
      <c r="BP82" s="143">
        <f t="shared" si="93"/>
        <v>0</v>
      </c>
      <c r="BQ82" s="139">
        <f t="shared" si="94"/>
        <v>0</v>
      </c>
      <c r="BR82" s="140">
        <f t="shared" si="95"/>
        <v>0</v>
      </c>
      <c r="BS82" s="141">
        <f t="shared" si="96"/>
        <v>0</v>
      </c>
      <c r="BT82" s="142">
        <f t="shared" si="97"/>
        <v>0</v>
      </c>
      <c r="BU82" s="144">
        <f t="shared" si="98"/>
        <v>0</v>
      </c>
      <c r="BV82" s="145">
        <f t="shared" si="52"/>
        <v>15299169.075023999</v>
      </c>
      <c r="BW82" s="146">
        <f>INDEX(รายได้แยกตามสิทธิ!$Q:$Q,MATCH(CalBudget2567!$D82,รายได้แยกตามสิทธิ!$B:$B,0))</f>
        <v>0.56000000000000005</v>
      </c>
      <c r="BX82" s="145">
        <f t="shared" si="99"/>
        <v>8567534.6820134409</v>
      </c>
      <c r="BY82" s="141"/>
      <c r="BZ82" s="143">
        <f t="shared" si="100"/>
        <v>31923</v>
      </c>
      <c r="CA82" s="138">
        <f>INDEX(ผลงานOPDVisit_HDC!$C:$C,MATCH(CalBudget2567!$D82,ผลงานOPDVisit_HDC!$A:$A,0))</f>
        <v>31923</v>
      </c>
      <c r="CB82" s="138">
        <f t="shared" si="101"/>
        <v>0</v>
      </c>
    </row>
    <row r="83" spans="1:80" hidden="1" x14ac:dyDescent="0.7">
      <c r="A83" s="136">
        <f>COUNTA($D$16:D83)</f>
        <v>68</v>
      </c>
      <c r="B83" s="1">
        <v>1</v>
      </c>
      <c r="C83" s="2" t="s">
        <v>2</v>
      </c>
      <c r="D83" s="91" t="s">
        <v>118</v>
      </c>
      <c r="E83" s="3" t="s">
        <v>1017</v>
      </c>
      <c r="F83" s="4" t="s">
        <v>1877</v>
      </c>
      <c r="G83" s="1">
        <v>17</v>
      </c>
      <c r="H83" s="3" t="s">
        <v>2971</v>
      </c>
      <c r="I83" s="137">
        <f>INDEX(รายได้แยกตามสิทธิ!$D:$D,MATCH(CalBudget2567!$D83,รายได้แยกตามสิทธิ!$B:$B,0))</f>
        <v>252787986.55000001</v>
      </c>
      <c r="J83" s="138">
        <f>INDEX(ผลงานOPDVisit_HDC!$F:$F,MATCH(CalBudget2567!$D83,ผลงานOPDVisit_HDC!$A:$A,0))</f>
        <v>266522</v>
      </c>
      <c r="K83" s="138">
        <f t="shared" si="53"/>
        <v>948.46949426313779</v>
      </c>
      <c r="L83" s="139">
        <f t="shared" si="54"/>
        <v>319826.39999999997</v>
      </c>
      <c r="M83" s="140">
        <f t="shared" si="55"/>
        <v>319826.39999999997</v>
      </c>
      <c r="N83" s="141">
        <f t="shared" si="56"/>
        <v>973.50908891168467</v>
      </c>
      <c r="O83" s="142">
        <f t="shared" si="57"/>
        <v>311353907.27390397</v>
      </c>
      <c r="P83" s="143">
        <f>INDEX(รายได้แยกตามสิทธิ!$E:$E,MATCH(CalBudget2567!$D83,รายได้แยกตามสิทธิ!$B:$B,0))</f>
        <v>135856304.15000001</v>
      </c>
      <c r="Q83" s="138">
        <f>INDEX(ผลงานOPDVisit_HDC!$D:$D,MATCH(CalBudget2567!$D83,ผลงานOPDVisit_HDC!$A:$A,0))</f>
        <v>130560</v>
      </c>
      <c r="R83" s="138">
        <f t="shared" si="58"/>
        <v>1040.5660550704658</v>
      </c>
      <c r="S83" s="139">
        <f t="shared" si="59"/>
        <v>156672</v>
      </c>
      <c r="T83" s="140">
        <f t="shared" si="60"/>
        <v>156672</v>
      </c>
      <c r="U83" s="141">
        <f t="shared" si="61"/>
        <v>1068.0369989243261</v>
      </c>
      <c r="V83" s="142">
        <f t="shared" si="62"/>
        <v>167331492.69547203</v>
      </c>
      <c r="W83" s="143">
        <f>INDEX(รายได้แยกตามสิทธิ!$F:$F,MATCH(CalBudget2567!$D83,รายได้แยกตามสิทธิ!$B:$B,0))</f>
        <v>46430029.039999999</v>
      </c>
      <c r="X83" s="138">
        <f>INDEX(ผลงานOPDVisit_HDC!$E:$E,MATCH(CalBudget2567!$D83,ผลงานOPDVisit_HDC!$A:$A,0))</f>
        <v>63073</v>
      </c>
      <c r="Y83" s="138">
        <f t="shared" si="63"/>
        <v>736.13161003916093</v>
      </c>
      <c r="Z83" s="139">
        <f t="shared" si="64"/>
        <v>75687.599999999991</v>
      </c>
      <c r="AA83" s="140">
        <f t="shared" si="65"/>
        <v>75687.599999999991</v>
      </c>
      <c r="AB83" s="141">
        <f t="shared" si="66"/>
        <v>755.56548454419476</v>
      </c>
      <c r="AC83" s="142">
        <f t="shared" si="67"/>
        <v>57186938.16798719</v>
      </c>
      <c r="AD83" s="143">
        <f>INDEX(รายได้แยกตามสิทธิ!$G:$G,MATCH(CalBudget2567!$D83,รายได้แยกตามสิทธิ!$B:$B,0))</f>
        <v>52040</v>
      </c>
      <c r="AE83" s="138">
        <f>INDEX(ผลงานOPDVisit_HDC!$G:$G,MATCH(CalBudget2567!$D83,ผลงานOPDVisit_HDC!$A:$A,0))</f>
        <v>117</v>
      </c>
      <c r="AF83" s="138">
        <f t="shared" si="68"/>
        <v>444.78632478632477</v>
      </c>
      <c r="AG83" s="139">
        <f t="shared" si="69"/>
        <v>140.4</v>
      </c>
      <c r="AH83" s="140">
        <f t="shared" si="70"/>
        <v>140.4</v>
      </c>
      <c r="AI83" s="141">
        <f t="shared" si="71"/>
        <v>456.52868376068375</v>
      </c>
      <c r="AJ83" s="142">
        <f t="shared" si="72"/>
        <v>64096.627200000003</v>
      </c>
      <c r="AK83" s="143">
        <f>INDEX(รายได้แยกตามสิทธิ!$H:$H,MATCH(CalBudget2567!$D83,รายได้แยกตามสิทธิ!$B:$B,0))</f>
        <v>29834024.039999999</v>
      </c>
      <c r="AL83" s="138">
        <f>INDEX(ผลงานOPDVisit_HDC!$K:$K,MATCH(CalBudget2567!$D83,ผลงานOPDVisit_HDC!$A:$A,0))</f>
        <v>15719</v>
      </c>
      <c r="AM83" s="138">
        <f t="shared" si="73"/>
        <v>1897.9594147210382</v>
      </c>
      <c r="AN83" s="139">
        <f t="shared" si="74"/>
        <v>18862.8</v>
      </c>
      <c r="AO83" s="140">
        <f t="shared" si="75"/>
        <v>18862.8</v>
      </c>
      <c r="AP83" s="141">
        <f t="shared" si="76"/>
        <v>1948.0655432696735</v>
      </c>
      <c r="AQ83" s="142">
        <f t="shared" si="77"/>
        <v>36745970.729587197</v>
      </c>
      <c r="AR83" s="144">
        <f t="shared" si="51"/>
        <v>572682405.4941504</v>
      </c>
      <c r="AS83" s="143">
        <f>INDEX(รายได้แยกตามสิทธิ!$I:$I,MATCH(CalBudget2567!$D83,รายได้แยกตามสิทธิ!$B:$B,0))</f>
        <v>586910761.07000005</v>
      </c>
      <c r="AT83" s="138">
        <f>INDEX(ผลงานAdjRw_DHES!$D:$D,MATCH(CalBudget2567!$D83,ผลงานAdjRw_DHES!$B:$B,0))</f>
        <v>37715.761399999996</v>
      </c>
      <c r="AU83" s="143">
        <f t="shared" si="78"/>
        <v>15561.418867974919</v>
      </c>
      <c r="AV83" s="139">
        <f t="shared" si="79"/>
        <v>45258.913679999991</v>
      </c>
      <c r="AW83" s="140">
        <f t="shared" si="80"/>
        <v>45258.913679999991</v>
      </c>
      <c r="AX83" s="141">
        <f t="shared" si="81"/>
        <v>15972.240326089457</v>
      </c>
      <c r="AY83" s="142">
        <f t="shared" si="82"/>
        <v>722886246.19469762</v>
      </c>
      <c r="AZ83" s="143">
        <f>INDEX(รายได้แยกตามสิทธิ!$J:$J,MATCH(CalBudget2567!$D83,รายได้แยกตามสิทธิ!$B:$B,0))</f>
        <v>145525975.5</v>
      </c>
      <c r="BA83" s="138">
        <f>INDEX(ผลงานAdjRw_DHES!$F:$F,MATCH(CalBudget2567!$D83,ผลงานAdjRw_DHES!$B:$B,0))</f>
        <v>7798.9868000000015</v>
      </c>
      <c r="BB83" s="143">
        <f t="shared" si="83"/>
        <v>18659.600180372145</v>
      </c>
      <c r="BC83" s="139">
        <f t="shared" si="84"/>
        <v>9358.7841600000011</v>
      </c>
      <c r="BD83" s="140">
        <f t="shared" si="85"/>
        <v>9358.7841600000011</v>
      </c>
      <c r="BE83" s="141">
        <f t="shared" si="86"/>
        <v>19152.213625133969</v>
      </c>
      <c r="BF83" s="142">
        <f t="shared" si="87"/>
        <v>179241433.50384</v>
      </c>
      <c r="BG83" s="143">
        <f>INDEX(รายได้แยกตามสิทธิ!$K:$K,MATCH(CalBudget2567!$D83,รายได้แยกตามสิทธิ!$B:$B,0))</f>
        <v>73228000.049999997</v>
      </c>
      <c r="BH83" s="138">
        <f>INDEX(ผลงานAdjRw_DHES!$E:$E,MATCH(CalBudget2567!$D83,ผลงานAdjRw_DHES!$B:$B,0))</f>
        <v>3397.2946999999999</v>
      </c>
      <c r="BI83" s="143">
        <f t="shared" si="88"/>
        <v>21554.797718902631</v>
      </c>
      <c r="BJ83" s="139">
        <f t="shared" si="89"/>
        <v>4076.7536399999999</v>
      </c>
      <c r="BK83" s="140">
        <f t="shared" si="90"/>
        <v>4076.7536399999999</v>
      </c>
      <c r="BL83" s="141">
        <f t="shared" si="91"/>
        <v>22123.844378681661</v>
      </c>
      <c r="BM83" s="142">
        <f t="shared" si="92"/>
        <v>90193463.101584002</v>
      </c>
      <c r="BN83" s="143">
        <f>INDEX(รายได้แยกตามสิทธิ!$N:$N,MATCH(CalBudget2567!$D83,รายได้แยกตามสิทธิ!$B:$B,0))</f>
        <v>66238459.350000001</v>
      </c>
      <c r="BO83" s="138">
        <f>INDEX(ผลงานAdjRw_DHES!$I:$I,MATCH(CalBudget2567!$D83,ผลงานAdjRw_DHES!$B:$B,0))</f>
        <v>2652.4085000000077</v>
      </c>
      <c r="BP83" s="143">
        <f t="shared" si="93"/>
        <v>24972.947926384571</v>
      </c>
      <c r="BQ83" s="139">
        <f t="shared" si="94"/>
        <v>3182.8902000000094</v>
      </c>
      <c r="BR83" s="140">
        <f t="shared" si="95"/>
        <v>3182.8902000000094</v>
      </c>
      <c r="BS83" s="141">
        <f t="shared" si="96"/>
        <v>25632.233751641124</v>
      </c>
      <c r="BT83" s="142">
        <f t="shared" si="97"/>
        <v>81584585.612208009</v>
      </c>
      <c r="BU83" s="144">
        <f t="shared" si="98"/>
        <v>1073905728.4123297</v>
      </c>
      <c r="BV83" s="145">
        <f t="shared" si="52"/>
        <v>1646588133.9064801</v>
      </c>
      <c r="BW83" s="146">
        <f>INDEX(รายได้แยกตามสิทธิ!$Q:$Q,MATCH(CalBudget2567!$D83,รายได้แยกตามสิทธิ!$B:$B,0))</f>
        <v>0.28999999999999998</v>
      </c>
      <c r="BX83" s="145">
        <f t="shared" si="99"/>
        <v>477510558.83287919</v>
      </c>
      <c r="BY83" s="141"/>
      <c r="BZ83" s="143">
        <f t="shared" si="100"/>
        <v>475991</v>
      </c>
      <c r="CA83" s="138">
        <f>INDEX(ผลงานOPDVisit_HDC!$C:$C,MATCH(CalBudget2567!$D83,ผลงานOPDVisit_HDC!$A:$A,0))</f>
        <v>475991</v>
      </c>
      <c r="CB83" s="138">
        <f t="shared" si="101"/>
        <v>0</v>
      </c>
    </row>
    <row r="84" spans="1:80" hidden="1" x14ac:dyDescent="0.7">
      <c r="A84" s="136">
        <f>COUNTA($D$16:D84)</f>
        <v>69</v>
      </c>
      <c r="B84" s="1">
        <v>1</v>
      </c>
      <c r="C84" s="2" t="s">
        <v>2</v>
      </c>
      <c r="D84" s="91" t="s">
        <v>119</v>
      </c>
      <c r="E84" s="3" t="s">
        <v>1018</v>
      </c>
      <c r="F84" s="4" t="s">
        <v>1876</v>
      </c>
      <c r="G84" s="1">
        <v>6</v>
      </c>
      <c r="H84" s="3" t="s">
        <v>2965</v>
      </c>
      <c r="I84" s="137">
        <f>INDEX(รายได้แยกตามสิทธิ!$D:$D,MATCH(CalBudget2567!$D84,รายได้แยกตามสิทธิ!$B:$B,0))</f>
        <v>48014767.390000001</v>
      </c>
      <c r="J84" s="138">
        <f>INDEX(ผลงานOPDVisit_HDC!$F:$F,MATCH(CalBudget2567!$D84,ผลงานOPDVisit_HDC!$A:$A,0))</f>
        <v>77902</v>
      </c>
      <c r="K84" s="138">
        <f t="shared" si="53"/>
        <v>616.34832725732326</v>
      </c>
      <c r="L84" s="139">
        <f t="shared" si="54"/>
        <v>93482.4</v>
      </c>
      <c r="M84" s="140">
        <f t="shared" si="55"/>
        <v>93482.4</v>
      </c>
      <c r="N84" s="141">
        <f t="shared" si="56"/>
        <v>632.61992309691664</v>
      </c>
      <c r="O84" s="142">
        <f t="shared" si="57"/>
        <v>59138828.698915198</v>
      </c>
      <c r="P84" s="143">
        <f>INDEX(รายได้แยกตามสิทธิ!$E:$E,MATCH(CalBudget2567!$D84,รายได้แยกตามสิทธิ!$B:$B,0))</f>
        <v>14873123.630000001</v>
      </c>
      <c r="Q84" s="138">
        <f>INDEX(ผลงานOPDVisit_HDC!$D:$D,MATCH(CalBudget2567!$D84,ผลงานOPDVisit_HDC!$A:$A,0))</f>
        <v>19426</v>
      </c>
      <c r="R84" s="138">
        <f t="shared" si="58"/>
        <v>765.62975548234328</v>
      </c>
      <c r="S84" s="139">
        <f t="shared" si="59"/>
        <v>23311.200000000001</v>
      </c>
      <c r="T84" s="140">
        <f t="shared" si="60"/>
        <v>23311.200000000001</v>
      </c>
      <c r="U84" s="141">
        <f t="shared" si="61"/>
        <v>785.84238102707718</v>
      </c>
      <c r="V84" s="142">
        <f t="shared" si="62"/>
        <v>18318928.912598401</v>
      </c>
      <c r="W84" s="143">
        <f>INDEX(รายได้แยกตามสิทธิ!$F:$F,MATCH(CalBudget2567!$D84,รายได้แยกตามสิทธิ!$B:$B,0))</f>
        <v>1677971</v>
      </c>
      <c r="X84" s="138">
        <f>INDEX(ผลงานOPDVisit_HDC!$E:$E,MATCH(CalBudget2567!$D84,ผลงานOPDVisit_HDC!$A:$A,0))</f>
        <v>13115</v>
      </c>
      <c r="Y84" s="138">
        <f t="shared" si="63"/>
        <v>127.94288982081586</v>
      </c>
      <c r="Z84" s="139">
        <f t="shared" si="64"/>
        <v>15738</v>
      </c>
      <c r="AA84" s="140">
        <f t="shared" si="65"/>
        <v>15738</v>
      </c>
      <c r="AB84" s="141">
        <f t="shared" si="66"/>
        <v>131.32058211208539</v>
      </c>
      <c r="AC84" s="142">
        <f t="shared" si="67"/>
        <v>2066723.3212799998</v>
      </c>
      <c r="AD84" s="143">
        <f>INDEX(รายได้แยกตามสิทธิ!$G:$G,MATCH(CalBudget2567!$D84,รายได้แยกตามสิทธิ!$B:$B,0))</f>
        <v>51844</v>
      </c>
      <c r="AE84" s="138">
        <f>INDEX(ผลงานOPDVisit_HDC!$G:$G,MATCH(CalBudget2567!$D84,ผลงานOPDVisit_HDC!$A:$A,0))</f>
        <v>81</v>
      </c>
      <c r="AF84" s="138">
        <f t="shared" si="68"/>
        <v>640.04938271604942</v>
      </c>
      <c r="AG84" s="139">
        <f t="shared" si="69"/>
        <v>97.2</v>
      </c>
      <c r="AH84" s="140">
        <f t="shared" si="70"/>
        <v>97.2</v>
      </c>
      <c r="AI84" s="141">
        <f t="shared" si="71"/>
        <v>656.94668641975318</v>
      </c>
      <c r="AJ84" s="142">
        <f t="shared" si="72"/>
        <v>63855.21792000001</v>
      </c>
      <c r="AK84" s="143">
        <f>INDEX(รายได้แยกตามสิทธิ!$H:$H,MATCH(CalBudget2567!$D84,รายได้แยกตามสิทธิ!$B:$B,0))</f>
        <v>2303152.5</v>
      </c>
      <c r="AL84" s="138">
        <f>INDEX(ผลงานOPDVisit_HDC!$K:$K,MATCH(CalBudget2567!$D84,ผลงานOPDVisit_HDC!$A:$A,0))</f>
        <v>183</v>
      </c>
      <c r="AM84" s="138">
        <f t="shared" si="73"/>
        <v>12585.532786885246</v>
      </c>
      <c r="AN84" s="139">
        <f t="shared" si="74"/>
        <v>219.6</v>
      </c>
      <c r="AO84" s="140">
        <f t="shared" si="75"/>
        <v>219.6</v>
      </c>
      <c r="AP84" s="141">
        <f t="shared" si="76"/>
        <v>12917.790852459017</v>
      </c>
      <c r="AQ84" s="142">
        <f t="shared" si="77"/>
        <v>2836746.8711999999</v>
      </c>
      <c r="AR84" s="144">
        <f t="shared" si="51"/>
        <v>82425083.021913603</v>
      </c>
      <c r="AS84" s="143">
        <f>INDEX(รายได้แยกตามสิทธิ!$I:$I,MATCH(CalBudget2567!$D84,รายได้แยกตามสิทธิ!$B:$B,0))</f>
        <v>10659298.869999999</v>
      </c>
      <c r="AT84" s="138">
        <f>INDEX(ผลงานAdjRw_DHES!$D:$D,MATCH(CalBudget2567!$D84,ผลงานAdjRw_DHES!$B:$B,0))</f>
        <v>1491.8834000000002</v>
      </c>
      <c r="AU84" s="143">
        <f t="shared" si="78"/>
        <v>7144.8605634998003</v>
      </c>
      <c r="AV84" s="139">
        <f t="shared" si="79"/>
        <v>1790.2600800000002</v>
      </c>
      <c r="AW84" s="140">
        <f t="shared" si="80"/>
        <v>1790.2600800000002</v>
      </c>
      <c r="AX84" s="141">
        <f t="shared" si="81"/>
        <v>7333.4848823761949</v>
      </c>
      <c r="AY84" s="142">
        <f t="shared" si="82"/>
        <v>13128845.232201599</v>
      </c>
      <c r="AZ84" s="143">
        <f>INDEX(รายได้แยกตามสิทธิ!$J:$J,MATCH(CalBudget2567!$D84,รายได้แยกตามสิทธิ!$B:$B,0))</f>
        <v>1276691.6000000001</v>
      </c>
      <c r="BA84" s="138">
        <f>INDEX(ผลงานAdjRw_DHES!$F:$F,MATCH(CalBudget2567!$D84,ผลงานAdjRw_DHES!$B:$B,0))</f>
        <v>145.7696</v>
      </c>
      <c r="BB84" s="143">
        <f t="shared" si="83"/>
        <v>8758.284306192787</v>
      </c>
      <c r="BC84" s="139">
        <f t="shared" si="84"/>
        <v>174.92352</v>
      </c>
      <c r="BD84" s="140">
        <f t="shared" si="85"/>
        <v>174.92352</v>
      </c>
      <c r="BE84" s="141">
        <f t="shared" si="86"/>
        <v>8989.503011876277</v>
      </c>
      <c r="BF84" s="142">
        <f t="shared" si="87"/>
        <v>1572475.5098880001</v>
      </c>
      <c r="BG84" s="143">
        <f>INDEX(รายได้แยกตามสิทธิ!$K:$K,MATCH(CalBudget2567!$D84,รายได้แยกตามสิทธิ!$B:$B,0))</f>
        <v>396177</v>
      </c>
      <c r="BH84" s="138">
        <f>INDEX(ผลงานAdjRw_DHES!$E:$E,MATCH(CalBudget2567!$D84,ผลงานAdjRw_DHES!$B:$B,0))</f>
        <v>59.607400000000013</v>
      </c>
      <c r="BI84" s="143">
        <f t="shared" si="88"/>
        <v>6646.4398715595698</v>
      </c>
      <c r="BJ84" s="139">
        <f t="shared" si="89"/>
        <v>71.528880000000015</v>
      </c>
      <c r="BK84" s="140">
        <f t="shared" si="90"/>
        <v>71.528880000000015</v>
      </c>
      <c r="BL84" s="141">
        <f t="shared" si="91"/>
        <v>6821.9058841687429</v>
      </c>
      <c r="BM84" s="142">
        <f t="shared" si="92"/>
        <v>487963.28736000002</v>
      </c>
      <c r="BN84" s="143">
        <f>INDEX(รายได้แยกตามสิทธิ!$N:$N,MATCH(CalBudget2567!$D84,รายได้แยกตามสิทธิ!$B:$B,0))</f>
        <v>341644.5</v>
      </c>
      <c r="BO84" s="138">
        <f>INDEX(ผลงานAdjRw_DHES!$I:$I,MATCH(CalBudget2567!$D84,ผลงานAdjRw_DHES!$B:$B,0))</f>
        <v>53.541300000000035</v>
      </c>
      <c r="BP84" s="143">
        <f t="shared" si="93"/>
        <v>6380.9526477691015</v>
      </c>
      <c r="BQ84" s="139">
        <f t="shared" si="94"/>
        <v>64.249560000000045</v>
      </c>
      <c r="BR84" s="140">
        <f t="shared" si="95"/>
        <v>64.249560000000045</v>
      </c>
      <c r="BS84" s="141">
        <f t="shared" si="96"/>
        <v>6549.409797670206</v>
      </c>
      <c r="BT84" s="142">
        <f t="shared" si="97"/>
        <v>420796.69776000007</v>
      </c>
      <c r="BU84" s="144">
        <f t="shared" si="98"/>
        <v>15610080.7272096</v>
      </c>
      <c r="BV84" s="145">
        <f t="shared" si="52"/>
        <v>98035163.749123201</v>
      </c>
      <c r="BW84" s="146">
        <f>INDEX(รายได้แยกตามสิทธิ!$Q:$Q,MATCH(CalBudget2567!$D84,รายได้แยกตามสิทธิ!$B:$B,0))</f>
        <v>0.37</v>
      </c>
      <c r="BX84" s="145">
        <f t="shared" si="99"/>
        <v>36273010.587175585</v>
      </c>
      <c r="BY84" s="141"/>
      <c r="BZ84" s="143">
        <f t="shared" si="100"/>
        <v>110707</v>
      </c>
      <c r="CA84" s="138">
        <f>INDEX(ผลงานOPDVisit_HDC!$C:$C,MATCH(CalBudget2567!$D84,ผลงานOPDVisit_HDC!$A:$A,0))</f>
        <v>110707</v>
      </c>
      <c r="CB84" s="138">
        <f t="shared" si="101"/>
        <v>0</v>
      </c>
    </row>
    <row r="85" spans="1:80" hidden="1" x14ac:dyDescent="0.7">
      <c r="A85" s="136">
        <f>COUNTA($D$16:D85)</f>
        <v>70</v>
      </c>
      <c r="B85" s="1">
        <v>1</v>
      </c>
      <c r="C85" s="2" t="s">
        <v>2</v>
      </c>
      <c r="D85" s="91" t="s">
        <v>120</v>
      </c>
      <c r="E85" s="3" t="s">
        <v>1019</v>
      </c>
      <c r="F85" s="4" t="s">
        <v>1876</v>
      </c>
      <c r="G85" s="1">
        <v>6</v>
      </c>
      <c r="H85" s="3" t="s">
        <v>2965</v>
      </c>
      <c r="I85" s="137">
        <f>INDEX(รายได้แยกตามสิทธิ!$D:$D,MATCH(CalBudget2567!$D85,รายได้แยกตามสิทธิ!$B:$B,0))</f>
        <v>38405476.240000002</v>
      </c>
      <c r="J85" s="138">
        <f>INDEX(ผลงานOPDVisit_HDC!$F:$F,MATCH(CalBudget2567!$D85,ผลงานOPDVisit_HDC!$A:$A,0))</f>
        <v>82220</v>
      </c>
      <c r="K85" s="138">
        <f t="shared" si="53"/>
        <v>467.10625443930917</v>
      </c>
      <c r="L85" s="139">
        <f t="shared" si="54"/>
        <v>98664</v>
      </c>
      <c r="M85" s="140">
        <f t="shared" si="55"/>
        <v>98664</v>
      </c>
      <c r="N85" s="141">
        <f t="shared" si="56"/>
        <v>479.43785955650691</v>
      </c>
      <c r="O85" s="142">
        <f t="shared" si="57"/>
        <v>47303256.975283198</v>
      </c>
      <c r="P85" s="143">
        <f>INDEX(รายได้แยกตามสิทธิ!$E:$E,MATCH(CalBudget2567!$D85,รายได้แยกตามสิทธิ!$B:$B,0))</f>
        <v>5787849.1699999999</v>
      </c>
      <c r="Q85" s="138">
        <f>INDEX(ผลงานOPDVisit_HDC!$D:$D,MATCH(CalBudget2567!$D85,ผลงานOPDVisit_HDC!$A:$A,0))</f>
        <v>12351</v>
      </c>
      <c r="R85" s="138">
        <f t="shared" si="58"/>
        <v>468.61381021779613</v>
      </c>
      <c r="S85" s="139">
        <f t="shared" si="59"/>
        <v>14821.199999999999</v>
      </c>
      <c r="T85" s="140">
        <f t="shared" si="60"/>
        <v>14821.199999999999</v>
      </c>
      <c r="U85" s="141">
        <f t="shared" si="61"/>
        <v>480.98521480754596</v>
      </c>
      <c r="V85" s="142">
        <f t="shared" si="62"/>
        <v>7128778.0657055993</v>
      </c>
      <c r="W85" s="143">
        <f>INDEX(รายได้แยกตามสิทธิ!$F:$F,MATCH(CalBudget2567!$D85,รายได้แยกตามสิทธิ!$B:$B,0))</f>
        <v>1585457</v>
      </c>
      <c r="X85" s="138">
        <f>INDEX(ผลงานOPDVisit_HDC!$E:$E,MATCH(CalBudget2567!$D85,ผลงานOPDVisit_HDC!$A:$A,0))</f>
        <v>6680</v>
      </c>
      <c r="Y85" s="138">
        <f t="shared" si="63"/>
        <v>237.34386227544911</v>
      </c>
      <c r="Z85" s="139">
        <f t="shared" si="64"/>
        <v>8016</v>
      </c>
      <c r="AA85" s="140">
        <f t="shared" si="65"/>
        <v>8016</v>
      </c>
      <c r="AB85" s="141">
        <f t="shared" si="66"/>
        <v>243.60974023952096</v>
      </c>
      <c r="AC85" s="142">
        <f t="shared" si="67"/>
        <v>1952775.6777600001</v>
      </c>
      <c r="AD85" s="143">
        <f>INDEX(รายได้แยกตามสิทธิ!$G:$G,MATCH(CalBudget2567!$D85,รายได้แยกตามสิทธิ!$B:$B,0))</f>
        <v>58032</v>
      </c>
      <c r="AE85" s="138">
        <f>INDEX(ผลงานOPDVisit_HDC!$G:$G,MATCH(CalBudget2567!$D85,ผลงานOPDVisit_HDC!$A:$A,0))</f>
        <v>23</v>
      </c>
      <c r="AF85" s="138">
        <f t="shared" si="68"/>
        <v>2523.1304347826085</v>
      </c>
      <c r="AG85" s="139">
        <f t="shared" si="69"/>
        <v>27.599999999999998</v>
      </c>
      <c r="AH85" s="140">
        <f t="shared" si="70"/>
        <v>27.599999999999998</v>
      </c>
      <c r="AI85" s="141">
        <f t="shared" si="71"/>
        <v>2589.7410782608695</v>
      </c>
      <c r="AJ85" s="142">
        <f t="shared" si="72"/>
        <v>71476.853759999998</v>
      </c>
      <c r="AK85" s="143">
        <f>INDEX(รายได้แยกตามสิทธิ!$H:$H,MATCH(CalBudget2567!$D85,รายได้แยกตามสิทธิ!$B:$B,0))</f>
        <v>1589077.53</v>
      </c>
      <c r="AL85" s="138">
        <f>INDEX(ผลงานOPDVisit_HDC!$K:$K,MATCH(CalBudget2567!$D85,ผลงานOPDVisit_HDC!$A:$A,0))</f>
        <v>4159</v>
      </c>
      <c r="AM85" s="138">
        <f t="shared" si="73"/>
        <v>382.08163741283965</v>
      </c>
      <c r="AN85" s="139">
        <f t="shared" si="74"/>
        <v>4990.8</v>
      </c>
      <c r="AO85" s="140">
        <f t="shared" si="75"/>
        <v>4990.8</v>
      </c>
      <c r="AP85" s="141">
        <f t="shared" si="76"/>
        <v>392.16859264053863</v>
      </c>
      <c r="AQ85" s="142">
        <f t="shared" si="77"/>
        <v>1957235.0121504003</v>
      </c>
      <c r="AR85" s="144">
        <f t="shared" si="51"/>
        <v>58413522.584659189</v>
      </c>
      <c r="AS85" s="143">
        <f>INDEX(รายได้แยกตามสิทธิ!$I:$I,MATCH(CalBudget2567!$D85,รายได้แยกตามสิทธิ!$B:$B,0))</f>
        <v>9407940.0299999993</v>
      </c>
      <c r="AT85" s="138">
        <f>INDEX(ผลงานAdjRw_DHES!$D:$D,MATCH(CalBudget2567!$D85,ผลงานAdjRw_DHES!$B:$B,0))</f>
        <v>1351.2510000000002</v>
      </c>
      <c r="AU85" s="143">
        <f t="shared" si="78"/>
        <v>6962.392649478149</v>
      </c>
      <c r="AV85" s="139">
        <f t="shared" si="79"/>
        <v>1621.5012000000002</v>
      </c>
      <c r="AW85" s="140">
        <f t="shared" si="80"/>
        <v>1621.5012000000002</v>
      </c>
      <c r="AX85" s="141">
        <f t="shared" si="81"/>
        <v>7146.199815424372</v>
      </c>
      <c r="AY85" s="142">
        <f t="shared" si="82"/>
        <v>11587571.576150399</v>
      </c>
      <c r="AZ85" s="143">
        <f>INDEX(รายได้แยกตามสิทธิ!$J:$J,MATCH(CalBudget2567!$D85,รายได้แยกตามสิทธิ!$B:$B,0))</f>
        <v>1200096.25</v>
      </c>
      <c r="BA85" s="138">
        <f>INDEX(ผลงานAdjRw_DHES!$F:$F,MATCH(CalBudget2567!$D85,ผลงานAdjRw_DHES!$B:$B,0))</f>
        <v>118.11800000000001</v>
      </c>
      <c r="BB85" s="143">
        <f t="shared" si="83"/>
        <v>10160.147056333497</v>
      </c>
      <c r="BC85" s="139">
        <f t="shared" si="84"/>
        <v>141.74160000000001</v>
      </c>
      <c r="BD85" s="140">
        <f t="shared" si="85"/>
        <v>141.74160000000001</v>
      </c>
      <c r="BE85" s="141">
        <f t="shared" si="86"/>
        <v>10428.374938620702</v>
      </c>
      <c r="BF85" s="142">
        <f t="shared" si="87"/>
        <v>1478134.5492000002</v>
      </c>
      <c r="BG85" s="143">
        <f>INDEX(รายได้แยกตามสิทธิ!$K:$K,MATCH(CalBudget2567!$D85,รายได้แยกตามสิทธิ!$B:$B,0))</f>
        <v>221152</v>
      </c>
      <c r="BH85" s="138">
        <f>INDEX(ผลงานAdjRw_DHES!$E:$E,MATCH(CalBudget2567!$D85,ผลงานAdjRw_DHES!$B:$B,0))</f>
        <v>25.262999999999998</v>
      </c>
      <c r="BI85" s="143">
        <f t="shared" si="88"/>
        <v>8753.9880457586205</v>
      </c>
      <c r="BJ85" s="139">
        <f t="shared" si="89"/>
        <v>30.315599999999996</v>
      </c>
      <c r="BK85" s="140">
        <f t="shared" si="90"/>
        <v>30.315599999999996</v>
      </c>
      <c r="BL85" s="141">
        <f t="shared" si="91"/>
        <v>8985.0933301666482</v>
      </c>
      <c r="BM85" s="142">
        <f t="shared" si="92"/>
        <v>272388.49536</v>
      </c>
      <c r="BN85" s="143">
        <f>INDEX(รายได้แยกตามสิทธิ!$N:$N,MATCH(CalBudget2567!$D85,รายได้แยกตามสิทธิ!$B:$B,0))</f>
        <v>374970.25</v>
      </c>
      <c r="BO85" s="138">
        <f>INDEX(ผลงานAdjRw_DHES!$I:$I,MATCH(CalBudget2567!$D85,ผลงานAdjRw_DHES!$B:$B,0))</f>
        <v>57.704000000000022</v>
      </c>
      <c r="BP85" s="143">
        <f t="shared" si="93"/>
        <v>6498.1673714127246</v>
      </c>
      <c r="BQ85" s="139">
        <f t="shared" si="94"/>
        <v>69.244800000000026</v>
      </c>
      <c r="BR85" s="140">
        <f t="shared" si="95"/>
        <v>69.244800000000026</v>
      </c>
      <c r="BS85" s="141">
        <f t="shared" si="96"/>
        <v>6669.7189900180201</v>
      </c>
      <c r="BT85" s="142">
        <f t="shared" si="97"/>
        <v>461843.35751999996</v>
      </c>
      <c r="BU85" s="144">
        <f t="shared" si="98"/>
        <v>13799937.978230398</v>
      </c>
      <c r="BV85" s="145">
        <f t="shared" si="52"/>
        <v>72213460.562889591</v>
      </c>
      <c r="BW85" s="146">
        <f>INDEX(รายได้แยกตามสิทธิ!$Q:$Q,MATCH(CalBudget2567!$D85,รายได้แยกตามสิทธิ!$B:$B,0))</f>
        <v>0.55000000000000004</v>
      </c>
      <c r="BX85" s="145">
        <f t="shared" si="99"/>
        <v>39717403.309589282</v>
      </c>
      <c r="BY85" s="141"/>
      <c r="BZ85" s="143">
        <f t="shared" si="100"/>
        <v>105433</v>
      </c>
      <c r="CA85" s="138">
        <f>INDEX(ผลงานOPDVisit_HDC!$C:$C,MATCH(CalBudget2567!$D85,ผลงานOPDVisit_HDC!$A:$A,0))</f>
        <v>105433</v>
      </c>
      <c r="CB85" s="138">
        <f t="shared" si="101"/>
        <v>0</v>
      </c>
    </row>
    <row r="86" spans="1:80" hidden="1" x14ac:dyDescent="0.7">
      <c r="A86" s="136">
        <f>COUNTA($D$16:D86)</f>
        <v>71</v>
      </c>
      <c r="B86" s="1">
        <v>1</v>
      </c>
      <c r="C86" s="2" t="s">
        <v>2</v>
      </c>
      <c r="D86" s="91" t="s">
        <v>121</v>
      </c>
      <c r="E86" s="3" t="s">
        <v>1020</v>
      </c>
      <c r="F86" s="4" t="s">
        <v>1876</v>
      </c>
      <c r="G86" s="1">
        <v>6</v>
      </c>
      <c r="H86" s="3" t="s">
        <v>2965</v>
      </c>
      <c r="I86" s="137">
        <f>INDEX(รายได้แยกตามสิทธิ!$D:$D,MATCH(CalBudget2567!$D86,รายได้แยกตามสิทธิ!$B:$B,0))</f>
        <v>48030964.289999999</v>
      </c>
      <c r="J86" s="138">
        <f>INDEX(ผลงานOPDVisit_HDC!$F:$F,MATCH(CalBudget2567!$D86,ผลงานOPDVisit_HDC!$A:$A,0))</f>
        <v>92222</v>
      </c>
      <c r="K86" s="138">
        <f t="shared" si="53"/>
        <v>520.81894005768686</v>
      </c>
      <c r="L86" s="139">
        <f t="shared" si="54"/>
        <v>110666.4</v>
      </c>
      <c r="M86" s="140">
        <f t="shared" si="55"/>
        <v>110666.4</v>
      </c>
      <c r="N86" s="141">
        <f t="shared" si="56"/>
        <v>534.5685600752098</v>
      </c>
      <c r="O86" s="142">
        <f t="shared" si="57"/>
        <v>59158778.096707195</v>
      </c>
      <c r="P86" s="143">
        <f>INDEX(รายได้แยกตามสิทธิ!$E:$E,MATCH(CalBudget2567!$D86,รายได้แยกตามสิทธิ!$B:$B,0))</f>
        <v>19271069.5</v>
      </c>
      <c r="Q86" s="138">
        <f>INDEX(ผลงานOPDVisit_HDC!$D:$D,MATCH(CalBudget2567!$D86,ผลงานOPDVisit_HDC!$A:$A,0))</f>
        <v>39217</v>
      </c>
      <c r="R86" s="138">
        <f t="shared" si="58"/>
        <v>491.39581049034859</v>
      </c>
      <c r="S86" s="139">
        <f t="shared" si="59"/>
        <v>47060.4</v>
      </c>
      <c r="T86" s="140">
        <f t="shared" si="60"/>
        <v>47060.4</v>
      </c>
      <c r="U86" s="141">
        <f t="shared" si="61"/>
        <v>504.3686598872938</v>
      </c>
      <c r="V86" s="142">
        <f t="shared" si="62"/>
        <v>23735790.881760001</v>
      </c>
      <c r="W86" s="143">
        <f>INDEX(รายได้แยกตามสิทธิ!$F:$F,MATCH(CalBudget2567!$D86,รายได้แยกตามสิทธิ!$B:$B,0))</f>
        <v>2968503.75</v>
      </c>
      <c r="X86" s="138">
        <f>INDEX(ผลงานOPDVisit_HDC!$E:$E,MATCH(CalBudget2567!$D86,ผลงานOPDVisit_HDC!$A:$A,0))</f>
        <v>8882</v>
      </c>
      <c r="Y86" s="138">
        <f t="shared" si="63"/>
        <v>334.21568903400134</v>
      </c>
      <c r="Z86" s="139">
        <f t="shared" si="64"/>
        <v>10658.4</v>
      </c>
      <c r="AA86" s="140">
        <f t="shared" si="65"/>
        <v>10658.4</v>
      </c>
      <c r="AB86" s="141">
        <f t="shared" si="66"/>
        <v>343.03898322449896</v>
      </c>
      <c r="AC86" s="142">
        <f t="shared" si="67"/>
        <v>3656246.6987999994</v>
      </c>
      <c r="AD86" s="143">
        <f>INDEX(รายได้แยกตามสิทธิ!$G:$G,MATCH(CalBudget2567!$D86,รายได้แยกตามสิทธิ!$B:$B,0))</f>
        <v>35837</v>
      </c>
      <c r="AE86" s="138">
        <f>INDEX(ผลงานOPDVisit_HDC!$G:$G,MATCH(CalBudget2567!$D86,ผลงานOPDVisit_HDC!$A:$A,0))</f>
        <v>112</v>
      </c>
      <c r="AF86" s="138">
        <f t="shared" si="68"/>
        <v>319.97321428571428</v>
      </c>
      <c r="AG86" s="139">
        <f t="shared" si="69"/>
        <v>134.4</v>
      </c>
      <c r="AH86" s="140">
        <f t="shared" si="70"/>
        <v>134.4</v>
      </c>
      <c r="AI86" s="141">
        <f t="shared" si="71"/>
        <v>328.42050714285716</v>
      </c>
      <c r="AJ86" s="142">
        <f t="shared" si="72"/>
        <v>44139.716160000004</v>
      </c>
      <c r="AK86" s="143">
        <f>INDEX(รายได้แยกตามสิทธิ!$H:$H,MATCH(CalBudget2567!$D86,รายได้แยกตามสิทธิ!$B:$B,0))</f>
        <v>2504642.31</v>
      </c>
      <c r="AL86" s="138">
        <f>INDEX(ผลงานOPDVisit_HDC!$K:$K,MATCH(CalBudget2567!$D86,ผลงานOPDVisit_HDC!$A:$A,0))</f>
        <v>4647</v>
      </c>
      <c r="AM86" s="138">
        <f t="shared" si="73"/>
        <v>538.98048418334406</v>
      </c>
      <c r="AN86" s="139">
        <f t="shared" si="74"/>
        <v>5576.4</v>
      </c>
      <c r="AO86" s="140">
        <f t="shared" si="75"/>
        <v>5576.4</v>
      </c>
      <c r="AP86" s="141">
        <f t="shared" si="76"/>
        <v>553.20956896578434</v>
      </c>
      <c r="AQ86" s="142">
        <f t="shared" si="77"/>
        <v>3084917.8403807995</v>
      </c>
      <c r="AR86" s="144">
        <f t="shared" si="51"/>
        <v>89679873.233807996</v>
      </c>
      <c r="AS86" s="143">
        <f>INDEX(รายได้แยกตามสิทธิ!$I:$I,MATCH(CalBudget2567!$D86,รายได้แยกตามสิทธิ!$B:$B,0))</f>
        <v>26335980.550000001</v>
      </c>
      <c r="AT86" s="138">
        <f>INDEX(ผลงานAdjRw_DHES!$D:$D,MATCH(CalBudget2567!$D86,ผลงานAdjRw_DHES!$B:$B,0))</f>
        <v>2958.0179000000003</v>
      </c>
      <c r="AU86" s="143">
        <f t="shared" si="78"/>
        <v>8903.2525969501403</v>
      </c>
      <c r="AV86" s="139">
        <f t="shared" si="79"/>
        <v>3549.6214800000002</v>
      </c>
      <c r="AW86" s="140">
        <f t="shared" si="80"/>
        <v>3549.6214800000002</v>
      </c>
      <c r="AX86" s="141">
        <f t="shared" si="81"/>
        <v>9138.2984655096243</v>
      </c>
      <c r="AY86" s="142">
        <f t="shared" si="82"/>
        <v>32437500.523824003</v>
      </c>
      <c r="AZ86" s="143">
        <f>INDEX(รายได้แยกตามสิทธิ!$J:$J,MATCH(CalBudget2567!$D86,รายได้แยกตามสิทธิ!$B:$B,0))</f>
        <v>7166689.0999999996</v>
      </c>
      <c r="BA86" s="138">
        <f>INDEX(ผลงานAdjRw_DHES!$F:$F,MATCH(CalBudget2567!$D86,ผลงานAdjRw_DHES!$B:$B,0))</f>
        <v>562.2405</v>
      </c>
      <c r="BB86" s="143">
        <f t="shared" si="83"/>
        <v>12746.661081867989</v>
      </c>
      <c r="BC86" s="139">
        <f t="shared" si="84"/>
        <v>674.68859999999995</v>
      </c>
      <c r="BD86" s="140">
        <f t="shared" si="85"/>
        <v>674.68859999999995</v>
      </c>
      <c r="BE86" s="141">
        <f t="shared" si="86"/>
        <v>13083.172934429303</v>
      </c>
      <c r="BF86" s="142">
        <f t="shared" si="87"/>
        <v>8827067.6306879986</v>
      </c>
      <c r="BG86" s="143">
        <f>INDEX(รายได้แยกตามสิทธิ!$K:$K,MATCH(CalBudget2567!$D86,รายได้แยกตามสิทธิ!$B:$B,0))</f>
        <v>794802.9</v>
      </c>
      <c r="BH86" s="138">
        <f>INDEX(ผลงานAdjRw_DHES!$E:$E,MATCH(CalBudget2567!$D86,ผลงานAdjRw_DHES!$B:$B,0))</f>
        <v>100.46679999999999</v>
      </c>
      <c r="BI86" s="143">
        <f t="shared" si="88"/>
        <v>7911.0999852687664</v>
      </c>
      <c r="BJ86" s="139">
        <f t="shared" si="89"/>
        <v>120.56015999999998</v>
      </c>
      <c r="BK86" s="140">
        <f t="shared" si="90"/>
        <v>120.56015999999998</v>
      </c>
      <c r="BL86" s="141">
        <f t="shared" si="91"/>
        <v>8119.9530248798619</v>
      </c>
      <c r="BM86" s="142">
        <f t="shared" si="92"/>
        <v>978942.83587199997</v>
      </c>
      <c r="BN86" s="143">
        <f>INDEX(รายได้แยกตามสิทธิ!$N:$N,MATCH(CalBudget2567!$D86,รายได้แยกตามสิทธิ!$B:$B,0))</f>
        <v>1864485.95</v>
      </c>
      <c r="BO86" s="138">
        <f>INDEX(ผลงานAdjRw_DHES!$I:$I,MATCH(CalBudget2567!$D86,ผลงานAdjRw_DHES!$B:$B,0))</f>
        <v>159.65549999999985</v>
      </c>
      <c r="BP86" s="143">
        <f t="shared" si="93"/>
        <v>11678.181772629203</v>
      </c>
      <c r="BQ86" s="139">
        <f t="shared" si="94"/>
        <v>191.58659999999981</v>
      </c>
      <c r="BR86" s="140">
        <f t="shared" si="95"/>
        <v>191.58659999999981</v>
      </c>
      <c r="BS86" s="141">
        <f t="shared" si="96"/>
        <v>11986.485771426615</v>
      </c>
      <c r="BT86" s="142">
        <f t="shared" si="97"/>
        <v>2296450.0548959998</v>
      </c>
      <c r="BU86" s="144">
        <f t="shared" si="98"/>
        <v>44539961.045280002</v>
      </c>
      <c r="BV86" s="145">
        <f t="shared" si="52"/>
        <v>134219834.27908799</v>
      </c>
      <c r="BW86" s="146">
        <f>INDEX(รายได้แยกตามสิทธิ!$Q:$Q,MATCH(CalBudget2567!$D86,รายได้แยกตามสิทธิ!$B:$B,0))</f>
        <v>0.46</v>
      </c>
      <c r="BX86" s="145">
        <f t="shared" si="99"/>
        <v>61741123.768380478</v>
      </c>
      <c r="BY86" s="141"/>
      <c r="BZ86" s="143">
        <f t="shared" si="100"/>
        <v>145080</v>
      </c>
      <c r="CA86" s="138">
        <f>INDEX(ผลงานOPDVisit_HDC!$C:$C,MATCH(CalBudget2567!$D86,ผลงานOPDVisit_HDC!$A:$A,0))</f>
        <v>145080</v>
      </c>
      <c r="CB86" s="138">
        <f t="shared" si="101"/>
        <v>0</v>
      </c>
    </row>
    <row r="87" spans="1:80" hidden="1" x14ac:dyDescent="0.7">
      <c r="A87" s="136">
        <f>COUNTA($D$16:D87)</f>
        <v>72</v>
      </c>
      <c r="B87" s="1">
        <v>1</v>
      </c>
      <c r="C87" s="2" t="s">
        <v>2</v>
      </c>
      <c r="D87" s="91" t="s">
        <v>122</v>
      </c>
      <c r="E87" s="3" t="s">
        <v>1021</v>
      </c>
      <c r="F87" s="4" t="s">
        <v>1876</v>
      </c>
      <c r="G87" s="1">
        <v>6</v>
      </c>
      <c r="H87" s="3" t="s">
        <v>2965</v>
      </c>
      <c r="I87" s="137">
        <f>INDEX(รายได้แยกตามสิทธิ!$D:$D,MATCH(CalBudget2567!$D87,รายได้แยกตามสิทธิ!$B:$B,0))</f>
        <v>37008047</v>
      </c>
      <c r="J87" s="138">
        <f>INDEX(ผลงานOPDVisit_HDC!$F:$F,MATCH(CalBudget2567!$D87,ผลงานOPDVisit_HDC!$A:$A,0))</f>
        <v>78619</v>
      </c>
      <c r="K87" s="138">
        <f t="shared" si="53"/>
        <v>470.72650377135301</v>
      </c>
      <c r="L87" s="139">
        <f t="shared" si="54"/>
        <v>94342.8</v>
      </c>
      <c r="M87" s="140">
        <f t="shared" si="55"/>
        <v>94342.8</v>
      </c>
      <c r="N87" s="141">
        <f t="shared" si="56"/>
        <v>483.15368347091675</v>
      </c>
      <c r="O87" s="142">
        <f t="shared" si="57"/>
        <v>45582071.328960009</v>
      </c>
      <c r="P87" s="143">
        <f>INDEX(รายได้แยกตามสิทธิ!$E:$E,MATCH(CalBudget2567!$D87,รายได้แยกตามสิทธิ!$B:$B,0))</f>
        <v>11309486</v>
      </c>
      <c r="Q87" s="138">
        <f>INDEX(ผลงานOPDVisit_HDC!$D:$D,MATCH(CalBudget2567!$D87,ผลงานOPDVisit_HDC!$A:$A,0))</f>
        <v>25701</v>
      </c>
      <c r="R87" s="138">
        <f t="shared" si="58"/>
        <v>440.04069880549395</v>
      </c>
      <c r="S87" s="139">
        <f t="shared" si="59"/>
        <v>30841.199999999997</v>
      </c>
      <c r="T87" s="140">
        <f t="shared" si="60"/>
        <v>30841.199999999997</v>
      </c>
      <c r="U87" s="141">
        <f t="shared" si="61"/>
        <v>451.65777325395896</v>
      </c>
      <c r="V87" s="142">
        <f t="shared" si="62"/>
        <v>13929667.716479998</v>
      </c>
      <c r="W87" s="143">
        <f>INDEX(รายได้แยกตามสิทธิ!$F:$F,MATCH(CalBudget2567!$D87,รายได้แยกตามสิทธิ!$B:$B,0))</f>
        <v>1972307</v>
      </c>
      <c r="X87" s="138">
        <f>INDEX(ผลงานOPDVisit_HDC!$E:$E,MATCH(CalBudget2567!$D87,ผลงานOPDVisit_HDC!$A:$A,0))</f>
        <v>6782</v>
      </c>
      <c r="Y87" s="138">
        <f t="shared" si="63"/>
        <v>290.81495134178709</v>
      </c>
      <c r="Z87" s="139">
        <f t="shared" si="64"/>
        <v>8138.4</v>
      </c>
      <c r="AA87" s="140">
        <f t="shared" si="65"/>
        <v>8138.4</v>
      </c>
      <c r="AB87" s="141">
        <f t="shared" si="66"/>
        <v>298.49246605721027</v>
      </c>
      <c r="AC87" s="142">
        <f t="shared" si="67"/>
        <v>2429251.0857599997</v>
      </c>
      <c r="AD87" s="143">
        <f>INDEX(รายได้แยกตามสิทธิ!$G:$G,MATCH(CalBudget2567!$D87,รายได้แยกตามสิทธิ!$B:$B,0))</f>
        <v>25112</v>
      </c>
      <c r="AE87" s="138">
        <f>INDEX(ผลงานOPDVisit_HDC!$G:$G,MATCH(CalBudget2567!$D87,ผลงานOPDVisit_HDC!$A:$A,0))</f>
        <v>50</v>
      </c>
      <c r="AF87" s="138">
        <f t="shared" si="68"/>
        <v>502.24</v>
      </c>
      <c r="AG87" s="139">
        <f t="shared" si="69"/>
        <v>60</v>
      </c>
      <c r="AH87" s="140">
        <f t="shared" si="70"/>
        <v>60</v>
      </c>
      <c r="AI87" s="141">
        <f t="shared" si="71"/>
        <v>515.49913600000002</v>
      </c>
      <c r="AJ87" s="142">
        <f t="shared" si="72"/>
        <v>30929.94816</v>
      </c>
      <c r="AK87" s="143">
        <f>INDEX(รายได้แยกตามสิทธิ!$H:$H,MATCH(CalBudget2567!$D87,รายได้แยกตามสิทธิ!$B:$B,0))</f>
        <v>2661660</v>
      </c>
      <c r="AL87" s="138">
        <f>INDEX(ผลงานOPDVisit_HDC!$K:$K,MATCH(CalBudget2567!$D87,ผลงานOPDVisit_HDC!$A:$A,0))</f>
        <v>3958</v>
      </c>
      <c r="AM87" s="138">
        <f t="shared" si="73"/>
        <v>672.47599797877717</v>
      </c>
      <c r="AN87" s="139">
        <f t="shared" si="74"/>
        <v>4749.5999999999995</v>
      </c>
      <c r="AO87" s="140">
        <f t="shared" si="75"/>
        <v>4749.5999999999995</v>
      </c>
      <c r="AP87" s="141">
        <f t="shared" si="76"/>
        <v>690.2293643254169</v>
      </c>
      <c r="AQ87" s="142">
        <f t="shared" si="77"/>
        <v>3278313.3887999998</v>
      </c>
      <c r="AR87" s="144">
        <f t="shared" si="51"/>
        <v>65250233.468160003</v>
      </c>
      <c r="AS87" s="143">
        <f>INDEX(รายได้แยกตามสิทธิ!$I:$I,MATCH(CalBudget2567!$D87,รายได้แยกตามสิทธิ!$B:$B,0))</f>
        <v>22122793</v>
      </c>
      <c r="AT87" s="138">
        <f>INDEX(ผลงานAdjRw_DHES!$D:$D,MATCH(CalBudget2567!$D87,ผลงานAdjRw_DHES!$B:$B,0))</f>
        <v>2326.8892999999998</v>
      </c>
      <c r="AU87" s="143">
        <f t="shared" si="78"/>
        <v>9507.454007373708</v>
      </c>
      <c r="AV87" s="139">
        <f t="shared" si="79"/>
        <v>2792.2671599999999</v>
      </c>
      <c r="AW87" s="140">
        <f t="shared" si="80"/>
        <v>2792.2671599999999</v>
      </c>
      <c r="AX87" s="141">
        <f t="shared" si="81"/>
        <v>9758.4507931683747</v>
      </c>
      <c r="AY87" s="142">
        <f t="shared" si="82"/>
        <v>27248201.682240006</v>
      </c>
      <c r="AZ87" s="143">
        <f>INDEX(รายได้แยกตามสิทธิ!$J:$J,MATCH(CalBudget2567!$D87,รายได้แยกตามสิทธิ!$B:$B,0))</f>
        <v>2837090</v>
      </c>
      <c r="BA87" s="138">
        <f>INDEX(ผลงานAdjRw_DHES!$F:$F,MATCH(CalBudget2567!$D87,ผลงานAdjRw_DHES!$B:$B,0))</f>
        <v>279.86700000000002</v>
      </c>
      <c r="BB87" s="143">
        <f t="shared" si="83"/>
        <v>10137.279493473685</v>
      </c>
      <c r="BC87" s="139">
        <f t="shared" si="84"/>
        <v>335.84039999999999</v>
      </c>
      <c r="BD87" s="140">
        <f t="shared" si="85"/>
        <v>335.84039999999999</v>
      </c>
      <c r="BE87" s="141">
        <f t="shared" si="86"/>
        <v>10404.903672101391</v>
      </c>
      <c r="BF87" s="142">
        <f t="shared" si="87"/>
        <v>3494387.0111999996</v>
      </c>
      <c r="BG87" s="143">
        <f>INDEX(รายได้แยกตามสิทธิ!$K:$K,MATCH(CalBudget2567!$D87,รายได้แยกตามสิทธิ!$B:$B,0))</f>
        <v>932093.5</v>
      </c>
      <c r="BH87" s="138">
        <f>INDEX(ผลงานAdjRw_DHES!$E:$E,MATCH(CalBudget2567!$D87,ผลงานAdjRw_DHES!$B:$B,0))</f>
        <v>107.45399999999999</v>
      </c>
      <c r="BI87" s="143">
        <f t="shared" si="88"/>
        <v>8674.3490237683109</v>
      </c>
      <c r="BJ87" s="139">
        <f t="shared" si="89"/>
        <v>128.94479999999999</v>
      </c>
      <c r="BK87" s="140">
        <f t="shared" si="90"/>
        <v>128.94479999999999</v>
      </c>
      <c r="BL87" s="141">
        <f t="shared" si="91"/>
        <v>8903.351837995795</v>
      </c>
      <c r="BM87" s="142">
        <f t="shared" si="92"/>
        <v>1148040.9220800002</v>
      </c>
      <c r="BN87" s="143">
        <f>INDEX(รายได้แยกตามสิทธิ!$N:$N,MATCH(CalBudget2567!$D87,รายได้แยกตามสิทธิ!$B:$B,0))</f>
        <v>817991</v>
      </c>
      <c r="BO87" s="138">
        <f>INDEX(ผลงานAdjRw_DHES!$I:$I,MATCH(CalBudget2567!$D87,ผลงานAdjRw_DHES!$B:$B,0))</f>
        <v>43.377700000000345</v>
      </c>
      <c r="BP87" s="143">
        <f t="shared" si="93"/>
        <v>18857.408299656126</v>
      </c>
      <c r="BQ87" s="139">
        <f t="shared" si="94"/>
        <v>52.053240000000415</v>
      </c>
      <c r="BR87" s="140">
        <f t="shared" si="95"/>
        <v>52.053240000000415</v>
      </c>
      <c r="BS87" s="141">
        <f t="shared" si="96"/>
        <v>19355.243878767047</v>
      </c>
      <c r="BT87" s="142">
        <f t="shared" si="97"/>
        <v>1007503.15488</v>
      </c>
      <c r="BU87" s="144">
        <f t="shared" si="98"/>
        <v>32898132.770400003</v>
      </c>
      <c r="BV87" s="145">
        <f t="shared" si="52"/>
        <v>98148366.238560006</v>
      </c>
      <c r="BW87" s="146">
        <f>INDEX(รายได้แยกตามสิทธิ!$Q:$Q,MATCH(CalBudget2567!$D87,รายได้แยกตามสิทธิ!$B:$B,0))</f>
        <v>0.47</v>
      </c>
      <c r="BX87" s="145">
        <f t="shared" si="99"/>
        <v>46129732.132123202</v>
      </c>
      <c r="BY87" s="141"/>
      <c r="BZ87" s="143">
        <f t="shared" si="100"/>
        <v>115110</v>
      </c>
      <c r="CA87" s="138">
        <f>INDEX(ผลงานOPDVisit_HDC!$C:$C,MATCH(CalBudget2567!$D87,ผลงานOPDVisit_HDC!$A:$A,0))</f>
        <v>115110</v>
      </c>
      <c r="CB87" s="138">
        <f t="shared" si="101"/>
        <v>0</v>
      </c>
    </row>
    <row r="88" spans="1:80" hidden="1" x14ac:dyDescent="0.7">
      <c r="A88" s="136">
        <f>COUNTA($D$16:D88)</f>
        <v>73</v>
      </c>
      <c r="B88" s="1">
        <v>1</v>
      </c>
      <c r="C88" s="2" t="s">
        <v>2</v>
      </c>
      <c r="D88" s="91" t="s">
        <v>123</v>
      </c>
      <c r="E88" s="3" t="s">
        <v>1022</v>
      </c>
      <c r="F88" s="4" t="s">
        <v>1876</v>
      </c>
      <c r="G88" s="1">
        <v>6</v>
      </c>
      <c r="H88" s="3" t="s">
        <v>2965</v>
      </c>
      <c r="I88" s="137">
        <f>INDEX(รายได้แยกตามสิทธิ!$D:$D,MATCH(CalBudget2567!$D88,รายได้แยกตามสิทธิ!$B:$B,0))</f>
        <v>36850008.719999999</v>
      </c>
      <c r="J88" s="138">
        <f>INDEX(ผลงานOPDVisit_HDC!$F:$F,MATCH(CalBudget2567!$D88,ผลงานOPDVisit_HDC!$A:$A,0))</f>
        <v>88308</v>
      </c>
      <c r="K88" s="138">
        <f t="shared" si="53"/>
        <v>417.28958554151376</v>
      </c>
      <c r="L88" s="139">
        <f t="shared" si="54"/>
        <v>105969.59999999999</v>
      </c>
      <c r="M88" s="140">
        <f t="shared" si="55"/>
        <v>105969.59999999999</v>
      </c>
      <c r="N88" s="141">
        <f t="shared" si="56"/>
        <v>428.30603059980973</v>
      </c>
      <c r="O88" s="142">
        <f t="shared" si="57"/>
        <v>45387418.740249597</v>
      </c>
      <c r="P88" s="143">
        <f>INDEX(รายได้แยกตามสิทธิ!$E:$E,MATCH(CalBudget2567!$D88,รายได้แยกตามสิทธิ!$B:$B,0))</f>
        <v>4277801.7300000004</v>
      </c>
      <c r="Q88" s="138">
        <f>INDEX(ผลงานOPDVisit_HDC!$D:$D,MATCH(CalBudget2567!$D88,ผลงานOPDVisit_HDC!$A:$A,0))</f>
        <v>11251</v>
      </c>
      <c r="R88" s="138">
        <f t="shared" si="58"/>
        <v>380.21524575593287</v>
      </c>
      <c r="S88" s="139">
        <f t="shared" si="59"/>
        <v>13501.199999999999</v>
      </c>
      <c r="T88" s="140">
        <f t="shared" si="60"/>
        <v>13501.199999999999</v>
      </c>
      <c r="U88" s="141">
        <f t="shared" si="61"/>
        <v>390.25292824388947</v>
      </c>
      <c r="V88" s="142">
        <f t="shared" si="62"/>
        <v>5268882.8348064004</v>
      </c>
      <c r="W88" s="143">
        <f>INDEX(รายได้แยกตามสิทธิ!$F:$F,MATCH(CalBudget2567!$D88,รายได้แยกตามสิทธิ!$B:$B,0))</f>
        <v>1044352.97</v>
      </c>
      <c r="X88" s="138">
        <f>INDEX(ผลงานOPDVisit_HDC!$E:$E,MATCH(CalBudget2567!$D88,ผลงานOPDVisit_HDC!$A:$A,0))</f>
        <v>5254</v>
      </c>
      <c r="Y88" s="138">
        <f t="shared" si="63"/>
        <v>198.77292919680244</v>
      </c>
      <c r="Z88" s="139">
        <f t="shared" si="64"/>
        <v>6304.8</v>
      </c>
      <c r="AA88" s="140">
        <f t="shared" si="65"/>
        <v>6304.8</v>
      </c>
      <c r="AB88" s="141">
        <f t="shared" si="66"/>
        <v>204.02053452759802</v>
      </c>
      <c r="AC88" s="142">
        <f t="shared" si="67"/>
        <v>1286308.6660896</v>
      </c>
      <c r="AD88" s="143">
        <f>INDEX(รายได้แยกตามสิทธิ!$G:$G,MATCH(CalBudget2567!$D88,รายได้แยกตามสิทธิ!$B:$B,0))</f>
        <v>16066</v>
      </c>
      <c r="AE88" s="138">
        <f>INDEX(ผลงานOPDVisit_HDC!$G:$G,MATCH(CalBudget2567!$D88,ผลงานOPDVisit_HDC!$A:$A,0))</f>
        <v>4</v>
      </c>
      <c r="AF88" s="138">
        <f t="shared" si="68"/>
        <v>4016.5</v>
      </c>
      <c r="AG88" s="139">
        <f t="shared" si="69"/>
        <v>4.8</v>
      </c>
      <c r="AH88" s="140">
        <f t="shared" si="70"/>
        <v>4.8</v>
      </c>
      <c r="AI88" s="141">
        <f t="shared" si="71"/>
        <v>4122.5356000000002</v>
      </c>
      <c r="AJ88" s="142">
        <f t="shared" si="72"/>
        <v>19788.170880000001</v>
      </c>
      <c r="AK88" s="143">
        <f>INDEX(รายได้แยกตามสิทธิ!$H:$H,MATCH(CalBudget2567!$D88,รายได้แยกตามสิทธิ!$B:$B,0))</f>
        <v>1187077</v>
      </c>
      <c r="AL88" s="138">
        <f>INDEX(ผลงานOPDVisit_HDC!$K:$K,MATCH(CalBudget2567!$D88,ผลงานOPDVisit_HDC!$A:$A,0))</f>
        <v>19295</v>
      </c>
      <c r="AM88" s="138">
        <f t="shared" si="73"/>
        <v>61.522518787250583</v>
      </c>
      <c r="AN88" s="139">
        <f t="shared" si="74"/>
        <v>23154</v>
      </c>
      <c r="AO88" s="140">
        <f t="shared" si="75"/>
        <v>23154</v>
      </c>
      <c r="AP88" s="141">
        <f t="shared" si="76"/>
        <v>63.146713283234</v>
      </c>
      <c r="AQ88" s="142">
        <f t="shared" si="77"/>
        <v>1462098.99936</v>
      </c>
      <c r="AR88" s="144">
        <f t="shared" si="51"/>
        <v>53424497.411385596</v>
      </c>
      <c r="AS88" s="143">
        <f>INDEX(รายได้แยกตามสิทธิ!$I:$I,MATCH(CalBudget2567!$D88,รายได้แยกตามสิทธิ!$B:$B,0))</f>
        <v>9685939.7799999993</v>
      </c>
      <c r="AT88" s="138">
        <f>INDEX(ผลงานAdjRw_DHES!$D:$D,MATCH(CalBudget2567!$D88,ผลงานAdjRw_DHES!$B:$B,0))</f>
        <v>1603.0458000000003</v>
      </c>
      <c r="AU88" s="143">
        <f t="shared" si="78"/>
        <v>6042.210259993818</v>
      </c>
      <c r="AV88" s="139">
        <f t="shared" si="79"/>
        <v>1923.6549600000003</v>
      </c>
      <c r="AW88" s="140">
        <f t="shared" si="80"/>
        <v>1923.6549600000003</v>
      </c>
      <c r="AX88" s="141">
        <f t="shared" si="81"/>
        <v>6201.7246108576546</v>
      </c>
      <c r="AY88" s="142">
        <f t="shared" si="82"/>
        <v>11929978.308230398</v>
      </c>
      <c r="AZ88" s="143">
        <f>INDEX(รายได้แยกตามสิทธิ!$J:$J,MATCH(CalBudget2567!$D88,รายได้แยกตามสิทธิ!$B:$B,0))</f>
        <v>799379.97</v>
      </c>
      <c r="BA88" s="138">
        <f>INDEX(ผลงานAdjRw_DHES!$F:$F,MATCH(CalBudget2567!$D88,ผลงานAdjRw_DHES!$B:$B,0))</f>
        <v>91.785799999999995</v>
      </c>
      <c r="BB88" s="143">
        <f t="shared" si="83"/>
        <v>8709.1899836358134</v>
      </c>
      <c r="BC88" s="139">
        <f t="shared" si="84"/>
        <v>110.14295999999999</v>
      </c>
      <c r="BD88" s="140">
        <f t="shared" si="85"/>
        <v>110.14295999999999</v>
      </c>
      <c r="BE88" s="141">
        <f t="shared" si="86"/>
        <v>8939.1125992037996</v>
      </c>
      <c r="BF88" s="142">
        <f t="shared" si="87"/>
        <v>984580.32144960004</v>
      </c>
      <c r="BG88" s="143">
        <f>INDEX(รายได้แยกตามสิทธิ!$K:$K,MATCH(CalBudget2567!$D88,รายได้แยกตามสิทธิ!$B:$B,0))</f>
        <v>332827.84000000003</v>
      </c>
      <c r="BH88" s="138">
        <f>INDEX(ผลงานAdjRw_DHES!$E:$E,MATCH(CalBudget2567!$D88,ผลงานAdjRw_DHES!$B:$B,0))</f>
        <v>37.469099999999997</v>
      </c>
      <c r="BI88" s="143">
        <f t="shared" si="88"/>
        <v>8882.7284348970225</v>
      </c>
      <c r="BJ88" s="139">
        <f t="shared" si="89"/>
        <v>44.962919999999997</v>
      </c>
      <c r="BK88" s="140">
        <f t="shared" si="90"/>
        <v>44.962919999999997</v>
      </c>
      <c r="BL88" s="141">
        <f t="shared" si="91"/>
        <v>9117.2324655783032</v>
      </c>
      <c r="BM88" s="142">
        <f t="shared" si="92"/>
        <v>409937.39397119998</v>
      </c>
      <c r="BN88" s="143">
        <f>INDEX(รายได้แยกตามสิทธิ!$N:$N,MATCH(CalBudget2567!$D88,รายได้แยกตามสิทธิ!$B:$B,0))</f>
        <v>520323</v>
      </c>
      <c r="BO88" s="138">
        <f>INDEX(ผลงานAdjRw_DHES!$I:$I,MATCH(CalBudget2567!$D88,ผลงานAdjRw_DHES!$B:$B,0))</f>
        <v>45.186799999999636</v>
      </c>
      <c r="BP88" s="143">
        <f t="shared" si="93"/>
        <v>11514.933564669422</v>
      </c>
      <c r="BQ88" s="139">
        <f t="shared" si="94"/>
        <v>54.224159999999564</v>
      </c>
      <c r="BR88" s="140">
        <f t="shared" si="95"/>
        <v>54.224159999999564</v>
      </c>
      <c r="BS88" s="141">
        <f t="shared" si="96"/>
        <v>11818.927810776695</v>
      </c>
      <c r="BT88" s="142">
        <f t="shared" si="97"/>
        <v>640871.43264000013</v>
      </c>
      <c r="BU88" s="144">
        <f t="shared" si="98"/>
        <v>13965367.456291197</v>
      </c>
      <c r="BV88" s="145">
        <f t="shared" si="52"/>
        <v>67389864.867676795</v>
      </c>
      <c r="BW88" s="146">
        <f>INDEX(รายได้แยกตามสิทธิ!$Q:$Q,MATCH(CalBudget2567!$D88,รายได้แยกตามสิทธิ!$B:$B,0))</f>
        <v>0.55000000000000004</v>
      </c>
      <c r="BX88" s="145">
        <f t="shared" si="99"/>
        <v>37064425.677222237</v>
      </c>
      <c r="BY88" s="141"/>
      <c r="BZ88" s="143">
        <f t="shared" si="100"/>
        <v>124112</v>
      </c>
      <c r="CA88" s="138">
        <f>INDEX(ผลงานOPDVisit_HDC!$C:$C,MATCH(CalBudget2567!$D88,ผลงานOPDVisit_HDC!$A:$A,0))</f>
        <v>124112</v>
      </c>
      <c r="CB88" s="138">
        <f t="shared" si="101"/>
        <v>0</v>
      </c>
    </row>
    <row r="89" spans="1:80" hidden="1" x14ac:dyDescent="0.7">
      <c r="A89" s="136">
        <f>COUNTA($D$16:D89)</f>
        <v>74</v>
      </c>
      <c r="B89" s="1">
        <v>1</v>
      </c>
      <c r="C89" s="2" t="s">
        <v>2</v>
      </c>
      <c r="D89" s="91" t="s">
        <v>124</v>
      </c>
      <c r="E89" s="3" t="s">
        <v>1023</v>
      </c>
      <c r="F89" s="4" t="s">
        <v>1876</v>
      </c>
      <c r="G89" s="1">
        <v>5</v>
      </c>
      <c r="H89" s="3" t="s">
        <v>2964</v>
      </c>
      <c r="I89" s="137">
        <f>INDEX(รายได้แยกตามสิทธิ!$D:$D,MATCH(CalBudget2567!$D89,รายได้แยกตามสิทธิ!$B:$B,0))</f>
        <v>13855440.5</v>
      </c>
      <c r="J89" s="138">
        <f>INDEX(ผลงานOPDVisit_HDC!$F:$F,MATCH(CalBudget2567!$D89,ผลงานOPDVisit_HDC!$A:$A,0))</f>
        <v>42274</v>
      </c>
      <c r="K89" s="138">
        <f t="shared" si="53"/>
        <v>327.75324076264371</v>
      </c>
      <c r="L89" s="139">
        <f t="shared" si="54"/>
        <v>50728.799999999996</v>
      </c>
      <c r="M89" s="140">
        <f t="shared" si="55"/>
        <v>50728.799999999996</v>
      </c>
      <c r="N89" s="141">
        <f t="shared" si="56"/>
        <v>336.40592631877752</v>
      </c>
      <c r="O89" s="142">
        <f t="shared" si="57"/>
        <v>17065468.95504</v>
      </c>
      <c r="P89" s="143">
        <f>INDEX(รายได้แยกตามสิทธิ!$E:$E,MATCH(CalBudget2567!$D89,รายได้แยกตามสิทธิ!$B:$B,0))</f>
        <v>5421987.2400000002</v>
      </c>
      <c r="Q89" s="138">
        <f>INDEX(ผลงานOPDVisit_HDC!$D:$D,MATCH(CalBudget2567!$D89,ผลงานOPDVisit_HDC!$A:$A,0))</f>
        <v>15237</v>
      </c>
      <c r="R89" s="138">
        <f t="shared" si="58"/>
        <v>355.84348887576294</v>
      </c>
      <c r="S89" s="139">
        <f t="shared" si="59"/>
        <v>18284.399999999998</v>
      </c>
      <c r="T89" s="140">
        <f t="shared" si="60"/>
        <v>18284.399999999998</v>
      </c>
      <c r="U89" s="141">
        <f t="shared" si="61"/>
        <v>365.23775698208311</v>
      </c>
      <c r="V89" s="142">
        <f t="shared" si="62"/>
        <v>6678153.2437632</v>
      </c>
      <c r="W89" s="143">
        <f>INDEX(รายได้แยกตามสิทธิ!$F:$F,MATCH(CalBudget2567!$D89,รายได้แยกตามสิทธิ!$B:$B,0))</f>
        <v>838246.3</v>
      </c>
      <c r="X89" s="138">
        <f>INDEX(ผลงานOPDVisit_HDC!$E:$E,MATCH(CalBudget2567!$D89,ผลงานOPDVisit_HDC!$A:$A,0))</f>
        <v>3071</v>
      </c>
      <c r="Y89" s="138">
        <f t="shared" si="63"/>
        <v>272.95548681211335</v>
      </c>
      <c r="Z89" s="139">
        <f t="shared" si="64"/>
        <v>3685.2</v>
      </c>
      <c r="AA89" s="140">
        <f t="shared" si="65"/>
        <v>3685.2</v>
      </c>
      <c r="AB89" s="141">
        <f t="shared" si="66"/>
        <v>280.16151166395315</v>
      </c>
      <c r="AC89" s="142">
        <f t="shared" si="67"/>
        <v>1032451.2027840001</v>
      </c>
      <c r="AD89" s="143">
        <f>INDEX(รายได้แยกตามสิทธิ!$G:$G,MATCH(CalBudget2567!$D89,รายได้แยกตามสิทธิ!$B:$B,0))</f>
        <v>902</v>
      </c>
      <c r="AE89" s="138">
        <f>INDEX(ผลงานOPDVisit_HDC!$G:$G,MATCH(CalBudget2567!$D89,ผลงานOPDVisit_HDC!$A:$A,0))</f>
        <v>40</v>
      </c>
      <c r="AF89" s="138">
        <f t="shared" si="68"/>
        <v>22.55</v>
      </c>
      <c r="AG89" s="139">
        <f t="shared" si="69"/>
        <v>48</v>
      </c>
      <c r="AH89" s="140">
        <f t="shared" si="70"/>
        <v>48</v>
      </c>
      <c r="AI89" s="141">
        <f t="shared" si="71"/>
        <v>23.145320000000002</v>
      </c>
      <c r="AJ89" s="142">
        <f t="shared" si="72"/>
        <v>1110.9753600000001</v>
      </c>
      <c r="AK89" s="143">
        <f>INDEX(รายได้แยกตามสิทธิ!$H:$H,MATCH(CalBudget2567!$D89,รายได้แยกตามสิทธิ!$B:$B,0))</f>
        <v>790448.5</v>
      </c>
      <c r="AL89" s="138">
        <f>INDEX(ผลงานOPDVisit_HDC!$K:$K,MATCH(CalBudget2567!$D89,ผลงานOPDVisit_HDC!$A:$A,0))</f>
        <v>2886</v>
      </c>
      <c r="AM89" s="138">
        <f t="shared" si="73"/>
        <v>273.89067914067914</v>
      </c>
      <c r="AN89" s="139">
        <f t="shared" si="74"/>
        <v>3463.2</v>
      </c>
      <c r="AO89" s="140">
        <f t="shared" si="75"/>
        <v>3463.2</v>
      </c>
      <c r="AP89" s="141">
        <f t="shared" si="76"/>
        <v>281.12139306999308</v>
      </c>
      <c r="AQ89" s="142">
        <f t="shared" si="77"/>
        <v>973579.60847999994</v>
      </c>
      <c r="AR89" s="144">
        <f t="shared" si="51"/>
        <v>25750763.985427201</v>
      </c>
      <c r="AS89" s="143">
        <f>INDEX(รายได้แยกตามสิทธิ!$I:$I,MATCH(CalBudget2567!$D89,รายได้แยกตามสิทธิ!$B:$B,0))</f>
        <v>7714518.25</v>
      </c>
      <c r="AT89" s="138">
        <f>INDEX(ผลงานAdjRw_DHES!$D:$D,MATCH(CalBudget2567!$D89,ผลงานAdjRw_DHES!$B:$B,0))</f>
        <v>1175.3336000000002</v>
      </c>
      <c r="AU89" s="143">
        <f t="shared" si="78"/>
        <v>6563.6839191868585</v>
      </c>
      <c r="AV89" s="139">
        <f t="shared" si="79"/>
        <v>1410.4003200000002</v>
      </c>
      <c r="AW89" s="140">
        <f t="shared" si="80"/>
        <v>1410.4003200000002</v>
      </c>
      <c r="AX89" s="141">
        <f t="shared" si="81"/>
        <v>6736.9651746533918</v>
      </c>
      <c r="AY89" s="142">
        <f t="shared" si="82"/>
        <v>9501817.8381600007</v>
      </c>
      <c r="AZ89" s="143">
        <f>INDEX(รายได้แยกตามสิทธิ!$J:$J,MATCH(CalBudget2567!$D89,รายได้แยกตามสิทธิ!$B:$B,0))</f>
        <v>2487862.0499999998</v>
      </c>
      <c r="BA89" s="138">
        <f>INDEX(ผลงานAdjRw_DHES!$F:$F,MATCH(CalBudget2567!$D89,ผลงานAdjRw_DHES!$B:$B,0))</f>
        <v>256.36589999999995</v>
      </c>
      <c r="BB89" s="143">
        <f t="shared" si="83"/>
        <v>9704.3407489061537</v>
      </c>
      <c r="BC89" s="139">
        <f t="shared" si="84"/>
        <v>307.63907999999992</v>
      </c>
      <c r="BD89" s="140">
        <f t="shared" si="85"/>
        <v>307.63907999999992</v>
      </c>
      <c r="BE89" s="141">
        <f t="shared" si="86"/>
        <v>9960.535344677277</v>
      </c>
      <c r="BF89" s="142">
        <f t="shared" si="87"/>
        <v>3064249.9297439996</v>
      </c>
      <c r="BG89" s="143">
        <f>INDEX(รายได้แยกตามสิทธิ!$K:$K,MATCH(CalBudget2567!$D89,รายได้แยกตามสิทธิ!$B:$B,0))</f>
        <v>328179.89</v>
      </c>
      <c r="BH89" s="138">
        <f>INDEX(ผลงานAdjRw_DHES!$E:$E,MATCH(CalBudget2567!$D89,ผลงานAdjRw_DHES!$B:$B,0))</f>
        <v>62.376699999999992</v>
      </c>
      <c r="BI89" s="143">
        <f t="shared" si="88"/>
        <v>5261.2576490901256</v>
      </c>
      <c r="BJ89" s="139">
        <f t="shared" si="89"/>
        <v>74.852039999999988</v>
      </c>
      <c r="BK89" s="140">
        <f t="shared" si="90"/>
        <v>74.852039999999988</v>
      </c>
      <c r="BL89" s="141">
        <f t="shared" si="91"/>
        <v>5400.1548510261046</v>
      </c>
      <c r="BM89" s="142">
        <f t="shared" si="92"/>
        <v>404212.60691519995</v>
      </c>
      <c r="BN89" s="143">
        <f>INDEX(รายได้แยกตามสิทธิ!$N:$N,MATCH(CalBudget2567!$D89,รายได้แยกตามสิทธิ!$B:$B,0))</f>
        <v>481357.75</v>
      </c>
      <c r="BO89" s="138">
        <f>INDEX(ผลงานAdjRw_DHES!$I:$I,MATCH(CalBudget2567!$D89,ผลงานAdjRw_DHES!$B:$B,0))</f>
        <v>28.160999999999945</v>
      </c>
      <c r="BP89" s="143">
        <f t="shared" si="93"/>
        <v>17093.063101452397</v>
      </c>
      <c r="BQ89" s="139">
        <f t="shared" si="94"/>
        <v>33.793199999999935</v>
      </c>
      <c r="BR89" s="140">
        <f t="shared" si="95"/>
        <v>33.793199999999935</v>
      </c>
      <c r="BS89" s="141">
        <f t="shared" si="96"/>
        <v>17544.319967330739</v>
      </c>
      <c r="BT89" s="142">
        <f t="shared" si="97"/>
        <v>592878.71351999999</v>
      </c>
      <c r="BU89" s="144">
        <f t="shared" si="98"/>
        <v>13563159.0883392</v>
      </c>
      <c r="BV89" s="145">
        <f t="shared" si="52"/>
        <v>39313923.073766403</v>
      </c>
      <c r="BW89" s="146">
        <f>INDEX(รายได้แยกตามสิทธิ!$Q:$Q,MATCH(CalBudget2567!$D89,รายได้แยกตามสิทธิ!$B:$B,0))</f>
        <v>0.34</v>
      </c>
      <c r="BX89" s="145">
        <f t="shared" si="99"/>
        <v>13366733.845080579</v>
      </c>
      <c r="BY89" s="141"/>
      <c r="BZ89" s="143">
        <f t="shared" si="100"/>
        <v>63508</v>
      </c>
      <c r="CA89" s="138">
        <f>INDEX(ผลงานOPDVisit_HDC!$C:$C,MATCH(CalBudget2567!$D89,ผลงานOPDVisit_HDC!$A:$A,0))</f>
        <v>63508</v>
      </c>
      <c r="CB89" s="138">
        <f t="shared" si="101"/>
        <v>0</v>
      </c>
    </row>
    <row r="90" spans="1:80" hidden="1" x14ac:dyDescent="0.7">
      <c r="A90" s="136">
        <f>COUNTA($D$16:D90)</f>
        <v>75</v>
      </c>
      <c r="B90" s="1">
        <v>1</v>
      </c>
      <c r="C90" s="2" t="s">
        <v>2</v>
      </c>
      <c r="D90" s="91" t="s">
        <v>125</v>
      </c>
      <c r="E90" s="3" t="s">
        <v>1024</v>
      </c>
      <c r="F90" s="4" t="s">
        <v>1876</v>
      </c>
      <c r="G90" s="1">
        <v>9</v>
      </c>
      <c r="H90" s="3" t="s">
        <v>2967</v>
      </c>
      <c r="I90" s="137">
        <f>INDEX(รายได้แยกตามสิทธิ!$D:$D,MATCH(CalBudget2567!$D90,รายได้แยกตามสิทธิ!$B:$B,0))</f>
        <v>32623057.25</v>
      </c>
      <c r="J90" s="138">
        <f>INDEX(ผลงานOPDVisit_HDC!$F:$F,MATCH(CalBudget2567!$D90,ผลงานOPDVisit_HDC!$A:$A,0))</f>
        <v>68642</v>
      </c>
      <c r="K90" s="138">
        <f t="shared" si="53"/>
        <v>475.26379257597387</v>
      </c>
      <c r="L90" s="139">
        <f t="shared" si="54"/>
        <v>82370.399999999994</v>
      </c>
      <c r="M90" s="140">
        <f t="shared" si="55"/>
        <v>82370.399999999994</v>
      </c>
      <c r="N90" s="141">
        <f t="shared" si="56"/>
        <v>487.81075669997955</v>
      </c>
      <c r="O90" s="142">
        <f t="shared" si="57"/>
        <v>40181167.153679989</v>
      </c>
      <c r="P90" s="143">
        <f>INDEX(รายได้แยกตามสิทธิ!$E:$E,MATCH(CalBudget2567!$D90,รายได้แยกตามสิทธิ!$B:$B,0))</f>
        <v>7624749.7999999998</v>
      </c>
      <c r="Q90" s="138">
        <f>INDEX(ผลงานOPDVisit_HDC!$D:$D,MATCH(CalBudget2567!$D90,ผลงานOPDVisit_HDC!$A:$A,0))</f>
        <v>16117</v>
      </c>
      <c r="R90" s="138">
        <f t="shared" si="58"/>
        <v>473.08741080846312</v>
      </c>
      <c r="S90" s="139">
        <f t="shared" si="59"/>
        <v>19340.399999999998</v>
      </c>
      <c r="T90" s="140">
        <f t="shared" si="60"/>
        <v>19340.399999999998</v>
      </c>
      <c r="U90" s="141">
        <f t="shared" si="61"/>
        <v>485.57691845380657</v>
      </c>
      <c r="V90" s="142">
        <f t="shared" si="62"/>
        <v>9391251.833664</v>
      </c>
      <c r="W90" s="143">
        <f>INDEX(รายได้แยกตามสิทธิ!$F:$F,MATCH(CalBudget2567!$D90,รายได้แยกตามสิทธิ!$B:$B,0))</f>
        <v>2172110</v>
      </c>
      <c r="X90" s="138">
        <f>INDEX(ผลงานOPDVisit_HDC!$E:$E,MATCH(CalBudget2567!$D90,ผลงานOPDVisit_HDC!$A:$A,0))</f>
        <v>6378</v>
      </c>
      <c r="Y90" s="138">
        <f t="shared" si="63"/>
        <v>340.5628723737849</v>
      </c>
      <c r="Z90" s="139">
        <f t="shared" si="64"/>
        <v>7653.5999999999995</v>
      </c>
      <c r="AA90" s="140">
        <f t="shared" si="65"/>
        <v>7653.5999999999995</v>
      </c>
      <c r="AB90" s="141">
        <f t="shared" si="66"/>
        <v>349.55373220445284</v>
      </c>
      <c r="AC90" s="142">
        <f t="shared" si="67"/>
        <v>2675344.4448000002</v>
      </c>
      <c r="AD90" s="143">
        <f>INDEX(รายได้แยกตามสิทธิ!$G:$G,MATCH(CalBudget2567!$D90,รายได้แยกตามสิทธิ!$B:$B,0))</f>
        <v>23075</v>
      </c>
      <c r="AE90" s="138">
        <f>INDEX(ผลงานOPDVisit_HDC!$G:$G,MATCH(CalBudget2567!$D90,ผลงานOPDVisit_HDC!$A:$A,0))</f>
        <v>41</v>
      </c>
      <c r="AF90" s="138">
        <f t="shared" si="68"/>
        <v>562.80487804878044</v>
      </c>
      <c r="AG90" s="139">
        <f t="shared" si="69"/>
        <v>49.199999999999996</v>
      </c>
      <c r="AH90" s="140">
        <f t="shared" si="70"/>
        <v>49.199999999999996</v>
      </c>
      <c r="AI90" s="141">
        <f t="shared" si="71"/>
        <v>577.66292682926826</v>
      </c>
      <c r="AJ90" s="142">
        <f t="shared" si="72"/>
        <v>28421.015999999996</v>
      </c>
      <c r="AK90" s="143">
        <f>INDEX(รายได้แยกตามสิทธิ!$H:$H,MATCH(CalBudget2567!$D90,รายได้แยกตามสิทธิ!$B:$B,0))</f>
        <v>2513648</v>
      </c>
      <c r="AL90" s="138">
        <f>INDEX(ผลงานOPDVisit_HDC!$K:$K,MATCH(CalBudget2567!$D90,ผลงานOPDVisit_HDC!$A:$A,0))</f>
        <v>4629</v>
      </c>
      <c r="AM90" s="138">
        <f t="shared" si="73"/>
        <v>543.02181896737955</v>
      </c>
      <c r="AN90" s="139">
        <f t="shared" si="74"/>
        <v>5554.8</v>
      </c>
      <c r="AO90" s="140">
        <f t="shared" si="75"/>
        <v>5554.8</v>
      </c>
      <c r="AP90" s="141">
        <f t="shared" si="76"/>
        <v>557.35759498811831</v>
      </c>
      <c r="AQ90" s="142">
        <f t="shared" si="77"/>
        <v>3096009.9686399996</v>
      </c>
      <c r="AR90" s="144">
        <f t="shared" si="51"/>
        <v>55372194.416783988</v>
      </c>
      <c r="AS90" s="143">
        <f>INDEX(รายได้แยกตามสิทธิ!$I:$I,MATCH(CalBudget2567!$D90,รายได้แยกตามสิทธิ!$B:$B,0))</f>
        <v>10998330</v>
      </c>
      <c r="AT90" s="138">
        <f>INDEX(ผลงานAdjRw_DHES!$D:$D,MATCH(CalBudget2567!$D90,ผลงานAdjRw_DHES!$B:$B,0))</f>
        <v>1221.5582999999999</v>
      </c>
      <c r="AU90" s="143">
        <f t="shared" si="78"/>
        <v>9003.5244326856937</v>
      </c>
      <c r="AV90" s="139">
        <f t="shared" si="79"/>
        <v>1465.8699599999998</v>
      </c>
      <c r="AW90" s="140">
        <f t="shared" si="80"/>
        <v>1465.8699599999998</v>
      </c>
      <c r="AX90" s="141">
        <f t="shared" si="81"/>
        <v>9241.2174777085966</v>
      </c>
      <c r="AY90" s="142">
        <f t="shared" si="82"/>
        <v>13546423.0944</v>
      </c>
      <c r="AZ90" s="143">
        <f>INDEX(รายได้แยกตามสิทธิ!$J:$J,MATCH(CalBudget2567!$D90,รายได้แยกตามสิทธิ!$B:$B,0))</f>
        <v>1862493</v>
      </c>
      <c r="BA90" s="138">
        <f>INDEX(ผลงานAdjRw_DHES!$F:$F,MATCH(CalBudget2567!$D90,ผลงานAdjRw_DHES!$B:$B,0))</f>
        <v>169.15920000000003</v>
      </c>
      <c r="BB90" s="143">
        <f t="shared" si="83"/>
        <v>11010.296809159654</v>
      </c>
      <c r="BC90" s="139">
        <f t="shared" si="84"/>
        <v>202.99104000000003</v>
      </c>
      <c r="BD90" s="140">
        <f t="shared" si="85"/>
        <v>202.99104000000003</v>
      </c>
      <c r="BE90" s="141">
        <f t="shared" si="86"/>
        <v>11300.96864492147</v>
      </c>
      <c r="BF90" s="142">
        <f t="shared" si="87"/>
        <v>2293995.37824</v>
      </c>
      <c r="BG90" s="143">
        <f>INDEX(รายได้แยกตามสิทธิ!$K:$K,MATCH(CalBudget2567!$D90,รายได้แยกตามสิทธิ!$B:$B,0))</f>
        <v>581617</v>
      </c>
      <c r="BH90" s="138">
        <f>INDEX(ผลงานAdjRw_DHES!$E:$E,MATCH(CalBudget2567!$D90,ผลงานAdjRw_DHES!$B:$B,0))</f>
        <v>64.636099999999999</v>
      </c>
      <c r="BI90" s="143">
        <f t="shared" si="88"/>
        <v>8998.3306542319224</v>
      </c>
      <c r="BJ90" s="139">
        <f t="shared" si="89"/>
        <v>77.56331999999999</v>
      </c>
      <c r="BK90" s="140">
        <f t="shared" si="90"/>
        <v>77.56331999999999</v>
      </c>
      <c r="BL90" s="141">
        <f t="shared" si="91"/>
        <v>9235.8865835036449</v>
      </c>
      <c r="BM90" s="142">
        <f t="shared" si="92"/>
        <v>716366.02655999979</v>
      </c>
      <c r="BN90" s="143">
        <f>INDEX(รายได้แยกตามสิทธิ!$N:$N,MATCH(CalBudget2567!$D90,รายได้แยกตามสิทธิ!$B:$B,0))</f>
        <v>1037067</v>
      </c>
      <c r="BO90" s="138">
        <f>INDEX(ผลงานAdjRw_DHES!$I:$I,MATCH(CalBudget2567!$D90,ผลงานAdjRw_DHES!$B:$B,0))</f>
        <v>36.106500000000068</v>
      </c>
      <c r="BP90" s="143">
        <f t="shared" si="93"/>
        <v>28722.446096963096</v>
      </c>
      <c r="BQ90" s="139">
        <f t="shared" si="94"/>
        <v>43.327800000000082</v>
      </c>
      <c r="BR90" s="140">
        <f t="shared" si="95"/>
        <v>43.327800000000082</v>
      </c>
      <c r="BS90" s="141">
        <f t="shared" si="96"/>
        <v>29480.718673922922</v>
      </c>
      <c r="BT90" s="142">
        <f t="shared" si="97"/>
        <v>1277334.6825599999</v>
      </c>
      <c r="BU90" s="144">
        <f t="shared" si="98"/>
        <v>17834119.181759998</v>
      </c>
      <c r="BV90" s="145">
        <f t="shared" si="52"/>
        <v>73206313.598543987</v>
      </c>
      <c r="BW90" s="146">
        <f>INDEX(รายได้แยกตามสิทธิ!$Q:$Q,MATCH(CalBudget2567!$D90,รายได้แยกตามสิทธิ!$B:$B,0))</f>
        <v>0.37</v>
      </c>
      <c r="BX90" s="145">
        <f t="shared" si="99"/>
        <v>27086336.031461276</v>
      </c>
      <c r="BY90" s="141"/>
      <c r="BZ90" s="143">
        <f t="shared" si="100"/>
        <v>95807</v>
      </c>
      <c r="CA90" s="138">
        <f>INDEX(ผลงานOPDVisit_HDC!$C:$C,MATCH(CalBudget2567!$D90,ผลงานOPDVisit_HDC!$A:$A,0))</f>
        <v>95807</v>
      </c>
      <c r="CB90" s="138">
        <f t="shared" si="101"/>
        <v>0</v>
      </c>
    </row>
    <row r="91" spans="1:80" hidden="1" x14ac:dyDescent="0.7">
      <c r="A91" s="136">
        <f>COUNTA($D$16:D91)</f>
        <v>76</v>
      </c>
      <c r="B91" s="1">
        <v>1</v>
      </c>
      <c r="C91" s="2" t="s">
        <v>3</v>
      </c>
      <c r="D91" s="91" t="s">
        <v>126</v>
      </c>
      <c r="E91" s="3" t="s">
        <v>1025</v>
      </c>
      <c r="F91" s="4" t="s">
        <v>1877</v>
      </c>
      <c r="G91" s="1">
        <v>16</v>
      </c>
      <c r="H91" s="3" t="s">
        <v>2973</v>
      </c>
      <c r="I91" s="137">
        <f>INDEX(รายได้แยกตามสิทธิ!$D:$D,MATCH(CalBudget2567!$D91,รายได้แยกตามสิทธิ!$B:$B,0))</f>
        <v>49946847.729999997</v>
      </c>
      <c r="J91" s="138">
        <f>INDEX(ผลงานOPDVisit_HDC!$F:$F,MATCH(CalBudget2567!$D91,ผลงานOPDVisit_HDC!$A:$A,0))</f>
        <v>84336</v>
      </c>
      <c r="K91" s="138">
        <f t="shared" si="53"/>
        <v>592.23638458072469</v>
      </c>
      <c r="L91" s="139">
        <f t="shared" si="54"/>
        <v>101203.2</v>
      </c>
      <c r="M91" s="140">
        <f t="shared" si="55"/>
        <v>101203.2</v>
      </c>
      <c r="N91" s="141">
        <f t="shared" si="56"/>
        <v>607.87142513365586</v>
      </c>
      <c r="O91" s="142">
        <f t="shared" si="57"/>
        <v>61518533.412086397</v>
      </c>
      <c r="P91" s="143">
        <f>INDEX(รายได้แยกตามสิทธิ!$E:$E,MATCH(CalBudget2567!$D91,รายได้แยกตามสิทธิ!$B:$B,0))</f>
        <v>41060697.850000001</v>
      </c>
      <c r="Q91" s="138">
        <f>INDEX(ผลงานOPDVisit_HDC!$D:$D,MATCH(CalBudget2567!$D91,ผลงานOPDVisit_HDC!$A:$A,0))</f>
        <v>21280</v>
      </c>
      <c r="R91" s="138">
        <f t="shared" si="58"/>
        <v>1929.5440718984962</v>
      </c>
      <c r="S91" s="139">
        <f t="shared" si="59"/>
        <v>25536</v>
      </c>
      <c r="T91" s="140">
        <f t="shared" si="60"/>
        <v>25536</v>
      </c>
      <c r="U91" s="141">
        <f t="shared" si="61"/>
        <v>1980.4840353966165</v>
      </c>
      <c r="V91" s="142">
        <f t="shared" si="62"/>
        <v>50573640.327887997</v>
      </c>
      <c r="W91" s="143">
        <f>INDEX(รายได้แยกตามสิทธิ!$F:$F,MATCH(CalBudget2567!$D91,รายได้แยกตามสิทธิ!$B:$B,0))</f>
        <v>9779916.6099999994</v>
      </c>
      <c r="X91" s="138">
        <f>INDEX(ผลงานOPDVisit_HDC!$E:$E,MATCH(CalBudget2567!$D91,ผลงานOPDVisit_HDC!$A:$A,0))</f>
        <v>20802</v>
      </c>
      <c r="Y91" s="138">
        <f t="shared" si="63"/>
        <v>470.14309249110659</v>
      </c>
      <c r="Z91" s="139">
        <f t="shared" si="64"/>
        <v>24962.399999999998</v>
      </c>
      <c r="AA91" s="140">
        <f t="shared" si="65"/>
        <v>24962.399999999998</v>
      </c>
      <c r="AB91" s="141">
        <f t="shared" si="66"/>
        <v>482.55487013287183</v>
      </c>
      <c r="AC91" s="142">
        <f t="shared" si="67"/>
        <v>12045727.690204799</v>
      </c>
      <c r="AD91" s="143">
        <f>INDEX(รายได้แยกตามสิทธิ!$G:$G,MATCH(CalBudget2567!$D91,รายได้แยกตามสิทธิ!$B:$B,0))</f>
        <v>961766.61</v>
      </c>
      <c r="AE91" s="138">
        <f>INDEX(ผลงานOPDVisit_HDC!$G:$G,MATCH(CalBudget2567!$D91,ผลงานOPDVisit_HDC!$A:$A,0))</f>
        <v>4405</v>
      </c>
      <c r="AF91" s="138">
        <f t="shared" si="68"/>
        <v>218.33521225879682</v>
      </c>
      <c r="AG91" s="139">
        <f t="shared" si="69"/>
        <v>5286</v>
      </c>
      <c r="AH91" s="140">
        <f t="shared" si="70"/>
        <v>5286</v>
      </c>
      <c r="AI91" s="141">
        <f t="shared" si="71"/>
        <v>224.09926186242905</v>
      </c>
      <c r="AJ91" s="142">
        <f t="shared" si="72"/>
        <v>1184588.6982048</v>
      </c>
      <c r="AK91" s="143">
        <f>INDEX(รายได้แยกตามสิทธิ!$H:$H,MATCH(CalBudget2567!$D91,รายได้แยกตามสิทธิ!$B:$B,0))</f>
        <v>24581796.309999999</v>
      </c>
      <c r="AL91" s="138">
        <f>INDEX(ผลงานOPDVisit_HDC!$K:$K,MATCH(CalBudget2567!$D91,ผลงานOPDVisit_HDC!$A:$A,0))</f>
        <v>7170</v>
      </c>
      <c r="AM91" s="138">
        <f t="shared" si="73"/>
        <v>3428.4234741980472</v>
      </c>
      <c r="AN91" s="139">
        <f t="shared" si="74"/>
        <v>8604</v>
      </c>
      <c r="AO91" s="140">
        <f t="shared" si="75"/>
        <v>8604</v>
      </c>
      <c r="AP91" s="141">
        <f t="shared" si="76"/>
        <v>3518.9338539168757</v>
      </c>
      <c r="AQ91" s="142">
        <f t="shared" si="77"/>
        <v>30276906.8791008</v>
      </c>
      <c r="AR91" s="144">
        <f t="shared" si="51"/>
        <v>155599397.00748479</v>
      </c>
      <c r="AS91" s="143">
        <f>INDEX(รายได้แยกตามสิทธิ!$I:$I,MATCH(CalBudget2567!$D91,รายได้แยกตามสิทธิ!$B:$B,0))</f>
        <v>66634517.770000003</v>
      </c>
      <c r="AT91" s="138">
        <f>INDEX(ผลงานAdjRw_DHES!$D:$D,MATCH(CalBudget2567!$D91,ผลงานAdjRw_DHES!$B:$B,0))</f>
        <v>4588.3818999999994</v>
      </c>
      <c r="AU91" s="143">
        <f t="shared" si="78"/>
        <v>14522.443689789643</v>
      </c>
      <c r="AV91" s="139">
        <f t="shared" si="79"/>
        <v>5506.0582799999993</v>
      </c>
      <c r="AW91" s="140">
        <f t="shared" si="80"/>
        <v>5506.0582799999993</v>
      </c>
      <c r="AX91" s="141">
        <f t="shared" si="81"/>
        <v>14905.83620320009</v>
      </c>
      <c r="AY91" s="142">
        <f t="shared" si="82"/>
        <v>82072402.846953601</v>
      </c>
      <c r="AZ91" s="143">
        <f>INDEX(รายได้แยกตามสิทธิ!$J:$J,MATCH(CalBudget2567!$D91,รายได้แยกตามสิทธิ!$B:$B,0))</f>
        <v>16406312.460000001</v>
      </c>
      <c r="BA91" s="138">
        <f>INDEX(ผลงานAdjRw_DHES!$F:$F,MATCH(CalBudget2567!$D91,ผลงานAdjRw_DHES!$B:$B,0))</f>
        <v>1022.0649000000001</v>
      </c>
      <c r="BB91" s="143">
        <f t="shared" si="83"/>
        <v>16052.123950250125</v>
      </c>
      <c r="BC91" s="139">
        <f t="shared" si="84"/>
        <v>1226.4778800000001</v>
      </c>
      <c r="BD91" s="140">
        <f t="shared" si="85"/>
        <v>1226.4778800000001</v>
      </c>
      <c r="BE91" s="141">
        <f t="shared" si="86"/>
        <v>16475.900022536727</v>
      </c>
      <c r="BF91" s="142">
        <f t="shared" si="87"/>
        <v>20207326.930732802</v>
      </c>
      <c r="BG91" s="143">
        <f>INDEX(รายได้แยกตามสิทธิ!$K:$K,MATCH(CalBudget2567!$D91,รายได้แยกตามสิทธิ!$B:$B,0))</f>
        <v>7570368.9000000004</v>
      </c>
      <c r="BH91" s="138">
        <f>INDEX(ผลงานAdjRw_DHES!$E:$E,MATCH(CalBudget2567!$D91,ผลงานAdjRw_DHES!$B:$B,0))</f>
        <v>467.45510000000007</v>
      </c>
      <c r="BI91" s="143">
        <f t="shared" si="88"/>
        <v>16194.857859075661</v>
      </c>
      <c r="BJ91" s="139">
        <f t="shared" si="89"/>
        <v>560.94612000000006</v>
      </c>
      <c r="BK91" s="140">
        <f t="shared" si="90"/>
        <v>560.94612000000006</v>
      </c>
      <c r="BL91" s="141">
        <f t="shared" si="91"/>
        <v>16622.402106555259</v>
      </c>
      <c r="BM91" s="142">
        <f t="shared" si="92"/>
        <v>9324271.9667520002</v>
      </c>
      <c r="BN91" s="143">
        <f>INDEX(รายได้แยกตามสิทธิ!$N:$N,MATCH(CalBudget2567!$D91,รายได้แยกตามสิทธิ!$B:$B,0))</f>
        <v>41588302.309999995</v>
      </c>
      <c r="BO91" s="138">
        <f>INDEX(ผลงานAdjRw_DHES!$I:$I,MATCH(CalBudget2567!$D91,ผลงานAdjRw_DHES!$B:$B,0))</f>
        <v>2734.6986999999999</v>
      </c>
      <c r="BP91" s="143">
        <f t="shared" si="93"/>
        <v>15207.635967355378</v>
      </c>
      <c r="BQ91" s="139">
        <f t="shared" si="94"/>
        <v>3281.6384399999997</v>
      </c>
      <c r="BR91" s="140">
        <f t="shared" si="95"/>
        <v>3281.6384399999997</v>
      </c>
      <c r="BS91" s="141">
        <f t="shared" si="96"/>
        <v>15609.11755689356</v>
      </c>
      <c r="BT91" s="142">
        <f t="shared" si="97"/>
        <v>51223480.189180791</v>
      </c>
      <c r="BU91" s="144">
        <f t="shared" si="98"/>
        <v>162827481.9336192</v>
      </c>
      <c r="BV91" s="145">
        <f t="shared" si="52"/>
        <v>318426878.94110399</v>
      </c>
      <c r="BW91" s="146">
        <f>INDEX(รายได้แยกตามสิทธิ!$Q:$Q,MATCH(CalBudget2567!$D91,รายได้แยกตามสิทธิ!$B:$B,0))</f>
        <v>0.23</v>
      </c>
      <c r="BX91" s="145">
        <f t="shared" si="99"/>
        <v>73238182.156453922</v>
      </c>
      <c r="BY91" s="141"/>
      <c r="BZ91" s="143">
        <f t="shared" si="100"/>
        <v>137993</v>
      </c>
      <c r="CA91" s="138">
        <f>INDEX(ผลงานOPDVisit_HDC!$C:$C,MATCH(CalBudget2567!$D91,ผลงานOPDVisit_HDC!$A:$A,0))</f>
        <v>137993</v>
      </c>
      <c r="CB91" s="138">
        <f t="shared" si="101"/>
        <v>0</v>
      </c>
    </row>
    <row r="92" spans="1:80" hidden="1" x14ac:dyDescent="0.7">
      <c r="A92" s="136">
        <f>COUNTA($D$16:D92)</f>
        <v>77</v>
      </c>
      <c r="B92" s="1">
        <v>1</v>
      </c>
      <c r="C92" s="2" t="s">
        <v>3</v>
      </c>
      <c r="D92" s="91" t="s">
        <v>127</v>
      </c>
      <c r="E92" s="3" t="s">
        <v>1026</v>
      </c>
      <c r="F92" s="4" t="s">
        <v>1876</v>
      </c>
      <c r="G92" s="1">
        <v>5</v>
      </c>
      <c r="H92" s="3" t="s">
        <v>2964</v>
      </c>
      <c r="I92" s="137">
        <f>INDEX(รายได้แยกตามสิทธิ!$D:$D,MATCH(CalBudget2567!$D92,รายได้แยกตามสิทธิ!$B:$B,0))</f>
        <v>22406970.25</v>
      </c>
      <c r="J92" s="138">
        <f>INDEX(ผลงานOPDVisit_HDC!$F:$F,MATCH(CalBudget2567!$D92,ผลงานOPDVisit_HDC!$A:$A,0))</f>
        <v>40844</v>
      </c>
      <c r="K92" s="138">
        <f t="shared" si="53"/>
        <v>548.59882112427772</v>
      </c>
      <c r="L92" s="139">
        <f t="shared" si="54"/>
        <v>49012.799999999996</v>
      </c>
      <c r="M92" s="140">
        <f t="shared" si="55"/>
        <v>49012.799999999996</v>
      </c>
      <c r="N92" s="141">
        <f t="shared" si="56"/>
        <v>563.08183000195868</v>
      </c>
      <c r="O92" s="142">
        <f t="shared" si="57"/>
        <v>27598217.117519997</v>
      </c>
      <c r="P92" s="143">
        <f>INDEX(รายได้แยกตามสิทธิ!$E:$E,MATCH(CalBudget2567!$D92,รายได้แยกตามสิทธิ!$B:$B,0))</f>
        <v>5881295</v>
      </c>
      <c r="Q92" s="138">
        <f>INDEX(ผลงานOPDVisit_HDC!$D:$D,MATCH(CalBudget2567!$D92,ผลงานOPDVisit_HDC!$A:$A,0))</f>
        <v>10710</v>
      </c>
      <c r="R92" s="138">
        <f t="shared" si="58"/>
        <v>549.14052287581694</v>
      </c>
      <c r="S92" s="139">
        <f t="shared" si="59"/>
        <v>12852</v>
      </c>
      <c r="T92" s="140">
        <f t="shared" si="60"/>
        <v>12852</v>
      </c>
      <c r="U92" s="141">
        <f t="shared" si="61"/>
        <v>563.63783267973849</v>
      </c>
      <c r="V92" s="142">
        <f t="shared" si="62"/>
        <v>7243873.4255999988</v>
      </c>
      <c r="W92" s="143">
        <f>INDEX(รายได้แยกตามสิทธิ!$F:$F,MATCH(CalBudget2567!$D92,รายได้แยกตามสิทธิ!$B:$B,0))</f>
        <v>1200037</v>
      </c>
      <c r="X92" s="138">
        <f>INDEX(ผลงานOPDVisit_HDC!$E:$E,MATCH(CalBudget2567!$D92,ผลงานOPDVisit_HDC!$A:$A,0))</f>
        <v>12059</v>
      </c>
      <c r="Y92" s="138">
        <f t="shared" si="63"/>
        <v>99.513807115017826</v>
      </c>
      <c r="Z92" s="139">
        <f t="shared" si="64"/>
        <v>14470.8</v>
      </c>
      <c r="AA92" s="140">
        <f t="shared" si="65"/>
        <v>14470.8</v>
      </c>
      <c r="AB92" s="141">
        <f t="shared" si="66"/>
        <v>102.14097162285429</v>
      </c>
      <c r="AC92" s="142">
        <f t="shared" si="67"/>
        <v>1478061.5721599997</v>
      </c>
      <c r="AD92" s="143">
        <f>INDEX(รายได้แยกตามสิทธิ!$G:$G,MATCH(CalBudget2567!$D92,รายได้แยกตามสิทธิ!$B:$B,0))</f>
        <v>161990</v>
      </c>
      <c r="AE92" s="138">
        <f>INDEX(ผลงานOPDVisit_HDC!$G:$G,MATCH(CalBudget2567!$D92,ผลงานOPDVisit_HDC!$A:$A,0))</f>
        <v>2574</v>
      </c>
      <c r="AF92" s="138">
        <f t="shared" si="68"/>
        <v>62.93317793317793</v>
      </c>
      <c r="AG92" s="139">
        <f t="shared" si="69"/>
        <v>3088.7999999999997</v>
      </c>
      <c r="AH92" s="140">
        <f t="shared" si="70"/>
        <v>3088.7999999999997</v>
      </c>
      <c r="AI92" s="141">
        <f t="shared" si="71"/>
        <v>64.594613830613824</v>
      </c>
      <c r="AJ92" s="142">
        <f t="shared" si="72"/>
        <v>199519.84319999997</v>
      </c>
      <c r="AK92" s="143">
        <f>INDEX(รายได้แยกตามสิทธิ!$H:$H,MATCH(CalBudget2567!$D92,รายได้แยกตามสิทธิ!$B:$B,0))</f>
        <v>4840349</v>
      </c>
      <c r="AL92" s="138">
        <f>INDEX(ผลงานOPDVisit_HDC!$K:$K,MATCH(CalBudget2567!$D92,ผลงานOPDVisit_HDC!$A:$A,0))</f>
        <v>3092</v>
      </c>
      <c r="AM92" s="138">
        <f t="shared" si="73"/>
        <v>1565.4427554980596</v>
      </c>
      <c r="AN92" s="139">
        <f t="shared" si="74"/>
        <v>3710.3999999999996</v>
      </c>
      <c r="AO92" s="140">
        <f t="shared" si="75"/>
        <v>3710.3999999999996</v>
      </c>
      <c r="AP92" s="141">
        <f t="shared" si="76"/>
        <v>1606.7704442432084</v>
      </c>
      <c r="AQ92" s="142">
        <f t="shared" si="77"/>
        <v>5961761.0563200004</v>
      </c>
      <c r="AR92" s="144">
        <f t="shared" si="51"/>
        <v>42481433.014799997</v>
      </c>
      <c r="AS92" s="143">
        <f>INDEX(รายได้แยกตามสิทธิ!$I:$I,MATCH(CalBudget2567!$D92,รายได้แยกตามสิทธิ!$B:$B,0))</f>
        <v>20969239</v>
      </c>
      <c r="AT92" s="138">
        <f>INDEX(ผลงานAdjRw_DHES!$D:$D,MATCH(CalBudget2567!$D92,ผลงานAdjRw_DHES!$B:$B,0))</f>
        <v>1392.9480000000003</v>
      </c>
      <c r="AU92" s="143">
        <f t="shared" si="78"/>
        <v>15053.856281785103</v>
      </c>
      <c r="AV92" s="139">
        <f t="shared" si="79"/>
        <v>1671.5376000000003</v>
      </c>
      <c r="AW92" s="140">
        <f t="shared" si="80"/>
        <v>1671.5376000000003</v>
      </c>
      <c r="AX92" s="141">
        <f t="shared" si="81"/>
        <v>15451.27808762423</v>
      </c>
      <c r="AY92" s="142">
        <f t="shared" si="82"/>
        <v>25827392.29152</v>
      </c>
      <c r="AZ92" s="143">
        <f>INDEX(รายได้แยกตามสิทธิ!$J:$J,MATCH(CalBudget2567!$D92,รายได้แยกตามสิทธิ!$B:$B,0))</f>
        <v>2972329</v>
      </c>
      <c r="BA92" s="138">
        <f>INDEX(ผลงานAdjRw_DHES!$F:$F,MATCH(CalBudget2567!$D92,ผลงานAdjRw_DHES!$B:$B,0))</f>
        <v>180.93870000000001</v>
      </c>
      <c r="BB92" s="143">
        <f t="shared" si="83"/>
        <v>16427.270672332674</v>
      </c>
      <c r="BC92" s="139">
        <f t="shared" si="84"/>
        <v>217.12644</v>
      </c>
      <c r="BD92" s="140">
        <f t="shared" si="85"/>
        <v>217.12644</v>
      </c>
      <c r="BE92" s="141">
        <f t="shared" si="86"/>
        <v>16860.950618082257</v>
      </c>
      <c r="BF92" s="142">
        <f t="shared" si="87"/>
        <v>3660958.1827200004</v>
      </c>
      <c r="BG92" s="143">
        <f>INDEX(รายได้แยกตามสิทธิ!$K:$K,MATCH(CalBudget2567!$D92,รายได้แยกตามสิทธิ!$B:$B,0))</f>
        <v>642183</v>
      </c>
      <c r="BH92" s="138">
        <f>INDEX(ผลงานAdjRw_DHES!$E:$E,MATCH(CalBudget2567!$D92,ผลงานAdjRw_DHES!$B:$B,0))</f>
        <v>65.575299999999999</v>
      </c>
      <c r="BI92" s="143">
        <f t="shared" si="88"/>
        <v>9793.0623268212275</v>
      </c>
      <c r="BJ92" s="139">
        <f t="shared" si="89"/>
        <v>78.690359999999998</v>
      </c>
      <c r="BK92" s="140">
        <f t="shared" si="90"/>
        <v>78.690359999999998</v>
      </c>
      <c r="BL92" s="141">
        <f t="shared" si="91"/>
        <v>10051.599172249307</v>
      </c>
      <c r="BM92" s="142">
        <f t="shared" si="92"/>
        <v>790963.95744000003</v>
      </c>
      <c r="BN92" s="143">
        <f>INDEX(รายได้แยกตามสิทธิ!$N:$N,MATCH(CalBudget2567!$D92,รายได้แยกตามสิทธิ!$B:$B,0))</f>
        <v>2433238.4</v>
      </c>
      <c r="BO92" s="138">
        <f>INDEX(ผลงานAdjRw_DHES!$I:$I,MATCH(CalBudget2567!$D92,ผลงานAdjRw_DHES!$B:$B,0))</f>
        <v>198.8377999999997</v>
      </c>
      <c r="BP92" s="143">
        <f t="shared" si="93"/>
        <v>12237.302967544418</v>
      </c>
      <c r="BQ92" s="139">
        <f t="shared" si="94"/>
        <v>238.60535999999962</v>
      </c>
      <c r="BR92" s="140">
        <f t="shared" si="95"/>
        <v>238.60535999999962</v>
      </c>
      <c r="BS92" s="141">
        <f t="shared" si="96"/>
        <v>12560.367765887589</v>
      </c>
      <c r="BT92" s="142">
        <f t="shared" si="97"/>
        <v>2996971.0725119994</v>
      </c>
      <c r="BU92" s="144">
        <f t="shared" si="98"/>
        <v>33276285.504192002</v>
      </c>
      <c r="BV92" s="145">
        <f t="shared" si="52"/>
        <v>75757718.518992007</v>
      </c>
      <c r="BW92" s="146">
        <f>INDEX(รายได้แยกตามสิทธิ!$Q:$Q,MATCH(CalBudget2567!$D92,รายได้แยกตามสิทธิ!$B:$B,0))</f>
        <v>0.41</v>
      </c>
      <c r="BX92" s="145">
        <f t="shared" si="99"/>
        <v>31060664.592786722</v>
      </c>
      <c r="BY92" s="141"/>
      <c r="BZ92" s="143">
        <f t="shared" si="100"/>
        <v>69279</v>
      </c>
      <c r="CA92" s="138">
        <f>INDEX(ผลงานOPDVisit_HDC!$C:$C,MATCH(CalBudget2567!$D92,ผลงานOPDVisit_HDC!$A:$A,0))</f>
        <v>69279</v>
      </c>
      <c r="CB92" s="138">
        <f t="shared" si="101"/>
        <v>0</v>
      </c>
    </row>
    <row r="93" spans="1:80" hidden="1" x14ac:dyDescent="0.7">
      <c r="A93" s="136">
        <f>COUNTA($D$16:D93)</f>
        <v>78</v>
      </c>
      <c r="B93" s="1">
        <v>1</v>
      </c>
      <c r="C93" s="2" t="s">
        <v>3</v>
      </c>
      <c r="D93" s="91" t="s">
        <v>128</v>
      </c>
      <c r="E93" s="3" t="s">
        <v>1027</v>
      </c>
      <c r="F93" s="4" t="s">
        <v>1876</v>
      </c>
      <c r="G93" s="1">
        <v>9</v>
      </c>
      <c r="H93" s="3" t="s">
        <v>2967</v>
      </c>
      <c r="I93" s="137">
        <f>INDEX(รายได้แยกตามสิทธิ!$D:$D,MATCH(CalBudget2567!$D93,รายได้แยกตามสิทธิ!$B:$B,0))</f>
        <v>35741040.990000002</v>
      </c>
      <c r="J93" s="138">
        <f>INDEX(ผลงานOPDVisit_HDC!$F:$F,MATCH(CalBudget2567!$D93,ผลงานOPDVisit_HDC!$A:$A,0))</f>
        <v>57480</v>
      </c>
      <c r="K93" s="138">
        <f t="shared" si="53"/>
        <v>621.79959968684761</v>
      </c>
      <c r="L93" s="139">
        <f t="shared" si="54"/>
        <v>68976</v>
      </c>
      <c r="M93" s="140">
        <f t="shared" si="55"/>
        <v>68976</v>
      </c>
      <c r="N93" s="141">
        <f t="shared" si="56"/>
        <v>638.21510911858036</v>
      </c>
      <c r="O93" s="142">
        <f t="shared" si="57"/>
        <v>44021525.366563201</v>
      </c>
      <c r="P93" s="143">
        <f>INDEX(รายได้แยกตามสิทธิ!$E:$E,MATCH(CalBudget2567!$D93,รายได้แยกตามสิทธิ!$B:$B,0))</f>
        <v>9905614.1199999992</v>
      </c>
      <c r="Q93" s="138">
        <f>INDEX(ผลงานOPDVisit_HDC!$D:$D,MATCH(CalBudget2567!$D93,ผลงานOPDVisit_HDC!$A:$A,0))</f>
        <v>0</v>
      </c>
      <c r="R93" s="138">
        <f t="shared" si="58"/>
        <v>0</v>
      </c>
      <c r="S93" s="139">
        <f t="shared" si="59"/>
        <v>0</v>
      </c>
      <c r="T93" s="140">
        <f t="shared" si="60"/>
        <v>0</v>
      </c>
      <c r="U93" s="141">
        <f t="shared" si="61"/>
        <v>0</v>
      </c>
      <c r="V93" s="142">
        <f t="shared" si="62"/>
        <v>0</v>
      </c>
      <c r="W93" s="143">
        <f>INDEX(รายได้แยกตามสิทธิ!$F:$F,MATCH(CalBudget2567!$D93,รายได้แยกตามสิทธิ!$B:$B,0))</f>
        <v>4250537.6500000004</v>
      </c>
      <c r="X93" s="138">
        <f>INDEX(ผลงานOPDVisit_HDC!$E:$E,MATCH(CalBudget2567!$D93,ผลงานOPDVisit_HDC!$A:$A,0))</f>
        <v>8526</v>
      </c>
      <c r="Y93" s="138">
        <f t="shared" si="63"/>
        <v>498.53831222144032</v>
      </c>
      <c r="Z93" s="139">
        <f t="shared" si="64"/>
        <v>10231.199999999999</v>
      </c>
      <c r="AA93" s="140">
        <f t="shared" si="65"/>
        <v>10231.199999999999</v>
      </c>
      <c r="AB93" s="141">
        <f t="shared" si="66"/>
        <v>511.69972366408632</v>
      </c>
      <c r="AC93" s="142">
        <f t="shared" si="67"/>
        <v>5235302.2127519995</v>
      </c>
      <c r="AD93" s="143">
        <f>INDEX(รายได้แยกตามสิทธิ!$G:$G,MATCH(CalBudget2567!$D93,รายได้แยกตามสิทธิ!$B:$B,0))</f>
        <v>699722.7</v>
      </c>
      <c r="AE93" s="138">
        <f>INDEX(ผลงานOPDVisit_HDC!$G:$G,MATCH(CalBudget2567!$D93,ผลงานOPDVisit_HDC!$A:$A,0))</f>
        <v>0</v>
      </c>
      <c r="AF93" s="138">
        <f t="shared" si="68"/>
        <v>0</v>
      </c>
      <c r="AG93" s="139">
        <f t="shared" si="69"/>
        <v>0</v>
      </c>
      <c r="AH93" s="140">
        <f t="shared" si="70"/>
        <v>0</v>
      </c>
      <c r="AI93" s="141">
        <f t="shared" si="71"/>
        <v>0</v>
      </c>
      <c r="AJ93" s="142">
        <f t="shared" si="72"/>
        <v>0</v>
      </c>
      <c r="AK93" s="143">
        <f>INDEX(รายได้แยกตามสิทธิ!$H:$H,MATCH(CalBudget2567!$D93,รายได้แยกตามสิทธิ!$B:$B,0))</f>
        <v>11717932.559999999</v>
      </c>
      <c r="AL93" s="138">
        <f>INDEX(ผลงานOPDVisit_HDC!$K:$K,MATCH(CalBudget2567!$D93,ผลงานOPDVisit_HDC!$A:$A,0))</f>
        <v>32702</v>
      </c>
      <c r="AM93" s="138">
        <f t="shared" si="73"/>
        <v>358.32464558742578</v>
      </c>
      <c r="AN93" s="139">
        <f t="shared" si="74"/>
        <v>39242.400000000001</v>
      </c>
      <c r="AO93" s="140">
        <f t="shared" si="75"/>
        <v>39242.400000000001</v>
      </c>
      <c r="AP93" s="141">
        <f t="shared" si="76"/>
        <v>367.7844162309338</v>
      </c>
      <c r="AQ93" s="142">
        <f t="shared" si="77"/>
        <v>14432743.175500797</v>
      </c>
      <c r="AR93" s="144">
        <f t="shared" si="51"/>
        <v>63689570.754815996</v>
      </c>
      <c r="AS93" s="143">
        <f>INDEX(รายได้แยกตามสิทธิ!$I:$I,MATCH(CalBudget2567!$D93,รายได้แยกตามสิทธิ!$B:$B,0))</f>
        <v>22070286.609999999</v>
      </c>
      <c r="AT93" s="138">
        <f>INDEX(ผลงานAdjRw_DHES!$D:$D,MATCH(CalBudget2567!$D93,ผลงานAdjRw_DHES!$B:$B,0))</f>
        <v>1307.5074999999999</v>
      </c>
      <c r="AU93" s="143">
        <f t="shared" si="78"/>
        <v>16879.663489501974</v>
      </c>
      <c r="AV93" s="139">
        <f t="shared" si="79"/>
        <v>1569.0089999999998</v>
      </c>
      <c r="AW93" s="140">
        <f t="shared" si="80"/>
        <v>1569.0089999999998</v>
      </c>
      <c r="AX93" s="141">
        <f t="shared" si="81"/>
        <v>17325.286605624828</v>
      </c>
      <c r="AY93" s="142">
        <f t="shared" si="82"/>
        <v>27183530.611804802</v>
      </c>
      <c r="AZ93" s="143">
        <f>INDEX(รายได้แยกตามสิทธิ!$J:$J,MATCH(CalBudget2567!$D93,รายได้แยกตามสิทธิ!$B:$B,0))</f>
        <v>3725406.25</v>
      </c>
      <c r="BA93" s="138">
        <f>INDEX(ผลงานAdjRw_DHES!$F:$F,MATCH(CalBudget2567!$D93,ผลงานAdjRw_DHES!$B:$B,0))</f>
        <v>167.04599999999999</v>
      </c>
      <c r="BB93" s="143">
        <f t="shared" si="83"/>
        <v>22301.678878871688</v>
      </c>
      <c r="BC93" s="139">
        <f t="shared" si="84"/>
        <v>200.45519999999999</v>
      </c>
      <c r="BD93" s="140">
        <f t="shared" si="85"/>
        <v>200.45519999999999</v>
      </c>
      <c r="BE93" s="141">
        <f t="shared" si="86"/>
        <v>22890.443201273902</v>
      </c>
      <c r="BF93" s="142">
        <f t="shared" si="87"/>
        <v>4588508.37</v>
      </c>
      <c r="BG93" s="143">
        <f>INDEX(รายได้แยกตามสิทธิ!$K:$K,MATCH(CalBudget2567!$D93,รายได้แยกตามสิทธิ!$B:$B,0))</f>
        <v>764620.01</v>
      </c>
      <c r="BH93" s="138">
        <f>INDEX(ผลงานAdjRw_DHES!$E:$E,MATCH(CalBudget2567!$D93,ผลงานAdjRw_DHES!$B:$B,0))</f>
        <v>55.9099</v>
      </c>
      <c r="BI93" s="143">
        <f t="shared" si="88"/>
        <v>13675.932348296097</v>
      </c>
      <c r="BJ93" s="139">
        <f t="shared" si="89"/>
        <v>67.091880000000003</v>
      </c>
      <c r="BK93" s="140">
        <f t="shared" si="90"/>
        <v>67.091880000000003</v>
      </c>
      <c r="BL93" s="141">
        <f t="shared" si="91"/>
        <v>14036.976962291114</v>
      </c>
      <c r="BM93" s="142">
        <f t="shared" si="92"/>
        <v>941767.17391679995</v>
      </c>
      <c r="BN93" s="143">
        <f>INDEX(รายได้แยกตามสิทธิ!$N:$N,MATCH(CalBudget2567!$D93,รายได้แยกตามสิทธิ!$B:$B,0))</f>
        <v>6427330.25</v>
      </c>
      <c r="BO93" s="138">
        <f>INDEX(ผลงานAdjRw_DHES!$I:$I,MATCH(CalBudget2567!$D93,ผลงานAdjRw_DHES!$B:$B,0))</f>
        <v>397.22369999999995</v>
      </c>
      <c r="BP93" s="143">
        <f t="shared" si="93"/>
        <v>16180.631341986898</v>
      </c>
      <c r="BQ93" s="139">
        <f t="shared" si="94"/>
        <v>476.66843999999992</v>
      </c>
      <c r="BR93" s="140">
        <f t="shared" si="95"/>
        <v>476.66843999999992</v>
      </c>
      <c r="BS93" s="141">
        <f t="shared" si="96"/>
        <v>16607.800009415354</v>
      </c>
      <c r="BT93" s="142">
        <f t="shared" si="97"/>
        <v>7916414.122320001</v>
      </c>
      <c r="BU93" s="144">
        <f t="shared" si="98"/>
        <v>40630220.278041609</v>
      </c>
      <c r="BV93" s="145">
        <f t="shared" si="52"/>
        <v>104319791.0328576</v>
      </c>
      <c r="BW93" s="146">
        <f>INDEX(รายได้แยกตามสิทธิ!$Q:$Q,MATCH(CalBudget2567!$D93,รายได้แยกตามสิทธิ!$B:$B,0))</f>
        <v>0.41</v>
      </c>
      <c r="BX93" s="145">
        <f t="shared" si="99"/>
        <v>42771114.323471613</v>
      </c>
      <c r="BY93" s="141"/>
      <c r="BZ93" s="143">
        <f t="shared" si="100"/>
        <v>98708</v>
      </c>
      <c r="CA93" s="138">
        <f>INDEX(ผลงานOPDVisit_HDC!$C:$C,MATCH(CalBudget2567!$D93,ผลงานOPDVisit_HDC!$A:$A,0))</f>
        <v>98708</v>
      </c>
      <c r="CB93" s="138">
        <f t="shared" si="101"/>
        <v>0</v>
      </c>
    </row>
    <row r="94" spans="1:80" hidden="1" x14ac:dyDescent="0.7">
      <c r="A94" s="136">
        <f>COUNTA($D$16:D94)</f>
        <v>79</v>
      </c>
      <c r="B94" s="1">
        <v>1</v>
      </c>
      <c r="C94" s="2" t="s">
        <v>3</v>
      </c>
      <c r="D94" s="91" t="s">
        <v>129</v>
      </c>
      <c r="E94" s="3" t="s">
        <v>1028</v>
      </c>
      <c r="F94" s="4" t="s">
        <v>1876</v>
      </c>
      <c r="G94" s="1">
        <v>13</v>
      </c>
      <c r="H94" s="3" t="s">
        <v>2963</v>
      </c>
      <c r="I94" s="137">
        <f>INDEX(รายได้แยกตามสิทธิ!$D:$D,MATCH(CalBudget2567!$D94,รายได้แยกตามสิทธิ!$B:$B,0))</f>
        <v>68256175.579999998</v>
      </c>
      <c r="J94" s="138">
        <f>INDEX(ผลงานOPDVisit_HDC!$F:$F,MATCH(CalBudget2567!$D94,ผลงานOPDVisit_HDC!$A:$A,0))</f>
        <v>100531</v>
      </c>
      <c r="K94" s="138">
        <f t="shared" si="53"/>
        <v>678.95649680198142</v>
      </c>
      <c r="L94" s="139">
        <f t="shared" si="54"/>
        <v>120637.2</v>
      </c>
      <c r="M94" s="140">
        <f t="shared" si="55"/>
        <v>120637.2</v>
      </c>
      <c r="N94" s="141">
        <f t="shared" si="56"/>
        <v>696.8809483175537</v>
      </c>
      <c r="O94" s="142">
        <f t="shared" si="57"/>
        <v>84069766.338374391</v>
      </c>
      <c r="P94" s="143">
        <f>INDEX(รายได้แยกตามสิทธิ!$E:$E,MATCH(CalBudget2567!$D94,รายได้แยกตามสิทธิ!$B:$B,0))</f>
        <v>18738893.010000002</v>
      </c>
      <c r="Q94" s="138">
        <f>INDEX(ผลงานOPDVisit_HDC!$D:$D,MATCH(CalBudget2567!$D94,ผลงานOPDVisit_HDC!$A:$A,0))</f>
        <v>30392</v>
      </c>
      <c r="R94" s="138">
        <f t="shared" si="58"/>
        <v>616.57321038431166</v>
      </c>
      <c r="S94" s="139">
        <f t="shared" si="59"/>
        <v>36470.400000000001</v>
      </c>
      <c r="T94" s="140">
        <f t="shared" si="60"/>
        <v>36470.400000000001</v>
      </c>
      <c r="U94" s="141">
        <f t="shared" si="61"/>
        <v>632.85074313845746</v>
      </c>
      <c r="V94" s="142">
        <f t="shared" si="62"/>
        <v>23080319.742556799</v>
      </c>
      <c r="W94" s="143">
        <f>INDEX(รายได้แยกตามสิทธิ!$F:$F,MATCH(CalBudget2567!$D94,รายได้แยกตามสิทธิ!$B:$B,0))</f>
        <v>4891040</v>
      </c>
      <c r="X94" s="138">
        <f>INDEX(ผลงานOPDVisit_HDC!$E:$E,MATCH(CalBudget2567!$D94,ผลงานOPDVisit_HDC!$A:$A,0))</f>
        <v>4547</v>
      </c>
      <c r="Y94" s="138">
        <f t="shared" si="63"/>
        <v>1075.6630745546515</v>
      </c>
      <c r="Z94" s="139">
        <f t="shared" si="64"/>
        <v>5456.4</v>
      </c>
      <c r="AA94" s="140">
        <f t="shared" si="65"/>
        <v>5456.4</v>
      </c>
      <c r="AB94" s="141">
        <f t="shared" si="66"/>
        <v>1104.0605797228943</v>
      </c>
      <c r="AC94" s="142">
        <f t="shared" si="67"/>
        <v>6024196.1472000005</v>
      </c>
      <c r="AD94" s="143">
        <f>INDEX(รายได้แยกตามสิทธิ!$G:$G,MATCH(CalBudget2567!$D94,รายได้แยกตามสิทธิ!$B:$B,0))</f>
        <v>92524.25</v>
      </c>
      <c r="AE94" s="138">
        <f>INDEX(ผลงานOPDVisit_HDC!$G:$G,MATCH(CalBudget2567!$D94,ผลงานOPDVisit_HDC!$A:$A,0))</f>
        <v>1216</v>
      </c>
      <c r="AF94" s="138">
        <f t="shared" si="68"/>
        <v>76.089021381578945</v>
      </c>
      <c r="AG94" s="139">
        <f t="shared" si="69"/>
        <v>1459.2</v>
      </c>
      <c r="AH94" s="140">
        <f t="shared" si="70"/>
        <v>1459.2</v>
      </c>
      <c r="AI94" s="141">
        <f t="shared" si="71"/>
        <v>78.097771546052627</v>
      </c>
      <c r="AJ94" s="142">
        <f t="shared" si="72"/>
        <v>113960.26823999999</v>
      </c>
      <c r="AK94" s="143">
        <f>INDEX(รายได้แยกตามสิทธิ!$H:$H,MATCH(CalBudget2567!$D94,รายได้แยกตามสิทธิ!$B:$B,0))</f>
        <v>9499737.8000000007</v>
      </c>
      <c r="AL94" s="138">
        <f>INDEX(ผลงานOPDVisit_HDC!$K:$K,MATCH(CalBudget2567!$D94,ผลงานOPDVisit_HDC!$A:$A,0))</f>
        <v>10645</v>
      </c>
      <c r="AM94" s="138">
        <f t="shared" si="73"/>
        <v>892.41313292625648</v>
      </c>
      <c r="AN94" s="139">
        <f t="shared" si="74"/>
        <v>12774</v>
      </c>
      <c r="AO94" s="140">
        <f t="shared" si="75"/>
        <v>12774</v>
      </c>
      <c r="AP94" s="141">
        <f t="shared" si="76"/>
        <v>915.97283963550967</v>
      </c>
      <c r="AQ94" s="142">
        <f t="shared" si="77"/>
        <v>11700637.053504001</v>
      </c>
      <c r="AR94" s="144">
        <f t="shared" si="51"/>
        <v>124988879.5498752</v>
      </c>
      <c r="AS94" s="143">
        <f>INDEX(รายได้แยกตามสิทธิ!$I:$I,MATCH(CalBudget2567!$D94,รายได้แยกตามสิทธิ!$B:$B,0))</f>
        <v>60748886.399999999</v>
      </c>
      <c r="AT94" s="138">
        <f>INDEX(ผลงานAdjRw_DHES!$D:$D,MATCH(CalBudget2567!$D94,ผลงานAdjRw_DHES!$B:$B,0))</f>
        <v>4247.0905000000002</v>
      </c>
      <c r="AU94" s="143">
        <f t="shared" si="78"/>
        <v>14303.647732488864</v>
      </c>
      <c r="AV94" s="139">
        <f t="shared" si="79"/>
        <v>5096.5086000000001</v>
      </c>
      <c r="AW94" s="140">
        <f t="shared" si="80"/>
        <v>5096.5086000000001</v>
      </c>
      <c r="AX94" s="141">
        <f t="shared" si="81"/>
        <v>14681.26403262657</v>
      </c>
      <c r="AY94" s="142">
        <f t="shared" si="82"/>
        <v>74823188.401152</v>
      </c>
      <c r="AZ94" s="143">
        <f>INDEX(รายได้แยกตามสิทธิ!$J:$J,MATCH(CalBudget2567!$D94,รายได้แยกตามสิทธิ!$B:$B,0))</f>
        <v>10157395.49</v>
      </c>
      <c r="BA94" s="138">
        <f>INDEX(ผลงานAdjRw_DHES!$F:$F,MATCH(CalBudget2567!$D94,ผลงานAdjRw_DHES!$B:$B,0))</f>
        <v>536.20990000000006</v>
      </c>
      <c r="BB94" s="143">
        <f t="shared" si="83"/>
        <v>18942.946577450359</v>
      </c>
      <c r="BC94" s="139">
        <f t="shared" si="84"/>
        <v>643.45188000000007</v>
      </c>
      <c r="BD94" s="140">
        <f t="shared" si="85"/>
        <v>643.45188000000007</v>
      </c>
      <c r="BE94" s="141">
        <f t="shared" si="86"/>
        <v>19443.040367095047</v>
      </c>
      <c r="BF94" s="142">
        <f t="shared" si="87"/>
        <v>12510660.877123199</v>
      </c>
      <c r="BG94" s="143">
        <f>INDEX(รายได้แยกตามสิทธิ!$K:$K,MATCH(CalBudget2567!$D94,รายได้แยกตามสิทธิ!$B:$B,0))</f>
        <v>1698728.55</v>
      </c>
      <c r="BH94" s="138">
        <f>INDEX(ผลงานAdjRw_DHES!$E:$E,MATCH(CalBudget2567!$D94,ผลงานAdjRw_DHES!$B:$B,0))</f>
        <v>163.28300000000002</v>
      </c>
      <c r="BI94" s="143">
        <f t="shared" si="88"/>
        <v>10403.584880238603</v>
      </c>
      <c r="BJ94" s="139">
        <f t="shared" si="89"/>
        <v>195.93960000000001</v>
      </c>
      <c r="BK94" s="140">
        <f t="shared" si="90"/>
        <v>195.93960000000001</v>
      </c>
      <c r="BL94" s="141">
        <f t="shared" si="91"/>
        <v>10678.239521076901</v>
      </c>
      <c r="BM94" s="142">
        <f t="shared" si="92"/>
        <v>2092289.9804639998</v>
      </c>
      <c r="BN94" s="143">
        <f>INDEX(รายได้แยกตามสิทธิ!$N:$N,MATCH(CalBudget2567!$D94,รายได้แยกตามสิทธิ!$B:$B,0))</f>
        <v>17497615.02</v>
      </c>
      <c r="BO94" s="138">
        <f>INDEX(ผลงานAdjRw_DHES!$I:$I,MATCH(CalBudget2567!$D94,ผลงานAdjRw_DHES!$B:$B,0))</f>
        <v>200.13769999999943</v>
      </c>
      <c r="BP94" s="143">
        <f t="shared" si="93"/>
        <v>87427.88100392904</v>
      </c>
      <c r="BQ94" s="139">
        <f t="shared" si="94"/>
        <v>240.1652399999993</v>
      </c>
      <c r="BR94" s="140">
        <f t="shared" si="95"/>
        <v>240.1652399999993</v>
      </c>
      <c r="BS94" s="141">
        <f t="shared" si="96"/>
        <v>89735.977062432765</v>
      </c>
      <c r="BT94" s="142">
        <f t="shared" si="97"/>
        <v>21551462.467833597</v>
      </c>
      <c r="BU94" s="144">
        <f t="shared" si="98"/>
        <v>110977601.72657278</v>
      </c>
      <c r="BV94" s="145">
        <f t="shared" si="52"/>
        <v>235966481.27644798</v>
      </c>
      <c r="BW94" s="146">
        <f>INDEX(รายได้แยกตามสิทธิ!$Q:$Q,MATCH(CalBudget2567!$D94,รายได้แยกตามสิทธิ!$B:$B,0))</f>
        <v>0.41</v>
      </c>
      <c r="BX94" s="145">
        <f t="shared" si="99"/>
        <v>96746257.323343664</v>
      </c>
      <c r="BY94" s="141"/>
      <c r="BZ94" s="143">
        <f t="shared" si="100"/>
        <v>147331</v>
      </c>
      <c r="CA94" s="138">
        <f>INDEX(ผลงานOPDVisit_HDC!$C:$C,MATCH(CalBudget2567!$D94,ผลงานOPDVisit_HDC!$A:$A,0))</f>
        <v>147331</v>
      </c>
      <c r="CB94" s="138">
        <f t="shared" si="101"/>
        <v>0</v>
      </c>
    </row>
    <row r="95" spans="1:80" hidden="1" x14ac:dyDescent="0.7">
      <c r="A95" s="136">
        <f>COUNTA($D$16:D95)</f>
        <v>80</v>
      </c>
      <c r="B95" s="1">
        <v>1</v>
      </c>
      <c r="C95" s="2" t="s">
        <v>3</v>
      </c>
      <c r="D95" s="91" t="s">
        <v>130</v>
      </c>
      <c r="E95" s="3" t="s">
        <v>1029</v>
      </c>
      <c r="F95" s="4" t="s">
        <v>1876</v>
      </c>
      <c r="G95" s="1">
        <v>5</v>
      </c>
      <c r="H95" s="3" t="s">
        <v>2964</v>
      </c>
      <c r="I95" s="137">
        <f>INDEX(รายได้แยกตามสิทธิ!$D:$D,MATCH(CalBudget2567!$D95,รายได้แยกตามสิทธิ!$B:$B,0))</f>
        <v>27526160</v>
      </c>
      <c r="J95" s="138">
        <f>INDEX(ผลงานOPDVisit_HDC!$F:$F,MATCH(CalBudget2567!$D95,ผลงานOPDVisit_HDC!$A:$A,0))</f>
        <v>50207</v>
      </c>
      <c r="K95" s="138">
        <f t="shared" si="53"/>
        <v>548.25343079650247</v>
      </c>
      <c r="L95" s="139">
        <f t="shared" si="54"/>
        <v>60248.399999999994</v>
      </c>
      <c r="M95" s="140">
        <f t="shared" si="55"/>
        <v>60248.399999999994</v>
      </c>
      <c r="N95" s="141">
        <f t="shared" si="56"/>
        <v>562.72732136953016</v>
      </c>
      <c r="O95" s="142">
        <f t="shared" si="57"/>
        <v>33903420.748799995</v>
      </c>
      <c r="P95" s="143">
        <f>INDEX(รายได้แยกตามสิทธิ!$E:$E,MATCH(CalBudget2567!$D95,รายได้แยกตามสิทธิ!$B:$B,0))</f>
        <v>4839641.54</v>
      </c>
      <c r="Q95" s="138">
        <f>INDEX(ผลงานOPDVisit_HDC!$D:$D,MATCH(CalBudget2567!$D95,ผลงานOPDVisit_HDC!$A:$A,0))</f>
        <v>11824</v>
      </c>
      <c r="R95" s="138">
        <f t="shared" si="58"/>
        <v>409.3066255074425</v>
      </c>
      <c r="S95" s="139">
        <f t="shared" si="59"/>
        <v>14188.8</v>
      </c>
      <c r="T95" s="140">
        <f t="shared" si="60"/>
        <v>14188.8</v>
      </c>
      <c r="U95" s="141">
        <f t="shared" si="61"/>
        <v>420.11232042083901</v>
      </c>
      <c r="V95" s="142">
        <f t="shared" si="62"/>
        <v>5960889.6919872006</v>
      </c>
      <c r="W95" s="143">
        <f>INDEX(รายได้แยกตามสิทธิ!$F:$F,MATCH(CalBudget2567!$D95,รายได้แยกตามสิทธิ!$B:$B,0))</f>
        <v>695453</v>
      </c>
      <c r="X95" s="138">
        <f>INDEX(ผลงานOPDVisit_HDC!$E:$E,MATCH(CalBudget2567!$D95,ผลงานOPDVisit_HDC!$A:$A,0))</f>
        <v>11078</v>
      </c>
      <c r="Y95" s="138">
        <f t="shared" si="63"/>
        <v>62.777847987001266</v>
      </c>
      <c r="Z95" s="139">
        <f t="shared" si="64"/>
        <v>13293.6</v>
      </c>
      <c r="AA95" s="140">
        <f t="shared" si="65"/>
        <v>13293.6</v>
      </c>
      <c r="AB95" s="141">
        <f t="shared" si="66"/>
        <v>64.435183173858093</v>
      </c>
      <c r="AC95" s="142">
        <f t="shared" si="67"/>
        <v>856575.55103999993</v>
      </c>
      <c r="AD95" s="143">
        <f>INDEX(รายได้แยกตามสิทธิ!$G:$G,MATCH(CalBudget2567!$D95,รายได้แยกตามสิทธิ!$B:$B,0))</f>
        <v>20780</v>
      </c>
      <c r="AE95" s="138">
        <f>INDEX(ผลงานOPDVisit_HDC!$G:$G,MATCH(CalBudget2567!$D95,ผลงานOPDVisit_HDC!$A:$A,0))</f>
        <v>171</v>
      </c>
      <c r="AF95" s="138">
        <f t="shared" si="68"/>
        <v>121.52046783625731</v>
      </c>
      <c r="AG95" s="139">
        <f t="shared" si="69"/>
        <v>205.2</v>
      </c>
      <c r="AH95" s="140">
        <f t="shared" si="70"/>
        <v>205.2</v>
      </c>
      <c r="AI95" s="141">
        <f t="shared" si="71"/>
        <v>124.7286081871345</v>
      </c>
      <c r="AJ95" s="142">
        <f t="shared" si="72"/>
        <v>25594.310399999998</v>
      </c>
      <c r="AK95" s="143">
        <f>INDEX(รายได้แยกตามสิทธิ!$H:$H,MATCH(CalBudget2567!$D95,รายได้แยกตามสิทธิ!$B:$B,0))</f>
        <v>1503043.5</v>
      </c>
      <c r="AL95" s="138">
        <f>INDEX(ผลงานOPDVisit_HDC!$K:$K,MATCH(CalBudget2567!$D95,ผลงานOPDVisit_HDC!$A:$A,0))</f>
        <v>1169</v>
      </c>
      <c r="AM95" s="138">
        <f t="shared" si="73"/>
        <v>1285.7514970059881</v>
      </c>
      <c r="AN95" s="139">
        <f t="shared" si="74"/>
        <v>1402.8</v>
      </c>
      <c r="AO95" s="140">
        <f t="shared" si="75"/>
        <v>1402.8</v>
      </c>
      <c r="AP95" s="141">
        <f t="shared" si="76"/>
        <v>1319.6953365269462</v>
      </c>
      <c r="AQ95" s="142">
        <f t="shared" si="77"/>
        <v>1851268.6180800002</v>
      </c>
      <c r="AR95" s="144">
        <f t="shared" si="51"/>
        <v>42597748.920307197</v>
      </c>
      <c r="AS95" s="143">
        <f>INDEX(รายได้แยกตามสิทธิ!$I:$I,MATCH(CalBudget2567!$D95,รายได้แยกตามสิทธิ!$B:$B,0))</f>
        <v>18764928</v>
      </c>
      <c r="AT95" s="138">
        <f>INDEX(ผลงานAdjRw_DHES!$D:$D,MATCH(CalBudget2567!$D95,ผลงานAdjRw_DHES!$B:$B,0))</f>
        <v>1137.0507</v>
      </c>
      <c r="AU95" s="143">
        <f t="shared" si="78"/>
        <v>16503.15856628029</v>
      </c>
      <c r="AV95" s="139">
        <f t="shared" si="79"/>
        <v>1364.46084</v>
      </c>
      <c r="AW95" s="140">
        <f t="shared" si="80"/>
        <v>1364.46084</v>
      </c>
      <c r="AX95" s="141">
        <f t="shared" si="81"/>
        <v>16938.841952430088</v>
      </c>
      <c r="AY95" s="142">
        <f t="shared" si="82"/>
        <v>23112386.519039996</v>
      </c>
      <c r="AZ95" s="143">
        <f>INDEX(รายได้แยกตามสิทธิ!$J:$J,MATCH(CalBudget2567!$D95,รายได้แยกตามสิทธิ!$B:$B,0))</f>
        <v>2006933.99</v>
      </c>
      <c r="BA95" s="138">
        <f>INDEX(ผลงานAdjRw_DHES!$F:$F,MATCH(CalBudget2567!$D95,ผลงานAdjRw_DHES!$B:$B,0))</f>
        <v>122.2931</v>
      </c>
      <c r="BB95" s="143">
        <f t="shared" si="83"/>
        <v>16410.852206706673</v>
      </c>
      <c r="BC95" s="139">
        <f t="shared" si="84"/>
        <v>146.75171999999998</v>
      </c>
      <c r="BD95" s="140">
        <f t="shared" si="85"/>
        <v>146.75171999999998</v>
      </c>
      <c r="BE95" s="141">
        <f t="shared" si="86"/>
        <v>16844.09870496373</v>
      </c>
      <c r="BF95" s="142">
        <f t="shared" si="87"/>
        <v>2471900.4568031994</v>
      </c>
      <c r="BG95" s="143">
        <f>INDEX(รายได้แยกตามสิทธิ!$K:$K,MATCH(CalBudget2567!$D95,รายได้แยกตามสิทธิ!$B:$B,0))</f>
        <v>326331</v>
      </c>
      <c r="BH95" s="138">
        <f>INDEX(ผลงานAdjRw_DHES!$E:$E,MATCH(CalBudget2567!$D95,ผลงานAdjRw_DHES!$B:$B,0))</f>
        <v>28.915600000000005</v>
      </c>
      <c r="BI95" s="143">
        <f t="shared" si="88"/>
        <v>11285.638202216103</v>
      </c>
      <c r="BJ95" s="139">
        <f t="shared" si="89"/>
        <v>34.698720000000002</v>
      </c>
      <c r="BK95" s="140">
        <f t="shared" si="90"/>
        <v>34.698720000000002</v>
      </c>
      <c r="BL95" s="141">
        <f t="shared" si="91"/>
        <v>11583.579050754608</v>
      </c>
      <c r="BM95" s="142">
        <f t="shared" si="92"/>
        <v>401935.36607999995</v>
      </c>
      <c r="BN95" s="143">
        <f>INDEX(รายได้แยกตามสิทธิ!$N:$N,MATCH(CalBudget2567!$D95,รายได้แยกตามสิทธิ!$B:$B,0))</f>
        <v>448163</v>
      </c>
      <c r="BO95" s="138">
        <f>INDEX(ผลงานAdjRw_DHES!$I:$I,MATCH(CalBudget2567!$D95,ผลงานAdjRw_DHES!$B:$B,0))</f>
        <v>64.677799999999834</v>
      </c>
      <c r="BP95" s="143">
        <f t="shared" si="93"/>
        <v>6929.1627111621165</v>
      </c>
      <c r="BQ95" s="139">
        <f t="shared" si="94"/>
        <v>77.613359999999801</v>
      </c>
      <c r="BR95" s="140">
        <f t="shared" si="95"/>
        <v>77.613359999999801</v>
      </c>
      <c r="BS95" s="141">
        <f t="shared" si="96"/>
        <v>7112.0926067367964</v>
      </c>
      <c r="BT95" s="142">
        <f t="shared" si="97"/>
        <v>551993.40384000004</v>
      </c>
      <c r="BU95" s="144">
        <f t="shared" si="98"/>
        <v>26538215.745763198</v>
      </c>
      <c r="BV95" s="145">
        <f t="shared" si="52"/>
        <v>69135964.666070402</v>
      </c>
      <c r="BW95" s="146">
        <f>INDEX(รายได้แยกตามสิทธิ!$Q:$Q,MATCH(CalBudget2567!$D95,รายได้แยกตามสิทธิ!$B:$B,0))</f>
        <v>0.56999999999999995</v>
      </c>
      <c r="BX95" s="145">
        <f t="shared" si="99"/>
        <v>39407499.859660126</v>
      </c>
      <c r="BY95" s="141"/>
      <c r="BZ95" s="143">
        <f t="shared" si="100"/>
        <v>74449</v>
      </c>
      <c r="CA95" s="138">
        <f>INDEX(ผลงานOPDVisit_HDC!$C:$C,MATCH(CalBudget2567!$D95,ผลงานOPDVisit_HDC!$A:$A,0))</f>
        <v>74449</v>
      </c>
      <c r="CB95" s="138">
        <f t="shared" si="101"/>
        <v>0</v>
      </c>
    </row>
    <row r="96" spans="1:80" hidden="1" x14ac:dyDescent="0.7">
      <c r="A96" s="136">
        <f>COUNTA($D$16:D96)</f>
        <v>81</v>
      </c>
      <c r="B96" s="1">
        <v>1</v>
      </c>
      <c r="C96" s="2" t="s">
        <v>3</v>
      </c>
      <c r="D96" s="91" t="s">
        <v>131</v>
      </c>
      <c r="E96" s="3" t="s">
        <v>1030</v>
      </c>
      <c r="F96" s="4" t="s">
        <v>1876</v>
      </c>
      <c r="G96" s="1">
        <v>6</v>
      </c>
      <c r="H96" s="3" t="s">
        <v>2965</v>
      </c>
      <c r="I96" s="137">
        <f>INDEX(รายได้แยกตามสิทธิ!$D:$D,MATCH(CalBudget2567!$D96,รายได้แยกตามสิทธิ!$B:$B,0))</f>
        <v>17739864.600000001</v>
      </c>
      <c r="J96" s="138">
        <f>INDEX(ผลงานOPDVisit_HDC!$F:$F,MATCH(CalBudget2567!$D96,ผลงานOPDVisit_HDC!$A:$A,0))</f>
        <v>29096</v>
      </c>
      <c r="K96" s="138">
        <f t="shared" si="53"/>
        <v>609.70114792411334</v>
      </c>
      <c r="L96" s="139">
        <f t="shared" si="54"/>
        <v>34915.199999999997</v>
      </c>
      <c r="M96" s="140">
        <f t="shared" si="55"/>
        <v>34915.199999999997</v>
      </c>
      <c r="N96" s="141">
        <f t="shared" si="56"/>
        <v>625.79725822930993</v>
      </c>
      <c r="O96" s="142">
        <f t="shared" si="57"/>
        <v>21849836.430528</v>
      </c>
      <c r="P96" s="143">
        <f>INDEX(รายได้แยกตามสิทธิ!$E:$E,MATCH(CalBudget2567!$D96,รายได้แยกตามสิทธิ!$B:$B,0))</f>
        <v>3249401.28</v>
      </c>
      <c r="Q96" s="138">
        <f>INDEX(ผลงานOPDVisit_HDC!$D:$D,MATCH(CalBudget2567!$D96,ผลงานOPDVisit_HDC!$A:$A,0))</f>
        <v>4820</v>
      </c>
      <c r="R96" s="138">
        <f t="shared" si="58"/>
        <v>674.14964315352688</v>
      </c>
      <c r="S96" s="139">
        <f t="shared" si="59"/>
        <v>5784</v>
      </c>
      <c r="T96" s="140">
        <f t="shared" si="60"/>
        <v>5784</v>
      </c>
      <c r="U96" s="141">
        <f t="shared" si="61"/>
        <v>691.94719373277997</v>
      </c>
      <c r="V96" s="142">
        <f t="shared" si="62"/>
        <v>4002222.5685503995</v>
      </c>
      <c r="W96" s="143">
        <f>INDEX(รายได้แยกตามสิทธิ!$F:$F,MATCH(CalBudget2567!$D96,รายได้แยกตามสิทธิ!$B:$B,0))</f>
        <v>567428</v>
      </c>
      <c r="X96" s="138">
        <f>INDEX(ผลงานOPDVisit_HDC!$E:$E,MATCH(CalBudget2567!$D96,ผลงานOPDVisit_HDC!$A:$A,0))</f>
        <v>14021</v>
      </c>
      <c r="Y96" s="138">
        <f t="shared" si="63"/>
        <v>40.469866628628488</v>
      </c>
      <c r="Z96" s="139">
        <f t="shared" si="64"/>
        <v>16825.2</v>
      </c>
      <c r="AA96" s="140">
        <f t="shared" si="65"/>
        <v>16825.2</v>
      </c>
      <c r="AB96" s="141">
        <f t="shared" si="66"/>
        <v>41.538271107624283</v>
      </c>
      <c r="AC96" s="142">
        <f t="shared" si="67"/>
        <v>698889.71904000011</v>
      </c>
      <c r="AD96" s="143">
        <f>INDEX(รายได้แยกตามสิทธิ!$G:$G,MATCH(CalBudget2567!$D96,รายได้แยกตามสิทธิ!$B:$B,0))</f>
        <v>5500</v>
      </c>
      <c r="AE96" s="138">
        <f>INDEX(ผลงานOPDVisit_HDC!$G:$G,MATCH(CalBudget2567!$D96,ผลงานOPDVisit_HDC!$A:$A,0))</f>
        <v>0</v>
      </c>
      <c r="AF96" s="138">
        <f t="shared" si="68"/>
        <v>0</v>
      </c>
      <c r="AG96" s="139">
        <f t="shared" si="69"/>
        <v>0</v>
      </c>
      <c r="AH96" s="140">
        <f t="shared" si="70"/>
        <v>0</v>
      </c>
      <c r="AI96" s="141">
        <f t="shared" si="71"/>
        <v>0</v>
      </c>
      <c r="AJ96" s="142">
        <f t="shared" si="72"/>
        <v>0</v>
      </c>
      <c r="AK96" s="143">
        <f>INDEX(รายได้แยกตามสิทธิ!$H:$H,MATCH(CalBudget2567!$D96,รายได้แยกตามสิทธิ!$B:$B,0))</f>
        <v>1390640.39</v>
      </c>
      <c r="AL96" s="138">
        <f>INDEX(ผลงานOPDVisit_HDC!$K:$K,MATCH(CalBudget2567!$D96,ผลงานOPDVisit_HDC!$A:$A,0))</f>
        <v>2511</v>
      </c>
      <c r="AM96" s="138">
        <f t="shared" si="73"/>
        <v>553.81935085623252</v>
      </c>
      <c r="AN96" s="139">
        <f t="shared" si="74"/>
        <v>3013.2</v>
      </c>
      <c r="AO96" s="140">
        <f t="shared" si="75"/>
        <v>3013.2</v>
      </c>
      <c r="AP96" s="141">
        <f t="shared" si="76"/>
        <v>568.44018171883704</v>
      </c>
      <c r="AQ96" s="142">
        <f t="shared" si="77"/>
        <v>1712823.9555551996</v>
      </c>
      <c r="AR96" s="144">
        <f t="shared" si="51"/>
        <v>28263772.6736736</v>
      </c>
      <c r="AS96" s="143">
        <f>INDEX(รายได้แยกตามสิทธิ!$I:$I,MATCH(CalBudget2567!$D96,รายได้แยกตามสิทธิ!$B:$B,0))</f>
        <v>9620341</v>
      </c>
      <c r="AT96" s="138">
        <f>INDEX(ผลงานAdjRw_DHES!$D:$D,MATCH(CalBudget2567!$D96,ผลงานAdjRw_DHES!$B:$B,0))</f>
        <v>910.83789999999988</v>
      </c>
      <c r="AU96" s="143">
        <f t="shared" si="78"/>
        <v>10562.078060212472</v>
      </c>
      <c r="AV96" s="139">
        <f t="shared" si="79"/>
        <v>1093.0054799999998</v>
      </c>
      <c r="AW96" s="140">
        <f t="shared" si="80"/>
        <v>1093.0054799999998</v>
      </c>
      <c r="AX96" s="141">
        <f t="shared" si="81"/>
        <v>10840.916921002081</v>
      </c>
      <c r="AY96" s="142">
        <f t="shared" si="82"/>
        <v>11849181.602879999</v>
      </c>
      <c r="AZ96" s="143">
        <f>INDEX(รายได้แยกตามสิทธิ!$J:$J,MATCH(CalBudget2567!$D96,รายได้แยกตามสิทธิ!$B:$B,0))</f>
        <v>473097.88</v>
      </c>
      <c r="BA96" s="138">
        <f>INDEX(ผลงานAdjRw_DHES!$F:$F,MATCH(CalBudget2567!$D96,ผลงานAdjRw_DHES!$B:$B,0))</f>
        <v>39.388899999999992</v>
      </c>
      <c r="BB96" s="143">
        <f t="shared" si="83"/>
        <v>12010.944200015743</v>
      </c>
      <c r="BC96" s="139">
        <f t="shared" si="84"/>
        <v>47.266679999999987</v>
      </c>
      <c r="BD96" s="140">
        <f t="shared" si="85"/>
        <v>47.266679999999987</v>
      </c>
      <c r="BE96" s="141">
        <f t="shared" si="86"/>
        <v>12328.033126896158</v>
      </c>
      <c r="BF96" s="142">
        <f t="shared" si="87"/>
        <v>582705.19683839998</v>
      </c>
      <c r="BG96" s="143">
        <f>INDEX(รายได้แยกตามสิทธิ!$K:$K,MATCH(CalBudget2567!$D96,รายได้แยกตามสิทธิ!$B:$B,0))</f>
        <v>92552</v>
      </c>
      <c r="BH96" s="138">
        <f>INDEX(ผลงานAdjRw_DHES!$E:$E,MATCH(CalBudget2567!$D96,ผลงานAdjRw_DHES!$B:$B,0))</f>
        <v>11.623000000000001</v>
      </c>
      <c r="BI96" s="143">
        <f t="shared" si="88"/>
        <v>7962.8323152370294</v>
      </c>
      <c r="BJ96" s="139">
        <f t="shared" si="89"/>
        <v>13.947600000000001</v>
      </c>
      <c r="BK96" s="140">
        <f t="shared" si="90"/>
        <v>13.947600000000001</v>
      </c>
      <c r="BL96" s="141">
        <f t="shared" si="91"/>
        <v>8173.051088359287</v>
      </c>
      <c r="BM96" s="142">
        <f t="shared" si="92"/>
        <v>113994.44736000001</v>
      </c>
      <c r="BN96" s="143">
        <f>INDEX(รายได้แยกตามสิทธิ!$N:$N,MATCH(CalBudget2567!$D96,รายได้แยกตามสิทธิ!$B:$B,0))</f>
        <v>745679.5</v>
      </c>
      <c r="BO96" s="138">
        <f>INDEX(ผลงานAdjRw_DHES!$I:$I,MATCH(CalBudget2567!$D96,ผลงานAdjRw_DHES!$B:$B,0))</f>
        <v>78.376900000000063</v>
      </c>
      <c r="BP96" s="143">
        <f t="shared" si="93"/>
        <v>9514.0213506785731</v>
      </c>
      <c r="BQ96" s="139">
        <f t="shared" si="94"/>
        <v>94.052280000000067</v>
      </c>
      <c r="BR96" s="140">
        <f t="shared" si="95"/>
        <v>94.052280000000067</v>
      </c>
      <c r="BS96" s="141">
        <f t="shared" si="96"/>
        <v>9765.1915143364877</v>
      </c>
      <c r="BT96" s="142">
        <f t="shared" si="97"/>
        <v>918438.52656000003</v>
      </c>
      <c r="BU96" s="144">
        <f t="shared" si="98"/>
        <v>13464319.773638397</v>
      </c>
      <c r="BV96" s="145">
        <f t="shared" si="52"/>
        <v>41728092.447311997</v>
      </c>
      <c r="BW96" s="146">
        <f>INDEX(รายได้แยกตามสิทธิ!$Q:$Q,MATCH(CalBudget2567!$D96,รายได้แยกตามสิทธิ!$B:$B,0))</f>
        <v>0.55000000000000004</v>
      </c>
      <c r="BX96" s="145">
        <f t="shared" si="99"/>
        <v>22950450.8460216</v>
      </c>
      <c r="BY96" s="141"/>
      <c r="BZ96" s="143">
        <f t="shared" si="100"/>
        <v>50448</v>
      </c>
      <c r="CA96" s="138">
        <f>INDEX(ผลงานOPDVisit_HDC!$C:$C,MATCH(CalBudget2567!$D96,ผลงานOPDVisit_HDC!$A:$A,0))</f>
        <v>50448</v>
      </c>
      <c r="CB96" s="138">
        <f t="shared" si="101"/>
        <v>0</v>
      </c>
    </row>
    <row r="97" spans="1:80" hidden="1" x14ac:dyDescent="0.7">
      <c r="A97" s="136">
        <f>COUNTA($D$16:D97)</f>
        <v>82</v>
      </c>
      <c r="B97" s="1">
        <v>1</v>
      </c>
      <c r="C97" s="2" t="s">
        <v>3</v>
      </c>
      <c r="D97" s="91" t="s">
        <v>132</v>
      </c>
      <c r="E97" s="3" t="s">
        <v>1031</v>
      </c>
      <c r="F97" s="4" t="s">
        <v>1876</v>
      </c>
      <c r="G97" s="1">
        <v>5</v>
      </c>
      <c r="H97" s="3" t="s">
        <v>2964</v>
      </c>
      <c r="I97" s="137">
        <f>INDEX(รายได้แยกตามสิทธิ!$D:$D,MATCH(CalBudget2567!$D97,รายได้แยกตามสิทธิ!$B:$B,0))</f>
        <v>19603787.5</v>
      </c>
      <c r="J97" s="138">
        <f>INDEX(ผลงานOPDVisit_HDC!$F:$F,MATCH(CalBudget2567!$D97,ผลงานOPDVisit_HDC!$A:$A,0))</f>
        <v>41698</v>
      </c>
      <c r="K97" s="138">
        <f t="shared" si="53"/>
        <v>470.13735670775577</v>
      </c>
      <c r="L97" s="139">
        <f t="shared" si="54"/>
        <v>50037.599999999999</v>
      </c>
      <c r="M97" s="140">
        <f t="shared" si="55"/>
        <v>50037.599999999999</v>
      </c>
      <c r="N97" s="141">
        <f t="shared" si="56"/>
        <v>482.54898292484052</v>
      </c>
      <c r="O97" s="142">
        <f t="shared" si="57"/>
        <v>24145592.987999998</v>
      </c>
      <c r="P97" s="143">
        <f>INDEX(รายได้แยกตามสิทธิ!$E:$E,MATCH(CalBudget2567!$D97,รายได้แยกตามสิทธิ!$B:$B,0))</f>
        <v>1735822.7</v>
      </c>
      <c r="Q97" s="138">
        <f>INDEX(ผลงานOPDVisit_HDC!$D:$D,MATCH(CalBudget2567!$D97,ผลงานOPDVisit_HDC!$A:$A,0))</f>
        <v>4049</v>
      </c>
      <c r="R97" s="138">
        <f t="shared" si="58"/>
        <v>428.70405038281058</v>
      </c>
      <c r="S97" s="139">
        <f t="shared" si="59"/>
        <v>4858.8</v>
      </c>
      <c r="T97" s="140">
        <f t="shared" si="60"/>
        <v>4858.8</v>
      </c>
      <c r="U97" s="141">
        <f t="shared" si="61"/>
        <v>440.02183731291677</v>
      </c>
      <c r="V97" s="142">
        <f t="shared" si="62"/>
        <v>2137978.1031360002</v>
      </c>
      <c r="W97" s="143">
        <f>INDEX(รายได้แยกตามสิทธิ!$F:$F,MATCH(CalBudget2567!$D97,รายได้แยกตามสิทธิ!$B:$B,0))</f>
        <v>554702.80000000005</v>
      </c>
      <c r="X97" s="138">
        <f>INDEX(ผลงานOPDVisit_HDC!$E:$E,MATCH(CalBudget2567!$D97,ผลงานOPDVisit_HDC!$A:$A,0))</f>
        <v>1947</v>
      </c>
      <c r="Y97" s="138">
        <f t="shared" si="63"/>
        <v>284.9012840267078</v>
      </c>
      <c r="Z97" s="139">
        <f t="shared" si="64"/>
        <v>2336.4</v>
      </c>
      <c r="AA97" s="140">
        <f t="shared" si="65"/>
        <v>2336.4</v>
      </c>
      <c r="AB97" s="141">
        <f t="shared" si="66"/>
        <v>292.42267792501286</v>
      </c>
      <c r="AC97" s="142">
        <f t="shared" si="67"/>
        <v>683216.34470400005</v>
      </c>
      <c r="AD97" s="143">
        <f>INDEX(รายได้แยกตามสิทธิ!$G:$G,MATCH(CalBudget2567!$D97,รายได้แยกตามสิทธิ!$B:$B,0))</f>
        <v>254932</v>
      </c>
      <c r="AE97" s="138">
        <f>INDEX(ผลงานOPDVisit_HDC!$G:$G,MATCH(CalBudget2567!$D97,ผลงานOPDVisit_HDC!$A:$A,0))</f>
        <v>1867</v>
      </c>
      <c r="AF97" s="138">
        <f t="shared" si="68"/>
        <v>136.54633101231923</v>
      </c>
      <c r="AG97" s="139">
        <f t="shared" si="69"/>
        <v>2240.4</v>
      </c>
      <c r="AH97" s="140">
        <f t="shared" si="70"/>
        <v>2240.4</v>
      </c>
      <c r="AI97" s="141">
        <f t="shared" si="71"/>
        <v>140.15115415104447</v>
      </c>
      <c r="AJ97" s="142">
        <f t="shared" si="72"/>
        <v>313994.64576000004</v>
      </c>
      <c r="AK97" s="143">
        <f>INDEX(รายได้แยกตามสิทธิ!$H:$H,MATCH(CalBudget2567!$D97,รายได้แยกตามสิทธิ!$B:$B,0))</f>
        <v>6049380.4299999997</v>
      </c>
      <c r="AL97" s="138">
        <f>INDEX(ผลงานOPDVisit_HDC!$K:$K,MATCH(CalBudget2567!$D97,ผลงานOPDVisit_HDC!$A:$A,0))</f>
        <v>7543</v>
      </c>
      <c r="AM97" s="138">
        <f t="shared" si="73"/>
        <v>801.98600424234382</v>
      </c>
      <c r="AN97" s="139">
        <f t="shared" si="74"/>
        <v>9051.6</v>
      </c>
      <c r="AO97" s="140">
        <f t="shared" si="75"/>
        <v>9051.6</v>
      </c>
      <c r="AP97" s="141">
        <f t="shared" si="76"/>
        <v>823.15843475434167</v>
      </c>
      <c r="AQ97" s="142">
        <f t="shared" si="77"/>
        <v>7450900.8880223995</v>
      </c>
      <c r="AR97" s="144">
        <f t="shared" si="51"/>
        <v>34731682.969622396</v>
      </c>
      <c r="AS97" s="143">
        <f>INDEX(รายได้แยกตามสิทธิ!$I:$I,MATCH(CalBudget2567!$D97,รายได้แยกตามสิทธิ!$B:$B,0))</f>
        <v>9034729</v>
      </c>
      <c r="AT97" s="138">
        <f>INDEX(ผลงานAdjRw_DHES!$D:$D,MATCH(CalBudget2567!$D97,ผลงานAdjRw_DHES!$B:$B,0))</f>
        <v>907.0859999999999</v>
      </c>
      <c r="AU97" s="143">
        <f t="shared" si="78"/>
        <v>9960.1680546276766</v>
      </c>
      <c r="AV97" s="139">
        <f t="shared" si="79"/>
        <v>1088.5031999999999</v>
      </c>
      <c r="AW97" s="140">
        <f t="shared" si="80"/>
        <v>1088.5031999999999</v>
      </c>
      <c r="AX97" s="141">
        <f t="shared" si="81"/>
        <v>10223.116491269848</v>
      </c>
      <c r="AY97" s="142">
        <f t="shared" si="82"/>
        <v>11127895.01472</v>
      </c>
      <c r="AZ97" s="143">
        <f>INDEX(รายได้แยกตามสิทธิ!$J:$J,MATCH(CalBudget2567!$D97,รายได้แยกตามสิทธิ!$B:$B,0))</f>
        <v>760145.6</v>
      </c>
      <c r="BA97" s="138">
        <f>INDEX(ผลงานAdjRw_DHES!$F:$F,MATCH(CalBudget2567!$D97,ผลงานAdjRw_DHES!$B:$B,0))</f>
        <v>70.61160000000001</v>
      </c>
      <c r="BB97" s="143">
        <f t="shared" si="83"/>
        <v>10765.166063366358</v>
      </c>
      <c r="BC97" s="139">
        <f t="shared" si="84"/>
        <v>84.733920000000012</v>
      </c>
      <c r="BD97" s="140">
        <f t="shared" si="85"/>
        <v>84.733920000000012</v>
      </c>
      <c r="BE97" s="141">
        <f t="shared" si="86"/>
        <v>11049.36644743923</v>
      </c>
      <c r="BF97" s="142">
        <f t="shared" si="87"/>
        <v>936256.13260800007</v>
      </c>
      <c r="BG97" s="143">
        <f>INDEX(รายได้แยกตามสิทธิ!$K:$K,MATCH(CalBudget2567!$D97,รายได้แยกตามสิทธิ!$B:$B,0))</f>
        <v>238034.9</v>
      </c>
      <c r="BH97" s="138">
        <f>INDEX(ผลงานAdjRw_DHES!$E:$E,MATCH(CalBudget2567!$D97,ผลงานAdjRw_DHES!$B:$B,0))</f>
        <v>38.186800000000005</v>
      </c>
      <c r="BI97" s="143">
        <f t="shared" si="88"/>
        <v>6233.4340662218347</v>
      </c>
      <c r="BJ97" s="139">
        <f t="shared" si="89"/>
        <v>45.824160000000006</v>
      </c>
      <c r="BK97" s="140">
        <f t="shared" si="90"/>
        <v>45.824160000000006</v>
      </c>
      <c r="BL97" s="141">
        <f t="shared" si="91"/>
        <v>6397.9967255700913</v>
      </c>
      <c r="BM97" s="142">
        <f t="shared" si="92"/>
        <v>293182.82563199999</v>
      </c>
      <c r="BN97" s="143">
        <f>INDEX(รายได้แยกตามสิทธิ!$N:$N,MATCH(CalBudget2567!$D97,รายได้แยกตามสิทธิ!$B:$B,0))</f>
        <v>4109524</v>
      </c>
      <c r="BO97" s="138">
        <f>INDEX(ผลงานAdjRw_DHES!$I:$I,MATCH(CalBudget2567!$D97,ผลงานAdjRw_DHES!$B:$B,0))</f>
        <v>403.82510000000002</v>
      </c>
      <c r="BP97" s="143">
        <f t="shared" si="93"/>
        <v>10176.494725067856</v>
      </c>
      <c r="BQ97" s="139">
        <f t="shared" si="94"/>
        <v>484.59012000000001</v>
      </c>
      <c r="BR97" s="140">
        <f t="shared" si="95"/>
        <v>484.59012000000001</v>
      </c>
      <c r="BS97" s="141">
        <f t="shared" si="96"/>
        <v>10445.154185809648</v>
      </c>
      <c r="BT97" s="142">
        <f t="shared" si="97"/>
        <v>5061618.5203200001</v>
      </c>
      <c r="BU97" s="144">
        <f t="shared" si="98"/>
        <v>17418952.493280001</v>
      </c>
      <c r="BV97" s="145">
        <f t="shared" si="52"/>
        <v>52150635.462902397</v>
      </c>
      <c r="BW97" s="146">
        <f>INDEX(รายได้แยกตามสิทธิ!$Q:$Q,MATCH(CalBudget2567!$D97,รายได้แยกตามสิทธิ!$B:$B,0))</f>
        <v>0.5</v>
      </c>
      <c r="BX97" s="145">
        <f t="shared" si="99"/>
        <v>26075317.731451198</v>
      </c>
      <c r="BY97" s="141"/>
      <c r="BZ97" s="143">
        <f t="shared" si="100"/>
        <v>57104</v>
      </c>
      <c r="CA97" s="138">
        <f>INDEX(ผลงานOPDVisit_HDC!$C:$C,MATCH(CalBudget2567!$D97,ผลงานOPDVisit_HDC!$A:$A,0))</f>
        <v>57104</v>
      </c>
      <c r="CB97" s="138">
        <f t="shared" si="101"/>
        <v>0</v>
      </c>
    </row>
    <row r="98" spans="1:80" hidden="1" x14ac:dyDescent="0.7">
      <c r="A98" s="136">
        <f>COUNTA($D$16:D98)</f>
        <v>83</v>
      </c>
      <c r="B98" s="1">
        <v>1</v>
      </c>
      <c r="C98" s="2" t="s">
        <v>6</v>
      </c>
      <c r="D98" s="91" t="s">
        <v>157</v>
      </c>
      <c r="E98" s="3" t="s">
        <v>1056</v>
      </c>
      <c r="F98" s="4" t="s">
        <v>1875</v>
      </c>
      <c r="G98" s="1">
        <v>19</v>
      </c>
      <c r="H98" s="3" t="s">
        <v>2961</v>
      </c>
      <c r="I98" s="137">
        <f>INDEX(รายได้แยกตามสิทธิ!$D:$D,MATCH(CalBudget2567!$D98,รายได้แยกตามสิทธิ!$B:$B,0))</f>
        <v>478969867.25</v>
      </c>
      <c r="J98" s="138">
        <f>INDEX(ผลงานOPDVisit_HDC!$F:$F,MATCH(CalBudget2567!$D98,ผลงานOPDVisit_HDC!$A:$A,0))</f>
        <v>511779</v>
      </c>
      <c r="K98" s="138">
        <f t="shared" si="53"/>
        <v>935.89199097657388</v>
      </c>
      <c r="L98" s="139">
        <f t="shared" si="54"/>
        <v>614134.79999999993</v>
      </c>
      <c r="M98" s="140">
        <f t="shared" si="55"/>
        <v>614134.79999999993</v>
      </c>
      <c r="N98" s="141">
        <f t="shared" si="56"/>
        <v>960.59953953835543</v>
      </c>
      <c r="O98" s="142">
        <f t="shared" si="57"/>
        <v>589937606.09447992</v>
      </c>
      <c r="P98" s="143">
        <f>INDEX(รายได้แยกตามสิทธิ!$E:$E,MATCH(CalBudget2567!$D98,รายได้แยกตามสิทธิ!$B:$B,0))</f>
        <v>344407048</v>
      </c>
      <c r="Q98" s="138">
        <f>INDEX(ผลงานOPDVisit_HDC!$D:$D,MATCH(CalBudget2567!$D98,ผลงานOPDVisit_HDC!$A:$A,0))</f>
        <v>210966</v>
      </c>
      <c r="R98" s="138">
        <f t="shared" si="58"/>
        <v>1632.5239517268185</v>
      </c>
      <c r="S98" s="139">
        <f t="shared" si="59"/>
        <v>253159.19999999998</v>
      </c>
      <c r="T98" s="140">
        <f t="shared" si="60"/>
        <v>253159.19999999998</v>
      </c>
      <c r="U98" s="141">
        <f t="shared" si="61"/>
        <v>1675.6225840524064</v>
      </c>
      <c r="V98" s="142">
        <f t="shared" si="62"/>
        <v>424199272.88063991</v>
      </c>
      <c r="W98" s="143">
        <f>INDEX(รายได้แยกตามสิทธิ!$F:$F,MATCH(CalBudget2567!$D98,รายได้แยกตามสิทธิ!$B:$B,0))</f>
        <v>93258052.480000004</v>
      </c>
      <c r="X98" s="138">
        <f>INDEX(ผลงานOPDVisit_HDC!$E:$E,MATCH(CalBudget2567!$D98,ผลงานOPDVisit_HDC!$A:$A,0))</f>
        <v>114103</v>
      </c>
      <c r="Y98" s="138">
        <f t="shared" si="63"/>
        <v>817.31464098227048</v>
      </c>
      <c r="Z98" s="139">
        <f t="shared" si="64"/>
        <v>136923.6</v>
      </c>
      <c r="AA98" s="140">
        <f t="shared" si="65"/>
        <v>136923.6</v>
      </c>
      <c r="AB98" s="141">
        <f t="shared" si="66"/>
        <v>838.89174750420239</v>
      </c>
      <c r="AC98" s="142">
        <f t="shared" si="67"/>
        <v>114864078.07856642</v>
      </c>
      <c r="AD98" s="143">
        <f>INDEX(รายได้แยกตามสิทธิ!$G:$G,MATCH(CalBudget2567!$D98,รายได้แยกตามสิทธิ!$B:$B,0))</f>
        <v>2284527</v>
      </c>
      <c r="AE98" s="138">
        <f>INDEX(ผลงานOPDVisit_HDC!$G:$G,MATCH(CalBudget2567!$D98,ผลงานOPDVisit_HDC!$A:$A,0))</f>
        <v>2965</v>
      </c>
      <c r="AF98" s="138">
        <f t="shared" si="68"/>
        <v>770.49814502529512</v>
      </c>
      <c r="AG98" s="139">
        <f t="shared" si="69"/>
        <v>3558</v>
      </c>
      <c r="AH98" s="140">
        <f t="shared" si="70"/>
        <v>3558</v>
      </c>
      <c r="AI98" s="141">
        <f t="shared" si="71"/>
        <v>790.83929605396293</v>
      </c>
      <c r="AJ98" s="142">
        <f t="shared" si="72"/>
        <v>2813806.2153600003</v>
      </c>
      <c r="AK98" s="143">
        <f>INDEX(รายได้แยกตามสิทธิ!$H:$H,MATCH(CalBudget2567!$D98,รายได้แยกตามสิทธิ!$B:$B,0))</f>
        <v>80404813.5</v>
      </c>
      <c r="AL98" s="138">
        <f>INDEX(ผลงานOPDVisit_HDC!$K:$K,MATCH(CalBudget2567!$D98,ผลงานOPDVisit_HDC!$A:$A,0))</f>
        <v>56978</v>
      </c>
      <c r="AM98" s="138">
        <f t="shared" si="73"/>
        <v>1411.1554196356487</v>
      </c>
      <c r="AN98" s="139">
        <f t="shared" si="74"/>
        <v>68373.599999999991</v>
      </c>
      <c r="AO98" s="140">
        <f t="shared" si="75"/>
        <v>68373.599999999991</v>
      </c>
      <c r="AP98" s="141">
        <f t="shared" si="76"/>
        <v>1448.4099227140298</v>
      </c>
      <c r="AQ98" s="142">
        <f t="shared" si="77"/>
        <v>99033000.691679969</v>
      </c>
      <c r="AR98" s="144">
        <f t="shared" si="51"/>
        <v>1230847763.960726</v>
      </c>
      <c r="AS98" s="143">
        <f>INDEX(รายได้แยกตามสิทธิ!$I:$I,MATCH(CalBudget2567!$D98,รายได้แยกตามสิทธิ!$B:$B,0))</f>
        <v>1078412121.8199999</v>
      </c>
      <c r="AT98" s="138">
        <f>INDEX(ผลงานAdjRw_DHES!$D:$D,MATCH(CalBudget2567!$D98,ผลงานAdjRw_DHES!$B:$B,0))</f>
        <v>79419.44</v>
      </c>
      <c r="AU98" s="143">
        <f t="shared" si="78"/>
        <v>13578.692091256245</v>
      </c>
      <c r="AV98" s="139">
        <f t="shared" si="79"/>
        <v>95303.327999999994</v>
      </c>
      <c r="AW98" s="140">
        <f t="shared" si="80"/>
        <v>95303.327999999994</v>
      </c>
      <c r="AX98" s="141">
        <f t="shared" si="81"/>
        <v>13937.169562465411</v>
      </c>
      <c r="AY98" s="142">
        <f t="shared" si="82"/>
        <v>1328258642.2032576</v>
      </c>
      <c r="AZ98" s="143">
        <f>INDEX(รายได้แยกตามสิทธิ!$J:$J,MATCH(CalBudget2567!$D98,รายได้แยกตามสิทธิ!$B:$B,0))</f>
        <v>273184513.06</v>
      </c>
      <c r="BA98" s="138">
        <f>INDEX(ผลงานAdjRw_DHES!$F:$F,MATCH(CalBudget2567!$D98,ผลงานAdjRw_DHES!$B:$B,0))</f>
        <v>17644.690000000002</v>
      </c>
      <c r="BB98" s="143">
        <f t="shared" si="83"/>
        <v>15482.53401221557</v>
      </c>
      <c r="BC98" s="139">
        <f t="shared" si="84"/>
        <v>21173.628000000001</v>
      </c>
      <c r="BD98" s="140">
        <f t="shared" si="85"/>
        <v>21173.628000000001</v>
      </c>
      <c r="BE98" s="141">
        <f t="shared" si="86"/>
        <v>15891.272910138061</v>
      </c>
      <c r="BF98" s="142">
        <f t="shared" si="87"/>
        <v>336475901.04574072</v>
      </c>
      <c r="BG98" s="143">
        <f>INDEX(รายได้แยกตามสิทธิ!$K:$K,MATCH(CalBudget2567!$D98,รายได้แยกตามสิทธิ!$B:$B,0))</f>
        <v>152473110.90000001</v>
      </c>
      <c r="BH98" s="138">
        <f>INDEX(ผลงานAdjRw_DHES!$E:$E,MATCH(CalBudget2567!$D98,ผลงานAdjRw_DHES!$B:$B,0))</f>
        <v>8974.99</v>
      </c>
      <c r="BI98" s="143">
        <f t="shared" si="88"/>
        <v>16988.666382915191</v>
      </c>
      <c r="BJ98" s="139">
        <f t="shared" si="89"/>
        <v>10769.987999999999</v>
      </c>
      <c r="BK98" s="140">
        <f t="shared" si="90"/>
        <v>10769.987999999999</v>
      </c>
      <c r="BL98" s="141">
        <f t="shared" si="91"/>
        <v>17437.167175424151</v>
      </c>
      <c r="BM98" s="142">
        <f t="shared" si="92"/>
        <v>187798081.23331198</v>
      </c>
      <c r="BN98" s="143">
        <f>INDEX(รายได้แยกตามสิทธิ!$N:$N,MATCH(CalBudget2567!$D98,รายได้แยกตามสิทธิ!$B:$B,0))</f>
        <v>135782052.83999997</v>
      </c>
      <c r="BO98" s="138">
        <f>INDEX(ผลงานAdjRw_DHES!$I:$I,MATCH(CalBudget2567!$D98,ผลงานAdjRw_DHES!$B:$B,0))</f>
        <v>5551.4599999999846</v>
      </c>
      <c r="BP98" s="143">
        <f t="shared" si="93"/>
        <v>24458.800538957381</v>
      </c>
      <c r="BQ98" s="139">
        <f t="shared" si="94"/>
        <v>6661.7519999999813</v>
      </c>
      <c r="BR98" s="140">
        <f t="shared" si="95"/>
        <v>6661.7519999999813</v>
      </c>
      <c r="BS98" s="141">
        <f t="shared" si="96"/>
        <v>25104.512873185857</v>
      </c>
      <c r="BT98" s="142">
        <f t="shared" si="97"/>
        <v>167240038.84197116</v>
      </c>
      <c r="BU98" s="144">
        <f t="shared" si="98"/>
        <v>2019772663.3242812</v>
      </c>
      <c r="BV98" s="145">
        <f t="shared" si="52"/>
        <v>3250620427.2850075</v>
      </c>
      <c r="BW98" s="146">
        <f>INDEX(รายได้แยกตามสิทธิ!$Q:$Q,MATCH(CalBudget2567!$D98,รายได้แยกตามสิทธิ!$B:$B,0))</f>
        <v>0.28999999999999998</v>
      </c>
      <c r="BX98" s="145">
        <f t="shared" si="99"/>
        <v>942679923.91265213</v>
      </c>
      <c r="BY98" s="141"/>
      <c r="BZ98" s="143">
        <f t="shared" si="100"/>
        <v>896791</v>
      </c>
      <c r="CA98" s="138">
        <f>INDEX(ผลงานOPDVisit_HDC!$C:$C,MATCH(CalBudget2567!$D98,ผลงานOPDVisit_HDC!$A:$A,0))</f>
        <v>896791</v>
      </c>
      <c r="CB98" s="138">
        <f t="shared" si="101"/>
        <v>0</v>
      </c>
    </row>
    <row r="99" spans="1:80" hidden="1" x14ac:dyDescent="0.7">
      <c r="A99" s="136">
        <f>COUNTA($D$16:D99)</f>
        <v>84</v>
      </c>
      <c r="B99" s="1">
        <v>1</v>
      </c>
      <c r="C99" s="2" t="s">
        <v>6</v>
      </c>
      <c r="D99" s="91" t="s">
        <v>158</v>
      </c>
      <c r="E99" s="3" t="s">
        <v>1057</v>
      </c>
      <c r="F99" s="4" t="s">
        <v>1876</v>
      </c>
      <c r="G99" s="1">
        <v>5</v>
      </c>
      <c r="H99" s="3" t="s">
        <v>2964</v>
      </c>
      <c r="I99" s="137">
        <f>INDEX(รายได้แยกตามสิทธิ!$D:$D,MATCH(CalBudget2567!$D99,รายได้แยกตามสิทธิ!$B:$B,0))</f>
        <v>28611027.41</v>
      </c>
      <c r="J99" s="138">
        <f>INDEX(ผลงานOPDVisit_HDC!$F:$F,MATCH(CalBudget2567!$D99,ผลงานOPDVisit_HDC!$A:$A,0))</f>
        <v>54942</v>
      </c>
      <c r="K99" s="138">
        <f t="shared" si="53"/>
        <v>520.74965254268136</v>
      </c>
      <c r="L99" s="139">
        <f t="shared" si="54"/>
        <v>65930.399999999994</v>
      </c>
      <c r="M99" s="140">
        <f t="shared" si="55"/>
        <v>65930.399999999994</v>
      </c>
      <c r="N99" s="141">
        <f t="shared" si="56"/>
        <v>534.49744336980814</v>
      </c>
      <c r="O99" s="142">
        <f t="shared" si="57"/>
        <v>35239630.240348794</v>
      </c>
      <c r="P99" s="143">
        <f>INDEX(รายได้แยกตามสิทธิ!$E:$E,MATCH(CalBudget2567!$D99,รายได้แยกตามสิทธิ!$B:$B,0))</f>
        <v>3095057.25</v>
      </c>
      <c r="Q99" s="138">
        <f>INDEX(ผลงานOPDVisit_HDC!$D:$D,MATCH(CalBudget2567!$D99,ผลงานOPDVisit_HDC!$A:$A,0))</f>
        <v>9655</v>
      </c>
      <c r="R99" s="138">
        <f t="shared" si="58"/>
        <v>320.56522527187985</v>
      </c>
      <c r="S99" s="139">
        <f t="shared" si="59"/>
        <v>11586</v>
      </c>
      <c r="T99" s="140">
        <f t="shared" si="60"/>
        <v>11586</v>
      </c>
      <c r="U99" s="141">
        <f t="shared" si="61"/>
        <v>329.02814721905747</v>
      </c>
      <c r="V99" s="142">
        <f t="shared" si="62"/>
        <v>3812120.11368</v>
      </c>
      <c r="W99" s="143">
        <f>INDEX(รายได้แยกตามสิทธิ!$F:$F,MATCH(CalBudget2567!$D99,รายได้แยกตามสิทธิ!$B:$B,0))</f>
        <v>5195903.25</v>
      </c>
      <c r="X99" s="138">
        <f>INDEX(ผลงานOPDVisit_HDC!$E:$E,MATCH(CalBudget2567!$D99,ผลงานOPDVisit_HDC!$A:$A,0))</f>
        <v>45513</v>
      </c>
      <c r="Y99" s="138">
        <f t="shared" si="63"/>
        <v>114.16305780765936</v>
      </c>
      <c r="Z99" s="139">
        <f t="shared" si="64"/>
        <v>54615.6</v>
      </c>
      <c r="AA99" s="140">
        <f t="shared" si="65"/>
        <v>54615.6</v>
      </c>
      <c r="AB99" s="141">
        <f t="shared" si="66"/>
        <v>117.17696253378156</v>
      </c>
      <c r="AC99" s="142">
        <f t="shared" si="67"/>
        <v>6399690.1149599999</v>
      </c>
      <c r="AD99" s="143">
        <f>INDEX(รายได้แยกตามสิทธิ!$G:$G,MATCH(CalBudget2567!$D99,รายได้แยกตามสิทธิ!$B:$B,0))</f>
        <v>65887</v>
      </c>
      <c r="AE99" s="138">
        <f>INDEX(ผลงานOPDVisit_HDC!$G:$G,MATCH(CalBudget2567!$D99,ผลงานOPDVisit_HDC!$A:$A,0))</f>
        <v>320</v>
      </c>
      <c r="AF99" s="138">
        <f t="shared" si="68"/>
        <v>205.89687499999999</v>
      </c>
      <c r="AG99" s="139">
        <f t="shared" si="69"/>
        <v>384</v>
      </c>
      <c r="AH99" s="140">
        <f t="shared" si="70"/>
        <v>384</v>
      </c>
      <c r="AI99" s="141">
        <f t="shared" si="71"/>
        <v>211.33255249999999</v>
      </c>
      <c r="AJ99" s="142">
        <f t="shared" si="72"/>
        <v>81151.700159999993</v>
      </c>
      <c r="AK99" s="143">
        <f>INDEX(รายได้แยกตามสิทธิ!$H:$H,MATCH(CalBudget2567!$D99,รายได้แยกตามสิทธิ!$B:$B,0))</f>
        <v>5321864.5</v>
      </c>
      <c r="AL99" s="138">
        <f>INDEX(ผลงานOPDVisit_HDC!$K:$K,MATCH(CalBudget2567!$D99,ผลงานOPDVisit_HDC!$A:$A,0))</f>
        <v>3696</v>
      </c>
      <c r="AM99" s="138">
        <f t="shared" si="73"/>
        <v>1439.8984036796537</v>
      </c>
      <c r="AN99" s="139">
        <f t="shared" si="74"/>
        <v>4435.2</v>
      </c>
      <c r="AO99" s="140">
        <f t="shared" si="75"/>
        <v>4435.2</v>
      </c>
      <c r="AP99" s="141">
        <f t="shared" si="76"/>
        <v>1477.9117215367967</v>
      </c>
      <c r="AQ99" s="142">
        <f t="shared" si="77"/>
        <v>6554834.0673600007</v>
      </c>
      <c r="AR99" s="144">
        <f t="shared" si="51"/>
        <v>52087426.236508787</v>
      </c>
      <c r="AS99" s="143">
        <f>INDEX(รายได้แยกตามสิทธิ!$I:$I,MATCH(CalBudget2567!$D99,รายได้แยกตามสิทธิ!$B:$B,0))</f>
        <v>10168092.59</v>
      </c>
      <c r="AT99" s="138">
        <f>INDEX(ผลงานAdjRw_DHES!$D:$D,MATCH(CalBudget2567!$D99,ผลงานAdjRw_DHES!$B:$B,0))</f>
        <v>1534.8214</v>
      </c>
      <c r="AU99" s="143">
        <f t="shared" si="78"/>
        <v>6624.9353768458004</v>
      </c>
      <c r="AV99" s="139">
        <f t="shared" si="79"/>
        <v>1841.78568</v>
      </c>
      <c r="AW99" s="140">
        <f t="shared" si="80"/>
        <v>1841.78568</v>
      </c>
      <c r="AX99" s="141">
        <f t="shared" si="81"/>
        <v>6799.8336707945291</v>
      </c>
      <c r="AY99" s="142">
        <f t="shared" si="82"/>
        <v>12523836.281251198</v>
      </c>
      <c r="AZ99" s="143">
        <f>INDEX(รายได้แยกตามสิทธิ!$J:$J,MATCH(CalBudget2567!$D99,รายได้แยกตามสิทธิ!$B:$B,0))</f>
        <v>759739.58</v>
      </c>
      <c r="BA99" s="138">
        <f>INDEX(ผลงานAdjRw_DHES!$F:$F,MATCH(CalBudget2567!$D99,ผลงานAdjRw_DHES!$B:$B,0))</f>
        <v>78.117599999999996</v>
      </c>
      <c r="BB99" s="143">
        <f t="shared" si="83"/>
        <v>9725.5878316794169</v>
      </c>
      <c r="BC99" s="139">
        <f t="shared" si="84"/>
        <v>93.741119999999995</v>
      </c>
      <c r="BD99" s="140">
        <f t="shared" si="85"/>
        <v>93.741119999999995</v>
      </c>
      <c r="BE99" s="141">
        <f t="shared" si="86"/>
        <v>9982.3433504357527</v>
      </c>
      <c r="BF99" s="142">
        <f t="shared" si="87"/>
        <v>935756.04589439987</v>
      </c>
      <c r="BG99" s="143">
        <f>INDEX(รายได้แยกตามสิทธิ!$K:$K,MATCH(CalBudget2567!$D99,รายได้แยกตามสิทธิ!$B:$B,0))</f>
        <v>973685</v>
      </c>
      <c r="BH99" s="138">
        <f>INDEX(ผลงานAdjRw_DHES!$E:$E,MATCH(CalBudget2567!$D99,ผลงานAdjRw_DHES!$B:$B,0))</f>
        <v>131.6585</v>
      </c>
      <c r="BI99" s="143">
        <f t="shared" si="88"/>
        <v>7395.5346597447178</v>
      </c>
      <c r="BJ99" s="139">
        <f t="shared" si="89"/>
        <v>157.99019999999999</v>
      </c>
      <c r="BK99" s="140">
        <f t="shared" si="90"/>
        <v>157.99019999999999</v>
      </c>
      <c r="BL99" s="141">
        <f t="shared" si="91"/>
        <v>7590.7767747619782</v>
      </c>
      <c r="BM99" s="142">
        <f t="shared" si="92"/>
        <v>1199268.3407999999</v>
      </c>
      <c r="BN99" s="143">
        <f>INDEX(รายได้แยกตามสิทธิ!$N:$N,MATCH(CalBudget2567!$D99,รายได้แยกตามสิทธิ!$B:$B,0))</f>
        <v>968762</v>
      </c>
      <c r="BO99" s="138">
        <f>INDEX(ผลงานAdjRw_DHES!$I:$I,MATCH(CalBudget2567!$D99,ผลงานAdjRw_DHES!$B:$B,0))</f>
        <v>75.63379999999988</v>
      </c>
      <c r="BP99" s="143">
        <f t="shared" si="93"/>
        <v>12808.58557946317</v>
      </c>
      <c r="BQ99" s="139">
        <f t="shared" si="94"/>
        <v>90.760559999999856</v>
      </c>
      <c r="BR99" s="140">
        <f t="shared" si="95"/>
        <v>90.760559999999856</v>
      </c>
      <c r="BS99" s="141">
        <f t="shared" si="96"/>
        <v>13146.732238760997</v>
      </c>
      <c r="BT99" s="142">
        <f t="shared" si="97"/>
        <v>1193204.7801599998</v>
      </c>
      <c r="BU99" s="144">
        <f t="shared" si="98"/>
        <v>15852065.448105598</v>
      </c>
      <c r="BV99" s="145">
        <f t="shared" si="52"/>
        <v>67939491.68461439</v>
      </c>
      <c r="BW99" s="146">
        <f>INDEX(รายได้แยกตามสิทธิ!$Q:$Q,MATCH(CalBudget2567!$D99,รายได้แยกตามสิทธิ!$B:$B,0))</f>
        <v>0.37</v>
      </c>
      <c r="BX99" s="145">
        <f t="shared" si="99"/>
        <v>25137611.923307326</v>
      </c>
      <c r="BY99" s="141"/>
      <c r="BZ99" s="143">
        <f t="shared" si="100"/>
        <v>114126</v>
      </c>
      <c r="CA99" s="138">
        <f>INDEX(ผลงานOPDVisit_HDC!$C:$C,MATCH(CalBudget2567!$D99,ผลงานOPDVisit_HDC!$A:$A,0))</f>
        <v>114126</v>
      </c>
      <c r="CB99" s="138">
        <f t="shared" si="101"/>
        <v>0</v>
      </c>
    </row>
    <row r="100" spans="1:80" hidden="1" x14ac:dyDescent="0.7">
      <c r="A100" s="136">
        <f>COUNTA($D$16:D100)</f>
        <v>85</v>
      </c>
      <c r="B100" s="1">
        <v>1</v>
      </c>
      <c r="C100" s="2" t="s">
        <v>6</v>
      </c>
      <c r="D100" s="91" t="s">
        <v>159</v>
      </c>
      <c r="E100" s="3" t="s">
        <v>1058</v>
      </c>
      <c r="F100" s="4" t="s">
        <v>1876</v>
      </c>
      <c r="G100" s="1">
        <v>13</v>
      </c>
      <c r="H100" s="3" t="s">
        <v>2963</v>
      </c>
      <c r="I100" s="137">
        <f>INDEX(รายได้แยกตามสิทธิ!$D:$D,MATCH(CalBudget2567!$D100,รายได้แยกตามสิทธิ!$B:$B,0))</f>
        <v>82758631.25</v>
      </c>
      <c r="J100" s="138">
        <f>INDEX(ผลงานOPDVisit_HDC!$F:$F,MATCH(CalBudget2567!$D100,ผลงานOPDVisit_HDC!$A:$A,0))</f>
        <v>78505</v>
      </c>
      <c r="K100" s="138">
        <f t="shared" si="53"/>
        <v>1054.1829342080123</v>
      </c>
      <c r="L100" s="139">
        <f t="shared" si="54"/>
        <v>94206</v>
      </c>
      <c r="M100" s="140">
        <f t="shared" si="55"/>
        <v>94206</v>
      </c>
      <c r="N100" s="141">
        <f t="shared" si="56"/>
        <v>1082.0133636711039</v>
      </c>
      <c r="O100" s="142">
        <f t="shared" si="57"/>
        <v>101932150.93800001</v>
      </c>
      <c r="P100" s="143">
        <f>INDEX(รายได้แยกตามสิทธิ!$E:$E,MATCH(CalBudget2567!$D100,รายได้แยกตามสิทธิ!$B:$B,0))</f>
        <v>24790102.25</v>
      </c>
      <c r="Q100" s="138">
        <f>INDEX(ผลงานOPDVisit_HDC!$D:$D,MATCH(CalBudget2567!$D100,ผลงานOPDVisit_HDC!$A:$A,0))</f>
        <v>40277</v>
      </c>
      <c r="R100" s="138">
        <f t="shared" si="58"/>
        <v>615.49028601931627</v>
      </c>
      <c r="S100" s="139">
        <f t="shared" si="59"/>
        <v>48332.4</v>
      </c>
      <c r="T100" s="140">
        <f t="shared" si="60"/>
        <v>48332.4</v>
      </c>
      <c r="U100" s="141">
        <f t="shared" si="61"/>
        <v>631.73922957022626</v>
      </c>
      <c r="V100" s="142">
        <f t="shared" si="62"/>
        <v>30533473.139280006</v>
      </c>
      <c r="W100" s="143">
        <f>INDEX(รายได้แยกตามสิทธิ!$F:$F,MATCH(CalBudget2567!$D100,รายได้แยกตามสิทธิ!$B:$B,0))</f>
        <v>9852928.25</v>
      </c>
      <c r="X100" s="138">
        <f>INDEX(ผลงานOPDVisit_HDC!$E:$E,MATCH(CalBudget2567!$D100,ผลงานOPDVisit_HDC!$A:$A,0))</f>
        <v>29474</v>
      </c>
      <c r="Y100" s="138">
        <f t="shared" si="63"/>
        <v>334.29219820859061</v>
      </c>
      <c r="Z100" s="139">
        <f t="shared" si="64"/>
        <v>35368.799999999996</v>
      </c>
      <c r="AA100" s="140">
        <f t="shared" si="65"/>
        <v>35368.799999999996</v>
      </c>
      <c r="AB100" s="141">
        <f t="shared" si="66"/>
        <v>343.11751224129739</v>
      </c>
      <c r="AC100" s="142">
        <f t="shared" si="67"/>
        <v>12135654.666959997</v>
      </c>
      <c r="AD100" s="143">
        <f>INDEX(รายได้แยกตามสิทธิ!$G:$G,MATCH(CalBudget2567!$D100,รายได้แยกตามสิทธิ!$B:$B,0))</f>
        <v>460962.89</v>
      </c>
      <c r="AE100" s="138">
        <f>INDEX(ผลงานOPDVisit_HDC!$G:$G,MATCH(CalBudget2567!$D100,ผลงานOPDVisit_HDC!$A:$A,0))</f>
        <v>341</v>
      </c>
      <c r="AF100" s="138">
        <f t="shared" si="68"/>
        <v>1351.7973313782991</v>
      </c>
      <c r="AG100" s="139">
        <f t="shared" si="69"/>
        <v>409.2</v>
      </c>
      <c r="AH100" s="140">
        <f t="shared" si="70"/>
        <v>409.2</v>
      </c>
      <c r="AI100" s="141">
        <f t="shared" si="71"/>
        <v>1387.4847809266862</v>
      </c>
      <c r="AJ100" s="142">
        <f t="shared" si="72"/>
        <v>567758.77235520002</v>
      </c>
      <c r="AK100" s="143">
        <f>INDEX(รายได้แยกตามสิทธิ!$H:$H,MATCH(CalBudget2567!$D100,รายได้แยกตามสิทธิ!$B:$B,0))</f>
        <v>11580965.25</v>
      </c>
      <c r="AL100" s="138">
        <f>INDEX(ผลงานOPDVisit_HDC!$K:$K,MATCH(CalBudget2567!$D100,ผลงานOPDVisit_HDC!$A:$A,0))</f>
        <v>35199</v>
      </c>
      <c r="AM100" s="138">
        <f t="shared" si="73"/>
        <v>329.01404159209068</v>
      </c>
      <c r="AN100" s="139">
        <f t="shared" si="74"/>
        <v>42238.799999999996</v>
      </c>
      <c r="AO100" s="140">
        <f t="shared" si="75"/>
        <v>42238.799999999996</v>
      </c>
      <c r="AP100" s="141">
        <f t="shared" si="76"/>
        <v>337.70001229012189</v>
      </c>
      <c r="AQ100" s="142">
        <f t="shared" si="77"/>
        <v>14264043.279119998</v>
      </c>
      <c r="AR100" s="144">
        <f t="shared" si="51"/>
        <v>159433080.79571521</v>
      </c>
      <c r="AS100" s="143">
        <f>INDEX(รายได้แยกตามสิทธิ!$I:$I,MATCH(CalBudget2567!$D100,รายได้แยกตามสิทธิ!$B:$B,0))</f>
        <v>127379889.79000001</v>
      </c>
      <c r="AT100" s="138">
        <f>INDEX(ผลงานAdjRw_DHES!$D:$D,MATCH(CalBudget2567!$D100,ผลงานAdjRw_DHES!$B:$B,0))</f>
        <v>10552.883800000001</v>
      </c>
      <c r="AU100" s="143">
        <f t="shared" si="78"/>
        <v>12070.62374646824</v>
      </c>
      <c r="AV100" s="139">
        <f t="shared" si="79"/>
        <v>12663.460560000001</v>
      </c>
      <c r="AW100" s="140">
        <f t="shared" si="80"/>
        <v>12663.460560000001</v>
      </c>
      <c r="AX100" s="141">
        <f t="shared" si="81"/>
        <v>12389.288213375001</v>
      </c>
      <c r="AY100" s="142">
        <f t="shared" si="82"/>
        <v>156891262.65654722</v>
      </c>
      <c r="AZ100" s="143">
        <f>INDEX(รายได้แยกตามสิทธิ!$J:$J,MATCH(CalBudget2567!$D100,รายได้แยกตามสิทธิ!$B:$B,0))</f>
        <v>17465534.059999999</v>
      </c>
      <c r="BA100" s="138">
        <f>INDEX(ผลงานAdjRw_DHES!$F:$F,MATCH(CalBudget2567!$D100,ผลงานAdjRw_DHES!$B:$B,0))</f>
        <v>1055.7738999999999</v>
      </c>
      <c r="BB100" s="143">
        <f t="shared" si="83"/>
        <v>16542.873488348214</v>
      </c>
      <c r="BC100" s="139">
        <f t="shared" si="84"/>
        <v>1266.9286799999998</v>
      </c>
      <c r="BD100" s="140">
        <f t="shared" si="85"/>
        <v>1266.9286799999998</v>
      </c>
      <c r="BE100" s="141">
        <f t="shared" si="86"/>
        <v>16979.605348440607</v>
      </c>
      <c r="BF100" s="142">
        <f t="shared" si="87"/>
        <v>21511948.991020795</v>
      </c>
      <c r="BG100" s="143">
        <f>INDEX(รายได้แยกตามสิทธิ!$K:$K,MATCH(CalBudget2567!$D100,รายได้แยกตามสิทธิ!$B:$B,0))</f>
        <v>4392204.25</v>
      </c>
      <c r="BH100" s="138">
        <f>INDEX(ผลงานAdjRw_DHES!$E:$E,MATCH(CalBudget2567!$D100,ผลงานAdjRw_DHES!$B:$B,0))</f>
        <v>427.30329999999998</v>
      </c>
      <c r="BI100" s="143">
        <f t="shared" si="88"/>
        <v>10278.891480594697</v>
      </c>
      <c r="BJ100" s="139">
        <f t="shared" si="89"/>
        <v>512.76396</v>
      </c>
      <c r="BK100" s="140">
        <f t="shared" si="90"/>
        <v>512.76396</v>
      </c>
      <c r="BL100" s="141">
        <f t="shared" si="91"/>
        <v>10550.254215682397</v>
      </c>
      <c r="BM100" s="142">
        <f t="shared" si="92"/>
        <v>5409790.1306400001</v>
      </c>
      <c r="BN100" s="143">
        <f>INDEX(รายได้แยกตามสิทธิ!$N:$N,MATCH(CalBudget2567!$D100,รายได้แยกตามสิทธิ!$B:$B,0))</f>
        <v>13728068.25</v>
      </c>
      <c r="BO100" s="138">
        <f>INDEX(ผลงานAdjRw_DHES!$I:$I,MATCH(CalBudget2567!$D100,ผลงานAdjRw_DHES!$B:$B,0))</f>
        <v>880.33699999999931</v>
      </c>
      <c r="BP100" s="143">
        <f t="shared" si="93"/>
        <v>15594.105723149216</v>
      </c>
      <c r="BQ100" s="139">
        <f t="shared" si="94"/>
        <v>1056.4043999999992</v>
      </c>
      <c r="BR100" s="140">
        <f t="shared" si="95"/>
        <v>1056.4043999999992</v>
      </c>
      <c r="BS100" s="141">
        <f t="shared" si="96"/>
        <v>16005.790114240355</v>
      </c>
      <c r="BT100" s="142">
        <f t="shared" si="97"/>
        <v>16908587.102160003</v>
      </c>
      <c r="BU100" s="144">
        <f t="shared" si="98"/>
        <v>200721588.88036802</v>
      </c>
      <c r="BV100" s="145">
        <f t="shared" si="52"/>
        <v>360154669.67608321</v>
      </c>
      <c r="BW100" s="146">
        <f>INDEX(รายได้แยกตามสิทธิ!$Q:$Q,MATCH(CalBudget2567!$D100,รายได้แยกตามสิทธิ!$B:$B,0))</f>
        <v>0.43</v>
      </c>
      <c r="BX100" s="145">
        <f t="shared" si="99"/>
        <v>154866507.96071577</v>
      </c>
      <c r="BY100" s="141"/>
      <c r="BZ100" s="143">
        <f t="shared" si="100"/>
        <v>183796</v>
      </c>
      <c r="CA100" s="138">
        <f>INDEX(ผลงานOPDVisit_HDC!$C:$C,MATCH(CalBudget2567!$D100,ผลงานOPDVisit_HDC!$A:$A,0))</f>
        <v>183796</v>
      </c>
      <c r="CB100" s="138">
        <f t="shared" si="101"/>
        <v>0</v>
      </c>
    </row>
    <row r="101" spans="1:80" hidden="1" x14ac:dyDescent="0.7">
      <c r="A101" s="136">
        <f>COUNTA($D$16:D101)</f>
        <v>86</v>
      </c>
      <c r="B101" s="1">
        <v>1</v>
      </c>
      <c r="C101" s="2" t="s">
        <v>6</v>
      </c>
      <c r="D101" s="91" t="s">
        <v>160</v>
      </c>
      <c r="E101" s="3" t="s">
        <v>1059</v>
      </c>
      <c r="F101" s="4" t="s">
        <v>1876</v>
      </c>
      <c r="G101" s="1">
        <v>5</v>
      </c>
      <c r="H101" s="3" t="s">
        <v>2964</v>
      </c>
      <c r="I101" s="137">
        <f>INDEX(รายได้แยกตามสิทธิ!$D:$D,MATCH(CalBudget2567!$D101,รายได้แยกตามสิทธิ!$B:$B,0))</f>
        <v>34951035.899999999</v>
      </c>
      <c r="J101" s="138">
        <f>INDEX(ผลงานOPDVisit_HDC!$F:$F,MATCH(CalBudget2567!$D101,ผลงานOPDVisit_HDC!$A:$A,0))</f>
        <v>84668</v>
      </c>
      <c r="K101" s="138">
        <f t="shared" si="53"/>
        <v>412.80100982661691</v>
      </c>
      <c r="L101" s="139">
        <f t="shared" si="54"/>
        <v>101601.59999999999</v>
      </c>
      <c r="M101" s="140">
        <f t="shared" si="55"/>
        <v>101601.59999999999</v>
      </c>
      <c r="N101" s="141">
        <f t="shared" si="56"/>
        <v>423.69895648603961</v>
      </c>
      <c r="O101" s="142">
        <f t="shared" si="57"/>
        <v>43048491.897312</v>
      </c>
      <c r="P101" s="143">
        <f>INDEX(รายได้แยกตามสิทธิ!$E:$E,MATCH(CalBudget2567!$D101,รายได้แยกตามสิทธิ!$B:$B,0))</f>
        <v>4520657.75</v>
      </c>
      <c r="Q101" s="138">
        <f>INDEX(ผลงานOPDVisit_HDC!$D:$D,MATCH(CalBudget2567!$D101,ผลงานOPDVisit_HDC!$A:$A,0))</f>
        <v>11216</v>
      </c>
      <c r="R101" s="138">
        <f t="shared" si="58"/>
        <v>403.0543643009986</v>
      </c>
      <c r="S101" s="139">
        <f t="shared" si="59"/>
        <v>13459.199999999999</v>
      </c>
      <c r="T101" s="140">
        <f t="shared" si="60"/>
        <v>13459.199999999999</v>
      </c>
      <c r="U101" s="141">
        <f t="shared" si="61"/>
        <v>413.69499951854499</v>
      </c>
      <c r="V101" s="142">
        <f t="shared" si="62"/>
        <v>5568003.73752</v>
      </c>
      <c r="W101" s="143">
        <f>INDEX(รายได้แยกตามสิทธิ!$F:$F,MATCH(CalBudget2567!$D101,รายได้แยกตามสิทธิ!$B:$B,0))</f>
        <v>1162251.75</v>
      </c>
      <c r="X101" s="138">
        <f>INDEX(ผลงานOPDVisit_HDC!$E:$E,MATCH(CalBudget2567!$D101,ผลงานOPDVisit_HDC!$A:$A,0))</f>
        <v>4791</v>
      </c>
      <c r="Y101" s="138">
        <f t="shared" si="63"/>
        <v>242.59063869755792</v>
      </c>
      <c r="Z101" s="139">
        <f t="shared" si="64"/>
        <v>5749.2</v>
      </c>
      <c r="AA101" s="140">
        <f t="shared" si="65"/>
        <v>5749.2</v>
      </c>
      <c r="AB101" s="141">
        <f t="shared" si="66"/>
        <v>248.99503155917344</v>
      </c>
      <c r="AC101" s="142">
        <f t="shared" si="67"/>
        <v>1431522.23544</v>
      </c>
      <c r="AD101" s="143">
        <f>INDEX(รายได้แยกตามสิทธิ!$G:$G,MATCH(CalBudget2567!$D101,รายได้แยกตามสิทธิ!$B:$B,0))</f>
        <v>20765.599999999999</v>
      </c>
      <c r="AE101" s="138">
        <f>INDEX(ผลงานOPDVisit_HDC!$G:$G,MATCH(CalBudget2567!$D101,ผลงานOPDVisit_HDC!$A:$A,0))</f>
        <v>81</v>
      </c>
      <c r="AF101" s="138">
        <f t="shared" si="68"/>
        <v>256.36543209876544</v>
      </c>
      <c r="AG101" s="139">
        <f t="shared" si="69"/>
        <v>97.2</v>
      </c>
      <c r="AH101" s="140">
        <f t="shared" si="70"/>
        <v>97.2</v>
      </c>
      <c r="AI101" s="141">
        <f t="shared" si="71"/>
        <v>263.13347950617282</v>
      </c>
      <c r="AJ101" s="142">
        <f t="shared" si="72"/>
        <v>25576.574207999998</v>
      </c>
      <c r="AK101" s="143">
        <f>INDEX(รายได้แยกตามสิทธิ!$H:$H,MATCH(CalBudget2567!$D101,รายได้แยกตามสิทธิ!$B:$B,0))</f>
        <v>1338535.75</v>
      </c>
      <c r="AL101" s="138">
        <f>INDEX(ผลงานOPDVisit_HDC!$K:$K,MATCH(CalBudget2567!$D101,ผลงานOPDVisit_HDC!$A:$A,0))</f>
        <v>0</v>
      </c>
      <c r="AM101" s="138">
        <f t="shared" si="73"/>
        <v>0</v>
      </c>
      <c r="AN101" s="139">
        <f t="shared" si="74"/>
        <v>0</v>
      </c>
      <c r="AO101" s="140">
        <f t="shared" si="75"/>
        <v>0</v>
      </c>
      <c r="AP101" s="141">
        <f t="shared" si="76"/>
        <v>0</v>
      </c>
      <c r="AQ101" s="142">
        <f t="shared" si="77"/>
        <v>0</v>
      </c>
      <c r="AR101" s="144">
        <f t="shared" si="51"/>
        <v>50073594.444480002</v>
      </c>
      <c r="AS101" s="143">
        <f>INDEX(รายได้แยกตามสิทธิ!$I:$I,MATCH(CalBudget2567!$D101,รายได้แยกตามสิทธิ!$B:$B,0))</f>
        <v>10178591.050000001</v>
      </c>
      <c r="AT101" s="138">
        <f>INDEX(ผลงานAdjRw_DHES!$D:$D,MATCH(CalBudget2567!$D101,ผลงานAdjRw_DHES!$B:$B,0))</f>
        <v>1866.2208000000001</v>
      </c>
      <c r="AU101" s="143">
        <f t="shared" si="78"/>
        <v>5454.1193893027021</v>
      </c>
      <c r="AV101" s="139">
        <f t="shared" si="79"/>
        <v>2239.4649599999998</v>
      </c>
      <c r="AW101" s="140">
        <f t="shared" si="80"/>
        <v>2239.4649599999998</v>
      </c>
      <c r="AX101" s="141">
        <f t="shared" si="81"/>
        <v>5598.1081411802934</v>
      </c>
      <c r="AY101" s="142">
        <f t="shared" si="82"/>
        <v>12536767.024463998</v>
      </c>
      <c r="AZ101" s="143">
        <f>INDEX(รายได้แยกตามสิทธิ!$J:$J,MATCH(CalBudget2567!$D101,รายได้แยกตามสิทธิ!$B:$B,0))</f>
        <v>759053.25</v>
      </c>
      <c r="BA101" s="138">
        <f>INDEX(ผลงานAdjRw_DHES!$F:$F,MATCH(CalBudget2567!$D101,ผลงานAdjRw_DHES!$B:$B,0))</f>
        <v>76.212400000000017</v>
      </c>
      <c r="BB101" s="143">
        <f t="shared" si="83"/>
        <v>9959.7080002729199</v>
      </c>
      <c r="BC101" s="139">
        <f t="shared" si="84"/>
        <v>91.454880000000017</v>
      </c>
      <c r="BD101" s="140">
        <f t="shared" si="85"/>
        <v>91.454880000000017</v>
      </c>
      <c r="BE101" s="141">
        <f t="shared" si="86"/>
        <v>10222.644291480125</v>
      </c>
      <c r="BF101" s="142">
        <f t="shared" si="87"/>
        <v>934910.70695999998</v>
      </c>
      <c r="BG101" s="143">
        <f>INDEX(รายได้แยกตามสิทธิ!$K:$K,MATCH(CalBudget2567!$D101,รายได้แยกตามสิทธิ!$B:$B,0))</f>
        <v>181547.5</v>
      </c>
      <c r="BH101" s="138">
        <f>INDEX(ผลงานAdjRw_DHES!$E:$E,MATCH(CalBudget2567!$D101,ผลงานAdjRw_DHES!$B:$B,0))</f>
        <v>27.684099999999997</v>
      </c>
      <c r="BI101" s="143">
        <f t="shared" si="88"/>
        <v>6557.8256110908433</v>
      </c>
      <c r="BJ101" s="139">
        <f t="shared" si="89"/>
        <v>33.220919999999992</v>
      </c>
      <c r="BK101" s="140">
        <f t="shared" si="90"/>
        <v>33.220919999999992</v>
      </c>
      <c r="BL101" s="141">
        <f t="shared" si="91"/>
        <v>6730.9522072236414</v>
      </c>
      <c r="BM101" s="142">
        <f t="shared" si="92"/>
        <v>223608.42479999995</v>
      </c>
      <c r="BN101" s="143">
        <f>INDEX(รายได้แยกตามสิทธิ!$N:$N,MATCH(CalBudget2567!$D101,รายได้แยกตามสิทธิ!$B:$B,0))</f>
        <v>479742.25</v>
      </c>
      <c r="BO101" s="138">
        <f>INDEX(ผลงานAdjRw_DHES!$I:$I,MATCH(CalBudget2567!$D101,ผลงานAdjRw_DHES!$B:$B,0))</f>
        <v>31.172899999999842</v>
      </c>
      <c r="BP101" s="143">
        <f t="shared" si="93"/>
        <v>15389.721520936533</v>
      </c>
      <c r="BQ101" s="139">
        <f t="shared" si="94"/>
        <v>37.407479999999808</v>
      </c>
      <c r="BR101" s="140">
        <f t="shared" si="95"/>
        <v>37.407479999999808</v>
      </c>
      <c r="BS101" s="141">
        <f t="shared" si="96"/>
        <v>15796.010169089257</v>
      </c>
      <c r="BT101" s="142">
        <f t="shared" si="97"/>
        <v>590888.93447999994</v>
      </c>
      <c r="BU101" s="144">
        <f t="shared" si="98"/>
        <v>14286175.090703998</v>
      </c>
      <c r="BV101" s="145">
        <f t="shared" si="52"/>
        <v>64359769.535183996</v>
      </c>
      <c r="BW101" s="146">
        <f>INDEX(รายได้แยกตามสิทธิ!$Q:$Q,MATCH(CalBudget2567!$D101,รายได้แยกตามสิทธิ!$B:$B,0))</f>
        <v>0.48</v>
      </c>
      <c r="BX101" s="145">
        <f t="shared" si="99"/>
        <v>30892689.376888316</v>
      </c>
      <c r="BY101" s="141"/>
      <c r="BZ101" s="143">
        <f t="shared" si="100"/>
        <v>100756</v>
      </c>
      <c r="CA101" s="138">
        <f>INDEX(ผลงานOPDVisit_HDC!$C:$C,MATCH(CalBudget2567!$D101,ผลงานOPDVisit_HDC!$A:$A,0))</f>
        <v>100756</v>
      </c>
      <c r="CB101" s="138">
        <f t="shared" si="101"/>
        <v>0</v>
      </c>
    </row>
    <row r="102" spans="1:80" hidden="1" x14ac:dyDescent="0.7">
      <c r="A102" s="136">
        <f>COUNTA($D$16:D102)</f>
        <v>87</v>
      </c>
      <c r="B102" s="1">
        <v>1</v>
      </c>
      <c r="C102" s="2" t="s">
        <v>6</v>
      </c>
      <c r="D102" s="91" t="s">
        <v>161</v>
      </c>
      <c r="E102" s="3" t="s">
        <v>1060</v>
      </c>
      <c r="F102" s="4" t="s">
        <v>1876</v>
      </c>
      <c r="G102" s="1">
        <v>6</v>
      </c>
      <c r="H102" s="3" t="s">
        <v>2965</v>
      </c>
      <c r="I102" s="137">
        <f>INDEX(รายได้แยกตามสิทธิ!$D:$D,MATCH(CalBudget2567!$D102,รายได้แยกตามสิทธิ!$B:$B,0))</f>
        <v>40709955.539999999</v>
      </c>
      <c r="J102" s="138">
        <f>INDEX(ผลงานOPDVisit_HDC!$F:$F,MATCH(CalBudget2567!$D102,ผลงานOPDVisit_HDC!$A:$A,0))</f>
        <v>73878</v>
      </c>
      <c r="K102" s="138">
        <f t="shared" si="53"/>
        <v>551.04301063916182</v>
      </c>
      <c r="L102" s="139">
        <f t="shared" si="54"/>
        <v>88653.599999999991</v>
      </c>
      <c r="M102" s="140">
        <f t="shared" si="55"/>
        <v>88653.599999999991</v>
      </c>
      <c r="N102" s="141">
        <f t="shared" si="56"/>
        <v>565.5905461200357</v>
      </c>
      <c r="O102" s="142">
        <f t="shared" si="57"/>
        <v>50141638.039507195</v>
      </c>
      <c r="P102" s="143">
        <f>INDEX(รายได้แยกตามสิทธิ!$E:$E,MATCH(CalBudget2567!$D102,รายได้แยกตามสิทธิ!$B:$B,0))</f>
        <v>5352491</v>
      </c>
      <c r="Q102" s="138">
        <f>INDEX(ผลงานOPDVisit_HDC!$D:$D,MATCH(CalBudget2567!$D102,ผลงานOPDVisit_HDC!$A:$A,0))</f>
        <v>12985</v>
      </c>
      <c r="R102" s="138">
        <f t="shared" si="58"/>
        <v>412.20569888332693</v>
      </c>
      <c r="S102" s="139">
        <f t="shared" si="59"/>
        <v>15582</v>
      </c>
      <c r="T102" s="140">
        <f t="shared" si="60"/>
        <v>15582</v>
      </c>
      <c r="U102" s="141">
        <f t="shared" si="61"/>
        <v>423.08792933384677</v>
      </c>
      <c r="V102" s="142">
        <f t="shared" si="62"/>
        <v>6592556.1148800002</v>
      </c>
      <c r="W102" s="143">
        <f>INDEX(รายได้แยกตามสิทธิ!$F:$F,MATCH(CalBudget2567!$D102,รายได้แยกตามสิทธิ!$B:$B,0))</f>
        <v>1702860.21</v>
      </c>
      <c r="X102" s="138">
        <f>INDEX(ผลงานOPDVisit_HDC!$E:$E,MATCH(CalBudget2567!$D102,ผลงานOPDVisit_HDC!$A:$A,0))</f>
        <v>37619</v>
      </c>
      <c r="Y102" s="138">
        <f t="shared" si="63"/>
        <v>45.265961615141286</v>
      </c>
      <c r="Z102" s="139">
        <f t="shared" si="64"/>
        <v>45142.799999999996</v>
      </c>
      <c r="AA102" s="140">
        <f t="shared" si="65"/>
        <v>45142.799999999996</v>
      </c>
      <c r="AB102" s="141">
        <f t="shared" si="66"/>
        <v>46.460983001781017</v>
      </c>
      <c r="AC102" s="142">
        <f t="shared" si="67"/>
        <v>2097378.8634528001</v>
      </c>
      <c r="AD102" s="143">
        <f>INDEX(รายได้แยกตามสิทธิ!$G:$G,MATCH(CalBudget2567!$D102,รายได้แยกตามสิทธิ!$B:$B,0))</f>
        <v>91941.75</v>
      </c>
      <c r="AE102" s="138">
        <f>INDEX(ผลงานOPDVisit_HDC!$G:$G,MATCH(CalBudget2567!$D102,ผลงานOPDVisit_HDC!$A:$A,0))</f>
        <v>327</v>
      </c>
      <c r="AF102" s="138">
        <f t="shared" si="68"/>
        <v>281.16743119266056</v>
      </c>
      <c r="AG102" s="139">
        <f t="shared" si="69"/>
        <v>392.4</v>
      </c>
      <c r="AH102" s="140">
        <f t="shared" si="70"/>
        <v>392.4</v>
      </c>
      <c r="AI102" s="141">
        <f t="shared" si="71"/>
        <v>288.5902513761468</v>
      </c>
      <c r="AJ102" s="142">
        <f t="shared" si="72"/>
        <v>113242.81464</v>
      </c>
      <c r="AK102" s="143">
        <f>INDEX(รายได้แยกตามสิทธิ!$H:$H,MATCH(CalBudget2567!$D102,รายได้แยกตามสิทธิ!$B:$B,0))</f>
        <v>2146322.25</v>
      </c>
      <c r="AL102" s="138">
        <f>INDEX(ผลงานOPDVisit_HDC!$K:$K,MATCH(CalBudget2567!$D102,ผลงานOPDVisit_HDC!$A:$A,0))</f>
        <v>1808</v>
      </c>
      <c r="AM102" s="138">
        <f t="shared" si="73"/>
        <v>1187.1251382743362</v>
      </c>
      <c r="AN102" s="139">
        <f t="shared" si="74"/>
        <v>2169.6</v>
      </c>
      <c r="AO102" s="140">
        <f t="shared" si="75"/>
        <v>2169.6</v>
      </c>
      <c r="AP102" s="141">
        <f t="shared" si="76"/>
        <v>1218.4652419247786</v>
      </c>
      <c r="AQ102" s="142">
        <f t="shared" si="77"/>
        <v>2643582.1888799998</v>
      </c>
      <c r="AR102" s="144">
        <f t="shared" si="51"/>
        <v>61588398.021359995</v>
      </c>
      <c r="AS102" s="143">
        <f>INDEX(รายได้แยกตามสิทธิ!$I:$I,MATCH(CalBudget2567!$D102,รายได้แยกตามสิทธิ!$B:$B,0))</f>
        <v>13423375.75</v>
      </c>
      <c r="AT102" s="138">
        <f>INDEX(ผลงานAdjRw_DHES!$D:$D,MATCH(CalBudget2567!$D102,ผลงานAdjRw_DHES!$B:$B,0))</f>
        <v>1879.1983999999998</v>
      </c>
      <c r="AU102" s="143">
        <f t="shared" si="78"/>
        <v>7143.1391970108116</v>
      </c>
      <c r="AV102" s="139">
        <f t="shared" si="79"/>
        <v>2255.0380799999998</v>
      </c>
      <c r="AW102" s="140">
        <f t="shared" si="80"/>
        <v>2255.0380799999998</v>
      </c>
      <c r="AX102" s="141">
        <f t="shared" si="81"/>
        <v>7331.7180718118971</v>
      </c>
      <c r="AY102" s="142">
        <f t="shared" si="82"/>
        <v>16533303.44376</v>
      </c>
      <c r="AZ102" s="143">
        <f>INDEX(รายได้แยกตามสิทธิ!$J:$J,MATCH(CalBudget2567!$D102,รายได้แยกตามสิทธิ!$B:$B,0))</f>
        <v>1245808.75</v>
      </c>
      <c r="BA102" s="138">
        <f>INDEX(ผลงานAdjRw_DHES!$F:$F,MATCH(CalBudget2567!$D102,ผลงานAdjRw_DHES!$B:$B,0))</f>
        <v>114.2231</v>
      </c>
      <c r="BB102" s="143">
        <f t="shared" si="83"/>
        <v>10906.802126715174</v>
      </c>
      <c r="BC102" s="139">
        <f t="shared" si="84"/>
        <v>137.06772000000001</v>
      </c>
      <c r="BD102" s="140">
        <f t="shared" si="85"/>
        <v>137.06772000000001</v>
      </c>
      <c r="BE102" s="141">
        <f t="shared" si="86"/>
        <v>11194.741702860454</v>
      </c>
      <c r="BF102" s="142">
        <f t="shared" si="87"/>
        <v>1534437.7212</v>
      </c>
      <c r="BG102" s="143">
        <f>INDEX(รายได้แยกตามสิทธิ!$K:$K,MATCH(CalBudget2567!$D102,รายได้แยกตามสิทธิ!$B:$B,0))</f>
        <v>231384.75</v>
      </c>
      <c r="BH102" s="138">
        <f>INDEX(ผลงานAdjRw_DHES!$E:$E,MATCH(CalBudget2567!$D102,ผลงานAdjRw_DHES!$B:$B,0))</f>
        <v>40.810499999999998</v>
      </c>
      <c r="BI102" s="143">
        <f t="shared" si="88"/>
        <v>5669.7357297754261</v>
      </c>
      <c r="BJ102" s="139">
        <f t="shared" si="89"/>
        <v>48.972599999999993</v>
      </c>
      <c r="BK102" s="140">
        <f t="shared" si="90"/>
        <v>48.972599999999993</v>
      </c>
      <c r="BL102" s="141">
        <f t="shared" si="91"/>
        <v>5819.416753041497</v>
      </c>
      <c r="BM102" s="142">
        <f t="shared" si="92"/>
        <v>284991.96888</v>
      </c>
      <c r="BN102" s="143">
        <f>INDEX(รายได้แยกตามสิทธิ!$N:$N,MATCH(CalBudget2567!$D102,รายได้แยกตามสิทธิ!$B:$B,0))</f>
        <v>233133.97</v>
      </c>
      <c r="BO102" s="138">
        <f>INDEX(ผลงานAdjRw_DHES!$I:$I,MATCH(CalBudget2567!$D102,ผลงานAdjRw_DHES!$B:$B,0))</f>
        <v>77.958400000000196</v>
      </c>
      <c r="BP102" s="143">
        <f t="shared" si="93"/>
        <v>2990.491980338224</v>
      </c>
      <c r="BQ102" s="139">
        <f t="shared" si="94"/>
        <v>93.550080000000236</v>
      </c>
      <c r="BR102" s="140">
        <f t="shared" si="95"/>
        <v>93.550080000000236</v>
      </c>
      <c r="BS102" s="141">
        <f t="shared" si="96"/>
        <v>3069.440968619153</v>
      </c>
      <c r="BT102" s="142">
        <f t="shared" si="97"/>
        <v>287146.44816959999</v>
      </c>
      <c r="BU102" s="144">
        <f t="shared" si="98"/>
        <v>18639879.582009602</v>
      </c>
      <c r="BV102" s="145">
        <f t="shared" si="52"/>
        <v>80228277.603369594</v>
      </c>
      <c r="BW102" s="146">
        <f>INDEX(รายได้แยกตามสิทธิ!$Q:$Q,MATCH(CalBudget2567!$D102,รายได้แยกตามสิทธิ!$B:$B,0))</f>
        <v>0.5</v>
      </c>
      <c r="BX102" s="145">
        <f t="shared" si="99"/>
        <v>40114138.801684797</v>
      </c>
      <c r="BY102" s="141"/>
      <c r="BZ102" s="143">
        <f t="shared" si="100"/>
        <v>126617</v>
      </c>
      <c r="CA102" s="138">
        <f>INDEX(ผลงานOPDVisit_HDC!$C:$C,MATCH(CalBudget2567!$D102,ผลงานOPDVisit_HDC!$A:$A,0))</f>
        <v>126617</v>
      </c>
      <c r="CB102" s="138">
        <f t="shared" si="101"/>
        <v>0</v>
      </c>
    </row>
    <row r="103" spans="1:80" hidden="1" x14ac:dyDescent="0.7">
      <c r="A103" s="136">
        <f>COUNTA($D$16:D103)</f>
        <v>88</v>
      </c>
      <c r="B103" s="1">
        <v>1</v>
      </c>
      <c r="C103" s="2" t="s">
        <v>6</v>
      </c>
      <c r="D103" s="91" t="s">
        <v>162</v>
      </c>
      <c r="E103" s="3" t="s">
        <v>1061</v>
      </c>
      <c r="F103" s="4" t="s">
        <v>1876</v>
      </c>
      <c r="G103" s="1">
        <v>5</v>
      </c>
      <c r="H103" s="3" t="s">
        <v>2964</v>
      </c>
      <c r="I103" s="137">
        <f>INDEX(รายได้แยกตามสิทธิ!$D:$D,MATCH(CalBudget2567!$D103,รายได้แยกตามสิทธิ!$B:$B,0))</f>
        <v>41020164</v>
      </c>
      <c r="J103" s="138">
        <f>INDEX(ผลงานOPDVisit_HDC!$F:$F,MATCH(CalBudget2567!$D103,ผลงานOPDVisit_HDC!$A:$A,0))</f>
        <v>90957</v>
      </c>
      <c r="K103" s="138">
        <f t="shared" si="53"/>
        <v>450.98413536066494</v>
      </c>
      <c r="L103" s="139">
        <f t="shared" si="54"/>
        <v>109148.4</v>
      </c>
      <c r="M103" s="140">
        <f t="shared" si="55"/>
        <v>109148.4</v>
      </c>
      <c r="N103" s="141">
        <f t="shared" si="56"/>
        <v>462.89011653418652</v>
      </c>
      <c r="O103" s="142">
        <f t="shared" si="57"/>
        <v>50523715.595520005</v>
      </c>
      <c r="P103" s="143">
        <f>INDEX(รายได้แยกตามสิทธิ!$E:$E,MATCH(CalBudget2567!$D103,รายได้แยกตามสิทธิ!$B:$B,0))</f>
        <v>9413138.5500000007</v>
      </c>
      <c r="Q103" s="138">
        <f>INDEX(ผลงานOPDVisit_HDC!$D:$D,MATCH(CalBudget2567!$D103,ผลงานOPDVisit_HDC!$A:$A,0))</f>
        <v>16647</v>
      </c>
      <c r="R103" s="138">
        <f t="shared" si="58"/>
        <v>565.45555054964859</v>
      </c>
      <c r="S103" s="139">
        <f t="shared" si="59"/>
        <v>19976.399999999998</v>
      </c>
      <c r="T103" s="140">
        <f t="shared" si="60"/>
        <v>19976.399999999998</v>
      </c>
      <c r="U103" s="141">
        <f t="shared" si="61"/>
        <v>580.38357708415936</v>
      </c>
      <c r="V103" s="142">
        <f t="shared" si="62"/>
        <v>11593974.489264</v>
      </c>
      <c r="W103" s="143">
        <f>INDEX(รายได้แยกตามสิทธิ!$F:$F,MATCH(CalBudget2567!$D103,รายได้แยกตามสิทธิ!$B:$B,0))</f>
        <v>2588377.75</v>
      </c>
      <c r="X103" s="138">
        <f>INDEX(ผลงานOPDVisit_HDC!$E:$E,MATCH(CalBudget2567!$D103,ผลงานOPDVisit_HDC!$A:$A,0))</f>
        <v>8792</v>
      </c>
      <c r="Y103" s="138">
        <f t="shared" si="63"/>
        <v>294.40147292993629</v>
      </c>
      <c r="Z103" s="139">
        <f t="shared" si="64"/>
        <v>10550.4</v>
      </c>
      <c r="AA103" s="140">
        <f t="shared" si="65"/>
        <v>10550.4</v>
      </c>
      <c r="AB103" s="141">
        <f t="shared" si="66"/>
        <v>302.17367181528658</v>
      </c>
      <c r="AC103" s="142">
        <f t="shared" si="67"/>
        <v>3188053.1071199994</v>
      </c>
      <c r="AD103" s="143">
        <f>INDEX(รายได้แยกตามสิทธิ!$G:$G,MATCH(CalBudget2567!$D103,รายได้แยกตามสิทธิ!$B:$B,0))</f>
        <v>55656</v>
      </c>
      <c r="AE103" s="138">
        <f>INDEX(ผลงานOPDVisit_HDC!$G:$G,MATCH(CalBudget2567!$D103,ผลงานOPDVisit_HDC!$A:$A,0))</f>
        <v>0</v>
      </c>
      <c r="AF103" s="138">
        <f t="shared" si="68"/>
        <v>0</v>
      </c>
      <c r="AG103" s="139">
        <f t="shared" si="69"/>
        <v>0</v>
      </c>
      <c r="AH103" s="140">
        <f t="shared" si="70"/>
        <v>0</v>
      </c>
      <c r="AI103" s="141">
        <f t="shared" si="71"/>
        <v>0</v>
      </c>
      <c r="AJ103" s="142">
        <f t="shared" si="72"/>
        <v>0</v>
      </c>
      <c r="AK103" s="143">
        <f>INDEX(รายได้แยกตามสิทธิ!$H:$H,MATCH(CalBudget2567!$D103,รายได้แยกตามสิทธิ!$B:$B,0))</f>
        <v>1515199.5</v>
      </c>
      <c r="AL103" s="138">
        <f>INDEX(ผลงานOPDVisit_HDC!$K:$K,MATCH(CalBudget2567!$D103,ผลงานOPDVisit_HDC!$A:$A,0))</f>
        <v>4500</v>
      </c>
      <c r="AM103" s="138">
        <f t="shared" si="73"/>
        <v>336.71100000000001</v>
      </c>
      <c r="AN103" s="139">
        <f t="shared" si="74"/>
        <v>5400</v>
      </c>
      <c r="AO103" s="140">
        <f t="shared" si="75"/>
        <v>5400</v>
      </c>
      <c r="AP103" s="141">
        <f t="shared" si="76"/>
        <v>345.60017040000002</v>
      </c>
      <c r="AQ103" s="142">
        <f t="shared" si="77"/>
        <v>1866240.9201600002</v>
      </c>
      <c r="AR103" s="144">
        <f t="shared" si="51"/>
        <v>67171984.112064004</v>
      </c>
      <c r="AS103" s="143">
        <f>INDEX(รายได้แยกตามสิทธิ!$I:$I,MATCH(CalBudget2567!$D103,รายได้แยกตามสิทธิ!$B:$B,0))</f>
        <v>11834252</v>
      </c>
      <c r="AT103" s="138">
        <f>INDEX(ผลงานAdjRw_DHES!$D:$D,MATCH(CalBudget2567!$D103,ผลงานAdjRw_DHES!$B:$B,0))</f>
        <v>1575.1115</v>
      </c>
      <c r="AU103" s="143">
        <f t="shared" si="78"/>
        <v>7513.2789012079465</v>
      </c>
      <c r="AV103" s="139">
        <f t="shared" si="79"/>
        <v>1890.1337999999998</v>
      </c>
      <c r="AW103" s="140">
        <f t="shared" si="80"/>
        <v>1890.1337999999998</v>
      </c>
      <c r="AX103" s="141">
        <f t="shared" si="81"/>
        <v>7711.6294641998365</v>
      </c>
      <c r="AY103" s="142">
        <f t="shared" si="82"/>
        <v>14576011.50336</v>
      </c>
      <c r="AZ103" s="143">
        <f>INDEX(รายได้แยกตามสิทธิ!$J:$J,MATCH(CalBudget2567!$D103,รายได้แยกตามสิทธิ!$B:$B,0))</f>
        <v>1653803.75</v>
      </c>
      <c r="BA103" s="138">
        <f>INDEX(ผลงานAdjRw_DHES!$F:$F,MATCH(CalBudget2567!$D103,ผลงานAdjRw_DHES!$B:$B,0))</f>
        <v>139.03270000000001</v>
      </c>
      <c r="BB103" s="143">
        <f t="shared" si="83"/>
        <v>11895.070368337807</v>
      </c>
      <c r="BC103" s="139">
        <f t="shared" si="84"/>
        <v>166.83923999999999</v>
      </c>
      <c r="BD103" s="140">
        <f t="shared" si="85"/>
        <v>166.83923999999999</v>
      </c>
      <c r="BE103" s="141">
        <f t="shared" si="86"/>
        <v>12209.100226061924</v>
      </c>
      <c r="BF103" s="142">
        <f t="shared" si="87"/>
        <v>2036957.0027999994</v>
      </c>
      <c r="BG103" s="143">
        <f>INDEX(รายได้แยกตามสิทธิ!$K:$K,MATCH(CalBudget2567!$D103,รายได้แยกตามสิทธิ!$B:$B,0))</f>
        <v>627631.1</v>
      </c>
      <c r="BH103" s="138">
        <f>INDEX(ผลงานAdjRw_DHES!$E:$E,MATCH(CalBudget2567!$D103,ผลงานAdjRw_DHES!$B:$B,0))</f>
        <v>70.661899999999989</v>
      </c>
      <c r="BI103" s="143">
        <f t="shared" si="88"/>
        <v>8882.1712974035527</v>
      </c>
      <c r="BJ103" s="139">
        <f t="shared" si="89"/>
        <v>84.794279999999986</v>
      </c>
      <c r="BK103" s="140">
        <f t="shared" si="90"/>
        <v>84.794279999999986</v>
      </c>
      <c r="BL103" s="141">
        <f t="shared" si="91"/>
        <v>9116.6606196550056</v>
      </c>
      <c r="BM103" s="142">
        <f t="shared" si="92"/>
        <v>773040.67324799998</v>
      </c>
      <c r="BN103" s="143">
        <f>INDEX(รายได้แยกตามสิทธิ!$N:$N,MATCH(CalBudget2567!$D103,รายได้แยกตามสิทธิ!$B:$B,0))</f>
        <v>301012</v>
      </c>
      <c r="BO103" s="138">
        <f>INDEX(ผลงานAdjRw_DHES!$I:$I,MATCH(CalBudget2567!$D103,ผลงานAdjRw_DHES!$B:$B,0))</f>
        <v>41.699399999999997</v>
      </c>
      <c r="BP103" s="143">
        <f t="shared" si="93"/>
        <v>7218.6170544420311</v>
      </c>
      <c r="BQ103" s="139">
        <f t="shared" si="94"/>
        <v>50.039279999999998</v>
      </c>
      <c r="BR103" s="140">
        <f t="shared" si="95"/>
        <v>50.039279999999998</v>
      </c>
      <c r="BS103" s="141">
        <f t="shared" si="96"/>
        <v>7409.1885446793003</v>
      </c>
      <c r="BT103" s="142">
        <f t="shared" si="97"/>
        <v>370750.46016000002</v>
      </c>
      <c r="BU103" s="144">
        <f t="shared" si="98"/>
        <v>17756759.639567997</v>
      </c>
      <c r="BV103" s="145">
        <f t="shared" si="52"/>
        <v>84928743.751632005</v>
      </c>
      <c r="BW103" s="146">
        <f>INDEX(รายได้แยกตามสิทธิ!$Q:$Q,MATCH(CalBudget2567!$D103,รายได้แยกตามสิทธิ!$B:$B,0))</f>
        <v>0.35</v>
      </c>
      <c r="BX103" s="145">
        <f t="shared" si="99"/>
        <v>29725060.313071199</v>
      </c>
      <c r="BY103" s="141"/>
      <c r="BZ103" s="143">
        <f t="shared" si="100"/>
        <v>120896</v>
      </c>
      <c r="CA103" s="138">
        <f>INDEX(ผลงานOPDVisit_HDC!$C:$C,MATCH(CalBudget2567!$D103,ผลงานOPDVisit_HDC!$A:$A,0))</f>
        <v>120896</v>
      </c>
      <c r="CB103" s="138">
        <f t="shared" si="101"/>
        <v>0</v>
      </c>
    </row>
    <row r="104" spans="1:80" hidden="1" x14ac:dyDescent="0.7">
      <c r="A104" s="136">
        <f>COUNTA($D$16:D104)</f>
        <v>89</v>
      </c>
      <c r="B104" s="1">
        <v>1</v>
      </c>
      <c r="C104" s="2" t="s">
        <v>6</v>
      </c>
      <c r="D104" s="91" t="s">
        <v>163</v>
      </c>
      <c r="E104" s="3" t="s">
        <v>1062</v>
      </c>
      <c r="F104" s="4" t="s">
        <v>1876</v>
      </c>
      <c r="G104" s="1">
        <v>6</v>
      </c>
      <c r="H104" s="3" t="s">
        <v>2965</v>
      </c>
      <c r="I104" s="137">
        <f>INDEX(รายได้แยกตามสิทธิ!$D:$D,MATCH(CalBudget2567!$D104,รายได้แยกตามสิทธิ!$B:$B,0))</f>
        <v>44926682.280000001</v>
      </c>
      <c r="J104" s="138">
        <f>INDEX(ผลงานOPDVisit_HDC!$F:$F,MATCH(CalBudget2567!$D104,ผลงานOPDVisit_HDC!$A:$A,0))</f>
        <v>78874</v>
      </c>
      <c r="K104" s="138">
        <f t="shared" si="53"/>
        <v>569.60065775794305</v>
      </c>
      <c r="L104" s="139">
        <f t="shared" si="54"/>
        <v>94648.8</v>
      </c>
      <c r="M104" s="140">
        <f t="shared" si="55"/>
        <v>94648.8</v>
      </c>
      <c r="N104" s="141">
        <f t="shared" si="56"/>
        <v>584.63811512275277</v>
      </c>
      <c r="O104" s="142">
        <f t="shared" si="57"/>
        <v>55335296.030630402</v>
      </c>
      <c r="P104" s="143">
        <f>INDEX(รายได้แยกตามสิทธิ!$E:$E,MATCH(CalBudget2567!$D104,รายได้แยกตามสิทธิ!$B:$B,0))</f>
        <v>4929206.8</v>
      </c>
      <c r="Q104" s="138">
        <f>INDEX(ผลงานOPDVisit_HDC!$D:$D,MATCH(CalBudget2567!$D104,ผลงานOPDVisit_HDC!$A:$A,0))</f>
        <v>12176</v>
      </c>
      <c r="R104" s="138">
        <f t="shared" si="58"/>
        <v>404.82973061760839</v>
      </c>
      <c r="S104" s="139">
        <f t="shared" si="59"/>
        <v>14611.199999999999</v>
      </c>
      <c r="T104" s="140">
        <f t="shared" si="60"/>
        <v>14611.199999999999</v>
      </c>
      <c r="U104" s="141">
        <f t="shared" si="61"/>
        <v>415.51723550591328</v>
      </c>
      <c r="V104" s="142">
        <f t="shared" si="62"/>
        <v>6071205.4314239994</v>
      </c>
      <c r="W104" s="143">
        <f>INDEX(รายได้แยกตามสิทธิ!$F:$F,MATCH(CalBudget2567!$D104,รายได้แยกตามสิทธิ!$B:$B,0))</f>
        <v>1132492</v>
      </c>
      <c r="X104" s="138">
        <f>INDEX(ผลงานOPDVisit_HDC!$E:$E,MATCH(CalBudget2567!$D104,ผลงานOPDVisit_HDC!$A:$A,0))</f>
        <v>28417</v>
      </c>
      <c r="Y104" s="138">
        <f t="shared" si="63"/>
        <v>39.852623429637191</v>
      </c>
      <c r="Z104" s="139">
        <f t="shared" si="64"/>
        <v>34100.400000000001</v>
      </c>
      <c r="AA104" s="140">
        <f t="shared" si="65"/>
        <v>34100.400000000001</v>
      </c>
      <c r="AB104" s="141">
        <f t="shared" si="66"/>
        <v>40.904732688179614</v>
      </c>
      <c r="AC104" s="142">
        <f t="shared" si="67"/>
        <v>1394867.7465600001</v>
      </c>
      <c r="AD104" s="143">
        <f>INDEX(รายได้แยกตามสิทธิ!$G:$G,MATCH(CalBudget2567!$D104,รายได้แยกตามสิทธิ!$B:$B,0))</f>
        <v>26387</v>
      </c>
      <c r="AE104" s="138">
        <f>INDEX(ผลงานOPDVisit_HDC!$G:$G,MATCH(CalBudget2567!$D104,ผลงานOPDVisit_HDC!$A:$A,0))</f>
        <v>32</v>
      </c>
      <c r="AF104" s="138">
        <f t="shared" si="68"/>
        <v>824.59375</v>
      </c>
      <c r="AG104" s="139">
        <f t="shared" si="69"/>
        <v>38.4</v>
      </c>
      <c r="AH104" s="140">
        <f t="shared" si="70"/>
        <v>38.4</v>
      </c>
      <c r="AI104" s="141">
        <f t="shared" si="71"/>
        <v>846.36302499999999</v>
      </c>
      <c r="AJ104" s="142">
        <f t="shared" si="72"/>
        <v>32500.34016</v>
      </c>
      <c r="AK104" s="143">
        <f>INDEX(รายได้แยกตามสิทธิ!$H:$H,MATCH(CalBudget2567!$D104,รายได้แยกตามสิทธิ!$B:$B,0))</f>
        <v>1577972.85</v>
      </c>
      <c r="AL104" s="138">
        <f>INDEX(ผลงานOPDVisit_HDC!$K:$K,MATCH(CalBudget2567!$D104,ผลงานOPDVisit_HDC!$A:$A,0))</f>
        <v>4094</v>
      </c>
      <c r="AM104" s="138">
        <f t="shared" si="73"/>
        <v>385.43547874938935</v>
      </c>
      <c r="AN104" s="139">
        <f t="shared" si="74"/>
        <v>4912.8</v>
      </c>
      <c r="AO104" s="140">
        <f t="shared" si="75"/>
        <v>4912.8</v>
      </c>
      <c r="AP104" s="141">
        <f t="shared" si="76"/>
        <v>395.61097538837322</v>
      </c>
      <c r="AQ104" s="142">
        <f t="shared" si="77"/>
        <v>1943557.5998879999</v>
      </c>
      <c r="AR104" s="144">
        <f t="shared" si="51"/>
        <v>64777427.148662396</v>
      </c>
      <c r="AS104" s="143">
        <f>INDEX(รายได้แยกตามสิทธิ!$I:$I,MATCH(CalBudget2567!$D104,รายได้แยกตามสิทธิ!$B:$B,0))</f>
        <v>12822455.189999999</v>
      </c>
      <c r="AT104" s="138">
        <f>INDEX(ผลงานAdjRw_DHES!$D:$D,MATCH(CalBudget2567!$D104,ผลงานAdjRw_DHES!$B:$B,0))</f>
        <v>1638.9522999999999</v>
      </c>
      <c r="AU104" s="143">
        <f t="shared" si="78"/>
        <v>7823.5682575996871</v>
      </c>
      <c r="AV104" s="139">
        <f t="shared" si="79"/>
        <v>1966.7427599999999</v>
      </c>
      <c r="AW104" s="140">
        <f t="shared" si="80"/>
        <v>1966.7427599999999</v>
      </c>
      <c r="AX104" s="141">
        <f t="shared" si="81"/>
        <v>8030.1104596003188</v>
      </c>
      <c r="AY104" s="142">
        <f t="shared" si="82"/>
        <v>15793161.608419199</v>
      </c>
      <c r="AZ104" s="143">
        <f>INDEX(รายได้แยกตามสิทธิ!$J:$J,MATCH(CalBudget2567!$D104,รายได้แยกตามสิทธิ!$B:$B,0))</f>
        <v>986356.4</v>
      </c>
      <c r="BA104" s="138">
        <f>INDEX(ผลงานAdjRw_DHES!$F:$F,MATCH(CalBudget2567!$D104,ผลงานAdjRw_DHES!$B:$B,0))</f>
        <v>96.823599999999999</v>
      </c>
      <c r="BB104" s="143">
        <f t="shared" si="83"/>
        <v>10187.148587741005</v>
      </c>
      <c r="BC104" s="139">
        <f t="shared" si="84"/>
        <v>116.18831999999999</v>
      </c>
      <c r="BD104" s="140">
        <f t="shared" si="85"/>
        <v>116.18831999999999</v>
      </c>
      <c r="BE104" s="141">
        <f t="shared" si="86"/>
        <v>10456.089310457368</v>
      </c>
      <c r="BF104" s="142">
        <f t="shared" si="87"/>
        <v>1214875.4507519999</v>
      </c>
      <c r="BG104" s="143">
        <f>INDEX(รายได้แยกตามสิทธิ!$K:$K,MATCH(CalBudget2567!$D104,รายได้แยกตามสิทธิ!$B:$B,0))</f>
        <v>242099.9</v>
      </c>
      <c r="BH104" s="138">
        <f>INDEX(ผลงานAdjRw_DHES!$E:$E,MATCH(CalBudget2567!$D104,ผลงานAdjRw_DHES!$B:$B,0))</f>
        <v>25.833700000000004</v>
      </c>
      <c r="BI104" s="143">
        <f t="shared" si="88"/>
        <v>9371.4760177597454</v>
      </c>
      <c r="BJ104" s="139">
        <f t="shared" si="89"/>
        <v>31.000440000000005</v>
      </c>
      <c r="BK104" s="140">
        <f t="shared" si="90"/>
        <v>31.000440000000005</v>
      </c>
      <c r="BL104" s="141">
        <f t="shared" si="91"/>
        <v>9618.8829846286026</v>
      </c>
      <c r="BM104" s="142">
        <f t="shared" si="92"/>
        <v>298189.60483199998</v>
      </c>
      <c r="BN104" s="143">
        <f>INDEX(รายได้แยกตามสิทธิ!$N:$N,MATCH(CalBudget2567!$D104,รายได้แยกตามสิทธิ!$B:$B,0))</f>
        <v>393597.9</v>
      </c>
      <c r="BO104" s="138">
        <f>INDEX(ผลงานAdjRw_DHES!$I:$I,MATCH(CalBudget2567!$D104,ผลงานAdjRw_DHES!$B:$B,0))</f>
        <v>32.504200000000168</v>
      </c>
      <c r="BP104" s="143">
        <f t="shared" si="93"/>
        <v>12109.13974194098</v>
      </c>
      <c r="BQ104" s="139">
        <f t="shared" si="94"/>
        <v>39.0050400000002</v>
      </c>
      <c r="BR104" s="140">
        <f t="shared" si="95"/>
        <v>39.0050400000002</v>
      </c>
      <c r="BS104" s="141">
        <f t="shared" si="96"/>
        <v>12428.821031128222</v>
      </c>
      <c r="BT104" s="142">
        <f t="shared" si="97"/>
        <v>484786.66147200001</v>
      </c>
      <c r="BU104" s="144">
        <f t="shared" si="98"/>
        <v>17791013.325475201</v>
      </c>
      <c r="BV104" s="145">
        <f t="shared" si="52"/>
        <v>82568440.474137604</v>
      </c>
      <c r="BW104" s="146">
        <f>INDEX(รายได้แยกตามสิทธิ!$Q:$Q,MATCH(CalBudget2567!$D104,รายได้แยกตามสิทธิ!$B:$B,0))</f>
        <v>0.46</v>
      </c>
      <c r="BX104" s="145">
        <f t="shared" si="99"/>
        <v>37981482.618103303</v>
      </c>
      <c r="BY104" s="141"/>
      <c r="BZ104" s="143">
        <f t="shared" si="100"/>
        <v>123593</v>
      </c>
      <c r="CA104" s="138">
        <f>INDEX(ผลงานOPDVisit_HDC!$C:$C,MATCH(CalBudget2567!$D104,ผลงานOPDVisit_HDC!$A:$A,0))</f>
        <v>123593</v>
      </c>
      <c r="CB104" s="138">
        <f t="shared" si="101"/>
        <v>0</v>
      </c>
    </row>
    <row r="105" spans="1:80" hidden="1" x14ac:dyDescent="0.7">
      <c r="A105" s="136">
        <f>COUNTA($D$16:D105)</f>
        <v>90</v>
      </c>
      <c r="B105" s="1">
        <v>1</v>
      </c>
      <c r="C105" s="2" t="s">
        <v>6</v>
      </c>
      <c r="D105" s="91" t="s">
        <v>164</v>
      </c>
      <c r="E105" s="3" t="s">
        <v>1063</v>
      </c>
      <c r="F105" s="4" t="s">
        <v>1876</v>
      </c>
      <c r="G105" s="1">
        <v>12</v>
      </c>
      <c r="H105" s="3" t="s">
        <v>2970</v>
      </c>
      <c r="I105" s="137">
        <f>INDEX(รายได้แยกตามสิทธิ!$D:$D,MATCH(CalBudget2567!$D105,รายได้แยกตามสิทธิ!$B:$B,0))</f>
        <v>51862196.850000001</v>
      </c>
      <c r="J105" s="138">
        <f>INDEX(ผลงานOPDVisit_HDC!$F:$F,MATCH(CalBudget2567!$D105,ผลงานOPDVisit_HDC!$A:$A,0))</f>
        <v>107533</v>
      </c>
      <c r="K105" s="138">
        <f t="shared" si="53"/>
        <v>482.290988347763</v>
      </c>
      <c r="L105" s="139">
        <f t="shared" si="54"/>
        <v>129039.59999999999</v>
      </c>
      <c r="M105" s="140">
        <f t="shared" si="55"/>
        <v>129039.59999999999</v>
      </c>
      <c r="N105" s="141">
        <f t="shared" si="56"/>
        <v>495.02347044014397</v>
      </c>
      <c r="O105" s="142">
        <f t="shared" si="57"/>
        <v>63877630.616207995</v>
      </c>
      <c r="P105" s="143">
        <f>INDEX(รายได้แยกตามสิทธิ!$E:$E,MATCH(CalBudget2567!$D105,รายได้แยกตามสิทธิ!$B:$B,0))</f>
        <v>11553990.35</v>
      </c>
      <c r="Q105" s="138">
        <f>INDEX(ผลงานOPDVisit_HDC!$D:$D,MATCH(CalBudget2567!$D105,ผลงานOPDVisit_HDC!$A:$A,0))</f>
        <v>24515</v>
      </c>
      <c r="R105" s="138">
        <f t="shared" si="58"/>
        <v>471.30289006730573</v>
      </c>
      <c r="S105" s="139">
        <f t="shared" si="59"/>
        <v>29418</v>
      </c>
      <c r="T105" s="140">
        <f t="shared" si="60"/>
        <v>29418</v>
      </c>
      <c r="U105" s="141">
        <f t="shared" si="61"/>
        <v>483.74528636508262</v>
      </c>
      <c r="V105" s="142">
        <f t="shared" si="62"/>
        <v>14230818.834288001</v>
      </c>
      <c r="W105" s="143">
        <f>INDEX(รายได้แยกตามสิทธิ!$F:$F,MATCH(CalBudget2567!$D105,รายได้แยกตามสิทธิ!$B:$B,0))</f>
        <v>3805146</v>
      </c>
      <c r="X105" s="138">
        <f>INDEX(ผลงานOPDVisit_HDC!$E:$E,MATCH(CalBudget2567!$D105,ผลงานOPDVisit_HDC!$A:$A,0))</f>
        <v>16916</v>
      </c>
      <c r="Y105" s="138">
        <f t="shared" si="63"/>
        <v>224.94360368881533</v>
      </c>
      <c r="Z105" s="139">
        <f t="shared" si="64"/>
        <v>20299.2</v>
      </c>
      <c r="AA105" s="140">
        <f t="shared" si="65"/>
        <v>20299.2</v>
      </c>
      <c r="AB105" s="141">
        <f t="shared" si="66"/>
        <v>230.88211482620005</v>
      </c>
      <c r="AC105" s="142">
        <f t="shared" si="67"/>
        <v>4686722.2252799999</v>
      </c>
      <c r="AD105" s="143">
        <f>INDEX(รายได้แยกตามสิทธิ!$G:$G,MATCH(CalBudget2567!$D105,รายได้แยกตามสิทธิ!$B:$B,0))</f>
        <v>161861</v>
      </c>
      <c r="AE105" s="138">
        <f>INDEX(ผลงานOPDVisit_HDC!$G:$G,MATCH(CalBudget2567!$D105,ผลงานOPDVisit_HDC!$A:$A,0))</f>
        <v>727</v>
      </c>
      <c r="AF105" s="138">
        <f t="shared" si="68"/>
        <v>222.64236588720772</v>
      </c>
      <c r="AG105" s="139">
        <f t="shared" si="69"/>
        <v>872.4</v>
      </c>
      <c r="AH105" s="140">
        <f t="shared" si="70"/>
        <v>872.4</v>
      </c>
      <c r="AI105" s="141">
        <f t="shared" si="71"/>
        <v>228.52012434663001</v>
      </c>
      <c r="AJ105" s="142">
        <f t="shared" si="72"/>
        <v>199360.95648000002</v>
      </c>
      <c r="AK105" s="143">
        <f>INDEX(รายได้แยกตามสิทธิ!$H:$H,MATCH(CalBudget2567!$D105,รายได้แยกตามสิทธิ!$B:$B,0))</f>
        <v>7794324</v>
      </c>
      <c r="AL105" s="138">
        <f>INDEX(ผลงานOPDVisit_HDC!$K:$K,MATCH(CalBudget2567!$D105,ผลงานOPDVisit_HDC!$A:$A,0))</f>
        <v>153</v>
      </c>
      <c r="AM105" s="138">
        <f t="shared" si="73"/>
        <v>50943.294117647056</v>
      </c>
      <c r="AN105" s="139">
        <f t="shared" si="74"/>
        <v>183.6</v>
      </c>
      <c r="AO105" s="140">
        <f t="shared" si="75"/>
        <v>183.6</v>
      </c>
      <c r="AP105" s="141">
        <f t="shared" si="76"/>
        <v>52288.197082352941</v>
      </c>
      <c r="AQ105" s="142">
        <f t="shared" si="77"/>
        <v>9600112.9843199998</v>
      </c>
      <c r="AR105" s="144">
        <f t="shared" si="51"/>
        <v>92594645.616575986</v>
      </c>
      <c r="AS105" s="143">
        <f>INDEX(รายได้แยกตามสิทธิ!$I:$I,MATCH(CalBudget2567!$D105,รายได้แยกตามสิทธิ!$B:$B,0))</f>
        <v>52679704.5</v>
      </c>
      <c r="AT105" s="138">
        <f>INDEX(ผลงานAdjRw_DHES!$D:$D,MATCH(CalBudget2567!$D105,ผลงานAdjRw_DHES!$B:$B,0))</f>
        <v>6284.8843999999999</v>
      </c>
      <c r="AU105" s="143">
        <f t="shared" si="78"/>
        <v>8381.9687280167</v>
      </c>
      <c r="AV105" s="139">
        <f t="shared" si="79"/>
        <v>7541.8612799999992</v>
      </c>
      <c r="AW105" s="140">
        <f t="shared" si="80"/>
        <v>7541.8612799999992</v>
      </c>
      <c r="AX105" s="141">
        <f t="shared" si="81"/>
        <v>8603.2527024363408</v>
      </c>
      <c r="AY105" s="142">
        <f t="shared" si="82"/>
        <v>64884538.438559994</v>
      </c>
      <c r="AZ105" s="143">
        <f>INDEX(รายได้แยกตามสิทธิ!$J:$J,MATCH(CalBudget2567!$D105,รายได้แยกตามสิทธิ!$B:$B,0))</f>
        <v>8967593</v>
      </c>
      <c r="BA105" s="138">
        <f>INDEX(ผลงานAdjRw_DHES!$F:$F,MATCH(CalBudget2567!$D105,ผลงานAdjRw_DHES!$B:$B,0))</f>
        <v>922.98540000000003</v>
      </c>
      <c r="BB105" s="143">
        <f t="shared" si="83"/>
        <v>9715.8557437636609</v>
      </c>
      <c r="BC105" s="139">
        <f t="shared" si="84"/>
        <v>1107.58248</v>
      </c>
      <c r="BD105" s="140">
        <f t="shared" si="85"/>
        <v>1107.58248</v>
      </c>
      <c r="BE105" s="141">
        <f t="shared" si="86"/>
        <v>9972.3543353990208</v>
      </c>
      <c r="BF105" s="142">
        <f t="shared" si="87"/>
        <v>11045204.94624</v>
      </c>
      <c r="BG105" s="143">
        <f>INDEX(รายได้แยกตามสิทธิ!$K:$K,MATCH(CalBudget2567!$D105,รายได้แยกตามสิทธิ!$B:$B,0))</f>
        <v>2375946.5</v>
      </c>
      <c r="BH105" s="138">
        <f>INDEX(ผลงานAdjRw_DHES!$E:$E,MATCH(CalBudget2567!$D105,ผลงานAdjRw_DHES!$B:$B,0))</f>
        <v>294.85089999999997</v>
      </c>
      <c r="BI105" s="143">
        <f t="shared" si="88"/>
        <v>8058.1287016590431</v>
      </c>
      <c r="BJ105" s="139">
        <f t="shared" si="89"/>
        <v>353.82107999999994</v>
      </c>
      <c r="BK105" s="140">
        <f t="shared" si="90"/>
        <v>353.82107999999994</v>
      </c>
      <c r="BL105" s="141">
        <f t="shared" si="91"/>
        <v>8270.8632993828414</v>
      </c>
      <c r="BM105" s="142">
        <f t="shared" si="92"/>
        <v>2926405.7851199997</v>
      </c>
      <c r="BN105" s="143">
        <f>INDEX(รายได้แยกตามสิทธิ!$N:$N,MATCH(CalBudget2567!$D105,รายได้แยกตามสิทธิ!$B:$B,0))</f>
        <v>782637</v>
      </c>
      <c r="BO105" s="138">
        <f>INDEX(ผลงานAdjRw_DHES!$I:$I,MATCH(CalBudget2567!$D105,ผลงานAdjRw_DHES!$B:$B,0))</f>
        <v>223.36630000000059</v>
      </c>
      <c r="BP105" s="143">
        <f t="shared" si="93"/>
        <v>3503.8275693334131</v>
      </c>
      <c r="BQ105" s="139">
        <f t="shared" si="94"/>
        <v>268.03956000000068</v>
      </c>
      <c r="BR105" s="140">
        <f t="shared" si="95"/>
        <v>268.03956000000068</v>
      </c>
      <c r="BS105" s="141">
        <f t="shared" si="96"/>
        <v>3596.3286171638151</v>
      </c>
      <c r="BT105" s="142">
        <f t="shared" si="97"/>
        <v>963958.34015999991</v>
      </c>
      <c r="BU105" s="144">
        <f t="shared" si="98"/>
        <v>79820107.51007998</v>
      </c>
      <c r="BV105" s="145">
        <f t="shared" si="52"/>
        <v>172414753.12665597</v>
      </c>
      <c r="BW105" s="146">
        <f>INDEX(รายได้แยกตามสิทธิ!$Q:$Q,MATCH(CalBudget2567!$D105,รายได้แยกตามสิทธิ!$B:$B,0))</f>
        <v>0.44</v>
      </c>
      <c r="BX105" s="145">
        <f t="shared" si="99"/>
        <v>75862491.375728622</v>
      </c>
      <c r="BY105" s="141"/>
      <c r="BZ105" s="143">
        <f t="shared" si="100"/>
        <v>149844</v>
      </c>
      <c r="CA105" s="138">
        <f>INDEX(ผลงานOPDVisit_HDC!$C:$C,MATCH(CalBudget2567!$D105,ผลงานOPDVisit_HDC!$A:$A,0))</f>
        <v>149844</v>
      </c>
      <c r="CB105" s="138">
        <f t="shared" si="101"/>
        <v>0</v>
      </c>
    </row>
    <row r="106" spans="1:80" hidden="1" x14ac:dyDescent="0.7">
      <c r="A106" s="136">
        <f>COUNTA($D$16:D106)</f>
        <v>91</v>
      </c>
      <c r="B106" s="1">
        <v>1</v>
      </c>
      <c r="C106" s="2" t="s">
        <v>6</v>
      </c>
      <c r="D106" s="91" t="s">
        <v>165</v>
      </c>
      <c r="E106" s="3" t="s">
        <v>1064</v>
      </c>
      <c r="F106" s="4" t="s">
        <v>1876</v>
      </c>
      <c r="G106" s="1">
        <v>5</v>
      </c>
      <c r="H106" s="3" t="s">
        <v>2964</v>
      </c>
      <c r="I106" s="137">
        <f>INDEX(รายได้แยกตามสิทธิ!$D:$D,MATCH(CalBudget2567!$D106,รายได้แยกตามสิทธิ!$B:$B,0))</f>
        <v>14227897</v>
      </c>
      <c r="J106" s="138">
        <f>INDEX(ผลงานOPDVisit_HDC!$F:$F,MATCH(CalBudget2567!$D106,ผลงานOPDVisit_HDC!$A:$A,0))</f>
        <v>27608</v>
      </c>
      <c r="K106" s="138">
        <f t="shared" si="53"/>
        <v>515.35413648217911</v>
      </c>
      <c r="L106" s="139">
        <f t="shared" si="54"/>
        <v>33129.599999999999</v>
      </c>
      <c r="M106" s="140">
        <f t="shared" si="55"/>
        <v>33129.599999999999</v>
      </c>
      <c r="N106" s="141">
        <f t="shared" si="56"/>
        <v>528.95948568530866</v>
      </c>
      <c r="O106" s="142">
        <f t="shared" si="57"/>
        <v>17524216.176960003</v>
      </c>
      <c r="P106" s="143">
        <f>INDEX(รายได้แยกตามสิทธิ!$E:$E,MATCH(CalBudget2567!$D106,รายได้แยกตามสิทธิ!$B:$B,0))</f>
        <v>2307669</v>
      </c>
      <c r="Q106" s="138">
        <f>INDEX(ผลงานOPDVisit_HDC!$D:$D,MATCH(CalBudget2567!$D106,ผลงานOPDVisit_HDC!$A:$A,0))</f>
        <v>4380</v>
      </c>
      <c r="R106" s="138">
        <f t="shared" si="58"/>
        <v>526.86506849315072</v>
      </c>
      <c r="S106" s="139">
        <f t="shared" si="59"/>
        <v>5256</v>
      </c>
      <c r="T106" s="140">
        <f t="shared" si="60"/>
        <v>5256</v>
      </c>
      <c r="U106" s="141">
        <f t="shared" si="61"/>
        <v>540.77430630136985</v>
      </c>
      <c r="V106" s="142">
        <f t="shared" si="62"/>
        <v>2842309.75392</v>
      </c>
      <c r="W106" s="143">
        <f>INDEX(รายได้แยกตามสิทธิ!$F:$F,MATCH(CalBudget2567!$D106,รายได้แยกตามสิทธิ!$B:$B,0))</f>
        <v>737459</v>
      </c>
      <c r="X106" s="138">
        <f>INDEX(ผลงานOPDVisit_HDC!$E:$E,MATCH(CalBudget2567!$D106,ผลงานOPDVisit_HDC!$A:$A,0))</f>
        <v>2135</v>
      </c>
      <c r="Y106" s="138">
        <f t="shared" si="63"/>
        <v>345.41405152224826</v>
      </c>
      <c r="Z106" s="139">
        <f t="shared" si="64"/>
        <v>2562</v>
      </c>
      <c r="AA106" s="140">
        <f t="shared" si="65"/>
        <v>2562</v>
      </c>
      <c r="AB106" s="141">
        <f t="shared" si="66"/>
        <v>354.53298248243561</v>
      </c>
      <c r="AC106" s="142">
        <f t="shared" si="67"/>
        <v>908313.50112000003</v>
      </c>
      <c r="AD106" s="143">
        <f>INDEX(รายได้แยกตามสิทธิ!$G:$G,MATCH(CalBudget2567!$D106,รายได้แยกตามสิทธิ!$B:$B,0))</f>
        <v>5500</v>
      </c>
      <c r="AE106" s="138">
        <f>INDEX(ผลงานOPDVisit_HDC!$G:$G,MATCH(CalBudget2567!$D106,ผลงานOPDVisit_HDC!$A:$A,0))</f>
        <v>12</v>
      </c>
      <c r="AF106" s="138">
        <f t="shared" si="68"/>
        <v>458.33333333333331</v>
      </c>
      <c r="AG106" s="139">
        <f t="shared" si="69"/>
        <v>14.399999999999999</v>
      </c>
      <c r="AH106" s="140">
        <f t="shared" si="70"/>
        <v>14.399999999999999</v>
      </c>
      <c r="AI106" s="141">
        <f t="shared" si="71"/>
        <v>470.43333333333334</v>
      </c>
      <c r="AJ106" s="142">
        <f t="shared" si="72"/>
        <v>6774.24</v>
      </c>
      <c r="AK106" s="143">
        <f>INDEX(รายได้แยกตามสิทธิ!$H:$H,MATCH(CalBudget2567!$D106,รายได้แยกตามสิทธิ!$B:$B,0))</f>
        <v>702251</v>
      </c>
      <c r="AL106" s="138">
        <f>INDEX(ผลงานOPDVisit_HDC!$K:$K,MATCH(CalBudget2567!$D106,ผลงานOPDVisit_HDC!$A:$A,0))</f>
        <v>7354</v>
      </c>
      <c r="AM106" s="138">
        <f t="shared" si="73"/>
        <v>95.492385096546101</v>
      </c>
      <c r="AN106" s="139">
        <f t="shared" si="74"/>
        <v>8824.7999999999993</v>
      </c>
      <c r="AO106" s="140">
        <f t="shared" si="75"/>
        <v>8824.7999999999993</v>
      </c>
      <c r="AP106" s="141">
        <f t="shared" si="76"/>
        <v>98.013384063094918</v>
      </c>
      <c r="AQ106" s="142">
        <f t="shared" si="77"/>
        <v>864948.51168</v>
      </c>
      <c r="AR106" s="144">
        <f t="shared" si="51"/>
        <v>22146562.183680002</v>
      </c>
      <c r="AS106" s="143">
        <f>INDEX(รายได้แยกตามสิทธิ!$I:$I,MATCH(CalBudget2567!$D106,รายได้แยกตามสิทธิ!$B:$B,0))</f>
        <v>4142271.43</v>
      </c>
      <c r="AT106" s="138">
        <f>INDEX(ผลงานAdjRw_DHES!$D:$D,MATCH(CalBudget2567!$D106,ผลงานAdjRw_DHES!$B:$B,0))</f>
        <v>497.64059999999995</v>
      </c>
      <c r="AU106" s="143">
        <f t="shared" si="78"/>
        <v>8323.8213079881352</v>
      </c>
      <c r="AV106" s="139">
        <f t="shared" si="79"/>
        <v>597.16871999999989</v>
      </c>
      <c r="AW106" s="140">
        <f t="shared" si="80"/>
        <v>597.16871999999989</v>
      </c>
      <c r="AX106" s="141">
        <f t="shared" si="81"/>
        <v>8543.5701905190217</v>
      </c>
      <c r="AY106" s="142">
        <f t="shared" si="82"/>
        <v>5101952.8749023993</v>
      </c>
      <c r="AZ106" s="143">
        <f>INDEX(รายได้แยกตามสิทธิ!$J:$J,MATCH(CalBudget2567!$D106,รายได้แยกตามสิทธิ!$B:$B,0))</f>
        <v>321548</v>
      </c>
      <c r="BA106" s="138">
        <f>INDEX(ผลงานAdjRw_DHES!$F:$F,MATCH(CalBudget2567!$D106,ผลงานAdjRw_DHES!$B:$B,0))</f>
        <v>37.548100000000005</v>
      </c>
      <c r="BB106" s="143">
        <f t="shared" si="83"/>
        <v>8563.6290518028854</v>
      </c>
      <c r="BC106" s="139">
        <f t="shared" si="84"/>
        <v>45.057720000000003</v>
      </c>
      <c r="BD106" s="140">
        <f t="shared" si="85"/>
        <v>45.057720000000003</v>
      </c>
      <c r="BE106" s="141">
        <f t="shared" si="86"/>
        <v>8789.708858770482</v>
      </c>
      <c r="BF106" s="142">
        <f t="shared" si="87"/>
        <v>396044.24063999997</v>
      </c>
      <c r="BG106" s="143">
        <f>INDEX(รายได้แยกตามสิทธิ!$K:$K,MATCH(CalBudget2567!$D106,รายได้แยกตามสิทธิ!$B:$B,0))</f>
        <v>75939.5</v>
      </c>
      <c r="BH106" s="138">
        <f>INDEX(ผลงานAdjRw_DHES!$E:$E,MATCH(CalBudget2567!$D106,ผลงานAdjRw_DHES!$B:$B,0))</f>
        <v>8.59</v>
      </c>
      <c r="BI106" s="143">
        <f t="shared" si="88"/>
        <v>8840.4540162980211</v>
      </c>
      <c r="BJ106" s="139">
        <f t="shared" si="89"/>
        <v>10.308</v>
      </c>
      <c r="BK106" s="140">
        <f t="shared" si="90"/>
        <v>10.308</v>
      </c>
      <c r="BL106" s="141">
        <f t="shared" si="91"/>
        <v>9073.8420023282888</v>
      </c>
      <c r="BM106" s="142">
        <f t="shared" si="92"/>
        <v>93533.163360000006</v>
      </c>
      <c r="BN106" s="143">
        <f>INDEX(รายได้แยกตามสิทธิ!$N:$N,MATCH(CalBudget2567!$D106,รายได้แยกตามสิทธิ!$B:$B,0))</f>
        <v>244920</v>
      </c>
      <c r="BO106" s="138">
        <f>INDEX(ผลงานAdjRw_DHES!$I:$I,MATCH(CalBudget2567!$D106,ผลงานAdjRw_DHES!$B:$B,0))</f>
        <v>15.218099999999936</v>
      </c>
      <c r="BP106" s="143">
        <f t="shared" si="93"/>
        <v>16093.993336881807</v>
      </c>
      <c r="BQ106" s="139">
        <f t="shared" si="94"/>
        <v>18.261719999999922</v>
      </c>
      <c r="BR106" s="140">
        <f t="shared" si="95"/>
        <v>18.261719999999922</v>
      </c>
      <c r="BS106" s="141">
        <f t="shared" si="96"/>
        <v>16518.874760975486</v>
      </c>
      <c r="BT106" s="142">
        <f t="shared" si="97"/>
        <v>301663.06559999997</v>
      </c>
      <c r="BU106" s="144">
        <f t="shared" si="98"/>
        <v>5893193.3445023987</v>
      </c>
      <c r="BV106" s="145">
        <f t="shared" si="52"/>
        <v>28039755.528182402</v>
      </c>
      <c r="BW106" s="146">
        <f>INDEX(รายได้แยกตามสิทธิ!$Q:$Q,MATCH(CalBudget2567!$D106,รายได้แยกตามสิทธิ!$B:$B,0))</f>
        <v>0.42</v>
      </c>
      <c r="BX106" s="145">
        <f t="shared" si="99"/>
        <v>11776697.321836609</v>
      </c>
      <c r="BY106" s="141"/>
      <c r="BZ106" s="143">
        <f t="shared" si="100"/>
        <v>41489</v>
      </c>
      <c r="CA106" s="138">
        <f>INDEX(ผลงานOPDVisit_HDC!$C:$C,MATCH(CalBudget2567!$D106,ผลงานOPDVisit_HDC!$A:$A,0))</f>
        <v>41489</v>
      </c>
      <c r="CB106" s="138">
        <f t="shared" si="101"/>
        <v>0</v>
      </c>
    </row>
    <row r="107" spans="1:80" hidden="1" x14ac:dyDescent="0.7">
      <c r="A107" s="136">
        <f>COUNTA($D$16:D107)</f>
        <v>92</v>
      </c>
      <c r="B107" s="1">
        <v>1</v>
      </c>
      <c r="C107" s="2" t="s">
        <v>6</v>
      </c>
      <c r="D107" s="91" t="s">
        <v>166</v>
      </c>
      <c r="E107" s="3" t="s">
        <v>1065</v>
      </c>
      <c r="F107" s="4" t="s">
        <v>1876</v>
      </c>
      <c r="G107" s="1">
        <v>6</v>
      </c>
      <c r="H107" s="3" t="s">
        <v>2965</v>
      </c>
      <c r="I107" s="137">
        <f>INDEX(รายได้แยกตามสิทธิ!$D:$D,MATCH(CalBudget2567!$D107,รายได้แยกตามสิทธิ!$B:$B,0))</f>
        <v>35786639.75</v>
      </c>
      <c r="J107" s="138">
        <f>INDEX(ผลงานOPDVisit_HDC!$F:$F,MATCH(CalBudget2567!$D107,ผลงานOPDVisit_HDC!$A:$A,0))</f>
        <v>63364</v>
      </c>
      <c r="K107" s="138">
        <f t="shared" si="53"/>
        <v>564.7787347705322</v>
      </c>
      <c r="L107" s="139">
        <f t="shared" si="54"/>
        <v>76036.800000000003</v>
      </c>
      <c r="M107" s="140">
        <f t="shared" si="55"/>
        <v>76036.800000000003</v>
      </c>
      <c r="N107" s="141">
        <f t="shared" si="56"/>
        <v>579.68889336847428</v>
      </c>
      <c r="O107" s="142">
        <f t="shared" si="57"/>
        <v>44077688.447280005</v>
      </c>
      <c r="P107" s="143">
        <f>INDEX(รายได้แยกตามสิทธิ!$E:$E,MATCH(CalBudget2567!$D107,รายได้แยกตามสิทธิ!$B:$B,0))</f>
        <v>3963493.41</v>
      </c>
      <c r="Q107" s="138">
        <f>INDEX(ผลงานOPDVisit_HDC!$D:$D,MATCH(CalBudget2567!$D107,ผลงานOPDVisit_HDC!$A:$A,0))</f>
        <v>10720</v>
      </c>
      <c r="R107" s="138">
        <f t="shared" si="58"/>
        <v>369.72886287313435</v>
      </c>
      <c r="S107" s="139">
        <f t="shared" si="59"/>
        <v>12864</v>
      </c>
      <c r="T107" s="140">
        <f t="shared" si="60"/>
        <v>12864</v>
      </c>
      <c r="U107" s="141">
        <f t="shared" si="61"/>
        <v>379.48970485298508</v>
      </c>
      <c r="V107" s="142">
        <f t="shared" si="62"/>
        <v>4881755.5632288</v>
      </c>
      <c r="W107" s="143">
        <f>INDEX(รายได้แยกตามสิทธิ!$F:$F,MATCH(CalBudget2567!$D107,รายได้แยกตามสิทธิ!$B:$B,0))</f>
        <v>2622984.5</v>
      </c>
      <c r="X107" s="138">
        <f>INDEX(ผลงานOPDVisit_HDC!$E:$E,MATCH(CalBudget2567!$D107,ผลงานOPDVisit_HDC!$A:$A,0))</f>
        <v>49013</v>
      </c>
      <c r="Y107" s="138">
        <f t="shared" si="63"/>
        <v>53.516097769979396</v>
      </c>
      <c r="Z107" s="139">
        <f t="shared" si="64"/>
        <v>58815.6</v>
      </c>
      <c r="AA107" s="140">
        <f t="shared" si="65"/>
        <v>58815.6</v>
      </c>
      <c r="AB107" s="141">
        <f t="shared" si="66"/>
        <v>54.928922751106853</v>
      </c>
      <c r="AC107" s="142">
        <f t="shared" si="67"/>
        <v>3230677.5489600003</v>
      </c>
      <c r="AD107" s="143">
        <f>INDEX(รายได้แยกตามสิทธิ!$G:$G,MATCH(CalBudget2567!$D107,รายได้แยกตามสิทธิ!$B:$B,0))</f>
        <v>129481</v>
      </c>
      <c r="AE107" s="138">
        <f>INDEX(ผลงานOPDVisit_HDC!$G:$G,MATCH(CalBudget2567!$D107,ผลงานOPDVisit_HDC!$A:$A,0))</f>
        <v>199</v>
      </c>
      <c r="AF107" s="138">
        <f t="shared" si="68"/>
        <v>650.6582914572864</v>
      </c>
      <c r="AG107" s="139">
        <f t="shared" si="69"/>
        <v>238.79999999999998</v>
      </c>
      <c r="AH107" s="140">
        <f t="shared" si="70"/>
        <v>238.79999999999998</v>
      </c>
      <c r="AI107" s="141">
        <f t="shared" si="71"/>
        <v>667.83567035175872</v>
      </c>
      <c r="AJ107" s="142">
        <f t="shared" si="72"/>
        <v>159479.15807999996</v>
      </c>
      <c r="AK107" s="143">
        <f>INDEX(รายได้แยกตามสิทธิ!$H:$H,MATCH(CalBudget2567!$D107,รายได้แยกตามสิทธิ!$B:$B,0))</f>
        <v>1769393.25</v>
      </c>
      <c r="AL107" s="138">
        <f>INDEX(ผลงานOPDVisit_HDC!$K:$K,MATCH(CalBudget2567!$D107,ผลงานOPDVisit_HDC!$A:$A,0))</f>
        <v>188</v>
      </c>
      <c r="AM107" s="138">
        <f t="shared" si="73"/>
        <v>9411.666223404256</v>
      </c>
      <c r="AN107" s="139">
        <f t="shared" si="74"/>
        <v>225.6</v>
      </c>
      <c r="AO107" s="140">
        <f t="shared" si="75"/>
        <v>225.6</v>
      </c>
      <c r="AP107" s="141">
        <f t="shared" si="76"/>
        <v>9660.1342117021286</v>
      </c>
      <c r="AQ107" s="142">
        <f t="shared" si="77"/>
        <v>2179326.2781600002</v>
      </c>
      <c r="AR107" s="144">
        <f t="shared" si="51"/>
        <v>54528926.995708801</v>
      </c>
      <c r="AS107" s="143">
        <f>INDEX(รายได้แยกตามสิทธิ!$I:$I,MATCH(CalBudget2567!$D107,รายได้แยกตามสิทธิ!$B:$B,0))</f>
        <v>12061998.75</v>
      </c>
      <c r="AT107" s="138">
        <f>INDEX(ผลงานAdjRw_DHES!$D:$D,MATCH(CalBudget2567!$D107,ผลงานAdjRw_DHES!$B:$B,0))</f>
        <v>1911.9359999999999</v>
      </c>
      <c r="AU107" s="143">
        <f t="shared" si="78"/>
        <v>6308.7879249096204</v>
      </c>
      <c r="AV107" s="139">
        <f t="shared" si="79"/>
        <v>2294.3231999999998</v>
      </c>
      <c r="AW107" s="140">
        <f t="shared" si="80"/>
        <v>2294.3231999999998</v>
      </c>
      <c r="AX107" s="141">
        <f t="shared" si="81"/>
        <v>6475.3399261272343</v>
      </c>
      <c r="AY107" s="142">
        <f t="shared" si="82"/>
        <v>14856522.620399999</v>
      </c>
      <c r="AZ107" s="143">
        <f>INDEX(รายได้แยกตามสิทธิ!$J:$J,MATCH(CalBudget2567!$D107,รายได้แยกตามสิทธิ!$B:$B,0))</f>
        <v>799176</v>
      </c>
      <c r="BA107" s="138">
        <f>INDEX(ผลงานAdjRw_DHES!$F:$F,MATCH(CalBudget2567!$D107,ผลงานAdjRw_DHES!$B:$B,0))</f>
        <v>107.7555</v>
      </c>
      <c r="BB107" s="143">
        <f t="shared" si="83"/>
        <v>7416.568063811128</v>
      </c>
      <c r="BC107" s="139">
        <f t="shared" si="84"/>
        <v>129.3066</v>
      </c>
      <c r="BD107" s="140">
        <f t="shared" si="85"/>
        <v>129.3066</v>
      </c>
      <c r="BE107" s="141">
        <f t="shared" si="86"/>
        <v>7612.3654606957416</v>
      </c>
      <c r="BF107" s="142">
        <f t="shared" si="87"/>
        <v>984329.09568000003</v>
      </c>
      <c r="BG107" s="143">
        <f>INDEX(รายได้แยกตามสิทธิ!$K:$K,MATCH(CalBudget2567!$D107,รายได้แยกตามสิทธิ!$B:$B,0))</f>
        <v>1263491.97</v>
      </c>
      <c r="BH107" s="138">
        <f>INDEX(ผลงานAdjRw_DHES!$E:$E,MATCH(CalBudget2567!$D107,ผลงานAdjRw_DHES!$B:$B,0))</f>
        <v>68.441300000000012</v>
      </c>
      <c r="BI107" s="143">
        <f t="shared" si="88"/>
        <v>18460.958076483057</v>
      </c>
      <c r="BJ107" s="139">
        <f t="shared" si="89"/>
        <v>82.129560000000012</v>
      </c>
      <c r="BK107" s="140">
        <f t="shared" si="90"/>
        <v>82.129560000000012</v>
      </c>
      <c r="BL107" s="141">
        <f t="shared" si="91"/>
        <v>18948.327369702209</v>
      </c>
      <c r="BM107" s="142">
        <f t="shared" si="92"/>
        <v>1556217.7896095999</v>
      </c>
      <c r="BN107" s="143">
        <f>INDEX(รายได้แยกตามสิทธิ!$N:$N,MATCH(CalBudget2567!$D107,รายได้แยกตามสิทธิ!$B:$B,0))</f>
        <v>520539</v>
      </c>
      <c r="BO107" s="138">
        <f>INDEX(ผลงานAdjRw_DHES!$I:$I,MATCH(CalBudget2567!$D107,ผลงานAdjRw_DHES!$B:$B,0))</f>
        <v>17.21439999999977</v>
      </c>
      <c r="BP107" s="143">
        <f t="shared" si="93"/>
        <v>30238.57932893432</v>
      </c>
      <c r="BQ107" s="139">
        <f t="shared" si="94"/>
        <v>20.657279999999723</v>
      </c>
      <c r="BR107" s="140">
        <f t="shared" si="95"/>
        <v>20.657279999999723</v>
      </c>
      <c r="BS107" s="141">
        <f t="shared" si="96"/>
        <v>31036.877823218187</v>
      </c>
      <c r="BT107" s="142">
        <f t="shared" si="97"/>
        <v>641137.47551999998</v>
      </c>
      <c r="BU107" s="144">
        <f t="shared" si="98"/>
        <v>18038206.981209598</v>
      </c>
      <c r="BV107" s="145">
        <f t="shared" si="52"/>
        <v>72567133.976918399</v>
      </c>
      <c r="BW107" s="146">
        <f>INDEX(รายได้แยกตามสิทธิ!$Q:$Q,MATCH(CalBudget2567!$D107,รายได้แยกตามสิทธิ!$B:$B,0))</f>
        <v>0.51</v>
      </c>
      <c r="BX107" s="145">
        <f t="shared" si="99"/>
        <v>37009238.328228384</v>
      </c>
      <c r="BY107" s="141"/>
      <c r="BZ107" s="143">
        <f t="shared" si="100"/>
        <v>123484</v>
      </c>
      <c r="CA107" s="138">
        <f>INDEX(ผลงานOPDVisit_HDC!$C:$C,MATCH(CalBudget2567!$D107,ผลงานOPDVisit_HDC!$A:$A,0))</f>
        <v>123484</v>
      </c>
      <c r="CB107" s="138">
        <f t="shared" si="101"/>
        <v>0</v>
      </c>
    </row>
    <row r="108" spans="1:80" hidden="1" x14ac:dyDescent="0.7">
      <c r="A108" s="136">
        <f>COUNTA($D$16:D108)</f>
        <v>93</v>
      </c>
      <c r="B108" s="1">
        <v>1</v>
      </c>
      <c r="C108" s="2" t="s">
        <v>6</v>
      </c>
      <c r="D108" s="91" t="s">
        <v>167</v>
      </c>
      <c r="E108" s="3" t="s">
        <v>1066</v>
      </c>
      <c r="F108" s="4" t="s">
        <v>1876</v>
      </c>
      <c r="G108" s="1">
        <v>5</v>
      </c>
      <c r="H108" s="3" t="s">
        <v>2964</v>
      </c>
      <c r="I108" s="137">
        <f>INDEX(รายได้แยกตามสิทธิ!$D:$D,MATCH(CalBudget2567!$D108,รายได้แยกตามสิทธิ!$B:$B,0))</f>
        <v>27693106.149999999</v>
      </c>
      <c r="J108" s="138">
        <f>INDEX(ผลงานOPDVisit_HDC!$F:$F,MATCH(CalBudget2567!$D108,ผลงานOPDVisit_HDC!$A:$A,0))</f>
        <v>62199</v>
      </c>
      <c r="K108" s="138">
        <f t="shared" si="53"/>
        <v>445.23394507950286</v>
      </c>
      <c r="L108" s="139">
        <f t="shared" si="54"/>
        <v>74638.8</v>
      </c>
      <c r="M108" s="140">
        <f t="shared" si="55"/>
        <v>74638.8</v>
      </c>
      <c r="N108" s="141">
        <f t="shared" si="56"/>
        <v>456.98812122960175</v>
      </c>
      <c r="O108" s="142">
        <f t="shared" si="57"/>
        <v>34109044.982832</v>
      </c>
      <c r="P108" s="143">
        <f>INDEX(รายได้แยกตามสิทธิ!$E:$E,MATCH(CalBudget2567!$D108,รายได้แยกตามสิทธิ!$B:$B,0))</f>
        <v>3138620</v>
      </c>
      <c r="Q108" s="138">
        <f>INDEX(ผลงานOPDVisit_HDC!$D:$D,MATCH(CalBudget2567!$D108,ผลงานOPDVisit_HDC!$A:$A,0))</f>
        <v>5531</v>
      </c>
      <c r="R108" s="138">
        <f t="shared" si="58"/>
        <v>567.4597721930935</v>
      </c>
      <c r="S108" s="139">
        <f t="shared" si="59"/>
        <v>6637.2</v>
      </c>
      <c r="T108" s="140">
        <f t="shared" si="60"/>
        <v>6637.2</v>
      </c>
      <c r="U108" s="141">
        <f t="shared" si="61"/>
        <v>582.44071017899114</v>
      </c>
      <c r="V108" s="142">
        <f t="shared" si="62"/>
        <v>3865775.4816000001</v>
      </c>
      <c r="W108" s="143">
        <f>INDEX(รายได้แยกตามสิทธิ!$F:$F,MATCH(CalBudget2567!$D108,รายได้แยกตามสิทธิ!$B:$B,0))</f>
        <v>1153988.25</v>
      </c>
      <c r="X108" s="138">
        <f>INDEX(ผลงานOPDVisit_HDC!$E:$E,MATCH(CalBudget2567!$D108,ผลงานOPDVisit_HDC!$A:$A,0))</f>
        <v>17781</v>
      </c>
      <c r="Y108" s="138">
        <f t="shared" si="63"/>
        <v>64.900075923738825</v>
      </c>
      <c r="Z108" s="139">
        <f t="shared" si="64"/>
        <v>21337.200000000001</v>
      </c>
      <c r="AA108" s="140">
        <f t="shared" si="65"/>
        <v>21337.200000000001</v>
      </c>
      <c r="AB108" s="141">
        <f t="shared" si="66"/>
        <v>66.613437928125535</v>
      </c>
      <c r="AC108" s="142">
        <f t="shared" si="67"/>
        <v>1421344.2477600002</v>
      </c>
      <c r="AD108" s="143">
        <f>INDEX(รายได้แยกตามสิทธิ!$G:$G,MATCH(CalBudget2567!$D108,รายได้แยกตามสิทธิ!$B:$B,0))</f>
        <v>16253.5</v>
      </c>
      <c r="AE108" s="138">
        <f>INDEX(ผลงานOPDVisit_HDC!$G:$G,MATCH(CalBudget2567!$D108,ผลงานOPDVisit_HDC!$A:$A,0))</f>
        <v>90</v>
      </c>
      <c r="AF108" s="138">
        <f t="shared" si="68"/>
        <v>180.59444444444443</v>
      </c>
      <c r="AG108" s="139">
        <f t="shared" si="69"/>
        <v>108</v>
      </c>
      <c r="AH108" s="140">
        <f t="shared" si="70"/>
        <v>108</v>
      </c>
      <c r="AI108" s="141">
        <f t="shared" si="71"/>
        <v>185.36213777777778</v>
      </c>
      <c r="AJ108" s="142">
        <f t="shared" si="72"/>
        <v>20019.11088</v>
      </c>
      <c r="AK108" s="143">
        <f>INDEX(รายได้แยกตามสิทธิ!$H:$H,MATCH(CalBudget2567!$D108,รายได้แยกตามสิทธิ!$B:$B,0))</f>
        <v>1340870.75</v>
      </c>
      <c r="AL108" s="138">
        <f>INDEX(ผลงานOPDVisit_HDC!$K:$K,MATCH(CalBudget2567!$D108,ผลงานOPDVisit_HDC!$A:$A,0))</f>
        <v>1700</v>
      </c>
      <c r="AM108" s="138">
        <f t="shared" si="73"/>
        <v>788.74749999999995</v>
      </c>
      <c r="AN108" s="139">
        <f t="shared" si="74"/>
        <v>2040</v>
      </c>
      <c r="AO108" s="140">
        <f t="shared" si="75"/>
        <v>2040</v>
      </c>
      <c r="AP108" s="141">
        <f t="shared" si="76"/>
        <v>809.57043399999998</v>
      </c>
      <c r="AQ108" s="142">
        <f t="shared" si="77"/>
        <v>1651523.68536</v>
      </c>
      <c r="AR108" s="144">
        <f t="shared" si="51"/>
        <v>41067707.508432001</v>
      </c>
      <c r="AS108" s="143">
        <f>INDEX(รายได้แยกตามสิทธิ!$I:$I,MATCH(CalBudget2567!$D108,รายได้แยกตามสิทธิ!$B:$B,0))</f>
        <v>10761750.75</v>
      </c>
      <c r="AT108" s="138">
        <f>INDEX(ผลงานAdjRw_DHES!$D:$D,MATCH(CalBudget2567!$D108,ผลงานAdjRw_DHES!$B:$B,0))</f>
        <v>1543.7960999999998</v>
      </c>
      <c r="AU108" s="143">
        <f t="shared" si="78"/>
        <v>6970.9664054728482</v>
      </c>
      <c r="AV108" s="139">
        <f t="shared" si="79"/>
        <v>1852.5553199999997</v>
      </c>
      <c r="AW108" s="140">
        <f t="shared" si="80"/>
        <v>1852.5553199999997</v>
      </c>
      <c r="AX108" s="141">
        <f t="shared" si="81"/>
        <v>7154.9999185773313</v>
      </c>
      <c r="AY108" s="142">
        <f t="shared" si="82"/>
        <v>13255033.163759999</v>
      </c>
      <c r="AZ108" s="143">
        <f>INDEX(รายได้แยกตามสิทธิ!$J:$J,MATCH(CalBudget2567!$D108,รายได้แยกตามสิทธิ!$B:$B,0))</f>
        <v>568222.46</v>
      </c>
      <c r="BA108" s="138">
        <f>INDEX(ผลงานAdjRw_DHES!$F:$F,MATCH(CalBudget2567!$D108,ผลงานAdjRw_DHES!$B:$B,0))</f>
        <v>64.633900000000011</v>
      </c>
      <c r="BB108" s="143">
        <f t="shared" si="83"/>
        <v>8791.3998691089328</v>
      </c>
      <c r="BC108" s="139">
        <f t="shared" si="84"/>
        <v>77.560680000000005</v>
      </c>
      <c r="BD108" s="140">
        <f t="shared" si="85"/>
        <v>77.560680000000005</v>
      </c>
      <c r="BE108" s="141">
        <f t="shared" si="86"/>
        <v>9023.4928256534095</v>
      </c>
      <c r="BF108" s="142">
        <f t="shared" si="87"/>
        <v>699868.23953279993</v>
      </c>
      <c r="BG108" s="143">
        <f>INDEX(รายได้แยกตามสิทธิ!$K:$K,MATCH(CalBudget2567!$D108,รายได้แยกตามสิทธิ!$B:$B,0))</f>
        <v>296556</v>
      </c>
      <c r="BH108" s="138">
        <f>INDEX(ผลงานAdjRw_DHES!$E:$E,MATCH(CalBudget2567!$D108,ผลงานAdjRw_DHES!$B:$B,0))</f>
        <v>43.993400000000001</v>
      </c>
      <c r="BI108" s="143">
        <f t="shared" si="88"/>
        <v>6740.9202289434324</v>
      </c>
      <c r="BJ108" s="139">
        <f t="shared" si="89"/>
        <v>52.792079999999999</v>
      </c>
      <c r="BK108" s="140">
        <f t="shared" si="90"/>
        <v>52.792079999999999</v>
      </c>
      <c r="BL108" s="141">
        <f t="shared" si="91"/>
        <v>6918.8805229875388</v>
      </c>
      <c r="BM108" s="142">
        <f t="shared" si="92"/>
        <v>365262.09407999995</v>
      </c>
      <c r="BN108" s="143">
        <f>INDEX(รายได้แยกตามสิทธิ!$N:$N,MATCH(CalBudget2567!$D108,รายได้แยกตามสิทธิ!$B:$B,0))</f>
        <v>103379.5</v>
      </c>
      <c r="BO108" s="138">
        <f>INDEX(ผลงานAdjRw_DHES!$I:$I,MATCH(CalBudget2567!$D108,ผลงานAdjRw_DHES!$B:$B,0))</f>
        <v>29.115800000000348</v>
      </c>
      <c r="BP108" s="143">
        <f t="shared" si="93"/>
        <v>3550.632302735929</v>
      </c>
      <c r="BQ108" s="139">
        <f t="shared" si="94"/>
        <v>34.938960000000414</v>
      </c>
      <c r="BR108" s="140">
        <f t="shared" si="95"/>
        <v>34.938960000000414</v>
      </c>
      <c r="BS108" s="141">
        <f t="shared" si="96"/>
        <v>3644.3689955281575</v>
      </c>
      <c r="BT108" s="142">
        <f t="shared" si="97"/>
        <v>127330.46255999999</v>
      </c>
      <c r="BU108" s="144">
        <f t="shared" si="98"/>
        <v>14447493.959932799</v>
      </c>
      <c r="BV108" s="145">
        <f t="shared" si="52"/>
        <v>55515201.468364798</v>
      </c>
      <c r="BW108" s="146">
        <f>INDEX(รายได้แยกตามสิทธิ!$Q:$Q,MATCH(CalBudget2567!$D108,รายได้แยกตามสิทธิ!$B:$B,0))</f>
        <v>0.51</v>
      </c>
      <c r="BX108" s="145">
        <f t="shared" si="99"/>
        <v>28312752.748866048</v>
      </c>
      <c r="BY108" s="141"/>
      <c r="BZ108" s="143">
        <f t="shared" si="100"/>
        <v>87301</v>
      </c>
      <c r="CA108" s="138">
        <f>INDEX(ผลงานOPDVisit_HDC!$C:$C,MATCH(CalBudget2567!$D108,ผลงานOPDVisit_HDC!$A:$A,0))</f>
        <v>87301</v>
      </c>
      <c r="CB108" s="138">
        <f t="shared" si="101"/>
        <v>0</v>
      </c>
    </row>
    <row r="109" spans="1:80" hidden="1" x14ac:dyDescent="0.7">
      <c r="A109" s="136">
        <f>COUNTA($D$16:D109)</f>
        <v>94</v>
      </c>
      <c r="B109" s="1">
        <v>1</v>
      </c>
      <c r="C109" s="2" t="s">
        <v>6</v>
      </c>
      <c r="D109" s="91" t="s">
        <v>168</v>
      </c>
      <c r="E109" s="3" t="s">
        <v>1067</v>
      </c>
      <c r="F109" s="4" t="s">
        <v>1876</v>
      </c>
      <c r="G109" s="1">
        <v>6</v>
      </c>
      <c r="H109" s="3" t="s">
        <v>2965</v>
      </c>
      <c r="I109" s="137">
        <f>INDEX(รายได้แยกตามสิทธิ!$D:$D,MATCH(CalBudget2567!$D109,รายได้แยกตามสิทธิ!$B:$B,0))</f>
        <v>36215410.649999999</v>
      </c>
      <c r="J109" s="138">
        <f>INDEX(ผลงานOPDVisit_HDC!$F:$F,MATCH(CalBudget2567!$D109,ผลงานOPDVisit_HDC!$A:$A,0))</f>
        <v>70654</v>
      </c>
      <c r="K109" s="138">
        <f t="shared" si="53"/>
        <v>512.57410266934642</v>
      </c>
      <c r="L109" s="139">
        <f t="shared" si="54"/>
        <v>84784.8</v>
      </c>
      <c r="M109" s="140">
        <f t="shared" si="55"/>
        <v>84784.8</v>
      </c>
      <c r="N109" s="141">
        <f t="shared" si="56"/>
        <v>526.10605897981713</v>
      </c>
      <c r="O109" s="142">
        <f t="shared" si="57"/>
        <v>44605796.989392005</v>
      </c>
      <c r="P109" s="143">
        <f>INDEX(รายได้แยกตามสิทธิ!$E:$E,MATCH(CalBudget2567!$D109,รายได้แยกตามสิทธิ!$B:$B,0))</f>
        <v>7176091.7000000002</v>
      </c>
      <c r="Q109" s="138">
        <f>INDEX(ผลงานOPDVisit_HDC!$D:$D,MATCH(CalBudget2567!$D109,ผลงานOPDVisit_HDC!$A:$A,0))</f>
        <v>18090</v>
      </c>
      <c r="R109" s="138">
        <f t="shared" si="58"/>
        <v>396.68831951354338</v>
      </c>
      <c r="S109" s="139">
        <f t="shared" si="59"/>
        <v>21708</v>
      </c>
      <c r="T109" s="140">
        <f t="shared" si="60"/>
        <v>21708</v>
      </c>
      <c r="U109" s="141">
        <f t="shared" si="61"/>
        <v>407.1608911487009</v>
      </c>
      <c r="V109" s="142">
        <f t="shared" si="62"/>
        <v>8838648.6250559986</v>
      </c>
      <c r="W109" s="143">
        <f>INDEX(รายได้แยกตามสิทธิ!$F:$F,MATCH(CalBudget2567!$D109,รายได้แยกตามสิทธิ!$B:$B,0))</f>
        <v>4672113</v>
      </c>
      <c r="X109" s="138">
        <f>INDEX(ผลงานOPDVisit_HDC!$E:$E,MATCH(CalBudget2567!$D109,ผลงานOPDVisit_HDC!$A:$A,0))</f>
        <v>16960</v>
      </c>
      <c r="Y109" s="138">
        <f t="shared" si="63"/>
        <v>275.47836084905663</v>
      </c>
      <c r="Z109" s="139">
        <f t="shared" si="64"/>
        <v>20352</v>
      </c>
      <c r="AA109" s="140">
        <f t="shared" si="65"/>
        <v>20352</v>
      </c>
      <c r="AB109" s="141">
        <f t="shared" si="66"/>
        <v>282.75098957547175</v>
      </c>
      <c r="AC109" s="142">
        <f t="shared" si="67"/>
        <v>5754548.1398400012</v>
      </c>
      <c r="AD109" s="143">
        <f>INDEX(รายได้แยกตามสิทธิ!$G:$G,MATCH(CalBudget2567!$D109,รายได้แยกตามสิทธิ!$B:$B,0))</f>
        <v>567975.75</v>
      </c>
      <c r="AE109" s="138">
        <f>INDEX(ผลงานOPDVisit_HDC!$G:$G,MATCH(CalBudget2567!$D109,ผลงานOPDVisit_HDC!$A:$A,0))</f>
        <v>914</v>
      </c>
      <c r="AF109" s="138">
        <f t="shared" si="68"/>
        <v>621.41766958424512</v>
      </c>
      <c r="AG109" s="139">
        <f t="shared" si="69"/>
        <v>1096.8</v>
      </c>
      <c r="AH109" s="140">
        <f t="shared" si="70"/>
        <v>1096.8</v>
      </c>
      <c r="AI109" s="141">
        <f t="shared" si="71"/>
        <v>637.82309606126921</v>
      </c>
      <c r="AJ109" s="142">
        <f t="shared" si="72"/>
        <v>699564.37176000001</v>
      </c>
      <c r="AK109" s="143">
        <f>INDEX(รายได้แยกตามสิทธิ!$H:$H,MATCH(CalBudget2567!$D109,รายได้แยกตามสิทธิ!$B:$B,0))</f>
        <v>3073662.5</v>
      </c>
      <c r="AL109" s="138">
        <f>INDEX(ผลงานOPDVisit_HDC!$K:$K,MATCH(CalBudget2567!$D109,ผลงานOPDVisit_HDC!$A:$A,0))</f>
        <v>22670</v>
      </c>
      <c r="AM109" s="138">
        <f t="shared" si="73"/>
        <v>135.58281870313189</v>
      </c>
      <c r="AN109" s="139">
        <f t="shared" si="74"/>
        <v>27204</v>
      </c>
      <c r="AO109" s="140">
        <f t="shared" si="75"/>
        <v>27204</v>
      </c>
      <c r="AP109" s="141">
        <f t="shared" si="76"/>
        <v>139.16220511689457</v>
      </c>
      <c r="AQ109" s="142">
        <f t="shared" si="77"/>
        <v>3785768.628</v>
      </c>
      <c r="AR109" s="144">
        <f t="shared" si="51"/>
        <v>63684326.754048005</v>
      </c>
      <c r="AS109" s="143">
        <f>INDEX(รายได้แยกตามสิทธิ!$I:$I,MATCH(CalBudget2567!$D109,รายได้แยกตามสิทธิ!$B:$B,0))</f>
        <v>11388493.949999999</v>
      </c>
      <c r="AT109" s="138">
        <f>INDEX(ผลงานAdjRw_DHES!$D:$D,MATCH(CalBudget2567!$D109,ผลงานAdjRw_DHES!$B:$B,0))</f>
        <v>1335.2072000000001</v>
      </c>
      <c r="AU109" s="143">
        <f t="shared" si="78"/>
        <v>8529.3832672561966</v>
      </c>
      <c r="AV109" s="139">
        <f t="shared" si="79"/>
        <v>1602.24864</v>
      </c>
      <c r="AW109" s="140">
        <f t="shared" si="80"/>
        <v>1602.24864</v>
      </c>
      <c r="AX109" s="141">
        <f t="shared" si="81"/>
        <v>8754.5589855117596</v>
      </c>
      <c r="AY109" s="142">
        <f t="shared" si="82"/>
        <v>14026980.228335997</v>
      </c>
      <c r="AZ109" s="143">
        <f>INDEX(รายได้แยกตามสิทธิ!$J:$J,MATCH(CalBudget2567!$D109,รายได้แยกตามสิทธิ!$B:$B,0))</f>
        <v>1176638.5</v>
      </c>
      <c r="BA109" s="138">
        <f>INDEX(ผลงานAdjRw_DHES!$F:$F,MATCH(CalBudget2567!$D109,ผลงานAdjRw_DHES!$B:$B,0))</f>
        <v>138.739</v>
      </c>
      <c r="BB109" s="143">
        <f t="shared" si="83"/>
        <v>8480.949841068481</v>
      </c>
      <c r="BC109" s="139">
        <f t="shared" si="84"/>
        <v>166.48679999999999</v>
      </c>
      <c r="BD109" s="140">
        <f t="shared" si="85"/>
        <v>166.48679999999999</v>
      </c>
      <c r="BE109" s="141">
        <f t="shared" si="86"/>
        <v>8704.8469168726897</v>
      </c>
      <c r="BF109" s="142">
        <f t="shared" si="87"/>
        <v>1449242.1076799999</v>
      </c>
      <c r="BG109" s="143">
        <f>INDEX(รายได้แยกตามสิทธิ!$K:$K,MATCH(CalBudget2567!$D109,รายได้แยกตามสิทธิ!$B:$B,0))</f>
        <v>2194471.9500000002</v>
      </c>
      <c r="BH109" s="138">
        <f>INDEX(ผลงานAdjRw_DHES!$E:$E,MATCH(CalBudget2567!$D109,ผลงานAdjRw_DHES!$B:$B,0))</f>
        <v>102.0294</v>
      </c>
      <c r="BI109" s="143">
        <f t="shared" si="88"/>
        <v>21508.231450934734</v>
      </c>
      <c r="BJ109" s="139">
        <f t="shared" si="89"/>
        <v>122.43527999999999</v>
      </c>
      <c r="BK109" s="140">
        <f t="shared" si="90"/>
        <v>122.43527999999999</v>
      </c>
      <c r="BL109" s="141">
        <f t="shared" si="91"/>
        <v>22076.04876123941</v>
      </c>
      <c r="BM109" s="142">
        <f t="shared" si="92"/>
        <v>2702887.2113760002</v>
      </c>
      <c r="BN109" s="143">
        <f>INDEX(รายได้แยกตามสิทธิ!$N:$N,MATCH(CalBudget2567!$D109,รายได้แยกตามสิทธิ!$B:$B,0))</f>
        <v>732462.25</v>
      </c>
      <c r="BO109" s="138">
        <f>INDEX(ผลงานAdjRw_DHES!$I:$I,MATCH(CalBudget2567!$D109,ผลงานAdjRw_DHES!$B:$B,0))</f>
        <v>80.377799999999894</v>
      </c>
      <c r="BP109" s="143">
        <f t="shared" si="93"/>
        <v>9112.7431952603947</v>
      </c>
      <c r="BQ109" s="139">
        <f t="shared" si="94"/>
        <v>96.453359999999876</v>
      </c>
      <c r="BR109" s="140">
        <f t="shared" si="95"/>
        <v>96.453359999999876</v>
      </c>
      <c r="BS109" s="141">
        <f t="shared" si="96"/>
        <v>9353.3196156152699</v>
      </c>
      <c r="BT109" s="142">
        <f t="shared" si="97"/>
        <v>902159.10408000008</v>
      </c>
      <c r="BU109" s="144">
        <f t="shared" si="98"/>
        <v>19081268.651471995</v>
      </c>
      <c r="BV109" s="145">
        <f t="shared" si="52"/>
        <v>82765595.405519992</v>
      </c>
      <c r="BW109" s="146">
        <f>INDEX(รายได้แยกตามสิทธิ!$Q:$Q,MATCH(CalBudget2567!$D109,รายได้แยกตามสิทธิ!$B:$B,0))</f>
        <v>0.32</v>
      </c>
      <c r="BX109" s="145">
        <f t="shared" si="99"/>
        <v>26484990.529766399</v>
      </c>
      <c r="BY109" s="141"/>
      <c r="BZ109" s="143">
        <f t="shared" si="100"/>
        <v>129288</v>
      </c>
      <c r="CA109" s="138">
        <f>INDEX(ผลงานOPDVisit_HDC!$C:$C,MATCH(CalBudget2567!$D109,ผลงานOPDVisit_HDC!$A:$A,0))</f>
        <v>129288</v>
      </c>
      <c r="CB109" s="138">
        <f t="shared" si="101"/>
        <v>0</v>
      </c>
    </row>
    <row r="110" spans="1:80" hidden="1" x14ac:dyDescent="0.7">
      <c r="A110" s="136">
        <f>COUNTA($D$16:D110)</f>
        <v>95</v>
      </c>
      <c r="B110" s="1">
        <v>1</v>
      </c>
      <c r="C110" s="2" t="s">
        <v>6</v>
      </c>
      <c r="D110" s="91" t="s">
        <v>169</v>
      </c>
      <c r="E110" s="3" t="s">
        <v>1068</v>
      </c>
      <c r="F110" s="4" t="s">
        <v>1876</v>
      </c>
      <c r="G110" s="1">
        <v>5</v>
      </c>
      <c r="H110" s="3" t="s">
        <v>2964</v>
      </c>
      <c r="I110" s="137">
        <f>INDEX(รายได้แยกตามสิทธิ!$D:$D,MATCH(CalBudget2567!$D110,รายได้แยกตามสิทธิ!$B:$B,0))</f>
        <v>29630832.059999999</v>
      </c>
      <c r="J110" s="138">
        <f>INDEX(ผลงานOPDVisit_HDC!$F:$F,MATCH(CalBudget2567!$D110,ผลงานOPDVisit_HDC!$A:$A,0))</f>
        <v>68356</v>
      </c>
      <c r="K110" s="138">
        <f t="shared" si="53"/>
        <v>433.47814471297323</v>
      </c>
      <c r="L110" s="139">
        <f t="shared" si="54"/>
        <v>82027.199999999997</v>
      </c>
      <c r="M110" s="140">
        <f t="shared" si="55"/>
        <v>82027.199999999997</v>
      </c>
      <c r="N110" s="141">
        <f t="shared" si="56"/>
        <v>444.92196773339572</v>
      </c>
      <c r="O110" s="142">
        <f t="shared" si="57"/>
        <v>36495703.231660798</v>
      </c>
      <c r="P110" s="143">
        <f>INDEX(รายได้แยกตามสิทธิ!$E:$E,MATCH(CalBudget2567!$D110,รายได้แยกตามสิทธิ!$B:$B,0))</f>
        <v>2993494.25</v>
      </c>
      <c r="Q110" s="138">
        <f>INDEX(ผลงานOPDVisit_HDC!$D:$D,MATCH(CalBudget2567!$D110,ผลงานOPDVisit_HDC!$A:$A,0))</f>
        <v>219</v>
      </c>
      <c r="R110" s="138">
        <f t="shared" si="58"/>
        <v>13668.923515981734</v>
      </c>
      <c r="S110" s="139">
        <f t="shared" si="59"/>
        <v>262.8</v>
      </c>
      <c r="T110" s="140">
        <f t="shared" si="60"/>
        <v>262.8</v>
      </c>
      <c r="U110" s="141">
        <f t="shared" si="61"/>
        <v>14029.783096803652</v>
      </c>
      <c r="V110" s="142">
        <f t="shared" si="62"/>
        <v>3687026.9978399999</v>
      </c>
      <c r="W110" s="143">
        <f>INDEX(รายได้แยกตามสิทธิ!$F:$F,MATCH(CalBudget2567!$D110,รายได้แยกตามสิทธิ!$B:$B,0))</f>
        <v>1227679.25</v>
      </c>
      <c r="X110" s="138">
        <f>INDEX(ผลงานOPDVisit_HDC!$E:$E,MATCH(CalBudget2567!$D110,ผลงานOPDVisit_HDC!$A:$A,0))</f>
        <v>486</v>
      </c>
      <c r="Y110" s="138">
        <f t="shared" si="63"/>
        <v>2526.0889917695472</v>
      </c>
      <c r="Z110" s="139">
        <f t="shared" si="64"/>
        <v>583.19999999999993</v>
      </c>
      <c r="AA110" s="140">
        <f t="shared" si="65"/>
        <v>583.19999999999993</v>
      </c>
      <c r="AB110" s="141">
        <f t="shared" si="66"/>
        <v>2592.7777411522634</v>
      </c>
      <c r="AC110" s="142">
        <f t="shared" si="67"/>
        <v>1512107.9786399999</v>
      </c>
      <c r="AD110" s="143">
        <f>INDEX(รายได้แยกตามสิทธิ!$G:$G,MATCH(CalBudget2567!$D110,รายได้แยกตามสิทธิ!$B:$B,0))</f>
        <v>35971.5</v>
      </c>
      <c r="AE110" s="138">
        <f>INDEX(ผลงานOPDVisit_HDC!$G:$G,MATCH(CalBudget2567!$D110,ผลงานOPDVisit_HDC!$A:$A,0))</f>
        <v>70</v>
      </c>
      <c r="AF110" s="138">
        <f t="shared" si="68"/>
        <v>513.87857142857138</v>
      </c>
      <c r="AG110" s="139">
        <f t="shared" si="69"/>
        <v>84</v>
      </c>
      <c r="AH110" s="140">
        <f t="shared" si="70"/>
        <v>84</v>
      </c>
      <c r="AI110" s="141">
        <f t="shared" si="71"/>
        <v>527.44496571428567</v>
      </c>
      <c r="AJ110" s="142">
        <f t="shared" si="72"/>
        <v>44305.377119999997</v>
      </c>
      <c r="AK110" s="143">
        <f>INDEX(รายได้แยกตามสิทธิ!$H:$H,MATCH(CalBudget2567!$D110,รายได้แยกตามสิทธิ!$B:$B,0))</f>
        <v>1093734</v>
      </c>
      <c r="AL110" s="138">
        <f>INDEX(ผลงานOPDVisit_HDC!$K:$K,MATCH(CalBudget2567!$D110,ผลงานOPDVisit_HDC!$A:$A,0))</f>
        <v>18424</v>
      </c>
      <c r="AM110" s="138">
        <f t="shared" si="73"/>
        <v>59.364633087277461</v>
      </c>
      <c r="AN110" s="139">
        <f t="shared" si="74"/>
        <v>22108.799999999999</v>
      </c>
      <c r="AO110" s="140">
        <f t="shared" si="75"/>
        <v>22108.799999999999</v>
      </c>
      <c r="AP110" s="141">
        <f t="shared" si="76"/>
        <v>60.931859400781583</v>
      </c>
      <c r="AQ110" s="142">
        <f t="shared" si="77"/>
        <v>1347130.2931199998</v>
      </c>
      <c r="AR110" s="144">
        <f t="shared" si="51"/>
        <v>43086273.878380798</v>
      </c>
      <c r="AS110" s="143">
        <f>INDEX(รายได้แยกตามสิทธิ!$I:$I,MATCH(CalBudget2567!$D110,รายได้แยกตามสิทธิ!$B:$B,0))</f>
        <v>8555037.25</v>
      </c>
      <c r="AT110" s="138">
        <f>INDEX(ผลงานAdjRw_DHES!$D:$D,MATCH(CalBudget2567!$D110,ผลงานAdjRw_DHES!$B:$B,0))</f>
        <v>1304.4784000000002</v>
      </c>
      <c r="AU110" s="143">
        <f t="shared" si="78"/>
        <v>6558.2053715876009</v>
      </c>
      <c r="AV110" s="139">
        <f t="shared" si="79"/>
        <v>1565.3740800000003</v>
      </c>
      <c r="AW110" s="140">
        <f t="shared" si="80"/>
        <v>1565.3740800000003</v>
      </c>
      <c r="AX110" s="141">
        <f t="shared" si="81"/>
        <v>6731.3419933975138</v>
      </c>
      <c r="AY110" s="142">
        <f t="shared" si="82"/>
        <v>10537068.280080002</v>
      </c>
      <c r="AZ110" s="143">
        <f>INDEX(รายได้แยกตามสิทธิ!$J:$J,MATCH(CalBudget2567!$D110,รายได้แยกตามสิทธิ!$B:$B,0))</f>
        <v>466835.5</v>
      </c>
      <c r="BA110" s="138">
        <f>INDEX(ผลงานAdjRw_DHES!$F:$F,MATCH(CalBudget2567!$D110,ผลงานAdjRw_DHES!$B:$B,0))</f>
        <v>55.069599999999994</v>
      </c>
      <c r="BB110" s="143">
        <f t="shared" si="83"/>
        <v>8477.1906823365352</v>
      </c>
      <c r="BC110" s="139">
        <f t="shared" si="84"/>
        <v>66.083519999999993</v>
      </c>
      <c r="BD110" s="140">
        <f t="shared" si="85"/>
        <v>66.083519999999993</v>
      </c>
      <c r="BE110" s="141">
        <f t="shared" si="86"/>
        <v>8700.9885163502204</v>
      </c>
      <c r="BF110" s="142">
        <f t="shared" si="87"/>
        <v>574991.94864000008</v>
      </c>
      <c r="BG110" s="143">
        <f>INDEX(รายได้แยกตามสิทธิ!$K:$K,MATCH(CalBudget2567!$D110,รายได้แยกตามสิทธิ!$B:$B,0))</f>
        <v>390638.75</v>
      </c>
      <c r="BH110" s="138">
        <f>INDEX(ผลงานAdjRw_DHES!$E:$E,MATCH(CalBudget2567!$D110,ผลงานAdjRw_DHES!$B:$B,0))</f>
        <v>55.556199999999997</v>
      </c>
      <c r="BI110" s="143">
        <f t="shared" si="88"/>
        <v>7031.4159355751481</v>
      </c>
      <c r="BJ110" s="139">
        <f t="shared" si="89"/>
        <v>66.667439999999999</v>
      </c>
      <c r="BK110" s="140">
        <f t="shared" si="90"/>
        <v>66.667439999999999</v>
      </c>
      <c r="BL110" s="141">
        <f t="shared" si="91"/>
        <v>7217.0453162743324</v>
      </c>
      <c r="BM110" s="142">
        <f t="shared" si="92"/>
        <v>481141.93560000008</v>
      </c>
      <c r="BN110" s="143">
        <f>INDEX(รายได้แยกตามสิทธิ!$N:$N,MATCH(CalBudget2567!$D110,รายได้แยกตามสิทธิ!$B:$B,0))</f>
        <v>31030.75</v>
      </c>
      <c r="BO110" s="138">
        <f>INDEX(ผลงานAdjRw_DHES!$I:$I,MATCH(CalBudget2567!$D110,ผลงานAdjRw_DHES!$B:$B,0))</f>
        <v>34.847599999999872</v>
      </c>
      <c r="BP110" s="143">
        <f t="shared" si="93"/>
        <v>890.47021889599614</v>
      </c>
      <c r="BQ110" s="139">
        <f t="shared" si="94"/>
        <v>41.817119999999846</v>
      </c>
      <c r="BR110" s="140">
        <f t="shared" si="95"/>
        <v>41.817119999999846</v>
      </c>
      <c r="BS110" s="141">
        <f t="shared" si="96"/>
        <v>913.97863267485047</v>
      </c>
      <c r="BT110" s="142">
        <f t="shared" si="97"/>
        <v>38219.954160000001</v>
      </c>
      <c r="BU110" s="144">
        <f t="shared" si="98"/>
        <v>11631422.118480001</v>
      </c>
      <c r="BV110" s="145">
        <f t="shared" si="52"/>
        <v>54717695.996860802</v>
      </c>
      <c r="BW110" s="146">
        <f>INDEX(รายได้แยกตามสิทธิ!$Q:$Q,MATCH(CalBudget2567!$D110,รายได้แยกตามสิทธิ!$B:$B,0))</f>
        <v>0.47</v>
      </c>
      <c r="BX110" s="145">
        <f t="shared" si="99"/>
        <v>25717317.118524574</v>
      </c>
      <c r="BY110" s="141"/>
      <c r="BZ110" s="143">
        <f t="shared" si="100"/>
        <v>87555</v>
      </c>
      <c r="CA110" s="138">
        <f>INDEX(ผลงานOPDVisit_HDC!$C:$C,MATCH(CalBudget2567!$D110,ผลงานOPDVisit_HDC!$A:$A,0))</f>
        <v>87555</v>
      </c>
      <c r="CB110" s="138">
        <f t="shared" si="101"/>
        <v>0</v>
      </c>
    </row>
    <row r="111" spans="1:80" hidden="1" x14ac:dyDescent="0.7">
      <c r="A111" s="136">
        <f>COUNTA($D$16:D111)</f>
        <v>96</v>
      </c>
      <c r="B111" s="1">
        <v>1</v>
      </c>
      <c r="C111" s="2" t="s">
        <v>7</v>
      </c>
      <c r="D111" s="91" t="s">
        <v>170</v>
      </c>
      <c r="E111" s="3" t="s">
        <v>1069</v>
      </c>
      <c r="F111" s="4" t="s">
        <v>1877</v>
      </c>
      <c r="G111" s="1">
        <v>17</v>
      </c>
      <c r="H111" s="3" t="s">
        <v>2971</v>
      </c>
      <c r="I111" s="137">
        <f>INDEX(รายได้แยกตามสิทธิ!$D:$D,MATCH(CalBudget2567!$D111,รายได้แยกตามสิทธิ!$B:$B,0))</f>
        <v>251966945.86000001</v>
      </c>
      <c r="J111" s="138">
        <f>INDEX(ผลงานOPDVisit_HDC!$F:$F,MATCH(CalBudget2567!$D111,ผลงานOPDVisit_HDC!$A:$A,0))</f>
        <v>386744</v>
      </c>
      <c r="K111" s="138">
        <f t="shared" si="53"/>
        <v>651.5083514159237</v>
      </c>
      <c r="L111" s="139">
        <f t="shared" si="54"/>
        <v>464092.8</v>
      </c>
      <c r="M111" s="140">
        <f t="shared" si="55"/>
        <v>464092.8</v>
      </c>
      <c r="N111" s="141">
        <f t="shared" si="56"/>
        <v>668.7081718933041</v>
      </c>
      <c r="O111" s="142">
        <f t="shared" si="57"/>
        <v>310342647.87684476</v>
      </c>
      <c r="P111" s="143">
        <f>INDEX(รายได้แยกตามสิทธิ!$E:$E,MATCH(CalBudget2567!$D111,รายได้แยกตามสิทธิ!$B:$B,0))</f>
        <v>121824869.48999999</v>
      </c>
      <c r="Q111" s="138">
        <f>INDEX(ผลงานOPDVisit_HDC!$D:$D,MATCH(CalBudget2567!$D111,ผลงานOPDVisit_HDC!$A:$A,0))</f>
        <v>121482</v>
      </c>
      <c r="R111" s="138">
        <f t="shared" si="58"/>
        <v>1002.8223892428507</v>
      </c>
      <c r="S111" s="139">
        <f t="shared" si="59"/>
        <v>145778.4</v>
      </c>
      <c r="T111" s="140">
        <f t="shared" si="60"/>
        <v>145778.4</v>
      </c>
      <c r="U111" s="141">
        <f t="shared" si="61"/>
        <v>1029.2969003188621</v>
      </c>
      <c r="V111" s="142">
        <f t="shared" si="62"/>
        <v>150049255.25344321</v>
      </c>
      <c r="W111" s="143">
        <f>INDEX(รายได้แยกตามสิทธิ!$F:$F,MATCH(CalBudget2567!$D111,รายได้แยกตามสิทธิ!$B:$B,0))</f>
        <v>40411274.82</v>
      </c>
      <c r="X111" s="138">
        <f>INDEX(ผลงานOPDVisit_HDC!$E:$E,MATCH(CalBudget2567!$D111,ผลงานOPDVisit_HDC!$A:$A,0))</f>
        <v>69409</v>
      </c>
      <c r="Y111" s="138">
        <f t="shared" si="63"/>
        <v>582.2195222521575</v>
      </c>
      <c r="Z111" s="139">
        <f t="shared" si="64"/>
        <v>83290.8</v>
      </c>
      <c r="AA111" s="140">
        <f t="shared" si="65"/>
        <v>83290.8</v>
      </c>
      <c r="AB111" s="141">
        <f t="shared" si="66"/>
        <v>597.5901176396145</v>
      </c>
      <c r="AC111" s="142">
        <f t="shared" si="67"/>
        <v>49773758.970297605</v>
      </c>
      <c r="AD111" s="143">
        <f>INDEX(รายได้แยกตามสิทธิ!$G:$G,MATCH(CalBudget2567!$D111,รายได้แยกตามสิทธิ!$B:$B,0))</f>
        <v>2351548.7999999998</v>
      </c>
      <c r="AE111" s="138">
        <f>INDEX(ผลงานOPDVisit_HDC!$G:$G,MATCH(CalBudget2567!$D111,ผลงานOPDVisit_HDC!$A:$A,0))</f>
        <v>4874</v>
      </c>
      <c r="AF111" s="138">
        <f t="shared" si="68"/>
        <v>482.46795240049238</v>
      </c>
      <c r="AG111" s="139">
        <f t="shared" si="69"/>
        <v>5848.8</v>
      </c>
      <c r="AH111" s="140">
        <f t="shared" si="70"/>
        <v>5848.8</v>
      </c>
      <c r="AI111" s="141">
        <f t="shared" si="71"/>
        <v>495.2051063438654</v>
      </c>
      <c r="AJ111" s="142">
        <f t="shared" si="72"/>
        <v>2896355.625984</v>
      </c>
      <c r="AK111" s="143">
        <f>INDEX(รายได้แยกตามสิทธิ!$H:$H,MATCH(CalBudget2567!$D111,รายได้แยกตามสิทธิ!$B:$B,0))</f>
        <v>23897444.939999998</v>
      </c>
      <c r="AL111" s="138">
        <f>INDEX(ผลงานOPDVisit_HDC!$K:$K,MATCH(CalBudget2567!$D111,ผลงานOPDVisit_HDC!$A:$A,0))</f>
        <v>33528</v>
      </c>
      <c r="AM111" s="138">
        <f t="shared" si="73"/>
        <v>712.7608249821044</v>
      </c>
      <c r="AN111" s="139">
        <f t="shared" si="74"/>
        <v>40233.599999999999</v>
      </c>
      <c r="AO111" s="140">
        <f t="shared" si="75"/>
        <v>40233.599999999999</v>
      </c>
      <c r="AP111" s="141">
        <f t="shared" si="76"/>
        <v>731.57771076163192</v>
      </c>
      <c r="AQ111" s="142">
        <f t="shared" si="77"/>
        <v>29434004.983699191</v>
      </c>
      <c r="AR111" s="144">
        <f t="shared" si="51"/>
        <v>542496022.71026874</v>
      </c>
      <c r="AS111" s="143">
        <f>INDEX(รายได้แยกตามสิทธิ!$I:$I,MATCH(CalBudget2567!$D111,รายได้แยกตามสิทธิ!$B:$B,0))</f>
        <v>557411664.50999999</v>
      </c>
      <c r="AT111" s="138">
        <f>INDEX(ผลงานAdjRw_DHES!$D:$D,MATCH(CalBudget2567!$D111,ผลงานAdjRw_DHES!$B:$B,0))</f>
        <v>34376.866999999998</v>
      </c>
      <c r="AU111" s="143">
        <f t="shared" si="78"/>
        <v>16214.731392188824</v>
      </c>
      <c r="AV111" s="139">
        <f t="shared" si="79"/>
        <v>41252.240399999995</v>
      </c>
      <c r="AW111" s="140">
        <f t="shared" si="80"/>
        <v>41252.240399999995</v>
      </c>
      <c r="AX111" s="141">
        <f t="shared" si="81"/>
        <v>16642.80030094261</v>
      </c>
      <c r="AY111" s="142">
        <f t="shared" si="82"/>
        <v>686552798.94367683</v>
      </c>
      <c r="AZ111" s="143">
        <f>INDEX(รายได้แยกตามสิทธิ!$J:$J,MATCH(CalBudget2567!$D111,รายได้แยกตามสิทธิ!$B:$B,0))</f>
        <v>93621777.340000004</v>
      </c>
      <c r="BA111" s="138">
        <f>INDEX(ผลงานAdjRw_DHES!$F:$F,MATCH(CalBudget2567!$D111,ผลงานAdjRw_DHES!$B:$B,0))</f>
        <v>4849.0068000000001</v>
      </c>
      <c r="BB111" s="143">
        <f t="shared" si="83"/>
        <v>19307.413085087857</v>
      </c>
      <c r="BC111" s="139">
        <f t="shared" si="84"/>
        <v>5818.8081599999996</v>
      </c>
      <c r="BD111" s="140">
        <f t="shared" si="85"/>
        <v>5818.8081599999996</v>
      </c>
      <c r="BE111" s="141">
        <f t="shared" si="86"/>
        <v>19817.128790534178</v>
      </c>
      <c r="BF111" s="142">
        <f t="shared" si="87"/>
        <v>115312070.71413119</v>
      </c>
      <c r="BG111" s="143">
        <f>INDEX(รายได้แยกตามสิทธิ!$K:$K,MATCH(CalBudget2567!$D111,รายได้แยกตามสิทธิ!$B:$B,0))</f>
        <v>43923448.240000002</v>
      </c>
      <c r="BH111" s="138">
        <f>INDEX(ผลงานAdjRw_DHES!$E:$E,MATCH(CalBudget2567!$D111,ผลงานAdjRw_DHES!$B:$B,0))</f>
        <v>3026.3280999999997</v>
      </c>
      <c r="BI111" s="143">
        <f t="shared" si="88"/>
        <v>14513.776031091938</v>
      </c>
      <c r="BJ111" s="139">
        <f t="shared" si="89"/>
        <v>3631.5937199999994</v>
      </c>
      <c r="BK111" s="140">
        <f t="shared" si="90"/>
        <v>3631.5937199999994</v>
      </c>
      <c r="BL111" s="141">
        <f t="shared" si="91"/>
        <v>14896.939718312766</v>
      </c>
      <c r="BM111" s="142">
        <f t="shared" si="92"/>
        <v>54099632.728243202</v>
      </c>
      <c r="BN111" s="143">
        <f>INDEX(รายได้แยกตามสิทธิ!$N:$N,MATCH(CalBudget2567!$D111,รายได้แยกตามสิทธิ!$B:$B,0))</f>
        <v>72275688.299999997</v>
      </c>
      <c r="BO111" s="138">
        <f>INDEX(ผลงานAdjRw_DHES!$I:$I,MATCH(CalBudget2567!$D111,ผลงานAdjRw_DHES!$B:$B,0))</f>
        <v>4501.3464000000049</v>
      </c>
      <c r="BP111" s="143">
        <f t="shared" si="93"/>
        <v>16056.459973842475</v>
      </c>
      <c r="BQ111" s="139">
        <f t="shared" si="94"/>
        <v>5401.6156800000053</v>
      </c>
      <c r="BR111" s="140">
        <f t="shared" si="95"/>
        <v>5401.6156800000053</v>
      </c>
      <c r="BS111" s="141">
        <f t="shared" si="96"/>
        <v>16480.350517151917</v>
      </c>
      <c r="BT111" s="142">
        <f t="shared" si="97"/>
        <v>89020519.765343994</v>
      </c>
      <c r="BU111" s="144">
        <f t="shared" si="98"/>
        <v>944985022.15139532</v>
      </c>
      <c r="BV111" s="145">
        <f t="shared" si="52"/>
        <v>1487481044.8616641</v>
      </c>
      <c r="BW111" s="146">
        <f>INDEX(รายได้แยกตามสิทธิ!$Q:$Q,MATCH(CalBudget2567!$D111,รายได้แยกตามสิทธิ!$B:$B,0))</f>
        <v>0.31</v>
      </c>
      <c r="BX111" s="145">
        <f t="shared" si="99"/>
        <v>461119123.90711588</v>
      </c>
      <c r="BY111" s="141"/>
      <c r="BZ111" s="143">
        <f t="shared" si="100"/>
        <v>616037</v>
      </c>
      <c r="CA111" s="138">
        <f>INDEX(ผลงานOPDVisit_HDC!$C:$C,MATCH(CalBudget2567!$D111,ผลงานOPDVisit_HDC!$A:$A,0))</f>
        <v>616037</v>
      </c>
      <c r="CB111" s="138">
        <f t="shared" si="101"/>
        <v>0</v>
      </c>
    </row>
    <row r="112" spans="1:80" hidden="1" x14ac:dyDescent="0.7">
      <c r="A112" s="136">
        <f>COUNTA($D$16:D112)</f>
        <v>97</v>
      </c>
      <c r="B112" s="1">
        <v>1</v>
      </c>
      <c r="C112" s="2" t="s">
        <v>7</v>
      </c>
      <c r="D112" s="91" t="s">
        <v>171</v>
      </c>
      <c r="E112" s="3" t="s">
        <v>1070</v>
      </c>
      <c r="F112" s="4" t="s">
        <v>1876</v>
      </c>
      <c r="G112" s="1">
        <v>5</v>
      </c>
      <c r="H112" s="3" t="s">
        <v>2964</v>
      </c>
      <c r="I112" s="137">
        <f>INDEX(รายได้แยกตามสิทธิ!$D:$D,MATCH(CalBudget2567!$D112,รายได้แยกตามสิทธิ!$B:$B,0))</f>
        <v>24773456.890000001</v>
      </c>
      <c r="J112" s="138">
        <f>INDEX(ผลงานOPDVisit_HDC!$F:$F,MATCH(CalBudget2567!$D112,ผลงานOPDVisit_HDC!$A:$A,0))</f>
        <v>61069</v>
      </c>
      <c r="K112" s="138">
        <f t="shared" si="53"/>
        <v>405.66337896477756</v>
      </c>
      <c r="L112" s="139">
        <f t="shared" si="54"/>
        <v>73282.8</v>
      </c>
      <c r="M112" s="140">
        <f t="shared" si="55"/>
        <v>73282.8</v>
      </c>
      <c r="N112" s="141">
        <f t="shared" si="56"/>
        <v>416.37289216944771</v>
      </c>
      <c r="O112" s="142">
        <f t="shared" si="57"/>
        <v>30512971.382275205</v>
      </c>
      <c r="P112" s="143">
        <f>INDEX(รายได้แยกตามสิทธิ!$E:$E,MATCH(CalBudget2567!$D112,รายได้แยกตามสิทธิ!$B:$B,0))</f>
        <v>2280820.75</v>
      </c>
      <c r="Q112" s="138">
        <f>INDEX(ผลงานOPDVisit_HDC!$D:$D,MATCH(CalBudget2567!$D112,ผลงานOPDVisit_HDC!$A:$A,0))</f>
        <v>1429</v>
      </c>
      <c r="R112" s="138">
        <f t="shared" si="58"/>
        <v>1596.0956962911127</v>
      </c>
      <c r="S112" s="139">
        <f t="shared" si="59"/>
        <v>1714.8</v>
      </c>
      <c r="T112" s="140">
        <f t="shared" si="60"/>
        <v>1714.8</v>
      </c>
      <c r="U112" s="141">
        <f t="shared" si="61"/>
        <v>1638.2326226731982</v>
      </c>
      <c r="V112" s="142">
        <f t="shared" si="62"/>
        <v>2809241.3013600004</v>
      </c>
      <c r="W112" s="143">
        <f>INDEX(รายได้แยกตามสิทธิ!$F:$F,MATCH(CalBudget2567!$D112,รายได้แยกตามสิทธิ!$B:$B,0))</f>
        <v>1989745</v>
      </c>
      <c r="X112" s="138">
        <f>INDEX(ผลงานOPDVisit_HDC!$E:$E,MATCH(CalBudget2567!$D112,ผลงานOPDVisit_HDC!$A:$A,0))</f>
        <v>10592</v>
      </c>
      <c r="Y112" s="138">
        <f t="shared" si="63"/>
        <v>187.85356873111783</v>
      </c>
      <c r="Z112" s="139">
        <f t="shared" si="64"/>
        <v>12710.4</v>
      </c>
      <c r="AA112" s="140">
        <f t="shared" si="65"/>
        <v>12710.4</v>
      </c>
      <c r="AB112" s="141">
        <f t="shared" si="66"/>
        <v>192.81290294561936</v>
      </c>
      <c r="AC112" s="142">
        <f t="shared" si="67"/>
        <v>2450729.1216000002</v>
      </c>
      <c r="AD112" s="143">
        <f>INDEX(รายได้แยกตามสิทธิ!$G:$G,MATCH(CalBudget2567!$D112,รายได้แยกตามสิทธิ!$B:$B,0))</f>
        <v>276556.79999999999</v>
      </c>
      <c r="AE112" s="138">
        <f>INDEX(ผลงานOPDVisit_HDC!$G:$G,MATCH(CalBudget2567!$D112,ผลงานOPDVisit_HDC!$A:$A,0))</f>
        <v>1496</v>
      </c>
      <c r="AF112" s="138">
        <f t="shared" si="68"/>
        <v>184.86417112299463</v>
      </c>
      <c r="AG112" s="139">
        <f t="shared" si="69"/>
        <v>1795.2</v>
      </c>
      <c r="AH112" s="140">
        <f t="shared" si="70"/>
        <v>1795.2</v>
      </c>
      <c r="AI112" s="141">
        <f t="shared" si="71"/>
        <v>189.7445852406417</v>
      </c>
      <c r="AJ112" s="142">
        <f t="shared" si="72"/>
        <v>340629.47942399996</v>
      </c>
      <c r="AK112" s="143">
        <f>INDEX(รายได้แยกตามสิทธิ!$H:$H,MATCH(CalBudget2567!$D112,รายได้แยกตามสิทธิ!$B:$B,0))</f>
        <v>1431285.49</v>
      </c>
      <c r="AL112" s="138">
        <f>INDEX(ผลงานOPDVisit_HDC!$K:$K,MATCH(CalBudget2567!$D112,ผลงานOPDVisit_HDC!$A:$A,0))</f>
        <v>9427</v>
      </c>
      <c r="AM112" s="138">
        <f t="shared" si="73"/>
        <v>151.82831123369047</v>
      </c>
      <c r="AN112" s="139">
        <f t="shared" si="74"/>
        <v>11312.4</v>
      </c>
      <c r="AO112" s="140">
        <f t="shared" si="75"/>
        <v>11312.4</v>
      </c>
      <c r="AP112" s="141">
        <f t="shared" si="76"/>
        <v>155.8365786502599</v>
      </c>
      <c r="AQ112" s="142">
        <f t="shared" si="77"/>
        <v>1762885.7123232</v>
      </c>
      <c r="AR112" s="144">
        <f t="shared" si="51"/>
        <v>37876456.996982411</v>
      </c>
      <c r="AS112" s="143">
        <f>INDEX(รายได้แยกตามสิทธิ!$I:$I,MATCH(CalBudget2567!$D112,รายได้แยกตามสิทธิ!$B:$B,0))</f>
        <v>9696741.25</v>
      </c>
      <c r="AT112" s="138">
        <f>INDEX(ผลงานAdjRw_DHES!$D:$D,MATCH(CalBudget2567!$D112,ผลงานAdjRw_DHES!$B:$B,0))</f>
        <v>1170.2435999999998</v>
      </c>
      <c r="AU112" s="143">
        <f t="shared" si="78"/>
        <v>8286.0878282094436</v>
      </c>
      <c r="AV112" s="139">
        <f t="shared" si="79"/>
        <v>1404.2923199999998</v>
      </c>
      <c r="AW112" s="140">
        <f t="shared" si="80"/>
        <v>1404.2923199999998</v>
      </c>
      <c r="AX112" s="141">
        <f t="shared" si="81"/>
        <v>8504.840546874173</v>
      </c>
      <c r="AY112" s="142">
        <f t="shared" si="82"/>
        <v>11943282.262799999</v>
      </c>
      <c r="AZ112" s="143">
        <f>INDEX(รายได้แยกตามสิทธิ!$J:$J,MATCH(CalBudget2567!$D112,รายได้แยกตามสิทธิ!$B:$B,0))</f>
        <v>890337.5</v>
      </c>
      <c r="BA112" s="138">
        <f>INDEX(ผลงานAdjRw_DHES!$F:$F,MATCH(CalBudget2567!$D112,ผลงานAdjRw_DHES!$B:$B,0))</f>
        <v>104.6336</v>
      </c>
      <c r="BB112" s="143">
        <f t="shared" si="83"/>
        <v>8509.0974600893023</v>
      </c>
      <c r="BC112" s="139">
        <f t="shared" si="84"/>
        <v>125.56031999999999</v>
      </c>
      <c r="BD112" s="140">
        <f t="shared" si="85"/>
        <v>125.56031999999999</v>
      </c>
      <c r="BE112" s="141">
        <f t="shared" si="86"/>
        <v>8733.7376330356601</v>
      </c>
      <c r="BF112" s="142">
        <f t="shared" si="87"/>
        <v>1096610.892</v>
      </c>
      <c r="BG112" s="143">
        <f>INDEX(รายได้แยกตามสิทธิ!$K:$K,MATCH(CalBudget2567!$D112,รายได้แยกตามสิทธิ!$B:$B,0))</f>
        <v>501435</v>
      </c>
      <c r="BH112" s="138">
        <f>INDEX(ผลงานAdjRw_DHES!$E:$E,MATCH(CalBudget2567!$D112,ผลงานAdjRw_DHES!$B:$B,0))</f>
        <v>50.085000000000001</v>
      </c>
      <c r="BI112" s="143">
        <f t="shared" si="88"/>
        <v>10011.680143755615</v>
      </c>
      <c r="BJ112" s="139">
        <f t="shared" si="89"/>
        <v>60.101999999999997</v>
      </c>
      <c r="BK112" s="140">
        <f t="shared" si="90"/>
        <v>60.101999999999997</v>
      </c>
      <c r="BL112" s="141">
        <f t="shared" si="91"/>
        <v>10275.988499550764</v>
      </c>
      <c r="BM112" s="142">
        <f t="shared" si="92"/>
        <v>617607.4608</v>
      </c>
      <c r="BN112" s="143">
        <f>INDEX(รายได้แยกตามสิทธิ!$N:$N,MATCH(CalBudget2567!$D112,รายได้แยกตามสิทธิ!$B:$B,0))</f>
        <v>1563356.79</v>
      </c>
      <c r="BO112" s="138">
        <f>INDEX(ผลงานAdjRw_DHES!$I:$I,MATCH(CalBudget2567!$D112,ผลงานAdjRw_DHES!$B:$B,0))</f>
        <v>218.39830000000001</v>
      </c>
      <c r="BP112" s="143">
        <f t="shared" si="93"/>
        <v>7158.282779673651</v>
      </c>
      <c r="BQ112" s="139">
        <f t="shared" si="94"/>
        <v>262.07796000000002</v>
      </c>
      <c r="BR112" s="140">
        <f t="shared" si="95"/>
        <v>262.07796000000002</v>
      </c>
      <c r="BS112" s="141">
        <f t="shared" si="96"/>
        <v>7347.2614450570354</v>
      </c>
      <c r="BT112" s="142">
        <f t="shared" si="97"/>
        <v>1925555.2911072001</v>
      </c>
      <c r="BU112" s="144">
        <f t="shared" si="98"/>
        <v>15583055.906707197</v>
      </c>
      <c r="BV112" s="145">
        <f t="shared" si="52"/>
        <v>53459512.903689608</v>
      </c>
      <c r="BW112" s="146">
        <f>INDEX(รายได้แยกตามสิทธิ!$Q:$Q,MATCH(CalBudget2567!$D112,รายได้แยกตามสิทธิ!$B:$B,0))</f>
        <v>0.47</v>
      </c>
      <c r="BX112" s="145">
        <f t="shared" si="99"/>
        <v>25125971.064734112</v>
      </c>
      <c r="BY112" s="141"/>
      <c r="BZ112" s="143">
        <f t="shared" si="100"/>
        <v>84013</v>
      </c>
      <c r="CA112" s="138">
        <f>INDEX(ผลงานOPDVisit_HDC!$C:$C,MATCH(CalBudget2567!$D112,ผลงานOPDVisit_HDC!$A:$A,0))</f>
        <v>84013</v>
      </c>
      <c r="CB112" s="138">
        <f t="shared" si="101"/>
        <v>0</v>
      </c>
    </row>
    <row r="113" spans="1:80" hidden="1" x14ac:dyDescent="0.7">
      <c r="A113" s="136">
        <f>COUNTA($D$16:D113)</f>
        <v>98</v>
      </c>
      <c r="B113" s="1">
        <v>1</v>
      </c>
      <c r="C113" s="2" t="s">
        <v>7</v>
      </c>
      <c r="D113" s="91" t="s">
        <v>172</v>
      </c>
      <c r="E113" s="3" t="s">
        <v>1071</v>
      </c>
      <c r="F113" s="4" t="s">
        <v>1876</v>
      </c>
      <c r="G113" s="1">
        <v>5</v>
      </c>
      <c r="H113" s="3" t="s">
        <v>2964</v>
      </c>
      <c r="I113" s="137">
        <f>INDEX(รายได้แยกตามสิทธิ!$D:$D,MATCH(CalBudget2567!$D113,รายได้แยกตามสิทธิ!$B:$B,0))</f>
        <v>32252598.25</v>
      </c>
      <c r="J113" s="138">
        <f>INDEX(ผลงานOPDVisit_HDC!$F:$F,MATCH(CalBudget2567!$D113,ผลงานOPDVisit_HDC!$A:$A,0))</f>
        <v>69566</v>
      </c>
      <c r="K113" s="138">
        <f t="shared" si="53"/>
        <v>463.6258840525544</v>
      </c>
      <c r="L113" s="139">
        <f t="shared" si="54"/>
        <v>83479.199999999997</v>
      </c>
      <c r="M113" s="140">
        <f t="shared" si="55"/>
        <v>83479.199999999997</v>
      </c>
      <c r="N113" s="141">
        <f t="shared" si="56"/>
        <v>475.86560739154186</v>
      </c>
      <c r="O113" s="142">
        <f t="shared" si="57"/>
        <v>39724880.212559998</v>
      </c>
      <c r="P113" s="143">
        <f>INDEX(รายได้แยกตามสิทธิ!$E:$E,MATCH(CalBudget2567!$D113,รายได้แยกตามสิทธิ!$B:$B,0))</f>
        <v>5782934.9100000001</v>
      </c>
      <c r="Q113" s="138">
        <f>INDEX(ผลงานOPDVisit_HDC!$D:$D,MATCH(CalBudget2567!$D113,ผลงานOPDVisit_HDC!$A:$A,0))</f>
        <v>11372</v>
      </c>
      <c r="R113" s="138">
        <f t="shared" si="58"/>
        <v>508.52399841716499</v>
      </c>
      <c r="S113" s="139">
        <f t="shared" si="59"/>
        <v>13646.4</v>
      </c>
      <c r="T113" s="140">
        <f t="shared" si="60"/>
        <v>13646.4</v>
      </c>
      <c r="U113" s="141">
        <f t="shared" si="61"/>
        <v>521.94903197537815</v>
      </c>
      <c r="V113" s="142">
        <f t="shared" si="62"/>
        <v>7122725.2699488001</v>
      </c>
      <c r="W113" s="143">
        <f>INDEX(รายได้แยกตามสิทธิ!$F:$F,MATCH(CalBudget2567!$D113,รายได้แยกตามสิทธิ!$B:$B,0))</f>
        <v>2409913.15</v>
      </c>
      <c r="X113" s="138">
        <f>INDEX(ผลงานOPDVisit_HDC!$E:$E,MATCH(CalBudget2567!$D113,ผลงานOPDVisit_HDC!$A:$A,0))</f>
        <v>2449</v>
      </c>
      <c r="Y113" s="138">
        <f t="shared" si="63"/>
        <v>984.0396692527562</v>
      </c>
      <c r="Z113" s="139">
        <f t="shared" si="64"/>
        <v>2938.7999999999997</v>
      </c>
      <c r="AA113" s="140">
        <f t="shared" si="65"/>
        <v>2938.7999999999997</v>
      </c>
      <c r="AB113" s="141">
        <f t="shared" si="66"/>
        <v>1010.018316521029</v>
      </c>
      <c r="AC113" s="142">
        <f t="shared" si="67"/>
        <v>2968241.8285919996</v>
      </c>
      <c r="AD113" s="143">
        <f>INDEX(รายได้แยกตามสิทธิ!$G:$G,MATCH(CalBudget2567!$D113,รายได้แยกตามสิทธิ!$B:$B,0))</f>
        <v>447618.19</v>
      </c>
      <c r="AE113" s="138">
        <f>INDEX(ผลงานOPDVisit_HDC!$G:$G,MATCH(CalBudget2567!$D113,ผลงานOPDVisit_HDC!$A:$A,0))</f>
        <v>1660</v>
      </c>
      <c r="AF113" s="138">
        <f t="shared" si="68"/>
        <v>269.64951204819278</v>
      </c>
      <c r="AG113" s="139">
        <f t="shared" si="69"/>
        <v>1992</v>
      </c>
      <c r="AH113" s="140">
        <f t="shared" si="70"/>
        <v>1992</v>
      </c>
      <c r="AI113" s="141">
        <f t="shared" si="71"/>
        <v>276.76825916626507</v>
      </c>
      <c r="AJ113" s="142">
        <f t="shared" si="72"/>
        <v>551322.37225919997</v>
      </c>
      <c r="AK113" s="143">
        <f>INDEX(รายได้แยกตามสิทธิ!$H:$H,MATCH(CalBudget2567!$D113,รายได้แยกตามสิทธิ!$B:$B,0))</f>
        <v>3124204.0700000003</v>
      </c>
      <c r="AL113" s="138">
        <f>INDEX(ผลงานOPDVisit_HDC!$K:$K,MATCH(CalBudget2567!$D113,ผลงานOPDVisit_HDC!$A:$A,0))</f>
        <v>12330</v>
      </c>
      <c r="AM113" s="138">
        <f t="shared" si="73"/>
        <v>253.38232522303326</v>
      </c>
      <c r="AN113" s="139">
        <f t="shared" si="74"/>
        <v>14796</v>
      </c>
      <c r="AO113" s="140">
        <f t="shared" si="75"/>
        <v>14796</v>
      </c>
      <c r="AP113" s="141">
        <f t="shared" si="76"/>
        <v>260.07161860892131</v>
      </c>
      <c r="AQ113" s="142">
        <f t="shared" si="77"/>
        <v>3848019.6689375998</v>
      </c>
      <c r="AR113" s="144">
        <f t="shared" si="51"/>
        <v>54215189.352297604</v>
      </c>
      <c r="AS113" s="143">
        <f>INDEX(รายได้แยกตามสิทธิ!$I:$I,MATCH(CalBudget2567!$D113,รายได้แยกตามสิทธิ!$B:$B,0))</f>
        <v>13031653.109999999</v>
      </c>
      <c r="AT113" s="138">
        <f>INDEX(ผลงานAdjRw_DHES!$D:$D,MATCH(CalBudget2567!$D113,ผลงานAdjRw_DHES!$B:$B,0))</f>
        <v>1625.922</v>
      </c>
      <c r="AU113" s="143">
        <f t="shared" si="78"/>
        <v>8014.9312882167778</v>
      </c>
      <c r="AV113" s="139">
        <f t="shared" si="79"/>
        <v>1951.1063999999999</v>
      </c>
      <c r="AW113" s="140">
        <f t="shared" si="80"/>
        <v>1951.1063999999999</v>
      </c>
      <c r="AX113" s="141">
        <f t="shared" si="81"/>
        <v>8226.5254742257002</v>
      </c>
      <c r="AY113" s="142">
        <f t="shared" si="82"/>
        <v>16050826.502524799</v>
      </c>
      <c r="AZ113" s="143">
        <f>INDEX(รายได้แยกตามสิทธิ!$J:$J,MATCH(CalBudget2567!$D113,รายได้แยกตามสิทธิ!$B:$B,0))</f>
        <v>1315143.46</v>
      </c>
      <c r="BA113" s="138">
        <f>INDEX(ผลงานAdjRw_DHES!$F:$F,MATCH(CalBudget2567!$D113,ผลงานAdjRw_DHES!$B:$B,0))</f>
        <v>128.74370000000002</v>
      </c>
      <c r="BB113" s="143">
        <f t="shared" si="83"/>
        <v>10215.206336310046</v>
      </c>
      <c r="BC113" s="139">
        <f t="shared" si="84"/>
        <v>154.49244000000002</v>
      </c>
      <c r="BD113" s="140">
        <f t="shared" si="85"/>
        <v>154.49244000000002</v>
      </c>
      <c r="BE113" s="141">
        <f t="shared" si="86"/>
        <v>10484.887783588631</v>
      </c>
      <c r="BF113" s="142">
        <f t="shared" si="87"/>
        <v>1619835.8968127996</v>
      </c>
      <c r="BG113" s="143">
        <f>INDEX(รายได้แยกตามสิทธิ!$K:$K,MATCH(CalBudget2567!$D113,รายได้แยกตามสิทธิ!$B:$B,0))</f>
        <v>586000.94999999995</v>
      </c>
      <c r="BH113" s="138">
        <f>INDEX(ผลงานAdjRw_DHES!$E:$E,MATCH(CalBudget2567!$D113,ผลงานAdjRw_DHES!$B:$B,0))</f>
        <v>60.890499999999996</v>
      </c>
      <c r="BI113" s="143">
        <f t="shared" si="88"/>
        <v>9623.8485478030234</v>
      </c>
      <c r="BJ113" s="139">
        <f t="shared" si="89"/>
        <v>73.068599999999989</v>
      </c>
      <c r="BK113" s="140">
        <f t="shared" si="90"/>
        <v>73.068599999999989</v>
      </c>
      <c r="BL113" s="141">
        <f t="shared" si="91"/>
        <v>9877.9181494650238</v>
      </c>
      <c r="BM113" s="142">
        <f t="shared" si="92"/>
        <v>721765.65009599994</v>
      </c>
      <c r="BN113" s="143">
        <f>INDEX(รายได้แยกตามสิทธิ!$N:$N,MATCH(CalBudget2567!$D113,รายได้แยกตามสิทธิ!$B:$B,0))</f>
        <v>796522.25</v>
      </c>
      <c r="BO113" s="138">
        <f>INDEX(ผลงานAdjRw_DHES!$I:$I,MATCH(CalBudget2567!$D113,ผลงานAdjRw_DHES!$B:$B,0))</f>
        <v>47.48150000000004</v>
      </c>
      <c r="BP113" s="143">
        <f t="shared" si="93"/>
        <v>16775.423059507371</v>
      </c>
      <c r="BQ113" s="139">
        <f t="shared" si="94"/>
        <v>56.977800000000045</v>
      </c>
      <c r="BR113" s="140">
        <f t="shared" si="95"/>
        <v>56.977800000000045</v>
      </c>
      <c r="BS113" s="141">
        <f t="shared" si="96"/>
        <v>17218.294228278366</v>
      </c>
      <c r="BT113" s="142">
        <f t="shared" si="97"/>
        <v>981060.52487999981</v>
      </c>
      <c r="BU113" s="144">
        <f t="shared" si="98"/>
        <v>19373488.574313596</v>
      </c>
      <c r="BV113" s="145">
        <f t="shared" si="52"/>
        <v>73588677.9266112</v>
      </c>
      <c r="BW113" s="146">
        <f>INDEX(รายได้แยกตามสิทธิ!$Q:$Q,MATCH(CalBudget2567!$D113,รายได้แยกตามสิทธิ!$B:$B,0))</f>
        <v>0.38</v>
      </c>
      <c r="BX113" s="145">
        <f t="shared" si="99"/>
        <v>27963697.612112258</v>
      </c>
      <c r="BY113" s="141"/>
      <c r="BZ113" s="143">
        <f t="shared" si="100"/>
        <v>97377</v>
      </c>
      <c r="CA113" s="138">
        <f>INDEX(ผลงานOPDVisit_HDC!$C:$C,MATCH(CalBudget2567!$D113,ผลงานOPDVisit_HDC!$A:$A,0))</f>
        <v>97377</v>
      </c>
      <c r="CB113" s="138">
        <f t="shared" si="101"/>
        <v>0</v>
      </c>
    </row>
    <row r="114" spans="1:80" hidden="1" x14ac:dyDescent="0.7">
      <c r="A114" s="136">
        <f>COUNTA($D$16:D114)</f>
        <v>99</v>
      </c>
      <c r="B114" s="1">
        <v>1</v>
      </c>
      <c r="C114" s="2" t="s">
        <v>7</v>
      </c>
      <c r="D114" s="91" t="s">
        <v>173</v>
      </c>
      <c r="E114" s="3" t="s">
        <v>1072</v>
      </c>
      <c r="F114" s="4" t="s">
        <v>1876</v>
      </c>
      <c r="G114" s="1">
        <v>10</v>
      </c>
      <c r="H114" s="3" t="s">
        <v>2962</v>
      </c>
      <c r="I114" s="137">
        <f>INDEX(รายได้แยกตามสิทธิ!$D:$D,MATCH(CalBudget2567!$D114,รายได้แยกตามสิทธิ!$B:$B,0))</f>
        <v>70267058.480000004</v>
      </c>
      <c r="J114" s="138">
        <f>INDEX(ผลงานOPDVisit_HDC!$F:$F,MATCH(CalBudget2567!$D114,ผลงานOPDVisit_HDC!$A:$A,0))</f>
        <v>114252</v>
      </c>
      <c r="K114" s="138">
        <f t="shared" si="53"/>
        <v>615.01819206665971</v>
      </c>
      <c r="L114" s="139">
        <f t="shared" si="54"/>
        <v>137102.39999999999</v>
      </c>
      <c r="M114" s="140">
        <f t="shared" si="55"/>
        <v>137102.39999999999</v>
      </c>
      <c r="N114" s="141">
        <f t="shared" si="56"/>
        <v>631.25467233721952</v>
      </c>
      <c r="O114" s="142">
        <f t="shared" si="57"/>
        <v>86546530.588646397</v>
      </c>
      <c r="P114" s="143">
        <f>INDEX(รายได้แยกตามสิทธิ!$E:$E,MATCH(CalBudget2567!$D114,รายได้แยกตามสิทธิ!$B:$B,0))</f>
        <v>11667701.880000001</v>
      </c>
      <c r="Q114" s="138">
        <f>INDEX(ผลงานOPDVisit_HDC!$D:$D,MATCH(CalBudget2567!$D114,ผลงานOPDVisit_HDC!$A:$A,0))</f>
        <v>22544</v>
      </c>
      <c r="R114" s="138">
        <f t="shared" si="58"/>
        <v>517.55242547906323</v>
      </c>
      <c r="S114" s="139">
        <f t="shared" si="59"/>
        <v>27052.799999999999</v>
      </c>
      <c r="T114" s="140">
        <f t="shared" si="60"/>
        <v>27052.799999999999</v>
      </c>
      <c r="U114" s="141">
        <f t="shared" si="61"/>
        <v>531.21580951171052</v>
      </c>
      <c r="V114" s="142">
        <f t="shared" si="62"/>
        <v>14370875.051558401</v>
      </c>
      <c r="W114" s="143">
        <f>INDEX(รายได้แยกตามสิทธิ!$F:$F,MATCH(CalBudget2567!$D114,รายได้แยกตามสิทธิ!$B:$B,0))</f>
        <v>2922811.36</v>
      </c>
      <c r="X114" s="138">
        <f>INDEX(ผลงานOPDVisit_HDC!$E:$E,MATCH(CalBudget2567!$D114,ผลงานOPDVisit_HDC!$A:$A,0))</f>
        <v>8476</v>
      </c>
      <c r="Y114" s="138">
        <f t="shared" si="63"/>
        <v>344.83380840018873</v>
      </c>
      <c r="Z114" s="139">
        <f t="shared" si="64"/>
        <v>10171.199999999999</v>
      </c>
      <c r="AA114" s="140">
        <f t="shared" si="65"/>
        <v>10171.199999999999</v>
      </c>
      <c r="AB114" s="141">
        <f t="shared" si="66"/>
        <v>353.93742094195369</v>
      </c>
      <c r="AC114" s="142">
        <f t="shared" si="67"/>
        <v>3599968.2958847992</v>
      </c>
      <c r="AD114" s="143">
        <f>INDEX(รายได้แยกตามสิทธิ!$G:$G,MATCH(CalBudget2567!$D114,รายได้แยกตามสิทธิ!$B:$B,0))</f>
        <v>38268.11</v>
      </c>
      <c r="AE114" s="138">
        <f>INDEX(ผลงานOPDVisit_HDC!$G:$G,MATCH(CalBudget2567!$D114,ผลงานOPDVisit_HDC!$A:$A,0))</f>
        <v>382</v>
      </c>
      <c r="AF114" s="138">
        <f t="shared" si="68"/>
        <v>100.17829842931937</v>
      </c>
      <c r="AG114" s="139">
        <f t="shared" si="69"/>
        <v>458.4</v>
      </c>
      <c r="AH114" s="140">
        <f t="shared" si="70"/>
        <v>458.4</v>
      </c>
      <c r="AI114" s="141">
        <f t="shared" si="71"/>
        <v>102.8230055078534</v>
      </c>
      <c r="AJ114" s="142">
        <f t="shared" si="72"/>
        <v>47134.065724799992</v>
      </c>
      <c r="AK114" s="143">
        <f>INDEX(รายได้แยกตามสิทธิ!$H:$H,MATCH(CalBudget2567!$D114,รายได้แยกตามสิทธิ!$B:$B,0))</f>
        <v>3130862.45</v>
      </c>
      <c r="AL114" s="138">
        <f>INDEX(ผลงานOPDVisit_HDC!$K:$K,MATCH(CalBudget2567!$D114,ผลงานOPDVisit_HDC!$A:$A,0))</f>
        <v>6141</v>
      </c>
      <c r="AM114" s="138">
        <f t="shared" si="73"/>
        <v>509.82941703305653</v>
      </c>
      <c r="AN114" s="139">
        <f t="shared" si="74"/>
        <v>7369.2</v>
      </c>
      <c r="AO114" s="140">
        <f t="shared" si="75"/>
        <v>7369.2</v>
      </c>
      <c r="AP114" s="141">
        <f t="shared" si="76"/>
        <v>523.2889136427292</v>
      </c>
      <c r="AQ114" s="142">
        <f t="shared" si="77"/>
        <v>3856220.6624159999</v>
      </c>
      <c r="AR114" s="144">
        <f t="shared" si="51"/>
        <v>108420728.66423041</v>
      </c>
      <c r="AS114" s="143">
        <f>INDEX(รายได้แยกตามสิทธิ!$I:$I,MATCH(CalBudget2567!$D114,รายได้แยกตามสิทธิ!$B:$B,0))</f>
        <v>31128863.25</v>
      </c>
      <c r="AT114" s="138">
        <f>INDEX(ผลงานAdjRw_DHES!$D:$D,MATCH(CalBudget2567!$D114,ผลงานAdjRw_DHES!$B:$B,0))</f>
        <v>4109.2821999999996</v>
      </c>
      <c r="AU114" s="143">
        <f t="shared" si="78"/>
        <v>7575.2556614388768</v>
      </c>
      <c r="AV114" s="139">
        <f t="shared" si="79"/>
        <v>4931.1386399999992</v>
      </c>
      <c r="AW114" s="140">
        <f t="shared" si="80"/>
        <v>4931.1386399999992</v>
      </c>
      <c r="AX114" s="141">
        <f t="shared" si="81"/>
        <v>7775.2424109008634</v>
      </c>
      <c r="AY114" s="142">
        <f t="shared" si="82"/>
        <v>38340798.287759997</v>
      </c>
      <c r="AZ114" s="143">
        <f>INDEX(รายได้แยกตามสิทธิ!$J:$J,MATCH(CalBudget2567!$D114,รายได้แยกตามสิทธิ!$B:$B,0))</f>
        <v>2707057.28</v>
      </c>
      <c r="BA114" s="138">
        <f>INDEX(ผลงานAdjRw_DHES!$F:$F,MATCH(CalBudget2567!$D114,ผลงานAdjRw_DHES!$B:$B,0))</f>
        <v>244.47600000000003</v>
      </c>
      <c r="BB114" s="143">
        <f t="shared" si="83"/>
        <v>11072.895826175165</v>
      </c>
      <c r="BC114" s="139">
        <f t="shared" si="84"/>
        <v>293.37120000000004</v>
      </c>
      <c r="BD114" s="140">
        <f t="shared" si="85"/>
        <v>293.37120000000004</v>
      </c>
      <c r="BE114" s="141">
        <f t="shared" si="86"/>
        <v>11365.22027598619</v>
      </c>
      <c r="BF114" s="142">
        <f t="shared" si="87"/>
        <v>3334228.3106304002</v>
      </c>
      <c r="BG114" s="143">
        <f>INDEX(รายได้แยกตามสิทธิ!$K:$K,MATCH(CalBudget2567!$D114,รายได้แยกตามสิทธิ!$B:$B,0))</f>
        <v>987465.1</v>
      </c>
      <c r="BH114" s="138">
        <f>INDEX(ผลงานAdjRw_DHES!$E:$E,MATCH(CalBudget2567!$D114,ผลงานAdjRw_DHES!$B:$B,0))</f>
        <v>106.17789999999999</v>
      </c>
      <c r="BI114" s="143">
        <f t="shared" si="88"/>
        <v>9300.1001149956828</v>
      </c>
      <c r="BJ114" s="139">
        <f t="shared" si="89"/>
        <v>127.41347999999999</v>
      </c>
      <c r="BK114" s="140">
        <f t="shared" si="90"/>
        <v>127.41347999999999</v>
      </c>
      <c r="BL114" s="141">
        <f t="shared" si="91"/>
        <v>9545.6227580315681</v>
      </c>
      <c r="BM114" s="142">
        <f t="shared" si="92"/>
        <v>1216241.014368</v>
      </c>
      <c r="BN114" s="143">
        <f>INDEX(รายได้แยกตามสิทธิ!$N:$N,MATCH(CalBudget2567!$D114,รายได้แยกตามสิทธิ!$B:$B,0))</f>
        <v>1328420.3299999998</v>
      </c>
      <c r="BO114" s="138">
        <f>INDEX(ผลงานAdjRw_DHES!$I:$I,MATCH(CalBudget2567!$D114,ผลงานAdjRw_DHES!$B:$B,0))</f>
        <v>174.80580000000029</v>
      </c>
      <c r="BP114" s="143">
        <f t="shared" si="93"/>
        <v>7599.4064842241942</v>
      </c>
      <c r="BQ114" s="139">
        <f t="shared" si="94"/>
        <v>209.76696000000035</v>
      </c>
      <c r="BR114" s="140">
        <f t="shared" si="95"/>
        <v>209.76696000000035</v>
      </c>
      <c r="BS114" s="141">
        <f t="shared" si="96"/>
        <v>7800.0308154077129</v>
      </c>
      <c r="BT114" s="142">
        <f t="shared" si="97"/>
        <v>1636188.7520543998</v>
      </c>
      <c r="BU114" s="144">
        <f t="shared" si="98"/>
        <v>44527456.364812799</v>
      </c>
      <c r="BV114" s="145">
        <f t="shared" si="52"/>
        <v>152948185.0290432</v>
      </c>
      <c r="BW114" s="146">
        <f>INDEX(รายได้แยกตามสิทธิ!$Q:$Q,MATCH(CalBudget2567!$D114,รายได้แยกตามสิทธิ!$B:$B,0))</f>
        <v>0.52</v>
      </c>
      <c r="BX114" s="145">
        <f t="shared" si="99"/>
        <v>79533056.215102464</v>
      </c>
      <c r="BY114" s="141"/>
      <c r="BZ114" s="143">
        <f t="shared" si="100"/>
        <v>151795</v>
      </c>
      <c r="CA114" s="138">
        <f>INDEX(ผลงานOPDVisit_HDC!$C:$C,MATCH(CalBudget2567!$D114,ผลงานOPDVisit_HDC!$A:$A,0))</f>
        <v>151795</v>
      </c>
      <c r="CB114" s="138">
        <f t="shared" si="101"/>
        <v>0</v>
      </c>
    </row>
    <row r="115" spans="1:80" hidden="1" x14ac:dyDescent="0.7">
      <c r="A115" s="136">
        <f>COUNTA($D$16:D115)</f>
        <v>100</v>
      </c>
      <c r="B115" s="1">
        <v>1</v>
      </c>
      <c r="C115" s="2" t="s">
        <v>7</v>
      </c>
      <c r="D115" s="91" t="s">
        <v>174</v>
      </c>
      <c r="E115" s="3" t="s">
        <v>1073</v>
      </c>
      <c r="F115" s="4" t="s">
        <v>1876</v>
      </c>
      <c r="G115" s="1">
        <v>5</v>
      </c>
      <c r="H115" s="3" t="s">
        <v>2964</v>
      </c>
      <c r="I115" s="137">
        <f>INDEX(รายได้แยกตามสิทธิ!$D:$D,MATCH(CalBudget2567!$D115,รายได้แยกตามสิทธิ!$B:$B,0))</f>
        <v>17178977.91</v>
      </c>
      <c r="J115" s="138">
        <f>INDEX(ผลงานOPDVisit_HDC!$F:$F,MATCH(CalBudget2567!$D115,ผลงานOPDVisit_HDC!$A:$A,0))</f>
        <v>69185</v>
      </c>
      <c r="K115" s="138">
        <f t="shared" si="53"/>
        <v>248.3049491941895</v>
      </c>
      <c r="L115" s="139">
        <f t="shared" si="54"/>
        <v>83022</v>
      </c>
      <c r="M115" s="140">
        <f t="shared" si="55"/>
        <v>83022</v>
      </c>
      <c r="N115" s="141">
        <f t="shared" si="56"/>
        <v>254.86019985291611</v>
      </c>
      <c r="O115" s="142">
        <f t="shared" si="57"/>
        <v>21159003.5121888</v>
      </c>
      <c r="P115" s="143">
        <f>INDEX(รายได้แยกตามสิทธิ!$E:$E,MATCH(CalBudget2567!$D115,รายได้แยกตามสิทธิ!$B:$B,0))</f>
        <v>2253575.37</v>
      </c>
      <c r="Q115" s="138">
        <f>INDEX(ผลงานOPDVisit_HDC!$D:$D,MATCH(CalBudget2567!$D115,ผลงานOPDVisit_HDC!$A:$A,0))</f>
        <v>8902</v>
      </c>
      <c r="R115" s="138">
        <f t="shared" si="58"/>
        <v>253.153827229836</v>
      </c>
      <c r="S115" s="139">
        <f t="shared" si="59"/>
        <v>10682.4</v>
      </c>
      <c r="T115" s="140">
        <f t="shared" si="60"/>
        <v>10682.4</v>
      </c>
      <c r="U115" s="141">
        <f t="shared" si="61"/>
        <v>259.83708826870367</v>
      </c>
      <c r="V115" s="142">
        <f t="shared" si="62"/>
        <v>2775683.7117216</v>
      </c>
      <c r="W115" s="143">
        <f>INDEX(รายได้แยกตามสิทธิ!$F:$F,MATCH(CalBudget2567!$D115,รายได้แยกตามสิทธิ!$B:$B,0))</f>
        <v>372319.21</v>
      </c>
      <c r="X115" s="138">
        <f>INDEX(ผลงานOPDVisit_HDC!$E:$E,MATCH(CalBudget2567!$D115,ผลงานOPDVisit_HDC!$A:$A,0))</f>
        <v>441</v>
      </c>
      <c r="Y115" s="138">
        <f t="shared" si="63"/>
        <v>844.26124716553295</v>
      </c>
      <c r="Z115" s="139">
        <f t="shared" si="64"/>
        <v>529.19999999999993</v>
      </c>
      <c r="AA115" s="140">
        <f t="shared" si="65"/>
        <v>529.19999999999993</v>
      </c>
      <c r="AB115" s="141">
        <f t="shared" si="66"/>
        <v>866.54974409070303</v>
      </c>
      <c r="AC115" s="142">
        <f t="shared" si="67"/>
        <v>458578.12457280001</v>
      </c>
      <c r="AD115" s="143">
        <f>INDEX(รายได้แยกตามสิทธิ!$G:$G,MATCH(CalBudget2567!$D115,รายได้แยกตามสิทธิ!$B:$B,0))</f>
        <v>38110.5</v>
      </c>
      <c r="AE115" s="138">
        <f>INDEX(ผลงานOPDVisit_HDC!$G:$G,MATCH(CalBudget2567!$D115,ผลงานOPDVisit_HDC!$A:$A,0))</f>
        <v>79</v>
      </c>
      <c r="AF115" s="138">
        <f t="shared" si="68"/>
        <v>482.41139240506328</v>
      </c>
      <c r="AG115" s="139">
        <f t="shared" si="69"/>
        <v>94.8</v>
      </c>
      <c r="AH115" s="140">
        <f t="shared" si="70"/>
        <v>94.8</v>
      </c>
      <c r="AI115" s="141">
        <f t="shared" si="71"/>
        <v>495.14705316455695</v>
      </c>
      <c r="AJ115" s="142">
        <f t="shared" si="72"/>
        <v>46939.940640000001</v>
      </c>
      <c r="AK115" s="143">
        <f>INDEX(รายได้แยกตามสิทธิ!$H:$H,MATCH(CalBudget2567!$D115,รายได้แยกตามสิทธิ!$B:$B,0))</f>
        <v>552528.5</v>
      </c>
      <c r="AL115" s="138">
        <f>INDEX(ผลงานOPDVisit_HDC!$K:$K,MATCH(CalBudget2567!$D115,ผลงานOPDVisit_HDC!$A:$A,0))</f>
        <v>16853</v>
      </c>
      <c r="AM115" s="138">
        <f t="shared" si="73"/>
        <v>32.785171779505134</v>
      </c>
      <c r="AN115" s="139">
        <f t="shared" si="74"/>
        <v>20223.599999999999</v>
      </c>
      <c r="AO115" s="140">
        <f t="shared" si="75"/>
        <v>20223.599999999999</v>
      </c>
      <c r="AP115" s="141">
        <f t="shared" si="76"/>
        <v>33.65070031448407</v>
      </c>
      <c r="AQ115" s="142">
        <f t="shared" si="77"/>
        <v>680538.30287999997</v>
      </c>
      <c r="AR115" s="144">
        <f t="shared" si="51"/>
        <v>25120743.592003196</v>
      </c>
      <c r="AS115" s="143">
        <f>INDEX(รายได้แยกตามสิทธิ!$I:$I,MATCH(CalBudget2567!$D115,รายได้แยกตามสิทธิ!$B:$B,0))</f>
        <v>8122640.9400000004</v>
      </c>
      <c r="AT115" s="138">
        <f>INDEX(ผลงานAdjRw_DHES!$D:$D,MATCH(CalBudget2567!$D115,ผลงานAdjRw_DHES!$B:$B,0))</f>
        <v>891.69459999999992</v>
      </c>
      <c r="AU115" s="143">
        <f t="shared" si="78"/>
        <v>9109.2184925197489</v>
      </c>
      <c r="AV115" s="139">
        <f t="shared" si="79"/>
        <v>1070.03352</v>
      </c>
      <c r="AW115" s="140">
        <f t="shared" si="80"/>
        <v>1070.03352</v>
      </c>
      <c r="AX115" s="141">
        <f t="shared" si="81"/>
        <v>9349.7018607222708</v>
      </c>
      <c r="AY115" s="142">
        <f t="shared" si="82"/>
        <v>10004494.392979201</v>
      </c>
      <c r="AZ115" s="143">
        <f>INDEX(รายได้แยกตามสิทธิ!$J:$J,MATCH(CalBudget2567!$D115,รายได้แยกตามสิทธิ!$B:$B,0))</f>
        <v>728027.15</v>
      </c>
      <c r="BA115" s="138">
        <f>INDEX(ผลงานAdjRw_DHES!$F:$F,MATCH(CalBudget2567!$D115,ผลงานAdjRw_DHES!$B:$B,0))</f>
        <v>58.334700000000005</v>
      </c>
      <c r="BB115" s="143">
        <f t="shared" si="83"/>
        <v>12480.173035946014</v>
      </c>
      <c r="BC115" s="139">
        <f t="shared" si="84"/>
        <v>70.001640000000009</v>
      </c>
      <c r="BD115" s="140">
        <f t="shared" si="85"/>
        <v>70.001640000000009</v>
      </c>
      <c r="BE115" s="141">
        <f t="shared" si="86"/>
        <v>12809.64960409499</v>
      </c>
      <c r="BF115" s="142">
        <f t="shared" si="87"/>
        <v>896696.48011200014</v>
      </c>
      <c r="BG115" s="143">
        <f>INDEX(รายได้แยกตามสิทธิ!$K:$K,MATCH(CalBudget2567!$D115,รายได้แยกตามสิทธิ!$B:$B,0))</f>
        <v>148428.57999999999</v>
      </c>
      <c r="BH115" s="138">
        <f>INDEX(ผลงานAdjRw_DHES!$E:$E,MATCH(CalBudget2567!$D115,ผลงานAdjRw_DHES!$B:$B,0))</f>
        <v>21.101900000000001</v>
      </c>
      <c r="BI115" s="143">
        <f t="shared" si="88"/>
        <v>7033.8964737772421</v>
      </c>
      <c r="BJ115" s="139">
        <f t="shared" si="89"/>
        <v>25.322279999999999</v>
      </c>
      <c r="BK115" s="140">
        <f t="shared" si="90"/>
        <v>25.322279999999999</v>
      </c>
      <c r="BL115" s="141">
        <f t="shared" si="91"/>
        <v>7219.5913406849613</v>
      </c>
      <c r="BM115" s="142">
        <f t="shared" si="92"/>
        <v>182816.51341439999</v>
      </c>
      <c r="BN115" s="143">
        <f>INDEX(รายได้แยกตามสิทธิ!$N:$N,MATCH(CalBudget2567!$D115,รายได้แยกตามสิทธิ!$B:$B,0))</f>
        <v>380675.61</v>
      </c>
      <c r="BO115" s="138">
        <f>INDEX(ผลงานAdjRw_DHES!$I:$I,MATCH(CalBudget2567!$D115,ผลงานAdjRw_DHES!$B:$B,0))</f>
        <v>37.723000000000177</v>
      </c>
      <c r="BP115" s="143">
        <f t="shared" si="93"/>
        <v>10091.33976619034</v>
      </c>
      <c r="BQ115" s="139">
        <f t="shared" si="94"/>
        <v>45.267600000000208</v>
      </c>
      <c r="BR115" s="140">
        <f t="shared" si="95"/>
        <v>45.267600000000208</v>
      </c>
      <c r="BS115" s="141">
        <f t="shared" si="96"/>
        <v>10357.751136017765</v>
      </c>
      <c r="BT115" s="142">
        <f t="shared" si="97"/>
        <v>468870.53532479994</v>
      </c>
      <c r="BU115" s="144">
        <f t="shared" si="98"/>
        <v>11552877.921830401</v>
      </c>
      <c r="BV115" s="145">
        <f t="shared" si="52"/>
        <v>36673621.513833597</v>
      </c>
      <c r="BW115" s="146">
        <f>INDEX(รายได้แยกตามสิทธิ!$Q:$Q,MATCH(CalBudget2567!$D115,รายได้แยกตามสิทธิ!$B:$B,0))</f>
        <v>0.49</v>
      </c>
      <c r="BX115" s="145">
        <f t="shared" si="99"/>
        <v>17970074.541778464</v>
      </c>
      <c r="BY115" s="141"/>
      <c r="BZ115" s="143">
        <f t="shared" si="100"/>
        <v>95460</v>
      </c>
      <c r="CA115" s="138">
        <f>INDEX(ผลงานOPDVisit_HDC!$C:$C,MATCH(CalBudget2567!$D115,ผลงานOPDVisit_HDC!$A:$A,0))</f>
        <v>95460</v>
      </c>
      <c r="CB115" s="138">
        <f t="shared" si="101"/>
        <v>0</v>
      </c>
    </row>
    <row r="116" spans="1:80" hidden="1" x14ac:dyDescent="0.7">
      <c r="A116" s="136">
        <f>COUNTA($D$16:D116)</f>
        <v>101</v>
      </c>
      <c r="B116" s="1">
        <v>1</v>
      </c>
      <c r="C116" s="2" t="s">
        <v>7</v>
      </c>
      <c r="D116" s="91" t="s">
        <v>175</v>
      </c>
      <c r="E116" s="3" t="s">
        <v>1074</v>
      </c>
      <c r="F116" s="4" t="s">
        <v>1876</v>
      </c>
      <c r="G116" s="1">
        <v>9</v>
      </c>
      <c r="H116" s="3" t="s">
        <v>2967</v>
      </c>
      <c r="I116" s="137">
        <f>INDEX(รายได้แยกตามสิทธิ!$D:$D,MATCH(CalBudget2567!$D116,รายได้แยกตามสิทธิ!$B:$B,0))</f>
        <v>51722610.82</v>
      </c>
      <c r="J116" s="138">
        <f>INDEX(ผลงานOPDVisit_HDC!$F:$F,MATCH(CalBudget2567!$D116,ผลงานOPDVisit_HDC!$A:$A,0))</f>
        <v>85501</v>
      </c>
      <c r="K116" s="138">
        <f t="shared" si="53"/>
        <v>604.93574133635866</v>
      </c>
      <c r="L116" s="139">
        <f t="shared" si="54"/>
        <v>102601.2</v>
      </c>
      <c r="M116" s="140">
        <f t="shared" si="55"/>
        <v>102601.2</v>
      </c>
      <c r="N116" s="141">
        <f t="shared" si="56"/>
        <v>620.90604490763849</v>
      </c>
      <c r="O116" s="142">
        <f t="shared" si="57"/>
        <v>63705705.294777595</v>
      </c>
      <c r="P116" s="143">
        <f>INDEX(รายได้แยกตามสิทธิ!$E:$E,MATCH(CalBudget2567!$D116,รายได้แยกตามสิทธิ!$B:$B,0))</f>
        <v>15741255.32</v>
      </c>
      <c r="Q116" s="138">
        <f>INDEX(ผลงานOPDVisit_HDC!$D:$D,MATCH(CalBudget2567!$D116,ผลงานOPDVisit_HDC!$A:$A,0))</f>
        <v>17561</v>
      </c>
      <c r="R116" s="138">
        <f t="shared" si="58"/>
        <v>896.37579408917486</v>
      </c>
      <c r="S116" s="139">
        <f t="shared" si="59"/>
        <v>21073.200000000001</v>
      </c>
      <c r="T116" s="140">
        <f t="shared" si="60"/>
        <v>21073.200000000001</v>
      </c>
      <c r="U116" s="141">
        <f t="shared" si="61"/>
        <v>920.04011505312906</v>
      </c>
      <c r="V116" s="142">
        <f t="shared" si="62"/>
        <v>19388189.352537598</v>
      </c>
      <c r="W116" s="143">
        <f>INDEX(รายได้แยกตามสิทธิ!$F:$F,MATCH(CalBudget2567!$D116,รายได้แยกตามสิทธิ!$B:$B,0))</f>
        <v>2919714.4</v>
      </c>
      <c r="X116" s="138">
        <f>INDEX(ผลงานOPDVisit_HDC!$E:$E,MATCH(CalBudget2567!$D116,ผลงานOPDVisit_HDC!$A:$A,0))</f>
        <v>7289</v>
      </c>
      <c r="Y116" s="138">
        <f t="shared" si="63"/>
        <v>400.56446700507615</v>
      </c>
      <c r="Z116" s="139">
        <f t="shared" si="64"/>
        <v>8746.7999999999993</v>
      </c>
      <c r="AA116" s="140">
        <f t="shared" si="65"/>
        <v>8746.7999999999993</v>
      </c>
      <c r="AB116" s="141">
        <f t="shared" si="66"/>
        <v>411.13936893401018</v>
      </c>
      <c r="AC116" s="142">
        <f t="shared" si="67"/>
        <v>3596153.832192</v>
      </c>
      <c r="AD116" s="143">
        <f>INDEX(รายได้แยกตามสิทธิ!$G:$G,MATCH(CalBudget2567!$D116,รายได้แยกตามสิทธิ!$B:$B,0))</f>
        <v>1976124.33</v>
      </c>
      <c r="AE116" s="138">
        <f>INDEX(ผลงานOPDVisit_HDC!$G:$G,MATCH(CalBudget2567!$D116,ผลงานOPDVisit_HDC!$A:$A,0))</f>
        <v>6787</v>
      </c>
      <c r="AF116" s="138">
        <f t="shared" si="68"/>
        <v>291.16315456018862</v>
      </c>
      <c r="AG116" s="139">
        <f t="shared" si="69"/>
        <v>8144.4</v>
      </c>
      <c r="AH116" s="140">
        <f t="shared" si="70"/>
        <v>8144.4</v>
      </c>
      <c r="AI116" s="141">
        <f t="shared" si="71"/>
        <v>298.8498618405776</v>
      </c>
      <c r="AJ116" s="142">
        <f t="shared" si="72"/>
        <v>2433952.8147744001</v>
      </c>
      <c r="AK116" s="143">
        <f>INDEX(รายได้แยกตามสิทธิ!$H:$H,MATCH(CalBudget2567!$D116,รายได้แยกตามสิทธิ!$B:$B,0))</f>
        <v>4408540.33</v>
      </c>
      <c r="AL116" s="138">
        <f>INDEX(ผลงานOPDVisit_HDC!$K:$K,MATCH(CalBudget2567!$D116,ผลงานOPDVisit_HDC!$A:$A,0))</f>
        <v>4304</v>
      </c>
      <c r="AM116" s="138">
        <f t="shared" si="73"/>
        <v>1024.2891101301116</v>
      </c>
      <c r="AN116" s="139">
        <f t="shared" si="74"/>
        <v>5164.8</v>
      </c>
      <c r="AO116" s="140">
        <f t="shared" si="75"/>
        <v>5164.8</v>
      </c>
      <c r="AP116" s="141">
        <f t="shared" si="76"/>
        <v>1051.3303426375464</v>
      </c>
      <c r="AQ116" s="142">
        <f t="shared" si="77"/>
        <v>5429910.9536544001</v>
      </c>
      <c r="AR116" s="144">
        <f t="shared" si="51"/>
        <v>94553912.247935981</v>
      </c>
      <c r="AS116" s="143">
        <f>INDEX(รายได้แยกตามสิทธิ!$I:$I,MATCH(CalBudget2567!$D116,รายได้แยกตามสิทธิ!$B:$B,0))</f>
        <v>32922354.960000001</v>
      </c>
      <c r="AT116" s="138">
        <f>INDEX(ผลงานAdjRw_DHES!$D:$D,MATCH(CalBudget2567!$D116,ผลงานAdjRw_DHES!$B:$B,0))</f>
        <v>2448.1</v>
      </c>
      <c r="AU116" s="143">
        <f t="shared" si="78"/>
        <v>13448.125060250808</v>
      </c>
      <c r="AV116" s="139">
        <f t="shared" si="79"/>
        <v>2937.72</v>
      </c>
      <c r="AW116" s="140">
        <f t="shared" si="80"/>
        <v>2937.72</v>
      </c>
      <c r="AX116" s="141">
        <f t="shared" si="81"/>
        <v>13803.15556184143</v>
      </c>
      <c r="AY116" s="142">
        <f t="shared" si="82"/>
        <v>40549806.157132804</v>
      </c>
      <c r="AZ116" s="143">
        <f>INDEX(รายได้แยกตามสิทธิ!$J:$J,MATCH(CalBudget2567!$D116,รายได้แยกตามสิทธิ!$B:$B,0))</f>
        <v>3336999.64</v>
      </c>
      <c r="BA116" s="138">
        <f>INDEX(ผลงานAdjRw_DHES!$F:$F,MATCH(CalBudget2567!$D116,ผลงานAdjRw_DHES!$B:$B,0))</f>
        <v>187.99029999999999</v>
      </c>
      <c r="BB116" s="143">
        <f t="shared" si="83"/>
        <v>17750.913956730747</v>
      </c>
      <c r="BC116" s="139">
        <f t="shared" si="84"/>
        <v>225.58835999999999</v>
      </c>
      <c r="BD116" s="140">
        <f t="shared" si="85"/>
        <v>225.58835999999999</v>
      </c>
      <c r="BE116" s="141">
        <f t="shared" si="86"/>
        <v>18219.538085188437</v>
      </c>
      <c r="BF116" s="142">
        <f t="shared" si="87"/>
        <v>4110115.7165951994</v>
      </c>
      <c r="BG116" s="143">
        <f>INDEX(รายได้แยกตามสิทธิ!$K:$K,MATCH(CalBudget2567!$D116,รายได้แยกตามสิทธิ!$B:$B,0))</f>
        <v>1067316.95</v>
      </c>
      <c r="BH116" s="138">
        <f>INDEX(ผลงานAdjRw_DHES!$E:$E,MATCH(CalBudget2567!$D116,ผลงานAdjRw_DHES!$B:$B,0))</f>
        <v>76.430000000000007</v>
      </c>
      <c r="BI116" s="143">
        <f t="shared" si="88"/>
        <v>13964.633651707443</v>
      </c>
      <c r="BJ116" s="139">
        <f t="shared" si="89"/>
        <v>91.716000000000008</v>
      </c>
      <c r="BK116" s="140">
        <f t="shared" si="90"/>
        <v>91.716000000000008</v>
      </c>
      <c r="BL116" s="141">
        <f t="shared" si="91"/>
        <v>14333.299980112521</v>
      </c>
      <c r="BM116" s="142">
        <f t="shared" si="92"/>
        <v>1314592.9409760002</v>
      </c>
      <c r="BN116" s="143">
        <f>INDEX(รายได้แยกตามสิทธิ!$N:$N,MATCH(CalBudget2567!$D116,รายได้แยกตามสิทธิ!$B:$B,0))</f>
        <v>3011073.53</v>
      </c>
      <c r="BO116" s="138">
        <f>INDEX(ผลงานAdjRw_DHES!$I:$I,MATCH(CalBudget2567!$D116,ผลงานAdjRw_DHES!$B:$B,0))</f>
        <v>332.77970000000022</v>
      </c>
      <c r="BP116" s="143">
        <f t="shared" si="93"/>
        <v>9048.2488264758867</v>
      </c>
      <c r="BQ116" s="139">
        <f t="shared" si="94"/>
        <v>399.33564000000024</v>
      </c>
      <c r="BR116" s="140">
        <f t="shared" si="95"/>
        <v>399.33564000000024</v>
      </c>
      <c r="BS116" s="141">
        <f t="shared" si="96"/>
        <v>9287.1225954948495</v>
      </c>
      <c r="BT116" s="142">
        <f t="shared" si="97"/>
        <v>3708679.045430399</v>
      </c>
      <c r="BU116" s="144">
        <f t="shared" si="98"/>
        <v>49683193.860134408</v>
      </c>
      <c r="BV116" s="145">
        <f t="shared" si="52"/>
        <v>144237106.10807037</v>
      </c>
      <c r="BW116" s="146">
        <f>INDEX(รายได้แยกตามสิทธิ!$Q:$Q,MATCH(CalBudget2567!$D116,รายได้แยกตามสิทธิ!$B:$B,0))</f>
        <v>0.45</v>
      </c>
      <c r="BX116" s="145">
        <f t="shared" si="99"/>
        <v>64906697.748631671</v>
      </c>
      <c r="BY116" s="141"/>
      <c r="BZ116" s="143">
        <f t="shared" si="100"/>
        <v>121442</v>
      </c>
      <c r="CA116" s="138">
        <f>INDEX(ผลงานOPDVisit_HDC!$C:$C,MATCH(CalBudget2567!$D116,ผลงานOPDVisit_HDC!$A:$A,0))</f>
        <v>121442</v>
      </c>
      <c r="CB116" s="138">
        <f t="shared" si="101"/>
        <v>0</v>
      </c>
    </row>
    <row r="117" spans="1:80" hidden="1" x14ac:dyDescent="0.7">
      <c r="A117" s="136">
        <f>COUNTA($D$16:D117)</f>
        <v>102</v>
      </c>
      <c r="B117" s="1">
        <v>1</v>
      </c>
      <c r="C117" s="2" t="s">
        <v>7</v>
      </c>
      <c r="D117" s="91" t="s">
        <v>176</v>
      </c>
      <c r="E117" s="3" t="s">
        <v>1075</v>
      </c>
      <c r="F117" s="4" t="s">
        <v>1876</v>
      </c>
      <c r="G117" s="1">
        <v>5</v>
      </c>
      <c r="H117" s="3" t="s">
        <v>2964</v>
      </c>
      <c r="I117" s="137">
        <f>INDEX(รายได้แยกตามสิทธิ!$D:$D,MATCH(CalBudget2567!$D117,รายได้แยกตามสิทธิ!$B:$B,0))</f>
        <v>18388478.98</v>
      </c>
      <c r="J117" s="138">
        <f>INDEX(ผลงานOPDVisit_HDC!$F:$F,MATCH(CalBudget2567!$D117,ผลงานOPDVisit_HDC!$A:$A,0))</f>
        <v>46696</v>
      </c>
      <c r="K117" s="138">
        <f t="shared" si="53"/>
        <v>393.79130931985611</v>
      </c>
      <c r="L117" s="139">
        <f t="shared" si="54"/>
        <v>56035.199999999997</v>
      </c>
      <c r="M117" s="140">
        <f t="shared" si="55"/>
        <v>56035.199999999997</v>
      </c>
      <c r="N117" s="141">
        <f t="shared" si="56"/>
        <v>404.18739988590033</v>
      </c>
      <c r="O117" s="142">
        <f t="shared" si="57"/>
        <v>22648721.7900864</v>
      </c>
      <c r="P117" s="143">
        <f>INDEX(รายได้แยกตามสิทธิ!$E:$E,MATCH(CalBudget2567!$D117,รายได้แยกตามสิทธิ!$B:$B,0))</f>
        <v>3233545.1</v>
      </c>
      <c r="Q117" s="138">
        <f>INDEX(ผลงานOPDVisit_HDC!$D:$D,MATCH(CalBudget2567!$D117,ผลงานOPDVisit_HDC!$A:$A,0))</f>
        <v>9623</v>
      </c>
      <c r="R117" s="138">
        <f t="shared" si="58"/>
        <v>336.02256053205861</v>
      </c>
      <c r="S117" s="139">
        <f t="shared" si="59"/>
        <v>11547.6</v>
      </c>
      <c r="T117" s="140">
        <f t="shared" si="60"/>
        <v>11547.6</v>
      </c>
      <c r="U117" s="141">
        <f t="shared" si="61"/>
        <v>344.89355613010497</v>
      </c>
      <c r="V117" s="142">
        <f t="shared" si="62"/>
        <v>3982692.8287680005</v>
      </c>
      <c r="W117" s="143">
        <f>INDEX(รายได้แยกตามสิทธิ!$F:$F,MATCH(CalBudget2567!$D117,รายได้แยกตามสิทธิ!$B:$B,0))</f>
        <v>944499</v>
      </c>
      <c r="X117" s="138">
        <f>INDEX(ผลงานOPDVisit_HDC!$E:$E,MATCH(CalBudget2567!$D117,ผลงานOPDVisit_HDC!$A:$A,0))</f>
        <v>11001</v>
      </c>
      <c r="Y117" s="138">
        <f t="shared" si="63"/>
        <v>85.855740387237518</v>
      </c>
      <c r="Z117" s="139">
        <f t="shared" si="64"/>
        <v>13201.199999999999</v>
      </c>
      <c r="AA117" s="140">
        <f t="shared" si="65"/>
        <v>13201.199999999999</v>
      </c>
      <c r="AB117" s="141">
        <f t="shared" si="66"/>
        <v>88.122331933460586</v>
      </c>
      <c r="AC117" s="142">
        <f t="shared" si="67"/>
        <v>1163320.5283199998</v>
      </c>
      <c r="AD117" s="143">
        <f>INDEX(รายได้แยกตามสิทธิ!$G:$G,MATCH(CalBudget2567!$D117,รายได้แยกตามสิทธิ!$B:$B,0))</f>
        <v>925872</v>
      </c>
      <c r="AE117" s="138">
        <f>INDEX(ผลงานOPDVisit_HDC!$G:$G,MATCH(CalBudget2567!$D117,ผลงานOPDVisit_HDC!$A:$A,0))</f>
        <v>8398</v>
      </c>
      <c r="AF117" s="138">
        <f t="shared" si="68"/>
        <v>110.24910693022149</v>
      </c>
      <c r="AG117" s="139">
        <f t="shared" si="69"/>
        <v>10077.6</v>
      </c>
      <c r="AH117" s="140">
        <f t="shared" si="70"/>
        <v>10077.6</v>
      </c>
      <c r="AI117" s="141">
        <f t="shared" si="71"/>
        <v>113.15968335317933</v>
      </c>
      <c r="AJ117" s="142">
        <f t="shared" si="72"/>
        <v>1140378.0249600001</v>
      </c>
      <c r="AK117" s="143">
        <f>INDEX(รายได้แยกตามสิทธิ!$H:$H,MATCH(CalBudget2567!$D117,รายได้แยกตามสิทธิ!$B:$B,0))</f>
        <v>2843851.7800000003</v>
      </c>
      <c r="AL117" s="138">
        <f>INDEX(ผลงานOPDVisit_HDC!$K:$K,MATCH(CalBudget2567!$D117,ผลงานOPDVisit_HDC!$A:$A,0))</f>
        <v>657</v>
      </c>
      <c r="AM117" s="138">
        <f t="shared" si="73"/>
        <v>4328.5415220700161</v>
      </c>
      <c r="AN117" s="139">
        <f t="shared" si="74"/>
        <v>788.4</v>
      </c>
      <c r="AO117" s="140">
        <f t="shared" si="75"/>
        <v>788.4</v>
      </c>
      <c r="AP117" s="141">
        <f t="shared" si="76"/>
        <v>4442.8150182526642</v>
      </c>
      <c r="AQ117" s="142">
        <f t="shared" si="77"/>
        <v>3502715.3603904005</v>
      </c>
      <c r="AR117" s="144">
        <f t="shared" si="51"/>
        <v>32437828.532524802</v>
      </c>
      <c r="AS117" s="143">
        <f>INDEX(รายได้แยกตามสิทธิ!$I:$I,MATCH(CalBudget2567!$D117,รายได้แยกตามสิทธิ!$B:$B,0))</f>
        <v>4833405.2</v>
      </c>
      <c r="AT117" s="138">
        <f>INDEX(ผลงานAdjRw_DHES!$D:$D,MATCH(CalBudget2567!$D117,ผลงานAdjRw_DHES!$B:$B,0))</f>
        <v>622.22109999999986</v>
      </c>
      <c r="AU117" s="143">
        <f t="shared" si="78"/>
        <v>7767.9866529759292</v>
      </c>
      <c r="AV117" s="139">
        <f t="shared" si="79"/>
        <v>746.66531999999984</v>
      </c>
      <c r="AW117" s="140">
        <f t="shared" si="80"/>
        <v>746.66531999999984</v>
      </c>
      <c r="AX117" s="141">
        <f t="shared" si="81"/>
        <v>7973.0615006144935</v>
      </c>
      <c r="AY117" s="142">
        <f t="shared" si="82"/>
        <v>5953208.5167359998</v>
      </c>
      <c r="AZ117" s="143">
        <f>INDEX(รายได้แยกตามสิทธิ!$J:$J,MATCH(CalBudget2567!$D117,รายได้แยกตามสิทธิ!$B:$B,0))</f>
        <v>558250.13</v>
      </c>
      <c r="BA117" s="138">
        <f>INDEX(ผลงานAdjRw_DHES!$F:$F,MATCH(CalBudget2567!$D117,ผลงานAdjRw_DHES!$B:$B,0))</f>
        <v>56.969200000000001</v>
      </c>
      <c r="BB117" s="143">
        <f t="shared" si="83"/>
        <v>9799.1569128581759</v>
      </c>
      <c r="BC117" s="139">
        <f t="shared" si="84"/>
        <v>68.363039999999998</v>
      </c>
      <c r="BD117" s="140">
        <f t="shared" si="85"/>
        <v>68.363039999999998</v>
      </c>
      <c r="BE117" s="141">
        <f t="shared" si="86"/>
        <v>10057.854655357633</v>
      </c>
      <c r="BF117" s="142">
        <f t="shared" si="87"/>
        <v>687585.52011839999</v>
      </c>
      <c r="BG117" s="143">
        <f>INDEX(รายได้แยกตามสิทธิ!$K:$K,MATCH(CalBudget2567!$D117,รายได้แยกตามสิทธิ!$B:$B,0))</f>
        <v>238727.8</v>
      </c>
      <c r="BH117" s="138">
        <f>INDEX(ผลงานAdjRw_DHES!$E:$E,MATCH(CalBudget2567!$D117,ผลงานAdjRw_DHES!$B:$B,0))</f>
        <v>18.2773</v>
      </c>
      <c r="BI117" s="143">
        <f t="shared" si="88"/>
        <v>13061.43686430709</v>
      </c>
      <c r="BJ117" s="139">
        <f t="shared" si="89"/>
        <v>21.932759999999998</v>
      </c>
      <c r="BK117" s="140">
        <f t="shared" si="90"/>
        <v>21.932759999999998</v>
      </c>
      <c r="BL117" s="141">
        <f t="shared" si="91"/>
        <v>13406.258797524797</v>
      </c>
      <c r="BM117" s="142">
        <f t="shared" si="92"/>
        <v>294036.25670399994</v>
      </c>
      <c r="BN117" s="143">
        <f>INDEX(รายได้แยกตามสิทธิ!$N:$N,MATCH(CalBudget2567!$D117,รายได้แยกตามสิทธิ!$B:$B,0))</f>
        <v>1283852.3999999999</v>
      </c>
      <c r="BO117" s="138">
        <f>INDEX(ผลงานAdjRw_DHES!$I:$I,MATCH(CalBudget2567!$D117,ผลงานAdjRw_DHES!$B:$B,0))</f>
        <v>113.32210000000018</v>
      </c>
      <c r="BP117" s="143">
        <f t="shared" si="93"/>
        <v>11329.232338617074</v>
      </c>
      <c r="BQ117" s="139">
        <f t="shared" si="94"/>
        <v>135.98652000000021</v>
      </c>
      <c r="BR117" s="140">
        <f t="shared" si="95"/>
        <v>135.98652000000021</v>
      </c>
      <c r="BS117" s="141">
        <f t="shared" si="96"/>
        <v>11628.324072356565</v>
      </c>
      <c r="BT117" s="142">
        <f t="shared" si="97"/>
        <v>1581295.324032</v>
      </c>
      <c r="BU117" s="144">
        <f t="shared" si="98"/>
        <v>8516125.6175903995</v>
      </c>
      <c r="BV117" s="145">
        <f t="shared" si="52"/>
        <v>40953954.150115199</v>
      </c>
      <c r="BW117" s="146">
        <f>INDEX(รายได้แยกตามสิทธิ!$Q:$Q,MATCH(CalBudget2567!$D117,รายได้แยกตามสิทธิ!$B:$B,0))</f>
        <v>0.3</v>
      </c>
      <c r="BX117" s="145">
        <f t="shared" si="99"/>
        <v>12286186.245034559</v>
      </c>
      <c r="BY117" s="141"/>
      <c r="BZ117" s="143">
        <f t="shared" si="100"/>
        <v>76375</v>
      </c>
      <c r="CA117" s="138">
        <f>INDEX(ผลงานOPDVisit_HDC!$C:$C,MATCH(CalBudget2567!$D117,ผลงานOPDVisit_HDC!$A:$A,0))</f>
        <v>76375</v>
      </c>
      <c r="CB117" s="138">
        <f t="shared" si="101"/>
        <v>0</v>
      </c>
    </row>
    <row r="118" spans="1:80" hidden="1" x14ac:dyDescent="0.7">
      <c r="A118" s="136">
        <f>COUNTA($D$16:D118)</f>
        <v>103</v>
      </c>
      <c r="B118" s="1">
        <v>1</v>
      </c>
      <c r="C118" s="2" t="s">
        <v>7</v>
      </c>
      <c r="D118" s="91" t="s">
        <v>177</v>
      </c>
      <c r="E118" s="3" t="s">
        <v>1076</v>
      </c>
      <c r="F118" s="4" t="s">
        <v>1876</v>
      </c>
      <c r="G118" s="1">
        <v>2</v>
      </c>
      <c r="H118" s="3" t="s">
        <v>2968</v>
      </c>
      <c r="I118" s="137">
        <f>INDEX(รายได้แยกตามสิทธิ!$D:$D,MATCH(CalBudget2567!$D118,รายได้แยกตามสิทธิ!$B:$B,0))</f>
        <v>20777821.25</v>
      </c>
      <c r="J118" s="138">
        <f>INDEX(ผลงานOPDVisit_HDC!$F:$F,MATCH(CalBudget2567!$D118,ผลงานOPDVisit_HDC!$A:$A,0))</f>
        <v>50515</v>
      </c>
      <c r="K118" s="138">
        <f t="shared" si="53"/>
        <v>411.31983074334357</v>
      </c>
      <c r="L118" s="139">
        <f t="shared" si="54"/>
        <v>60618</v>
      </c>
      <c r="M118" s="140">
        <f t="shared" si="55"/>
        <v>60618</v>
      </c>
      <c r="N118" s="141">
        <f t="shared" si="56"/>
        <v>422.17867427496782</v>
      </c>
      <c r="O118" s="142">
        <f t="shared" si="57"/>
        <v>25591626.8772</v>
      </c>
      <c r="P118" s="143">
        <f>INDEX(รายได้แยกตามสิทธิ!$E:$E,MATCH(CalBudget2567!$D118,รายได้แยกตามสิทธิ!$B:$B,0))</f>
        <v>3507374.1</v>
      </c>
      <c r="Q118" s="138">
        <f>INDEX(ผลงานOPDVisit_HDC!$D:$D,MATCH(CalBudget2567!$D118,ผลงานOPDVisit_HDC!$A:$A,0))</f>
        <v>7842</v>
      </c>
      <c r="R118" s="138">
        <f t="shared" si="58"/>
        <v>447.25504973221121</v>
      </c>
      <c r="S118" s="139">
        <f t="shared" si="59"/>
        <v>9410.4</v>
      </c>
      <c r="T118" s="140">
        <f t="shared" si="60"/>
        <v>9410.4</v>
      </c>
      <c r="U118" s="141">
        <f t="shared" si="61"/>
        <v>459.06258304514159</v>
      </c>
      <c r="V118" s="142">
        <f t="shared" si="62"/>
        <v>4319962.5314880004</v>
      </c>
      <c r="W118" s="143">
        <f>INDEX(รายได้แยกตามสิทธิ!$F:$F,MATCH(CalBudget2567!$D118,รายได้แยกตามสิทธิ!$B:$B,0))</f>
        <v>1505648.99</v>
      </c>
      <c r="X118" s="138">
        <f>INDEX(ผลงานOPDVisit_HDC!$E:$E,MATCH(CalBudget2567!$D118,ผลงานOPDVisit_HDC!$A:$A,0))</f>
        <v>3672</v>
      </c>
      <c r="Y118" s="138">
        <f t="shared" si="63"/>
        <v>410.03512799564271</v>
      </c>
      <c r="Z118" s="139">
        <f t="shared" si="64"/>
        <v>4406.3999999999996</v>
      </c>
      <c r="AA118" s="140">
        <f t="shared" si="65"/>
        <v>4406.3999999999996</v>
      </c>
      <c r="AB118" s="141">
        <f t="shared" si="66"/>
        <v>420.86005537472766</v>
      </c>
      <c r="AC118" s="142">
        <f t="shared" si="67"/>
        <v>1854477.7480031999</v>
      </c>
      <c r="AD118" s="143">
        <f>INDEX(รายได้แยกตามสิทธิ!$G:$G,MATCH(CalBudget2567!$D118,รายได้แยกตามสิทธิ!$B:$B,0))</f>
        <v>370582</v>
      </c>
      <c r="AE118" s="138">
        <f>INDEX(ผลงานOPDVisit_HDC!$G:$G,MATCH(CalBudget2567!$D118,ผลงานOPDVisit_HDC!$A:$A,0))</f>
        <v>1246</v>
      </c>
      <c r="AF118" s="138">
        <f t="shared" si="68"/>
        <v>297.41733547351527</v>
      </c>
      <c r="AG118" s="139">
        <f t="shared" si="69"/>
        <v>1495.2</v>
      </c>
      <c r="AH118" s="140">
        <f t="shared" si="70"/>
        <v>1495.2</v>
      </c>
      <c r="AI118" s="141">
        <f t="shared" si="71"/>
        <v>305.26915313001609</v>
      </c>
      <c r="AJ118" s="142">
        <f t="shared" si="72"/>
        <v>456438.43776000006</v>
      </c>
      <c r="AK118" s="143">
        <f>INDEX(รายได้แยกตามสิทธิ!$H:$H,MATCH(CalBudget2567!$D118,รายได้แยกตามสิทธิ!$B:$B,0))</f>
        <v>1676281</v>
      </c>
      <c r="AL118" s="138">
        <f>INDEX(ผลงานOPDVisit_HDC!$K:$K,MATCH(CalBudget2567!$D118,ผลงานOPDVisit_HDC!$A:$A,0))</f>
        <v>2188</v>
      </c>
      <c r="AM118" s="138">
        <f t="shared" si="73"/>
        <v>766.12477148080438</v>
      </c>
      <c r="AN118" s="139">
        <f t="shared" si="74"/>
        <v>2625.6</v>
      </c>
      <c r="AO118" s="140">
        <f t="shared" si="75"/>
        <v>2625.6</v>
      </c>
      <c r="AP118" s="141">
        <f t="shared" si="76"/>
        <v>786.35046544789759</v>
      </c>
      <c r="AQ118" s="142">
        <f t="shared" si="77"/>
        <v>2064641.7820799998</v>
      </c>
      <c r="AR118" s="144">
        <f t="shared" si="51"/>
        <v>34287147.376531199</v>
      </c>
      <c r="AS118" s="143">
        <f>INDEX(รายได้แยกตามสิทธิ!$I:$I,MATCH(CalBudget2567!$D118,รายได้แยกตามสิทธิ!$B:$B,0))</f>
        <v>7082254.7800000003</v>
      </c>
      <c r="AT118" s="138">
        <f>INDEX(ผลงานAdjRw_DHES!$D:$D,MATCH(CalBudget2567!$D118,ผลงานAdjRw_DHES!$B:$B,0))</f>
        <v>755.77320000000009</v>
      </c>
      <c r="AU118" s="143">
        <f t="shared" si="78"/>
        <v>9370.873140248952</v>
      </c>
      <c r="AV118" s="139">
        <f t="shared" si="79"/>
        <v>906.92784000000006</v>
      </c>
      <c r="AW118" s="140">
        <f t="shared" si="80"/>
        <v>906.92784000000006</v>
      </c>
      <c r="AX118" s="141">
        <f t="shared" si="81"/>
        <v>9618.2641911515238</v>
      </c>
      <c r="AY118" s="142">
        <f t="shared" si="82"/>
        <v>8723071.5674303994</v>
      </c>
      <c r="AZ118" s="143">
        <f>INDEX(รายได้แยกตามสิทธิ!$J:$J,MATCH(CalBudget2567!$D118,รายได้แยกตามสิทธิ!$B:$B,0))</f>
        <v>761050.5</v>
      </c>
      <c r="BA118" s="138">
        <f>INDEX(ผลงานAdjRw_DHES!$F:$F,MATCH(CalBudget2567!$D118,ผลงานAdjRw_DHES!$B:$B,0))</f>
        <v>56.383099999999999</v>
      </c>
      <c r="BB118" s="143">
        <f t="shared" si="83"/>
        <v>13497.847759346329</v>
      </c>
      <c r="BC118" s="139">
        <f t="shared" si="84"/>
        <v>67.659719999999993</v>
      </c>
      <c r="BD118" s="140">
        <f t="shared" si="85"/>
        <v>67.659719999999993</v>
      </c>
      <c r="BE118" s="141">
        <f t="shared" si="86"/>
        <v>13854.190940193072</v>
      </c>
      <c r="BF118" s="142">
        <f t="shared" si="87"/>
        <v>937370.67983999988</v>
      </c>
      <c r="BG118" s="143">
        <f>INDEX(รายได้แยกตามสิทธิ!$K:$K,MATCH(CalBudget2567!$D118,รายได้แยกตามสิทธิ!$B:$B,0))</f>
        <v>153653.03</v>
      </c>
      <c r="BH118" s="138">
        <f>INDEX(ผลงานAdjRw_DHES!$E:$E,MATCH(CalBudget2567!$D118,ผลงานAdjRw_DHES!$B:$B,0))</f>
        <v>16.174700000000001</v>
      </c>
      <c r="BI118" s="143">
        <f t="shared" si="88"/>
        <v>9499.5907188386791</v>
      </c>
      <c r="BJ118" s="139">
        <f t="shared" si="89"/>
        <v>19.40964</v>
      </c>
      <c r="BK118" s="140">
        <f t="shared" si="90"/>
        <v>19.40964</v>
      </c>
      <c r="BL118" s="141">
        <f t="shared" si="91"/>
        <v>9750.3799138160211</v>
      </c>
      <c r="BM118" s="142">
        <f t="shared" si="92"/>
        <v>189251.36399039999</v>
      </c>
      <c r="BN118" s="143">
        <f>INDEX(รายได้แยกตามสิทธิ!$N:$N,MATCH(CalBudget2567!$D118,รายได้แยกตามสิทธิ!$B:$B,0))</f>
        <v>365077.5</v>
      </c>
      <c r="BO118" s="138">
        <f>INDEX(ผลงานAdjRw_DHES!$I:$I,MATCH(CalBudget2567!$D118,ผลงานAdjRw_DHES!$B:$B,0))</f>
        <v>39.486500000000021</v>
      </c>
      <c r="BP118" s="143">
        <f t="shared" si="93"/>
        <v>9245.628252693954</v>
      </c>
      <c r="BQ118" s="139">
        <f t="shared" si="94"/>
        <v>47.383800000000022</v>
      </c>
      <c r="BR118" s="140">
        <f t="shared" si="95"/>
        <v>47.383800000000022</v>
      </c>
      <c r="BS118" s="141">
        <f t="shared" si="96"/>
        <v>9489.712838565074</v>
      </c>
      <c r="BT118" s="142">
        <f t="shared" si="97"/>
        <v>449658.65519999998</v>
      </c>
      <c r="BU118" s="144">
        <f t="shared" si="98"/>
        <v>10299352.266460801</v>
      </c>
      <c r="BV118" s="145">
        <f t="shared" si="52"/>
        <v>44586499.642991997</v>
      </c>
      <c r="BW118" s="146">
        <f>INDEX(รายได้แยกตามสิทธิ!$Q:$Q,MATCH(CalBudget2567!$D118,รายได้แยกตามสิทธิ!$B:$B,0))</f>
        <v>0.44</v>
      </c>
      <c r="BX118" s="145">
        <f t="shared" si="99"/>
        <v>19618059.842916477</v>
      </c>
      <c r="BY118" s="141"/>
      <c r="BZ118" s="143">
        <f t="shared" si="100"/>
        <v>65463</v>
      </c>
      <c r="CA118" s="138">
        <f>INDEX(ผลงานOPDVisit_HDC!$C:$C,MATCH(CalBudget2567!$D118,ผลงานOPDVisit_HDC!$A:$A,0))</f>
        <v>65463</v>
      </c>
      <c r="CB118" s="138">
        <f t="shared" si="101"/>
        <v>0</v>
      </c>
    </row>
    <row r="119" spans="1:80" hidden="1" x14ac:dyDescent="0.7">
      <c r="A119" s="136">
        <f>COUNTA($D$16:D119)</f>
        <v>104</v>
      </c>
      <c r="B119" s="1">
        <v>2</v>
      </c>
      <c r="C119" s="2" t="s">
        <v>9</v>
      </c>
      <c r="D119" s="91" t="s">
        <v>189</v>
      </c>
      <c r="E119" s="3" t="s">
        <v>1088</v>
      </c>
      <c r="F119" s="4" t="s">
        <v>1877</v>
      </c>
      <c r="G119" s="1">
        <v>16</v>
      </c>
      <c r="H119" s="3" t="s">
        <v>2973</v>
      </c>
      <c r="I119" s="137">
        <f>INDEX(รายได้แยกตามสิทธิ!$D:$D,MATCH(CalBudget2567!$D119,รายได้แยกตามสิทธิ!$B:$B,0))</f>
        <v>137500567.41999999</v>
      </c>
      <c r="J119" s="138">
        <f>INDEX(ผลงานOPDVisit_HDC!$F:$F,MATCH(CalBudget2567!$D119,ผลงานOPDVisit_HDC!$A:$A,0))</f>
        <v>205119</v>
      </c>
      <c r="K119" s="138">
        <f t="shared" si="53"/>
        <v>670.34534791998783</v>
      </c>
      <c r="L119" s="139">
        <f t="shared" si="54"/>
        <v>246142.8</v>
      </c>
      <c r="M119" s="140">
        <f t="shared" si="55"/>
        <v>246142.8</v>
      </c>
      <c r="N119" s="141">
        <f t="shared" si="56"/>
        <v>688.04246510507551</v>
      </c>
      <c r="O119" s="142">
        <f t="shared" si="57"/>
        <v>169356698.87986556</v>
      </c>
      <c r="P119" s="143">
        <f>INDEX(รายได้แยกตามสิทธิ!$E:$E,MATCH(CalBudget2567!$D119,รายได้แยกตามสิทธิ!$B:$B,0))</f>
        <v>151095707.28999999</v>
      </c>
      <c r="Q119" s="138">
        <f>INDEX(ผลงานOPDVisit_HDC!$D:$D,MATCH(CalBudget2567!$D119,ผลงานOPDVisit_HDC!$A:$A,0))</f>
        <v>125384</v>
      </c>
      <c r="R119" s="138">
        <f t="shared" si="58"/>
        <v>1205.0637026255342</v>
      </c>
      <c r="S119" s="139">
        <f t="shared" si="59"/>
        <v>150460.79999999999</v>
      </c>
      <c r="T119" s="140">
        <f t="shared" si="60"/>
        <v>150460.79999999999</v>
      </c>
      <c r="U119" s="141">
        <f t="shared" si="61"/>
        <v>1236.8773843748484</v>
      </c>
      <c r="V119" s="142">
        <f t="shared" si="62"/>
        <v>186101560.75494716</v>
      </c>
      <c r="W119" s="143">
        <f>INDEX(รายได้แยกตามสิทธิ!$F:$F,MATCH(CalBudget2567!$D119,รายได้แยกตามสิทธิ!$B:$B,0))</f>
        <v>20735848.059999999</v>
      </c>
      <c r="X119" s="138">
        <f>INDEX(ผลงานOPDVisit_HDC!$E:$E,MATCH(CalBudget2567!$D119,ผลงานOPDVisit_HDC!$A:$A,0))</f>
        <v>53226</v>
      </c>
      <c r="Y119" s="138">
        <f t="shared" si="63"/>
        <v>389.58118325630329</v>
      </c>
      <c r="Z119" s="139">
        <f t="shared" si="64"/>
        <v>63871.199999999997</v>
      </c>
      <c r="AA119" s="140">
        <f t="shared" si="65"/>
        <v>63871.199999999997</v>
      </c>
      <c r="AB119" s="141">
        <f t="shared" si="66"/>
        <v>399.86612649426968</v>
      </c>
      <c r="AC119" s="142">
        <f t="shared" si="67"/>
        <v>25539929.338540796</v>
      </c>
      <c r="AD119" s="143">
        <f>INDEX(รายได้แยกตามสิทธิ!$G:$G,MATCH(CalBudget2567!$D119,รายได้แยกตามสิทธิ!$B:$B,0))</f>
        <v>901475.7</v>
      </c>
      <c r="AE119" s="138">
        <f>INDEX(ผลงานOPDVisit_HDC!$G:$G,MATCH(CalBudget2567!$D119,ผลงานOPDVisit_HDC!$A:$A,0))</f>
        <v>986</v>
      </c>
      <c r="AF119" s="138">
        <f t="shared" si="68"/>
        <v>914.27555780933062</v>
      </c>
      <c r="AG119" s="139">
        <f t="shared" si="69"/>
        <v>1183.2</v>
      </c>
      <c r="AH119" s="140">
        <f t="shared" si="70"/>
        <v>1183.2</v>
      </c>
      <c r="AI119" s="141">
        <f t="shared" si="71"/>
        <v>938.41243253549692</v>
      </c>
      <c r="AJ119" s="142">
        <f t="shared" si="72"/>
        <v>1110329.590176</v>
      </c>
      <c r="AK119" s="143">
        <f>INDEX(รายได้แยกตามสิทธิ!$H:$H,MATCH(CalBudget2567!$D119,รายได้แยกตามสิทธิ!$B:$B,0))</f>
        <v>25108731.220000003</v>
      </c>
      <c r="AL119" s="138">
        <f>INDEX(ผลงานOPDVisit_HDC!$K:$K,MATCH(CalBudget2567!$D119,ผลงานOPDVisit_HDC!$A:$A,0))</f>
        <v>9233</v>
      </c>
      <c r="AM119" s="138">
        <f t="shared" si="73"/>
        <v>2719.4553471244453</v>
      </c>
      <c r="AN119" s="139">
        <f t="shared" si="74"/>
        <v>11079.6</v>
      </c>
      <c r="AO119" s="140">
        <f t="shared" si="75"/>
        <v>11079.6</v>
      </c>
      <c r="AP119" s="141">
        <f t="shared" si="76"/>
        <v>2791.2489682885307</v>
      </c>
      <c r="AQ119" s="142">
        <f t="shared" si="77"/>
        <v>30925922.069049604</v>
      </c>
      <c r="AR119" s="144">
        <f t="shared" si="51"/>
        <v>413034440.63257909</v>
      </c>
      <c r="AS119" s="143">
        <f>INDEX(รายได้แยกตามสิทธิ!$I:$I,MATCH(CalBudget2567!$D119,รายได้แยกตามสิทธิ!$B:$B,0))</f>
        <v>264359187.87</v>
      </c>
      <c r="AT119" s="138">
        <f>INDEX(ผลงานAdjRw_DHES!$D:$D,MATCH(CalBudget2567!$D119,ผลงานAdjRw_DHES!$B:$B,0))</f>
        <v>21417.391799999998</v>
      </c>
      <c r="AU119" s="143">
        <f t="shared" si="78"/>
        <v>12343.201746442348</v>
      </c>
      <c r="AV119" s="139">
        <f t="shared" si="79"/>
        <v>25700.870159999995</v>
      </c>
      <c r="AW119" s="140">
        <f t="shared" si="80"/>
        <v>25700.870159999995</v>
      </c>
      <c r="AX119" s="141">
        <f t="shared" si="81"/>
        <v>12669.062272548426</v>
      </c>
      <c r="AY119" s="142">
        <f t="shared" si="82"/>
        <v>325605924.51572156</v>
      </c>
      <c r="AZ119" s="143">
        <f>INDEX(รายได้แยกตามสิทธิ!$J:$J,MATCH(CalBudget2567!$D119,รายได้แยกตามสิทธิ!$B:$B,0))</f>
        <v>60758759.530000001</v>
      </c>
      <c r="BA119" s="138">
        <f>INDEX(ผลงานAdjRw_DHES!$F:$F,MATCH(CalBudget2567!$D119,ผลงานAdjRw_DHES!$B:$B,0))</f>
        <v>3874.3973999999994</v>
      </c>
      <c r="BB119" s="143">
        <f t="shared" si="83"/>
        <v>15682.118599914405</v>
      </c>
      <c r="BC119" s="139">
        <f t="shared" si="84"/>
        <v>4649.2768799999994</v>
      </c>
      <c r="BD119" s="140">
        <f t="shared" si="85"/>
        <v>4649.2768799999994</v>
      </c>
      <c r="BE119" s="141">
        <f t="shared" si="86"/>
        <v>16096.126530952146</v>
      </c>
      <c r="BF119" s="142">
        <f t="shared" si="87"/>
        <v>74835348.937910408</v>
      </c>
      <c r="BG119" s="143">
        <f>INDEX(รายได้แยกตามสิทธิ!$K:$K,MATCH(CalBudget2567!$D119,รายได้แยกตามสิทธิ!$B:$B,0))</f>
        <v>27027954.23</v>
      </c>
      <c r="BH119" s="138">
        <f>INDEX(ผลงานAdjRw_DHES!$E:$E,MATCH(CalBudget2567!$D119,ผลงานAdjRw_DHES!$B:$B,0))</f>
        <v>1907.027</v>
      </c>
      <c r="BI119" s="143">
        <f t="shared" si="88"/>
        <v>14172.822005142036</v>
      </c>
      <c r="BJ119" s="139">
        <f t="shared" si="89"/>
        <v>2288.4324000000001</v>
      </c>
      <c r="BK119" s="140">
        <f t="shared" si="90"/>
        <v>2288.4324000000001</v>
      </c>
      <c r="BL119" s="141">
        <f t="shared" si="91"/>
        <v>14546.984506077786</v>
      </c>
      <c r="BM119" s="142">
        <f t="shared" si="92"/>
        <v>33289790.666006405</v>
      </c>
      <c r="BN119" s="143">
        <f>INDEX(รายได้แยกตามสิทธิ!$N:$N,MATCH(CalBudget2567!$D119,รายได้แยกตามสิทธิ!$B:$B,0))</f>
        <v>44310663.5</v>
      </c>
      <c r="BO119" s="138">
        <f>INDEX(ผลงานAdjRw_DHES!$I:$I,MATCH(CalBudget2567!$D119,ผลงานAdjRw_DHES!$B:$B,0))</f>
        <v>2296.6920000000032</v>
      </c>
      <c r="BP119" s="143">
        <f t="shared" si="93"/>
        <v>19293.254602706824</v>
      </c>
      <c r="BQ119" s="139">
        <f t="shared" si="94"/>
        <v>2756.0304000000037</v>
      </c>
      <c r="BR119" s="140">
        <f t="shared" si="95"/>
        <v>2756.0304000000037</v>
      </c>
      <c r="BS119" s="141">
        <f t="shared" si="96"/>
        <v>19802.596524218283</v>
      </c>
      <c r="BT119" s="142">
        <f t="shared" si="97"/>
        <v>54576558.019680001</v>
      </c>
      <c r="BU119" s="144">
        <f t="shared" si="98"/>
        <v>488307622.13931841</v>
      </c>
      <c r="BV119" s="145">
        <f t="shared" si="52"/>
        <v>901342062.77189755</v>
      </c>
      <c r="BW119" s="146">
        <f>INDEX(รายได้แยกตามสิทธิ!$Q:$Q,MATCH(CalBudget2567!$D119,รายได้แยกตามสิทธิ!$B:$B,0))</f>
        <v>0.23</v>
      </c>
      <c r="BX119" s="145">
        <f t="shared" si="99"/>
        <v>207308674.43753645</v>
      </c>
      <c r="BY119" s="141"/>
      <c r="BZ119" s="143">
        <f t="shared" si="100"/>
        <v>393948</v>
      </c>
      <c r="CA119" s="138">
        <f>INDEX(ผลงานOPDVisit_HDC!$C:$C,MATCH(CalBudget2567!$D119,ผลงานOPDVisit_HDC!$A:$A,0))</f>
        <v>393948</v>
      </c>
      <c r="CB119" s="138">
        <f t="shared" si="101"/>
        <v>0</v>
      </c>
    </row>
    <row r="120" spans="1:80" hidden="1" x14ac:dyDescent="0.7">
      <c r="A120" s="136">
        <f>COUNTA($D$16:D120)</f>
        <v>105</v>
      </c>
      <c r="B120" s="1">
        <v>2</v>
      </c>
      <c r="C120" s="2" t="s">
        <v>9</v>
      </c>
      <c r="D120" s="91" t="s">
        <v>190</v>
      </c>
      <c r="E120" s="3" t="s">
        <v>1089</v>
      </c>
      <c r="F120" s="4" t="s">
        <v>1877</v>
      </c>
      <c r="G120" s="1">
        <v>17</v>
      </c>
      <c r="H120" s="3" t="s">
        <v>2971</v>
      </c>
      <c r="I120" s="137">
        <f>INDEX(รายได้แยกตามสิทธิ!$D:$D,MATCH(CalBudget2567!$D120,รายได้แยกตามสิทธิ!$B:$B,0))</f>
        <v>150462885.12</v>
      </c>
      <c r="J120" s="138">
        <f>INDEX(ผลงานOPDVisit_HDC!$F:$F,MATCH(CalBudget2567!$D120,ผลงานOPDVisit_HDC!$A:$A,0))</f>
        <v>245377</v>
      </c>
      <c r="K120" s="138">
        <f t="shared" si="53"/>
        <v>613.19066220550417</v>
      </c>
      <c r="L120" s="139">
        <f t="shared" si="54"/>
        <v>294452.39999999997</v>
      </c>
      <c r="M120" s="140">
        <f t="shared" si="55"/>
        <v>294452.39999999997</v>
      </c>
      <c r="N120" s="141">
        <f t="shared" si="56"/>
        <v>629.37889568772948</v>
      </c>
      <c r="O120" s="142">
        <f t="shared" si="57"/>
        <v>185322126.34460157</v>
      </c>
      <c r="P120" s="143">
        <f>INDEX(รายได้แยกตามสิทธิ!$E:$E,MATCH(CalBudget2567!$D120,รายได้แยกตามสิทธิ!$B:$B,0))</f>
        <v>105362049.19</v>
      </c>
      <c r="Q120" s="138">
        <f>INDEX(ผลงานOPDVisit_HDC!$D:$D,MATCH(CalBudget2567!$D120,ผลงานOPDVisit_HDC!$A:$A,0))</f>
        <v>77569</v>
      </c>
      <c r="R120" s="138">
        <f t="shared" si="58"/>
        <v>1358.3009860898039</v>
      </c>
      <c r="S120" s="139">
        <f t="shared" si="59"/>
        <v>93082.8</v>
      </c>
      <c r="T120" s="140">
        <f t="shared" si="60"/>
        <v>93082.8</v>
      </c>
      <c r="U120" s="141">
        <f t="shared" si="61"/>
        <v>1394.1601321225749</v>
      </c>
      <c r="V120" s="142">
        <f t="shared" si="62"/>
        <v>129772328.74633922</v>
      </c>
      <c r="W120" s="143">
        <f>INDEX(รายได้แยกตามสิทธิ!$F:$F,MATCH(CalBudget2567!$D120,รายได้แยกตามสิทธิ!$B:$B,0))</f>
        <v>25934398.559999999</v>
      </c>
      <c r="X120" s="138">
        <f>INDEX(ผลงานOPDVisit_HDC!$E:$E,MATCH(CalBudget2567!$D120,ผลงานOPDVisit_HDC!$A:$A,0))</f>
        <v>40662</v>
      </c>
      <c r="Y120" s="138">
        <f t="shared" si="63"/>
        <v>637.80430278884455</v>
      </c>
      <c r="Z120" s="139">
        <f t="shared" si="64"/>
        <v>48794.400000000001</v>
      </c>
      <c r="AA120" s="140">
        <f t="shared" si="65"/>
        <v>48794.400000000001</v>
      </c>
      <c r="AB120" s="141">
        <f t="shared" si="66"/>
        <v>654.64233638247003</v>
      </c>
      <c r="AC120" s="142">
        <f t="shared" si="67"/>
        <v>31942880.018380798</v>
      </c>
      <c r="AD120" s="143">
        <f>INDEX(รายได้แยกตามสิทธิ!$G:$G,MATCH(CalBudget2567!$D120,รายได้แยกตามสิทธิ!$B:$B,0))</f>
        <v>23055896.489999998</v>
      </c>
      <c r="AE120" s="138">
        <f>INDEX(ผลงานOPDVisit_HDC!$G:$G,MATCH(CalBudget2567!$D120,ผลงานOPDVisit_HDC!$A:$A,0))</f>
        <v>11648</v>
      </c>
      <c r="AF120" s="138">
        <f t="shared" si="68"/>
        <v>1979.3867178914834</v>
      </c>
      <c r="AG120" s="139">
        <f t="shared" si="69"/>
        <v>13977.6</v>
      </c>
      <c r="AH120" s="140">
        <f t="shared" si="70"/>
        <v>13977.6</v>
      </c>
      <c r="AI120" s="141">
        <f t="shared" si="71"/>
        <v>2031.6425272438184</v>
      </c>
      <c r="AJ120" s="142">
        <f t="shared" si="72"/>
        <v>28397486.588803198</v>
      </c>
      <c r="AK120" s="143">
        <f>INDEX(รายได้แยกตามสิทธิ!$H:$H,MATCH(CalBudget2567!$D120,รายได้แยกตามสิทธิ!$B:$B,0))</f>
        <v>69295888.590000004</v>
      </c>
      <c r="AL120" s="138">
        <f>INDEX(ผลงานOPDVisit_HDC!$K:$K,MATCH(CalBudget2567!$D120,ผลงานOPDVisit_HDC!$A:$A,0))</f>
        <v>56357</v>
      </c>
      <c r="AM120" s="138">
        <f t="shared" si="73"/>
        <v>1229.5879587273987</v>
      </c>
      <c r="AN120" s="139">
        <f t="shared" si="74"/>
        <v>67628.399999999994</v>
      </c>
      <c r="AO120" s="140">
        <f t="shared" si="75"/>
        <v>67628.399999999994</v>
      </c>
      <c r="AP120" s="141">
        <f t="shared" si="76"/>
        <v>1262.049080837802</v>
      </c>
      <c r="AQ120" s="142">
        <f t="shared" si="77"/>
        <v>85350360.058531195</v>
      </c>
      <c r="AR120" s="144">
        <f t="shared" si="51"/>
        <v>460785181.75665593</v>
      </c>
      <c r="AS120" s="143">
        <f>INDEX(รายได้แยกตามสิทธิ!$I:$I,MATCH(CalBudget2567!$D120,รายได้แยกตามสิทธิ!$B:$B,0))</f>
        <v>223147156.66999999</v>
      </c>
      <c r="AT120" s="138">
        <f>INDEX(ผลงานAdjRw_DHES!$D:$D,MATCH(CalBudget2567!$D120,ผลงานAdjRw_DHES!$B:$B,0))</f>
        <v>14273.211800000001</v>
      </c>
      <c r="AU120" s="143">
        <f t="shared" si="78"/>
        <v>15633.983422707983</v>
      </c>
      <c r="AV120" s="139">
        <f t="shared" si="79"/>
        <v>17127.854159999999</v>
      </c>
      <c r="AW120" s="140">
        <f t="shared" si="80"/>
        <v>17127.854159999999</v>
      </c>
      <c r="AX120" s="141">
        <f t="shared" si="81"/>
        <v>16046.720585067473</v>
      </c>
      <c r="AY120" s="142">
        <f t="shared" si="82"/>
        <v>274845889.92730552</v>
      </c>
      <c r="AZ120" s="143">
        <f>INDEX(รายได้แยกตามสิทธิ!$J:$J,MATCH(CalBudget2567!$D120,รายได้แยกตามสิทธิ!$B:$B,0))</f>
        <v>40595359.310000002</v>
      </c>
      <c r="BA120" s="138">
        <f>INDEX(ผลงานAdjRw_DHES!$F:$F,MATCH(CalBudget2567!$D120,ผลงานAdjRw_DHES!$B:$B,0))</f>
        <v>2470.9306999999999</v>
      </c>
      <c r="BB120" s="143">
        <f t="shared" si="83"/>
        <v>16429.177600974403</v>
      </c>
      <c r="BC120" s="139">
        <f t="shared" si="84"/>
        <v>2965.1168399999997</v>
      </c>
      <c r="BD120" s="140">
        <f t="shared" si="85"/>
        <v>2965.1168399999997</v>
      </c>
      <c r="BE120" s="141">
        <f t="shared" si="86"/>
        <v>16862.907889640126</v>
      </c>
      <c r="BF120" s="142">
        <f t="shared" si="87"/>
        <v>50000492.154940791</v>
      </c>
      <c r="BG120" s="143">
        <f>INDEX(รายได้แยกตามสิทธิ!$K:$K,MATCH(CalBudget2567!$D120,รายได้แยกตามสิทธิ!$B:$B,0))</f>
        <v>27658864.43</v>
      </c>
      <c r="BH120" s="138">
        <f>INDEX(ผลงานAdjRw_DHES!$E:$E,MATCH(CalBudget2567!$D120,ผลงานAdjRw_DHES!$B:$B,0))</f>
        <v>1360.5286999999998</v>
      </c>
      <c r="BI120" s="143">
        <f t="shared" si="88"/>
        <v>20329.497224130591</v>
      </c>
      <c r="BJ120" s="139">
        <f t="shared" si="89"/>
        <v>1632.6344399999998</v>
      </c>
      <c r="BK120" s="140">
        <f t="shared" si="90"/>
        <v>1632.6344399999998</v>
      </c>
      <c r="BL120" s="141">
        <f t="shared" si="91"/>
        <v>20866.195950847639</v>
      </c>
      <c r="BM120" s="142">
        <f t="shared" si="92"/>
        <v>34066870.141142398</v>
      </c>
      <c r="BN120" s="143">
        <f>INDEX(รายได้แยกตามสิทธิ!$N:$N,MATCH(CalBudget2567!$D120,รายได้แยกตามสิทธิ!$B:$B,0))</f>
        <v>218115853.66999999</v>
      </c>
      <c r="BO120" s="138">
        <f>INDEX(ผลงานAdjRw_DHES!$I:$I,MATCH(CalBudget2567!$D120,ผลงานAdjRw_DHES!$B:$B,0))</f>
        <v>12043.259099999992</v>
      </c>
      <c r="BP120" s="143">
        <f t="shared" si="93"/>
        <v>18111.032226318217</v>
      </c>
      <c r="BQ120" s="139">
        <f t="shared" si="94"/>
        <v>14451.910919999989</v>
      </c>
      <c r="BR120" s="140">
        <f t="shared" si="95"/>
        <v>14451.910919999989</v>
      </c>
      <c r="BS120" s="141">
        <f t="shared" si="96"/>
        <v>18589.163477093018</v>
      </c>
      <c r="BT120" s="142">
        <f t="shared" si="97"/>
        <v>268648934.64826554</v>
      </c>
      <c r="BU120" s="144">
        <f t="shared" si="98"/>
        <v>627562186.87165427</v>
      </c>
      <c r="BV120" s="145">
        <f t="shared" si="52"/>
        <v>1088347368.6283102</v>
      </c>
      <c r="BW120" s="146">
        <f>INDEX(รายได้แยกตามสิทธิ!$Q:$Q,MATCH(CalBudget2567!$D120,รายได้แยกตามสิทธิ!$B:$B,0))</f>
        <v>0.12</v>
      </c>
      <c r="BX120" s="145">
        <f t="shared" si="99"/>
        <v>130601684.23539722</v>
      </c>
      <c r="BY120" s="141"/>
      <c r="BZ120" s="143">
        <f t="shared" si="100"/>
        <v>431613</v>
      </c>
      <c r="CA120" s="138">
        <f>INDEX(ผลงานOPDVisit_HDC!$C:$C,MATCH(CalBudget2567!$D120,ผลงานOPDVisit_HDC!$A:$A,0))</f>
        <v>431613</v>
      </c>
      <c r="CB120" s="138">
        <f t="shared" si="101"/>
        <v>0</v>
      </c>
    </row>
    <row r="121" spans="1:80" hidden="1" x14ac:dyDescent="0.7">
      <c r="A121" s="136">
        <f>COUNTA($D$16:D121)</f>
        <v>106</v>
      </c>
      <c r="B121" s="1">
        <v>2</v>
      </c>
      <c r="C121" s="2" t="s">
        <v>9</v>
      </c>
      <c r="D121" s="91" t="s">
        <v>191</v>
      </c>
      <c r="E121" s="3" t="s">
        <v>1090</v>
      </c>
      <c r="F121" s="4" t="s">
        <v>1876</v>
      </c>
      <c r="G121" s="1">
        <v>6</v>
      </c>
      <c r="H121" s="3" t="s">
        <v>2965</v>
      </c>
      <c r="I121" s="137">
        <f>INDEX(รายได้แยกตามสิทธิ!$D:$D,MATCH(CalBudget2567!$D121,รายได้แยกตามสิทธิ!$B:$B,0))</f>
        <v>45326566.850000001</v>
      </c>
      <c r="J121" s="138">
        <f>INDEX(ผลงานOPDVisit_HDC!$F:$F,MATCH(CalBudget2567!$D121,ผลงานOPDVisit_HDC!$A:$A,0))</f>
        <v>72255</v>
      </c>
      <c r="K121" s="138">
        <f t="shared" si="53"/>
        <v>627.31391391599198</v>
      </c>
      <c r="L121" s="139">
        <f t="shared" si="54"/>
        <v>86706</v>
      </c>
      <c r="M121" s="140">
        <f t="shared" si="55"/>
        <v>86706</v>
      </c>
      <c r="N121" s="141">
        <f t="shared" si="56"/>
        <v>643.87500124337419</v>
      </c>
      <c r="O121" s="142">
        <f t="shared" si="57"/>
        <v>55827825.857808001</v>
      </c>
      <c r="P121" s="143">
        <f>INDEX(รายได้แยกตามสิทธิ!$E:$E,MATCH(CalBudget2567!$D121,รายได้แยกตามสิทธิ!$B:$B,0))</f>
        <v>10996104.300000001</v>
      </c>
      <c r="Q121" s="138">
        <f>INDEX(ผลงานOPDVisit_HDC!$D:$D,MATCH(CalBudget2567!$D121,ผลงานOPDVisit_HDC!$A:$A,0))</f>
        <v>29060</v>
      </c>
      <c r="R121" s="138">
        <f t="shared" si="58"/>
        <v>378.3931280110117</v>
      </c>
      <c r="S121" s="139">
        <f t="shared" si="59"/>
        <v>34872</v>
      </c>
      <c r="T121" s="140">
        <f t="shared" si="60"/>
        <v>34872</v>
      </c>
      <c r="U121" s="141">
        <f t="shared" si="61"/>
        <v>388.38270659050238</v>
      </c>
      <c r="V121" s="142">
        <f t="shared" si="62"/>
        <v>13543681.744223999</v>
      </c>
      <c r="W121" s="143">
        <f>INDEX(รายได้แยกตามสิทธิ!$F:$F,MATCH(CalBudget2567!$D121,รายได้แยกตามสิทธิ!$B:$B,0))</f>
        <v>1972352.63</v>
      </c>
      <c r="X121" s="138">
        <f>INDEX(ผลงานOPDVisit_HDC!$E:$E,MATCH(CalBudget2567!$D121,ผลงานOPDVisit_HDC!$A:$A,0))</f>
        <v>5998</v>
      </c>
      <c r="Y121" s="138">
        <f t="shared" si="63"/>
        <v>328.8350500166722</v>
      </c>
      <c r="Z121" s="139">
        <f t="shared" si="64"/>
        <v>7197.5999999999995</v>
      </c>
      <c r="AA121" s="140">
        <f t="shared" si="65"/>
        <v>7197.5999999999995</v>
      </c>
      <c r="AB121" s="141">
        <f t="shared" si="66"/>
        <v>337.51629533711235</v>
      </c>
      <c r="AC121" s="142">
        <f t="shared" si="67"/>
        <v>2429307.2873183996</v>
      </c>
      <c r="AD121" s="143">
        <f>INDEX(รายได้แยกตามสิทธิ!$G:$G,MATCH(CalBudget2567!$D121,รายได้แยกตามสิทธิ!$B:$B,0))</f>
        <v>116383.3</v>
      </c>
      <c r="AE121" s="138">
        <f>INDEX(ผลงานOPDVisit_HDC!$G:$G,MATCH(CalBudget2567!$D121,ผลงานOPDVisit_HDC!$A:$A,0))</f>
        <v>0</v>
      </c>
      <c r="AF121" s="138">
        <f t="shared" si="68"/>
        <v>0</v>
      </c>
      <c r="AG121" s="139">
        <f t="shared" si="69"/>
        <v>0</v>
      </c>
      <c r="AH121" s="140">
        <f t="shared" si="70"/>
        <v>0</v>
      </c>
      <c r="AI121" s="141">
        <f t="shared" si="71"/>
        <v>0</v>
      </c>
      <c r="AJ121" s="142">
        <f t="shared" si="72"/>
        <v>0</v>
      </c>
      <c r="AK121" s="143">
        <f>INDEX(รายได้แยกตามสิทธิ!$H:$H,MATCH(CalBudget2567!$D121,รายได้แยกตามสิทธิ!$B:$B,0))</f>
        <v>3378969</v>
      </c>
      <c r="AL121" s="138">
        <f>INDEX(ผลงานOPDVisit_HDC!$K:$K,MATCH(CalBudget2567!$D121,ผลงานOPDVisit_HDC!$A:$A,0))</f>
        <v>5277</v>
      </c>
      <c r="AM121" s="138">
        <f t="shared" si="73"/>
        <v>640.32006822057986</v>
      </c>
      <c r="AN121" s="139">
        <f t="shared" si="74"/>
        <v>6332.4</v>
      </c>
      <c r="AO121" s="140">
        <f t="shared" si="75"/>
        <v>6332.4</v>
      </c>
      <c r="AP121" s="141">
        <f t="shared" si="76"/>
        <v>657.22451802160322</v>
      </c>
      <c r="AQ121" s="142">
        <f t="shared" si="77"/>
        <v>4161808.53792</v>
      </c>
      <c r="AR121" s="144">
        <f t="shared" si="51"/>
        <v>75962623.427270398</v>
      </c>
      <c r="AS121" s="143">
        <f>INDEX(รายได้แยกตามสิทธิ!$I:$I,MATCH(CalBudget2567!$D121,รายได้แยกตามสิทธิ!$B:$B,0))</f>
        <v>20323909.73</v>
      </c>
      <c r="AT121" s="138">
        <f>INDEX(ผลงานAdjRw_DHES!$D:$D,MATCH(CalBudget2567!$D121,ผลงานAdjRw_DHES!$B:$B,0))</f>
        <v>1647.4870000000001</v>
      </c>
      <c r="AU121" s="143">
        <f t="shared" si="78"/>
        <v>12336.309621866516</v>
      </c>
      <c r="AV121" s="139">
        <f t="shared" si="79"/>
        <v>1976.9844000000001</v>
      </c>
      <c r="AW121" s="140">
        <f t="shared" si="80"/>
        <v>1976.9844000000001</v>
      </c>
      <c r="AX121" s="141">
        <f t="shared" si="81"/>
        <v>12661.988195883792</v>
      </c>
      <c r="AY121" s="142">
        <f t="shared" si="82"/>
        <v>25032553.136246402</v>
      </c>
      <c r="AZ121" s="143">
        <f>INDEX(รายได้แยกตามสิทธิ!$J:$J,MATCH(CalBudget2567!$D121,รายได้แยกตามสิทธิ!$B:$B,0))</f>
        <v>1990541.87</v>
      </c>
      <c r="BA121" s="138">
        <f>INDEX(ผลงานAdjRw_DHES!$F:$F,MATCH(CalBudget2567!$D121,ผลงานAdjRw_DHES!$B:$B,0))</f>
        <v>122.38399999999999</v>
      </c>
      <c r="BB121" s="143">
        <f t="shared" si="83"/>
        <v>16264.723084716959</v>
      </c>
      <c r="BC121" s="139">
        <f t="shared" si="84"/>
        <v>146.86079999999998</v>
      </c>
      <c r="BD121" s="140">
        <f t="shared" si="85"/>
        <v>146.86079999999998</v>
      </c>
      <c r="BE121" s="141">
        <f t="shared" si="86"/>
        <v>16694.111774153487</v>
      </c>
      <c r="BF121" s="142">
        <f t="shared" si="87"/>
        <v>2451710.6104416</v>
      </c>
      <c r="BG121" s="143">
        <f>INDEX(รายได้แยกตามสิทธิ!$K:$K,MATCH(CalBudget2567!$D121,รายได้แยกตามสิทธิ!$B:$B,0))</f>
        <v>1484175.26</v>
      </c>
      <c r="BH121" s="138">
        <f>INDEX(ผลงานAdjRw_DHES!$E:$E,MATCH(CalBudget2567!$D121,ผลงานAdjRw_DHES!$B:$B,0))</f>
        <v>69.382999999999996</v>
      </c>
      <c r="BI121" s="143">
        <f t="shared" si="88"/>
        <v>21391.050545522681</v>
      </c>
      <c r="BJ121" s="139">
        <f t="shared" si="89"/>
        <v>83.259599999999992</v>
      </c>
      <c r="BK121" s="140">
        <f t="shared" si="90"/>
        <v>83.259599999999992</v>
      </c>
      <c r="BL121" s="141">
        <f t="shared" si="91"/>
        <v>21955.774279924481</v>
      </c>
      <c r="BM121" s="142">
        <f t="shared" si="92"/>
        <v>1828028.9842368001</v>
      </c>
      <c r="BN121" s="143">
        <f>INDEX(รายได้แยกตามสิทธิ!$N:$N,MATCH(CalBudget2567!$D121,รายได้แยกตามสิทธิ!$B:$B,0))</f>
        <v>1635218</v>
      </c>
      <c r="BO121" s="138">
        <f>INDEX(ผลงานAdjRw_DHES!$I:$I,MATCH(CalBudget2567!$D121,ผลงานAdjRw_DHES!$B:$B,0))</f>
        <v>61.250999999999834</v>
      </c>
      <c r="BP121" s="143">
        <f t="shared" si="93"/>
        <v>26697.000865292066</v>
      </c>
      <c r="BQ121" s="139">
        <f t="shared" si="94"/>
        <v>73.501199999999798</v>
      </c>
      <c r="BR121" s="140">
        <f t="shared" si="95"/>
        <v>73.501199999999798</v>
      </c>
      <c r="BS121" s="141">
        <f t="shared" si="96"/>
        <v>27401.801688135776</v>
      </c>
      <c r="BT121" s="142">
        <f t="shared" si="97"/>
        <v>2014065.3062399998</v>
      </c>
      <c r="BU121" s="144">
        <f t="shared" si="98"/>
        <v>31326358.0371648</v>
      </c>
      <c r="BV121" s="145">
        <f t="shared" si="52"/>
        <v>107288981.46443519</v>
      </c>
      <c r="BW121" s="146">
        <f>INDEX(รายได้แยกตามสิทธิ!$Q:$Q,MATCH(CalBudget2567!$D121,รายได้แยกตามสิทธิ!$B:$B,0))</f>
        <v>0.34</v>
      </c>
      <c r="BX121" s="145">
        <f t="shared" si="99"/>
        <v>36478253.697907969</v>
      </c>
      <c r="BY121" s="141"/>
      <c r="BZ121" s="143">
        <f t="shared" si="100"/>
        <v>112590</v>
      </c>
      <c r="CA121" s="138">
        <f>INDEX(ผลงานOPDVisit_HDC!$C:$C,MATCH(CalBudget2567!$D121,ผลงานOPDVisit_HDC!$A:$A,0))</f>
        <v>112590</v>
      </c>
      <c r="CB121" s="138">
        <f t="shared" si="101"/>
        <v>0</v>
      </c>
    </row>
    <row r="122" spans="1:80" hidden="1" x14ac:dyDescent="0.7">
      <c r="A122" s="136">
        <f>COUNTA($D$16:D122)</f>
        <v>107</v>
      </c>
      <c r="B122" s="1">
        <v>2</v>
      </c>
      <c r="C122" s="2" t="s">
        <v>9</v>
      </c>
      <c r="D122" s="91" t="s">
        <v>192</v>
      </c>
      <c r="E122" s="3" t="s">
        <v>1091</v>
      </c>
      <c r="F122" s="4" t="s">
        <v>1876</v>
      </c>
      <c r="G122" s="1">
        <v>5</v>
      </c>
      <c r="H122" s="3" t="s">
        <v>2964</v>
      </c>
      <c r="I122" s="137">
        <f>INDEX(รายได้แยกตามสิทธิ!$D:$D,MATCH(CalBudget2567!$D122,รายได้แยกตามสิทธิ!$B:$B,0))</f>
        <v>27100216.510000002</v>
      </c>
      <c r="J122" s="138">
        <f>INDEX(ผลงานOPDVisit_HDC!$F:$F,MATCH(CalBudget2567!$D122,ผลงานOPDVisit_HDC!$A:$A,0))</f>
        <v>58103</v>
      </c>
      <c r="K122" s="138">
        <f t="shared" si="53"/>
        <v>466.41682030187775</v>
      </c>
      <c r="L122" s="139">
        <f t="shared" si="54"/>
        <v>69723.599999999991</v>
      </c>
      <c r="M122" s="140">
        <f t="shared" si="55"/>
        <v>69723.599999999991</v>
      </c>
      <c r="N122" s="141">
        <f t="shared" si="56"/>
        <v>478.73022435784731</v>
      </c>
      <c r="O122" s="142">
        <f t="shared" si="57"/>
        <v>33378794.671036799</v>
      </c>
      <c r="P122" s="143">
        <f>INDEX(รายได้แยกตามสิทธิ!$E:$E,MATCH(CalBudget2567!$D122,รายได้แยกตามสิทธิ!$B:$B,0))</f>
        <v>4799283.29</v>
      </c>
      <c r="Q122" s="138">
        <f>INDEX(ผลงานOPDVisit_HDC!$D:$D,MATCH(CalBudget2567!$D122,ผลงานOPDVisit_HDC!$A:$A,0))</f>
        <v>2929</v>
      </c>
      <c r="R122" s="138">
        <f t="shared" si="58"/>
        <v>1638.5398736770228</v>
      </c>
      <c r="S122" s="139">
        <f t="shared" si="59"/>
        <v>3514.7999999999997</v>
      </c>
      <c r="T122" s="140">
        <f t="shared" si="60"/>
        <v>3514.7999999999997</v>
      </c>
      <c r="U122" s="141">
        <f t="shared" si="61"/>
        <v>1681.7973263420963</v>
      </c>
      <c r="V122" s="142">
        <f t="shared" si="62"/>
        <v>5911181.2426271997</v>
      </c>
      <c r="W122" s="143">
        <f>INDEX(รายได้แยกตามสิทธิ!$F:$F,MATCH(CalBudget2567!$D122,รายได้แยกตามสิทธิ!$B:$B,0))</f>
        <v>1944260.29</v>
      </c>
      <c r="X122" s="138">
        <f>INDEX(ผลงานOPDVisit_HDC!$E:$E,MATCH(CalBudget2567!$D122,ผลงานOPDVisit_HDC!$A:$A,0))</f>
        <v>5152</v>
      </c>
      <c r="Y122" s="138">
        <f t="shared" si="63"/>
        <v>377.37971467391304</v>
      </c>
      <c r="Z122" s="139">
        <f t="shared" si="64"/>
        <v>6182.4</v>
      </c>
      <c r="AA122" s="140">
        <f t="shared" si="65"/>
        <v>6182.4</v>
      </c>
      <c r="AB122" s="141">
        <f t="shared" si="66"/>
        <v>387.34253914130437</v>
      </c>
      <c r="AC122" s="142">
        <f t="shared" si="67"/>
        <v>2394706.5139871999</v>
      </c>
      <c r="AD122" s="143">
        <f>INDEX(รายได้แยกตามสิทธิ!$G:$G,MATCH(CalBudget2567!$D122,รายได้แยกตามสิทธิ!$B:$B,0))</f>
        <v>66327.31</v>
      </c>
      <c r="AE122" s="138">
        <f>INDEX(ผลงานOPDVisit_HDC!$G:$G,MATCH(CalBudget2567!$D122,ผลงานOPDVisit_HDC!$A:$A,0))</f>
        <v>128</v>
      </c>
      <c r="AF122" s="138">
        <f t="shared" si="68"/>
        <v>518.18210937499998</v>
      </c>
      <c r="AG122" s="139">
        <f t="shared" si="69"/>
        <v>153.6</v>
      </c>
      <c r="AH122" s="140">
        <f t="shared" si="70"/>
        <v>153.6</v>
      </c>
      <c r="AI122" s="141">
        <f t="shared" si="71"/>
        <v>531.86211706250003</v>
      </c>
      <c r="AJ122" s="142">
        <f t="shared" si="72"/>
        <v>81694.021180800002</v>
      </c>
      <c r="AK122" s="143">
        <f>INDEX(รายได้แยกตามสิทธิ!$H:$H,MATCH(CalBudget2567!$D122,รายได้แยกตามสิทธิ!$B:$B,0))</f>
        <v>2028113.25</v>
      </c>
      <c r="AL122" s="138">
        <f>INDEX(ผลงานOPDVisit_HDC!$K:$K,MATCH(CalBudget2567!$D122,ผลงานOPDVisit_HDC!$A:$A,0))</f>
        <v>4552</v>
      </c>
      <c r="AM122" s="138">
        <f t="shared" si="73"/>
        <v>445.54333260105449</v>
      </c>
      <c r="AN122" s="139">
        <f t="shared" si="74"/>
        <v>5462.4</v>
      </c>
      <c r="AO122" s="140">
        <f t="shared" si="75"/>
        <v>5462.4</v>
      </c>
      <c r="AP122" s="141">
        <f t="shared" si="76"/>
        <v>457.30567658172231</v>
      </c>
      <c r="AQ122" s="142">
        <f t="shared" si="77"/>
        <v>2497986.52776</v>
      </c>
      <c r="AR122" s="144">
        <f t="shared" si="51"/>
        <v>44264362.976591997</v>
      </c>
      <c r="AS122" s="143">
        <f>INDEX(รายได้แยกตามสิทธิ!$I:$I,MATCH(CalBudget2567!$D122,รายได้แยกตามสิทธิ!$B:$B,0))</f>
        <v>13528299.16</v>
      </c>
      <c r="AT122" s="138">
        <f>INDEX(ผลงานAdjRw_DHES!$D:$D,MATCH(CalBudget2567!$D122,ผลงานAdjRw_DHES!$B:$B,0))</f>
        <v>930.31280000000015</v>
      </c>
      <c r="AU122" s="143">
        <f t="shared" si="78"/>
        <v>14541.667232784497</v>
      </c>
      <c r="AV122" s="139">
        <f t="shared" si="79"/>
        <v>1116.3753600000002</v>
      </c>
      <c r="AW122" s="140">
        <f t="shared" si="80"/>
        <v>1116.3753600000002</v>
      </c>
      <c r="AX122" s="141">
        <f t="shared" si="81"/>
        <v>14925.567247730009</v>
      </c>
      <c r="AY122" s="142">
        <f t="shared" si="82"/>
        <v>16662535.509388801</v>
      </c>
      <c r="AZ122" s="143">
        <f>INDEX(รายได้แยกตามสิทธิ!$J:$J,MATCH(CalBudget2567!$D122,รายได้แยกตามสิทธิ!$B:$B,0))</f>
        <v>1258964.99</v>
      </c>
      <c r="BA122" s="138">
        <f>INDEX(ผลงานAdjRw_DHES!$F:$F,MATCH(CalBudget2567!$D122,ผลงานAdjRw_DHES!$B:$B,0))</f>
        <v>156.68970000000002</v>
      </c>
      <c r="BB122" s="143">
        <f t="shared" si="83"/>
        <v>8034.7654632053027</v>
      </c>
      <c r="BC122" s="139">
        <f t="shared" si="84"/>
        <v>188.02764000000002</v>
      </c>
      <c r="BD122" s="140">
        <f t="shared" si="85"/>
        <v>188.02764000000002</v>
      </c>
      <c r="BE122" s="141">
        <f t="shared" si="86"/>
        <v>8246.8832714339223</v>
      </c>
      <c r="BF122" s="142">
        <f t="shared" si="87"/>
        <v>1550641.9988832001</v>
      </c>
      <c r="BG122" s="143">
        <f>INDEX(รายได้แยกตามสิทธิ!$K:$K,MATCH(CalBudget2567!$D122,รายได้แยกตามสิทธิ!$B:$B,0))</f>
        <v>523399.04</v>
      </c>
      <c r="BH122" s="138">
        <f>INDEX(ผลงานAdjRw_DHES!$E:$E,MATCH(CalBudget2567!$D122,ผลงานAdjRw_DHES!$B:$B,0))</f>
        <v>45.128</v>
      </c>
      <c r="BI122" s="143">
        <f t="shared" si="88"/>
        <v>11598.09962772558</v>
      </c>
      <c r="BJ122" s="139">
        <f t="shared" si="89"/>
        <v>54.153599999999997</v>
      </c>
      <c r="BK122" s="140">
        <f t="shared" si="90"/>
        <v>54.153599999999997</v>
      </c>
      <c r="BL122" s="141">
        <f t="shared" si="91"/>
        <v>11904.289457897536</v>
      </c>
      <c r="BM122" s="142">
        <f t="shared" si="92"/>
        <v>644660.1295872</v>
      </c>
      <c r="BN122" s="143">
        <f>INDEX(รายได้แยกตามสิทธิ!$N:$N,MATCH(CalBudget2567!$D122,รายได้แยกตามสิทธิ!$B:$B,0))</f>
        <v>1040577</v>
      </c>
      <c r="BO122" s="138">
        <f>INDEX(ผลงานAdjRw_DHES!$I:$I,MATCH(CalBudget2567!$D122,ผลงานAdjRw_DHES!$B:$B,0))</f>
        <v>0</v>
      </c>
      <c r="BP122" s="143">
        <f t="shared" si="93"/>
        <v>0</v>
      </c>
      <c r="BQ122" s="139">
        <f t="shared" si="94"/>
        <v>0</v>
      </c>
      <c r="BR122" s="140">
        <f t="shared" si="95"/>
        <v>0</v>
      </c>
      <c r="BS122" s="141">
        <f t="shared" si="96"/>
        <v>0</v>
      </c>
      <c r="BT122" s="142">
        <f t="shared" si="97"/>
        <v>0</v>
      </c>
      <c r="BU122" s="144">
        <f t="shared" si="98"/>
        <v>18857837.637859199</v>
      </c>
      <c r="BV122" s="145">
        <f t="shared" si="52"/>
        <v>63122200.6144512</v>
      </c>
      <c r="BW122" s="146">
        <f>INDEX(รายได้แยกตามสิทธิ!$Q:$Q,MATCH(CalBudget2567!$D122,รายได้แยกตามสิทธิ!$B:$B,0))</f>
        <v>0.37</v>
      </c>
      <c r="BX122" s="145">
        <f t="shared" si="99"/>
        <v>23355214.227346942</v>
      </c>
      <c r="BY122" s="141"/>
      <c r="BZ122" s="143">
        <f t="shared" si="100"/>
        <v>70864</v>
      </c>
      <c r="CA122" s="138">
        <f>INDEX(ผลงานOPDVisit_HDC!$C:$C,MATCH(CalBudget2567!$D122,ผลงานOPDVisit_HDC!$A:$A,0))</f>
        <v>70864</v>
      </c>
      <c r="CB122" s="138">
        <f t="shared" si="101"/>
        <v>0</v>
      </c>
    </row>
    <row r="123" spans="1:80" hidden="1" x14ac:dyDescent="0.7">
      <c r="A123" s="136">
        <f>COUNTA($D$16:D123)</f>
        <v>108</v>
      </c>
      <c r="B123" s="1">
        <v>2</v>
      </c>
      <c r="C123" s="2" t="s">
        <v>9</v>
      </c>
      <c r="D123" s="91" t="s">
        <v>193</v>
      </c>
      <c r="E123" s="3" t="s">
        <v>1092</v>
      </c>
      <c r="F123" s="4" t="s">
        <v>1876</v>
      </c>
      <c r="G123" s="1">
        <v>13</v>
      </c>
      <c r="H123" s="3" t="s">
        <v>2963</v>
      </c>
      <c r="I123" s="137">
        <f>INDEX(รายได้แยกตามสิทธิ!$D:$D,MATCH(CalBudget2567!$D123,รายได้แยกตามสิทธิ!$B:$B,0))</f>
        <v>56887113</v>
      </c>
      <c r="J123" s="138">
        <f>INDEX(ผลงานOPDVisit_HDC!$F:$F,MATCH(CalBudget2567!$D123,ผลงานOPDVisit_HDC!$A:$A,0))</f>
        <v>98614</v>
      </c>
      <c r="K123" s="138">
        <f t="shared" si="53"/>
        <v>576.86649968564302</v>
      </c>
      <c r="L123" s="139">
        <f t="shared" si="54"/>
        <v>118336.79999999999</v>
      </c>
      <c r="M123" s="140">
        <f t="shared" si="55"/>
        <v>118336.79999999999</v>
      </c>
      <c r="N123" s="141">
        <f t="shared" si="56"/>
        <v>592.09577527734405</v>
      </c>
      <c r="O123" s="142">
        <f t="shared" si="57"/>
        <v>70066719.339839995</v>
      </c>
      <c r="P123" s="143">
        <f>INDEX(รายได้แยกตามสิทธิ!$E:$E,MATCH(CalBudget2567!$D123,รายได้แยกตามสิทธิ!$B:$B,0))</f>
        <v>23633403</v>
      </c>
      <c r="Q123" s="138">
        <f>INDEX(ผลงานOPDVisit_HDC!$D:$D,MATCH(CalBudget2567!$D123,ผลงานOPDVisit_HDC!$A:$A,0))</f>
        <v>23434</v>
      </c>
      <c r="R123" s="138">
        <f t="shared" si="58"/>
        <v>1008.5091320303832</v>
      </c>
      <c r="S123" s="139">
        <f t="shared" si="59"/>
        <v>28120.799999999999</v>
      </c>
      <c r="T123" s="140">
        <f t="shared" si="60"/>
        <v>28120.799999999999</v>
      </c>
      <c r="U123" s="141">
        <f t="shared" si="61"/>
        <v>1035.1337731159854</v>
      </c>
      <c r="V123" s="142">
        <f t="shared" si="62"/>
        <v>29108789.807040002</v>
      </c>
      <c r="W123" s="143">
        <f>INDEX(รายได้แยกตามสิทธิ!$F:$F,MATCH(CalBudget2567!$D123,รายได้แยกตามสิทธิ!$B:$B,0))</f>
        <v>3484995.06</v>
      </c>
      <c r="X123" s="138">
        <f>INDEX(ผลงานOPDVisit_HDC!$E:$E,MATCH(CalBudget2567!$D123,ผลงานOPDVisit_HDC!$A:$A,0))</f>
        <v>7296</v>
      </c>
      <c r="Y123" s="138">
        <f t="shared" si="63"/>
        <v>477.65831414473683</v>
      </c>
      <c r="Z123" s="139">
        <f t="shared" si="64"/>
        <v>8755.1999999999989</v>
      </c>
      <c r="AA123" s="140">
        <f t="shared" si="65"/>
        <v>8755.1999999999989</v>
      </c>
      <c r="AB123" s="141">
        <f t="shared" si="66"/>
        <v>490.26849363815791</v>
      </c>
      <c r="AC123" s="142">
        <f t="shared" si="67"/>
        <v>4292398.7155007999</v>
      </c>
      <c r="AD123" s="143">
        <f>INDEX(รายได้แยกตามสิทธิ!$G:$G,MATCH(CalBudget2567!$D123,รายได้แยกตามสิทธิ!$B:$B,0))</f>
        <v>1403846.75</v>
      </c>
      <c r="AE123" s="138">
        <f>INDEX(ผลงานOPDVisit_HDC!$G:$G,MATCH(CalBudget2567!$D123,ผลงานOPDVisit_HDC!$A:$A,0))</f>
        <v>4619</v>
      </c>
      <c r="AF123" s="138">
        <f t="shared" si="68"/>
        <v>303.92871833730243</v>
      </c>
      <c r="AG123" s="139">
        <f t="shared" si="69"/>
        <v>5542.8</v>
      </c>
      <c r="AH123" s="140">
        <f t="shared" si="70"/>
        <v>5542.8</v>
      </c>
      <c r="AI123" s="141">
        <f t="shared" si="71"/>
        <v>311.95243650140719</v>
      </c>
      <c r="AJ123" s="142">
        <f t="shared" si="72"/>
        <v>1729089.9650399999</v>
      </c>
      <c r="AK123" s="143">
        <f>INDEX(รายได้แยกตามสิทธิ!$H:$H,MATCH(CalBudget2567!$D123,รายได้แยกตามสิทธิ!$B:$B,0))</f>
        <v>10833653.27</v>
      </c>
      <c r="AL123" s="138">
        <f>INDEX(ผลงานOPDVisit_HDC!$K:$K,MATCH(CalBudget2567!$D123,ผลงานOPDVisit_HDC!$A:$A,0))</f>
        <v>9294</v>
      </c>
      <c r="AM123" s="138">
        <f t="shared" si="73"/>
        <v>1165.6609931138369</v>
      </c>
      <c r="AN123" s="139">
        <f t="shared" si="74"/>
        <v>11152.8</v>
      </c>
      <c r="AO123" s="140">
        <f t="shared" si="75"/>
        <v>11152.8</v>
      </c>
      <c r="AP123" s="141">
        <f t="shared" si="76"/>
        <v>1196.4344433320421</v>
      </c>
      <c r="AQ123" s="142">
        <f t="shared" si="77"/>
        <v>13343594.059593597</v>
      </c>
      <c r="AR123" s="144">
        <f t="shared" si="51"/>
        <v>118540591.8870144</v>
      </c>
      <c r="AS123" s="143">
        <f>INDEX(รายได้แยกตามสิทธิ!$I:$I,MATCH(CalBudget2567!$D123,รายได้แยกตามสิทธิ!$B:$B,0))</f>
        <v>54164115.729999997</v>
      </c>
      <c r="AT123" s="138">
        <f>INDEX(ผลงานAdjRw_DHES!$D:$D,MATCH(CalBudget2567!$D123,ผลงานAdjRw_DHES!$B:$B,0))</f>
        <v>4460.4651999999996</v>
      </c>
      <c r="AU123" s="143">
        <f t="shared" si="78"/>
        <v>12143.153976405869</v>
      </c>
      <c r="AV123" s="139">
        <f t="shared" si="79"/>
        <v>5352.5582399999994</v>
      </c>
      <c r="AW123" s="140">
        <f t="shared" si="80"/>
        <v>5352.5582399999994</v>
      </c>
      <c r="AX123" s="141">
        <f t="shared" si="81"/>
        <v>12463.733241382984</v>
      </c>
      <c r="AY123" s="142">
        <f t="shared" si="82"/>
        <v>66712858.062326394</v>
      </c>
      <c r="AZ123" s="143">
        <f>INDEX(รายได้แยกตามสิทธิ!$J:$J,MATCH(CalBudget2567!$D123,รายได้แยกตามสิทธิ!$B:$B,0))</f>
        <v>7456248.4800000004</v>
      </c>
      <c r="BA123" s="138">
        <f>INDEX(ผลงานAdjRw_DHES!$F:$F,MATCH(CalBudget2567!$D123,ผลงานAdjRw_DHES!$B:$B,0))</f>
        <v>402.40960000000001</v>
      </c>
      <c r="BB123" s="143">
        <f t="shared" si="83"/>
        <v>18529.002489006227</v>
      </c>
      <c r="BC123" s="139">
        <f t="shared" si="84"/>
        <v>482.89152000000001</v>
      </c>
      <c r="BD123" s="140">
        <f t="shared" si="85"/>
        <v>482.89152000000001</v>
      </c>
      <c r="BE123" s="141">
        <f t="shared" si="86"/>
        <v>19018.16815471599</v>
      </c>
      <c r="BF123" s="142">
        <f t="shared" si="87"/>
        <v>9183712.1278463993</v>
      </c>
      <c r="BG123" s="143">
        <f>INDEX(รายได้แยกตามสิทธิ!$K:$K,MATCH(CalBudget2567!$D123,รายได้แยกตามสิทธิ!$B:$B,0))</f>
        <v>1773285.35</v>
      </c>
      <c r="BH123" s="138">
        <f>INDEX(ผลงานAdjRw_DHES!$E:$E,MATCH(CalBudget2567!$D123,ผลงานAdjRw_DHES!$B:$B,0))</f>
        <v>140.053</v>
      </c>
      <c r="BI123" s="143">
        <f t="shared" si="88"/>
        <v>12661.530634831101</v>
      </c>
      <c r="BJ123" s="139">
        <f t="shared" si="89"/>
        <v>168.06359999999998</v>
      </c>
      <c r="BK123" s="140">
        <f t="shared" si="90"/>
        <v>168.06359999999998</v>
      </c>
      <c r="BL123" s="141">
        <f t="shared" si="91"/>
        <v>12995.795043590642</v>
      </c>
      <c r="BM123" s="142">
        <f t="shared" si="92"/>
        <v>2184120.0998880002</v>
      </c>
      <c r="BN123" s="143">
        <f>INDEX(รายได้แยกตามสิทธิ!$N:$N,MATCH(CalBudget2567!$D123,รายได้แยกตามสิทธิ!$B:$B,0))</f>
        <v>20330571.189999998</v>
      </c>
      <c r="BO123" s="138">
        <f>INDEX(ผลงานAdjRw_DHES!$I:$I,MATCH(CalBudget2567!$D123,ผลงานAdjRw_DHES!$B:$B,0))</f>
        <v>1189.6011000000008</v>
      </c>
      <c r="BP123" s="143">
        <f t="shared" si="93"/>
        <v>17090.242426641995</v>
      </c>
      <c r="BQ123" s="139">
        <f t="shared" si="94"/>
        <v>1427.521320000001</v>
      </c>
      <c r="BR123" s="140">
        <f t="shared" si="95"/>
        <v>1427.521320000001</v>
      </c>
      <c r="BS123" s="141">
        <f t="shared" si="96"/>
        <v>17541.424826705344</v>
      </c>
      <c r="BT123" s="142">
        <f t="shared" si="97"/>
        <v>25040757.923299201</v>
      </c>
      <c r="BU123" s="144">
        <f t="shared" si="98"/>
        <v>103121448.21335998</v>
      </c>
      <c r="BV123" s="145">
        <f t="shared" si="52"/>
        <v>221662040.1003744</v>
      </c>
      <c r="BW123" s="146">
        <f>INDEX(รายได้แยกตามสิทธิ!$Q:$Q,MATCH(CalBudget2567!$D123,รายได้แยกตามสิทธิ!$B:$B,0))</f>
        <v>0.34</v>
      </c>
      <c r="BX123" s="145">
        <f t="shared" si="99"/>
        <v>75365093.634127304</v>
      </c>
      <c r="BY123" s="141"/>
      <c r="BZ123" s="143">
        <f t="shared" si="100"/>
        <v>143257</v>
      </c>
      <c r="CA123" s="138">
        <f>INDEX(ผลงานOPDVisit_HDC!$C:$C,MATCH(CalBudget2567!$D123,ผลงานOPDVisit_HDC!$A:$A,0))</f>
        <v>143257</v>
      </c>
      <c r="CB123" s="138">
        <f t="shared" si="101"/>
        <v>0</v>
      </c>
    </row>
    <row r="124" spans="1:80" hidden="1" x14ac:dyDescent="0.7">
      <c r="A124" s="136">
        <f>COUNTA($D$16:D124)</f>
        <v>109</v>
      </c>
      <c r="B124" s="1">
        <v>2</v>
      </c>
      <c r="C124" s="2" t="s">
        <v>9</v>
      </c>
      <c r="D124" s="91" t="s">
        <v>194</v>
      </c>
      <c r="E124" s="3" t="s">
        <v>1093</v>
      </c>
      <c r="F124" s="4" t="s">
        <v>1876</v>
      </c>
      <c r="G124" s="1">
        <v>12</v>
      </c>
      <c r="H124" s="3" t="s">
        <v>2970</v>
      </c>
      <c r="I124" s="137">
        <f>INDEX(รายได้แยกตามสิทธิ!$D:$D,MATCH(CalBudget2567!$D124,รายได้แยกตามสิทธิ!$B:$B,0))</f>
        <v>39643492.149999999</v>
      </c>
      <c r="J124" s="138">
        <f>INDEX(ผลงานOPDVisit_HDC!$F:$F,MATCH(CalBudget2567!$D124,ผลงานOPDVisit_HDC!$A:$A,0))</f>
        <v>84179</v>
      </c>
      <c r="K124" s="138">
        <f t="shared" si="53"/>
        <v>470.94277848394489</v>
      </c>
      <c r="L124" s="139">
        <f t="shared" si="54"/>
        <v>101014.8</v>
      </c>
      <c r="M124" s="140">
        <f t="shared" si="55"/>
        <v>101014.8</v>
      </c>
      <c r="N124" s="141">
        <f t="shared" si="56"/>
        <v>483.37566783592104</v>
      </c>
      <c r="O124" s="142">
        <f t="shared" si="57"/>
        <v>48828096.411311999</v>
      </c>
      <c r="P124" s="143">
        <f>INDEX(รายได้แยกตามสิทธิ!$E:$E,MATCH(CalBudget2567!$D124,รายได้แยกตามสิทธิ!$B:$B,0))</f>
        <v>6445073.7999999998</v>
      </c>
      <c r="Q124" s="138">
        <f>INDEX(ผลงานOPDVisit_HDC!$D:$D,MATCH(CalBudget2567!$D124,ผลงานOPDVisit_HDC!$A:$A,0))</f>
        <v>12667</v>
      </c>
      <c r="R124" s="138">
        <f t="shared" si="58"/>
        <v>508.80822609931317</v>
      </c>
      <c r="S124" s="139">
        <f t="shared" si="59"/>
        <v>15200.4</v>
      </c>
      <c r="T124" s="140">
        <f t="shared" si="60"/>
        <v>15200.4</v>
      </c>
      <c r="U124" s="141">
        <f t="shared" si="61"/>
        <v>522.24076326833506</v>
      </c>
      <c r="V124" s="142">
        <f t="shared" si="62"/>
        <v>7938268.4979840005</v>
      </c>
      <c r="W124" s="143">
        <f>INDEX(รายได้แยกตามสิทธิ!$F:$F,MATCH(CalBudget2567!$D124,รายได้แยกตามสิทธิ!$B:$B,0))</f>
        <v>1614021.58</v>
      </c>
      <c r="X124" s="138">
        <f>INDEX(ผลงานOPDVisit_HDC!$E:$E,MATCH(CalBudget2567!$D124,ผลงานOPDVisit_HDC!$A:$A,0))</f>
        <v>7896</v>
      </c>
      <c r="Y124" s="138">
        <f t="shared" si="63"/>
        <v>204.41002786220872</v>
      </c>
      <c r="Z124" s="139">
        <f t="shared" si="64"/>
        <v>9475.1999999999989</v>
      </c>
      <c r="AA124" s="140">
        <f t="shared" si="65"/>
        <v>9475.1999999999989</v>
      </c>
      <c r="AB124" s="141">
        <f t="shared" si="66"/>
        <v>209.80645259777103</v>
      </c>
      <c r="AC124" s="142">
        <f t="shared" si="67"/>
        <v>1987958.0996543998</v>
      </c>
      <c r="AD124" s="143">
        <f>INDEX(รายได้แยกตามสิทธิ!$G:$G,MATCH(CalBudget2567!$D124,รายได้แยกตามสิทธิ!$B:$B,0))</f>
        <v>85224.48</v>
      </c>
      <c r="AE124" s="138">
        <f>INDEX(ผลงานOPDVisit_HDC!$G:$G,MATCH(CalBudget2567!$D124,ผลงานOPDVisit_HDC!$A:$A,0))</f>
        <v>15729</v>
      </c>
      <c r="AF124" s="138">
        <f t="shared" si="68"/>
        <v>5.4183024985695214</v>
      </c>
      <c r="AG124" s="139">
        <f t="shared" si="69"/>
        <v>18874.8</v>
      </c>
      <c r="AH124" s="140">
        <f t="shared" si="70"/>
        <v>18874.8</v>
      </c>
      <c r="AI124" s="141">
        <f t="shared" si="71"/>
        <v>5.5613456845317568</v>
      </c>
      <c r="AJ124" s="142">
        <f t="shared" si="72"/>
        <v>104969.2875264</v>
      </c>
      <c r="AK124" s="143">
        <f>INDEX(รายได้แยกตามสิทธิ!$H:$H,MATCH(CalBudget2567!$D124,รายได้แยกตามสิทธิ!$B:$B,0))</f>
        <v>17051902.09</v>
      </c>
      <c r="AL124" s="138">
        <f>INDEX(ผลงานOPDVisit_HDC!$K:$K,MATCH(CalBudget2567!$D124,ผลงานOPDVisit_HDC!$A:$A,0))</f>
        <v>2107</v>
      </c>
      <c r="AM124" s="138">
        <f t="shared" si="73"/>
        <v>8092.9767869008065</v>
      </c>
      <c r="AN124" s="139">
        <f t="shared" si="74"/>
        <v>2528.4</v>
      </c>
      <c r="AO124" s="140">
        <f t="shared" si="75"/>
        <v>2528.4</v>
      </c>
      <c r="AP124" s="141">
        <f t="shared" si="76"/>
        <v>8306.6313740749883</v>
      </c>
      <c r="AQ124" s="142">
        <f t="shared" si="77"/>
        <v>21002486.766211201</v>
      </c>
      <c r="AR124" s="144">
        <f t="shared" si="51"/>
        <v>79861779.062687993</v>
      </c>
      <c r="AS124" s="143">
        <f>INDEX(รายได้แยกตามสิทธิ!$I:$I,MATCH(CalBudget2567!$D124,รายได้แยกตามสิทธิ!$B:$B,0))</f>
        <v>42446462.799999997</v>
      </c>
      <c r="AT124" s="138">
        <f>INDEX(ผลงานAdjRw_DHES!$D:$D,MATCH(CalBudget2567!$D124,ผลงานAdjRw_DHES!$B:$B,0))</f>
        <v>2892.7321000000002</v>
      </c>
      <c r="AU124" s="143">
        <f t="shared" si="78"/>
        <v>14673.485595157601</v>
      </c>
      <c r="AV124" s="139">
        <f t="shared" si="79"/>
        <v>3471.2785200000003</v>
      </c>
      <c r="AW124" s="140">
        <f t="shared" si="80"/>
        <v>3471.2785200000003</v>
      </c>
      <c r="AX124" s="141">
        <f t="shared" si="81"/>
        <v>15060.865614869761</v>
      </c>
      <c r="AY124" s="142">
        <f t="shared" si="82"/>
        <v>52280459.301504001</v>
      </c>
      <c r="AZ124" s="143">
        <f>INDEX(รายได้แยกตามสิทธิ!$J:$J,MATCH(CalBudget2567!$D124,รายได้แยกตามสิทธิ!$B:$B,0))</f>
        <v>1825595.52</v>
      </c>
      <c r="BA124" s="138">
        <f>INDEX(ผลงานAdjRw_DHES!$F:$F,MATCH(CalBudget2567!$D124,ผลงานAdjRw_DHES!$B:$B,0))</f>
        <v>96.459800000000001</v>
      </c>
      <c r="BB124" s="143">
        <f t="shared" si="83"/>
        <v>18925.972477653904</v>
      </c>
      <c r="BC124" s="139">
        <f t="shared" si="84"/>
        <v>115.75175999999999</v>
      </c>
      <c r="BD124" s="140">
        <f t="shared" si="85"/>
        <v>115.75175999999999</v>
      </c>
      <c r="BE124" s="141">
        <f t="shared" si="86"/>
        <v>19425.618151063969</v>
      </c>
      <c r="BF124" s="142">
        <f t="shared" si="87"/>
        <v>2248549.4900736003</v>
      </c>
      <c r="BG124" s="143">
        <f>INDEX(รายได้แยกตามสิทธิ!$K:$K,MATCH(CalBudget2567!$D124,รายได้แยกตามสิทธิ!$B:$B,0))</f>
        <v>608379.32999999996</v>
      </c>
      <c r="BH124" s="138">
        <f>INDEX(ผลงานAdjRw_DHES!$E:$E,MATCH(CalBudget2567!$D124,ผลงานAdjRw_DHES!$B:$B,0))</f>
        <v>57.153300000000002</v>
      </c>
      <c r="BI124" s="143">
        <f t="shared" si="88"/>
        <v>10644.692957362042</v>
      </c>
      <c r="BJ124" s="139">
        <f t="shared" si="89"/>
        <v>68.583960000000005</v>
      </c>
      <c r="BK124" s="140">
        <f t="shared" si="90"/>
        <v>68.583960000000005</v>
      </c>
      <c r="BL124" s="141">
        <f t="shared" si="91"/>
        <v>10925.712851436399</v>
      </c>
      <c r="BM124" s="142">
        <f t="shared" si="92"/>
        <v>749328.65317439998</v>
      </c>
      <c r="BN124" s="143">
        <f>INDEX(รายได้แยกตามสิทธิ!$N:$N,MATCH(CalBudget2567!$D124,รายได้แยกตามสิทธิ!$B:$B,0))</f>
        <v>35838485.890000001</v>
      </c>
      <c r="BO124" s="138">
        <f>INDEX(ผลงานAdjRw_DHES!$I:$I,MATCH(CalBudget2567!$D124,ผลงานAdjRw_DHES!$B:$B,0))</f>
        <v>1597.6563000000001</v>
      </c>
      <c r="BP124" s="143">
        <f t="shared" si="93"/>
        <v>22431.912226678542</v>
      </c>
      <c r="BQ124" s="139">
        <f t="shared" si="94"/>
        <v>1917.1875600000001</v>
      </c>
      <c r="BR124" s="140">
        <f t="shared" si="95"/>
        <v>1917.1875600000001</v>
      </c>
      <c r="BS124" s="141">
        <f t="shared" si="96"/>
        <v>23024.114709462854</v>
      </c>
      <c r="BT124" s="142">
        <f t="shared" si="97"/>
        <v>44141546.300995201</v>
      </c>
      <c r="BU124" s="144">
        <f t="shared" si="98"/>
        <v>99419883.745747209</v>
      </c>
      <c r="BV124" s="145">
        <f t="shared" si="52"/>
        <v>179281662.8084352</v>
      </c>
      <c r="BW124" s="146">
        <f>INDEX(รายได้แยกตามสิทธิ!$Q:$Q,MATCH(CalBudget2567!$D124,รายได้แยกตามสิทธิ!$B:$B,0))</f>
        <v>0.39</v>
      </c>
      <c r="BX124" s="145">
        <f t="shared" si="99"/>
        <v>69919848.495289728</v>
      </c>
      <c r="BY124" s="141"/>
      <c r="BZ124" s="143">
        <f t="shared" si="100"/>
        <v>122578</v>
      </c>
      <c r="CA124" s="138">
        <f>INDEX(ผลงานOPDVisit_HDC!$C:$C,MATCH(CalBudget2567!$D124,ผลงานOPDVisit_HDC!$A:$A,0))</f>
        <v>122578</v>
      </c>
      <c r="CB124" s="138">
        <f t="shared" si="101"/>
        <v>0</v>
      </c>
    </row>
    <row r="125" spans="1:80" hidden="1" x14ac:dyDescent="0.7">
      <c r="A125" s="136">
        <f>COUNTA($D$16:D125)</f>
        <v>110</v>
      </c>
      <c r="B125" s="1">
        <v>2</v>
      </c>
      <c r="C125" s="2" t="s">
        <v>9</v>
      </c>
      <c r="D125" s="91" t="s">
        <v>195</v>
      </c>
      <c r="E125" s="3" t="s">
        <v>1094</v>
      </c>
      <c r="F125" s="4" t="s">
        <v>1876</v>
      </c>
      <c r="G125" s="1">
        <v>10</v>
      </c>
      <c r="H125" s="3" t="s">
        <v>2962</v>
      </c>
      <c r="I125" s="137">
        <f>INDEX(รายได้แยกตามสิทธิ!$D:$D,MATCH(CalBudget2567!$D125,รายได้แยกตามสิทธิ!$B:$B,0))</f>
        <v>46017681.850000001</v>
      </c>
      <c r="J125" s="138">
        <f>INDEX(ผลงานOPDVisit_HDC!$F:$F,MATCH(CalBudget2567!$D125,ผลงานOPDVisit_HDC!$A:$A,0))</f>
        <v>101643</v>
      </c>
      <c r="K125" s="138">
        <f t="shared" si="53"/>
        <v>452.73832777466231</v>
      </c>
      <c r="L125" s="139">
        <f t="shared" si="54"/>
        <v>121971.59999999999</v>
      </c>
      <c r="M125" s="140">
        <f t="shared" si="55"/>
        <v>121971.59999999999</v>
      </c>
      <c r="N125" s="141">
        <f t="shared" si="56"/>
        <v>464.69061962791341</v>
      </c>
      <c r="O125" s="142">
        <f t="shared" si="57"/>
        <v>56679058.381007999</v>
      </c>
      <c r="P125" s="143">
        <f>INDEX(รายได้แยกตามสิทธิ!$E:$E,MATCH(CalBudget2567!$D125,รายได้แยกตามสิทธิ!$B:$B,0))</f>
        <v>4788805.2300000004</v>
      </c>
      <c r="Q125" s="138">
        <f>INDEX(ผลงานOPDVisit_HDC!$D:$D,MATCH(CalBudget2567!$D125,ผลงานOPDVisit_HDC!$A:$A,0))</f>
        <v>8302</v>
      </c>
      <c r="R125" s="138">
        <f t="shared" si="58"/>
        <v>576.825491447844</v>
      </c>
      <c r="S125" s="139">
        <f t="shared" si="59"/>
        <v>9962.4</v>
      </c>
      <c r="T125" s="140">
        <f t="shared" si="60"/>
        <v>9962.4</v>
      </c>
      <c r="U125" s="141">
        <f t="shared" si="61"/>
        <v>592.05368442206714</v>
      </c>
      <c r="V125" s="142">
        <f t="shared" si="62"/>
        <v>5898275.6256864015</v>
      </c>
      <c r="W125" s="143">
        <f>INDEX(รายได้แยกตามสิทธิ!$F:$F,MATCH(CalBudget2567!$D125,รายได้แยกตามสิทธิ!$B:$B,0))</f>
        <v>1338073.6299999999</v>
      </c>
      <c r="X125" s="138">
        <f>INDEX(ผลงานOPDVisit_HDC!$E:$E,MATCH(CalBudget2567!$D125,ผลงานOPDVisit_HDC!$A:$A,0))</f>
        <v>7321</v>
      </c>
      <c r="Y125" s="138">
        <f t="shared" si="63"/>
        <v>182.77197514000818</v>
      </c>
      <c r="Z125" s="139">
        <f t="shared" si="64"/>
        <v>8785.1999999999989</v>
      </c>
      <c r="AA125" s="140">
        <f t="shared" si="65"/>
        <v>8785.1999999999989</v>
      </c>
      <c r="AB125" s="141">
        <f t="shared" si="66"/>
        <v>187.59715528370441</v>
      </c>
      <c r="AC125" s="142">
        <f t="shared" si="67"/>
        <v>1648078.5285983998</v>
      </c>
      <c r="AD125" s="143">
        <f>INDEX(รายได้แยกตามสิทธิ!$G:$G,MATCH(CalBudget2567!$D125,รายได้แยกตามสิทธิ!$B:$B,0))</f>
        <v>1900936.52</v>
      </c>
      <c r="AE125" s="138">
        <f>INDEX(ผลงานOPDVisit_HDC!$G:$G,MATCH(CalBudget2567!$D125,ผลงานOPDVisit_HDC!$A:$A,0))</f>
        <v>3607</v>
      </c>
      <c r="AF125" s="138">
        <f t="shared" si="68"/>
        <v>527.01317438314391</v>
      </c>
      <c r="AG125" s="139">
        <f t="shared" si="69"/>
        <v>4328.3999999999996</v>
      </c>
      <c r="AH125" s="140">
        <f t="shared" si="70"/>
        <v>4328.3999999999996</v>
      </c>
      <c r="AI125" s="141">
        <f t="shared" si="71"/>
        <v>540.9263221868589</v>
      </c>
      <c r="AJ125" s="142">
        <f t="shared" si="72"/>
        <v>2341345.4929535999</v>
      </c>
      <c r="AK125" s="143">
        <f>INDEX(รายได้แยกตามสิทธิ!$H:$H,MATCH(CalBudget2567!$D125,รายได้แยกตามสิทธิ!$B:$B,0))</f>
        <v>12796581.219999999</v>
      </c>
      <c r="AL125" s="138">
        <f>INDEX(ผลงานOPDVisit_HDC!$K:$K,MATCH(CalBudget2567!$D125,ผลงานOPDVisit_HDC!$A:$A,0))</f>
        <v>15007</v>
      </c>
      <c r="AM125" s="138">
        <f t="shared" si="73"/>
        <v>852.70748450722988</v>
      </c>
      <c r="AN125" s="139">
        <f t="shared" si="74"/>
        <v>18008.399999999998</v>
      </c>
      <c r="AO125" s="140">
        <f t="shared" si="75"/>
        <v>18008.399999999998</v>
      </c>
      <c r="AP125" s="141">
        <f t="shared" si="76"/>
        <v>875.2189620982208</v>
      </c>
      <c r="AQ125" s="142">
        <f t="shared" si="77"/>
        <v>15761293.157049598</v>
      </c>
      <c r="AR125" s="144">
        <f t="shared" si="51"/>
        <v>82328051.185295999</v>
      </c>
      <c r="AS125" s="143">
        <f>INDEX(รายได้แยกตามสิทธิ!$I:$I,MATCH(CalBudget2567!$D125,รายได้แยกตามสิทธิ!$B:$B,0))</f>
        <v>38637031.630000003</v>
      </c>
      <c r="AT125" s="138">
        <f>INDEX(ผลงานAdjRw_DHES!$D:$D,MATCH(CalBudget2567!$D125,ผลงานAdjRw_DHES!$B:$B,0))</f>
        <v>2848.6729000000005</v>
      </c>
      <c r="AU125" s="143">
        <f t="shared" si="78"/>
        <v>13563.168881200785</v>
      </c>
      <c r="AV125" s="139">
        <f t="shared" si="79"/>
        <v>3418.4074800000003</v>
      </c>
      <c r="AW125" s="140">
        <f t="shared" si="80"/>
        <v>3418.4074800000003</v>
      </c>
      <c r="AX125" s="141">
        <f t="shared" si="81"/>
        <v>13921.236539664485</v>
      </c>
      <c r="AY125" s="142">
        <f t="shared" si="82"/>
        <v>47588459.118038401</v>
      </c>
      <c r="AZ125" s="143">
        <f>INDEX(รายได้แยกตามสิทธิ!$J:$J,MATCH(CalBudget2567!$D125,รายได้แยกตามสิทธิ!$B:$B,0))</f>
        <v>2125265.73</v>
      </c>
      <c r="BA125" s="138">
        <f>INDEX(ผลงานAdjRw_DHES!$F:$F,MATCH(CalBudget2567!$D125,ผลงานAdjRw_DHES!$B:$B,0))</f>
        <v>105.62569999999999</v>
      </c>
      <c r="BB125" s="143">
        <f t="shared" si="83"/>
        <v>20120.725637794592</v>
      </c>
      <c r="BC125" s="139">
        <f t="shared" si="84"/>
        <v>126.75083999999998</v>
      </c>
      <c r="BD125" s="140">
        <f t="shared" si="85"/>
        <v>126.75083999999998</v>
      </c>
      <c r="BE125" s="141">
        <f t="shared" si="86"/>
        <v>20651.912794632368</v>
      </c>
      <c r="BF125" s="142">
        <f t="shared" si="87"/>
        <v>2617647.2943263999</v>
      </c>
      <c r="BG125" s="143">
        <f>INDEX(รายได้แยกตามสิทธิ!$K:$K,MATCH(CalBudget2567!$D125,รายได้แยกตามสิทธิ!$B:$B,0))</f>
        <v>1475838.66</v>
      </c>
      <c r="BH125" s="138">
        <f>INDEX(ผลงานAdjRw_DHES!$E:$E,MATCH(CalBudget2567!$D125,ผลงานAdjRw_DHES!$B:$B,0))</f>
        <v>87.552200000000013</v>
      </c>
      <c r="BI125" s="143">
        <f t="shared" si="88"/>
        <v>16856.671334358241</v>
      </c>
      <c r="BJ125" s="139">
        <f t="shared" si="89"/>
        <v>105.06264000000002</v>
      </c>
      <c r="BK125" s="140">
        <f t="shared" si="90"/>
        <v>105.06264000000002</v>
      </c>
      <c r="BL125" s="141">
        <f t="shared" si="91"/>
        <v>17301.6874575853</v>
      </c>
      <c r="BM125" s="142">
        <f t="shared" si="92"/>
        <v>1817760.9607487998</v>
      </c>
      <c r="BN125" s="143">
        <f>INDEX(รายได้แยกตามสิทธิ!$N:$N,MATCH(CalBudget2567!$D125,รายได้แยกตามสิทธิ!$B:$B,0))</f>
        <v>26575011.390000001</v>
      </c>
      <c r="BO125" s="138">
        <f>INDEX(ผลงานAdjRw_DHES!$I:$I,MATCH(CalBudget2567!$D125,ผลงานAdjRw_DHES!$B:$B,0))</f>
        <v>2052.5906</v>
      </c>
      <c r="BP125" s="143">
        <f t="shared" si="93"/>
        <v>12947.058897180958</v>
      </c>
      <c r="BQ125" s="139">
        <f t="shared" si="94"/>
        <v>2463.1087199999997</v>
      </c>
      <c r="BR125" s="140">
        <f t="shared" si="95"/>
        <v>2463.1087199999997</v>
      </c>
      <c r="BS125" s="141">
        <f t="shared" si="96"/>
        <v>13288.861252066536</v>
      </c>
      <c r="BT125" s="142">
        <f t="shared" si="97"/>
        <v>32731910.0288352</v>
      </c>
      <c r="BU125" s="144">
        <f t="shared" si="98"/>
        <v>84755777.40194881</v>
      </c>
      <c r="BV125" s="145">
        <f t="shared" si="52"/>
        <v>167083828.58724481</v>
      </c>
      <c r="BW125" s="146">
        <f>INDEX(รายได้แยกตามสิทธิ!$Q:$Q,MATCH(CalBudget2567!$D125,รายได้แยกตามสิทธิ!$B:$B,0))</f>
        <v>0.41</v>
      </c>
      <c r="BX125" s="145">
        <f t="shared" si="99"/>
        <v>68504369.720770374</v>
      </c>
      <c r="BY125" s="141"/>
      <c r="BZ125" s="143">
        <f t="shared" si="100"/>
        <v>135880</v>
      </c>
      <c r="CA125" s="138">
        <f>INDEX(ผลงานOPDVisit_HDC!$C:$C,MATCH(CalBudget2567!$D125,ผลงานOPDVisit_HDC!$A:$A,0))</f>
        <v>135880</v>
      </c>
      <c r="CB125" s="138">
        <f t="shared" si="101"/>
        <v>0</v>
      </c>
    </row>
    <row r="126" spans="1:80" hidden="1" x14ac:dyDescent="0.7">
      <c r="A126" s="136">
        <f>COUNTA($D$16:D126)</f>
        <v>111</v>
      </c>
      <c r="B126" s="1">
        <v>2</v>
      </c>
      <c r="C126" s="2" t="s">
        <v>9</v>
      </c>
      <c r="D126" s="91" t="s">
        <v>196</v>
      </c>
      <c r="E126" s="3" t="s">
        <v>1095</v>
      </c>
      <c r="F126" s="4" t="s">
        <v>1876</v>
      </c>
      <c r="G126" s="1">
        <v>12</v>
      </c>
      <c r="H126" s="3" t="s">
        <v>2970</v>
      </c>
      <c r="I126" s="137">
        <f>INDEX(รายได้แยกตามสิทธิ!$D:$D,MATCH(CalBudget2567!$D126,รายได้แยกตามสิทธิ!$B:$B,0))</f>
        <v>27386441.09</v>
      </c>
      <c r="J126" s="138">
        <f>INDEX(ผลงานOPDVisit_HDC!$F:$F,MATCH(CalBudget2567!$D126,ผลงานOPDVisit_HDC!$A:$A,0))</f>
        <v>60773</v>
      </c>
      <c r="K126" s="138">
        <f t="shared" si="53"/>
        <v>450.63500386684876</v>
      </c>
      <c r="L126" s="139">
        <f t="shared" si="54"/>
        <v>72927.599999999991</v>
      </c>
      <c r="M126" s="140">
        <f t="shared" si="55"/>
        <v>72927.599999999991</v>
      </c>
      <c r="N126" s="141">
        <f t="shared" si="56"/>
        <v>462.53176796893359</v>
      </c>
      <c r="O126" s="142">
        <f t="shared" si="57"/>
        <v>33731331.7617312</v>
      </c>
      <c r="P126" s="143">
        <f>INDEX(รายได้แยกตามสิทธิ!$E:$E,MATCH(CalBudget2567!$D126,รายได้แยกตามสิทธิ!$B:$B,0))</f>
        <v>6819347.7400000002</v>
      </c>
      <c r="Q126" s="138">
        <f>INDEX(ผลงานOPDVisit_HDC!$D:$D,MATCH(CalBudget2567!$D126,ผลงานOPDVisit_HDC!$A:$A,0))</f>
        <v>11980</v>
      </c>
      <c r="R126" s="138">
        <f t="shared" si="58"/>
        <v>569.22769115191988</v>
      </c>
      <c r="S126" s="139">
        <f t="shared" si="59"/>
        <v>14376</v>
      </c>
      <c r="T126" s="140">
        <f t="shared" si="60"/>
        <v>14376</v>
      </c>
      <c r="U126" s="141">
        <f t="shared" si="61"/>
        <v>584.25530219833058</v>
      </c>
      <c r="V126" s="142">
        <f t="shared" si="62"/>
        <v>8399254.2244032007</v>
      </c>
      <c r="W126" s="143">
        <f>INDEX(รายได้แยกตามสิทธิ!$F:$F,MATCH(CalBudget2567!$D126,รายได้แยกตามสิทธิ!$B:$B,0))</f>
        <v>3295641.81</v>
      </c>
      <c r="X126" s="138">
        <f>INDEX(ผลงานOPDVisit_HDC!$E:$E,MATCH(CalBudget2567!$D126,ผลงานOPDVisit_HDC!$A:$A,0))</f>
        <v>4669</v>
      </c>
      <c r="Y126" s="138">
        <f t="shared" si="63"/>
        <v>705.85603127007926</v>
      </c>
      <c r="Z126" s="139">
        <f t="shared" si="64"/>
        <v>5602.8</v>
      </c>
      <c r="AA126" s="140">
        <f t="shared" si="65"/>
        <v>5602.8</v>
      </c>
      <c r="AB126" s="141">
        <f t="shared" si="66"/>
        <v>724.49063049560937</v>
      </c>
      <c r="AC126" s="142">
        <f t="shared" si="67"/>
        <v>4059176.1045408002</v>
      </c>
      <c r="AD126" s="143">
        <f>INDEX(รายได้แยกตามสิทธิ!$G:$G,MATCH(CalBudget2567!$D126,รายได้แยกตามสิทธิ!$B:$B,0))</f>
        <v>785895.27</v>
      </c>
      <c r="AE126" s="138">
        <f>INDEX(ผลงานOPDVisit_HDC!$G:$G,MATCH(CalBudget2567!$D126,ผลงานOPDVisit_HDC!$A:$A,0))</f>
        <v>1589</v>
      </c>
      <c r="AF126" s="138">
        <f t="shared" si="68"/>
        <v>494.58481434864694</v>
      </c>
      <c r="AG126" s="139">
        <f t="shared" si="69"/>
        <v>1906.8</v>
      </c>
      <c r="AH126" s="140">
        <f t="shared" si="70"/>
        <v>1906.8</v>
      </c>
      <c r="AI126" s="141">
        <f t="shared" si="71"/>
        <v>507.64185344745124</v>
      </c>
      <c r="AJ126" s="142">
        <f t="shared" si="72"/>
        <v>967971.48615360004</v>
      </c>
      <c r="AK126" s="143">
        <f>INDEX(รายได้แยกตามสิทธิ!$H:$H,MATCH(CalBudget2567!$D126,รายได้แยกตามสิทธิ!$B:$B,0))</f>
        <v>25876607.09</v>
      </c>
      <c r="AL126" s="138">
        <f>INDEX(ผลงานOPDVisit_HDC!$K:$K,MATCH(CalBudget2567!$D126,ผลงานOPDVisit_HDC!$A:$A,0))</f>
        <v>31248</v>
      </c>
      <c r="AM126" s="138">
        <f t="shared" si="73"/>
        <v>828.10442556323608</v>
      </c>
      <c r="AN126" s="139">
        <f t="shared" si="74"/>
        <v>37497.599999999999</v>
      </c>
      <c r="AO126" s="140">
        <f t="shared" si="75"/>
        <v>37497.599999999999</v>
      </c>
      <c r="AP126" s="141">
        <f t="shared" si="76"/>
        <v>849.96638239810545</v>
      </c>
      <c r="AQ126" s="142">
        <f t="shared" si="77"/>
        <v>31871699.420611199</v>
      </c>
      <c r="AR126" s="144">
        <f t="shared" si="51"/>
        <v>79029432.99744001</v>
      </c>
      <c r="AS126" s="143">
        <f>INDEX(รายได้แยกตามสิทธิ!$I:$I,MATCH(CalBudget2567!$D126,รายได้แยกตามสิทธิ!$B:$B,0))</f>
        <v>18741670.23</v>
      </c>
      <c r="AT126" s="138">
        <f>INDEX(ผลงานAdjRw_DHES!$D:$D,MATCH(CalBudget2567!$D126,ผลงานAdjRw_DHES!$B:$B,0))</f>
        <v>2099.5241000000001</v>
      </c>
      <c r="AU126" s="143">
        <f t="shared" si="78"/>
        <v>8926.6278153225285</v>
      </c>
      <c r="AV126" s="139">
        <f t="shared" si="79"/>
        <v>2519.4289199999998</v>
      </c>
      <c r="AW126" s="140">
        <f t="shared" si="80"/>
        <v>2519.4289199999998</v>
      </c>
      <c r="AX126" s="141">
        <f t="shared" si="81"/>
        <v>9162.2907896470424</v>
      </c>
      <c r="AY126" s="142">
        <f t="shared" si="82"/>
        <v>23083740.388886392</v>
      </c>
      <c r="AZ126" s="143">
        <f>INDEX(รายได้แยกตามสิทธิ!$J:$J,MATCH(CalBudget2567!$D126,รายได้แยกตามสิทธิ!$B:$B,0))</f>
        <v>1747810.85</v>
      </c>
      <c r="BA126" s="138">
        <f>INDEX(ผลงานAdjRw_DHES!$F:$F,MATCH(CalBudget2567!$D126,ผลงานAdjRw_DHES!$B:$B,0))</f>
        <v>111.6183</v>
      </c>
      <c r="BB126" s="143">
        <f t="shared" si="83"/>
        <v>15658.819835098726</v>
      </c>
      <c r="BC126" s="139">
        <f t="shared" si="84"/>
        <v>133.94195999999999</v>
      </c>
      <c r="BD126" s="140">
        <f t="shared" si="85"/>
        <v>133.94195999999999</v>
      </c>
      <c r="BE126" s="141">
        <f t="shared" si="86"/>
        <v>16072.212678745333</v>
      </c>
      <c r="BF126" s="142">
        <f t="shared" si="87"/>
        <v>2152743.6677280003</v>
      </c>
      <c r="BG126" s="143">
        <f>INDEX(รายได้แยกตามสิทธิ!$K:$K,MATCH(CalBudget2567!$D126,รายได้แยกตามสิทธิ!$B:$B,0))</f>
        <v>1438858.59</v>
      </c>
      <c r="BH126" s="138">
        <f>INDEX(ผลงานAdjRw_DHES!$E:$E,MATCH(CalBudget2567!$D126,ผลงานAdjRw_DHES!$B:$B,0))</f>
        <v>67.283000000000001</v>
      </c>
      <c r="BI126" s="143">
        <f t="shared" si="88"/>
        <v>21385.172926296389</v>
      </c>
      <c r="BJ126" s="139">
        <f t="shared" si="89"/>
        <v>80.739599999999996</v>
      </c>
      <c r="BK126" s="140">
        <f t="shared" si="90"/>
        <v>80.739599999999996</v>
      </c>
      <c r="BL126" s="141">
        <f t="shared" si="91"/>
        <v>21949.741491550612</v>
      </c>
      <c r="BM126" s="142">
        <f t="shared" si="92"/>
        <v>1772213.3481311998</v>
      </c>
      <c r="BN126" s="143">
        <f>INDEX(รายได้แยกตามสิทธิ!$N:$N,MATCH(CalBudget2567!$D126,รายได้แยกตามสิทธิ!$B:$B,0))</f>
        <v>36924037.420000002</v>
      </c>
      <c r="BO126" s="138">
        <f>INDEX(ผลงานAdjRw_DHES!$I:$I,MATCH(CalBudget2567!$D126,ผลงานAdjRw_DHES!$B:$B,0))</f>
        <v>2072.5398000000005</v>
      </c>
      <c r="BP126" s="143">
        <f t="shared" si="93"/>
        <v>17815.839975666568</v>
      </c>
      <c r="BQ126" s="139">
        <f t="shared" si="94"/>
        <v>2487.0477600000004</v>
      </c>
      <c r="BR126" s="140">
        <f t="shared" si="95"/>
        <v>2487.0477600000004</v>
      </c>
      <c r="BS126" s="141">
        <f t="shared" si="96"/>
        <v>18286.178151024164</v>
      </c>
      <c r="BT126" s="142">
        <f t="shared" si="97"/>
        <v>45478598.409465596</v>
      </c>
      <c r="BU126" s="144">
        <f t="shared" si="98"/>
        <v>72487295.81421119</v>
      </c>
      <c r="BV126" s="145">
        <f t="shared" si="52"/>
        <v>151516728.8116512</v>
      </c>
      <c r="BW126" s="146">
        <f>INDEX(รายได้แยกตามสิทธิ!$Q:$Q,MATCH(CalBudget2567!$D126,รายได้แยกตามสิทธิ!$B:$B,0))</f>
        <v>0.38</v>
      </c>
      <c r="BX126" s="145">
        <f t="shared" si="99"/>
        <v>57576356.948427454</v>
      </c>
      <c r="BY126" s="141"/>
      <c r="BZ126" s="143">
        <f t="shared" si="100"/>
        <v>110259</v>
      </c>
      <c r="CA126" s="138">
        <f>INDEX(ผลงานOPDVisit_HDC!$C:$C,MATCH(CalBudget2567!$D126,ผลงานOPDVisit_HDC!$A:$A,0))</f>
        <v>110259</v>
      </c>
      <c r="CB126" s="138">
        <f t="shared" si="101"/>
        <v>0</v>
      </c>
    </row>
    <row r="127" spans="1:80" hidden="1" x14ac:dyDescent="0.7">
      <c r="A127" s="136">
        <f>COUNTA($D$16:D127)</f>
        <v>112</v>
      </c>
      <c r="B127" s="1">
        <v>2</v>
      </c>
      <c r="C127" s="2" t="s">
        <v>9</v>
      </c>
      <c r="D127" s="91" t="s">
        <v>197</v>
      </c>
      <c r="E127" s="3" t="s">
        <v>1096</v>
      </c>
      <c r="F127" s="4" t="s">
        <v>1876</v>
      </c>
      <c r="G127" s="1">
        <v>4</v>
      </c>
      <c r="H127" s="3" t="s">
        <v>2974</v>
      </c>
      <c r="I127" s="137">
        <f>INDEX(รายได้แยกตามสิทธิ!$D:$D,MATCH(CalBudget2567!$D127,รายได้แยกตามสิทธิ!$B:$B,0))</f>
        <v>25663024</v>
      </c>
      <c r="J127" s="138">
        <f>INDEX(ผลงานOPDVisit_HDC!$F:$F,MATCH(CalBudget2567!$D127,ผลงานOPDVisit_HDC!$A:$A,0))</f>
        <v>38755</v>
      </c>
      <c r="K127" s="138">
        <f t="shared" si="53"/>
        <v>662.1861437233905</v>
      </c>
      <c r="L127" s="139">
        <f t="shared" si="54"/>
        <v>46506</v>
      </c>
      <c r="M127" s="140">
        <f t="shared" si="55"/>
        <v>46506</v>
      </c>
      <c r="N127" s="141">
        <f t="shared" si="56"/>
        <v>679.66785791768802</v>
      </c>
      <c r="O127" s="142">
        <f t="shared" si="57"/>
        <v>31608633.400320001</v>
      </c>
      <c r="P127" s="143">
        <f>INDEX(รายได้แยกตามสิทธิ!$E:$E,MATCH(CalBudget2567!$D127,รายได้แยกตามสิทธิ!$B:$B,0))</f>
        <v>3327462.25</v>
      </c>
      <c r="Q127" s="138">
        <f>INDEX(ผลงานOPDVisit_HDC!$D:$D,MATCH(CalBudget2567!$D127,ผลงานOPDVisit_HDC!$A:$A,0))</f>
        <v>5128</v>
      </c>
      <c r="R127" s="138">
        <f t="shared" si="58"/>
        <v>648.88109399375981</v>
      </c>
      <c r="S127" s="139">
        <f t="shared" si="59"/>
        <v>6153.5999999999995</v>
      </c>
      <c r="T127" s="140">
        <f t="shared" si="60"/>
        <v>6153.5999999999995</v>
      </c>
      <c r="U127" s="141">
        <f t="shared" si="61"/>
        <v>666.01155487519509</v>
      </c>
      <c r="V127" s="142">
        <f t="shared" si="62"/>
        <v>4098368.7040800001</v>
      </c>
      <c r="W127" s="143">
        <f>INDEX(รายได้แยกตามสิทธิ!$F:$F,MATCH(CalBudget2567!$D127,รายได้แยกตามสิทธิ!$B:$B,0))</f>
        <v>1090523.6599999999</v>
      </c>
      <c r="X127" s="138">
        <f>INDEX(ผลงานOPDVisit_HDC!$E:$E,MATCH(CalBudget2567!$D127,ผลงานOPDVisit_HDC!$A:$A,0))</f>
        <v>3378</v>
      </c>
      <c r="Y127" s="138">
        <f t="shared" si="63"/>
        <v>322.83116044997035</v>
      </c>
      <c r="Z127" s="139">
        <f t="shared" si="64"/>
        <v>4053.6</v>
      </c>
      <c r="AA127" s="140">
        <f t="shared" si="65"/>
        <v>4053.6</v>
      </c>
      <c r="AB127" s="141">
        <f t="shared" si="66"/>
        <v>331.35390308584959</v>
      </c>
      <c r="AC127" s="142">
        <f t="shared" si="67"/>
        <v>1343176.1815487999</v>
      </c>
      <c r="AD127" s="143">
        <f>INDEX(รายได้แยกตามสิทธิ!$G:$G,MATCH(CalBudget2567!$D127,รายได้แยกตามสิทธิ!$B:$B,0))</f>
        <v>108002.11</v>
      </c>
      <c r="AE127" s="138">
        <f>INDEX(ผลงานOPDVisit_HDC!$G:$G,MATCH(CalBudget2567!$D127,ผลงานOPDVisit_HDC!$A:$A,0))</f>
        <v>143</v>
      </c>
      <c r="AF127" s="138">
        <f t="shared" si="68"/>
        <v>755.25951048951049</v>
      </c>
      <c r="AG127" s="139">
        <f t="shared" si="69"/>
        <v>171.6</v>
      </c>
      <c r="AH127" s="140">
        <f t="shared" si="70"/>
        <v>171.6</v>
      </c>
      <c r="AI127" s="141">
        <f t="shared" si="71"/>
        <v>775.19836156643362</v>
      </c>
      <c r="AJ127" s="142">
        <f t="shared" si="72"/>
        <v>133024.0388448</v>
      </c>
      <c r="AK127" s="143">
        <f>INDEX(รายได้แยกตามสิทธิ!$H:$H,MATCH(CalBudget2567!$D127,รายได้แยกตามสิทธิ!$B:$B,0))</f>
        <v>1337924.1000000001</v>
      </c>
      <c r="AL127" s="138">
        <f>INDEX(ผลงานOPDVisit_HDC!$K:$K,MATCH(CalBudget2567!$D127,ผลงานOPDVisit_HDC!$A:$A,0))</f>
        <v>6</v>
      </c>
      <c r="AM127" s="138">
        <f t="shared" si="73"/>
        <v>222987.35</v>
      </c>
      <c r="AN127" s="139">
        <f t="shared" si="74"/>
        <v>7.1999999999999993</v>
      </c>
      <c r="AO127" s="140">
        <f t="shared" si="75"/>
        <v>7.1999999999999993</v>
      </c>
      <c r="AP127" s="141">
        <f t="shared" si="76"/>
        <v>228874.21604</v>
      </c>
      <c r="AQ127" s="142">
        <f t="shared" si="77"/>
        <v>1647894.3554879997</v>
      </c>
      <c r="AR127" s="144">
        <f t="shared" si="51"/>
        <v>38831096.680281602</v>
      </c>
      <c r="AS127" s="143">
        <f>INDEX(รายได้แยกตามสิทธิ!$I:$I,MATCH(CalBudget2567!$D127,รายได้แยกตามสิทธิ!$B:$B,0))</f>
        <v>7500830.7300000004</v>
      </c>
      <c r="AT127" s="138">
        <f>INDEX(ผลงานAdjRw_DHES!$D:$D,MATCH(CalBudget2567!$D127,ผลงานAdjRw_DHES!$B:$B,0))</f>
        <v>615.33500000000004</v>
      </c>
      <c r="AU127" s="143">
        <f t="shared" si="78"/>
        <v>12189.832741514785</v>
      </c>
      <c r="AV127" s="139">
        <f t="shared" si="79"/>
        <v>738.40200000000004</v>
      </c>
      <c r="AW127" s="140">
        <f t="shared" si="80"/>
        <v>738.40200000000004</v>
      </c>
      <c r="AX127" s="141">
        <f t="shared" si="81"/>
        <v>12511.644325890775</v>
      </c>
      <c r="AY127" s="142">
        <f t="shared" si="82"/>
        <v>9238623.1935264003</v>
      </c>
      <c r="AZ127" s="143">
        <f>INDEX(รายได้แยกตามสิทธิ!$J:$J,MATCH(CalBudget2567!$D127,รายได้แยกตามสิทธิ!$B:$B,0))</f>
        <v>333782.24</v>
      </c>
      <c r="BA127" s="138">
        <f>INDEX(ผลงานAdjRw_DHES!$F:$F,MATCH(CalBudget2567!$D127,ผลงานAdjRw_DHES!$B:$B,0))</f>
        <v>0.93500000000000005</v>
      </c>
      <c r="BB127" s="143">
        <f t="shared" si="83"/>
        <v>356986.35294117645</v>
      </c>
      <c r="BC127" s="139">
        <f t="shared" si="84"/>
        <v>1.1220000000000001</v>
      </c>
      <c r="BD127" s="140">
        <f t="shared" si="85"/>
        <v>1.1220000000000001</v>
      </c>
      <c r="BE127" s="141">
        <f t="shared" si="86"/>
        <v>366410.79265882348</v>
      </c>
      <c r="BF127" s="142">
        <f t="shared" si="87"/>
        <v>411112.90936320001</v>
      </c>
      <c r="BG127" s="143">
        <f>INDEX(รายได้แยกตามสิทธิ!$K:$K,MATCH(CalBudget2567!$D127,รายได้แยกตามสิทธิ!$B:$B,0))</f>
        <v>203040.67</v>
      </c>
      <c r="BH127" s="138">
        <f>INDEX(ผลงานAdjRw_DHES!$E:$E,MATCH(CalBudget2567!$D127,ผลงานAdjRw_DHES!$B:$B,0))</f>
        <v>18.713999999999999</v>
      </c>
      <c r="BI127" s="143">
        <f t="shared" si="88"/>
        <v>10849.667094154111</v>
      </c>
      <c r="BJ127" s="139">
        <f t="shared" si="89"/>
        <v>22.456799999999998</v>
      </c>
      <c r="BK127" s="140">
        <f t="shared" si="90"/>
        <v>22.456799999999998</v>
      </c>
      <c r="BL127" s="141">
        <f t="shared" si="91"/>
        <v>11136.098305439778</v>
      </c>
      <c r="BM127" s="142">
        <f t="shared" si="92"/>
        <v>250081.13242559999</v>
      </c>
      <c r="BN127" s="143">
        <f>INDEX(รายได้แยกตามสิทธิ!$N:$N,MATCH(CalBudget2567!$D127,รายได้แยกตามสิทธิ!$B:$B,0))</f>
        <v>309035.12</v>
      </c>
      <c r="BO127" s="138">
        <f>INDEX(ผลงานAdjRw_DHES!$I:$I,MATCH(CalBudget2567!$D127,ผลงานAdjRw_DHES!$B:$B,0))</f>
        <v>88.309999999999832</v>
      </c>
      <c r="BP127" s="143">
        <f t="shared" si="93"/>
        <v>3499.4351715547568</v>
      </c>
      <c r="BQ127" s="139">
        <f t="shared" si="94"/>
        <v>105.9719999999998</v>
      </c>
      <c r="BR127" s="140">
        <f t="shared" si="95"/>
        <v>105.9719999999998</v>
      </c>
      <c r="BS127" s="141">
        <f t="shared" si="96"/>
        <v>3591.8202600838026</v>
      </c>
      <c r="BT127" s="142">
        <f t="shared" si="97"/>
        <v>380632.37660159997</v>
      </c>
      <c r="BU127" s="144">
        <f t="shared" si="98"/>
        <v>10280449.611916801</v>
      </c>
      <c r="BV127" s="145">
        <f t="shared" si="52"/>
        <v>49111546.292198405</v>
      </c>
      <c r="BW127" s="146">
        <f>INDEX(รายได้แยกตามสิทธิ!$Q:$Q,MATCH(CalBudget2567!$D127,รายได้แยกตามสิทธิ!$B:$B,0))</f>
        <v>0.61</v>
      </c>
      <c r="BX127" s="145">
        <f t="shared" si="99"/>
        <v>29958043.238241028</v>
      </c>
      <c r="BY127" s="141"/>
      <c r="BZ127" s="143">
        <f t="shared" si="100"/>
        <v>47410</v>
      </c>
      <c r="CA127" s="138">
        <f>INDEX(ผลงานOPDVisit_HDC!$C:$C,MATCH(CalBudget2567!$D127,ผลงานOPDVisit_HDC!$A:$A,0))</f>
        <v>47410</v>
      </c>
      <c r="CB127" s="138">
        <f t="shared" si="101"/>
        <v>0</v>
      </c>
    </row>
    <row r="128" spans="1:80" hidden="1" x14ac:dyDescent="0.7">
      <c r="A128" s="136">
        <f>COUNTA($D$16:D128)</f>
        <v>113</v>
      </c>
      <c r="B128" s="1">
        <v>2</v>
      </c>
      <c r="C128" s="2" t="s">
        <v>10</v>
      </c>
      <c r="D128" s="91" t="s">
        <v>198</v>
      </c>
      <c r="E128" s="3" t="s">
        <v>1097</v>
      </c>
      <c r="F128" s="4" t="s">
        <v>1875</v>
      </c>
      <c r="G128" s="1">
        <v>19</v>
      </c>
      <c r="H128" s="3" t="s">
        <v>2961</v>
      </c>
      <c r="I128" s="137">
        <f>INDEX(รายได้แยกตามสิทธิ!$D:$D,MATCH(CalBudget2567!$D128,รายได้แยกตามสิทธิ!$B:$B,0))</f>
        <v>717190480.94000006</v>
      </c>
      <c r="J128" s="138">
        <f>INDEX(ผลงานOPDVisit_HDC!$F:$F,MATCH(CalBudget2567!$D128,ผลงานOPDVisit_HDC!$A:$A,0))</f>
        <v>431124</v>
      </c>
      <c r="K128" s="138">
        <f t="shared" si="53"/>
        <v>1663.5364325344913</v>
      </c>
      <c r="L128" s="139">
        <f t="shared" si="54"/>
        <v>517348.8</v>
      </c>
      <c r="M128" s="140">
        <f t="shared" si="55"/>
        <v>517348.8</v>
      </c>
      <c r="N128" s="141">
        <f t="shared" si="56"/>
        <v>1707.4537943534019</v>
      </c>
      <c r="O128" s="142">
        <f t="shared" si="57"/>
        <v>883349171.56417918</v>
      </c>
      <c r="P128" s="143">
        <f>INDEX(รายได้แยกตามสิทธิ!$E:$E,MATCH(CalBudget2567!$D128,รายได้แยกตามสิทธิ!$B:$B,0))</f>
        <v>502841682.10000002</v>
      </c>
      <c r="Q128" s="138">
        <f>INDEX(ผลงานOPDVisit_HDC!$D:$D,MATCH(CalBudget2567!$D128,ผลงานOPDVisit_HDC!$A:$A,0))</f>
        <v>195396</v>
      </c>
      <c r="R128" s="138">
        <f t="shared" si="58"/>
        <v>2573.4492113451656</v>
      </c>
      <c r="S128" s="139">
        <f t="shared" si="59"/>
        <v>234475.19999999998</v>
      </c>
      <c r="T128" s="140">
        <f t="shared" si="60"/>
        <v>234475.19999999998</v>
      </c>
      <c r="U128" s="141">
        <f t="shared" si="61"/>
        <v>2641.3882705246779</v>
      </c>
      <c r="V128" s="142">
        <f t="shared" si="62"/>
        <v>619340043.00892794</v>
      </c>
      <c r="W128" s="143">
        <f>INDEX(รายได้แยกตามสิทธิ!$F:$F,MATCH(CalBudget2567!$D128,รายได้แยกตามสิทธิ!$B:$B,0))</f>
        <v>173208685.84999999</v>
      </c>
      <c r="X128" s="138">
        <f>INDEX(ผลงานOPDVisit_HDC!$E:$E,MATCH(CalBudget2567!$D128,ผลงานOPDVisit_HDC!$A:$A,0))</f>
        <v>94429</v>
      </c>
      <c r="Y128" s="138">
        <f t="shared" si="63"/>
        <v>1834.2742785584935</v>
      </c>
      <c r="Z128" s="139">
        <f t="shared" si="64"/>
        <v>113314.8</v>
      </c>
      <c r="AA128" s="140">
        <f t="shared" si="65"/>
        <v>113314.8</v>
      </c>
      <c r="AB128" s="141">
        <f t="shared" si="66"/>
        <v>1882.6991195124378</v>
      </c>
      <c r="AC128" s="142">
        <f t="shared" si="67"/>
        <v>213337674.18772799</v>
      </c>
      <c r="AD128" s="143">
        <f>INDEX(รายได้แยกตามสิทธิ!$G:$G,MATCH(CalBudget2567!$D128,รายได้แยกตามสิทธิ!$B:$B,0))</f>
        <v>2835168.28</v>
      </c>
      <c r="AE128" s="138">
        <f>INDEX(ผลงานOPDVisit_HDC!$G:$G,MATCH(CalBudget2567!$D128,ผลงานOPDVisit_HDC!$A:$A,0))</f>
        <v>1642</v>
      </c>
      <c r="AF128" s="138">
        <f t="shared" si="68"/>
        <v>1726.6554689403165</v>
      </c>
      <c r="AG128" s="139">
        <f t="shared" si="69"/>
        <v>1970.3999999999999</v>
      </c>
      <c r="AH128" s="140">
        <f t="shared" si="70"/>
        <v>1970.3999999999999</v>
      </c>
      <c r="AI128" s="141">
        <f t="shared" si="71"/>
        <v>1772.2391733203408</v>
      </c>
      <c r="AJ128" s="142">
        <f t="shared" si="72"/>
        <v>3492020.0671103992</v>
      </c>
      <c r="AK128" s="143">
        <f>INDEX(รายได้แยกตามสิทธิ!$H:$H,MATCH(CalBudget2567!$D128,รายได้แยกตามสิทธิ!$B:$B,0))</f>
        <v>100320721.16</v>
      </c>
      <c r="AL128" s="138">
        <f>INDEX(ผลงานOPDVisit_HDC!$K:$K,MATCH(CalBudget2567!$D128,ผลงานOPDVisit_HDC!$A:$A,0))</f>
        <v>16578</v>
      </c>
      <c r="AM128" s="138">
        <f t="shared" si="73"/>
        <v>6051.4369139823857</v>
      </c>
      <c r="AN128" s="139">
        <f t="shared" si="74"/>
        <v>19893.599999999999</v>
      </c>
      <c r="AO128" s="140">
        <f t="shared" si="75"/>
        <v>19893.599999999999</v>
      </c>
      <c r="AP128" s="141">
        <f t="shared" si="76"/>
        <v>6211.1948485115208</v>
      </c>
      <c r="AQ128" s="142">
        <f t="shared" si="77"/>
        <v>123563025.83834878</v>
      </c>
      <c r="AR128" s="144">
        <f t="shared" si="51"/>
        <v>1843081934.6662943</v>
      </c>
      <c r="AS128" s="143">
        <f>INDEX(รายได้แยกตามสิทธิ!$I:$I,MATCH(CalBudget2567!$D128,รายได้แยกตามสิทธิ!$B:$B,0))</f>
        <v>1298226843.3</v>
      </c>
      <c r="AT128" s="138">
        <f>INDEX(ผลงานAdjRw_DHES!$D:$D,MATCH(CalBudget2567!$D128,ผลงานAdjRw_DHES!$B:$B,0))</f>
        <v>78949.61</v>
      </c>
      <c r="AU128" s="143">
        <f t="shared" si="78"/>
        <v>16443.739789214917</v>
      </c>
      <c r="AV128" s="139">
        <f t="shared" si="79"/>
        <v>94739.531999999992</v>
      </c>
      <c r="AW128" s="140">
        <f t="shared" si="80"/>
        <v>94739.531999999992</v>
      </c>
      <c r="AX128" s="141">
        <f t="shared" si="81"/>
        <v>16877.854519650191</v>
      </c>
      <c r="AY128" s="142">
        <f t="shared" si="82"/>
        <v>1599000038.3557436</v>
      </c>
      <c r="AZ128" s="143">
        <f>INDEX(รายได้แยกตามสิทธิ!$J:$J,MATCH(CalBudget2567!$D128,รายได้แยกตามสิทธิ!$B:$B,0))</f>
        <v>256261509.21000001</v>
      </c>
      <c r="BA128" s="138">
        <f>INDEX(ผลงานAdjRw_DHES!$F:$F,MATCH(CalBudget2567!$D128,ผลงานAdjRw_DHES!$B:$B,0))</f>
        <v>15017.68</v>
      </c>
      <c r="BB128" s="143">
        <f t="shared" si="83"/>
        <v>17063.987860308651</v>
      </c>
      <c r="BC128" s="139">
        <f t="shared" si="84"/>
        <v>18021.216</v>
      </c>
      <c r="BD128" s="140">
        <f t="shared" si="85"/>
        <v>18021.216</v>
      </c>
      <c r="BE128" s="141">
        <f t="shared" si="86"/>
        <v>17514.477139820799</v>
      </c>
      <c r="BF128" s="142">
        <f t="shared" si="87"/>
        <v>315632175.66377282</v>
      </c>
      <c r="BG128" s="143">
        <f>INDEX(รายได้แยกตามสิทธิ!$K:$K,MATCH(CalBudget2567!$D128,รายได้แยกตามสิทธิ!$B:$B,0))</f>
        <v>140699751.59</v>
      </c>
      <c r="BH128" s="138">
        <f>INDEX(ผลงานAdjRw_DHES!$E:$E,MATCH(CalBudget2567!$D128,ผลงานAdjRw_DHES!$B:$B,0))</f>
        <v>7785.91</v>
      </c>
      <c r="BI128" s="143">
        <f t="shared" si="88"/>
        <v>18071.073463474404</v>
      </c>
      <c r="BJ128" s="139">
        <f t="shared" si="89"/>
        <v>9343.0919999999987</v>
      </c>
      <c r="BK128" s="140">
        <f t="shared" si="90"/>
        <v>9343.0919999999987</v>
      </c>
      <c r="BL128" s="141">
        <f t="shared" si="91"/>
        <v>18548.149802910128</v>
      </c>
      <c r="BM128" s="142">
        <f t="shared" si="92"/>
        <v>173297070.03837118</v>
      </c>
      <c r="BN128" s="143">
        <f>INDEX(รายได้แยกตามสิทธิ!$N:$N,MATCH(CalBudget2567!$D128,รายได้แยกตามสิทธิ!$B:$B,0))</f>
        <v>99146945.489999995</v>
      </c>
      <c r="BO128" s="138">
        <f>INDEX(ผลงานAdjRw_DHES!$I:$I,MATCH(CalBudget2567!$D128,ผลงานAdjRw_DHES!$B:$B,0))</f>
        <v>6418.059999999994</v>
      </c>
      <c r="BP128" s="143">
        <f t="shared" si="93"/>
        <v>15448.11757602766</v>
      </c>
      <c r="BQ128" s="139">
        <f t="shared" si="94"/>
        <v>7701.6719999999923</v>
      </c>
      <c r="BR128" s="140">
        <f t="shared" si="95"/>
        <v>7701.6719999999923</v>
      </c>
      <c r="BS128" s="141">
        <f t="shared" si="96"/>
        <v>15855.94788003479</v>
      </c>
      <c r="BT128" s="142">
        <f t="shared" si="97"/>
        <v>122117309.82112318</v>
      </c>
      <c r="BU128" s="144">
        <f t="shared" si="98"/>
        <v>2210046593.8790107</v>
      </c>
      <c r="BV128" s="145">
        <f t="shared" si="52"/>
        <v>4053128528.5453053</v>
      </c>
      <c r="BW128" s="146">
        <f>INDEX(รายได้แยกตามสิทธิ!$Q:$Q,MATCH(CalBudget2567!$D128,รายได้แยกตามสิทธิ!$B:$B,0))</f>
        <v>0.27</v>
      </c>
      <c r="BX128" s="145">
        <f t="shared" si="99"/>
        <v>1094344702.7072325</v>
      </c>
      <c r="BY128" s="141"/>
      <c r="BZ128" s="143">
        <f t="shared" si="100"/>
        <v>739169</v>
      </c>
      <c r="CA128" s="138">
        <f>INDEX(ผลงานOPDVisit_HDC!$C:$C,MATCH(CalBudget2567!$D128,ผลงานOPDVisit_HDC!$A:$A,0))</f>
        <v>739169</v>
      </c>
      <c r="CB128" s="138">
        <f t="shared" si="101"/>
        <v>0</v>
      </c>
    </row>
    <row r="129" spans="1:80" hidden="1" x14ac:dyDescent="0.7">
      <c r="A129" s="136">
        <f>COUNTA($D$16:D129)</f>
        <v>114</v>
      </c>
      <c r="B129" s="1">
        <v>2</v>
      </c>
      <c r="C129" s="2" t="s">
        <v>10</v>
      </c>
      <c r="D129" s="91" t="s">
        <v>199</v>
      </c>
      <c r="E129" s="3" t="s">
        <v>1098</v>
      </c>
      <c r="F129" s="4" t="s">
        <v>1876</v>
      </c>
      <c r="G129" s="1">
        <v>6</v>
      </c>
      <c r="H129" s="3" t="s">
        <v>2965</v>
      </c>
      <c r="I129" s="137">
        <f>INDEX(รายได้แยกตามสิทธิ!$D:$D,MATCH(CalBudget2567!$D129,รายได้แยกตามสิทธิ!$B:$B,0))</f>
        <v>48805317.539999999</v>
      </c>
      <c r="J129" s="138">
        <f>INDEX(ผลงานOPDVisit_HDC!$F:$F,MATCH(CalBudget2567!$D129,ผลงานOPDVisit_HDC!$A:$A,0))</f>
        <v>71894</v>
      </c>
      <c r="K129" s="138">
        <f t="shared" si="53"/>
        <v>678.85105210448717</v>
      </c>
      <c r="L129" s="139">
        <f t="shared" si="54"/>
        <v>86272.8</v>
      </c>
      <c r="M129" s="140">
        <f t="shared" si="55"/>
        <v>86272.8</v>
      </c>
      <c r="N129" s="141">
        <f t="shared" si="56"/>
        <v>696.77271988004566</v>
      </c>
      <c r="O129" s="142">
        <f t="shared" si="57"/>
        <v>60112533.507667206</v>
      </c>
      <c r="P129" s="143">
        <f>INDEX(รายได้แยกตามสิทธิ!$E:$E,MATCH(CalBudget2567!$D129,รายได้แยกตามสิทธิ!$B:$B,0))</f>
        <v>10290458.039999999</v>
      </c>
      <c r="Q129" s="138">
        <f>INDEX(ผลงานOPDVisit_HDC!$D:$D,MATCH(CalBudget2567!$D129,ผลงานOPDVisit_HDC!$A:$A,0))</f>
        <v>15786</v>
      </c>
      <c r="R129" s="138">
        <f t="shared" si="58"/>
        <v>651.87242113264915</v>
      </c>
      <c r="S129" s="139">
        <f t="shared" si="59"/>
        <v>18943.2</v>
      </c>
      <c r="T129" s="140">
        <f t="shared" si="60"/>
        <v>18943.2</v>
      </c>
      <c r="U129" s="141">
        <f t="shared" si="61"/>
        <v>669.0818530505511</v>
      </c>
      <c r="V129" s="142">
        <f t="shared" si="62"/>
        <v>12674551.358707201</v>
      </c>
      <c r="W129" s="143">
        <f>INDEX(รายได้แยกตามสิทธิ!$F:$F,MATCH(CalBudget2567!$D129,รายได้แยกตามสิทธิ!$B:$B,0))</f>
        <v>4961900.87</v>
      </c>
      <c r="X129" s="138">
        <f>INDEX(ผลงานOPDVisit_HDC!$E:$E,MATCH(CalBudget2567!$D129,ผลงานOPDVisit_HDC!$A:$A,0))</f>
        <v>5988</v>
      </c>
      <c r="Y129" s="138">
        <f t="shared" si="63"/>
        <v>828.64075985303941</v>
      </c>
      <c r="Z129" s="139">
        <f t="shared" si="64"/>
        <v>7185.5999999999995</v>
      </c>
      <c r="AA129" s="140">
        <f t="shared" si="65"/>
        <v>7185.5999999999995</v>
      </c>
      <c r="AB129" s="141">
        <f t="shared" si="66"/>
        <v>850.51687591315965</v>
      </c>
      <c r="AC129" s="142">
        <f t="shared" si="67"/>
        <v>6111474.0635615997</v>
      </c>
      <c r="AD129" s="143">
        <f>INDEX(รายได้แยกตามสิทธิ!$G:$G,MATCH(CalBudget2567!$D129,รายได้แยกตามสิทธิ!$B:$B,0))</f>
        <v>203510.76</v>
      </c>
      <c r="AE129" s="138">
        <f>INDEX(ผลงานOPDVisit_HDC!$G:$G,MATCH(CalBudget2567!$D129,ผลงานOPDVisit_HDC!$A:$A,0))</f>
        <v>302</v>
      </c>
      <c r="AF129" s="138">
        <f t="shared" si="68"/>
        <v>673.87668874172186</v>
      </c>
      <c r="AG129" s="139">
        <f t="shared" si="69"/>
        <v>362.4</v>
      </c>
      <c r="AH129" s="140">
        <f t="shared" si="70"/>
        <v>362.4</v>
      </c>
      <c r="AI129" s="141">
        <f t="shared" si="71"/>
        <v>691.66703332450334</v>
      </c>
      <c r="AJ129" s="142">
        <f t="shared" si="72"/>
        <v>250660.13287679999</v>
      </c>
      <c r="AK129" s="143">
        <f>INDEX(รายได้แยกตามสิทธิ!$H:$H,MATCH(CalBudget2567!$D129,รายได้แยกตามสิทธิ!$B:$B,0))</f>
        <v>3042203.5</v>
      </c>
      <c r="AL129" s="138">
        <f>INDEX(ผลงานOPDVisit_HDC!$K:$K,MATCH(CalBudget2567!$D129,ผลงานOPDVisit_HDC!$A:$A,0))</f>
        <v>3449</v>
      </c>
      <c r="AM129" s="138">
        <f t="shared" si="73"/>
        <v>882.05378370542189</v>
      </c>
      <c r="AN129" s="139">
        <f t="shared" si="74"/>
        <v>4138.8</v>
      </c>
      <c r="AO129" s="140">
        <f t="shared" si="75"/>
        <v>4138.8</v>
      </c>
      <c r="AP129" s="141">
        <f t="shared" si="76"/>
        <v>905.34000359524498</v>
      </c>
      <c r="AQ129" s="142">
        <f t="shared" si="77"/>
        <v>3747021.20688</v>
      </c>
      <c r="AR129" s="144">
        <f t="shared" si="51"/>
        <v>82896240.269692808</v>
      </c>
      <c r="AS129" s="143">
        <f>INDEX(รายได้แยกตามสิทธิ!$I:$I,MATCH(CalBudget2567!$D129,รายได้แยกตามสิทธิ!$B:$B,0))</f>
        <v>22616030.43</v>
      </c>
      <c r="AT129" s="138">
        <f>INDEX(ผลงานAdjRw_DHES!$D:$D,MATCH(CalBudget2567!$D129,ผลงานAdjRw_DHES!$B:$B,0))</f>
        <v>2450.3415</v>
      </c>
      <c r="AU129" s="143">
        <f t="shared" si="78"/>
        <v>9229.7463149524265</v>
      </c>
      <c r="AV129" s="139">
        <f t="shared" si="79"/>
        <v>2940.4097999999999</v>
      </c>
      <c r="AW129" s="140">
        <f t="shared" si="80"/>
        <v>2940.4097999999999</v>
      </c>
      <c r="AX129" s="141">
        <f t="shared" si="81"/>
        <v>9473.4116176671705</v>
      </c>
      <c r="AY129" s="142">
        <f t="shared" si="82"/>
        <v>27855712.3600224</v>
      </c>
      <c r="AZ129" s="143">
        <f>INDEX(รายได้แยกตามสิทธิ!$J:$J,MATCH(CalBudget2567!$D129,รายได้แยกตามสิทธิ!$B:$B,0))</f>
        <v>2760773.56</v>
      </c>
      <c r="BA129" s="138">
        <f>INDEX(ผลงานAdjRw_DHES!$F:$F,MATCH(CalBudget2567!$D129,ผลงานAdjRw_DHES!$B:$B,0))</f>
        <v>203.67570000000001</v>
      </c>
      <c r="BB129" s="143">
        <f t="shared" si="83"/>
        <v>13554.751794151192</v>
      </c>
      <c r="BC129" s="139">
        <f t="shared" si="84"/>
        <v>244.41084000000001</v>
      </c>
      <c r="BD129" s="140">
        <f t="shared" si="85"/>
        <v>244.41084000000001</v>
      </c>
      <c r="BE129" s="141">
        <f t="shared" si="86"/>
        <v>13912.597241516783</v>
      </c>
      <c r="BF129" s="142">
        <f t="shared" si="87"/>
        <v>3400389.5783807999</v>
      </c>
      <c r="BG129" s="143">
        <f>INDEX(รายได้แยกตามสิทธิ!$K:$K,MATCH(CalBudget2567!$D129,รายได้แยกตามสิทธิ!$B:$B,0))</f>
        <v>890815.82</v>
      </c>
      <c r="BH129" s="138">
        <f>INDEX(ผลงานAdjRw_DHES!$E:$E,MATCH(CalBudget2567!$D129,ผลงานAdjRw_DHES!$B:$B,0))</f>
        <v>30.480699999999999</v>
      </c>
      <c r="BI129" s="143">
        <f t="shared" si="88"/>
        <v>29225.569622744883</v>
      </c>
      <c r="BJ129" s="139">
        <f t="shared" si="89"/>
        <v>36.576839999999997</v>
      </c>
      <c r="BK129" s="140">
        <f t="shared" si="90"/>
        <v>36.576839999999997</v>
      </c>
      <c r="BL129" s="141">
        <f t="shared" si="91"/>
        <v>29997.124660785346</v>
      </c>
      <c r="BM129" s="142">
        <f t="shared" si="92"/>
        <v>1097200.0291775998</v>
      </c>
      <c r="BN129" s="143">
        <f>INDEX(รายได้แยกตามสิทธิ!$N:$N,MATCH(CalBudget2567!$D129,รายได้แยกตามสิทธิ!$B:$B,0))</f>
        <v>1014009.56</v>
      </c>
      <c r="BO129" s="138">
        <f>INDEX(ผลงานAdjRw_DHES!$I:$I,MATCH(CalBudget2567!$D129,ผลงานAdjRw_DHES!$B:$B,0))</f>
        <v>85.545899999999904</v>
      </c>
      <c r="BP129" s="143">
        <f t="shared" si="93"/>
        <v>11853.397532786506</v>
      </c>
      <c r="BQ129" s="139">
        <f t="shared" si="94"/>
        <v>102.65507999999988</v>
      </c>
      <c r="BR129" s="140">
        <f t="shared" si="95"/>
        <v>102.65507999999988</v>
      </c>
      <c r="BS129" s="141">
        <f t="shared" si="96"/>
        <v>12166.327227652069</v>
      </c>
      <c r="BT129" s="142">
        <f t="shared" si="97"/>
        <v>1248935.2948608</v>
      </c>
      <c r="BU129" s="144">
        <f t="shared" si="98"/>
        <v>33602237.262441598</v>
      </c>
      <c r="BV129" s="145">
        <f t="shared" si="52"/>
        <v>116498477.53213441</v>
      </c>
      <c r="BW129" s="146">
        <f>INDEX(รายได้แยกตามสิทธิ!$Q:$Q,MATCH(CalBudget2567!$D129,รายได้แยกตามสิทธิ!$B:$B,0))</f>
        <v>0.53</v>
      </c>
      <c r="BX129" s="145">
        <f t="shared" si="99"/>
        <v>61744193.09203124</v>
      </c>
      <c r="BY129" s="141"/>
      <c r="BZ129" s="143">
        <f t="shared" si="100"/>
        <v>97419</v>
      </c>
      <c r="CA129" s="138">
        <f>INDEX(ผลงานOPDVisit_HDC!$C:$C,MATCH(CalBudget2567!$D129,ผลงานOPDVisit_HDC!$A:$A,0))</f>
        <v>97419</v>
      </c>
      <c r="CB129" s="138">
        <f t="shared" si="101"/>
        <v>0</v>
      </c>
    </row>
    <row r="130" spans="1:80" hidden="1" x14ac:dyDescent="0.7">
      <c r="A130" s="136">
        <f>COUNTA($D$16:D130)</f>
        <v>115</v>
      </c>
      <c r="B130" s="1">
        <v>2</v>
      </c>
      <c r="C130" s="2" t="s">
        <v>10</v>
      </c>
      <c r="D130" s="91" t="s">
        <v>200</v>
      </c>
      <c r="E130" s="3" t="s">
        <v>1099</v>
      </c>
      <c r="F130" s="4" t="s">
        <v>1876</v>
      </c>
      <c r="G130" s="1">
        <v>7</v>
      </c>
      <c r="H130" s="3" t="s">
        <v>2966</v>
      </c>
      <c r="I130" s="137">
        <f>INDEX(รายได้แยกตามสิทธิ!$D:$D,MATCH(CalBudget2567!$D130,รายได้แยกตามสิทธิ!$B:$B,0))</f>
        <v>70470054.140000001</v>
      </c>
      <c r="J130" s="138">
        <f>INDEX(ผลงานOPDVisit_HDC!$F:$F,MATCH(CalBudget2567!$D130,ผลงานOPDVisit_HDC!$A:$A,0))</f>
        <v>136673</v>
      </c>
      <c r="K130" s="138">
        <f t="shared" si="53"/>
        <v>515.61064833580883</v>
      </c>
      <c r="L130" s="139">
        <f t="shared" si="54"/>
        <v>164007.6</v>
      </c>
      <c r="M130" s="140">
        <f t="shared" si="55"/>
        <v>164007.6</v>
      </c>
      <c r="N130" s="141">
        <f t="shared" si="56"/>
        <v>529.22276945187423</v>
      </c>
      <c r="O130" s="142">
        <f t="shared" si="57"/>
        <v>86796556.283155218</v>
      </c>
      <c r="P130" s="143">
        <f>INDEX(รายได้แยกตามสิทธิ!$E:$E,MATCH(CalBudget2567!$D130,รายได้แยกตามสิทธิ!$B:$B,0))</f>
        <v>7758315.9199999999</v>
      </c>
      <c r="Q130" s="138">
        <f>INDEX(ผลงานOPDVisit_HDC!$D:$D,MATCH(CalBudget2567!$D130,ผลงานOPDVisit_HDC!$A:$A,0))</f>
        <v>11539</v>
      </c>
      <c r="R130" s="138">
        <f t="shared" si="58"/>
        <v>672.35600311985445</v>
      </c>
      <c r="S130" s="139">
        <f t="shared" si="59"/>
        <v>13846.8</v>
      </c>
      <c r="T130" s="140">
        <f t="shared" si="60"/>
        <v>13846.8</v>
      </c>
      <c r="U130" s="141">
        <f t="shared" si="61"/>
        <v>690.10620160221856</v>
      </c>
      <c r="V130" s="142">
        <f t="shared" si="62"/>
        <v>9555762.5523456</v>
      </c>
      <c r="W130" s="143">
        <f>INDEX(รายได้แยกตามสิทธิ!$F:$F,MATCH(CalBudget2567!$D130,รายได้แยกตามสิทธิ!$B:$B,0))</f>
        <v>3510143.08</v>
      </c>
      <c r="X130" s="138">
        <f>INDEX(ผลงานOPDVisit_HDC!$E:$E,MATCH(CalBudget2567!$D130,ผลงานOPDVisit_HDC!$A:$A,0))</f>
        <v>7800</v>
      </c>
      <c r="Y130" s="138">
        <f t="shared" si="63"/>
        <v>450.01834358974361</v>
      </c>
      <c r="Z130" s="139">
        <f t="shared" si="64"/>
        <v>9360</v>
      </c>
      <c r="AA130" s="140">
        <f t="shared" si="65"/>
        <v>9360</v>
      </c>
      <c r="AB130" s="141">
        <f t="shared" si="66"/>
        <v>461.89882786051282</v>
      </c>
      <c r="AC130" s="142">
        <f t="shared" si="67"/>
        <v>4323373.0287744002</v>
      </c>
      <c r="AD130" s="143">
        <f>INDEX(รายได้แยกตามสิทธิ!$G:$G,MATCH(CalBudget2567!$D130,รายได้แยกตามสิทธิ!$B:$B,0))</f>
        <v>162666.44</v>
      </c>
      <c r="AE130" s="138">
        <f>INDEX(ผลงานOPDVisit_HDC!$G:$G,MATCH(CalBudget2567!$D130,ผลงานOPDVisit_HDC!$A:$A,0))</f>
        <v>309</v>
      </c>
      <c r="AF130" s="138">
        <f t="shared" si="68"/>
        <v>526.42860841423953</v>
      </c>
      <c r="AG130" s="139">
        <f t="shared" si="69"/>
        <v>370.8</v>
      </c>
      <c r="AH130" s="140">
        <f t="shared" si="70"/>
        <v>370.8</v>
      </c>
      <c r="AI130" s="141">
        <f t="shared" si="71"/>
        <v>540.32632367637541</v>
      </c>
      <c r="AJ130" s="142">
        <f t="shared" si="72"/>
        <v>200353.00081920001</v>
      </c>
      <c r="AK130" s="143">
        <f>INDEX(รายได้แยกตามสิทธิ!$H:$H,MATCH(CalBudget2567!$D130,รายได้แยกตามสิทธิ!$B:$B,0))</f>
        <v>2656133.59</v>
      </c>
      <c r="AL130" s="138">
        <f>INDEX(ผลงานOPDVisit_HDC!$K:$K,MATCH(CalBudget2567!$D130,ผลงานOPDVisit_HDC!$A:$A,0))</f>
        <v>4749</v>
      </c>
      <c r="AM130" s="138">
        <f t="shared" si="73"/>
        <v>559.30376710886503</v>
      </c>
      <c r="AN130" s="139">
        <f t="shared" si="74"/>
        <v>5698.8</v>
      </c>
      <c r="AO130" s="140">
        <f t="shared" si="75"/>
        <v>5698.8</v>
      </c>
      <c r="AP130" s="141">
        <f t="shared" si="76"/>
        <v>574.0693865605391</v>
      </c>
      <c r="AQ130" s="142">
        <f t="shared" si="77"/>
        <v>3271506.6201312002</v>
      </c>
      <c r="AR130" s="144">
        <f t="shared" si="51"/>
        <v>104147551.48522562</v>
      </c>
      <c r="AS130" s="143">
        <f>INDEX(รายได้แยกตามสิทธิ!$I:$I,MATCH(CalBudget2567!$D130,รายได้แยกตามสิทธิ!$B:$B,0))</f>
        <v>50240341.590000004</v>
      </c>
      <c r="AT130" s="138">
        <f>INDEX(ผลงานAdjRw_DHES!$D:$D,MATCH(CalBudget2567!$D130,ผลงานAdjRw_DHES!$B:$B,0))</f>
        <v>3014.3070000000002</v>
      </c>
      <c r="AU130" s="143">
        <f t="shared" si="78"/>
        <v>16667.294203941405</v>
      </c>
      <c r="AV130" s="139">
        <f t="shared" si="79"/>
        <v>3617.1684</v>
      </c>
      <c r="AW130" s="140">
        <f t="shared" si="80"/>
        <v>3617.1684</v>
      </c>
      <c r="AX130" s="141">
        <f t="shared" si="81"/>
        <v>17107.310770925458</v>
      </c>
      <c r="AY130" s="142">
        <f t="shared" si="82"/>
        <v>61880023.929571204</v>
      </c>
      <c r="AZ130" s="143">
        <f>INDEX(รายได้แยกตามสิทธิ!$J:$J,MATCH(CalBudget2567!$D130,รายได้แยกตามสิทธิ!$B:$B,0))</f>
        <v>2143590.59</v>
      </c>
      <c r="BA130" s="138">
        <f>INDEX(ผลงานAdjRw_DHES!$F:$F,MATCH(CalBudget2567!$D130,ผลงานAdjRw_DHES!$B:$B,0))</f>
        <v>142.53920000000002</v>
      </c>
      <c r="BB130" s="143">
        <f t="shared" si="83"/>
        <v>15038.604047167373</v>
      </c>
      <c r="BC130" s="139">
        <f t="shared" si="84"/>
        <v>171.04704000000001</v>
      </c>
      <c r="BD130" s="140">
        <f t="shared" si="85"/>
        <v>171.04704000000001</v>
      </c>
      <c r="BE130" s="141">
        <f t="shared" si="86"/>
        <v>15435.623194012593</v>
      </c>
      <c r="BF130" s="142">
        <f t="shared" si="87"/>
        <v>2640217.6578911999</v>
      </c>
      <c r="BG130" s="143">
        <f>INDEX(รายได้แยกตามสิทธิ!$K:$K,MATCH(CalBudget2567!$D130,รายได้แยกตามสิทธิ!$B:$B,0))</f>
        <v>1049784.8600000001</v>
      </c>
      <c r="BH130" s="138">
        <f>INDEX(ผลงานAdjRw_DHES!$E:$E,MATCH(CalBudget2567!$D130,ผลงานAdjRw_DHES!$B:$B,0))</f>
        <v>75.6297</v>
      </c>
      <c r="BI130" s="143">
        <f t="shared" si="88"/>
        <v>13880.590032751685</v>
      </c>
      <c r="BJ130" s="139">
        <f t="shared" si="89"/>
        <v>90.75564</v>
      </c>
      <c r="BK130" s="140">
        <f t="shared" si="90"/>
        <v>90.75564</v>
      </c>
      <c r="BL130" s="141">
        <f t="shared" si="91"/>
        <v>14247.037609616329</v>
      </c>
      <c r="BM130" s="142">
        <f t="shared" si="92"/>
        <v>1292999.0163648</v>
      </c>
      <c r="BN130" s="143">
        <f>INDEX(รายได้แยกตามสิทธิ!$N:$N,MATCH(CalBudget2567!$D130,รายได้แยกตามสิทธิ!$B:$B,0))</f>
        <v>1186740.8999999999</v>
      </c>
      <c r="BO130" s="138">
        <f>INDEX(ผลงานAdjRw_DHES!$I:$I,MATCH(CalBudget2567!$D130,ผลงานAdjRw_DHES!$B:$B,0))</f>
        <v>208.58710000000028</v>
      </c>
      <c r="BP130" s="143">
        <f t="shared" si="93"/>
        <v>5689.4261438027488</v>
      </c>
      <c r="BQ130" s="139">
        <f t="shared" si="94"/>
        <v>250.30452000000031</v>
      </c>
      <c r="BR130" s="140">
        <f t="shared" si="95"/>
        <v>250.30452000000031</v>
      </c>
      <c r="BS130" s="141">
        <f t="shared" si="96"/>
        <v>5839.6269939991416</v>
      </c>
      <c r="BT130" s="142">
        <f t="shared" si="97"/>
        <v>1461685.0317119998</v>
      </c>
      <c r="BU130" s="144">
        <f t="shared" si="98"/>
        <v>67274925.635539204</v>
      </c>
      <c r="BV130" s="145">
        <f t="shared" si="52"/>
        <v>171422477.12076482</v>
      </c>
      <c r="BW130" s="146">
        <f>INDEX(รายได้แยกตามสิทธิ!$Q:$Q,MATCH(CalBudget2567!$D130,รายได้แยกตามสิทธิ!$B:$B,0))</f>
        <v>0.53</v>
      </c>
      <c r="BX130" s="145">
        <f t="shared" si="99"/>
        <v>90853912.874005362</v>
      </c>
      <c r="BY130" s="141"/>
      <c r="BZ130" s="143">
        <f t="shared" si="100"/>
        <v>161070</v>
      </c>
      <c r="CA130" s="138">
        <f>INDEX(ผลงานOPDVisit_HDC!$C:$C,MATCH(CalBudget2567!$D130,ผลงานOPDVisit_HDC!$A:$A,0))</f>
        <v>161070</v>
      </c>
      <c r="CB130" s="138">
        <f t="shared" si="101"/>
        <v>0</v>
      </c>
    </row>
    <row r="131" spans="1:80" hidden="1" x14ac:dyDescent="0.7">
      <c r="A131" s="136">
        <f>COUNTA($D$16:D131)</f>
        <v>116</v>
      </c>
      <c r="B131" s="1">
        <v>2</v>
      </c>
      <c r="C131" s="2" t="s">
        <v>10</v>
      </c>
      <c r="D131" s="91" t="s">
        <v>201</v>
      </c>
      <c r="E131" s="3" t="s">
        <v>1100</v>
      </c>
      <c r="F131" s="4" t="s">
        <v>1876</v>
      </c>
      <c r="G131" s="1">
        <v>6</v>
      </c>
      <c r="H131" s="3" t="s">
        <v>2965</v>
      </c>
      <c r="I131" s="137">
        <f>INDEX(รายได้แยกตามสิทธิ!$D:$D,MATCH(CalBudget2567!$D131,รายได้แยกตามสิทธิ!$B:$B,0))</f>
        <v>45420687.119999997</v>
      </c>
      <c r="J131" s="138">
        <f>INDEX(ผลงานOPDVisit_HDC!$F:$F,MATCH(CalBudget2567!$D131,ผลงานOPDVisit_HDC!$A:$A,0))</f>
        <v>84931</v>
      </c>
      <c r="K131" s="138">
        <f t="shared" si="53"/>
        <v>534.79515277107294</v>
      </c>
      <c r="L131" s="139">
        <f t="shared" si="54"/>
        <v>101917.2</v>
      </c>
      <c r="M131" s="140">
        <f t="shared" si="55"/>
        <v>101917.2</v>
      </c>
      <c r="N131" s="141">
        <f t="shared" si="56"/>
        <v>548.91374480422928</v>
      </c>
      <c r="O131" s="142">
        <f t="shared" si="57"/>
        <v>55943751.911961593</v>
      </c>
      <c r="P131" s="143">
        <f>INDEX(รายได้แยกตามสิทธิ!$E:$E,MATCH(CalBudget2567!$D131,รายได้แยกตามสิทธิ!$B:$B,0))</f>
        <v>27206878.050000001</v>
      </c>
      <c r="Q131" s="138">
        <f>INDEX(ผลงานOPDVisit_HDC!$D:$D,MATCH(CalBudget2567!$D131,ผลงานOPDVisit_HDC!$A:$A,0))</f>
        <v>30462</v>
      </c>
      <c r="R131" s="138">
        <f t="shared" si="58"/>
        <v>893.14155505219617</v>
      </c>
      <c r="S131" s="139">
        <f t="shared" si="59"/>
        <v>36554.400000000001</v>
      </c>
      <c r="T131" s="140">
        <f t="shared" si="60"/>
        <v>36554.400000000001</v>
      </c>
      <c r="U131" s="141">
        <f t="shared" si="61"/>
        <v>916.72049210557418</v>
      </c>
      <c r="V131" s="142">
        <f t="shared" si="62"/>
        <v>33510167.556624003</v>
      </c>
      <c r="W131" s="143">
        <f>INDEX(รายได้แยกตามสิทธิ!$F:$F,MATCH(CalBudget2567!$D131,รายได้แยกตามสิทธิ!$B:$B,0))</f>
        <v>2682798.6</v>
      </c>
      <c r="X131" s="138">
        <f>INDEX(ผลงานOPDVisit_HDC!$E:$E,MATCH(CalBudget2567!$D131,ผลงานOPDVisit_HDC!$A:$A,0))</f>
        <v>6897</v>
      </c>
      <c r="Y131" s="138">
        <f t="shared" si="63"/>
        <v>388.98051326663767</v>
      </c>
      <c r="Z131" s="139">
        <f t="shared" si="64"/>
        <v>8276.4</v>
      </c>
      <c r="AA131" s="140">
        <f t="shared" si="65"/>
        <v>8276.4</v>
      </c>
      <c r="AB131" s="141">
        <f t="shared" si="66"/>
        <v>399.24959881687693</v>
      </c>
      <c r="AC131" s="142">
        <f t="shared" si="67"/>
        <v>3304349.379648</v>
      </c>
      <c r="AD131" s="143">
        <f>INDEX(รายได้แยกตามสิทธิ!$G:$G,MATCH(CalBudget2567!$D131,รายได้แยกตามสิทธิ!$B:$B,0))</f>
        <v>23592.25</v>
      </c>
      <c r="AE131" s="138">
        <f>INDEX(ผลงานOPDVisit_HDC!$G:$G,MATCH(CalBudget2567!$D131,ผลงานOPDVisit_HDC!$A:$A,0))</f>
        <v>107</v>
      </c>
      <c r="AF131" s="138">
        <f t="shared" si="68"/>
        <v>220.48831775700936</v>
      </c>
      <c r="AG131" s="139">
        <f t="shared" si="69"/>
        <v>128.4</v>
      </c>
      <c r="AH131" s="140">
        <f t="shared" si="70"/>
        <v>128.4</v>
      </c>
      <c r="AI131" s="141">
        <f t="shared" si="71"/>
        <v>226.30920934579441</v>
      </c>
      <c r="AJ131" s="142">
        <f t="shared" si="72"/>
        <v>29058.102480000005</v>
      </c>
      <c r="AK131" s="143">
        <f>INDEX(รายได้แยกตามสิทธิ!$H:$H,MATCH(CalBudget2567!$D131,รายได้แยกตามสิทธิ!$B:$B,0))</f>
        <v>3030732.69</v>
      </c>
      <c r="AL131" s="138">
        <f>INDEX(ผลงานOPDVisit_HDC!$K:$K,MATCH(CalBudget2567!$D131,ผลงานOPDVisit_HDC!$A:$A,0))</f>
        <v>5202</v>
      </c>
      <c r="AM131" s="138">
        <f t="shared" si="73"/>
        <v>582.6091291810842</v>
      </c>
      <c r="AN131" s="139">
        <f t="shared" si="74"/>
        <v>6242.4</v>
      </c>
      <c r="AO131" s="140">
        <f t="shared" si="75"/>
        <v>6242.4</v>
      </c>
      <c r="AP131" s="141">
        <f t="shared" si="76"/>
        <v>597.99001019146488</v>
      </c>
      <c r="AQ131" s="142">
        <f t="shared" si="77"/>
        <v>3732892.8396192002</v>
      </c>
      <c r="AR131" s="144">
        <f t="shared" si="51"/>
        <v>96520219.790332794</v>
      </c>
      <c r="AS131" s="143">
        <f>INDEX(รายได้แยกตามสิทธิ!$I:$I,MATCH(CalBudget2567!$D131,รายได้แยกตามสิทธิ!$B:$B,0))</f>
        <v>17877995.719999999</v>
      </c>
      <c r="AT131" s="138">
        <f>INDEX(ผลงานAdjRw_DHES!$D:$D,MATCH(CalBudget2567!$D131,ผลงานAdjRw_DHES!$B:$B,0))</f>
        <v>1731.864</v>
      </c>
      <c r="AU131" s="143">
        <f t="shared" si="78"/>
        <v>10322.97900989916</v>
      </c>
      <c r="AV131" s="139">
        <f t="shared" si="79"/>
        <v>2078.2368000000001</v>
      </c>
      <c r="AW131" s="140">
        <f t="shared" si="80"/>
        <v>2078.2368000000001</v>
      </c>
      <c r="AX131" s="141">
        <f t="shared" si="81"/>
        <v>10595.505655760498</v>
      </c>
      <c r="AY131" s="142">
        <f t="shared" si="82"/>
        <v>22019969.768409602</v>
      </c>
      <c r="AZ131" s="143">
        <f>INDEX(รายได้แยกตามสิทธิ!$J:$J,MATCH(CalBudget2567!$D131,รายได้แยกตามสิทธิ!$B:$B,0))</f>
        <v>2062452.8</v>
      </c>
      <c r="BA131" s="138">
        <f>INDEX(ผลงานAdjRw_DHES!$F:$F,MATCH(CalBudget2567!$D131,ผลงานAdjRw_DHES!$B:$B,0))</f>
        <v>141.48060000000001</v>
      </c>
      <c r="BB131" s="143">
        <f t="shared" si="83"/>
        <v>14577.636792606194</v>
      </c>
      <c r="BC131" s="139">
        <f t="shared" si="84"/>
        <v>169.77672000000001</v>
      </c>
      <c r="BD131" s="140">
        <f t="shared" si="85"/>
        <v>169.77672000000001</v>
      </c>
      <c r="BE131" s="141">
        <f t="shared" si="86"/>
        <v>14962.486403930998</v>
      </c>
      <c r="BF131" s="142">
        <f t="shared" si="87"/>
        <v>2540281.8647040003</v>
      </c>
      <c r="BG131" s="143">
        <f>INDEX(รายได้แยกตามสิทธิ!$K:$K,MATCH(CalBudget2567!$D131,รายได้แยกตามสิทธิ!$B:$B,0))</f>
        <v>600216.94999999995</v>
      </c>
      <c r="BH131" s="138">
        <f>INDEX(ผลงานAdjRw_DHES!$E:$E,MATCH(CalBudget2567!$D131,ผลงานAdjRw_DHES!$B:$B,0))</f>
        <v>61.1267</v>
      </c>
      <c r="BI131" s="143">
        <f t="shared" si="88"/>
        <v>9819.2271135199499</v>
      </c>
      <c r="BJ131" s="139">
        <f t="shared" si="89"/>
        <v>73.352040000000002</v>
      </c>
      <c r="BK131" s="140">
        <f t="shared" si="90"/>
        <v>73.352040000000002</v>
      </c>
      <c r="BL131" s="141">
        <f t="shared" si="91"/>
        <v>10078.454709316877</v>
      </c>
      <c r="BM131" s="142">
        <f t="shared" si="92"/>
        <v>739275.21297599992</v>
      </c>
      <c r="BN131" s="143">
        <f>INDEX(รายได้แยกตามสิทธิ!$N:$N,MATCH(CalBudget2567!$D131,รายได้แยกตามสิทธิ!$B:$B,0))</f>
        <v>1163256.6000000001</v>
      </c>
      <c r="BO131" s="138">
        <f>INDEX(ผลงานAdjRw_DHES!$I:$I,MATCH(CalBudget2567!$D131,ผลงานAdjRw_DHES!$B:$B,0))</f>
        <v>196.36870000000008</v>
      </c>
      <c r="BP131" s="143">
        <f t="shared" si="93"/>
        <v>5923.8391861839473</v>
      </c>
      <c r="BQ131" s="139">
        <f t="shared" si="94"/>
        <v>235.64244000000008</v>
      </c>
      <c r="BR131" s="140">
        <f t="shared" si="95"/>
        <v>235.64244000000008</v>
      </c>
      <c r="BS131" s="141">
        <f t="shared" si="96"/>
        <v>6080.2285406992032</v>
      </c>
      <c r="BT131" s="142">
        <f t="shared" si="97"/>
        <v>1432759.8890879999</v>
      </c>
      <c r="BU131" s="144">
        <f t="shared" si="98"/>
        <v>26732286.735177606</v>
      </c>
      <c r="BV131" s="145">
        <f t="shared" si="52"/>
        <v>123252506.5255104</v>
      </c>
      <c r="BW131" s="146">
        <f>INDEX(รายได้แยกตามสิทธิ!$Q:$Q,MATCH(CalBudget2567!$D131,รายได้แยกตามสิทธิ!$B:$B,0))</f>
        <v>0.4</v>
      </c>
      <c r="BX131" s="145">
        <f t="shared" si="99"/>
        <v>49301002.61020416</v>
      </c>
      <c r="BY131" s="141"/>
      <c r="BZ131" s="143">
        <f t="shared" si="100"/>
        <v>127599</v>
      </c>
      <c r="CA131" s="138">
        <f>INDEX(ผลงานOPDVisit_HDC!$C:$C,MATCH(CalBudget2567!$D131,ผลงานOPDVisit_HDC!$A:$A,0))</f>
        <v>127599</v>
      </c>
      <c r="CB131" s="138">
        <f t="shared" si="101"/>
        <v>0</v>
      </c>
    </row>
    <row r="132" spans="1:80" hidden="1" x14ac:dyDescent="0.7">
      <c r="A132" s="136">
        <f>COUNTA($D$16:D132)</f>
        <v>117</v>
      </c>
      <c r="B132" s="1">
        <v>2</v>
      </c>
      <c r="C132" s="2" t="s">
        <v>10</v>
      </c>
      <c r="D132" s="91" t="s">
        <v>202</v>
      </c>
      <c r="E132" s="3" t="s">
        <v>1101</v>
      </c>
      <c r="F132" s="4" t="s">
        <v>1876</v>
      </c>
      <c r="G132" s="1">
        <v>6</v>
      </c>
      <c r="H132" s="3" t="s">
        <v>2965</v>
      </c>
      <c r="I132" s="137">
        <f>INDEX(รายได้แยกตามสิทธิ!$D:$D,MATCH(CalBudget2567!$D132,รายได้แยกตามสิทธิ!$B:$B,0))</f>
        <v>58730072.969999999</v>
      </c>
      <c r="J132" s="138">
        <f>INDEX(ผลงานOPDVisit_HDC!$F:$F,MATCH(CalBudget2567!$D132,ผลงานOPDVisit_HDC!$A:$A,0))</f>
        <v>91322</v>
      </c>
      <c r="K132" s="138">
        <f t="shared" si="53"/>
        <v>643.10979796763104</v>
      </c>
      <c r="L132" s="139">
        <f t="shared" si="54"/>
        <v>109586.4</v>
      </c>
      <c r="M132" s="140">
        <f t="shared" si="55"/>
        <v>109586.4</v>
      </c>
      <c r="N132" s="141">
        <f t="shared" si="56"/>
        <v>660.08789663397647</v>
      </c>
      <c r="O132" s="142">
        <f t="shared" si="57"/>
        <v>72336656.275689602</v>
      </c>
      <c r="P132" s="143">
        <f>INDEX(รายได้แยกตามสิทธิ!$E:$E,MATCH(CalBudget2567!$D132,รายได้แยกตามสิทธิ!$B:$B,0))</f>
        <v>11316008.369999999</v>
      </c>
      <c r="Q132" s="138">
        <f>INDEX(ผลงานOPDVisit_HDC!$D:$D,MATCH(CalBudget2567!$D132,ผลงานOPDVisit_HDC!$A:$A,0))</f>
        <v>20089</v>
      </c>
      <c r="R132" s="138">
        <f t="shared" si="58"/>
        <v>563.2937612623823</v>
      </c>
      <c r="S132" s="139">
        <f t="shared" si="59"/>
        <v>24106.799999999999</v>
      </c>
      <c r="T132" s="140">
        <f t="shared" si="60"/>
        <v>24106.799999999999</v>
      </c>
      <c r="U132" s="141">
        <f t="shared" si="61"/>
        <v>578.16471655970918</v>
      </c>
      <c r="V132" s="142">
        <f t="shared" si="62"/>
        <v>13937701.189161597</v>
      </c>
      <c r="W132" s="143">
        <f>INDEX(รายได้แยกตามสิทธิ!$F:$F,MATCH(CalBudget2567!$D132,รายได้แยกตามสิทธิ!$B:$B,0))</f>
        <v>3342415.25</v>
      </c>
      <c r="X132" s="138">
        <f>INDEX(ผลงานOPDVisit_HDC!$E:$E,MATCH(CalBudget2567!$D132,ผลงานOPDVisit_HDC!$A:$A,0))</f>
        <v>11929</v>
      </c>
      <c r="Y132" s="138">
        <f t="shared" si="63"/>
        <v>280.19240925475731</v>
      </c>
      <c r="Z132" s="139">
        <f t="shared" si="64"/>
        <v>14314.8</v>
      </c>
      <c r="AA132" s="140">
        <f t="shared" si="65"/>
        <v>14314.8</v>
      </c>
      <c r="AB132" s="141">
        <f t="shared" si="66"/>
        <v>287.58948885908291</v>
      </c>
      <c r="AC132" s="142">
        <f t="shared" si="67"/>
        <v>4116786.0151199996</v>
      </c>
      <c r="AD132" s="143">
        <f>INDEX(รายได้แยกตามสิทธิ!$G:$G,MATCH(CalBudget2567!$D132,รายได้แยกตามสิทธิ!$B:$B,0))</f>
        <v>52108</v>
      </c>
      <c r="AE132" s="138">
        <f>INDEX(ผลงานOPDVisit_HDC!$G:$G,MATCH(CalBudget2567!$D132,ผลงานOPDVisit_HDC!$A:$A,0))</f>
        <v>95</v>
      </c>
      <c r="AF132" s="138">
        <f t="shared" si="68"/>
        <v>548.50526315789477</v>
      </c>
      <c r="AG132" s="139">
        <f t="shared" si="69"/>
        <v>114</v>
      </c>
      <c r="AH132" s="140">
        <f t="shared" si="70"/>
        <v>114</v>
      </c>
      <c r="AI132" s="141">
        <f t="shared" si="71"/>
        <v>562.98580210526325</v>
      </c>
      <c r="AJ132" s="142">
        <f t="shared" si="72"/>
        <v>64180.381440000012</v>
      </c>
      <c r="AK132" s="143">
        <f>INDEX(รายได้แยกตามสิทธิ!$H:$H,MATCH(CalBudget2567!$D132,รายได้แยกตามสิทธิ!$B:$B,0))</f>
        <v>3151534.5</v>
      </c>
      <c r="AL132" s="138">
        <f>INDEX(ผลงานOPDVisit_HDC!$K:$K,MATCH(CalBudget2567!$D132,ผลงานOPDVisit_HDC!$A:$A,0))</f>
        <v>17</v>
      </c>
      <c r="AM132" s="138">
        <f t="shared" si="73"/>
        <v>185384.38235294117</v>
      </c>
      <c r="AN132" s="139">
        <f t="shared" si="74"/>
        <v>20.399999999999999</v>
      </c>
      <c r="AO132" s="140">
        <f t="shared" si="75"/>
        <v>20.399999999999999</v>
      </c>
      <c r="AP132" s="141">
        <f t="shared" si="76"/>
        <v>190278.53004705883</v>
      </c>
      <c r="AQ132" s="142">
        <f t="shared" si="77"/>
        <v>3881682.01296</v>
      </c>
      <c r="AR132" s="144">
        <f t="shared" si="51"/>
        <v>94337005.874371201</v>
      </c>
      <c r="AS132" s="143">
        <f>INDEX(รายได้แยกตามสิทธิ!$I:$I,MATCH(CalBudget2567!$D132,รายได้แยกตามสิทธิ!$B:$B,0))</f>
        <v>16811069.539999999</v>
      </c>
      <c r="AT132" s="138">
        <f>INDEX(ผลงานAdjRw_DHES!$D:$D,MATCH(CalBudget2567!$D132,ผลงานAdjRw_DHES!$B:$B,0))</f>
        <v>1657.8708000000001</v>
      </c>
      <c r="AU132" s="143">
        <f t="shared" si="78"/>
        <v>10140.156603276924</v>
      </c>
      <c r="AV132" s="139">
        <f t="shared" si="79"/>
        <v>1989.44496</v>
      </c>
      <c r="AW132" s="140">
        <f t="shared" si="80"/>
        <v>1989.44496</v>
      </c>
      <c r="AX132" s="141">
        <f t="shared" si="81"/>
        <v>10407.856737603435</v>
      </c>
      <c r="AY132" s="142">
        <f t="shared" si="82"/>
        <v>20705858.131027196</v>
      </c>
      <c r="AZ132" s="143">
        <f>INDEX(รายได้แยกตามสิทธิ!$J:$J,MATCH(CalBudget2567!$D132,รายได้แยกตามสิทธิ!$B:$B,0))</f>
        <v>3801563.09</v>
      </c>
      <c r="BA132" s="138">
        <f>INDEX(ผลงานAdjRw_DHES!$F:$F,MATCH(CalBudget2567!$D132,ผลงานAdjRw_DHES!$B:$B,0))</f>
        <v>363.88260000000002</v>
      </c>
      <c r="BB132" s="143">
        <f t="shared" si="83"/>
        <v>10447.224159660285</v>
      </c>
      <c r="BC132" s="139">
        <f t="shared" si="84"/>
        <v>436.65912000000003</v>
      </c>
      <c r="BD132" s="140">
        <f t="shared" si="85"/>
        <v>436.65912000000003</v>
      </c>
      <c r="BE132" s="141">
        <f t="shared" si="86"/>
        <v>10723.030877475318</v>
      </c>
      <c r="BF132" s="142">
        <f t="shared" si="87"/>
        <v>4682309.2266912004</v>
      </c>
      <c r="BG132" s="143">
        <f>INDEX(รายได้แยกตามสิทธิ!$K:$K,MATCH(CalBudget2567!$D132,รายได้แยกตามสิทธิ!$B:$B,0))</f>
        <v>462776.93</v>
      </c>
      <c r="BH132" s="138">
        <f>INDEX(ผลงานAdjRw_DHES!$E:$E,MATCH(CalBudget2567!$D132,ผลงานAdjRw_DHES!$B:$B,0))</f>
        <v>58.424800000000005</v>
      </c>
      <c r="BI132" s="143">
        <f t="shared" si="88"/>
        <v>7920.8988306335659</v>
      </c>
      <c r="BJ132" s="139">
        <f t="shared" si="89"/>
        <v>70.109760000000009</v>
      </c>
      <c r="BK132" s="140">
        <f t="shared" si="90"/>
        <v>70.109760000000009</v>
      </c>
      <c r="BL132" s="141">
        <f t="shared" si="91"/>
        <v>8130.0105597622924</v>
      </c>
      <c r="BM132" s="142">
        <f t="shared" si="92"/>
        <v>569993.08914240007</v>
      </c>
      <c r="BN132" s="143">
        <f>INDEX(รายได้แยกตามสิทธิ!$N:$N,MATCH(CalBudget2567!$D132,รายได้แยกตามสิทธิ!$B:$B,0))</f>
        <v>904064.5</v>
      </c>
      <c r="BO132" s="138">
        <f>INDEX(ผลงานAdjRw_DHES!$I:$I,MATCH(CalBudget2567!$D132,ผลงานAdjRw_DHES!$B:$B,0))</f>
        <v>76.613500000000045</v>
      </c>
      <c r="BP132" s="143">
        <f t="shared" si="93"/>
        <v>11800.328923753639</v>
      </c>
      <c r="BQ132" s="139">
        <f t="shared" si="94"/>
        <v>91.936200000000056</v>
      </c>
      <c r="BR132" s="140">
        <f t="shared" si="95"/>
        <v>91.936200000000056</v>
      </c>
      <c r="BS132" s="141">
        <f t="shared" si="96"/>
        <v>12111.857607340735</v>
      </c>
      <c r="BT132" s="142">
        <f t="shared" si="97"/>
        <v>1113518.1633599999</v>
      </c>
      <c r="BU132" s="144">
        <f t="shared" si="98"/>
        <v>27071678.610220797</v>
      </c>
      <c r="BV132" s="145">
        <f t="shared" si="52"/>
        <v>121408684.48459199</v>
      </c>
      <c r="BW132" s="146">
        <f>INDEX(รายได้แยกตามสิทธิ!$Q:$Q,MATCH(CalBudget2567!$D132,รายได้แยกตามสิทธิ!$B:$B,0))</f>
        <v>0.53</v>
      </c>
      <c r="BX132" s="145">
        <f t="shared" si="99"/>
        <v>64346602.776833758</v>
      </c>
      <c r="BY132" s="141"/>
      <c r="BZ132" s="143">
        <f t="shared" si="100"/>
        <v>123452</v>
      </c>
      <c r="CA132" s="138">
        <f>INDEX(ผลงานOPDVisit_HDC!$C:$C,MATCH(CalBudget2567!$D132,ผลงานOPDVisit_HDC!$A:$A,0))</f>
        <v>123452</v>
      </c>
      <c r="CB132" s="138">
        <f t="shared" si="101"/>
        <v>0</v>
      </c>
    </row>
    <row r="133" spans="1:80" hidden="1" x14ac:dyDescent="0.7">
      <c r="A133" s="136">
        <f>COUNTA($D$16:D133)</f>
        <v>118</v>
      </c>
      <c r="B133" s="1">
        <v>2</v>
      </c>
      <c r="C133" s="2" t="s">
        <v>10</v>
      </c>
      <c r="D133" s="91" t="s">
        <v>203</v>
      </c>
      <c r="E133" s="3" t="s">
        <v>1102</v>
      </c>
      <c r="F133" s="4" t="s">
        <v>1876</v>
      </c>
      <c r="G133" s="1">
        <v>5</v>
      </c>
      <c r="H133" s="3" t="s">
        <v>2964</v>
      </c>
      <c r="I133" s="137">
        <f>INDEX(รายได้แยกตามสิทธิ!$D:$D,MATCH(CalBudget2567!$D133,รายได้แยกตามสิทธิ!$B:$B,0))</f>
        <v>37574748.07</v>
      </c>
      <c r="J133" s="138">
        <f>INDEX(ผลงานOPDVisit_HDC!$F:$F,MATCH(CalBudget2567!$D133,ผลงานOPDVisit_HDC!$A:$A,0))</f>
        <v>58017</v>
      </c>
      <c r="K133" s="138">
        <f t="shared" si="53"/>
        <v>647.65065532516337</v>
      </c>
      <c r="L133" s="139">
        <f t="shared" si="54"/>
        <v>69620.399999999994</v>
      </c>
      <c r="M133" s="140">
        <f t="shared" si="55"/>
        <v>69620.399999999994</v>
      </c>
      <c r="N133" s="141">
        <f t="shared" si="56"/>
        <v>664.74863262574763</v>
      </c>
      <c r="O133" s="142">
        <f t="shared" si="57"/>
        <v>46280065.702857599</v>
      </c>
      <c r="P133" s="143">
        <f>INDEX(รายได้แยกตามสิทธิ!$E:$E,MATCH(CalBudget2567!$D133,รายได้แยกตามสิทธิ!$B:$B,0))</f>
        <v>13408178.25</v>
      </c>
      <c r="Q133" s="138">
        <f>INDEX(ผลงานOPDVisit_HDC!$D:$D,MATCH(CalBudget2567!$D133,ผลงานOPDVisit_HDC!$A:$A,0))</f>
        <v>22154</v>
      </c>
      <c r="R133" s="138">
        <f t="shared" si="58"/>
        <v>605.2260652703801</v>
      </c>
      <c r="S133" s="139">
        <f t="shared" si="59"/>
        <v>26584.799999999999</v>
      </c>
      <c r="T133" s="140">
        <f t="shared" si="60"/>
        <v>26584.799999999999</v>
      </c>
      <c r="U133" s="141">
        <f t="shared" si="61"/>
        <v>621.2040333935181</v>
      </c>
      <c r="V133" s="142">
        <f t="shared" si="62"/>
        <v>16514584.986959999</v>
      </c>
      <c r="W133" s="143">
        <f>INDEX(รายได้แยกตามสิทธิ!$F:$F,MATCH(CalBudget2567!$D133,รายได้แยกตามสิทธิ!$B:$B,0))</f>
        <v>2464278.75</v>
      </c>
      <c r="X133" s="138">
        <f>INDEX(ผลงานOPDVisit_HDC!$E:$E,MATCH(CalBudget2567!$D133,ผลงานOPDVisit_HDC!$A:$A,0))</f>
        <v>6436</v>
      </c>
      <c r="Y133" s="138">
        <f t="shared" si="63"/>
        <v>382.88979956494717</v>
      </c>
      <c r="Z133" s="139">
        <f t="shared" si="64"/>
        <v>7723.2</v>
      </c>
      <c r="AA133" s="140">
        <f t="shared" si="65"/>
        <v>7723.2</v>
      </c>
      <c r="AB133" s="141">
        <f t="shared" si="66"/>
        <v>392.9980902734618</v>
      </c>
      <c r="AC133" s="142">
        <f t="shared" si="67"/>
        <v>3035202.8508000001</v>
      </c>
      <c r="AD133" s="143">
        <f>INDEX(รายได้แยกตามสิทธิ!$G:$G,MATCH(CalBudget2567!$D133,รายได้แยกตามสิทธิ!$B:$B,0))</f>
        <v>116776</v>
      </c>
      <c r="AE133" s="138">
        <f>INDEX(ผลงานOPDVisit_HDC!$G:$G,MATCH(CalBudget2567!$D133,ผลงานOPDVisit_HDC!$A:$A,0))</f>
        <v>283</v>
      </c>
      <c r="AF133" s="138">
        <f t="shared" si="68"/>
        <v>412.63604240282683</v>
      </c>
      <c r="AG133" s="139">
        <f t="shared" si="69"/>
        <v>339.59999999999997</v>
      </c>
      <c r="AH133" s="140">
        <f t="shared" si="70"/>
        <v>339.59999999999997</v>
      </c>
      <c r="AI133" s="141">
        <f t="shared" si="71"/>
        <v>423.52963392226144</v>
      </c>
      <c r="AJ133" s="142">
        <f t="shared" si="72"/>
        <v>143830.66367999997</v>
      </c>
      <c r="AK133" s="143">
        <f>INDEX(รายได้แยกตามสิทธิ!$H:$H,MATCH(CalBudget2567!$D133,รายได้แยกตามสิทธิ!$B:$B,0))</f>
        <v>1686243.75</v>
      </c>
      <c r="AL133" s="138">
        <f>INDEX(ผลงานOPDVisit_HDC!$K:$K,MATCH(CalBudget2567!$D133,ผลงานOPDVisit_HDC!$A:$A,0))</f>
        <v>4017</v>
      </c>
      <c r="AM133" s="138">
        <f t="shared" si="73"/>
        <v>419.77688573562358</v>
      </c>
      <c r="AN133" s="139">
        <f t="shared" si="74"/>
        <v>4820.3999999999996</v>
      </c>
      <c r="AO133" s="140">
        <f t="shared" si="75"/>
        <v>4820.3999999999996</v>
      </c>
      <c r="AP133" s="141">
        <f t="shared" si="76"/>
        <v>430.85899551904402</v>
      </c>
      <c r="AQ133" s="142">
        <f t="shared" si="77"/>
        <v>2076912.7019999996</v>
      </c>
      <c r="AR133" s="144">
        <f t="shared" si="51"/>
        <v>68050596.906297594</v>
      </c>
      <c r="AS133" s="143">
        <f>INDEX(รายได้แยกตามสิทธิ!$I:$I,MATCH(CalBudget2567!$D133,รายได้แยกตามสิทธิ!$B:$B,0))</f>
        <v>11864621.439999999</v>
      </c>
      <c r="AT133" s="138">
        <f>INDEX(ผลงานAdjRw_DHES!$D:$D,MATCH(CalBudget2567!$D133,ผลงานAdjRw_DHES!$B:$B,0))</f>
        <v>1168.8971999999999</v>
      </c>
      <c r="AU133" s="143">
        <f t="shared" si="78"/>
        <v>10150.269365004895</v>
      </c>
      <c r="AV133" s="139">
        <f t="shared" si="79"/>
        <v>1402.6766399999999</v>
      </c>
      <c r="AW133" s="140">
        <f t="shared" si="80"/>
        <v>1402.6766399999999</v>
      </c>
      <c r="AX133" s="141">
        <f t="shared" si="81"/>
        <v>10418.236476241023</v>
      </c>
      <c r="AY133" s="142">
        <f t="shared" si="82"/>
        <v>14613416.935219198</v>
      </c>
      <c r="AZ133" s="143">
        <f>INDEX(รายได้แยกตามสิทธิ!$J:$J,MATCH(CalBudget2567!$D133,รายได้แยกตามสิทธิ!$B:$B,0))</f>
        <v>1818154.25</v>
      </c>
      <c r="BA133" s="138">
        <f>INDEX(ผลงานAdjRw_DHES!$F:$F,MATCH(CalBudget2567!$D133,ผลงานAdjRw_DHES!$B:$B,0))</f>
        <v>133.5454</v>
      </c>
      <c r="BB133" s="143">
        <f t="shared" si="83"/>
        <v>13614.50300796583</v>
      </c>
      <c r="BC133" s="139">
        <f t="shared" si="84"/>
        <v>160.25448</v>
      </c>
      <c r="BD133" s="140">
        <f t="shared" si="85"/>
        <v>160.25448</v>
      </c>
      <c r="BE133" s="141">
        <f t="shared" si="86"/>
        <v>13973.925887376128</v>
      </c>
      <c r="BF133" s="142">
        <f t="shared" si="87"/>
        <v>2239384.22664</v>
      </c>
      <c r="BG133" s="143">
        <f>INDEX(รายได้แยกตามสิทธิ!$K:$K,MATCH(CalBudget2567!$D133,รายได้แยกตามสิทธิ!$B:$B,0))</f>
        <v>588442.5</v>
      </c>
      <c r="BH133" s="138">
        <f>INDEX(ผลงานAdjRw_DHES!$E:$E,MATCH(CalBudget2567!$D133,ผลงานAdjRw_DHES!$B:$B,0))</f>
        <v>53.096700000000006</v>
      </c>
      <c r="BI133" s="143">
        <f t="shared" si="88"/>
        <v>11082.468401991084</v>
      </c>
      <c r="BJ133" s="139">
        <f t="shared" si="89"/>
        <v>63.716040000000007</v>
      </c>
      <c r="BK133" s="140">
        <f t="shared" si="90"/>
        <v>63.716040000000007</v>
      </c>
      <c r="BL133" s="141">
        <f t="shared" si="91"/>
        <v>11375.045567803649</v>
      </c>
      <c r="BM133" s="142">
        <f t="shared" si="92"/>
        <v>724772.85840000003</v>
      </c>
      <c r="BN133" s="143">
        <f>INDEX(รายได้แยกตามสิทธิ!$N:$N,MATCH(CalBudget2567!$D133,รายได้แยกตามสิทธิ!$B:$B,0))</f>
        <v>610499.85</v>
      </c>
      <c r="BO133" s="138">
        <f>INDEX(ผลงานAdjRw_DHES!$I:$I,MATCH(CalBudget2567!$D133,ผลงานAdjRw_DHES!$B:$B,0))</f>
        <v>50.56549999999973</v>
      </c>
      <c r="BP133" s="143">
        <f t="shared" si="93"/>
        <v>12073.446322097147</v>
      </c>
      <c r="BQ133" s="139">
        <f t="shared" si="94"/>
        <v>60.678599999999676</v>
      </c>
      <c r="BR133" s="140">
        <f t="shared" si="95"/>
        <v>60.678599999999676</v>
      </c>
      <c r="BS133" s="141">
        <f t="shared" si="96"/>
        <v>12392.185305000512</v>
      </c>
      <c r="BT133" s="142">
        <f t="shared" si="97"/>
        <v>751940.4552480001</v>
      </c>
      <c r="BU133" s="144">
        <f t="shared" si="98"/>
        <v>18329514.4755072</v>
      </c>
      <c r="BV133" s="145">
        <f t="shared" si="52"/>
        <v>86380111.381804794</v>
      </c>
      <c r="BW133" s="146">
        <f>INDEX(รายได้แยกตามสิทธิ!$Q:$Q,MATCH(CalBudget2567!$D133,รายได้แยกตามสิทธิ!$B:$B,0))</f>
        <v>0.39</v>
      </c>
      <c r="BX133" s="145">
        <f t="shared" si="99"/>
        <v>33688243.438903868</v>
      </c>
      <c r="BY133" s="141"/>
      <c r="BZ133" s="143">
        <f t="shared" si="100"/>
        <v>90907</v>
      </c>
      <c r="CA133" s="138">
        <f>INDEX(ผลงานOPDVisit_HDC!$C:$C,MATCH(CalBudget2567!$D133,ผลงานOPDVisit_HDC!$A:$A,0))</f>
        <v>90907</v>
      </c>
      <c r="CB133" s="138">
        <f t="shared" si="101"/>
        <v>0</v>
      </c>
    </row>
    <row r="134" spans="1:80" hidden="1" x14ac:dyDescent="0.7">
      <c r="A134" s="136">
        <f>COUNTA($D$16:D134)</f>
        <v>119</v>
      </c>
      <c r="B134" s="1">
        <v>2</v>
      </c>
      <c r="C134" s="2" t="s">
        <v>10</v>
      </c>
      <c r="D134" s="91" t="s">
        <v>204</v>
      </c>
      <c r="E134" s="3" t="s">
        <v>1103</v>
      </c>
      <c r="F134" s="4" t="s">
        <v>1876</v>
      </c>
      <c r="G134" s="1">
        <v>10</v>
      </c>
      <c r="H134" s="3" t="s">
        <v>2962</v>
      </c>
      <c r="I134" s="137">
        <f>INDEX(รายได้แยกตามสิทธิ!$D:$D,MATCH(CalBudget2567!$D134,รายได้แยกตามสิทธิ!$B:$B,0))</f>
        <v>103044205.75</v>
      </c>
      <c r="J134" s="138">
        <f>INDEX(ผลงานOPDVisit_HDC!$F:$F,MATCH(CalBudget2567!$D134,ผลงานOPDVisit_HDC!$A:$A,0))</f>
        <v>129833</v>
      </c>
      <c r="K134" s="138">
        <f t="shared" si="53"/>
        <v>793.6672937542844</v>
      </c>
      <c r="L134" s="139">
        <f t="shared" si="54"/>
        <v>155799.6</v>
      </c>
      <c r="M134" s="140">
        <f t="shared" si="55"/>
        <v>155799.6</v>
      </c>
      <c r="N134" s="141">
        <f t="shared" si="56"/>
        <v>814.62011030939755</v>
      </c>
      <c r="O134" s="142">
        <f t="shared" si="57"/>
        <v>126917487.33816002</v>
      </c>
      <c r="P134" s="143">
        <f>INDEX(รายได้แยกตามสิทธิ!$E:$E,MATCH(CalBudget2567!$D134,รายได้แยกตามสิทธิ!$B:$B,0))</f>
        <v>15326588.630000001</v>
      </c>
      <c r="Q134" s="138">
        <f>INDEX(ผลงานOPDVisit_HDC!$D:$D,MATCH(CalBudget2567!$D134,ผลงานOPDVisit_HDC!$A:$A,0))</f>
        <v>21430</v>
      </c>
      <c r="R134" s="138">
        <f t="shared" si="58"/>
        <v>715.19312319178721</v>
      </c>
      <c r="S134" s="139">
        <f t="shared" si="59"/>
        <v>25716</v>
      </c>
      <c r="T134" s="140">
        <f t="shared" si="60"/>
        <v>25716</v>
      </c>
      <c r="U134" s="141">
        <f t="shared" si="61"/>
        <v>734.07422164405034</v>
      </c>
      <c r="V134" s="142">
        <f t="shared" si="62"/>
        <v>18877452.683798399</v>
      </c>
      <c r="W134" s="143">
        <f>INDEX(รายได้แยกตามสิทธิ!$F:$F,MATCH(CalBudget2567!$D134,รายได้แยกตามสิทธิ!$B:$B,0))</f>
        <v>5212930.47</v>
      </c>
      <c r="X134" s="138">
        <f>INDEX(ผลงานOPDVisit_HDC!$E:$E,MATCH(CalBudget2567!$D134,ผลงานOPDVisit_HDC!$A:$A,0))</f>
        <v>13664</v>
      </c>
      <c r="Y134" s="138">
        <f t="shared" si="63"/>
        <v>381.50837748829036</v>
      </c>
      <c r="Z134" s="139">
        <f t="shared" si="64"/>
        <v>16396.8</v>
      </c>
      <c r="AA134" s="140">
        <f t="shared" si="65"/>
        <v>16396.8</v>
      </c>
      <c r="AB134" s="141">
        <f t="shared" si="66"/>
        <v>391.58019865398126</v>
      </c>
      <c r="AC134" s="142">
        <f t="shared" si="67"/>
        <v>6420662.2012895998</v>
      </c>
      <c r="AD134" s="143">
        <f>INDEX(รายได้แยกตามสิทธิ!$G:$G,MATCH(CalBudget2567!$D134,รายได้แยกตามสิทธิ!$B:$B,0))</f>
        <v>1380049.9</v>
      </c>
      <c r="AE134" s="138">
        <f>INDEX(ผลงานOPDVisit_HDC!$G:$G,MATCH(CalBudget2567!$D134,ผลงานOPDVisit_HDC!$A:$A,0))</f>
        <v>788</v>
      </c>
      <c r="AF134" s="138">
        <f t="shared" si="68"/>
        <v>1751.3323604060913</v>
      </c>
      <c r="AG134" s="139">
        <f t="shared" si="69"/>
        <v>945.59999999999991</v>
      </c>
      <c r="AH134" s="140">
        <f t="shared" si="70"/>
        <v>945.59999999999991</v>
      </c>
      <c r="AI134" s="141">
        <f t="shared" si="71"/>
        <v>1797.5675347208121</v>
      </c>
      <c r="AJ134" s="142">
        <f t="shared" si="72"/>
        <v>1699779.8608319997</v>
      </c>
      <c r="AK134" s="143">
        <f>INDEX(รายได้แยกตามสิทธิ!$H:$H,MATCH(CalBudget2567!$D134,รายได้แยกตามสิทธิ!$B:$B,0))</f>
        <v>9784511.0500000007</v>
      </c>
      <c r="AL134" s="138">
        <f>INDEX(ผลงานOPDVisit_HDC!$K:$K,MATCH(CalBudget2567!$D134,ผลงานOPDVisit_HDC!$A:$A,0))</f>
        <v>8762</v>
      </c>
      <c r="AM134" s="138">
        <f t="shared" si="73"/>
        <v>1116.6983622460625</v>
      </c>
      <c r="AN134" s="139">
        <f t="shared" si="74"/>
        <v>10514.4</v>
      </c>
      <c r="AO134" s="140">
        <f t="shared" si="75"/>
        <v>10514.4</v>
      </c>
      <c r="AP134" s="141">
        <f t="shared" si="76"/>
        <v>1146.1791990093586</v>
      </c>
      <c r="AQ134" s="142">
        <f t="shared" si="77"/>
        <v>12051386.570064001</v>
      </c>
      <c r="AR134" s="144">
        <f t="shared" si="51"/>
        <v>165966768.65414402</v>
      </c>
      <c r="AS134" s="143">
        <f>INDEX(รายได้แยกตามสิทธิ!$I:$I,MATCH(CalBudget2567!$D134,รายได้แยกตามสิทธิ!$B:$B,0))</f>
        <v>55031350.479999997</v>
      </c>
      <c r="AT134" s="138">
        <f>INDEX(ผลงานAdjRw_DHES!$D:$D,MATCH(CalBudget2567!$D134,ผลงานAdjRw_DHES!$B:$B,0))</f>
        <v>3991.3775999999998</v>
      </c>
      <c r="AU134" s="143">
        <f t="shared" si="78"/>
        <v>13787.558080197674</v>
      </c>
      <c r="AV134" s="139">
        <f t="shared" si="79"/>
        <v>4789.6531199999999</v>
      </c>
      <c r="AW134" s="140">
        <f t="shared" si="80"/>
        <v>4789.6531199999999</v>
      </c>
      <c r="AX134" s="141">
        <f t="shared" si="81"/>
        <v>14151.549613514893</v>
      </c>
      <c r="AY134" s="142">
        <f t="shared" si="82"/>
        <v>67781013.759206399</v>
      </c>
      <c r="AZ134" s="143">
        <f>INDEX(รายได้แยกตามสิทธิ!$J:$J,MATCH(CalBudget2567!$D134,รายได้แยกตามสิทธิ!$B:$B,0))</f>
        <v>4208885.26</v>
      </c>
      <c r="BA134" s="138">
        <f>INDEX(ผลงานAdjRw_DHES!$F:$F,MATCH(CalBudget2567!$D134,ผลงานAdjRw_DHES!$B:$B,0))</f>
        <v>280.55369999999999</v>
      </c>
      <c r="BB134" s="143">
        <f t="shared" si="83"/>
        <v>15002.066484954574</v>
      </c>
      <c r="BC134" s="139">
        <f t="shared" si="84"/>
        <v>336.66443999999996</v>
      </c>
      <c r="BD134" s="140">
        <f t="shared" si="85"/>
        <v>336.66443999999996</v>
      </c>
      <c r="BE134" s="141">
        <f t="shared" si="86"/>
        <v>15398.121040157375</v>
      </c>
      <c r="BF134" s="142">
        <f t="shared" si="87"/>
        <v>5183999.7970367996</v>
      </c>
      <c r="BG134" s="143">
        <f>INDEX(รายได้แยกตามสิทธิ!$K:$K,MATCH(CalBudget2567!$D134,รายได้แยกตามสิทธิ!$B:$B,0))</f>
        <v>1657176.25</v>
      </c>
      <c r="BH134" s="138">
        <f>INDEX(ผลงานAdjRw_DHES!$E:$E,MATCH(CalBudget2567!$D134,ผลงานAdjRw_DHES!$B:$B,0))</f>
        <v>219.71199999999999</v>
      </c>
      <c r="BI134" s="143">
        <f t="shared" si="88"/>
        <v>7542.4931273667353</v>
      </c>
      <c r="BJ134" s="139">
        <f t="shared" si="89"/>
        <v>263.65439999999995</v>
      </c>
      <c r="BK134" s="140">
        <f t="shared" si="90"/>
        <v>263.65439999999995</v>
      </c>
      <c r="BL134" s="141">
        <f t="shared" si="91"/>
        <v>7741.6149459292174</v>
      </c>
      <c r="BM134" s="142">
        <f t="shared" si="92"/>
        <v>2041110.8435999998</v>
      </c>
      <c r="BN134" s="143">
        <f>INDEX(รายได้แยกตามสิทธิ!$N:$N,MATCH(CalBudget2567!$D134,รายได้แยกตามสิทธิ!$B:$B,0))</f>
        <v>3896059.06</v>
      </c>
      <c r="BO134" s="138">
        <f>INDEX(ผลงานAdjRw_DHES!$I:$I,MATCH(CalBudget2567!$D134,ผลงานAdjRw_DHES!$B:$B,0))</f>
        <v>610.63670000000002</v>
      </c>
      <c r="BP134" s="143">
        <f t="shared" si="93"/>
        <v>6380.3224732480048</v>
      </c>
      <c r="BQ134" s="139">
        <f t="shared" si="94"/>
        <v>732.76404000000002</v>
      </c>
      <c r="BR134" s="140">
        <f t="shared" si="95"/>
        <v>732.76404000000002</v>
      </c>
      <c r="BS134" s="141">
        <f t="shared" si="96"/>
        <v>6548.7629865417521</v>
      </c>
      <c r="BT134" s="142">
        <f t="shared" si="97"/>
        <v>4798698.0230208002</v>
      </c>
      <c r="BU134" s="144">
        <f t="shared" si="98"/>
        <v>79804822.422864005</v>
      </c>
      <c r="BV134" s="145">
        <f t="shared" si="52"/>
        <v>245771591.07700801</v>
      </c>
      <c r="BW134" s="146">
        <f>INDEX(รายได้แยกตามสิทธิ!$Q:$Q,MATCH(CalBudget2567!$D134,รายได้แยกตามสิทธิ!$B:$B,0))</f>
        <v>0.59</v>
      </c>
      <c r="BX134" s="145">
        <f t="shared" si="99"/>
        <v>145005238.73543471</v>
      </c>
      <c r="BY134" s="141"/>
      <c r="BZ134" s="143">
        <f t="shared" si="100"/>
        <v>174477</v>
      </c>
      <c r="CA134" s="138">
        <f>INDEX(ผลงานOPDVisit_HDC!$C:$C,MATCH(CalBudget2567!$D134,ผลงานOPDVisit_HDC!$A:$A,0))</f>
        <v>174477</v>
      </c>
      <c r="CB134" s="138">
        <f t="shared" si="101"/>
        <v>0</v>
      </c>
    </row>
    <row r="135" spans="1:80" hidden="1" x14ac:dyDescent="0.7">
      <c r="A135" s="136">
        <f>COUNTA($D$16:D135)</f>
        <v>120</v>
      </c>
      <c r="B135" s="1">
        <v>2</v>
      </c>
      <c r="C135" s="2" t="s">
        <v>10</v>
      </c>
      <c r="D135" s="91" t="s">
        <v>205</v>
      </c>
      <c r="E135" s="3" t="s">
        <v>1104</v>
      </c>
      <c r="F135" s="4" t="s">
        <v>1876</v>
      </c>
      <c r="G135" s="1">
        <v>6</v>
      </c>
      <c r="H135" s="3" t="s">
        <v>2965</v>
      </c>
      <c r="I135" s="137">
        <f>INDEX(รายได้แยกตามสิทธิ!$D:$D,MATCH(CalBudget2567!$D135,รายได้แยกตามสิทธิ!$B:$B,0))</f>
        <v>41219655.710000001</v>
      </c>
      <c r="J135" s="138">
        <f>INDEX(ผลงานOPDVisit_HDC!$F:$F,MATCH(CalBudget2567!$D135,ผลงานOPDVisit_HDC!$A:$A,0))</f>
        <v>60323</v>
      </c>
      <c r="K135" s="138">
        <f t="shared" si="53"/>
        <v>683.31574540390898</v>
      </c>
      <c r="L135" s="139">
        <f t="shared" si="54"/>
        <v>72387.599999999991</v>
      </c>
      <c r="M135" s="140">
        <f t="shared" si="55"/>
        <v>72387.599999999991</v>
      </c>
      <c r="N135" s="141">
        <f t="shared" si="56"/>
        <v>701.35528108257222</v>
      </c>
      <c r="O135" s="142">
        <f t="shared" si="57"/>
        <v>50769425.544892795</v>
      </c>
      <c r="P135" s="143">
        <f>INDEX(รายได้แยกตามสิทธิ!$E:$E,MATCH(CalBudget2567!$D135,รายได้แยกตามสิทธิ!$B:$B,0))</f>
        <v>5466559.7400000002</v>
      </c>
      <c r="Q135" s="138">
        <f>INDEX(ผลงานOPDVisit_HDC!$D:$D,MATCH(CalBudget2567!$D135,ผลงานOPDVisit_HDC!$A:$A,0))</f>
        <v>9792</v>
      </c>
      <c r="R135" s="138">
        <f t="shared" si="58"/>
        <v>558.26794730392157</v>
      </c>
      <c r="S135" s="139">
        <f t="shared" si="59"/>
        <v>11750.4</v>
      </c>
      <c r="T135" s="140">
        <f t="shared" si="60"/>
        <v>11750.4</v>
      </c>
      <c r="U135" s="141">
        <f t="shared" si="61"/>
        <v>573.00622111274515</v>
      </c>
      <c r="V135" s="142">
        <f t="shared" si="62"/>
        <v>6733052.3005632004</v>
      </c>
      <c r="W135" s="143">
        <f>INDEX(รายได้แยกตามสิทธิ!$F:$F,MATCH(CalBudget2567!$D135,รายได้แยกตามสิทธิ!$B:$B,0))</f>
        <v>1575276.4</v>
      </c>
      <c r="X135" s="138">
        <f>INDEX(ผลงานOPDVisit_HDC!$E:$E,MATCH(CalBudget2567!$D135,ผลงานOPDVisit_HDC!$A:$A,0))</f>
        <v>2833</v>
      </c>
      <c r="Y135" s="138">
        <f t="shared" si="63"/>
        <v>556.04532297917399</v>
      </c>
      <c r="Z135" s="139">
        <f t="shared" si="64"/>
        <v>3399.6</v>
      </c>
      <c r="AA135" s="140">
        <f t="shared" si="65"/>
        <v>3399.6</v>
      </c>
      <c r="AB135" s="141">
        <f t="shared" si="66"/>
        <v>570.72491950582423</v>
      </c>
      <c r="AC135" s="142">
        <f t="shared" si="67"/>
        <v>1940236.4363520001</v>
      </c>
      <c r="AD135" s="143">
        <f>INDEX(รายได้แยกตามสิทธิ!$G:$G,MATCH(CalBudget2567!$D135,รายได้แยกตามสิทธิ!$B:$B,0))</f>
        <v>61011</v>
      </c>
      <c r="AE135" s="138">
        <f>INDEX(ผลงานOPDVisit_HDC!$G:$G,MATCH(CalBudget2567!$D135,ผลงานOPDVisit_HDC!$A:$A,0))</f>
        <v>70</v>
      </c>
      <c r="AF135" s="138">
        <f t="shared" si="68"/>
        <v>871.58571428571429</v>
      </c>
      <c r="AG135" s="139">
        <f t="shared" si="69"/>
        <v>84</v>
      </c>
      <c r="AH135" s="140">
        <f t="shared" si="70"/>
        <v>84</v>
      </c>
      <c r="AI135" s="141">
        <f t="shared" si="71"/>
        <v>894.59557714285711</v>
      </c>
      <c r="AJ135" s="142">
        <f t="shared" si="72"/>
        <v>75146.028479999994</v>
      </c>
      <c r="AK135" s="143">
        <f>INDEX(รายได้แยกตามสิทธิ!$H:$H,MATCH(CalBudget2567!$D135,รายได้แยกตามสิทธิ!$B:$B,0))</f>
        <v>2501023</v>
      </c>
      <c r="AL135" s="138">
        <f>INDEX(ผลงานOPDVisit_HDC!$K:$K,MATCH(CalBudget2567!$D135,ผลงานOPDVisit_HDC!$A:$A,0))</f>
        <v>4608</v>
      </c>
      <c r="AM135" s="138">
        <f t="shared" si="73"/>
        <v>542.75672743055554</v>
      </c>
      <c r="AN135" s="139">
        <f t="shared" si="74"/>
        <v>5529.5999999999995</v>
      </c>
      <c r="AO135" s="140">
        <f t="shared" si="75"/>
        <v>5529.5999999999995</v>
      </c>
      <c r="AP135" s="141">
        <f t="shared" si="76"/>
        <v>557.08550503472225</v>
      </c>
      <c r="AQ135" s="142">
        <f t="shared" si="77"/>
        <v>3080460.0086399997</v>
      </c>
      <c r="AR135" s="144">
        <f t="shared" si="51"/>
        <v>62598320.318927996</v>
      </c>
      <c r="AS135" s="143">
        <f>INDEX(รายได้แยกตามสิทธิ!$I:$I,MATCH(CalBudget2567!$D135,รายได้แยกตามสิทธิ!$B:$B,0))</f>
        <v>14371357.58</v>
      </c>
      <c r="AT135" s="138">
        <f>INDEX(ผลงานAdjRw_DHES!$D:$D,MATCH(CalBudget2567!$D135,ผลงานAdjRw_DHES!$B:$B,0))</f>
        <v>1229.3685</v>
      </c>
      <c r="AU135" s="143">
        <f t="shared" si="78"/>
        <v>11690.032386546425</v>
      </c>
      <c r="AV135" s="139">
        <f t="shared" si="79"/>
        <v>1475.2421999999999</v>
      </c>
      <c r="AW135" s="140">
        <f t="shared" si="80"/>
        <v>1475.2421999999999</v>
      </c>
      <c r="AX135" s="141">
        <f t="shared" si="81"/>
        <v>11998.649241551251</v>
      </c>
      <c r="AY135" s="142">
        <f t="shared" si="82"/>
        <v>17700913.704134397</v>
      </c>
      <c r="AZ135" s="143">
        <f>INDEX(รายได้แยกตามสิทธิ!$J:$J,MATCH(CalBudget2567!$D135,รายได้แยกตามสิทธิ!$B:$B,0))</f>
        <v>591822</v>
      </c>
      <c r="BA135" s="138">
        <f>INDEX(ผลงานAdjRw_DHES!$F:$F,MATCH(CalBudget2567!$D135,ผลงานAdjRw_DHES!$B:$B,0))</f>
        <v>60.258000000000003</v>
      </c>
      <c r="BB135" s="143">
        <f t="shared" si="83"/>
        <v>9821.4676889375678</v>
      </c>
      <c r="BC135" s="139">
        <f t="shared" si="84"/>
        <v>72.309600000000003</v>
      </c>
      <c r="BD135" s="140">
        <f t="shared" si="85"/>
        <v>72.309600000000003</v>
      </c>
      <c r="BE135" s="141">
        <f t="shared" si="86"/>
        <v>10080.754435925519</v>
      </c>
      <c r="BF135" s="142">
        <f t="shared" si="87"/>
        <v>728935.32095999992</v>
      </c>
      <c r="BG135" s="143">
        <f>INDEX(รายได้แยกตามสิทธิ!$K:$K,MATCH(CalBudget2567!$D135,รายได้แยกตามสิทธิ!$B:$B,0))</f>
        <v>579118.63</v>
      </c>
      <c r="BH135" s="138">
        <f>INDEX(ผลงานAdjRw_DHES!$E:$E,MATCH(CalBudget2567!$D135,ผลงานAdjRw_DHES!$B:$B,0))</f>
        <v>59.751899999999999</v>
      </c>
      <c r="BI135" s="143">
        <f t="shared" si="88"/>
        <v>9692.0538091675753</v>
      </c>
      <c r="BJ135" s="139">
        <f t="shared" si="89"/>
        <v>71.702280000000002</v>
      </c>
      <c r="BK135" s="140">
        <f t="shared" si="90"/>
        <v>71.702280000000002</v>
      </c>
      <c r="BL135" s="141">
        <f t="shared" si="91"/>
        <v>9947.9240297296001</v>
      </c>
      <c r="BM135" s="142">
        <f t="shared" si="92"/>
        <v>713288.83419840015</v>
      </c>
      <c r="BN135" s="143">
        <f>INDEX(รายได้แยกตามสิทธิ!$N:$N,MATCH(CalBudget2567!$D135,รายได้แยกตามสิทธิ!$B:$B,0))</f>
        <v>190816</v>
      </c>
      <c r="BO135" s="138">
        <f>INDEX(ผลงานAdjRw_DHES!$I:$I,MATCH(CalBudget2567!$D135,ผลงานAdjRw_DHES!$B:$B,0))</f>
        <v>443.2150000000002</v>
      </c>
      <c r="BP135" s="143">
        <f t="shared" si="93"/>
        <v>430.52694516205435</v>
      </c>
      <c r="BQ135" s="139">
        <f t="shared" si="94"/>
        <v>531.85800000000017</v>
      </c>
      <c r="BR135" s="140">
        <f t="shared" si="95"/>
        <v>531.85800000000017</v>
      </c>
      <c r="BS135" s="141">
        <f t="shared" si="96"/>
        <v>441.89285651433261</v>
      </c>
      <c r="BT135" s="142">
        <f t="shared" si="97"/>
        <v>235024.25087999998</v>
      </c>
      <c r="BU135" s="144">
        <f t="shared" si="98"/>
        <v>19378162.110172797</v>
      </c>
      <c r="BV135" s="145">
        <f t="shared" si="52"/>
        <v>81976482.429100797</v>
      </c>
      <c r="BW135" s="146">
        <f>INDEX(รายได้แยกตามสิทธิ!$Q:$Q,MATCH(CalBudget2567!$D135,รายได้แยกตามสิทธิ!$B:$B,0))</f>
        <v>0.57999999999999996</v>
      </c>
      <c r="BX135" s="145">
        <f t="shared" si="99"/>
        <v>47546359.808878459</v>
      </c>
      <c r="BY135" s="141"/>
      <c r="BZ135" s="143">
        <f t="shared" si="100"/>
        <v>77626</v>
      </c>
      <c r="CA135" s="138">
        <f>INDEX(ผลงานOPDVisit_HDC!$C:$C,MATCH(CalBudget2567!$D135,ผลงานOPDVisit_HDC!$A:$A,0))</f>
        <v>77626</v>
      </c>
      <c r="CB135" s="138">
        <f t="shared" si="101"/>
        <v>0</v>
      </c>
    </row>
    <row r="136" spans="1:80" hidden="1" x14ac:dyDescent="0.7">
      <c r="A136" s="136">
        <f>COUNTA($D$16:D136)</f>
        <v>121</v>
      </c>
      <c r="B136" s="1">
        <v>2</v>
      </c>
      <c r="C136" s="2" t="s">
        <v>10</v>
      </c>
      <c r="D136" s="91" t="s">
        <v>206</v>
      </c>
      <c r="E136" s="3" t="s">
        <v>1105</v>
      </c>
      <c r="F136" s="4" t="s">
        <v>1876</v>
      </c>
      <c r="G136" s="1">
        <v>12</v>
      </c>
      <c r="H136" s="3" t="s">
        <v>2970</v>
      </c>
      <c r="I136" s="137">
        <f>INDEX(รายได้แยกตามสิทธิ!$D:$D,MATCH(CalBudget2567!$D136,รายได้แยกตามสิทธิ!$B:$B,0))</f>
        <v>83773204</v>
      </c>
      <c r="J136" s="138">
        <f>INDEX(ผลงานOPDVisit_HDC!$F:$F,MATCH(CalBudget2567!$D136,ผลงานOPDVisit_HDC!$A:$A,0))</f>
        <v>114599</v>
      </c>
      <c r="K136" s="138">
        <f t="shared" si="53"/>
        <v>731.0116493163116</v>
      </c>
      <c r="L136" s="139">
        <f t="shared" si="54"/>
        <v>137518.79999999999</v>
      </c>
      <c r="M136" s="140">
        <f t="shared" si="55"/>
        <v>137518.79999999999</v>
      </c>
      <c r="N136" s="141">
        <f t="shared" si="56"/>
        <v>750.31035685826225</v>
      </c>
      <c r="O136" s="142">
        <f t="shared" si="57"/>
        <v>103181779.90271999</v>
      </c>
      <c r="P136" s="143">
        <f>INDEX(รายได้แยกตามสิทธิ!$E:$E,MATCH(CalBudget2567!$D136,รายได้แยกตามสิทธิ!$B:$B,0))</f>
        <v>22961140.5</v>
      </c>
      <c r="Q136" s="138">
        <f>INDEX(ผลงานOPDVisit_HDC!$D:$D,MATCH(CalBudget2567!$D136,ผลงานOPDVisit_HDC!$A:$A,0))</f>
        <v>29517</v>
      </c>
      <c r="R136" s="138">
        <f t="shared" si="58"/>
        <v>777.89546701900599</v>
      </c>
      <c r="S136" s="139">
        <f t="shared" si="59"/>
        <v>35420.400000000001</v>
      </c>
      <c r="T136" s="140">
        <f t="shared" si="60"/>
        <v>35420.400000000001</v>
      </c>
      <c r="U136" s="141">
        <f t="shared" si="61"/>
        <v>798.43190734830773</v>
      </c>
      <c r="V136" s="142">
        <f t="shared" si="62"/>
        <v>28280777.531040002</v>
      </c>
      <c r="W136" s="143">
        <f>INDEX(รายได้แยกตามสิทธิ!$F:$F,MATCH(CalBudget2567!$D136,รายได้แยกตามสิทธิ!$B:$B,0))</f>
        <v>5038124.29</v>
      </c>
      <c r="X136" s="138">
        <f>INDEX(ผลงานOPDVisit_HDC!$E:$E,MATCH(CalBudget2567!$D136,ผลงานOPDVisit_HDC!$A:$A,0))</f>
        <v>7792</v>
      </c>
      <c r="Y136" s="138">
        <f t="shared" si="63"/>
        <v>646.57652592402462</v>
      </c>
      <c r="Z136" s="139">
        <f t="shared" si="64"/>
        <v>9350.4</v>
      </c>
      <c r="AA136" s="140">
        <f t="shared" si="65"/>
        <v>9350.4</v>
      </c>
      <c r="AB136" s="141">
        <f t="shared" si="66"/>
        <v>663.64614620841883</v>
      </c>
      <c r="AC136" s="142">
        <f t="shared" si="67"/>
        <v>6205356.925507199</v>
      </c>
      <c r="AD136" s="143">
        <f>INDEX(รายได้แยกตามสิทธิ!$G:$G,MATCH(CalBudget2567!$D136,รายได้แยกตามสิทธิ!$B:$B,0))</f>
        <v>530556.25</v>
      </c>
      <c r="AE136" s="138">
        <f>INDEX(ผลงานOPDVisit_HDC!$G:$G,MATCH(CalBudget2567!$D136,ผลงานOPDVisit_HDC!$A:$A,0))</f>
        <v>1169</v>
      </c>
      <c r="AF136" s="138">
        <f t="shared" si="68"/>
        <v>453.8547904191617</v>
      </c>
      <c r="AG136" s="139">
        <f t="shared" si="69"/>
        <v>1402.8</v>
      </c>
      <c r="AH136" s="140">
        <f t="shared" si="70"/>
        <v>1402.8</v>
      </c>
      <c r="AI136" s="141">
        <f t="shared" si="71"/>
        <v>465.83655688622758</v>
      </c>
      <c r="AJ136" s="142">
        <f t="shared" si="72"/>
        <v>653475.522</v>
      </c>
      <c r="AK136" s="143">
        <f>INDEX(รายได้แยกตามสิทธิ!$H:$H,MATCH(CalBudget2567!$D136,รายได้แยกตามสิทธิ!$B:$B,0))</f>
        <v>5312240.0999999996</v>
      </c>
      <c r="AL136" s="138">
        <f>INDEX(ผลงานOPDVisit_HDC!$K:$K,MATCH(CalBudget2567!$D136,ผลงานOPDVisit_HDC!$A:$A,0))</f>
        <v>5060</v>
      </c>
      <c r="AM136" s="138">
        <f t="shared" si="73"/>
        <v>1049.8498221343873</v>
      </c>
      <c r="AN136" s="139">
        <f t="shared" si="74"/>
        <v>6072</v>
      </c>
      <c r="AO136" s="140">
        <f t="shared" si="75"/>
        <v>6072</v>
      </c>
      <c r="AP136" s="141">
        <f t="shared" si="76"/>
        <v>1077.5658574387351</v>
      </c>
      <c r="AQ136" s="142">
        <f t="shared" si="77"/>
        <v>6542979.886367999</v>
      </c>
      <c r="AR136" s="144">
        <f t="shared" si="51"/>
        <v>144864369.7676352</v>
      </c>
      <c r="AS136" s="143">
        <f>INDEX(รายได้แยกตามสิทธิ!$I:$I,MATCH(CalBudget2567!$D136,รายได้แยกตามสิทธิ!$B:$B,0))</f>
        <v>74330056.799999997</v>
      </c>
      <c r="AT136" s="138">
        <f>INDEX(ผลงานAdjRw_DHES!$D:$D,MATCH(CalBudget2567!$D136,ผลงานAdjRw_DHES!$B:$B,0))</f>
        <v>6090.369999999999</v>
      </c>
      <c r="AU136" s="143">
        <f t="shared" si="78"/>
        <v>12204.522352500753</v>
      </c>
      <c r="AV136" s="139">
        <f t="shared" si="79"/>
        <v>7308.4439999999986</v>
      </c>
      <c r="AW136" s="140">
        <f t="shared" si="80"/>
        <v>7308.4439999999986</v>
      </c>
      <c r="AX136" s="141">
        <f t="shared" si="81"/>
        <v>12526.721742606773</v>
      </c>
      <c r="AY136" s="142">
        <f t="shared" si="82"/>
        <v>91550844.359423995</v>
      </c>
      <c r="AZ136" s="143">
        <f>INDEX(รายได้แยกตามสิทธิ!$J:$J,MATCH(CalBudget2567!$D136,รายได้แยกตามสิทธิ!$B:$B,0))</f>
        <v>6557363.75</v>
      </c>
      <c r="BA136" s="138">
        <f>INDEX(ผลงานAdjRw_DHES!$F:$F,MATCH(CalBudget2567!$D136,ผลงานAdjRw_DHES!$B:$B,0))</f>
        <v>503.09270000000004</v>
      </c>
      <c r="BB136" s="143">
        <f t="shared" si="83"/>
        <v>13034.106338652895</v>
      </c>
      <c r="BC136" s="139">
        <f t="shared" si="84"/>
        <v>603.71123999999998</v>
      </c>
      <c r="BD136" s="140">
        <f t="shared" si="85"/>
        <v>603.71123999999998</v>
      </c>
      <c r="BE136" s="141">
        <f t="shared" si="86"/>
        <v>13378.206745993331</v>
      </c>
      <c r="BF136" s="142">
        <f t="shared" si="87"/>
        <v>8076573.7835999988</v>
      </c>
      <c r="BG136" s="143">
        <f>INDEX(รายได้แยกตามสิทธิ!$K:$K,MATCH(CalBudget2567!$D136,รายได้แยกตามสิทธิ!$B:$B,0))</f>
        <v>2333406.61</v>
      </c>
      <c r="BH136" s="138">
        <f>INDEX(ผลงานAdjRw_DHES!$E:$E,MATCH(CalBudget2567!$D136,ผลงานAdjRw_DHES!$B:$B,0))</f>
        <v>178.77639999999997</v>
      </c>
      <c r="BI136" s="143">
        <f t="shared" si="88"/>
        <v>13052.095298932076</v>
      </c>
      <c r="BJ136" s="139">
        <f t="shared" si="89"/>
        <v>214.53167999999997</v>
      </c>
      <c r="BK136" s="140">
        <f t="shared" si="90"/>
        <v>214.53167999999997</v>
      </c>
      <c r="BL136" s="141">
        <f t="shared" si="91"/>
        <v>13396.670614823883</v>
      </c>
      <c r="BM136" s="142">
        <f t="shared" si="92"/>
        <v>2874010.2534047998</v>
      </c>
      <c r="BN136" s="143">
        <f>INDEX(รายได้แยกตามสิทธิ!$N:$N,MATCH(CalBudget2567!$D136,รายได้แยกตามสิทธิ!$B:$B,0))</f>
        <v>5641933</v>
      </c>
      <c r="BO136" s="138">
        <f>INDEX(ผลงานAdjRw_DHES!$I:$I,MATCH(CalBudget2567!$D136,ผลงานAdjRw_DHES!$B:$B,0))</f>
        <v>403.430900000002</v>
      </c>
      <c r="BP136" s="143">
        <f t="shared" si="93"/>
        <v>13984.880682168798</v>
      </c>
      <c r="BQ136" s="139">
        <f t="shared" si="94"/>
        <v>484.11708000000237</v>
      </c>
      <c r="BR136" s="140">
        <f t="shared" si="95"/>
        <v>484.11708000000237</v>
      </c>
      <c r="BS136" s="141">
        <f t="shared" si="96"/>
        <v>14354.081532178054</v>
      </c>
      <c r="BT136" s="142">
        <f t="shared" si="97"/>
        <v>6949056.0374399992</v>
      </c>
      <c r="BU136" s="144">
        <f t="shared" si="98"/>
        <v>109450484.4338688</v>
      </c>
      <c r="BV136" s="145">
        <f t="shared" si="52"/>
        <v>254314854.20150399</v>
      </c>
      <c r="BW136" s="146">
        <f>INDEX(รายได้แยกตามสิทธิ!$Q:$Q,MATCH(CalBudget2567!$D136,รายได้แยกตามสิทธิ!$B:$B,0))</f>
        <v>0.52</v>
      </c>
      <c r="BX136" s="145">
        <f t="shared" si="99"/>
        <v>132243724.18478209</v>
      </c>
      <c r="BY136" s="141"/>
      <c r="BZ136" s="143">
        <f t="shared" si="100"/>
        <v>158137</v>
      </c>
      <c r="CA136" s="138">
        <f>INDEX(ผลงานOPDVisit_HDC!$C:$C,MATCH(CalBudget2567!$D136,ผลงานOPDVisit_HDC!$A:$A,0))</f>
        <v>158137</v>
      </c>
      <c r="CB136" s="138">
        <f t="shared" si="101"/>
        <v>0</v>
      </c>
    </row>
    <row r="137" spans="1:80" hidden="1" x14ac:dyDescent="0.7">
      <c r="A137" s="136">
        <f>COUNTA($D$16:D137)</f>
        <v>122</v>
      </c>
      <c r="B137" s="1">
        <v>2</v>
      </c>
      <c r="C137" s="2" t="s">
        <v>8</v>
      </c>
      <c r="D137" s="91" t="s">
        <v>178</v>
      </c>
      <c r="E137" s="3" t="s">
        <v>1077</v>
      </c>
      <c r="F137" s="4" t="s">
        <v>1877</v>
      </c>
      <c r="G137" s="1">
        <v>17</v>
      </c>
      <c r="H137" s="3" t="s">
        <v>2971</v>
      </c>
      <c r="I137" s="137">
        <f>INDEX(รายได้แยกตามสิทธิ!$D:$D,MATCH(CalBudget2567!$D137,รายได้แยกตามสิทธิ!$B:$B,0))</f>
        <v>256555101.63</v>
      </c>
      <c r="J137" s="138">
        <f>INDEX(ผลงานOPDVisit_HDC!$F:$F,MATCH(CalBudget2567!$D137,ผลงานOPDVisit_HDC!$A:$A,0))</f>
        <v>307526</v>
      </c>
      <c r="K137" s="138">
        <f t="shared" si="53"/>
        <v>834.25499512236365</v>
      </c>
      <c r="L137" s="139">
        <f t="shared" si="54"/>
        <v>369031.2</v>
      </c>
      <c r="M137" s="140">
        <f t="shared" si="55"/>
        <v>369031.2</v>
      </c>
      <c r="N137" s="141">
        <f t="shared" si="56"/>
        <v>856.27932699359405</v>
      </c>
      <c r="O137" s="142">
        <f t="shared" si="57"/>
        <v>315993787.57563841</v>
      </c>
      <c r="P137" s="143">
        <f>INDEX(รายได้แยกตามสิทธิ!$E:$E,MATCH(CalBudget2567!$D137,รายได้แยกตามสิทธิ!$B:$B,0))</f>
        <v>97232009.700000003</v>
      </c>
      <c r="Q137" s="138">
        <f>INDEX(ผลงานOPDVisit_HDC!$D:$D,MATCH(CalBudget2567!$D137,ผลงานOPDVisit_HDC!$A:$A,0))</f>
        <v>80591</v>
      </c>
      <c r="R137" s="138">
        <f t="shared" si="58"/>
        <v>1206.48719708156</v>
      </c>
      <c r="S137" s="139">
        <f t="shared" si="59"/>
        <v>96709.2</v>
      </c>
      <c r="T137" s="140">
        <f t="shared" si="60"/>
        <v>96709.2</v>
      </c>
      <c r="U137" s="141">
        <f t="shared" si="61"/>
        <v>1238.3384590845133</v>
      </c>
      <c r="V137" s="142">
        <f t="shared" si="62"/>
        <v>119758721.707296</v>
      </c>
      <c r="W137" s="143">
        <f>INDEX(รายได้แยกตามสิทธิ!$F:$F,MATCH(CalBudget2567!$D137,รายได้แยกตามสิทธิ!$B:$B,0))</f>
        <v>44359145.75</v>
      </c>
      <c r="X137" s="138">
        <f>INDEX(ผลงานOPDVisit_HDC!$E:$E,MATCH(CalBudget2567!$D137,ผลงานOPDVisit_HDC!$A:$A,0))</f>
        <v>50659</v>
      </c>
      <c r="Y137" s="138">
        <f t="shared" si="63"/>
        <v>875.64195404567795</v>
      </c>
      <c r="Z137" s="139">
        <f t="shared" si="64"/>
        <v>60790.799999999996</v>
      </c>
      <c r="AA137" s="140">
        <f t="shared" si="65"/>
        <v>60790.799999999996</v>
      </c>
      <c r="AB137" s="141">
        <f t="shared" si="66"/>
        <v>898.7589016324838</v>
      </c>
      <c r="AC137" s="142">
        <f t="shared" si="67"/>
        <v>54636272.637359992</v>
      </c>
      <c r="AD137" s="143">
        <f>INDEX(รายได้แยกตามสิทธิ!$G:$G,MATCH(CalBudget2567!$D137,รายได้แยกตามสิทธิ!$B:$B,0))</f>
        <v>456849.91999999998</v>
      </c>
      <c r="AE137" s="138">
        <f>INDEX(ผลงานOPDVisit_HDC!$G:$G,MATCH(CalBudget2567!$D137,ผลงานOPDVisit_HDC!$A:$A,0))</f>
        <v>150</v>
      </c>
      <c r="AF137" s="138">
        <f t="shared" si="68"/>
        <v>3045.6661333333332</v>
      </c>
      <c r="AG137" s="139">
        <f t="shared" si="69"/>
        <v>180</v>
      </c>
      <c r="AH137" s="140">
        <f t="shared" si="70"/>
        <v>180</v>
      </c>
      <c r="AI137" s="141">
        <f t="shared" si="71"/>
        <v>3126.071719253333</v>
      </c>
      <c r="AJ137" s="142">
        <f t="shared" si="72"/>
        <v>562692.90946559992</v>
      </c>
      <c r="AK137" s="143">
        <f>INDEX(รายได้แยกตามสิทธิ!$H:$H,MATCH(CalBudget2567!$D137,รายได้แยกตามสิทธิ!$B:$B,0))</f>
        <v>17458342.670000002</v>
      </c>
      <c r="AL137" s="138">
        <f>INDEX(ผลงานOPDVisit_HDC!$K:$K,MATCH(CalBudget2567!$D137,ผลงานOPDVisit_HDC!$A:$A,0))</f>
        <v>40716</v>
      </c>
      <c r="AM137" s="138">
        <f t="shared" si="73"/>
        <v>428.78334487670696</v>
      </c>
      <c r="AN137" s="139">
        <f t="shared" si="74"/>
        <v>48859.199999999997</v>
      </c>
      <c r="AO137" s="140">
        <f t="shared" si="75"/>
        <v>48859.199999999997</v>
      </c>
      <c r="AP137" s="141">
        <f t="shared" si="76"/>
        <v>440.10322518145205</v>
      </c>
      <c r="AQ137" s="142">
        <f t="shared" si="77"/>
        <v>21503091.499785602</v>
      </c>
      <c r="AR137" s="144">
        <f t="shared" si="51"/>
        <v>512454566.32954562</v>
      </c>
      <c r="AS137" s="143">
        <f>INDEX(รายได้แยกตามสิทธิ!$I:$I,MATCH(CalBudget2567!$D137,รายได้แยกตามสิทธิ!$B:$B,0))</f>
        <v>471139226.29000002</v>
      </c>
      <c r="AT137" s="138">
        <f>INDEX(ผลงานAdjRw_DHES!$D:$D,MATCH(CalBudget2567!$D137,ผลงานAdjRw_DHES!$B:$B,0))</f>
        <v>35787.69</v>
      </c>
      <c r="AU137" s="143">
        <f t="shared" si="78"/>
        <v>13164.840376397582</v>
      </c>
      <c r="AV137" s="139">
        <f t="shared" si="79"/>
        <v>42945.228000000003</v>
      </c>
      <c r="AW137" s="140">
        <f t="shared" si="80"/>
        <v>42945.228000000003</v>
      </c>
      <c r="AX137" s="141">
        <f t="shared" si="81"/>
        <v>13512.392162334478</v>
      </c>
      <c r="AY137" s="142">
        <f t="shared" si="82"/>
        <v>580292762.23686719</v>
      </c>
      <c r="AZ137" s="143">
        <f>INDEX(รายได้แยกตามสิทธิ!$J:$J,MATCH(CalBudget2567!$D137,รายได้แยกตามสิทธิ!$B:$B,0))</f>
        <v>75057895.370000005</v>
      </c>
      <c r="BA137" s="138">
        <f>INDEX(ผลงานAdjRw_DHES!$F:$F,MATCH(CalBudget2567!$D137,ผลงานAdjRw_DHES!$B:$B,0))</f>
        <v>4606.0600000000004</v>
      </c>
      <c r="BB137" s="143">
        <f t="shared" si="83"/>
        <v>16295.466270521878</v>
      </c>
      <c r="BC137" s="139">
        <f t="shared" si="84"/>
        <v>5527.2719999999999</v>
      </c>
      <c r="BD137" s="140">
        <f t="shared" si="85"/>
        <v>5527.2719999999999</v>
      </c>
      <c r="BE137" s="141">
        <f t="shared" si="86"/>
        <v>16725.666580063655</v>
      </c>
      <c r="BF137" s="142">
        <f t="shared" si="87"/>
        <v>92447308.569321603</v>
      </c>
      <c r="BG137" s="143">
        <f>INDEX(รายได้แยกตามสิทธิ!$K:$K,MATCH(CalBudget2567!$D137,รายได้แยกตามสิทธิ!$B:$B,0))</f>
        <v>36013182.700000003</v>
      </c>
      <c r="BH137" s="138">
        <f>INDEX(ผลงานAdjRw_DHES!$E:$E,MATCH(CalBudget2567!$D137,ผลงานAdjRw_DHES!$B:$B,0))</f>
        <v>3432.1400000000003</v>
      </c>
      <c r="BI137" s="143">
        <f t="shared" si="88"/>
        <v>10492.923569551358</v>
      </c>
      <c r="BJ137" s="139">
        <f t="shared" si="89"/>
        <v>4118.5680000000002</v>
      </c>
      <c r="BK137" s="140">
        <f t="shared" si="90"/>
        <v>4118.5680000000002</v>
      </c>
      <c r="BL137" s="141">
        <f t="shared" si="91"/>
        <v>10769.936751787514</v>
      </c>
      <c r="BM137" s="142">
        <f t="shared" si="92"/>
        <v>44356716.867936</v>
      </c>
      <c r="BN137" s="143">
        <f>INDEX(รายได้แยกตามสิทธิ!$N:$N,MATCH(CalBudget2567!$D137,รายได้แยกตามสิทธิ!$B:$B,0))</f>
        <v>59551066.490000002</v>
      </c>
      <c r="BO137" s="138">
        <f>INDEX(ผลงานAdjRw_DHES!$I:$I,MATCH(CalBudget2567!$D137,ผลงานAdjRw_DHES!$B:$B,0))</f>
        <v>650.52000000000044</v>
      </c>
      <c r="BP137" s="143">
        <f t="shared" si="93"/>
        <v>91543.790336961145</v>
      </c>
      <c r="BQ137" s="139">
        <f t="shared" si="94"/>
        <v>780.62400000000048</v>
      </c>
      <c r="BR137" s="140">
        <f t="shared" si="95"/>
        <v>780.62400000000048</v>
      </c>
      <c r="BS137" s="141">
        <f t="shared" si="96"/>
        <v>93960.546401856918</v>
      </c>
      <c r="BT137" s="142">
        <f t="shared" si="97"/>
        <v>73347857.574403197</v>
      </c>
      <c r="BU137" s="144">
        <f t="shared" si="98"/>
        <v>790444645.248528</v>
      </c>
      <c r="BV137" s="145">
        <f t="shared" si="52"/>
        <v>1302899211.5780735</v>
      </c>
      <c r="BW137" s="146">
        <f>INDEX(รายได้แยกตามสิทธิ!$Q:$Q,MATCH(CalBudget2567!$D137,รายได้แยกตามสิทธิ!$B:$B,0))</f>
        <v>0.33</v>
      </c>
      <c r="BX137" s="145">
        <f t="shared" si="99"/>
        <v>429956739.8207643</v>
      </c>
      <c r="BY137" s="141"/>
      <c r="BZ137" s="143">
        <f t="shared" si="100"/>
        <v>479642</v>
      </c>
      <c r="CA137" s="138">
        <f>INDEX(ผลงานOPDVisit_HDC!$C:$C,MATCH(CalBudget2567!$D137,ผลงานOPDVisit_HDC!$A:$A,0))</f>
        <v>479642</v>
      </c>
      <c r="CB137" s="138">
        <f t="shared" si="101"/>
        <v>0</v>
      </c>
    </row>
    <row r="138" spans="1:80" hidden="1" x14ac:dyDescent="0.7">
      <c r="A138" s="136">
        <f>COUNTA($D$16:D138)</f>
        <v>123</v>
      </c>
      <c r="B138" s="1">
        <v>2</v>
      </c>
      <c r="C138" s="2" t="s">
        <v>8</v>
      </c>
      <c r="D138" s="91" t="s">
        <v>179</v>
      </c>
      <c r="E138" s="3" t="s">
        <v>1078</v>
      </c>
      <c r="F138" s="4" t="s">
        <v>1876</v>
      </c>
      <c r="G138" s="1">
        <v>6</v>
      </c>
      <c r="H138" s="3" t="s">
        <v>2965</v>
      </c>
      <c r="I138" s="137">
        <f>INDEX(รายได้แยกตามสิทธิ!$D:$D,MATCH(CalBudget2567!$D138,รายได้แยกตามสิทธิ!$B:$B,0))</f>
        <v>65272616.25</v>
      </c>
      <c r="J138" s="138">
        <f>INDEX(ผลงานOPDVisit_HDC!$F:$F,MATCH(CalBudget2567!$D138,ผลงานOPDVisit_HDC!$A:$A,0))</f>
        <v>80931</v>
      </c>
      <c r="K138" s="138">
        <f t="shared" si="53"/>
        <v>806.52180561218813</v>
      </c>
      <c r="L138" s="139">
        <f t="shared" si="54"/>
        <v>97117.2</v>
      </c>
      <c r="M138" s="140">
        <f t="shared" si="55"/>
        <v>97117.2</v>
      </c>
      <c r="N138" s="141">
        <f t="shared" si="56"/>
        <v>827.81398128034994</v>
      </c>
      <c r="O138" s="142">
        <f t="shared" si="57"/>
        <v>80394975.982799992</v>
      </c>
      <c r="P138" s="143">
        <f>INDEX(รายได้แยกตามสิทธิ!$E:$E,MATCH(CalBudget2567!$D138,รายได้แยกตามสิทธิ!$B:$B,0))</f>
        <v>4722370.5</v>
      </c>
      <c r="Q138" s="138">
        <f>INDEX(ผลงานOPDVisit_HDC!$D:$D,MATCH(CalBudget2567!$D138,ผลงานOPDVisit_HDC!$A:$A,0))</f>
        <v>6904</v>
      </c>
      <c r="R138" s="138">
        <f t="shared" si="58"/>
        <v>684.00499710312863</v>
      </c>
      <c r="S138" s="139">
        <f t="shared" si="59"/>
        <v>8284.7999999999993</v>
      </c>
      <c r="T138" s="140">
        <f t="shared" si="60"/>
        <v>8284.7999999999993</v>
      </c>
      <c r="U138" s="141">
        <f t="shared" si="61"/>
        <v>702.06272902665125</v>
      </c>
      <c r="V138" s="142">
        <f t="shared" si="62"/>
        <v>5816449.2974399999</v>
      </c>
      <c r="W138" s="143">
        <f>INDEX(รายได้แยกตามสิทธิ!$F:$F,MATCH(CalBudget2567!$D138,รายได้แยกตามสิทธิ!$B:$B,0))</f>
        <v>2620423.44</v>
      </c>
      <c r="X138" s="138">
        <f>INDEX(ผลงานOPDVisit_HDC!$E:$E,MATCH(CalBudget2567!$D138,ผลงานOPDVisit_HDC!$A:$A,0))</f>
        <v>25999</v>
      </c>
      <c r="Y138" s="138">
        <f t="shared" si="63"/>
        <v>100.78939343820916</v>
      </c>
      <c r="Z138" s="139">
        <f t="shared" si="64"/>
        <v>31198.799999999999</v>
      </c>
      <c r="AA138" s="140">
        <f t="shared" si="65"/>
        <v>31198.799999999999</v>
      </c>
      <c r="AB138" s="141">
        <f t="shared" si="66"/>
        <v>103.45023342497788</v>
      </c>
      <c r="AC138" s="142">
        <f t="shared" si="67"/>
        <v>3227523.1425791997</v>
      </c>
      <c r="AD138" s="143">
        <f>INDEX(รายได้แยกตามสิทธิ!$G:$G,MATCH(CalBudget2567!$D138,รายได้แยกตามสิทธิ!$B:$B,0))</f>
        <v>81683.5</v>
      </c>
      <c r="AE138" s="138">
        <f>INDEX(ผลงานOPDVisit_HDC!$G:$G,MATCH(CalBudget2567!$D138,ผลงานOPDVisit_HDC!$A:$A,0))</f>
        <v>100</v>
      </c>
      <c r="AF138" s="138">
        <f t="shared" si="68"/>
        <v>816.83500000000004</v>
      </c>
      <c r="AG138" s="139">
        <f t="shared" si="69"/>
        <v>120</v>
      </c>
      <c r="AH138" s="140">
        <f t="shared" si="70"/>
        <v>120</v>
      </c>
      <c r="AI138" s="141">
        <f t="shared" si="71"/>
        <v>838.39944400000002</v>
      </c>
      <c r="AJ138" s="142">
        <f t="shared" si="72"/>
        <v>100607.93328</v>
      </c>
      <c r="AK138" s="143">
        <f>INDEX(รายได้แยกตามสิทธิ!$H:$H,MATCH(CalBudget2567!$D138,รายได้แยกตามสิทธิ!$B:$B,0))</f>
        <v>2139714.75</v>
      </c>
      <c r="AL138" s="138">
        <f>INDEX(ผลงานOPDVisit_HDC!$K:$K,MATCH(CalBudget2567!$D138,ผลงานOPDVisit_HDC!$A:$A,0))</f>
        <v>5893</v>
      </c>
      <c r="AM138" s="138">
        <f t="shared" si="73"/>
        <v>363.09430680468353</v>
      </c>
      <c r="AN138" s="139">
        <f t="shared" si="74"/>
        <v>7071.5999999999995</v>
      </c>
      <c r="AO138" s="140">
        <f t="shared" si="75"/>
        <v>7071.5999999999995</v>
      </c>
      <c r="AP138" s="141">
        <f t="shared" si="76"/>
        <v>372.67999650432716</v>
      </c>
      <c r="AQ138" s="142">
        <f t="shared" si="77"/>
        <v>2635443.8632799997</v>
      </c>
      <c r="AR138" s="144">
        <f t="shared" si="51"/>
        <v>92175000.219379202</v>
      </c>
      <c r="AS138" s="143">
        <f>INDEX(รายได้แยกตามสิทธิ!$I:$I,MATCH(CalBudget2567!$D138,รายได้แยกตามสิทธิ!$B:$B,0))</f>
        <v>29260863.5</v>
      </c>
      <c r="AT138" s="138">
        <f>INDEX(ผลงานAdjRw_DHES!$D:$D,MATCH(CalBudget2567!$D138,ผลงานAdjRw_DHES!$B:$B,0))</f>
        <v>2659.4130999999998</v>
      </c>
      <c r="AU138" s="143">
        <f t="shared" si="78"/>
        <v>11002.75226139181</v>
      </c>
      <c r="AV138" s="139">
        <f t="shared" si="79"/>
        <v>3191.2957199999996</v>
      </c>
      <c r="AW138" s="140">
        <f t="shared" si="80"/>
        <v>3191.2957199999996</v>
      </c>
      <c r="AX138" s="141">
        <f t="shared" si="81"/>
        <v>11293.224921092553</v>
      </c>
      <c r="AY138" s="142">
        <f t="shared" si="82"/>
        <v>36040020.355679996</v>
      </c>
      <c r="AZ138" s="143">
        <f>INDEX(รายได้แยกตามสิทธิ!$J:$J,MATCH(CalBudget2567!$D138,รายได้แยกตามสิทธิ!$B:$B,0))</f>
        <v>1778949.25</v>
      </c>
      <c r="BA138" s="138">
        <f>INDEX(ผลงานAdjRw_DHES!$F:$F,MATCH(CalBudget2567!$D138,ผลงานAdjRw_DHES!$B:$B,0))</f>
        <v>116.59709999999998</v>
      </c>
      <c r="BB138" s="143">
        <f t="shared" si="83"/>
        <v>15257.234099304358</v>
      </c>
      <c r="BC138" s="139">
        <f t="shared" si="84"/>
        <v>139.91651999999996</v>
      </c>
      <c r="BD138" s="140">
        <f t="shared" si="85"/>
        <v>139.91651999999996</v>
      </c>
      <c r="BE138" s="141">
        <f t="shared" si="86"/>
        <v>15660.025079525993</v>
      </c>
      <c r="BF138" s="142">
        <f t="shared" si="87"/>
        <v>2191096.2122399993</v>
      </c>
      <c r="BG138" s="143">
        <f>INDEX(รายได้แยกตามสิทธิ!$K:$K,MATCH(CalBudget2567!$D138,รายได้แยกตามสิทธิ!$B:$B,0))</f>
        <v>942127.75</v>
      </c>
      <c r="BH138" s="138">
        <f>INDEX(ผลงานAdjRw_DHES!$E:$E,MATCH(CalBudget2567!$D138,ผลงานAdjRw_DHES!$B:$B,0))</f>
        <v>81.463899999999995</v>
      </c>
      <c r="BI138" s="143">
        <f t="shared" si="88"/>
        <v>11564.972337440266</v>
      </c>
      <c r="BJ138" s="139">
        <f t="shared" si="89"/>
        <v>97.756679999999989</v>
      </c>
      <c r="BK138" s="140">
        <f t="shared" si="90"/>
        <v>97.756679999999989</v>
      </c>
      <c r="BL138" s="141">
        <f t="shared" si="91"/>
        <v>11870.287607148688</v>
      </c>
      <c r="BM138" s="142">
        <f t="shared" si="92"/>
        <v>1160399.9071199999</v>
      </c>
      <c r="BN138" s="143">
        <f>INDEX(รายได้แยกตามสิทธิ!$N:$N,MATCH(CalBudget2567!$D138,รายได้แยกตามสิทธิ!$B:$B,0))</f>
        <v>1698369.25</v>
      </c>
      <c r="BO138" s="138">
        <f>INDEX(ผลงานAdjRw_DHES!$I:$I,MATCH(CalBudget2567!$D138,ผลงานAdjRw_DHES!$B:$B,0))</f>
        <v>86.193700000000433</v>
      </c>
      <c r="BP138" s="143">
        <f t="shared" si="93"/>
        <v>19704.099603567214</v>
      </c>
      <c r="BQ138" s="139">
        <f t="shared" si="94"/>
        <v>103.43244000000051</v>
      </c>
      <c r="BR138" s="140">
        <f t="shared" si="95"/>
        <v>103.43244000000051</v>
      </c>
      <c r="BS138" s="141">
        <f t="shared" si="96"/>
        <v>20224.287833101389</v>
      </c>
      <c r="BT138" s="142">
        <f t="shared" si="97"/>
        <v>2091847.4378399998</v>
      </c>
      <c r="BU138" s="144">
        <f t="shared" si="98"/>
        <v>41483363.912879996</v>
      </c>
      <c r="BV138" s="145">
        <f t="shared" si="52"/>
        <v>133658364.13225919</v>
      </c>
      <c r="BW138" s="146">
        <f>INDEX(รายได้แยกตามสิทธิ!$Q:$Q,MATCH(CalBudget2567!$D138,รายได้แยกตามสิทธิ!$B:$B,0))</f>
        <v>0.52</v>
      </c>
      <c r="BX138" s="145">
        <f t="shared" si="99"/>
        <v>69502349.348774776</v>
      </c>
      <c r="BY138" s="141"/>
      <c r="BZ138" s="143">
        <f t="shared" si="100"/>
        <v>119827</v>
      </c>
      <c r="CA138" s="138">
        <f>INDEX(ผลงานOPDVisit_HDC!$C:$C,MATCH(CalBudget2567!$D138,ผลงานOPDVisit_HDC!$A:$A,0))</f>
        <v>119827</v>
      </c>
      <c r="CB138" s="138">
        <f t="shared" si="101"/>
        <v>0</v>
      </c>
    </row>
    <row r="139" spans="1:80" hidden="1" x14ac:dyDescent="0.7">
      <c r="A139" s="136">
        <f>COUNTA($D$16:D139)</f>
        <v>124</v>
      </c>
      <c r="B139" s="1">
        <v>2</v>
      </c>
      <c r="C139" s="2" t="s">
        <v>8</v>
      </c>
      <c r="D139" s="91" t="s">
        <v>180</v>
      </c>
      <c r="E139" s="3" t="s">
        <v>1079</v>
      </c>
      <c r="F139" s="4" t="s">
        <v>1876</v>
      </c>
      <c r="G139" s="1">
        <v>13</v>
      </c>
      <c r="H139" s="3" t="s">
        <v>2963</v>
      </c>
      <c r="I139" s="137">
        <f>INDEX(รายได้แยกตามสิทธิ!$D:$D,MATCH(CalBudget2567!$D139,รายได้แยกตามสิทธิ!$B:$B,0))</f>
        <v>177533406.09999999</v>
      </c>
      <c r="J139" s="138">
        <f>INDEX(ผลงานOPDVisit_HDC!$F:$F,MATCH(CalBudget2567!$D139,ผลงานOPDVisit_HDC!$A:$A,0))</f>
        <v>168265</v>
      </c>
      <c r="K139" s="138">
        <f t="shared" si="53"/>
        <v>1055.082198318129</v>
      </c>
      <c r="L139" s="139">
        <f t="shared" si="54"/>
        <v>201918</v>
      </c>
      <c r="M139" s="140">
        <f t="shared" si="55"/>
        <v>201918</v>
      </c>
      <c r="N139" s="141">
        <f t="shared" si="56"/>
        <v>1082.9363683537276</v>
      </c>
      <c r="O139" s="142">
        <f t="shared" si="57"/>
        <v>218664345.62524799</v>
      </c>
      <c r="P139" s="143">
        <f>INDEX(รายได้แยกตามสิทธิ!$E:$E,MATCH(CalBudget2567!$D139,รายได้แยกตามสิทธิ!$B:$B,0))</f>
        <v>37472974.619999997</v>
      </c>
      <c r="Q139" s="138">
        <f>INDEX(ผลงานOPDVisit_HDC!$D:$D,MATCH(CalBudget2567!$D139,ผลงานOPDVisit_HDC!$A:$A,0))</f>
        <v>17031</v>
      </c>
      <c r="R139" s="138">
        <f t="shared" si="58"/>
        <v>2200.2803487757615</v>
      </c>
      <c r="S139" s="139">
        <f t="shared" si="59"/>
        <v>20437.2</v>
      </c>
      <c r="T139" s="140">
        <f t="shared" si="60"/>
        <v>20437.2</v>
      </c>
      <c r="U139" s="141">
        <f t="shared" si="61"/>
        <v>2258.3677499834416</v>
      </c>
      <c r="V139" s="142">
        <f t="shared" si="62"/>
        <v>46154713.379961595</v>
      </c>
      <c r="W139" s="143">
        <f>INDEX(รายได้แยกตามสิทธิ!$F:$F,MATCH(CalBudget2567!$D139,รายได้แยกตามสิทธิ!$B:$B,0))</f>
        <v>12017093.84</v>
      </c>
      <c r="X139" s="138">
        <f>INDEX(ผลงานOPDVisit_HDC!$E:$E,MATCH(CalBudget2567!$D139,ผลงานOPDVisit_HDC!$A:$A,0))</f>
        <v>18202</v>
      </c>
      <c r="Y139" s="138">
        <f t="shared" si="63"/>
        <v>660.20733106252055</v>
      </c>
      <c r="Z139" s="139">
        <f t="shared" si="64"/>
        <v>21842.399999999998</v>
      </c>
      <c r="AA139" s="140">
        <f t="shared" si="65"/>
        <v>21842.399999999998</v>
      </c>
      <c r="AB139" s="141">
        <f t="shared" si="66"/>
        <v>677.63680460257115</v>
      </c>
      <c r="AC139" s="142">
        <f t="shared" si="67"/>
        <v>14801214.140851198</v>
      </c>
      <c r="AD139" s="143">
        <f>INDEX(รายได้แยกตามสิทธิ!$G:$G,MATCH(CalBudget2567!$D139,รายได้แยกตามสิทธิ!$B:$B,0))</f>
        <v>161776</v>
      </c>
      <c r="AE139" s="138">
        <f>INDEX(ผลงานOPDVisit_HDC!$G:$G,MATCH(CalBudget2567!$D139,ผลงานOPDVisit_HDC!$A:$A,0))</f>
        <v>115</v>
      </c>
      <c r="AF139" s="138">
        <f t="shared" si="68"/>
        <v>1406.7478260869566</v>
      </c>
      <c r="AG139" s="139">
        <f t="shared" si="69"/>
        <v>138</v>
      </c>
      <c r="AH139" s="140">
        <f t="shared" si="70"/>
        <v>138</v>
      </c>
      <c r="AI139" s="141">
        <f t="shared" si="71"/>
        <v>1443.8859686956523</v>
      </c>
      <c r="AJ139" s="142">
        <f t="shared" si="72"/>
        <v>199256.26368000003</v>
      </c>
      <c r="AK139" s="143">
        <f>INDEX(รายได้แยกตามสิทธิ!$H:$H,MATCH(CalBudget2567!$D139,รายได้แยกตามสิทธิ!$B:$B,0))</f>
        <v>7774470.5499999998</v>
      </c>
      <c r="AL139" s="138">
        <f>INDEX(ผลงานOPDVisit_HDC!$K:$K,MATCH(CalBudget2567!$D139,ผลงานOPDVisit_HDC!$A:$A,0))</f>
        <v>69798</v>
      </c>
      <c r="AM139" s="138">
        <f t="shared" si="73"/>
        <v>111.38529112582022</v>
      </c>
      <c r="AN139" s="139">
        <f t="shared" si="74"/>
        <v>83757.599999999991</v>
      </c>
      <c r="AO139" s="140">
        <f t="shared" si="75"/>
        <v>83757.599999999991</v>
      </c>
      <c r="AP139" s="141">
        <f t="shared" si="76"/>
        <v>114.32586281154187</v>
      </c>
      <c r="AQ139" s="142">
        <f t="shared" si="77"/>
        <v>9575659.8870239984</v>
      </c>
      <c r="AR139" s="144">
        <f t="shared" si="51"/>
        <v>289395189.29676473</v>
      </c>
      <c r="AS139" s="143">
        <f>INDEX(รายได้แยกตามสิทธิ!$I:$I,MATCH(CalBudget2567!$D139,รายได้แยกตามสิทธิ!$B:$B,0))</f>
        <v>161719904.78999999</v>
      </c>
      <c r="AT139" s="138">
        <f>INDEX(ผลงานAdjRw_DHES!$D:$D,MATCH(CalBudget2567!$D139,ผลงานAdjRw_DHES!$B:$B,0))</f>
        <v>10753.6513</v>
      </c>
      <c r="AU139" s="143">
        <f t="shared" si="78"/>
        <v>15038.604124163854</v>
      </c>
      <c r="AV139" s="139">
        <f t="shared" si="79"/>
        <v>12904.38156</v>
      </c>
      <c r="AW139" s="140">
        <f t="shared" si="80"/>
        <v>12904.38156</v>
      </c>
      <c r="AX139" s="141">
        <f t="shared" si="81"/>
        <v>15435.62327304178</v>
      </c>
      <c r="AY139" s="142">
        <f t="shared" si="82"/>
        <v>199187172.33174717</v>
      </c>
      <c r="AZ139" s="143">
        <f>INDEX(รายได้แยกตามสิทธิ!$J:$J,MATCH(CalBudget2567!$D139,รายได้แยกตามสิทธิ!$B:$B,0))</f>
        <v>23358968.02</v>
      </c>
      <c r="BA139" s="138">
        <f>INDEX(ผลงานAdjRw_DHES!$F:$F,MATCH(CalBudget2567!$D139,ผลงานAdjRw_DHES!$B:$B,0))</f>
        <v>1352.1555000000001</v>
      </c>
      <c r="BB139" s="143">
        <f t="shared" si="83"/>
        <v>17275.356288533381</v>
      </c>
      <c r="BC139" s="139">
        <f t="shared" si="84"/>
        <v>1622.5866000000001</v>
      </c>
      <c r="BD139" s="140">
        <f t="shared" si="85"/>
        <v>1622.5866000000001</v>
      </c>
      <c r="BE139" s="141">
        <f t="shared" si="86"/>
        <v>17731.425694550664</v>
      </c>
      <c r="BF139" s="142">
        <f t="shared" si="87"/>
        <v>28770773.730873603</v>
      </c>
      <c r="BG139" s="143">
        <f>INDEX(รายได้แยกตามสิทธิ!$K:$K,MATCH(CalBudget2567!$D139,รายได้แยกตามสิทธิ!$B:$B,0))</f>
        <v>9711022.4700000007</v>
      </c>
      <c r="BH139" s="138">
        <f>INDEX(ผลงานAdjRw_DHES!$E:$E,MATCH(CalBudget2567!$D139,ผลงานAdjRw_DHES!$B:$B,0))</f>
        <v>584.68549999999993</v>
      </c>
      <c r="BI139" s="143">
        <f t="shared" si="88"/>
        <v>16608.96750475256</v>
      </c>
      <c r="BJ139" s="139">
        <f t="shared" si="89"/>
        <v>701.62259999999992</v>
      </c>
      <c r="BK139" s="140">
        <f t="shared" si="90"/>
        <v>701.62259999999992</v>
      </c>
      <c r="BL139" s="141">
        <f t="shared" si="91"/>
        <v>17047.444246878029</v>
      </c>
      <c r="BM139" s="142">
        <f t="shared" si="92"/>
        <v>11960872.155849604</v>
      </c>
      <c r="BN139" s="143">
        <f>INDEX(รายได้แยกตามสิทธิ!$N:$N,MATCH(CalBudget2567!$D139,รายได้แยกตามสิทธิ!$B:$B,0))</f>
        <v>16992577.210000001</v>
      </c>
      <c r="BO139" s="138">
        <f>INDEX(ผลงานAdjRw_DHES!$I:$I,MATCH(CalBudget2567!$D139,ผลงานAdjRw_DHES!$B:$B,0))</f>
        <v>2020.7237000000007</v>
      </c>
      <c r="BP139" s="143">
        <f t="shared" si="93"/>
        <v>8409.1542104445034</v>
      </c>
      <c r="BQ139" s="139">
        <f t="shared" si="94"/>
        <v>2424.8684400000006</v>
      </c>
      <c r="BR139" s="140">
        <f t="shared" si="95"/>
        <v>2424.8684400000006</v>
      </c>
      <c r="BS139" s="141">
        <f t="shared" si="96"/>
        <v>8631.155881600238</v>
      </c>
      <c r="BT139" s="142">
        <f t="shared" si="97"/>
        <v>20929417.4980128</v>
      </c>
      <c r="BU139" s="144">
        <f t="shared" si="98"/>
        <v>260848235.71648321</v>
      </c>
      <c r="BV139" s="145">
        <f t="shared" si="52"/>
        <v>550243425.01324797</v>
      </c>
      <c r="BW139" s="146">
        <f>INDEX(รายได้แยกตามสิทธิ!$Q:$Q,MATCH(CalBudget2567!$D139,รายได้แยกตามสิทธิ!$B:$B,0))</f>
        <v>0.46</v>
      </c>
      <c r="BX139" s="145">
        <f t="shared" si="99"/>
        <v>253111975.50609407</v>
      </c>
      <c r="BY139" s="141"/>
      <c r="BZ139" s="143">
        <f t="shared" si="100"/>
        <v>273411</v>
      </c>
      <c r="CA139" s="138">
        <f>INDEX(ผลงานOPDVisit_HDC!$C:$C,MATCH(CalBudget2567!$D139,ผลงานOPDVisit_HDC!$A:$A,0))</f>
        <v>273411</v>
      </c>
      <c r="CB139" s="138">
        <f t="shared" si="101"/>
        <v>0</v>
      </c>
    </row>
    <row r="140" spans="1:80" hidden="1" x14ac:dyDescent="0.7">
      <c r="A140" s="136">
        <f>COUNTA($D$16:D140)</f>
        <v>125</v>
      </c>
      <c r="B140" s="1">
        <v>2</v>
      </c>
      <c r="C140" s="2" t="s">
        <v>8</v>
      </c>
      <c r="D140" s="91" t="s">
        <v>181</v>
      </c>
      <c r="E140" s="3" t="s">
        <v>1080</v>
      </c>
      <c r="F140" s="4" t="s">
        <v>1877</v>
      </c>
      <c r="G140" s="1">
        <v>15</v>
      </c>
      <c r="H140" s="3" t="s">
        <v>2969</v>
      </c>
      <c r="I140" s="137">
        <f>INDEX(รายได้แยกตามสิทธิ!$D:$D,MATCH(CalBudget2567!$D140,รายได้แยกตามสิทธิ!$B:$B,0))</f>
        <v>150625574.21000001</v>
      </c>
      <c r="J140" s="138">
        <f>INDEX(ผลงานOPDVisit_HDC!$F:$F,MATCH(CalBudget2567!$D140,ผลงานOPDVisit_HDC!$A:$A,0))</f>
        <v>151390</v>
      </c>
      <c r="K140" s="138">
        <f t="shared" si="53"/>
        <v>994.95061899729183</v>
      </c>
      <c r="L140" s="139">
        <f t="shared" si="54"/>
        <v>181668</v>
      </c>
      <c r="M140" s="140">
        <f t="shared" si="55"/>
        <v>181668</v>
      </c>
      <c r="N140" s="141">
        <f t="shared" si="56"/>
        <v>1021.2173153388203</v>
      </c>
      <c r="O140" s="142">
        <f t="shared" si="57"/>
        <v>185522507.24297279</v>
      </c>
      <c r="P140" s="143">
        <f>INDEX(รายได้แยกตามสิทธิ!$E:$E,MATCH(CalBudget2567!$D140,รายได้แยกตามสิทธิ!$B:$B,0))</f>
        <v>29362502.710000001</v>
      </c>
      <c r="Q140" s="138">
        <f>INDEX(ผลงานOPDVisit_HDC!$D:$D,MATCH(CalBudget2567!$D140,ผลงานOPDVisit_HDC!$A:$A,0))</f>
        <v>30294</v>
      </c>
      <c r="R140" s="138">
        <f t="shared" si="58"/>
        <v>969.25142635505381</v>
      </c>
      <c r="S140" s="139">
        <f t="shared" si="59"/>
        <v>36352.799999999996</v>
      </c>
      <c r="T140" s="140">
        <f t="shared" si="60"/>
        <v>36352.799999999996</v>
      </c>
      <c r="U140" s="141">
        <f t="shared" si="61"/>
        <v>994.83966401082728</v>
      </c>
      <c r="V140" s="142">
        <f t="shared" si="62"/>
        <v>36165207.337852798</v>
      </c>
      <c r="W140" s="143">
        <f>INDEX(รายได้แยกตามสิทธิ!$F:$F,MATCH(CalBudget2567!$D140,รายได้แยกตามสิทธิ!$B:$B,0))</f>
        <v>12236755.83</v>
      </c>
      <c r="X140" s="138">
        <f>INDEX(ผลงานOPDVisit_HDC!$E:$E,MATCH(CalBudget2567!$D140,ผลงานOPDVisit_HDC!$A:$A,0))</f>
        <v>20264</v>
      </c>
      <c r="Y140" s="138">
        <f t="shared" si="63"/>
        <v>603.86675039478882</v>
      </c>
      <c r="Z140" s="139">
        <f t="shared" si="64"/>
        <v>24316.799999999999</v>
      </c>
      <c r="AA140" s="140">
        <f t="shared" si="65"/>
        <v>24316.799999999999</v>
      </c>
      <c r="AB140" s="141">
        <f t="shared" si="66"/>
        <v>619.80883260521125</v>
      </c>
      <c r="AC140" s="142">
        <f t="shared" si="67"/>
        <v>15071767.4206944</v>
      </c>
      <c r="AD140" s="143">
        <f>INDEX(รายได้แยกตามสิทธิ!$G:$G,MATCH(CalBudget2567!$D140,รายได้แยกตามสิทธิ!$B:$B,0))</f>
        <v>193888.25</v>
      </c>
      <c r="AE140" s="138">
        <f>INDEX(ผลงานOPDVisit_HDC!$G:$G,MATCH(CalBudget2567!$D140,ผลงานOPDVisit_HDC!$A:$A,0))</f>
        <v>139</v>
      </c>
      <c r="AF140" s="138">
        <f t="shared" si="68"/>
        <v>1394.8794964028777</v>
      </c>
      <c r="AG140" s="139">
        <f t="shared" si="69"/>
        <v>166.79999999999998</v>
      </c>
      <c r="AH140" s="140">
        <f t="shared" si="70"/>
        <v>166.79999999999998</v>
      </c>
      <c r="AI140" s="141">
        <f t="shared" si="71"/>
        <v>1431.7043151079138</v>
      </c>
      <c r="AJ140" s="142">
        <f t="shared" si="72"/>
        <v>238808.27976</v>
      </c>
      <c r="AK140" s="143">
        <f>INDEX(รายได้แยกตามสิทธิ!$H:$H,MATCH(CalBudget2567!$D140,รายได้แยกตามสิทธิ!$B:$B,0))</f>
        <v>10594266.689999999</v>
      </c>
      <c r="AL140" s="138">
        <f>INDEX(ผลงานOPDVisit_HDC!$K:$K,MATCH(CalBudget2567!$D140,ผลงานOPDVisit_HDC!$A:$A,0))</f>
        <v>9911</v>
      </c>
      <c r="AM140" s="138">
        <f t="shared" si="73"/>
        <v>1068.9402371102815</v>
      </c>
      <c r="AN140" s="139">
        <f t="shared" si="74"/>
        <v>11893.199999999999</v>
      </c>
      <c r="AO140" s="140">
        <f t="shared" si="75"/>
        <v>11893.199999999999</v>
      </c>
      <c r="AP140" s="141">
        <f t="shared" si="76"/>
        <v>1097.1602593699929</v>
      </c>
      <c r="AQ140" s="142">
        <f t="shared" si="77"/>
        <v>13048746.396739198</v>
      </c>
      <c r="AR140" s="144">
        <f t="shared" si="51"/>
        <v>250047036.6780192</v>
      </c>
      <c r="AS140" s="143">
        <f>INDEX(รายได้แยกตามสิทธิ!$I:$I,MATCH(CalBudget2567!$D140,รายได้แยกตามสิทธิ!$B:$B,0))</f>
        <v>156433960.72</v>
      </c>
      <c r="AT140" s="138">
        <f>INDEX(ผลงานAdjRw_DHES!$D:$D,MATCH(CalBudget2567!$D140,ผลงานAdjRw_DHES!$B:$B,0))</f>
        <v>12627.4787</v>
      </c>
      <c r="AU140" s="143">
        <f t="shared" si="78"/>
        <v>12388.376526820037</v>
      </c>
      <c r="AV140" s="139">
        <f t="shared" si="79"/>
        <v>15152.974439999998</v>
      </c>
      <c r="AW140" s="140">
        <f t="shared" si="80"/>
        <v>15152.974439999998</v>
      </c>
      <c r="AX140" s="141">
        <f t="shared" si="81"/>
        <v>12715.429667128086</v>
      </c>
      <c r="AY140" s="142">
        <f t="shared" si="82"/>
        <v>192676580.73960957</v>
      </c>
      <c r="AZ140" s="143">
        <f>INDEX(รายได้แยกตามสิทธิ!$J:$J,MATCH(CalBudget2567!$D140,รายได้แยกตามสิทธิ!$B:$B,0))</f>
        <v>15568646.5</v>
      </c>
      <c r="BA140" s="138">
        <f>INDEX(ผลงานAdjRw_DHES!$F:$F,MATCH(CalBudget2567!$D140,ผลงานAdjRw_DHES!$B:$B,0))</f>
        <v>1108.0548000000001</v>
      </c>
      <c r="BB140" s="143">
        <f t="shared" si="83"/>
        <v>14050.430087031795</v>
      </c>
      <c r="BC140" s="139">
        <f t="shared" si="84"/>
        <v>1329.6657600000001</v>
      </c>
      <c r="BD140" s="140">
        <f t="shared" si="85"/>
        <v>1329.6657600000001</v>
      </c>
      <c r="BE140" s="141">
        <f t="shared" si="86"/>
        <v>14421.361441329434</v>
      </c>
      <c r="BF140" s="142">
        <f t="shared" si="87"/>
        <v>19175590.521120001</v>
      </c>
      <c r="BG140" s="143">
        <f>INDEX(รายได้แยกตามสิทธิ!$K:$K,MATCH(CalBudget2567!$D140,รายได้แยกตามสิทธิ!$B:$B,0))</f>
        <v>15357247.07</v>
      </c>
      <c r="BH140" s="138">
        <f>INDEX(ผลงานAdjRw_DHES!$E:$E,MATCH(CalBudget2567!$D140,ผลงานAdjRw_DHES!$B:$B,0))</f>
        <v>2112.3449000000001</v>
      </c>
      <c r="BI140" s="143">
        <f t="shared" si="88"/>
        <v>7270.23653665649</v>
      </c>
      <c r="BJ140" s="139">
        <f t="shared" si="89"/>
        <v>2534.8138800000002</v>
      </c>
      <c r="BK140" s="140">
        <f t="shared" si="90"/>
        <v>2534.8138800000002</v>
      </c>
      <c r="BL140" s="141">
        <f t="shared" si="91"/>
        <v>7462.1707812242212</v>
      </c>
      <c r="BM140" s="142">
        <f t="shared" si="92"/>
        <v>18915214.071177602</v>
      </c>
      <c r="BN140" s="143">
        <f>INDEX(รายได้แยกตามสิทธิ!$N:$N,MATCH(CalBudget2567!$D140,รายได้แยกตามสิทธิ!$B:$B,0))</f>
        <v>15923677.700000001</v>
      </c>
      <c r="BO140" s="138">
        <f>INDEX(ผลงานAdjRw_DHES!$I:$I,MATCH(CalBudget2567!$D140,ผลงานAdjRw_DHES!$B:$B,0))</f>
        <v>0</v>
      </c>
      <c r="BP140" s="143">
        <f t="shared" si="93"/>
        <v>0</v>
      </c>
      <c r="BQ140" s="139">
        <f t="shared" si="94"/>
        <v>0</v>
      </c>
      <c r="BR140" s="140">
        <f t="shared" si="95"/>
        <v>0</v>
      </c>
      <c r="BS140" s="141">
        <f t="shared" si="96"/>
        <v>0</v>
      </c>
      <c r="BT140" s="142">
        <f t="shared" si="97"/>
        <v>0</v>
      </c>
      <c r="BU140" s="144">
        <f t="shared" si="98"/>
        <v>230767385.33190718</v>
      </c>
      <c r="BV140" s="145">
        <f t="shared" si="52"/>
        <v>480814422.00992638</v>
      </c>
      <c r="BW140" s="146">
        <f>INDEX(รายได้แยกตามสิทธิ!$Q:$Q,MATCH(CalBudget2567!$D140,รายได้แยกตามสิทธิ!$B:$B,0))</f>
        <v>0.51</v>
      </c>
      <c r="BX140" s="145">
        <f t="shared" si="99"/>
        <v>245215355.22506246</v>
      </c>
      <c r="BY140" s="141"/>
      <c r="BZ140" s="143">
        <f t="shared" si="100"/>
        <v>211998</v>
      </c>
      <c r="CA140" s="138">
        <f>INDEX(ผลงานOPDVisit_HDC!$C:$C,MATCH(CalBudget2567!$D140,ผลงานOPDVisit_HDC!$A:$A,0))</f>
        <v>211998</v>
      </c>
      <c r="CB140" s="138">
        <f t="shared" si="101"/>
        <v>0</v>
      </c>
    </row>
    <row r="141" spans="1:80" hidden="1" x14ac:dyDescent="0.7">
      <c r="A141" s="136">
        <f>COUNTA($D$16:D141)</f>
        <v>126</v>
      </c>
      <c r="B141" s="1">
        <v>2</v>
      </c>
      <c r="C141" s="2" t="s">
        <v>8</v>
      </c>
      <c r="D141" s="91" t="s">
        <v>182</v>
      </c>
      <c r="E141" s="3" t="s">
        <v>1081</v>
      </c>
      <c r="F141" s="4" t="s">
        <v>1876</v>
      </c>
      <c r="G141" s="1">
        <v>6</v>
      </c>
      <c r="H141" s="3" t="s">
        <v>2965</v>
      </c>
      <c r="I141" s="137">
        <f>INDEX(รายได้แยกตามสิทธิ!$D:$D,MATCH(CalBudget2567!$D141,รายได้แยกตามสิทธิ!$B:$B,0))</f>
        <v>61698889.310000002</v>
      </c>
      <c r="J141" s="138">
        <f>INDEX(ผลงานOPDVisit_HDC!$F:$F,MATCH(CalBudget2567!$D141,ผลงานOPDVisit_HDC!$A:$A,0))</f>
        <v>76839</v>
      </c>
      <c r="K141" s="138">
        <f t="shared" si="53"/>
        <v>802.96319980738951</v>
      </c>
      <c r="L141" s="139">
        <f t="shared" si="54"/>
        <v>92206.8</v>
      </c>
      <c r="M141" s="140">
        <f t="shared" si="55"/>
        <v>92206.8</v>
      </c>
      <c r="N141" s="141">
        <f t="shared" si="56"/>
        <v>824.16142828230454</v>
      </c>
      <c r="O141" s="142">
        <f t="shared" si="57"/>
        <v>75993287.985340804</v>
      </c>
      <c r="P141" s="143">
        <f>INDEX(รายได้แยกตามสิทธิ!$E:$E,MATCH(CalBudget2567!$D141,รายได้แยกตามสิทธิ!$B:$B,0))</f>
        <v>5664663.9100000001</v>
      </c>
      <c r="Q141" s="138">
        <f>INDEX(ผลงานOPDVisit_HDC!$D:$D,MATCH(CalBudget2567!$D141,ผลงานOPDVisit_HDC!$A:$A,0))</f>
        <v>6993</v>
      </c>
      <c r="R141" s="138">
        <f t="shared" si="58"/>
        <v>810.04774917774921</v>
      </c>
      <c r="S141" s="139">
        <f t="shared" si="59"/>
        <v>8391.6</v>
      </c>
      <c r="T141" s="140">
        <f t="shared" si="60"/>
        <v>8391.6</v>
      </c>
      <c r="U141" s="141">
        <f t="shared" si="61"/>
        <v>831.43300975604177</v>
      </c>
      <c r="V141" s="142">
        <f t="shared" si="62"/>
        <v>6977053.2446688004</v>
      </c>
      <c r="W141" s="143">
        <f>INDEX(รายได้แยกตามสิทธิ!$F:$F,MATCH(CalBudget2567!$D141,รายได้แยกตามสิทธิ!$B:$B,0))</f>
        <v>2833170.07</v>
      </c>
      <c r="X141" s="138">
        <f>INDEX(ผลงานOPDVisit_HDC!$E:$E,MATCH(CalBudget2567!$D141,ผลงานOPDVisit_HDC!$A:$A,0))</f>
        <v>12123</v>
      </c>
      <c r="Y141" s="138">
        <f t="shared" si="63"/>
        <v>233.70205972119112</v>
      </c>
      <c r="Z141" s="139">
        <f t="shared" si="64"/>
        <v>14547.6</v>
      </c>
      <c r="AA141" s="140">
        <f t="shared" si="65"/>
        <v>14547.6</v>
      </c>
      <c r="AB141" s="141">
        <f t="shared" si="66"/>
        <v>239.87179409783056</v>
      </c>
      <c r="AC141" s="142">
        <f t="shared" si="67"/>
        <v>3489558.9118176</v>
      </c>
      <c r="AD141" s="143">
        <f>INDEX(รายได้แยกตามสิทธิ!$G:$G,MATCH(CalBudget2567!$D141,รายได้แยกตามสิทธิ!$B:$B,0))</f>
        <v>55797.5</v>
      </c>
      <c r="AE141" s="138">
        <f>INDEX(ผลงานOPDVisit_HDC!$G:$G,MATCH(CalBudget2567!$D141,ผลงานOPDVisit_HDC!$A:$A,0))</f>
        <v>92</v>
      </c>
      <c r="AF141" s="138">
        <f t="shared" si="68"/>
        <v>606.49456521739125</v>
      </c>
      <c r="AG141" s="139">
        <f t="shared" si="69"/>
        <v>110.39999999999999</v>
      </c>
      <c r="AH141" s="140">
        <f t="shared" si="70"/>
        <v>110.39999999999999</v>
      </c>
      <c r="AI141" s="141">
        <f t="shared" si="71"/>
        <v>622.50602173913035</v>
      </c>
      <c r="AJ141" s="142">
        <f t="shared" si="72"/>
        <v>68724.664799999984</v>
      </c>
      <c r="AK141" s="143">
        <f>INDEX(รายได้แยกตามสิทธิ!$H:$H,MATCH(CalBudget2567!$D141,รายได้แยกตามสิทธิ!$B:$B,0))</f>
        <v>2706041.21</v>
      </c>
      <c r="AL141" s="138">
        <f>INDEX(ผลงานOPDVisit_HDC!$K:$K,MATCH(CalBudget2567!$D141,ผลงานOPDVisit_HDC!$A:$A,0))</f>
        <v>174</v>
      </c>
      <c r="AM141" s="138">
        <f t="shared" si="73"/>
        <v>15551.960977011495</v>
      </c>
      <c r="AN141" s="139">
        <f t="shared" si="74"/>
        <v>208.79999999999998</v>
      </c>
      <c r="AO141" s="140">
        <f t="shared" si="75"/>
        <v>208.79999999999998</v>
      </c>
      <c r="AP141" s="141">
        <f t="shared" si="76"/>
        <v>15962.532746804598</v>
      </c>
      <c r="AQ141" s="142">
        <f t="shared" si="77"/>
        <v>3332976.8375327997</v>
      </c>
      <c r="AR141" s="144">
        <f t="shared" si="51"/>
        <v>89861601.644160002</v>
      </c>
      <c r="AS141" s="143">
        <f>INDEX(รายได้แยกตามสิทธิ!$I:$I,MATCH(CalBudget2567!$D141,รายได้แยกตามสิทธิ!$B:$B,0))</f>
        <v>21298707.670000002</v>
      </c>
      <c r="AT141" s="138">
        <f>INDEX(ผลงานAdjRw_DHES!$D:$D,MATCH(CalBudget2567!$D141,ผลงานAdjRw_DHES!$B:$B,0))</f>
        <v>1710.1628999999998</v>
      </c>
      <c r="AU141" s="143">
        <f t="shared" si="78"/>
        <v>12454.198176091882</v>
      </c>
      <c r="AV141" s="139">
        <f t="shared" si="79"/>
        <v>2052.1954799999999</v>
      </c>
      <c r="AW141" s="140">
        <f t="shared" si="80"/>
        <v>2052.1954799999999</v>
      </c>
      <c r="AX141" s="141">
        <f t="shared" si="81"/>
        <v>12782.989007940709</v>
      </c>
      <c r="AY141" s="142">
        <f t="shared" si="82"/>
        <v>26233192.262985606</v>
      </c>
      <c r="AZ141" s="143">
        <f>INDEX(รายได้แยกตามสิทธิ!$J:$J,MATCH(CalBudget2567!$D141,รายได้แยกตามสิทธิ!$B:$B,0))</f>
        <v>1613175.29</v>
      </c>
      <c r="BA141" s="138">
        <f>INDEX(ผลงานAdjRw_DHES!$F:$F,MATCH(CalBudget2567!$D141,ผลงานAdjRw_DHES!$B:$B,0))</f>
        <v>67.548199999999994</v>
      </c>
      <c r="BB141" s="143">
        <f t="shared" si="83"/>
        <v>23881.839782555275</v>
      </c>
      <c r="BC141" s="139">
        <f t="shared" si="84"/>
        <v>81.057839999999985</v>
      </c>
      <c r="BD141" s="140">
        <f t="shared" si="85"/>
        <v>81.057839999999985</v>
      </c>
      <c r="BE141" s="141">
        <f t="shared" si="86"/>
        <v>24512.320352814735</v>
      </c>
      <c r="BF141" s="142">
        <f t="shared" si="87"/>
        <v>1986915.7411872</v>
      </c>
      <c r="BG141" s="143">
        <f>INDEX(รายได้แยกตามสิทธิ!$K:$K,MATCH(CalBudget2567!$D141,รายได้แยกตามสิทธิ!$B:$B,0))</f>
        <v>1414415.17</v>
      </c>
      <c r="BH141" s="138">
        <f>INDEX(ผลงานAdjRw_DHES!$E:$E,MATCH(CalBudget2567!$D141,ผลงานAdjRw_DHES!$B:$B,0))</f>
        <v>57.800199999999997</v>
      </c>
      <c r="BI141" s="143">
        <f t="shared" si="88"/>
        <v>24470.766018110666</v>
      </c>
      <c r="BJ141" s="139">
        <f t="shared" si="89"/>
        <v>69.36023999999999</v>
      </c>
      <c r="BK141" s="140">
        <f t="shared" si="90"/>
        <v>69.36023999999999</v>
      </c>
      <c r="BL141" s="141">
        <f t="shared" si="91"/>
        <v>25116.794240988787</v>
      </c>
      <c r="BM141" s="142">
        <f t="shared" si="92"/>
        <v>1742106.8765856</v>
      </c>
      <c r="BN141" s="143">
        <f>INDEX(รายได้แยกตามสิทธิ!$N:$N,MATCH(CalBudget2567!$D141,รายได้แยกตามสิทธิ!$B:$B,0))</f>
        <v>1148467.6399999999</v>
      </c>
      <c r="BO141" s="138">
        <f>INDEX(ผลงานAdjRw_DHES!$I:$I,MATCH(CalBudget2567!$D141,ผลงานAdjRw_DHES!$B:$B,0))</f>
        <v>107.99160000000039</v>
      </c>
      <c r="BP141" s="143">
        <f t="shared" si="93"/>
        <v>10634.786779712456</v>
      </c>
      <c r="BQ141" s="139">
        <f t="shared" si="94"/>
        <v>129.58992000000046</v>
      </c>
      <c r="BR141" s="140">
        <f t="shared" si="95"/>
        <v>129.58992000000046</v>
      </c>
      <c r="BS141" s="141">
        <f t="shared" si="96"/>
        <v>10915.545150696866</v>
      </c>
      <c r="BT141" s="142">
        <f t="shared" si="97"/>
        <v>1414544.6228351998</v>
      </c>
      <c r="BU141" s="144">
        <f t="shared" si="98"/>
        <v>31376759.503593605</v>
      </c>
      <c r="BV141" s="145">
        <f t="shared" si="52"/>
        <v>121238361.14775361</v>
      </c>
      <c r="BW141" s="146">
        <f>INDEX(รายได้แยกตามสิทธิ!$Q:$Q,MATCH(CalBudget2567!$D141,รายได้แยกตามสิทธิ!$B:$B,0))</f>
        <v>0.51</v>
      </c>
      <c r="BX141" s="145">
        <f t="shared" si="99"/>
        <v>61831564.185354345</v>
      </c>
      <c r="BY141" s="141"/>
      <c r="BZ141" s="143">
        <f t="shared" si="100"/>
        <v>96221</v>
      </c>
      <c r="CA141" s="138">
        <f>INDEX(ผลงานOPDVisit_HDC!$C:$C,MATCH(CalBudget2567!$D141,ผลงานOPDVisit_HDC!$A:$A,0))</f>
        <v>96221</v>
      </c>
      <c r="CB141" s="138">
        <f t="shared" si="101"/>
        <v>0</v>
      </c>
    </row>
    <row r="142" spans="1:80" hidden="1" x14ac:dyDescent="0.7">
      <c r="A142" s="136">
        <f>COUNTA($D$16:D142)</f>
        <v>127</v>
      </c>
      <c r="B142" s="1">
        <v>2</v>
      </c>
      <c r="C142" s="2" t="s">
        <v>8</v>
      </c>
      <c r="D142" s="91" t="s">
        <v>183</v>
      </c>
      <c r="E142" s="3" t="s">
        <v>1082</v>
      </c>
      <c r="F142" s="4" t="s">
        <v>1876</v>
      </c>
      <c r="G142" s="1">
        <v>10</v>
      </c>
      <c r="H142" s="3" t="s">
        <v>2962</v>
      </c>
      <c r="I142" s="137">
        <f>INDEX(รายได้แยกตามสิทธิ!$D:$D,MATCH(CalBudget2567!$D142,รายได้แยกตามสิทธิ!$B:$B,0))</f>
        <v>117452631.25</v>
      </c>
      <c r="J142" s="138">
        <f>INDEX(ผลงานOPDVisit_HDC!$F:$F,MATCH(CalBudget2567!$D142,ผลงานOPDVisit_HDC!$A:$A,0))</f>
        <v>119576</v>
      </c>
      <c r="K142" s="138">
        <f t="shared" si="53"/>
        <v>982.24251731116613</v>
      </c>
      <c r="L142" s="139">
        <f t="shared" si="54"/>
        <v>143491.19999999998</v>
      </c>
      <c r="M142" s="140">
        <f t="shared" si="55"/>
        <v>143491.19999999998</v>
      </c>
      <c r="N142" s="141">
        <f t="shared" si="56"/>
        <v>1008.1737197681809</v>
      </c>
      <c r="O142" s="142">
        <f t="shared" si="57"/>
        <v>144664056.85799998</v>
      </c>
      <c r="P142" s="143">
        <f>INDEX(รายได้แยกตามสิทธิ!$E:$E,MATCH(CalBudget2567!$D142,รายได้แยกตามสิทธิ!$B:$B,0))</f>
        <v>16586635.5</v>
      </c>
      <c r="Q142" s="138">
        <f>INDEX(ผลงานOPDVisit_HDC!$D:$D,MATCH(CalBudget2567!$D142,ผลงานOPDVisit_HDC!$A:$A,0))</f>
        <v>28300</v>
      </c>
      <c r="R142" s="138">
        <f t="shared" si="58"/>
        <v>586.10019434628975</v>
      </c>
      <c r="S142" s="139">
        <f t="shared" si="59"/>
        <v>33960</v>
      </c>
      <c r="T142" s="140">
        <f t="shared" si="60"/>
        <v>33960</v>
      </c>
      <c r="U142" s="141">
        <f t="shared" si="61"/>
        <v>601.57323947703185</v>
      </c>
      <c r="V142" s="142">
        <f t="shared" si="62"/>
        <v>20429427.212640002</v>
      </c>
      <c r="W142" s="143">
        <f>INDEX(รายได้แยกตามสิทธิ!$F:$F,MATCH(CalBudget2567!$D142,รายได้แยกตามสิทธิ!$B:$B,0))</f>
        <v>6396337</v>
      </c>
      <c r="X142" s="138">
        <f>INDEX(ผลงานOPDVisit_HDC!$E:$E,MATCH(CalBudget2567!$D142,ผลงานOPDVisit_HDC!$A:$A,0))</f>
        <v>16647</v>
      </c>
      <c r="Y142" s="138">
        <f t="shared" si="63"/>
        <v>384.23361566648646</v>
      </c>
      <c r="Z142" s="139">
        <f t="shared" si="64"/>
        <v>19976.399999999998</v>
      </c>
      <c r="AA142" s="140">
        <f t="shared" si="65"/>
        <v>19976.399999999998</v>
      </c>
      <c r="AB142" s="141">
        <f t="shared" si="66"/>
        <v>394.37738312008167</v>
      </c>
      <c r="AC142" s="142">
        <f t="shared" si="67"/>
        <v>7878240.356159999</v>
      </c>
      <c r="AD142" s="143">
        <f>INDEX(รายได้แยกตามสิทธิ!$G:$G,MATCH(CalBudget2567!$D142,รายได้แยกตามสิทธิ!$B:$B,0))</f>
        <v>126447</v>
      </c>
      <c r="AE142" s="138">
        <f>INDEX(ผลงานOPDVisit_HDC!$G:$G,MATCH(CalBudget2567!$D142,ผลงานOPDVisit_HDC!$A:$A,0))</f>
        <v>152</v>
      </c>
      <c r="AF142" s="138">
        <f t="shared" si="68"/>
        <v>831.88815789473688</v>
      </c>
      <c r="AG142" s="139">
        <f t="shared" si="69"/>
        <v>182.4</v>
      </c>
      <c r="AH142" s="140">
        <f t="shared" si="70"/>
        <v>182.4</v>
      </c>
      <c r="AI142" s="141">
        <f t="shared" si="71"/>
        <v>853.85000526315798</v>
      </c>
      <c r="AJ142" s="142">
        <f t="shared" si="72"/>
        <v>155742.24096000002</v>
      </c>
      <c r="AK142" s="143">
        <f>INDEX(รายได้แยกตามสิทธิ!$H:$H,MATCH(CalBudget2567!$D142,รายได้แยกตามสิทธิ!$B:$B,0))</f>
        <v>6676280.7000000002</v>
      </c>
      <c r="AL142" s="138">
        <f>INDEX(ผลงานOPDVisit_HDC!$K:$K,MATCH(CalBudget2567!$D142,ผลงานOPDVisit_HDC!$A:$A,0))</f>
        <v>193</v>
      </c>
      <c r="AM142" s="138">
        <f t="shared" si="73"/>
        <v>34592.127979274614</v>
      </c>
      <c r="AN142" s="139">
        <f t="shared" si="74"/>
        <v>231.6</v>
      </c>
      <c r="AO142" s="140">
        <f t="shared" si="75"/>
        <v>231.6</v>
      </c>
      <c r="AP142" s="141">
        <f t="shared" si="76"/>
        <v>35505.360157927462</v>
      </c>
      <c r="AQ142" s="142">
        <f t="shared" si="77"/>
        <v>8223041.4125760002</v>
      </c>
      <c r="AR142" s="144">
        <f t="shared" si="51"/>
        <v>181350508.08033594</v>
      </c>
      <c r="AS142" s="143">
        <f>INDEX(รายได้แยกตามสิทธิ!$I:$I,MATCH(CalBudget2567!$D142,รายได้แยกตามสิทธิ!$B:$B,0))</f>
        <v>66307540.5</v>
      </c>
      <c r="AT142" s="138">
        <f>INDEX(ผลงานAdjRw_DHES!$D:$D,MATCH(CalBudget2567!$D142,ผลงานAdjRw_DHES!$B:$B,0))</f>
        <v>4650.8670000000002</v>
      </c>
      <c r="AU142" s="143">
        <f t="shared" si="78"/>
        <v>14257.027883188231</v>
      </c>
      <c r="AV142" s="139">
        <f t="shared" si="79"/>
        <v>5581.0403999999999</v>
      </c>
      <c r="AW142" s="140">
        <f t="shared" si="80"/>
        <v>5581.0403999999999</v>
      </c>
      <c r="AX142" s="141">
        <f t="shared" si="81"/>
        <v>14633.413419304401</v>
      </c>
      <c r="AY142" s="142">
        <f t="shared" si="82"/>
        <v>81669671.483040005</v>
      </c>
      <c r="AZ142" s="143">
        <f>INDEX(รายได้แยกตามสิทธิ!$J:$J,MATCH(CalBudget2567!$D142,รายได้แยกตามสิทธิ!$B:$B,0))</f>
        <v>6195833.5</v>
      </c>
      <c r="BA142" s="138">
        <f>INDEX(ผลงานAdjRw_DHES!$F:$F,MATCH(CalBudget2567!$D142,ผลงานAdjRw_DHES!$B:$B,0))</f>
        <v>316.32709999999997</v>
      </c>
      <c r="BB142" s="143">
        <f t="shared" si="83"/>
        <v>19586.79322764316</v>
      </c>
      <c r="BC142" s="139">
        <f t="shared" si="84"/>
        <v>379.59251999999998</v>
      </c>
      <c r="BD142" s="140">
        <f t="shared" si="85"/>
        <v>379.59251999999998</v>
      </c>
      <c r="BE142" s="141">
        <f t="shared" si="86"/>
        <v>20103.88456885294</v>
      </c>
      <c r="BF142" s="142">
        <f t="shared" si="87"/>
        <v>7631284.2052800003</v>
      </c>
      <c r="BG142" s="143">
        <f>INDEX(รายได้แยกตามสิทธิ!$K:$K,MATCH(CalBudget2567!$D142,รายได้แยกตามสิทธิ!$B:$B,0))</f>
        <v>6091781.25</v>
      </c>
      <c r="BH142" s="138">
        <f>INDEX(ผลงานAdjRw_DHES!$E:$E,MATCH(CalBudget2567!$D142,ผลงานAdjRw_DHES!$B:$B,0))</f>
        <v>204.10159999999999</v>
      </c>
      <c r="BI142" s="143">
        <f t="shared" si="88"/>
        <v>29846.807913313762</v>
      </c>
      <c r="BJ142" s="139">
        <f t="shared" si="89"/>
        <v>244.92191999999997</v>
      </c>
      <c r="BK142" s="140">
        <f t="shared" si="90"/>
        <v>244.92191999999997</v>
      </c>
      <c r="BL142" s="141">
        <f t="shared" si="91"/>
        <v>30634.763642225244</v>
      </c>
      <c r="BM142" s="142">
        <f t="shared" si="92"/>
        <v>7503125.129999999</v>
      </c>
      <c r="BN142" s="143">
        <f>INDEX(รายได้แยกตามสิทธิ!$N:$N,MATCH(CalBudget2567!$D142,รายได้แยกตามสิทธิ!$B:$B,0))</f>
        <v>5311249.75</v>
      </c>
      <c r="BO142" s="138">
        <f>INDEX(ผลงานAdjRw_DHES!$I:$I,MATCH(CalBudget2567!$D142,ผลงานAdjRw_DHES!$B:$B,0))</f>
        <v>266.79640000000063</v>
      </c>
      <c r="BP142" s="143">
        <f t="shared" si="93"/>
        <v>19907.501562989557</v>
      </c>
      <c r="BQ142" s="139">
        <f t="shared" si="94"/>
        <v>320.15568000000076</v>
      </c>
      <c r="BR142" s="140">
        <f t="shared" si="95"/>
        <v>320.15568000000076</v>
      </c>
      <c r="BS142" s="141">
        <f t="shared" si="96"/>
        <v>20433.059604252481</v>
      </c>
      <c r="BT142" s="142">
        <f t="shared" si="97"/>
        <v>6541760.0920799999</v>
      </c>
      <c r="BU142" s="144">
        <f t="shared" si="98"/>
        <v>103345840.9104</v>
      </c>
      <c r="BV142" s="145">
        <f t="shared" si="52"/>
        <v>284696348.99073595</v>
      </c>
      <c r="BW142" s="146">
        <f>INDEX(รายได้แยกตามสิทธิ!$Q:$Q,MATCH(CalBudget2567!$D142,รายได้แยกตามสิทธิ!$B:$B,0))</f>
        <v>0.52</v>
      </c>
      <c r="BX142" s="145">
        <f t="shared" si="99"/>
        <v>148042101.47518271</v>
      </c>
      <c r="BY142" s="141"/>
      <c r="BZ142" s="143">
        <f t="shared" si="100"/>
        <v>164868</v>
      </c>
      <c r="CA142" s="138">
        <f>INDEX(ผลงานOPDVisit_HDC!$C:$C,MATCH(CalBudget2567!$D142,ผลงานOPDVisit_HDC!$A:$A,0))</f>
        <v>164868</v>
      </c>
      <c r="CB142" s="138">
        <f t="shared" si="101"/>
        <v>0</v>
      </c>
    </row>
    <row r="143" spans="1:80" hidden="1" x14ac:dyDescent="0.7">
      <c r="A143" s="136">
        <f>COUNTA($D$16:D143)</f>
        <v>128</v>
      </c>
      <c r="B143" s="1">
        <v>2</v>
      </c>
      <c r="C143" s="2" t="s">
        <v>8</v>
      </c>
      <c r="D143" s="91" t="s">
        <v>184</v>
      </c>
      <c r="E143" s="3" t="s">
        <v>1083</v>
      </c>
      <c r="F143" s="4" t="s">
        <v>1876</v>
      </c>
      <c r="G143" s="1">
        <v>6</v>
      </c>
      <c r="H143" s="3" t="s">
        <v>2965</v>
      </c>
      <c r="I143" s="137">
        <f>INDEX(รายได้แยกตามสิทธิ!$D:$D,MATCH(CalBudget2567!$D143,รายได้แยกตามสิทธิ!$B:$B,0))</f>
        <v>56516169.280000001</v>
      </c>
      <c r="J143" s="138">
        <f>INDEX(ผลงานOPDVisit_HDC!$F:$F,MATCH(CalBudget2567!$D143,ผลงานOPDVisit_HDC!$A:$A,0))</f>
        <v>87429</v>
      </c>
      <c r="K143" s="138">
        <f t="shared" si="53"/>
        <v>646.42360406730029</v>
      </c>
      <c r="L143" s="139">
        <f t="shared" si="54"/>
        <v>104914.8</v>
      </c>
      <c r="M143" s="140">
        <f t="shared" si="55"/>
        <v>104914.8</v>
      </c>
      <c r="N143" s="141">
        <f t="shared" si="56"/>
        <v>663.48918721467703</v>
      </c>
      <c r="O143" s="142">
        <f t="shared" si="57"/>
        <v>69609835.378790393</v>
      </c>
      <c r="P143" s="143">
        <f>INDEX(รายได้แยกตามสิทธิ!$E:$E,MATCH(CalBudget2567!$D143,รายได้แยกตามสิทธิ!$B:$B,0))</f>
        <v>6081553.75</v>
      </c>
      <c r="Q143" s="138">
        <f>INDEX(ผลงานOPDVisit_HDC!$D:$D,MATCH(CalBudget2567!$D143,ผลงานOPDVisit_HDC!$A:$A,0))</f>
        <v>3124</v>
      </c>
      <c r="R143" s="138">
        <f t="shared" si="58"/>
        <v>1946.7201504481434</v>
      </c>
      <c r="S143" s="139">
        <f t="shared" si="59"/>
        <v>3748.7999999999997</v>
      </c>
      <c r="T143" s="140">
        <f t="shared" si="60"/>
        <v>3748.7999999999997</v>
      </c>
      <c r="U143" s="141">
        <f t="shared" si="61"/>
        <v>1998.1135624199744</v>
      </c>
      <c r="V143" s="142">
        <f t="shared" si="62"/>
        <v>7490528.1227999991</v>
      </c>
      <c r="W143" s="143">
        <f>INDEX(รายได้แยกตามสิทธิ!$F:$F,MATCH(CalBudget2567!$D143,รายได้แยกตามสิทธิ!$B:$B,0))</f>
        <v>6819582.5</v>
      </c>
      <c r="X143" s="138">
        <f>INDEX(ผลงานOPDVisit_HDC!$E:$E,MATCH(CalBudget2567!$D143,ผลงานOPDVisit_HDC!$A:$A,0))</f>
        <v>29094</v>
      </c>
      <c r="Y143" s="138">
        <f t="shared" si="63"/>
        <v>234.39824362411494</v>
      </c>
      <c r="Z143" s="139">
        <f t="shared" si="64"/>
        <v>34912.799999999996</v>
      </c>
      <c r="AA143" s="140">
        <f t="shared" si="65"/>
        <v>34912.799999999996</v>
      </c>
      <c r="AB143" s="141">
        <f t="shared" si="66"/>
        <v>240.58635725579157</v>
      </c>
      <c r="AC143" s="142">
        <f t="shared" si="67"/>
        <v>8399543.3735999987</v>
      </c>
      <c r="AD143" s="143">
        <f>INDEX(รายได้แยกตามสิทธิ!$G:$G,MATCH(CalBudget2567!$D143,รายได้แยกตามสิทธิ!$B:$B,0))</f>
        <v>384639.75</v>
      </c>
      <c r="AE143" s="138">
        <f>INDEX(ผลงานOPDVisit_HDC!$G:$G,MATCH(CalBudget2567!$D143,ผลงานOPDVisit_HDC!$A:$A,0))</f>
        <v>201</v>
      </c>
      <c r="AF143" s="138">
        <f t="shared" si="68"/>
        <v>1913.6305970149253</v>
      </c>
      <c r="AG143" s="139">
        <f t="shared" si="69"/>
        <v>241.2</v>
      </c>
      <c r="AH143" s="140">
        <f t="shared" si="70"/>
        <v>241.2</v>
      </c>
      <c r="AI143" s="141">
        <f t="shared" si="71"/>
        <v>1964.1504447761195</v>
      </c>
      <c r="AJ143" s="142">
        <f t="shared" si="72"/>
        <v>473753.08727999998</v>
      </c>
      <c r="AK143" s="143">
        <f>INDEX(รายได้แยกตามสิทธิ!$H:$H,MATCH(CalBudget2567!$D143,รายได้แยกตามสิทธิ!$B:$B,0))</f>
        <v>3406365.5</v>
      </c>
      <c r="AL143" s="138">
        <f>INDEX(ผลงานOPDVisit_HDC!$K:$K,MATCH(CalBudget2567!$D143,ผลงานOPDVisit_HDC!$A:$A,0))</f>
        <v>14642</v>
      </c>
      <c r="AM143" s="138">
        <f t="shared" si="73"/>
        <v>232.64345717798116</v>
      </c>
      <c r="AN143" s="139">
        <f t="shared" si="74"/>
        <v>17570.399999999998</v>
      </c>
      <c r="AO143" s="140">
        <f t="shared" si="75"/>
        <v>17570.399999999998</v>
      </c>
      <c r="AP143" s="141">
        <f t="shared" si="76"/>
        <v>238.78524444747987</v>
      </c>
      <c r="AQ143" s="142">
        <f t="shared" si="77"/>
        <v>4195552.2590399999</v>
      </c>
      <c r="AR143" s="144">
        <f t="shared" si="51"/>
        <v>90169212.221510381</v>
      </c>
      <c r="AS143" s="143">
        <f>INDEX(รายได้แยกตามสิทธิ!$I:$I,MATCH(CalBudget2567!$D143,รายได้แยกตามสิทธิ!$B:$B,0))</f>
        <v>33609247.200000003</v>
      </c>
      <c r="AT143" s="138">
        <f>INDEX(ผลงานAdjRw_DHES!$D:$D,MATCH(CalBudget2567!$D143,ผลงานAdjRw_DHES!$B:$B,0))</f>
        <v>1031.174</v>
      </c>
      <c r="AU143" s="143">
        <f t="shared" si="78"/>
        <v>32593.187182764505</v>
      </c>
      <c r="AV143" s="139">
        <f t="shared" si="79"/>
        <v>1237.4087999999999</v>
      </c>
      <c r="AW143" s="140">
        <f t="shared" si="80"/>
        <v>1237.4087999999999</v>
      </c>
      <c r="AX143" s="141">
        <f t="shared" si="81"/>
        <v>33453.647324389487</v>
      </c>
      <c r="AY143" s="142">
        <f t="shared" si="82"/>
        <v>41395837.591296002</v>
      </c>
      <c r="AZ143" s="143">
        <f>INDEX(รายได้แยกตามสิทธิ!$J:$J,MATCH(CalBudget2567!$D143,รายได้แยกตามสิทธิ!$B:$B,0))</f>
        <v>1744937.27</v>
      </c>
      <c r="BA143" s="138">
        <f>INDEX(ผลงานAdjRw_DHES!$F:$F,MATCH(CalBudget2567!$D143,ผลงานAdjRw_DHES!$B:$B,0))</f>
        <v>104.7475</v>
      </c>
      <c r="BB143" s="143">
        <f t="shared" si="83"/>
        <v>16658.509940571374</v>
      </c>
      <c r="BC143" s="139">
        <f t="shared" si="84"/>
        <v>125.697</v>
      </c>
      <c r="BD143" s="140">
        <f t="shared" si="85"/>
        <v>125.697</v>
      </c>
      <c r="BE143" s="141">
        <f t="shared" si="86"/>
        <v>17098.294603002458</v>
      </c>
      <c r="BF143" s="142">
        <f t="shared" si="87"/>
        <v>2149204.3367136</v>
      </c>
      <c r="BG143" s="143">
        <f>INDEX(รายได้แยกตามสิทธิ!$K:$K,MATCH(CalBudget2567!$D143,รายได้แยกตามสิทธิ!$B:$B,0))</f>
        <v>3705727.43</v>
      </c>
      <c r="BH143" s="138">
        <f>INDEX(ผลงานAdjRw_DHES!$E:$E,MATCH(CalBudget2567!$D143,ผลงานAdjRw_DHES!$B:$B,0))</f>
        <v>206.84019999999998</v>
      </c>
      <c r="BI143" s="143">
        <f t="shared" si="88"/>
        <v>17915.895604432797</v>
      </c>
      <c r="BJ143" s="139">
        <f t="shared" si="89"/>
        <v>248.20823999999996</v>
      </c>
      <c r="BK143" s="140">
        <f t="shared" si="90"/>
        <v>248.20823999999996</v>
      </c>
      <c r="BL143" s="141">
        <f t="shared" si="91"/>
        <v>18388.875248389824</v>
      </c>
      <c r="BM143" s="142">
        <f t="shared" si="92"/>
        <v>4564270.3609824004</v>
      </c>
      <c r="BN143" s="143">
        <f>INDEX(รายได้แยกตามสิทธิ!$N:$N,MATCH(CalBudget2567!$D143,รายได้แยกตามสิทธิ!$B:$B,0))</f>
        <v>1523477</v>
      </c>
      <c r="BO143" s="138">
        <f>INDEX(ผลงานAdjRw_DHES!$I:$I,MATCH(CalBudget2567!$D143,ผลงานAdjRw_DHES!$B:$B,0))</f>
        <v>1879.0564999999997</v>
      </c>
      <c r="BP143" s="143">
        <f t="shared" si="93"/>
        <v>810.7669992892711</v>
      </c>
      <c r="BQ143" s="139">
        <f t="shared" si="94"/>
        <v>2254.8677999999995</v>
      </c>
      <c r="BR143" s="140">
        <f t="shared" si="95"/>
        <v>2254.8677999999995</v>
      </c>
      <c r="BS143" s="141">
        <f t="shared" si="96"/>
        <v>832.17124807050789</v>
      </c>
      <c r="BT143" s="142">
        <f t="shared" si="97"/>
        <v>1876436.15136</v>
      </c>
      <c r="BU143" s="144">
        <f t="shared" si="98"/>
        <v>49985748.440352</v>
      </c>
      <c r="BV143" s="145">
        <f t="shared" si="52"/>
        <v>140154960.66186237</v>
      </c>
      <c r="BW143" s="146">
        <f>INDEX(รายได้แยกตามสิทธิ!$Q:$Q,MATCH(CalBudget2567!$D143,รายได้แยกตามสิทธิ!$B:$B,0))</f>
        <v>0.37</v>
      </c>
      <c r="BX143" s="145">
        <f t="shared" si="99"/>
        <v>51857335.444889076</v>
      </c>
      <c r="BY143" s="141"/>
      <c r="BZ143" s="143">
        <f t="shared" si="100"/>
        <v>134490</v>
      </c>
      <c r="CA143" s="138">
        <f>INDEX(ผลงานOPDVisit_HDC!$C:$C,MATCH(CalBudget2567!$D143,ผลงานOPDVisit_HDC!$A:$A,0))</f>
        <v>134490</v>
      </c>
      <c r="CB143" s="138">
        <f t="shared" si="101"/>
        <v>0</v>
      </c>
    </row>
    <row r="144" spans="1:80" hidden="1" x14ac:dyDescent="0.7">
      <c r="A144" s="136">
        <f>COUNTA($D$16:D144)</f>
        <v>129</v>
      </c>
      <c r="B144" s="1">
        <v>2</v>
      </c>
      <c r="C144" s="2" t="s">
        <v>8</v>
      </c>
      <c r="D144" s="91" t="s">
        <v>185</v>
      </c>
      <c r="E144" s="3" t="s">
        <v>1084</v>
      </c>
      <c r="F144" s="4" t="s">
        <v>1876</v>
      </c>
      <c r="G144" s="1">
        <v>2</v>
      </c>
      <c r="H144" s="3" t="s">
        <v>2968</v>
      </c>
      <c r="I144" s="137">
        <f>INDEX(รายได้แยกตามสิทธิ!$D:$D,MATCH(CalBudget2567!$D144,รายได้แยกตามสิทธิ!$B:$B,0))</f>
        <v>18573688.23</v>
      </c>
      <c r="J144" s="138">
        <f>INDEX(ผลงานOPDVisit_HDC!$F:$F,MATCH(CalBudget2567!$D144,ผลงานOPDVisit_HDC!$A:$A,0))</f>
        <v>37049</v>
      </c>
      <c r="K144" s="138">
        <f t="shared" si="53"/>
        <v>501.32765337795894</v>
      </c>
      <c r="L144" s="139">
        <f t="shared" si="54"/>
        <v>44458.799999999996</v>
      </c>
      <c r="M144" s="140">
        <f t="shared" si="55"/>
        <v>44458.799999999996</v>
      </c>
      <c r="N144" s="141">
        <f t="shared" si="56"/>
        <v>514.56270342713708</v>
      </c>
      <c r="O144" s="142">
        <f t="shared" si="57"/>
        <v>22876840.319126401</v>
      </c>
      <c r="P144" s="143">
        <f>INDEX(รายได้แยกตามสิทธิ!$E:$E,MATCH(CalBudget2567!$D144,รายได้แยกตามสิทธิ!$B:$B,0))</f>
        <v>1619295.58</v>
      </c>
      <c r="Q144" s="138">
        <f>INDEX(ผลงานOPDVisit_HDC!$D:$D,MATCH(CalBudget2567!$D144,ผลงานOPDVisit_HDC!$A:$A,0))</f>
        <v>3279</v>
      </c>
      <c r="R144" s="138">
        <f t="shared" si="58"/>
        <v>493.83823726745959</v>
      </c>
      <c r="S144" s="139">
        <f t="shared" si="59"/>
        <v>3934.7999999999997</v>
      </c>
      <c r="T144" s="140">
        <f t="shared" si="60"/>
        <v>3934.7999999999997</v>
      </c>
      <c r="U144" s="141">
        <f t="shared" si="61"/>
        <v>506.87556673132053</v>
      </c>
      <c r="V144" s="142">
        <f t="shared" si="62"/>
        <v>1994453.9799743998</v>
      </c>
      <c r="W144" s="143">
        <f>INDEX(รายได้แยกตามสิทธิ!$F:$F,MATCH(CalBudget2567!$D144,รายได้แยกตามสิทธิ!$B:$B,0))</f>
        <v>541284.54</v>
      </c>
      <c r="X144" s="138">
        <f>INDEX(ผลงานOPDVisit_HDC!$E:$E,MATCH(CalBudget2567!$D144,ผลงานOPDVisit_HDC!$A:$A,0))</f>
        <v>1581</v>
      </c>
      <c r="Y144" s="138">
        <f t="shared" si="63"/>
        <v>342.36846299810247</v>
      </c>
      <c r="Z144" s="139">
        <f t="shared" si="64"/>
        <v>1897.1999999999998</v>
      </c>
      <c r="AA144" s="140">
        <f t="shared" si="65"/>
        <v>1897.1999999999998</v>
      </c>
      <c r="AB144" s="141">
        <f t="shared" si="66"/>
        <v>351.40699042125237</v>
      </c>
      <c r="AC144" s="142">
        <f t="shared" si="67"/>
        <v>666689.34222719993</v>
      </c>
      <c r="AD144" s="143">
        <f>INDEX(รายได้แยกตามสิทธิ!$G:$G,MATCH(CalBudget2567!$D144,รายได้แยกตามสิทธิ!$B:$B,0))</f>
        <v>17033</v>
      </c>
      <c r="AE144" s="138">
        <f>INDEX(ผลงานOPDVisit_HDC!$G:$G,MATCH(CalBudget2567!$D144,ผลงานOPDVisit_HDC!$A:$A,0))</f>
        <v>18</v>
      </c>
      <c r="AF144" s="138">
        <f t="shared" si="68"/>
        <v>946.27777777777783</v>
      </c>
      <c r="AG144" s="139">
        <f t="shared" si="69"/>
        <v>21.599999999999998</v>
      </c>
      <c r="AH144" s="140">
        <f t="shared" si="70"/>
        <v>21.599999999999998</v>
      </c>
      <c r="AI144" s="141">
        <f t="shared" si="71"/>
        <v>971.25951111111112</v>
      </c>
      <c r="AJ144" s="142">
        <f t="shared" si="72"/>
        <v>20979.205439999998</v>
      </c>
      <c r="AK144" s="143">
        <f>INDEX(รายได้แยกตามสิทธิ!$H:$H,MATCH(CalBudget2567!$D144,รายได้แยกตามสิทธิ!$B:$B,0))</f>
        <v>679021</v>
      </c>
      <c r="AL144" s="138">
        <f>INDEX(ผลงานOPDVisit_HDC!$K:$K,MATCH(CalBudget2567!$D144,ผลงานOPDVisit_HDC!$A:$A,0))</f>
        <v>1457</v>
      </c>
      <c r="AM144" s="138">
        <f t="shared" si="73"/>
        <v>466.04049416609473</v>
      </c>
      <c r="AN144" s="139">
        <f t="shared" si="74"/>
        <v>1748.3999999999999</v>
      </c>
      <c r="AO144" s="140">
        <f t="shared" si="75"/>
        <v>1748.3999999999999</v>
      </c>
      <c r="AP144" s="141">
        <f t="shared" si="76"/>
        <v>478.34396321207964</v>
      </c>
      <c r="AQ144" s="142">
        <f t="shared" si="77"/>
        <v>836336.58528</v>
      </c>
      <c r="AR144" s="144">
        <f t="shared" ref="AR144:AR207" si="102">O144+V144+AC144+AJ144+AQ144</f>
        <v>26395299.432048</v>
      </c>
      <c r="AS144" s="143">
        <f>INDEX(รายได้แยกตามสิทธิ!$I:$I,MATCH(CalBudget2567!$D144,รายได้แยกตามสิทธิ!$B:$B,0))</f>
        <v>5974616.0199999996</v>
      </c>
      <c r="AT144" s="138">
        <f>INDEX(ผลงานAdjRw_DHES!$D:$D,MATCH(CalBudget2567!$D144,ผลงานAdjRw_DHES!$B:$B,0))</f>
        <v>695.33439999999996</v>
      </c>
      <c r="AU144" s="143">
        <f t="shared" si="78"/>
        <v>8592.4355533107519</v>
      </c>
      <c r="AV144" s="139">
        <f t="shared" si="79"/>
        <v>834.40127999999993</v>
      </c>
      <c r="AW144" s="140">
        <f t="shared" si="80"/>
        <v>834.40127999999993</v>
      </c>
      <c r="AX144" s="141">
        <f t="shared" si="81"/>
        <v>8819.2758519181552</v>
      </c>
      <c r="AY144" s="142">
        <f t="shared" si="82"/>
        <v>7358815.0595135987</v>
      </c>
      <c r="AZ144" s="143">
        <f>INDEX(รายได้แยกตามสิทธิ!$J:$J,MATCH(CalBudget2567!$D144,รายได้แยกตามสิทธิ!$B:$B,0))</f>
        <v>292784.64000000001</v>
      </c>
      <c r="BA144" s="138">
        <f>INDEX(ผลงานAdjRw_DHES!$F:$F,MATCH(CalBudget2567!$D144,ผลงานAdjRw_DHES!$B:$B,0))</f>
        <v>17.584</v>
      </c>
      <c r="BB144" s="143">
        <f t="shared" si="83"/>
        <v>16650.627843494087</v>
      </c>
      <c r="BC144" s="139">
        <f t="shared" si="84"/>
        <v>21.1008</v>
      </c>
      <c r="BD144" s="140">
        <f t="shared" si="85"/>
        <v>21.1008</v>
      </c>
      <c r="BE144" s="141">
        <f t="shared" si="86"/>
        <v>17090.204418562331</v>
      </c>
      <c r="BF144" s="142">
        <f t="shared" si="87"/>
        <v>360616.98539520003</v>
      </c>
      <c r="BG144" s="143">
        <f>INDEX(รายได้แยกตามสิทธิ!$K:$K,MATCH(CalBudget2567!$D144,รายได้แยกตามสิทธิ!$B:$B,0))</f>
        <v>107632.95</v>
      </c>
      <c r="BH144" s="138">
        <f>INDEX(ผลงานAdjRw_DHES!$E:$E,MATCH(CalBudget2567!$D144,ผลงานAdjRw_DHES!$B:$B,0))</f>
        <v>10.839500000000001</v>
      </c>
      <c r="BI144" s="143">
        <f t="shared" si="88"/>
        <v>9929.6969417408545</v>
      </c>
      <c r="BJ144" s="139">
        <f t="shared" si="89"/>
        <v>13.007400000000001</v>
      </c>
      <c r="BK144" s="140">
        <f t="shared" si="90"/>
        <v>13.007400000000001</v>
      </c>
      <c r="BL144" s="141">
        <f t="shared" si="91"/>
        <v>10191.840941002813</v>
      </c>
      <c r="BM144" s="142">
        <f t="shared" si="92"/>
        <v>132569.35185599999</v>
      </c>
      <c r="BN144" s="143">
        <f>INDEX(รายได้แยกตามสิทธิ!$N:$N,MATCH(CalBudget2567!$D144,รายได้แยกตามสิทธิ!$B:$B,0))</f>
        <v>193148.95</v>
      </c>
      <c r="BO144" s="138">
        <f>INDEX(ผลงานAdjRw_DHES!$I:$I,MATCH(CalBudget2567!$D144,ผลงานAdjRw_DHES!$B:$B,0))</f>
        <v>19.191300000000172</v>
      </c>
      <c r="BP144" s="143">
        <f t="shared" si="93"/>
        <v>10064.401577798184</v>
      </c>
      <c r="BQ144" s="139">
        <f t="shared" si="94"/>
        <v>23.029560000000206</v>
      </c>
      <c r="BR144" s="140">
        <f t="shared" si="95"/>
        <v>23.029560000000206</v>
      </c>
      <c r="BS144" s="141">
        <f t="shared" si="96"/>
        <v>10330.101779452056</v>
      </c>
      <c r="BT144" s="142">
        <f t="shared" si="97"/>
        <v>237897.69873600002</v>
      </c>
      <c r="BU144" s="144">
        <f t="shared" si="98"/>
        <v>8089899.095500798</v>
      </c>
      <c r="BV144" s="145">
        <f t="shared" ref="BV144:BV207" si="103">AR144+BU144</f>
        <v>34485198.527548797</v>
      </c>
      <c r="BW144" s="146">
        <f>INDEX(รายได้แยกตามสิทธิ!$Q:$Q,MATCH(CalBudget2567!$D144,รายได้แยกตามสิทธิ!$B:$B,0))</f>
        <v>0.52</v>
      </c>
      <c r="BX144" s="145">
        <f t="shared" si="99"/>
        <v>17932303.234325375</v>
      </c>
      <c r="BY144" s="141"/>
      <c r="BZ144" s="143">
        <f t="shared" si="100"/>
        <v>43384</v>
      </c>
      <c r="CA144" s="138">
        <f>INDEX(ผลงานOPDVisit_HDC!$C:$C,MATCH(CalBudget2567!$D144,ผลงานOPDVisit_HDC!$A:$A,0))</f>
        <v>43384</v>
      </c>
      <c r="CB144" s="138">
        <f t="shared" si="101"/>
        <v>0</v>
      </c>
    </row>
    <row r="145" spans="1:80" hidden="1" x14ac:dyDescent="0.7">
      <c r="A145" s="136">
        <f>COUNTA($D$16:D145)</f>
        <v>130</v>
      </c>
      <c r="B145" s="1">
        <v>2</v>
      </c>
      <c r="C145" s="2" t="s">
        <v>8</v>
      </c>
      <c r="D145" s="91" t="s">
        <v>186</v>
      </c>
      <c r="E145" s="3" t="s">
        <v>1085</v>
      </c>
      <c r="F145" s="4" t="s">
        <v>1876</v>
      </c>
      <c r="G145" s="1">
        <v>5</v>
      </c>
      <c r="H145" s="3" t="s">
        <v>2964</v>
      </c>
      <c r="I145" s="137">
        <f>INDEX(รายได้แยกตามสิทธิ!$D:$D,MATCH(CalBudget2567!$D145,รายได้แยกตามสิทธิ!$B:$B,0))</f>
        <v>33041673.190000001</v>
      </c>
      <c r="J145" s="138">
        <f>INDEX(ผลงานOPDVisit_HDC!$F:$F,MATCH(CalBudget2567!$D145,ผลงานOPDVisit_HDC!$A:$A,0))</f>
        <v>57610</v>
      </c>
      <c r="K145" s="138">
        <f t="shared" ref="K145:K208" si="104">SUM(I145/J145)</f>
        <v>573.54058653011634</v>
      </c>
      <c r="L145" s="139">
        <f t="shared" ref="L145:L208" si="105">J145*1.2</f>
        <v>69132</v>
      </c>
      <c r="M145" s="140">
        <f t="shared" ref="M145:M208" si="106">L145</f>
        <v>69132</v>
      </c>
      <c r="N145" s="141">
        <f t="shared" ref="N145:N208" si="107">($F$4*K145)+K145</f>
        <v>588.68205801451143</v>
      </c>
      <c r="O145" s="142">
        <f t="shared" ref="O145:O208" si="108">M145*N145</f>
        <v>40696768.034659207</v>
      </c>
      <c r="P145" s="143">
        <f>INDEX(รายได้แยกตามสิทธิ!$E:$E,MATCH(CalBudget2567!$D145,รายได้แยกตามสิทธิ!$B:$B,0))</f>
        <v>4130100.21</v>
      </c>
      <c r="Q145" s="138">
        <f>INDEX(ผลงานOPDVisit_HDC!$D:$D,MATCH(CalBudget2567!$D145,ผลงานOPDVisit_HDC!$A:$A,0))</f>
        <v>6521</v>
      </c>
      <c r="R145" s="138">
        <f t="shared" ref="R145:R208" si="109">IF(Q145=0,0,P145/Q145)</f>
        <v>633.35381229872723</v>
      </c>
      <c r="S145" s="139">
        <f t="shared" ref="S145:S208" si="110">Q145*1.2</f>
        <v>7825.2</v>
      </c>
      <c r="T145" s="140">
        <f t="shared" ref="T145:T208" si="111">S145</f>
        <v>7825.2</v>
      </c>
      <c r="U145" s="141">
        <f t="shared" ref="U145:U208" si="112">($F$4*R145)+R145</f>
        <v>650.0743529434136</v>
      </c>
      <c r="V145" s="142">
        <f t="shared" ref="V145:V208" si="113">T145*U145</f>
        <v>5086961.8266527997</v>
      </c>
      <c r="W145" s="143">
        <f>INDEX(รายได้แยกตามสิทธิ!$F:$F,MATCH(CalBudget2567!$D145,รายได้แยกตามสิทธิ!$B:$B,0))</f>
        <v>1400410.38</v>
      </c>
      <c r="X145" s="138">
        <f>INDEX(ผลงานOPDVisit_HDC!$E:$E,MATCH(CalBudget2567!$D145,ผลงานOPDVisit_HDC!$A:$A,0))</f>
        <v>7880</v>
      </c>
      <c r="Y145" s="138">
        <f t="shared" ref="Y145:Y208" si="114">IF(X145=0,0,W145/X145)</f>
        <v>177.71705329949236</v>
      </c>
      <c r="Z145" s="139">
        <f t="shared" ref="Z145:Z208" si="115">X145*1.2</f>
        <v>9456</v>
      </c>
      <c r="AA145" s="140">
        <f t="shared" ref="AA145:AA208" si="116">Z145</f>
        <v>9456</v>
      </c>
      <c r="AB145" s="141">
        <f t="shared" ref="AB145:AB208" si="117">($F$4*Y145)+Y145</f>
        <v>182.40878350659895</v>
      </c>
      <c r="AC145" s="142">
        <f t="shared" ref="AC145:AC208" si="118">AA145*AB145</f>
        <v>1724857.4568383996</v>
      </c>
      <c r="AD145" s="143">
        <f>INDEX(รายได้แยกตามสิทธิ!$G:$G,MATCH(CalBudget2567!$D145,รายได้แยกตามสิทธิ!$B:$B,0))</f>
        <v>35890</v>
      </c>
      <c r="AE145" s="138">
        <f>INDEX(ผลงานOPDVisit_HDC!$G:$G,MATCH(CalBudget2567!$D145,ผลงานOPDVisit_HDC!$A:$A,0))</f>
        <v>29</v>
      </c>
      <c r="AF145" s="138">
        <f t="shared" ref="AF145:AF208" si="119">IFERROR(SUM(AD145/AE145),0)</f>
        <v>1237.5862068965516</v>
      </c>
      <c r="AG145" s="139">
        <f t="shared" ref="AG145:AG208" si="120">AE145*1.2</f>
        <v>34.799999999999997</v>
      </c>
      <c r="AH145" s="140">
        <f t="shared" ref="AH145:AH208" si="121">AG145</f>
        <v>34.799999999999997</v>
      </c>
      <c r="AI145" s="141">
        <f t="shared" ref="AI145:AI208" si="122">($F$4*AF145)+AF145</f>
        <v>1270.2584827586206</v>
      </c>
      <c r="AJ145" s="142">
        <f t="shared" ref="AJ145:AJ208" si="123">AH145*AI145</f>
        <v>44204.995199999998</v>
      </c>
      <c r="AK145" s="143">
        <f>INDEX(รายได้แยกตามสิทธิ!$H:$H,MATCH(CalBudget2567!$D145,รายได้แยกตามสิทธิ!$B:$B,0))</f>
        <v>1751435.5</v>
      </c>
      <c r="AL145" s="138">
        <f>INDEX(ผลงานOPDVisit_HDC!$K:$K,MATCH(CalBudget2567!$D145,ผลงานOPDVisit_HDC!$A:$A,0))</f>
        <v>1</v>
      </c>
      <c r="AM145" s="138">
        <f t="shared" ref="AM145:AM208" si="124">IFERROR(SUM(AK145/AL145),0)</f>
        <v>1751435.5</v>
      </c>
      <c r="AN145" s="139">
        <f t="shared" ref="AN145:AN208" si="125">AL145*1.2</f>
        <v>1.2</v>
      </c>
      <c r="AO145" s="140">
        <f t="shared" ref="AO145:AO208" si="126">AN145</f>
        <v>1.2</v>
      </c>
      <c r="AP145" s="141">
        <f t="shared" ref="AP145:AP208" si="127">($F$4*AM145)+AM145</f>
        <v>1797673.3972</v>
      </c>
      <c r="AQ145" s="142">
        <f t="shared" ref="AQ145:AQ208" si="128">AO145*AP145</f>
        <v>2157208.0766400001</v>
      </c>
      <c r="AR145" s="144">
        <f t="shared" si="102"/>
        <v>49710000.389990412</v>
      </c>
      <c r="AS145" s="143">
        <f>INDEX(รายได้แยกตามสิทธิ!$I:$I,MATCH(CalBudget2567!$D145,รายได้แยกตามสิทธิ!$B:$B,0))</f>
        <v>14698835.74</v>
      </c>
      <c r="AT145" s="138">
        <f>INDEX(ผลงานAdjRw_DHES!$D:$D,MATCH(CalBudget2567!$D145,ผลงานAdjRw_DHES!$B:$B,0))</f>
        <v>1525.3352999999997</v>
      </c>
      <c r="AU145" s="143">
        <f t="shared" ref="AU145:AU208" si="129">IFERROR(SUM(AS145/AT145),0)</f>
        <v>9636.4620552609013</v>
      </c>
      <c r="AV145" s="139">
        <f t="shared" ref="AV145:AV208" si="130">AT145*1.2</f>
        <v>1830.4023599999996</v>
      </c>
      <c r="AW145" s="140">
        <f t="shared" ref="AW145:AW208" si="131">AV145</f>
        <v>1830.4023599999996</v>
      </c>
      <c r="AX145" s="141">
        <f t="shared" ref="AX145:AX208" si="132">($F$4*AU145)+AU145</f>
        <v>9890.8646535197895</v>
      </c>
      <c r="AY145" s="142">
        <f t="shared" ref="AY145:AY208" si="133">AW145*AX145</f>
        <v>18104262.004243203</v>
      </c>
      <c r="AZ145" s="143">
        <f>INDEX(รายได้แยกตามสิทธิ!$J:$J,MATCH(CalBudget2567!$D145,รายได้แยกตามสิทธิ!$B:$B,0))</f>
        <v>1185693.8</v>
      </c>
      <c r="BA145" s="138">
        <f>INDEX(ผลงานAdjRw_DHES!$F:$F,MATCH(CalBudget2567!$D145,ผลงานAdjRw_DHES!$B:$B,0))</f>
        <v>65.580299999999994</v>
      </c>
      <c r="BB145" s="143">
        <f t="shared" ref="BB145:BB208" si="134">IFERROR(SUM(AZ145/BA145),0)</f>
        <v>18080.030130999708</v>
      </c>
      <c r="BC145" s="139">
        <f t="shared" ref="BC145:BC208" si="135">BA145*1.2</f>
        <v>78.696359999999984</v>
      </c>
      <c r="BD145" s="140">
        <f t="shared" ref="BD145:BD208" si="136">BC145</f>
        <v>78.696359999999984</v>
      </c>
      <c r="BE145" s="141">
        <f t="shared" ref="BE145:BE208" si="137">($F$4*BB145)+BB145</f>
        <v>18557.342926458099</v>
      </c>
      <c r="BF145" s="142">
        <f t="shared" ref="BF145:BF208" si="138">BD145*BE145</f>
        <v>1460395.3395839997</v>
      </c>
      <c r="BG145" s="143">
        <f>INDEX(รายได้แยกตามสิทธิ!$K:$K,MATCH(CalBudget2567!$D145,รายได้แยกตามสิทธิ!$B:$B,0))</f>
        <v>494330.07</v>
      </c>
      <c r="BH145" s="138">
        <f>INDEX(ผลงานAdjRw_DHES!$E:$E,MATCH(CalBudget2567!$D145,ผลงานAdjRw_DHES!$B:$B,0))</f>
        <v>44.908799999999992</v>
      </c>
      <c r="BI145" s="143">
        <f t="shared" ref="BI145:BI208" si="139">IFERROR(SUM(BG145/BH145),0)</f>
        <v>11007.42103997435</v>
      </c>
      <c r="BJ145" s="139">
        <f t="shared" ref="BJ145:BJ208" si="140">BH145*1.2</f>
        <v>53.890559999999986</v>
      </c>
      <c r="BK145" s="140">
        <f t="shared" ref="BK145:BK208" si="141">BJ145</f>
        <v>53.890559999999986</v>
      </c>
      <c r="BL145" s="141">
        <f t="shared" ref="BL145:BL208" si="142">($F$4*BI145)+BI145</f>
        <v>11298.016955429672</v>
      </c>
      <c r="BM145" s="142">
        <f t="shared" ref="BM145:BM208" si="143">BK145*BL145</f>
        <v>608856.46061759989</v>
      </c>
      <c r="BN145" s="143">
        <f>INDEX(รายได้แยกตามสิทธิ!$N:$N,MATCH(CalBudget2567!$D145,รายได้แยกตามสิทธิ!$B:$B,0))</f>
        <v>551571.32000000007</v>
      </c>
      <c r="BO145" s="138">
        <f>INDEX(ผลงานAdjRw_DHES!$I:$I,MATCH(CalBudget2567!$D145,ผลงานAdjRw_DHES!$B:$B,0))</f>
        <v>65.407600000000485</v>
      </c>
      <c r="BP145" s="143">
        <f t="shared" ref="BP145:BP208" si="144">IFERROR(SUM(BN145/BO145),0)</f>
        <v>8432.8322702559944</v>
      </c>
      <c r="BQ145" s="139">
        <f t="shared" ref="BQ145:BQ208" si="145">BO145*1.2</f>
        <v>78.489120000000582</v>
      </c>
      <c r="BR145" s="140">
        <f t="shared" ref="BR145:BR208" si="146">BQ145</f>
        <v>78.489120000000582</v>
      </c>
      <c r="BS145" s="141">
        <f t="shared" ref="BS145:BS208" si="147">($F$4*BP145)+BP145</f>
        <v>8655.4590421907524</v>
      </c>
      <c r="BT145" s="142">
        <f t="shared" ref="BT145:BT208" si="148">BR145*BS145</f>
        <v>679359.36341760005</v>
      </c>
      <c r="BU145" s="144">
        <f t="shared" ref="BU145:BU208" si="149">AY145+BF145+BM145+BT145</f>
        <v>20852873.1678624</v>
      </c>
      <c r="BV145" s="145">
        <f t="shared" si="103"/>
        <v>70562873.557852805</v>
      </c>
      <c r="BW145" s="146">
        <f>INDEX(รายได้แยกตามสิทธิ!$Q:$Q,MATCH(CalBudget2567!$D145,รายได้แยกตามสิทธิ!$B:$B,0))</f>
        <v>0.5</v>
      </c>
      <c r="BX145" s="145">
        <f t="shared" ref="BX145:BX208" si="150">BV145*BW145</f>
        <v>35281436.778926402</v>
      </c>
      <c r="BY145" s="141"/>
      <c r="BZ145" s="143">
        <f t="shared" ref="BZ145:BZ208" si="151">SUM(J145,Q145,X145,AE145,AL145)</f>
        <v>72041</v>
      </c>
      <c r="CA145" s="138">
        <f>INDEX(ผลงานOPDVisit_HDC!$C:$C,MATCH(CalBudget2567!$D145,ผลงานOPDVisit_HDC!$A:$A,0))</f>
        <v>72041</v>
      </c>
      <c r="CB145" s="138">
        <f t="shared" ref="CB145:CB208" si="152">SUM(BZ145-CA145)</f>
        <v>0</v>
      </c>
    </row>
    <row r="146" spans="1:80" hidden="1" x14ac:dyDescent="0.7">
      <c r="A146" s="136">
        <f>COUNTA($D$16:D146)</f>
        <v>131</v>
      </c>
      <c r="B146" s="1">
        <v>2</v>
      </c>
      <c r="C146" s="2" t="s">
        <v>8</v>
      </c>
      <c r="D146" s="91" t="s">
        <v>187</v>
      </c>
      <c r="E146" s="3" t="s">
        <v>1086</v>
      </c>
      <c r="F146" s="4" t="s">
        <v>1876</v>
      </c>
      <c r="G146" s="1">
        <v>6</v>
      </c>
      <c r="H146" s="3" t="s">
        <v>2965</v>
      </c>
      <c r="I146" s="137">
        <f>INDEX(รายได้แยกตามสิทธิ!$D:$D,MATCH(CalBudget2567!$D146,รายได้แยกตามสิทธิ!$B:$B,0))</f>
        <v>31060493.350000001</v>
      </c>
      <c r="J146" s="138">
        <f>INDEX(ผลงานOPDVisit_HDC!$F:$F,MATCH(CalBudget2567!$D146,ผลงานOPDVisit_HDC!$A:$A,0))</f>
        <v>51093</v>
      </c>
      <c r="K146" s="138">
        <f t="shared" si="104"/>
        <v>607.92072005949933</v>
      </c>
      <c r="L146" s="139">
        <f t="shared" si="105"/>
        <v>61311.6</v>
      </c>
      <c r="M146" s="140">
        <f t="shared" si="106"/>
        <v>61311.6</v>
      </c>
      <c r="N146" s="141">
        <f t="shared" si="107"/>
        <v>623.96982706907011</v>
      </c>
      <c r="O146" s="142">
        <f t="shared" si="108"/>
        <v>38256588.449327998</v>
      </c>
      <c r="P146" s="143">
        <f>INDEX(รายได้แยกตามสิทธิ!$E:$E,MATCH(CalBudget2567!$D146,รายได้แยกตามสิทธิ!$B:$B,0))</f>
        <v>3772703.25</v>
      </c>
      <c r="Q146" s="138">
        <f>INDEX(ผลงานOPDVisit_HDC!$D:$D,MATCH(CalBudget2567!$D146,ผลงานOPDVisit_HDC!$A:$A,0))</f>
        <v>6709</v>
      </c>
      <c r="R146" s="138">
        <f t="shared" si="109"/>
        <v>562.33466239379936</v>
      </c>
      <c r="S146" s="139">
        <f t="shared" si="110"/>
        <v>8050.7999999999993</v>
      </c>
      <c r="T146" s="140">
        <f t="shared" si="111"/>
        <v>8050.7999999999993</v>
      </c>
      <c r="U146" s="141">
        <f t="shared" si="112"/>
        <v>577.1802974809957</v>
      </c>
      <c r="V146" s="142">
        <f t="shared" si="113"/>
        <v>4646763.1389600001</v>
      </c>
      <c r="W146" s="143">
        <f>INDEX(รายได้แยกตามสิทธิ!$F:$F,MATCH(CalBudget2567!$D146,รายได้แยกตามสิทธิ!$B:$B,0))</f>
        <v>2211781</v>
      </c>
      <c r="X146" s="138">
        <f>INDEX(ผลงานOPDVisit_HDC!$E:$E,MATCH(CalBudget2567!$D146,ผลงานOPDVisit_HDC!$A:$A,0))</f>
        <v>4533</v>
      </c>
      <c r="Y146" s="138">
        <f t="shared" si="114"/>
        <v>487.92874476064418</v>
      </c>
      <c r="Z146" s="139">
        <f t="shared" si="115"/>
        <v>5439.5999999999995</v>
      </c>
      <c r="AA146" s="140">
        <f t="shared" si="116"/>
        <v>5439.5999999999995</v>
      </c>
      <c r="AB146" s="141">
        <f t="shared" si="117"/>
        <v>500.81006362232517</v>
      </c>
      <c r="AC146" s="142">
        <f t="shared" si="118"/>
        <v>2724206.4220799999</v>
      </c>
      <c r="AD146" s="143">
        <f>INDEX(รายได้แยกตามสิทธิ!$G:$G,MATCH(CalBudget2567!$D146,รายได้แยกตามสิทธิ!$B:$B,0))</f>
        <v>69088.5</v>
      </c>
      <c r="AE146" s="138">
        <f>INDEX(ผลงานOPDVisit_HDC!$G:$G,MATCH(CalBudget2567!$D146,ผลงานOPDVisit_HDC!$A:$A,0))</f>
        <v>79</v>
      </c>
      <c r="AF146" s="138">
        <f t="shared" si="119"/>
        <v>874.53797468354435</v>
      </c>
      <c r="AG146" s="139">
        <f t="shared" si="120"/>
        <v>94.8</v>
      </c>
      <c r="AH146" s="140">
        <f t="shared" si="121"/>
        <v>94.8</v>
      </c>
      <c r="AI146" s="141">
        <f t="shared" si="122"/>
        <v>897.62577721518994</v>
      </c>
      <c r="AJ146" s="142">
        <f t="shared" si="123"/>
        <v>85094.923680000007</v>
      </c>
      <c r="AK146" s="143">
        <f>INDEX(รายได้แยกตามสิทธิ!$H:$H,MATCH(CalBudget2567!$D146,รายได้แยกตามสิทธิ!$B:$B,0))</f>
        <v>2104846.54</v>
      </c>
      <c r="AL146" s="138">
        <f>INDEX(ผลงานOPDVisit_HDC!$K:$K,MATCH(CalBudget2567!$D146,ผลงานOPDVisit_HDC!$A:$A,0))</f>
        <v>5061</v>
      </c>
      <c r="AM146" s="138">
        <f t="shared" si="124"/>
        <v>415.8953843114009</v>
      </c>
      <c r="AN146" s="139">
        <f t="shared" si="125"/>
        <v>6073.2</v>
      </c>
      <c r="AO146" s="140">
        <f t="shared" si="126"/>
        <v>6073.2</v>
      </c>
      <c r="AP146" s="141">
        <f t="shared" si="127"/>
        <v>426.87502245722186</v>
      </c>
      <c r="AQ146" s="142">
        <f t="shared" si="128"/>
        <v>2592497.3863871996</v>
      </c>
      <c r="AR146" s="144">
        <f t="shared" si="102"/>
        <v>48305150.320435196</v>
      </c>
      <c r="AS146" s="143">
        <f>INDEX(รายได้แยกตามสิทธิ!$I:$I,MATCH(CalBudget2567!$D146,รายได้แยกตามสิทธิ!$B:$B,0))</f>
        <v>13690362.25</v>
      </c>
      <c r="AT146" s="138">
        <f>INDEX(ผลงานAdjRw_DHES!$D:$D,MATCH(CalBudget2567!$D146,ผลงานAdjRw_DHES!$B:$B,0))</f>
        <v>1626.0039999999999</v>
      </c>
      <c r="AU146" s="143">
        <f t="shared" si="129"/>
        <v>8419.6362678074602</v>
      </c>
      <c r="AV146" s="139">
        <f t="shared" si="130"/>
        <v>1951.2047999999998</v>
      </c>
      <c r="AW146" s="140">
        <f t="shared" si="131"/>
        <v>1951.2047999999998</v>
      </c>
      <c r="AX146" s="141">
        <f t="shared" si="132"/>
        <v>8641.914665277578</v>
      </c>
      <c r="AY146" s="142">
        <f t="shared" si="133"/>
        <v>16862145.376080003</v>
      </c>
      <c r="AZ146" s="143">
        <f>INDEX(รายได้แยกตามสิทธิ!$J:$J,MATCH(CalBudget2567!$D146,รายได้แยกตามสิทธิ!$B:$B,0))</f>
        <v>902346.25</v>
      </c>
      <c r="BA146" s="138">
        <f>INDEX(ผลงานAdjRw_DHES!$F:$F,MATCH(CalBudget2567!$D146,ผลงานAdjRw_DHES!$B:$B,0))</f>
        <v>102.04799999999997</v>
      </c>
      <c r="BB146" s="143">
        <f t="shared" si="134"/>
        <v>8842.3707470994068</v>
      </c>
      <c r="BC146" s="139">
        <f t="shared" si="135"/>
        <v>122.45759999999996</v>
      </c>
      <c r="BD146" s="140">
        <f t="shared" si="136"/>
        <v>122.45759999999996</v>
      </c>
      <c r="BE146" s="141">
        <f t="shared" si="137"/>
        <v>9075.8093348228304</v>
      </c>
      <c r="BF146" s="142">
        <f t="shared" si="138"/>
        <v>1111401.8291999998</v>
      </c>
      <c r="BG146" s="143">
        <f>INDEX(รายได้แยกตามสิทธิ!$K:$K,MATCH(CalBudget2567!$D146,รายได้แยกตามสิทธิ!$B:$B,0))</f>
        <v>731818.25</v>
      </c>
      <c r="BH146" s="138">
        <f>INDEX(ผลงานAdjRw_DHES!$E:$E,MATCH(CalBudget2567!$D146,ผลงานAdjRw_DHES!$B:$B,0))</f>
        <v>73.499600000000001</v>
      </c>
      <c r="BI146" s="143">
        <f t="shared" si="139"/>
        <v>9956.7650708303172</v>
      </c>
      <c r="BJ146" s="139">
        <f t="shared" si="140"/>
        <v>88.199519999999993</v>
      </c>
      <c r="BK146" s="140">
        <f t="shared" si="141"/>
        <v>88.199519999999993</v>
      </c>
      <c r="BL146" s="141">
        <f t="shared" si="142"/>
        <v>10219.623668700238</v>
      </c>
      <c r="BM146" s="142">
        <f t="shared" si="143"/>
        <v>901365.90215999994</v>
      </c>
      <c r="BN146" s="143">
        <f>INDEX(รายได้แยกตามสิทธิ!$N:$N,MATCH(CalBudget2567!$D146,รายได้แยกตามสิทธิ!$B:$B,0))</f>
        <v>612508.5</v>
      </c>
      <c r="BO146" s="138">
        <f>INDEX(ผลงานAdjRw_DHES!$I:$I,MATCH(CalBudget2567!$D146,ผลงานAdjRw_DHES!$B:$B,0))</f>
        <v>81.267600000000272</v>
      </c>
      <c r="BP146" s="143">
        <f t="shared" si="144"/>
        <v>7536.9335380889552</v>
      </c>
      <c r="BQ146" s="139">
        <f t="shared" si="145"/>
        <v>97.521120000000323</v>
      </c>
      <c r="BR146" s="140">
        <f t="shared" si="146"/>
        <v>97.521120000000323</v>
      </c>
      <c r="BS146" s="141">
        <f t="shared" si="147"/>
        <v>7735.9085834945035</v>
      </c>
      <c r="BT146" s="142">
        <f t="shared" si="148"/>
        <v>754414.46927999996</v>
      </c>
      <c r="BU146" s="144">
        <f t="shared" si="149"/>
        <v>19629327.576720003</v>
      </c>
      <c r="BV146" s="145">
        <f t="shared" si="103"/>
        <v>67934477.897155195</v>
      </c>
      <c r="BW146" s="146">
        <f>INDEX(รายได้แยกตามสิทธิ!$Q:$Q,MATCH(CalBudget2567!$D146,รายได้แยกตามสิทธิ!$B:$B,0))</f>
        <v>0.53</v>
      </c>
      <c r="BX146" s="145">
        <f t="shared" si="150"/>
        <v>36005273.285492256</v>
      </c>
      <c r="BY146" s="141"/>
      <c r="BZ146" s="143">
        <f t="shared" si="151"/>
        <v>67475</v>
      </c>
      <c r="CA146" s="138">
        <f>INDEX(ผลงานOPDVisit_HDC!$C:$C,MATCH(CalBudget2567!$D146,ผลงานOPDVisit_HDC!$A:$A,0))</f>
        <v>67475</v>
      </c>
      <c r="CB146" s="138">
        <f t="shared" si="152"/>
        <v>0</v>
      </c>
    </row>
    <row r="147" spans="1:80" hidden="1" x14ac:dyDescent="0.7">
      <c r="A147" s="136">
        <f>COUNTA($D$16:D147)</f>
        <v>132</v>
      </c>
      <c r="B147" s="1">
        <v>2</v>
      </c>
      <c r="C147" s="2" t="s">
        <v>8</v>
      </c>
      <c r="D147" s="91" t="s">
        <v>188</v>
      </c>
      <c r="E147" s="3" t="s">
        <v>1087</v>
      </c>
      <c r="F147" s="4" t="s">
        <v>1876</v>
      </c>
      <c r="G147" s="1">
        <v>9</v>
      </c>
      <c r="H147" s="3" t="s">
        <v>2967</v>
      </c>
      <c r="I147" s="137">
        <f>INDEX(รายได้แยกตามสิทธิ!$D:$D,MATCH(CalBudget2567!$D147,รายได้แยกตามสิทธิ!$B:$B,0))</f>
        <v>92146794.730000004</v>
      </c>
      <c r="J147" s="138">
        <f>INDEX(ผลงานOPDVisit_HDC!$F:$F,MATCH(CalBudget2567!$D147,ผลงานOPDVisit_HDC!$A:$A,0))</f>
        <v>93856</v>
      </c>
      <c r="K147" s="138">
        <f t="shared" si="104"/>
        <v>981.78906761421752</v>
      </c>
      <c r="L147" s="139">
        <f t="shared" si="105"/>
        <v>112627.2</v>
      </c>
      <c r="M147" s="140">
        <f t="shared" si="106"/>
        <v>112627.2</v>
      </c>
      <c r="N147" s="141">
        <f t="shared" si="107"/>
        <v>1007.7082989992329</v>
      </c>
      <c r="O147" s="142">
        <f t="shared" si="108"/>
        <v>113495364.13304639</v>
      </c>
      <c r="P147" s="143">
        <f>INDEX(รายได้แยกตามสิทธิ!$E:$E,MATCH(CalBudget2567!$D147,รายได้แยกตามสิทธิ!$B:$B,0))</f>
        <v>32766719.899999999</v>
      </c>
      <c r="Q147" s="138">
        <f>INDEX(ผลงานOPDVisit_HDC!$D:$D,MATCH(CalBudget2567!$D147,ผลงานOPDVisit_HDC!$A:$A,0))</f>
        <v>26975</v>
      </c>
      <c r="R147" s="138">
        <f t="shared" si="109"/>
        <v>1214.7069471733087</v>
      </c>
      <c r="S147" s="139">
        <f t="shared" si="110"/>
        <v>32370</v>
      </c>
      <c r="T147" s="140">
        <f t="shared" si="111"/>
        <v>32370</v>
      </c>
      <c r="U147" s="141">
        <f t="shared" si="112"/>
        <v>1246.775210578684</v>
      </c>
      <c r="V147" s="142">
        <f t="shared" si="113"/>
        <v>40358113.566431999</v>
      </c>
      <c r="W147" s="143">
        <f>INDEX(รายได้แยกตามสิทธิ!$F:$F,MATCH(CalBudget2567!$D147,รายได้แยกตามสิทธิ!$B:$B,0))</f>
        <v>6732700.1500000004</v>
      </c>
      <c r="X147" s="138">
        <f>INDEX(ผลงานOPDVisit_HDC!$E:$E,MATCH(CalBudget2567!$D147,ผลงานOPDVisit_HDC!$A:$A,0))</f>
        <v>6678</v>
      </c>
      <c r="Y147" s="138">
        <f t="shared" si="114"/>
        <v>1008.1910976340222</v>
      </c>
      <c r="Z147" s="139">
        <f t="shared" si="115"/>
        <v>8013.5999999999995</v>
      </c>
      <c r="AA147" s="140">
        <f t="shared" si="116"/>
        <v>8013.5999999999995</v>
      </c>
      <c r="AB147" s="141">
        <f t="shared" si="117"/>
        <v>1034.8073426115604</v>
      </c>
      <c r="AC147" s="142">
        <f t="shared" si="118"/>
        <v>8292532.1207520002</v>
      </c>
      <c r="AD147" s="143">
        <f>INDEX(รายได้แยกตามสิทธิ!$G:$G,MATCH(CalBudget2567!$D147,รายได้แยกตามสิทธิ!$B:$B,0))</f>
        <v>10959.75</v>
      </c>
      <c r="AE147" s="138">
        <f>INDEX(ผลงานOPDVisit_HDC!$G:$G,MATCH(CalBudget2567!$D147,ผลงานOPDVisit_HDC!$A:$A,0))</f>
        <v>243</v>
      </c>
      <c r="AF147" s="138">
        <f t="shared" si="119"/>
        <v>45.101851851851855</v>
      </c>
      <c r="AG147" s="139">
        <f t="shared" si="120"/>
        <v>291.59999999999997</v>
      </c>
      <c r="AH147" s="140">
        <f t="shared" si="121"/>
        <v>291.59999999999997</v>
      </c>
      <c r="AI147" s="141">
        <f t="shared" si="122"/>
        <v>46.292540740740741</v>
      </c>
      <c r="AJ147" s="142">
        <f t="shared" si="123"/>
        <v>13498.904879999998</v>
      </c>
      <c r="AK147" s="143">
        <f>INDEX(รายได้แยกตามสิทธิ!$H:$H,MATCH(CalBudget2567!$D147,รายได้แยกตามสิทธิ!$B:$B,0))</f>
        <v>6128952.5</v>
      </c>
      <c r="AL147" s="138">
        <f>INDEX(ผลงานOPDVisit_HDC!$K:$K,MATCH(CalBudget2567!$D147,ผลงานOPDVisit_HDC!$A:$A,0))</f>
        <v>38082</v>
      </c>
      <c r="AM147" s="138">
        <f t="shared" si="124"/>
        <v>160.94093009820912</v>
      </c>
      <c r="AN147" s="139">
        <f t="shared" si="125"/>
        <v>45698.400000000001</v>
      </c>
      <c r="AO147" s="140">
        <f t="shared" si="126"/>
        <v>45698.400000000001</v>
      </c>
      <c r="AP147" s="141">
        <f t="shared" si="127"/>
        <v>165.18977065280185</v>
      </c>
      <c r="AQ147" s="142">
        <f t="shared" si="128"/>
        <v>7548908.2152000004</v>
      </c>
      <c r="AR147" s="144">
        <f t="shared" si="102"/>
        <v>169708416.94031039</v>
      </c>
      <c r="AS147" s="143">
        <f>INDEX(รายได้แยกตามสิทธิ!$I:$I,MATCH(CalBudget2567!$D147,รายได้แยกตามสิทธิ!$B:$B,0))</f>
        <v>53182614.75</v>
      </c>
      <c r="AT147" s="138">
        <f>INDEX(ผลงานAdjRw_DHES!$D:$D,MATCH(CalBudget2567!$D147,ผลงานAdjRw_DHES!$B:$B,0))</f>
        <v>4908.2915000000003</v>
      </c>
      <c r="AU147" s="143">
        <f t="shared" si="129"/>
        <v>10835.260039058398</v>
      </c>
      <c r="AV147" s="139">
        <f t="shared" si="130"/>
        <v>5889.9498000000003</v>
      </c>
      <c r="AW147" s="140">
        <f t="shared" si="131"/>
        <v>5889.9498000000003</v>
      </c>
      <c r="AX147" s="141">
        <f t="shared" si="132"/>
        <v>11121.31090408954</v>
      </c>
      <c r="AY147" s="142">
        <f t="shared" si="133"/>
        <v>65503962.93528001</v>
      </c>
      <c r="AZ147" s="143">
        <f>INDEX(รายได้แยกตามสิทธิ!$J:$J,MATCH(CalBudget2567!$D147,รายได้แยกตามสิทธิ!$B:$B,0))</f>
        <v>9567345.1999999993</v>
      </c>
      <c r="BA147" s="138">
        <f>INDEX(ผลงานAdjRw_DHES!$F:$F,MATCH(CalBudget2567!$D147,ผลงานAdjRw_DHES!$B:$B,0))</f>
        <v>686.92930000000001</v>
      </c>
      <c r="BB147" s="143">
        <f t="shared" si="134"/>
        <v>13927.699983098695</v>
      </c>
      <c r="BC147" s="139">
        <f t="shared" si="135"/>
        <v>824.31515999999999</v>
      </c>
      <c r="BD147" s="140">
        <f t="shared" si="136"/>
        <v>824.31515999999999</v>
      </c>
      <c r="BE147" s="141">
        <f t="shared" si="137"/>
        <v>14295.391262652502</v>
      </c>
      <c r="BF147" s="142">
        <f t="shared" si="138"/>
        <v>11783907.735935999</v>
      </c>
      <c r="BG147" s="143">
        <f>INDEX(รายได้แยกตามสิทธิ!$K:$K,MATCH(CalBudget2567!$D147,รายได้แยกตามสิทธิ!$B:$B,0))</f>
        <v>1480027.25</v>
      </c>
      <c r="BH147" s="138">
        <f>INDEX(ผลงานAdjRw_DHES!$E:$E,MATCH(CalBudget2567!$D147,ผลงานAdjRw_DHES!$B:$B,0))</f>
        <v>128.5959</v>
      </c>
      <c r="BI147" s="143">
        <f t="shared" si="139"/>
        <v>11509.132484006099</v>
      </c>
      <c r="BJ147" s="139">
        <f t="shared" si="140"/>
        <v>154.31507999999999</v>
      </c>
      <c r="BK147" s="140">
        <f t="shared" si="141"/>
        <v>154.31507999999999</v>
      </c>
      <c r="BL147" s="141">
        <f t="shared" si="142"/>
        <v>11812.973581583859</v>
      </c>
      <c r="BM147" s="142">
        <f t="shared" si="143"/>
        <v>1822919.9632799998</v>
      </c>
      <c r="BN147" s="143">
        <f>INDEX(รายได้แยกตามสิทธิ!$N:$N,MATCH(CalBudget2567!$D147,รายได้แยกตามสิทธิ!$B:$B,0))</f>
        <v>3961627.77</v>
      </c>
      <c r="BO147" s="138">
        <f>INDEX(ผลงานAdjRw_DHES!$I:$I,MATCH(CalBudget2567!$D147,ผลงานAdjRw_DHES!$B:$B,0))</f>
        <v>303.98859999999786</v>
      </c>
      <c r="BP147" s="143">
        <f t="shared" si="144"/>
        <v>13032.1590020153</v>
      </c>
      <c r="BQ147" s="139">
        <f t="shared" si="145"/>
        <v>364.78631999999743</v>
      </c>
      <c r="BR147" s="140">
        <f t="shared" si="146"/>
        <v>364.78631999999743</v>
      </c>
      <c r="BS147" s="141">
        <f t="shared" si="147"/>
        <v>13376.207999668504</v>
      </c>
      <c r="BT147" s="142">
        <f t="shared" si="148"/>
        <v>4879457.6917536007</v>
      </c>
      <c r="BU147" s="144">
        <f t="shared" si="149"/>
        <v>83990248.326249599</v>
      </c>
      <c r="BV147" s="145">
        <f t="shared" si="103"/>
        <v>253698665.26655999</v>
      </c>
      <c r="BW147" s="146">
        <f>INDEX(รายได้แยกตามสิทธิ!$Q:$Q,MATCH(CalBudget2567!$D147,รายได้แยกตามสิทธิ!$B:$B,0))</f>
        <v>0.33</v>
      </c>
      <c r="BX147" s="145">
        <f t="shared" si="150"/>
        <v>83720559.537964806</v>
      </c>
      <c r="BY147" s="141"/>
      <c r="BZ147" s="143">
        <f t="shared" si="151"/>
        <v>165834</v>
      </c>
      <c r="CA147" s="138">
        <f>INDEX(ผลงานOPDVisit_HDC!$C:$C,MATCH(CalBudget2567!$D147,ผลงานOPDVisit_HDC!$A:$A,0))</f>
        <v>165834</v>
      </c>
      <c r="CB147" s="138">
        <f t="shared" si="152"/>
        <v>0</v>
      </c>
    </row>
    <row r="148" spans="1:80" hidden="1" x14ac:dyDescent="0.7">
      <c r="A148" s="136">
        <f>COUNTA($D$16:D148)</f>
        <v>133</v>
      </c>
      <c r="B148" s="1">
        <v>2</v>
      </c>
      <c r="C148" s="2" t="s">
        <v>11</v>
      </c>
      <c r="D148" s="91" t="s">
        <v>207</v>
      </c>
      <c r="E148" s="3" t="s">
        <v>1106</v>
      </c>
      <c r="F148" s="4" t="s">
        <v>1877</v>
      </c>
      <c r="G148" s="1">
        <v>16</v>
      </c>
      <c r="H148" s="3" t="s">
        <v>2973</v>
      </c>
      <c r="I148" s="137">
        <f>INDEX(รายได้แยกตามสิทธิ!$D:$D,MATCH(CalBudget2567!$D148,รายได้แยกตามสิทธิ!$B:$B,0))</f>
        <v>152903546.55000001</v>
      </c>
      <c r="J148" s="138">
        <f>INDEX(ผลงานOPDVisit_HDC!$F:$F,MATCH(CalBudget2567!$D148,ผลงานOPDVisit_HDC!$A:$A,0))</f>
        <v>196369</v>
      </c>
      <c r="K148" s="138">
        <f t="shared" si="104"/>
        <v>778.65419974639588</v>
      </c>
      <c r="L148" s="139">
        <f t="shared" si="105"/>
        <v>235642.8</v>
      </c>
      <c r="M148" s="140">
        <f t="shared" si="106"/>
        <v>235642.8</v>
      </c>
      <c r="N148" s="141">
        <f t="shared" si="107"/>
        <v>799.21067061970075</v>
      </c>
      <c r="O148" s="142">
        <f t="shared" si="108"/>
        <v>188328240.21470401</v>
      </c>
      <c r="P148" s="143">
        <f>INDEX(รายได้แยกตามสิทธิ!$E:$E,MATCH(CalBudget2567!$D148,รายได้แยกตามสิทธิ!$B:$B,0))</f>
        <v>76564987.5</v>
      </c>
      <c r="Q148" s="138">
        <f>INDEX(ผลงานOPDVisit_HDC!$D:$D,MATCH(CalBudget2567!$D148,ผลงานOPDVisit_HDC!$A:$A,0))</f>
        <v>85533</v>
      </c>
      <c r="R148" s="138">
        <f t="shared" si="109"/>
        <v>895.15143278033042</v>
      </c>
      <c r="S148" s="139">
        <f t="shared" si="110"/>
        <v>102639.59999999999</v>
      </c>
      <c r="T148" s="140">
        <f t="shared" si="111"/>
        <v>102639.59999999999</v>
      </c>
      <c r="U148" s="141">
        <f t="shared" si="112"/>
        <v>918.78343060573116</v>
      </c>
      <c r="V148" s="142">
        <f t="shared" si="113"/>
        <v>94303563.80399999</v>
      </c>
      <c r="W148" s="143">
        <f>INDEX(รายได้แยกตามสิทธิ!$F:$F,MATCH(CalBudget2567!$D148,รายได้แยกตามสิทธิ!$B:$B,0))</f>
        <v>23466965.149999999</v>
      </c>
      <c r="X148" s="138">
        <f>INDEX(ผลงานOPDVisit_HDC!$E:$E,MATCH(CalBudget2567!$D148,ผลงานOPDVisit_HDC!$A:$A,0))</f>
        <v>54463</v>
      </c>
      <c r="Y148" s="138">
        <f t="shared" si="114"/>
        <v>430.87903989864674</v>
      </c>
      <c r="Z148" s="139">
        <f t="shared" si="115"/>
        <v>65355.6</v>
      </c>
      <c r="AA148" s="140">
        <f t="shared" si="116"/>
        <v>65355.6</v>
      </c>
      <c r="AB148" s="141">
        <f t="shared" si="117"/>
        <v>442.25424655197099</v>
      </c>
      <c r="AC148" s="142">
        <f t="shared" si="118"/>
        <v>28903791.635951996</v>
      </c>
      <c r="AD148" s="143">
        <f>INDEX(รายได้แยกตามสิทธิ!$G:$G,MATCH(CalBudget2567!$D148,รายได้แยกตามสิทธิ!$B:$B,0))</f>
        <v>94791.25</v>
      </c>
      <c r="AE148" s="138">
        <f>INDEX(ผลงานOPDVisit_HDC!$G:$G,MATCH(CalBudget2567!$D148,ผลงานOPDVisit_HDC!$A:$A,0))</f>
        <v>148</v>
      </c>
      <c r="AF148" s="138">
        <f t="shared" si="119"/>
        <v>640.48141891891896</v>
      </c>
      <c r="AG148" s="139">
        <f t="shared" si="120"/>
        <v>177.6</v>
      </c>
      <c r="AH148" s="140">
        <f t="shared" si="121"/>
        <v>177.6</v>
      </c>
      <c r="AI148" s="141">
        <f t="shared" si="122"/>
        <v>657.39012837837845</v>
      </c>
      <c r="AJ148" s="142">
        <f t="shared" si="123"/>
        <v>116752.48680000001</v>
      </c>
      <c r="AK148" s="143">
        <f>INDEX(รายได้แยกตามสิทธิ!$H:$H,MATCH(CalBudget2567!$D148,รายได้แยกตามสิทธิ!$B:$B,0))</f>
        <v>9911461.25</v>
      </c>
      <c r="AL148" s="138">
        <f>INDEX(ผลงานOPDVisit_HDC!$K:$K,MATCH(CalBudget2567!$D148,ผลงานOPDVisit_HDC!$A:$A,0))</f>
        <v>17715</v>
      </c>
      <c r="AM148" s="138">
        <f t="shared" si="124"/>
        <v>559.49541349139145</v>
      </c>
      <c r="AN148" s="139">
        <f t="shared" si="125"/>
        <v>21258</v>
      </c>
      <c r="AO148" s="140">
        <f t="shared" si="126"/>
        <v>21258</v>
      </c>
      <c r="AP148" s="141">
        <f t="shared" si="127"/>
        <v>574.2660924075642</v>
      </c>
      <c r="AQ148" s="142">
        <f t="shared" si="128"/>
        <v>12207748.592399999</v>
      </c>
      <c r="AR148" s="144">
        <f t="shared" si="102"/>
        <v>323860096.73385602</v>
      </c>
      <c r="AS148" s="143">
        <f>INDEX(รายได้แยกตามสิทธิ!$I:$I,MATCH(CalBudget2567!$D148,รายได้แยกตามสิทธิ!$B:$B,0))</f>
        <v>217358017.83000001</v>
      </c>
      <c r="AT148" s="138">
        <f>INDEX(ผลงานAdjRw_DHES!$D:$D,MATCH(CalBudget2567!$D148,ผลงานAdjRw_DHES!$B:$B,0))</f>
        <v>18258</v>
      </c>
      <c r="AU148" s="143">
        <f t="shared" si="129"/>
        <v>11904.809827472889</v>
      </c>
      <c r="AV148" s="139">
        <f t="shared" si="130"/>
        <v>21909.599999999999</v>
      </c>
      <c r="AW148" s="140">
        <f t="shared" si="131"/>
        <v>21909.599999999999</v>
      </c>
      <c r="AX148" s="141">
        <f t="shared" si="132"/>
        <v>12219.096806918173</v>
      </c>
      <c r="AY148" s="142">
        <f t="shared" si="133"/>
        <v>267715523.40085438</v>
      </c>
      <c r="AZ148" s="143">
        <f>INDEX(รายได้แยกตามสิทธิ!$J:$J,MATCH(CalBudget2567!$D148,รายได้แยกตามสิทธิ!$B:$B,0))</f>
        <v>43764405.149999999</v>
      </c>
      <c r="BA148" s="138">
        <f>INDEX(ผลงานAdjRw_DHES!$F:$F,MATCH(CalBudget2567!$D148,ผลงานAdjRw_DHES!$B:$B,0))</f>
        <v>2350</v>
      </c>
      <c r="BB148" s="143">
        <f t="shared" si="134"/>
        <v>18623.151127659574</v>
      </c>
      <c r="BC148" s="139">
        <f t="shared" si="135"/>
        <v>2820</v>
      </c>
      <c r="BD148" s="140">
        <f t="shared" si="136"/>
        <v>2820</v>
      </c>
      <c r="BE148" s="141">
        <f t="shared" si="137"/>
        <v>19114.802317429785</v>
      </c>
      <c r="BF148" s="142">
        <f t="shared" si="138"/>
        <v>53903742.535151996</v>
      </c>
      <c r="BG148" s="143">
        <f>INDEX(รายได้แยกตามสิทธิ!$K:$K,MATCH(CalBudget2567!$D148,รายได้แยกตามสิทธิ!$B:$B,0))</f>
        <v>14210354.51</v>
      </c>
      <c r="BH148" s="138">
        <f>INDEX(ผลงานAdjRw_DHES!$E:$E,MATCH(CalBudget2567!$D148,ผลงานAdjRw_DHES!$B:$B,0))</f>
        <v>1150</v>
      </c>
      <c r="BI148" s="143">
        <f t="shared" si="139"/>
        <v>12356.830008695651</v>
      </c>
      <c r="BJ148" s="139">
        <f t="shared" si="140"/>
        <v>1380</v>
      </c>
      <c r="BK148" s="140">
        <f t="shared" si="141"/>
        <v>1380</v>
      </c>
      <c r="BL148" s="141">
        <f t="shared" si="142"/>
        <v>12683.050320925217</v>
      </c>
      <c r="BM148" s="142">
        <f t="shared" si="143"/>
        <v>17502609.442876797</v>
      </c>
      <c r="BN148" s="143">
        <f>INDEX(รายได้แยกตามสิทธิ!$N:$N,MATCH(CalBudget2567!$D148,รายได้แยกตามสิทธิ!$B:$B,0))</f>
        <v>33193784.02</v>
      </c>
      <c r="BO148" s="138">
        <f>INDEX(ผลงานAdjRw_DHES!$I:$I,MATCH(CalBudget2567!$D148,ผลงานAdjRw_DHES!$B:$B,0))</f>
        <v>2073</v>
      </c>
      <c r="BP148" s="143">
        <f t="shared" si="144"/>
        <v>16012.438022190063</v>
      </c>
      <c r="BQ148" s="139">
        <f t="shared" si="145"/>
        <v>2487.6</v>
      </c>
      <c r="BR148" s="140">
        <f t="shared" si="146"/>
        <v>2487.6</v>
      </c>
      <c r="BS148" s="141">
        <f t="shared" si="147"/>
        <v>16435.166385975881</v>
      </c>
      <c r="BT148" s="142">
        <f t="shared" si="148"/>
        <v>40884119.901753597</v>
      </c>
      <c r="BU148" s="144">
        <f t="shared" si="149"/>
        <v>380005995.28063679</v>
      </c>
      <c r="BV148" s="145">
        <f t="shared" si="103"/>
        <v>703866092.01449275</v>
      </c>
      <c r="BW148" s="146">
        <f>INDEX(รายได้แยกตามสิทธิ!$Q:$Q,MATCH(CalBudget2567!$D148,รายได้แยกตามสิทธิ!$B:$B,0))</f>
        <v>0.27</v>
      </c>
      <c r="BX148" s="145">
        <f t="shared" si="150"/>
        <v>190043844.84391305</v>
      </c>
      <c r="BY148" s="141"/>
      <c r="BZ148" s="143">
        <f t="shared" si="151"/>
        <v>354228</v>
      </c>
      <c r="CA148" s="138">
        <f>INDEX(ผลงานOPDVisit_HDC!$C:$C,MATCH(CalBudget2567!$D148,ผลงานOPDVisit_HDC!$A:$A,0))</f>
        <v>354228</v>
      </c>
      <c r="CB148" s="138">
        <f t="shared" si="152"/>
        <v>0</v>
      </c>
    </row>
    <row r="149" spans="1:80" hidden="1" x14ac:dyDescent="0.7">
      <c r="A149" s="136">
        <f>COUNTA($D$16:D149)</f>
        <v>134</v>
      </c>
      <c r="B149" s="1">
        <v>2</v>
      </c>
      <c r="C149" s="2" t="s">
        <v>11</v>
      </c>
      <c r="D149" s="91" t="s">
        <v>208</v>
      </c>
      <c r="E149" s="3" t="s">
        <v>1107</v>
      </c>
      <c r="F149" s="4" t="s">
        <v>1877</v>
      </c>
      <c r="G149" s="1">
        <v>15</v>
      </c>
      <c r="H149" s="3" t="s">
        <v>2969</v>
      </c>
      <c r="I149" s="137">
        <f>INDEX(รายได้แยกตามสิทธิ!$D:$D,MATCH(CalBudget2567!$D149,รายได้แยกตามสิทธิ!$B:$B,0))</f>
        <v>126143260.58</v>
      </c>
      <c r="J149" s="138">
        <f>INDEX(ผลงานOPDVisit_HDC!$F:$F,MATCH(CalBudget2567!$D149,ผลงานOPDVisit_HDC!$A:$A,0))</f>
        <v>182714</v>
      </c>
      <c r="K149" s="138">
        <f t="shared" si="104"/>
        <v>690.38639940015537</v>
      </c>
      <c r="L149" s="139">
        <f t="shared" si="105"/>
        <v>219256.8</v>
      </c>
      <c r="M149" s="140">
        <f t="shared" si="106"/>
        <v>219256.8</v>
      </c>
      <c r="N149" s="141">
        <f t="shared" si="107"/>
        <v>708.6126003443195</v>
      </c>
      <c r="O149" s="142">
        <f t="shared" si="108"/>
        <v>155368131.19117439</v>
      </c>
      <c r="P149" s="143">
        <f>INDEX(รายได้แยกตามสิทธิ!$E:$E,MATCH(CalBudget2567!$D149,รายได้แยกตามสิทธิ!$B:$B,0))</f>
        <v>57174224.590000004</v>
      </c>
      <c r="Q149" s="138">
        <f>INDEX(ผลงานOPDVisit_HDC!$D:$D,MATCH(CalBudget2567!$D149,ผลงานOPDVisit_HDC!$A:$A,0))</f>
        <v>67616</v>
      </c>
      <c r="R149" s="138">
        <f t="shared" si="109"/>
        <v>845.57241762304784</v>
      </c>
      <c r="S149" s="139">
        <f t="shared" si="110"/>
        <v>81139.199999999997</v>
      </c>
      <c r="T149" s="140">
        <f t="shared" si="111"/>
        <v>81139.199999999997</v>
      </c>
      <c r="U149" s="141">
        <f t="shared" si="112"/>
        <v>867.89552944829632</v>
      </c>
      <c r="V149" s="142">
        <f t="shared" si="113"/>
        <v>70420348.943011194</v>
      </c>
      <c r="W149" s="143">
        <f>INDEX(รายได้แยกตามสิทธิ!$F:$F,MATCH(CalBudget2567!$D149,รายได้แยกตามสิทธิ!$B:$B,0))</f>
        <v>16943806.5</v>
      </c>
      <c r="X149" s="138">
        <f>INDEX(ผลงานOPDVisit_HDC!$E:$E,MATCH(CalBudget2567!$D149,ผลงานOPDVisit_HDC!$A:$A,0))</f>
        <v>22357</v>
      </c>
      <c r="Y149" s="138">
        <f t="shared" si="114"/>
        <v>757.87478194748849</v>
      </c>
      <c r="Z149" s="139">
        <f t="shared" si="115"/>
        <v>26828.399999999998</v>
      </c>
      <c r="AA149" s="140">
        <f t="shared" si="116"/>
        <v>26828.399999999998</v>
      </c>
      <c r="AB149" s="141">
        <f t="shared" si="117"/>
        <v>777.8826761909022</v>
      </c>
      <c r="AC149" s="142">
        <f t="shared" si="118"/>
        <v>20869347.589919999</v>
      </c>
      <c r="AD149" s="143">
        <f>INDEX(รายได้แยกตามสิทธิ!$G:$G,MATCH(CalBudget2567!$D149,รายได้แยกตามสิทธิ!$B:$B,0))</f>
        <v>83454.25</v>
      </c>
      <c r="AE149" s="138">
        <f>INDEX(ผลงานOPDVisit_HDC!$G:$G,MATCH(CalBudget2567!$D149,ผลงานOPDVisit_HDC!$A:$A,0))</f>
        <v>134</v>
      </c>
      <c r="AF149" s="138">
        <f t="shared" si="119"/>
        <v>622.79291044776119</v>
      </c>
      <c r="AG149" s="139">
        <f t="shared" si="120"/>
        <v>160.79999999999998</v>
      </c>
      <c r="AH149" s="140">
        <f t="shared" si="121"/>
        <v>160.79999999999998</v>
      </c>
      <c r="AI149" s="141">
        <f t="shared" si="122"/>
        <v>639.23464328358205</v>
      </c>
      <c r="AJ149" s="142">
        <f t="shared" si="123"/>
        <v>102788.93063999998</v>
      </c>
      <c r="AK149" s="143">
        <f>INDEX(รายได้แยกตามสิทธิ!$H:$H,MATCH(CalBudget2567!$D149,รายได้แยกตามสิทธิ!$B:$B,0))</f>
        <v>22254967.5</v>
      </c>
      <c r="AL149" s="138">
        <f>INDEX(ผลงานOPDVisit_HDC!$K:$K,MATCH(CalBudget2567!$D149,ผลงานOPDVisit_HDC!$A:$A,0))</f>
        <v>11653</v>
      </c>
      <c r="AM149" s="138">
        <f t="shared" si="124"/>
        <v>1909.8058439886724</v>
      </c>
      <c r="AN149" s="139">
        <f t="shared" si="125"/>
        <v>13983.6</v>
      </c>
      <c r="AO149" s="140">
        <f t="shared" si="126"/>
        <v>13983.6</v>
      </c>
      <c r="AP149" s="141">
        <f t="shared" si="127"/>
        <v>1960.2247182699734</v>
      </c>
      <c r="AQ149" s="142">
        <f t="shared" si="128"/>
        <v>27410998.3704</v>
      </c>
      <c r="AR149" s="144">
        <f t="shared" si="102"/>
        <v>274171615.02514559</v>
      </c>
      <c r="AS149" s="143">
        <f>INDEX(รายได้แยกตามสิทธิ!$I:$I,MATCH(CalBudget2567!$D149,รายได้แยกตามสิทธิ!$B:$B,0))</f>
        <v>226831083.96000001</v>
      </c>
      <c r="AT149" s="138">
        <f>INDEX(ผลงานAdjRw_DHES!$D:$D,MATCH(CalBudget2567!$D149,ผลงานAdjRw_DHES!$B:$B,0))</f>
        <v>17892.531600000002</v>
      </c>
      <c r="AU149" s="143">
        <f t="shared" si="129"/>
        <v>12677.416982178194</v>
      </c>
      <c r="AV149" s="139">
        <f t="shared" si="130"/>
        <v>21471.037920000002</v>
      </c>
      <c r="AW149" s="140">
        <f t="shared" si="131"/>
        <v>21471.037920000002</v>
      </c>
      <c r="AX149" s="141">
        <f t="shared" si="132"/>
        <v>13012.100790507699</v>
      </c>
      <c r="AY149" s="142">
        <f t="shared" si="133"/>
        <v>279383309.49185282</v>
      </c>
      <c r="AZ149" s="143">
        <f>INDEX(รายได้แยกตามสิทธิ!$J:$J,MATCH(CalBudget2567!$D149,รายได้แยกตามสิทธิ!$B:$B,0))</f>
        <v>39235596.810000002</v>
      </c>
      <c r="BA149" s="138">
        <f>INDEX(ผลงานAdjRw_DHES!$F:$F,MATCH(CalBudget2567!$D149,ผลงานAdjRw_DHES!$B:$B,0))</f>
        <v>2717.9600999999998</v>
      </c>
      <c r="BB149" s="143">
        <f t="shared" si="134"/>
        <v>14435.677996156017</v>
      </c>
      <c r="BC149" s="139">
        <f t="shared" si="135"/>
        <v>3261.5521199999998</v>
      </c>
      <c r="BD149" s="140">
        <f t="shared" si="136"/>
        <v>3261.5521199999998</v>
      </c>
      <c r="BE149" s="141">
        <f t="shared" si="137"/>
        <v>14816.779895254536</v>
      </c>
      <c r="BF149" s="142">
        <f t="shared" si="138"/>
        <v>48325699.878940806</v>
      </c>
      <c r="BG149" s="143">
        <f>INDEX(รายได้แยกตามสิทธิ!$K:$K,MATCH(CalBudget2567!$D149,รายได้แยกตามสิทธิ!$B:$B,0))</f>
        <v>15819386.029999999</v>
      </c>
      <c r="BH149" s="138">
        <f>INDEX(ผลงานAdjRw_DHES!$E:$E,MATCH(CalBudget2567!$D149,ผลงานAdjRw_DHES!$B:$B,0))</f>
        <v>1087.7186999999999</v>
      </c>
      <c r="BI149" s="143">
        <f t="shared" si="139"/>
        <v>14543.637091097175</v>
      </c>
      <c r="BJ149" s="139">
        <f t="shared" si="140"/>
        <v>1305.2624399999997</v>
      </c>
      <c r="BK149" s="140">
        <f t="shared" si="141"/>
        <v>1305.2624399999997</v>
      </c>
      <c r="BL149" s="141">
        <f t="shared" si="142"/>
        <v>14927.58911030214</v>
      </c>
      <c r="BM149" s="142">
        <f t="shared" si="143"/>
        <v>19484421.385430396</v>
      </c>
      <c r="BN149" s="143">
        <f>INDEX(รายได้แยกตามสิทธิ!$N:$N,MATCH(CalBudget2567!$D149,รายได้แยกตามสิทธิ!$B:$B,0))</f>
        <v>24828751.02</v>
      </c>
      <c r="BO149" s="138">
        <f>INDEX(ผลงานAdjRw_DHES!$I:$I,MATCH(CalBudget2567!$D149,ผลงานAdjRw_DHES!$B:$B,0))</f>
        <v>1270.2794000000013</v>
      </c>
      <c r="BP149" s="143">
        <f t="shared" si="144"/>
        <v>19545.897556080949</v>
      </c>
      <c r="BQ149" s="139">
        <f t="shared" si="145"/>
        <v>1524.3352800000014</v>
      </c>
      <c r="BR149" s="140">
        <f t="shared" si="146"/>
        <v>1524.3352800000014</v>
      </c>
      <c r="BS149" s="141">
        <f t="shared" si="147"/>
        <v>20061.909251561487</v>
      </c>
      <c r="BT149" s="142">
        <f t="shared" si="148"/>
        <v>30581076.056313597</v>
      </c>
      <c r="BU149" s="144">
        <f t="shared" si="149"/>
        <v>377774506.81253761</v>
      </c>
      <c r="BV149" s="145">
        <f t="shared" si="103"/>
        <v>651946121.8376832</v>
      </c>
      <c r="BW149" s="146">
        <f>INDEX(รายได้แยกตามสิทธิ!$Q:$Q,MATCH(CalBudget2567!$D149,รายได้แยกตามสิทธิ!$B:$B,0))</f>
        <v>0.3</v>
      </c>
      <c r="BX149" s="145">
        <f t="shared" si="150"/>
        <v>195583836.55130497</v>
      </c>
      <c r="BY149" s="141"/>
      <c r="BZ149" s="143">
        <f t="shared" si="151"/>
        <v>284474</v>
      </c>
      <c r="CA149" s="138">
        <f>INDEX(ผลงานOPDVisit_HDC!$C:$C,MATCH(CalBudget2567!$D149,ผลงานOPDVisit_HDC!$A:$A,0))</f>
        <v>284474</v>
      </c>
      <c r="CB149" s="138">
        <f t="shared" si="152"/>
        <v>0</v>
      </c>
    </row>
    <row r="150" spans="1:80" hidden="1" x14ac:dyDescent="0.7">
      <c r="A150" s="136">
        <f>COUNTA($D$16:D150)</f>
        <v>135</v>
      </c>
      <c r="B150" s="1">
        <v>2</v>
      </c>
      <c r="C150" s="2" t="s">
        <v>11</v>
      </c>
      <c r="D150" s="91" t="s">
        <v>209</v>
      </c>
      <c r="E150" s="3" t="s">
        <v>1108</v>
      </c>
      <c r="F150" s="4" t="s">
        <v>1876</v>
      </c>
      <c r="G150" s="1">
        <v>6</v>
      </c>
      <c r="H150" s="3" t="s">
        <v>2965</v>
      </c>
      <c r="I150" s="137">
        <f>INDEX(รายได้แยกตามสิทธิ!$D:$D,MATCH(CalBudget2567!$D150,รายได้แยกตามสิทธิ!$B:$B,0))</f>
        <v>33197286.899999999</v>
      </c>
      <c r="J150" s="138">
        <f>INDEX(ผลงานOPDVisit_HDC!$F:$F,MATCH(CalBudget2567!$D150,ผลงานOPDVisit_HDC!$A:$A,0))</f>
        <v>64840</v>
      </c>
      <c r="K150" s="138">
        <f t="shared" si="104"/>
        <v>511.98776835286856</v>
      </c>
      <c r="L150" s="139">
        <f t="shared" si="105"/>
        <v>77808</v>
      </c>
      <c r="M150" s="140">
        <f t="shared" si="106"/>
        <v>77808</v>
      </c>
      <c r="N150" s="141">
        <f t="shared" si="107"/>
        <v>525.50424543738427</v>
      </c>
      <c r="O150" s="142">
        <f t="shared" si="108"/>
        <v>40888434.328991994</v>
      </c>
      <c r="P150" s="143">
        <f>INDEX(รายได้แยกตามสิทธิ!$E:$E,MATCH(CalBudget2567!$D150,รายได้แยกตามสิทธิ!$B:$B,0))</f>
        <v>6228968.5499999998</v>
      </c>
      <c r="Q150" s="138">
        <f>INDEX(ผลงานOPDVisit_HDC!$D:$D,MATCH(CalBudget2567!$D150,ผลงานOPDVisit_HDC!$A:$A,0))</f>
        <v>13979</v>
      </c>
      <c r="R150" s="138">
        <f t="shared" si="109"/>
        <v>445.5947170756134</v>
      </c>
      <c r="S150" s="139">
        <f t="shared" si="110"/>
        <v>16774.8</v>
      </c>
      <c r="T150" s="140">
        <f t="shared" si="111"/>
        <v>16774.8</v>
      </c>
      <c r="U150" s="141">
        <f t="shared" si="112"/>
        <v>457.3584176064096</v>
      </c>
      <c r="V150" s="142">
        <f t="shared" si="113"/>
        <v>7672095.9836639995</v>
      </c>
      <c r="W150" s="143">
        <f>INDEX(รายได้แยกตามสิทธิ!$F:$F,MATCH(CalBudget2567!$D150,รายได้แยกตามสิทธิ!$B:$B,0))</f>
        <v>1222906.04</v>
      </c>
      <c r="X150" s="138">
        <f>INDEX(ผลงานOPDVisit_HDC!$E:$E,MATCH(CalBudget2567!$D150,ผลงานOPDVisit_HDC!$A:$A,0))</f>
        <v>7116</v>
      </c>
      <c r="Y150" s="138">
        <f t="shared" si="114"/>
        <v>171.85301292861158</v>
      </c>
      <c r="Z150" s="139">
        <f t="shared" si="115"/>
        <v>8539.1999999999989</v>
      </c>
      <c r="AA150" s="140">
        <f t="shared" si="116"/>
        <v>8539.1999999999989</v>
      </c>
      <c r="AB150" s="141">
        <f t="shared" si="117"/>
        <v>176.38993246992692</v>
      </c>
      <c r="AC150" s="142">
        <f t="shared" si="118"/>
        <v>1506228.9113471997</v>
      </c>
      <c r="AD150" s="143">
        <f>INDEX(รายได้แยกตามสิทธิ!$G:$G,MATCH(CalBudget2567!$D150,รายได้แยกตามสิทธิ!$B:$B,0))</f>
        <v>51705</v>
      </c>
      <c r="AE150" s="138">
        <f>INDEX(ผลงานOPDVisit_HDC!$G:$G,MATCH(CalBudget2567!$D150,ผลงานOPDVisit_HDC!$A:$A,0))</f>
        <v>66</v>
      </c>
      <c r="AF150" s="138">
        <f t="shared" si="119"/>
        <v>783.40909090909088</v>
      </c>
      <c r="AG150" s="139">
        <f t="shared" si="120"/>
        <v>79.2</v>
      </c>
      <c r="AH150" s="140">
        <f t="shared" si="121"/>
        <v>79.2</v>
      </c>
      <c r="AI150" s="141">
        <f t="shared" si="122"/>
        <v>804.09109090909089</v>
      </c>
      <c r="AJ150" s="142">
        <f t="shared" si="123"/>
        <v>63684.0144</v>
      </c>
      <c r="AK150" s="143">
        <f>INDEX(รายได้แยกตามสิทธิ!$H:$H,MATCH(CalBudget2567!$D150,รายได้แยกตามสิทธิ!$B:$B,0))</f>
        <v>1683478</v>
      </c>
      <c r="AL150" s="138">
        <f>INDEX(ผลงานOPDVisit_HDC!$K:$K,MATCH(CalBudget2567!$D150,ผลงานOPDVisit_HDC!$A:$A,0))</f>
        <v>15848</v>
      </c>
      <c r="AM150" s="138">
        <f t="shared" si="124"/>
        <v>106.22652700656234</v>
      </c>
      <c r="AN150" s="139">
        <f t="shared" si="125"/>
        <v>19017.599999999999</v>
      </c>
      <c r="AO150" s="140">
        <f t="shared" si="126"/>
        <v>19017.599999999999</v>
      </c>
      <c r="AP150" s="141">
        <f t="shared" si="127"/>
        <v>109.03090731953559</v>
      </c>
      <c r="AQ150" s="142">
        <f t="shared" si="128"/>
        <v>2073506.1830399998</v>
      </c>
      <c r="AR150" s="144">
        <f t="shared" si="102"/>
        <v>52203949.421443194</v>
      </c>
      <c r="AS150" s="143">
        <f>INDEX(รายได้แยกตามสิทธิ!$I:$I,MATCH(CalBudget2567!$D150,รายได้แยกตามสิทธิ!$B:$B,0))</f>
        <v>10559555.25</v>
      </c>
      <c r="AT150" s="138">
        <f>INDEX(ผลงานAdjRw_DHES!$D:$D,MATCH(CalBudget2567!$D150,ผลงานAdjRw_DHES!$B:$B,0))</f>
        <v>1450.1297</v>
      </c>
      <c r="AU150" s="143">
        <f t="shared" si="129"/>
        <v>7281.8005520471725</v>
      </c>
      <c r="AV150" s="139">
        <f t="shared" si="130"/>
        <v>1740.1556399999999</v>
      </c>
      <c r="AW150" s="140">
        <f t="shared" si="131"/>
        <v>1740.1556399999999</v>
      </c>
      <c r="AX150" s="141">
        <f t="shared" si="132"/>
        <v>7474.0400866212176</v>
      </c>
      <c r="AY150" s="142">
        <f t="shared" si="133"/>
        <v>13005993.01032</v>
      </c>
      <c r="AZ150" s="143">
        <f>INDEX(รายได้แยกตามสิทธิ!$J:$J,MATCH(CalBudget2567!$D150,รายได้แยกตามสิทธิ!$B:$B,0))</f>
        <v>1217075.18</v>
      </c>
      <c r="BA150" s="138">
        <f>INDEX(ผลงานAdjRw_DHES!$F:$F,MATCH(CalBudget2567!$D150,ผลงานAdjRw_DHES!$B:$B,0))</f>
        <v>101.2213</v>
      </c>
      <c r="BB150" s="143">
        <f t="shared" si="134"/>
        <v>12023.903862131783</v>
      </c>
      <c r="BC150" s="139">
        <f t="shared" si="135"/>
        <v>121.46556</v>
      </c>
      <c r="BD150" s="140">
        <f t="shared" si="136"/>
        <v>121.46556</v>
      </c>
      <c r="BE150" s="141">
        <f t="shared" si="137"/>
        <v>12341.334924092062</v>
      </c>
      <c r="BF150" s="142">
        <f t="shared" si="138"/>
        <v>1499047.1577023997</v>
      </c>
      <c r="BG150" s="143">
        <f>INDEX(รายได้แยกตามสิทธิ!$K:$K,MATCH(CalBudget2567!$D150,รายได้แยกตามสิทธิ!$B:$B,0))</f>
        <v>474634.75</v>
      </c>
      <c r="BH150" s="138">
        <f>INDEX(ผลงานAdjRw_DHES!$E:$E,MATCH(CalBudget2567!$D150,ผลงานAdjRw_DHES!$B:$B,0))</f>
        <v>53.9679</v>
      </c>
      <c r="BI150" s="143">
        <f t="shared" si="139"/>
        <v>8794.7604038697082</v>
      </c>
      <c r="BJ150" s="139">
        <f t="shared" si="140"/>
        <v>64.761479999999992</v>
      </c>
      <c r="BK150" s="140">
        <f t="shared" si="141"/>
        <v>64.761479999999992</v>
      </c>
      <c r="BL150" s="141">
        <f t="shared" si="142"/>
        <v>9026.9420785318689</v>
      </c>
      <c r="BM150" s="142">
        <f t="shared" si="143"/>
        <v>584598.12887999997</v>
      </c>
      <c r="BN150" s="143">
        <f>INDEX(รายได้แยกตามสิทธิ!$N:$N,MATCH(CalBudget2567!$D150,รายได้แยกตามสิทธิ!$B:$B,0))</f>
        <v>682069</v>
      </c>
      <c r="BO150" s="138">
        <f>INDEX(ผลงานAdjRw_DHES!$I:$I,MATCH(CalBudget2567!$D150,ผลงานAdjRw_DHES!$B:$B,0))</f>
        <v>73.356700000000089</v>
      </c>
      <c r="BP150" s="143">
        <f t="shared" si="144"/>
        <v>9297.9782351168906</v>
      </c>
      <c r="BQ150" s="139">
        <f t="shared" si="145"/>
        <v>88.028040000000104</v>
      </c>
      <c r="BR150" s="140">
        <f t="shared" si="146"/>
        <v>88.028040000000104</v>
      </c>
      <c r="BS150" s="141">
        <f t="shared" si="147"/>
        <v>9543.4448605239759</v>
      </c>
      <c r="BT150" s="142">
        <f t="shared" si="148"/>
        <v>840090.74592000002</v>
      </c>
      <c r="BU150" s="144">
        <f t="shared" si="149"/>
        <v>15929729.0428224</v>
      </c>
      <c r="BV150" s="145">
        <f t="shared" si="103"/>
        <v>68133678.4642656</v>
      </c>
      <c r="BW150" s="146">
        <f>INDEX(รายได้แยกตามสิทธิ!$Q:$Q,MATCH(CalBudget2567!$D150,รายได้แยกตามสิทธิ!$B:$B,0))</f>
        <v>0.49</v>
      </c>
      <c r="BX150" s="145">
        <f t="shared" si="150"/>
        <v>33385502.447490145</v>
      </c>
      <c r="BY150" s="141"/>
      <c r="BZ150" s="143">
        <f t="shared" si="151"/>
        <v>101849</v>
      </c>
      <c r="CA150" s="138">
        <f>INDEX(ผลงานOPDVisit_HDC!$C:$C,MATCH(CalBudget2567!$D150,ผลงานOPDVisit_HDC!$A:$A,0))</f>
        <v>101849</v>
      </c>
      <c r="CB150" s="138">
        <f t="shared" si="152"/>
        <v>0</v>
      </c>
    </row>
    <row r="151" spans="1:80" hidden="1" x14ac:dyDescent="0.7">
      <c r="A151" s="136">
        <f>COUNTA($D$16:D151)</f>
        <v>136</v>
      </c>
      <c r="B151" s="1">
        <v>2</v>
      </c>
      <c r="C151" s="2" t="s">
        <v>11</v>
      </c>
      <c r="D151" s="91" t="s">
        <v>210</v>
      </c>
      <c r="E151" s="3" t="s">
        <v>1109</v>
      </c>
      <c r="F151" s="4" t="s">
        <v>1876</v>
      </c>
      <c r="G151" s="1">
        <v>6</v>
      </c>
      <c r="H151" s="3" t="s">
        <v>2965</v>
      </c>
      <c r="I151" s="137">
        <f>INDEX(รายได้แยกตามสิทธิ!$D:$D,MATCH(CalBudget2567!$D151,รายได้แยกตามสิทธิ!$B:$B,0))</f>
        <v>42360400.549999997</v>
      </c>
      <c r="J151" s="138">
        <f>INDEX(ผลงานOPDVisit_HDC!$F:$F,MATCH(CalBudget2567!$D151,ผลงานOPDVisit_HDC!$A:$A,0))</f>
        <v>80416</v>
      </c>
      <c r="K151" s="138">
        <f t="shared" si="104"/>
        <v>526.76582458714677</v>
      </c>
      <c r="L151" s="139">
        <f t="shared" si="105"/>
        <v>96499.199999999997</v>
      </c>
      <c r="M151" s="140">
        <f t="shared" si="106"/>
        <v>96499.199999999997</v>
      </c>
      <c r="N151" s="141">
        <f t="shared" si="107"/>
        <v>540.67244235624742</v>
      </c>
      <c r="O151" s="142">
        <f t="shared" si="108"/>
        <v>52174458.149423987</v>
      </c>
      <c r="P151" s="143">
        <f>INDEX(รายได้แยกตามสิทธิ!$E:$E,MATCH(CalBudget2567!$D151,รายได้แยกตามสิทธิ!$B:$B,0))</f>
        <v>7728253.9000000004</v>
      </c>
      <c r="Q151" s="138">
        <f>INDEX(ผลงานOPDVisit_HDC!$D:$D,MATCH(CalBudget2567!$D151,ผลงานOPDVisit_HDC!$A:$A,0))</f>
        <v>38100</v>
      </c>
      <c r="R151" s="138">
        <f t="shared" si="109"/>
        <v>202.8413097112861</v>
      </c>
      <c r="S151" s="139">
        <f t="shared" si="110"/>
        <v>45720</v>
      </c>
      <c r="T151" s="140">
        <f t="shared" si="111"/>
        <v>45720</v>
      </c>
      <c r="U151" s="141">
        <f t="shared" si="112"/>
        <v>208.19632028766407</v>
      </c>
      <c r="V151" s="142">
        <f t="shared" si="113"/>
        <v>9518735.7635520007</v>
      </c>
      <c r="W151" s="143">
        <f>INDEX(รายได้แยกตามสิทธิ!$F:$F,MATCH(CalBudget2567!$D151,รายได้แยกตามสิทธิ!$B:$B,0))</f>
        <v>2273194.15</v>
      </c>
      <c r="X151" s="138">
        <f>INDEX(ผลงานOPDVisit_HDC!$E:$E,MATCH(CalBudget2567!$D151,ผลงานOPDVisit_HDC!$A:$A,0))</f>
        <v>827</v>
      </c>
      <c r="Y151" s="138">
        <f t="shared" si="114"/>
        <v>2748.723276904474</v>
      </c>
      <c r="Z151" s="139">
        <f t="shared" si="115"/>
        <v>992.4</v>
      </c>
      <c r="AA151" s="140">
        <f t="shared" si="116"/>
        <v>992.4</v>
      </c>
      <c r="AB151" s="141">
        <f t="shared" si="117"/>
        <v>2821.2895714147521</v>
      </c>
      <c r="AC151" s="142">
        <f t="shared" si="118"/>
        <v>2799847.770672</v>
      </c>
      <c r="AD151" s="143">
        <f>INDEX(รายได้แยกตามสิทธิ!$G:$G,MATCH(CalBudget2567!$D151,รายได้แยกตามสิทธิ!$B:$B,0))</f>
        <v>26085</v>
      </c>
      <c r="AE151" s="138">
        <f>INDEX(ผลงานOPDVisit_HDC!$G:$G,MATCH(CalBudget2567!$D151,ผลงานOPDVisit_HDC!$A:$A,0))</f>
        <v>62</v>
      </c>
      <c r="AF151" s="138">
        <f t="shared" si="119"/>
        <v>420.72580645161293</v>
      </c>
      <c r="AG151" s="139">
        <f t="shared" si="120"/>
        <v>74.399999999999991</v>
      </c>
      <c r="AH151" s="140">
        <f t="shared" si="121"/>
        <v>74.399999999999991</v>
      </c>
      <c r="AI151" s="141">
        <f t="shared" si="122"/>
        <v>431.83296774193553</v>
      </c>
      <c r="AJ151" s="142">
        <f t="shared" si="123"/>
        <v>32128.372800000001</v>
      </c>
      <c r="AK151" s="143">
        <f>INDEX(รายได้แยกตามสิทธิ!$H:$H,MATCH(CalBudget2567!$D151,รายได้แยกตามสิทธิ!$B:$B,0))</f>
        <v>2761076</v>
      </c>
      <c r="AL151" s="138">
        <f>INDEX(ผลงานOPDVisit_HDC!$K:$K,MATCH(CalBudget2567!$D151,ผลงานOPDVisit_HDC!$A:$A,0))</f>
        <v>13833</v>
      </c>
      <c r="AM151" s="138">
        <f t="shared" si="124"/>
        <v>199.60066507626689</v>
      </c>
      <c r="AN151" s="139">
        <f t="shared" si="125"/>
        <v>16599.599999999999</v>
      </c>
      <c r="AO151" s="140">
        <f t="shared" si="126"/>
        <v>16599.599999999999</v>
      </c>
      <c r="AP151" s="141">
        <f t="shared" si="127"/>
        <v>204.87012263428034</v>
      </c>
      <c r="AQ151" s="142">
        <f t="shared" si="128"/>
        <v>3400762.0876799994</v>
      </c>
      <c r="AR151" s="144">
        <f t="shared" si="102"/>
        <v>67925932.144127995</v>
      </c>
      <c r="AS151" s="143">
        <f>INDEX(รายได้แยกตามสิทธิ!$I:$I,MATCH(CalBudget2567!$D151,รายได้แยกตามสิทธิ!$B:$B,0))</f>
        <v>20331920.559999999</v>
      </c>
      <c r="AT151" s="138">
        <f>INDEX(ผลงานAdjRw_DHES!$D:$D,MATCH(CalBudget2567!$D151,ผลงานAdjRw_DHES!$B:$B,0))</f>
        <v>1204.1165999999998</v>
      </c>
      <c r="AU151" s="143">
        <f t="shared" si="129"/>
        <v>16885.341967713095</v>
      </c>
      <c r="AV151" s="139">
        <f t="shared" si="130"/>
        <v>1444.9399199999998</v>
      </c>
      <c r="AW151" s="140">
        <f t="shared" si="131"/>
        <v>1444.9399199999998</v>
      </c>
      <c r="AX151" s="141">
        <f t="shared" si="132"/>
        <v>17331.114995660722</v>
      </c>
      <c r="AY151" s="142">
        <f t="shared" si="133"/>
        <v>25042419.9153408</v>
      </c>
      <c r="AZ151" s="143">
        <f>INDEX(รายได้แยกตามสิทธิ!$J:$J,MATCH(CalBudget2567!$D151,รายได้แยกตามสิทธิ!$B:$B,0))</f>
        <v>1649328.31</v>
      </c>
      <c r="BA151" s="138">
        <f>INDEX(ผลงานAdjRw_DHES!$F:$F,MATCH(CalBudget2567!$D151,ผลงานAdjRw_DHES!$B:$B,0))</f>
        <v>91.590199999999996</v>
      </c>
      <c r="BB151" s="143">
        <f t="shared" si="134"/>
        <v>18007.694163786084</v>
      </c>
      <c r="BC151" s="139">
        <f t="shared" si="135"/>
        <v>109.90823999999999</v>
      </c>
      <c r="BD151" s="140">
        <f t="shared" si="136"/>
        <v>109.90823999999999</v>
      </c>
      <c r="BE151" s="141">
        <f t="shared" si="137"/>
        <v>18483.097289710036</v>
      </c>
      <c r="BF151" s="142">
        <f t="shared" si="138"/>
        <v>2031444.6928608001</v>
      </c>
      <c r="BG151" s="143">
        <f>INDEX(รายได้แยกตามสิทธิ!$K:$K,MATCH(CalBudget2567!$D151,รายได้แยกตามสิทธิ!$B:$B,0))</f>
        <v>550854.40000000002</v>
      </c>
      <c r="BH151" s="138">
        <f>INDEX(ผลงานAdjRw_DHES!$E:$E,MATCH(CalBudget2567!$D151,ผลงานAdjRw_DHES!$B:$B,0))</f>
        <v>35.640499999999996</v>
      </c>
      <c r="BI151" s="143">
        <f t="shared" si="139"/>
        <v>15455.854996422611</v>
      </c>
      <c r="BJ151" s="139">
        <f t="shared" si="140"/>
        <v>42.768599999999992</v>
      </c>
      <c r="BK151" s="140">
        <f t="shared" si="141"/>
        <v>42.768599999999992</v>
      </c>
      <c r="BL151" s="141">
        <f t="shared" si="142"/>
        <v>15863.889568328168</v>
      </c>
      <c r="BM151" s="142">
        <f t="shared" si="143"/>
        <v>678476.34739199991</v>
      </c>
      <c r="BN151" s="143">
        <f>INDEX(รายได้แยกตามสิทธิ!$N:$N,MATCH(CalBudget2567!$D151,รายได้แยกตามสิทธิ!$B:$B,0))</f>
        <v>758476.75</v>
      </c>
      <c r="BO151" s="138">
        <f>INDEX(ผลงานAdjRw_DHES!$I:$I,MATCH(CalBudget2567!$D151,ผลงานAdjRw_DHES!$B:$B,0))</f>
        <v>43.961900000000085</v>
      </c>
      <c r="BP151" s="143">
        <f t="shared" si="144"/>
        <v>17253.047525243415</v>
      </c>
      <c r="BQ151" s="139">
        <f t="shared" si="145"/>
        <v>52.754280000000101</v>
      </c>
      <c r="BR151" s="140">
        <f t="shared" si="146"/>
        <v>52.754280000000101</v>
      </c>
      <c r="BS151" s="141">
        <f t="shared" si="147"/>
        <v>17708.527979909843</v>
      </c>
      <c r="BT151" s="142">
        <f t="shared" si="148"/>
        <v>934200.64344000001</v>
      </c>
      <c r="BU151" s="144">
        <f t="shared" si="149"/>
        <v>28686541.599033602</v>
      </c>
      <c r="BV151" s="145">
        <f t="shared" si="103"/>
        <v>96612473.743161589</v>
      </c>
      <c r="BW151" s="146">
        <f>INDEX(รายได้แยกตามสิทธิ!$Q:$Q,MATCH(CalBudget2567!$D151,รายได้แยกตามสิทธิ!$B:$B,0))</f>
        <v>0.48</v>
      </c>
      <c r="BX151" s="145">
        <f t="shared" si="150"/>
        <v>46373987.396717563</v>
      </c>
      <c r="BY151" s="141"/>
      <c r="BZ151" s="143">
        <f t="shared" si="151"/>
        <v>133238</v>
      </c>
      <c r="CA151" s="138">
        <f>INDEX(ผลงานOPDVisit_HDC!$C:$C,MATCH(CalBudget2567!$D151,ผลงานOPDVisit_HDC!$A:$A,0))</f>
        <v>133238</v>
      </c>
      <c r="CB151" s="138">
        <f t="shared" si="152"/>
        <v>0</v>
      </c>
    </row>
    <row r="152" spans="1:80" hidden="1" x14ac:dyDescent="0.7">
      <c r="A152" s="136">
        <f>COUNTA($D$16:D152)</f>
        <v>137</v>
      </c>
      <c r="B152" s="1">
        <v>2</v>
      </c>
      <c r="C152" s="2" t="s">
        <v>11</v>
      </c>
      <c r="D152" s="91" t="s">
        <v>211</v>
      </c>
      <c r="E152" s="3" t="s">
        <v>1110</v>
      </c>
      <c r="F152" s="4" t="s">
        <v>1876</v>
      </c>
      <c r="G152" s="1">
        <v>6</v>
      </c>
      <c r="H152" s="3" t="s">
        <v>2965</v>
      </c>
      <c r="I152" s="137">
        <f>INDEX(รายได้แยกตามสิทธิ!$D:$D,MATCH(CalBudget2567!$D152,รายได้แยกตามสิทธิ!$B:$B,0))</f>
        <v>43948139.479999997</v>
      </c>
      <c r="J152" s="138">
        <f>INDEX(ผลงานOPDVisit_HDC!$F:$F,MATCH(CalBudget2567!$D152,ผลงานOPDVisit_HDC!$A:$A,0))</f>
        <v>86872</v>
      </c>
      <c r="K152" s="138">
        <f t="shared" si="104"/>
        <v>505.8953342849249</v>
      </c>
      <c r="L152" s="139">
        <f t="shared" si="105"/>
        <v>104246.39999999999</v>
      </c>
      <c r="M152" s="140">
        <f t="shared" si="106"/>
        <v>104246.39999999999</v>
      </c>
      <c r="N152" s="141">
        <f t="shared" si="107"/>
        <v>519.25097111004686</v>
      </c>
      <c r="O152" s="142">
        <f t="shared" si="108"/>
        <v>54130044.434726387</v>
      </c>
      <c r="P152" s="143">
        <f>INDEX(รายได้แยกตามสิทธิ!$E:$E,MATCH(CalBudget2567!$D152,รายได้แยกตามสิทธิ!$B:$B,0))</f>
        <v>8432064.5899999999</v>
      </c>
      <c r="Q152" s="138">
        <f>INDEX(ผลงานOPDVisit_HDC!$D:$D,MATCH(CalBudget2567!$D152,ผลงานOPDVisit_HDC!$A:$A,0))</f>
        <v>15200</v>
      </c>
      <c r="R152" s="138">
        <f t="shared" si="109"/>
        <v>554.74109144736838</v>
      </c>
      <c r="S152" s="139">
        <f t="shared" si="110"/>
        <v>18240</v>
      </c>
      <c r="T152" s="140">
        <f t="shared" si="111"/>
        <v>18240</v>
      </c>
      <c r="U152" s="141">
        <f t="shared" si="112"/>
        <v>569.38625626157886</v>
      </c>
      <c r="V152" s="142">
        <f t="shared" si="113"/>
        <v>10385605.314211199</v>
      </c>
      <c r="W152" s="143">
        <f>INDEX(รายได้แยกตามสิทธิ!$F:$F,MATCH(CalBudget2567!$D152,รายได้แยกตามสิทธิ!$B:$B,0))</f>
        <v>1060457.57</v>
      </c>
      <c r="X152" s="138">
        <f>INDEX(ผลงานOPDVisit_HDC!$E:$E,MATCH(CalBudget2567!$D152,ผลงานOPDVisit_HDC!$A:$A,0))</f>
        <v>20883</v>
      </c>
      <c r="Y152" s="138">
        <f t="shared" si="114"/>
        <v>50.780901690370158</v>
      </c>
      <c r="Z152" s="139">
        <f t="shared" si="115"/>
        <v>25059.599999999999</v>
      </c>
      <c r="AA152" s="140">
        <f t="shared" si="116"/>
        <v>25059.599999999999</v>
      </c>
      <c r="AB152" s="141">
        <f t="shared" si="117"/>
        <v>52.121517494995928</v>
      </c>
      <c r="AC152" s="142">
        <f t="shared" si="118"/>
        <v>1306144.3798175999</v>
      </c>
      <c r="AD152" s="143">
        <f>INDEX(รายได้แยกตามสิทธิ!$G:$G,MATCH(CalBudget2567!$D152,รายได้แยกตามสิทธิ!$B:$B,0))</f>
        <v>21327</v>
      </c>
      <c r="AE152" s="138">
        <f>INDEX(ผลงานOPDVisit_HDC!$G:$G,MATCH(CalBudget2567!$D152,ผลงานOPDVisit_HDC!$A:$A,0))</f>
        <v>56</v>
      </c>
      <c r="AF152" s="138">
        <f t="shared" si="119"/>
        <v>380.83928571428572</v>
      </c>
      <c r="AG152" s="139">
        <f t="shared" si="120"/>
        <v>67.2</v>
      </c>
      <c r="AH152" s="140">
        <f t="shared" si="121"/>
        <v>67.2</v>
      </c>
      <c r="AI152" s="141">
        <f t="shared" si="122"/>
        <v>390.89344285714287</v>
      </c>
      <c r="AJ152" s="142">
        <f t="shared" si="123"/>
        <v>26268.039360000002</v>
      </c>
      <c r="AK152" s="143">
        <f>INDEX(รายได้แยกตามสิทธิ!$H:$H,MATCH(CalBudget2567!$D152,รายได้แยกตามสิทธิ!$B:$B,0))</f>
        <v>1927148.5</v>
      </c>
      <c r="AL152" s="138">
        <f>INDEX(ผลงานOPDVisit_HDC!$K:$K,MATCH(CalBudget2567!$D152,ผลงานOPDVisit_HDC!$A:$A,0))</f>
        <v>6799</v>
      </c>
      <c r="AM152" s="138">
        <f t="shared" si="124"/>
        <v>283.44587439329314</v>
      </c>
      <c r="AN152" s="139">
        <f t="shared" si="125"/>
        <v>8158.7999999999993</v>
      </c>
      <c r="AO152" s="140">
        <f t="shared" si="126"/>
        <v>8158.7999999999993</v>
      </c>
      <c r="AP152" s="141">
        <f t="shared" si="127"/>
        <v>290.92884547727607</v>
      </c>
      <c r="AQ152" s="142">
        <f t="shared" si="128"/>
        <v>2373630.2644799999</v>
      </c>
      <c r="AR152" s="144">
        <f t="shared" si="102"/>
        <v>68221692.432595178</v>
      </c>
      <c r="AS152" s="143">
        <f>INDEX(รายได้แยกตามสิทธิ!$I:$I,MATCH(CalBudget2567!$D152,รายได้แยกตามสิทธิ!$B:$B,0))</f>
        <v>14413512.949999999</v>
      </c>
      <c r="AT152" s="138">
        <f>INDEX(ผลงานAdjRw_DHES!$D:$D,MATCH(CalBudget2567!$D152,ผลงานAdjRw_DHES!$B:$B,0))</f>
        <v>1410.8960999999999</v>
      </c>
      <c r="AU152" s="143">
        <f t="shared" si="129"/>
        <v>10215.857106699777</v>
      </c>
      <c r="AV152" s="139">
        <f t="shared" si="130"/>
        <v>1693.0753199999999</v>
      </c>
      <c r="AW152" s="140">
        <f t="shared" si="131"/>
        <v>1693.0753199999999</v>
      </c>
      <c r="AX152" s="141">
        <f t="shared" si="132"/>
        <v>10485.555734316651</v>
      </c>
      <c r="AY152" s="142">
        <f t="shared" si="133"/>
        <v>17752835.630255997</v>
      </c>
      <c r="AZ152" s="143">
        <f>INDEX(รายได้แยกตามสิทธิ!$J:$J,MATCH(CalBudget2567!$D152,รายได้แยกตามสิทธิ!$B:$B,0))</f>
        <v>907801.55</v>
      </c>
      <c r="BA152" s="138">
        <f>INDEX(ผลงานAdjRw_DHES!$F:$F,MATCH(CalBudget2567!$D152,ผลงานAdjRw_DHES!$B:$B,0))</f>
        <v>68.728999999999999</v>
      </c>
      <c r="BB152" s="143">
        <f t="shared" si="134"/>
        <v>13208.420753975761</v>
      </c>
      <c r="BC152" s="139">
        <f t="shared" si="135"/>
        <v>82.474800000000002</v>
      </c>
      <c r="BD152" s="140">
        <f t="shared" si="136"/>
        <v>82.474800000000002</v>
      </c>
      <c r="BE152" s="141">
        <f t="shared" si="137"/>
        <v>13557.12306188072</v>
      </c>
      <c r="BF152" s="142">
        <f t="shared" si="138"/>
        <v>1118121.0131040001</v>
      </c>
      <c r="BG152" s="143">
        <f>INDEX(รายได้แยกตามสิทธิ!$K:$K,MATCH(CalBudget2567!$D152,รายได้แยกตามสิทธิ!$B:$B,0))</f>
        <v>539243.62</v>
      </c>
      <c r="BH152" s="138">
        <f>INDEX(ผลงานAdjRw_DHES!$E:$E,MATCH(CalBudget2567!$D152,ผลงานAdjRw_DHES!$B:$B,0))</f>
        <v>52.890199999999993</v>
      </c>
      <c r="BI152" s="143">
        <f t="shared" si="139"/>
        <v>10195.529984760884</v>
      </c>
      <c r="BJ152" s="139">
        <f t="shared" si="140"/>
        <v>63.468239999999987</v>
      </c>
      <c r="BK152" s="140">
        <f t="shared" si="141"/>
        <v>63.468239999999987</v>
      </c>
      <c r="BL152" s="141">
        <f t="shared" si="142"/>
        <v>10464.691976358572</v>
      </c>
      <c r="BM152" s="142">
        <f t="shared" si="143"/>
        <v>664175.58188160008</v>
      </c>
      <c r="BN152" s="143">
        <f>INDEX(รายได้แยกตามสิทธิ!$N:$N,MATCH(CalBudget2567!$D152,รายได้แยกตามสิทธิ!$B:$B,0))</f>
        <v>753534.91</v>
      </c>
      <c r="BO152" s="138">
        <f>INDEX(ผลงานAdjRw_DHES!$I:$I,MATCH(CalBudget2567!$D152,ผลงานAdjRw_DHES!$B:$B,0))</f>
        <v>77.599100000000007</v>
      </c>
      <c r="BP152" s="143">
        <f t="shared" si="144"/>
        <v>9710.6140406267587</v>
      </c>
      <c r="BQ152" s="139">
        <f t="shared" si="145"/>
        <v>93.118920000000003</v>
      </c>
      <c r="BR152" s="140">
        <f t="shared" si="146"/>
        <v>93.118920000000003</v>
      </c>
      <c r="BS152" s="141">
        <f t="shared" si="147"/>
        <v>9966.9742512993053</v>
      </c>
      <c r="BT152" s="142">
        <f t="shared" si="148"/>
        <v>928113.87794879999</v>
      </c>
      <c r="BU152" s="144">
        <f t="shared" si="149"/>
        <v>20463246.103190396</v>
      </c>
      <c r="BV152" s="145">
        <f t="shared" si="103"/>
        <v>88684938.535785571</v>
      </c>
      <c r="BW152" s="146">
        <f>INDEX(รายได้แยกตามสิทธิ!$Q:$Q,MATCH(CalBudget2567!$D152,รายได้แยกตามสิทธิ!$B:$B,0))</f>
        <v>0.49</v>
      </c>
      <c r="BX152" s="145">
        <f t="shared" si="150"/>
        <v>43455619.882534929</v>
      </c>
      <c r="BY152" s="141"/>
      <c r="BZ152" s="143">
        <f t="shared" si="151"/>
        <v>129810</v>
      </c>
      <c r="CA152" s="138">
        <f>INDEX(ผลงานOPDVisit_HDC!$C:$C,MATCH(CalBudget2567!$D152,ผลงานOPDVisit_HDC!$A:$A,0))</f>
        <v>129810</v>
      </c>
      <c r="CB152" s="138">
        <f t="shared" si="152"/>
        <v>0</v>
      </c>
    </row>
    <row r="153" spans="1:80" hidden="1" x14ac:dyDescent="0.7">
      <c r="A153" s="136">
        <f>COUNTA($D$16:D153)</f>
        <v>138</v>
      </c>
      <c r="B153" s="1">
        <v>2</v>
      </c>
      <c r="C153" s="2" t="s">
        <v>11</v>
      </c>
      <c r="D153" s="91" t="s">
        <v>212</v>
      </c>
      <c r="E153" s="3" t="s">
        <v>1111</v>
      </c>
      <c r="F153" s="4" t="s">
        <v>1876</v>
      </c>
      <c r="G153" s="1">
        <v>10</v>
      </c>
      <c r="H153" s="3" t="s">
        <v>2962</v>
      </c>
      <c r="I153" s="137">
        <f>INDEX(รายได้แยกตามสิทธิ!$D:$D,MATCH(CalBudget2567!$D153,รายได้แยกตามสิทธิ!$B:$B,0))</f>
        <v>82228939</v>
      </c>
      <c r="J153" s="138">
        <f>INDEX(ผลงานOPDVisit_HDC!$F:$F,MATCH(CalBudget2567!$D153,ผลงานOPDVisit_HDC!$A:$A,0))</f>
        <v>125876</v>
      </c>
      <c r="K153" s="138">
        <f t="shared" si="104"/>
        <v>653.25351139216377</v>
      </c>
      <c r="L153" s="139">
        <f t="shared" si="105"/>
        <v>151051.19999999998</v>
      </c>
      <c r="M153" s="140">
        <f t="shared" si="106"/>
        <v>151051.19999999998</v>
      </c>
      <c r="N153" s="141">
        <f t="shared" si="107"/>
        <v>670.49940409291685</v>
      </c>
      <c r="O153" s="142">
        <f t="shared" si="108"/>
        <v>101279739.58751999</v>
      </c>
      <c r="P153" s="143">
        <f>INDEX(รายได้แยกตามสิทธิ!$E:$E,MATCH(CalBudget2567!$D153,รายได้แยกตามสิทธิ!$B:$B,0))</f>
        <v>11522527</v>
      </c>
      <c r="Q153" s="138">
        <f>INDEX(ผลงานOPDVisit_HDC!$D:$D,MATCH(CalBudget2567!$D153,ผลงานOPDVisit_HDC!$A:$A,0))</f>
        <v>19943</v>
      </c>
      <c r="R153" s="138">
        <f t="shared" si="109"/>
        <v>577.77300305871734</v>
      </c>
      <c r="S153" s="139">
        <f t="shared" si="110"/>
        <v>23931.599999999999</v>
      </c>
      <c r="T153" s="140">
        <f t="shared" si="111"/>
        <v>23931.599999999999</v>
      </c>
      <c r="U153" s="141">
        <f t="shared" si="112"/>
        <v>593.02621033946753</v>
      </c>
      <c r="V153" s="142">
        <f t="shared" si="113"/>
        <v>14192066.055360001</v>
      </c>
      <c r="W153" s="143">
        <f>INDEX(รายได้แยกตามสิทธิ!$F:$F,MATCH(CalBudget2567!$D153,รายได้แยกตามสิทธิ!$B:$B,0))</f>
        <v>3074799.8</v>
      </c>
      <c r="X153" s="138">
        <f>INDEX(ผลงานOPDVisit_HDC!$E:$E,MATCH(CalBudget2567!$D153,ผลงานOPDVisit_HDC!$A:$A,0))</f>
        <v>9541</v>
      </c>
      <c r="Y153" s="138">
        <f t="shared" si="114"/>
        <v>322.27227753904202</v>
      </c>
      <c r="Z153" s="139">
        <f t="shared" si="115"/>
        <v>11449.199999999999</v>
      </c>
      <c r="AA153" s="140">
        <f t="shared" si="116"/>
        <v>11449.199999999999</v>
      </c>
      <c r="AB153" s="141">
        <f t="shared" si="117"/>
        <v>330.78026566607275</v>
      </c>
      <c r="AC153" s="142">
        <f t="shared" si="118"/>
        <v>3787169.4176639998</v>
      </c>
      <c r="AD153" s="143">
        <f>INDEX(รายได้แยกตามสิทธิ!$G:$G,MATCH(CalBudget2567!$D153,รายได้แยกตามสิทธิ!$B:$B,0))</f>
        <v>73667</v>
      </c>
      <c r="AE153" s="138">
        <f>INDEX(ผลงานOPDVisit_HDC!$G:$G,MATCH(CalBudget2567!$D153,ผลงานOPDVisit_HDC!$A:$A,0))</f>
        <v>177</v>
      </c>
      <c r="AF153" s="138">
        <f t="shared" si="119"/>
        <v>416.19774011299432</v>
      </c>
      <c r="AG153" s="139">
        <f t="shared" si="120"/>
        <v>212.4</v>
      </c>
      <c r="AH153" s="140">
        <f t="shared" si="121"/>
        <v>212.4</v>
      </c>
      <c r="AI153" s="141">
        <f t="shared" si="122"/>
        <v>427.18536045197737</v>
      </c>
      <c r="AJ153" s="142">
        <f t="shared" si="123"/>
        <v>90734.170559999999</v>
      </c>
      <c r="AK153" s="143">
        <f>INDEX(รายได้แยกตามสิทธิ!$H:$H,MATCH(CalBudget2567!$D153,รายได้แยกตามสิทธิ!$B:$B,0))</f>
        <v>4265188</v>
      </c>
      <c r="AL153" s="138">
        <f>INDEX(ผลงานOPDVisit_HDC!$K:$K,MATCH(CalBudget2567!$D153,ผลงานOPDVisit_HDC!$A:$A,0))</f>
        <v>8616</v>
      </c>
      <c r="AM153" s="138">
        <f t="shared" si="124"/>
        <v>495.03110492107709</v>
      </c>
      <c r="AN153" s="139">
        <f t="shared" si="125"/>
        <v>10339.199999999999</v>
      </c>
      <c r="AO153" s="140">
        <f t="shared" si="126"/>
        <v>10339.199999999999</v>
      </c>
      <c r="AP153" s="141">
        <f t="shared" si="127"/>
        <v>508.09992609099351</v>
      </c>
      <c r="AQ153" s="142">
        <f t="shared" si="128"/>
        <v>5253346.7558399998</v>
      </c>
      <c r="AR153" s="144">
        <f t="shared" si="102"/>
        <v>124603055.986944</v>
      </c>
      <c r="AS153" s="143">
        <f>INDEX(รายได้แยกตามสิทธิ!$I:$I,MATCH(CalBudget2567!$D153,รายได้แยกตามสิทธิ!$B:$B,0))</f>
        <v>27735461.43</v>
      </c>
      <c r="AT153" s="138">
        <f>INDEX(ผลงานAdjRw_DHES!$D:$D,MATCH(CalBudget2567!$D153,ผลงานAdjRw_DHES!$B:$B,0))</f>
        <v>2231.4908999999998</v>
      </c>
      <c r="AU153" s="143">
        <f t="shared" si="129"/>
        <v>12429.116977353573</v>
      </c>
      <c r="AV153" s="139">
        <f t="shared" si="130"/>
        <v>2677.7890799999996</v>
      </c>
      <c r="AW153" s="140">
        <f t="shared" si="131"/>
        <v>2677.7890799999996</v>
      </c>
      <c r="AX153" s="141">
        <f t="shared" si="132"/>
        <v>12757.245665555707</v>
      </c>
      <c r="AY153" s="142">
        <f t="shared" si="133"/>
        <v>34161213.134102397</v>
      </c>
      <c r="AZ153" s="143">
        <f>INDEX(รายได้แยกตามสิทธิ!$J:$J,MATCH(CalBudget2567!$D153,รายได้แยกตามสิทธิ!$B:$B,0))</f>
        <v>2743301.5</v>
      </c>
      <c r="BA153" s="138">
        <f>INDEX(ผลงานAdjRw_DHES!$F:$F,MATCH(CalBudget2567!$D153,ผลงานAdjRw_DHES!$B:$B,0))</f>
        <v>141.31880000000001</v>
      </c>
      <c r="BB153" s="143">
        <f t="shared" si="134"/>
        <v>19412.148277511555</v>
      </c>
      <c r="BC153" s="139">
        <f t="shared" si="135"/>
        <v>169.58256</v>
      </c>
      <c r="BD153" s="140">
        <f t="shared" si="136"/>
        <v>169.58256</v>
      </c>
      <c r="BE153" s="141">
        <f t="shared" si="137"/>
        <v>19924.628992037859</v>
      </c>
      <c r="BF153" s="142">
        <f t="shared" si="138"/>
        <v>3378869.5915199998</v>
      </c>
      <c r="BG153" s="143">
        <f>INDEX(รายได้แยกตามสิทธิ!$K:$K,MATCH(CalBudget2567!$D153,รายได้แยกตามสิทธิ!$B:$B,0))</f>
        <v>706625.75</v>
      </c>
      <c r="BH153" s="138">
        <f>INDEX(ผลงานAdjRw_DHES!$E:$E,MATCH(CalBudget2567!$D153,ผลงานAdjRw_DHES!$B:$B,0))</f>
        <v>48.398500000000006</v>
      </c>
      <c r="BI153" s="143">
        <f t="shared" si="139"/>
        <v>14600.158062749877</v>
      </c>
      <c r="BJ153" s="139">
        <f t="shared" si="140"/>
        <v>58.078200000000002</v>
      </c>
      <c r="BK153" s="140">
        <f t="shared" si="141"/>
        <v>58.078200000000002</v>
      </c>
      <c r="BL153" s="141">
        <f t="shared" si="142"/>
        <v>14985.602235606473</v>
      </c>
      <c r="BM153" s="142">
        <f t="shared" si="143"/>
        <v>870336.80375999992</v>
      </c>
      <c r="BN153" s="143">
        <f>INDEX(รายได้แยกตามสิทธิ!$N:$N,MATCH(CalBudget2567!$D153,รายได้แยกตามสิทธิ!$B:$B,0))</f>
        <v>1017062.75</v>
      </c>
      <c r="BO153" s="138">
        <f>INDEX(ผลงานAdjRw_DHES!$I:$I,MATCH(CalBudget2567!$D153,ผลงานAdjRw_DHES!$B:$B,0))</f>
        <v>72.265300000000252</v>
      </c>
      <c r="BP153" s="143">
        <f t="shared" si="144"/>
        <v>14074.012700424637</v>
      </c>
      <c r="BQ153" s="139">
        <f t="shared" si="145"/>
        <v>86.718360000000303</v>
      </c>
      <c r="BR153" s="140">
        <f t="shared" si="146"/>
        <v>86.718360000000303</v>
      </c>
      <c r="BS153" s="141">
        <f t="shared" si="147"/>
        <v>14445.566635715848</v>
      </c>
      <c r="BT153" s="142">
        <f t="shared" si="148"/>
        <v>1252695.8479200001</v>
      </c>
      <c r="BU153" s="144">
        <f t="shared" si="149"/>
        <v>39663115.377302393</v>
      </c>
      <c r="BV153" s="145">
        <f t="shared" si="103"/>
        <v>164266171.3642464</v>
      </c>
      <c r="BW153" s="146">
        <f>INDEX(รายได้แยกตามสิทธิ!$Q:$Q,MATCH(CalBudget2567!$D153,รายได้แยกตามสิทธิ!$B:$B,0))</f>
        <v>0.47</v>
      </c>
      <c r="BX153" s="145">
        <f t="shared" si="150"/>
        <v>77205100.54119581</v>
      </c>
      <c r="BY153" s="141"/>
      <c r="BZ153" s="143">
        <f t="shared" si="151"/>
        <v>164153</v>
      </c>
      <c r="CA153" s="138">
        <f>INDEX(ผลงานOPDVisit_HDC!$C:$C,MATCH(CalBudget2567!$D153,ผลงานOPDVisit_HDC!$A:$A,0))</f>
        <v>164153</v>
      </c>
      <c r="CB153" s="138">
        <f t="shared" si="152"/>
        <v>0</v>
      </c>
    </row>
    <row r="154" spans="1:80" hidden="1" x14ac:dyDescent="0.7">
      <c r="A154" s="136">
        <f>COUNTA($D$16:D154)</f>
        <v>139</v>
      </c>
      <c r="B154" s="1">
        <v>2</v>
      </c>
      <c r="C154" s="2" t="s">
        <v>11</v>
      </c>
      <c r="D154" s="91" t="s">
        <v>213</v>
      </c>
      <c r="E154" s="3" t="s">
        <v>1112</v>
      </c>
      <c r="F154" s="4" t="s">
        <v>1876</v>
      </c>
      <c r="G154" s="1">
        <v>13</v>
      </c>
      <c r="H154" s="3" t="s">
        <v>2963</v>
      </c>
      <c r="I154" s="137">
        <f>INDEX(รายได้แยกตามสิทธิ!$D:$D,MATCH(CalBudget2567!$D154,รายได้แยกตามสิทธิ!$B:$B,0))</f>
        <v>75731918.159999996</v>
      </c>
      <c r="J154" s="138">
        <f>INDEX(ผลงานOPDVisit_HDC!$F:$F,MATCH(CalBudget2567!$D154,ผลงานOPDVisit_HDC!$A:$A,0))</f>
        <v>146629</v>
      </c>
      <c r="K154" s="138">
        <f t="shared" si="104"/>
        <v>516.48663061195259</v>
      </c>
      <c r="L154" s="139">
        <f t="shared" si="105"/>
        <v>175954.8</v>
      </c>
      <c r="M154" s="140">
        <f t="shared" si="106"/>
        <v>175954.8</v>
      </c>
      <c r="N154" s="141">
        <f t="shared" si="107"/>
        <v>530.12187766010811</v>
      </c>
      <c r="O154" s="142">
        <f t="shared" si="108"/>
        <v>93277488.959308788</v>
      </c>
      <c r="P154" s="143">
        <f>INDEX(รายได้แยกตามสิทธิ!$E:$E,MATCH(CalBudget2567!$D154,รายได้แยกตามสิทธิ!$B:$B,0))</f>
        <v>23127655.149999999</v>
      </c>
      <c r="Q154" s="138">
        <f>INDEX(ผลงานOPDVisit_HDC!$D:$D,MATCH(CalBudget2567!$D154,ผลงานOPDVisit_HDC!$A:$A,0))</f>
        <v>33356</v>
      </c>
      <c r="R154" s="138">
        <f t="shared" si="109"/>
        <v>693.35817094375818</v>
      </c>
      <c r="S154" s="139">
        <f t="shared" si="110"/>
        <v>40027.199999999997</v>
      </c>
      <c r="T154" s="140">
        <f t="shared" si="111"/>
        <v>40027.199999999997</v>
      </c>
      <c r="U154" s="141">
        <f t="shared" si="112"/>
        <v>711.66282665667336</v>
      </c>
      <c r="V154" s="142">
        <f t="shared" si="113"/>
        <v>28485870.295151994</v>
      </c>
      <c r="W154" s="143">
        <f>INDEX(รายได้แยกตามสิทธิ!$F:$F,MATCH(CalBudget2567!$D154,รายได้แยกตามสิทธิ!$B:$B,0))</f>
        <v>9385360.3900000006</v>
      </c>
      <c r="X154" s="138">
        <f>INDEX(ผลงานOPDVisit_HDC!$E:$E,MATCH(CalBudget2567!$D154,ผลงานOPDVisit_HDC!$A:$A,0))</f>
        <v>21045</v>
      </c>
      <c r="Y154" s="138">
        <f t="shared" si="114"/>
        <v>445.966281301972</v>
      </c>
      <c r="Z154" s="139">
        <f t="shared" si="115"/>
        <v>25254</v>
      </c>
      <c r="AA154" s="140">
        <f t="shared" si="116"/>
        <v>25254</v>
      </c>
      <c r="AB154" s="141">
        <f t="shared" si="117"/>
        <v>457.73979112834405</v>
      </c>
      <c r="AC154" s="142">
        <f t="shared" si="118"/>
        <v>11559760.6851552</v>
      </c>
      <c r="AD154" s="143">
        <f>INDEX(รายได้แยกตามสิทธิ!$G:$G,MATCH(CalBudget2567!$D154,รายได้แยกตามสิทธิ!$B:$B,0))</f>
        <v>78003.55</v>
      </c>
      <c r="AE154" s="138">
        <f>INDEX(ผลงานOPDVisit_HDC!$G:$G,MATCH(CalBudget2567!$D154,ผลงานOPDVisit_HDC!$A:$A,0))</f>
        <v>144</v>
      </c>
      <c r="AF154" s="138">
        <f t="shared" si="119"/>
        <v>541.6913194444445</v>
      </c>
      <c r="AG154" s="139">
        <f t="shared" si="120"/>
        <v>172.79999999999998</v>
      </c>
      <c r="AH154" s="140">
        <f t="shared" si="121"/>
        <v>172.79999999999998</v>
      </c>
      <c r="AI154" s="141">
        <f t="shared" si="122"/>
        <v>555.9919702777778</v>
      </c>
      <c r="AJ154" s="142">
        <f t="shared" si="123"/>
        <v>96075.412463999994</v>
      </c>
      <c r="AK154" s="143">
        <f>INDEX(รายได้แยกตามสิทธิ!$H:$H,MATCH(CalBudget2567!$D154,รายได้แยกตามสิทธิ!$B:$B,0))</f>
        <v>5114476.41</v>
      </c>
      <c r="AL154" s="138">
        <f>INDEX(ผลงานOPDVisit_HDC!$K:$K,MATCH(CalBudget2567!$D154,ผลงานOPDVisit_HDC!$A:$A,0))</f>
        <v>761</v>
      </c>
      <c r="AM154" s="138">
        <f t="shared" si="124"/>
        <v>6720.7311563731937</v>
      </c>
      <c r="AN154" s="139">
        <f t="shared" si="125"/>
        <v>913.19999999999993</v>
      </c>
      <c r="AO154" s="140">
        <f t="shared" si="126"/>
        <v>913.19999999999993</v>
      </c>
      <c r="AP154" s="141">
        <f t="shared" si="127"/>
        <v>6898.1584589014456</v>
      </c>
      <c r="AQ154" s="142">
        <f t="shared" si="128"/>
        <v>6299398.3046688</v>
      </c>
      <c r="AR154" s="144">
        <f t="shared" si="102"/>
        <v>139718593.65674877</v>
      </c>
      <c r="AS154" s="143">
        <f>INDEX(รายได้แยกตามสิทธิ!$I:$I,MATCH(CalBudget2567!$D154,รายได้แยกตามสิทธิ!$B:$B,0))</f>
        <v>66423223.530000001</v>
      </c>
      <c r="AT154" s="138">
        <f>INDEX(ผลงานAdjRw_DHES!$D:$D,MATCH(CalBudget2567!$D154,ผลงานAdjRw_DHES!$B:$B,0))</f>
        <v>3353.89</v>
      </c>
      <c r="AU154" s="143">
        <f t="shared" si="129"/>
        <v>19804.830668268787</v>
      </c>
      <c r="AV154" s="139">
        <f t="shared" si="130"/>
        <v>4024.6679999999997</v>
      </c>
      <c r="AW154" s="140">
        <f t="shared" si="131"/>
        <v>4024.6679999999997</v>
      </c>
      <c r="AX154" s="141">
        <f t="shared" si="132"/>
        <v>20327.678197911082</v>
      </c>
      <c r="AY154" s="142">
        <f t="shared" si="133"/>
        <v>81812155.957430393</v>
      </c>
      <c r="AZ154" s="143">
        <f>INDEX(รายได้แยกตามสิทธิ!$J:$J,MATCH(CalBudget2567!$D154,รายได้แยกตามสิทธิ!$B:$B,0))</f>
        <v>6190394.1600000001</v>
      </c>
      <c r="BA154" s="138">
        <f>INDEX(ผลงานAdjRw_DHES!$F:$F,MATCH(CalBudget2567!$D154,ผลงานAdjRw_DHES!$B:$B,0))</f>
        <v>362.38000000000005</v>
      </c>
      <c r="BB154" s="143">
        <f t="shared" si="134"/>
        <v>17082.604337987745</v>
      </c>
      <c r="BC154" s="139">
        <f t="shared" si="135"/>
        <v>434.85600000000005</v>
      </c>
      <c r="BD154" s="140">
        <f t="shared" si="136"/>
        <v>434.85600000000005</v>
      </c>
      <c r="BE154" s="141">
        <f t="shared" si="137"/>
        <v>17533.585092510621</v>
      </c>
      <c r="BF154" s="142">
        <f t="shared" si="138"/>
        <v>7624584.6789887995</v>
      </c>
      <c r="BG154" s="143">
        <f>INDEX(รายได้แยกตามสิทธิ!$K:$K,MATCH(CalBudget2567!$D154,รายได้แยกตามสิทธิ!$B:$B,0))</f>
        <v>1643391.73</v>
      </c>
      <c r="BH154" s="138">
        <f>INDEX(ผลงานAdjRw_DHES!$E:$E,MATCH(CalBudget2567!$D154,ผลงานAdjRw_DHES!$B:$B,0))</f>
        <v>127.04999999999998</v>
      </c>
      <c r="BI154" s="143">
        <f t="shared" si="139"/>
        <v>12934.999842581663</v>
      </c>
      <c r="BJ154" s="139">
        <f t="shared" si="140"/>
        <v>152.45999999999998</v>
      </c>
      <c r="BK154" s="140">
        <f t="shared" si="141"/>
        <v>152.45999999999998</v>
      </c>
      <c r="BL154" s="141">
        <f t="shared" si="142"/>
        <v>13276.483838425818</v>
      </c>
      <c r="BM154" s="142">
        <f t="shared" si="143"/>
        <v>2024132.7260064001</v>
      </c>
      <c r="BN154" s="143">
        <f>INDEX(รายได้แยกตามสิทธิ!$N:$N,MATCH(CalBudget2567!$D154,รายได้แยกตามสิทธิ!$B:$B,0))</f>
        <v>4056900.07</v>
      </c>
      <c r="BO154" s="138">
        <f>INDEX(ผลงานAdjRw_DHES!$I:$I,MATCH(CalBudget2567!$D154,ผลงานAdjRw_DHES!$B:$B,0))</f>
        <v>554.11000000000035</v>
      </c>
      <c r="BP154" s="143">
        <f t="shared" si="144"/>
        <v>7321.4705924816326</v>
      </c>
      <c r="BQ154" s="139">
        <f t="shared" si="145"/>
        <v>664.93200000000036</v>
      </c>
      <c r="BR154" s="140">
        <f t="shared" si="146"/>
        <v>664.93200000000036</v>
      </c>
      <c r="BS154" s="141">
        <f t="shared" si="147"/>
        <v>7514.7574161231478</v>
      </c>
      <c r="BT154" s="142">
        <f t="shared" si="148"/>
        <v>4996802.6782175992</v>
      </c>
      <c r="BU154" s="144">
        <f t="shared" si="149"/>
        <v>96457676.0406432</v>
      </c>
      <c r="BV154" s="145">
        <f t="shared" si="103"/>
        <v>236176269.69739199</v>
      </c>
      <c r="BW154" s="146">
        <f>INDEX(รายได้แยกตามสิทธิ!$Q:$Q,MATCH(CalBudget2567!$D154,รายได้แยกตามสิทธิ!$B:$B,0))</f>
        <v>0.41</v>
      </c>
      <c r="BX154" s="145">
        <f t="shared" si="150"/>
        <v>96832270.575930715</v>
      </c>
      <c r="BY154" s="141"/>
      <c r="BZ154" s="143">
        <f t="shared" si="151"/>
        <v>201935</v>
      </c>
      <c r="CA154" s="138">
        <f>INDEX(ผลงานOPDVisit_HDC!$C:$C,MATCH(CalBudget2567!$D154,ผลงานOPDVisit_HDC!$A:$A,0))</f>
        <v>201935</v>
      </c>
      <c r="CB154" s="138">
        <f t="shared" si="152"/>
        <v>0</v>
      </c>
    </row>
    <row r="155" spans="1:80" hidden="1" x14ac:dyDescent="0.7">
      <c r="A155" s="136">
        <f>COUNTA($D$16:D155)</f>
        <v>140</v>
      </c>
      <c r="B155" s="1">
        <v>2</v>
      </c>
      <c r="C155" s="2" t="s">
        <v>11</v>
      </c>
      <c r="D155" s="91" t="s">
        <v>214</v>
      </c>
      <c r="E155" s="3" t="s">
        <v>1113</v>
      </c>
      <c r="F155" s="4" t="s">
        <v>1876</v>
      </c>
      <c r="G155" s="1">
        <v>5</v>
      </c>
      <c r="H155" s="3" t="s">
        <v>2964</v>
      </c>
      <c r="I155" s="137">
        <f>INDEX(รายได้แยกตามสิทธิ!$D:$D,MATCH(CalBudget2567!$D155,รายได้แยกตามสิทธิ!$B:$B,0))</f>
        <v>26929638.559999999</v>
      </c>
      <c r="J155" s="138">
        <f>INDEX(ผลงานOPDVisit_HDC!$F:$F,MATCH(CalBudget2567!$D155,ผลงานOPDVisit_HDC!$A:$A,0))</f>
        <v>55772</v>
      </c>
      <c r="K155" s="138">
        <f t="shared" si="104"/>
        <v>482.85230151330416</v>
      </c>
      <c r="L155" s="139">
        <f t="shared" si="105"/>
        <v>66926.399999999994</v>
      </c>
      <c r="M155" s="140">
        <f t="shared" si="106"/>
        <v>66926.399999999994</v>
      </c>
      <c r="N155" s="141">
        <f t="shared" si="107"/>
        <v>495.59960227325541</v>
      </c>
      <c r="O155" s="142">
        <f t="shared" si="108"/>
        <v>33168697.2215808</v>
      </c>
      <c r="P155" s="143">
        <f>INDEX(รายได้แยกตามสิทธิ!$E:$E,MATCH(CalBudget2567!$D155,รายได้แยกตามสิทธิ!$B:$B,0))</f>
        <v>6907656.0899999999</v>
      </c>
      <c r="Q155" s="138">
        <f>INDEX(ผลงานOPDVisit_HDC!$D:$D,MATCH(CalBudget2567!$D155,ผลงานOPDVisit_HDC!$A:$A,0))</f>
        <v>8388</v>
      </c>
      <c r="R155" s="138">
        <f t="shared" si="109"/>
        <v>823.51646280400576</v>
      </c>
      <c r="S155" s="139">
        <f t="shared" si="110"/>
        <v>10065.6</v>
      </c>
      <c r="T155" s="140">
        <f t="shared" si="111"/>
        <v>10065.6</v>
      </c>
      <c r="U155" s="141">
        <f t="shared" si="112"/>
        <v>845.25729742203146</v>
      </c>
      <c r="V155" s="142">
        <f t="shared" si="113"/>
        <v>8508021.8529311996</v>
      </c>
      <c r="W155" s="143">
        <f>INDEX(รายได้แยกตามสิทธิ!$F:$F,MATCH(CalBudget2567!$D155,รายได้แยกตามสิทธิ!$B:$B,0))</f>
        <v>894241.34</v>
      </c>
      <c r="X155" s="138">
        <f>INDEX(ผลงานOPDVisit_HDC!$E:$E,MATCH(CalBudget2567!$D155,ผลงานOPDVisit_HDC!$A:$A,0))</f>
        <v>3263</v>
      </c>
      <c r="Y155" s="138">
        <f t="shared" si="114"/>
        <v>274.05496169169476</v>
      </c>
      <c r="Z155" s="139">
        <f t="shared" si="115"/>
        <v>3915.6</v>
      </c>
      <c r="AA155" s="140">
        <f t="shared" si="116"/>
        <v>3915.6</v>
      </c>
      <c r="AB155" s="141">
        <f t="shared" si="117"/>
        <v>281.29001268035552</v>
      </c>
      <c r="AC155" s="142">
        <f t="shared" si="118"/>
        <v>1101419.1736512</v>
      </c>
      <c r="AD155" s="143">
        <f>INDEX(รายได้แยกตามสิทธิ!$G:$G,MATCH(CalBudget2567!$D155,รายได้แยกตามสิทธิ!$B:$B,0))</f>
        <v>35924</v>
      </c>
      <c r="AE155" s="138">
        <f>INDEX(ผลงานOPDVisit_HDC!$G:$G,MATCH(CalBudget2567!$D155,ผลงานOPDVisit_HDC!$A:$A,0))</f>
        <v>37</v>
      </c>
      <c r="AF155" s="138">
        <f t="shared" si="119"/>
        <v>970.91891891891896</v>
      </c>
      <c r="AG155" s="139">
        <f t="shared" si="120"/>
        <v>44.4</v>
      </c>
      <c r="AH155" s="140">
        <f t="shared" si="121"/>
        <v>44.4</v>
      </c>
      <c r="AI155" s="141">
        <f t="shared" si="122"/>
        <v>996.55117837837838</v>
      </c>
      <c r="AJ155" s="142">
        <f t="shared" si="123"/>
        <v>44246.872320000002</v>
      </c>
      <c r="AK155" s="143">
        <f>INDEX(รายได้แยกตามสิทธิ!$H:$H,MATCH(CalBudget2567!$D155,รายได้แยกตามสิทธิ!$B:$B,0))</f>
        <v>953555.04</v>
      </c>
      <c r="AL155" s="138">
        <f>INDEX(ผลงานOPDVisit_HDC!$K:$K,MATCH(CalBudget2567!$D155,ผลงานOPDVisit_HDC!$A:$A,0))</f>
        <v>8240</v>
      </c>
      <c r="AM155" s="138">
        <f t="shared" si="124"/>
        <v>115.72269902912622</v>
      </c>
      <c r="AN155" s="139">
        <f t="shared" si="125"/>
        <v>9888</v>
      </c>
      <c r="AO155" s="140">
        <f t="shared" si="126"/>
        <v>9888</v>
      </c>
      <c r="AP155" s="141">
        <f t="shared" si="127"/>
        <v>118.77777828349515</v>
      </c>
      <c r="AQ155" s="142">
        <f t="shared" si="128"/>
        <v>1174474.6716672</v>
      </c>
      <c r="AR155" s="144">
        <f t="shared" si="102"/>
        <v>43996859.792150401</v>
      </c>
      <c r="AS155" s="143">
        <f>INDEX(รายได้แยกตามสิทธิ!$I:$I,MATCH(CalBudget2567!$D155,รายได้แยกตามสิทธิ!$B:$B,0))</f>
        <v>5816171.2000000002</v>
      </c>
      <c r="AT155" s="138">
        <f>INDEX(ผลงานAdjRw_DHES!$D:$D,MATCH(CalBudget2567!$D155,ผลงานAdjRw_DHES!$B:$B,0))</f>
        <v>593.23019999999997</v>
      </c>
      <c r="AU155" s="143">
        <f t="shared" si="129"/>
        <v>9804.239905520657</v>
      </c>
      <c r="AV155" s="139">
        <f t="shared" si="130"/>
        <v>711.87623999999994</v>
      </c>
      <c r="AW155" s="140">
        <f t="shared" si="131"/>
        <v>711.87623999999994</v>
      </c>
      <c r="AX155" s="141">
        <f t="shared" si="132"/>
        <v>10063.071839026403</v>
      </c>
      <c r="AY155" s="142">
        <f t="shared" si="133"/>
        <v>7163661.7436159998</v>
      </c>
      <c r="AZ155" s="143">
        <f>INDEX(รายได้แยกตามสิทธิ!$J:$J,MATCH(CalBudget2567!$D155,รายได้แยกตามสิทธิ!$B:$B,0))</f>
        <v>637932.25</v>
      </c>
      <c r="BA155" s="138">
        <f>INDEX(ผลงานAdjRw_DHES!$F:$F,MATCH(CalBudget2567!$D155,ผลงานAdjRw_DHES!$B:$B,0))</f>
        <v>50.568200000000004</v>
      </c>
      <c r="BB155" s="143">
        <f t="shared" si="134"/>
        <v>12615.284902369473</v>
      </c>
      <c r="BC155" s="139">
        <f t="shared" si="135"/>
        <v>60.681840000000001</v>
      </c>
      <c r="BD155" s="140">
        <f t="shared" si="136"/>
        <v>60.681840000000001</v>
      </c>
      <c r="BE155" s="141">
        <f t="shared" si="137"/>
        <v>12948.328423792027</v>
      </c>
      <c r="BF155" s="142">
        <f t="shared" si="138"/>
        <v>785728.39367999998</v>
      </c>
      <c r="BG155" s="143">
        <f>INDEX(รายได้แยกตามสิทธิ!$K:$K,MATCH(CalBudget2567!$D155,รายได้แยกตามสิทธิ!$B:$B,0))</f>
        <v>186289.5</v>
      </c>
      <c r="BH155" s="138">
        <f>INDEX(ผลงานAdjRw_DHES!$E:$E,MATCH(CalBudget2567!$D155,ผลงานAdjRw_DHES!$B:$B,0))</f>
        <v>16.266099999999998</v>
      </c>
      <c r="BI155" s="143">
        <f t="shared" si="139"/>
        <v>11452.622324958043</v>
      </c>
      <c r="BJ155" s="139">
        <f t="shared" si="140"/>
        <v>19.519319999999997</v>
      </c>
      <c r="BK155" s="140">
        <f t="shared" si="141"/>
        <v>19.519319999999997</v>
      </c>
      <c r="BL155" s="141">
        <f t="shared" si="142"/>
        <v>11754.971554336937</v>
      </c>
      <c r="BM155" s="142">
        <f t="shared" si="143"/>
        <v>229449.05136000001</v>
      </c>
      <c r="BN155" s="143">
        <f>INDEX(รายได้แยกตามสิทธิ!$N:$N,MATCH(CalBudget2567!$D155,รายได้แยกตามสิทธิ!$B:$B,0))</f>
        <v>468357.15</v>
      </c>
      <c r="BO155" s="138">
        <f>INDEX(ผลงานAdjRw_DHES!$I:$I,MATCH(CalBudget2567!$D155,ผลงานAdjRw_DHES!$B:$B,0))</f>
        <v>26.396500000000046</v>
      </c>
      <c r="BP155" s="143">
        <f t="shared" si="144"/>
        <v>17743.153448373807</v>
      </c>
      <c r="BQ155" s="139">
        <f t="shared" si="145"/>
        <v>31.675800000000052</v>
      </c>
      <c r="BR155" s="140">
        <f t="shared" si="146"/>
        <v>31.675800000000052</v>
      </c>
      <c r="BS155" s="141">
        <f t="shared" si="147"/>
        <v>18211.572699410874</v>
      </c>
      <c r="BT155" s="142">
        <f t="shared" si="148"/>
        <v>576866.1345119999</v>
      </c>
      <c r="BU155" s="144">
        <f t="shared" si="149"/>
        <v>8755705.3231680002</v>
      </c>
      <c r="BV155" s="145">
        <f t="shared" si="103"/>
        <v>52752565.115318403</v>
      </c>
      <c r="BW155" s="146">
        <f>INDEX(รายได้แยกตามสิทธิ!$Q:$Q,MATCH(CalBudget2567!$D155,รายได้แยกตามสิทธิ!$B:$B,0))</f>
        <v>0.4</v>
      </c>
      <c r="BX155" s="145">
        <f t="shared" si="150"/>
        <v>21101026.046127364</v>
      </c>
      <c r="BY155" s="141"/>
      <c r="BZ155" s="143">
        <f t="shared" si="151"/>
        <v>75700</v>
      </c>
      <c r="CA155" s="138">
        <f>INDEX(ผลงานOPDVisit_HDC!$C:$C,MATCH(CalBudget2567!$D155,ผลงานOPDVisit_HDC!$A:$A,0))</f>
        <v>75700</v>
      </c>
      <c r="CB155" s="138">
        <f t="shared" si="152"/>
        <v>0</v>
      </c>
    </row>
    <row r="156" spans="1:80" hidden="1" x14ac:dyDescent="0.7">
      <c r="A156" s="136">
        <f>COUNTA($D$16:D156)</f>
        <v>141</v>
      </c>
      <c r="B156" s="1">
        <v>2</v>
      </c>
      <c r="C156" s="2" t="s">
        <v>11</v>
      </c>
      <c r="D156" s="91" t="s">
        <v>215</v>
      </c>
      <c r="E156" s="3" t="s">
        <v>1114</v>
      </c>
      <c r="F156" s="4" t="s">
        <v>1876</v>
      </c>
      <c r="G156" s="1">
        <v>6</v>
      </c>
      <c r="H156" s="3" t="s">
        <v>2965</v>
      </c>
      <c r="I156" s="137">
        <f>INDEX(รายได้แยกตามสิทธิ!$D:$D,MATCH(CalBudget2567!$D156,รายได้แยกตามสิทธิ!$B:$B,0))</f>
        <v>43242531.200000003</v>
      </c>
      <c r="J156" s="138">
        <f>INDEX(ผลงานOPDVisit_HDC!$F:$F,MATCH(CalBudget2567!$D156,ผลงานOPDVisit_HDC!$A:$A,0))</f>
        <v>94795</v>
      </c>
      <c r="K156" s="138">
        <f t="shared" si="104"/>
        <v>456.16890342317635</v>
      </c>
      <c r="L156" s="139">
        <f t="shared" si="105"/>
        <v>113754</v>
      </c>
      <c r="M156" s="140">
        <f t="shared" si="106"/>
        <v>113754</v>
      </c>
      <c r="N156" s="141">
        <f t="shared" si="107"/>
        <v>468.21176247354822</v>
      </c>
      <c r="O156" s="142">
        <f t="shared" si="108"/>
        <v>53260960.828416005</v>
      </c>
      <c r="P156" s="143">
        <f>INDEX(รายได้แยกตามสิทธิ!$E:$E,MATCH(CalBudget2567!$D156,รายได้แยกตามสิทธิ!$B:$B,0))</f>
        <v>7789514.6900000004</v>
      </c>
      <c r="Q156" s="138">
        <f>INDEX(ผลงานOPDVisit_HDC!$D:$D,MATCH(CalBudget2567!$D156,ผลงานOPDVisit_HDC!$A:$A,0))</f>
        <v>14891</v>
      </c>
      <c r="R156" s="138">
        <f t="shared" si="109"/>
        <v>523.10218857027735</v>
      </c>
      <c r="S156" s="139">
        <f t="shared" si="110"/>
        <v>17869.2</v>
      </c>
      <c r="T156" s="140">
        <f t="shared" si="111"/>
        <v>17869.2</v>
      </c>
      <c r="U156" s="141">
        <f t="shared" si="112"/>
        <v>536.91208634853263</v>
      </c>
      <c r="V156" s="142">
        <f t="shared" si="113"/>
        <v>9594189.4533791989</v>
      </c>
      <c r="W156" s="143">
        <f>INDEX(รายได้แยกตามสิทธิ!$F:$F,MATCH(CalBudget2567!$D156,รายได้แยกตามสิทธิ!$B:$B,0))</f>
        <v>1591395.2</v>
      </c>
      <c r="X156" s="138">
        <f>INDEX(ผลงานOPDVisit_HDC!$E:$E,MATCH(CalBudget2567!$D156,ผลงานOPDVisit_HDC!$A:$A,0))</f>
        <v>8563</v>
      </c>
      <c r="Y156" s="138">
        <f t="shared" si="114"/>
        <v>185.84552142940558</v>
      </c>
      <c r="Z156" s="139">
        <f t="shared" si="115"/>
        <v>10275.6</v>
      </c>
      <c r="AA156" s="140">
        <f t="shared" si="116"/>
        <v>10275.6</v>
      </c>
      <c r="AB156" s="141">
        <f t="shared" si="117"/>
        <v>190.75184319514187</v>
      </c>
      <c r="AC156" s="142">
        <f t="shared" si="118"/>
        <v>1960089.6399359999</v>
      </c>
      <c r="AD156" s="143">
        <f>INDEX(รายได้แยกตามสิทธิ!$G:$G,MATCH(CalBudget2567!$D156,รายได้แยกตามสิทธิ!$B:$B,0))</f>
        <v>41439</v>
      </c>
      <c r="AE156" s="138">
        <f>INDEX(ผลงานOPDVisit_HDC!$G:$G,MATCH(CalBudget2567!$D156,ผลงานOPDVisit_HDC!$A:$A,0))</f>
        <v>123</v>
      </c>
      <c r="AF156" s="138">
        <f t="shared" si="119"/>
        <v>336.90243902439022</v>
      </c>
      <c r="AG156" s="139">
        <f t="shared" si="120"/>
        <v>147.6</v>
      </c>
      <c r="AH156" s="140">
        <f t="shared" si="121"/>
        <v>147.6</v>
      </c>
      <c r="AI156" s="141">
        <f t="shared" si="122"/>
        <v>345.79666341463411</v>
      </c>
      <c r="AJ156" s="142">
        <f t="shared" si="123"/>
        <v>51039.587519999994</v>
      </c>
      <c r="AK156" s="143">
        <f>INDEX(รายได้แยกตามสิทธิ!$H:$H,MATCH(CalBudget2567!$D156,รายได้แยกตามสิทธิ!$B:$B,0))</f>
        <v>1873550.72</v>
      </c>
      <c r="AL156" s="138">
        <f>INDEX(ผลงานOPDVisit_HDC!$K:$K,MATCH(CalBudget2567!$D156,ผลงานOPDVisit_HDC!$A:$A,0))</f>
        <v>37</v>
      </c>
      <c r="AM156" s="138">
        <f t="shared" si="124"/>
        <v>50636.505945945944</v>
      </c>
      <c r="AN156" s="139">
        <f t="shared" si="125"/>
        <v>44.4</v>
      </c>
      <c r="AO156" s="140">
        <f t="shared" si="126"/>
        <v>44.4</v>
      </c>
      <c r="AP156" s="141">
        <f t="shared" si="127"/>
        <v>51973.309702918916</v>
      </c>
      <c r="AQ156" s="142">
        <f t="shared" si="128"/>
        <v>2307614.9508095998</v>
      </c>
      <c r="AR156" s="144">
        <f t="shared" si="102"/>
        <v>67173894.460060805</v>
      </c>
      <c r="AS156" s="143">
        <f>INDEX(รายได้แยกตามสิทธิ!$I:$I,MATCH(CalBudget2567!$D156,รายได้แยกตามสิทธิ!$B:$B,0))</f>
        <v>15240563.140000001</v>
      </c>
      <c r="AT156" s="138">
        <f>INDEX(ผลงานAdjRw_DHES!$D:$D,MATCH(CalBudget2567!$D156,ผลงานAdjRw_DHES!$B:$B,0))</f>
        <v>1345.2991999999997</v>
      </c>
      <c r="AU156" s="143">
        <f t="shared" si="129"/>
        <v>11328.753588792741</v>
      </c>
      <c r="AV156" s="139">
        <f t="shared" si="130"/>
        <v>1614.3590399999996</v>
      </c>
      <c r="AW156" s="140">
        <f t="shared" si="131"/>
        <v>1614.3590399999996</v>
      </c>
      <c r="AX156" s="141">
        <f t="shared" si="132"/>
        <v>11627.83268353687</v>
      </c>
      <c r="AY156" s="142">
        <f t="shared" si="133"/>
        <v>18771496.8082752</v>
      </c>
      <c r="AZ156" s="143">
        <f>INDEX(รายได้แยกตามสิทธิ!$J:$J,MATCH(CalBudget2567!$D156,รายได้แยกตามสิทธิ!$B:$B,0))</f>
        <v>2123311.16</v>
      </c>
      <c r="BA156" s="138">
        <f>INDEX(ผลงานAdjRw_DHES!$F:$F,MATCH(CalBudget2567!$D156,ผลงานAdjRw_DHES!$B:$B,0))</f>
        <v>140.5675</v>
      </c>
      <c r="BB156" s="143">
        <f t="shared" si="134"/>
        <v>15105.277962544686</v>
      </c>
      <c r="BC156" s="139">
        <f t="shared" si="135"/>
        <v>168.68099999999998</v>
      </c>
      <c r="BD156" s="140">
        <f t="shared" si="136"/>
        <v>168.68099999999998</v>
      </c>
      <c r="BE156" s="141">
        <f t="shared" si="137"/>
        <v>15504.057300755865</v>
      </c>
      <c r="BF156" s="142">
        <f t="shared" si="138"/>
        <v>2615239.8895488</v>
      </c>
      <c r="BG156" s="143">
        <f>INDEX(รายได้แยกตามสิทธิ!$K:$K,MATCH(CalBudget2567!$D156,รายได้แยกตามสิทธิ!$B:$B,0))</f>
        <v>418377.75</v>
      </c>
      <c r="BH156" s="138">
        <f>INDEX(ผลงานAdjRw_DHES!$E:$E,MATCH(CalBudget2567!$D156,ผลงานAdjRw_DHES!$B:$B,0))</f>
        <v>44.0687</v>
      </c>
      <c r="BI156" s="143">
        <f t="shared" si="139"/>
        <v>9493.7620124941277</v>
      </c>
      <c r="BJ156" s="139">
        <f t="shared" si="140"/>
        <v>52.882439999999995</v>
      </c>
      <c r="BK156" s="140">
        <f t="shared" si="141"/>
        <v>52.882439999999995</v>
      </c>
      <c r="BL156" s="141">
        <f t="shared" si="142"/>
        <v>9744.3973296239728</v>
      </c>
      <c r="BM156" s="142">
        <f t="shared" si="143"/>
        <v>515307.50711999991</v>
      </c>
      <c r="BN156" s="143">
        <f>INDEX(รายได้แยกตามสิทธิ!$N:$N,MATCH(CalBudget2567!$D156,รายได้แยกตามสิทธิ!$B:$B,0))</f>
        <v>652414.30000000005</v>
      </c>
      <c r="BO156" s="138">
        <f>INDEX(ผลงานAdjRw_DHES!$I:$I,MATCH(CalBudget2567!$D156,ผลงานAdjRw_DHES!$B:$B,0))</f>
        <v>122.74320000000029</v>
      </c>
      <c r="BP156" s="143">
        <f t="shared" si="144"/>
        <v>5315.2785653298797</v>
      </c>
      <c r="BQ156" s="139">
        <f t="shared" si="145"/>
        <v>147.29184000000035</v>
      </c>
      <c r="BR156" s="140">
        <f t="shared" si="146"/>
        <v>147.29184000000035</v>
      </c>
      <c r="BS156" s="141">
        <f t="shared" si="147"/>
        <v>5455.6019194545888</v>
      </c>
      <c r="BT156" s="142">
        <f t="shared" si="148"/>
        <v>803565.64502400008</v>
      </c>
      <c r="BU156" s="144">
        <f t="shared" si="149"/>
        <v>22705609.849968001</v>
      </c>
      <c r="BV156" s="145">
        <f t="shared" si="103"/>
        <v>89879504.310028806</v>
      </c>
      <c r="BW156" s="146">
        <f>INDEX(รายได้แยกตามสิทธิ!$Q:$Q,MATCH(CalBudget2567!$D156,รายได้แยกตามสิทธิ!$B:$B,0))</f>
        <v>0.5</v>
      </c>
      <c r="BX156" s="145">
        <f t="shared" si="150"/>
        <v>44939752.155014403</v>
      </c>
      <c r="BY156" s="141"/>
      <c r="BZ156" s="143">
        <f t="shared" si="151"/>
        <v>118409</v>
      </c>
      <c r="CA156" s="138">
        <f>INDEX(ผลงานOPDVisit_HDC!$C:$C,MATCH(CalBudget2567!$D156,ผลงานOPDVisit_HDC!$A:$A,0))</f>
        <v>118409</v>
      </c>
      <c r="CB156" s="138">
        <f t="shared" si="152"/>
        <v>0</v>
      </c>
    </row>
    <row r="157" spans="1:80" hidden="1" x14ac:dyDescent="0.7">
      <c r="A157" s="136">
        <f>COUNTA($D$16:D157)</f>
        <v>142</v>
      </c>
      <c r="B157" s="1">
        <v>2</v>
      </c>
      <c r="C157" s="2" t="s">
        <v>12</v>
      </c>
      <c r="D157" s="91" t="s">
        <v>216</v>
      </c>
      <c r="E157" s="3" t="s">
        <v>1115</v>
      </c>
      <c r="F157" s="4" t="s">
        <v>1875</v>
      </c>
      <c r="G157" s="1">
        <v>18</v>
      </c>
      <c r="H157" s="3" t="s">
        <v>2975</v>
      </c>
      <c r="I157" s="137">
        <f>INDEX(รายได้แยกตามสิทธิ!$D:$D,MATCH(CalBudget2567!$D157,รายได้แยกตามสิทธิ!$B:$B,0))</f>
        <v>357543476.13</v>
      </c>
      <c r="J157" s="138">
        <f>INDEX(ผลงานOPDVisit_HDC!$F:$F,MATCH(CalBudget2567!$D157,ผลงานOPDVisit_HDC!$A:$A,0))</f>
        <v>265750</v>
      </c>
      <c r="K157" s="138">
        <f t="shared" si="104"/>
        <v>1345.4128923047977</v>
      </c>
      <c r="L157" s="139">
        <f t="shared" si="105"/>
        <v>318900</v>
      </c>
      <c r="M157" s="140">
        <f t="shared" si="106"/>
        <v>318900</v>
      </c>
      <c r="N157" s="141">
        <f t="shared" si="107"/>
        <v>1380.9317926616443</v>
      </c>
      <c r="O157" s="142">
        <f t="shared" si="108"/>
        <v>440379148.67979836</v>
      </c>
      <c r="P157" s="143">
        <f>INDEX(รายได้แยกตามสิทธิ!$E:$E,MATCH(CalBudget2567!$D157,รายได้แยกตามสิทธิ!$B:$B,0))</f>
        <v>246341483.90000001</v>
      </c>
      <c r="Q157" s="138">
        <f>INDEX(ผลงานOPDVisit_HDC!$D:$D,MATCH(CalBudget2567!$D157,ผลงานOPDVisit_HDC!$A:$A,0))</f>
        <v>147393</v>
      </c>
      <c r="R157" s="138">
        <f t="shared" si="109"/>
        <v>1671.3241734682108</v>
      </c>
      <c r="S157" s="139">
        <f t="shared" si="110"/>
        <v>176871.6</v>
      </c>
      <c r="T157" s="140">
        <f t="shared" si="111"/>
        <v>176871.6</v>
      </c>
      <c r="U157" s="141">
        <f t="shared" si="112"/>
        <v>1715.4471316477716</v>
      </c>
      <c r="V157" s="142">
        <f t="shared" si="113"/>
        <v>303413878.889952</v>
      </c>
      <c r="W157" s="143">
        <f>INDEX(รายได้แยกตามสิทธิ!$F:$F,MATCH(CalBudget2567!$D157,รายได้แยกตามสิทธิ!$B:$B,0))</f>
        <v>44153157.740000002</v>
      </c>
      <c r="X157" s="138">
        <f>INDEX(ผลงานOPDVisit_HDC!$E:$E,MATCH(CalBudget2567!$D157,ผลงานOPDVisit_HDC!$A:$A,0))</f>
        <v>71521</v>
      </c>
      <c r="Y157" s="138">
        <f t="shared" si="114"/>
        <v>617.3453634596832</v>
      </c>
      <c r="Z157" s="139">
        <f t="shared" si="115"/>
        <v>85825.2</v>
      </c>
      <c r="AA157" s="140">
        <f t="shared" si="116"/>
        <v>85825.2</v>
      </c>
      <c r="AB157" s="141">
        <f t="shared" si="117"/>
        <v>633.64328105501886</v>
      </c>
      <c r="AC157" s="142">
        <f t="shared" si="118"/>
        <v>54382561.325203203</v>
      </c>
      <c r="AD157" s="143">
        <f>INDEX(รายได้แยกตามสิทธิ!$G:$G,MATCH(CalBudget2567!$D157,รายได้แยกตามสิทธิ!$B:$B,0))</f>
        <v>146708.79999999999</v>
      </c>
      <c r="AE157" s="138">
        <f>INDEX(ผลงานOPDVisit_HDC!$G:$G,MATCH(CalBudget2567!$D157,ผลงานOPDVisit_HDC!$A:$A,0))</f>
        <v>1117</v>
      </c>
      <c r="AF157" s="138">
        <f t="shared" si="119"/>
        <v>131.34180841539839</v>
      </c>
      <c r="AG157" s="139">
        <f t="shared" si="120"/>
        <v>1340.3999999999999</v>
      </c>
      <c r="AH157" s="140">
        <f t="shared" si="121"/>
        <v>1340.3999999999999</v>
      </c>
      <c r="AI157" s="141">
        <f t="shared" si="122"/>
        <v>134.80923215756491</v>
      </c>
      <c r="AJ157" s="142">
        <f t="shared" si="123"/>
        <v>180698.29478399997</v>
      </c>
      <c r="AK157" s="143">
        <f>INDEX(รายได้แยกตามสิทธิ!$H:$H,MATCH(CalBudget2567!$D157,รายได้แยกตามสิทธิ!$B:$B,0))</f>
        <v>35700095.299999997</v>
      </c>
      <c r="AL157" s="138">
        <f>INDEX(ผลงานOPDVisit_HDC!$K:$K,MATCH(CalBudget2567!$D157,ผลงานOPDVisit_HDC!$A:$A,0))</f>
        <v>38564</v>
      </c>
      <c r="AM157" s="138">
        <f t="shared" si="124"/>
        <v>925.7363162535006</v>
      </c>
      <c r="AN157" s="139">
        <f t="shared" si="125"/>
        <v>46276.799999999996</v>
      </c>
      <c r="AO157" s="140">
        <f t="shared" si="126"/>
        <v>46276.799999999996</v>
      </c>
      <c r="AP157" s="141">
        <f t="shared" si="127"/>
        <v>950.17575500259306</v>
      </c>
      <c r="AQ157" s="142">
        <f t="shared" si="128"/>
        <v>43971093.379103996</v>
      </c>
      <c r="AR157" s="144">
        <f t="shared" si="102"/>
        <v>842327380.56884146</v>
      </c>
      <c r="AS157" s="143">
        <f>INDEX(รายได้แยกตามสิทธิ!$I:$I,MATCH(CalBudget2567!$D157,รายได้แยกตามสิทธิ!$B:$B,0))</f>
        <v>680474849.25999999</v>
      </c>
      <c r="AT157" s="138">
        <f>INDEX(ผลงานAdjRw_DHES!$D:$D,MATCH(CalBudget2567!$D157,ผลงานAdjRw_DHES!$B:$B,0))</f>
        <v>48758.134200000008</v>
      </c>
      <c r="AU157" s="143">
        <f t="shared" si="129"/>
        <v>13956.129790954959</v>
      </c>
      <c r="AV157" s="139">
        <f t="shared" si="130"/>
        <v>58509.761040000005</v>
      </c>
      <c r="AW157" s="140">
        <f t="shared" si="131"/>
        <v>58509.761040000005</v>
      </c>
      <c r="AX157" s="141">
        <f t="shared" si="132"/>
        <v>14324.57161743617</v>
      </c>
      <c r="AY157" s="142">
        <f t="shared" si="133"/>
        <v>838127262.33655667</v>
      </c>
      <c r="AZ157" s="143">
        <f>INDEX(รายได้แยกตามสิทธิ!$J:$J,MATCH(CalBudget2567!$D157,รายได้แยกตามสิทธิ!$B:$B,0))</f>
        <v>147290003.86000001</v>
      </c>
      <c r="BA157" s="138">
        <f>INDEX(ผลงานAdjRw_DHES!$F:$F,MATCH(CalBudget2567!$D157,ผลงานAdjRw_DHES!$B:$B,0))</f>
        <v>8150.3181000000013</v>
      </c>
      <c r="BB157" s="143">
        <f t="shared" si="134"/>
        <v>18071.687761487494</v>
      </c>
      <c r="BC157" s="139">
        <f t="shared" si="135"/>
        <v>9780.3817200000012</v>
      </c>
      <c r="BD157" s="140">
        <f t="shared" si="136"/>
        <v>9780.3817200000012</v>
      </c>
      <c r="BE157" s="141">
        <f t="shared" si="137"/>
        <v>18548.780318390764</v>
      </c>
      <c r="BF157" s="142">
        <f t="shared" si="138"/>
        <v>181414151.95428482</v>
      </c>
      <c r="BG157" s="143">
        <f>INDEX(รายได้แยกตามสิทธิ!$K:$K,MATCH(CalBudget2567!$D157,รายได้แยกตามสิทธิ!$B:$B,0))</f>
        <v>55521305.32</v>
      </c>
      <c r="BH157" s="138">
        <f>INDEX(ผลงานAdjRw_DHES!$E:$E,MATCH(CalBudget2567!$D157,ผลงานAdjRw_DHES!$B:$B,0))</f>
        <v>3866.3555999999994</v>
      </c>
      <c r="BI157" s="143">
        <f t="shared" si="139"/>
        <v>14360.113518787566</v>
      </c>
      <c r="BJ157" s="139">
        <f t="shared" si="140"/>
        <v>4639.6267199999993</v>
      </c>
      <c r="BK157" s="140">
        <f t="shared" si="141"/>
        <v>4639.6267199999993</v>
      </c>
      <c r="BL157" s="141">
        <f t="shared" si="142"/>
        <v>14739.220515683557</v>
      </c>
      <c r="BM157" s="142">
        <f t="shared" si="143"/>
        <v>68384481.3365376</v>
      </c>
      <c r="BN157" s="143">
        <f>INDEX(รายได้แยกตามสิทธิ!$N:$N,MATCH(CalBudget2567!$D157,รายได้แยกตามสิทธิ!$B:$B,0))</f>
        <v>66193054.399999999</v>
      </c>
      <c r="BO157" s="138">
        <f>INDEX(ผลงานAdjRw_DHES!$I:$I,MATCH(CalBudget2567!$D157,ผลงานAdjRw_DHES!$B:$B,0))</f>
        <v>4301.5228999999881</v>
      </c>
      <c r="BP157" s="143">
        <f t="shared" si="144"/>
        <v>15388.283623923095</v>
      </c>
      <c r="BQ157" s="139">
        <f t="shared" si="145"/>
        <v>5161.8274799999854</v>
      </c>
      <c r="BR157" s="140">
        <f t="shared" si="146"/>
        <v>5161.8274799999854</v>
      </c>
      <c r="BS157" s="141">
        <f t="shared" si="147"/>
        <v>15794.534311594663</v>
      </c>
      <c r="BT157" s="142">
        <f t="shared" si="148"/>
        <v>81528661.243391991</v>
      </c>
      <c r="BU157" s="144">
        <f t="shared" si="149"/>
        <v>1169454556.8707709</v>
      </c>
      <c r="BV157" s="145">
        <f t="shared" si="103"/>
        <v>2011781937.4396124</v>
      </c>
      <c r="BW157" s="146">
        <f>INDEX(รายได้แยกตามสิทธิ!$Q:$Q,MATCH(CalBudget2567!$D157,รายได้แยกตามสิทธิ!$B:$B,0))</f>
        <v>0.3</v>
      </c>
      <c r="BX157" s="145">
        <f t="shared" si="150"/>
        <v>603534581.23188365</v>
      </c>
      <c r="BY157" s="141"/>
      <c r="BZ157" s="143">
        <f t="shared" si="151"/>
        <v>524345</v>
      </c>
      <c r="CA157" s="138">
        <f>INDEX(ผลงานOPDVisit_HDC!$C:$C,MATCH(CalBudget2567!$D157,ผลงานOPDVisit_HDC!$A:$A,0))</f>
        <v>524345</v>
      </c>
      <c r="CB157" s="138">
        <f t="shared" si="152"/>
        <v>0</v>
      </c>
    </row>
    <row r="158" spans="1:80" hidden="1" x14ac:dyDescent="0.7">
      <c r="A158" s="136">
        <f>COUNTA($D$16:D158)</f>
        <v>143</v>
      </c>
      <c r="B158" s="1">
        <v>2</v>
      </c>
      <c r="C158" s="2" t="s">
        <v>12</v>
      </c>
      <c r="D158" s="91" t="s">
        <v>217</v>
      </c>
      <c r="E158" s="3" t="s">
        <v>1116</v>
      </c>
      <c r="F158" s="4" t="s">
        <v>1876</v>
      </c>
      <c r="G158" s="1">
        <v>5</v>
      </c>
      <c r="H158" s="3" t="s">
        <v>2964</v>
      </c>
      <c r="I158" s="137">
        <f>INDEX(รายได้แยกตามสิทธิ!$D:$D,MATCH(CalBudget2567!$D158,รายได้แยกตามสิทธิ!$B:$B,0))</f>
        <v>38703449</v>
      </c>
      <c r="J158" s="138">
        <f>INDEX(ผลงานOPDVisit_HDC!$F:$F,MATCH(CalBudget2567!$D158,ผลงานOPDVisit_HDC!$A:$A,0))</f>
        <v>50610</v>
      </c>
      <c r="K158" s="138">
        <f t="shared" si="104"/>
        <v>764.73916222090497</v>
      </c>
      <c r="L158" s="139">
        <f t="shared" si="105"/>
        <v>60732</v>
      </c>
      <c r="M158" s="140">
        <f t="shared" si="106"/>
        <v>60732</v>
      </c>
      <c r="N158" s="141">
        <f t="shared" si="107"/>
        <v>784.92827610353686</v>
      </c>
      <c r="O158" s="142">
        <f t="shared" si="108"/>
        <v>47670264.064319998</v>
      </c>
      <c r="P158" s="143">
        <f>INDEX(รายได้แยกตามสิทธิ!$E:$E,MATCH(CalBudget2567!$D158,รายได้แยกตามสิทธิ!$B:$B,0))</f>
        <v>7915258.5</v>
      </c>
      <c r="Q158" s="138">
        <f>INDEX(ผลงานOPDVisit_HDC!$D:$D,MATCH(CalBudget2567!$D158,ผลงานOPDVisit_HDC!$A:$A,0))</f>
        <v>14657</v>
      </c>
      <c r="R158" s="138">
        <f t="shared" si="109"/>
        <v>540.03264651702261</v>
      </c>
      <c r="S158" s="139">
        <f t="shared" si="110"/>
        <v>17588.399999999998</v>
      </c>
      <c r="T158" s="140">
        <f t="shared" si="111"/>
        <v>17588.399999999998</v>
      </c>
      <c r="U158" s="141">
        <f t="shared" si="112"/>
        <v>554.28950838507205</v>
      </c>
      <c r="V158" s="142">
        <f t="shared" si="113"/>
        <v>9749065.58928</v>
      </c>
      <c r="W158" s="143">
        <f>INDEX(รายได้แยกตามสิทธิ!$F:$F,MATCH(CalBudget2567!$D158,รายได้แยกตามสิทธิ!$B:$B,0))</f>
        <v>1937746</v>
      </c>
      <c r="X158" s="138">
        <f>INDEX(ผลงานOPDVisit_HDC!$E:$E,MATCH(CalBudget2567!$D158,ผลงานOPDVisit_HDC!$A:$A,0))</f>
        <v>18352</v>
      </c>
      <c r="Y158" s="138">
        <f t="shared" si="114"/>
        <v>105.58772885789014</v>
      </c>
      <c r="Z158" s="139">
        <f t="shared" si="115"/>
        <v>22022.399999999998</v>
      </c>
      <c r="AA158" s="140">
        <f t="shared" si="116"/>
        <v>22022.399999999998</v>
      </c>
      <c r="AB158" s="141">
        <f t="shared" si="117"/>
        <v>108.37524489973845</v>
      </c>
      <c r="AC158" s="142">
        <f t="shared" si="118"/>
        <v>2386682.9932799996</v>
      </c>
      <c r="AD158" s="143">
        <f>INDEX(รายได้แยกตามสิทธิ!$G:$G,MATCH(CalBudget2567!$D158,รายได้แยกตามสิทธิ!$B:$B,0))</f>
        <v>15714</v>
      </c>
      <c r="AE158" s="138">
        <f>INDEX(ผลงานOPDVisit_HDC!$G:$G,MATCH(CalBudget2567!$D158,ผลงานOPDVisit_HDC!$A:$A,0))</f>
        <v>21</v>
      </c>
      <c r="AF158" s="138">
        <f t="shared" si="119"/>
        <v>748.28571428571433</v>
      </c>
      <c r="AG158" s="139">
        <f t="shared" si="120"/>
        <v>25.2</v>
      </c>
      <c r="AH158" s="140">
        <f t="shared" si="121"/>
        <v>25.2</v>
      </c>
      <c r="AI158" s="141">
        <f t="shared" si="122"/>
        <v>768.04045714285724</v>
      </c>
      <c r="AJ158" s="142">
        <f t="shared" si="123"/>
        <v>19354.61952</v>
      </c>
      <c r="AK158" s="143">
        <f>INDEX(รายได้แยกตามสิทธิ!$H:$H,MATCH(CalBudget2567!$D158,รายได้แยกตามสิทธิ!$B:$B,0))</f>
        <v>1759234</v>
      </c>
      <c r="AL158" s="138">
        <f>INDEX(ผลงานOPDVisit_HDC!$K:$K,MATCH(CalBudget2567!$D158,ผลงานOPDVisit_HDC!$A:$A,0))</f>
        <v>2622</v>
      </c>
      <c r="AM158" s="138">
        <f t="shared" si="124"/>
        <v>670.95118230358503</v>
      </c>
      <c r="AN158" s="139">
        <f t="shared" si="125"/>
        <v>3146.4</v>
      </c>
      <c r="AO158" s="140">
        <f t="shared" si="126"/>
        <v>3146.4</v>
      </c>
      <c r="AP158" s="141">
        <f t="shared" si="127"/>
        <v>688.66429351639965</v>
      </c>
      <c r="AQ158" s="142">
        <f t="shared" si="128"/>
        <v>2166813.3331200001</v>
      </c>
      <c r="AR158" s="144">
        <f t="shared" si="102"/>
        <v>61992180.599520005</v>
      </c>
      <c r="AS158" s="143">
        <f>INDEX(รายได้แยกตามสิทธิ!$I:$I,MATCH(CalBudget2567!$D158,รายได้แยกตามสิทธิ!$B:$B,0))</f>
        <v>10373504</v>
      </c>
      <c r="AT158" s="138">
        <f>INDEX(ผลงานAdjRw_DHES!$D:$D,MATCH(CalBudget2567!$D158,ผลงานAdjRw_DHES!$B:$B,0))</f>
        <v>946.58119999999985</v>
      </c>
      <c r="AU158" s="143">
        <f t="shared" si="129"/>
        <v>10958.916150035519</v>
      </c>
      <c r="AV158" s="139">
        <f t="shared" si="130"/>
        <v>1135.8974399999997</v>
      </c>
      <c r="AW158" s="140">
        <f t="shared" si="131"/>
        <v>1135.8974399999997</v>
      </c>
      <c r="AX158" s="141">
        <f t="shared" si="132"/>
        <v>11248.231536396455</v>
      </c>
      <c r="AY158" s="142">
        <f t="shared" si="133"/>
        <v>12776837.406719998</v>
      </c>
      <c r="AZ158" s="143">
        <f>INDEX(รายได้แยกตามสิทธิ!$J:$J,MATCH(CalBudget2567!$D158,รายได้แยกตามสิทธิ!$B:$B,0))</f>
        <v>1029369.27</v>
      </c>
      <c r="BA158" s="138">
        <f>INDEX(ผลงานAdjRw_DHES!$F:$F,MATCH(CalBudget2567!$D158,ผลงานAdjRw_DHES!$B:$B,0))</f>
        <v>9.8651999999999997</v>
      </c>
      <c r="BB158" s="143">
        <f t="shared" si="134"/>
        <v>104343.47707091595</v>
      </c>
      <c r="BC158" s="139">
        <f t="shared" si="135"/>
        <v>11.838239999999999</v>
      </c>
      <c r="BD158" s="140">
        <f t="shared" si="136"/>
        <v>11.838239999999999</v>
      </c>
      <c r="BE158" s="141">
        <f t="shared" si="137"/>
        <v>107098.14486558812</v>
      </c>
      <c r="BF158" s="142">
        <f t="shared" si="138"/>
        <v>1267853.5424735998</v>
      </c>
      <c r="BG158" s="143">
        <f>INDEX(รายได้แยกตามสิทธิ!$K:$K,MATCH(CalBudget2567!$D158,รายได้แยกตามสิทธิ!$B:$B,0))</f>
        <v>466553</v>
      </c>
      <c r="BH158" s="138">
        <f>INDEX(ผลงานAdjRw_DHES!$E:$E,MATCH(CalBudget2567!$D158,ผลงานAdjRw_DHES!$B:$B,0))</f>
        <v>52.150400000000005</v>
      </c>
      <c r="BI158" s="143">
        <f t="shared" si="139"/>
        <v>8946.2976314659136</v>
      </c>
      <c r="BJ158" s="139">
        <f t="shared" si="140"/>
        <v>62.580480000000001</v>
      </c>
      <c r="BK158" s="140">
        <f t="shared" si="141"/>
        <v>62.580480000000001</v>
      </c>
      <c r="BL158" s="141">
        <f t="shared" si="142"/>
        <v>9182.4798889366139</v>
      </c>
      <c r="BM158" s="142">
        <f t="shared" si="143"/>
        <v>574643.99904000002</v>
      </c>
      <c r="BN158" s="143">
        <f>INDEX(รายได้แยกตามสิทธิ!$N:$N,MATCH(CalBudget2567!$D158,รายได้แยกตามสิทธิ!$B:$B,0))</f>
        <v>453807</v>
      </c>
      <c r="BO158" s="138">
        <f>INDEX(ผลงานAdjRw_DHES!$I:$I,MATCH(CalBudget2567!$D158,ผลงานAdjRw_DHES!$B:$B,0))</f>
        <v>118.84409999999998</v>
      </c>
      <c r="BP158" s="143">
        <f t="shared" si="144"/>
        <v>3818.5067664276144</v>
      </c>
      <c r="BQ158" s="139">
        <f t="shared" si="145"/>
        <v>142.61291999999997</v>
      </c>
      <c r="BR158" s="140">
        <f t="shared" si="146"/>
        <v>142.61291999999997</v>
      </c>
      <c r="BS158" s="141">
        <f t="shared" si="147"/>
        <v>3919.3153450613036</v>
      </c>
      <c r="BT158" s="142">
        <f t="shared" si="148"/>
        <v>558945.00575999997</v>
      </c>
      <c r="BU158" s="144">
        <f t="shared" si="149"/>
        <v>15178279.953993596</v>
      </c>
      <c r="BV158" s="145">
        <f t="shared" si="103"/>
        <v>77170460.553513601</v>
      </c>
      <c r="BW158" s="146">
        <f>INDEX(รายได้แยกตามสิทธิ!$Q:$Q,MATCH(CalBudget2567!$D158,รายได้แยกตามสิทธิ!$B:$B,0))</f>
        <v>0.36</v>
      </c>
      <c r="BX158" s="145">
        <f t="shared" si="150"/>
        <v>27781365.799264897</v>
      </c>
      <c r="BY158" s="141"/>
      <c r="BZ158" s="143">
        <f t="shared" si="151"/>
        <v>86262</v>
      </c>
      <c r="CA158" s="138">
        <f>INDEX(ผลงานOPDVisit_HDC!$C:$C,MATCH(CalBudget2567!$D158,ผลงานOPDVisit_HDC!$A:$A,0))</f>
        <v>86262</v>
      </c>
      <c r="CB158" s="138">
        <f t="shared" si="152"/>
        <v>0</v>
      </c>
    </row>
    <row r="159" spans="1:80" hidden="1" x14ac:dyDescent="0.7">
      <c r="A159" s="136">
        <f>COUNTA($D$16:D159)</f>
        <v>144</v>
      </c>
      <c r="B159" s="1">
        <v>2</v>
      </c>
      <c r="C159" s="2" t="s">
        <v>12</v>
      </c>
      <c r="D159" s="91" t="s">
        <v>218</v>
      </c>
      <c r="E159" s="3" t="s">
        <v>1117</v>
      </c>
      <c r="F159" s="4" t="s">
        <v>1876</v>
      </c>
      <c r="G159" s="1">
        <v>5</v>
      </c>
      <c r="H159" s="3" t="s">
        <v>2964</v>
      </c>
      <c r="I159" s="137">
        <f>INDEX(รายได้แยกตามสิทธิ!$D:$D,MATCH(CalBudget2567!$D159,รายได้แยกตามสิทธิ!$B:$B,0))</f>
        <v>40437797.299999997</v>
      </c>
      <c r="J159" s="138">
        <f>INDEX(ผลงานOPDVisit_HDC!$F:$F,MATCH(CalBudget2567!$D159,ผลงานOPDVisit_HDC!$A:$A,0))</f>
        <v>66836</v>
      </c>
      <c r="K159" s="138">
        <f t="shared" si="104"/>
        <v>605.03018283559754</v>
      </c>
      <c r="L159" s="139">
        <f t="shared" si="105"/>
        <v>80203.199999999997</v>
      </c>
      <c r="M159" s="140">
        <f t="shared" si="106"/>
        <v>80203.199999999997</v>
      </c>
      <c r="N159" s="141">
        <f t="shared" si="107"/>
        <v>621.00297966245728</v>
      </c>
      <c r="O159" s="142">
        <f t="shared" si="108"/>
        <v>49806426.178463995</v>
      </c>
      <c r="P159" s="143">
        <f>INDEX(รายได้แยกตามสิทธิ!$E:$E,MATCH(CalBudget2567!$D159,รายได้แยกตามสิทธิ!$B:$B,0))</f>
        <v>5427411.75</v>
      </c>
      <c r="Q159" s="138">
        <f>INDEX(ผลงานOPDVisit_HDC!$D:$D,MATCH(CalBudget2567!$D159,ผลงานOPDVisit_HDC!$A:$A,0))</f>
        <v>16</v>
      </c>
      <c r="R159" s="138">
        <f t="shared" si="109"/>
        <v>339213.234375</v>
      </c>
      <c r="S159" s="139">
        <f t="shared" si="110"/>
        <v>19.2</v>
      </c>
      <c r="T159" s="140">
        <f t="shared" si="111"/>
        <v>19.2</v>
      </c>
      <c r="U159" s="141">
        <f t="shared" si="112"/>
        <v>348168.46376249997</v>
      </c>
      <c r="V159" s="142">
        <f t="shared" si="113"/>
        <v>6684834.5042399997</v>
      </c>
      <c r="W159" s="143">
        <f>INDEX(รายได้แยกตามสิทธิ!$F:$F,MATCH(CalBudget2567!$D159,รายได้แยกตามสิทธิ!$B:$B,0))</f>
        <v>2293760.54</v>
      </c>
      <c r="X159" s="138">
        <f>INDEX(ผลงานOPDVisit_HDC!$E:$E,MATCH(CalBudget2567!$D159,ผลงานOPDVisit_HDC!$A:$A,0))</f>
        <v>16489</v>
      </c>
      <c r="Y159" s="138">
        <f t="shared" si="114"/>
        <v>139.1085293225787</v>
      </c>
      <c r="Z159" s="139">
        <f t="shared" si="115"/>
        <v>19786.8</v>
      </c>
      <c r="AA159" s="140">
        <f t="shared" si="116"/>
        <v>19786.8</v>
      </c>
      <c r="AB159" s="141">
        <f t="shared" si="117"/>
        <v>142.78099449669477</v>
      </c>
      <c r="AC159" s="142">
        <f t="shared" si="118"/>
        <v>2825178.9819072001</v>
      </c>
      <c r="AD159" s="143">
        <f>INDEX(รายได้แยกตามสิทธิ!$G:$G,MATCH(CalBudget2567!$D159,รายได้แยกตามสิทธิ!$B:$B,0))</f>
        <v>32749</v>
      </c>
      <c r="AE159" s="138">
        <f>INDEX(ผลงานOPDVisit_HDC!$G:$G,MATCH(CalBudget2567!$D159,ผลงานOPDVisit_HDC!$A:$A,0))</f>
        <v>58</v>
      </c>
      <c r="AF159" s="138">
        <f t="shared" si="119"/>
        <v>564.63793103448279</v>
      </c>
      <c r="AG159" s="139">
        <f t="shared" si="120"/>
        <v>69.599999999999994</v>
      </c>
      <c r="AH159" s="140">
        <f t="shared" si="121"/>
        <v>69.599999999999994</v>
      </c>
      <c r="AI159" s="141">
        <f t="shared" si="122"/>
        <v>579.5443724137931</v>
      </c>
      <c r="AJ159" s="142">
        <f t="shared" si="123"/>
        <v>40336.28832</v>
      </c>
      <c r="AK159" s="143">
        <f>INDEX(รายได้แยกตามสิทธิ!$H:$H,MATCH(CalBudget2567!$D159,รายได้แยกตามสิทธิ!$B:$B,0))</f>
        <v>1544105.6</v>
      </c>
      <c r="AL159" s="138">
        <f>INDEX(ผลงานOPDVisit_HDC!$K:$K,MATCH(CalBudget2567!$D159,ผลงานOPDVisit_HDC!$A:$A,0))</f>
        <v>2562</v>
      </c>
      <c r="AM159" s="138">
        <f t="shared" si="124"/>
        <v>602.69539422326307</v>
      </c>
      <c r="AN159" s="139">
        <f t="shared" si="125"/>
        <v>3074.4</v>
      </c>
      <c r="AO159" s="140">
        <f t="shared" si="126"/>
        <v>3074.4</v>
      </c>
      <c r="AP159" s="141">
        <f t="shared" si="127"/>
        <v>618.60655263075716</v>
      </c>
      <c r="AQ159" s="142">
        <f t="shared" si="128"/>
        <v>1901843.9854079999</v>
      </c>
      <c r="AR159" s="144">
        <f t="shared" si="102"/>
        <v>61258619.938339189</v>
      </c>
      <c r="AS159" s="143">
        <f>INDEX(รายได้แยกตามสิทธิ!$I:$I,MATCH(CalBudget2567!$D159,รายได้แยกตามสิทธิ!$B:$B,0))</f>
        <v>15701424.449999999</v>
      </c>
      <c r="AT159" s="138">
        <f>INDEX(ผลงานAdjRw_DHES!$D:$D,MATCH(CalBudget2567!$D159,ผลงานAdjRw_DHES!$B:$B,0))</f>
        <v>1050.9027000000001</v>
      </c>
      <c r="AU159" s="143">
        <f t="shared" si="129"/>
        <v>14940.892672556649</v>
      </c>
      <c r="AV159" s="139">
        <f t="shared" si="130"/>
        <v>1261.0832400000002</v>
      </c>
      <c r="AW159" s="140">
        <f t="shared" si="131"/>
        <v>1261.0832400000002</v>
      </c>
      <c r="AX159" s="141">
        <f t="shared" si="132"/>
        <v>15335.332239112144</v>
      </c>
      <c r="AY159" s="142">
        <f t="shared" si="133"/>
        <v>19339130.466575999</v>
      </c>
      <c r="AZ159" s="143">
        <f>INDEX(รายได้แยกตามสิทธิ!$J:$J,MATCH(CalBudget2567!$D159,รายได้แยกตามสิทธิ!$B:$B,0))</f>
        <v>720335</v>
      </c>
      <c r="BA159" s="138">
        <f>INDEX(ผลงานAdjRw_DHES!$F:$F,MATCH(CalBudget2567!$D159,ผลงานAdjRw_DHES!$B:$B,0))</f>
        <v>55.083699999999993</v>
      </c>
      <c r="BB159" s="143">
        <f t="shared" si="134"/>
        <v>13077.099032926257</v>
      </c>
      <c r="BC159" s="139">
        <f t="shared" si="135"/>
        <v>66.100439999999992</v>
      </c>
      <c r="BD159" s="140">
        <f t="shared" si="136"/>
        <v>66.100439999999992</v>
      </c>
      <c r="BE159" s="141">
        <f t="shared" si="137"/>
        <v>13422.334447395509</v>
      </c>
      <c r="BF159" s="142">
        <f t="shared" si="138"/>
        <v>887222.21279999986</v>
      </c>
      <c r="BG159" s="143">
        <f>INDEX(รายได้แยกตามสิทธิ!$K:$K,MATCH(CalBudget2567!$D159,รายได้แยกตามสิทธิ!$B:$B,0))</f>
        <v>879137.75</v>
      </c>
      <c r="BH159" s="138">
        <f>INDEX(ผลงานAdjRw_DHES!$E:$E,MATCH(CalBudget2567!$D159,ผลงานAdjRw_DHES!$B:$B,0))</f>
        <v>43.631400000000006</v>
      </c>
      <c r="BI159" s="143">
        <f t="shared" si="139"/>
        <v>20149.198742190256</v>
      </c>
      <c r="BJ159" s="139">
        <f t="shared" si="140"/>
        <v>52.357680000000009</v>
      </c>
      <c r="BK159" s="140">
        <f t="shared" si="141"/>
        <v>52.357680000000009</v>
      </c>
      <c r="BL159" s="141">
        <f t="shared" si="142"/>
        <v>20681.137588984078</v>
      </c>
      <c r="BM159" s="142">
        <f t="shared" si="143"/>
        <v>1082816.3839200002</v>
      </c>
      <c r="BN159" s="143">
        <f>INDEX(รายได้แยกตามสิทธิ!$N:$N,MATCH(CalBudget2567!$D159,รายได้แยกตามสิทธิ!$B:$B,0))</f>
        <v>264899.25</v>
      </c>
      <c r="BO159" s="138">
        <f>INDEX(ผลงานAdjRw_DHES!$I:$I,MATCH(CalBudget2567!$D159,ผลงานAdjRw_DHES!$B:$B,0))</f>
        <v>48.913399999999797</v>
      </c>
      <c r="BP159" s="143">
        <f t="shared" si="144"/>
        <v>5415.6785257209904</v>
      </c>
      <c r="BQ159" s="139">
        <f t="shared" si="145"/>
        <v>58.696079999999753</v>
      </c>
      <c r="BR159" s="140">
        <f t="shared" si="146"/>
        <v>58.696079999999753</v>
      </c>
      <c r="BS159" s="141">
        <f t="shared" si="147"/>
        <v>5558.6524388000244</v>
      </c>
      <c r="BT159" s="142">
        <f t="shared" si="148"/>
        <v>326271.10823999997</v>
      </c>
      <c r="BU159" s="144">
        <f t="shared" si="149"/>
        <v>21635440.171535999</v>
      </c>
      <c r="BV159" s="145">
        <f t="shared" si="103"/>
        <v>82894060.109875187</v>
      </c>
      <c r="BW159" s="146">
        <f>INDEX(รายได้แยกตามสิทธิ!$Q:$Q,MATCH(CalBudget2567!$D159,รายได้แยกตามสิทธิ!$B:$B,0))</f>
        <v>0.47</v>
      </c>
      <c r="BX159" s="145">
        <f t="shared" si="150"/>
        <v>38960208.251641333</v>
      </c>
      <c r="BY159" s="141"/>
      <c r="BZ159" s="143">
        <f t="shared" si="151"/>
        <v>85961</v>
      </c>
      <c r="CA159" s="138">
        <f>INDEX(ผลงานOPDVisit_HDC!$C:$C,MATCH(CalBudget2567!$D159,ผลงานOPDVisit_HDC!$A:$A,0))</f>
        <v>85961</v>
      </c>
      <c r="CB159" s="138">
        <f t="shared" si="152"/>
        <v>0</v>
      </c>
    </row>
    <row r="160" spans="1:80" hidden="1" x14ac:dyDescent="0.7">
      <c r="A160" s="136">
        <f>COUNTA($D$16:D160)</f>
        <v>145</v>
      </c>
      <c r="B160" s="1">
        <v>2</v>
      </c>
      <c r="C160" s="2" t="s">
        <v>12</v>
      </c>
      <c r="D160" s="91" t="s">
        <v>219</v>
      </c>
      <c r="E160" s="3" t="s">
        <v>1118</v>
      </c>
      <c r="F160" s="4" t="s">
        <v>1876</v>
      </c>
      <c r="G160" s="1">
        <v>9</v>
      </c>
      <c r="H160" s="3" t="s">
        <v>2967</v>
      </c>
      <c r="I160" s="137">
        <f>INDEX(รายได้แยกตามสิทธิ!$D:$D,MATCH(CalBudget2567!$D160,รายได้แยกตามสิทธิ!$B:$B,0))</f>
        <v>52561193.399999999</v>
      </c>
      <c r="J160" s="138">
        <f>INDEX(ผลงานOPDVisit_HDC!$F:$F,MATCH(CalBudget2567!$D160,ผลงานOPDVisit_HDC!$A:$A,0))</f>
        <v>70328</v>
      </c>
      <c r="K160" s="138">
        <f t="shared" si="104"/>
        <v>747.37221874644524</v>
      </c>
      <c r="L160" s="139">
        <f t="shared" si="105"/>
        <v>84393.599999999991</v>
      </c>
      <c r="M160" s="140">
        <f t="shared" si="106"/>
        <v>84393.599999999991</v>
      </c>
      <c r="N160" s="141">
        <f t="shared" si="107"/>
        <v>767.10284532135142</v>
      </c>
      <c r="O160" s="142">
        <f t="shared" si="108"/>
        <v>64738570.686912</v>
      </c>
      <c r="P160" s="143">
        <f>INDEX(รายได้แยกตามสิทธิ!$E:$E,MATCH(CalBudget2567!$D160,รายได้แยกตามสิทธิ!$B:$B,0))</f>
        <v>15209013.869999999</v>
      </c>
      <c r="Q160" s="138">
        <f>INDEX(ผลงานOPDVisit_HDC!$D:$D,MATCH(CalBudget2567!$D160,ผลงานOPDVisit_HDC!$A:$A,0))</f>
        <v>16028</v>
      </c>
      <c r="R160" s="138">
        <f t="shared" si="109"/>
        <v>948.90278699775388</v>
      </c>
      <c r="S160" s="139">
        <f t="shared" si="110"/>
        <v>19233.599999999999</v>
      </c>
      <c r="T160" s="140">
        <f t="shared" si="111"/>
        <v>19233.599999999999</v>
      </c>
      <c r="U160" s="141">
        <f t="shared" si="112"/>
        <v>973.95382057449456</v>
      </c>
      <c r="V160" s="142">
        <f t="shared" si="113"/>
        <v>18732638.203401595</v>
      </c>
      <c r="W160" s="143">
        <f>INDEX(รายได้แยกตามสิทธิ!$F:$F,MATCH(CalBudget2567!$D160,รายได้แยกตามสิทธิ!$B:$B,0))</f>
        <v>3674531.28</v>
      </c>
      <c r="X160" s="138">
        <f>INDEX(ผลงานOPDVisit_HDC!$E:$E,MATCH(CalBudget2567!$D160,ผลงานOPDVisit_HDC!$A:$A,0))</f>
        <v>7779</v>
      </c>
      <c r="Y160" s="138">
        <f t="shared" si="114"/>
        <v>472.36550713459309</v>
      </c>
      <c r="Z160" s="139">
        <f t="shared" si="115"/>
        <v>9334.7999999999993</v>
      </c>
      <c r="AA160" s="140">
        <f t="shared" si="116"/>
        <v>9334.7999999999993</v>
      </c>
      <c r="AB160" s="141">
        <f t="shared" si="117"/>
        <v>484.83595652294633</v>
      </c>
      <c r="AC160" s="142">
        <f t="shared" si="118"/>
        <v>4525846.6869503986</v>
      </c>
      <c r="AD160" s="143">
        <f>INDEX(รายได้แยกตามสิทธิ!$G:$G,MATCH(CalBudget2567!$D160,รายได้แยกตามสิทธิ!$B:$B,0))</f>
        <v>156620</v>
      </c>
      <c r="AE160" s="138">
        <f>INDEX(ผลงานOPDVisit_HDC!$G:$G,MATCH(CalBudget2567!$D160,ผลงานOPDVisit_HDC!$A:$A,0))</f>
        <v>0</v>
      </c>
      <c r="AF160" s="138">
        <f t="shared" si="119"/>
        <v>0</v>
      </c>
      <c r="AG160" s="139">
        <f t="shared" si="120"/>
        <v>0</v>
      </c>
      <c r="AH160" s="140">
        <f t="shared" si="121"/>
        <v>0</v>
      </c>
      <c r="AI160" s="141">
        <f t="shared" si="122"/>
        <v>0</v>
      </c>
      <c r="AJ160" s="142">
        <f t="shared" si="123"/>
        <v>0</v>
      </c>
      <c r="AK160" s="143">
        <f>INDEX(รายได้แยกตามสิทธิ!$H:$H,MATCH(CalBudget2567!$D160,รายได้แยกตามสิทธิ!$B:$B,0))</f>
        <v>2309821</v>
      </c>
      <c r="AL160" s="138">
        <f>INDEX(ผลงานOPDVisit_HDC!$K:$K,MATCH(CalBudget2567!$D160,ผลงานOPDVisit_HDC!$A:$A,0))</f>
        <v>214</v>
      </c>
      <c r="AM160" s="138">
        <f t="shared" si="124"/>
        <v>10793.556074766355</v>
      </c>
      <c r="AN160" s="139">
        <f t="shared" si="125"/>
        <v>256.8</v>
      </c>
      <c r="AO160" s="140">
        <f t="shared" si="126"/>
        <v>256.8</v>
      </c>
      <c r="AP160" s="141">
        <f t="shared" si="127"/>
        <v>11078.505955140186</v>
      </c>
      <c r="AQ160" s="142">
        <f t="shared" si="128"/>
        <v>2844960.3292800002</v>
      </c>
      <c r="AR160" s="144">
        <f t="shared" si="102"/>
        <v>90842015.906544</v>
      </c>
      <c r="AS160" s="143">
        <f>INDEX(รายได้แยกตามสิทธิ!$I:$I,MATCH(CalBudget2567!$D160,รายได้แยกตามสิทธิ!$B:$B,0))</f>
        <v>20872549.399999999</v>
      </c>
      <c r="AT160" s="138">
        <f>INDEX(ผลงานAdjRw_DHES!$D:$D,MATCH(CalBudget2567!$D160,ผลงานAdjRw_DHES!$B:$B,0))</f>
        <v>1439.7254</v>
      </c>
      <c r="AU160" s="143">
        <f t="shared" si="129"/>
        <v>14497.590582204077</v>
      </c>
      <c r="AV160" s="139">
        <f t="shared" si="130"/>
        <v>1727.67048</v>
      </c>
      <c r="AW160" s="140">
        <f t="shared" si="131"/>
        <v>1727.67048</v>
      </c>
      <c r="AX160" s="141">
        <f t="shared" si="132"/>
        <v>14880.326973574265</v>
      </c>
      <c r="AY160" s="142">
        <f t="shared" si="133"/>
        <v>25708301.644991998</v>
      </c>
      <c r="AZ160" s="143">
        <f>INDEX(รายได้แยกตามสิทธิ!$J:$J,MATCH(CalBudget2567!$D160,รายได้แยกตามสิทธิ!$B:$B,0))</f>
        <v>1920807.18</v>
      </c>
      <c r="BA160" s="138">
        <f>INDEX(ผลงานAdjRw_DHES!$F:$F,MATCH(CalBudget2567!$D160,ผลงานAdjRw_DHES!$B:$B,0))</f>
        <v>199.39639999999997</v>
      </c>
      <c r="BB160" s="143">
        <f t="shared" si="134"/>
        <v>9633.1086218206565</v>
      </c>
      <c r="BC160" s="139">
        <f t="shared" si="135"/>
        <v>239.27567999999997</v>
      </c>
      <c r="BD160" s="140">
        <f t="shared" si="136"/>
        <v>239.27567999999997</v>
      </c>
      <c r="BE160" s="141">
        <f t="shared" si="137"/>
        <v>9887.4226894367221</v>
      </c>
      <c r="BF160" s="142">
        <f t="shared" si="138"/>
        <v>2365819.7874624003</v>
      </c>
      <c r="BG160" s="143">
        <f>INDEX(รายได้แยกตามสิทธิ!$K:$K,MATCH(CalBudget2567!$D160,รายได้แยกตามสิทธิ!$B:$B,0))</f>
        <v>807334.6</v>
      </c>
      <c r="BH160" s="138">
        <f>INDEX(ผลงานAdjRw_DHES!$E:$E,MATCH(CalBudget2567!$D160,ผลงานAdjRw_DHES!$B:$B,0))</f>
        <v>44.737900000000003</v>
      </c>
      <c r="BI160" s="143">
        <f t="shared" si="139"/>
        <v>18045.87609163595</v>
      </c>
      <c r="BJ160" s="139">
        <f t="shared" si="140"/>
        <v>53.685480000000005</v>
      </c>
      <c r="BK160" s="140">
        <f t="shared" si="141"/>
        <v>53.685480000000005</v>
      </c>
      <c r="BL160" s="141">
        <f t="shared" si="142"/>
        <v>18522.287220455139</v>
      </c>
      <c r="BM160" s="142">
        <f t="shared" si="143"/>
        <v>994377.88012800005</v>
      </c>
      <c r="BN160" s="143">
        <f>INDEX(รายได้แยกตามสิทธิ!$N:$N,MATCH(CalBudget2567!$D160,รายได้แยกตามสิทธิ!$B:$B,0))</f>
        <v>312146</v>
      </c>
      <c r="BO160" s="138">
        <f>INDEX(ผลงานAdjRw_DHES!$I:$I,MATCH(CalBudget2567!$D160,ผลงานAdjRw_DHES!$B:$B,0))</f>
        <v>31.669599999999917</v>
      </c>
      <c r="BP160" s="143">
        <f t="shared" si="144"/>
        <v>9856.3290979362173</v>
      </c>
      <c r="BQ160" s="139">
        <f t="shared" si="145"/>
        <v>38.003519999999902</v>
      </c>
      <c r="BR160" s="140">
        <f t="shared" si="146"/>
        <v>38.003519999999902</v>
      </c>
      <c r="BS160" s="141">
        <f t="shared" si="147"/>
        <v>10116.536186121733</v>
      </c>
      <c r="BT160" s="142">
        <f t="shared" si="148"/>
        <v>384463.98528000002</v>
      </c>
      <c r="BU160" s="144">
        <f t="shared" si="149"/>
        <v>29452963.297862399</v>
      </c>
      <c r="BV160" s="145">
        <f t="shared" si="103"/>
        <v>120294979.2044064</v>
      </c>
      <c r="BW160" s="146">
        <f>INDEX(รายได้แยกตามสิทธิ!$Q:$Q,MATCH(CalBudget2567!$D160,รายได้แยกตามสิทธิ!$B:$B,0))</f>
        <v>0.43</v>
      </c>
      <c r="BX160" s="145">
        <f t="shared" si="150"/>
        <v>51726841.057894751</v>
      </c>
      <c r="BY160" s="141"/>
      <c r="BZ160" s="143">
        <f t="shared" si="151"/>
        <v>94349</v>
      </c>
      <c r="CA160" s="138">
        <f>INDEX(ผลงานOPDVisit_HDC!$C:$C,MATCH(CalBudget2567!$D160,ผลงานOPDVisit_HDC!$A:$A,0))</f>
        <v>94349</v>
      </c>
      <c r="CB160" s="138">
        <f t="shared" si="152"/>
        <v>0</v>
      </c>
    </row>
    <row r="161" spans="1:80" hidden="1" x14ac:dyDescent="0.7">
      <c r="A161" s="136">
        <f>COUNTA($D$16:D161)</f>
        <v>146</v>
      </c>
      <c r="B161" s="1">
        <v>2</v>
      </c>
      <c r="C161" s="2" t="s">
        <v>12</v>
      </c>
      <c r="D161" s="91" t="s">
        <v>220</v>
      </c>
      <c r="E161" s="3" t="s">
        <v>1119</v>
      </c>
      <c r="F161" s="4" t="s">
        <v>1876</v>
      </c>
      <c r="G161" s="1">
        <v>5</v>
      </c>
      <c r="H161" s="3" t="s">
        <v>2964</v>
      </c>
      <c r="I161" s="137">
        <f>INDEX(รายได้แยกตามสิทธิ!$D:$D,MATCH(CalBudget2567!$D161,รายได้แยกตามสิทธิ!$B:$B,0))</f>
        <v>17170667.010000002</v>
      </c>
      <c r="J161" s="138">
        <f>INDEX(ผลงานOPDVisit_HDC!$F:$F,MATCH(CalBudget2567!$D161,ผลงานOPDVisit_HDC!$A:$A,0))</f>
        <v>30813</v>
      </c>
      <c r="K161" s="138">
        <f t="shared" si="104"/>
        <v>557.25398403271356</v>
      </c>
      <c r="L161" s="139">
        <f t="shared" si="105"/>
        <v>36975.599999999999</v>
      </c>
      <c r="M161" s="140">
        <f t="shared" si="106"/>
        <v>36975.599999999999</v>
      </c>
      <c r="N161" s="141">
        <f t="shared" si="107"/>
        <v>571.96548921117721</v>
      </c>
      <c r="O161" s="142">
        <f t="shared" si="108"/>
        <v>21148767.142876804</v>
      </c>
      <c r="P161" s="143">
        <f>INDEX(รายได้แยกตามสิทธิ!$E:$E,MATCH(CalBudget2567!$D161,รายได้แยกตามสิทธิ!$B:$B,0))</f>
        <v>3325170</v>
      </c>
      <c r="Q161" s="138">
        <f>INDEX(ผลงานOPDVisit_HDC!$D:$D,MATCH(CalBudget2567!$D161,ผลงานOPDVisit_HDC!$A:$A,0))</f>
        <v>8791</v>
      </c>
      <c r="R161" s="138">
        <f t="shared" si="109"/>
        <v>378.24707086793313</v>
      </c>
      <c r="S161" s="139">
        <f t="shared" si="110"/>
        <v>10549.199999999999</v>
      </c>
      <c r="T161" s="140">
        <f t="shared" si="111"/>
        <v>10549.199999999999</v>
      </c>
      <c r="U161" s="141">
        <f t="shared" si="112"/>
        <v>388.23279353884658</v>
      </c>
      <c r="V161" s="142">
        <f t="shared" si="113"/>
        <v>4095545.3855999997</v>
      </c>
      <c r="W161" s="143">
        <f>INDEX(รายได้แยกตามสิทธิ!$F:$F,MATCH(CalBudget2567!$D161,รายได้แยกตามสิทธิ!$B:$B,0))</f>
        <v>622141.5</v>
      </c>
      <c r="X161" s="138">
        <f>INDEX(ผลงานOPDVisit_HDC!$E:$E,MATCH(CalBudget2567!$D161,ผลงานOPDVisit_HDC!$A:$A,0))</f>
        <v>2228</v>
      </c>
      <c r="Y161" s="138">
        <f t="shared" si="114"/>
        <v>279.23765709156191</v>
      </c>
      <c r="Z161" s="139">
        <f t="shared" si="115"/>
        <v>2673.6</v>
      </c>
      <c r="AA161" s="140">
        <f t="shared" si="116"/>
        <v>2673.6</v>
      </c>
      <c r="AB161" s="141">
        <f t="shared" si="117"/>
        <v>286.60953123877914</v>
      </c>
      <c r="AC161" s="142">
        <f t="shared" si="118"/>
        <v>766279.24271999986</v>
      </c>
      <c r="AD161" s="143">
        <f>INDEX(รายได้แยกตามสิทธิ!$G:$G,MATCH(CalBudget2567!$D161,รายได้แยกตามสิทธิ!$B:$B,0))</f>
        <v>47501.5</v>
      </c>
      <c r="AE161" s="138">
        <f>INDEX(ผลงานOPDVisit_HDC!$G:$G,MATCH(CalBudget2567!$D161,ผลงานOPDVisit_HDC!$A:$A,0))</f>
        <v>14</v>
      </c>
      <c r="AF161" s="138">
        <f t="shared" si="119"/>
        <v>3392.9642857142858</v>
      </c>
      <c r="AG161" s="139">
        <f t="shared" si="120"/>
        <v>16.8</v>
      </c>
      <c r="AH161" s="140">
        <f t="shared" si="121"/>
        <v>16.8</v>
      </c>
      <c r="AI161" s="141">
        <f t="shared" si="122"/>
        <v>3482.5385428571431</v>
      </c>
      <c r="AJ161" s="142">
        <f t="shared" si="123"/>
        <v>58506.647520000006</v>
      </c>
      <c r="AK161" s="143">
        <f>INDEX(รายได้แยกตามสิทธิ!$H:$H,MATCH(CalBudget2567!$D161,รายได้แยกตามสิทธิ!$B:$B,0))</f>
        <v>471211.38</v>
      </c>
      <c r="AL161" s="138">
        <f>INDEX(ผลงานOPDVisit_HDC!$K:$K,MATCH(CalBudget2567!$D161,ผลงานOPDVisit_HDC!$A:$A,0))</f>
        <v>1790</v>
      </c>
      <c r="AM161" s="138">
        <f t="shared" si="124"/>
        <v>263.24658100558662</v>
      </c>
      <c r="AN161" s="139">
        <f t="shared" si="125"/>
        <v>2148</v>
      </c>
      <c r="AO161" s="140">
        <f t="shared" si="126"/>
        <v>2148</v>
      </c>
      <c r="AP161" s="141">
        <f t="shared" si="127"/>
        <v>270.1962907441341</v>
      </c>
      <c r="AQ161" s="142">
        <f t="shared" si="128"/>
        <v>580381.63251840009</v>
      </c>
      <c r="AR161" s="144">
        <f t="shared" si="102"/>
        <v>26649480.051235203</v>
      </c>
      <c r="AS161" s="143">
        <f>INDEX(รายได้แยกตามสิทธิ!$I:$I,MATCH(CalBudget2567!$D161,รายได้แยกตามสิทธิ!$B:$B,0))</f>
        <v>5210961.26</v>
      </c>
      <c r="AT161" s="138">
        <f>INDEX(ผลงานAdjRw_DHES!$D:$D,MATCH(CalBudget2567!$D161,ผลงานAdjRw_DHES!$B:$B,0))</f>
        <v>637.03959999999995</v>
      </c>
      <c r="AU161" s="143">
        <f t="shared" si="129"/>
        <v>8179.9644166547887</v>
      </c>
      <c r="AV161" s="139">
        <f t="shared" si="130"/>
        <v>764.44751999999994</v>
      </c>
      <c r="AW161" s="140">
        <f t="shared" si="131"/>
        <v>764.44751999999994</v>
      </c>
      <c r="AX161" s="141">
        <f t="shared" si="132"/>
        <v>8395.9154772544753</v>
      </c>
      <c r="AY161" s="142">
        <f t="shared" si="133"/>
        <v>6418236.7647167994</v>
      </c>
      <c r="AZ161" s="143">
        <f>INDEX(รายได้แยกตามสิทธิ!$J:$J,MATCH(CalBudget2567!$D161,รายได้แยกตามสิทธิ!$B:$B,0))</f>
        <v>1253598.25</v>
      </c>
      <c r="BA161" s="138">
        <f>INDEX(ผลงานAdjRw_DHES!$F:$F,MATCH(CalBudget2567!$D161,ผลงานAdjRw_DHES!$B:$B,0))</f>
        <v>86.721600000000024</v>
      </c>
      <c r="BB161" s="143">
        <f t="shared" si="134"/>
        <v>14455.432671906419</v>
      </c>
      <c r="BC161" s="139">
        <f t="shared" si="135"/>
        <v>104.06592000000002</v>
      </c>
      <c r="BD161" s="140">
        <f t="shared" si="136"/>
        <v>104.06592000000002</v>
      </c>
      <c r="BE161" s="141">
        <f t="shared" si="137"/>
        <v>14837.056094444748</v>
      </c>
      <c r="BF161" s="142">
        <f t="shared" si="138"/>
        <v>1544031.8925599998</v>
      </c>
      <c r="BG161" s="143">
        <f>INDEX(รายได้แยกตามสิทธิ!$K:$K,MATCH(CalBudget2567!$D161,รายได้แยกตามสิทธิ!$B:$B,0))</f>
        <v>273940.42</v>
      </c>
      <c r="BH161" s="138">
        <f>INDEX(ผลงานAdjRw_DHES!$E:$E,MATCH(CalBudget2567!$D161,ผลงานAdjRw_DHES!$B:$B,0))</f>
        <v>26.831499999999998</v>
      </c>
      <c r="BI161" s="143">
        <f t="shared" si="139"/>
        <v>10209.657305778655</v>
      </c>
      <c r="BJ161" s="139">
        <f t="shared" si="140"/>
        <v>32.197799999999994</v>
      </c>
      <c r="BK161" s="140">
        <f t="shared" si="141"/>
        <v>32.197799999999994</v>
      </c>
      <c r="BL161" s="141">
        <f t="shared" si="142"/>
        <v>10479.192258651212</v>
      </c>
      <c r="BM161" s="142">
        <f t="shared" si="143"/>
        <v>337406.93650559994</v>
      </c>
      <c r="BN161" s="143">
        <f>INDEX(รายได้แยกตามสิทธิ!$N:$N,MATCH(CalBudget2567!$D161,รายได้แยกตามสิทธิ!$B:$B,0))</f>
        <v>365488.75</v>
      </c>
      <c r="BO161" s="138">
        <f>INDEX(ผลงานAdjRw_DHES!$I:$I,MATCH(CalBudget2567!$D161,ผลงานAdjRw_DHES!$B:$B,0))</f>
        <v>31.015700000000095</v>
      </c>
      <c r="BP161" s="143">
        <f t="shared" si="144"/>
        <v>11783.991655838781</v>
      </c>
      <c r="BQ161" s="139">
        <f t="shared" si="145"/>
        <v>37.218840000000114</v>
      </c>
      <c r="BR161" s="140">
        <f t="shared" si="146"/>
        <v>37.218840000000114</v>
      </c>
      <c r="BS161" s="141">
        <f t="shared" si="147"/>
        <v>12095.089035552925</v>
      </c>
      <c r="BT161" s="142">
        <f t="shared" si="148"/>
        <v>450165.18359999999</v>
      </c>
      <c r="BU161" s="144">
        <f t="shared" si="149"/>
        <v>8749840.777382398</v>
      </c>
      <c r="BV161" s="145">
        <f t="shared" si="103"/>
        <v>35399320.828617603</v>
      </c>
      <c r="BW161" s="146">
        <f>INDEX(รายได้แยกตามสิทธิ!$Q:$Q,MATCH(CalBudget2567!$D161,รายได้แยกตามสิทธิ!$B:$B,0))</f>
        <v>0.53</v>
      </c>
      <c r="BX161" s="145">
        <f t="shared" si="150"/>
        <v>18761640.03916733</v>
      </c>
      <c r="BY161" s="141"/>
      <c r="BZ161" s="143">
        <f t="shared" si="151"/>
        <v>43636</v>
      </c>
      <c r="CA161" s="138">
        <f>INDEX(ผลงานOPDVisit_HDC!$C:$C,MATCH(CalBudget2567!$D161,ผลงานOPDVisit_HDC!$A:$A,0))</f>
        <v>43636</v>
      </c>
      <c r="CB161" s="138">
        <f t="shared" si="152"/>
        <v>0</v>
      </c>
    </row>
    <row r="162" spans="1:80" hidden="1" x14ac:dyDescent="0.7">
      <c r="A162" s="136">
        <f>COUNTA($D$16:D162)</f>
        <v>147</v>
      </c>
      <c r="B162" s="1">
        <v>2</v>
      </c>
      <c r="C162" s="2" t="s">
        <v>12</v>
      </c>
      <c r="D162" s="91" t="s">
        <v>221</v>
      </c>
      <c r="E162" s="3" t="s">
        <v>1120</v>
      </c>
      <c r="F162" s="4" t="s">
        <v>1876</v>
      </c>
      <c r="G162" s="1">
        <v>5</v>
      </c>
      <c r="H162" s="3" t="s">
        <v>2964</v>
      </c>
      <c r="I162" s="137">
        <f>INDEX(รายได้แยกตามสิทธิ!$D:$D,MATCH(CalBudget2567!$D162,รายได้แยกตามสิทธิ!$B:$B,0))</f>
        <v>12816896.35</v>
      </c>
      <c r="J162" s="138">
        <f>INDEX(ผลงานOPDVisit_HDC!$F:$F,MATCH(CalBudget2567!$D162,ผลงานOPDVisit_HDC!$A:$A,0))</f>
        <v>30220</v>
      </c>
      <c r="K162" s="138">
        <f t="shared" si="104"/>
        <v>424.11966743878224</v>
      </c>
      <c r="L162" s="139">
        <f t="shared" si="105"/>
        <v>36264</v>
      </c>
      <c r="M162" s="140">
        <f t="shared" si="106"/>
        <v>36264</v>
      </c>
      <c r="N162" s="141">
        <f t="shared" si="107"/>
        <v>435.3164266591661</v>
      </c>
      <c r="O162" s="142">
        <f t="shared" si="108"/>
        <v>15786314.896367999</v>
      </c>
      <c r="P162" s="143">
        <f>INDEX(รายได้แยกตามสิทธิ!$E:$E,MATCH(CalBudget2567!$D162,รายได้แยกตามสิทธิ!$B:$B,0))</f>
        <v>2882562.05</v>
      </c>
      <c r="Q162" s="138">
        <f>INDEX(ผลงานOPDVisit_HDC!$D:$D,MATCH(CalBudget2567!$D162,ผลงานOPDVisit_HDC!$A:$A,0))</f>
        <v>5732</v>
      </c>
      <c r="R162" s="138">
        <f t="shared" si="109"/>
        <v>502.88940160502437</v>
      </c>
      <c r="S162" s="139">
        <f t="shared" si="110"/>
        <v>6878.4</v>
      </c>
      <c r="T162" s="140">
        <f t="shared" si="111"/>
        <v>6878.4</v>
      </c>
      <c r="U162" s="141">
        <f t="shared" si="112"/>
        <v>516.16568180739705</v>
      </c>
      <c r="V162" s="142">
        <f t="shared" si="113"/>
        <v>3550394.0257439995</v>
      </c>
      <c r="W162" s="143">
        <f>INDEX(รายได้แยกตามสิทธิ!$F:$F,MATCH(CalBudget2567!$D162,รายได้แยกตามสิทธิ!$B:$B,0))</f>
        <v>533418</v>
      </c>
      <c r="X162" s="138">
        <f>INDEX(ผลงานOPDVisit_HDC!$E:$E,MATCH(CalBudget2567!$D162,ผลงานOPDVisit_HDC!$A:$A,0))</f>
        <v>4339</v>
      </c>
      <c r="Y162" s="138">
        <f t="shared" si="114"/>
        <v>122.93569946992395</v>
      </c>
      <c r="Z162" s="139">
        <f t="shared" si="115"/>
        <v>5206.8</v>
      </c>
      <c r="AA162" s="140">
        <f t="shared" si="116"/>
        <v>5206.8</v>
      </c>
      <c r="AB162" s="141">
        <f t="shared" si="117"/>
        <v>126.18120193592993</v>
      </c>
      <c r="AC162" s="142">
        <f t="shared" si="118"/>
        <v>657000.28223999997</v>
      </c>
      <c r="AD162" s="143">
        <f>INDEX(รายได้แยกตามสิทธิ!$G:$G,MATCH(CalBudget2567!$D162,รายได้แยกตามสิทธิ!$B:$B,0))</f>
        <v>32339</v>
      </c>
      <c r="AE162" s="138">
        <f>INDEX(ผลงานOPDVisit_HDC!$G:$G,MATCH(CalBudget2567!$D162,ผลงานOPDVisit_HDC!$A:$A,0))</f>
        <v>4</v>
      </c>
      <c r="AF162" s="138">
        <f t="shared" si="119"/>
        <v>8084.75</v>
      </c>
      <c r="AG162" s="139">
        <f t="shared" si="120"/>
        <v>4.8</v>
      </c>
      <c r="AH162" s="140">
        <f t="shared" si="121"/>
        <v>4.8</v>
      </c>
      <c r="AI162" s="141">
        <f t="shared" si="122"/>
        <v>8298.1874000000007</v>
      </c>
      <c r="AJ162" s="142">
        <f t="shared" si="123"/>
        <v>39831.29952</v>
      </c>
      <c r="AK162" s="143">
        <f>INDEX(รายได้แยกตามสิทธิ!$H:$H,MATCH(CalBudget2567!$D162,รายได้แยกตามสิทธิ!$B:$B,0))</f>
        <v>1574169.5</v>
      </c>
      <c r="AL162" s="138">
        <f>INDEX(ผลงานOPDVisit_HDC!$K:$K,MATCH(CalBudget2567!$D162,ผลงานOPDVisit_HDC!$A:$A,0))</f>
        <v>92</v>
      </c>
      <c r="AM162" s="138">
        <f t="shared" si="124"/>
        <v>17110.53804347826</v>
      </c>
      <c r="AN162" s="139">
        <f t="shared" si="125"/>
        <v>110.39999999999999</v>
      </c>
      <c r="AO162" s="140">
        <f t="shared" si="126"/>
        <v>110.39999999999999</v>
      </c>
      <c r="AP162" s="141">
        <f t="shared" si="127"/>
        <v>17562.256247826088</v>
      </c>
      <c r="AQ162" s="142">
        <f t="shared" si="128"/>
        <v>1938873.0897599999</v>
      </c>
      <c r="AR162" s="144">
        <f t="shared" si="102"/>
        <v>21972413.593631998</v>
      </c>
      <c r="AS162" s="143">
        <f>INDEX(รายได้แยกตามสิทธิ!$I:$I,MATCH(CalBudget2567!$D162,รายได้แยกตามสิทธิ!$B:$B,0))</f>
        <v>5263675.3899999997</v>
      </c>
      <c r="AT162" s="138">
        <f>INDEX(ผลงานAdjRw_DHES!$D:$D,MATCH(CalBudget2567!$D162,ผลงานAdjRw_DHES!$B:$B,0))</f>
        <v>755.20869999999979</v>
      </c>
      <c r="AU162" s="143">
        <f t="shared" si="129"/>
        <v>6969.8288565796465</v>
      </c>
      <c r="AV162" s="139">
        <f t="shared" si="130"/>
        <v>906.25043999999968</v>
      </c>
      <c r="AW162" s="140">
        <f t="shared" si="131"/>
        <v>906.25043999999968</v>
      </c>
      <c r="AX162" s="141">
        <f t="shared" si="132"/>
        <v>7153.8323383933493</v>
      </c>
      <c r="AY162" s="142">
        <f t="shared" si="133"/>
        <v>6483163.7043551998</v>
      </c>
      <c r="AZ162" s="143">
        <f>INDEX(รายได้แยกตามสิทธิ!$J:$J,MATCH(CalBudget2567!$D162,รายได้แยกตามสิทธิ!$B:$B,0))</f>
        <v>1955940.75</v>
      </c>
      <c r="BA162" s="138">
        <f>INDEX(ผลงานAdjRw_DHES!$F:$F,MATCH(CalBudget2567!$D162,ผลงานAdjRw_DHES!$B:$B,0))</f>
        <v>130.26670000000001</v>
      </c>
      <c r="BB162" s="143">
        <f t="shared" si="134"/>
        <v>15014.894443476343</v>
      </c>
      <c r="BC162" s="139">
        <f t="shared" si="135"/>
        <v>156.32004000000001</v>
      </c>
      <c r="BD162" s="140">
        <f t="shared" si="136"/>
        <v>156.32004000000001</v>
      </c>
      <c r="BE162" s="141">
        <f t="shared" si="137"/>
        <v>15411.287656784119</v>
      </c>
      <c r="BF162" s="142">
        <f t="shared" si="138"/>
        <v>2409093.1029599998</v>
      </c>
      <c r="BG162" s="143">
        <f>INDEX(รายได้แยกตามสิทธิ!$K:$K,MATCH(CalBudget2567!$D162,รายได้แยกตามสิทธิ!$B:$B,0))</f>
        <v>114641.75</v>
      </c>
      <c r="BH162" s="138">
        <f>INDEX(ผลงานAdjRw_DHES!$E:$E,MATCH(CalBudget2567!$D162,ผลงานAdjRw_DHES!$B:$B,0))</f>
        <v>20.334299999999999</v>
      </c>
      <c r="BI162" s="143">
        <f t="shared" si="139"/>
        <v>5637.8508234854407</v>
      </c>
      <c r="BJ162" s="139">
        <f t="shared" si="140"/>
        <v>24.401159999999997</v>
      </c>
      <c r="BK162" s="140">
        <f t="shared" si="141"/>
        <v>24.401159999999997</v>
      </c>
      <c r="BL162" s="141">
        <f t="shared" si="142"/>
        <v>5786.6900852254566</v>
      </c>
      <c r="BM162" s="142">
        <f t="shared" si="143"/>
        <v>141201.95064</v>
      </c>
      <c r="BN162" s="143">
        <f>INDEX(รายได้แยกตามสิทธิ!$N:$N,MATCH(CalBudget2567!$D162,รายได้แยกตามสิทธิ!$B:$B,0))</f>
        <v>1525420.66</v>
      </c>
      <c r="BO162" s="138">
        <f>INDEX(ผลงานAdjRw_DHES!$I:$I,MATCH(CalBudget2567!$D162,ผลงานAdjRw_DHES!$B:$B,0))</f>
        <v>219.63560000000007</v>
      </c>
      <c r="BP162" s="143">
        <f t="shared" si="144"/>
        <v>6945.2341059463924</v>
      </c>
      <c r="BQ162" s="139">
        <f t="shared" si="145"/>
        <v>263.56272000000007</v>
      </c>
      <c r="BR162" s="140">
        <f t="shared" si="146"/>
        <v>263.56272000000007</v>
      </c>
      <c r="BS162" s="141">
        <f t="shared" si="147"/>
        <v>7128.5882863433771</v>
      </c>
      <c r="BT162" s="142">
        <f t="shared" si="148"/>
        <v>1878830.1185087999</v>
      </c>
      <c r="BU162" s="144">
        <f t="shared" si="149"/>
        <v>10912288.876464002</v>
      </c>
      <c r="BV162" s="145">
        <f t="shared" si="103"/>
        <v>32884702.470096</v>
      </c>
      <c r="BW162" s="146">
        <f>INDEX(รายได้แยกตามสิทธิ!$Q:$Q,MATCH(CalBudget2567!$D162,รายได้แยกตามสิทธิ!$B:$B,0))</f>
        <v>0.48</v>
      </c>
      <c r="BX162" s="145">
        <f t="shared" si="150"/>
        <v>15784657.185646079</v>
      </c>
      <c r="BY162" s="141"/>
      <c r="BZ162" s="143">
        <f t="shared" si="151"/>
        <v>40387</v>
      </c>
      <c r="CA162" s="138">
        <f>INDEX(ผลงานOPDVisit_HDC!$C:$C,MATCH(CalBudget2567!$D162,ผลงานOPDVisit_HDC!$A:$A,0))</f>
        <v>40387</v>
      </c>
      <c r="CB162" s="138">
        <f t="shared" si="152"/>
        <v>0</v>
      </c>
    </row>
    <row r="163" spans="1:80" hidden="1" x14ac:dyDescent="0.7">
      <c r="A163" s="136">
        <f>COUNTA($D$16:D163)</f>
        <v>148</v>
      </c>
      <c r="B163" s="1">
        <v>2</v>
      </c>
      <c r="C163" s="2" t="s">
        <v>12</v>
      </c>
      <c r="D163" s="91" t="s">
        <v>222</v>
      </c>
      <c r="E163" s="3" t="s">
        <v>1121</v>
      </c>
      <c r="F163" s="4" t="s">
        <v>1876</v>
      </c>
      <c r="G163" s="1">
        <v>6</v>
      </c>
      <c r="H163" s="3" t="s">
        <v>2965</v>
      </c>
      <c r="I163" s="137">
        <f>INDEX(รายได้แยกตามสิทธิ!$D:$D,MATCH(CalBudget2567!$D163,รายได้แยกตามสิทธิ!$B:$B,0))</f>
        <v>60593866.5</v>
      </c>
      <c r="J163" s="138">
        <f>INDEX(ผลงานOPDVisit_HDC!$F:$F,MATCH(CalBudget2567!$D163,ผลงานOPDVisit_HDC!$A:$A,0))</f>
        <v>89716</v>
      </c>
      <c r="K163" s="138">
        <f t="shared" si="104"/>
        <v>675.39643430380306</v>
      </c>
      <c r="L163" s="139">
        <f t="shared" si="105"/>
        <v>107659.2</v>
      </c>
      <c r="M163" s="140">
        <f t="shared" si="106"/>
        <v>107659.2</v>
      </c>
      <c r="N163" s="141">
        <f t="shared" si="107"/>
        <v>693.22690016942352</v>
      </c>
      <c r="O163" s="142">
        <f t="shared" si="108"/>
        <v>74632253.490720004</v>
      </c>
      <c r="P163" s="143">
        <f>INDEX(รายได้แยกตามสิทธิ!$E:$E,MATCH(CalBudget2567!$D163,รายได้แยกตามสิทธิ!$B:$B,0))</f>
        <v>9832006.5500000007</v>
      </c>
      <c r="Q163" s="138">
        <f>INDEX(ผลงานOPDVisit_HDC!$D:$D,MATCH(CalBudget2567!$D163,ผลงานOPDVisit_HDC!$A:$A,0))</f>
        <v>20535</v>
      </c>
      <c r="R163" s="138">
        <f t="shared" si="109"/>
        <v>478.79262478694915</v>
      </c>
      <c r="S163" s="139">
        <f t="shared" si="110"/>
        <v>24642</v>
      </c>
      <c r="T163" s="140">
        <f t="shared" si="111"/>
        <v>24642</v>
      </c>
      <c r="U163" s="141">
        <f t="shared" si="112"/>
        <v>491.43275008132463</v>
      </c>
      <c r="V163" s="142">
        <f t="shared" si="113"/>
        <v>12109885.827504002</v>
      </c>
      <c r="W163" s="143">
        <f>INDEX(รายได้แยกตามสิทธิ!$F:$F,MATCH(CalBudget2567!$D163,รายได้แยกตามสิทธิ!$B:$B,0))</f>
        <v>2354134.25</v>
      </c>
      <c r="X163" s="138">
        <f>INDEX(ผลงานOPDVisit_HDC!$E:$E,MATCH(CalBudget2567!$D163,ผลงานOPDVisit_HDC!$A:$A,0))</f>
        <v>41520</v>
      </c>
      <c r="Y163" s="138">
        <f t="shared" si="114"/>
        <v>56.698801782273605</v>
      </c>
      <c r="Z163" s="139">
        <f t="shared" si="115"/>
        <v>49824</v>
      </c>
      <c r="AA163" s="140">
        <f t="shared" si="116"/>
        <v>49824</v>
      </c>
      <c r="AB163" s="141">
        <f t="shared" si="117"/>
        <v>58.19565014932563</v>
      </c>
      <c r="AC163" s="142">
        <f t="shared" si="118"/>
        <v>2899540.0730400002</v>
      </c>
      <c r="AD163" s="143">
        <f>INDEX(รายได้แยกตามสิทธิ!$G:$G,MATCH(CalBudget2567!$D163,รายได้แยกตามสิทธิ!$B:$B,0))</f>
        <v>13778</v>
      </c>
      <c r="AE163" s="138">
        <f>INDEX(ผลงานOPDVisit_HDC!$G:$G,MATCH(CalBudget2567!$D163,ผลงานOPDVisit_HDC!$A:$A,0))</f>
        <v>0</v>
      </c>
      <c r="AF163" s="138">
        <f t="shared" si="119"/>
        <v>0</v>
      </c>
      <c r="AG163" s="139">
        <f t="shared" si="120"/>
        <v>0</v>
      </c>
      <c r="AH163" s="140">
        <f t="shared" si="121"/>
        <v>0</v>
      </c>
      <c r="AI163" s="141">
        <f t="shared" si="122"/>
        <v>0</v>
      </c>
      <c r="AJ163" s="142">
        <f t="shared" si="123"/>
        <v>0</v>
      </c>
      <c r="AK163" s="143">
        <f>INDEX(รายได้แยกตามสิทธิ!$H:$H,MATCH(CalBudget2567!$D163,รายได้แยกตามสิทธิ!$B:$B,0))</f>
        <v>2935261.5</v>
      </c>
      <c r="AL163" s="138">
        <f>INDEX(ผลงานOPDVisit_HDC!$K:$K,MATCH(CalBudget2567!$D163,ผลงานOPDVisit_HDC!$A:$A,0))</f>
        <v>342</v>
      </c>
      <c r="AM163" s="138">
        <f t="shared" si="124"/>
        <v>8582.6359649122805</v>
      </c>
      <c r="AN163" s="139">
        <f t="shared" si="125"/>
        <v>410.4</v>
      </c>
      <c r="AO163" s="140">
        <f t="shared" si="126"/>
        <v>410.4</v>
      </c>
      <c r="AP163" s="141">
        <f t="shared" si="127"/>
        <v>8809.2175543859648</v>
      </c>
      <c r="AQ163" s="142">
        <f t="shared" si="128"/>
        <v>3615302.8843199997</v>
      </c>
      <c r="AR163" s="144">
        <f t="shared" si="102"/>
        <v>93256982.275584012</v>
      </c>
      <c r="AS163" s="143">
        <f>INDEX(รายได้แยกตามสิทธิ!$I:$I,MATCH(CalBudget2567!$D163,รายได้แยกตามสิทธิ!$B:$B,0))</f>
        <v>16504571.5</v>
      </c>
      <c r="AT163" s="138">
        <f>INDEX(ผลงานAdjRw_DHES!$D:$D,MATCH(CalBudget2567!$D163,ผลงานAdjRw_DHES!$B:$B,0))</f>
        <v>996</v>
      </c>
      <c r="AU163" s="143">
        <f t="shared" si="129"/>
        <v>16570.854919678713</v>
      </c>
      <c r="AV163" s="139">
        <f t="shared" si="130"/>
        <v>1195.2</v>
      </c>
      <c r="AW163" s="140">
        <f t="shared" si="131"/>
        <v>1195.2</v>
      </c>
      <c r="AX163" s="141">
        <f t="shared" si="132"/>
        <v>17008.325489558232</v>
      </c>
      <c r="AY163" s="142">
        <f t="shared" si="133"/>
        <v>20328350.625119999</v>
      </c>
      <c r="AZ163" s="143">
        <f>INDEX(รายได้แยกตามสิทธิ!$J:$J,MATCH(CalBudget2567!$D163,รายได้แยกตามสิทธิ!$B:$B,0))</f>
        <v>1274971.5</v>
      </c>
      <c r="BA163" s="138">
        <f>INDEX(ผลงานAdjRw_DHES!$F:$F,MATCH(CalBudget2567!$D163,ผลงานAdjRw_DHES!$B:$B,0))</f>
        <v>52</v>
      </c>
      <c r="BB163" s="143">
        <f t="shared" si="134"/>
        <v>24518.682692307691</v>
      </c>
      <c r="BC163" s="139">
        <f t="shared" si="135"/>
        <v>62.4</v>
      </c>
      <c r="BD163" s="140">
        <f t="shared" si="136"/>
        <v>62.4</v>
      </c>
      <c r="BE163" s="141">
        <f t="shared" si="137"/>
        <v>25165.975915384613</v>
      </c>
      <c r="BF163" s="142">
        <f t="shared" si="138"/>
        <v>1570356.8971199999</v>
      </c>
      <c r="BG163" s="143">
        <f>INDEX(รายได้แยกตามสิทธิ!$K:$K,MATCH(CalBudget2567!$D163,รายได้แยกตามสิทธิ!$B:$B,0))</f>
        <v>468549.5</v>
      </c>
      <c r="BH163" s="138">
        <f>INDEX(ผลงานAdjRw_DHES!$E:$E,MATCH(CalBudget2567!$D163,ผลงานAdjRw_DHES!$B:$B,0))</f>
        <v>15</v>
      </c>
      <c r="BI163" s="143">
        <f t="shared" si="139"/>
        <v>31236.633333333335</v>
      </c>
      <c r="BJ163" s="139">
        <f t="shared" si="140"/>
        <v>18</v>
      </c>
      <c r="BK163" s="140">
        <f t="shared" si="141"/>
        <v>18</v>
      </c>
      <c r="BL163" s="141">
        <f t="shared" si="142"/>
        <v>32061.280453333336</v>
      </c>
      <c r="BM163" s="142">
        <f t="shared" si="143"/>
        <v>577103.04816000001</v>
      </c>
      <c r="BN163" s="143">
        <f>INDEX(รายได้แยกตามสิทธิ!$N:$N,MATCH(CalBudget2567!$D163,รายได้แยกตามสิทธิ!$B:$B,0))</f>
        <v>458787</v>
      </c>
      <c r="BO163" s="138">
        <f>INDEX(ผลงานAdjRw_DHES!$I:$I,MATCH(CalBudget2567!$D163,ผลงานAdjRw_DHES!$B:$B,0))</f>
        <v>36</v>
      </c>
      <c r="BP163" s="143">
        <f t="shared" si="144"/>
        <v>12744.083333333334</v>
      </c>
      <c r="BQ163" s="139">
        <f t="shared" si="145"/>
        <v>43.199999999999996</v>
      </c>
      <c r="BR163" s="140">
        <f t="shared" si="146"/>
        <v>43.199999999999996</v>
      </c>
      <c r="BS163" s="141">
        <f t="shared" si="147"/>
        <v>13080.527133333333</v>
      </c>
      <c r="BT163" s="142">
        <f t="shared" si="148"/>
        <v>565078.77215999993</v>
      </c>
      <c r="BU163" s="144">
        <f t="shared" si="149"/>
        <v>23040889.342560001</v>
      </c>
      <c r="BV163" s="145">
        <f t="shared" si="103"/>
        <v>116297871.61814401</v>
      </c>
      <c r="BW163" s="146">
        <f>INDEX(รายได้แยกตามสิทธิ!$Q:$Q,MATCH(CalBudget2567!$D163,รายได้แยกตามสิทธิ!$B:$B,0))</f>
        <v>0.57999999999999996</v>
      </c>
      <c r="BX163" s="145">
        <f t="shared" si="150"/>
        <v>67452765.538523525</v>
      </c>
      <c r="BY163" s="141"/>
      <c r="BZ163" s="143">
        <f t="shared" si="151"/>
        <v>152113</v>
      </c>
      <c r="CA163" s="138">
        <f>INDEX(ผลงานOPDVisit_HDC!$C:$C,MATCH(CalBudget2567!$D163,ผลงานOPDVisit_HDC!$A:$A,0))</f>
        <v>152113</v>
      </c>
      <c r="CB163" s="138">
        <f t="shared" si="152"/>
        <v>0</v>
      </c>
    </row>
    <row r="164" spans="1:80" hidden="1" x14ac:dyDescent="0.7">
      <c r="A164" s="136">
        <f>COUNTA($D$16:D164)</f>
        <v>149</v>
      </c>
      <c r="B164" s="1">
        <v>2</v>
      </c>
      <c r="C164" s="2" t="s">
        <v>12</v>
      </c>
      <c r="D164" s="91" t="s">
        <v>223</v>
      </c>
      <c r="E164" s="3" t="s">
        <v>1122</v>
      </c>
      <c r="F164" s="4" t="s">
        <v>1876</v>
      </c>
      <c r="G164" s="1">
        <v>6</v>
      </c>
      <c r="H164" s="3" t="s">
        <v>2965</v>
      </c>
      <c r="I164" s="137">
        <f>INDEX(รายได้แยกตามสิทธิ!$D:$D,MATCH(CalBudget2567!$D164,รายได้แยกตามสิทธิ!$B:$B,0))</f>
        <v>42548803.689999998</v>
      </c>
      <c r="J164" s="138">
        <f>INDEX(ผลงานOPDVisit_HDC!$F:$F,MATCH(CalBudget2567!$D164,ผลงานOPDVisit_HDC!$A:$A,0))</f>
        <v>80096</v>
      </c>
      <c r="K164" s="138">
        <f t="shared" si="104"/>
        <v>531.22257903016373</v>
      </c>
      <c r="L164" s="139">
        <f t="shared" si="105"/>
        <v>96115.199999999997</v>
      </c>
      <c r="M164" s="140">
        <f t="shared" si="106"/>
        <v>96115.199999999997</v>
      </c>
      <c r="N164" s="141">
        <f t="shared" si="107"/>
        <v>545.24685511656003</v>
      </c>
      <c r="O164" s="142">
        <f t="shared" si="108"/>
        <v>52406510.528899185</v>
      </c>
      <c r="P164" s="143">
        <f>INDEX(รายได้แยกตามสิทธิ!$E:$E,MATCH(CalBudget2567!$D164,รายได้แยกตามสิทธิ!$B:$B,0))</f>
        <v>19685701.640000001</v>
      </c>
      <c r="Q164" s="138">
        <f>INDEX(ผลงานOPDVisit_HDC!$D:$D,MATCH(CalBudget2567!$D164,ผลงานOPDVisit_HDC!$A:$A,0))</f>
        <v>3650</v>
      </c>
      <c r="R164" s="138">
        <f t="shared" si="109"/>
        <v>5393.3429150684933</v>
      </c>
      <c r="S164" s="139">
        <f t="shared" si="110"/>
        <v>4380</v>
      </c>
      <c r="T164" s="140">
        <f t="shared" si="111"/>
        <v>4380</v>
      </c>
      <c r="U164" s="141">
        <f t="shared" si="112"/>
        <v>5535.7271680263011</v>
      </c>
      <c r="V164" s="142">
        <f t="shared" si="113"/>
        <v>24246484.995955199</v>
      </c>
      <c r="W164" s="143">
        <f>INDEX(รายได้แยกตามสิทธิ!$F:$F,MATCH(CalBudget2567!$D164,รายได้แยกตามสิทธิ!$B:$B,0))</f>
        <v>3114192.61</v>
      </c>
      <c r="X164" s="138">
        <f>INDEX(ผลงานOPDVisit_HDC!$E:$E,MATCH(CalBudget2567!$D164,ผลงานOPDVisit_HDC!$A:$A,0))</f>
        <v>32001</v>
      </c>
      <c r="Y164" s="138">
        <f t="shared" si="114"/>
        <v>97.315477953813939</v>
      </c>
      <c r="Z164" s="139">
        <f t="shared" si="115"/>
        <v>38401.199999999997</v>
      </c>
      <c r="AA164" s="140">
        <f t="shared" si="116"/>
        <v>38401.199999999997</v>
      </c>
      <c r="AB164" s="141">
        <f t="shared" si="117"/>
        <v>99.88460657179462</v>
      </c>
      <c r="AC164" s="142">
        <f t="shared" si="118"/>
        <v>3835688.7538847993</v>
      </c>
      <c r="AD164" s="143">
        <f>INDEX(รายได้แยกตามสิทธิ!$G:$G,MATCH(CalBudget2567!$D164,รายได้แยกตามสิทธิ!$B:$B,0))</f>
        <v>8209.5</v>
      </c>
      <c r="AE164" s="138">
        <f>INDEX(ผลงานOPDVisit_HDC!$G:$G,MATCH(CalBudget2567!$D164,ผลงานOPDVisit_HDC!$A:$A,0))</f>
        <v>0</v>
      </c>
      <c r="AF164" s="138">
        <f t="shared" si="119"/>
        <v>0</v>
      </c>
      <c r="AG164" s="139">
        <f t="shared" si="120"/>
        <v>0</v>
      </c>
      <c r="AH164" s="140">
        <f t="shared" si="121"/>
        <v>0</v>
      </c>
      <c r="AI164" s="141">
        <f t="shared" si="122"/>
        <v>0</v>
      </c>
      <c r="AJ164" s="142">
        <f t="shared" si="123"/>
        <v>0</v>
      </c>
      <c r="AK164" s="143">
        <f>INDEX(รายได้แยกตามสิทธิ!$H:$H,MATCH(CalBudget2567!$D164,รายได้แยกตามสิทธิ!$B:$B,0))</f>
        <v>4032000.95</v>
      </c>
      <c r="AL164" s="138">
        <f>INDEX(ผลงานOPDVisit_HDC!$K:$K,MATCH(CalBudget2567!$D164,ผลงานOPDVisit_HDC!$A:$A,0))</f>
        <v>133</v>
      </c>
      <c r="AM164" s="138">
        <f t="shared" si="124"/>
        <v>30315.796616541356</v>
      </c>
      <c r="AN164" s="139">
        <f t="shared" si="125"/>
        <v>159.6</v>
      </c>
      <c r="AO164" s="140">
        <f t="shared" si="126"/>
        <v>159.6</v>
      </c>
      <c r="AP164" s="141">
        <f t="shared" si="127"/>
        <v>31116.133647218048</v>
      </c>
      <c r="AQ164" s="142">
        <f t="shared" si="128"/>
        <v>4966134.9300960004</v>
      </c>
      <c r="AR164" s="144">
        <f t="shared" si="102"/>
        <v>85454819.208835185</v>
      </c>
      <c r="AS164" s="143">
        <f>INDEX(รายได้แยกตามสิทธิ!$I:$I,MATCH(CalBudget2567!$D164,รายได้แยกตามสิทธิ!$B:$B,0))</f>
        <v>13804573.08</v>
      </c>
      <c r="AT164" s="138">
        <f>INDEX(ผลงานAdjRw_DHES!$D:$D,MATCH(CalBudget2567!$D164,ผลงานAdjRw_DHES!$B:$B,0))</f>
        <v>1067.4772</v>
      </c>
      <c r="AU164" s="143">
        <f t="shared" si="129"/>
        <v>12931.960588947473</v>
      </c>
      <c r="AV164" s="139">
        <f t="shared" si="130"/>
        <v>1280.97264</v>
      </c>
      <c r="AW164" s="140">
        <f t="shared" si="131"/>
        <v>1280.97264</v>
      </c>
      <c r="AX164" s="141">
        <f t="shared" si="132"/>
        <v>13273.364348495686</v>
      </c>
      <c r="AY164" s="142">
        <f t="shared" si="133"/>
        <v>17002816.571174398</v>
      </c>
      <c r="AZ164" s="143">
        <f>INDEX(รายได้แยกตามสิทธิ!$J:$J,MATCH(CalBudget2567!$D164,รายได้แยกตามสิทธิ!$B:$B,0))</f>
        <v>2339256.77</v>
      </c>
      <c r="BA164" s="138">
        <f>INDEX(ผลงานAdjRw_DHES!$F:$F,MATCH(CalBudget2567!$D164,ผลงานAdjRw_DHES!$B:$B,0))</f>
        <v>139.3999</v>
      </c>
      <c r="BB164" s="143">
        <f t="shared" si="134"/>
        <v>16780.907088168642</v>
      </c>
      <c r="BC164" s="139">
        <f t="shared" si="135"/>
        <v>167.27987999999999</v>
      </c>
      <c r="BD164" s="140">
        <f t="shared" si="136"/>
        <v>167.27987999999999</v>
      </c>
      <c r="BE164" s="141">
        <f t="shared" si="137"/>
        <v>17223.923035296295</v>
      </c>
      <c r="BF164" s="142">
        <f t="shared" si="138"/>
        <v>2881215.7784735998</v>
      </c>
      <c r="BG164" s="143">
        <f>INDEX(รายได้แยกตามสิทธิ!$K:$K,MATCH(CalBudget2567!$D164,รายได้แยกตามสิทธิ!$B:$B,0))</f>
        <v>421510.3</v>
      </c>
      <c r="BH164" s="138">
        <f>INDEX(ผลงานAdjRw_DHES!$E:$E,MATCH(CalBudget2567!$D164,ผลงานAdjRw_DHES!$B:$B,0))</f>
        <v>27.159399999999998</v>
      </c>
      <c r="BI164" s="143">
        <f t="shared" si="139"/>
        <v>15519.86789104325</v>
      </c>
      <c r="BJ164" s="139">
        <f t="shared" si="140"/>
        <v>32.591279999999998</v>
      </c>
      <c r="BK164" s="140">
        <f t="shared" si="141"/>
        <v>32.591279999999998</v>
      </c>
      <c r="BL164" s="141">
        <f t="shared" si="142"/>
        <v>15929.592403366792</v>
      </c>
      <c r="BM164" s="142">
        <f t="shared" si="143"/>
        <v>519165.80630400003</v>
      </c>
      <c r="BN164" s="143">
        <f>INDEX(รายได้แยกตามสิทธิ!$N:$N,MATCH(CalBudget2567!$D164,รายได้แยกตามสิทธิ!$B:$B,0))</f>
        <v>583524.85</v>
      </c>
      <c r="BO164" s="138">
        <f>INDEX(ผลงานAdjRw_DHES!$I:$I,MATCH(CalBudget2567!$D164,ผลงานAdjRw_DHES!$B:$B,0))</f>
        <v>77.944900000000075</v>
      </c>
      <c r="BP164" s="143">
        <f t="shared" si="144"/>
        <v>7486.3762734957572</v>
      </c>
      <c r="BQ164" s="139">
        <f t="shared" si="145"/>
        <v>93.533880000000082</v>
      </c>
      <c r="BR164" s="140">
        <f t="shared" si="146"/>
        <v>93.533880000000082</v>
      </c>
      <c r="BS164" s="141">
        <f t="shared" si="147"/>
        <v>7684.0166071160456</v>
      </c>
      <c r="BT164" s="142">
        <f t="shared" si="148"/>
        <v>718715.88724800001</v>
      </c>
      <c r="BU164" s="144">
        <f t="shared" si="149"/>
        <v>21121914.043199997</v>
      </c>
      <c r="BV164" s="145">
        <f t="shared" si="103"/>
        <v>106576733.25203519</v>
      </c>
      <c r="BW164" s="146">
        <f>INDEX(รายได้แยกตามสิทธิ!$Q:$Q,MATCH(CalBudget2567!$D164,รายได้แยกตามสิทธิ!$B:$B,0))</f>
        <v>0.43</v>
      </c>
      <c r="BX164" s="145">
        <f t="shared" si="150"/>
        <v>45827995.29837513</v>
      </c>
      <c r="BY164" s="141"/>
      <c r="BZ164" s="143">
        <f t="shared" si="151"/>
        <v>115880</v>
      </c>
      <c r="CA164" s="138">
        <f>INDEX(ผลงานOPDVisit_HDC!$C:$C,MATCH(CalBudget2567!$D164,ผลงานOPDVisit_HDC!$A:$A,0))</f>
        <v>115880</v>
      </c>
      <c r="CB164" s="138">
        <f t="shared" si="152"/>
        <v>0</v>
      </c>
    </row>
    <row r="165" spans="1:80" hidden="1" x14ac:dyDescent="0.7">
      <c r="A165" s="136">
        <f>COUNTA($D$16:D165)</f>
        <v>150</v>
      </c>
      <c r="B165" s="1">
        <v>2</v>
      </c>
      <c r="C165" s="2" t="s">
        <v>12</v>
      </c>
      <c r="D165" s="91" t="s">
        <v>224</v>
      </c>
      <c r="E165" s="3" t="s">
        <v>1123</v>
      </c>
      <c r="F165" s="4" t="s">
        <v>1876</v>
      </c>
      <c r="G165" s="1">
        <v>5</v>
      </c>
      <c r="H165" s="3" t="s">
        <v>2964</v>
      </c>
      <c r="I165" s="137">
        <f>INDEX(รายได้แยกตามสิทธิ!$D:$D,MATCH(CalBudget2567!$D165,รายได้แยกตามสิทธิ!$B:$B,0))</f>
        <v>28595337.800000001</v>
      </c>
      <c r="J165" s="138">
        <f>INDEX(ผลงานOPDVisit_HDC!$F:$F,MATCH(CalBudget2567!$D165,ผลงานOPDVisit_HDC!$A:$A,0))</f>
        <v>59143</v>
      </c>
      <c r="K165" s="138">
        <f t="shared" si="104"/>
        <v>483.49488189642057</v>
      </c>
      <c r="L165" s="139">
        <f t="shared" si="105"/>
        <v>70971.599999999991</v>
      </c>
      <c r="M165" s="140">
        <f t="shared" si="106"/>
        <v>70971.599999999991</v>
      </c>
      <c r="N165" s="141">
        <f t="shared" si="107"/>
        <v>496.25914677848607</v>
      </c>
      <c r="O165" s="142">
        <f t="shared" si="108"/>
        <v>35220305.661504</v>
      </c>
      <c r="P165" s="143">
        <f>INDEX(รายได้แยกตามสิทธิ!$E:$E,MATCH(CalBudget2567!$D165,รายได้แยกตามสิทธิ!$B:$B,0))</f>
        <v>3966123.25</v>
      </c>
      <c r="Q165" s="138">
        <f>INDEX(ผลงานOPDVisit_HDC!$D:$D,MATCH(CalBudget2567!$D165,ผลงานOPDVisit_HDC!$A:$A,0))</f>
        <v>9311</v>
      </c>
      <c r="R165" s="138">
        <f t="shared" si="109"/>
        <v>425.961040704543</v>
      </c>
      <c r="S165" s="139">
        <f t="shared" si="110"/>
        <v>11173.199999999999</v>
      </c>
      <c r="T165" s="140">
        <f t="shared" si="111"/>
        <v>11173.199999999999</v>
      </c>
      <c r="U165" s="141">
        <f t="shared" si="112"/>
        <v>437.20641217914294</v>
      </c>
      <c r="V165" s="142">
        <f t="shared" si="113"/>
        <v>4884994.684559999</v>
      </c>
      <c r="W165" s="143">
        <f>INDEX(รายได้แยกตามสิทธิ!$F:$F,MATCH(CalBudget2567!$D165,รายได้แยกตามสิทธิ!$B:$B,0))</f>
        <v>2870155.75</v>
      </c>
      <c r="X165" s="138">
        <f>INDEX(ผลงานOPDVisit_HDC!$E:$E,MATCH(CalBudget2567!$D165,ผลงานOPDVisit_HDC!$A:$A,0))</f>
        <v>4026</v>
      </c>
      <c r="Y165" s="138">
        <f t="shared" si="114"/>
        <v>712.90505464480873</v>
      </c>
      <c r="Z165" s="139">
        <f t="shared" si="115"/>
        <v>4831.2</v>
      </c>
      <c r="AA165" s="140">
        <f t="shared" si="116"/>
        <v>4831.2</v>
      </c>
      <c r="AB165" s="141">
        <f t="shared" si="117"/>
        <v>731.72574808743173</v>
      </c>
      <c r="AC165" s="142">
        <f t="shared" si="118"/>
        <v>3535113.4341600002</v>
      </c>
      <c r="AD165" s="143">
        <f>INDEX(รายได้แยกตามสิทธิ!$G:$G,MATCH(CalBudget2567!$D165,รายได้แยกตามสิทธิ!$B:$B,0))</f>
        <v>7515.5</v>
      </c>
      <c r="AE165" s="138">
        <f>INDEX(ผลงานOPDVisit_HDC!$G:$G,MATCH(CalBudget2567!$D165,ผลงานOPDVisit_HDC!$A:$A,0))</f>
        <v>17</v>
      </c>
      <c r="AF165" s="138">
        <f t="shared" si="119"/>
        <v>442.08823529411762</v>
      </c>
      <c r="AG165" s="139">
        <f t="shared" si="120"/>
        <v>20.399999999999999</v>
      </c>
      <c r="AH165" s="140">
        <f t="shared" si="121"/>
        <v>20.399999999999999</v>
      </c>
      <c r="AI165" s="141">
        <f t="shared" si="122"/>
        <v>453.75936470588232</v>
      </c>
      <c r="AJ165" s="142">
        <f t="shared" si="123"/>
        <v>9256.6910399999979</v>
      </c>
      <c r="AK165" s="143">
        <f>INDEX(รายได้แยกตามสิทธิ!$H:$H,MATCH(CalBudget2567!$D165,รายได้แยกตามสิทธิ!$B:$B,0))</f>
        <v>861607.25</v>
      </c>
      <c r="AL165" s="138">
        <f>INDEX(ผลงานOPDVisit_HDC!$K:$K,MATCH(CalBudget2567!$D165,ผลงานOPDVisit_HDC!$A:$A,0))</f>
        <v>4170</v>
      </c>
      <c r="AM165" s="138">
        <f t="shared" si="124"/>
        <v>206.62044364508392</v>
      </c>
      <c r="AN165" s="139">
        <f t="shared" si="125"/>
        <v>5004</v>
      </c>
      <c r="AO165" s="140">
        <f t="shared" si="126"/>
        <v>5004</v>
      </c>
      <c r="AP165" s="141">
        <f t="shared" si="127"/>
        <v>212.07522335731414</v>
      </c>
      <c r="AQ165" s="142">
        <f t="shared" si="128"/>
        <v>1061224.41768</v>
      </c>
      <c r="AR165" s="144">
        <f t="shared" si="102"/>
        <v>44710894.888944007</v>
      </c>
      <c r="AS165" s="143">
        <f>INDEX(รายได้แยกตามสิทธิ!$I:$I,MATCH(CalBudget2567!$D165,รายได้แยกตามสิทธิ!$B:$B,0))</f>
        <v>10270836.24</v>
      </c>
      <c r="AT165" s="138">
        <f>INDEX(ผลงานAdjRw_DHES!$D:$D,MATCH(CalBudget2567!$D165,ผลงานAdjRw_DHES!$B:$B,0))</f>
        <v>820.70670000000007</v>
      </c>
      <c r="AU165" s="143">
        <f t="shared" si="129"/>
        <v>12514.624579036577</v>
      </c>
      <c r="AV165" s="139">
        <f t="shared" si="130"/>
        <v>984.84804000000008</v>
      </c>
      <c r="AW165" s="140">
        <f t="shared" si="131"/>
        <v>984.84804000000008</v>
      </c>
      <c r="AX165" s="141">
        <f t="shared" si="132"/>
        <v>12845.010667923143</v>
      </c>
      <c r="AY165" s="142">
        <f t="shared" si="133"/>
        <v>12650383.580083199</v>
      </c>
      <c r="AZ165" s="143">
        <f>INDEX(รายได้แยกตามสิทธิ!$J:$J,MATCH(CalBudget2567!$D165,รายได้แยกตามสิทธิ!$B:$B,0))</f>
        <v>731318.83</v>
      </c>
      <c r="BA165" s="138">
        <f>INDEX(ผลงานAdjRw_DHES!$F:$F,MATCH(CalBudget2567!$D165,ผลงานAdjRw_DHES!$B:$B,0))</f>
        <v>68.206900000000005</v>
      </c>
      <c r="BB165" s="143">
        <f t="shared" si="134"/>
        <v>10722.065216275771</v>
      </c>
      <c r="BC165" s="139">
        <f t="shared" si="135"/>
        <v>81.848280000000003</v>
      </c>
      <c r="BD165" s="140">
        <f t="shared" si="136"/>
        <v>81.848280000000003</v>
      </c>
      <c r="BE165" s="141">
        <f t="shared" si="137"/>
        <v>11005.127737985451</v>
      </c>
      <c r="BF165" s="142">
        <f t="shared" si="138"/>
        <v>900750.77653439983</v>
      </c>
      <c r="BG165" s="143">
        <f>INDEX(รายได้แยกตามสิทธิ!$K:$K,MATCH(CalBudget2567!$D165,รายได้แยกตามสิทธิ!$B:$B,0))</f>
        <v>322952.25</v>
      </c>
      <c r="BH165" s="138">
        <f>INDEX(ผลงานAdjRw_DHES!$E:$E,MATCH(CalBudget2567!$D165,ผลงานAdjRw_DHES!$B:$B,0))</f>
        <v>29.057799999999997</v>
      </c>
      <c r="BI165" s="143">
        <f t="shared" si="139"/>
        <v>11114.132866218366</v>
      </c>
      <c r="BJ165" s="139">
        <f t="shared" si="140"/>
        <v>34.869359999999993</v>
      </c>
      <c r="BK165" s="140">
        <f t="shared" si="141"/>
        <v>34.869359999999993</v>
      </c>
      <c r="BL165" s="141">
        <f t="shared" si="142"/>
        <v>11407.54597388653</v>
      </c>
      <c r="BM165" s="142">
        <f t="shared" si="143"/>
        <v>397773.82727999997</v>
      </c>
      <c r="BN165" s="143">
        <f>INDEX(รายได้แยกตามสิทธิ!$N:$N,MATCH(CalBudget2567!$D165,รายได้แยกตามสิทธิ!$B:$B,0))</f>
        <v>399213.75</v>
      </c>
      <c r="BO165" s="138">
        <f>INDEX(ผลงานAdjRw_DHES!$I:$I,MATCH(CalBudget2567!$D165,ผลงานAdjRw_DHES!$B:$B,0))</f>
        <v>31.23150000000004</v>
      </c>
      <c r="BP165" s="143">
        <f t="shared" si="144"/>
        <v>12782.407185053535</v>
      </c>
      <c r="BQ165" s="139">
        <f t="shared" si="145"/>
        <v>37.477800000000045</v>
      </c>
      <c r="BR165" s="140">
        <f t="shared" si="146"/>
        <v>37.477800000000045</v>
      </c>
      <c r="BS165" s="141">
        <f t="shared" si="147"/>
        <v>13119.862734738948</v>
      </c>
      <c r="BT165" s="142">
        <f t="shared" si="148"/>
        <v>491703.59159999993</v>
      </c>
      <c r="BU165" s="144">
        <f t="shared" si="149"/>
        <v>14440611.775497597</v>
      </c>
      <c r="BV165" s="145">
        <f t="shared" si="103"/>
        <v>59151506.6644416</v>
      </c>
      <c r="BW165" s="146">
        <f>INDEX(รายได้แยกตามสิทธิ!$Q:$Q,MATCH(CalBudget2567!$D165,รายได้แยกตามสิทธิ!$B:$B,0))</f>
        <v>0.56999999999999995</v>
      </c>
      <c r="BX165" s="145">
        <f t="shared" si="150"/>
        <v>33716358.798731707</v>
      </c>
      <c r="BY165" s="141"/>
      <c r="BZ165" s="143">
        <f t="shared" si="151"/>
        <v>76667</v>
      </c>
      <c r="CA165" s="138">
        <f>INDEX(ผลงานOPDVisit_HDC!$C:$C,MATCH(CalBudget2567!$D165,ผลงานOPDVisit_HDC!$A:$A,0))</f>
        <v>76667</v>
      </c>
      <c r="CB165" s="138">
        <f t="shared" si="152"/>
        <v>0</v>
      </c>
    </row>
    <row r="166" spans="1:80" hidden="1" x14ac:dyDescent="0.7">
      <c r="A166" s="136">
        <f>COUNTA($D$16:D166)</f>
        <v>151</v>
      </c>
      <c r="B166" s="1">
        <v>3</v>
      </c>
      <c r="C166" s="2" t="s">
        <v>13</v>
      </c>
      <c r="D166" s="91" t="s">
        <v>225</v>
      </c>
      <c r="E166" s="3" t="s">
        <v>1124</v>
      </c>
      <c r="F166" s="4" t="s">
        <v>1877</v>
      </c>
      <c r="G166" s="1">
        <v>17</v>
      </c>
      <c r="H166" s="3" t="s">
        <v>2971</v>
      </c>
      <c r="I166" s="137">
        <f>INDEX(รายได้แยกตามสิทธิ!$D:$D,MATCH(CalBudget2567!$D166,รายได้แยกตามสิทธิ!$B:$B,0))</f>
        <v>230857438.38</v>
      </c>
      <c r="J166" s="138">
        <f>INDEX(ผลงานOPDVisit_HDC!$F:$F,MATCH(CalBudget2567!$D166,ผลงานOPDVisit_HDC!$A:$A,0))</f>
        <v>226612</v>
      </c>
      <c r="K166" s="138">
        <f t="shared" si="104"/>
        <v>1018.7343935007855</v>
      </c>
      <c r="L166" s="139">
        <f t="shared" si="105"/>
        <v>271934.39999999997</v>
      </c>
      <c r="M166" s="140">
        <f t="shared" si="106"/>
        <v>271934.39999999997</v>
      </c>
      <c r="N166" s="141">
        <f t="shared" si="107"/>
        <v>1045.6289814892061</v>
      </c>
      <c r="O166" s="142">
        <f t="shared" si="108"/>
        <v>284342489.70387834</v>
      </c>
      <c r="P166" s="143">
        <f>INDEX(รายได้แยกตามสิทธิ!$E:$E,MATCH(CalBudget2567!$D166,รายได้แยกตามสิทธิ!$B:$B,0))</f>
        <v>88097310.519999996</v>
      </c>
      <c r="Q166" s="138">
        <f>INDEX(ผลงานOPDVisit_HDC!$D:$D,MATCH(CalBudget2567!$D166,ผลงานOPDVisit_HDC!$A:$A,0))</f>
        <v>82668</v>
      </c>
      <c r="R166" s="138">
        <f t="shared" si="109"/>
        <v>1065.6760840954178</v>
      </c>
      <c r="S166" s="139">
        <f t="shared" si="110"/>
        <v>99201.599999999991</v>
      </c>
      <c r="T166" s="140">
        <f t="shared" si="111"/>
        <v>99201.599999999991</v>
      </c>
      <c r="U166" s="141">
        <f t="shared" si="112"/>
        <v>1093.8099327155369</v>
      </c>
      <c r="V166" s="142">
        <f t="shared" si="113"/>
        <v>108507695.42127359</v>
      </c>
      <c r="W166" s="143">
        <f>INDEX(รายได้แยกตามสิทธิ!$F:$F,MATCH(CalBudget2567!$D166,รายได้แยกตามสิทธิ!$B:$B,0))</f>
        <v>24712753.949999999</v>
      </c>
      <c r="X166" s="138">
        <f>INDEX(ผลงานOPDVisit_HDC!$E:$E,MATCH(CalBudget2567!$D166,ผลงานOPDVisit_HDC!$A:$A,0))</f>
        <v>55583</v>
      </c>
      <c r="Y166" s="138">
        <f t="shared" si="114"/>
        <v>444.60993379270639</v>
      </c>
      <c r="Z166" s="139">
        <f t="shared" si="115"/>
        <v>66699.599999999991</v>
      </c>
      <c r="AA166" s="140">
        <f t="shared" si="116"/>
        <v>66699.599999999991</v>
      </c>
      <c r="AB166" s="141">
        <f t="shared" si="117"/>
        <v>456.34763604483385</v>
      </c>
      <c r="AC166" s="142">
        <f t="shared" si="118"/>
        <v>30438204.785135996</v>
      </c>
      <c r="AD166" s="143">
        <f>INDEX(รายได้แยกตามสิทธิ!$G:$G,MATCH(CalBudget2567!$D166,รายได้แยกตามสิทธิ!$B:$B,0))</f>
        <v>821700.5</v>
      </c>
      <c r="AE166" s="138">
        <f>INDEX(ผลงานOPDVisit_HDC!$G:$G,MATCH(CalBudget2567!$D166,ผลงานOPDVisit_HDC!$A:$A,0))</f>
        <v>0</v>
      </c>
      <c r="AF166" s="138">
        <f t="shared" si="119"/>
        <v>0</v>
      </c>
      <c r="AG166" s="139">
        <f t="shared" si="120"/>
        <v>0</v>
      </c>
      <c r="AH166" s="140">
        <f t="shared" si="121"/>
        <v>0</v>
      </c>
      <c r="AI166" s="141">
        <f t="shared" si="122"/>
        <v>0</v>
      </c>
      <c r="AJ166" s="142">
        <f t="shared" si="123"/>
        <v>0</v>
      </c>
      <c r="AK166" s="143">
        <f>INDEX(รายได้แยกตามสิทธิ!$H:$H,MATCH(CalBudget2567!$D166,รายได้แยกตามสิทธิ!$B:$B,0))</f>
        <v>56111159.719999999</v>
      </c>
      <c r="AL166" s="138">
        <f>INDEX(ผลงานOPDVisit_HDC!$K:$K,MATCH(CalBudget2567!$D166,ผลงานOPDVisit_HDC!$A:$A,0))</f>
        <v>4410</v>
      </c>
      <c r="AM166" s="138">
        <f t="shared" si="124"/>
        <v>12723.618984126984</v>
      </c>
      <c r="AN166" s="139">
        <f t="shared" si="125"/>
        <v>5292</v>
      </c>
      <c r="AO166" s="140">
        <f t="shared" si="126"/>
        <v>5292</v>
      </c>
      <c r="AP166" s="141">
        <f t="shared" si="127"/>
        <v>13059.522525307937</v>
      </c>
      <c r="AQ166" s="142">
        <f t="shared" si="128"/>
        <v>69110993.203929603</v>
      </c>
      <c r="AR166" s="144">
        <f t="shared" si="102"/>
        <v>492399383.11421752</v>
      </c>
      <c r="AS166" s="143">
        <f>INDEX(รายได้แยกตามสิทธิ!$I:$I,MATCH(CalBudget2567!$D166,รายได้แยกตามสิทธิ!$B:$B,0))</f>
        <v>506159443.76999998</v>
      </c>
      <c r="AT166" s="138">
        <f>INDEX(ผลงานAdjRw_DHES!$D:$D,MATCH(CalBudget2567!$D166,ผลงานAdjRw_DHES!$B:$B,0))</f>
        <v>45583.857300000003</v>
      </c>
      <c r="AU166" s="143">
        <f t="shared" si="129"/>
        <v>11103.91866223221</v>
      </c>
      <c r="AV166" s="139">
        <f t="shared" si="130"/>
        <v>54700.62876</v>
      </c>
      <c r="AW166" s="140">
        <f t="shared" si="131"/>
        <v>54700.62876</v>
      </c>
      <c r="AX166" s="141">
        <f t="shared" si="132"/>
        <v>11397.062114915141</v>
      </c>
      <c r="AY166" s="142">
        <f t="shared" si="133"/>
        <v>623426463.70263362</v>
      </c>
      <c r="AZ166" s="143">
        <f>INDEX(รายได้แยกตามสิทธิ!$J:$J,MATCH(CalBudget2567!$D166,รายได้แยกตามสิทธิ!$B:$B,0))</f>
        <v>59938516.159999996</v>
      </c>
      <c r="BA166" s="138">
        <f>INDEX(ผลงานAdjRw_DHES!$F:$F,MATCH(CalBudget2567!$D166,ผลงานAdjRw_DHES!$B:$B,0))</f>
        <v>4036.6682000000001</v>
      </c>
      <c r="BB166" s="143">
        <f t="shared" si="134"/>
        <v>14848.511988178765</v>
      </c>
      <c r="BC166" s="139">
        <f t="shared" si="135"/>
        <v>4844.0018399999999</v>
      </c>
      <c r="BD166" s="140">
        <f t="shared" si="136"/>
        <v>4844.0018399999999</v>
      </c>
      <c r="BE166" s="141">
        <f t="shared" si="137"/>
        <v>15240.512704666684</v>
      </c>
      <c r="BF166" s="142">
        <f t="shared" si="138"/>
        <v>73825071.583948791</v>
      </c>
      <c r="BG166" s="143">
        <f>INDEX(รายได้แยกตามสิทธิ!$K:$K,MATCH(CalBudget2567!$D166,รายได้แยกตามสิทธิ!$B:$B,0))</f>
        <v>34322056.57</v>
      </c>
      <c r="BH166" s="138">
        <f>INDEX(ผลงานAdjRw_DHES!$E:$E,MATCH(CalBudget2567!$D166,ผลงานAdjRw_DHES!$B:$B,0))</f>
        <v>3108.7817999999997</v>
      </c>
      <c r="BI166" s="143">
        <f t="shared" si="139"/>
        <v>11040.355604886778</v>
      </c>
      <c r="BJ166" s="139">
        <f t="shared" si="140"/>
        <v>3730.5381599999996</v>
      </c>
      <c r="BK166" s="140">
        <f t="shared" si="141"/>
        <v>3730.5381599999996</v>
      </c>
      <c r="BL166" s="141">
        <f t="shared" si="142"/>
        <v>11331.820992855788</v>
      </c>
      <c r="BM166" s="142">
        <f t="shared" si="143"/>
        <v>42273790.636137597</v>
      </c>
      <c r="BN166" s="143">
        <f>INDEX(รายได้แยกตามสิทธิ!$N:$N,MATCH(CalBudget2567!$D166,รายได้แยกตามสิทธิ!$B:$B,0))</f>
        <v>25175345.600000001</v>
      </c>
      <c r="BO166" s="138">
        <f>INDEX(ผลงานAdjRw_DHES!$I:$I,MATCH(CalBudget2567!$D166,ผลงานAdjRw_DHES!$B:$B,0))</f>
        <v>3509.1405000000059</v>
      </c>
      <c r="BP166" s="143">
        <f t="shared" si="144"/>
        <v>7174.2198980063522</v>
      </c>
      <c r="BQ166" s="139">
        <f t="shared" si="145"/>
        <v>4210.9686000000065</v>
      </c>
      <c r="BR166" s="140">
        <f t="shared" si="146"/>
        <v>4210.9686000000065</v>
      </c>
      <c r="BS166" s="141">
        <f t="shared" si="147"/>
        <v>7363.6193033137197</v>
      </c>
      <c r="BT166" s="142">
        <f t="shared" si="148"/>
        <v>31007969.668607999</v>
      </c>
      <c r="BU166" s="144">
        <f t="shared" si="149"/>
        <v>770533295.59132802</v>
      </c>
      <c r="BV166" s="145">
        <f t="shared" si="103"/>
        <v>1262932678.7055454</v>
      </c>
      <c r="BW166" s="146">
        <f>INDEX(รายได้แยกตามสิทธิ!$Q:$Q,MATCH(CalBudget2567!$D166,รายได้แยกตามสิทธิ!$B:$B,0))</f>
        <v>0.39</v>
      </c>
      <c r="BX166" s="145">
        <f t="shared" si="150"/>
        <v>492543744.69516271</v>
      </c>
      <c r="BY166" s="141"/>
      <c r="BZ166" s="143">
        <f t="shared" si="151"/>
        <v>369273</v>
      </c>
      <c r="CA166" s="138">
        <f>INDEX(ผลงานOPDVisit_HDC!$C:$C,MATCH(CalBudget2567!$D166,ผลงานOPDVisit_HDC!$A:$A,0))</f>
        <v>369273</v>
      </c>
      <c r="CB166" s="138">
        <f t="shared" si="152"/>
        <v>0</v>
      </c>
    </row>
    <row r="167" spans="1:80" hidden="1" x14ac:dyDescent="0.7">
      <c r="A167" s="136">
        <f>COUNTA($D$16:D167)</f>
        <v>152</v>
      </c>
      <c r="B167" s="1">
        <v>3</v>
      </c>
      <c r="C167" s="2" t="s">
        <v>13</v>
      </c>
      <c r="D167" s="91" t="s">
        <v>226</v>
      </c>
      <c r="E167" s="3" t="s">
        <v>1125</v>
      </c>
      <c r="F167" s="4" t="s">
        <v>1876</v>
      </c>
      <c r="G167" s="1">
        <v>2</v>
      </c>
      <c r="H167" s="3" t="s">
        <v>2968</v>
      </c>
      <c r="I167" s="137">
        <f>INDEX(รายได้แยกตามสิทธิ!$D:$D,MATCH(CalBudget2567!$D167,รายได้แยกตามสิทธิ!$B:$B,0))</f>
        <v>17227497.75</v>
      </c>
      <c r="J167" s="138">
        <f>INDEX(ผลงานOPDVisit_HDC!$F:$F,MATCH(CalBudget2567!$D167,ผลงานOPDVisit_HDC!$A:$A,0))</f>
        <v>49567</v>
      </c>
      <c r="K167" s="138">
        <f t="shared" si="104"/>
        <v>347.55982306776684</v>
      </c>
      <c r="L167" s="139">
        <f t="shared" si="105"/>
        <v>59480.399999999994</v>
      </c>
      <c r="M167" s="140">
        <f t="shared" si="106"/>
        <v>59480.399999999994</v>
      </c>
      <c r="N167" s="141">
        <f t="shared" si="107"/>
        <v>356.73540239675589</v>
      </c>
      <c r="O167" s="142">
        <f t="shared" si="108"/>
        <v>21218764.428719997</v>
      </c>
      <c r="P167" s="143">
        <f>INDEX(รายได้แยกตามสิทธิ!$E:$E,MATCH(CalBudget2567!$D167,รายได้แยกตามสิทธิ!$B:$B,0))</f>
        <v>2181925.75</v>
      </c>
      <c r="Q167" s="138">
        <f>INDEX(ผลงานOPDVisit_HDC!$D:$D,MATCH(CalBudget2567!$D167,ผลงานOPDVisit_HDC!$A:$A,0))</f>
        <v>5298</v>
      </c>
      <c r="R167" s="138">
        <f t="shared" si="109"/>
        <v>411.83951491128727</v>
      </c>
      <c r="S167" s="139">
        <f t="shared" si="110"/>
        <v>6357.5999999999995</v>
      </c>
      <c r="T167" s="140">
        <f t="shared" si="111"/>
        <v>6357.5999999999995</v>
      </c>
      <c r="U167" s="141">
        <f t="shared" si="112"/>
        <v>422.71207810494525</v>
      </c>
      <c r="V167" s="142">
        <f t="shared" si="113"/>
        <v>2687434.3077599998</v>
      </c>
      <c r="W167" s="143">
        <f>INDEX(รายได้แยกตามสิทธิ!$F:$F,MATCH(CalBudget2567!$D167,รายได้แยกตามสิทธิ!$B:$B,0))</f>
        <v>813625.25</v>
      </c>
      <c r="X167" s="138">
        <f>INDEX(ผลงานOPDVisit_HDC!$E:$E,MATCH(CalBudget2567!$D167,ผลงานOPDVisit_HDC!$A:$A,0))</f>
        <v>5022</v>
      </c>
      <c r="Y167" s="138">
        <f t="shared" si="114"/>
        <v>162.01219633612106</v>
      </c>
      <c r="Z167" s="139">
        <f t="shared" si="115"/>
        <v>6026.4</v>
      </c>
      <c r="AA167" s="140">
        <f t="shared" si="116"/>
        <v>6026.4</v>
      </c>
      <c r="AB167" s="141">
        <f t="shared" si="117"/>
        <v>166.28931831939465</v>
      </c>
      <c r="AC167" s="142">
        <f t="shared" si="118"/>
        <v>1002125.9479199998</v>
      </c>
      <c r="AD167" s="143">
        <f>INDEX(รายได้แยกตามสิทธิ!$G:$G,MATCH(CalBudget2567!$D167,รายได้แยกตามสิทธิ!$B:$B,0))</f>
        <v>185981</v>
      </c>
      <c r="AE167" s="138">
        <f>INDEX(ผลงานOPDVisit_HDC!$G:$G,MATCH(CalBudget2567!$D167,ผลงานOPDVisit_HDC!$A:$A,0))</f>
        <v>740</v>
      </c>
      <c r="AF167" s="138">
        <f t="shared" si="119"/>
        <v>251.32567567567568</v>
      </c>
      <c r="AG167" s="139">
        <f t="shared" si="120"/>
        <v>888</v>
      </c>
      <c r="AH167" s="140">
        <f t="shared" si="121"/>
        <v>888</v>
      </c>
      <c r="AI167" s="141">
        <f t="shared" si="122"/>
        <v>257.96067351351354</v>
      </c>
      <c r="AJ167" s="142">
        <f t="shared" si="123"/>
        <v>229069.07808000004</v>
      </c>
      <c r="AK167" s="143">
        <f>INDEX(รายได้แยกตามสิทธิ!$H:$H,MATCH(CalBudget2567!$D167,รายได้แยกตามสิทธิ!$B:$B,0))</f>
        <v>1258737.8500000001</v>
      </c>
      <c r="AL167" s="138">
        <f>INDEX(ผลงานOPDVisit_HDC!$K:$K,MATCH(CalBudget2567!$D167,ผลงานOPDVisit_HDC!$A:$A,0))</f>
        <v>3057</v>
      </c>
      <c r="AM167" s="138">
        <f t="shared" si="124"/>
        <v>411.75592083742237</v>
      </c>
      <c r="AN167" s="139">
        <f t="shared" si="125"/>
        <v>3668.4</v>
      </c>
      <c r="AO167" s="140">
        <f t="shared" si="126"/>
        <v>3668.4</v>
      </c>
      <c r="AP167" s="141">
        <f t="shared" si="127"/>
        <v>422.62627714753035</v>
      </c>
      <c r="AQ167" s="142">
        <f t="shared" si="128"/>
        <v>1550362.2350880003</v>
      </c>
      <c r="AR167" s="144">
        <f t="shared" si="102"/>
        <v>26687755.997567996</v>
      </c>
      <c r="AS167" s="143">
        <f>INDEX(รายได้แยกตามสิทธิ!$I:$I,MATCH(CalBudget2567!$D167,รายได้แยกตามสิทธิ!$B:$B,0))</f>
        <v>2621264.2799999998</v>
      </c>
      <c r="AT167" s="138">
        <f>INDEX(ผลงานAdjRw_DHES!$D:$D,MATCH(CalBudget2567!$D167,ผลงานAdjRw_DHES!$B:$B,0))</f>
        <v>321.78120000000001</v>
      </c>
      <c r="AU167" s="143">
        <f t="shared" si="129"/>
        <v>8146.107603551729</v>
      </c>
      <c r="AV167" s="139">
        <f t="shared" si="130"/>
        <v>386.13744000000003</v>
      </c>
      <c r="AW167" s="140">
        <f t="shared" si="131"/>
        <v>386.13744000000003</v>
      </c>
      <c r="AX167" s="141">
        <f t="shared" si="132"/>
        <v>8361.1648442854948</v>
      </c>
      <c r="AY167" s="142">
        <f t="shared" si="133"/>
        <v>3228558.7883903999</v>
      </c>
      <c r="AZ167" s="143">
        <f>INDEX(รายได้แยกตามสิทธิ!$J:$J,MATCH(CalBudget2567!$D167,รายได้แยกตามสิทธิ!$B:$B,0))</f>
        <v>356871.67999999999</v>
      </c>
      <c r="BA167" s="138">
        <f>INDEX(ผลงานAdjRw_DHES!$F:$F,MATCH(CalBudget2567!$D167,ผลงานAdjRw_DHES!$B:$B,0))</f>
        <v>21.658799999999996</v>
      </c>
      <c r="BB167" s="143">
        <f t="shared" si="134"/>
        <v>16476.983027683902</v>
      </c>
      <c r="BC167" s="139">
        <f t="shared" si="135"/>
        <v>25.990559999999995</v>
      </c>
      <c r="BD167" s="140">
        <f t="shared" si="136"/>
        <v>25.990559999999995</v>
      </c>
      <c r="BE167" s="141">
        <f t="shared" si="137"/>
        <v>16911.975379614756</v>
      </c>
      <c r="BF167" s="142">
        <f t="shared" si="138"/>
        <v>439551.7108224</v>
      </c>
      <c r="BG167" s="143">
        <f>INDEX(รายได้แยกตามสิทธิ!$K:$K,MATCH(CalBudget2567!$D167,รายได้แยกตามสิทธิ!$B:$B,0))</f>
        <v>52666.25</v>
      </c>
      <c r="BH167" s="138">
        <f>INDEX(ผลงานAdjRw_DHES!$E:$E,MATCH(CalBudget2567!$D167,ผลงานAdjRw_DHES!$B:$B,0))</f>
        <v>6.1941999999999995</v>
      </c>
      <c r="BI167" s="143">
        <f t="shared" si="139"/>
        <v>8502.5104129669689</v>
      </c>
      <c r="BJ167" s="139">
        <f t="shared" si="140"/>
        <v>7.4330399999999992</v>
      </c>
      <c r="BK167" s="140">
        <f t="shared" si="141"/>
        <v>7.4330399999999992</v>
      </c>
      <c r="BL167" s="141">
        <f t="shared" si="142"/>
        <v>8726.9766878692972</v>
      </c>
      <c r="BM167" s="142">
        <f t="shared" si="143"/>
        <v>64867.966799999995</v>
      </c>
      <c r="BN167" s="143">
        <f>INDEX(รายได้แยกตามสิทธิ!$N:$N,MATCH(CalBudget2567!$D167,รายได้แยกตามสิทธิ!$B:$B,0))</f>
        <v>23631</v>
      </c>
      <c r="BO167" s="138">
        <f>INDEX(ผลงานAdjRw_DHES!$I:$I,MATCH(CalBudget2567!$D167,ผลงานAdjRw_DHES!$B:$B,0))</f>
        <v>9.7038999999999902</v>
      </c>
      <c r="BP167" s="143">
        <f t="shared" si="144"/>
        <v>2435.2064633807049</v>
      </c>
      <c r="BQ167" s="139">
        <f t="shared" si="145"/>
        <v>11.644679999999989</v>
      </c>
      <c r="BR167" s="140">
        <f t="shared" si="146"/>
        <v>11.644679999999989</v>
      </c>
      <c r="BS167" s="141">
        <f t="shared" si="147"/>
        <v>2499.4959140139554</v>
      </c>
      <c r="BT167" s="142">
        <f t="shared" si="148"/>
        <v>29105.830079999996</v>
      </c>
      <c r="BU167" s="144">
        <f t="shared" si="149"/>
        <v>3762084.2960928003</v>
      </c>
      <c r="BV167" s="145">
        <f t="shared" si="103"/>
        <v>30449840.293660797</v>
      </c>
      <c r="BW167" s="146">
        <f>INDEX(รายได้แยกตามสิทธิ!$Q:$Q,MATCH(CalBudget2567!$D167,รายได้แยกตามสิทธิ!$B:$B,0))</f>
        <v>0.54</v>
      </c>
      <c r="BX167" s="145">
        <f t="shared" si="150"/>
        <v>16442913.758576831</v>
      </c>
      <c r="BY167" s="141"/>
      <c r="BZ167" s="143">
        <f t="shared" si="151"/>
        <v>63684</v>
      </c>
      <c r="CA167" s="138">
        <f>INDEX(ผลงานOPDVisit_HDC!$C:$C,MATCH(CalBudget2567!$D167,ผลงานOPDVisit_HDC!$A:$A,0))</f>
        <v>63684</v>
      </c>
      <c r="CB167" s="138">
        <f t="shared" si="152"/>
        <v>0</v>
      </c>
    </row>
    <row r="168" spans="1:80" hidden="1" x14ac:dyDescent="0.7">
      <c r="A168" s="136">
        <f>COUNTA($D$16:D168)</f>
        <v>153</v>
      </c>
      <c r="B168" s="1">
        <v>3</v>
      </c>
      <c r="C168" s="2" t="s">
        <v>13</v>
      </c>
      <c r="D168" s="91" t="s">
        <v>227</v>
      </c>
      <c r="E168" s="3" t="s">
        <v>1126</v>
      </c>
      <c r="F168" s="4" t="s">
        <v>1876</v>
      </c>
      <c r="G168" s="1">
        <v>6</v>
      </c>
      <c r="H168" s="3" t="s">
        <v>2965</v>
      </c>
      <c r="I168" s="137">
        <f>INDEX(รายได้แยกตามสิทธิ!$D:$D,MATCH(CalBudget2567!$D168,รายได้แยกตามสิทธิ!$B:$B,0))</f>
        <v>30956885</v>
      </c>
      <c r="J168" s="138">
        <f>INDEX(ผลงานOPDVisit_HDC!$F:$F,MATCH(CalBudget2567!$D168,ผลงานOPDVisit_HDC!$A:$A,0))</f>
        <v>59491</v>
      </c>
      <c r="K168" s="138">
        <f t="shared" si="104"/>
        <v>520.36249180548316</v>
      </c>
      <c r="L168" s="139">
        <f t="shared" si="105"/>
        <v>71389.2</v>
      </c>
      <c r="M168" s="140">
        <f t="shared" si="106"/>
        <v>71389.2</v>
      </c>
      <c r="N168" s="141">
        <f t="shared" si="107"/>
        <v>534.10006158914791</v>
      </c>
      <c r="O168" s="142">
        <f t="shared" si="108"/>
        <v>38128976.116799995</v>
      </c>
      <c r="P168" s="143">
        <f>INDEX(รายได้แยกตามสิทธิ!$E:$E,MATCH(CalBudget2567!$D168,รายได้แยกตามสิทธิ!$B:$B,0))</f>
        <v>4452675</v>
      </c>
      <c r="Q168" s="138">
        <f>INDEX(ผลงานOPDVisit_HDC!$D:$D,MATCH(CalBudget2567!$D168,ผลงานOPDVisit_HDC!$A:$A,0))</f>
        <v>7790</v>
      </c>
      <c r="R168" s="138">
        <f t="shared" si="109"/>
        <v>571.58857509627728</v>
      </c>
      <c r="S168" s="139">
        <f t="shared" si="110"/>
        <v>9348</v>
      </c>
      <c r="T168" s="140">
        <f t="shared" si="111"/>
        <v>9348</v>
      </c>
      <c r="U168" s="141">
        <f t="shared" si="112"/>
        <v>586.67851347881901</v>
      </c>
      <c r="V168" s="142">
        <f t="shared" si="113"/>
        <v>5484270.7439999999</v>
      </c>
      <c r="W168" s="143">
        <f>INDEX(รายได้แยกตามสิทธิ!$F:$F,MATCH(CalBudget2567!$D168,รายได้แยกตามสิทธิ!$B:$B,0))</f>
        <v>1112500.5</v>
      </c>
      <c r="X168" s="138">
        <f>INDEX(ผลงานOPDVisit_HDC!$E:$E,MATCH(CalBudget2567!$D168,ผลงานOPDVisit_HDC!$A:$A,0))</f>
        <v>12251</v>
      </c>
      <c r="Y168" s="138">
        <f t="shared" si="114"/>
        <v>90.808954371071749</v>
      </c>
      <c r="Z168" s="139">
        <f t="shared" si="115"/>
        <v>14701.199999999999</v>
      </c>
      <c r="AA168" s="140">
        <f t="shared" si="116"/>
        <v>14701.199999999999</v>
      </c>
      <c r="AB168" s="141">
        <f t="shared" si="117"/>
        <v>93.20631076646805</v>
      </c>
      <c r="AC168" s="142">
        <f t="shared" si="118"/>
        <v>1370244.6158400001</v>
      </c>
      <c r="AD168" s="143">
        <f>INDEX(รายได้แยกตามสิทธิ!$G:$G,MATCH(CalBudget2567!$D168,รายได้แยกตามสิทธิ!$B:$B,0))</f>
        <v>209050</v>
      </c>
      <c r="AE168" s="138">
        <f>INDEX(ผลงานOPDVisit_HDC!$G:$G,MATCH(CalBudget2567!$D168,ผลงานOPDVisit_HDC!$A:$A,0))</f>
        <v>691</v>
      </c>
      <c r="AF168" s="138">
        <f t="shared" si="119"/>
        <v>302.53256150506513</v>
      </c>
      <c r="AG168" s="139">
        <f t="shared" si="120"/>
        <v>829.19999999999993</v>
      </c>
      <c r="AH168" s="140">
        <f t="shared" si="121"/>
        <v>829.19999999999993</v>
      </c>
      <c r="AI168" s="141">
        <f t="shared" si="122"/>
        <v>310.51942112879885</v>
      </c>
      <c r="AJ168" s="142">
        <f t="shared" si="123"/>
        <v>257482.704</v>
      </c>
      <c r="AK168" s="143">
        <f>INDEX(รายได้แยกตามสิทธิ!$H:$H,MATCH(CalBudget2567!$D168,รายได้แยกตามสิทธิ!$B:$B,0))</f>
        <v>1580985</v>
      </c>
      <c r="AL168" s="138">
        <f>INDEX(ผลงานOPDVisit_HDC!$K:$K,MATCH(CalBudget2567!$D168,ผลงานOPDVisit_HDC!$A:$A,0))</f>
        <v>256</v>
      </c>
      <c r="AM168" s="138">
        <f t="shared" si="124"/>
        <v>6175.72265625</v>
      </c>
      <c r="AN168" s="139">
        <f t="shared" si="125"/>
        <v>307.2</v>
      </c>
      <c r="AO168" s="140">
        <f t="shared" si="126"/>
        <v>307.2</v>
      </c>
      <c r="AP168" s="141">
        <f t="shared" si="127"/>
        <v>6338.7617343749998</v>
      </c>
      <c r="AQ168" s="142">
        <f t="shared" si="128"/>
        <v>1947267.6047999999</v>
      </c>
      <c r="AR168" s="144">
        <f t="shared" si="102"/>
        <v>47188241.785440005</v>
      </c>
      <c r="AS168" s="143">
        <f>INDEX(รายได้แยกตามสิทธิ!$I:$I,MATCH(CalBudget2567!$D168,รายได้แยกตามสิทธิ!$B:$B,0))</f>
        <v>10559966</v>
      </c>
      <c r="AT168" s="138">
        <f>INDEX(ผลงานAdjRw_DHES!$D:$D,MATCH(CalBudget2567!$D168,ผลงานAdjRw_DHES!$B:$B,0))</f>
        <v>1521.7999999999997</v>
      </c>
      <c r="AU168" s="143">
        <f t="shared" si="129"/>
        <v>6939.1286634248927</v>
      </c>
      <c r="AV168" s="139">
        <f t="shared" si="130"/>
        <v>1826.1599999999996</v>
      </c>
      <c r="AW168" s="140">
        <f t="shared" si="131"/>
        <v>1826.1599999999996</v>
      </c>
      <c r="AX168" s="141">
        <f t="shared" si="132"/>
        <v>7122.3216601393096</v>
      </c>
      <c r="AY168" s="142">
        <f t="shared" si="133"/>
        <v>13006498.92288</v>
      </c>
      <c r="AZ168" s="143">
        <f>INDEX(รายได้แยกตามสิทธิ!$J:$J,MATCH(CalBudget2567!$D168,รายได้แยกตามสิทธิ!$B:$B,0))</f>
        <v>652527</v>
      </c>
      <c r="BA168" s="138">
        <f>INDEX(ผลงานAdjRw_DHES!$F:$F,MATCH(CalBudget2567!$D168,ผลงานAdjRw_DHES!$B:$B,0))</f>
        <v>65.91</v>
      </c>
      <c r="BB168" s="143">
        <f t="shared" si="134"/>
        <v>9900.2730996813843</v>
      </c>
      <c r="BC168" s="139">
        <f t="shared" si="135"/>
        <v>79.091999999999999</v>
      </c>
      <c r="BD168" s="140">
        <f t="shared" si="136"/>
        <v>79.091999999999999</v>
      </c>
      <c r="BE168" s="141">
        <f t="shared" si="137"/>
        <v>10161.640309512974</v>
      </c>
      <c r="BF168" s="142">
        <f t="shared" si="138"/>
        <v>803704.45536000014</v>
      </c>
      <c r="BG168" s="143">
        <f>INDEX(รายได้แยกตามสิทธิ!$K:$K,MATCH(CalBudget2567!$D168,รายได้แยกตามสิทธิ!$B:$B,0))</f>
        <v>302841.5</v>
      </c>
      <c r="BH168" s="138">
        <f>INDEX(ผลงานAdjRw_DHES!$E:$E,MATCH(CalBudget2567!$D168,ผลงานAdjRw_DHES!$B:$B,0))</f>
        <v>45.14</v>
      </c>
      <c r="BI168" s="143">
        <f t="shared" si="139"/>
        <v>6708.9388568896766</v>
      </c>
      <c r="BJ168" s="139">
        <f t="shared" si="140"/>
        <v>54.167999999999999</v>
      </c>
      <c r="BK168" s="140">
        <f t="shared" si="141"/>
        <v>54.167999999999999</v>
      </c>
      <c r="BL168" s="141">
        <f t="shared" si="142"/>
        <v>6886.0548427115637</v>
      </c>
      <c r="BM168" s="142">
        <f t="shared" si="143"/>
        <v>373003.81871999998</v>
      </c>
      <c r="BN168" s="143">
        <f>INDEX(รายได้แยกตามสิทธิ!$N:$N,MATCH(CalBudget2567!$D168,รายได้แยกตามสิทธิ!$B:$B,0))</f>
        <v>456047</v>
      </c>
      <c r="BO168" s="138">
        <f>INDEX(ผลงานAdjRw_DHES!$I:$I,MATCH(CalBudget2567!$D168,ผลงานAdjRw_DHES!$B:$B,0))</f>
        <v>33.739999999999966</v>
      </c>
      <c r="BP168" s="143">
        <f t="shared" si="144"/>
        <v>13516.508595139314</v>
      </c>
      <c r="BQ168" s="139">
        <f t="shared" si="145"/>
        <v>40.487999999999957</v>
      </c>
      <c r="BR168" s="140">
        <f t="shared" si="146"/>
        <v>40.487999999999957</v>
      </c>
      <c r="BS168" s="141">
        <f t="shared" si="147"/>
        <v>13873.344422050992</v>
      </c>
      <c r="BT168" s="142">
        <f t="shared" si="148"/>
        <v>561703.96895999997</v>
      </c>
      <c r="BU168" s="144">
        <f t="shared" si="149"/>
        <v>14744911.165920001</v>
      </c>
      <c r="BV168" s="145">
        <f t="shared" si="103"/>
        <v>61933152.951360002</v>
      </c>
      <c r="BW168" s="146">
        <f>INDEX(รายได้แยกตามสิทธิ!$Q:$Q,MATCH(CalBudget2567!$D168,รายได้แยกตามสิทธิ!$B:$B,0))</f>
        <v>0.5</v>
      </c>
      <c r="BX168" s="145">
        <f t="shared" si="150"/>
        <v>30966576.475680001</v>
      </c>
      <c r="BY168" s="141"/>
      <c r="BZ168" s="143">
        <f t="shared" si="151"/>
        <v>80479</v>
      </c>
      <c r="CA168" s="138">
        <f>INDEX(ผลงานOPDVisit_HDC!$C:$C,MATCH(CalBudget2567!$D168,ผลงานOPDVisit_HDC!$A:$A,0))</f>
        <v>80479</v>
      </c>
      <c r="CB168" s="138">
        <f t="shared" si="152"/>
        <v>0</v>
      </c>
    </row>
    <row r="169" spans="1:80" hidden="1" x14ac:dyDescent="0.7">
      <c r="A169" s="136">
        <f>COUNTA($D$16:D169)</f>
        <v>154</v>
      </c>
      <c r="B169" s="1">
        <v>3</v>
      </c>
      <c r="C169" s="2" t="s">
        <v>13</v>
      </c>
      <c r="D169" s="91" t="s">
        <v>228</v>
      </c>
      <c r="E169" s="3" t="s">
        <v>1127</v>
      </c>
      <c r="F169" s="4" t="s">
        <v>1876</v>
      </c>
      <c r="G169" s="1">
        <v>6</v>
      </c>
      <c r="H169" s="3" t="s">
        <v>2965</v>
      </c>
      <c r="I169" s="137">
        <f>INDEX(รายได้แยกตามสิทธิ!$D:$D,MATCH(CalBudget2567!$D169,รายได้แยกตามสิทธิ!$B:$B,0))</f>
        <v>52005461</v>
      </c>
      <c r="J169" s="138">
        <f>INDEX(ผลงานOPDVisit_HDC!$F:$F,MATCH(CalBudget2567!$D169,ผลงานOPDVisit_HDC!$A:$A,0))</f>
        <v>89217</v>
      </c>
      <c r="K169" s="138">
        <f t="shared" si="104"/>
        <v>582.90977055942255</v>
      </c>
      <c r="L169" s="139">
        <f t="shared" si="105"/>
        <v>107060.4</v>
      </c>
      <c r="M169" s="140">
        <f t="shared" si="106"/>
        <v>107060.4</v>
      </c>
      <c r="N169" s="141">
        <f t="shared" si="107"/>
        <v>598.29858850219136</v>
      </c>
      <c r="O169" s="142">
        <f t="shared" si="108"/>
        <v>64054086.204480007</v>
      </c>
      <c r="P169" s="143">
        <f>INDEX(รายได้แยกตามสิทธิ!$E:$E,MATCH(CalBudget2567!$D169,รายได้แยกตามสิทธิ!$B:$B,0))</f>
        <v>5388184.3499999996</v>
      </c>
      <c r="Q169" s="138">
        <f>INDEX(ผลงานOPDVisit_HDC!$D:$D,MATCH(CalBudget2567!$D169,ผลงานOPDVisit_HDC!$A:$A,0))</f>
        <v>11410</v>
      </c>
      <c r="R169" s="138">
        <f t="shared" si="109"/>
        <v>472.23351007887817</v>
      </c>
      <c r="S169" s="139">
        <f t="shared" si="110"/>
        <v>13692</v>
      </c>
      <c r="T169" s="140">
        <f t="shared" si="111"/>
        <v>13692</v>
      </c>
      <c r="U169" s="141">
        <f t="shared" si="112"/>
        <v>484.70047474496056</v>
      </c>
      <c r="V169" s="142">
        <f t="shared" si="113"/>
        <v>6636518.9002080001</v>
      </c>
      <c r="W169" s="143">
        <f>INDEX(รายได้แยกตามสิทธิ!$F:$F,MATCH(CalBudget2567!$D169,รายได้แยกตามสิทธิ!$B:$B,0))</f>
        <v>2061730.43</v>
      </c>
      <c r="X169" s="138">
        <f>INDEX(ผลงานOPDVisit_HDC!$E:$E,MATCH(CalBudget2567!$D169,ผลงานOPDVisit_HDC!$A:$A,0))</f>
        <v>34175</v>
      </c>
      <c r="Y169" s="138">
        <f t="shared" si="114"/>
        <v>60.328615362106802</v>
      </c>
      <c r="Z169" s="139">
        <f t="shared" si="115"/>
        <v>41010</v>
      </c>
      <c r="AA169" s="140">
        <f t="shared" si="116"/>
        <v>41010</v>
      </c>
      <c r="AB169" s="141">
        <f t="shared" si="117"/>
        <v>61.921290807666423</v>
      </c>
      <c r="AC169" s="142">
        <f t="shared" si="118"/>
        <v>2539392.1360224001</v>
      </c>
      <c r="AD169" s="143">
        <f>INDEX(รายได้แยกตามสิทธิ!$G:$G,MATCH(CalBudget2567!$D169,รายได้แยกตามสิทธิ!$B:$B,0))</f>
        <v>148078</v>
      </c>
      <c r="AE169" s="138">
        <f>INDEX(ผลงานOPDVisit_HDC!$G:$G,MATCH(CalBudget2567!$D169,ผลงานOPDVisit_HDC!$A:$A,0))</f>
        <v>105</v>
      </c>
      <c r="AF169" s="138">
        <f t="shared" si="119"/>
        <v>1410.2666666666667</v>
      </c>
      <c r="AG169" s="139">
        <f t="shared" si="120"/>
        <v>126</v>
      </c>
      <c r="AH169" s="140">
        <f t="shared" si="121"/>
        <v>126</v>
      </c>
      <c r="AI169" s="141">
        <f t="shared" si="122"/>
        <v>1447.4977066666665</v>
      </c>
      <c r="AJ169" s="142">
        <f t="shared" si="123"/>
        <v>182384.71103999999</v>
      </c>
      <c r="AK169" s="143">
        <f>INDEX(รายได้แยกตามสิทธิ!$H:$H,MATCH(CalBudget2567!$D169,รายได้แยกตามสิทธิ!$B:$B,0))</f>
        <v>2063896</v>
      </c>
      <c r="AL169" s="138">
        <f>INDEX(ผลงานOPDVisit_HDC!$K:$K,MATCH(CalBudget2567!$D169,ผลงานOPDVisit_HDC!$A:$A,0))</f>
        <v>4365</v>
      </c>
      <c r="AM169" s="138">
        <f t="shared" si="124"/>
        <v>472.82840778923253</v>
      </c>
      <c r="AN169" s="139">
        <f t="shared" si="125"/>
        <v>5238</v>
      </c>
      <c r="AO169" s="140">
        <f t="shared" si="126"/>
        <v>5238</v>
      </c>
      <c r="AP169" s="141">
        <f t="shared" si="127"/>
        <v>485.31107775486828</v>
      </c>
      <c r="AQ169" s="142">
        <f t="shared" si="128"/>
        <v>2542059.4252800001</v>
      </c>
      <c r="AR169" s="144">
        <f t="shared" si="102"/>
        <v>75954441.377030417</v>
      </c>
      <c r="AS169" s="143">
        <f>INDEX(รายได้แยกตามสิทธิ!$I:$I,MATCH(CalBudget2567!$D169,รายได้แยกตามสิทธิ!$B:$B,0))</f>
        <v>28093942.32</v>
      </c>
      <c r="AT169" s="138">
        <f>INDEX(ผลงานAdjRw_DHES!$D:$D,MATCH(CalBudget2567!$D169,ผลงานAdjRw_DHES!$B:$B,0))</f>
        <v>3016.65</v>
      </c>
      <c r="AU169" s="143">
        <f t="shared" si="129"/>
        <v>9312.9605091740832</v>
      </c>
      <c r="AV169" s="139">
        <f t="shared" si="130"/>
        <v>3619.98</v>
      </c>
      <c r="AW169" s="140">
        <f t="shared" si="131"/>
        <v>3619.98</v>
      </c>
      <c r="AX169" s="141">
        <f t="shared" si="132"/>
        <v>9558.8226666162791</v>
      </c>
      <c r="AY169" s="142">
        <f t="shared" si="133"/>
        <v>34602746.8766976</v>
      </c>
      <c r="AZ169" s="143">
        <f>INDEX(รายได้แยกตามสิทธิ!$J:$J,MATCH(CalBudget2567!$D169,รายได้แยกตามสิทธิ!$B:$B,0))</f>
        <v>2455957.81</v>
      </c>
      <c r="BA169" s="138">
        <f>INDEX(ผลงานAdjRw_DHES!$F:$F,MATCH(CalBudget2567!$D169,ผลงานAdjRw_DHES!$B:$B,0))</f>
        <v>228.15</v>
      </c>
      <c r="BB169" s="143">
        <f t="shared" si="134"/>
        <v>10764.662765724304</v>
      </c>
      <c r="BC169" s="139">
        <f t="shared" si="135"/>
        <v>273.77999999999997</v>
      </c>
      <c r="BD169" s="140">
        <f t="shared" si="136"/>
        <v>273.77999999999997</v>
      </c>
      <c r="BE169" s="141">
        <f t="shared" si="137"/>
        <v>11048.849862739426</v>
      </c>
      <c r="BF169" s="142">
        <f t="shared" si="138"/>
        <v>3024954.1154207997</v>
      </c>
      <c r="BG169" s="143">
        <f>INDEX(รายได้แยกตามสิทธิ!$K:$K,MATCH(CalBudget2567!$D169,รายได้แยกตามสิทธิ!$B:$B,0))</f>
        <v>799572.75</v>
      </c>
      <c r="BH169" s="138">
        <f>INDEX(ผลงานAdjRw_DHES!$E:$E,MATCH(CalBudget2567!$D169,ผลงานAdjRw_DHES!$B:$B,0))</f>
        <v>126.30000000000001</v>
      </c>
      <c r="BI169" s="143">
        <f t="shared" si="139"/>
        <v>6330.7422802850351</v>
      </c>
      <c r="BJ169" s="139">
        <f t="shared" si="140"/>
        <v>151.56</v>
      </c>
      <c r="BK169" s="140">
        <f t="shared" si="141"/>
        <v>151.56</v>
      </c>
      <c r="BL169" s="141">
        <f t="shared" si="142"/>
        <v>6497.8738764845602</v>
      </c>
      <c r="BM169" s="142">
        <f t="shared" si="143"/>
        <v>984817.76471999998</v>
      </c>
      <c r="BN169" s="143">
        <f>INDEX(รายได้แยกตามสิทธิ!$N:$N,MATCH(CalBudget2567!$D169,รายได้แยกตามสิทธิ!$B:$B,0))</f>
        <v>862503.26</v>
      </c>
      <c r="BO169" s="138">
        <f>INDEX(ผลงานAdjRw_DHES!$I:$I,MATCH(CalBudget2567!$D169,ผลงานAdjRw_DHES!$B:$B,0))</f>
        <v>734.30000000000052</v>
      </c>
      <c r="BP169" s="143">
        <f t="shared" si="144"/>
        <v>1174.5924826365238</v>
      </c>
      <c r="BQ169" s="139">
        <f t="shared" si="145"/>
        <v>881.16000000000065</v>
      </c>
      <c r="BR169" s="140">
        <f t="shared" si="146"/>
        <v>881.16000000000065</v>
      </c>
      <c r="BS169" s="141">
        <f t="shared" si="147"/>
        <v>1205.6017241781281</v>
      </c>
      <c r="BT169" s="142">
        <f t="shared" si="148"/>
        <v>1062328.0152768001</v>
      </c>
      <c r="BU169" s="144">
        <f t="shared" si="149"/>
        <v>39674846.772115201</v>
      </c>
      <c r="BV169" s="145">
        <f t="shared" si="103"/>
        <v>115629288.14914562</v>
      </c>
      <c r="BW169" s="146">
        <f>INDEX(รายได้แยกตามสิทธิ!$Q:$Q,MATCH(CalBudget2567!$D169,รายได้แยกตามสิทธิ!$B:$B,0))</f>
        <v>0.56000000000000005</v>
      </c>
      <c r="BX169" s="145">
        <f t="shared" si="150"/>
        <v>64752401.363521554</v>
      </c>
      <c r="BY169" s="141"/>
      <c r="BZ169" s="143">
        <f t="shared" si="151"/>
        <v>139272</v>
      </c>
      <c r="CA169" s="138">
        <f>INDEX(ผลงานOPDVisit_HDC!$C:$C,MATCH(CalBudget2567!$D169,ผลงานOPDVisit_HDC!$A:$A,0))</f>
        <v>139272</v>
      </c>
      <c r="CB169" s="138">
        <f t="shared" si="152"/>
        <v>0</v>
      </c>
    </row>
    <row r="170" spans="1:80" hidden="1" x14ac:dyDescent="0.7">
      <c r="A170" s="136">
        <f>COUNTA($D$16:D170)</f>
        <v>155</v>
      </c>
      <c r="B170" s="1">
        <v>3</v>
      </c>
      <c r="C170" s="2" t="s">
        <v>13</v>
      </c>
      <c r="D170" s="91" t="s">
        <v>229</v>
      </c>
      <c r="E170" s="3" t="s">
        <v>1128</v>
      </c>
      <c r="F170" s="4" t="s">
        <v>1876</v>
      </c>
      <c r="G170" s="1">
        <v>12</v>
      </c>
      <c r="H170" s="3" t="s">
        <v>2970</v>
      </c>
      <c r="I170" s="137">
        <f>INDEX(รายได้แยกตามสิทธิ!$D:$D,MATCH(CalBudget2567!$D170,รายได้แยกตามสิทธิ!$B:$B,0))</f>
        <v>96649986</v>
      </c>
      <c r="J170" s="138">
        <f>INDEX(ผลงานOPDVisit_HDC!$F:$F,MATCH(CalBudget2567!$D170,ผลงานOPDVisit_HDC!$A:$A,0))</f>
        <v>149621</v>
      </c>
      <c r="K170" s="138">
        <f t="shared" si="104"/>
        <v>645.96537919142361</v>
      </c>
      <c r="L170" s="139">
        <f t="shared" si="105"/>
        <v>179545.19999999998</v>
      </c>
      <c r="M170" s="140">
        <f t="shared" si="106"/>
        <v>179545.19999999998</v>
      </c>
      <c r="N170" s="141">
        <f t="shared" si="107"/>
        <v>663.01886520207722</v>
      </c>
      <c r="O170" s="142">
        <f t="shared" si="108"/>
        <v>119041854.75647998</v>
      </c>
      <c r="P170" s="143">
        <f>INDEX(รายได้แยกตามสิทธิ!$E:$E,MATCH(CalBudget2567!$D170,รายได้แยกตามสิทธิ!$B:$B,0))</f>
        <v>8857986</v>
      </c>
      <c r="Q170" s="138">
        <f>INDEX(ผลงานOPDVisit_HDC!$D:$D,MATCH(CalBudget2567!$D170,ผลงานOPDVisit_HDC!$A:$A,0))</f>
        <v>14557</v>
      </c>
      <c r="R170" s="138">
        <f t="shared" si="109"/>
        <v>608.50353781685783</v>
      </c>
      <c r="S170" s="139">
        <f t="shared" si="110"/>
        <v>17468.399999999998</v>
      </c>
      <c r="T170" s="140">
        <f t="shared" si="111"/>
        <v>17468.399999999998</v>
      </c>
      <c r="U170" s="141">
        <f t="shared" si="112"/>
        <v>624.56803121522285</v>
      </c>
      <c r="V170" s="142">
        <f t="shared" si="113"/>
        <v>10910204.196479997</v>
      </c>
      <c r="W170" s="143">
        <f>INDEX(รายได้แยกตามสิทธิ!$F:$F,MATCH(CalBudget2567!$D170,รายได้แยกตามสิทธิ!$B:$B,0))</f>
        <v>4086960.25</v>
      </c>
      <c r="X170" s="138">
        <f>INDEX(ผลงานOPDVisit_HDC!$E:$E,MATCH(CalBudget2567!$D170,ผลงานOPDVisit_HDC!$A:$A,0))</f>
        <v>7695</v>
      </c>
      <c r="Y170" s="138">
        <f t="shared" si="114"/>
        <v>531.11894087069527</v>
      </c>
      <c r="Z170" s="139">
        <f t="shared" si="115"/>
        <v>9234</v>
      </c>
      <c r="AA170" s="140">
        <f t="shared" si="116"/>
        <v>9234</v>
      </c>
      <c r="AB170" s="141">
        <f t="shared" si="117"/>
        <v>545.14048090968163</v>
      </c>
      <c r="AC170" s="142">
        <f t="shared" si="118"/>
        <v>5033827.2007200001</v>
      </c>
      <c r="AD170" s="143">
        <f>INDEX(รายได้แยกตามสิทธิ!$G:$G,MATCH(CalBudget2567!$D170,รายได้แยกตามสิทธิ!$B:$B,0))</f>
        <v>460941</v>
      </c>
      <c r="AE170" s="138">
        <f>INDEX(ผลงานOPDVisit_HDC!$G:$G,MATCH(CalBudget2567!$D170,ผลงานOPDVisit_HDC!$A:$A,0))</f>
        <v>0</v>
      </c>
      <c r="AF170" s="138">
        <f t="shared" si="119"/>
        <v>0</v>
      </c>
      <c r="AG170" s="139">
        <f t="shared" si="120"/>
        <v>0</v>
      </c>
      <c r="AH170" s="140">
        <f t="shared" si="121"/>
        <v>0</v>
      </c>
      <c r="AI170" s="141">
        <f t="shared" si="122"/>
        <v>0</v>
      </c>
      <c r="AJ170" s="142">
        <f t="shared" si="123"/>
        <v>0</v>
      </c>
      <c r="AK170" s="143">
        <f>INDEX(รายได้แยกตามสิทธิ!$H:$H,MATCH(CalBudget2567!$D170,รายได้แยกตามสิทธิ!$B:$B,0))</f>
        <v>2864884.5</v>
      </c>
      <c r="AL170" s="138">
        <f>INDEX(ผลงานOPDVisit_HDC!$K:$K,MATCH(CalBudget2567!$D170,ผลงานOPDVisit_HDC!$A:$A,0))</f>
        <v>5916</v>
      </c>
      <c r="AM170" s="138">
        <f t="shared" si="124"/>
        <v>484.26039553752537</v>
      </c>
      <c r="AN170" s="139">
        <f t="shared" si="125"/>
        <v>7099.2</v>
      </c>
      <c r="AO170" s="140">
        <f t="shared" si="126"/>
        <v>7099.2</v>
      </c>
      <c r="AP170" s="141">
        <f t="shared" si="127"/>
        <v>497.04486997971605</v>
      </c>
      <c r="AQ170" s="142">
        <f t="shared" si="128"/>
        <v>3528620.9409600003</v>
      </c>
      <c r="AR170" s="144">
        <f t="shared" si="102"/>
        <v>138514507.09463996</v>
      </c>
      <c r="AS170" s="143">
        <f>INDEX(รายได้แยกตามสิทธิ!$I:$I,MATCH(CalBudget2567!$D170,รายได้แยกตามสิทธิ!$B:$B,0))</f>
        <v>55484915</v>
      </c>
      <c r="AT170" s="138">
        <f>INDEX(ผลงานAdjRw_DHES!$D:$D,MATCH(CalBudget2567!$D170,ผลงานAdjRw_DHES!$B:$B,0))</f>
        <v>4668.1328000000003</v>
      </c>
      <c r="AU170" s="143">
        <f t="shared" si="129"/>
        <v>11885.890435679121</v>
      </c>
      <c r="AV170" s="139">
        <f t="shared" si="130"/>
        <v>5601.75936</v>
      </c>
      <c r="AW170" s="140">
        <f t="shared" si="131"/>
        <v>5601.75936</v>
      </c>
      <c r="AX170" s="141">
        <f t="shared" si="132"/>
        <v>12199.67794318105</v>
      </c>
      <c r="AY170" s="142">
        <f t="shared" si="133"/>
        <v>68339660.107199997</v>
      </c>
      <c r="AZ170" s="143">
        <f>INDEX(รายได้แยกตามสิทธิ!$J:$J,MATCH(CalBudget2567!$D170,รายได้แยกตามสิทธิ!$B:$B,0))</f>
        <v>4840032</v>
      </c>
      <c r="BA170" s="138">
        <f>INDEX(ผลงานAdjRw_DHES!$F:$F,MATCH(CalBudget2567!$D170,ผลงานAdjRw_DHES!$B:$B,0))</f>
        <v>248.53399999999999</v>
      </c>
      <c r="BB170" s="143">
        <f t="shared" si="134"/>
        <v>19474.325444405997</v>
      </c>
      <c r="BC170" s="139">
        <f t="shared" si="135"/>
        <v>298.24079999999998</v>
      </c>
      <c r="BD170" s="140">
        <f t="shared" si="136"/>
        <v>298.24079999999998</v>
      </c>
      <c r="BE170" s="141">
        <f t="shared" si="137"/>
        <v>19988.447636138317</v>
      </c>
      <c r="BF170" s="142">
        <f t="shared" si="138"/>
        <v>5961370.6137600001</v>
      </c>
      <c r="BG170" s="143">
        <f>INDEX(รายได้แยกตามสิทธิ!$K:$K,MATCH(CalBudget2567!$D170,รายได้แยกตามสิทธิ!$B:$B,0))</f>
        <v>1881874.35</v>
      </c>
      <c r="BH170" s="138">
        <f>INDEX(ผลงานAdjRw_DHES!$E:$E,MATCH(CalBudget2567!$D170,ผลงานAdjRw_DHES!$B:$B,0))</f>
        <v>167.34740000000002</v>
      </c>
      <c r="BI170" s="143">
        <f t="shared" si="139"/>
        <v>11245.315732422492</v>
      </c>
      <c r="BJ170" s="139">
        <f t="shared" si="140"/>
        <v>200.81688000000003</v>
      </c>
      <c r="BK170" s="140">
        <f t="shared" si="141"/>
        <v>200.81688000000003</v>
      </c>
      <c r="BL170" s="141">
        <f t="shared" si="142"/>
        <v>11542.192067758446</v>
      </c>
      <c r="BM170" s="142">
        <f t="shared" si="143"/>
        <v>2317866.9994080001</v>
      </c>
      <c r="BN170" s="143">
        <f>INDEX(รายได้แยกตามสิทธิ!$N:$N,MATCH(CalBudget2567!$D170,รายได้แยกตามสิทธิ!$B:$B,0))</f>
        <v>4713755</v>
      </c>
      <c r="BO170" s="138">
        <f>INDEX(ผลงานAdjRw_DHES!$I:$I,MATCH(CalBudget2567!$D170,ผลงานAdjRw_DHES!$B:$B,0))</f>
        <v>770.88459999999964</v>
      </c>
      <c r="BP170" s="143">
        <f t="shared" si="144"/>
        <v>6114.7349421690387</v>
      </c>
      <c r="BQ170" s="139">
        <f t="shared" si="145"/>
        <v>925.06151999999952</v>
      </c>
      <c r="BR170" s="140">
        <f t="shared" si="146"/>
        <v>925.06151999999952</v>
      </c>
      <c r="BS170" s="141">
        <f t="shared" si="147"/>
        <v>6276.1639446423014</v>
      </c>
      <c r="BT170" s="142">
        <f t="shared" si="148"/>
        <v>5805837.7584000006</v>
      </c>
      <c r="BU170" s="144">
        <f t="shared" si="149"/>
        <v>82424735.478767991</v>
      </c>
      <c r="BV170" s="145">
        <f t="shared" si="103"/>
        <v>220939242.57340795</v>
      </c>
      <c r="BW170" s="146">
        <f>INDEX(รายได้แยกตามสิทธิ!$Q:$Q,MATCH(CalBudget2567!$D170,รายได้แยกตามสิทธิ!$B:$B,0))</f>
        <v>0.51</v>
      </c>
      <c r="BX170" s="145">
        <f t="shared" si="150"/>
        <v>112679013.71243806</v>
      </c>
      <c r="BY170" s="141"/>
      <c r="BZ170" s="143">
        <f t="shared" si="151"/>
        <v>177789</v>
      </c>
      <c r="CA170" s="138">
        <f>INDEX(ผลงานOPDVisit_HDC!$C:$C,MATCH(CalBudget2567!$D170,ผลงานOPDVisit_HDC!$A:$A,0))</f>
        <v>177789</v>
      </c>
      <c r="CB170" s="138">
        <f t="shared" si="152"/>
        <v>0</v>
      </c>
    </row>
    <row r="171" spans="1:80" hidden="1" x14ac:dyDescent="0.7">
      <c r="A171" s="136">
        <f>COUNTA($D$16:D171)</f>
        <v>156</v>
      </c>
      <c r="B171" s="1">
        <v>3</v>
      </c>
      <c r="C171" s="2" t="s">
        <v>13</v>
      </c>
      <c r="D171" s="91" t="s">
        <v>230</v>
      </c>
      <c r="E171" s="3" t="s">
        <v>1129</v>
      </c>
      <c r="F171" s="4" t="s">
        <v>1876</v>
      </c>
      <c r="G171" s="1">
        <v>10</v>
      </c>
      <c r="H171" s="3" t="s">
        <v>2962</v>
      </c>
      <c r="I171" s="137">
        <f>INDEX(รายได้แยกตามสิทธิ!$D:$D,MATCH(CalBudget2567!$D171,รายได้แยกตามสิทธิ!$B:$B,0))</f>
        <v>87500704.5</v>
      </c>
      <c r="J171" s="138">
        <f>INDEX(ผลงานOPDVisit_HDC!$F:$F,MATCH(CalBudget2567!$D171,ผลงานOPDVisit_HDC!$A:$A,0))</f>
        <v>105319</v>
      </c>
      <c r="K171" s="138">
        <f t="shared" si="104"/>
        <v>830.81594489123518</v>
      </c>
      <c r="L171" s="139">
        <f t="shared" si="105"/>
        <v>126382.79999999999</v>
      </c>
      <c r="M171" s="140">
        <f t="shared" si="106"/>
        <v>126382.79999999999</v>
      </c>
      <c r="N171" s="141">
        <f t="shared" si="107"/>
        <v>852.74948583636376</v>
      </c>
      <c r="O171" s="142">
        <f t="shared" si="108"/>
        <v>107772867.71855998</v>
      </c>
      <c r="P171" s="143">
        <f>INDEX(รายได้แยกตามสิทธิ!$E:$E,MATCH(CalBudget2567!$D171,รายได้แยกตามสิทธิ!$B:$B,0))</f>
        <v>15236623</v>
      </c>
      <c r="Q171" s="138">
        <f>INDEX(ผลงานOPDVisit_HDC!$D:$D,MATCH(CalBudget2567!$D171,ผลงานOPDVisit_HDC!$A:$A,0))</f>
        <v>17307</v>
      </c>
      <c r="R171" s="138">
        <f t="shared" si="109"/>
        <v>880.37343271508644</v>
      </c>
      <c r="S171" s="139">
        <f t="shared" si="110"/>
        <v>20768.399999999998</v>
      </c>
      <c r="T171" s="140">
        <f t="shared" si="111"/>
        <v>20768.399999999998</v>
      </c>
      <c r="U171" s="141">
        <f t="shared" si="112"/>
        <v>903.61529133876468</v>
      </c>
      <c r="V171" s="142">
        <f t="shared" si="113"/>
        <v>18766643.816639997</v>
      </c>
      <c r="W171" s="143">
        <f>INDEX(รายได้แยกตามสิทธิ!$F:$F,MATCH(CalBudget2567!$D171,รายได้แยกตามสิทธิ!$B:$B,0))</f>
        <v>5338303.33</v>
      </c>
      <c r="X171" s="138">
        <f>INDEX(ผลงานOPDVisit_HDC!$E:$E,MATCH(CalBudget2567!$D171,ผลงานOPDVisit_HDC!$A:$A,0))</f>
        <v>11301</v>
      </c>
      <c r="Y171" s="138">
        <f t="shared" si="114"/>
        <v>472.3744208477126</v>
      </c>
      <c r="Z171" s="139">
        <f t="shared" si="115"/>
        <v>13561.199999999999</v>
      </c>
      <c r="AA171" s="140">
        <f t="shared" si="116"/>
        <v>13561.199999999999</v>
      </c>
      <c r="AB171" s="141">
        <f t="shared" si="117"/>
        <v>484.8451055580922</v>
      </c>
      <c r="AC171" s="142">
        <f t="shared" si="118"/>
        <v>6575081.4454943994</v>
      </c>
      <c r="AD171" s="143">
        <f>INDEX(รายได้แยกตามสิทธิ!$G:$G,MATCH(CalBudget2567!$D171,รายได้แยกตามสิทธิ!$B:$B,0))</f>
        <v>508528</v>
      </c>
      <c r="AE171" s="138">
        <f>INDEX(ผลงานOPDVisit_HDC!$G:$G,MATCH(CalBudget2567!$D171,ผลงานOPDVisit_HDC!$A:$A,0))</f>
        <v>747</v>
      </c>
      <c r="AF171" s="138">
        <f t="shared" si="119"/>
        <v>680.76037483266396</v>
      </c>
      <c r="AG171" s="139">
        <f t="shared" si="120"/>
        <v>896.4</v>
      </c>
      <c r="AH171" s="140">
        <f t="shared" si="121"/>
        <v>896.4</v>
      </c>
      <c r="AI171" s="141">
        <f t="shared" si="122"/>
        <v>698.73244872824625</v>
      </c>
      <c r="AJ171" s="142">
        <f t="shared" si="123"/>
        <v>626343.76703999995</v>
      </c>
      <c r="AK171" s="143">
        <f>INDEX(รายได้แยกตามสิทธิ!$H:$H,MATCH(CalBudget2567!$D171,รายได้แยกตามสิทธิ!$B:$B,0))</f>
        <v>4903494.66</v>
      </c>
      <c r="AL171" s="138">
        <f>INDEX(ผลงานOPDVisit_HDC!$K:$K,MATCH(CalBudget2567!$D171,ผลงานOPDVisit_HDC!$A:$A,0))</f>
        <v>7399</v>
      </c>
      <c r="AM171" s="138">
        <f t="shared" si="124"/>
        <v>662.72397080686585</v>
      </c>
      <c r="AN171" s="139">
        <f t="shared" si="125"/>
        <v>8878.7999999999993</v>
      </c>
      <c r="AO171" s="140">
        <f t="shared" si="126"/>
        <v>8878.7999999999993</v>
      </c>
      <c r="AP171" s="141">
        <f t="shared" si="127"/>
        <v>680.21988363616708</v>
      </c>
      <c r="AQ171" s="142">
        <f t="shared" si="128"/>
        <v>6039536.3028287999</v>
      </c>
      <c r="AR171" s="144">
        <f t="shared" si="102"/>
        <v>139780473.05056316</v>
      </c>
      <c r="AS171" s="143">
        <f>INDEX(รายได้แยกตามสิทธิ!$I:$I,MATCH(CalBudget2567!$D171,รายได้แยกตามสิทธิ!$B:$B,0))</f>
        <v>48527108.630000003</v>
      </c>
      <c r="AT171" s="138">
        <f>INDEX(ผลงานAdjRw_DHES!$D:$D,MATCH(CalBudget2567!$D171,ผลงานAdjRw_DHES!$B:$B,0))</f>
        <v>3940.5406000000003</v>
      </c>
      <c r="AU171" s="143">
        <f t="shared" si="129"/>
        <v>12314.835337567642</v>
      </c>
      <c r="AV171" s="139">
        <f t="shared" si="130"/>
        <v>4728.6487200000001</v>
      </c>
      <c r="AW171" s="140">
        <f t="shared" si="131"/>
        <v>4728.6487200000001</v>
      </c>
      <c r="AX171" s="141">
        <f t="shared" si="132"/>
        <v>12639.946990479428</v>
      </c>
      <c r="AY171" s="142">
        <f t="shared" si="133"/>
        <v>59769869.157398403</v>
      </c>
      <c r="AZ171" s="143">
        <f>INDEX(รายได้แยกตามสิทธิ!$J:$J,MATCH(CalBudget2567!$D171,รายได้แยกตามสิทธิ!$B:$B,0))</f>
        <v>8385188</v>
      </c>
      <c r="BA171" s="138">
        <f>INDEX(ผลงานAdjRw_DHES!$F:$F,MATCH(CalBudget2567!$D171,ผลงานAdjRw_DHES!$B:$B,0))</f>
        <v>495.89149999999995</v>
      </c>
      <c r="BB171" s="143">
        <f t="shared" si="134"/>
        <v>16909.319881466006</v>
      </c>
      <c r="BC171" s="139">
        <f t="shared" si="135"/>
        <v>595.06979999999987</v>
      </c>
      <c r="BD171" s="140">
        <f t="shared" si="136"/>
        <v>595.06979999999987</v>
      </c>
      <c r="BE171" s="141">
        <f t="shared" si="137"/>
        <v>17355.725926336709</v>
      </c>
      <c r="BF171" s="142">
        <f t="shared" si="138"/>
        <v>10327868.355839998</v>
      </c>
      <c r="BG171" s="143">
        <f>INDEX(รายได้แยกตามสิทธิ!$K:$K,MATCH(CalBudget2567!$D171,รายได้แยกตามสิทธิ!$B:$B,0))</f>
        <v>2468959.25</v>
      </c>
      <c r="BH171" s="138">
        <f>INDEX(ผลงานAdjRw_DHES!$E:$E,MATCH(CalBudget2567!$D171,ผลงานAdjRw_DHES!$B:$B,0))</f>
        <v>201.048</v>
      </c>
      <c r="BI171" s="143">
        <f t="shared" si="139"/>
        <v>12280.446709243564</v>
      </c>
      <c r="BJ171" s="139">
        <f t="shared" si="140"/>
        <v>241.2576</v>
      </c>
      <c r="BK171" s="140">
        <f t="shared" si="141"/>
        <v>241.2576</v>
      </c>
      <c r="BL171" s="141">
        <f t="shared" si="142"/>
        <v>12604.650502367595</v>
      </c>
      <c r="BM171" s="142">
        <f t="shared" si="143"/>
        <v>3040967.7290400001</v>
      </c>
      <c r="BN171" s="143">
        <f>INDEX(รายได้แยกตามสิทธิ!$N:$N,MATCH(CalBudget2567!$D171,รายได้แยกตามสิทธิ!$B:$B,0))</f>
        <v>1110963</v>
      </c>
      <c r="BO171" s="138">
        <f>INDEX(ผลงานAdjRw_DHES!$I:$I,MATCH(CalBudget2567!$D171,ผลงานAdjRw_DHES!$B:$B,0))</f>
        <v>170.94189999999935</v>
      </c>
      <c r="BP171" s="143">
        <f t="shared" si="144"/>
        <v>6499.0678119291069</v>
      </c>
      <c r="BQ171" s="139">
        <f t="shared" si="145"/>
        <v>205.1302799999992</v>
      </c>
      <c r="BR171" s="140">
        <f t="shared" si="146"/>
        <v>205.1302799999992</v>
      </c>
      <c r="BS171" s="141">
        <f t="shared" si="147"/>
        <v>6670.6432021640358</v>
      </c>
      <c r="BT171" s="142">
        <f t="shared" si="148"/>
        <v>1368350.90784</v>
      </c>
      <c r="BU171" s="144">
        <f t="shared" si="149"/>
        <v>74507056.150118396</v>
      </c>
      <c r="BV171" s="145">
        <f t="shared" si="103"/>
        <v>214287529.20068157</v>
      </c>
      <c r="BW171" s="146">
        <f>INDEX(รายได้แยกตามสิทธิ!$Q:$Q,MATCH(CalBudget2567!$D171,รายได้แยกตามสิทธิ!$B:$B,0))</f>
        <v>0.51</v>
      </c>
      <c r="BX171" s="145">
        <f t="shared" si="150"/>
        <v>109286639.8923476</v>
      </c>
      <c r="BY171" s="141"/>
      <c r="BZ171" s="143">
        <f t="shared" si="151"/>
        <v>142073</v>
      </c>
      <c r="CA171" s="138">
        <f>INDEX(ผลงานOPDVisit_HDC!$C:$C,MATCH(CalBudget2567!$D171,ผลงานOPDVisit_HDC!$A:$A,0))</f>
        <v>142073</v>
      </c>
      <c r="CB171" s="138">
        <f t="shared" si="152"/>
        <v>0</v>
      </c>
    </row>
    <row r="172" spans="1:80" hidden="1" x14ac:dyDescent="0.7">
      <c r="A172" s="136">
        <f>COUNTA($D$16:D172)</f>
        <v>157</v>
      </c>
      <c r="B172" s="1">
        <v>3</v>
      </c>
      <c r="C172" s="2" t="s">
        <v>13</v>
      </c>
      <c r="D172" s="91" t="s">
        <v>231</v>
      </c>
      <c r="E172" s="3" t="s">
        <v>1130</v>
      </c>
      <c r="F172" s="4" t="s">
        <v>1876</v>
      </c>
      <c r="G172" s="1">
        <v>6</v>
      </c>
      <c r="H172" s="3" t="s">
        <v>2965</v>
      </c>
      <c r="I172" s="137">
        <f>INDEX(รายได้แยกตามสิทธิ!$D:$D,MATCH(CalBudget2567!$D172,รายได้แยกตามสิทธิ!$B:$B,0))</f>
        <v>54269509.740000002</v>
      </c>
      <c r="J172" s="138">
        <f>INDEX(ผลงานOPDVisit_HDC!$F:$F,MATCH(CalBudget2567!$D172,ผลงานOPDVisit_HDC!$A:$A,0))</f>
        <v>108656</v>
      </c>
      <c r="K172" s="138">
        <f t="shared" si="104"/>
        <v>499.46169323369168</v>
      </c>
      <c r="L172" s="139">
        <f t="shared" si="105"/>
        <v>130387.2</v>
      </c>
      <c r="M172" s="140">
        <f t="shared" si="106"/>
        <v>130387.2</v>
      </c>
      <c r="N172" s="141">
        <f t="shared" si="107"/>
        <v>512.64748193506114</v>
      </c>
      <c r="O172" s="142">
        <f t="shared" si="108"/>
        <v>66842669.756563202</v>
      </c>
      <c r="P172" s="143">
        <f>INDEX(รายได้แยกตามสิทธิ!$E:$E,MATCH(CalBudget2567!$D172,รายได้แยกตามสิทธิ!$B:$B,0))</f>
        <v>12405471.1</v>
      </c>
      <c r="Q172" s="138">
        <f>INDEX(ผลงานOPDVisit_HDC!$D:$D,MATCH(CalBudget2567!$D172,ผลงานOPDVisit_HDC!$A:$A,0))</f>
        <v>19725</v>
      </c>
      <c r="R172" s="138">
        <f t="shared" si="109"/>
        <v>628.92122179974649</v>
      </c>
      <c r="S172" s="139">
        <f t="shared" si="110"/>
        <v>23670</v>
      </c>
      <c r="T172" s="140">
        <f t="shared" si="111"/>
        <v>23670</v>
      </c>
      <c r="U172" s="141">
        <f t="shared" si="112"/>
        <v>645.52474205525982</v>
      </c>
      <c r="V172" s="142">
        <f t="shared" si="113"/>
        <v>15279570.644447999</v>
      </c>
      <c r="W172" s="143">
        <f>INDEX(รายได้แยกตามสิทธิ!$F:$F,MATCH(CalBudget2567!$D172,รายได้แยกตามสิทธิ!$B:$B,0))</f>
        <v>2402013</v>
      </c>
      <c r="X172" s="138">
        <f>INDEX(ผลงานOPDVisit_HDC!$E:$E,MATCH(CalBudget2567!$D172,ผลงานOPDVisit_HDC!$A:$A,0))</f>
        <v>8449</v>
      </c>
      <c r="Y172" s="138">
        <f t="shared" si="114"/>
        <v>284.29553793348327</v>
      </c>
      <c r="Z172" s="139">
        <f t="shared" si="115"/>
        <v>10138.799999999999</v>
      </c>
      <c r="AA172" s="140">
        <f t="shared" si="116"/>
        <v>10138.799999999999</v>
      </c>
      <c r="AB172" s="141">
        <f t="shared" si="117"/>
        <v>291.80094013492726</v>
      </c>
      <c r="AC172" s="142">
        <f t="shared" si="118"/>
        <v>2958511.3718400002</v>
      </c>
      <c r="AD172" s="143">
        <f>INDEX(รายได้แยกตามสิทธิ!$G:$G,MATCH(CalBudget2567!$D172,รายได้แยกตามสิทธิ!$B:$B,0))</f>
        <v>181271</v>
      </c>
      <c r="AE172" s="138">
        <f>INDEX(ผลงานOPDVisit_HDC!$G:$G,MATCH(CalBudget2567!$D172,ผลงานOPDVisit_HDC!$A:$A,0))</f>
        <v>215</v>
      </c>
      <c r="AF172" s="138">
        <f t="shared" si="119"/>
        <v>843.12093023255818</v>
      </c>
      <c r="AG172" s="139">
        <f t="shared" si="120"/>
        <v>258</v>
      </c>
      <c r="AH172" s="140">
        <f t="shared" si="121"/>
        <v>258</v>
      </c>
      <c r="AI172" s="141">
        <f t="shared" si="122"/>
        <v>865.37932279069776</v>
      </c>
      <c r="AJ172" s="142">
        <f t="shared" si="123"/>
        <v>223267.86528000003</v>
      </c>
      <c r="AK172" s="143">
        <f>INDEX(รายได้แยกตามสิทธิ!$H:$H,MATCH(CalBudget2567!$D172,รายได้แยกตามสิทธิ!$B:$B,0))</f>
        <v>2809440.5</v>
      </c>
      <c r="AL172" s="138">
        <f>INDEX(ผลงานOPDVisit_HDC!$K:$K,MATCH(CalBudget2567!$D172,ผลงานOPDVisit_HDC!$A:$A,0))</f>
        <v>4606</v>
      </c>
      <c r="AM172" s="138">
        <f t="shared" si="124"/>
        <v>609.95234476769429</v>
      </c>
      <c r="AN172" s="139">
        <f t="shared" si="125"/>
        <v>5527.2</v>
      </c>
      <c r="AO172" s="140">
        <f t="shared" si="126"/>
        <v>5527.2</v>
      </c>
      <c r="AP172" s="141">
        <f t="shared" si="127"/>
        <v>626.05508666956143</v>
      </c>
      <c r="AQ172" s="142">
        <f t="shared" si="128"/>
        <v>3460331.6750399997</v>
      </c>
      <c r="AR172" s="144">
        <f t="shared" si="102"/>
        <v>88764351.313171208</v>
      </c>
      <c r="AS172" s="143">
        <f>INDEX(รายได้แยกตามสิทธิ!$I:$I,MATCH(CalBudget2567!$D172,รายได้แยกตามสิทธิ!$B:$B,0))</f>
        <v>16433569.710000001</v>
      </c>
      <c r="AT172" s="138">
        <f>INDEX(ผลงานAdjRw_DHES!$D:$D,MATCH(CalBudget2567!$D172,ผลงานAdjRw_DHES!$B:$B,0))</f>
        <v>2218.0300000000002</v>
      </c>
      <c r="AU172" s="143">
        <f t="shared" si="129"/>
        <v>7409.083605722195</v>
      </c>
      <c r="AV172" s="139">
        <f t="shared" si="130"/>
        <v>2661.636</v>
      </c>
      <c r="AW172" s="140">
        <f t="shared" si="131"/>
        <v>2661.636</v>
      </c>
      <c r="AX172" s="141">
        <f t="shared" si="132"/>
        <v>7604.6834129132612</v>
      </c>
      <c r="AY172" s="142">
        <f t="shared" si="133"/>
        <v>20240899.1404128</v>
      </c>
      <c r="AZ172" s="143">
        <f>INDEX(รายได้แยกตามสิทธิ!$J:$J,MATCH(CalBudget2567!$D172,รายได้แยกตามสิทธิ!$B:$B,0))</f>
        <v>1211550.74</v>
      </c>
      <c r="BA172" s="138">
        <f>INDEX(ผลงานAdjRw_DHES!$F:$F,MATCH(CalBudget2567!$D172,ผลงานAdjRw_DHES!$B:$B,0))</f>
        <v>96.979999999999976</v>
      </c>
      <c r="BB172" s="143">
        <f t="shared" si="134"/>
        <v>12492.789647349971</v>
      </c>
      <c r="BC172" s="139">
        <f t="shared" si="135"/>
        <v>116.37599999999996</v>
      </c>
      <c r="BD172" s="140">
        <f t="shared" si="136"/>
        <v>116.37599999999996</v>
      </c>
      <c r="BE172" s="141">
        <f t="shared" si="137"/>
        <v>12822.59929404001</v>
      </c>
      <c r="BF172" s="142">
        <f t="shared" si="138"/>
        <v>1492242.8154431998</v>
      </c>
      <c r="BG172" s="143">
        <f>INDEX(รายได้แยกตามสิทธิ!$K:$K,MATCH(CalBudget2567!$D172,รายได้แยกตามสิทธิ!$B:$B,0))</f>
        <v>579656.75</v>
      </c>
      <c r="BH172" s="138">
        <f>INDEX(ผลงานAdjRw_DHES!$E:$E,MATCH(CalBudget2567!$D172,ผลงานAdjRw_DHES!$B:$B,0))</f>
        <v>69.98</v>
      </c>
      <c r="BI172" s="143">
        <f t="shared" si="139"/>
        <v>8283.1773363818229</v>
      </c>
      <c r="BJ172" s="139">
        <f t="shared" si="140"/>
        <v>83.975999999999999</v>
      </c>
      <c r="BK172" s="140">
        <f t="shared" si="141"/>
        <v>83.975999999999999</v>
      </c>
      <c r="BL172" s="141">
        <f t="shared" si="142"/>
        <v>8501.8532180623024</v>
      </c>
      <c r="BM172" s="142">
        <f t="shared" si="143"/>
        <v>713951.62583999988</v>
      </c>
      <c r="BN172" s="143">
        <f>INDEX(รายได้แยกตามสิทธิ!$N:$N,MATCH(CalBudget2567!$D172,รายได้แยกตามสิทธิ!$B:$B,0))</f>
        <v>432852</v>
      </c>
      <c r="BO172" s="138">
        <f>INDEX(ผลงานAdjRw_DHES!$I:$I,MATCH(CalBudget2567!$D172,ผลงานAdjRw_DHES!$B:$B,0))</f>
        <v>64.969999999999843</v>
      </c>
      <c r="BP172" s="143">
        <f t="shared" si="144"/>
        <v>6662.3364629829312</v>
      </c>
      <c r="BQ172" s="139">
        <f t="shared" si="145"/>
        <v>77.963999999999814</v>
      </c>
      <c r="BR172" s="140">
        <f t="shared" si="146"/>
        <v>77.963999999999814</v>
      </c>
      <c r="BS172" s="141">
        <f t="shared" si="147"/>
        <v>6838.2221456056805</v>
      </c>
      <c r="BT172" s="142">
        <f t="shared" si="148"/>
        <v>533135.15136000002</v>
      </c>
      <c r="BU172" s="144">
        <f t="shared" si="149"/>
        <v>22980228.733056001</v>
      </c>
      <c r="BV172" s="145">
        <f t="shared" si="103"/>
        <v>111744580.04622722</v>
      </c>
      <c r="BW172" s="146">
        <f>INDEX(รายได้แยกตามสิทธิ!$Q:$Q,MATCH(CalBudget2567!$D172,รายได้แยกตามสิทธิ!$B:$B,0))</f>
        <v>0.49</v>
      </c>
      <c r="BX172" s="145">
        <f t="shared" si="150"/>
        <v>54754844.222651333</v>
      </c>
      <c r="BY172" s="141"/>
      <c r="BZ172" s="143">
        <f t="shared" si="151"/>
        <v>141651</v>
      </c>
      <c r="CA172" s="138">
        <f>INDEX(ผลงานOPDVisit_HDC!$C:$C,MATCH(CalBudget2567!$D172,ผลงานOPDVisit_HDC!$A:$A,0))</f>
        <v>141651</v>
      </c>
      <c r="CB172" s="138">
        <f t="shared" si="152"/>
        <v>0</v>
      </c>
    </row>
    <row r="173" spans="1:80" hidden="1" x14ac:dyDescent="0.7">
      <c r="A173" s="136">
        <f>COUNTA($D$16:D173)</f>
        <v>158</v>
      </c>
      <c r="B173" s="1">
        <v>3</v>
      </c>
      <c r="C173" s="2" t="s">
        <v>13</v>
      </c>
      <c r="D173" s="91" t="s">
        <v>232</v>
      </c>
      <c r="E173" s="3" t="s">
        <v>1131</v>
      </c>
      <c r="F173" s="4" t="s">
        <v>1876</v>
      </c>
      <c r="G173" s="1">
        <v>5</v>
      </c>
      <c r="H173" s="3" t="s">
        <v>2964</v>
      </c>
      <c r="I173" s="137">
        <f>INDEX(รายได้แยกตามสิทธิ!$D:$D,MATCH(CalBudget2567!$D173,รายได้แยกตามสิทธิ!$B:$B,0))</f>
        <v>43659494</v>
      </c>
      <c r="J173" s="138">
        <f>INDEX(ผลงานOPDVisit_HDC!$F:$F,MATCH(CalBudget2567!$D173,ผลงานOPDVisit_HDC!$A:$A,0))</f>
        <v>71563</v>
      </c>
      <c r="K173" s="138">
        <f t="shared" si="104"/>
        <v>610.08473652585837</v>
      </c>
      <c r="L173" s="139">
        <f t="shared" si="105"/>
        <v>85875.599999999991</v>
      </c>
      <c r="M173" s="140">
        <f t="shared" si="106"/>
        <v>85875.599999999991</v>
      </c>
      <c r="N173" s="141">
        <f t="shared" si="107"/>
        <v>626.19097357014107</v>
      </c>
      <c r="O173" s="142">
        <f t="shared" si="108"/>
        <v>53774525.569920003</v>
      </c>
      <c r="P173" s="143">
        <f>INDEX(รายได้แยกตามสิทธิ!$E:$E,MATCH(CalBudget2567!$D173,รายได้แยกตามสิทธิ!$B:$B,0))</f>
        <v>9923681</v>
      </c>
      <c r="Q173" s="138">
        <f>INDEX(ผลงานOPDVisit_HDC!$D:$D,MATCH(CalBudget2567!$D173,ผลงานOPDVisit_HDC!$A:$A,0))</f>
        <v>28415</v>
      </c>
      <c r="R173" s="138">
        <f t="shared" si="109"/>
        <v>349.24092908674993</v>
      </c>
      <c r="S173" s="139">
        <f t="shared" si="110"/>
        <v>34098</v>
      </c>
      <c r="T173" s="140">
        <f t="shared" si="111"/>
        <v>34098</v>
      </c>
      <c r="U173" s="141">
        <f t="shared" si="112"/>
        <v>358.46088961464011</v>
      </c>
      <c r="V173" s="142">
        <f t="shared" si="113"/>
        <v>12222799.414079998</v>
      </c>
      <c r="W173" s="143">
        <f>INDEX(รายได้แยกตามสิทธิ!$F:$F,MATCH(CalBudget2567!$D173,รายได้แยกตามสิทธิ!$B:$B,0))</f>
        <v>4364200</v>
      </c>
      <c r="X173" s="138">
        <f>INDEX(ผลงานOPDVisit_HDC!$E:$E,MATCH(CalBudget2567!$D173,ผลงานOPDVisit_HDC!$A:$A,0))</f>
        <v>21461</v>
      </c>
      <c r="Y173" s="138">
        <f t="shared" si="114"/>
        <v>203.35492288336982</v>
      </c>
      <c r="Z173" s="139">
        <f t="shared" si="115"/>
        <v>25753.200000000001</v>
      </c>
      <c r="AA173" s="140">
        <f t="shared" si="116"/>
        <v>25753.200000000001</v>
      </c>
      <c r="AB173" s="141">
        <f t="shared" si="117"/>
        <v>208.72349284749077</v>
      </c>
      <c r="AC173" s="142">
        <f t="shared" si="118"/>
        <v>5375297.8559999997</v>
      </c>
      <c r="AD173" s="143">
        <f>INDEX(รายได้แยกตามสิทธิ!$G:$G,MATCH(CalBudget2567!$D173,รายได้แยกตามสิทธิ!$B:$B,0))</f>
        <v>115197</v>
      </c>
      <c r="AE173" s="138">
        <f>INDEX(ผลงานOPDVisit_HDC!$G:$G,MATCH(CalBudget2567!$D173,ผลงานOPDVisit_HDC!$A:$A,0))</f>
        <v>394</v>
      </c>
      <c r="AF173" s="138">
        <f t="shared" si="119"/>
        <v>292.37817258883251</v>
      </c>
      <c r="AG173" s="139">
        <f t="shared" si="120"/>
        <v>472.79999999999995</v>
      </c>
      <c r="AH173" s="140">
        <f t="shared" si="121"/>
        <v>472.79999999999995</v>
      </c>
      <c r="AI173" s="141">
        <f t="shared" si="122"/>
        <v>300.09695634517772</v>
      </c>
      <c r="AJ173" s="142">
        <f t="shared" si="123"/>
        <v>141885.84096</v>
      </c>
      <c r="AK173" s="143">
        <f>INDEX(รายได้แยกตามสิทธิ!$H:$H,MATCH(CalBudget2567!$D173,รายได้แยกตามสิทธิ!$B:$B,0))</f>
        <v>2657602</v>
      </c>
      <c r="AL173" s="138">
        <f>INDEX(ผลงานOPDVisit_HDC!$K:$K,MATCH(CalBudget2567!$D173,ผลงานOPDVisit_HDC!$A:$A,0))</f>
        <v>4398</v>
      </c>
      <c r="AM173" s="138">
        <f t="shared" si="124"/>
        <v>604.27512505684399</v>
      </c>
      <c r="AN173" s="139">
        <f t="shared" si="125"/>
        <v>5277.5999999999995</v>
      </c>
      <c r="AO173" s="140">
        <f t="shared" si="126"/>
        <v>5277.5999999999995</v>
      </c>
      <c r="AP173" s="141">
        <f t="shared" si="127"/>
        <v>620.22798835834465</v>
      </c>
      <c r="AQ173" s="142">
        <f t="shared" si="128"/>
        <v>3273315.2313599992</v>
      </c>
      <c r="AR173" s="144">
        <f t="shared" si="102"/>
        <v>74787823.912320003</v>
      </c>
      <c r="AS173" s="143">
        <f>INDEX(รายได้แยกตามสิทธิ!$I:$I,MATCH(CalBudget2567!$D173,รายได้แยกตามสิทธิ!$B:$B,0))</f>
        <v>11467591.6</v>
      </c>
      <c r="AT173" s="138">
        <f>INDEX(ผลงานAdjRw_DHES!$D:$D,MATCH(CalBudget2567!$D173,ผลงานAdjRw_DHES!$B:$B,0))</f>
        <v>1301.2999</v>
      </c>
      <c r="AU173" s="143">
        <f t="shared" si="129"/>
        <v>8812.4125729972002</v>
      </c>
      <c r="AV173" s="139">
        <f t="shared" si="130"/>
        <v>1561.55988</v>
      </c>
      <c r="AW173" s="140">
        <f t="shared" si="131"/>
        <v>1561.55988</v>
      </c>
      <c r="AX173" s="141">
        <f t="shared" si="132"/>
        <v>9045.0602649243265</v>
      </c>
      <c r="AY173" s="142">
        <f t="shared" si="133"/>
        <v>14124403.221888</v>
      </c>
      <c r="AZ173" s="143">
        <f>INDEX(รายได้แยกตามสิทธิ!$J:$J,MATCH(CalBudget2567!$D173,รายได้แยกตามสิทธิ!$B:$B,0))</f>
        <v>662027.86</v>
      </c>
      <c r="BA173" s="138">
        <f>INDEX(ผลงานAdjRw_DHES!$F:$F,MATCH(CalBudget2567!$D173,ผลงานAdjRw_DHES!$B:$B,0))</f>
        <v>71.993700000000004</v>
      </c>
      <c r="BB173" s="143">
        <f t="shared" si="134"/>
        <v>9195.636007039504</v>
      </c>
      <c r="BC173" s="139">
        <f t="shared" si="135"/>
        <v>86.392440000000008</v>
      </c>
      <c r="BD173" s="140">
        <f t="shared" si="136"/>
        <v>86.392440000000008</v>
      </c>
      <c r="BE173" s="141">
        <f t="shared" si="137"/>
        <v>9438.400797625347</v>
      </c>
      <c r="BF173" s="142">
        <f t="shared" si="138"/>
        <v>815406.47460479999</v>
      </c>
      <c r="BG173" s="143">
        <f>INDEX(รายได้แยกตามสิทธิ!$K:$K,MATCH(CalBudget2567!$D173,รายได้แยกตามสิทธิ!$B:$B,0))</f>
        <v>398560.4</v>
      </c>
      <c r="BH173" s="138">
        <f>INDEX(ผลงานAdjRw_DHES!$E:$E,MATCH(CalBudget2567!$D173,ผลงานAdjRw_DHES!$B:$B,0))</f>
        <v>66.162900000000008</v>
      </c>
      <c r="BI173" s="143">
        <f t="shared" si="139"/>
        <v>6023.9257952719727</v>
      </c>
      <c r="BJ173" s="139">
        <f t="shared" si="140"/>
        <v>79.395480000000006</v>
      </c>
      <c r="BK173" s="140">
        <f t="shared" si="141"/>
        <v>79.395480000000006</v>
      </c>
      <c r="BL173" s="141">
        <f t="shared" si="142"/>
        <v>6182.9574362671528</v>
      </c>
      <c r="BM173" s="142">
        <f t="shared" si="143"/>
        <v>490898.87347200006</v>
      </c>
      <c r="BN173" s="143">
        <f>INDEX(รายได้แยกตามสิทธิ!$N:$N,MATCH(CalBudget2567!$D173,รายได้แยกตามสิทธิ!$B:$B,0))</f>
        <v>244013.7</v>
      </c>
      <c r="BO173" s="138">
        <f>INDEX(ผลงานAdjRw_DHES!$I:$I,MATCH(CalBudget2567!$D173,ผลงานAdjRw_DHES!$B:$B,0))</f>
        <v>98.552099999999896</v>
      </c>
      <c r="BP173" s="143">
        <f t="shared" si="144"/>
        <v>2475.9868130663908</v>
      </c>
      <c r="BQ173" s="139">
        <f t="shared" si="145"/>
        <v>118.26251999999987</v>
      </c>
      <c r="BR173" s="140">
        <f t="shared" si="146"/>
        <v>118.26251999999987</v>
      </c>
      <c r="BS173" s="141">
        <f t="shared" si="147"/>
        <v>2541.3528649313434</v>
      </c>
      <c r="BT173" s="142">
        <f t="shared" si="148"/>
        <v>300546.79401599994</v>
      </c>
      <c r="BU173" s="144">
        <f t="shared" si="149"/>
        <v>15731255.3639808</v>
      </c>
      <c r="BV173" s="145">
        <f t="shared" si="103"/>
        <v>90519079.276300803</v>
      </c>
      <c r="BW173" s="146">
        <f>INDEX(รายได้แยกตามสิทธิ!$Q:$Q,MATCH(CalBudget2567!$D173,รายได้แยกตามสิทธิ!$B:$B,0))</f>
        <v>0.48</v>
      </c>
      <c r="BX173" s="145">
        <f t="shared" si="150"/>
        <v>43449158.052624382</v>
      </c>
      <c r="BY173" s="141"/>
      <c r="BZ173" s="143">
        <f t="shared" si="151"/>
        <v>126231</v>
      </c>
      <c r="CA173" s="138">
        <f>INDEX(ผลงานOPDVisit_HDC!$C:$C,MATCH(CalBudget2567!$D173,ผลงานOPDVisit_HDC!$A:$A,0))</f>
        <v>126231</v>
      </c>
      <c r="CB173" s="138">
        <f t="shared" si="152"/>
        <v>0</v>
      </c>
    </row>
    <row r="174" spans="1:80" hidden="1" x14ac:dyDescent="0.7">
      <c r="A174" s="136">
        <f>COUNTA($D$16:D174)</f>
        <v>159</v>
      </c>
      <c r="B174" s="1">
        <v>3</v>
      </c>
      <c r="C174" s="2" t="s">
        <v>13</v>
      </c>
      <c r="D174" s="91" t="s">
        <v>233</v>
      </c>
      <c r="E174" s="3" t="s">
        <v>1132</v>
      </c>
      <c r="F174" s="4" t="s">
        <v>1876</v>
      </c>
      <c r="G174" s="1">
        <v>5</v>
      </c>
      <c r="H174" s="3" t="s">
        <v>2964</v>
      </c>
      <c r="I174" s="137">
        <f>INDEX(รายได้แยกตามสิทธิ!$D:$D,MATCH(CalBudget2567!$D174,รายได้แยกตามสิทธิ!$B:$B,0))</f>
        <v>26503198.23</v>
      </c>
      <c r="J174" s="138">
        <f>INDEX(ผลงานOPDVisit_HDC!$F:$F,MATCH(CalBudget2567!$D174,ผลงานOPDVisit_HDC!$A:$A,0))</f>
        <v>74912</v>
      </c>
      <c r="K174" s="138">
        <f t="shared" si="104"/>
        <v>353.79109128043569</v>
      </c>
      <c r="L174" s="139">
        <f t="shared" si="105"/>
        <v>89894.399999999994</v>
      </c>
      <c r="M174" s="140">
        <f t="shared" si="106"/>
        <v>89894.399999999994</v>
      </c>
      <c r="N174" s="141">
        <f t="shared" si="107"/>
        <v>363.13117609023919</v>
      </c>
      <c r="O174" s="142">
        <f t="shared" si="108"/>
        <v>32643459.195926394</v>
      </c>
      <c r="P174" s="143">
        <f>INDEX(รายได้แยกตามสิทธิ!$E:$E,MATCH(CalBudget2567!$D174,รายได้แยกตามสิทธิ!$B:$B,0))</f>
        <v>3331697.96</v>
      </c>
      <c r="Q174" s="138">
        <f>INDEX(ผลงานOPDVisit_HDC!$D:$D,MATCH(CalBudget2567!$D174,ผลงานOPDVisit_HDC!$A:$A,0))</f>
        <v>8577</v>
      </c>
      <c r="R174" s="138">
        <f t="shared" si="109"/>
        <v>388.44560568963504</v>
      </c>
      <c r="S174" s="139">
        <f t="shared" si="110"/>
        <v>10292.4</v>
      </c>
      <c r="T174" s="140">
        <f t="shared" si="111"/>
        <v>10292.4</v>
      </c>
      <c r="U174" s="141">
        <f t="shared" si="112"/>
        <v>398.70056967984141</v>
      </c>
      <c r="V174" s="142">
        <f t="shared" si="113"/>
        <v>4103585.7433727994</v>
      </c>
      <c r="W174" s="143">
        <f>INDEX(รายได้แยกตามสิทธิ!$F:$F,MATCH(CalBudget2567!$D174,รายได้แยกตามสิทธิ!$B:$B,0))</f>
        <v>1110051.42</v>
      </c>
      <c r="X174" s="138">
        <f>INDEX(ผลงานOPDVisit_HDC!$E:$E,MATCH(CalBudget2567!$D174,ผลงานOPDVisit_HDC!$A:$A,0))</f>
        <v>0</v>
      </c>
      <c r="Y174" s="138">
        <f t="shared" si="114"/>
        <v>0</v>
      </c>
      <c r="Z174" s="139">
        <f t="shared" si="115"/>
        <v>0</v>
      </c>
      <c r="AA174" s="140">
        <f t="shared" si="116"/>
        <v>0</v>
      </c>
      <c r="AB174" s="141">
        <f t="shared" si="117"/>
        <v>0</v>
      </c>
      <c r="AC174" s="142">
        <f t="shared" si="118"/>
        <v>0</v>
      </c>
      <c r="AD174" s="143">
        <f>INDEX(รายได้แยกตามสิทธิ!$G:$G,MATCH(CalBudget2567!$D174,รายได้แยกตามสิทธิ!$B:$B,0))</f>
        <v>338443</v>
      </c>
      <c r="AE174" s="138">
        <f>INDEX(ผลงานOPDVisit_HDC!$G:$G,MATCH(CalBudget2567!$D174,ผลงานOPDVisit_HDC!$A:$A,0))</f>
        <v>462</v>
      </c>
      <c r="AF174" s="138">
        <f t="shared" si="119"/>
        <v>732.56060606060601</v>
      </c>
      <c r="AG174" s="139">
        <f t="shared" si="120"/>
        <v>554.4</v>
      </c>
      <c r="AH174" s="140">
        <f t="shared" si="121"/>
        <v>554.4</v>
      </c>
      <c r="AI174" s="141">
        <f t="shared" si="122"/>
        <v>751.90020606060602</v>
      </c>
      <c r="AJ174" s="142">
        <f t="shared" si="123"/>
        <v>416853.47423999995</v>
      </c>
      <c r="AK174" s="143">
        <f>INDEX(รายได้แยกตามสิทธิ!$H:$H,MATCH(CalBudget2567!$D174,รายได้แยกตามสิทธิ!$B:$B,0))</f>
        <v>1566410</v>
      </c>
      <c r="AL174" s="138">
        <f>INDEX(ผลงานOPDVisit_HDC!$K:$K,MATCH(CalBudget2567!$D174,ผลงานOPDVisit_HDC!$A:$A,0))</f>
        <v>8494</v>
      </c>
      <c r="AM174" s="138">
        <f t="shared" si="124"/>
        <v>184.41370379091123</v>
      </c>
      <c r="AN174" s="139">
        <f t="shared" si="125"/>
        <v>10192.799999999999</v>
      </c>
      <c r="AO174" s="140">
        <f t="shared" si="126"/>
        <v>10192.799999999999</v>
      </c>
      <c r="AP174" s="141">
        <f t="shared" si="127"/>
        <v>189.28222557099127</v>
      </c>
      <c r="AQ174" s="142">
        <f t="shared" si="128"/>
        <v>1929315.8687999996</v>
      </c>
      <c r="AR174" s="144">
        <f t="shared" si="102"/>
        <v>39093214.282339193</v>
      </c>
      <c r="AS174" s="143">
        <f>INDEX(รายได้แยกตามสิทธิ!$I:$I,MATCH(CalBudget2567!$D174,รายได้แยกตามสิทธิ!$B:$B,0))</f>
        <v>9775654.5800000001</v>
      </c>
      <c r="AT174" s="138">
        <f>INDEX(ผลงานAdjRw_DHES!$D:$D,MATCH(CalBudget2567!$D174,ผลงานAdjRw_DHES!$B:$B,0))</f>
        <v>1519.9198000000001</v>
      </c>
      <c r="AU174" s="143">
        <f t="shared" si="129"/>
        <v>6431.6910536990172</v>
      </c>
      <c r="AV174" s="139">
        <f t="shared" si="130"/>
        <v>1823.9037600000001</v>
      </c>
      <c r="AW174" s="140">
        <f t="shared" si="131"/>
        <v>1823.9037600000001</v>
      </c>
      <c r="AX174" s="141">
        <f t="shared" si="132"/>
        <v>6601.4876975166717</v>
      </c>
      <c r="AY174" s="142">
        <f t="shared" si="133"/>
        <v>12040478.233094402</v>
      </c>
      <c r="AZ174" s="143">
        <f>INDEX(รายได้แยกตามสิทธิ!$J:$J,MATCH(CalBudget2567!$D174,รายได้แยกตามสิทธิ!$B:$B,0))</f>
        <v>1093888.42</v>
      </c>
      <c r="BA174" s="138">
        <f>INDEX(ผลงานAdjRw_DHES!$F:$F,MATCH(CalBudget2567!$D174,ผลงานAdjRw_DHES!$B:$B,0))</f>
        <v>101.79889999999997</v>
      </c>
      <c r="BB174" s="143">
        <f t="shared" si="134"/>
        <v>10745.581926720231</v>
      </c>
      <c r="BC174" s="139">
        <f t="shared" si="135"/>
        <v>122.15867999999996</v>
      </c>
      <c r="BD174" s="140">
        <f t="shared" si="136"/>
        <v>122.15867999999996</v>
      </c>
      <c r="BE174" s="141">
        <f t="shared" si="137"/>
        <v>11029.265289585646</v>
      </c>
      <c r="BF174" s="142">
        <f t="shared" si="138"/>
        <v>1347320.4891455998</v>
      </c>
      <c r="BG174" s="143">
        <f>INDEX(รายได้แยกตามสิทธิ!$K:$K,MATCH(CalBudget2567!$D174,รายได้แยกตามสิทธิ!$B:$B,0))</f>
        <v>263280</v>
      </c>
      <c r="BH174" s="138">
        <f>INDEX(ผลงานAdjRw_DHES!$E:$E,MATCH(CalBudget2567!$D174,ผลงานAdjRw_DHES!$B:$B,0))</f>
        <v>10.203299999999999</v>
      </c>
      <c r="BI174" s="143">
        <f t="shared" si="139"/>
        <v>25803.416541707098</v>
      </c>
      <c r="BJ174" s="139">
        <f t="shared" si="140"/>
        <v>12.243959999999998</v>
      </c>
      <c r="BK174" s="140">
        <f t="shared" si="141"/>
        <v>12.243959999999998</v>
      </c>
      <c r="BL174" s="141">
        <f t="shared" si="142"/>
        <v>26484.626738408166</v>
      </c>
      <c r="BM174" s="142">
        <f t="shared" si="143"/>
        <v>324276.71039999998</v>
      </c>
      <c r="BN174" s="143">
        <f>INDEX(รายได้แยกตามสิทธิ!$N:$N,MATCH(CalBudget2567!$D174,รายได้แยกตามสิทธิ!$B:$B,0))</f>
        <v>631183</v>
      </c>
      <c r="BO174" s="138">
        <f>INDEX(ผลงานAdjRw_DHES!$I:$I,MATCH(CalBudget2567!$D174,ผลงานAdjRw_DHES!$B:$B,0))</f>
        <v>59.753899999999845</v>
      </c>
      <c r="BP174" s="143">
        <f t="shared" si="144"/>
        <v>10563.042747000642</v>
      </c>
      <c r="BQ174" s="139">
        <f t="shared" si="145"/>
        <v>71.704679999999811</v>
      </c>
      <c r="BR174" s="140">
        <f t="shared" si="146"/>
        <v>71.704679999999811</v>
      </c>
      <c r="BS174" s="141">
        <f t="shared" si="147"/>
        <v>10841.907075521458</v>
      </c>
      <c r="BT174" s="142">
        <f t="shared" si="148"/>
        <v>777415.47743999993</v>
      </c>
      <c r="BU174" s="144">
        <f t="shared" si="149"/>
        <v>14489490.910080001</v>
      </c>
      <c r="BV174" s="145">
        <f t="shared" si="103"/>
        <v>53582705.192419194</v>
      </c>
      <c r="BW174" s="146">
        <f>INDEX(รายได้แยกตามสิทธิ!$Q:$Q,MATCH(CalBudget2567!$D174,รายได้แยกตามสิทธิ!$B:$B,0))</f>
        <v>0.48</v>
      </c>
      <c r="BX174" s="145">
        <f t="shared" si="150"/>
        <v>25719698.49236121</v>
      </c>
      <c r="BY174" s="141"/>
      <c r="BZ174" s="143">
        <f t="shared" si="151"/>
        <v>92445</v>
      </c>
      <c r="CA174" s="138">
        <f>INDEX(ผลงานOPDVisit_HDC!$C:$C,MATCH(CalBudget2567!$D174,ผลงานOPDVisit_HDC!$A:$A,0))</f>
        <v>92445</v>
      </c>
      <c r="CB174" s="138">
        <f t="shared" si="152"/>
        <v>0</v>
      </c>
    </row>
    <row r="175" spans="1:80" hidden="1" x14ac:dyDescent="0.7">
      <c r="A175" s="136">
        <f>COUNTA($D$16:D175)</f>
        <v>160</v>
      </c>
      <c r="B175" s="1">
        <v>3</v>
      </c>
      <c r="C175" s="2" t="s">
        <v>13</v>
      </c>
      <c r="D175" s="91" t="s">
        <v>234</v>
      </c>
      <c r="E175" s="3" t="s">
        <v>1133</v>
      </c>
      <c r="F175" s="4" t="s">
        <v>1876</v>
      </c>
      <c r="G175" s="1">
        <v>5</v>
      </c>
      <c r="H175" s="3" t="s">
        <v>2964</v>
      </c>
      <c r="I175" s="137">
        <f>INDEX(รายได้แยกตามสิทธิ!$D:$D,MATCH(CalBudget2567!$D175,รายได้แยกตามสิทธิ!$B:$B,0))</f>
        <v>27572116.129999999</v>
      </c>
      <c r="J175" s="138">
        <f>INDEX(ผลงานOPDVisit_HDC!$F:$F,MATCH(CalBudget2567!$D175,ผลงานOPDVisit_HDC!$A:$A,0))</f>
        <v>45660</v>
      </c>
      <c r="K175" s="138">
        <f t="shared" si="104"/>
        <v>603.85712067455097</v>
      </c>
      <c r="L175" s="139">
        <f t="shared" si="105"/>
        <v>54792</v>
      </c>
      <c r="M175" s="140">
        <f t="shared" si="106"/>
        <v>54792</v>
      </c>
      <c r="N175" s="141">
        <f t="shared" si="107"/>
        <v>619.79894866035909</v>
      </c>
      <c r="O175" s="142">
        <f t="shared" si="108"/>
        <v>33960023.994998395</v>
      </c>
      <c r="P175" s="143">
        <f>INDEX(รายได้แยกตามสิทธิ!$E:$E,MATCH(CalBudget2567!$D175,รายได้แยกตามสิทธิ!$B:$B,0))</f>
        <v>2467630.21</v>
      </c>
      <c r="Q175" s="138">
        <f>INDEX(ผลงานOPDVisit_HDC!$D:$D,MATCH(CalBudget2567!$D175,ผลงานOPDVisit_HDC!$A:$A,0))</f>
        <v>5030</v>
      </c>
      <c r="R175" s="138">
        <f t="shared" si="109"/>
        <v>490.58254671968189</v>
      </c>
      <c r="S175" s="139">
        <f t="shared" si="110"/>
        <v>6036</v>
      </c>
      <c r="T175" s="140">
        <f t="shared" si="111"/>
        <v>6036</v>
      </c>
      <c r="U175" s="141">
        <f t="shared" si="112"/>
        <v>503.53392595308151</v>
      </c>
      <c r="V175" s="142">
        <f t="shared" si="113"/>
        <v>3039330.7770528002</v>
      </c>
      <c r="W175" s="143">
        <f>INDEX(รายได้แยกตามสิทธิ!$F:$F,MATCH(CalBudget2567!$D175,รายได้แยกตามสิทธิ!$B:$B,0))</f>
        <v>839479</v>
      </c>
      <c r="X175" s="138">
        <f>INDEX(ผลงานOPDVisit_HDC!$E:$E,MATCH(CalBudget2567!$D175,ผลงานOPDVisit_HDC!$A:$A,0))</f>
        <v>2001</v>
      </c>
      <c r="Y175" s="138">
        <f t="shared" si="114"/>
        <v>419.52973513243376</v>
      </c>
      <c r="Z175" s="139">
        <f t="shared" si="115"/>
        <v>2401.1999999999998</v>
      </c>
      <c r="AA175" s="140">
        <f t="shared" si="116"/>
        <v>2401.1999999999998</v>
      </c>
      <c r="AB175" s="141">
        <f t="shared" si="117"/>
        <v>430.60532013993003</v>
      </c>
      <c r="AC175" s="142">
        <f t="shared" si="118"/>
        <v>1033969.49472</v>
      </c>
      <c r="AD175" s="143">
        <f>INDEX(รายได้แยกตามสิทธิ!$G:$G,MATCH(CalBudget2567!$D175,รายได้แยกตามสิทธิ!$B:$B,0))</f>
        <v>56235</v>
      </c>
      <c r="AE175" s="138">
        <f>INDEX(ผลงานOPDVisit_HDC!$G:$G,MATCH(CalBudget2567!$D175,ผลงานOPDVisit_HDC!$A:$A,0))</f>
        <v>40</v>
      </c>
      <c r="AF175" s="138">
        <f t="shared" si="119"/>
        <v>1405.875</v>
      </c>
      <c r="AG175" s="139">
        <f t="shared" si="120"/>
        <v>48</v>
      </c>
      <c r="AH175" s="140">
        <f t="shared" si="121"/>
        <v>48</v>
      </c>
      <c r="AI175" s="141">
        <f t="shared" si="122"/>
        <v>1442.9901</v>
      </c>
      <c r="AJ175" s="142">
        <f t="shared" si="123"/>
        <v>69263.524799999999</v>
      </c>
      <c r="AK175" s="143">
        <f>INDEX(รายได้แยกตามสิทธิ!$H:$H,MATCH(CalBudget2567!$D175,รายได้แยกตามสิทธิ!$B:$B,0))</f>
        <v>1501666.25</v>
      </c>
      <c r="AL175" s="138">
        <f>INDEX(ผลงานOPDVisit_HDC!$K:$K,MATCH(CalBudget2567!$D175,ผลงานOPDVisit_HDC!$A:$A,0))</f>
        <v>10476</v>
      </c>
      <c r="AM175" s="138">
        <f t="shared" si="124"/>
        <v>143.34347556319204</v>
      </c>
      <c r="AN175" s="139">
        <f t="shared" si="125"/>
        <v>12571.199999999999</v>
      </c>
      <c r="AO175" s="140">
        <f t="shared" si="126"/>
        <v>12571.199999999999</v>
      </c>
      <c r="AP175" s="141">
        <f t="shared" si="127"/>
        <v>147.12774331806031</v>
      </c>
      <c r="AQ175" s="142">
        <f t="shared" si="128"/>
        <v>1849572.2867999997</v>
      </c>
      <c r="AR175" s="144">
        <f t="shared" si="102"/>
        <v>39952160.07837119</v>
      </c>
      <c r="AS175" s="143">
        <f>INDEX(รายได้แยกตามสิทธิ!$I:$I,MATCH(CalBudget2567!$D175,รายได้แยกตามสิทธิ!$B:$B,0))</f>
        <v>10315007.9</v>
      </c>
      <c r="AT175" s="138">
        <f>INDEX(ผลงานAdjRw_DHES!$D:$D,MATCH(CalBudget2567!$D175,ผลงานAdjRw_DHES!$B:$B,0))</f>
        <v>1031.23</v>
      </c>
      <c r="AU175" s="143">
        <f t="shared" si="129"/>
        <v>10002.62589335066</v>
      </c>
      <c r="AV175" s="139">
        <f t="shared" si="130"/>
        <v>1237.4759999999999</v>
      </c>
      <c r="AW175" s="140">
        <f t="shared" si="131"/>
        <v>1237.4759999999999</v>
      </c>
      <c r="AX175" s="141">
        <f t="shared" si="132"/>
        <v>10266.695216935117</v>
      </c>
      <c r="AY175" s="142">
        <f t="shared" si="133"/>
        <v>12704788.930272</v>
      </c>
      <c r="AZ175" s="143">
        <f>INDEX(รายได้แยกตามสิทธิ!$J:$J,MATCH(CalBudget2567!$D175,รายได้แยกตามสิทธิ!$B:$B,0))</f>
        <v>665550.56000000006</v>
      </c>
      <c r="BA175" s="138">
        <f>INDEX(ผลงานAdjRw_DHES!$F:$F,MATCH(CalBudget2567!$D175,ผลงานAdjRw_DHES!$B:$B,0))</f>
        <v>47.220000000000006</v>
      </c>
      <c r="BB175" s="143">
        <f t="shared" si="134"/>
        <v>14094.675137653536</v>
      </c>
      <c r="BC175" s="139">
        <f t="shared" si="135"/>
        <v>56.664000000000009</v>
      </c>
      <c r="BD175" s="140">
        <f t="shared" si="136"/>
        <v>56.664000000000009</v>
      </c>
      <c r="BE175" s="141">
        <f t="shared" si="137"/>
        <v>14466.77456128759</v>
      </c>
      <c r="BF175" s="142">
        <f t="shared" si="138"/>
        <v>819745.31374080013</v>
      </c>
      <c r="BG175" s="143">
        <f>INDEX(รายได้แยกตามสิทธิ!$K:$K,MATCH(CalBudget2567!$D175,รายได้แยกตามสิทธิ!$B:$B,0))</f>
        <v>89476.45</v>
      </c>
      <c r="BH175" s="138">
        <f>INDEX(ผลงานAdjRw_DHES!$E:$E,MATCH(CalBudget2567!$D175,ผลงานAdjRw_DHES!$B:$B,0))</f>
        <v>8.06</v>
      </c>
      <c r="BI175" s="143">
        <f t="shared" si="139"/>
        <v>11101.29652605459</v>
      </c>
      <c r="BJ175" s="139">
        <f t="shared" si="140"/>
        <v>9.6720000000000006</v>
      </c>
      <c r="BK175" s="140">
        <f t="shared" si="141"/>
        <v>9.6720000000000006</v>
      </c>
      <c r="BL175" s="141">
        <f t="shared" si="142"/>
        <v>11394.370754342432</v>
      </c>
      <c r="BM175" s="142">
        <f t="shared" si="143"/>
        <v>110206.353936</v>
      </c>
      <c r="BN175" s="143">
        <f>INDEX(รายได้แยกตามสิทธิ!$N:$N,MATCH(CalBudget2567!$D175,รายได้แยกตามสิทธิ!$B:$B,0))</f>
        <v>920404.09</v>
      </c>
      <c r="BO175" s="138">
        <f>INDEX(ผลงานAdjRw_DHES!$I:$I,MATCH(CalBudget2567!$D175,ผลงานAdjRw_DHES!$B:$B,0))</f>
        <v>111.24999999999997</v>
      </c>
      <c r="BP175" s="143">
        <f t="shared" si="144"/>
        <v>8273.295191011237</v>
      </c>
      <c r="BQ175" s="139">
        <f t="shared" si="145"/>
        <v>133.49999999999997</v>
      </c>
      <c r="BR175" s="140">
        <f t="shared" si="146"/>
        <v>133.49999999999997</v>
      </c>
      <c r="BS175" s="141">
        <f t="shared" si="147"/>
        <v>8491.7101840539344</v>
      </c>
      <c r="BT175" s="142">
        <f t="shared" si="148"/>
        <v>1133643.3095712001</v>
      </c>
      <c r="BU175" s="144">
        <f t="shared" si="149"/>
        <v>14768383.90752</v>
      </c>
      <c r="BV175" s="145">
        <f t="shared" si="103"/>
        <v>54720543.985891193</v>
      </c>
      <c r="BW175" s="146">
        <f>INDEX(รายได้แยกตามสิทธิ!$Q:$Q,MATCH(CalBudget2567!$D175,รายได้แยกตามสิทธิ!$B:$B,0))</f>
        <v>0.59</v>
      </c>
      <c r="BX175" s="145">
        <f t="shared" si="150"/>
        <v>32285120.951675802</v>
      </c>
      <c r="BY175" s="141"/>
      <c r="BZ175" s="143">
        <f t="shared" si="151"/>
        <v>63207</v>
      </c>
      <c r="CA175" s="138">
        <f>INDEX(ผลงานOPDVisit_HDC!$C:$C,MATCH(CalBudget2567!$D175,ผลงานOPDVisit_HDC!$A:$A,0))</f>
        <v>63207</v>
      </c>
      <c r="CB175" s="138">
        <f t="shared" si="152"/>
        <v>0</v>
      </c>
    </row>
    <row r="176" spans="1:80" hidden="1" x14ac:dyDescent="0.7">
      <c r="A176" s="136">
        <f>COUNTA($D$16:D176)</f>
        <v>161</v>
      </c>
      <c r="B176" s="1">
        <v>3</v>
      </c>
      <c r="C176" s="2" t="s">
        <v>13</v>
      </c>
      <c r="D176" s="91" t="s">
        <v>235</v>
      </c>
      <c r="E176" s="3" t="s">
        <v>1134</v>
      </c>
      <c r="F176" s="4" t="s">
        <v>1876</v>
      </c>
      <c r="G176" s="1">
        <v>5</v>
      </c>
      <c r="H176" s="3" t="s">
        <v>2964</v>
      </c>
      <c r="I176" s="137">
        <f>INDEX(รายได้แยกตามสิทธิ!$D:$D,MATCH(CalBudget2567!$D176,รายได้แยกตามสิทธิ!$B:$B,0))</f>
        <v>22658747.649999999</v>
      </c>
      <c r="J176" s="138">
        <f>INDEX(ผลงานOPDVisit_HDC!$F:$F,MATCH(CalBudget2567!$D176,ผลงานOPDVisit_HDC!$A:$A,0))</f>
        <v>48898</v>
      </c>
      <c r="K176" s="138">
        <f t="shared" si="104"/>
        <v>463.3880250726001</v>
      </c>
      <c r="L176" s="139">
        <f t="shared" si="105"/>
        <v>58677.599999999999</v>
      </c>
      <c r="M176" s="140">
        <f t="shared" si="106"/>
        <v>58677.599999999999</v>
      </c>
      <c r="N176" s="141">
        <f t="shared" si="107"/>
        <v>475.62146893451677</v>
      </c>
      <c r="O176" s="142">
        <f t="shared" si="108"/>
        <v>27908326.305552002</v>
      </c>
      <c r="P176" s="143">
        <f>INDEX(รายได้แยกตามสิทธิ!$E:$E,MATCH(CalBudget2567!$D176,รายได้แยกตามสิทธิ!$B:$B,0))</f>
        <v>3837947.21</v>
      </c>
      <c r="Q176" s="138">
        <f>INDEX(ผลงานOPDVisit_HDC!$D:$D,MATCH(CalBudget2567!$D176,ผลงานOPDVisit_HDC!$A:$A,0))</f>
        <v>7075</v>
      </c>
      <c r="R176" s="138">
        <f t="shared" si="109"/>
        <v>542.4660367491166</v>
      </c>
      <c r="S176" s="139">
        <f t="shared" si="110"/>
        <v>8490</v>
      </c>
      <c r="T176" s="140">
        <f t="shared" si="111"/>
        <v>8490</v>
      </c>
      <c r="U176" s="141">
        <f t="shared" si="112"/>
        <v>556.78714011929333</v>
      </c>
      <c r="V176" s="142">
        <f t="shared" si="113"/>
        <v>4727122.8196128001</v>
      </c>
      <c r="W176" s="143">
        <f>INDEX(รายได้แยกตามสิทธิ!$F:$F,MATCH(CalBudget2567!$D176,รายได้แยกตามสิทธิ!$B:$B,0))</f>
        <v>974302.93</v>
      </c>
      <c r="X176" s="138">
        <f>INDEX(ผลงานOPDVisit_HDC!$E:$E,MATCH(CalBudget2567!$D176,ผลงานOPDVisit_HDC!$A:$A,0))</f>
        <v>6080</v>
      </c>
      <c r="Y176" s="138">
        <f t="shared" si="114"/>
        <v>160.24719243421055</v>
      </c>
      <c r="Z176" s="139">
        <f t="shared" si="115"/>
        <v>7296</v>
      </c>
      <c r="AA176" s="140">
        <f t="shared" si="116"/>
        <v>7296</v>
      </c>
      <c r="AB176" s="141">
        <f t="shared" si="117"/>
        <v>164.47771831447369</v>
      </c>
      <c r="AC176" s="142">
        <f t="shared" si="118"/>
        <v>1200029.4328224</v>
      </c>
      <c r="AD176" s="143">
        <f>INDEX(รายได้แยกตามสิทธิ!$G:$G,MATCH(CalBudget2567!$D176,รายได้แยกตามสิทธิ!$B:$B,0))</f>
        <v>349958</v>
      </c>
      <c r="AE176" s="138">
        <f>INDEX(ผลงานOPDVisit_HDC!$G:$G,MATCH(CalBudget2567!$D176,ผลงานOPDVisit_HDC!$A:$A,0))</f>
        <v>774</v>
      </c>
      <c r="AF176" s="138">
        <f t="shared" si="119"/>
        <v>452.14211886304912</v>
      </c>
      <c r="AG176" s="139">
        <f t="shared" si="120"/>
        <v>928.8</v>
      </c>
      <c r="AH176" s="140">
        <f t="shared" si="121"/>
        <v>928.8</v>
      </c>
      <c r="AI176" s="141">
        <f t="shared" si="122"/>
        <v>464.07867080103364</v>
      </c>
      <c r="AJ176" s="142">
        <f t="shared" si="123"/>
        <v>431036.26944</v>
      </c>
      <c r="AK176" s="143">
        <f>INDEX(รายได้แยกตามสิทธิ!$H:$H,MATCH(CalBudget2567!$D176,รายได้แยกตามสิทธิ!$B:$B,0))</f>
        <v>2906397.74</v>
      </c>
      <c r="AL176" s="138">
        <f>INDEX(ผลงานOPDVisit_HDC!$K:$K,MATCH(CalBudget2567!$D176,ผลงานOPDVisit_HDC!$A:$A,0))</f>
        <v>122</v>
      </c>
      <c r="AM176" s="138">
        <f t="shared" si="124"/>
        <v>23822.93229508197</v>
      </c>
      <c r="AN176" s="139">
        <f t="shared" si="125"/>
        <v>146.4</v>
      </c>
      <c r="AO176" s="140">
        <f t="shared" si="126"/>
        <v>146.4</v>
      </c>
      <c r="AP176" s="141">
        <f t="shared" si="127"/>
        <v>24451.857707672134</v>
      </c>
      <c r="AQ176" s="142">
        <f t="shared" si="128"/>
        <v>3579751.9684032006</v>
      </c>
      <c r="AR176" s="144">
        <f t="shared" si="102"/>
        <v>37846266.795830406</v>
      </c>
      <c r="AS176" s="143">
        <f>INDEX(รายได้แยกตามสิทธิ!$I:$I,MATCH(CalBudget2567!$D176,รายได้แยกตามสิทธิ!$B:$B,0))</f>
        <v>7950129.4100000001</v>
      </c>
      <c r="AT176" s="138">
        <f>INDEX(ผลงานAdjRw_DHES!$D:$D,MATCH(CalBudget2567!$D176,ผลงานAdjRw_DHES!$B:$B,0))</f>
        <v>1027.5128</v>
      </c>
      <c r="AU176" s="143">
        <f t="shared" si="129"/>
        <v>7737.2558375915123</v>
      </c>
      <c r="AV176" s="139">
        <f t="shared" si="130"/>
        <v>1233.0153599999999</v>
      </c>
      <c r="AW176" s="140">
        <f t="shared" si="131"/>
        <v>1233.0153599999999</v>
      </c>
      <c r="AX176" s="141">
        <f t="shared" si="132"/>
        <v>7941.5193917039287</v>
      </c>
      <c r="AY176" s="142">
        <f t="shared" si="133"/>
        <v>9792015.3917088006</v>
      </c>
      <c r="AZ176" s="143">
        <f>INDEX(รายได้แยกตามสิทธิ!$J:$J,MATCH(CalBudget2567!$D176,รายได้แยกตามสิทธิ!$B:$B,0))</f>
        <v>621696.63</v>
      </c>
      <c r="BA176" s="138">
        <f>INDEX(ผลงานAdjRw_DHES!$F:$F,MATCH(CalBudget2567!$D176,ผลงานAdjRw_DHES!$B:$B,0))</f>
        <v>51.42390000000001</v>
      </c>
      <c r="BB176" s="143">
        <f t="shared" si="134"/>
        <v>12089.643725971773</v>
      </c>
      <c r="BC176" s="139">
        <f t="shared" si="135"/>
        <v>61.708680000000008</v>
      </c>
      <c r="BD176" s="140">
        <f t="shared" si="136"/>
        <v>61.708680000000008</v>
      </c>
      <c r="BE176" s="141">
        <f t="shared" si="137"/>
        <v>12408.810320337428</v>
      </c>
      <c r="BF176" s="142">
        <f t="shared" si="138"/>
        <v>765731.3052384</v>
      </c>
      <c r="BG176" s="143">
        <f>INDEX(รายได้แยกตามสิทธิ!$K:$K,MATCH(CalBudget2567!$D176,รายได้แยกตามสิทธิ!$B:$B,0))</f>
        <v>183733.57</v>
      </c>
      <c r="BH176" s="138">
        <f>INDEX(ผลงานAdjRw_DHES!$E:$E,MATCH(CalBudget2567!$D176,ผลงานAdjRw_DHES!$B:$B,0))</f>
        <v>25.357900000000001</v>
      </c>
      <c r="BI176" s="143">
        <f t="shared" si="139"/>
        <v>7245.6145816491116</v>
      </c>
      <c r="BJ176" s="139">
        <f t="shared" si="140"/>
        <v>30.429479999999998</v>
      </c>
      <c r="BK176" s="140">
        <f t="shared" si="141"/>
        <v>30.429479999999998</v>
      </c>
      <c r="BL176" s="141">
        <f t="shared" si="142"/>
        <v>7436.8988066046486</v>
      </c>
      <c r="BM176" s="142">
        <f t="shared" si="143"/>
        <v>226300.96349759999</v>
      </c>
      <c r="BN176" s="143">
        <f>INDEX(รายได้แยกตามสิทธิ!$N:$N,MATCH(CalBudget2567!$D176,รายได้แยกตามสิทธิ!$B:$B,0))</f>
        <v>1557153.21</v>
      </c>
      <c r="BO176" s="138">
        <f>INDEX(ผลงานAdjRw_DHES!$I:$I,MATCH(CalBudget2567!$D176,ผลงานAdjRw_DHES!$B:$B,0))</f>
        <v>72.645500000000055</v>
      </c>
      <c r="BP176" s="143">
        <f t="shared" si="144"/>
        <v>21434.957567915408</v>
      </c>
      <c r="BQ176" s="139">
        <f t="shared" si="145"/>
        <v>87.174600000000069</v>
      </c>
      <c r="BR176" s="140">
        <f t="shared" si="146"/>
        <v>87.174600000000069</v>
      </c>
      <c r="BS176" s="141">
        <f t="shared" si="147"/>
        <v>22000.840447708375</v>
      </c>
      <c r="BT176" s="142">
        <f t="shared" si="148"/>
        <v>1917914.4656928</v>
      </c>
      <c r="BU176" s="144">
        <f t="shared" si="149"/>
        <v>12701962.126137599</v>
      </c>
      <c r="BV176" s="145">
        <f t="shared" si="103"/>
        <v>50548228.921968006</v>
      </c>
      <c r="BW176" s="146">
        <f>INDEX(รายได้แยกตามสิทธิ!$Q:$Q,MATCH(CalBudget2567!$D176,รายได้แยกตามสิทธิ!$B:$B,0))</f>
        <v>0.52</v>
      </c>
      <c r="BX176" s="145">
        <f t="shared" si="150"/>
        <v>26285079.039423365</v>
      </c>
      <c r="BY176" s="141"/>
      <c r="BZ176" s="143">
        <f t="shared" si="151"/>
        <v>62949</v>
      </c>
      <c r="CA176" s="138">
        <f>INDEX(ผลงานOPDVisit_HDC!$C:$C,MATCH(CalBudget2567!$D176,ผลงานOPDVisit_HDC!$A:$A,0))</f>
        <v>62949</v>
      </c>
      <c r="CB176" s="138">
        <f t="shared" si="152"/>
        <v>0</v>
      </c>
    </row>
    <row r="177" spans="1:80" hidden="1" x14ac:dyDescent="0.7">
      <c r="A177" s="136">
        <f>COUNTA($D$16:D177)</f>
        <v>162</v>
      </c>
      <c r="B177" s="1">
        <v>3</v>
      </c>
      <c r="C177" s="2" t="s">
        <v>13</v>
      </c>
      <c r="D177" s="91" t="s">
        <v>236</v>
      </c>
      <c r="E177" s="3" t="s">
        <v>1135</v>
      </c>
      <c r="F177" s="4" t="s">
        <v>1876</v>
      </c>
      <c r="G177" s="1">
        <v>3</v>
      </c>
      <c r="H177" s="3" t="s">
        <v>2972</v>
      </c>
      <c r="I177" s="137">
        <f>INDEX(รายได้แยกตามสิทธิ!$D:$D,MATCH(CalBudget2567!$D177,รายได้แยกตามสิทธิ!$B:$B,0))</f>
        <v>19767020</v>
      </c>
      <c r="J177" s="138">
        <f>INDEX(ผลงานOPDVisit_HDC!$F:$F,MATCH(CalBudget2567!$D177,ผลงานOPDVisit_HDC!$A:$A,0))</f>
        <v>34544</v>
      </c>
      <c r="K177" s="138">
        <f t="shared" si="104"/>
        <v>572.22730430754984</v>
      </c>
      <c r="L177" s="139">
        <f t="shared" si="105"/>
        <v>41452.799999999996</v>
      </c>
      <c r="M177" s="140">
        <f t="shared" si="106"/>
        <v>41452.799999999996</v>
      </c>
      <c r="N177" s="141">
        <f t="shared" si="107"/>
        <v>587.33410514126911</v>
      </c>
      <c r="O177" s="142">
        <f t="shared" si="108"/>
        <v>24346643.193599999</v>
      </c>
      <c r="P177" s="143">
        <f>INDEX(รายได้แยกตามสิทธิ!$E:$E,MATCH(CalBudget2567!$D177,รายได้แยกตามสิทธิ!$B:$B,0))</f>
        <v>1533375.3</v>
      </c>
      <c r="Q177" s="138">
        <f>INDEX(ผลงานOPDVisit_HDC!$D:$D,MATCH(CalBudget2567!$D177,ผลงานOPDVisit_HDC!$A:$A,0))</f>
        <v>2446</v>
      </c>
      <c r="R177" s="138">
        <f t="shared" si="109"/>
        <v>626.89096484055608</v>
      </c>
      <c r="S177" s="139">
        <f t="shared" si="110"/>
        <v>2935.2</v>
      </c>
      <c r="T177" s="140">
        <f t="shared" si="111"/>
        <v>2935.2</v>
      </c>
      <c r="U177" s="141">
        <f t="shared" si="112"/>
        <v>643.44088631234672</v>
      </c>
      <c r="V177" s="142">
        <f t="shared" si="113"/>
        <v>1888627.6895039999</v>
      </c>
      <c r="W177" s="143">
        <f>INDEX(รายได้แยกตามสิทธิ!$F:$F,MATCH(CalBudget2567!$D177,รายได้แยกตามสิทธิ!$B:$B,0))</f>
        <v>604943.4</v>
      </c>
      <c r="X177" s="138">
        <f>INDEX(ผลงานOPDVisit_HDC!$E:$E,MATCH(CalBudget2567!$D177,ผลงานOPDVisit_HDC!$A:$A,0))</f>
        <v>8041</v>
      </c>
      <c r="Y177" s="138">
        <f t="shared" si="114"/>
        <v>75.232359159308544</v>
      </c>
      <c r="Z177" s="139">
        <f t="shared" si="115"/>
        <v>9649.1999999999989</v>
      </c>
      <c r="AA177" s="140">
        <f t="shared" si="116"/>
        <v>9649.1999999999989</v>
      </c>
      <c r="AB177" s="141">
        <f t="shared" si="117"/>
        <v>77.21849344111429</v>
      </c>
      <c r="AC177" s="142">
        <f t="shared" si="118"/>
        <v>745096.68691199995</v>
      </c>
      <c r="AD177" s="143">
        <f>INDEX(รายได้แยกตามสิทธิ!$G:$G,MATCH(CalBudget2567!$D177,รายได้แยกตามสิทธิ!$B:$B,0))</f>
        <v>123213</v>
      </c>
      <c r="AE177" s="138">
        <f>INDEX(ผลงานOPDVisit_HDC!$G:$G,MATCH(CalBudget2567!$D177,ผลงานOPDVisit_HDC!$A:$A,0))</f>
        <v>357</v>
      </c>
      <c r="AF177" s="138">
        <f t="shared" si="119"/>
        <v>345.1344537815126</v>
      </c>
      <c r="AG177" s="139">
        <f t="shared" si="120"/>
        <v>428.4</v>
      </c>
      <c r="AH177" s="140">
        <f t="shared" si="121"/>
        <v>428.4</v>
      </c>
      <c r="AI177" s="141">
        <f t="shared" si="122"/>
        <v>354.24600336134455</v>
      </c>
      <c r="AJ177" s="142">
        <f t="shared" si="123"/>
        <v>151758.98783999999</v>
      </c>
      <c r="AK177" s="143">
        <f>INDEX(รายได้แยกตามสิทธิ!$H:$H,MATCH(CalBudget2567!$D177,รายได้แยกตามสิทธิ!$B:$B,0))</f>
        <v>737865.02</v>
      </c>
      <c r="AL177" s="138">
        <f>INDEX(ผลงานOPDVisit_HDC!$K:$K,MATCH(CalBudget2567!$D177,ผลงานOPDVisit_HDC!$A:$A,0))</f>
        <v>2230</v>
      </c>
      <c r="AM177" s="138">
        <f t="shared" si="124"/>
        <v>330.88117488789237</v>
      </c>
      <c r="AN177" s="139">
        <f t="shared" si="125"/>
        <v>2676</v>
      </c>
      <c r="AO177" s="140">
        <f t="shared" si="126"/>
        <v>2676</v>
      </c>
      <c r="AP177" s="141">
        <f t="shared" si="127"/>
        <v>339.61643790493275</v>
      </c>
      <c r="AQ177" s="142">
        <f t="shared" si="128"/>
        <v>908813.5878336</v>
      </c>
      <c r="AR177" s="144">
        <f t="shared" si="102"/>
        <v>28040940.145689599</v>
      </c>
      <c r="AS177" s="143">
        <f>INDEX(รายได้แยกตามสิทธิ!$I:$I,MATCH(CalBudget2567!$D177,รายได้แยกตามสิทธิ!$B:$B,0))</f>
        <v>10917907.6</v>
      </c>
      <c r="AT177" s="138">
        <f>INDEX(ผลงานAdjRw_DHES!$D:$D,MATCH(CalBudget2567!$D177,ผลงานAdjRw_DHES!$B:$B,0))</f>
        <v>8427.7000000000007</v>
      </c>
      <c r="AU177" s="143">
        <f t="shared" si="129"/>
        <v>1295.4789088363373</v>
      </c>
      <c r="AV177" s="139">
        <f t="shared" si="130"/>
        <v>10113.24</v>
      </c>
      <c r="AW177" s="140">
        <f t="shared" si="131"/>
        <v>10113.24</v>
      </c>
      <c r="AX177" s="141">
        <f t="shared" si="132"/>
        <v>1329.6795520296166</v>
      </c>
      <c r="AY177" s="142">
        <f t="shared" si="133"/>
        <v>13447368.432768</v>
      </c>
      <c r="AZ177" s="143">
        <f>INDEX(รายได้แยกตามสิทธิ!$J:$J,MATCH(CalBudget2567!$D177,รายได้แยกตามสิทธิ!$B:$B,0))</f>
        <v>514478.75</v>
      </c>
      <c r="BA177" s="138">
        <f>INDEX(ผลงานAdjRw_DHES!$F:$F,MATCH(CalBudget2567!$D177,ผลงานAdjRw_DHES!$B:$B,0))</f>
        <v>27.02</v>
      </c>
      <c r="BB177" s="143">
        <f t="shared" si="134"/>
        <v>19040.664322723907</v>
      </c>
      <c r="BC177" s="139">
        <f t="shared" si="135"/>
        <v>32.423999999999999</v>
      </c>
      <c r="BD177" s="140">
        <f t="shared" si="136"/>
        <v>32.423999999999999</v>
      </c>
      <c r="BE177" s="141">
        <f t="shared" si="137"/>
        <v>19543.337860843818</v>
      </c>
      <c r="BF177" s="142">
        <f t="shared" si="138"/>
        <v>633673.18679999991</v>
      </c>
      <c r="BG177" s="143">
        <f>INDEX(รายได้แยกตามสิทธิ!$K:$K,MATCH(CalBudget2567!$D177,รายได้แยกตามสิทธิ!$B:$B,0))</f>
        <v>251671.13</v>
      </c>
      <c r="BH177" s="138">
        <f>INDEX(ผลงานAdjRw_DHES!$E:$E,MATCH(CalBudget2567!$D177,ผลงานAdjRw_DHES!$B:$B,0))</f>
        <v>0.6</v>
      </c>
      <c r="BI177" s="143">
        <f t="shared" si="139"/>
        <v>419451.88333333336</v>
      </c>
      <c r="BJ177" s="139">
        <f t="shared" si="140"/>
        <v>0.72</v>
      </c>
      <c r="BK177" s="140">
        <f t="shared" si="141"/>
        <v>0.72</v>
      </c>
      <c r="BL177" s="141">
        <f t="shared" si="142"/>
        <v>430525.41305333335</v>
      </c>
      <c r="BM177" s="142">
        <f t="shared" si="143"/>
        <v>309978.29739840003</v>
      </c>
      <c r="BN177" s="143">
        <f>INDEX(รายได้แยกตามสิทธิ!$N:$N,MATCH(CalBudget2567!$D177,รายได้แยกตามสิทธิ!$B:$B,0))</f>
        <v>126327.82</v>
      </c>
      <c r="BO177" s="138">
        <f>INDEX(ผลงานAdjRw_DHES!$I:$I,MATCH(CalBudget2567!$D177,ผลงานAdjRw_DHES!$B:$B,0))</f>
        <v>0</v>
      </c>
      <c r="BP177" s="143">
        <f t="shared" si="144"/>
        <v>0</v>
      </c>
      <c r="BQ177" s="139">
        <f t="shared" si="145"/>
        <v>0</v>
      </c>
      <c r="BR177" s="140">
        <f t="shared" si="146"/>
        <v>0</v>
      </c>
      <c r="BS177" s="141">
        <f t="shared" si="147"/>
        <v>0</v>
      </c>
      <c r="BT177" s="142">
        <f t="shared" si="148"/>
        <v>0</v>
      </c>
      <c r="BU177" s="144">
        <f t="shared" si="149"/>
        <v>14391019.916966399</v>
      </c>
      <c r="BV177" s="145">
        <f t="shared" si="103"/>
        <v>42431960.062656</v>
      </c>
      <c r="BW177" s="146">
        <f>INDEX(รายได้แยกตามสิทธิ!$Q:$Q,MATCH(CalBudget2567!$D177,รายได้แยกตามสิทธิ!$B:$B,0))</f>
        <v>0.68</v>
      </c>
      <c r="BX177" s="145">
        <f t="shared" si="150"/>
        <v>28853732.842606083</v>
      </c>
      <c r="BY177" s="141"/>
      <c r="BZ177" s="143">
        <f t="shared" si="151"/>
        <v>47618</v>
      </c>
      <c r="CA177" s="138">
        <f>INDEX(ผลงานOPDVisit_HDC!$C:$C,MATCH(CalBudget2567!$D177,ผลงานOPDVisit_HDC!$A:$A,0))</f>
        <v>47618</v>
      </c>
      <c r="CB177" s="138">
        <f t="shared" si="152"/>
        <v>0</v>
      </c>
    </row>
    <row r="178" spans="1:80" hidden="1" x14ac:dyDescent="0.7">
      <c r="A178" s="136">
        <f>COUNTA($D$16:D178)</f>
        <v>163</v>
      </c>
      <c r="B178" s="1">
        <v>3</v>
      </c>
      <c r="C178" s="2" t="s">
        <v>14</v>
      </c>
      <c r="D178" s="91" t="s">
        <v>237</v>
      </c>
      <c r="E178" s="3" t="s">
        <v>1136</v>
      </c>
      <c r="F178" s="4" t="s">
        <v>1877</v>
      </c>
      <c r="G178" s="1">
        <v>16</v>
      </c>
      <c r="H178" s="3" t="s">
        <v>2973</v>
      </c>
      <c r="I178" s="137">
        <f>INDEX(รายได้แยกตามสิทธิ!$D:$D,MATCH(CalBudget2567!$D178,รายได้แยกตามสิทธิ!$B:$B,0))</f>
        <v>130887556.75</v>
      </c>
      <c r="J178" s="138">
        <f>INDEX(ผลงานOPDVisit_HDC!$F:$F,MATCH(CalBudget2567!$D178,ผลงานOPDVisit_HDC!$A:$A,0))</f>
        <v>191618</v>
      </c>
      <c r="K178" s="138">
        <f t="shared" si="104"/>
        <v>683.06503955787036</v>
      </c>
      <c r="L178" s="139">
        <f t="shared" si="105"/>
        <v>229941.6</v>
      </c>
      <c r="M178" s="140">
        <f t="shared" si="106"/>
        <v>229941.6</v>
      </c>
      <c r="N178" s="141">
        <f t="shared" si="107"/>
        <v>701.09795660219811</v>
      </c>
      <c r="O178" s="142">
        <f t="shared" si="108"/>
        <v>161211585.89783999</v>
      </c>
      <c r="P178" s="143">
        <f>INDEX(รายได้แยกตามสิทธิ!$E:$E,MATCH(CalBudget2567!$D178,รายได้แยกตามสิทธิ!$B:$B,0))</f>
        <v>72093476.310000002</v>
      </c>
      <c r="Q178" s="138">
        <f>INDEX(ผลงานOPDVisit_HDC!$D:$D,MATCH(CalBudget2567!$D178,ผลงานOPDVisit_HDC!$A:$A,0))</f>
        <v>9657</v>
      </c>
      <c r="R178" s="138">
        <f t="shared" si="109"/>
        <v>7465.4112364088232</v>
      </c>
      <c r="S178" s="139">
        <f t="shared" si="110"/>
        <v>11588.4</v>
      </c>
      <c r="T178" s="140">
        <f t="shared" si="111"/>
        <v>11588.4</v>
      </c>
      <c r="U178" s="141">
        <f t="shared" si="112"/>
        <v>7662.498093050016</v>
      </c>
      <c r="V178" s="142">
        <f t="shared" si="113"/>
        <v>88796092.901500806</v>
      </c>
      <c r="W178" s="143">
        <f>INDEX(รายได้แยกตามสิทธิ!$F:$F,MATCH(CalBudget2567!$D178,รายได้แยกตามสิทธิ!$B:$B,0))</f>
        <v>12977211.449999999</v>
      </c>
      <c r="X178" s="138">
        <f>INDEX(ผลงานOPDVisit_HDC!$E:$E,MATCH(CalBudget2567!$D178,ผลงานOPDVisit_HDC!$A:$A,0))</f>
        <v>47208</v>
      </c>
      <c r="Y178" s="138">
        <f t="shared" si="114"/>
        <v>274.89432829181493</v>
      </c>
      <c r="Z178" s="139">
        <f t="shared" si="115"/>
        <v>56649.599999999999</v>
      </c>
      <c r="AA178" s="140">
        <f t="shared" si="116"/>
        <v>56649.599999999999</v>
      </c>
      <c r="AB178" s="141">
        <f t="shared" si="117"/>
        <v>282.15153855871887</v>
      </c>
      <c r="AC178" s="142">
        <f t="shared" si="118"/>
        <v>15983771.798736</v>
      </c>
      <c r="AD178" s="143">
        <f>INDEX(รายได้แยกตามสิทธิ!$G:$G,MATCH(CalBudget2567!$D178,รายได้แยกตามสิทธิ!$B:$B,0))</f>
        <v>183459.5</v>
      </c>
      <c r="AE178" s="138">
        <f>INDEX(ผลงานOPDVisit_HDC!$G:$G,MATCH(CalBudget2567!$D178,ผลงานOPDVisit_HDC!$A:$A,0))</f>
        <v>343</v>
      </c>
      <c r="AF178" s="138">
        <f t="shared" si="119"/>
        <v>534.86734693877554</v>
      </c>
      <c r="AG178" s="139">
        <f t="shared" si="120"/>
        <v>411.59999999999997</v>
      </c>
      <c r="AH178" s="140">
        <f t="shared" si="121"/>
        <v>411.59999999999997</v>
      </c>
      <c r="AI178" s="141">
        <f t="shared" si="122"/>
        <v>548.98784489795923</v>
      </c>
      <c r="AJ178" s="142">
        <f t="shared" si="123"/>
        <v>225963.39696000001</v>
      </c>
      <c r="AK178" s="143">
        <f>INDEX(รายได้แยกตามสิทธิ!$H:$H,MATCH(CalBudget2567!$D178,รายได้แยกตามสิทธิ!$B:$B,0))</f>
        <v>8440872.4000000004</v>
      </c>
      <c r="AL178" s="138">
        <f>INDEX(ผลงานOPDVisit_HDC!$K:$K,MATCH(CalBudget2567!$D178,ผลงานOPDVisit_HDC!$A:$A,0))</f>
        <v>75553</v>
      </c>
      <c r="AM178" s="138">
        <f t="shared" si="124"/>
        <v>111.72120762908158</v>
      </c>
      <c r="AN178" s="139">
        <f t="shared" si="125"/>
        <v>90663.599999999991</v>
      </c>
      <c r="AO178" s="140">
        <f t="shared" si="126"/>
        <v>90663.599999999991</v>
      </c>
      <c r="AP178" s="141">
        <f t="shared" si="127"/>
        <v>114.67064751048933</v>
      </c>
      <c r="AQ178" s="142">
        <f t="shared" si="128"/>
        <v>10396453.717631999</v>
      </c>
      <c r="AR178" s="144">
        <f t="shared" si="102"/>
        <v>276613867.71266878</v>
      </c>
      <c r="AS178" s="143">
        <f>INDEX(รายได้แยกตามสิทธิ!$I:$I,MATCH(CalBudget2567!$D178,รายได้แยกตามสิทธิ!$B:$B,0))</f>
        <v>352987002.94</v>
      </c>
      <c r="AT178" s="138">
        <f>INDEX(ผลงานAdjRw_DHES!$D:$D,MATCH(CalBudget2567!$D178,ผลงานAdjRw_DHES!$B:$B,0))</f>
        <v>25712.526300000001</v>
      </c>
      <c r="AU178" s="143">
        <f t="shared" si="129"/>
        <v>13728.211643676568</v>
      </c>
      <c r="AV178" s="139">
        <f t="shared" si="130"/>
        <v>30855.031559999999</v>
      </c>
      <c r="AW178" s="140">
        <f t="shared" si="131"/>
        <v>30855.031559999999</v>
      </c>
      <c r="AX178" s="141">
        <f t="shared" si="132"/>
        <v>14090.63643106963</v>
      </c>
      <c r="AY178" s="142">
        <f t="shared" si="133"/>
        <v>434767031.78113919</v>
      </c>
      <c r="AZ178" s="143">
        <f>INDEX(รายได้แยกตามสิทธิ!$J:$J,MATCH(CalBudget2567!$D178,รายได้แยกตามสิทธิ!$B:$B,0))</f>
        <v>62639814.609999999</v>
      </c>
      <c r="BA178" s="138">
        <f>INDEX(ผลงานAdjRw_DHES!$F:$F,MATCH(CalBudget2567!$D178,ผลงานAdjRw_DHES!$B:$B,0))</f>
        <v>4283.335399999999</v>
      </c>
      <c r="BB178" s="143">
        <f t="shared" si="134"/>
        <v>14624.074175933085</v>
      </c>
      <c r="BC178" s="139">
        <f t="shared" si="135"/>
        <v>5140.0024799999983</v>
      </c>
      <c r="BD178" s="140">
        <f t="shared" si="136"/>
        <v>5140.0024799999983</v>
      </c>
      <c r="BE178" s="141">
        <f t="shared" si="137"/>
        <v>15010.149734177718</v>
      </c>
      <c r="BF178" s="142">
        <f t="shared" si="138"/>
        <v>77152206.858844787</v>
      </c>
      <c r="BG178" s="143">
        <f>INDEX(รายได้แยกตามสิทธิ!$K:$K,MATCH(CalBudget2567!$D178,รายได้แยกตามสิทธิ!$B:$B,0))</f>
        <v>55242521.100000001</v>
      </c>
      <c r="BH178" s="138">
        <f>INDEX(ผลงานAdjRw_DHES!$E:$E,MATCH(CalBudget2567!$D178,ผลงานAdjRw_DHES!$B:$B,0))</f>
        <v>2525.6187000000004</v>
      </c>
      <c r="BI178" s="143">
        <f t="shared" si="139"/>
        <v>21872.866676193044</v>
      </c>
      <c r="BJ178" s="139">
        <f t="shared" si="140"/>
        <v>3030.7424400000004</v>
      </c>
      <c r="BK178" s="140">
        <f t="shared" si="141"/>
        <v>3030.7424400000004</v>
      </c>
      <c r="BL178" s="141">
        <f t="shared" si="142"/>
        <v>22450.310356444541</v>
      </c>
      <c r="BM178" s="142">
        <f t="shared" si="143"/>
        <v>68041108.388448015</v>
      </c>
      <c r="BN178" s="143">
        <f>INDEX(รายได้แยกตามสิทธิ!$N:$N,MATCH(CalBudget2567!$D178,รายได้แยกตามสิทธิ!$B:$B,0))</f>
        <v>28085043.75</v>
      </c>
      <c r="BO178" s="138">
        <f>INDEX(ผลงานAdjRw_DHES!$I:$I,MATCH(CalBudget2567!$D178,ผลงานAdjRw_DHES!$B:$B,0))</f>
        <v>2140.4824999999973</v>
      </c>
      <c r="BP178" s="143">
        <f t="shared" si="144"/>
        <v>13120.89388724273</v>
      </c>
      <c r="BQ178" s="139">
        <f t="shared" si="145"/>
        <v>2568.5789999999965</v>
      </c>
      <c r="BR178" s="140">
        <f t="shared" si="146"/>
        <v>2568.5789999999965</v>
      </c>
      <c r="BS178" s="141">
        <f t="shared" si="147"/>
        <v>13467.285485865938</v>
      </c>
      <c r="BT178" s="142">
        <f t="shared" si="148"/>
        <v>34591786.685999997</v>
      </c>
      <c r="BU178" s="144">
        <f t="shared" si="149"/>
        <v>614552133.714432</v>
      </c>
      <c r="BV178" s="145">
        <f t="shared" si="103"/>
        <v>891166001.42710078</v>
      </c>
      <c r="BW178" s="146">
        <f>INDEX(รายได้แยกตามสิทธิ!$Q:$Q,MATCH(CalBudget2567!$D178,รายได้แยกตามสิทธิ!$B:$B,0))</f>
        <v>0.26</v>
      </c>
      <c r="BX178" s="145">
        <f t="shared" si="150"/>
        <v>231703160.37104622</v>
      </c>
      <c r="BY178" s="141"/>
      <c r="BZ178" s="143">
        <f t="shared" si="151"/>
        <v>324379</v>
      </c>
      <c r="CA178" s="138">
        <f>INDEX(ผลงานOPDVisit_HDC!$C:$C,MATCH(CalBudget2567!$D178,ผลงานOPDVisit_HDC!$A:$A,0))</f>
        <v>324379</v>
      </c>
      <c r="CB178" s="138">
        <f t="shared" si="152"/>
        <v>0</v>
      </c>
    </row>
    <row r="179" spans="1:80" hidden="1" x14ac:dyDescent="0.7">
      <c r="A179" s="136">
        <f>COUNTA($D$16:D179)</f>
        <v>164</v>
      </c>
      <c r="B179" s="1">
        <v>3</v>
      </c>
      <c r="C179" s="2" t="s">
        <v>14</v>
      </c>
      <c r="D179" s="91" t="s">
        <v>238</v>
      </c>
      <c r="E179" s="3" t="s">
        <v>1137</v>
      </c>
      <c r="F179" s="4" t="s">
        <v>1876</v>
      </c>
      <c r="G179" s="1">
        <v>5</v>
      </c>
      <c r="H179" s="3" t="s">
        <v>2964</v>
      </c>
      <c r="I179" s="137">
        <f>INDEX(รายได้แยกตามสิทธิ!$D:$D,MATCH(CalBudget2567!$D179,รายได้แยกตามสิทธิ!$B:$B,0))</f>
        <v>27603365.84</v>
      </c>
      <c r="J179" s="138">
        <f>INDEX(ผลงานOPDVisit_HDC!$F:$F,MATCH(CalBudget2567!$D179,ผลงานOPDVisit_HDC!$A:$A,0))</f>
        <v>57582</v>
      </c>
      <c r="K179" s="138">
        <f t="shared" si="104"/>
        <v>479.37490604702856</v>
      </c>
      <c r="L179" s="139">
        <f t="shared" si="105"/>
        <v>69098.399999999994</v>
      </c>
      <c r="M179" s="140">
        <f t="shared" si="106"/>
        <v>69098.399999999994</v>
      </c>
      <c r="N179" s="141">
        <f t="shared" si="107"/>
        <v>492.03040356667009</v>
      </c>
      <c r="O179" s="142">
        <f t="shared" si="108"/>
        <v>33998513.637811191</v>
      </c>
      <c r="P179" s="143">
        <f>INDEX(รายได้แยกตามสิทธิ!$E:$E,MATCH(CalBudget2567!$D179,รายได้แยกตามสิทธิ!$B:$B,0))</f>
        <v>4359803.16</v>
      </c>
      <c r="Q179" s="138">
        <f>INDEX(ผลงานOPDVisit_HDC!$D:$D,MATCH(CalBudget2567!$D179,ผลงานOPDVisit_HDC!$A:$A,0))</f>
        <v>10558</v>
      </c>
      <c r="R179" s="138">
        <f t="shared" si="109"/>
        <v>412.93835574919495</v>
      </c>
      <c r="S179" s="139">
        <f t="shared" si="110"/>
        <v>12669.6</v>
      </c>
      <c r="T179" s="140">
        <f t="shared" si="111"/>
        <v>12669.6</v>
      </c>
      <c r="U179" s="141">
        <f t="shared" si="112"/>
        <v>423.8399283409737</v>
      </c>
      <c r="V179" s="142">
        <f t="shared" si="113"/>
        <v>5369882.3561088005</v>
      </c>
      <c r="W179" s="143">
        <f>INDEX(รายได้แยกตามสิทธิ!$F:$F,MATCH(CalBudget2567!$D179,รายได้แยกตามสิทธิ!$B:$B,0))</f>
        <v>1886473.39</v>
      </c>
      <c r="X179" s="138">
        <f>INDEX(ผลงานOPDVisit_HDC!$E:$E,MATCH(CalBudget2567!$D179,ผลงานOPDVisit_HDC!$A:$A,0))</f>
        <v>8556</v>
      </c>
      <c r="Y179" s="138">
        <f t="shared" si="114"/>
        <v>220.48543595137915</v>
      </c>
      <c r="Z179" s="139">
        <f t="shared" si="115"/>
        <v>10267.199999999999</v>
      </c>
      <c r="AA179" s="140">
        <f t="shared" si="116"/>
        <v>10267.199999999999</v>
      </c>
      <c r="AB179" s="141">
        <f t="shared" si="117"/>
        <v>226.30625146049556</v>
      </c>
      <c r="AC179" s="142">
        <f t="shared" si="118"/>
        <v>2323531.5449951999</v>
      </c>
      <c r="AD179" s="143">
        <f>INDEX(รายได้แยกตามสิทธิ!$G:$G,MATCH(CalBudget2567!$D179,รายได้แยกตามสิทธิ!$B:$B,0))</f>
        <v>165855.5</v>
      </c>
      <c r="AE179" s="138">
        <f>INDEX(ผลงานOPDVisit_HDC!$G:$G,MATCH(CalBudget2567!$D179,ผลงานOPDVisit_HDC!$A:$A,0))</f>
        <v>122</v>
      </c>
      <c r="AF179" s="138">
        <f t="shared" si="119"/>
        <v>1359.4713114754099</v>
      </c>
      <c r="AG179" s="139">
        <f t="shared" si="120"/>
        <v>146.4</v>
      </c>
      <c r="AH179" s="140">
        <f t="shared" si="121"/>
        <v>146.4</v>
      </c>
      <c r="AI179" s="141">
        <f t="shared" si="122"/>
        <v>1395.3613540983608</v>
      </c>
      <c r="AJ179" s="142">
        <f t="shared" si="123"/>
        <v>204280.90224000002</v>
      </c>
      <c r="AK179" s="143">
        <f>INDEX(รายได้แยกตามสิทธิ!$H:$H,MATCH(CalBudget2567!$D179,รายได้แยกตามสิทธิ!$B:$B,0))</f>
        <v>1892628</v>
      </c>
      <c r="AL179" s="138">
        <f>INDEX(ผลงานOPDVisit_HDC!$K:$K,MATCH(CalBudget2567!$D179,ผลงานOPDVisit_HDC!$A:$A,0))</f>
        <v>4347</v>
      </c>
      <c r="AM179" s="138">
        <f t="shared" si="124"/>
        <v>435.38716356107659</v>
      </c>
      <c r="AN179" s="139">
        <f t="shared" si="125"/>
        <v>5216.3999999999996</v>
      </c>
      <c r="AO179" s="140">
        <f t="shared" si="126"/>
        <v>5216.3999999999996</v>
      </c>
      <c r="AP179" s="141">
        <f t="shared" si="127"/>
        <v>446.88138467908902</v>
      </c>
      <c r="AQ179" s="142">
        <f t="shared" si="128"/>
        <v>2331112.05504</v>
      </c>
      <c r="AR179" s="144">
        <f t="shared" si="102"/>
        <v>44227320.49619519</v>
      </c>
      <c r="AS179" s="143">
        <f>INDEX(รายได้แยกตามสิทธิ!$I:$I,MATCH(CalBudget2567!$D179,รายได้แยกตามสิทธิ!$B:$B,0))</f>
        <v>8092081</v>
      </c>
      <c r="AT179" s="138">
        <f>INDEX(ผลงานAdjRw_DHES!$D:$D,MATCH(CalBudget2567!$D179,ผลงานAdjRw_DHES!$B:$B,0))</f>
        <v>1128.5511999999999</v>
      </c>
      <c r="AU179" s="143">
        <f t="shared" si="129"/>
        <v>7170.3268757323558</v>
      </c>
      <c r="AV179" s="139">
        <f t="shared" si="130"/>
        <v>1354.2614399999998</v>
      </c>
      <c r="AW179" s="140">
        <f t="shared" si="131"/>
        <v>1354.2614399999998</v>
      </c>
      <c r="AX179" s="141">
        <f t="shared" si="132"/>
        <v>7359.6235052516904</v>
      </c>
      <c r="AY179" s="142">
        <f t="shared" si="133"/>
        <v>9966854.32608</v>
      </c>
      <c r="AZ179" s="143">
        <f>INDEX(รายได้แยกตามสิทธิ!$J:$J,MATCH(CalBudget2567!$D179,รายได้แยกตามสิทธิ!$B:$B,0))</f>
        <v>1131102.02</v>
      </c>
      <c r="BA179" s="138">
        <f>INDEX(ผลงานAdjRw_DHES!$F:$F,MATCH(CalBudget2567!$D179,ผลงานAdjRw_DHES!$B:$B,0))</f>
        <v>131.2552</v>
      </c>
      <c r="BB179" s="143">
        <f t="shared" si="134"/>
        <v>8617.5787321188036</v>
      </c>
      <c r="BC179" s="139">
        <f t="shared" si="135"/>
        <v>157.50623999999999</v>
      </c>
      <c r="BD179" s="140">
        <f t="shared" si="136"/>
        <v>157.50623999999999</v>
      </c>
      <c r="BE179" s="141">
        <f t="shared" si="137"/>
        <v>8845.0828106467397</v>
      </c>
      <c r="BF179" s="142">
        <f t="shared" si="138"/>
        <v>1393155.7359935998</v>
      </c>
      <c r="BG179" s="143">
        <f>INDEX(รายได้แยกตามสิทธิ!$K:$K,MATCH(CalBudget2567!$D179,รายได้แยกตามสิทธิ!$B:$B,0))</f>
        <v>1256817.4099999999</v>
      </c>
      <c r="BH179" s="138">
        <f>INDEX(ผลงานAdjRw_DHES!$E:$E,MATCH(CalBudget2567!$D179,ผลงานAdjRw_DHES!$B:$B,0))</f>
        <v>75.337800000000001</v>
      </c>
      <c r="BI179" s="143">
        <f t="shared" si="139"/>
        <v>16682.427811802307</v>
      </c>
      <c r="BJ179" s="139">
        <f t="shared" si="140"/>
        <v>90.405360000000002</v>
      </c>
      <c r="BK179" s="140">
        <f t="shared" si="141"/>
        <v>90.405360000000002</v>
      </c>
      <c r="BL179" s="141">
        <f t="shared" si="142"/>
        <v>17122.843906033886</v>
      </c>
      <c r="BM179" s="142">
        <f t="shared" si="143"/>
        <v>1547996.8675487996</v>
      </c>
      <c r="BN179" s="143">
        <f>INDEX(รายได้แยกตามสิทธิ!$N:$N,MATCH(CalBudget2567!$D179,รายได้แยกตามสิทธิ!$B:$B,0))</f>
        <v>993130.04999999993</v>
      </c>
      <c r="BO179" s="138">
        <f>INDEX(ผลงานAdjRw_DHES!$I:$I,MATCH(CalBudget2567!$D179,ผลงานAdjRw_DHES!$B:$B,0))</f>
        <v>80.631799999999942</v>
      </c>
      <c r="BP179" s="143">
        <f t="shared" si="144"/>
        <v>12316.853276250817</v>
      </c>
      <c r="BQ179" s="139">
        <f t="shared" si="145"/>
        <v>96.758159999999933</v>
      </c>
      <c r="BR179" s="140">
        <f t="shared" si="146"/>
        <v>96.758159999999933</v>
      </c>
      <c r="BS179" s="141">
        <f t="shared" si="147"/>
        <v>12642.018202743839</v>
      </c>
      <c r="BT179" s="142">
        <f t="shared" si="148"/>
        <v>1223218.419984</v>
      </c>
      <c r="BU179" s="144">
        <f t="shared" si="149"/>
        <v>14131225.349606398</v>
      </c>
      <c r="BV179" s="145">
        <f t="shared" si="103"/>
        <v>58358545.845801592</v>
      </c>
      <c r="BW179" s="146">
        <f>INDEX(รายได้แยกตามสิทธิ!$Q:$Q,MATCH(CalBudget2567!$D179,รายได้แยกตามสิทธิ!$B:$B,0))</f>
        <v>0.33</v>
      </c>
      <c r="BX179" s="145">
        <f t="shared" si="150"/>
        <v>19258320.129114527</v>
      </c>
      <c r="BY179" s="141"/>
      <c r="BZ179" s="143">
        <f t="shared" si="151"/>
        <v>81165</v>
      </c>
      <c r="CA179" s="138">
        <f>INDEX(ผลงานOPDVisit_HDC!$C:$C,MATCH(CalBudget2567!$D179,ผลงานOPDVisit_HDC!$A:$A,0))</f>
        <v>81165</v>
      </c>
      <c r="CB179" s="138">
        <f t="shared" si="152"/>
        <v>0</v>
      </c>
    </row>
    <row r="180" spans="1:80" hidden="1" x14ac:dyDescent="0.7">
      <c r="A180" s="136">
        <f>COUNTA($D$16:D180)</f>
        <v>165</v>
      </c>
      <c r="B180" s="1">
        <v>3</v>
      </c>
      <c r="C180" s="2" t="s">
        <v>14</v>
      </c>
      <c r="D180" s="91" t="s">
        <v>239</v>
      </c>
      <c r="E180" s="3" t="s">
        <v>1138</v>
      </c>
      <c r="F180" s="4" t="s">
        <v>1876</v>
      </c>
      <c r="G180" s="1">
        <v>5</v>
      </c>
      <c r="H180" s="3" t="s">
        <v>2964</v>
      </c>
      <c r="I180" s="137">
        <f>INDEX(รายได้แยกตามสิทธิ!$D:$D,MATCH(CalBudget2567!$D180,รายได้แยกตามสิทธิ!$B:$B,0))</f>
        <v>21528215.969999999</v>
      </c>
      <c r="J180" s="138">
        <f>INDEX(ผลงานOPDVisit_HDC!$F:$F,MATCH(CalBudget2567!$D180,ผลงานOPDVisit_HDC!$A:$A,0))</f>
        <v>53019</v>
      </c>
      <c r="K180" s="138">
        <f t="shared" si="104"/>
        <v>406.0471900639393</v>
      </c>
      <c r="L180" s="139">
        <f t="shared" si="105"/>
        <v>63622.799999999996</v>
      </c>
      <c r="M180" s="140">
        <f t="shared" si="106"/>
        <v>63622.799999999996</v>
      </c>
      <c r="N180" s="141">
        <f t="shared" si="107"/>
        <v>416.76683588162729</v>
      </c>
      <c r="O180" s="142">
        <f t="shared" si="108"/>
        <v>26515873.045929596</v>
      </c>
      <c r="P180" s="143">
        <f>INDEX(รายได้แยกตามสิทธิ!$E:$E,MATCH(CalBudget2567!$D180,รายได้แยกตามสิทธิ!$B:$B,0))</f>
        <v>5210564.8499999996</v>
      </c>
      <c r="Q180" s="138">
        <f>INDEX(ผลงานOPDVisit_HDC!$D:$D,MATCH(CalBudget2567!$D180,ผลงานOPDVisit_HDC!$A:$A,0))</f>
        <v>15026</v>
      </c>
      <c r="R180" s="138">
        <f t="shared" si="109"/>
        <v>346.76992213496601</v>
      </c>
      <c r="S180" s="139">
        <f t="shared" si="110"/>
        <v>18031.2</v>
      </c>
      <c r="T180" s="140">
        <f t="shared" si="111"/>
        <v>18031.2</v>
      </c>
      <c r="U180" s="141">
        <f t="shared" si="112"/>
        <v>355.92464807932913</v>
      </c>
      <c r="V180" s="142">
        <f t="shared" si="113"/>
        <v>6417748.5144480001</v>
      </c>
      <c r="W180" s="143">
        <f>INDEX(รายได้แยกตามสิทธิ!$F:$F,MATCH(CalBudget2567!$D180,รายได้แยกตามสิทธิ!$B:$B,0))</f>
        <v>1250644.6100000001</v>
      </c>
      <c r="X180" s="138">
        <f>INDEX(ผลงานOPDVisit_HDC!$E:$E,MATCH(CalBudget2567!$D180,ผลงานOPDVisit_HDC!$A:$A,0))</f>
        <v>7859</v>
      </c>
      <c r="Y180" s="138">
        <f t="shared" si="114"/>
        <v>159.13533655681385</v>
      </c>
      <c r="Z180" s="139">
        <f t="shared" si="115"/>
        <v>9430.7999999999993</v>
      </c>
      <c r="AA180" s="140">
        <f t="shared" si="116"/>
        <v>9430.7999999999993</v>
      </c>
      <c r="AB180" s="141">
        <f t="shared" si="117"/>
        <v>163.33650944191373</v>
      </c>
      <c r="AC180" s="142">
        <f t="shared" si="118"/>
        <v>1540393.9532448</v>
      </c>
      <c r="AD180" s="143">
        <f>INDEX(รายได้แยกตามสิทธิ!$G:$G,MATCH(CalBudget2567!$D180,รายได้แยกตามสิทธิ!$B:$B,0))</f>
        <v>22836</v>
      </c>
      <c r="AE180" s="138">
        <f>INDEX(ผลงานOPDVisit_HDC!$G:$G,MATCH(CalBudget2567!$D180,ผลงานOPDVisit_HDC!$A:$A,0))</f>
        <v>20</v>
      </c>
      <c r="AF180" s="138">
        <f t="shared" si="119"/>
        <v>1141.8</v>
      </c>
      <c r="AG180" s="139">
        <f t="shared" si="120"/>
        <v>24</v>
      </c>
      <c r="AH180" s="140">
        <f t="shared" si="121"/>
        <v>24</v>
      </c>
      <c r="AI180" s="141">
        <f t="shared" si="122"/>
        <v>1171.94352</v>
      </c>
      <c r="AJ180" s="142">
        <f t="shared" si="123"/>
        <v>28126.644480000003</v>
      </c>
      <c r="AK180" s="143">
        <f>INDEX(รายได้แยกตามสิทธิ!$H:$H,MATCH(CalBudget2567!$D180,รายได้แยกตามสิทธิ!$B:$B,0))</f>
        <v>1922610.5</v>
      </c>
      <c r="AL180" s="138">
        <f>INDEX(ผลงานOPDVisit_HDC!$K:$K,MATCH(CalBudget2567!$D180,ผลงานOPDVisit_HDC!$A:$A,0))</f>
        <v>57</v>
      </c>
      <c r="AM180" s="138">
        <f t="shared" si="124"/>
        <v>33730.008771929824</v>
      </c>
      <c r="AN180" s="139">
        <f t="shared" si="125"/>
        <v>68.399999999999991</v>
      </c>
      <c r="AO180" s="140">
        <f t="shared" si="126"/>
        <v>68.399999999999991</v>
      </c>
      <c r="AP180" s="141">
        <f t="shared" si="127"/>
        <v>34620.481003508772</v>
      </c>
      <c r="AQ180" s="142">
        <f t="shared" si="128"/>
        <v>2368040.9006399997</v>
      </c>
      <c r="AR180" s="144">
        <f t="shared" si="102"/>
        <v>36870183.058742389</v>
      </c>
      <c r="AS180" s="143">
        <f>INDEX(รายได้แยกตามสิทธิ!$I:$I,MATCH(CalBudget2567!$D180,รายได้แยกตามสิทธิ!$B:$B,0))</f>
        <v>6871277.3600000003</v>
      </c>
      <c r="AT180" s="138">
        <f>INDEX(ผลงานAdjRw_DHES!$D:$D,MATCH(CalBudget2567!$D180,ผลงานAdjRw_DHES!$B:$B,0))</f>
        <v>898.04750000000001</v>
      </c>
      <c r="AU180" s="143">
        <f t="shared" si="129"/>
        <v>7651.3518048878259</v>
      </c>
      <c r="AV180" s="139">
        <f t="shared" si="130"/>
        <v>1077.6569999999999</v>
      </c>
      <c r="AW180" s="140">
        <f t="shared" si="131"/>
        <v>1077.6569999999999</v>
      </c>
      <c r="AX180" s="141">
        <f t="shared" si="132"/>
        <v>7853.3474925368646</v>
      </c>
      <c r="AY180" s="142">
        <f t="shared" si="133"/>
        <v>8463214.8987647984</v>
      </c>
      <c r="AZ180" s="143">
        <f>INDEX(รายได้แยกตามสิทธิ!$J:$J,MATCH(CalBudget2567!$D180,รายได้แยกตามสิทธิ!$B:$B,0))</f>
        <v>873105.71</v>
      </c>
      <c r="BA180" s="138">
        <f>INDEX(ผลงานAdjRw_DHES!$F:$F,MATCH(CalBudget2567!$D180,ผลงานAdjRw_DHES!$B:$B,0))</f>
        <v>81.955799999999996</v>
      </c>
      <c r="BB180" s="143">
        <f t="shared" si="134"/>
        <v>10653.373037661764</v>
      </c>
      <c r="BC180" s="139">
        <f t="shared" si="135"/>
        <v>98.346959999999996</v>
      </c>
      <c r="BD180" s="140">
        <f t="shared" si="136"/>
        <v>98.346959999999996</v>
      </c>
      <c r="BE180" s="141">
        <f t="shared" si="137"/>
        <v>10934.622085856035</v>
      </c>
      <c r="BF180" s="142">
        <f t="shared" si="138"/>
        <v>1075386.8408928001</v>
      </c>
      <c r="BG180" s="143">
        <f>INDEX(รายได้แยกตามสิทธิ!$K:$K,MATCH(CalBudget2567!$D180,รายได้แยกตามสิทธิ!$B:$B,0))</f>
        <v>249541.52</v>
      </c>
      <c r="BH180" s="138">
        <f>INDEX(ผลงานAdjRw_DHES!$E:$E,MATCH(CalBudget2567!$D180,ผลงานAdjRw_DHES!$B:$B,0))</f>
        <v>31.676100000000002</v>
      </c>
      <c r="BI180" s="143">
        <f t="shared" si="139"/>
        <v>7877.9117378717701</v>
      </c>
      <c r="BJ180" s="139">
        <f t="shared" si="140"/>
        <v>38.011319999999998</v>
      </c>
      <c r="BK180" s="140">
        <f t="shared" si="141"/>
        <v>38.011319999999998</v>
      </c>
      <c r="BL180" s="141">
        <f t="shared" si="142"/>
        <v>8085.8886077515845</v>
      </c>
      <c r="BM180" s="142">
        <f t="shared" si="143"/>
        <v>307355.29935359996</v>
      </c>
      <c r="BN180" s="143">
        <f>INDEX(รายได้แยกตามสิทธิ!$N:$N,MATCH(CalBudget2567!$D180,รายได้แยกตามสิทธิ!$B:$B,0))</f>
        <v>170147</v>
      </c>
      <c r="BO180" s="138">
        <f>INDEX(ผลงานAdjRw_DHES!$I:$I,MATCH(CalBudget2567!$D180,ผลงานAdjRw_DHES!$B:$B,0))</f>
        <v>31.766900000000049</v>
      </c>
      <c r="BP180" s="143">
        <f t="shared" si="144"/>
        <v>5356.1096613141272</v>
      </c>
      <c r="BQ180" s="139">
        <f t="shared" si="145"/>
        <v>38.120280000000058</v>
      </c>
      <c r="BR180" s="140">
        <f t="shared" si="146"/>
        <v>38.120280000000058</v>
      </c>
      <c r="BS180" s="141">
        <f t="shared" si="147"/>
        <v>5497.5109563728201</v>
      </c>
      <c r="BT180" s="142">
        <f t="shared" si="148"/>
        <v>209566.65695999999</v>
      </c>
      <c r="BU180" s="144">
        <f t="shared" si="149"/>
        <v>10055523.695971198</v>
      </c>
      <c r="BV180" s="145">
        <f t="shared" si="103"/>
        <v>46925706.754713587</v>
      </c>
      <c r="BW180" s="146">
        <f>INDEX(รายได้แยกตามสิทธิ!$Q:$Q,MATCH(CalBudget2567!$D180,รายได้แยกตามสิทธิ!$B:$B,0))</f>
        <v>0.4</v>
      </c>
      <c r="BX180" s="145">
        <f t="shared" si="150"/>
        <v>18770282.701885436</v>
      </c>
      <c r="BY180" s="141"/>
      <c r="BZ180" s="143">
        <f t="shared" si="151"/>
        <v>75981</v>
      </c>
      <c r="CA180" s="138">
        <f>INDEX(ผลงานOPDVisit_HDC!$C:$C,MATCH(CalBudget2567!$D180,ผลงานOPDVisit_HDC!$A:$A,0))</f>
        <v>75981</v>
      </c>
      <c r="CB180" s="138">
        <f t="shared" si="152"/>
        <v>0</v>
      </c>
    </row>
    <row r="181" spans="1:80" hidden="1" x14ac:dyDescent="0.7">
      <c r="A181" s="136">
        <f>COUNTA($D$16:D181)</f>
        <v>166</v>
      </c>
      <c r="B181" s="1">
        <v>3</v>
      </c>
      <c r="C181" s="2" t="s">
        <v>14</v>
      </c>
      <c r="D181" s="91" t="s">
        <v>240</v>
      </c>
      <c r="E181" s="3" t="s">
        <v>1139</v>
      </c>
      <c r="F181" s="4" t="s">
        <v>1876</v>
      </c>
      <c r="G181" s="1">
        <v>5</v>
      </c>
      <c r="H181" s="3" t="s">
        <v>2964</v>
      </c>
      <c r="I181" s="137">
        <f>INDEX(รายได้แยกตามสิทธิ!$D:$D,MATCH(CalBudget2567!$D181,รายได้แยกตามสิทธิ!$B:$B,0))</f>
        <v>27256859.25</v>
      </c>
      <c r="J181" s="138">
        <f>INDEX(ผลงานOPDVisit_HDC!$F:$F,MATCH(CalBudget2567!$D181,ผลงานOPDVisit_HDC!$A:$A,0))</f>
        <v>55591</v>
      </c>
      <c r="K181" s="138">
        <f t="shared" si="104"/>
        <v>490.31064830638053</v>
      </c>
      <c r="L181" s="139">
        <f t="shared" si="105"/>
        <v>66709.2</v>
      </c>
      <c r="M181" s="140">
        <f t="shared" si="106"/>
        <v>66709.2</v>
      </c>
      <c r="N181" s="141">
        <f t="shared" si="107"/>
        <v>503.25484942166895</v>
      </c>
      <c r="O181" s="142">
        <f t="shared" si="108"/>
        <v>33571728.401039995</v>
      </c>
      <c r="P181" s="143">
        <f>INDEX(รายได้แยกตามสิทธิ!$E:$E,MATCH(CalBudget2567!$D181,รายได้แยกตามสิทธิ!$B:$B,0))</f>
        <v>7467299.5</v>
      </c>
      <c r="Q181" s="138">
        <f>INDEX(ผลงานOPDVisit_HDC!$D:$D,MATCH(CalBudget2567!$D181,ผลงานOPDVisit_HDC!$A:$A,0))</f>
        <v>14082</v>
      </c>
      <c r="R181" s="138">
        <f t="shared" si="109"/>
        <v>530.27265303223976</v>
      </c>
      <c r="S181" s="139">
        <f t="shared" si="110"/>
        <v>16898.399999999998</v>
      </c>
      <c r="T181" s="140">
        <f t="shared" si="111"/>
        <v>16898.399999999998</v>
      </c>
      <c r="U181" s="141">
        <f t="shared" si="112"/>
        <v>544.27185107229093</v>
      </c>
      <c r="V181" s="142">
        <f t="shared" si="113"/>
        <v>9197323.4481600001</v>
      </c>
      <c r="W181" s="143">
        <f>INDEX(รายได้แยกตามสิทธิ!$F:$F,MATCH(CalBudget2567!$D181,รายได้แยกตามสิทธิ!$B:$B,0))</f>
        <v>1152188.04</v>
      </c>
      <c r="X181" s="138">
        <f>INDEX(ผลงานOPDVisit_HDC!$E:$E,MATCH(CalBudget2567!$D181,ผลงานOPDVisit_HDC!$A:$A,0))</f>
        <v>5664</v>
      </c>
      <c r="Y181" s="138">
        <f t="shared" si="114"/>
        <v>203.42302966101695</v>
      </c>
      <c r="Z181" s="139">
        <f t="shared" si="115"/>
        <v>6796.8</v>
      </c>
      <c r="AA181" s="140">
        <f t="shared" si="116"/>
        <v>6796.8</v>
      </c>
      <c r="AB181" s="141">
        <f t="shared" si="117"/>
        <v>208.7933976440678</v>
      </c>
      <c r="AC181" s="142">
        <f t="shared" si="118"/>
        <v>1419126.9651072</v>
      </c>
      <c r="AD181" s="143">
        <f>INDEX(รายได้แยกตามสิทธิ!$G:$G,MATCH(CalBudget2567!$D181,รายได้แยกตามสิทธิ!$B:$B,0))</f>
        <v>36947.25</v>
      </c>
      <c r="AE181" s="138">
        <f>INDEX(ผลงานOPDVisit_HDC!$G:$G,MATCH(CalBudget2567!$D181,ผลงานOPDVisit_HDC!$A:$A,0))</f>
        <v>24</v>
      </c>
      <c r="AF181" s="138">
        <f t="shared" si="119"/>
        <v>1539.46875</v>
      </c>
      <c r="AG181" s="139">
        <f t="shared" si="120"/>
        <v>28.799999999999997</v>
      </c>
      <c r="AH181" s="140">
        <f t="shared" si="121"/>
        <v>28.799999999999997</v>
      </c>
      <c r="AI181" s="141">
        <f t="shared" si="122"/>
        <v>1580.110725</v>
      </c>
      <c r="AJ181" s="142">
        <f t="shared" si="123"/>
        <v>45507.188879999994</v>
      </c>
      <c r="AK181" s="143">
        <f>INDEX(รายได้แยกตามสิทธิ!$H:$H,MATCH(CalBudget2567!$D181,รายได้แยกตามสิทธิ!$B:$B,0))</f>
        <v>2074391.13</v>
      </c>
      <c r="AL181" s="138">
        <f>INDEX(ผลงานOPDVisit_HDC!$K:$K,MATCH(CalBudget2567!$D181,ผลงานOPDVisit_HDC!$A:$A,0))</f>
        <v>1353</v>
      </c>
      <c r="AM181" s="138">
        <f t="shared" si="124"/>
        <v>1533.1789578713967</v>
      </c>
      <c r="AN181" s="139">
        <f t="shared" si="125"/>
        <v>1623.6</v>
      </c>
      <c r="AO181" s="140">
        <f t="shared" si="126"/>
        <v>1623.6</v>
      </c>
      <c r="AP181" s="141">
        <f t="shared" si="127"/>
        <v>1573.6548823592016</v>
      </c>
      <c r="AQ181" s="142">
        <f t="shared" si="128"/>
        <v>2554986.0669983993</v>
      </c>
      <c r="AR181" s="144">
        <f t="shared" si="102"/>
        <v>46788672.070185594</v>
      </c>
      <c r="AS181" s="143">
        <f>INDEX(รายได้แยกตามสิทธิ!$I:$I,MATCH(CalBudget2567!$D181,รายได้แยกตามสิทธิ!$B:$B,0))</f>
        <v>6713492</v>
      </c>
      <c r="AT181" s="138">
        <f>INDEX(ผลงานAdjRw_DHES!$D:$D,MATCH(CalBudget2567!$D181,ผลงานAdjRw_DHES!$B:$B,0))</f>
        <v>521.80999999999995</v>
      </c>
      <c r="AU181" s="143">
        <f t="shared" si="129"/>
        <v>12865.778731722276</v>
      </c>
      <c r="AV181" s="139">
        <f t="shared" si="130"/>
        <v>626.17199999999991</v>
      </c>
      <c r="AW181" s="140">
        <f t="shared" si="131"/>
        <v>626.17199999999991</v>
      </c>
      <c r="AX181" s="141">
        <f t="shared" si="132"/>
        <v>13205.435290239744</v>
      </c>
      <c r="AY181" s="142">
        <f t="shared" si="133"/>
        <v>8268873.82656</v>
      </c>
      <c r="AZ181" s="143">
        <f>INDEX(รายได้แยกตามสิทธิ!$J:$J,MATCH(CalBudget2567!$D181,รายได้แยกตามสิทธิ!$B:$B,0))</f>
        <v>893153.5</v>
      </c>
      <c r="BA181" s="138">
        <f>INDEX(ผลงานAdjRw_DHES!$F:$F,MATCH(CalBudget2567!$D181,ผลงานAdjRw_DHES!$B:$B,0))</f>
        <v>76.23</v>
      </c>
      <c r="BB181" s="143">
        <f t="shared" si="134"/>
        <v>11716.561721107175</v>
      </c>
      <c r="BC181" s="139">
        <f t="shared" si="135"/>
        <v>91.475999999999999</v>
      </c>
      <c r="BD181" s="140">
        <f t="shared" si="136"/>
        <v>91.475999999999999</v>
      </c>
      <c r="BE181" s="141">
        <f t="shared" si="137"/>
        <v>12025.878950544404</v>
      </c>
      <c r="BF181" s="142">
        <f t="shared" si="138"/>
        <v>1100079.3028799999</v>
      </c>
      <c r="BG181" s="143">
        <f>INDEX(รายได้แยกตามสิทธิ!$K:$K,MATCH(CalBudget2567!$D181,รายได้แยกตามสิทธิ!$B:$B,0))</f>
        <v>191046</v>
      </c>
      <c r="BH181" s="138">
        <f>INDEX(ผลงานAdjRw_DHES!$E:$E,MATCH(CalBudget2567!$D181,ผลงานAdjRw_DHES!$B:$B,0))</f>
        <v>22.919999999999998</v>
      </c>
      <c r="BI181" s="143">
        <f t="shared" si="139"/>
        <v>8335.3403141361268</v>
      </c>
      <c r="BJ181" s="139">
        <f t="shared" si="140"/>
        <v>27.503999999999998</v>
      </c>
      <c r="BK181" s="140">
        <f t="shared" si="141"/>
        <v>27.503999999999998</v>
      </c>
      <c r="BL181" s="141">
        <f t="shared" si="142"/>
        <v>8555.3932984293206</v>
      </c>
      <c r="BM181" s="142">
        <f t="shared" si="143"/>
        <v>235307.53728000002</v>
      </c>
      <c r="BN181" s="143">
        <f>INDEX(รายได้แยกตามสิทธิ!$N:$N,MATCH(CalBudget2567!$D181,รายได้แยกตามสิทธิ!$B:$B,0))</f>
        <v>411393.58</v>
      </c>
      <c r="BO181" s="138">
        <f>INDEX(ผลงานAdjRw_DHES!$I:$I,MATCH(CalBudget2567!$D181,ผลงานAdjRw_DHES!$B:$B,0))</f>
        <v>60.070000000000036</v>
      </c>
      <c r="BP181" s="143">
        <f t="shared" si="144"/>
        <v>6848.5696687198233</v>
      </c>
      <c r="BQ181" s="139">
        <f t="shared" si="145"/>
        <v>72.084000000000046</v>
      </c>
      <c r="BR181" s="140">
        <f t="shared" si="146"/>
        <v>72.084000000000046</v>
      </c>
      <c r="BS181" s="141">
        <f t="shared" si="147"/>
        <v>7029.3719079740267</v>
      </c>
      <c r="BT181" s="142">
        <f t="shared" si="148"/>
        <v>506705.24461440009</v>
      </c>
      <c r="BU181" s="144">
        <f t="shared" si="149"/>
        <v>10110965.911334401</v>
      </c>
      <c r="BV181" s="145">
        <f t="shared" si="103"/>
        <v>56899637.981519997</v>
      </c>
      <c r="BW181" s="146">
        <f>INDEX(รายได้แยกตามสิทธิ!$Q:$Q,MATCH(CalBudget2567!$D181,รายได้แยกตามสิทธิ!$B:$B,0))</f>
        <v>0.33</v>
      </c>
      <c r="BX181" s="145">
        <f t="shared" si="150"/>
        <v>18776880.533901598</v>
      </c>
      <c r="BY181" s="141"/>
      <c r="BZ181" s="143">
        <f t="shared" si="151"/>
        <v>76714</v>
      </c>
      <c r="CA181" s="138">
        <f>INDEX(ผลงานOPDVisit_HDC!$C:$C,MATCH(CalBudget2567!$D181,ผลงานOPDVisit_HDC!$A:$A,0))</f>
        <v>76714</v>
      </c>
      <c r="CB181" s="138">
        <f t="shared" si="152"/>
        <v>0</v>
      </c>
    </row>
    <row r="182" spans="1:80" hidden="1" x14ac:dyDescent="0.7">
      <c r="A182" s="136">
        <f>COUNTA($D$16:D182)</f>
        <v>167</v>
      </c>
      <c r="B182" s="1">
        <v>3</v>
      </c>
      <c r="C182" s="2" t="s">
        <v>14</v>
      </c>
      <c r="D182" s="91" t="s">
        <v>241</v>
      </c>
      <c r="E182" s="3" t="s">
        <v>1140</v>
      </c>
      <c r="F182" s="4" t="s">
        <v>1876</v>
      </c>
      <c r="G182" s="1">
        <v>9</v>
      </c>
      <c r="H182" s="3" t="s">
        <v>2967</v>
      </c>
      <c r="I182" s="137">
        <f>INDEX(รายได้แยกตามสิทธิ!$D:$D,MATCH(CalBudget2567!$D182,รายได้แยกตามสิทธิ!$B:$B,0))</f>
        <v>48300596.619999997</v>
      </c>
      <c r="J182" s="138">
        <f>INDEX(ผลงานOPDVisit_HDC!$F:$F,MATCH(CalBudget2567!$D182,ผลงานOPDVisit_HDC!$A:$A,0))</f>
        <v>104226</v>
      </c>
      <c r="K182" s="138">
        <f t="shared" si="104"/>
        <v>463.42176251607083</v>
      </c>
      <c r="L182" s="139">
        <f t="shared" si="105"/>
        <v>125071.2</v>
      </c>
      <c r="M182" s="140">
        <f t="shared" si="106"/>
        <v>125071.2</v>
      </c>
      <c r="N182" s="141">
        <f t="shared" si="107"/>
        <v>475.65609704649512</v>
      </c>
      <c r="O182" s="142">
        <f t="shared" si="108"/>
        <v>59490878.844921596</v>
      </c>
      <c r="P182" s="143">
        <f>INDEX(รายได้แยกตามสิทธิ!$E:$E,MATCH(CalBudget2567!$D182,รายได้แยกตามสิทธิ!$B:$B,0))</f>
        <v>13339082.449999999</v>
      </c>
      <c r="Q182" s="138">
        <f>INDEX(ผลงานOPDVisit_HDC!$D:$D,MATCH(CalBudget2567!$D182,ผลงานOPDVisit_HDC!$A:$A,0))</f>
        <v>23424</v>
      </c>
      <c r="R182" s="138">
        <f t="shared" si="109"/>
        <v>569.46219475751366</v>
      </c>
      <c r="S182" s="139">
        <f t="shared" si="110"/>
        <v>28108.799999999999</v>
      </c>
      <c r="T182" s="140">
        <f t="shared" si="111"/>
        <v>28108.799999999999</v>
      </c>
      <c r="U182" s="141">
        <f t="shared" si="112"/>
        <v>584.49599669911197</v>
      </c>
      <c r="V182" s="142">
        <f t="shared" si="113"/>
        <v>16429481.072015999</v>
      </c>
      <c r="W182" s="143">
        <f>INDEX(รายได้แยกตามสิทธิ!$F:$F,MATCH(CalBudget2567!$D182,รายได้แยกตามสิทธิ!$B:$B,0))</f>
        <v>1908966.44</v>
      </c>
      <c r="X182" s="138">
        <f>INDEX(ผลงานOPDVisit_HDC!$E:$E,MATCH(CalBudget2567!$D182,ผลงานOPDVisit_HDC!$A:$A,0))</f>
        <v>10615</v>
      </c>
      <c r="Y182" s="138">
        <f t="shared" si="114"/>
        <v>179.8366877060763</v>
      </c>
      <c r="Z182" s="139">
        <f t="shared" si="115"/>
        <v>12738</v>
      </c>
      <c r="AA182" s="140">
        <f t="shared" si="116"/>
        <v>12738</v>
      </c>
      <c r="AB182" s="141">
        <f t="shared" si="117"/>
        <v>184.58437626151672</v>
      </c>
      <c r="AC182" s="142">
        <f t="shared" si="118"/>
        <v>2351235.7848192002</v>
      </c>
      <c r="AD182" s="143">
        <f>INDEX(รายได้แยกตามสิทธิ!$G:$G,MATCH(CalBudget2567!$D182,รายได้แยกตามสิทธิ!$B:$B,0))</f>
        <v>118348</v>
      </c>
      <c r="AE182" s="138">
        <f>INDEX(ผลงานOPDVisit_HDC!$G:$G,MATCH(CalBudget2567!$D182,ผลงานOPDVisit_HDC!$A:$A,0))</f>
        <v>112</v>
      </c>
      <c r="AF182" s="138">
        <f t="shared" si="119"/>
        <v>1056.6785714285713</v>
      </c>
      <c r="AG182" s="139">
        <f t="shared" si="120"/>
        <v>134.4</v>
      </c>
      <c r="AH182" s="140">
        <f t="shared" si="121"/>
        <v>134.4</v>
      </c>
      <c r="AI182" s="141">
        <f t="shared" si="122"/>
        <v>1084.5748857142855</v>
      </c>
      <c r="AJ182" s="142">
        <f t="shared" si="123"/>
        <v>145766.86463999999</v>
      </c>
      <c r="AK182" s="143">
        <f>INDEX(รายได้แยกตามสิทธิ!$H:$H,MATCH(CalBudget2567!$D182,รายได้แยกตามสิทธิ!$B:$B,0))</f>
        <v>4039900.85</v>
      </c>
      <c r="AL182" s="138">
        <f>INDEX(ผลงานOPDVisit_HDC!$K:$K,MATCH(CalBudget2567!$D182,ผลงานOPDVisit_HDC!$A:$A,0))</f>
        <v>0</v>
      </c>
      <c r="AM182" s="138">
        <f t="shared" si="124"/>
        <v>0</v>
      </c>
      <c r="AN182" s="139">
        <f t="shared" si="125"/>
        <v>0</v>
      </c>
      <c r="AO182" s="140">
        <f t="shared" si="126"/>
        <v>0</v>
      </c>
      <c r="AP182" s="141">
        <f t="shared" si="127"/>
        <v>0</v>
      </c>
      <c r="AQ182" s="142">
        <f t="shared" si="128"/>
        <v>0</v>
      </c>
      <c r="AR182" s="144">
        <f t="shared" si="102"/>
        <v>78417362.566396788</v>
      </c>
      <c r="AS182" s="143">
        <f>INDEX(รายได้แยกตามสิทธิ!$I:$I,MATCH(CalBudget2567!$D182,รายได้แยกตามสิทธิ!$B:$B,0))</f>
        <v>24310035.699999999</v>
      </c>
      <c r="AT182" s="138">
        <f>INDEX(ผลงานAdjRw_DHES!$D:$D,MATCH(CalBudget2567!$D182,ผลงานAdjRw_DHES!$B:$B,0))</f>
        <v>3186.7073</v>
      </c>
      <c r="AU182" s="143">
        <f t="shared" si="129"/>
        <v>7628.5750184838125</v>
      </c>
      <c r="AV182" s="139">
        <f t="shared" si="130"/>
        <v>3824.0487599999997</v>
      </c>
      <c r="AW182" s="140">
        <f t="shared" si="131"/>
        <v>3824.0487599999997</v>
      </c>
      <c r="AX182" s="141">
        <f t="shared" si="132"/>
        <v>7829.9693989717853</v>
      </c>
      <c r="AY182" s="142">
        <f t="shared" si="133"/>
        <v>29942184.770976</v>
      </c>
      <c r="AZ182" s="143">
        <f>INDEX(รายได้แยกตามสิทธิ!$J:$J,MATCH(CalBudget2567!$D182,รายได้แยกตามสิทธิ!$B:$B,0))</f>
        <v>3381625.21</v>
      </c>
      <c r="BA182" s="138">
        <f>INDEX(ผลงานAdjRw_DHES!$F:$F,MATCH(CalBudget2567!$D182,ผลงานAdjRw_DHES!$B:$B,0))</f>
        <v>362.17669999999998</v>
      </c>
      <c r="BB182" s="143">
        <f t="shared" si="134"/>
        <v>9336.9485392075203</v>
      </c>
      <c r="BC182" s="139">
        <f t="shared" si="135"/>
        <v>434.61203999999998</v>
      </c>
      <c r="BD182" s="140">
        <f t="shared" si="136"/>
        <v>434.61203999999998</v>
      </c>
      <c r="BE182" s="141">
        <f t="shared" si="137"/>
        <v>9583.443980642598</v>
      </c>
      <c r="BF182" s="142">
        <f t="shared" si="138"/>
        <v>4165080.1386527997</v>
      </c>
      <c r="BG182" s="143">
        <f>INDEX(รายได้แยกตามสิทธิ!$K:$K,MATCH(CalBudget2567!$D182,รายได้แยกตามสิทธิ!$B:$B,0))</f>
        <v>578459.79</v>
      </c>
      <c r="BH182" s="138">
        <f>INDEX(ผลงานAdjRw_DHES!$E:$E,MATCH(CalBudget2567!$D182,ผลงานAdjRw_DHES!$B:$B,0))</f>
        <v>61.509</v>
      </c>
      <c r="BI182" s="143">
        <f t="shared" si="139"/>
        <v>9404.4739794176476</v>
      </c>
      <c r="BJ182" s="139">
        <f t="shared" si="140"/>
        <v>73.8108</v>
      </c>
      <c r="BK182" s="140">
        <f t="shared" si="141"/>
        <v>73.8108</v>
      </c>
      <c r="BL182" s="141">
        <f t="shared" si="142"/>
        <v>9652.752092474273</v>
      </c>
      <c r="BM182" s="142">
        <f t="shared" si="143"/>
        <v>712477.35414720012</v>
      </c>
      <c r="BN182" s="143">
        <f>INDEX(รายได้แยกตามสิทธิ!$N:$N,MATCH(CalBudget2567!$D182,รายได้แยกตามสิทธิ!$B:$B,0))</f>
        <v>771785</v>
      </c>
      <c r="BO182" s="138">
        <f>INDEX(ผลงานAdjRw_DHES!$I:$I,MATCH(CalBudget2567!$D182,ผลงานAdjRw_DHES!$B:$B,0))</f>
        <v>180.09179999999969</v>
      </c>
      <c r="BP182" s="143">
        <f t="shared" si="144"/>
        <v>4285.5088349386333</v>
      </c>
      <c r="BQ182" s="139">
        <f t="shared" si="145"/>
        <v>216.11015999999964</v>
      </c>
      <c r="BR182" s="140">
        <f t="shared" si="146"/>
        <v>216.11015999999964</v>
      </c>
      <c r="BS182" s="141">
        <f t="shared" si="147"/>
        <v>4398.6462681810135</v>
      </c>
      <c r="BT182" s="142">
        <f t="shared" si="148"/>
        <v>950592.1488000002</v>
      </c>
      <c r="BU182" s="144">
        <f t="shared" si="149"/>
        <v>35770334.412576005</v>
      </c>
      <c r="BV182" s="145">
        <f t="shared" si="103"/>
        <v>114187696.97897279</v>
      </c>
      <c r="BW182" s="146">
        <f>INDEX(รายได้แยกตามสิทธิ!$Q:$Q,MATCH(CalBudget2567!$D182,รายได้แยกตามสิทธิ!$B:$B,0))</f>
        <v>0.37</v>
      </c>
      <c r="BX182" s="145">
        <f t="shared" si="150"/>
        <v>42249447.882219933</v>
      </c>
      <c r="BY182" s="141"/>
      <c r="BZ182" s="143">
        <f t="shared" si="151"/>
        <v>138377</v>
      </c>
      <c r="CA182" s="138">
        <f>INDEX(ผลงานOPDVisit_HDC!$C:$C,MATCH(CalBudget2567!$D182,ผลงานOPDVisit_HDC!$A:$A,0))</f>
        <v>138377</v>
      </c>
      <c r="CB182" s="138">
        <f t="shared" si="152"/>
        <v>0</v>
      </c>
    </row>
    <row r="183" spans="1:80" hidden="1" x14ac:dyDescent="0.7">
      <c r="A183" s="136">
        <f>COUNTA($D$16:D183)</f>
        <v>168</v>
      </c>
      <c r="B183" s="1">
        <v>3</v>
      </c>
      <c r="C183" s="2" t="s">
        <v>14</v>
      </c>
      <c r="D183" s="91" t="s">
        <v>242</v>
      </c>
      <c r="E183" s="3" t="s">
        <v>1141</v>
      </c>
      <c r="F183" s="4" t="s">
        <v>1876</v>
      </c>
      <c r="G183" s="1">
        <v>6</v>
      </c>
      <c r="H183" s="3" t="s">
        <v>2965</v>
      </c>
      <c r="I183" s="137">
        <f>INDEX(รายได้แยกตามสิทธิ!$D:$D,MATCH(CalBudget2567!$D183,รายได้แยกตามสิทธิ!$B:$B,0))</f>
        <v>51188347.5</v>
      </c>
      <c r="J183" s="138">
        <f>INDEX(ผลงานOPDVisit_HDC!$F:$F,MATCH(CalBudget2567!$D183,ผลงานOPDVisit_HDC!$A:$A,0))</f>
        <v>103277</v>
      </c>
      <c r="K183" s="138">
        <f t="shared" si="104"/>
        <v>495.64130929442177</v>
      </c>
      <c r="L183" s="139">
        <f t="shared" si="105"/>
        <v>123932.4</v>
      </c>
      <c r="M183" s="140">
        <f t="shared" si="106"/>
        <v>123932.4</v>
      </c>
      <c r="N183" s="141">
        <f t="shared" si="107"/>
        <v>508.72623985979453</v>
      </c>
      <c r="O183" s="142">
        <f t="shared" si="108"/>
        <v>63047663.848799996</v>
      </c>
      <c r="P183" s="143">
        <f>INDEX(รายได้แยกตามสิทธิ!$E:$E,MATCH(CalBudget2567!$D183,รายได้แยกตามสิทธิ!$B:$B,0))</f>
        <v>6808656.5</v>
      </c>
      <c r="Q183" s="138">
        <f>INDEX(ผลงานOPDVisit_HDC!$D:$D,MATCH(CalBudget2567!$D183,ผลงานOPDVisit_HDC!$A:$A,0))</f>
        <v>13440</v>
      </c>
      <c r="R183" s="138">
        <f t="shared" si="109"/>
        <v>506.59646577380954</v>
      </c>
      <c r="S183" s="139">
        <f t="shared" si="110"/>
        <v>16128</v>
      </c>
      <c r="T183" s="140">
        <f t="shared" si="111"/>
        <v>16128</v>
      </c>
      <c r="U183" s="141">
        <f t="shared" si="112"/>
        <v>519.97061247023817</v>
      </c>
      <c r="V183" s="142">
        <f t="shared" si="113"/>
        <v>8386086.037920001</v>
      </c>
      <c r="W183" s="143">
        <f>INDEX(รายได้แยกตามสิทธิ!$F:$F,MATCH(CalBudget2567!$D183,รายได้แยกตามสิทธิ!$B:$B,0))</f>
        <v>2218405</v>
      </c>
      <c r="X183" s="138">
        <f>INDEX(ผลงานOPDVisit_HDC!$E:$E,MATCH(CalBudget2567!$D183,ผลงานOPDVisit_HDC!$A:$A,0))</f>
        <v>6005</v>
      </c>
      <c r="Y183" s="138">
        <f t="shared" si="114"/>
        <v>369.42631140716071</v>
      </c>
      <c r="Z183" s="139">
        <f t="shared" si="115"/>
        <v>7206</v>
      </c>
      <c r="AA183" s="140">
        <f t="shared" si="116"/>
        <v>7206</v>
      </c>
      <c r="AB183" s="141">
        <f t="shared" si="117"/>
        <v>379.17916602830974</v>
      </c>
      <c r="AC183" s="142">
        <f t="shared" si="118"/>
        <v>2732365.0704000001</v>
      </c>
      <c r="AD183" s="143">
        <f>INDEX(รายได้แยกตามสิทธิ!$G:$G,MATCH(CalBudget2567!$D183,รายได้แยกตามสิทธิ!$B:$B,0))</f>
        <v>253497</v>
      </c>
      <c r="AE183" s="138">
        <f>INDEX(ผลงานOPDVisit_HDC!$G:$G,MATCH(CalBudget2567!$D183,ผลงานOPDVisit_HDC!$A:$A,0))</f>
        <v>261</v>
      </c>
      <c r="AF183" s="138">
        <f t="shared" si="119"/>
        <v>971.25287356321837</v>
      </c>
      <c r="AG183" s="139">
        <f t="shared" si="120"/>
        <v>313.2</v>
      </c>
      <c r="AH183" s="140">
        <f t="shared" si="121"/>
        <v>313.2</v>
      </c>
      <c r="AI183" s="141">
        <f t="shared" si="122"/>
        <v>996.89394942528736</v>
      </c>
      <c r="AJ183" s="142">
        <f t="shared" si="123"/>
        <v>312227.18495999998</v>
      </c>
      <c r="AK183" s="143">
        <f>INDEX(รายได้แยกตามสิทธิ!$H:$H,MATCH(CalBudget2567!$D183,รายได้แยกตามสิทธิ!$B:$B,0))</f>
        <v>2834799.75</v>
      </c>
      <c r="AL183" s="138">
        <f>INDEX(ผลงานOPDVisit_HDC!$K:$K,MATCH(CalBudget2567!$D183,ผลงานOPDVisit_HDC!$A:$A,0))</f>
        <v>5733</v>
      </c>
      <c r="AM183" s="138">
        <f t="shared" si="124"/>
        <v>494.47056514913658</v>
      </c>
      <c r="AN183" s="139">
        <f t="shared" si="125"/>
        <v>6879.5999999999995</v>
      </c>
      <c r="AO183" s="140">
        <f t="shared" si="126"/>
        <v>6879.5999999999995</v>
      </c>
      <c r="AP183" s="141">
        <f t="shared" si="127"/>
        <v>507.52458806907379</v>
      </c>
      <c r="AQ183" s="142">
        <f t="shared" si="128"/>
        <v>3491566.1560799996</v>
      </c>
      <c r="AR183" s="144">
        <f t="shared" si="102"/>
        <v>77969908.298159987</v>
      </c>
      <c r="AS183" s="143">
        <f>INDEX(รายได้แยกตามสิทธิ!$I:$I,MATCH(CalBudget2567!$D183,รายได้แยกตามสิทธิ!$B:$B,0))</f>
        <v>16900520</v>
      </c>
      <c r="AT183" s="138">
        <f>INDEX(ผลงานAdjRw_DHES!$D:$D,MATCH(CalBudget2567!$D183,ผลงานAdjRw_DHES!$B:$B,0))</f>
        <v>1801.0818000000002</v>
      </c>
      <c r="AU183" s="143">
        <f t="shared" si="129"/>
        <v>9383.5382712767405</v>
      </c>
      <c r="AV183" s="139">
        <f t="shared" si="130"/>
        <v>2161.2981600000003</v>
      </c>
      <c r="AW183" s="140">
        <f t="shared" si="131"/>
        <v>2161.2981600000003</v>
      </c>
      <c r="AX183" s="141">
        <f t="shared" si="132"/>
        <v>9631.2636816384456</v>
      </c>
      <c r="AY183" s="142">
        <f t="shared" si="133"/>
        <v>20816032.4736</v>
      </c>
      <c r="AZ183" s="143">
        <f>INDEX(รายได้แยกตามสิทธิ!$J:$J,MATCH(CalBudget2567!$D183,รายได้แยกตามสิทธิ!$B:$B,0))</f>
        <v>1489961.16</v>
      </c>
      <c r="BA183" s="138">
        <f>INDEX(ผลงานAdjRw_DHES!$F:$F,MATCH(CalBudget2567!$D183,ผลงานAdjRw_DHES!$B:$B,0))</f>
        <v>118.1431</v>
      </c>
      <c r="BB183" s="143">
        <f t="shared" si="134"/>
        <v>12611.495381448429</v>
      </c>
      <c r="BC183" s="139">
        <f t="shared" si="135"/>
        <v>141.77171999999999</v>
      </c>
      <c r="BD183" s="140">
        <f t="shared" si="136"/>
        <v>141.77171999999999</v>
      </c>
      <c r="BE183" s="141">
        <f t="shared" si="137"/>
        <v>12944.438859518667</v>
      </c>
      <c r="BF183" s="142">
        <f t="shared" si="138"/>
        <v>1835155.3615487996</v>
      </c>
      <c r="BG183" s="143">
        <f>INDEX(รายได้แยกตามสิทธิ!$K:$K,MATCH(CalBudget2567!$D183,รายได้แยกตามสิทธิ!$B:$B,0))</f>
        <v>421069</v>
      </c>
      <c r="BH183" s="138">
        <f>INDEX(ผลงานAdjRw_DHES!$E:$E,MATCH(CalBudget2567!$D183,ผลงานAdjRw_DHES!$B:$B,0))</f>
        <v>47.789299999999997</v>
      </c>
      <c r="BI183" s="143">
        <f t="shared" si="139"/>
        <v>8810.9472204028934</v>
      </c>
      <c r="BJ183" s="139">
        <f t="shared" si="140"/>
        <v>57.347159999999995</v>
      </c>
      <c r="BK183" s="140">
        <f t="shared" si="141"/>
        <v>57.347159999999995</v>
      </c>
      <c r="BL183" s="141">
        <f t="shared" si="142"/>
        <v>9043.5562270215305</v>
      </c>
      <c r="BM183" s="142">
        <f t="shared" si="143"/>
        <v>518622.26591999998</v>
      </c>
      <c r="BN183" s="143">
        <f>INDEX(รายได้แยกตามสิทธิ!$N:$N,MATCH(CalBudget2567!$D183,รายได้แยกตามสิทธิ!$B:$B,0))</f>
        <v>917757</v>
      </c>
      <c r="BO183" s="138">
        <f>INDEX(ผลงานAdjRw_DHES!$I:$I,MATCH(CalBudget2567!$D183,ผลงานAdjRw_DHES!$B:$B,0))</f>
        <v>93.348200000000276</v>
      </c>
      <c r="BP183" s="143">
        <f t="shared" si="144"/>
        <v>9831.5446896672602</v>
      </c>
      <c r="BQ183" s="139">
        <f t="shared" si="145"/>
        <v>112.01784000000033</v>
      </c>
      <c r="BR183" s="140">
        <f t="shared" si="146"/>
        <v>112.01784000000033</v>
      </c>
      <c r="BS183" s="141">
        <f t="shared" si="147"/>
        <v>10091.097469474476</v>
      </c>
      <c r="BT183" s="142">
        <f t="shared" si="148"/>
        <v>1130382.9417600001</v>
      </c>
      <c r="BU183" s="144">
        <f t="shared" si="149"/>
        <v>24300193.042828798</v>
      </c>
      <c r="BV183" s="145">
        <f t="shared" si="103"/>
        <v>102270101.34098879</v>
      </c>
      <c r="BW183" s="146">
        <f>INDEX(รายได้แยกตามสิทธิ!$Q:$Q,MATCH(CalBudget2567!$D183,รายได้แยกตามสิทธิ!$B:$B,0))</f>
        <v>0.49</v>
      </c>
      <c r="BX183" s="145">
        <f t="shared" si="150"/>
        <v>50112349.657084502</v>
      </c>
      <c r="BY183" s="141"/>
      <c r="BZ183" s="143">
        <f t="shared" si="151"/>
        <v>128716</v>
      </c>
      <c r="CA183" s="138">
        <f>INDEX(ผลงานOPDVisit_HDC!$C:$C,MATCH(CalBudget2567!$D183,ผลงานOPDVisit_HDC!$A:$A,0))</f>
        <v>128716</v>
      </c>
      <c r="CB183" s="138">
        <f t="shared" si="152"/>
        <v>0</v>
      </c>
    </row>
    <row r="184" spans="1:80" hidden="1" x14ac:dyDescent="0.7">
      <c r="A184" s="136">
        <f>COUNTA($D$16:D184)</f>
        <v>169</v>
      </c>
      <c r="B184" s="1">
        <v>3</v>
      </c>
      <c r="C184" s="2" t="s">
        <v>14</v>
      </c>
      <c r="D184" s="91" t="s">
        <v>243</v>
      </c>
      <c r="E184" s="3" t="s">
        <v>1142</v>
      </c>
      <c r="F184" s="4" t="s">
        <v>1876</v>
      </c>
      <c r="G184" s="1">
        <v>2</v>
      </c>
      <c r="H184" s="3" t="s">
        <v>2968</v>
      </c>
      <c r="I184" s="137">
        <f>INDEX(รายได้แยกตามสิทธิ!$D:$D,MATCH(CalBudget2567!$D184,รายได้แยกตามสิทธิ!$B:$B,0))</f>
        <v>17509689.800000001</v>
      </c>
      <c r="J184" s="138">
        <f>INDEX(ผลงานOPDVisit_HDC!$F:$F,MATCH(CalBudget2567!$D184,ผลงานOPDVisit_HDC!$A:$A,0))</f>
        <v>42664</v>
      </c>
      <c r="K184" s="138">
        <f t="shared" si="104"/>
        <v>410.40900525032816</v>
      </c>
      <c r="L184" s="139">
        <f t="shared" si="105"/>
        <v>51196.799999999996</v>
      </c>
      <c r="M184" s="140">
        <f t="shared" si="106"/>
        <v>51196.799999999996</v>
      </c>
      <c r="N184" s="141">
        <f t="shared" si="107"/>
        <v>421.24380298893681</v>
      </c>
      <c r="O184" s="142">
        <f t="shared" si="108"/>
        <v>21566334.732864</v>
      </c>
      <c r="P184" s="143">
        <f>INDEX(รายได้แยกตามสิทธิ!$E:$E,MATCH(CalBudget2567!$D184,รายได้แยกตามสิทธิ!$B:$B,0))</f>
        <v>2143198.25</v>
      </c>
      <c r="Q184" s="138">
        <f>INDEX(ผลงานOPDVisit_HDC!$D:$D,MATCH(CalBudget2567!$D184,ผลงานOPDVisit_HDC!$A:$A,0))</f>
        <v>5535</v>
      </c>
      <c r="R184" s="138">
        <f t="shared" si="109"/>
        <v>387.20835591689251</v>
      </c>
      <c r="S184" s="139">
        <f t="shared" si="110"/>
        <v>6642</v>
      </c>
      <c r="T184" s="140">
        <f t="shared" si="111"/>
        <v>6642</v>
      </c>
      <c r="U184" s="141">
        <f t="shared" si="112"/>
        <v>397.43065651309848</v>
      </c>
      <c r="V184" s="142">
        <f t="shared" si="113"/>
        <v>2639734.42056</v>
      </c>
      <c r="W184" s="143">
        <f>INDEX(รายได้แยกตามสิทธิ!$F:$F,MATCH(CalBudget2567!$D184,รายได้แยกตามสิทธิ!$B:$B,0))</f>
        <v>450661.88</v>
      </c>
      <c r="X184" s="138">
        <f>INDEX(ผลงานOPDVisit_HDC!$E:$E,MATCH(CalBudget2567!$D184,ผลงานOPDVisit_HDC!$A:$A,0))</f>
        <v>5306</v>
      </c>
      <c r="Y184" s="138">
        <f t="shared" si="114"/>
        <v>84.934391255182817</v>
      </c>
      <c r="Z184" s="139">
        <f t="shared" si="115"/>
        <v>6367.2</v>
      </c>
      <c r="AA184" s="140">
        <f t="shared" si="116"/>
        <v>6367.2</v>
      </c>
      <c r="AB184" s="141">
        <f t="shared" si="117"/>
        <v>87.176659184319647</v>
      </c>
      <c r="AC184" s="142">
        <f t="shared" si="118"/>
        <v>555071.22435839998</v>
      </c>
      <c r="AD184" s="143">
        <f>INDEX(รายได้แยกตามสิทธิ!$G:$G,MATCH(CalBudget2567!$D184,รายได้แยกตามสิทธิ!$B:$B,0))</f>
        <v>18434.25</v>
      </c>
      <c r="AE184" s="138">
        <f>INDEX(ผลงานOPDVisit_HDC!$G:$G,MATCH(CalBudget2567!$D184,ผลงานOPDVisit_HDC!$A:$A,0))</f>
        <v>15</v>
      </c>
      <c r="AF184" s="138">
        <f t="shared" si="119"/>
        <v>1228.95</v>
      </c>
      <c r="AG184" s="139">
        <f t="shared" si="120"/>
        <v>18</v>
      </c>
      <c r="AH184" s="140">
        <f t="shared" si="121"/>
        <v>18</v>
      </c>
      <c r="AI184" s="141">
        <f t="shared" si="122"/>
        <v>1261.39428</v>
      </c>
      <c r="AJ184" s="142">
        <f t="shared" si="123"/>
        <v>22705.097040000001</v>
      </c>
      <c r="AK184" s="143">
        <f>INDEX(รายได้แยกตามสิทธิ!$H:$H,MATCH(CalBudget2567!$D184,รายได้แยกตามสิทธิ!$B:$B,0))</f>
        <v>981096.75</v>
      </c>
      <c r="AL184" s="138">
        <f>INDEX(ผลงานOPDVisit_HDC!$K:$K,MATCH(CalBudget2567!$D184,ผลงานOPDVisit_HDC!$A:$A,0))</f>
        <v>32</v>
      </c>
      <c r="AM184" s="138">
        <f t="shared" si="124"/>
        <v>30659.2734375</v>
      </c>
      <c r="AN184" s="139">
        <f t="shared" si="125"/>
        <v>38.4</v>
      </c>
      <c r="AO184" s="140">
        <f t="shared" si="126"/>
        <v>38.4</v>
      </c>
      <c r="AP184" s="141">
        <f t="shared" si="127"/>
        <v>31468.678256250001</v>
      </c>
      <c r="AQ184" s="142">
        <f t="shared" si="128"/>
        <v>1208397.24504</v>
      </c>
      <c r="AR184" s="144">
        <f t="shared" si="102"/>
        <v>25992242.719862398</v>
      </c>
      <c r="AS184" s="143">
        <f>INDEX(รายได้แยกตามสิทธิ!$I:$I,MATCH(CalBudget2567!$D184,รายได้แยกตามสิทธิ!$B:$B,0))</f>
        <v>7102030.21</v>
      </c>
      <c r="AT184" s="138">
        <f>INDEX(ผลงานAdjRw_DHES!$D:$D,MATCH(CalBudget2567!$D184,ผลงานAdjRw_DHES!$B:$B,0))</f>
        <v>629.30529999999999</v>
      </c>
      <c r="AU184" s="143">
        <f t="shared" si="129"/>
        <v>11285.508337527112</v>
      </c>
      <c r="AV184" s="139">
        <f t="shared" si="130"/>
        <v>755.16635999999994</v>
      </c>
      <c r="AW184" s="140">
        <f t="shared" si="131"/>
        <v>755.16635999999994</v>
      </c>
      <c r="AX184" s="141">
        <f t="shared" si="132"/>
        <v>11583.445757637826</v>
      </c>
      <c r="AY184" s="142">
        <f t="shared" si="133"/>
        <v>8747428.5690527987</v>
      </c>
      <c r="AZ184" s="143">
        <f>INDEX(รายได้แยกตามสิทธิ!$J:$J,MATCH(CalBudget2567!$D184,รายได้แยกตามสิทธิ!$B:$B,0))</f>
        <v>411526.5</v>
      </c>
      <c r="BA184" s="138">
        <f>INDEX(ผลงานAdjRw_DHES!$F:$F,MATCH(CalBudget2567!$D184,ผลงานAdjRw_DHES!$B:$B,0))</f>
        <v>39.046800000000005</v>
      </c>
      <c r="BB184" s="143">
        <f t="shared" si="134"/>
        <v>10539.314361228064</v>
      </c>
      <c r="BC184" s="139">
        <f t="shared" si="135"/>
        <v>46.856160000000003</v>
      </c>
      <c r="BD184" s="140">
        <f t="shared" si="136"/>
        <v>46.856160000000003</v>
      </c>
      <c r="BE184" s="141">
        <f t="shared" si="137"/>
        <v>10817.552260364484</v>
      </c>
      <c r="BF184" s="142">
        <f t="shared" si="138"/>
        <v>506868.95951999997</v>
      </c>
      <c r="BG184" s="143">
        <f>INDEX(รายได้แยกตามสิทธิ!$K:$K,MATCH(CalBudget2567!$D184,รายได้แยกตามสิทธิ!$B:$B,0))</f>
        <v>89846</v>
      </c>
      <c r="BH184" s="138">
        <f>INDEX(ผลงานAdjRw_DHES!$E:$E,MATCH(CalBudget2567!$D184,ผลงานAdjRw_DHES!$B:$B,0))</f>
        <v>6.8312000000000008</v>
      </c>
      <c r="BI184" s="143">
        <f t="shared" si="139"/>
        <v>13152.301206230237</v>
      </c>
      <c r="BJ184" s="139">
        <f t="shared" si="140"/>
        <v>8.1974400000000003</v>
      </c>
      <c r="BK184" s="140">
        <f t="shared" si="141"/>
        <v>8.1974400000000003</v>
      </c>
      <c r="BL184" s="141">
        <f t="shared" si="142"/>
        <v>13499.521958074714</v>
      </c>
      <c r="BM184" s="142">
        <f t="shared" si="143"/>
        <v>110661.52127999999</v>
      </c>
      <c r="BN184" s="143">
        <f>INDEX(รายได้แยกตามสิทธิ!$N:$N,MATCH(CalBudget2567!$D184,รายได้แยกตามสิทธิ!$B:$B,0))</f>
        <v>357025.63</v>
      </c>
      <c r="BO184" s="138">
        <f>INDEX(ผลงานAdjRw_DHES!$I:$I,MATCH(CalBudget2567!$D184,ผลงานAdjRw_DHES!$B:$B,0))</f>
        <v>27.130600000000115</v>
      </c>
      <c r="BP184" s="143">
        <f t="shared" si="144"/>
        <v>13159.518403573769</v>
      </c>
      <c r="BQ184" s="139">
        <f t="shared" si="145"/>
        <v>32.556720000000134</v>
      </c>
      <c r="BR184" s="140">
        <f t="shared" si="146"/>
        <v>32.556720000000134</v>
      </c>
      <c r="BS184" s="141">
        <f t="shared" si="147"/>
        <v>13506.929689428116</v>
      </c>
      <c r="BT184" s="142">
        <f t="shared" si="148"/>
        <v>439741.32795839995</v>
      </c>
      <c r="BU184" s="144">
        <f t="shared" si="149"/>
        <v>9804700.3778111972</v>
      </c>
      <c r="BV184" s="145">
        <f t="shared" si="103"/>
        <v>35796943.097673595</v>
      </c>
      <c r="BW184" s="146">
        <f>INDEX(รายได้แยกตามสิทธิ!$Q:$Q,MATCH(CalBudget2567!$D184,รายได้แยกตามสิทธิ!$B:$B,0))</f>
        <v>0.5</v>
      </c>
      <c r="BX184" s="145">
        <f t="shared" si="150"/>
        <v>17898471.548836797</v>
      </c>
      <c r="BY184" s="141"/>
      <c r="BZ184" s="143">
        <f t="shared" si="151"/>
        <v>53552</v>
      </c>
      <c r="CA184" s="138">
        <f>INDEX(ผลงานOPDVisit_HDC!$C:$C,MATCH(CalBudget2567!$D184,ผลงานOPDVisit_HDC!$A:$A,0))</f>
        <v>53552</v>
      </c>
      <c r="CB184" s="138">
        <f t="shared" si="152"/>
        <v>0</v>
      </c>
    </row>
    <row r="185" spans="1:80" hidden="1" x14ac:dyDescent="0.7">
      <c r="A185" s="136">
        <f>COUNTA($D$16:D185)</f>
        <v>170</v>
      </c>
      <c r="B185" s="1">
        <v>3</v>
      </c>
      <c r="C185" s="2" t="s">
        <v>14</v>
      </c>
      <c r="D185" s="91" t="s">
        <v>244</v>
      </c>
      <c r="E185" s="3" t="s">
        <v>1143</v>
      </c>
      <c r="F185" s="4" t="s">
        <v>1876</v>
      </c>
      <c r="G185" s="1">
        <v>2</v>
      </c>
      <c r="H185" s="3" t="s">
        <v>2968</v>
      </c>
      <c r="I185" s="137">
        <f>INDEX(รายได้แยกตามสิทธิ!$D:$D,MATCH(CalBudget2567!$D185,รายได้แยกตามสิทธิ!$B:$B,0))</f>
        <v>14598250.5</v>
      </c>
      <c r="J185" s="138">
        <f>INDEX(ผลงานOPDVisit_HDC!$F:$F,MATCH(CalBudget2567!$D185,ผลงานOPDVisit_HDC!$A:$A,0))</f>
        <v>27219</v>
      </c>
      <c r="K185" s="138">
        <f t="shared" si="104"/>
        <v>536.32574672104045</v>
      </c>
      <c r="L185" s="139">
        <f t="shared" si="105"/>
        <v>32662.799999999999</v>
      </c>
      <c r="M185" s="140">
        <f t="shared" si="106"/>
        <v>32662.799999999999</v>
      </c>
      <c r="N185" s="141">
        <f t="shared" si="107"/>
        <v>550.48474643447594</v>
      </c>
      <c r="O185" s="142">
        <f t="shared" si="108"/>
        <v>17980373.175840002</v>
      </c>
      <c r="P185" s="143">
        <f>INDEX(รายได้แยกตามสิทธิ!$E:$E,MATCH(CalBudget2567!$D185,รายได้แยกตามสิทธิ!$B:$B,0))</f>
        <v>1009074.24</v>
      </c>
      <c r="Q185" s="138">
        <f>INDEX(ผลงานOPDVisit_HDC!$D:$D,MATCH(CalBudget2567!$D185,ผลงานOPDVisit_HDC!$A:$A,0))</f>
        <v>2449</v>
      </c>
      <c r="R185" s="138">
        <f t="shared" si="109"/>
        <v>412.03521437321353</v>
      </c>
      <c r="S185" s="139">
        <f t="shared" si="110"/>
        <v>2938.7999999999997</v>
      </c>
      <c r="T185" s="140">
        <f t="shared" si="111"/>
        <v>2938.7999999999997</v>
      </c>
      <c r="U185" s="141">
        <f t="shared" si="112"/>
        <v>422.91294403266636</v>
      </c>
      <c r="V185" s="142">
        <f t="shared" si="113"/>
        <v>1242856.5599231997</v>
      </c>
      <c r="W185" s="143">
        <f>INDEX(รายได้แยกตามสิทธิ!$F:$F,MATCH(CalBudget2567!$D185,รายได้แยกตามสิทธิ!$B:$B,0))</f>
        <v>339820</v>
      </c>
      <c r="X185" s="138">
        <f>INDEX(ผลงานOPDVisit_HDC!$E:$E,MATCH(CalBudget2567!$D185,ผลงานOPDVisit_HDC!$A:$A,0))</f>
        <v>1194</v>
      </c>
      <c r="Y185" s="138">
        <f t="shared" si="114"/>
        <v>284.60636515912898</v>
      </c>
      <c r="Z185" s="139">
        <f t="shared" si="115"/>
        <v>1432.8</v>
      </c>
      <c r="AA185" s="140">
        <f t="shared" si="116"/>
        <v>1432.8</v>
      </c>
      <c r="AB185" s="141">
        <f t="shared" si="117"/>
        <v>292.11997319932999</v>
      </c>
      <c r="AC185" s="142">
        <f t="shared" si="118"/>
        <v>418549.4976</v>
      </c>
      <c r="AD185" s="143">
        <f>INDEX(รายได้แยกตามสิทธิ!$G:$G,MATCH(CalBudget2567!$D185,รายได้แยกตามสิทธิ!$B:$B,0))</f>
        <v>981</v>
      </c>
      <c r="AE185" s="138">
        <f>INDEX(ผลงานOPDVisit_HDC!$G:$G,MATCH(CalBudget2567!$D185,ผลงานOPDVisit_HDC!$A:$A,0))</f>
        <v>12</v>
      </c>
      <c r="AF185" s="138">
        <f t="shared" si="119"/>
        <v>81.75</v>
      </c>
      <c r="AG185" s="139">
        <f t="shared" si="120"/>
        <v>14.399999999999999</v>
      </c>
      <c r="AH185" s="140">
        <f t="shared" si="121"/>
        <v>14.399999999999999</v>
      </c>
      <c r="AI185" s="141">
        <f t="shared" si="122"/>
        <v>83.908199999999994</v>
      </c>
      <c r="AJ185" s="142">
        <f t="shared" si="123"/>
        <v>1208.2780799999998</v>
      </c>
      <c r="AK185" s="143">
        <f>INDEX(รายได้แยกตามสิทธิ!$H:$H,MATCH(CalBudget2567!$D185,รายได้แยกตามสิทธิ!$B:$B,0))</f>
        <v>225859</v>
      </c>
      <c r="AL185" s="138">
        <f>INDEX(ผลงานOPDVisit_HDC!$K:$K,MATCH(CalBudget2567!$D185,ผลงานOPDVisit_HDC!$A:$A,0))</f>
        <v>218</v>
      </c>
      <c r="AM185" s="138">
        <f t="shared" si="124"/>
        <v>1036.0504587155963</v>
      </c>
      <c r="AN185" s="139">
        <f t="shared" si="125"/>
        <v>261.59999999999997</v>
      </c>
      <c r="AO185" s="140">
        <f t="shared" si="126"/>
        <v>261.59999999999997</v>
      </c>
      <c r="AP185" s="141">
        <f t="shared" si="127"/>
        <v>1063.402190825688</v>
      </c>
      <c r="AQ185" s="142">
        <f t="shared" si="128"/>
        <v>278186.01311999996</v>
      </c>
      <c r="AR185" s="144">
        <f t="shared" si="102"/>
        <v>19921173.524563201</v>
      </c>
      <c r="AS185" s="143">
        <f>INDEX(รายได้แยกตามสิทธิ!$I:$I,MATCH(CalBudget2567!$D185,รายได้แยกตามสิทธิ!$B:$B,0))</f>
        <v>0</v>
      </c>
      <c r="AT185" s="138">
        <f>INDEX(ผลงานAdjRw_DHES!$D:$D,MATCH(CalBudget2567!$D185,ผลงานAdjRw_DHES!$B:$B,0))</f>
        <v>0</v>
      </c>
      <c r="AU185" s="143">
        <f t="shared" si="129"/>
        <v>0</v>
      </c>
      <c r="AV185" s="139">
        <f t="shared" si="130"/>
        <v>0</v>
      </c>
      <c r="AW185" s="140">
        <f t="shared" si="131"/>
        <v>0</v>
      </c>
      <c r="AX185" s="141">
        <f t="shared" si="132"/>
        <v>0</v>
      </c>
      <c r="AY185" s="142">
        <f t="shared" si="133"/>
        <v>0</v>
      </c>
      <c r="AZ185" s="143">
        <f>INDEX(รายได้แยกตามสิทธิ!$J:$J,MATCH(CalBudget2567!$D185,รายได้แยกตามสิทธิ!$B:$B,0))</f>
        <v>0</v>
      </c>
      <c r="BA185" s="138">
        <f>INDEX(ผลงานAdjRw_DHES!$F:$F,MATCH(CalBudget2567!$D185,ผลงานAdjRw_DHES!$B:$B,0))</f>
        <v>0</v>
      </c>
      <c r="BB185" s="143">
        <f t="shared" si="134"/>
        <v>0</v>
      </c>
      <c r="BC185" s="139">
        <f t="shared" si="135"/>
        <v>0</v>
      </c>
      <c r="BD185" s="140">
        <f t="shared" si="136"/>
        <v>0</v>
      </c>
      <c r="BE185" s="141">
        <f t="shared" si="137"/>
        <v>0</v>
      </c>
      <c r="BF185" s="142">
        <f t="shared" si="138"/>
        <v>0</v>
      </c>
      <c r="BG185" s="143">
        <f>INDEX(รายได้แยกตามสิทธิ!$K:$K,MATCH(CalBudget2567!$D185,รายได้แยกตามสิทธิ!$B:$B,0))</f>
        <v>0</v>
      </c>
      <c r="BH185" s="138">
        <f>INDEX(ผลงานAdjRw_DHES!$E:$E,MATCH(CalBudget2567!$D185,ผลงานAdjRw_DHES!$B:$B,0))</f>
        <v>0</v>
      </c>
      <c r="BI185" s="143">
        <f t="shared" si="139"/>
        <v>0</v>
      </c>
      <c r="BJ185" s="139">
        <f t="shared" si="140"/>
        <v>0</v>
      </c>
      <c r="BK185" s="140">
        <f t="shared" si="141"/>
        <v>0</v>
      </c>
      <c r="BL185" s="141">
        <f t="shared" si="142"/>
        <v>0</v>
      </c>
      <c r="BM185" s="142">
        <f t="shared" si="143"/>
        <v>0</v>
      </c>
      <c r="BN185" s="143">
        <f>INDEX(รายได้แยกตามสิทธิ!$N:$N,MATCH(CalBudget2567!$D185,รายได้แยกตามสิทธิ!$B:$B,0))</f>
        <v>0</v>
      </c>
      <c r="BO185" s="138">
        <f>INDEX(ผลงานAdjRw_DHES!$I:$I,MATCH(CalBudget2567!$D185,ผลงานAdjRw_DHES!$B:$B,0))</f>
        <v>0</v>
      </c>
      <c r="BP185" s="143">
        <f t="shared" si="144"/>
        <v>0</v>
      </c>
      <c r="BQ185" s="139">
        <f t="shared" si="145"/>
        <v>0</v>
      </c>
      <c r="BR185" s="140">
        <f t="shared" si="146"/>
        <v>0</v>
      </c>
      <c r="BS185" s="141">
        <f t="shared" si="147"/>
        <v>0</v>
      </c>
      <c r="BT185" s="142">
        <f t="shared" si="148"/>
        <v>0</v>
      </c>
      <c r="BU185" s="144">
        <f t="shared" si="149"/>
        <v>0</v>
      </c>
      <c r="BV185" s="145">
        <f t="shared" si="103"/>
        <v>19921173.524563201</v>
      </c>
      <c r="BW185" s="146">
        <f>INDEX(รายได้แยกตามสิทธิ!$Q:$Q,MATCH(CalBudget2567!$D185,รายได้แยกตามสิทธิ!$B:$B,0))</f>
        <v>0.52</v>
      </c>
      <c r="BX185" s="145">
        <f t="shared" si="150"/>
        <v>10359010.232772864</v>
      </c>
      <c r="BY185" s="141"/>
      <c r="BZ185" s="143">
        <f t="shared" si="151"/>
        <v>31092</v>
      </c>
      <c r="CA185" s="138">
        <f>INDEX(ผลงานOPDVisit_HDC!$C:$C,MATCH(CalBudget2567!$D185,ผลงานOPDVisit_HDC!$A:$A,0))</f>
        <v>31092</v>
      </c>
      <c r="CB185" s="138">
        <f t="shared" si="152"/>
        <v>0</v>
      </c>
    </row>
    <row r="186" spans="1:80" hidden="1" x14ac:dyDescent="0.7">
      <c r="A186" s="136">
        <f>COUNTA($D$16:D186)</f>
        <v>171</v>
      </c>
      <c r="B186" s="1">
        <v>3</v>
      </c>
      <c r="C186" s="2" t="s">
        <v>15</v>
      </c>
      <c r="D186" s="91" t="s">
        <v>245</v>
      </c>
      <c r="E186" s="3" t="s">
        <v>1144</v>
      </c>
      <c r="F186" s="4" t="s">
        <v>1875</v>
      </c>
      <c r="G186" s="1">
        <v>19</v>
      </c>
      <c r="H186" s="3" t="s">
        <v>2961</v>
      </c>
      <c r="I186" s="137">
        <f>INDEX(รายได้แยกตามสิทธิ!$D:$D,MATCH(CalBudget2567!$D186,รายได้แยกตามสิทธิ!$B:$B,0))</f>
        <v>501165354.58999997</v>
      </c>
      <c r="J186" s="138">
        <f>INDEX(ผลงานOPDVisit_HDC!$F:$F,MATCH(CalBudget2567!$D186,ผลงานOPDVisit_HDC!$A:$A,0))</f>
        <v>387804</v>
      </c>
      <c r="K186" s="138">
        <f t="shared" si="104"/>
        <v>1292.3161045012428</v>
      </c>
      <c r="L186" s="139">
        <f t="shared" si="105"/>
        <v>465364.8</v>
      </c>
      <c r="M186" s="140">
        <f t="shared" si="106"/>
        <v>465364.8</v>
      </c>
      <c r="N186" s="141">
        <f t="shared" si="107"/>
        <v>1326.4332496600755</v>
      </c>
      <c r="O186" s="142">
        <f t="shared" si="108"/>
        <v>617275343.94141114</v>
      </c>
      <c r="P186" s="143">
        <f>INDEX(รายได้แยกตามสิทธิ!$E:$E,MATCH(CalBudget2567!$D186,รายได้แยกตามสิทธิ!$B:$B,0))</f>
        <v>249017713.08000001</v>
      </c>
      <c r="Q186" s="138">
        <f>INDEX(ผลงานOPDVisit_HDC!$D:$D,MATCH(CalBudget2567!$D186,ผลงานOPDVisit_HDC!$A:$A,0))</f>
        <v>111494</v>
      </c>
      <c r="R186" s="138">
        <f t="shared" si="109"/>
        <v>2233.4629045509178</v>
      </c>
      <c r="S186" s="139">
        <f t="shared" si="110"/>
        <v>133792.79999999999</v>
      </c>
      <c r="T186" s="140">
        <f t="shared" si="111"/>
        <v>133792.79999999999</v>
      </c>
      <c r="U186" s="141">
        <f t="shared" si="112"/>
        <v>2292.426325231062</v>
      </c>
      <c r="V186" s="142">
        <f t="shared" si="113"/>
        <v>306710136.84637439</v>
      </c>
      <c r="W186" s="143">
        <f>INDEX(รายได้แยกตามสิทธิ!$F:$F,MATCH(CalBudget2567!$D186,รายได้แยกตามสิทธิ!$B:$B,0))</f>
        <v>83616481.170000002</v>
      </c>
      <c r="X186" s="138">
        <f>INDEX(ผลงานOPDVisit_HDC!$E:$E,MATCH(CalBudget2567!$D186,ผลงานOPDVisit_HDC!$A:$A,0))</f>
        <v>69689</v>
      </c>
      <c r="Y186" s="138">
        <f t="shared" si="114"/>
        <v>1199.8519302902898</v>
      </c>
      <c r="Z186" s="139">
        <f t="shared" si="115"/>
        <v>83626.8</v>
      </c>
      <c r="AA186" s="140">
        <f t="shared" si="116"/>
        <v>83626.8</v>
      </c>
      <c r="AB186" s="141">
        <f t="shared" si="117"/>
        <v>1231.5280212499536</v>
      </c>
      <c r="AC186" s="142">
        <f t="shared" si="118"/>
        <v>102988747.52746563</v>
      </c>
      <c r="AD186" s="143">
        <f>INDEX(รายได้แยกตามสิทธิ!$G:$G,MATCH(CalBudget2567!$D186,รายได้แยกตามสิทธิ!$B:$B,0))</f>
        <v>1551513</v>
      </c>
      <c r="AE186" s="138">
        <f>INDEX(ผลงานOPDVisit_HDC!$G:$G,MATCH(CalBudget2567!$D186,ผลงานOPDVisit_HDC!$A:$A,0))</f>
        <v>1690</v>
      </c>
      <c r="AF186" s="138">
        <f t="shared" si="119"/>
        <v>918.05502958579882</v>
      </c>
      <c r="AG186" s="139">
        <f t="shared" si="120"/>
        <v>2028</v>
      </c>
      <c r="AH186" s="140">
        <f t="shared" si="121"/>
        <v>2028</v>
      </c>
      <c r="AI186" s="141">
        <f t="shared" si="122"/>
        <v>942.29168236686394</v>
      </c>
      <c r="AJ186" s="142">
        <f t="shared" si="123"/>
        <v>1910967.5318400001</v>
      </c>
      <c r="AK186" s="143">
        <f>INDEX(รายได้แยกตามสิทธิ!$H:$H,MATCH(CalBudget2567!$D186,รายได้แยกตามสิทธิ!$B:$B,0))</f>
        <v>46935935.5</v>
      </c>
      <c r="AL186" s="138">
        <f>INDEX(ผลงานOPDVisit_HDC!$K:$K,MATCH(CalBudget2567!$D186,ผลงานOPDVisit_HDC!$A:$A,0))</f>
        <v>31984</v>
      </c>
      <c r="AM186" s="138">
        <f t="shared" si="124"/>
        <v>1467.4817252376188</v>
      </c>
      <c r="AN186" s="139">
        <f t="shared" si="125"/>
        <v>38380.799999999996</v>
      </c>
      <c r="AO186" s="140">
        <f t="shared" si="126"/>
        <v>38380.799999999996</v>
      </c>
      <c r="AP186" s="141">
        <f t="shared" si="127"/>
        <v>1506.2232427838919</v>
      </c>
      <c r="AQ186" s="142">
        <f t="shared" si="128"/>
        <v>57810053.036639996</v>
      </c>
      <c r="AR186" s="144">
        <f t="shared" si="102"/>
        <v>1086695248.8837311</v>
      </c>
      <c r="AS186" s="143">
        <f>INDEX(รายได้แยกตามสิทธิ!$I:$I,MATCH(CalBudget2567!$D186,รายได้แยกตามสิทธิ!$B:$B,0))</f>
        <v>1076947292.6300001</v>
      </c>
      <c r="AT186" s="138">
        <f>INDEX(ผลงานAdjRw_DHES!$D:$D,MATCH(CalBudget2567!$D186,ผลงานAdjRw_DHES!$B:$B,0))</f>
        <v>82308.820000000007</v>
      </c>
      <c r="AU186" s="143">
        <f t="shared" si="129"/>
        <v>13084.227092916652</v>
      </c>
      <c r="AV186" s="139">
        <f t="shared" si="130"/>
        <v>98770.584000000003</v>
      </c>
      <c r="AW186" s="140">
        <f t="shared" si="131"/>
        <v>98770.584000000003</v>
      </c>
      <c r="AX186" s="141">
        <f t="shared" si="132"/>
        <v>13429.650688169651</v>
      </c>
      <c r="AY186" s="142">
        <f t="shared" si="133"/>
        <v>1326454441.3865185</v>
      </c>
      <c r="AZ186" s="143">
        <f>INDEX(รายได้แยกตามสิทธิ!$J:$J,MATCH(CalBudget2567!$D186,รายได้แยกตามสิทธิ!$B:$B,0))</f>
        <v>174207534.33000001</v>
      </c>
      <c r="BA186" s="138">
        <f>INDEX(ผลงานAdjRw_DHES!$F:$F,MATCH(CalBudget2567!$D186,ผลงานAdjRw_DHES!$B:$B,0))</f>
        <v>10050.779999999999</v>
      </c>
      <c r="BB186" s="143">
        <f t="shared" si="134"/>
        <v>17332.737790499847</v>
      </c>
      <c r="BC186" s="139">
        <f t="shared" si="135"/>
        <v>12060.935999999998</v>
      </c>
      <c r="BD186" s="140">
        <f t="shared" si="136"/>
        <v>12060.935999999998</v>
      </c>
      <c r="BE186" s="141">
        <f t="shared" si="137"/>
        <v>17790.322068169044</v>
      </c>
      <c r="BF186" s="142">
        <f t="shared" si="138"/>
        <v>214567935.88357443</v>
      </c>
      <c r="BG186" s="143">
        <f>INDEX(รายได้แยกตามสิทธิ!$K:$K,MATCH(CalBudget2567!$D186,รายได้แยกตามสิทธิ!$B:$B,0))</f>
        <v>122889072.31</v>
      </c>
      <c r="BH186" s="138">
        <f>INDEX(ผลงานAdjRw_DHES!$E:$E,MATCH(CalBudget2567!$D186,ผลงานAdjRw_DHES!$B:$B,0))</f>
        <v>4522.8100000000004</v>
      </c>
      <c r="BI186" s="143">
        <f t="shared" si="139"/>
        <v>27170.956177685995</v>
      </c>
      <c r="BJ186" s="139">
        <f t="shared" si="140"/>
        <v>5427.3720000000003</v>
      </c>
      <c r="BK186" s="140">
        <f t="shared" si="141"/>
        <v>5427.3720000000003</v>
      </c>
      <c r="BL186" s="141">
        <f t="shared" si="142"/>
        <v>27888.269420776905</v>
      </c>
      <c r="BM186" s="142">
        <f t="shared" si="143"/>
        <v>151360012.58278081</v>
      </c>
      <c r="BN186" s="143">
        <f>INDEX(รายได้แยกตามสิทธิ!$N:$N,MATCH(CalBudget2567!$D186,รายได้แยกตามสิทธิ!$B:$B,0))</f>
        <v>66624148.899999991</v>
      </c>
      <c r="BO186" s="138">
        <f>INDEX(ผลงานAdjRw_DHES!$I:$I,MATCH(CalBudget2567!$D186,ผลงานAdjRw_DHES!$B:$B,0))</f>
        <v>7699.0999999999731</v>
      </c>
      <c r="BP186" s="143">
        <f t="shared" si="144"/>
        <v>8653.4983179852479</v>
      </c>
      <c r="BQ186" s="139">
        <f t="shared" si="145"/>
        <v>9238.9199999999673</v>
      </c>
      <c r="BR186" s="140">
        <f t="shared" si="146"/>
        <v>9238.9199999999673</v>
      </c>
      <c r="BS186" s="141">
        <f t="shared" si="147"/>
        <v>8881.9506735800587</v>
      </c>
      <c r="BT186" s="142">
        <f t="shared" si="148"/>
        <v>82059631.717151985</v>
      </c>
      <c r="BU186" s="144">
        <f t="shared" si="149"/>
        <v>1774442021.5700257</v>
      </c>
      <c r="BV186" s="145">
        <f t="shared" si="103"/>
        <v>2861137270.4537568</v>
      </c>
      <c r="BW186" s="146">
        <f>INDEX(รายได้แยกตามสิทธิ!$Q:$Q,MATCH(CalBudget2567!$D186,รายได้แยกตามสิทธิ!$B:$B,0))</f>
        <v>0.41</v>
      </c>
      <c r="BX186" s="145">
        <f t="shared" si="150"/>
        <v>1173066280.8860402</v>
      </c>
      <c r="BY186" s="141"/>
      <c r="BZ186" s="143">
        <f t="shared" si="151"/>
        <v>602661</v>
      </c>
      <c r="CA186" s="138">
        <f>INDEX(ผลงานOPDVisit_HDC!$C:$C,MATCH(CalBudget2567!$D186,ผลงานOPDVisit_HDC!$A:$A,0))</f>
        <v>602661</v>
      </c>
      <c r="CB186" s="138">
        <f t="shared" si="152"/>
        <v>0</v>
      </c>
    </row>
    <row r="187" spans="1:80" hidden="1" x14ac:dyDescent="0.7">
      <c r="A187" s="136">
        <f>COUNTA($D$16:D187)</f>
        <v>172</v>
      </c>
      <c r="B187" s="1">
        <v>3</v>
      </c>
      <c r="C187" s="2" t="s">
        <v>15</v>
      </c>
      <c r="D187" s="91" t="s">
        <v>246</v>
      </c>
      <c r="E187" s="3" t="s">
        <v>1145</v>
      </c>
      <c r="F187" s="4" t="s">
        <v>1876</v>
      </c>
      <c r="G187" s="1">
        <v>5</v>
      </c>
      <c r="H187" s="3" t="s">
        <v>2964</v>
      </c>
      <c r="I187" s="137">
        <f>INDEX(รายได้แยกตามสิทธิ!$D:$D,MATCH(CalBudget2567!$D187,รายได้แยกตามสิทธิ!$B:$B,0))</f>
        <v>26234599.5</v>
      </c>
      <c r="J187" s="138">
        <f>INDEX(ผลงานOPDVisit_HDC!$F:$F,MATCH(CalBudget2567!$D187,ผลงานOPDVisit_HDC!$A:$A,0))</f>
        <v>61549</v>
      </c>
      <c r="K187" s="138">
        <f t="shared" si="104"/>
        <v>426.23924840371086</v>
      </c>
      <c r="L187" s="139">
        <f t="shared" si="105"/>
        <v>73858.8</v>
      </c>
      <c r="M187" s="140">
        <f t="shared" si="106"/>
        <v>73858.8</v>
      </c>
      <c r="N187" s="141">
        <f t="shared" si="107"/>
        <v>437.49196456156881</v>
      </c>
      <c r="O187" s="142">
        <f t="shared" si="108"/>
        <v>32312631.512159999</v>
      </c>
      <c r="P187" s="143">
        <f>INDEX(รายได้แยกตามสิทธิ!$E:$E,MATCH(CalBudget2567!$D187,รายได้แยกตามสิทธิ!$B:$B,0))</f>
        <v>16016796.75</v>
      </c>
      <c r="Q187" s="138">
        <f>INDEX(ผลงานOPDVisit_HDC!$D:$D,MATCH(CalBudget2567!$D187,ผลงานOPDVisit_HDC!$A:$A,0))</f>
        <v>51383</v>
      </c>
      <c r="R187" s="138">
        <f t="shared" si="109"/>
        <v>311.71392775820794</v>
      </c>
      <c r="S187" s="139">
        <f t="shared" si="110"/>
        <v>61659.6</v>
      </c>
      <c r="T187" s="140">
        <f t="shared" si="111"/>
        <v>61659.6</v>
      </c>
      <c r="U187" s="141">
        <f t="shared" si="112"/>
        <v>319.94317545102462</v>
      </c>
      <c r="V187" s="142">
        <f t="shared" si="113"/>
        <v>19727568.221039996</v>
      </c>
      <c r="W187" s="143">
        <f>INDEX(รายได้แยกตามสิทธิ!$F:$F,MATCH(CalBudget2567!$D187,รายได้แยกตามสิทธิ!$B:$B,0))</f>
        <v>1463254</v>
      </c>
      <c r="X187" s="138">
        <f>INDEX(ผลงานOPDVisit_HDC!$E:$E,MATCH(CalBudget2567!$D187,ผลงานOPDVisit_HDC!$A:$A,0))</f>
        <v>4474</v>
      </c>
      <c r="Y187" s="138">
        <f t="shared" si="114"/>
        <v>327.05721949038889</v>
      </c>
      <c r="Z187" s="139">
        <f t="shared" si="115"/>
        <v>5368.8</v>
      </c>
      <c r="AA187" s="140">
        <f t="shared" si="116"/>
        <v>5368.8</v>
      </c>
      <c r="AB187" s="141">
        <f t="shared" si="117"/>
        <v>335.69153008493515</v>
      </c>
      <c r="AC187" s="142">
        <f t="shared" si="118"/>
        <v>1802260.6867199999</v>
      </c>
      <c r="AD187" s="143">
        <f>INDEX(รายได้แยกตามสิทธิ!$G:$G,MATCH(CalBudget2567!$D187,รายได้แยกตามสิทธิ!$B:$B,0))</f>
        <v>0</v>
      </c>
      <c r="AE187" s="138">
        <f>INDEX(ผลงานOPDVisit_HDC!$G:$G,MATCH(CalBudget2567!$D187,ผลงานOPDVisit_HDC!$A:$A,0))</f>
        <v>0</v>
      </c>
      <c r="AF187" s="138">
        <f t="shared" si="119"/>
        <v>0</v>
      </c>
      <c r="AG187" s="139">
        <f t="shared" si="120"/>
        <v>0</v>
      </c>
      <c r="AH187" s="140">
        <f t="shared" si="121"/>
        <v>0</v>
      </c>
      <c r="AI187" s="141">
        <f t="shared" si="122"/>
        <v>0</v>
      </c>
      <c r="AJ187" s="142">
        <f t="shared" si="123"/>
        <v>0</v>
      </c>
      <c r="AK187" s="143">
        <f>INDEX(รายได้แยกตามสิทธิ!$H:$H,MATCH(CalBudget2567!$D187,รายได้แยกตามสิทธิ!$B:$B,0))</f>
        <v>2977037.25</v>
      </c>
      <c r="AL187" s="138">
        <f>INDEX(ผลงานOPDVisit_HDC!$K:$K,MATCH(CalBudget2567!$D187,ผลงานOPDVisit_HDC!$A:$A,0))</f>
        <v>5031</v>
      </c>
      <c r="AM187" s="138">
        <f t="shared" si="124"/>
        <v>591.73867024448418</v>
      </c>
      <c r="AN187" s="139">
        <f t="shared" si="125"/>
        <v>6037.2</v>
      </c>
      <c r="AO187" s="140">
        <f t="shared" si="126"/>
        <v>6037.2</v>
      </c>
      <c r="AP187" s="141">
        <f t="shared" si="127"/>
        <v>607.36057113893855</v>
      </c>
      <c r="AQ187" s="142">
        <f t="shared" si="128"/>
        <v>3666757.2400799999</v>
      </c>
      <c r="AR187" s="144">
        <f t="shared" si="102"/>
        <v>57509217.659999996</v>
      </c>
      <c r="AS187" s="143">
        <f>INDEX(รายได้แยกตามสิทธิ!$I:$I,MATCH(CalBudget2567!$D187,รายได้แยกตามสิทธิ!$B:$B,0))</f>
        <v>9223347.6199999992</v>
      </c>
      <c r="AT187" s="138">
        <f>INDEX(ผลงานAdjRw_DHES!$D:$D,MATCH(CalBudget2567!$D187,ผลงานAdjRw_DHES!$B:$B,0))</f>
        <v>762.07479999999987</v>
      </c>
      <c r="AU187" s="143">
        <f t="shared" si="129"/>
        <v>12102.942677018058</v>
      </c>
      <c r="AV187" s="139">
        <f t="shared" si="130"/>
        <v>914.48975999999982</v>
      </c>
      <c r="AW187" s="140">
        <f t="shared" si="131"/>
        <v>914.48975999999982</v>
      </c>
      <c r="AX187" s="141">
        <f t="shared" si="132"/>
        <v>12422.460363691334</v>
      </c>
      <c r="AY187" s="142">
        <f t="shared" si="133"/>
        <v>11360212.796601599</v>
      </c>
      <c r="AZ187" s="143">
        <f>INDEX(รายได้แยกตามสิทธิ!$J:$J,MATCH(CalBudget2567!$D187,รายได้แยกตามสิทธิ!$B:$B,0))</f>
        <v>1217625.29</v>
      </c>
      <c r="BA187" s="138">
        <f>INDEX(ผลงานAdjRw_DHES!$F:$F,MATCH(CalBudget2567!$D187,ผลงานAdjRw_DHES!$B:$B,0))</f>
        <v>58.35090000000001</v>
      </c>
      <c r="BB187" s="143">
        <f t="shared" si="134"/>
        <v>20867.29236395668</v>
      </c>
      <c r="BC187" s="139">
        <f t="shared" si="135"/>
        <v>70.021080000000012</v>
      </c>
      <c r="BD187" s="140">
        <f t="shared" si="136"/>
        <v>70.021080000000012</v>
      </c>
      <c r="BE187" s="141">
        <f t="shared" si="137"/>
        <v>21418.188882365135</v>
      </c>
      <c r="BF187" s="142">
        <f t="shared" si="138"/>
        <v>1499724.7171872</v>
      </c>
      <c r="BG187" s="143">
        <f>INDEX(รายได้แยกตามสิทธิ!$K:$K,MATCH(CalBudget2567!$D187,รายได้แยกตามสิทธิ!$B:$B,0))</f>
        <v>283229.5</v>
      </c>
      <c r="BH187" s="138">
        <f>INDEX(ผลงานAdjRw_DHES!$E:$E,MATCH(CalBudget2567!$D187,ผลงานAdjRw_DHES!$B:$B,0))</f>
        <v>33.125</v>
      </c>
      <c r="BI187" s="143">
        <f t="shared" si="139"/>
        <v>8550.3245283018859</v>
      </c>
      <c r="BJ187" s="139">
        <f t="shared" si="140"/>
        <v>39.75</v>
      </c>
      <c r="BK187" s="140">
        <f t="shared" si="141"/>
        <v>39.75</v>
      </c>
      <c r="BL187" s="141">
        <f t="shared" si="142"/>
        <v>8776.0530958490563</v>
      </c>
      <c r="BM187" s="142">
        <f t="shared" si="143"/>
        <v>348848.11056</v>
      </c>
      <c r="BN187" s="143">
        <f>INDEX(รายได้แยกตามสิทธิ!$N:$N,MATCH(CalBudget2567!$D187,รายได้แยกตามสิทธิ!$B:$B,0))</f>
        <v>71385.5</v>
      </c>
      <c r="BO187" s="138">
        <f>INDEX(ผลงานAdjRw_DHES!$I:$I,MATCH(CalBudget2567!$D187,ผลงานAdjRw_DHES!$B:$B,0))</f>
        <v>21.876700000000042</v>
      </c>
      <c r="BP187" s="143">
        <f t="shared" si="144"/>
        <v>3263.0835546494609</v>
      </c>
      <c r="BQ187" s="139">
        <f t="shared" si="145"/>
        <v>26.252040000000051</v>
      </c>
      <c r="BR187" s="140">
        <f t="shared" si="146"/>
        <v>26.252040000000051</v>
      </c>
      <c r="BS187" s="141">
        <f t="shared" si="147"/>
        <v>3349.2289604922066</v>
      </c>
      <c r="BT187" s="142">
        <f t="shared" si="148"/>
        <v>87924.092640000003</v>
      </c>
      <c r="BU187" s="144">
        <f t="shared" si="149"/>
        <v>13296709.716988798</v>
      </c>
      <c r="BV187" s="145">
        <f t="shared" si="103"/>
        <v>70805927.376988798</v>
      </c>
      <c r="BW187" s="146">
        <f>INDEX(รายได้แยกตามสิทธิ!$Q:$Q,MATCH(CalBudget2567!$D187,รายได้แยกตามสิทธิ!$B:$B,0))</f>
        <v>0.4</v>
      </c>
      <c r="BX187" s="145">
        <f t="shared" si="150"/>
        <v>28322370.95079552</v>
      </c>
      <c r="BY187" s="141"/>
      <c r="BZ187" s="143">
        <f t="shared" si="151"/>
        <v>122437</v>
      </c>
      <c r="CA187" s="138">
        <f>INDEX(ผลงานOPDVisit_HDC!$C:$C,MATCH(CalBudget2567!$D187,ผลงานOPDVisit_HDC!$A:$A,0))</f>
        <v>122437</v>
      </c>
      <c r="CB187" s="138">
        <f t="shared" si="152"/>
        <v>0</v>
      </c>
    </row>
    <row r="188" spans="1:80" hidden="1" x14ac:dyDescent="0.7">
      <c r="A188" s="136">
        <f>COUNTA($D$16:D188)</f>
        <v>173</v>
      </c>
      <c r="B188" s="1">
        <v>3</v>
      </c>
      <c r="C188" s="2" t="s">
        <v>15</v>
      </c>
      <c r="D188" s="91" t="s">
        <v>247</v>
      </c>
      <c r="E188" s="3" t="s">
        <v>1146</v>
      </c>
      <c r="F188" s="4" t="s">
        <v>1876</v>
      </c>
      <c r="G188" s="1">
        <v>9</v>
      </c>
      <c r="H188" s="3" t="s">
        <v>2967</v>
      </c>
      <c r="I188" s="137">
        <f>INDEX(รายได้แยกตามสิทธิ!$D:$D,MATCH(CalBudget2567!$D188,รายได้แยกตามสิทธิ!$B:$B,0))</f>
        <v>43632868.979999997</v>
      </c>
      <c r="J188" s="138">
        <f>INDEX(ผลงานOPDVisit_HDC!$F:$F,MATCH(CalBudget2567!$D188,ผลงานOPDVisit_HDC!$A:$A,0))</f>
        <v>85174</v>
      </c>
      <c r="K188" s="138">
        <f t="shared" si="104"/>
        <v>512.27920468687626</v>
      </c>
      <c r="L188" s="139">
        <f t="shared" si="105"/>
        <v>102208.8</v>
      </c>
      <c r="M188" s="140">
        <f t="shared" si="106"/>
        <v>102208.8</v>
      </c>
      <c r="N188" s="141">
        <f t="shared" si="107"/>
        <v>525.80337569060976</v>
      </c>
      <c r="O188" s="142">
        <f t="shared" si="108"/>
        <v>53741732.065286398</v>
      </c>
      <c r="P188" s="143">
        <f>INDEX(รายได้แยกตามสิทธิ!$E:$E,MATCH(CalBudget2567!$D188,รายได้แยกตามสิทธิ!$B:$B,0))</f>
        <v>8463635.5</v>
      </c>
      <c r="Q188" s="138">
        <f>INDEX(ผลงานOPDVisit_HDC!$D:$D,MATCH(CalBudget2567!$D188,ผลงานOPDVisit_HDC!$A:$A,0))</f>
        <v>14678</v>
      </c>
      <c r="R188" s="138">
        <f t="shared" si="109"/>
        <v>576.62048644229458</v>
      </c>
      <c r="S188" s="139">
        <f t="shared" si="110"/>
        <v>17613.599999999999</v>
      </c>
      <c r="T188" s="140">
        <f t="shared" si="111"/>
        <v>17613.599999999999</v>
      </c>
      <c r="U188" s="141">
        <f t="shared" si="112"/>
        <v>591.84326728437111</v>
      </c>
      <c r="V188" s="142">
        <f t="shared" si="113"/>
        <v>10424490.572639998</v>
      </c>
      <c r="W188" s="143">
        <f>INDEX(รายได้แยกตามสิทธิ!$F:$F,MATCH(CalBudget2567!$D188,รายได้แยกตามสิทธิ!$B:$B,0))</f>
        <v>1627865</v>
      </c>
      <c r="X188" s="138">
        <f>INDEX(ผลงานOPDVisit_HDC!$E:$E,MATCH(CalBudget2567!$D188,ผลงานOPDVisit_HDC!$A:$A,0))</f>
        <v>5922</v>
      </c>
      <c r="Y188" s="138">
        <f t="shared" si="114"/>
        <v>274.88432961837219</v>
      </c>
      <c r="Z188" s="139">
        <f t="shared" si="115"/>
        <v>7106.4</v>
      </c>
      <c r="AA188" s="140">
        <f t="shared" si="116"/>
        <v>7106.4</v>
      </c>
      <c r="AB188" s="141">
        <f t="shared" si="117"/>
        <v>282.14127592029723</v>
      </c>
      <c r="AC188" s="142">
        <f t="shared" si="118"/>
        <v>2005008.7632000002</v>
      </c>
      <c r="AD188" s="143">
        <f>INDEX(รายได้แยกตามสิทธิ!$G:$G,MATCH(CalBudget2567!$D188,รายได้แยกตามสิทธิ!$B:$B,0))</f>
        <v>43989</v>
      </c>
      <c r="AE188" s="138">
        <f>INDEX(ผลงานOPDVisit_HDC!$G:$G,MATCH(CalBudget2567!$D188,ผลงานOPDVisit_HDC!$A:$A,0))</f>
        <v>0</v>
      </c>
      <c r="AF188" s="138">
        <f t="shared" si="119"/>
        <v>0</v>
      </c>
      <c r="AG188" s="139">
        <f t="shared" si="120"/>
        <v>0</v>
      </c>
      <c r="AH188" s="140">
        <f t="shared" si="121"/>
        <v>0</v>
      </c>
      <c r="AI188" s="141">
        <f t="shared" si="122"/>
        <v>0</v>
      </c>
      <c r="AJ188" s="142">
        <f t="shared" si="123"/>
        <v>0</v>
      </c>
      <c r="AK188" s="143">
        <f>INDEX(รายได้แยกตามสิทธิ!$H:$H,MATCH(CalBudget2567!$D188,รายได้แยกตามสิทธิ!$B:$B,0))</f>
        <v>4067139</v>
      </c>
      <c r="AL188" s="138">
        <f>INDEX(ผลงานOPDVisit_HDC!$K:$K,MATCH(CalBudget2567!$D188,ผลงานOPDVisit_HDC!$A:$A,0))</f>
        <v>2848</v>
      </c>
      <c r="AM188" s="138">
        <f t="shared" si="124"/>
        <v>1428.0684691011236</v>
      </c>
      <c r="AN188" s="139">
        <f t="shared" si="125"/>
        <v>3417.6</v>
      </c>
      <c r="AO188" s="140">
        <f t="shared" si="126"/>
        <v>3417.6</v>
      </c>
      <c r="AP188" s="141">
        <f t="shared" si="127"/>
        <v>1465.7694766853933</v>
      </c>
      <c r="AQ188" s="142">
        <f t="shared" si="128"/>
        <v>5009413.7635200005</v>
      </c>
      <c r="AR188" s="144">
        <f t="shared" si="102"/>
        <v>71180645.164646402</v>
      </c>
      <c r="AS188" s="143">
        <f>INDEX(รายได้แยกตามสิทธิ!$I:$I,MATCH(CalBudget2567!$D188,รายได้แยกตามสิทธิ!$B:$B,0))</f>
        <v>34053865</v>
      </c>
      <c r="AT188" s="138">
        <f>INDEX(ผลงานAdjRw_DHES!$D:$D,MATCH(CalBudget2567!$D188,ผลงานAdjRw_DHES!$B:$B,0))</f>
        <v>3782.4879999999998</v>
      </c>
      <c r="AU188" s="143">
        <f t="shared" si="129"/>
        <v>9003.0331887371485</v>
      </c>
      <c r="AV188" s="139">
        <f t="shared" si="130"/>
        <v>4538.9856</v>
      </c>
      <c r="AW188" s="140">
        <f t="shared" si="131"/>
        <v>4538.9856</v>
      </c>
      <c r="AX188" s="141">
        <f t="shared" si="132"/>
        <v>9240.7132649198084</v>
      </c>
      <c r="AY188" s="142">
        <f t="shared" si="133"/>
        <v>41943464.443199992</v>
      </c>
      <c r="AZ188" s="143">
        <f>INDEX(รายได้แยกตามสิทธิ!$J:$J,MATCH(CalBudget2567!$D188,รายได้แยกตามสิทธิ!$B:$B,0))</f>
        <v>4806173</v>
      </c>
      <c r="BA188" s="138">
        <f>INDEX(ผลงานAdjRw_DHES!$F:$F,MATCH(CalBudget2567!$D188,ผลงานAdjRw_DHES!$B:$B,0))</f>
        <v>479.46610000000004</v>
      </c>
      <c r="BB188" s="143">
        <f t="shared" si="134"/>
        <v>10024.010039500185</v>
      </c>
      <c r="BC188" s="139">
        <f t="shared" si="135"/>
        <v>575.35932000000003</v>
      </c>
      <c r="BD188" s="140">
        <f t="shared" si="136"/>
        <v>575.35932000000003</v>
      </c>
      <c r="BE188" s="141">
        <f t="shared" si="137"/>
        <v>10288.643904542989</v>
      </c>
      <c r="BF188" s="142">
        <f t="shared" si="138"/>
        <v>5919667.1606399994</v>
      </c>
      <c r="BG188" s="143">
        <f>INDEX(รายได้แยกตามสิทธิ!$K:$K,MATCH(CalBudget2567!$D188,รายได้แยกตามสิทธิ!$B:$B,0))</f>
        <v>1023994</v>
      </c>
      <c r="BH188" s="138">
        <f>INDEX(ผลงานAdjRw_DHES!$E:$E,MATCH(CalBudget2567!$D188,ผลงานAdjRw_DHES!$B:$B,0))</f>
        <v>72.401700000000005</v>
      </c>
      <c r="BI188" s="143">
        <f t="shared" si="139"/>
        <v>14143.231443460581</v>
      </c>
      <c r="BJ188" s="139">
        <f t="shared" si="140"/>
        <v>86.882040000000003</v>
      </c>
      <c r="BK188" s="140">
        <f t="shared" si="141"/>
        <v>86.882040000000003</v>
      </c>
      <c r="BL188" s="141">
        <f t="shared" si="142"/>
        <v>14516.612753567941</v>
      </c>
      <c r="BM188" s="142">
        <f t="shared" si="143"/>
        <v>1261232.92992</v>
      </c>
      <c r="BN188" s="143">
        <f>INDEX(รายได้แยกตามสิทธิ!$N:$N,MATCH(CalBudget2567!$D188,รายได้แยกตามสิทธิ!$B:$B,0))</f>
        <v>1108895</v>
      </c>
      <c r="BO188" s="138">
        <f>INDEX(ผลงานAdjRw_DHES!$I:$I,MATCH(CalBudget2567!$D188,ผลงานAdjRw_DHES!$B:$B,0))</f>
        <v>69.25930000000011</v>
      </c>
      <c r="BP188" s="143">
        <f t="shared" si="144"/>
        <v>16010.774004357512</v>
      </c>
      <c r="BQ188" s="139">
        <f t="shared" si="145"/>
        <v>83.111160000000126</v>
      </c>
      <c r="BR188" s="140">
        <f t="shared" si="146"/>
        <v>83.111160000000126</v>
      </c>
      <c r="BS188" s="141">
        <f t="shared" si="147"/>
        <v>16433.45843807255</v>
      </c>
      <c r="BT188" s="142">
        <f t="shared" si="148"/>
        <v>1365803.7936</v>
      </c>
      <c r="BU188" s="144">
        <f t="shared" si="149"/>
        <v>50490168.327359997</v>
      </c>
      <c r="BV188" s="145">
        <f t="shared" si="103"/>
        <v>121670813.49200639</v>
      </c>
      <c r="BW188" s="146">
        <f>INDEX(รายได้แยกตามสิทธิ!$Q:$Q,MATCH(CalBudget2567!$D188,รายได้แยกตามสิทธิ!$B:$B,0))</f>
        <v>0.49</v>
      </c>
      <c r="BX188" s="145">
        <f t="shared" si="150"/>
        <v>59618698.611083128</v>
      </c>
      <c r="BY188" s="141"/>
      <c r="BZ188" s="143">
        <f t="shared" si="151"/>
        <v>108622</v>
      </c>
      <c r="CA188" s="138">
        <f>INDEX(ผลงานOPDVisit_HDC!$C:$C,MATCH(CalBudget2567!$D188,ผลงานOPDVisit_HDC!$A:$A,0))</f>
        <v>108622</v>
      </c>
      <c r="CB188" s="138">
        <f t="shared" si="152"/>
        <v>0</v>
      </c>
    </row>
    <row r="189" spans="1:80" hidden="1" x14ac:dyDescent="0.7">
      <c r="A189" s="136">
        <f>COUNTA($D$16:D189)</f>
        <v>174</v>
      </c>
      <c r="B189" s="1">
        <v>3</v>
      </c>
      <c r="C189" s="2" t="s">
        <v>15</v>
      </c>
      <c r="D189" s="91" t="s">
        <v>248</v>
      </c>
      <c r="E189" s="3" t="s">
        <v>1147</v>
      </c>
      <c r="F189" s="4" t="s">
        <v>1876</v>
      </c>
      <c r="G189" s="1">
        <v>6</v>
      </c>
      <c r="H189" s="3" t="s">
        <v>2965</v>
      </c>
      <c r="I189" s="137">
        <f>INDEX(รายได้แยกตามสิทธิ!$D:$D,MATCH(CalBudget2567!$D189,รายได้แยกตามสิทธิ!$B:$B,0))</f>
        <v>46356130.369999997</v>
      </c>
      <c r="J189" s="138">
        <f>INDEX(ผลงานOPDVisit_HDC!$F:$F,MATCH(CalBudget2567!$D189,ผลงานOPDVisit_HDC!$A:$A,0))</f>
        <v>80325</v>
      </c>
      <c r="K189" s="138">
        <f t="shared" si="104"/>
        <v>577.1071319016495</v>
      </c>
      <c r="L189" s="139">
        <f t="shared" si="105"/>
        <v>96390</v>
      </c>
      <c r="M189" s="140">
        <f t="shared" si="106"/>
        <v>96390</v>
      </c>
      <c r="N189" s="141">
        <f t="shared" si="107"/>
        <v>592.34276018385299</v>
      </c>
      <c r="O189" s="142">
        <f t="shared" si="108"/>
        <v>57095918.654121593</v>
      </c>
      <c r="P189" s="143">
        <f>INDEX(รายได้แยกตามสิทธิ!$E:$E,MATCH(CalBudget2567!$D189,รายได้แยกตามสิทธิ!$B:$B,0))</f>
        <v>6278570</v>
      </c>
      <c r="Q189" s="138">
        <f>INDEX(ผลงานOPDVisit_HDC!$D:$D,MATCH(CalBudget2567!$D189,ผลงานOPDVisit_HDC!$A:$A,0))</f>
        <v>11952</v>
      </c>
      <c r="R189" s="138">
        <f t="shared" si="109"/>
        <v>525.31542838018743</v>
      </c>
      <c r="S189" s="139">
        <f t="shared" si="110"/>
        <v>14342.4</v>
      </c>
      <c r="T189" s="140">
        <f t="shared" si="111"/>
        <v>14342.4</v>
      </c>
      <c r="U189" s="141">
        <f t="shared" si="112"/>
        <v>539.1837556894244</v>
      </c>
      <c r="V189" s="142">
        <f t="shared" si="113"/>
        <v>7733189.0976</v>
      </c>
      <c r="W189" s="143">
        <f>INDEX(รายได้แยกตามสิทธิ!$F:$F,MATCH(CalBudget2567!$D189,รายได้แยกตามสิทธิ!$B:$B,0))</f>
        <v>2591649.75</v>
      </c>
      <c r="X189" s="138">
        <f>INDEX(ผลงานOPDVisit_HDC!$E:$E,MATCH(CalBudget2567!$D189,ผลงานOPDVisit_HDC!$A:$A,0))</f>
        <v>16589</v>
      </c>
      <c r="Y189" s="138">
        <f t="shared" si="114"/>
        <v>156.22700283320273</v>
      </c>
      <c r="Z189" s="139">
        <f t="shared" si="115"/>
        <v>19906.8</v>
      </c>
      <c r="AA189" s="140">
        <f t="shared" si="116"/>
        <v>19906.8</v>
      </c>
      <c r="AB189" s="141">
        <f t="shared" si="117"/>
        <v>160.35139570799927</v>
      </c>
      <c r="AC189" s="142">
        <f t="shared" si="118"/>
        <v>3192083.16408</v>
      </c>
      <c r="AD189" s="143">
        <f>INDEX(รายได้แยกตามสิทธิ!$G:$G,MATCH(CalBudget2567!$D189,รายได้แยกตามสิทธิ!$B:$B,0))</f>
        <v>57895</v>
      </c>
      <c r="AE189" s="138">
        <f>INDEX(ผลงานOPDVisit_HDC!$G:$G,MATCH(CalBudget2567!$D189,ผลงานOPDVisit_HDC!$A:$A,0))</f>
        <v>96</v>
      </c>
      <c r="AF189" s="138">
        <f t="shared" si="119"/>
        <v>603.07291666666663</v>
      </c>
      <c r="AG189" s="139">
        <f t="shared" si="120"/>
        <v>115.19999999999999</v>
      </c>
      <c r="AH189" s="140">
        <f t="shared" si="121"/>
        <v>115.19999999999999</v>
      </c>
      <c r="AI189" s="141">
        <f t="shared" si="122"/>
        <v>618.99404166666659</v>
      </c>
      <c r="AJ189" s="142">
        <f t="shared" si="123"/>
        <v>71308.113599999982</v>
      </c>
      <c r="AK189" s="143">
        <f>INDEX(รายได้แยกตามสิทธิ!$H:$H,MATCH(CalBudget2567!$D189,รายได้แยกตามสิทธิ!$B:$B,0))</f>
        <v>14640513.48</v>
      </c>
      <c r="AL189" s="138">
        <f>INDEX(ผลงานOPDVisit_HDC!$K:$K,MATCH(CalBudget2567!$D189,ผลงานOPDVisit_HDC!$A:$A,0))</f>
        <v>10007</v>
      </c>
      <c r="AM189" s="138">
        <f t="shared" si="124"/>
        <v>1463.0272289397421</v>
      </c>
      <c r="AN189" s="139">
        <f t="shared" si="125"/>
        <v>12008.4</v>
      </c>
      <c r="AO189" s="140">
        <f t="shared" si="126"/>
        <v>12008.4</v>
      </c>
      <c r="AP189" s="141">
        <f t="shared" si="127"/>
        <v>1501.6511477837514</v>
      </c>
      <c r="AQ189" s="142">
        <f t="shared" si="128"/>
        <v>18032427.643046401</v>
      </c>
      <c r="AR189" s="144">
        <f t="shared" si="102"/>
        <v>86124926.672447979</v>
      </c>
      <c r="AS189" s="143">
        <f>INDEX(รายได้แยกตามสิทธิ!$I:$I,MATCH(CalBudget2567!$D189,รายได้แยกตามสิทธิ!$B:$B,0))</f>
        <v>23132057.600000001</v>
      </c>
      <c r="AT189" s="138">
        <f>INDEX(ผลงานAdjRw_DHES!$D:$D,MATCH(CalBudget2567!$D189,ผลงานAdjRw_DHES!$B:$B,0))</f>
        <v>2002.5020999999999</v>
      </c>
      <c r="AU189" s="143">
        <f t="shared" si="129"/>
        <v>11551.577199344762</v>
      </c>
      <c r="AV189" s="139">
        <f t="shared" si="130"/>
        <v>2403.00252</v>
      </c>
      <c r="AW189" s="140">
        <f t="shared" si="131"/>
        <v>2403.00252</v>
      </c>
      <c r="AX189" s="141">
        <f t="shared" si="132"/>
        <v>11856.538837407463</v>
      </c>
      <c r="AY189" s="142">
        <f t="shared" si="133"/>
        <v>28491292.704768002</v>
      </c>
      <c r="AZ189" s="143">
        <f>INDEX(รายได้แยกตามสิทธิ!$J:$J,MATCH(CalBudget2567!$D189,รายได้แยกตามสิทธิ!$B:$B,0))</f>
        <v>2238860.04</v>
      </c>
      <c r="BA189" s="138">
        <f>INDEX(ผลงานAdjRw_DHES!$F:$F,MATCH(CalBudget2567!$D189,ผลงานAdjRw_DHES!$B:$B,0))</f>
        <v>122.3571</v>
      </c>
      <c r="BB189" s="143">
        <f t="shared" si="134"/>
        <v>18297.753379248119</v>
      </c>
      <c r="BC189" s="139">
        <f t="shared" si="135"/>
        <v>146.82852</v>
      </c>
      <c r="BD189" s="140">
        <f t="shared" si="136"/>
        <v>146.82852</v>
      </c>
      <c r="BE189" s="141">
        <f t="shared" si="137"/>
        <v>18780.814068460269</v>
      </c>
      <c r="BF189" s="142">
        <f t="shared" si="138"/>
        <v>2757559.1340672001</v>
      </c>
      <c r="BG189" s="143">
        <f>INDEX(รายได้แยกตามสิทธิ!$K:$K,MATCH(CalBudget2567!$D189,รายได้แยกตามสิทธิ!$B:$B,0))</f>
        <v>1144976.3999999999</v>
      </c>
      <c r="BH189" s="138">
        <f>INDEX(ผลงานAdjRw_DHES!$E:$E,MATCH(CalBudget2567!$D189,ผลงานAdjRw_DHES!$B:$B,0))</f>
        <v>85.396600000000007</v>
      </c>
      <c r="BI189" s="143">
        <f t="shared" si="139"/>
        <v>13407.75159666778</v>
      </c>
      <c r="BJ189" s="139">
        <f t="shared" si="140"/>
        <v>102.47592</v>
      </c>
      <c r="BK189" s="140">
        <f t="shared" si="141"/>
        <v>102.47592</v>
      </c>
      <c r="BL189" s="141">
        <f t="shared" si="142"/>
        <v>13761.71623881981</v>
      </c>
      <c r="BM189" s="142">
        <f t="shared" si="143"/>
        <v>1410244.5323519998</v>
      </c>
      <c r="BN189" s="143">
        <f>INDEX(รายได้แยกตามสิทธิ!$N:$N,MATCH(CalBudget2567!$D189,รายได้แยกตามสิทธิ!$B:$B,0))</f>
        <v>1813444.58</v>
      </c>
      <c r="BO189" s="138">
        <f>INDEX(ผลงานAdjRw_DHES!$I:$I,MATCH(CalBudget2567!$D189,ผลงานAdjRw_DHES!$B:$B,0))</f>
        <v>67.718600000000123</v>
      </c>
      <c r="BP189" s="143">
        <f t="shared" si="144"/>
        <v>26779.120950521672</v>
      </c>
      <c r="BQ189" s="139">
        <f t="shared" si="145"/>
        <v>81.262320000000145</v>
      </c>
      <c r="BR189" s="140">
        <f t="shared" si="146"/>
        <v>81.262320000000145</v>
      </c>
      <c r="BS189" s="141">
        <f t="shared" si="147"/>
        <v>27486.089743615445</v>
      </c>
      <c r="BT189" s="142">
        <f t="shared" si="148"/>
        <v>2233583.4202944003</v>
      </c>
      <c r="BU189" s="144">
        <f t="shared" si="149"/>
        <v>34892679.791481599</v>
      </c>
      <c r="BV189" s="145">
        <f t="shared" si="103"/>
        <v>121017606.46392958</v>
      </c>
      <c r="BW189" s="146">
        <f>INDEX(รายได้แยกตามสิทธิ!$Q:$Q,MATCH(CalBudget2567!$D189,รายได้แยกตามสิทธิ!$B:$B,0))</f>
        <v>0.43</v>
      </c>
      <c r="BX189" s="145">
        <f t="shared" si="150"/>
        <v>52037570.779489718</v>
      </c>
      <c r="BY189" s="141"/>
      <c r="BZ189" s="143">
        <f t="shared" si="151"/>
        <v>118969</v>
      </c>
      <c r="CA189" s="138">
        <f>INDEX(ผลงานOPDVisit_HDC!$C:$C,MATCH(CalBudget2567!$D189,ผลงานOPDVisit_HDC!$A:$A,0))</f>
        <v>118969</v>
      </c>
      <c r="CB189" s="138">
        <f t="shared" si="152"/>
        <v>0</v>
      </c>
    </row>
    <row r="190" spans="1:80" hidden="1" x14ac:dyDescent="0.7">
      <c r="A190" s="136">
        <f>COUNTA($D$16:D190)</f>
        <v>175</v>
      </c>
      <c r="B190" s="1">
        <v>3</v>
      </c>
      <c r="C190" s="2" t="s">
        <v>15</v>
      </c>
      <c r="D190" s="91" t="s">
        <v>249</v>
      </c>
      <c r="E190" s="3" t="s">
        <v>1148</v>
      </c>
      <c r="F190" s="4" t="s">
        <v>1876</v>
      </c>
      <c r="G190" s="1">
        <v>10</v>
      </c>
      <c r="H190" s="3" t="s">
        <v>2962</v>
      </c>
      <c r="I190" s="137">
        <f>INDEX(รายได้แยกตามสิทธิ!$D:$D,MATCH(CalBudget2567!$D190,รายได้แยกตามสิทธิ!$B:$B,0))</f>
        <v>48301769.119999997</v>
      </c>
      <c r="J190" s="138">
        <f>INDEX(ผลงานOPDVisit_HDC!$F:$F,MATCH(CalBudget2567!$D190,ผลงานOPDVisit_HDC!$A:$A,0))</f>
        <v>101126</v>
      </c>
      <c r="K190" s="138">
        <f t="shared" si="104"/>
        <v>477.6394707592508</v>
      </c>
      <c r="L190" s="139">
        <f t="shared" si="105"/>
        <v>121351.2</v>
      </c>
      <c r="M190" s="140">
        <f t="shared" si="106"/>
        <v>121351.2</v>
      </c>
      <c r="N190" s="141">
        <f t="shared" si="107"/>
        <v>490.24915278729503</v>
      </c>
      <c r="O190" s="142">
        <f t="shared" si="108"/>
        <v>59492322.989721596</v>
      </c>
      <c r="P190" s="143">
        <f>INDEX(รายได้แยกตามสิทธิ!$E:$E,MATCH(CalBudget2567!$D190,รายได้แยกตามสิทธิ!$B:$B,0))</f>
        <v>10765308.449999999</v>
      </c>
      <c r="Q190" s="138">
        <f>INDEX(ผลงานOPDVisit_HDC!$D:$D,MATCH(CalBudget2567!$D190,ผลงานOPDVisit_HDC!$A:$A,0))</f>
        <v>12092</v>
      </c>
      <c r="R190" s="138">
        <f t="shared" si="109"/>
        <v>890.28353043334425</v>
      </c>
      <c r="S190" s="139">
        <f t="shared" si="110"/>
        <v>14510.4</v>
      </c>
      <c r="T190" s="140">
        <f t="shared" si="111"/>
        <v>14510.4</v>
      </c>
      <c r="U190" s="141">
        <f t="shared" si="112"/>
        <v>913.78701563678453</v>
      </c>
      <c r="V190" s="142">
        <f t="shared" si="113"/>
        <v>13259415.111695997</v>
      </c>
      <c r="W190" s="143">
        <f>INDEX(รายได้แยกตามสิทธิ!$F:$F,MATCH(CalBudget2567!$D190,รายได้แยกตามสิทธิ!$B:$B,0))</f>
        <v>3423019.85</v>
      </c>
      <c r="X190" s="138">
        <f>INDEX(ผลงานOPDVisit_HDC!$E:$E,MATCH(CalBudget2567!$D190,ผลงานOPDVisit_HDC!$A:$A,0))</f>
        <v>20686</v>
      </c>
      <c r="Y190" s="138">
        <f t="shared" si="114"/>
        <v>165.47519336749494</v>
      </c>
      <c r="Z190" s="139">
        <f t="shared" si="115"/>
        <v>24823.200000000001</v>
      </c>
      <c r="AA190" s="140">
        <f t="shared" si="116"/>
        <v>24823.200000000001</v>
      </c>
      <c r="AB190" s="141">
        <f t="shared" si="117"/>
        <v>169.84373847239681</v>
      </c>
      <c r="AC190" s="142">
        <f t="shared" si="118"/>
        <v>4216065.0888480004</v>
      </c>
      <c r="AD190" s="143">
        <f>INDEX(รายได้แยกตามสิทธิ!$G:$G,MATCH(CalBudget2567!$D190,รายได้แยกตามสิทธิ!$B:$B,0))</f>
        <v>95475.9</v>
      </c>
      <c r="AE190" s="138">
        <f>INDEX(ผลงานOPDVisit_HDC!$G:$G,MATCH(CalBudget2567!$D190,ผลงานOPDVisit_HDC!$A:$A,0))</f>
        <v>0</v>
      </c>
      <c r="AF190" s="138">
        <f t="shared" si="119"/>
        <v>0</v>
      </c>
      <c r="AG190" s="139">
        <f t="shared" si="120"/>
        <v>0</v>
      </c>
      <c r="AH190" s="140">
        <f t="shared" si="121"/>
        <v>0</v>
      </c>
      <c r="AI190" s="141">
        <f t="shared" si="122"/>
        <v>0</v>
      </c>
      <c r="AJ190" s="142">
        <f t="shared" si="123"/>
        <v>0</v>
      </c>
      <c r="AK190" s="143">
        <f>INDEX(รายได้แยกตามสิทธิ!$H:$H,MATCH(CalBudget2567!$D190,รายได้แยกตามสิทธิ!$B:$B,0))</f>
        <v>5069406.01</v>
      </c>
      <c r="AL190" s="138">
        <f>INDEX(ผลงานOPDVisit_HDC!$K:$K,MATCH(CalBudget2567!$D190,ผลงานOPDVisit_HDC!$A:$A,0))</f>
        <v>3374</v>
      </c>
      <c r="AM190" s="138">
        <f t="shared" si="124"/>
        <v>1502.4914078245406</v>
      </c>
      <c r="AN190" s="139">
        <f t="shared" si="125"/>
        <v>4048.7999999999997</v>
      </c>
      <c r="AO190" s="140">
        <f t="shared" si="126"/>
        <v>4048.7999999999997</v>
      </c>
      <c r="AP190" s="141">
        <f t="shared" si="127"/>
        <v>1542.1571809911084</v>
      </c>
      <c r="AQ190" s="142">
        <f t="shared" si="128"/>
        <v>6243885.9943967992</v>
      </c>
      <c r="AR190" s="144">
        <f t="shared" si="102"/>
        <v>83211689.184662402</v>
      </c>
      <c r="AS190" s="143">
        <f>INDEX(รายได้แยกตามสิทธิ!$I:$I,MATCH(CalBudget2567!$D190,รายได้แยกตามสิทธิ!$B:$B,0))</f>
        <v>40147477.119999997</v>
      </c>
      <c r="AT190" s="138">
        <f>INDEX(ผลงานAdjRw_DHES!$D:$D,MATCH(CalBudget2567!$D190,ผลงานAdjRw_DHES!$B:$B,0))</f>
        <v>3857.9300000000003</v>
      </c>
      <c r="AU190" s="143">
        <f t="shared" si="129"/>
        <v>10406.481486185596</v>
      </c>
      <c r="AV190" s="139">
        <f t="shared" si="130"/>
        <v>4629.5160000000005</v>
      </c>
      <c r="AW190" s="140">
        <f t="shared" si="131"/>
        <v>4629.5160000000005</v>
      </c>
      <c r="AX190" s="141">
        <f t="shared" si="132"/>
        <v>10681.212597420896</v>
      </c>
      <c r="AY190" s="142">
        <f t="shared" si="133"/>
        <v>49448844.619161598</v>
      </c>
      <c r="AZ190" s="143">
        <f>INDEX(รายได้แยกตามสิทธิ!$J:$J,MATCH(CalBudget2567!$D190,รายได้แยกตามสิทธิ!$B:$B,0))</f>
        <v>5007379.68</v>
      </c>
      <c r="BA190" s="138">
        <f>INDEX(ผลงานAdjRw_DHES!$F:$F,MATCH(CalBudget2567!$D190,ผลงานAdjRw_DHES!$B:$B,0))</f>
        <v>367.94</v>
      </c>
      <c r="BB190" s="143">
        <f t="shared" si="134"/>
        <v>13609.228896015655</v>
      </c>
      <c r="BC190" s="139">
        <f t="shared" si="135"/>
        <v>441.52799999999996</v>
      </c>
      <c r="BD190" s="140">
        <f t="shared" si="136"/>
        <v>441.52799999999996</v>
      </c>
      <c r="BE190" s="141">
        <f t="shared" si="137"/>
        <v>13968.512538870467</v>
      </c>
      <c r="BF190" s="142">
        <f t="shared" si="138"/>
        <v>6167489.4042623993</v>
      </c>
      <c r="BG190" s="143">
        <f>INDEX(รายได้แยกตามสิทธิ!$K:$K,MATCH(CalBudget2567!$D190,รายได้แยกตามสิทธิ!$B:$B,0))</f>
        <v>2662804.62</v>
      </c>
      <c r="BH190" s="138">
        <f>INDEX(ผลงานAdjRw_DHES!$E:$E,MATCH(CalBudget2567!$D190,ผลงานAdjRw_DHES!$B:$B,0))</f>
        <v>184.82999999999998</v>
      </c>
      <c r="BI190" s="143">
        <f t="shared" si="139"/>
        <v>14406.777146567118</v>
      </c>
      <c r="BJ190" s="139">
        <f t="shared" si="140"/>
        <v>221.79599999999996</v>
      </c>
      <c r="BK190" s="140">
        <f t="shared" si="141"/>
        <v>221.79599999999996</v>
      </c>
      <c r="BL190" s="141">
        <f t="shared" si="142"/>
        <v>14787.11606323649</v>
      </c>
      <c r="BM190" s="142">
        <f t="shared" si="143"/>
        <v>3279723.1943616001</v>
      </c>
      <c r="BN190" s="143">
        <f>INDEX(รายได้แยกตามสิทธิ!$N:$N,MATCH(CalBudget2567!$D190,รายได้แยกตามสิทธิ!$B:$B,0))</f>
        <v>2927381.71</v>
      </c>
      <c r="BO190" s="138">
        <f>INDEX(ผลงานAdjRw_DHES!$I:$I,MATCH(CalBudget2567!$D190,ผลงานAdjRw_DHES!$B:$B,0))</f>
        <v>181.34000000000066</v>
      </c>
      <c r="BP190" s="143">
        <f t="shared" si="144"/>
        <v>16143.055641336658</v>
      </c>
      <c r="BQ190" s="139">
        <f t="shared" si="145"/>
        <v>217.60800000000077</v>
      </c>
      <c r="BR190" s="140">
        <f t="shared" si="146"/>
        <v>217.60800000000077</v>
      </c>
      <c r="BS190" s="141">
        <f t="shared" si="147"/>
        <v>16569.232310267944</v>
      </c>
      <c r="BT190" s="142">
        <f t="shared" si="148"/>
        <v>3605597.5045727994</v>
      </c>
      <c r="BU190" s="144">
        <f t="shared" si="149"/>
        <v>62501654.722358398</v>
      </c>
      <c r="BV190" s="145">
        <f t="shared" si="103"/>
        <v>145713343.90702081</v>
      </c>
      <c r="BW190" s="146">
        <f>INDEX(รายได้แยกตามสิทธิ!$Q:$Q,MATCH(CalBudget2567!$D190,รายได้แยกตามสิทธิ!$B:$B,0))</f>
        <v>0.46</v>
      </c>
      <c r="BX190" s="145">
        <f t="shared" si="150"/>
        <v>67028138.197229572</v>
      </c>
      <c r="BY190" s="141"/>
      <c r="BZ190" s="143">
        <f t="shared" si="151"/>
        <v>137278</v>
      </c>
      <c r="CA190" s="138">
        <f>INDEX(ผลงานOPDVisit_HDC!$C:$C,MATCH(CalBudget2567!$D190,ผลงานOPDVisit_HDC!$A:$A,0))</f>
        <v>137278</v>
      </c>
      <c r="CB190" s="138">
        <f t="shared" si="152"/>
        <v>0</v>
      </c>
    </row>
    <row r="191" spans="1:80" hidden="1" x14ac:dyDescent="0.7">
      <c r="A191" s="136">
        <f>COUNTA($D$16:D191)</f>
        <v>176</v>
      </c>
      <c r="B191" s="1">
        <v>3</v>
      </c>
      <c r="C191" s="2" t="s">
        <v>15</v>
      </c>
      <c r="D191" s="91" t="s">
        <v>250</v>
      </c>
      <c r="E191" s="3" t="s">
        <v>1149</v>
      </c>
      <c r="F191" s="4" t="s">
        <v>1876</v>
      </c>
      <c r="G191" s="1">
        <v>5</v>
      </c>
      <c r="H191" s="3" t="s">
        <v>2964</v>
      </c>
      <c r="I191" s="137">
        <f>INDEX(รายได้แยกตามสิทธิ!$D:$D,MATCH(CalBudget2567!$D191,รายได้แยกตามสิทธิ!$B:$B,0))</f>
        <v>26443804.199999999</v>
      </c>
      <c r="J191" s="138">
        <f>INDEX(ผลงานOPDVisit_HDC!$F:$F,MATCH(CalBudget2567!$D191,ผลงานOPDVisit_HDC!$A:$A,0))</f>
        <v>47859</v>
      </c>
      <c r="K191" s="138">
        <f t="shared" si="104"/>
        <v>552.53566100419982</v>
      </c>
      <c r="L191" s="139">
        <f t="shared" si="105"/>
        <v>57430.799999999996</v>
      </c>
      <c r="M191" s="140">
        <f t="shared" si="106"/>
        <v>57430.799999999996</v>
      </c>
      <c r="N191" s="141">
        <f t="shared" si="107"/>
        <v>567.12260245471066</v>
      </c>
      <c r="O191" s="142">
        <f t="shared" si="108"/>
        <v>32570304.757055994</v>
      </c>
      <c r="P191" s="143">
        <f>INDEX(รายได้แยกตามสิทธิ!$E:$E,MATCH(CalBudget2567!$D191,รายได้แยกตามสิทธิ!$B:$B,0))</f>
        <v>6174958.2300000004</v>
      </c>
      <c r="Q191" s="138">
        <f>INDEX(ผลงานOPDVisit_HDC!$D:$D,MATCH(CalBudget2567!$D191,ผลงานOPDVisit_HDC!$A:$A,0))</f>
        <v>13779</v>
      </c>
      <c r="R191" s="138">
        <f t="shared" si="109"/>
        <v>448.14269758327896</v>
      </c>
      <c r="S191" s="139">
        <f t="shared" si="110"/>
        <v>16534.8</v>
      </c>
      <c r="T191" s="140">
        <f t="shared" si="111"/>
        <v>16534.8</v>
      </c>
      <c r="U191" s="141">
        <f t="shared" si="112"/>
        <v>459.97366479947755</v>
      </c>
      <c r="V191" s="142">
        <f t="shared" si="113"/>
        <v>7605572.552726401</v>
      </c>
      <c r="W191" s="143">
        <f>INDEX(รายได้แยกตามสิทธิ!$F:$F,MATCH(CalBudget2567!$D191,รายได้แยกตามสิทธิ!$B:$B,0))</f>
        <v>1297787.1399999999</v>
      </c>
      <c r="X191" s="138">
        <f>INDEX(ผลงานOPDVisit_HDC!$E:$E,MATCH(CalBudget2567!$D191,ผลงานOPDVisit_HDC!$A:$A,0))</f>
        <v>8110</v>
      </c>
      <c r="Y191" s="138">
        <f t="shared" si="114"/>
        <v>160.02307521578297</v>
      </c>
      <c r="Z191" s="139">
        <f t="shared" si="115"/>
        <v>9732</v>
      </c>
      <c r="AA191" s="140">
        <f t="shared" si="116"/>
        <v>9732</v>
      </c>
      <c r="AB191" s="141">
        <f t="shared" si="117"/>
        <v>164.24768440147963</v>
      </c>
      <c r="AC191" s="142">
        <f t="shared" si="118"/>
        <v>1598458.4645951998</v>
      </c>
      <c r="AD191" s="143">
        <f>INDEX(รายได้แยกตามสิทธิ!$G:$G,MATCH(CalBudget2567!$D191,รายได้แยกตามสิทธิ!$B:$B,0))</f>
        <v>56983.75</v>
      </c>
      <c r="AE191" s="138">
        <f>INDEX(ผลงานOPDVisit_HDC!$G:$G,MATCH(CalBudget2567!$D191,ผลงานOPDVisit_HDC!$A:$A,0))</f>
        <v>43</v>
      </c>
      <c r="AF191" s="138">
        <f t="shared" si="119"/>
        <v>1325.203488372093</v>
      </c>
      <c r="AG191" s="139">
        <f t="shared" si="120"/>
        <v>51.6</v>
      </c>
      <c r="AH191" s="140">
        <f t="shared" si="121"/>
        <v>51.6</v>
      </c>
      <c r="AI191" s="141">
        <f t="shared" si="122"/>
        <v>1360.1888604651162</v>
      </c>
      <c r="AJ191" s="142">
        <f t="shared" si="123"/>
        <v>70185.745200000005</v>
      </c>
      <c r="AK191" s="143">
        <f>INDEX(รายได้แยกตามสิทธิ!$H:$H,MATCH(CalBudget2567!$D191,รายได้แยกตามสิทธิ!$B:$B,0))</f>
        <v>745593.91</v>
      </c>
      <c r="AL191" s="138">
        <f>INDEX(ผลงานOPDVisit_HDC!$K:$K,MATCH(CalBudget2567!$D191,ผลงานOPDVisit_HDC!$A:$A,0))</f>
        <v>3094</v>
      </c>
      <c r="AM191" s="138">
        <f t="shared" si="124"/>
        <v>240.98057853910797</v>
      </c>
      <c r="AN191" s="139">
        <f t="shared" si="125"/>
        <v>3712.7999999999997</v>
      </c>
      <c r="AO191" s="140">
        <f t="shared" si="126"/>
        <v>3712.7999999999997</v>
      </c>
      <c r="AP191" s="141">
        <f t="shared" si="127"/>
        <v>247.34246581254041</v>
      </c>
      <c r="AQ191" s="142">
        <f t="shared" si="128"/>
        <v>918333.10706880002</v>
      </c>
      <c r="AR191" s="144">
        <f t="shared" si="102"/>
        <v>42762854.626646392</v>
      </c>
      <c r="AS191" s="143">
        <f>INDEX(รายได้แยกตามสิทธิ!$I:$I,MATCH(CalBudget2567!$D191,รายได้แยกตามสิทธิ!$B:$B,0))</f>
        <v>10672885.869999999</v>
      </c>
      <c r="AT191" s="138">
        <f>INDEX(ผลงานAdjRw_DHES!$D:$D,MATCH(CalBudget2567!$D191,ผลงานAdjRw_DHES!$B:$B,0))</f>
        <v>1261.0710000000001</v>
      </c>
      <c r="AU191" s="143">
        <f t="shared" si="129"/>
        <v>8463.3504933504919</v>
      </c>
      <c r="AV191" s="139">
        <f t="shared" si="130"/>
        <v>1513.2852</v>
      </c>
      <c r="AW191" s="140">
        <f t="shared" si="131"/>
        <v>1513.2852</v>
      </c>
      <c r="AX191" s="141">
        <f t="shared" si="132"/>
        <v>8686.782946374944</v>
      </c>
      <c r="AY191" s="142">
        <f t="shared" si="133"/>
        <v>13145580.068361597</v>
      </c>
      <c r="AZ191" s="143">
        <f>INDEX(รายได้แยกตามสิทธิ!$J:$J,MATCH(CalBudget2567!$D191,รายได้แยกตามสิทธิ!$B:$B,0))</f>
        <v>1053337.25</v>
      </c>
      <c r="BA191" s="138">
        <f>INDEX(ผลงานAdjRw_DHES!$F:$F,MATCH(CalBudget2567!$D191,ผลงานAdjRw_DHES!$B:$B,0))</f>
        <v>71.042000000000002</v>
      </c>
      <c r="BB191" s="143">
        <f t="shared" si="134"/>
        <v>14826.965034768165</v>
      </c>
      <c r="BC191" s="139">
        <f t="shared" si="135"/>
        <v>85.250399999999999</v>
      </c>
      <c r="BD191" s="140">
        <f t="shared" si="136"/>
        <v>85.250399999999999</v>
      </c>
      <c r="BE191" s="141">
        <f t="shared" si="137"/>
        <v>15218.396911686044</v>
      </c>
      <c r="BF191" s="142">
        <f t="shared" si="138"/>
        <v>1297374.42408</v>
      </c>
      <c r="BG191" s="143">
        <f>INDEX(รายได้แยกตามสิทธิ!$K:$K,MATCH(CalBudget2567!$D191,รายได้แยกตามสิทธิ!$B:$B,0))</f>
        <v>512815</v>
      </c>
      <c r="BH191" s="138">
        <f>INDEX(ผลงานAdjRw_DHES!$E:$E,MATCH(CalBudget2567!$D191,ผลงานAdjRw_DHES!$B:$B,0))</f>
        <v>68.017999999999986</v>
      </c>
      <c r="BI191" s="143">
        <f t="shared" si="139"/>
        <v>7539.4013349407523</v>
      </c>
      <c r="BJ191" s="139">
        <f t="shared" si="140"/>
        <v>81.621599999999987</v>
      </c>
      <c r="BK191" s="140">
        <f t="shared" si="141"/>
        <v>81.621599999999987</v>
      </c>
      <c r="BL191" s="141">
        <f t="shared" si="142"/>
        <v>7738.4415301831887</v>
      </c>
      <c r="BM191" s="142">
        <f t="shared" si="143"/>
        <v>631623.97920000006</v>
      </c>
      <c r="BN191" s="143">
        <f>INDEX(รายได้แยกตามสิทธิ!$N:$N,MATCH(CalBudget2567!$D191,รายได้แยกตามสิทธิ!$B:$B,0))</f>
        <v>330808.90999999997</v>
      </c>
      <c r="BO191" s="138">
        <f>INDEX(ผลงานAdjRw_DHES!$I:$I,MATCH(CalBudget2567!$D191,ผลงานAdjRw_DHES!$B:$B,0))</f>
        <v>11.363999999999763</v>
      </c>
      <c r="BP191" s="143">
        <f t="shared" si="144"/>
        <v>29110.252551918944</v>
      </c>
      <c r="BQ191" s="139">
        <f t="shared" si="145"/>
        <v>13.636799999999715</v>
      </c>
      <c r="BR191" s="140">
        <f t="shared" si="146"/>
        <v>13.636799999999715</v>
      </c>
      <c r="BS191" s="141">
        <f t="shared" si="147"/>
        <v>29878.763219289605</v>
      </c>
      <c r="BT191" s="142">
        <f t="shared" si="148"/>
        <v>407450.71826879994</v>
      </c>
      <c r="BU191" s="144">
        <f t="shared" si="149"/>
        <v>15482029.189910397</v>
      </c>
      <c r="BV191" s="145">
        <f t="shared" si="103"/>
        <v>58244883.816556789</v>
      </c>
      <c r="BW191" s="146">
        <f>INDEX(รายได้แยกตามสิทธิ!$Q:$Q,MATCH(CalBudget2567!$D191,รายได้แยกตามสิทธิ!$B:$B,0))</f>
        <v>0.46</v>
      </c>
      <c r="BX191" s="145">
        <f t="shared" si="150"/>
        <v>26792646.555616125</v>
      </c>
      <c r="BY191" s="141"/>
      <c r="BZ191" s="143">
        <f t="shared" si="151"/>
        <v>72885</v>
      </c>
      <c r="CA191" s="138">
        <f>INDEX(ผลงานOPDVisit_HDC!$C:$C,MATCH(CalBudget2567!$D191,ผลงานOPDVisit_HDC!$A:$A,0))</f>
        <v>72885</v>
      </c>
      <c r="CB191" s="138">
        <f t="shared" si="152"/>
        <v>0</v>
      </c>
    </row>
    <row r="192" spans="1:80" hidden="1" x14ac:dyDescent="0.7">
      <c r="A192" s="136">
        <f>COUNTA($D$16:D192)</f>
        <v>177</v>
      </c>
      <c r="B192" s="1">
        <v>3</v>
      </c>
      <c r="C192" s="2" t="s">
        <v>15</v>
      </c>
      <c r="D192" s="91" t="s">
        <v>251</v>
      </c>
      <c r="E192" s="3" t="s">
        <v>1150</v>
      </c>
      <c r="F192" s="4" t="s">
        <v>1876</v>
      </c>
      <c r="G192" s="1">
        <v>13</v>
      </c>
      <c r="H192" s="3" t="s">
        <v>2963</v>
      </c>
      <c r="I192" s="137">
        <f>INDEX(รายได้แยกตามสิทธิ!$D:$D,MATCH(CalBudget2567!$D192,รายได้แยกตามสิทธิ!$B:$B,0))</f>
        <v>70056698.549999997</v>
      </c>
      <c r="J192" s="138">
        <f>INDEX(ผลงานOPDVisit_HDC!$F:$F,MATCH(CalBudget2567!$D192,ผลงานOPDVisit_HDC!$A:$A,0))</f>
        <v>133961</v>
      </c>
      <c r="K192" s="138">
        <f t="shared" si="104"/>
        <v>522.96338897141698</v>
      </c>
      <c r="L192" s="139">
        <f t="shared" si="105"/>
        <v>160753.19999999998</v>
      </c>
      <c r="M192" s="140">
        <f t="shared" si="106"/>
        <v>160753.19999999998</v>
      </c>
      <c r="N192" s="141">
        <f t="shared" si="107"/>
        <v>536.76962244026242</v>
      </c>
      <c r="O192" s="142">
        <f t="shared" si="108"/>
        <v>86287434.470063984</v>
      </c>
      <c r="P192" s="143">
        <f>INDEX(รายได้แยกตามสิทธิ!$E:$E,MATCH(CalBudget2567!$D192,รายได้แยกตามสิทธิ!$B:$B,0))</f>
        <v>13042886.5</v>
      </c>
      <c r="Q192" s="138">
        <f>INDEX(ผลงานOPDVisit_HDC!$D:$D,MATCH(CalBudget2567!$D192,ผลงานOPDVisit_HDC!$A:$A,0))</f>
        <v>23</v>
      </c>
      <c r="R192" s="138">
        <f t="shared" si="109"/>
        <v>567082.02173913049</v>
      </c>
      <c r="S192" s="139">
        <f t="shared" si="110"/>
        <v>27.599999999999998</v>
      </c>
      <c r="T192" s="140">
        <f t="shared" si="111"/>
        <v>27.599999999999998</v>
      </c>
      <c r="U192" s="141">
        <f t="shared" si="112"/>
        <v>582052.98711304355</v>
      </c>
      <c r="V192" s="142">
        <f t="shared" si="113"/>
        <v>16064662.444320001</v>
      </c>
      <c r="W192" s="143">
        <f>INDEX(รายได้แยกตามสิทธิ!$F:$F,MATCH(CalBudget2567!$D192,รายได้แยกตามสิทธิ!$B:$B,0))</f>
        <v>3854887.79</v>
      </c>
      <c r="X192" s="138">
        <f>INDEX(ผลงานOPDVisit_HDC!$E:$E,MATCH(CalBudget2567!$D192,ผลงานOPDVisit_HDC!$A:$A,0))</f>
        <v>32378</v>
      </c>
      <c r="Y192" s="138">
        <f t="shared" si="114"/>
        <v>119.05886064611774</v>
      </c>
      <c r="Z192" s="139">
        <f t="shared" si="115"/>
        <v>38853.599999999999</v>
      </c>
      <c r="AA192" s="140">
        <f t="shared" si="116"/>
        <v>38853.599999999999</v>
      </c>
      <c r="AB192" s="141">
        <f t="shared" si="117"/>
        <v>122.20201456717524</v>
      </c>
      <c r="AC192" s="142">
        <f t="shared" si="118"/>
        <v>4747988.1931871995</v>
      </c>
      <c r="AD192" s="143">
        <f>INDEX(รายได้แยกตามสิทธิ!$G:$G,MATCH(CalBudget2567!$D192,รายได้แยกตามสิทธิ!$B:$B,0))</f>
        <v>70205.649999999994</v>
      </c>
      <c r="AE192" s="138">
        <f>INDEX(ผลงานOPDVisit_HDC!$G:$G,MATCH(CalBudget2567!$D192,ผลงานOPDVisit_HDC!$A:$A,0))</f>
        <v>197</v>
      </c>
      <c r="AF192" s="138">
        <f t="shared" si="119"/>
        <v>356.37385786802025</v>
      </c>
      <c r="AG192" s="139">
        <f t="shared" si="120"/>
        <v>236.39999999999998</v>
      </c>
      <c r="AH192" s="140">
        <f t="shared" si="121"/>
        <v>236.39999999999998</v>
      </c>
      <c r="AI192" s="141">
        <f t="shared" si="122"/>
        <v>365.78212771573601</v>
      </c>
      <c r="AJ192" s="142">
        <f t="shared" si="123"/>
        <v>86470.894991999987</v>
      </c>
      <c r="AK192" s="143">
        <f>INDEX(รายได้แยกตามสิทธิ!$H:$H,MATCH(CalBudget2567!$D192,รายได้แยกตามสิทธิ!$B:$B,0))</f>
        <v>4853217.58</v>
      </c>
      <c r="AL192" s="138">
        <f>INDEX(ผลงานOPDVisit_HDC!$K:$K,MATCH(CalBudget2567!$D192,ผลงานOPDVisit_HDC!$A:$A,0))</f>
        <v>17866</v>
      </c>
      <c r="AM192" s="138">
        <f t="shared" si="124"/>
        <v>271.64544833762454</v>
      </c>
      <c r="AN192" s="139">
        <f t="shared" si="125"/>
        <v>21439.200000000001</v>
      </c>
      <c r="AO192" s="140">
        <f t="shared" si="126"/>
        <v>21439.200000000001</v>
      </c>
      <c r="AP192" s="141">
        <f t="shared" si="127"/>
        <v>278.81688817373782</v>
      </c>
      <c r="AQ192" s="142">
        <f t="shared" si="128"/>
        <v>5977611.0289344005</v>
      </c>
      <c r="AR192" s="144">
        <f t="shared" si="102"/>
        <v>113164167.03149758</v>
      </c>
      <c r="AS192" s="143">
        <f>INDEX(รายได้แยกตามสิทธิ!$I:$I,MATCH(CalBudget2567!$D192,รายได้แยกตามสิทธิ!$B:$B,0))</f>
        <v>48885893.82</v>
      </c>
      <c r="AT192" s="138">
        <f>INDEX(ผลงานAdjRw_DHES!$D:$D,MATCH(CalBudget2567!$D192,ผลงานAdjRw_DHES!$B:$B,0))</f>
        <v>5710.1922000000004</v>
      </c>
      <c r="AU192" s="143">
        <f t="shared" si="129"/>
        <v>8561.1643369902667</v>
      </c>
      <c r="AV192" s="139">
        <f t="shared" si="130"/>
        <v>6852.2306400000007</v>
      </c>
      <c r="AW192" s="140">
        <f t="shared" si="131"/>
        <v>6852.2306400000007</v>
      </c>
      <c r="AX192" s="141">
        <f t="shared" si="132"/>
        <v>8787.1790754868089</v>
      </c>
      <c r="AY192" s="142">
        <f t="shared" si="133"/>
        <v>60211777.70021759</v>
      </c>
      <c r="AZ192" s="143">
        <f>INDEX(รายได้แยกตามสิทธิ!$J:$J,MATCH(CalBudget2567!$D192,รายได้แยกตามสิทธิ!$B:$B,0))</f>
        <v>4673344.08</v>
      </c>
      <c r="BA192" s="138">
        <f>INDEX(ผลงานAdjRw_DHES!$F:$F,MATCH(CalBudget2567!$D192,ผลงานAdjRw_DHES!$B:$B,0))</f>
        <v>353.94</v>
      </c>
      <c r="BB192" s="143">
        <f t="shared" si="134"/>
        <v>13203.774877097814</v>
      </c>
      <c r="BC192" s="139">
        <f t="shared" si="135"/>
        <v>424.72800000000001</v>
      </c>
      <c r="BD192" s="140">
        <f t="shared" si="136"/>
        <v>424.72800000000001</v>
      </c>
      <c r="BE192" s="141">
        <f t="shared" si="137"/>
        <v>13552.354533853197</v>
      </c>
      <c r="BF192" s="142">
        <f t="shared" si="138"/>
        <v>5756064.4364544004</v>
      </c>
      <c r="BG192" s="143">
        <f>INDEX(รายได้แยกตามสิทธิ!$K:$K,MATCH(CalBudget2567!$D192,รายได้แยกตามสิทธิ!$B:$B,0))</f>
        <v>1524395.65</v>
      </c>
      <c r="BH192" s="138">
        <f>INDEX(ผลงานAdjRw_DHES!$E:$E,MATCH(CalBudget2567!$D192,ผลงานAdjRw_DHES!$B:$B,0))</f>
        <v>297.07</v>
      </c>
      <c r="BI192" s="143">
        <f t="shared" si="139"/>
        <v>5131.4358568687512</v>
      </c>
      <c r="BJ192" s="139">
        <f t="shared" si="140"/>
        <v>356.48399999999998</v>
      </c>
      <c r="BK192" s="140">
        <f t="shared" si="141"/>
        <v>356.48399999999998</v>
      </c>
      <c r="BL192" s="141">
        <f t="shared" si="142"/>
        <v>5266.9057634900864</v>
      </c>
      <c r="BM192" s="142">
        <f t="shared" si="143"/>
        <v>1877567.6341919999</v>
      </c>
      <c r="BN192" s="143">
        <f>INDEX(รายได้แยกตามสิทธิ!$N:$N,MATCH(CalBudget2567!$D192,รายได้แยกตามสิทธิ!$B:$B,0))</f>
        <v>2701962.2</v>
      </c>
      <c r="BO192" s="138">
        <f>INDEX(ผลงานAdjRw_DHES!$I:$I,MATCH(CalBudget2567!$D192,ผลงานAdjRw_DHES!$B:$B,0))</f>
        <v>530.74999999999932</v>
      </c>
      <c r="BP192" s="143">
        <f t="shared" si="144"/>
        <v>5090.8378709373601</v>
      </c>
      <c r="BQ192" s="139">
        <f t="shared" si="145"/>
        <v>636.89999999999918</v>
      </c>
      <c r="BR192" s="140">
        <f t="shared" si="146"/>
        <v>636.89999999999918</v>
      </c>
      <c r="BS192" s="141">
        <f t="shared" si="147"/>
        <v>5225.2359907301061</v>
      </c>
      <c r="BT192" s="142">
        <f t="shared" si="148"/>
        <v>3327952.8024960002</v>
      </c>
      <c r="BU192" s="144">
        <f t="shared" si="149"/>
        <v>71173362.573359996</v>
      </c>
      <c r="BV192" s="145">
        <f t="shared" si="103"/>
        <v>184337529.60485756</v>
      </c>
      <c r="BW192" s="146">
        <f>INDEX(รายได้แยกตามสิทธิ!$Q:$Q,MATCH(CalBudget2567!$D192,รายได้แยกตามสิทธิ!$B:$B,0))</f>
        <v>0.5</v>
      </c>
      <c r="BX192" s="145">
        <f t="shared" si="150"/>
        <v>92168764.802428782</v>
      </c>
      <c r="BY192" s="141"/>
      <c r="BZ192" s="143">
        <f t="shared" si="151"/>
        <v>184425</v>
      </c>
      <c r="CA192" s="138">
        <f>INDEX(ผลงานOPDVisit_HDC!$C:$C,MATCH(CalBudget2567!$D192,ผลงานOPDVisit_HDC!$A:$A,0))</f>
        <v>184425</v>
      </c>
      <c r="CB192" s="138">
        <f t="shared" si="152"/>
        <v>0</v>
      </c>
    </row>
    <row r="193" spans="1:80" hidden="1" x14ac:dyDescent="0.7">
      <c r="A193" s="136">
        <f>COUNTA($D$16:D193)</f>
        <v>178</v>
      </c>
      <c r="B193" s="1">
        <v>3</v>
      </c>
      <c r="C193" s="2" t="s">
        <v>15</v>
      </c>
      <c r="D193" s="91" t="s">
        <v>252</v>
      </c>
      <c r="E193" s="3" t="s">
        <v>1151</v>
      </c>
      <c r="F193" s="4" t="s">
        <v>1876</v>
      </c>
      <c r="G193" s="1">
        <v>9</v>
      </c>
      <c r="H193" s="3" t="s">
        <v>2967</v>
      </c>
      <c r="I193" s="137">
        <f>INDEX(รายได้แยกตามสิทธิ!$D:$D,MATCH(CalBudget2567!$D193,รายได้แยกตามสิทธิ!$B:$B,0))</f>
        <v>48379563.229999997</v>
      </c>
      <c r="J193" s="138">
        <f>INDEX(ผลงานOPDVisit_HDC!$F:$F,MATCH(CalBudget2567!$D193,ผลงานOPDVisit_HDC!$A:$A,0))</f>
        <v>89055</v>
      </c>
      <c r="K193" s="138">
        <f t="shared" si="104"/>
        <v>543.25487878277465</v>
      </c>
      <c r="L193" s="139">
        <f t="shared" si="105"/>
        <v>106866</v>
      </c>
      <c r="M193" s="140">
        <f t="shared" si="106"/>
        <v>106866</v>
      </c>
      <c r="N193" s="141">
        <f t="shared" si="107"/>
        <v>557.59680758263994</v>
      </c>
      <c r="O193" s="142">
        <f t="shared" si="108"/>
        <v>59588140.439126402</v>
      </c>
      <c r="P193" s="143">
        <f>INDEX(รายได้แยกตามสิทธิ!$E:$E,MATCH(CalBudget2567!$D193,รายได้แยกตามสิทธิ!$B:$B,0))</f>
        <v>7784616.2000000002</v>
      </c>
      <c r="Q193" s="138">
        <f>INDEX(ผลงานOPDVisit_HDC!$D:$D,MATCH(CalBudget2567!$D193,ผลงานOPDVisit_HDC!$A:$A,0))</f>
        <v>14079</v>
      </c>
      <c r="R193" s="138">
        <f t="shared" si="109"/>
        <v>552.9239434618936</v>
      </c>
      <c r="S193" s="139">
        <f t="shared" si="110"/>
        <v>16894.8</v>
      </c>
      <c r="T193" s="140">
        <f t="shared" si="111"/>
        <v>16894.8</v>
      </c>
      <c r="U193" s="141">
        <f t="shared" si="112"/>
        <v>567.52113556928759</v>
      </c>
      <c r="V193" s="142">
        <f t="shared" si="113"/>
        <v>9588156.081216</v>
      </c>
      <c r="W193" s="143">
        <f>INDEX(รายได้แยกตามสิทธิ!$F:$F,MATCH(CalBudget2567!$D193,รายได้แยกตามสิทธิ!$B:$B,0))</f>
        <v>1665960.55</v>
      </c>
      <c r="X193" s="138">
        <f>INDEX(ผลงานOPDVisit_HDC!$E:$E,MATCH(CalBudget2567!$D193,ผลงานOPDVisit_HDC!$A:$A,0))</f>
        <v>6545</v>
      </c>
      <c r="Y193" s="138">
        <f t="shared" si="114"/>
        <v>254.53942704354469</v>
      </c>
      <c r="Z193" s="139">
        <f t="shared" si="115"/>
        <v>7854</v>
      </c>
      <c r="AA193" s="140">
        <f t="shared" si="116"/>
        <v>7854</v>
      </c>
      <c r="AB193" s="141">
        <f t="shared" si="117"/>
        <v>261.2592679174943</v>
      </c>
      <c r="AC193" s="142">
        <f t="shared" si="118"/>
        <v>2051930.2902240001</v>
      </c>
      <c r="AD193" s="143">
        <f>INDEX(รายได้แยกตามสิทธิ!$G:$G,MATCH(CalBudget2567!$D193,รายได้แยกตามสิทธิ!$B:$B,0))</f>
        <v>260579.3</v>
      </c>
      <c r="AE193" s="138">
        <f>INDEX(ผลงานOPDVisit_HDC!$G:$G,MATCH(CalBudget2567!$D193,ผลงานOPDVisit_HDC!$A:$A,0))</f>
        <v>231</v>
      </c>
      <c r="AF193" s="138">
        <f t="shared" si="119"/>
        <v>1128.0489177489178</v>
      </c>
      <c r="AG193" s="139">
        <f t="shared" si="120"/>
        <v>277.2</v>
      </c>
      <c r="AH193" s="140">
        <f t="shared" si="121"/>
        <v>277.2</v>
      </c>
      <c r="AI193" s="141">
        <f t="shared" si="122"/>
        <v>1157.8294091774892</v>
      </c>
      <c r="AJ193" s="142">
        <f t="shared" si="123"/>
        <v>320950.31222399999</v>
      </c>
      <c r="AK193" s="143">
        <f>INDEX(รายได้แยกตามสิทธิ!$H:$H,MATCH(CalBudget2567!$D193,รายได้แยกตามสิทธิ!$B:$B,0))</f>
        <v>2924286.69</v>
      </c>
      <c r="AL193" s="138">
        <f>INDEX(ผลงานOPDVisit_HDC!$K:$K,MATCH(CalBudget2567!$D193,ผลงานOPDVisit_HDC!$A:$A,0))</f>
        <v>6247</v>
      </c>
      <c r="AM193" s="138">
        <f t="shared" si="124"/>
        <v>468.11056347046582</v>
      </c>
      <c r="AN193" s="139">
        <f t="shared" si="125"/>
        <v>7496.4</v>
      </c>
      <c r="AO193" s="140">
        <f t="shared" si="126"/>
        <v>7496.4</v>
      </c>
      <c r="AP193" s="141">
        <f t="shared" si="127"/>
        <v>480.4686823460861</v>
      </c>
      <c r="AQ193" s="142">
        <f t="shared" si="128"/>
        <v>3601785.4303391995</v>
      </c>
      <c r="AR193" s="144">
        <f t="shared" si="102"/>
        <v>75150962.553129613</v>
      </c>
      <c r="AS193" s="143">
        <f>INDEX(รายได้แยกตามสิทธิ!$I:$I,MATCH(CalBudget2567!$D193,รายได้แยกตามสิทธิ!$B:$B,0))</f>
        <v>28667950</v>
      </c>
      <c r="AT193" s="138">
        <f>INDEX(ผลงานAdjRw_DHES!$D:$D,MATCH(CalBudget2567!$D193,ผลงานAdjRw_DHES!$B:$B,0))</f>
        <v>2228.7905000000001</v>
      </c>
      <c r="AU193" s="143">
        <f t="shared" si="129"/>
        <v>12862.5593118779</v>
      </c>
      <c r="AV193" s="139">
        <f t="shared" si="130"/>
        <v>2674.5486000000001</v>
      </c>
      <c r="AW193" s="140">
        <f t="shared" si="131"/>
        <v>2674.5486000000001</v>
      </c>
      <c r="AX193" s="141">
        <f t="shared" si="132"/>
        <v>13202.130877711475</v>
      </c>
      <c r="AY193" s="142">
        <f t="shared" si="133"/>
        <v>35309740.655999996</v>
      </c>
      <c r="AZ193" s="143">
        <f>INDEX(รายได้แยกตามสิทธิ!$J:$J,MATCH(CalBudget2567!$D193,รายได้แยกตามสิทธิ!$B:$B,0))</f>
        <v>3886984</v>
      </c>
      <c r="BA193" s="138">
        <f>INDEX(ผลงานAdjRw_DHES!$F:$F,MATCH(CalBudget2567!$D193,ผลงานAdjRw_DHES!$B:$B,0))</f>
        <v>214.97129999999996</v>
      </c>
      <c r="BB193" s="143">
        <f t="shared" si="134"/>
        <v>18081.409006690665</v>
      </c>
      <c r="BC193" s="139">
        <f t="shared" si="135"/>
        <v>257.96555999999993</v>
      </c>
      <c r="BD193" s="140">
        <f t="shared" si="136"/>
        <v>257.96555999999993</v>
      </c>
      <c r="BE193" s="141">
        <f t="shared" si="137"/>
        <v>18558.7582044673</v>
      </c>
      <c r="BF193" s="142">
        <f t="shared" si="138"/>
        <v>4787520.4531199997</v>
      </c>
      <c r="BG193" s="143">
        <f>INDEX(รายได้แยกตามสิทธิ!$K:$K,MATCH(CalBudget2567!$D193,รายได้แยกตามสิทธิ!$B:$B,0))</f>
        <v>981983.95</v>
      </c>
      <c r="BH193" s="138">
        <f>INDEX(ผลงานAdjRw_DHES!$E:$E,MATCH(CalBudget2567!$D193,ผลงานAdjRw_DHES!$B:$B,0))</f>
        <v>65.24199999999999</v>
      </c>
      <c r="BI193" s="143">
        <f t="shared" si="139"/>
        <v>15051.407835443428</v>
      </c>
      <c r="BJ193" s="139">
        <f t="shared" si="140"/>
        <v>78.290399999999991</v>
      </c>
      <c r="BK193" s="140">
        <f t="shared" si="141"/>
        <v>78.290399999999991</v>
      </c>
      <c r="BL193" s="141">
        <f t="shared" si="142"/>
        <v>15448.765002299135</v>
      </c>
      <c r="BM193" s="142">
        <f t="shared" si="143"/>
        <v>1209489.991536</v>
      </c>
      <c r="BN193" s="143">
        <f>INDEX(รายได้แยกตามสิทธิ!$N:$N,MATCH(CalBudget2567!$D193,รายได้แยกตามสิทธิ!$B:$B,0))</f>
        <v>901681</v>
      </c>
      <c r="BO193" s="138">
        <f>INDEX(ผลงานAdjRw_DHES!$I:$I,MATCH(CalBudget2567!$D193,ผลงานAdjRw_DHES!$B:$B,0))</f>
        <v>78.142099999999999</v>
      </c>
      <c r="BP193" s="143">
        <f t="shared" si="144"/>
        <v>11538.991145618047</v>
      </c>
      <c r="BQ193" s="139">
        <f t="shared" si="145"/>
        <v>93.770519999999991</v>
      </c>
      <c r="BR193" s="140">
        <f t="shared" si="146"/>
        <v>93.770519999999991</v>
      </c>
      <c r="BS193" s="141">
        <f t="shared" si="147"/>
        <v>11843.620511862364</v>
      </c>
      <c r="BT193" s="142">
        <f t="shared" si="148"/>
        <v>1110582.4540799998</v>
      </c>
      <c r="BU193" s="144">
        <f t="shared" si="149"/>
        <v>42417333.554735996</v>
      </c>
      <c r="BV193" s="145">
        <f t="shared" si="103"/>
        <v>117568296.1078656</v>
      </c>
      <c r="BW193" s="146">
        <f>INDEX(รายได้แยกตามสิทธิ!$Q:$Q,MATCH(CalBudget2567!$D193,รายได้แยกตามสิทธิ!$B:$B,0))</f>
        <v>0.52</v>
      </c>
      <c r="BX193" s="145">
        <f t="shared" si="150"/>
        <v>61135513.976090118</v>
      </c>
      <c r="BY193" s="141"/>
      <c r="BZ193" s="143">
        <f t="shared" si="151"/>
        <v>116157</v>
      </c>
      <c r="CA193" s="138">
        <f>INDEX(ผลงานOPDVisit_HDC!$C:$C,MATCH(CalBudget2567!$D193,ผลงานOPDVisit_HDC!$A:$A,0))</f>
        <v>116157</v>
      </c>
      <c r="CB193" s="138">
        <f t="shared" si="152"/>
        <v>0</v>
      </c>
    </row>
    <row r="194" spans="1:80" hidden="1" x14ac:dyDescent="0.7">
      <c r="A194" s="136">
        <f>COUNTA($D$16:D194)</f>
        <v>179</v>
      </c>
      <c r="B194" s="1">
        <v>3</v>
      </c>
      <c r="C194" s="2" t="s">
        <v>15</v>
      </c>
      <c r="D194" s="91" t="s">
        <v>253</v>
      </c>
      <c r="E194" s="3" t="s">
        <v>1152</v>
      </c>
      <c r="F194" s="4" t="s">
        <v>1876</v>
      </c>
      <c r="G194" s="1">
        <v>6</v>
      </c>
      <c r="H194" s="3" t="s">
        <v>2965</v>
      </c>
      <c r="I194" s="137">
        <f>INDEX(รายได้แยกตามสิทธิ!$D:$D,MATCH(CalBudget2567!$D194,รายได้แยกตามสิทธิ!$B:$B,0))</f>
        <v>41919103.299999997</v>
      </c>
      <c r="J194" s="138">
        <f>INDEX(ผลงานOPDVisit_HDC!$F:$F,MATCH(CalBudget2567!$D194,ผลงานOPDVisit_HDC!$A:$A,0))</f>
        <v>86161</v>
      </c>
      <c r="K194" s="138">
        <f t="shared" si="104"/>
        <v>486.52062185907772</v>
      </c>
      <c r="L194" s="139">
        <f t="shared" si="105"/>
        <v>103393.2</v>
      </c>
      <c r="M194" s="140">
        <f t="shared" si="106"/>
        <v>103393.2</v>
      </c>
      <c r="N194" s="141">
        <f t="shared" si="107"/>
        <v>499.36476627615735</v>
      </c>
      <c r="O194" s="142">
        <f t="shared" si="108"/>
        <v>51630921.152543992</v>
      </c>
      <c r="P194" s="143">
        <f>INDEX(รายได้แยกตามสิทธิ!$E:$E,MATCH(CalBudget2567!$D194,รายได้แยกตามสิทธิ!$B:$B,0))</f>
        <v>5264558.05</v>
      </c>
      <c r="Q194" s="138">
        <f>INDEX(ผลงานOPDVisit_HDC!$D:$D,MATCH(CalBudget2567!$D194,ผลงานOPDVisit_HDC!$A:$A,0))</f>
        <v>10394</v>
      </c>
      <c r="R194" s="138">
        <f t="shared" si="109"/>
        <v>506.4997161824129</v>
      </c>
      <c r="S194" s="139">
        <f t="shared" si="110"/>
        <v>12472.8</v>
      </c>
      <c r="T194" s="140">
        <f t="shared" si="111"/>
        <v>12472.8</v>
      </c>
      <c r="U194" s="141">
        <f t="shared" si="112"/>
        <v>519.87130868962856</v>
      </c>
      <c r="V194" s="142">
        <f t="shared" si="113"/>
        <v>6484250.8590239985</v>
      </c>
      <c r="W194" s="143">
        <f>INDEX(รายได้แยกตามสิทธิ!$F:$F,MATCH(CalBudget2567!$D194,รายได้แยกตามสิทธิ!$B:$B,0))</f>
        <v>1134888.55</v>
      </c>
      <c r="X194" s="138">
        <f>INDEX(ผลงานOPDVisit_HDC!$E:$E,MATCH(CalBudget2567!$D194,ผลงานOPDVisit_HDC!$A:$A,0))</f>
        <v>6103</v>
      </c>
      <c r="Y194" s="138">
        <f t="shared" si="114"/>
        <v>185.9558495821727</v>
      </c>
      <c r="Z194" s="139">
        <f t="shared" si="115"/>
        <v>7323.5999999999995</v>
      </c>
      <c r="AA194" s="140">
        <f t="shared" si="116"/>
        <v>7323.5999999999995</v>
      </c>
      <c r="AB194" s="141">
        <f t="shared" si="117"/>
        <v>190.86508401114207</v>
      </c>
      <c r="AC194" s="142">
        <f t="shared" si="118"/>
        <v>1397819.529264</v>
      </c>
      <c r="AD194" s="143">
        <f>INDEX(รายได้แยกตามสิทธิ!$G:$G,MATCH(CalBudget2567!$D194,รายได้แยกตามสิทธิ!$B:$B,0))</f>
        <v>19332.5</v>
      </c>
      <c r="AE194" s="138">
        <f>INDEX(ผลงานOPDVisit_HDC!$G:$G,MATCH(CalBudget2567!$D194,ผลงานOPDVisit_HDC!$A:$A,0))</f>
        <v>0</v>
      </c>
      <c r="AF194" s="138">
        <f t="shared" si="119"/>
        <v>0</v>
      </c>
      <c r="AG194" s="139">
        <f t="shared" si="120"/>
        <v>0</v>
      </c>
      <c r="AH194" s="140">
        <f t="shared" si="121"/>
        <v>0</v>
      </c>
      <c r="AI194" s="141">
        <f t="shared" si="122"/>
        <v>0</v>
      </c>
      <c r="AJ194" s="142">
        <f t="shared" si="123"/>
        <v>0</v>
      </c>
      <c r="AK194" s="143">
        <f>INDEX(รายได้แยกตามสิทธิ!$H:$H,MATCH(CalBudget2567!$D194,รายได้แยกตามสิทธิ!$B:$B,0))</f>
        <v>2252863.65</v>
      </c>
      <c r="AL194" s="138">
        <f>INDEX(ผลงานOPDVisit_HDC!$K:$K,MATCH(CalBudget2567!$D194,ผลงานOPDVisit_HDC!$A:$A,0))</f>
        <v>9238</v>
      </c>
      <c r="AM194" s="138">
        <f t="shared" si="124"/>
        <v>243.86919787832863</v>
      </c>
      <c r="AN194" s="139">
        <f t="shared" si="125"/>
        <v>11085.6</v>
      </c>
      <c r="AO194" s="140">
        <f t="shared" si="126"/>
        <v>11085.6</v>
      </c>
      <c r="AP194" s="141">
        <f t="shared" si="127"/>
        <v>250.3073447023165</v>
      </c>
      <c r="AQ194" s="142">
        <f t="shared" si="128"/>
        <v>2774807.1004319997</v>
      </c>
      <c r="AR194" s="144">
        <f t="shared" si="102"/>
        <v>62287798.641263992</v>
      </c>
      <c r="AS194" s="143">
        <f>INDEX(รายได้แยกตามสิทธิ!$I:$I,MATCH(CalBudget2567!$D194,รายได้แยกตามสิทธิ!$B:$B,0))</f>
        <v>21435903.390000001</v>
      </c>
      <c r="AT194" s="138">
        <f>INDEX(ผลงานAdjRw_DHES!$D:$D,MATCH(CalBudget2567!$D194,ผลงานAdjRw_DHES!$B:$B,0))</f>
        <v>1631.4643000000001</v>
      </c>
      <c r="AU194" s="143">
        <f t="shared" si="129"/>
        <v>13139.0575877143</v>
      </c>
      <c r="AV194" s="139">
        <f t="shared" si="130"/>
        <v>1957.7571600000001</v>
      </c>
      <c r="AW194" s="140">
        <f t="shared" si="131"/>
        <v>1957.7571600000001</v>
      </c>
      <c r="AX194" s="141">
        <f t="shared" si="132"/>
        <v>13485.928708029958</v>
      </c>
      <c r="AY194" s="142">
        <f t="shared" si="133"/>
        <v>26402173.487395201</v>
      </c>
      <c r="AZ194" s="143">
        <f>INDEX(รายได้แยกตามสิทธิ!$J:$J,MATCH(CalBudget2567!$D194,รายได้แยกตามสิทธิ!$B:$B,0))</f>
        <v>2115413.02</v>
      </c>
      <c r="BA194" s="138">
        <f>INDEX(ผลงานAdjRw_DHES!$F:$F,MATCH(CalBudget2567!$D194,ผลงานAdjRw_DHES!$B:$B,0))</f>
        <v>107.07580000000002</v>
      </c>
      <c r="BB194" s="143">
        <f t="shared" si="134"/>
        <v>19756.219612648234</v>
      </c>
      <c r="BC194" s="139">
        <f t="shared" si="135"/>
        <v>128.49096</v>
      </c>
      <c r="BD194" s="140">
        <f t="shared" si="136"/>
        <v>128.49096</v>
      </c>
      <c r="BE194" s="141">
        <f t="shared" si="137"/>
        <v>20277.783810422148</v>
      </c>
      <c r="BF194" s="142">
        <f t="shared" si="138"/>
        <v>2605511.9084735997</v>
      </c>
      <c r="BG194" s="143">
        <f>INDEX(รายได้แยกตามสิทธิ!$K:$K,MATCH(CalBudget2567!$D194,รายได้แยกตามสิทธิ!$B:$B,0))</f>
        <v>510740</v>
      </c>
      <c r="BH194" s="138">
        <f>INDEX(ผลงานAdjRw_DHES!$E:$E,MATCH(CalBudget2567!$D194,ผลงานAdjRw_DHES!$B:$B,0))</f>
        <v>33.054099999999991</v>
      </c>
      <c r="BI194" s="143">
        <f t="shared" si="139"/>
        <v>15451.63837466457</v>
      </c>
      <c r="BJ194" s="139">
        <f t="shared" si="140"/>
        <v>39.664919999999988</v>
      </c>
      <c r="BK194" s="140">
        <f t="shared" si="141"/>
        <v>39.664919999999988</v>
      </c>
      <c r="BL194" s="141">
        <f t="shared" si="142"/>
        <v>15859.561627755715</v>
      </c>
      <c r="BM194" s="142">
        <f t="shared" si="143"/>
        <v>629068.24320000003</v>
      </c>
      <c r="BN194" s="143">
        <f>INDEX(รายได้แยกตามสิทธิ!$N:$N,MATCH(CalBudget2567!$D194,รายได้แยกตามสิทธิ!$B:$B,0))</f>
        <v>843036</v>
      </c>
      <c r="BO194" s="138">
        <f>INDEX(ผลงานAdjRw_DHES!$I:$I,MATCH(CalBudget2567!$D194,ผลงานAdjRw_DHES!$B:$B,0))</f>
        <v>43.147799999999847</v>
      </c>
      <c r="BP194" s="143">
        <f t="shared" si="144"/>
        <v>19538.331038894288</v>
      </c>
      <c r="BQ194" s="139">
        <f t="shared" si="145"/>
        <v>51.777359999999817</v>
      </c>
      <c r="BR194" s="140">
        <f t="shared" si="146"/>
        <v>51.777359999999817</v>
      </c>
      <c r="BS194" s="141">
        <f t="shared" si="147"/>
        <v>20054.142978321099</v>
      </c>
      <c r="BT194" s="142">
        <f t="shared" si="148"/>
        <v>1038350.58048</v>
      </c>
      <c r="BU194" s="144">
        <f t="shared" si="149"/>
        <v>30675104.219548799</v>
      </c>
      <c r="BV194" s="145">
        <f t="shared" si="103"/>
        <v>92962902.860812783</v>
      </c>
      <c r="BW194" s="146">
        <f>INDEX(รายได้แยกตามสิทธิ!$Q:$Q,MATCH(CalBudget2567!$D194,รายได้แยกตามสิทธิ!$B:$B,0))</f>
        <v>0.57999999999999996</v>
      </c>
      <c r="BX194" s="145">
        <f t="shared" si="150"/>
        <v>53918483.659271412</v>
      </c>
      <c r="BY194" s="141"/>
      <c r="BZ194" s="143">
        <f t="shared" si="151"/>
        <v>111896</v>
      </c>
      <c r="CA194" s="138">
        <f>INDEX(ผลงานOPDVisit_HDC!$C:$C,MATCH(CalBudget2567!$D194,ผลงานOPDVisit_HDC!$A:$A,0))</f>
        <v>111896</v>
      </c>
      <c r="CB194" s="138">
        <f t="shared" si="152"/>
        <v>0</v>
      </c>
    </row>
    <row r="195" spans="1:80" hidden="1" x14ac:dyDescent="0.7">
      <c r="A195" s="136">
        <f>COUNTA($D$16:D195)</f>
        <v>180</v>
      </c>
      <c r="B195" s="1">
        <v>3</v>
      </c>
      <c r="C195" s="2" t="s">
        <v>15</v>
      </c>
      <c r="D195" s="91" t="s">
        <v>254</v>
      </c>
      <c r="E195" s="3" t="s">
        <v>1153</v>
      </c>
      <c r="F195" s="4" t="s">
        <v>1876</v>
      </c>
      <c r="G195" s="1">
        <v>6</v>
      </c>
      <c r="H195" s="3" t="s">
        <v>2965</v>
      </c>
      <c r="I195" s="137">
        <f>INDEX(รายได้แยกตามสิทธิ!$D:$D,MATCH(CalBudget2567!$D195,รายได้แยกตามสิทธิ!$B:$B,0))</f>
        <v>34032004.25</v>
      </c>
      <c r="J195" s="138">
        <f>INDEX(ผลงานOPDVisit_HDC!$F:$F,MATCH(CalBudget2567!$D195,ผลงานOPDVisit_HDC!$A:$A,0))</f>
        <v>71529</v>
      </c>
      <c r="K195" s="138">
        <f t="shared" si="104"/>
        <v>475.77911406562373</v>
      </c>
      <c r="L195" s="139">
        <f t="shared" si="105"/>
        <v>85834.8</v>
      </c>
      <c r="M195" s="140">
        <f t="shared" si="106"/>
        <v>85834.8</v>
      </c>
      <c r="N195" s="141">
        <f t="shared" si="107"/>
        <v>488.33968267695622</v>
      </c>
      <c r="O195" s="142">
        <f t="shared" si="108"/>
        <v>41916538.99464</v>
      </c>
      <c r="P195" s="143">
        <f>INDEX(รายได้แยกตามสิทธิ!$E:$E,MATCH(CalBudget2567!$D195,รายได้แยกตามสิทธิ!$B:$B,0))</f>
        <v>8397591.9000000004</v>
      </c>
      <c r="Q195" s="138">
        <f>INDEX(ผลงานOPDVisit_HDC!$D:$D,MATCH(CalBudget2567!$D195,ผลงานOPDVisit_HDC!$A:$A,0))</f>
        <v>3865</v>
      </c>
      <c r="R195" s="138">
        <f t="shared" si="109"/>
        <v>2172.7275291073738</v>
      </c>
      <c r="S195" s="139">
        <f t="shared" si="110"/>
        <v>4638</v>
      </c>
      <c r="T195" s="140">
        <f t="shared" si="111"/>
        <v>4638</v>
      </c>
      <c r="U195" s="141">
        <f t="shared" si="112"/>
        <v>2230.0875358758085</v>
      </c>
      <c r="V195" s="142">
        <f t="shared" si="113"/>
        <v>10343145.991392</v>
      </c>
      <c r="W195" s="143">
        <f>INDEX(รายได้แยกตามสิทธิ!$F:$F,MATCH(CalBudget2567!$D195,รายได้แยกตามสิทธิ!$B:$B,0))</f>
        <v>2745247.63</v>
      </c>
      <c r="X195" s="138">
        <f>INDEX(ผลงานOPDVisit_HDC!$E:$E,MATCH(CalBudget2567!$D195,ผลงานOPDVisit_HDC!$A:$A,0))</f>
        <v>10495</v>
      </c>
      <c r="Y195" s="138">
        <f t="shared" si="114"/>
        <v>261.57671557884709</v>
      </c>
      <c r="Z195" s="139">
        <f t="shared" si="115"/>
        <v>12594</v>
      </c>
      <c r="AA195" s="140">
        <f t="shared" si="116"/>
        <v>12594</v>
      </c>
      <c r="AB195" s="141">
        <f t="shared" si="117"/>
        <v>268.48234087012867</v>
      </c>
      <c r="AC195" s="142">
        <f t="shared" si="118"/>
        <v>3381266.6009184006</v>
      </c>
      <c r="AD195" s="143">
        <f>INDEX(รายได้แยกตามสิทธิ!$G:$G,MATCH(CalBudget2567!$D195,รายได้แยกตามสิทธิ!$B:$B,0))</f>
        <v>78119.5</v>
      </c>
      <c r="AE195" s="138">
        <f>INDEX(ผลงานOPDVisit_HDC!$G:$G,MATCH(CalBudget2567!$D195,ผลงานOPDVisit_HDC!$A:$A,0))</f>
        <v>147</v>
      </c>
      <c r="AF195" s="138">
        <f t="shared" si="119"/>
        <v>531.42517006802723</v>
      </c>
      <c r="AG195" s="139">
        <f t="shared" si="120"/>
        <v>176.4</v>
      </c>
      <c r="AH195" s="140">
        <f t="shared" si="121"/>
        <v>176.4</v>
      </c>
      <c r="AI195" s="141">
        <f t="shared" si="122"/>
        <v>545.45479455782311</v>
      </c>
      <c r="AJ195" s="142">
        <f t="shared" si="123"/>
        <v>96218.225760000001</v>
      </c>
      <c r="AK195" s="143">
        <f>INDEX(รายได้แยกตามสิทธิ!$H:$H,MATCH(CalBudget2567!$D195,รายได้แยกตามสิทธิ!$B:$B,0))</f>
        <v>4872235.74</v>
      </c>
      <c r="AL195" s="138">
        <f>INDEX(ผลงานOPDVisit_HDC!$K:$K,MATCH(CalBudget2567!$D195,ผลงานOPDVisit_HDC!$A:$A,0))</f>
        <v>34400</v>
      </c>
      <c r="AM195" s="138">
        <f t="shared" si="124"/>
        <v>141.63475988372093</v>
      </c>
      <c r="AN195" s="139">
        <f t="shared" si="125"/>
        <v>41280</v>
      </c>
      <c r="AO195" s="140">
        <f t="shared" si="126"/>
        <v>41280</v>
      </c>
      <c r="AP195" s="141">
        <f t="shared" si="127"/>
        <v>145.37391754465116</v>
      </c>
      <c r="AQ195" s="142">
        <f t="shared" si="128"/>
        <v>6001035.3162431996</v>
      </c>
      <c r="AR195" s="144">
        <f t="shared" si="102"/>
        <v>61738205.128953598</v>
      </c>
      <c r="AS195" s="143">
        <f>INDEX(รายได้แยกตามสิทธิ!$I:$I,MATCH(CalBudget2567!$D195,รายได้แยกตามสิทธิ!$B:$B,0))</f>
        <v>18721953.91</v>
      </c>
      <c r="AT195" s="138">
        <f>INDEX(ผลงานAdjRw_DHES!$D:$D,MATCH(CalBudget2567!$D195,ผลงานAdjRw_DHES!$B:$B,0))</f>
        <v>1628.0162999999998</v>
      </c>
      <c r="AU195" s="143">
        <f t="shared" si="129"/>
        <v>11499.856549347818</v>
      </c>
      <c r="AV195" s="139">
        <f t="shared" si="130"/>
        <v>1953.6195599999996</v>
      </c>
      <c r="AW195" s="140">
        <f t="shared" si="131"/>
        <v>1953.6195599999996</v>
      </c>
      <c r="AX195" s="141">
        <f t="shared" si="132"/>
        <v>11803.452762250601</v>
      </c>
      <c r="AY195" s="142">
        <f t="shared" si="133"/>
        <v>23059456.191868801</v>
      </c>
      <c r="AZ195" s="143">
        <f>INDEX(รายได้แยกตามสิทธิ!$J:$J,MATCH(CalBudget2567!$D195,รายได้แยกตามสิทธิ!$B:$B,0))</f>
        <v>1752628</v>
      </c>
      <c r="BA195" s="138">
        <f>INDEX(ผลงานAdjRw_DHES!$F:$F,MATCH(CalBudget2567!$D195,ผลงานAdjRw_DHES!$B:$B,0))</f>
        <v>161.27229999999997</v>
      </c>
      <c r="BB195" s="143">
        <f t="shared" si="134"/>
        <v>10867.507935336696</v>
      </c>
      <c r="BC195" s="139">
        <f t="shared" si="135"/>
        <v>193.52675999999997</v>
      </c>
      <c r="BD195" s="140">
        <f t="shared" si="136"/>
        <v>193.52675999999997</v>
      </c>
      <c r="BE195" s="141">
        <f t="shared" si="137"/>
        <v>11154.410144829586</v>
      </c>
      <c r="BF195" s="142">
        <f t="shared" si="138"/>
        <v>2158676.8550400003</v>
      </c>
      <c r="BG195" s="143">
        <f>INDEX(รายได้แยกตามสิทธิ!$K:$K,MATCH(CalBudget2567!$D195,รายได้แยกตามสิทธิ!$B:$B,0))</f>
        <v>1242552.33</v>
      </c>
      <c r="BH195" s="138">
        <f>INDEX(ผลงานAdjRw_DHES!$E:$E,MATCH(CalBudget2567!$D195,ผลงานAdjRw_DHES!$B:$B,0))</f>
        <v>96.945499999999996</v>
      </c>
      <c r="BI195" s="143">
        <f t="shared" si="139"/>
        <v>12817.019149934758</v>
      </c>
      <c r="BJ195" s="139">
        <f t="shared" si="140"/>
        <v>116.33459999999999</v>
      </c>
      <c r="BK195" s="140">
        <f t="shared" si="141"/>
        <v>116.33459999999999</v>
      </c>
      <c r="BL195" s="141">
        <f t="shared" si="142"/>
        <v>13155.388455493036</v>
      </c>
      <c r="BM195" s="142">
        <f t="shared" si="143"/>
        <v>1530426.8538144</v>
      </c>
      <c r="BN195" s="143">
        <f>INDEX(รายได้แยกตามสิทธิ!$N:$N,MATCH(CalBudget2567!$D195,รายได้แยกตามสิทธิ!$B:$B,0))</f>
        <v>233172.19</v>
      </c>
      <c r="BO195" s="138">
        <f>INDEX(ผลงานAdjRw_DHES!$I:$I,MATCH(CalBudget2567!$D195,ผลงานAdjRw_DHES!$B:$B,0))</f>
        <v>73.227800000000286</v>
      </c>
      <c r="BP195" s="143">
        <f t="shared" si="144"/>
        <v>3184.2031305050691</v>
      </c>
      <c r="BQ195" s="139">
        <f t="shared" si="145"/>
        <v>87.873360000000346</v>
      </c>
      <c r="BR195" s="140">
        <f t="shared" si="146"/>
        <v>87.873360000000346</v>
      </c>
      <c r="BS195" s="141">
        <f t="shared" si="147"/>
        <v>3268.2660931504029</v>
      </c>
      <c r="BT195" s="142">
        <f t="shared" si="148"/>
        <v>287193.5229792</v>
      </c>
      <c r="BU195" s="144">
        <f t="shared" si="149"/>
        <v>27035753.4237024</v>
      </c>
      <c r="BV195" s="145">
        <f t="shared" si="103"/>
        <v>88773958.552655995</v>
      </c>
      <c r="BW195" s="146">
        <f>INDEX(รายได้แยกตามสิทธิ!$Q:$Q,MATCH(CalBudget2567!$D195,รายได้แยกตามสิทธิ!$B:$B,0))</f>
        <v>0.52</v>
      </c>
      <c r="BX195" s="145">
        <f t="shared" si="150"/>
        <v>46162458.447381116</v>
      </c>
      <c r="BY195" s="141"/>
      <c r="BZ195" s="143">
        <f t="shared" si="151"/>
        <v>120436</v>
      </c>
      <c r="CA195" s="138">
        <f>INDEX(ผลงานOPDVisit_HDC!$C:$C,MATCH(CalBudget2567!$D195,ผลงานOPDVisit_HDC!$A:$A,0))</f>
        <v>120436</v>
      </c>
      <c r="CB195" s="138">
        <f t="shared" si="152"/>
        <v>0</v>
      </c>
    </row>
    <row r="196" spans="1:80" hidden="1" x14ac:dyDescent="0.7">
      <c r="A196" s="136">
        <f>COUNTA($D$16:D196)</f>
        <v>181</v>
      </c>
      <c r="B196" s="1">
        <v>3</v>
      </c>
      <c r="C196" s="2" t="s">
        <v>15</v>
      </c>
      <c r="D196" s="91" t="s">
        <v>255</v>
      </c>
      <c r="E196" s="3" t="s">
        <v>1154</v>
      </c>
      <c r="F196" s="4" t="s">
        <v>1876</v>
      </c>
      <c r="G196" s="1">
        <v>12</v>
      </c>
      <c r="H196" s="3" t="s">
        <v>2970</v>
      </c>
      <c r="I196" s="137">
        <f>INDEX(รายได้แยกตามสิทธิ!$D:$D,MATCH(CalBudget2567!$D196,รายได้แยกตามสิทธิ!$B:$B,0))</f>
        <v>73920407.299999997</v>
      </c>
      <c r="J196" s="138">
        <f>INDEX(ผลงานOPDVisit_HDC!$F:$F,MATCH(CalBudget2567!$D196,ผลงานOPDVisit_HDC!$A:$A,0))</f>
        <v>110440</v>
      </c>
      <c r="K196" s="138">
        <f t="shared" si="104"/>
        <v>669.32639713871788</v>
      </c>
      <c r="L196" s="139">
        <f t="shared" si="105"/>
        <v>132528</v>
      </c>
      <c r="M196" s="140">
        <f t="shared" si="106"/>
        <v>132528</v>
      </c>
      <c r="N196" s="141">
        <f t="shared" si="107"/>
        <v>686.99661402318009</v>
      </c>
      <c r="O196" s="142">
        <f t="shared" si="108"/>
        <v>91046287.263264015</v>
      </c>
      <c r="P196" s="143">
        <f>INDEX(รายได้แยกตามสิทธิ!$E:$E,MATCH(CalBudget2567!$D196,รายได้แยกตามสิทธิ!$B:$B,0))</f>
        <v>13034166.939999999</v>
      </c>
      <c r="Q196" s="138">
        <f>INDEX(ผลงานOPDVisit_HDC!$D:$D,MATCH(CalBudget2567!$D196,ผลงานOPDVisit_HDC!$A:$A,0))</f>
        <v>28992</v>
      </c>
      <c r="R196" s="138">
        <f t="shared" si="109"/>
        <v>449.57805394591611</v>
      </c>
      <c r="S196" s="139">
        <f t="shared" si="110"/>
        <v>34790.400000000001</v>
      </c>
      <c r="T196" s="140">
        <f t="shared" si="111"/>
        <v>34790.400000000001</v>
      </c>
      <c r="U196" s="141">
        <f t="shared" si="112"/>
        <v>461.44691457008832</v>
      </c>
      <c r="V196" s="142">
        <f t="shared" si="113"/>
        <v>16053922.736659201</v>
      </c>
      <c r="W196" s="143">
        <f>INDEX(รายได้แยกตามสิทธิ!$F:$F,MATCH(CalBudget2567!$D196,รายได้แยกตามสิทธิ!$B:$B,0))</f>
        <v>3233994.9</v>
      </c>
      <c r="X196" s="138">
        <f>INDEX(ผลงานOPDVisit_HDC!$E:$E,MATCH(CalBudget2567!$D196,ผลงานOPDVisit_HDC!$A:$A,0))</f>
        <v>14339</v>
      </c>
      <c r="Y196" s="138">
        <f t="shared" si="114"/>
        <v>225.53838482460421</v>
      </c>
      <c r="Z196" s="139">
        <f t="shared" si="115"/>
        <v>17206.8</v>
      </c>
      <c r="AA196" s="140">
        <f t="shared" si="116"/>
        <v>17206.8</v>
      </c>
      <c r="AB196" s="141">
        <f t="shared" si="117"/>
        <v>231.49259818397377</v>
      </c>
      <c r="AC196" s="142">
        <f t="shared" si="118"/>
        <v>3983246.8384319996</v>
      </c>
      <c r="AD196" s="143">
        <f>INDEX(รายได้แยกตามสิทธิ!$G:$G,MATCH(CalBudget2567!$D196,รายได้แยกตามสิทธิ!$B:$B,0))</f>
        <v>120717.03</v>
      </c>
      <c r="AE196" s="138">
        <f>INDEX(ผลงานOPDVisit_HDC!$G:$G,MATCH(CalBudget2567!$D196,ผลงานOPDVisit_HDC!$A:$A,0))</f>
        <v>310</v>
      </c>
      <c r="AF196" s="138">
        <f t="shared" si="119"/>
        <v>389.4097741935484</v>
      </c>
      <c r="AG196" s="139">
        <f t="shared" si="120"/>
        <v>372</v>
      </c>
      <c r="AH196" s="140">
        <f t="shared" si="121"/>
        <v>372</v>
      </c>
      <c r="AI196" s="141">
        <f t="shared" si="122"/>
        <v>399.69019223225808</v>
      </c>
      <c r="AJ196" s="142">
        <f t="shared" si="123"/>
        <v>148684.7515104</v>
      </c>
      <c r="AK196" s="143">
        <f>INDEX(รายได้แยกตามสิทธิ!$H:$H,MATCH(CalBudget2567!$D196,รายได้แยกตามสิทธิ!$B:$B,0))</f>
        <v>4825702.04</v>
      </c>
      <c r="AL196" s="138">
        <f>INDEX(ผลงานOPDVisit_HDC!$K:$K,MATCH(CalBudget2567!$D196,ผลงานOPDVisit_HDC!$A:$A,0))</f>
        <v>2432</v>
      </c>
      <c r="AM196" s="138">
        <f t="shared" si="124"/>
        <v>1984.2524835526317</v>
      </c>
      <c r="AN196" s="139">
        <f t="shared" si="125"/>
        <v>2918.4</v>
      </c>
      <c r="AO196" s="140">
        <f t="shared" si="126"/>
        <v>2918.4</v>
      </c>
      <c r="AP196" s="141">
        <f t="shared" si="127"/>
        <v>2036.6367491184212</v>
      </c>
      <c r="AQ196" s="142">
        <f t="shared" si="128"/>
        <v>5943720.6886272011</v>
      </c>
      <c r="AR196" s="144">
        <f t="shared" si="102"/>
        <v>117175862.27849281</v>
      </c>
      <c r="AS196" s="143">
        <f>INDEX(รายได้แยกตามสิทธิ!$I:$I,MATCH(CalBudget2567!$D196,รายได้แยกตามสิทธิ!$B:$B,0))</f>
        <v>54280479.149999999</v>
      </c>
      <c r="AT196" s="138">
        <f>INDEX(ผลงานAdjRw_DHES!$D:$D,MATCH(CalBudget2567!$D196,ผลงานAdjRw_DHES!$B:$B,0))</f>
        <v>4514.2565999999997</v>
      </c>
      <c r="AU196" s="143">
        <f t="shared" si="129"/>
        <v>12024.234322435283</v>
      </c>
      <c r="AV196" s="139">
        <f t="shared" si="130"/>
        <v>5417.1079199999995</v>
      </c>
      <c r="AW196" s="140">
        <f t="shared" si="131"/>
        <v>5417.1079199999995</v>
      </c>
      <c r="AX196" s="141">
        <f t="shared" si="132"/>
        <v>12341.674108547573</v>
      </c>
      <c r="AY196" s="142">
        <f t="shared" si="133"/>
        <v>66856180.559471995</v>
      </c>
      <c r="AZ196" s="143">
        <f>INDEX(รายได้แยกตามสิทธิ!$J:$J,MATCH(CalBudget2567!$D196,รายได้แยกตามสิทธิ!$B:$B,0))</f>
        <v>5538112.29</v>
      </c>
      <c r="BA196" s="138">
        <f>INDEX(ผลงานAdjRw_DHES!$F:$F,MATCH(CalBudget2567!$D196,ผลงานAdjRw_DHES!$B:$B,0))</f>
        <v>254.3981</v>
      </c>
      <c r="BB196" s="143">
        <f t="shared" si="134"/>
        <v>21769.471902502417</v>
      </c>
      <c r="BC196" s="139">
        <f t="shared" si="135"/>
        <v>305.27771999999999</v>
      </c>
      <c r="BD196" s="140">
        <f t="shared" si="136"/>
        <v>305.27771999999999</v>
      </c>
      <c r="BE196" s="141">
        <f t="shared" si="137"/>
        <v>22344.185960728482</v>
      </c>
      <c r="BF196" s="142">
        <f t="shared" si="138"/>
        <v>6821182.1453472003</v>
      </c>
      <c r="BG196" s="143">
        <f>INDEX(รายได้แยกตามสิทธิ!$K:$K,MATCH(CalBudget2567!$D196,รายได้แยกตามสิทธิ!$B:$B,0))</f>
        <v>1672081.68</v>
      </c>
      <c r="BH196" s="138">
        <f>INDEX(ผลงานAdjRw_DHES!$E:$E,MATCH(CalBudget2567!$D196,ผลงานAdjRw_DHES!$B:$B,0))</f>
        <v>194.37130000000002</v>
      </c>
      <c r="BI196" s="143">
        <f t="shared" si="139"/>
        <v>8602.513231120025</v>
      </c>
      <c r="BJ196" s="139">
        <f t="shared" si="140"/>
        <v>233.24556000000001</v>
      </c>
      <c r="BK196" s="140">
        <f t="shared" si="141"/>
        <v>233.24556000000001</v>
      </c>
      <c r="BL196" s="141">
        <f t="shared" si="142"/>
        <v>8829.6195804215931</v>
      </c>
      <c r="BM196" s="142">
        <f t="shared" si="143"/>
        <v>2059469.5636223997</v>
      </c>
      <c r="BN196" s="143">
        <f>INDEX(รายได้แยกตามสิทธิ!$N:$N,MATCH(CalBudget2567!$D196,รายได้แยกตามสิทธิ!$B:$B,0))</f>
        <v>3514883.24</v>
      </c>
      <c r="BO196" s="138">
        <f>INDEX(ผลงานAdjRw_DHES!$I:$I,MATCH(CalBudget2567!$D196,ผลงานAdjRw_DHES!$B:$B,0))</f>
        <v>594.9907000000004</v>
      </c>
      <c r="BP196" s="143">
        <f t="shared" si="144"/>
        <v>5907.4591249913619</v>
      </c>
      <c r="BQ196" s="139">
        <f t="shared" si="145"/>
        <v>713.98884000000044</v>
      </c>
      <c r="BR196" s="140">
        <f t="shared" si="146"/>
        <v>713.98884000000044</v>
      </c>
      <c r="BS196" s="141">
        <f t="shared" si="147"/>
        <v>6063.4160458911338</v>
      </c>
      <c r="BT196" s="142">
        <f t="shared" si="148"/>
        <v>4329211.3890431998</v>
      </c>
      <c r="BU196" s="144">
        <f t="shared" si="149"/>
        <v>80066043.6574848</v>
      </c>
      <c r="BV196" s="145">
        <f t="shared" si="103"/>
        <v>197241905.93597761</v>
      </c>
      <c r="BW196" s="146">
        <f>INDEX(รายได้แยกตามสิทธิ!$Q:$Q,MATCH(CalBudget2567!$D196,รายได้แยกตามสิทธิ!$B:$B,0))</f>
        <v>0.49</v>
      </c>
      <c r="BX196" s="145">
        <f t="shared" si="150"/>
        <v>96648533.90862903</v>
      </c>
      <c r="BY196" s="141"/>
      <c r="BZ196" s="143">
        <f t="shared" si="151"/>
        <v>156513</v>
      </c>
      <c r="CA196" s="138">
        <f>INDEX(ผลงานOPDVisit_HDC!$C:$C,MATCH(CalBudget2567!$D196,ผลงานOPDVisit_HDC!$A:$A,0))</f>
        <v>156513</v>
      </c>
      <c r="CB196" s="138">
        <f t="shared" si="152"/>
        <v>0</v>
      </c>
    </row>
    <row r="197" spans="1:80" hidden="1" x14ac:dyDescent="0.7">
      <c r="A197" s="136">
        <f>COUNTA($D$16:D197)</f>
        <v>182</v>
      </c>
      <c r="B197" s="1">
        <v>3</v>
      </c>
      <c r="C197" s="2" t="s">
        <v>15</v>
      </c>
      <c r="D197" s="91" t="s">
        <v>256</v>
      </c>
      <c r="E197" s="3" t="s">
        <v>1155</v>
      </c>
      <c r="F197" s="4" t="s">
        <v>1876</v>
      </c>
      <c r="G197" s="1">
        <v>5</v>
      </c>
      <c r="H197" s="3" t="s">
        <v>2964</v>
      </c>
      <c r="I197" s="137">
        <f>INDEX(รายได้แยกตามสิทธิ!$D:$D,MATCH(CalBudget2567!$D197,รายได้แยกตามสิทธิ!$B:$B,0))</f>
        <v>25422288.850000001</v>
      </c>
      <c r="J197" s="138">
        <f>INDEX(ผลงานOPDVisit_HDC!$F:$F,MATCH(CalBudget2567!$D197,ผลงานOPDVisit_HDC!$A:$A,0))</f>
        <v>60607</v>
      </c>
      <c r="K197" s="138">
        <f t="shared" si="104"/>
        <v>419.46126437540221</v>
      </c>
      <c r="L197" s="139">
        <f t="shared" si="105"/>
        <v>72728.399999999994</v>
      </c>
      <c r="M197" s="140">
        <f t="shared" si="106"/>
        <v>72728.399999999994</v>
      </c>
      <c r="N197" s="141">
        <f t="shared" si="107"/>
        <v>430.53504175491281</v>
      </c>
      <c r="O197" s="142">
        <f t="shared" si="108"/>
        <v>31312124.730767999</v>
      </c>
      <c r="P197" s="143">
        <f>INDEX(รายได้แยกตามสิทธิ!$E:$E,MATCH(CalBudget2567!$D197,รายได้แยกตามสิทธิ!$B:$B,0))</f>
        <v>4146088.6</v>
      </c>
      <c r="Q197" s="138">
        <f>INDEX(ผลงานOPDVisit_HDC!$D:$D,MATCH(CalBudget2567!$D197,ผลงานOPDVisit_HDC!$A:$A,0))</f>
        <v>10777</v>
      </c>
      <c r="R197" s="138">
        <f t="shared" si="109"/>
        <v>384.71639602857937</v>
      </c>
      <c r="S197" s="139">
        <f t="shared" si="110"/>
        <v>12932.4</v>
      </c>
      <c r="T197" s="140">
        <f t="shared" si="111"/>
        <v>12932.4</v>
      </c>
      <c r="U197" s="141">
        <f t="shared" si="112"/>
        <v>394.87290888373388</v>
      </c>
      <c r="V197" s="142">
        <f t="shared" si="113"/>
        <v>5106654.4068480004</v>
      </c>
      <c r="W197" s="143">
        <f>INDEX(รายได้แยกตามสิทธิ!$F:$F,MATCH(CalBudget2567!$D197,รายได้แยกตามสิทธิ!$B:$B,0))</f>
        <v>3514025.19</v>
      </c>
      <c r="X197" s="138">
        <f>INDEX(ผลงานOPDVisit_HDC!$E:$E,MATCH(CalBudget2567!$D197,ผลงานOPDVisit_HDC!$A:$A,0))</f>
        <v>12135</v>
      </c>
      <c r="Y197" s="138">
        <f t="shared" si="114"/>
        <v>289.57768355995057</v>
      </c>
      <c r="Z197" s="139">
        <f t="shared" si="115"/>
        <v>14562</v>
      </c>
      <c r="AA197" s="140">
        <f t="shared" si="116"/>
        <v>14562</v>
      </c>
      <c r="AB197" s="141">
        <f t="shared" si="117"/>
        <v>297.22253440593329</v>
      </c>
      <c r="AC197" s="142">
        <f t="shared" si="118"/>
        <v>4328154.5460192002</v>
      </c>
      <c r="AD197" s="143">
        <f>INDEX(รายได้แยกตามสิทธิ!$G:$G,MATCH(CalBudget2567!$D197,รายได้แยกตามสิทธิ!$B:$B,0))</f>
        <v>81929.100000000006</v>
      </c>
      <c r="AE197" s="138">
        <f>INDEX(ผลงานOPDVisit_HDC!$G:$G,MATCH(CalBudget2567!$D197,ผลงานOPDVisit_HDC!$A:$A,0))</f>
        <v>958</v>
      </c>
      <c r="AF197" s="138">
        <f t="shared" si="119"/>
        <v>85.52098121085595</v>
      </c>
      <c r="AG197" s="139">
        <f t="shared" si="120"/>
        <v>1149.5999999999999</v>
      </c>
      <c r="AH197" s="140">
        <f t="shared" si="121"/>
        <v>1149.5999999999999</v>
      </c>
      <c r="AI197" s="141">
        <f t="shared" si="122"/>
        <v>87.778735114822553</v>
      </c>
      <c r="AJ197" s="142">
        <f t="shared" si="123"/>
        <v>100910.433888</v>
      </c>
      <c r="AK197" s="143">
        <f>INDEX(รายได้แยกตามสิทธิ!$H:$H,MATCH(CalBudget2567!$D197,รายได้แยกตามสิทธิ!$B:$B,0))</f>
        <v>1925703.45</v>
      </c>
      <c r="AL197" s="138">
        <f>INDEX(ผลงานOPDVisit_HDC!$K:$K,MATCH(CalBudget2567!$D197,ผลงานOPDVisit_HDC!$A:$A,0))</f>
        <v>1333</v>
      </c>
      <c r="AM197" s="138">
        <f t="shared" si="124"/>
        <v>1444.6387471867968</v>
      </c>
      <c r="AN197" s="139">
        <f t="shared" si="125"/>
        <v>1599.6</v>
      </c>
      <c r="AO197" s="140">
        <f t="shared" si="126"/>
        <v>1599.6</v>
      </c>
      <c r="AP197" s="141">
        <f t="shared" si="127"/>
        <v>1482.7772101125281</v>
      </c>
      <c r="AQ197" s="142">
        <f t="shared" si="128"/>
        <v>2371850.4252959997</v>
      </c>
      <c r="AR197" s="144">
        <f t="shared" si="102"/>
        <v>43219694.542819209</v>
      </c>
      <c r="AS197" s="143">
        <f>INDEX(รายได้แยกตามสิทธิ!$I:$I,MATCH(CalBudget2567!$D197,รายได้แยกตามสิทธิ!$B:$B,0))</f>
        <v>10756518.210000001</v>
      </c>
      <c r="AT197" s="138">
        <f>INDEX(ผลงานAdjRw_DHES!$D:$D,MATCH(CalBudget2567!$D197,ผลงานAdjRw_DHES!$B:$B,0))</f>
        <v>1033.1100000000001</v>
      </c>
      <c r="AU197" s="143">
        <f t="shared" si="129"/>
        <v>10411.784040421639</v>
      </c>
      <c r="AV197" s="139">
        <f t="shared" si="130"/>
        <v>1239.7320000000002</v>
      </c>
      <c r="AW197" s="140">
        <f t="shared" si="131"/>
        <v>1239.7320000000002</v>
      </c>
      <c r="AX197" s="141">
        <f t="shared" si="132"/>
        <v>10686.655139088769</v>
      </c>
      <c r="AY197" s="142">
        <f t="shared" si="133"/>
        <v>13248588.348892801</v>
      </c>
      <c r="AZ197" s="143">
        <f>INDEX(รายได้แยกตามสิทธิ!$J:$J,MATCH(CalBudget2567!$D197,รายได้แยกตามสิทธิ!$B:$B,0))</f>
        <v>1387888.67</v>
      </c>
      <c r="BA197" s="138">
        <f>INDEX(ผลงานAdjRw_DHES!$F:$F,MATCH(CalBudget2567!$D197,ผลงานAdjRw_DHES!$B:$B,0))</f>
        <v>114.64999999999999</v>
      </c>
      <c r="BB197" s="143">
        <f t="shared" si="134"/>
        <v>12105.439773222852</v>
      </c>
      <c r="BC197" s="139">
        <f t="shared" si="135"/>
        <v>137.57999999999998</v>
      </c>
      <c r="BD197" s="140">
        <f t="shared" si="136"/>
        <v>137.57999999999998</v>
      </c>
      <c r="BE197" s="141">
        <f t="shared" si="137"/>
        <v>12425.023383235935</v>
      </c>
      <c r="BF197" s="142">
        <f t="shared" si="138"/>
        <v>1709434.7170655997</v>
      </c>
      <c r="BG197" s="143">
        <f>INDEX(รายได้แยกตามสิทธิ!$K:$K,MATCH(CalBudget2567!$D197,รายได้แยกตามสิทธิ!$B:$B,0))</f>
        <v>476565.75</v>
      </c>
      <c r="BH197" s="138">
        <f>INDEX(ผลงานAdjRw_DHES!$E:$E,MATCH(CalBudget2567!$D197,ผลงานAdjRw_DHES!$B:$B,0))</f>
        <v>52.02</v>
      </c>
      <c r="BI197" s="143">
        <f t="shared" si="139"/>
        <v>9161.2024221453285</v>
      </c>
      <c r="BJ197" s="139">
        <f t="shared" si="140"/>
        <v>62.423999999999999</v>
      </c>
      <c r="BK197" s="140">
        <f t="shared" si="141"/>
        <v>62.423999999999999</v>
      </c>
      <c r="BL197" s="141">
        <f t="shared" si="142"/>
        <v>9403.0581660899643</v>
      </c>
      <c r="BM197" s="142">
        <f t="shared" si="143"/>
        <v>586976.50295999995</v>
      </c>
      <c r="BN197" s="143">
        <f>INDEX(รายได้แยกตามสิทธิ!$N:$N,MATCH(CalBudget2567!$D197,รายได้แยกตามสิทธิ!$B:$B,0))</f>
        <v>948588.3</v>
      </c>
      <c r="BO197" s="138">
        <f>INDEX(ผลงานAdjRw_DHES!$I:$I,MATCH(CalBudget2567!$D197,ผลงานAdjRw_DHES!$B:$B,0))</f>
        <v>7.3099999999997891</v>
      </c>
      <c r="BP197" s="143">
        <f t="shared" si="144"/>
        <v>129765.84131327324</v>
      </c>
      <c r="BQ197" s="139">
        <f t="shared" si="145"/>
        <v>8.7719999999997462</v>
      </c>
      <c r="BR197" s="140">
        <f t="shared" si="146"/>
        <v>8.7719999999997462</v>
      </c>
      <c r="BS197" s="141">
        <f t="shared" si="147"/>
        <v>133191.65952394364</v>
      </c>
      <c r="BT197" s="142">
        <f t="shared" si="148"/>
        <v>1168357.2373439998</v>
      </c>
      <c r="BU197" s="144">
        <f t="shared" si="149"/>
        <v>16713356.8062624</v>
      </c>
      <c r="BV197" s="145">
        <f t="shared" si="103"/>
        <v>59933051.349081606</v>
      </c>
      <c r="BW197" s="146">
        <f>INDEX(รายได้แยกตามสิทธิ!$Q:$Q,MATCH(CalBudget2567!$D197,รายได้แยกตามสิทธิ!$B:$B,0))</f>
        <v>0.47</v>
      </c>
      <c r="BX197" s="145">
        <f t="shared" si="150"/>
        <v>28168534.134068351</v>
      </c>
      <c r="BY197" s="141"/>
      <c r="BZ197" s="143">
        <f t="shared" si="151"/>
        <v>85810</v>
      </c>
      <c r="CA197" s="138">
        <f>INDEX(ผลงานOPDVisit_HDC!$C:$C,MATCH(CalBudget2567!$D197,ผลงานOPDVisit_HDC!$A:$A,0))</f>
        <v>85810</v>
      </c>
      <c r="CB197" s="138">
        <f t="shared" si="152"/>
        <v>0</v>
      </c>
    </row>
    <row r="198" spans="1:80" hidden="1" x14ac:dyDescent="0.7">
      <c r="A198" s="136">
        <f>COUNTA($D$16:D198)</f>
        <v>183</v>
      </c>
      <c r="B198" s="1">
        <v>3</v>
      </c>
      <c r="C198" s="2" t="s">
        <v>15</v>
      </c>
      <c r="D198" s="91" t="s">
        <v>257</v>
      </c>
      <c r="E198" s="3" t="s">
        <v>1156</v>
      </c>
      <c r="F198" s="4" t="s">
        <v>1876</v>
      </c>
      <c r="G198" s="1">
        <v>6</v>
      </c>
      <c r="H198" s="3" t="s">
        <v>2965</v>
      </c>
      <c r="I198" s="137">
        <f>INDEX(รายได้แยกตามสิทธิ!$D:$D,MATCH(CalBudget2567!$D198,รายได้แยกตามสิทธิ!$B:$B,0))</f>
        <v>41586341.590000004</v>
      </c>
      <c r="J198" s="138">
        <f>INDEX(ผลงานOPDVisit_HDC!$F:$F,MATCH(CalBudget2567!$D198,ผลงานOPDVisit_HDC!$A:$A,0))</f>
        <v>56504</v>
      </c>
      <c r="K198" s="138">
        <f t="shared" si="104"/>
        <v>735.98933863089349</v>
      </c>
      <c r="L198" s="139">
        <f t="shared" si="105"/>
        <v>67804.800000000003</v>
      </c>
      <c r="M198" s="140">
        <f t="shared" si="106"/>
        <v>67804.800000000003</v>
      </c>
      <c r="N198" s="141">
        <f t="shared" si="107"/>
        <v>755.41945717074907</v>
      </c>
      <c r="O198" s="142">
        <f t="shared" si="108"/>
        <v>51221065.209571205</v>
      </c>
      <c r="P198" s="143">
        <f>INDEX(รายได้แยกตามสิทธิ!$E:$E,MATCH(CalBudget2567!$D198,รายได้แยกตามสิทธิ!$B:$B,0))</f>
        <v>2930485.79</v>
      </c>
      <c r="Q198" s="138">
        <f>INDEX(ผลงานOPDVisit_HDC!$D:$D,MATCH(CalBudget2567!$D198,ผลงานOPDVisit_HDC!$A:$A,0))</f>
        <v>3734</v>
      </c>
      <c r="R198" s="138">
        <f t="shared" si="109"/>
        <v>784.81140599892876</v>
      </c>
      <c r="S198" s="139">
        <f t="shared" si="110"/>
        <v>4480.8</v>
      </c>
      <c r="T198" s="140">
        <f t="shared" si="111"/>
        <v>4480.8</v>
      </c>
      <c r="U198" s="141">
        <f t="shared" si="112"/>
        <v>805.53042711730052</v>
      </c>
      <c r="V198" s="142">
        <f t="shared" si="113"/>
        <v>3609420.7378272004</v>
      </c>
      <c r="W198" s="143">
        <f>INDEX(รายได้แยกตามสิทธิ!$F:$F,MATCH(CalBudget2567!$D198,รายได้แยกตามสิทธิ!$B:$B,0))</f>
        <v>1302007.01</v>
      </c>
      <c r="X198" s="138">
        <f>INDEX(ผลงานOPDVisit_HDC!$E:$E,MATCH(CalBudget2567!$D198,ผลงานOPDVisit_HDC!$A:$A,0))</f>
        <v>2294</v>
      </c>
      <c r="Y198" s="138">
        <f t="shared" si="114"/>
        <v>567.57062336530078</v>
      </c>
      <c r="Z198" s="139">
        <f t="shared" si="115"/>
        <v>2752.7999999999997</v>
      </c>
      <c r="AA198" s="140">
        <f t="shared" si="116"/>
        <v>2752.7999999999997</v>
      </c>
      <c r="AB198" s="141">
        <f t="shared" si="117"/>
        <v>582.55448782214467</v>
      </c>
      <c r="AC198" s="142">
        <f t="shared" si="118"/>
        <v>1603655.9940767996</v>
      </c>
      <c r="AD198" s="143">
        <f>INDEX(รายได้แยกตามสิทธิ!$G:$G,MATCH(CalBudget2567!$D198,รายได้แยกตามสิทธิ!$B:$B,0))</f>
        <v>13053</v>
      </c>
      <c r="AE198" s="138">
        <f>INDEX(ผลงานOPDVisit_HDC!$G:$G,MATCH(CalBudget2567!$D198,ผลงานOPDVisit_HDC!$A:$A,0))</f>
        <v>25</v>
      </c>
      <c r="AF198" s="138">
        <f t="shared" si="119"/>
        <v>522.12</v>
      </c>
      <c r="AG198" s="139">
        <f t="shared" si="120"/>
        <v>30</v>
      </c>
      <c r="AH198" s="140">
        <f t="shared" si="121"/>
        <v>30</v>
      </c>
      <c r="AI198" s="141">
        <f t="shared" si="122"/>
        <v>535.90396799999996</v>
      </c>
      <c r="AJ198" s="142">
        <f t="shared" si="123"/>
        <v>16077.11904</v>
      </c>
      <c r="AK198" s="143">
        <f>INDEX(รายได้แยกตามสิทธิ!$H:$H,MATCH(CalBudget2567!$D198,รายได้แยกตามสิทธิ!$B:$B,0))</f>
        <v>19139193</v>
      </c>
      <c r="AL198" s="138">
        <f>INDEX(ผลงานOPDVisit_HDC!$K:$K,MATCH(CalBudget2567!$D198,ผลงานOPDVisit_HDC!$A:$A,0))</f>
        <v>2074</v>
      </c>
      <c r="AM198" s="138">
        <f t="shared" si="124"/>
        <v>9228.1547733847638</v>
      </c>
      <c r="AN198" s="139">
        <f t="shared" si="125"/>
        <v>2488.7999999999997</v>
      </c>
      <c r="AO198" s="140">
        <f t="shared" si="126"/>
        <v>2488.7999999999997</v>
      </c>
      <c r="AP198" s="141">
        <f t="shared" si="127"/>
        <v>9471.7780594021224</v>
      </c>
      <c r="AQ198" s="142">
        <f t="shared" si="128"/>
        <v>23573361.234239999</v>
      </c>
      <c r="AR198" s="144">
        <f t="shared" si="102"/>
        <v>80023580.294755206</v>
      </c>
      <c r="AS198" s="143">
        <f>INDEX(รายได้แยกตามสิทธิ!$I:$I,MATCH(CalBudget2567!$D198,รายได้แยกตามสิทธิ!$B:$B,0))</f>
        <v>8856918.5</v>
      </c>
      <c r="AT198" s="138">
        <f>INDEX(ผลงานAdjRw_DHES!$D:$D,MATCH(CalBudget2567!$D198,ผลงานAdjRw_DHES!$B:$B,0))</f>
        <v>1462.3689000000002</v>
      </c>
      <c r="AU198" s="143">
        <f t="shared" si="129"/>
        <v>6056.5555654253858</v>
      </c>
      <c r="AV198" s="139">
        <f t="shared" si="130"/>
        <v>1754.8426800000002</v>
      </c>
      <c r="AW198" s="140">
        <f t="shared" si="131"/>
        <v>1754.8426800000002</v>
      </c>
      <c r="AX198" s="141">
        <f t="shared" si="132"/>
        <v>6216.4486323526162</v>
      </c>
      <c r="AY198" s="142">
        <f t="shared" si="133"/>
        <v>10908889.378080001</v>
      </c>
      <c r="AZ198" s="143">
        <f>INDEX(รายได้แยกตามสิทธิ!$J:$J,MATCH(CalBudget2567!$D198,รายได้แยกตามสิทธิ!$B:$B,0))</f>
        <v>470151.47</v>
      </c>
      <c r="BA198" s="138">
        <f>INDEX(ผลงานAdjRw_DHES!$F:$F,MATCH(CalBudget2567!$D198,ผลงานAdjRw_DHES!$B:$B,0))</f>
        <v>60.051400000000008</v>
      </c>
      <c r="BB198" s="143">
        <f t="shared" si="134"/>
        <v>7829.150860762612</v>
      </c>
      <c r="BC198" s="139">
        <f t="shared" si="135"/>
        <v>72.06168000000001</v>
      </c>
      <c r="BD198" s="140">
        <f t="shared" si="136"/>
        <v>72.06168000000001</v>
      </c>
      <c r="BE198" s="141">
        <f t="shared" si="137"/>
        <v>8035.8404434867452</v>
      </c>
      <c r="BF198" s="142">
        <f t="shared" si="138"/>
        <v>579076.16256960004</v>
      </c>
      <c r="BG198" s="143">
        <f>INDEX(รายได้แยกตามสิทธิ!$K:$K,MATCH(CalBudget2567!$D198,รายได้แยกตามสิทธิ!$B:$B,0))</f>
        <v>194723.01</v>
      </c>
      <c r="BH198" s="138">
        <f>INDEX(ผลงานAdjRw_DHES!$E:$E,MATCH(CalBudget2567!$D198,ผลงานAdjRw_DHES!$B:$B,0))</f>
        <v>28.015200000000004</v>
      </c>
      <c r="BI198" s="143">
        <f t="shared" si="139"/>
        <v>6950.6200205602663</v>
      </c>
      <c r="BJ198" s="139">
        <f t="shared" si="140"/>
        <v>33.61824</v>
      </c>
      <c r="BK198" s="140">
        <f t="shared" si="141"/>
        <v>33.61824</v>
      </c>
      <c r="BL198" s="141">
        <f t="shared" si="142"/>
        <v>7134.1163891030574</v>
      </c>
      <c r="BM198" s="142">
        <f t="shared" si="143"/>
        <v>239836.43695679997</v>
      </c>
      <c r="BN198" s="143">
        <f>INDEX(รายได้แยกตามสิทธิ!$N:$N,MATCH(CalBudget2567!$D198,รายได้แยกตามสิทธิ!$B:$B,0))</f>
        <v>262822</v>
      </c>
      <c r="BO198" s="138">
        <f>INDEX(ผลงานAdjRw_DHES!$I:$I,MATCH(CalBudget2567!$D198,ผลงานAdjRw_DHES!$B:$B,0))</f>
        <v>161.5376</v>
      </c>
      <c r="BP198" s="143">
        <f t="shared" si="144"/>
        <v>1627.0020106773902</v>
      </c>
      <c r="BQ198" s="139">
        <f t="shared" si="145"/>
        <v>193.84511999999998</v>
      </c>
      <c r="BR198" s="140">
        <f t="shared" si="146"/>
        <v>193.84511999999998</v>
      </c>
      <c r="BS198" s="141">
        <f t="shared" si="147"/>
        <v>1669.9548637592734</v>
      </c>
      <c r="BT198" s="142">
        <f t="shared" si="148"/>
        <v>323712.60095999995</v>
      </c>
      <c r="BU198" s="144">
        <f t="shared" si="149"/>
        <v>12051514.5785664</v>
      </c>
      <c r="BV198" s="145">
        <f t="shared" si="103"/>
        <v>92075094.873321608</v>
      </c>
      <c r="BW198" s="146">
        <f>INDEX(รายได้แยกตามสิทธิ!$Q:$Q,MATCH(CalBudget2567!$D198,รายได้แยกตามสิทธิ!$B:$B,0))</f>
        <v>0.54</v>
      </c>
      <c r="BX198" s="145">
        <f t="shared" si="150"/>
        <v>49720551.231593668</v>
      </c>
      <c r="BY198" s="141"/>
      <c r="BZ198" s="143">
        <f t="shared" si="151"/>
        <v>64631</v>
      </c>
      <c r="CA198" s="138">
        <f>INDEX(ผลงานOPDVisit_HDC!$C:$C,MATCH(CalBudget2567!$D198,ผลงานOPDVisit_HDC!$A:$A,0))</f>
        <v>64631</v>
      </c>
      <c r="CB198" s="138">
        <f t="shared" si="152"/>
        <v>0</v>
      </c>
    </row>
    <row r="199" spans="1:80" hidden="1" x14ac:dyDescent="0.7">
      <c r="A199" s="136">
        <f>COUNTA($D$16:D199)</f>
        <v>184</v>
      </c>
      <c r="B199" s="1">
        <v>3</v>
      </c>
      <c r="C199" s="2" t="s">
        <v>15</v>
      </c>
      <c r="D199" s="91" t="s">
        <v>258</v>
      </c>
      <c r="E199" s="3" t="s">
        <v>1157</v>
      </c>
      <c r="F199" s="4" t="s">
        <v>1876</v>
      </c>
      <c r="G199" s="1">
        <v>4</v>
      </c>
      <c r="H199" s="3" t="s">
        <v>2974</v>
      </c>
      <c r="I199" s="137">
        <f>INDEX(รายได้แยกตามสิทธิ!$D:$D,MATCH(CalBudget2567!$D199,รายได้แยกตามสิทธิ!$B:$B,0))</f>
        <v>24135305</v>
      </c>
      <c r="J199" s="138">
        <f>INDEX(ผลงานOPDVisit_HDC!$F:$F,MATCH(CalBudget2567!$D199,ผลงานOPDVisit_HDC!$A:$A,0))</f>
        <v>48761</v>
      </c>
      <c r="K199" s="138">
        <f t="shared" si="104"/>
        <v>494.97149361169789</v>
      </c>
      <c r="L199" s="139">
        <f t="shared" si="105"/>
        <v>58513.2</v>
      </c>
      <c r="M199" s="140">
        <f t="shared" si="106"/>
        <v>58513.2</v>
      </c>
      <c r="N199" s="141">
        <f t="shared" si="107"/>
        <v>508.03874104304674</v>
      </c>
      <c r="O199" s="142">
        <f t="shared" si="108"/>
        <v>29726972.462400001</v>
      </c>
      <c r="P199" s="143">
        <f>INDEX(รายได้แยกตามสิทธิ!$E:$E,MATCH(CalBudget2567!$D199,รายได้แยกตามสิทธิ!$B:$B,0))</f>
        <v>1649828</v>
      </c>
      <c r="Q199" s="138">
        <f>INDEX(ผลงานOPDVisit_HDC!$D:$D,MATCH(CalBudget2567!$D199,ผลงานOPDVisit_HDC!$A:$A,0))</f>
        <v>3432</v>
      </c>
      <c r="R199" s="138">
        <f t="shared" si="109"/>
        <v>480.7191142191142</v>
      </c>
      <c r="S199" s="139">
        <f t="shared" si="110"/>
        <v>4118.3999999999996</v>
      </c>
      <c r="T199" s="140">
        <f t="shared" si="111"/>
        <v>4118.3999999999996</v>
      </c>
      <c r="U199" s="141">
        <f t="shared" si="112"/>
        <v>493.4100988344988</v>
      </c>
      <c r="V199" s="142">
        <f t="shared" si="113"/>
        <v>2032060.1510399997</v>
      </c>
      <c r="W199" s="143">
        <f>INDEX(รายได้แยกตามสิทธิ!$F:$F,MATCH(CalBudget2567!$D199,รายได้แยกตามสิทธิ!$B:$B,0))</f>
        <v>418647</v>
      </c>
      <c r="X199" s="138">
        <f>INDEX(ผลงานOPDVisit_HDC!$E:$E,MATCH(CalBudget2567!$D199,ผลงานOPDVisit_HDC!$A:$A,0))</f>
        <v>4845</v>
      </c>
      <c r="Y199" s="138">
        <f t="shared" si="114"/>
        <v>86.408049535603709</v>
      </c>
      <c r="Z199" s="139">
        <f t="shared" si="115"/>
        <v>5814</v>
      </c>
      <c r="AA199" s="140">
        <f t="shared" si="116"/>
        <v>5814</v>
      </c>
      <c r="AB199" s="141">
        <f t="shared" si="117"/>
        <v>88.689222043343648</v>
      </c>
      <c r="AC199" s="142">
        <f t="shared" si="118"/>
        <v>515639.13695999997</v>
      </c>
      <c r="AD199" s="143">
        <f>INDEX(รายได้แยกตามสิทธิ!$G:$G,MATCH(CalBudget2567!$D199,รายได้แยกตามสิทธิ!$B:$B,0))</f>
        <v>3834</v>
      </c>
      <c r="AE199" s="138">
        <f>INDEX(ผลงานOPDVisit_HDC!$G:$G,MATCH(CalBudget2567!$D199,ผลงานOPDVisit_HDC!$A:$A,0))</f>
        <v>11</v>
      </c>
      <c r="AF199" s="138">
        <f t="shared" si="119"/>
        <v>348.54545454545456</v>
      </c>
      <c r="AG199" s="139">
        <f t="shared" si="120"/>
        <v>13.2</v>
      </c>
      <c r="AH199" s="140">
        <f t="shared" si="121"/>
        <v>13.2</v>
      </c>
      <c r="AI199" s="141">
        <f t="shared" si="122"/>
        <v>357.74705454545455</v>
      </c>
      <c r="AJ199" s="142">
        <f t="shared" si="123"/>
        <v>4722.2611200000001</v>
      </c>
      <c r="AK199" s="143">
        <f>INDEX(รายได้แยกตามสิทธิ!$H:$H,MATCH(CalBudget2567!$D199,รายได้แยกตามสิทธิ!$B:$B,0))</f>
        <v>2659048</v>
      </c>
      <c r="AL199" s="138">
        <f>INDEX(ผลงานOPDVisit_HDC!$K:$K,MATCH(CalBudget2567!$D199,ผลงานOPDVisit_HDC!$A:$A,0))</f>
        <v>1134</v>
      </c>
      <c r="AM199" s="138">
        <f t="shared" si="124"/>
        <v>2344.8395061728397</v>
      </c>
      <c r="AN199" s="139">
        <f t="shared" si="125"/>
        <v>1360.8</v>
      </c>
      <c r="AO199" s="140">
        <f t="shared" si="126"/>
        <v>1360.8</v>
      </c>
      <c r="AP199" s="141">
        <f t="shared" si="127"/>
        <v>2406.7432691358026</v>
      </c>
      <c r="AQ199" s="142">
        <f t="shared" si="128"/>
        <v>3275096.24064</v>
      </c>
      <c r="AR199" s="144">
        <f t="shared" si="102"/>
        <v>35554490.252159998</v>
      </c>
      <c r="AS199" s="143">
        <f>INDEX(รายได้แยกตามสิทธิ!$I:$I,MATCH(CalBudget2567!$D199,รายได้แยกตามสิทธิ!$B:$B,0))</f>
        <v>2700178</v>
      </c>
      <c r="AT199" s="138">
        <f>INDEX(ผลงานAdjRw_DHES!$D:$D,MATCH(CalBudget2567!$D199,ผลงานAdjRw_DHES!$B:$B,0))</f>
        <v>147.07190000000003</v>
      </c>
      <c r="AU199" s="143">
        <f t="shared" si="129"/>
        <v>18359.577866336123</v>
      </c>
      <c r="AV199" s="139">
        <f t="shared" si="130"/>
        <v>176.48628000000002</v>
      </c>
      <c r="AW199" s="140">
        <f t="shared" si="131"/>
        <v>176.48628000000002</v>
      </c>
      <c r="AX199" s="141">
        <f t="shared" si="132"/>
        <v>18844.270722007397</v>
      </c>
      <c r="AY199" s="142">
        <f t="shared" si="133"/>
        <v>3325755.2390399999</v>
      </c>
      <c r="AZ199" s="143">
        <f>INDEX(รายได้แยกตามสิทธิ!$J:$J,MATCH(CalBudget2567!$D199,รายได้แยกตามสิทธิ!$B:$B,0))</f>
        <v>132317</v>
      </c>
      <c r="BA199" s="138">
        <f>INDEX(ผลงานAdjRw_DHES!$F:$F,MATCH(CalBudget2567!$D199,ผลงานAdjRw_DHES!$B:$B,0))</f>
        <v>33.159300000000002</v>
      </c>
      <c r="BB199" s="143">
        <f t="shared" si="134"/>
        <v>3990.3435838512873</v>
      </c>
      <c r="BC199" s="139">
        <f t="shared" si="135"/>
        <v>39.791159999999998</v>
      </c>
      <c r="BD199" s="140">
        <f t="shared" si="136"/>
        <v>39.791159999999998</v>
      </c>
      <c r="BE199" s="141">
        <f t="shared" si="137"/>
        <v>4095.6886544649615</v>
      </c>
      <c r="BF199" s="142">
        <f t="shared" si="138"/>
        <v>162972.20255999998</v>
      </c>
      <c r="BG199" s="143">
        <f>INDEX(รายได้แยกตามสิทธิ!$K:$K,MATCH(CalBudget2567!$D199,รายได้แยกตามสิทธิ!$B:$B,0))</f>
        <v>56906</v>
      </c>
      <c r="BH199" s="138">
        <f>INDEX(ผลงานAdjRw_DHES!$E:$E,MATCH(CalBudget2567!$D199,ผลงานAdjRw_DHES!$B:$B,0))</f>
        <v>5.7322999999999995</v>
      </c>
      <c r="BI199" s="143">
        <f t="shared" si="139"/>
        <v>9927.2543307223987</v>
      </c>
      <c r="BJ199" s="139">
        <f t="shared" si="140"/>
        <v>6.8787599999999989</v>
      </c>
      <c r="BK199" s="140">
        <f t="shared" si="141"/>
        <v>6.8787599999999989</v>
      </c>
      <c r="BL199" s="141">
        <f t="shared" si="142"/>
        <v>10189.33384505347</v>
      </c>
      <c r="BM199" s="142">
        <f t="shared" si="143"/>
        <v>70089.982080000002</v>
      </c>
      <c r="BN199" s="143">
        <f>INDEX(รายได้แยกตามสิทธิ!$N:$N,MATCH(CalBudget2567!$D199,รายได้แยกตามสิทธิ!$B:$B,0))</f>
        <v>22320</v>
      </c>
      <c r="BO199" s="138">
        <f>INDEX(ผลงานAdjRw_DHES!$I:$I,MATCH(CalBudget2567!$D199,ผลงานAdjRw_DHES!$B:$B,0))</f>
        <v>0</v>
      </c>
      <c r="BP199" s="143">
        <f t="shared" si="144"/>
        <v>0</v>
      </c>
      <c r="BQ199" s="139">
        <f t="shared" si="145"/>
        <v>0</v>
      </c>
      <c r="BR199" s="140">
        <f t="shared" si="146"/>
        <v>0</v>
      </c>
      <c r="BS199" s="141">
        <f t="shared" si="147"/>
        <v>0</v>
      </c>
      <c r="BT199" s="142">
        <f t="shared" si="148"/>
        <v>0</v>
      </c>
      <c r="BU199" s="144">
        <f t="shared" si="149"/>
        <v>3558817.42368</v>
      </c>
      <c r="BV199" s="145">
        <f t="shared" si="103"/>
        <v>39113307.675839998</v>
      </c>
      <c r="BW199" s="146">
        <f>INDEX(รายได้แยกตามสิทธิ!$Q:$Q,MATCH(CalBudget2567!$D199,รายได้แยกตามสิทธิ!$B:$B,0))</f>
        <v>0.73</v>
      </c>
      <c r="BX199" s="145">
        <f t="shared" si="150"/>
        <v>28552714.603363197</v>
      </c>
      <c r="BY199" s="141"/>
      <c r="BZ199" s="143">
        <f t="shared" si="151"/>
        <v>58183</v>
      </c>
      <c r="CA199" s="138">
        <f>INDEX(ผลงานOPDVisit_HDC!$C:$C,MATCH(CalBudget2567!$D199,ผลงานOPDVisit_HDC!$A:$A,0))</f>
        <v>58183</v>
      </c>
      <c r="CB199" s="138">
        <f t="shared" si="152"/>
        <v>0</v>
      </c>
    </row>
    <row r="200" spans="1:80" hidden="1" x14ac:dyDescent="0.7">
      <c r="A200" s="136">
        <f>COUNTA($D$16:D200)</f>
        <v>185</v>
      </c>
      <c r="B200" s="1">
        <v>3</v>
      </c>
      <c r="C200" s="2" t="s">
        <v>16</v>
      </c>
      <c r="D200" s="91" t="s">
        <v>259</v>
      </c>
      <c r="E200" s="3" t="s">
        <v>1158</v>
      </c>
      <c r="F200" s="4" t="s">
        <v>1877</v>
      </c>
      <c r="G200" s="1">
        <v>17</v>
      </c>
      <c r="H200" s="3" t="s">
        <v>2971</v>
      </c>
      <c r="I200" s="137">
        <f>INDEX(รายได้แยกตามสิทธิ!$D:$D,MATCH(CalBudget2567!$D200,รายได้แยกตามสิทธิ!$B:$B,0))</f>
        <v>186285804.24000001</v>
      </c>
      <c r="J200" s="138">
        <f>INDEX(ผลงานOPDVisit_HDC!$F:$F,MATCH(CalBudget2567!$D200,ผลงานOPDVisit_HDC!$A:$A,0))</f>
        <v>236630</v>
      </c>
      <c r="K200" s="138">
        <f t="shared" si="104"/>
        <v>787.24508405527627</v>
      </c>
      <c r="L200" s="139">
        <f t="shared" si="105"/>
        <v>283956</v>
      </c>
      <c r="M200" s="140">
        <f t="shared" si="106"/>
        <v>283956</v>
      </c>
      <c r="N200" s="141">
        <f t="shared" si="107"/>
        <v>808.02835427433558</v>
      </c>
      <c r="O200" s="142">
        <f t="shared" si="108"/>
        <v>229444499.36632323</v>
      </c>
      <c r="P200" s="143">
        <f>INDEX(รายได้แยกตามสิทธิ!$E:$E,MATCH(CalBudget2567!$D200,รายได้แยกตามสิทธิ!$B:$B,0))</f>
        <v>118693563.13</v>
      </c>
      <c r="Q200" s="138">
        <f>INDEX(ผลงานOPDVisit_HDC!$D:$D,MATCH(CalBudget2567!$D200,ผลงานOPDVisit_HDC!$A:$A,0))</f>
        <v>121026</v>
      </c>
      <c r="R200" s="138">
        <f t="shared" si="109"/>
        <v>980.72780336456628</v>
      </c>
      <c r="S200" s="139">
        <f t="shared" si="110"/>
        <v>145231.19999999998</v>
      </c>
      <c r="T200" s="140">
        <f t="shared" si="111"/>
        <v>145231.19999999998</v>
      </c>
      <c r="U200" s="141">
        <f t="shared" si="112"/>
        <v>1006.6190173733909</v>
      </c>
      <c r="V200" s="142">
        <f t="shared" si="113"/>
        <v>146192487.83595839</v>
      </c>
      <c r="W200" s="143">
        <f>INDEX(รายได้แยกตามสิทธิ!$F:$F,MATCH(CalBudget2567!$D200,รายได้แยกตามสิทธิ!$B:$B,0))</f>
        <v>36183023.119999997</v>
      </c>
      <c r="X200" s="138">
        <f>INDEX(ผลงานOPDVisit_HDC!$E:$E,MATCH(CalBudget2567!$D200,ผลงานOPDVisit_HDC!$A:$A,0))</f>
        <v>62648</v>
      </c>
      <c r="Y200" s="138">
        <f t="shared" si="114"/>
        <v>577.56070616779459</v>
      </c>
      <c r="Z200" s="139">
        <f t="shared" si="115"/>
        <v>75177.599999999991</v>
      </c>
      <c r="AA200" s="140">
        <f t="shared" si="116"/>
        <v>75177.599999999991</v>
      </c>
      <c r="AB200" s="141">
        <f t="shared" si="117"/>
        <v>592.80830881062434</v>
      </c>
      <c r="AC200" s="142">
        <f t="shared" si="118"/>
        <v>44565905.91644159</v>
      </c>
      <c r="AD200" s="143">
        <f>INDEX(รายได้แยกตามสิทธิ!$G:$G,MATCH(CalBudget2567!$D200,รายได้แยกตามสิทธิ!$B:$B,0))</f>
        <v>273706.92</v>
      </c>
      <c r="AE200" s="138">
        <f>INDEX(ผลงานOPDVisit_HDC!$G:$G,MATCH(CalBudget2567!$D200,ผลงานOPDVisit_HDC!$A:$A,0))</f>
        <v>830</v>
      </c>
      <c r="AF200" s="138">
        <f t="shared" si="119"/>
        <v>329.76737349397587</v>
      </c>
      <c r="AG200" s="139">
        <f t="shared" si="120"/>
        <v>996</v>
      </c>
      <c r="AH200" s="140">
        <f t="shared" si="121"/>
        <v>996</v>
      </c>
      <c r="AI200" s="141">
        <f t="shared" si="122"/>
        <v>338.47323215421682</v>
      </c>
      <c r="AJ200" s="142">
        <f t="shared" si="123"/>
        <v>337119.33922559995</v>
      </c>
      <c r="AK200" s="143">
        <f>INDEX(รายได้แยกตามสิทธิ!$H:$H,MATCH(CalBudget2567!$D200,รายได้แยกตามสิทธิ!$B:$B,0))</f>
        <v>26948734.27</v>
      </c>
      <c r="AL200" s="138">
        <f>INDEX(ผลงานOPDVisit_HDC!$K:$K,MATCH(CalBudget2567!$D200,ผลงานOPDVisit_HDC!$A:$A,0))</f>
        <v>24</v>
      </c>
      <c r="AM200" s="138">
        <f t="shared" si="124"/>
        <v>1122863.9279166667</v>
      </c>
      <c r="AN200" s="139">
        <f t="shared" si="125"/>
        <v>28.799999999999997</v>
      </c>
      <c r="AO200" s="140">
        <f t="shared" si="126"/>
        <v>28.799999999999997</v>
      </c>
      <c r="AP200" s="141">
        <f t="shared" si="127"/>
        <v>1152507.5356136668</v>
      </c>
      <c r="AQ200" s="142">
        <f t="shared" si="128"/>
        <v>33192217.025673598</v>
      </c>
      <c r="AR200" s="144">
        <f t="shared" si="102"/>
        <v>453732229.48362231</v>
      </c>
      <c r="AS200" s="143">
        <f>INDEX(รายได้แยกตามสิทธิ!$I:$I,MATCH(CalBudget2567!$D200,รายได้แยกตามสิทธิ!$B:$B,0))</f>
        <v>404029304.56999999</v>
      </c>
      <c r="AT200" s="138">
        <f>INDEX(ผลงานAdjRw_DHES!$D:$D,MATCH(CalBudget2567!$D200,ผลงานAdjRw_DHES!$B:$B,0))</f>
        <v>32057.282699999996</v>
      </c>
      <c r="AU200" s="143">
        <f t="shared" si="129"/>
        <v>12603.354699492358</v>
      </c>
      <c r="AV200" s="139">
        <f t="shared" si="130"/>
        <v>38468.739239999995</v>
      </c>
      <c r="AW200" s="140">
        <f t="shared" si="131"/>
        <v>38468.739239999995</v>
      </c>
      <c r="AX200" s="141">
        <f t="shared" si="132"/>
        <v>12936.083263558956</v>
      </c>
      <c r="AY200" s="142">
        <f t="shared" si="133"/>
        <v>497634813.8527776</v>
      </c>
      <c r="AZ200" s="143">
        <f>INDEX(รายได้แยกตามสิทธิ!$J:$J,MATCH(CalBudget2567!$D200,รายได้แยกตามสิทธิ!$B:$B,0))</f>
        <v>74214769.359999999</v>
      </c>
      <c r="BA200" s="138">
        <f>INDEX(ผลงานAdjRw_DHES!$F:$F,MATCH(CalBudget2567!$D200,ผลงานAdjRw_DHES!$B:$B,0))</f>
        <v>5141.2215000000006</v>
      </c>
      <c r="BB200" s="143">
        <f t="shared" si="134"/>
        <v>14435.240605758767</v>
      </c>
      <c r="BC200" s="139">
        <f t="shared" si="135"/>
        <v>6169.4658000000009</v>
      </c>
      <c r="BD200" s="140">
        <f t="shared" si="136"/>
        <v>6169.4658000000009</v>
      </c>
      <c r="BE200" s="141">
        <f t="shared" si="137"/>
        <v>14816.330957750799</v>
      </c>
      <c r="BF200" s="142">
        <f t="shared" si="138"/>
        <v>91408847.125324816</v>
      </c>
      <c r="BG200" s="143">
        <f>INDEX(รายได้แยกตามสิทธิ!$K:$K,MATCH(CalBudget2567!$D200,รายได้แยกตามสิทธิ!$B:$B,0))</f>
        <v>65505385.670000002</v>
      </c>
      <c r="BH200" s="138">
        <f>INDEX(ผลงานAdjRw_DHES!$E:$E,MATCH(CalBudget2567!$D200,ผลงานAdjRw_DHES!$B:$B,0))</f>
        <v>3046.7575999999999</v>
      </c>
      <c r="BI200" s="143">
        <f t="shared" si="139"/>
        <v>21500.031925742962</v>
      </c>
      <c r="BJ200" s="139">
        <f t="shared" si="140"/>
        <v>3656.1091199999996</v>
      </c>
      <c r="BK200" s="140">
        <f t="shared" si="141"/>
        <v>3656.1091199999996</v>
      </c>
      <c r="BL200" s="141">
        <f t="shared" si="142"/>
        <v>22067.632768582574</v>
      </c>
      <c r="BM200" s="142">
        <f t="shared" si="143"/>
        <v>80681673.422025591</v>
      </c>
      <c r="BN200" s="143">
        <f>INDEX(รายได้แยกตามสิทธิ!$N:$N,MATCH(CalBudget2567!$D200,รายได้แยกตามสิทธิ!$B:$B,0))</f>
        <v>35874472.640000001</v>
      </c>
      <c r="BO200" s="138">
        <f>INDEX(ผลงานAdjRw_DHES!$I:$I,MATCH(CalBudget2567!$D200,ผลงานAdjRw_DHES!$B:$B,0))</f>
        <v>1429.6050000000068</v>
      </c>
      <c r="BP200" s="143">
        <f t="shared" si="144"/>
        <v>25093.975356829214</v>
      </c>
      <c r="BQ200" s="139">
        <f t="shared" si="145"/>
        <v>1715.5260000000083</v>
      </c>
      <c r="BR200" s="140">
        <f t="shared" si="146"/>
        <v>1715.5260000000083</v>
      </c>
      <c r="BS200" s="141">
        <f t="shared" si="147"/>
        <v>25756.456306249507</v>
      </c>
      <c r="BT200" s="142">
        <f t="shared" si="148"/>
        <v>44185870.461235203</v>
      </c>
      <c r="BU200" s="144">
        <f t="shared" si="149"/>
        <v>713911204.86136317</v>
      </c>
      <c r="BV200" s="145">
        <f t="shared" si="103"/>
        <v>1167643434.3449855</v>
      </c>
      <c r="BW200" s="146">
        <f>INDEX(รายได้แยกตามสิทธิ!$Q:$Q,MATCH(CalBudget2567!$D200,รายได้แยกตามสิทธิ!$B:$B,0))</f>
        <v>0.3</v>
      </c>
      <c r="BX200" s="145">
        <f t="shared" si="150"/>
        <v>350293030.30349565</v>
      </c>
      <c r="BY200" s="141"/>
      <c r="BZ200" s="143">
        <f t="shared" si="151"/>
        <v>421158</v>
      </c>
      <c r="CA200" s="138">
        <f>INDEX(ผลงานOPDVisit_HDC!$C:$C,MATCH(CalBudget2567!$D200,ผลงานOPDVisit_HDC!$A:$A,0))</f>
        <v>421158</v>
      </c>
      <c r="CB200" s="138">
        <f t="shared" si="152"/>
        <v>0</v>
      </c>
    </row>
    <row r="201" spans="1:80" hidden="1" x14ac:dyDescent="0.7">
      <c r="A201" s="136">
        <f>COUNTA($D$16:D201)</f>
        <v>186</v>
      </c>
      <c r="B201" s="1">
        <v>3</v>
      </c>
      <c r="C201" s="2" t="s">
        <v>16</v>
      </c>
      <c r="D201" s="91" t="s">
        <v>260</v>
      </c>
      <c r="E201" s="3" t="s">
        <v>1159</v>
      </c>
      <c r="F201" s="4" t="s">
        <v>1876</v>
      </c>
      <c r="G201" s="1">
        <v>5</v>
      </c>
      <c r="H201" s="3" t="s">
        <v>2964</v>
      </c>
      <c r="I201" s="137">
        <f>INDEX(รายได้แยกตามสิทธิ!$D:$D,MATCH(CalBudget2567!$D201,รายได้แยกตามสิทธิ!$B:$B,0))</f>
        <v>23507614.57</v>
      </c>
      <c r="J201" s="138">
        <f>INDEX(ผลงานOPDVisit_HDC!$F:$F,MATCH(CalBudget2567!$D201,ผลงานOPDVisit_HDC!$A:$A,0))</f>
        <v>50103</v>
      </c>
      <c r="K201" s="138">
        <f t="shared" si="104"/>
        <v>469.18576871644416</v>
      </c>
      <c r="L201" s="139">
        <f t="shared" si="105"/>
        <v>60123.6</v>
      </c>
      <c r="M201" s="140">
        <f t="shared" si="106"/>
        <v>60123.6</v>
      </c>
      <c r="N201" s="141">
        <f t="shared" si="107"/>
        <v>481.57227301055826</v>
      </c>
      <c r="O201" s="142">
        <f t="shared" si="108"/>
        <v>28953858.713577598</v>
      </c>
      <c r="P201" s="143">
        <f>INDEX(รายได้แยกตามสิทธิ!$E:$E,MATCH(CalBudget2567!$D201,รายได้แยกตามสิทธิ!$B:$B,0))</f>
        <v>4563097.21</v>
      </c>
      <c r="Q201" s="138">
        <f>INDEX(ผลงานOPDVisit_HDC!$D:$D,MATCH(CalBudget2567!$D201,ผลงานOPDVisit_HDC!$A:$A,0))</f>
        <v>7270</v>
      </c>
      <c r="R201" s="138">
        <f t="shared" si="109"/>
        <v>627.66123933975246</v>
      </c>
      <c r="S201" s="139">
        <f t="shared" si="110"/>
        <v>8724</v>
      </c>
      <c r="T201" s="140">
        <f t="shared" si="111"/>
        <v>8724</v>
      </c>
      <c r="U201" s="141">
        <f t="shared" si="112"/>
        <v>644.23149605832191</v>
      </c>
      <c r="V201" s="142">
        <f t="shared" si="113"/>
        <v>5620275.5716128005</v>
      </c>
      <c r="W201" s="143">
        <f>INDEX(รายได้แยกตามสิทธิ!$F:$F,MATCH(CalBudget2567!$D201,รายได้แยกตามสิทธิ!$B:$B,0))</f>
        <v>1185090</v>
      </c>
      <c r="X201" s="138">
        <f>INDEX(ผลงานOPDVisit_HDC!$E:$E,MATCH(CalBudget2567!$D201,ผลงานOPDVisit_HDC!$A:$A,0))</f>
        <v>4452</v>
      </c>
      <c r="Y201" s="138">
        <f t="shared" si="114"/>
        <v>266.19272237196765</v>
      </c>
      <c r="Z201" s="139">
        <f t="shared" si="115"/>
        <v>5342.4</v>
      </c>
      <c r="AA201" s="140">
        <f t="shared" si="116"/>
        <v>5342.4</v>
      </c>
      <c r="AB201" s="141">
        <f t="shared" si="117"/>
        <v>273.2202102425876</v>
      </c>
      <c r="AC201" s="142">
        <f t="shared" si="118"/>
        <v>1459651.6512</v>
      </c>
      <c r="AD201" s="143">
        <f>INDEX(รายได้แยกตามสิทธิ!$G:$G,MATCH(CalBudget2567!$D201,รายได้แยกตามสิทธิ!$B:$B,0))</f>
        <v>8163</v>
      </c>
      <c r="AE201" s="138">
        <f>INDEX(ผลงานOPDVisit_HDC!$G:$G,MATCH(CalBudget2567!$D201,ผลงานOPDVisit_HDC!$A:$A,0))</f>
        <v>0</v>
      </c>
      <c r="AF201" s="138">
        <f t="shared" si="119"/>
        <v>0</v>
      </c>
      <c r="AG201" s="139">
        <f t="shared" si="120"/>
        <v>0</v>
      </c>
      <c r="AH201" s="140">
        <f t="shared" si="121"/>
        <v>0</v>
      </c>
      <c r="AI201" s="141">
        <f t="shared" si="122"/>
        <v>0</v>
      </c>
      <c r="AJ201" s="142">
        <f t="shared" si="123"/>
        <v>0</v>
      </c>
      <c r="AK201" s="143">
        <f>INDEX(รายได้แยกตามสิทธิ!$H:$H,MATCH(CalBudget2567!$D201,รายได้แยกตามสิทธิ!$B:$B,0))</f>
        <v>2100284</v>
      </c>
      <c r="AL201" s="138">
        <f>INDEX(ผลงานOPDVisit_HDC!$K:$K,MATCH(CalBudget2567!$D201,ผลงานOPDVisit_HDC!$A:$A,0))</f>
        <v>2369</v>
      </c>
      <c r="AM201" s="138">
        <f t="shared" si="124"/>
        <v>886.56986070071764</v>
      </c>
      <c r="AN201" s="139">
        <f t="shared" si="125"/>
        <v>2842.7999999999997</v>
      </c>
      <c r="AO201" s="140">
        <f t="shared" si="126"/>
        <v>2842.7999999999997</v>
      </c>
      <c r="AP201" s="141">
        <f t="shared" si="127"/>
        <v>909.97530502321661</v>
      </c>
      <c r="AQ201" s="142">
        <f t="shared" si="128"/>
        <v>2586877.7971199998</v>
      </c>
      <c r="AR201" s="144">
        <f t="shared" si="102"/>
        <v>38620663.73351039</v>
      </c>
      <c r="AS201" s="143">
        <f>INDEX(รายได้แยกตามสิทธิ!$I:$I,MATCH(CalBudget2567!$D201,รายได้แยกตามสิทธิ!$B:$B,0))</f>
        <v>17513914.25</v>
      </c>
      <c r="AT201" s="138">
        <f>INDEX(ผลงานAdjRw_DHES!$D:$D,MATCH(CalBudget2567!$D201,ผลงานAdjRw_DHES!$B:$B,0))</f>
        <v>2385.4860000000003</v>
      </c>
      <c r="AU201" s="143">
        <f t="shared" si="129"/>
        <v>7341.864194549873</v>
      </c>
      <c r="AV201" s="139">
        <f t="shared" si="130"/>
        <v>2862.5832000000005</v>
      </c>
      <c r="AW201" s="140">
        <f t="shared" si="131"/>
        <v>2862.5832000000005</v>
      </c>
      <c r="AX201" s="141">
        <f t="shared" si="132"/>
        <v>7535.6894092859893</v>
      </c>
      <c r="AY201" s="142">
        <f t="shared" si="133"/>
        <v>21571537.903440002</v>
      </c>
      <c r="AZ201" s="143">
        <f>INDEX(รายได้แยกตามสิทธิ!$J:$J,MATCH(CalBudget2567!$D201,รายได้แยกตามสิทธิ!$B:$B,0))</f>
        <v>2096467.86</v>
      </c>
      <c r="BA201" s="138">
        <f>INDEX(ผลงานAdjRw_DHES!$F:$F,MATCH(CalBudget2567!$D201,ผลงานAdjRw_DHES!$B:$B,0))</f>
        <v>209.61410000000004</v>
      </c>
      <c r="BB201" s="143">
        <f t="shared" si="134"/>
        <v>10001.559341666423</v>
      </c>
      <c r="BC201" s="139">
        <f t="shared" si="135"/>
        <v>251.53692000000004</v>
      </c>
      <c r="BD201" s="140">
        <f t="shared" si="136"/>
        <v>251.53692000000004</v>
      </c>
      <c r="BE201" s="141">
        <f t="shared" si="137"/>
        <v>10265.600508286418</v>
      </c>
      <c r="BF201" s="142">
        <f t="shared" si="138"/>
        <v>2582177.5338048004</v>
      </c>
      <c r="BG201" s="143">
        <f>INDEX(รายได้แยกตามสิทธิ!$K:$K,MATCH(CalBudget2567!$D201,รายได้แยกตามสิทธิ!$B:$B,0))</f>
        <v>685884.73</v>
      </c>
      <c r="BH201" s="138">
        <f>INDEX(ผลงานAdjRw_DHES!$E:$E,MATCH(CalBudget2567!$D201,ผลงานAdjRw_DHES!$B:$B,0))</f>
        <v>82.1083</v>
      </c>
      <c r="BI201" s="143">
        <f t="shared" si="139"/>
        <v>8353.4153063697577</v>
      </c>
      <c r="BJ201" s="139">
        <f t="shared" si="140"/>
        <v>98.529960000000003</v>
      </c>
      <c r="BK201" s="140">
        <f t="shared" si="141"/>
        <v>98.529960000000003</v>
      </c>
      <c r="BL201" s="141">
        <f t="shared" si="142"/>
        <v>8573.9454704579184</v>
      </c>
      <c r="BM201" s="142">
        <f t="shared" si="143"/>
        <v>844790.50424639985</v>
      </c>
      <c r="BN201" s="143">
        <f>INDEX(รายได้แยกตามสิทธิ!$N:$N,MATCH(CalBudget2567!$D201,รายได้แยกตามสิทธิ!$B:$B,0))</f>
        <v>779604</v>
      </c>
      <c r="BO201" s="138">
        <f>INDEX(ผลงานAdjRw_DHES!$I:$I,MATCH(CalBudget2567!$D201,ผลงานAdjRw_DHES!$B:$B,0))</f>
        <v>69.803399999999868</v>
      </c>
      <c r="BP201" s="143">
        <f t="shared" si="144"/>
        <v>11168.567720197032</v>
      </c>
      <c r="BQ201" s="139">
        <f t="shared" si="145"/>
        <v>83.764079999999836</v>
      </c>
      <c r="BR201" s="140">
        <f t="shared" si="146"/>
        <v>83.764079999999836</v>
      </c>
      <c r="BS201" s="141">
        <f t="shared" si="147"/>
        <v>11463.417908010233</v>
      </c>
      <c r="BT201" s="142">
        <f t="shared" si="148"/>
        <v>960222.65471999987</v>
      </c>
      <c r="BU201" s="144">
        <f t="shared" si="149"/>
        <v>25958728.596211202</v>
      </c>
      <c r="BV201" s="145">
        <f t="shared" si="103"/>
        <v>64579392.329721592</v>
      </c>
      <c r="BW201" s="146">
        <f>INDEX(รายได้แยกตามสิทธิ!$Q:$Q,MATCH(CalBudget2567!$D201,รายได้แยกตามสิทธิ!$B:$B,0))</f>
        <v>0.47</v>
      </c>
      <c r="BX201" s="145">
        <f t="shared" si="150"/>
        <v>30352314.394969147</v>
      </c>
      <c r="BY201" s="141"/>
      <c r="BZ201" s="143">
        <f t="shared" si="151"/>
        <v>64194</v>
      </c>
      <c r="CA201" s="138">
        <f>INDEX(ผลงานOPDVisit_HDC!$C:$C,MATCH(CalBudget2567!$D201,ผลงานOPDVisit_HDC!$A:$A,0))</f>
        <v>64194</v>
      </c>
      <c r="CB201" s="138">
        <f t="shared" si="152"/>
        <v>0</v>
      </c>
    </row>
    <row r="202" spans="1:80" hidden="1" x14ac:dyDescent="0.7">
      <c r="A202" s="136">
        <f>COUNTA($D$16:D202)</f>
        <v>187</v>
      </c>
      <c r="B202" s="1">
        <v>3</v>
      </c>
      <c r="C202" s="2" t="s">
        <v>16</v>
      </c>
      <c r="D202" s="91" t="s">
        <v>261</v>
      </c>
      <c r="E202" s="3" t="s">
        <v>1160</v>
      </c>
      <c r="F202" s="4" t="s">
        <v>1876</v>
      </c>
      <c r="G202" s="1">
        <v>6</v>
      </c>
      <c r="H202" s="3" t="s">
        <v>2965</v>
      </c>
      <c r="I202" s="137">
        <f>INDEX(รายได้แยกตามสิทธิ!$D:$D,MATCH(CalBudget2567!$D202,รายได้แยกตามสิทธิ!$B:$B,0))</f>
        <v>26940068</v>
      </c>
      <c r="J202" s="138">
        <f>INDEX(ผลงานOPDVisit_HDC!$F:$F,MATCH(CalBudget2567!$D202,ผลงานOPDVisit_HDC!$A:$A,0))</f>
        <v>56081</v>
      </c>
      <c r="K202" s="138">
        <f t="shared" si="104"/>
        <v>480.3778106667142</v>
      </c>
      <c r="L202" s="139">
        <f t="shared" si="105"/>
        <v>67297.2</v>
      </c>
      <c r="M202" s="140">
        <f t="shared" si="106"/>
        <v>67297.2</v>
      </c>
      <c r="N202" s="141">
        <f t="shared" si="107"/>
        <v>493.05978486831543</v>
      </c>
      <c r="O202" s="142">
        <f t="shared" si="108"/>
        <v>33181542.954239994</v>
      </c>
      <c r="P202" s="143">
        <f>INDEX(รายได้แยกตามสิทธิ!$E:$E,MATCH(CalBudget2567!$D202,รายได้แยกตามสิทธิ!$B:$B,0))</f>
        <v>3588063.28</v>
      </c>
      <c r="Q202" s="138">
        <f>INDEX(ผลงานOPDVisit_HDC!$D:$D,MATCH(CalBudget2567!$D202,ผลงานOPDVisit_HDC!$A:$A,0))</f>
        <v>7436</v>
      </c>
      <c r="R202" s="138">
        <f t="shared" si="109"/>
        <v>482.52599246906937</v>
      </c>
      <c r="S202" s="139">
        <f t="shared" si="110"/>
        <v>8923.1999999999989</v>
      </c>
      <c r="T202" s="140">
        <f t="shared" si="111"/>
        <v>8923.1999999999989</v>
      </c>
      <c r="U202" s="141">
        <f t="shared" si="112"/>
        <v>495.26467867025281</v>
      </c>
      <c r="V202" s="142">
        <f t="shared" si="113"/>
        <v>4419345.7807103992</v>
      </c>
      <c r="W202" s="143">
        <f>INDEX(รายได้แยกตามสิทธิ!$F:$F,MATCH(CalBudget2567!$D202,รายได้แยกตามสิทธิ!$B:$B,0))</f>
        <v>1235070.45</v>
      </c>
      <c r="X202" s="138">
        <f>INDEX(ผลงานOPDVisit_HDC!$E:$E,MATCH(CalBudget2567!$D202,ผลงานOPDVisit_HDC!$A:$A,0))</f>
        <v>5731</v>
      </c>
      <c r="Y202" s="138">
        <f t="shared" si="114"/>
        <v>215.50697086023382</v>
      </c>
      <c r="Z202" s="139">
        <f t="shared" si="115"/>
        <v>6877.2</v>
      </c>
      <c r="AA202" s="140">
        <f t="shared" si="116"/>
        <v>6877.2</v>
      </c>
      <c r="AB202" s="141">
        <f t="shared" si="117"/>
        <v>221.19635489094401</v>
      </c>
      <c r="AC202" s="142">
        <f t="shared" si="118"/>
        <v>1521211.571856</v>
      </c>
      <c r="AD202" s="143">
        <f>INDEX(รายได้แยกตามสิทธิ!$G:$G,MATCH(CalBudget2567!$D202,รายได้แยกตามสิทธิ!$B:$B,0))</f>
        <v>63493.25</v>
      </c>
      <c r="AE202" s="138">
        <f>INDEX(ผลงานOPDVisit_HDC!$G:$G,MATCH(CalBudget2567!$D202,ผลงานOPDVisit_HDC!$A:$A,0))</f>
        <v>0</v>
      </c>
      <c r="AF202" s="138">
        <f t="shared" si="119"/>
        <v>0</v>
      </c>
      <c r="AG202" s="139">
        <f t="shared" si="120"/>
        <v>0</v>
      </c>
      <c r="AH202" s="140">
        <f t="shared" si="121"/>
        <v>0</v>
      </c>
      <c r="AI202" s="141">
        <f t="shared" si="122"/>
        <v>0</v>
      </c>
      <c r="AJ202" s="142">
        <f t="shared" si="123"/>
        <v>0</v>
      </c>
      <c r="AK202" s="143">
        <f>INDEX(รายได้แยกตามสิทธิ!$H:$H,MATCH(CalBudget2567!$D202,รายได้แยกตามสิทธิ!$B:$B,0))</f>
        <v>1402851.6400000001</v>
      </c>
      <c r="AL202" s="138">
        <f>INDEX(ผลงานOPDVisit_HDC!$K:$K,MATCH(CalBudget2567!$D202,ผลงานOPDVisit_HDC!$A:$A,0))</f>
        <v>78</v>
      </c>
      <c r="AM202" s="138">
        <f t="shared" si="124"/>
        <v>17985.277435897438</v>
      </c>
      <c r="AN202" s="139">
        <f t="shared" si="125"/>
        <v>93.6</v>
      </c>
      <c r="AO202" s="140">
        <f t="shared" si="126"/>
        <v>93.6</v>
      </c>
      <c r="AP202" s="141">
        <f t="shared" si="127"/>
        <v>18460.08876020513</v>
      </c>
      <c r="AQ202" s="142">
        <f t="shared" si="128"/>
        <v>1727864.3079552001</v>
      </c>
      <c r="AR202" s="144">
        <f t="shared" si="102"/>
        <v>40849964.614761591</v>
      </c>
      <c r="AS202" s="143">
        <f>INDEX(รายได้แยกตามสิทธิ!$I:$I,MATCH(CalBudget2567!$D202,รายได้แยกตามสิทธิ!$B:$B,0))</f>
        <v>9063829.4800000004</v>
      </c>
      <c r="AT202" s="138">
        <f>INDEX(ผลงานAdjRw_DHES!$D:$D,MATCH(CalBudget2567!$D202,ผลงานAdjRw_DHES!$B:$B,0))</f>
        <v>1409.6275999999998</v>
      </c>
      <c r="AU202" s="143">
        <f t="shared" si="129"/>
        <v>6429.9460935640036</v>
      </c>
      <c r="AV202" s="139">
        <f t="shared" si="130"/>
        <v>1691.5531199999998</v>
      </c>
      <c r="AW202" s="140">
        <f t="shared" si="131"/>
        <v>1691.5531199999998</v>
      </c>
      <c r="AX202" s="141">
        <f t="shared" si="132"/>
        <v>6599.696670434093</v>
      </c>
      <c r="AY202" s="142">
        <f t="shared" si="133"/>
        <v>11163737.4939264</v>
      </c>
      <c r="AZ202" s="143">
        <f>INDEX(รายได้แยกตามสิทธิ!$J:$J,MATCH(CalBudget2567!$D202,รายได้แยกตามสิทธิ!$B:$B,0))</f>
        <v>606695.37</v>
      </c>
      <c r="BA202" s="138">
        <f>INDEX(ผลงานAdjRw_DHES!$F:$F,MATCH(CalBudget2567!$D202,ผลงานAdjRw_DHES!$B:$B,0))</f>
        <v>49.091799999999999</v>
      </c>
      <c r="BB202" s="143">
        <f t="shared" si="134"/>
        <v>12358.385107085094</v>
      </c>
      <c r="BC202" s="139">
        <f t="shared" si="135"/>
        <v>58.910159999999998</v>
      </c>
      <c r="BD202" s="140">
        <f t="shared" si="136"/>
        <v>58.910159999999998</v>
      </c>
      <c r="BE202" s="141">
        <f t="shared" si="137"/>
        <v>12684.64647391214</v>
      </c>
      <c r="BF202" s="142">
        <f t="shared" si="138"/>
        <v>747254.55332159996</v>
      </c>
      <c r="BG202" s="143">
        <f>INDEX(รายได้แยกตามสิทธิ!$K:$K,MATCH(CalBudget2567!$D202,รายได้แยกตามสิทธิ!$B:$B,0))</f>
        <v>563799.84</v>
      </c>
      <c r="BH202" s="138">
        <f>INDEX(ผลงานAdjRw_DHES!$E:$E,MATCH(CalBudget2567!$D202,ผลงานAdjRw_DHES!$B:$B,0))</f>
        <v>39.185199999999995</v>
      </c>
      <c r="BI202" s="143">
        <f t="shared" si="139"/>
        <v>14388.081214336025</v>
      </c>
      <c r="BJ202" s="139">
        <f t="shared" si="140"/>
        <v>47.022239999999989</v>
      </c>
      <c r="BK202" s="140">
        <f t="shared" si="141"/>
        <v>47.022239999999989</v>
      </c>
      <c r="BL202" s="141">
        <f t="shared" si="142"/>
        <v>14767.926558394496</v>
      </c>
      <c r="BM202" s="142">
        <f t="shared" si="143"/>
        <v>694420.98693119991</v>
      </c>
      <c r="BN202" s="143">
        <f>INDEX(รายได้แยกตามสิทธิ!$N:$N,MATCH(CalBudget2567!$D202,รายได้แยกตามสิทธิ!$B:$B,0))</f>
        <v>654320.15</v>
      </c>
      <c r="BO202" s="138">
        <f>INDEX(ผลงานAdjRw_DHES!$I:$I,MATCH(CalBudget2567!$D202,ผลงานAdjRw_DHES!$B:$B,0))</f>
        <v>70.580300000000364</v>
      </c>
      <c r="BP202" s="143">
        <f t="shared" si="144"/>
        <v>9270.57762576805</v>
      </c>
      <c r="BQ202" s="139">
        <f t="shared" si="145"/>
        <v>84.696360000000439</v>
      </c>
      <c r="BR202" s="140">
        <f t="shared" si="146"/>
        <v>84.696360000000439</v>
      </c>
      <c r="BS202" s="141">
        <f t="shared" si="147"/>
        <v>9515.3208750883259</v>
      </c>
      <c r="BT202" s="142">
        <f t="shared" si="148"/>
        <v>805913.04235200002</v>
      </c>
      <c r="BU202" s="144">
        <f t="shared" si="149"/>
        <v>13411326.0765312</v>
      </c>
      <c r="BV202" s="145">
        <f t="shared" si="103"/>
        <v>54261290.691292793</v>
      </c>
      <c r="BW202" s="146">
        <f>INDEX(รายได้แยกตามสิทธิ!$Q:$Q,MATCH(CalBudget2567!$D202,รายได้แยกตามสิทธิ!$B:$B,0))</f>
        <v>0.49</v>
      </c>
      <c r="BX202" s="145">
        <f t="shared" si="150"/>
        <v>26588032.43873347</v>
      </c>
      <c r="BY202" s="141"/>
      <c r="BZ202" s="143">
        <f t="shared" si="151"/>
        <v>69326</v>
      </c>
      <c r="CA202" s="138">
        <f>INDEX(ผลงานOPDVisit_HDC!$C:$C,MATCH(CalBudget2567!$D202,ผลงานOPDVisit_HDC!$A:$A,0))</f>
        <v>69326</v>
      </c>
      <c r="CB202" s="138">
        <f t="shared" si="152"/>
        <v>0</v>
      </c>
    </row>
    <row r="203" spans="1:80" hidden="1" x14ac:dyDescent="0.7">
      <c r="A203" s="136">
        <f>COUNTA($D$16:D203)</f>
        <v>188</v>
      </c>
      <c r="B203" s="1">
        <v>3</v>
      </c>
      <c r="C203" s="2" t="s">
        <v>16</v>
      </c>
      <c r="D203" s="91" t="s">
        <v>262</v>
      </c>
      <c r="E203" s="3" t="s">
        <v>1161</v>
      </c>
      <c r="F203" s="4" t="s">
        <v>1876</v>
      </c>
      <c r="G203" s="1">
        <v>12</v>
      </c>
      <c r="H203" s="3" t="s">
        <v>2970</v>
      </c>
      <c r="I203" s="137">
        <f>INDEX(รายได้แยกตามสิทธิ!$D:$D,MATCH(CalBudget2567!$D203,รายได้แยกตามสิทธิ!$B:$B,0))</f>
        <v>68567583.769999996</v>
      </c>
      <c r="J203" s="138">
        <f>INDEX(ผลงานOPDVisit_HDC!$F:$F,MATCH(CalBudget2567!$D203,ผลงานOPDVisit_HDC!$A:$A,0))</f>
        <v>90084</v>
      </c>
      <c r="K203" s="138">
        <f t="shared" si="104"/>
        <v>761.15163369743789</v>
      </c>
      <c r="L203" s="139">
        <f t="shared" si="105"/>
        <v>108100.8</v>
      </c>
      <c r="M203" s="140">
        <f t="shared" si="106"/>
        <v>108100.8</v>
      </c>
      <c r="N203" s="141">
        <f t="shared" si="107"/>
        <v>781.24603682705026</v>
      </c>
      <c r="O203" s="142">
        <f t="shared" si="108"/>
        <v>84453321.577833593</v>
      </c>
      <c r="P203" s="143">
        <f>INDEX(รายได้แยกตามสิทธิ!$E:$E,MATCH(CalBudget2567!$D203,รายได้แยกตามสิทธิ!$B:$B,0))</f>
        <v>26787550.390000001</v>
      </c>
      <c r="Q203" s="138">
        <f>INDEX(ผลงานOPDVisit_HDC!$D:$D,MATCH(CalBudget2567!$D203,ผลงานOPDVisit_HDC!$A:$A,0))</f>
        <v>25067</v>
      </c>
      <c r="R203" s="138">
        <f t="shared" si="109"/>
        <v>1068.6380655842343</v>
      </c>
      <c r="S203" s="139">
        <f t="shared" si="110"/>
        <v>30080.399999999998</v>
      </c>
      <c r="T203" s="140">
        <f t="shared" si="111"/>
        <v>30080.399999999998</v>
      </c>
      <c r="U203" s="141">
        <f t="shared" si="112"/>
        <v>1096.8501105156581</v>
      </c>
      <c r="V203" s="142">
        <f t="shared" si="113"/>
        <v>32993690.064355198</v>
      </c>
      <c r="W203" s="143">
        <f>INDEX(รายได้แยกตามสิทธิ!$F:$F,MATCH(CalBudget2567!$D203,รายได้แยกตามสิทธิ!$B:$B,0))</f>
        <v>3932560.78</v>
      </c>
      <c r="X203" s="138">
        <f>INDEX(ผลงานOPDVisit_HDC!$E:$E,MATCH(CalBudget2567!$D203,ผลงานOPDVisit_HDC!$A:$A,0))</f>
        <v>14737</v>
      </c>
      <c r="Y203" s="138">
        <f t="shared" si="114"/>
        <v>266.84947954129063</v>
      </c>
      <c r="Z203" s="139">
        <f t="shared" si="115"/>
        <v>17684.399999999998</v>
      </c>
      <c r="AA203" s="140">
        <f t="shared" si="116"/>
        <v>17684.399999999998</v>
      </c>
      <c r="AB203" s="141">
        <f t="shared" si="117"/>
        <v>273.89430580118074</v>
      </c>
      <c r="AC203" s="142">
        <f t="shared" si="118"/>
        <v>4843656.4615104003</v>
      </c>
      <c r="AD203" s="143">
        <f>INDEX(รายได้แยกตามสิทธิ!$G:$G,MATCH(CalBudget2567!$D203,รายได้แยกตามสิทธิ!$B:$B,0))</f>
        <v>71434.25</v>
      </c>
      <c r="AE203" s="138">
        <f>INDEX(ผลงานOPDVisit_HDC!$G:$G,MATCH(CalBudget2567!$D203,ผลงานOPDVisit_HDC!$A:$A,0))</f>
        <v>101</v>
      </c>
      <c r="AF203" s="138">
        <f t="shared" si="119"/>
        <v>707.26980198019805</v>
      </c>
      <c r="AG203" s="139">
        <f t="shared" si="120"/>
        <v>121.19999999999999</v>
      </c>
      <c r="AH203" s="140">
        <f t="shared" si="121"/>
        <v>121.19999999999999</v>
      </c>
      <c r="AI203" s="141">
        <f t="shared" si="122"/>
        <v>725.94172475247524</v>
      </c>
      <c r="AJ203" s="142">
        <f t="shared" si="123"/>
        <v>87984.137039999987</v>
      </c>
      <c r="AK203" s="143">
        <f>INDEX(รายได้แยกตามสิทธิ!$H:$H,MATCH(CalBudget2567!$D203,รายได้แยกตามสิทธิ!$B:$B,0))</f>
        <v>5525877.25</v>
      </c>
      <c r="AL203" s="138">
        <f>INDEX(ผลงานOPDVisit_HDC!$K:$K,MATCH(CalBudget2567!$D203,ผลงานOPDVisit_HDC!$A:$A,0))</f>
        <v>15943</v>
      </c>
      <c r="AM203" s="138">
        <f t="shared" si="124"/>
        <v>346.60209809947941</v>
      </c>
      <c r="AN203" s="139">
        <f t="shared" si="125"/>
        <v>19131.599999999999</v>
      </c>
      <c r="AO203" s="140">
        <f t="shared" si="126"/>
        <v>19131.599999999999</v>
      </c>
      <c r="AP203" s="141">
        <f t="shared" si="127"/>
        <v>355.75239348930569</v>
      </c>
      <c r="AQ203" s="142">
        <f t="shared" si="128"/>
        <v>6806112.4912800007</v>
      </c>
      <c r="AR203" s="144">
        <f t="shared" si="102"/>
        <v>129184764.7320192</v>
      </c>
      <c r="AS203" s="143">
        <f>INDEX(รายได้แยกตามสิทธิ!$I:$I,MATCH(CalBudget2567!$D203,รายได้แยกตามสิทธิ!$B:$B,0))</f>
        <v>86732467.189999998</v>
      </c>
      <c r="AT203" s="138">
        <f>INDEX(ผลงานAdjRw_DHES!$D:$D,MATCH(CalBudget2567!$D203,ผลงานAdjRw_DHES!$B:$B,0))</f>
        <v>6455.3572999999997</v>
      </c>
      <c r="AU203" s="143">
        <f t="shared" si="129"/>
        <v>13435.734562670916</v>
      </c>
      <c r="AV203" s="139">
        <f t="shared" si="130"/>
        <v>7746.4287599999989</v>
      </c>
      <c r="AW203" s="140">
        <f t="shared" si="131"/>
        <v>7746.4287599999989</v>
      </c>
      <c r="AX203" s="141">
        <f t="shared" si="132"/>
        <v>13790.437955125428</v>
      </c>
      <c r="AY203" s="142">
        <f t="shared" si="133"/>
        <v>106826645.18857919</v>
      </c>
      <c r="AZ203" s="143">
        <f>INDEX(รายได้แยกตามสิทธิ!$J:$J,MATCH(CalBudget2567!$D203,รายได้แยกตามสิทธิ!$B:$B,0))</f>
        <v>14077754.15</v>
      </c>
      <c r="BA203" s="138">
        <f>INDEX(ผลงานAdjRw_DHES!$F:$F,MATCH(CalBudget2567!$D203,ผลงานAdjRw_DHES!$B:$B,0))</f>
        <v>893.82189999999991</v>
      </c>
      <c r="BB203" s="143">
        <f t="shared" si="134"/>
        <v>15750.066260403781</v>
      </c>
      <c r="BC203" s="139">
        <f t="shared" si="135"/>
        <v>1072.5862799999998</v>
      </c>
      <c r="BD203" s="140">
        <f t="shared" si="136"/>
        <v>1072.5862799999998</v>
      </c>
      <c r="BE203" s="141">
        <f t="shared" si="137"/>
        <v>16165.868009678441</v>
      </c>
      <c r="BF203" s="142">
        <f t="shared" si="138"/>
        <v>17339288.231472</v>
      </c>
      <c r="BG203" s="143">
        <f>INDEX(รายได้แยกตามสิทธิ!$K:$K,MATCH(CalBudget2567!$D203,รายได้แยกตามสิทธิ!$B:$B,0))</f>
        <v>2662798.2999999998</v>
      </c>
      <c r="BH203" s="138">
        <f>INDEX(ผลงานAdjRw_DHES!$E:$E,MATCH(CalBudget2567!$D203,ผลงานAdjRw_DHES!$B:$B,0))</f>
        <v>231.55799999999999</v>
      </c>
      <c r="BI203" s="143">
        <f t="shared" si="139"/>
        <v>11499.487385449866</v>
      </c>
      <c r="BJ203" s="139">
        <f t="shared" si="140"/>
        <v>277.86959999999999</v>
      </c>
      <c r="BK203" s="140">
        <f t="shared" si="141"/>
        <v>277.86959999999999</v>
      </c>
      <c r="BL203" s="141">
        <f t="shared" si="142"/>
        <v>11803.073852425741</v>
      </c>
      <c r="BM203" s="142">
        <f t="shared" si="143"/>
        <v>3279715.4101439998</v>
      </c>
      <c r="BN203" s="143">
        <f>INDEX(รายได้แยกตามสิทธิ!$N:$N,MATCH(CalBudget2567!$D203,รายได้แยกตามสิทธิ!$B:$B,0))</f>
        <v>5886830.4900000002</v>
      </c>
      <c r="BO203" s="138">
        <f>INDEX(ผลงานAdjRw_DHES!$I:$I,MATCH(CalBudget2567!$D203,ผลงานAdjRw_DHES!$B:$B,0))</f>
        <v>70.785000000000764</v>
      </c>
      <c r="BP203" s="143">
        <f t="shared" si="144"/>
        <v>83164.942996396654</v>
      </c>
      <c r="BQ203" s="139">
        <f t="shared" si="145"/>
        <v>84.942000000000917</v>
      </c>
      <c r="BR203" s="140">
        <f t="shared" si="146"/>
        <v>84.942000000000917</v>
      </c>
      <c r="BS203" s="141">
        <f t="shared" si="147"/>
        <v>85360.497491501519</v>
      </c>
      <c r="BT203" s="142">
        <f t="shared" si="148"/>
        <v>7250691.3779231999</v>
      </c>
      <c r="BU203" s="144">
        <f t="shared" si="149"/>
        <v>134696340.20811838</v>
      </c>
      <c r="BV203" s="145">
        <f t="shared" si="103"/>
        <v>263881104.94013757</v>
      </c>
      <c r="BW203" s="146">
        <f>INDEX(รายได้แยกตามสิทธิ!$Q:$Q,MATCH(CalBudget2567!$D203,รายได้แยกตามสิทธิ!$B:$B,0))</f>
        <v>0.45</v>
      </c>
      <c r="BX203" s="145">
        <f t="shared" si="150"/>
        <v>118746497.2230619</v>
      </c>
      <c r="BY203" s="141"/>
      <c r="BZ203" s="143">
        <f t="shared" si="151"/>
        <v>145932</v>
      </c>
      <c r="CA203" s="138">
        <f>INDEX(ผลงานOPDVisit_HDC!$C:$C,MATCH(CalBudget2567!$D203,ผลงานOPDVisit_HDC!$A:$A,0))</f>
        <v>145932</v>
      </c>
      <c r="CB203" s="138">
        <f t="shared" si="152"/>
        <v>0</v>
      </c>
    </row>
    <row r="204" spans="1:80" hidden="1" x14ac:dyDescent="0.7">
      <c r="A204" s="136">
        <f>COUNTA($D$16:D204)</f>
        <v>189</v>
      </c>
      <c r="B204" s="1">
        <v>3</v>
      </c>
      <c r="C204" s="2" t="s">
        <v>16</v>
      </c>
      <c r="D204" s="91" t="s">
        <v>263</v>
      </c>
      <c r="E204" s="3" t="s">
        <v>1162</v>
      </c>
      <c r="F204" s="4" t="s">
        <v>1876</v>
      </c>
      <c r="G204" s="1">
        <v>6</v>
      </c>
      <c r="H204" s="3" t="s">
        <v>2965</v>
      </c>
      <c r="I204" s="137">
        <f>INDEX(รายได้แยกตามสิทธิ!$D:$D,MATCH(CalBudget2567!$D204,รายได้แยกตามสิทธิ!$B:$B,0))</f>
        <v>38766510.380000003</v>
      </c>
      <c r="J204" s="138">
        <f>INDEX(ผลงานOPDVisit_HDC!$F:$F,MATCH(CalBudget2567!$D204,ผลงานOPDVisit_HDC!$A:$A,0))</f>
        <v>71256</v>
      </c>
      <c r="K204" s="138">
        <f t="shared" si="104"/>
        <v>544.04555939148986</v>
      </c>
      <c r="L204" s="139">
        <f t="shared" si="105"/>
        <v>85507.199999999997</v>
      </c>
      <c r="M204" s="140">
        <f t="shared" si="106"/>
        <v>85507.199999999997</v>
      </c>
      <c r="N204" s="141">
        <f t="shared" si="107"/>
        <v>558.40836215942522</v>
      </c>
      <c r="O204" s="142">
        <f t="shared" si="108"/>
        <v>47747935.5048384</v>
      </c>
      <c r="P204" s="143">
        <f>INDEX(รายได้แยกตามสิทธิ!$E:$E,MATCH(CalBudget2567!$D204,รายได้แยกตามสิทธิ!$B:$B,0))</f>
        <v>7175683.3399999999</v>
      </c>
      <c r="Q204" s="138">
        <f>INDEX(ผลงานOPDVisit_HDC!$D:$D,MATCH(CalBudget2567!$D204,ผลงานOPDVisit_HDC!$A:$A,0))</f>
        <v>13612</v>
      </c>
      <c r="R204" s="138">
        <f t="shared" si="109"/>
        <v>527.15863502791649</v>
      </c>
      <c r="S204" s="139">
        <f t="shared" si="110"/>
        <v>16334.4</v>
      </c>
      <c r="T204" s="140">
        <f t="shared" si="111"/>
        <v>16334.4</v>
      </c>
      <c r="U204" s="141">
        <f t="shared" si="112"/>
        <v>541.07562299265351</v>
      </c>
      <c r="V204" s="142">
        <f t="shared" si="113"/>
        <v>8838145.6562111992</v>
      </c>
      <c r="W204" s="143">
        <f>INDEX(รายได้แยกตามสิทธิ!$F:$F,MATCH(CalBudget2567!$D204,รายได้แยกตามสิทธิ!$B:$B,0))</f>
        <v>1493886.49</v>
      </c>
      <c r="X204" s="138">
        <f>INDEX(ผลงานOPDVisit_HDC!$E:$E,MATCH(CalBudget2567!$D204,ผลงานOPDVisit_HDC!$A:$A,0))</f>
        <v>7087</v>
      </c>
      <c r="Y204" s="138">
        <f t="shared" si="114"/>
        <v>210.79250599689573</v>
      </c>
      <c r="Z204" s="139">
        <f t="shared" si="115"/>
        <v>8504.4</v>
      </c>
      <c r="AA204" s="140">
        <f t="shared" si="116"/>
        <v>8504.4</v>
      </c>
      <c r="AB204" s="141">
        <f t="shared" si="117"/>
        <v>216.35742815521377</v>
      </c>
      <c r="AC204" s="142">
        <f t="shared" si="118"/>
        <v>1839990.1120032</v>
      </c>
      <c r="AD204" s="143">
        <f>INDEX(รายได้แยกตามสิทธิ!$G:$G,MATCH(CalBudget2567!$D204,รายได้แยกตามสิทธิ!$B:$B,0))</f>
        <v>37484</v>
      </c>
      <c r="AE204" s="138">
        <f>INDEX(ผลงานOPDVisit_HDC!$G:$G,MATCH(CalBudget2567!$D204,ผลงานOPDVisit_HDC!$A:$A,0))</f>
        <v>20</v>
      </c>
      <c r="AF204" s="138">
        <f t="shared" si="119"/>
        <v>1874.2</v>
      </c>
      <c r="AG204" s="139">
        <f t="shared" si="120"/>
        <v>24</v>
      </c>
      <c r="AH204" s="140">
        <f t="shared" si="121"/>
        <v>24</v>
      </c>
      <c r="AI204" s="141">
        <f t="shared" si="122"/>
        <v>1923.6788799999999</v>
      </c>
      <c r="AJ204" s="142">
        <f t="shared" si="123"/>
        <v>46168.293120000002</v>
      </c>
      <c r="AK204" s="143">
        <f>INDEX(รายได้แยกตามสิทธิ!$H:$H,MATCH(CalBudget2567!$D204,รายได้แยกตามสิทธิ!$B:$B,0))</f>
        <v>2886673.25</v>
      </c>
      <c r="AL204" s="138">
        <f>INDEX(ผลงานOPDVisit_HDC!$K:$K,MATCH(CalBudget2567!$D204,ผลงานOPDVisit_HDC!$A:$A,0))</f>
        <v>1621</v>
      </c>
      <c r="AM204" s="138">
        <f t="shared" si="124"/>
        <v>1780.7978099938309</v>
      </c>
      <c r="AN204" s="139">
        <f t="shared" si="125"/>
        <v>1945.1999999999998</v>
      </c>
      <c r="AO204" s="140">
        <f t="shared" si="126"/>
        <v>1945.1999999999998</v>
      </c>
      <c r="AP204" s="141">
        <f t="shared" si="127"/>
        <v>1827.810872177668</v>
      </c>
      <c r="AQ204" s="142">
        <f t="shared" si="128"/>
        <v>3555457.7085599992</v>
      </c>
      <c r="AR204" s="144">
        <f t="shared" si="102"/>
        <v>62027697.274732791</v>
      </c>
      <c r="AS204" s="143">
        <f>INDEX(รายได้แยกตามสิทธิ!$I:$I,MATCH(CalBudget2567!$D204,รายได้แยกตามสิทธิ!$B:$B,0))</f>
        <v>17985484.75</v>
      </c>
      <c r="AT204" s="138">
        <f>INDEX(ผลงานAdjRw_DHES!$D:$D,MATCH(CalBudget2567!$D204,ผลงานAdjRw_DHES!$B:$B,0))</f>
        <v>1448.61</v>
      </c>
      <c r="AU204" s="143">
        <f t="shared" si="129"/>
        <v>12415.684518262335</v>
      </c>
      <c r="AV204" s="139">
        <f t="shared" si="130"/>
        <v>1738.3319999999999</v>
      </c>
      <c r="AW204" s="140">
        <f t="shared" si="131"/>
        <v>1738.3319999999999</v>
      </c>
      <c r="AX204" s="141">
        <f t="shared" si="132"/>
        <v>12743.45858954446</v>
      </c>
      <c r="AY204" s="142">
        <f t="shared" si="133"/>
        <v>22152361.856879998</v>
      </c>
      <c r="AZ204" s="143">
        <f>INDEX(รายได้แยกตามสิทธิ!$J:$J,MATCH(CalBudget2567!$D204,รายได้แยกตามสิทธิ!$B:$B,0))</f>
        <v>1832251</v>
      </c>
      <c r="BA204" s="138">
        <f>INDEX(ผลงานAdjRw_DHES!$F:$F,MATCH(CalBudget2567!$D204,ผลงานAdjRw_DHES!$B:$B,0))</f>
        <v>99.34</v>
      </c>
      <c r="BB204" s="143">
        <f t="shared" si="134"/>
        <v>18444.241997181398</v>
      </c>
      <c r="BC204" s="139">
        <f t="shared" si="135"/>
        <v>119.208</v>
      </c>
      <c r="BD204" s="140">
        <f t="shared" si="136"/>
        <v>119.208</v>
      </c>
      <c r="BE204" s="141">
        <f t="shared" si="137"/>
        <v>18931.169985906985</v>
      </c>
      <c r="BF204" s="142">
        <f t="shared" si="138"/>
        <v>2256746.9116799999</v>
      </c>
      <c r="BG204" s="143">
        <f>INDEX(รายได้แยกตามสิทธิ!$K:$K,MATCH(CalBudget2567!$D204,รายได้แยกตามสิทธิ!$B:$B,0))</f>
        <v>469580.52</v>
      </c>
      <c r="BH204" s="138">
        <f>INDEX(ผลงานAdjRw_DHES!$E:$E,MATCH(CalBudget2567!$D204,ผลงานAdjRw_DHES!$B:$B,0))</f>
        <v>46.140000000000008</v>
      </c>
      <c r="BI204" s="143">
        <f t="shared" si="139"/>
        <v>10177.297789336801</v>
      </c>
      <c r="BJ204" s="139">
        <f t="shared" si="140"/>
        <v>55.368000000000009</v>
      </c>
      <c r="BK204" s="140">
        <f t="shared" si="141"/>
        <v>55.368000000000009</v>
      </c>
      <c r="BL204" s="141">
        <f t="shared" si="142"/>
        <v>10445.978450975292</v>
      </c>
      <c r="BM204" s="142">
        <f t="shared" si="143"/>
        <v>578372.93487360002</v>
      </c>
      <c r="BN204" s="143">
        <f>INDEX(รายได้แยกตามสิทธิ!$N:$N,MATCH(CalBudget2567!$D204,รายได้แยกตามสิทธิ!$B:$B,0))</f>
        <v>1223118</v>
      </c>
      <c r="BO204" s="138">
        <f>INDEX(ผลงานAdjRw_DHES!$I:$I,MATCH(CalBudget2567!$D204,ผลงานAdjRw_DHES!$B:$B,0))</f>
        <v>91.1099999999999</v>
      </c>
      <c r="BP204" s="143">
        <f t="shared" si="144"/>
        <v>13424.62956865329</v>
      </c>
      <c r="BQ204" s="139">
        <f t="shared" si="145"/>
        <v>109.33199999999988</v>
      </c>
      <c r="BR204" s="140">
        <f t="shared" si="146"/>
        <v>109.33199999999988</v>
      </c>
      <c r="BS204" s="141">
        <f t="shared" si="147"/>
        <v>13779.039789265737</v>
      </c>
      <c r="BT204" s="142">
        <f t="shared" si="148"/>
        <v>1506489.9782399999</v>
      </c>
      <c r="BU204" s="144">
        <f t="shared" si="149"/>
        <v>26493971.681673598</v>
      </c>
      <c r="BV204" s="145">
        <f t="shared" si="103"/>
        <v>88521668.956406385</v>
      </c>
      <c r="BW204" s="146">
        <f>INDEX(รายได้แยกตามสิทธิ!$Q:$Q,MATCH(CalBudget2567!$D204,รายได้แยกตามสิทธิ!$B:$B,0))</f>
        <v>0.45</v>
      </c>
      <c r="BX204" s="145">
        <f t="shared" si="150"/>
        <v>39834751.030382872</v>
      </c>
      <c r="BY204" s="141"/>
      <c r="BZ204" s="143">
        <f t="shared" si="151"/>
        <v>93596</v>
      </c>
      <c r="CA204" s="138">
        <f>INDEX(ผลงานOPDVisit_HDC!$C:$C,MATCH(CalBudget2567!$D204,ผลงานOPDVisit_HDC!$A:$A,0))</f>
        <v>93596</v>
      </c>
      <c r="CB204" s="138">
        <f t="shared" si="152"/>
        <v>0</v>
      </c>
    </row>
    <row r="205" spans="1:80" hidden="1" x14ac:dyDescent="0.7">
      <c r="A205" s="136">
        <f>COUNTA($D$16:D205)</f>
        <v>190</v>
      </c>
      <c r="B205" s="1">
        <v>3</v>
      </c>
      <c r="C205" s="2" t="s">
        <v>16</v>
      </c>
      <c r="D205" s="91" t="s">
        <v>264</v>
      </c>
      <c r="E205" s="3" t="s">
        <v>1163</v>
      </c>
      <c r="F205" s="4" t="s">
        <v>1876</v>
      </c>
      <c r="G205" s="1">
        <v>5</v>
      </c>
      <c r="H205" s="3" t="s">
        <v>2964</v>
      </c>
      <c r="I205" s="137">
        <f>INDEX(รายได้แยกตามสิทธิ!$D:$D,MATCH(CalBudget2567!$D205,รายได้แยกตามสิทธิ!$B:$B,0))</f>
        <v>33514255.75</v>
      </c>
      <c r="J205" s="138">
        <f>INDEX(ผลงานOPDVisit_HDC!$F:$F,MATCH(CalBudget2567!$D205,ผลงานOPDVisit_HDC!$A:$A,0))</f>
        <v>57376</v>
      </c>
      <c r="K205" s="138">
        <f t="shared" si="104"/>
        <v>584.11628119771331</v>
      </c>
      <c r="L205" s="139">
        <f t="shared" si="105"/>
        <v>68851.199999999997</v>
      </c>
      <c r="M205" s="140">
        <f t="shared" si="106"/>
        <v>68851.199999999997</v>
      </c>
      <c r="N205" s="141">
        <f t="shared" si="107"/>
        <v>599.53695102133292</v>
      </c>
      <c r="O205" s="142">
        <f t="shared" si="108"/>
        <v>41278838.522159994</v>
      </c>
      <c r="P205" s="143">
        <f>INDEX(รายได้แยกตามสิทธิ!$E:$E,MATCH(CalBudget2567!$D205,รายได้แยกตามสิทธิ!$B:$B,0))</f>
        <v>10135342.5</v>
      </c>
      <c r="Q205" s="138">
        <f>INDEX(ผลงานOPDVisit_HDC!$D:$D,MATCH(CalBudget2567!$D205,ผลงานOPDVisit_HDC!$A:$A,0))</f>
        <v>1756</v>
      </c>
      <c r="R205" s="138">
        <f t="shared" si="109"/>
        <v>5771.83513667426</v>
      </c>
      <c r="S205" s="139">
        <f t="shared" si="110"/>
        <v>2107.1999999999998</v>
      </c>
      <c r="T205" s="140">
        <f t="shared" si="111"/>
        <v>2107.1999999999998</v>
      </c>
      <c r="U205" s="141">
        <f t="shared" si="112"/>
        <v>5924.2115842824605</v>
      </c>
      <c r="V205" s="142">
        <f t="shared" si="113"/>
        <v>12483498.6504</v>
      </c>
      <c r="W205" s="143">
        <f>INDEX(รายได้แยกตามสิทธิ!$F:$F,MATCH(CalBudget2567!$D205,รายได้แยกตามสิทธิ!$B:$B,0))</f>
        <v>1341740.25</v>
      </c>
      <c r="X205" s="138">
        <f>INDEX(ผลงานOPDVisit_HDC!$E:$E,MATCH(CalBudget2567!$D205,ผลงานOPDVisit_HDC!$A:$A,0))</f>
        <v>18145</v>
      </c>
      <c r="Y205" s="138">
        <f t="shared" si="114"/>
        <v>73.94545329291816</v>
      </c>
      <c r="Z205" s="139">
        <f t="shared" si="115"/>
        <v>21774</v>
      </c>
      <c r="AA205" s="140">
        <f t="shared" si="116"/>
        <v>21774</v>
      </c>
      <c r="AB205" s="141">
        <f t="shared" si="117"/>
        <v>75.897613259851198</v>
      </c>
      <c r="AC205" s="142">
        <f t="shared" si="118"/>
        <v>1652594.63112</v>
      </c>
      <c r="AD205" s="143">
        <f>INDEX(รายได้แยกตามสิทธิ!$G:$G,MATCH(CalBudget2567!$D205,รายได้แยกตามสิทธิ!$B:$B,0))</f>
        <v>78086</v>
      </c>
      <c r="AE205" s="138">
        <f>INDEX(ผลงานOPDVisit_HDC!$G:$G,MATCH(CalBudget2567!$D205,ผลงานOPDVisit_HDC!$A:$A,0))</f>
        <v>1</v>
      </c>
      <c r="AF205" s="138">
        <f t="shared" si="119"/>
        <v>78086</v>
      </c>
      <c r="AG205" s="139">
        <f t="shared" si="120"/>
        <v>1.2</v>
      </c>
      <c r="AH205" s="140">
        <f t="shared" si="121"/>
        <v>1.2</v>
      </c>
      <c r="AI205" s="141">
        <f t="shared" si="122"/>
        <v>80147.470400000006</v>
      </c>
      <c r="AJ205" s="142">
        <f t="shared" si="123"/>
        <v>96176.96448000001</v>
      </c>
      <c r="AK205" s="143">
        <f>INDEX(รายได้แยกตามสิทธิ!$H:$H,MATCH(CalBudget2567!$D205,รายได้แยกตามสิทธิ!$B:$B,0))</f>
        <v>1979685.52</v>
      </c>
      <c r="AL205" s="138">
        <f>INDEX(ผลงานOPDVisit_HDC!$K:$K,MATCH(CalBudget2567!$D205,ผลงานOPDVisit_HDC!$A:$A,0))</f>
        <v>3586</v>
      </c>
      <c r="AM205" s="138">
        <f t="shared" si="124"/>
        <v>552.059542665923</v>
      </c>
      <c r="AN205" s="139">
        <f t="shared" si="125"/>
        <v>4303.2</v>
      </c>
      <c r="AO205" s="140">
        <f t="shared" si="126"/>
        <v>4303.2</v>
      </c>
      <c r="AP205" s="141">
        <f t="shared" si="127"/>
        <v>566.63391459230343</v>
      </c>
      <c r="AQ205" s="142">
        <f t="shared" si="128"/>
        <v>2438339.0612736</v>
      </c>
      <c r="AR205" s="144">
        <f t="shared" si="102"/>
        <v>57949447.829433583</v>
      </c>
      <c r="AS205" s="143">
        <f>INDEX(รายได้แยกตามสิทธิ!$I:$I,MATCH(CalBudget2567!$D205,รายได้แยกตามสิทธิ!$B:$B,0))</f>
        <v>15898868.75</v>
      </c>
      <c r="AT205" s="138">
        <f>INDEX(ผลงานAdjRw_DHES!$D:$D,MATCH(CalBudget2567!$D205,ผลงานAdjRw_DHES!$B:$B,0))</f>
        <v>1313.9709999999998</v>
      </c>
      <c r="AU205" s="143">
        <f t="shared" si="129"/>
        <v>12099.862744307144</v>
      </c>
      <c r="AV205" s="139">
        <f t="shared" si="130"/>
        <v>1576.7651999999996</v>
      </c>
      <c r="AW205" s="140">
        <f t="shared" si="131"/>
        <v>1576.7651999999996</v>
      </c>
      <c r="AX205" s="141">
        <f t="shared" si="132"/>
        <v>12419.299120756852</v>
      </c>
      <c r="AY205" s="142">
        <f t="shared" si="133"/>
        <v>19582318.661999997</v>
      </c>
      <c r="AZ205" s="143">
        <f>INDEX(รายได้แยกตามสิทธิ!$J:$J,MATCH(CalBudget2567!$D205,รายได้แยกตามสิทธิ!$B:$B,0))</f>
        <v>1977172.68</v>
      </c>
      <c r="BA205" s="138">
        <f>INDEX(ผลงานAdjRw_DHES!$F:$F,MATCH(CalBudget2567!$D205,ผลงานAdjRw_DHES!$B:$B,0))</f>
        <v>127.23099999999999</v>
      </c>
      <c r="BB205" s="143">
        <f t="shared" si="134"/>
        <v>15540.023107575984</v>
      </c>
      <c r="BC205" s="139">
        <f t="shared" si="135"/>
        <v>152.6772</v>
      </c>
      <c r="BD205" s="140">
        <f t="shared" si="136"/>
        <v>152.6772</v>
      </c>
      <c r="BE205" s="141">
        <f t="shared" si="137"/>
        <v>15950.279717615989</v>
      </c>
      <c r="BF205" s="142">
        <f t="shared" si="138"/>
        <v>2435244.0465023997</v>
      </c>
      <c r="BG205" s="143">
        <f>INDEX(รายได้แยกตามสิทธิ!$K:$K,MATCH(CalBudget2567!$D205,รายได้แยกตามสิทธิ!$B:$B,0))</f>
        <v>562879.25</v>
      </c>
      <c r="BH205" s="138">
        <f>INDEX(ผลงานAdjRw_DHES!$E:$E,MATCH(CalBudget2567!$D205,ผลงานAdjRw_DHES!$B:$B,0))</f>
        <v>40.573999999999998</v>
      </c>
      <c r="BI205" s="143">
        <f t="shared" si="139"/>
        <v>13872.905062355203</v>
      </c>
      <c r="BJ205" s="139">
        <f t="shared" si="140"/>
        <v>48.688799999999993</v>
      </c>
      <c r="BK205" s="140">
        <f t="shared" si="141"/>
        <v>48.688799999999993</v>
      </c>
      <c r="BL205" s="141">
        <f t="shared" si="142"/>
        <v>14239.14975600138</v>
      </c>
      <c r="BM205" s="142">
        <f t="shared" si="143"/>
        <v>693287.11463999993</v>
      </c>
      <c r="BN205" s="143">
        <f>INDEX(รายได้แยกตามสิทธิ!$N:$N,MATCH(CalBudget2567!$D205,รายได้แยกตามสิทธิ!$B:$B,0))</f>
        <v>867783</v>
      </c>
      <c r="BO205" s="138">
        <f>INDEX(ผลงานAdjRw_DHES!$I:$I,MATCH(CalBudget2567!$D205,ผลงานAdjRw_DHES!$B:$B,0))</f>
        <v>84.594000000000108</v>
      </c>
      <c r="BP205" s="143">
        <f t="shared" si="144"/>
        <v>10258.209802113612</v>
      </c>
      <c r="BQ205" s="139">
        <f t="shared" si="145"/>
        <v>101.51280000000013</v>
      </c>
      <c r="BR205" s="140">
        <f t="shared" si="146"/>
        <v>101.51280000000013</v>
      </c>
      <c r="BS205" s="141">
        <f t="shared" si="147"/>
        <v>10529.02654088941</v>
      </c>
      <c r="BT205" s="142">
        <f t="shared" si="148"/>
        <v>1068830.9654399999</v>
      </c>
      <c r="BU205" s="144">
        <f t="shared" si="149"/>
        <v>23779680.788582399</v>
      </c>
      <c r="BV205" s="145">
        <f t="shared" si="103"/>
        <v>81729128.618015975</v>
      </c>
      <c r="BW205" s="146">
        <f>INDEX(รายได้แยกตามสิทธิ!$Q:$Q,MATCH(CalBudget2567!$D205,รายได้แยกตามสิทธิ!$B:$B,0))</f>
        <v>0.42</v>
      </c>
      <c r="BX205" s="145">
        <f t="shared" si="150"/>
        <v>34326234.019566707</v>
      </c>
      <c r="BY205" s="141"/>
      <c r="BZ205" s="143">
        <f t="shared" si="151"/>
        <v>80864</v>
      </c>
      <c r="CA205" s="138">
        <f>INDEX(ผลงานOPDVisit_HDC!$C:$C,MATCH(CalBudget2567!$D205,ผลงานOPDVisit_HDC!$A:$A,0))</f>
        <v>80864</v>
      </c>
      <c r="CB205" s="138">
        <f t="shared" si="152"/>
        <v>0</v>
      </c>
    </row>
    <row r="206" spans="1:80" hidden="1" x14ac:dyDescent="0.7">
      <c r="A206" s="136">
        <f>COUNTA($D$16:D206)</f>
        <v>191</v>
      </c>
      <c r="B206" s="1">
        <v>3</v>
      </c>
      <c r="C206" s="2" t="s">
        <v>16</v>
      </c>
      <c r="D206" s="91" t="s">
        <v>265</v>
      </c>
      <c r="E206" s="3" t="s">
        <v>1164</v>
      </c>
      <c r="F206" s="4" t="s">
        <v>1876</v>
      </c>
      <c r="G206" s="1">
        <v>5</v>
      </c>
      <c r="H206" s="3" t="s">
        <v>2964</v>
      </c>
      <c r="I206" s="137">
        <f>INDEX(รายได้แยกตามสิทธิ!$D:$D,MATCH(CalBudget2567!$D206,รายได้แยกตามสิทธิ!$B:$B,0))</f>
        <v>26968530.109999999</v>
      </c>
      <c r="J206" s="138">
        <f>INDEX(ผลงานOPDVisit_HDC!$F:$F,MATCH(CalBudget2567!$D206,ผลงานOPDVisit_HDC!$A:$A,0))</f>
        <v>56708</v>
      </c>
      <c r="K206" s="138">
        <f t="shared" si="104"/>
        <v>475.568352084362</v>
      </c>
      <c r="L206" s="139">
        <f t="shared" si="105"/>
        <v>68049.599999999991</v>
      </c>
      <c r="M206" s="140">
        <f t="shared" si="106"/>
        <v>68049.599999999991</v>
      </c>
      <c r="N206" s="141">
        <f t="shared" si="107"/>
        <v>488.12335657938917</v>
      </c>
      <c r="O206" s="142">
        <f t="shared" si="108"/>
        <v>33216599.165884797</v>
      </c>
      <c r="P206" s="143">
        <f>INDEX(รายได้แยกตามสิทธิ!$E:$E,MATCH(CalBudget2567!$D206,รายได้แยกตามสิทธิ!$B:$B,0))</f>
        <v>6439706.0300000003</v>
      </c>
      <c r="Q206" s="138">
        <f>INDEX(ผลงานOPDVisit_HDC!$D:$D,MATCH(CalBudget2567!$D206,ผลงานOPDVisit_HDC!$A:$A,0))</f>
        <v>15018</v>
      </c>
      <c r="R206" s="138">
        <f t="shared" si="109"/>
        <v>428.79917632174727</v>
      </c>
      <c r="S206" s="139">
        <f t="shared" si="110"/>
        <v>18021.599999999999</v>
      </c>
      <c r="T206" s="140">
        <f t="shared" si="111"/>
        <v>18021.599999999999</v>
      </c>
      <c r="U206" s="141">
        <f t="shared" si="112"/>
        <v>440.11947457664138</v>
      </c>
      <c r="V206" s="142">
        <f t="shared" si="113"/>
        <v>7931657.1230303999</v>
      </c>
      <c r="W206" s="143">
        <f>INDEX(รายได้แยกตามสิทธิ!$F:$F,MATCH(CalBudget2567!$D206,รายได้แยกตามสิทธิ!$B:$B,0))</f>
        <v>1432904.84</v>
      </c>
      <c r="X206" s="138">
        <f>INDEX(ผลงานOPDVisit_HDC!$E:$E,MATCH(CalBudget2567!$D206,ผลงานOPDVisit_HDC!$A:$A,0))</f>
        <v>11881</v>
      </c>
      <c r="Y206" s="138">
        <f t="shared" si="114"/>
        <v>120.60473360828213</v>
      </c>
      <c r="Z206" s="139">
        <f t="shared" si="115"/>
        <v>14257.199999999999</v>
      </c>
      <c r="AA206" s="140">
        <f t="shared" si="116"/>
        <v>14257.199999999999</v>
      </c>
      <c r="AB206" s="141">
        <f t="shared" si="117"/>
        <v>123.78869857554078</v>
      </c>
      <c r="AC206" s="142">
        <f t="shared" si="118"/>
        <v>1764880.2333311997</v>
      </c>
      <c r="AD206" s="143">
        <f>INDEX(รายได้แยกตามสิทธิ!$G:$G,MATCH(CalBudget2567!$D206,รายได้แยกตามสิทธิ!$B:$B,0))</f>
        <v>3420</v>
      </c>
      <c r="AE206" s="138">
        <f>INDEX(ผลงานOPDVisit_HDC!$G:$G,MATCH(CalBudget2567!$D206,ผลงานOPDVisit_HDC!$A:$A,0))</f>
        <v>7</v>
      </c>
      <c r="AF206" s="138">
        <f t="shared" si="119"/>
        <v>488.57142857142856</v>
      </c>
      <c r="AG206" s="139">
        <f t="shared" si="120"/>
        <v>8.4</v>
      </c>
      <c r="AH206" s="140">
        <f t="shared" si="121"/>
        <v>8.4</v>
      </c>
      <c r="AI206" s="141">
        <f t="shared" si="122"/>
        <v>501.46971428571425</v>
      </c>
      <c r="AJ206" s="142">
        <f t="shared" si="123"/>
        <v>4212.3455999999996</v>
      </c>
      <c r="AK206" s="143">
        <f>INDEX(รายได้แยกตามสิทธิ!$H:$H,MATCH(CalBudget2567!$D206,รายได้แยกตามสิทธิ!$B:$B,0))</f>
        <v>3657857.75</v>
      </c>
      <c r="AL206" s="138">
        <f>INDEX(ผลงานOPDVisit_HDC!$K:$K,MATCH(CalBudget2567!$D206,ผลงานOPDVisit_HDC!$A:$A,0))</f>
        <v>2441</v>
      </c>
      <c r="AM206" s="138">
        <f t="shared" si="124"/>
        <v>1498.507886112249</v>
      </c>
      <c r="AN206" s="139">
        <f t="shared" si="125"/>
        <v>2929.2</v>
      </c>
      <c r="AO206" s="140">
        <f t="shared" si="126"/>
        <v>2929.2</v>
      </c>
      <c r="AP206" s="141">
        <f t="shared" si="127"/>
        <v>1538.0684943056124</v>
      </c>
      <c r="AQ206" s="142">
        <f t="shared" si="128"/>
        <v>4505310.2335199993</v>
      </c>
      <c r="AR206" s="144">
        <f t="shared" si="102"/>
        <v>47422659.101366393</v>
      </c>
      <c r="AS206" s="143">
        <f>INDEX(รายได้แยกตามสิทธิ!$I:$I,MATCH(CalBudget2567!$D206,รายได้แยกตามสิทธิ!$B:$B,0))</f>
        <v>15236620.949999999</v>
      </c>
      <c r="AT206" s="138">
        <f>INDEX(ผลงานAdjRw_DHES!$D:$D,MATCH(CalBudget2567!$D206,ผลงานAdjRw_DHES!$B:$B,0))</f>
        <v>1494.99</v>
      </c>
      <c r="AU206" s="143">
        <f t="shared" si="129"/>
        <v>10191.787871490778</v>
      </c>
      <c r="AV206" s="139">
        <f t="shared" si="130"/>
        <v>1793.9880000000001</v>
      </c>
      <c r="AW206" s="140">
        <f t="shared" si="131"/>
        <v>1793.9880000000001</v>
      </c>
      <c r="AX206" s="141">
        <f t="shared" si="132"/>
        <v>10460.851071298135</v>
      </c>
      <c r="AY206" s="142">
        <f t="shared" si="133"/>
        <v>18766641.291696001</v>
      </c>
      <c r="AZ206" s="143">
        <f>INDEX(รายได้แยกตามสิทธิ!$J:$J,MATCH(CalBudget2567!$D206,รายได้แยกตามสิทธิ!$B:$B,0))</f>
        <v>1365796.75</v>
      </c>
      <c r="BA206" s="138">
        <f>INDEX(ผลงานAdjRw_DHES!$F:$F,MATCH(CalBudget2567!$D206,ผลงานAdjRw_DHES!$B:$B,0))</f>
        <v>113.87</v>
      </c>
      <c r="BB206" s="143">
        <f t="shared" si="134"/>
        <v>11994.351014314569</v>
      </c>
      <c r="BC206" s="139">
        <f t="shared" si="135"/>
        <v>136.64400000000001</v>
      </c>
      <c r="BD206" s="140">
        <f t="shared" si="136"/>
        <v>136.64400000000001</v>
      </c>
      <c r="BE206" s="141">
        <f t="shared" si="137"/>
        <v>12311.001881092474</v>
      </c>
      <c r="BF206" s="142">
        <f t="shared" si="138"/>
        <v>1682224.54104</v>
      </c>
      <c r="BG206" s="143">
        <f>INDEX(รายได้แยกตามสิทธิ!$K:$K,MATCH(CalBudget2567!$D206,รายได้แยกตามสิทธิ!$B:$B,0))</f>
        <v>664639.94999999995</v>
      </c>
      <c r="BH206" s="138">
        <f>INDEX(ผลงานAdjRw_DHES!$E:$E,MATCH(CalBudget2567!$D206,ผลงานAdjRw_DHES!$B:$B,0))</f>
        <v>33.51</v>
      </c>
      <c r="BI206" s="143">
        <f t="shared" si="139"/>
        <v>19834.077887197851</v>
      </c>
      <c r="BJ206" s="139">
        <f t="shared" si="140"/>
        <v>40.211999999999996</v>
      </c>
      <c r="BK206" s="140">
        <f t="shared" si="141"/>
        <v>40.211999999999996</v>
      </c>
      <c r="BL206" s="141">
        <f t="shared" si="142"/>
        <v>20357.697543419876</v>
      </c>
      <c r="BM206" s="142">
        <f t="shared" si="143"/>
        <v>818623.73361599992</v>
      </c>
      <c r="BN206" s="143">
        <f>INDEX(รายได้แยกตามสิทธิ!$N:$N,MATCH(CalBudget2567!$D206,รายได้แยกตามสิทธิ!$B:$B,0))</f>
        <v>914336.69</v>
      </c>
      <c r="BO206" s="138">
        <f>INDEX(ผลงานAdjRw_DHES!$I:$I,MATCH(CalBudget2567!$D206,ผลงานAdjRw_DHES!$B:$B,0))</f>
        <v>196.10000000000002</v>
      </c>
      <c r="BP206" s="143">
        <f t="shared" si="144"/>
        <v>4662.6042325344206</v>
      </c>
      <c r="BQ206" s="139">
        <f t="shared" si="145"/>
        <v>235.32000000000002</v>
      </c>
      <c r="BR206" s="140">
        <f t="shared" si="146"/>
        <v>235.32000000000002</v>
      </c>
      <c r="BS206" s="141">
        <f t="shared" si="147"/>
        <v>4785.6969842733297</v>
      </c>
      <c r="BT206" s="142">
        <f t="shared" si="148"/>
        <v>1126170.2143391999</v>
      </c>
      <c r="BU206" s="144">
        <f t="shared" si="149"/>
        <v>22393659.780691199</v>
      </c>
      <c r="BV206" s="145">
        <f t="shared" si="103"/>
        <v>69816318.882057592</v>
      </c>
      <c r="BW206" s="146">
        <f>INDEX(รายได้แยกตามสิทธิ!$Q:$Q,MATCH(CalBudget2567!$D206,รายได้แยกตามสิทธิ!$B:$B,0))</f>
        <v>0.43</v>
      </c>
      <c r="BX206" s="145">
        <f t="shared" si="150"/>
        <v>30021017.119284764</v>
      </c>
      <c r="BY206" s="141"/>
      <c r="BZ206" s="143">
        <f t="shared" si="151"/>
        <v>86055</v>
      </c>
      <c r="CA206" s="138">
        <f>INDEX(ผลงานOPDVisit_HDC!$C:$C,MATCH(CalBudget2567!$D206,ผลงานOPDVisit_HDC!$A:$A,0))</f>
        <v>86055</v>
      </c>
      <c r="CB206" s="138">
        <f t="shared" si="152"/>
        <v>0</v>
      </c>
    </row>
    <row r="207" spans="1:80" hidden="1" x14ac:dyDescent="0.7">
      <c r="A207" s="136">
        <f>COUNTA($D$16:D207)</f>
        <v>192</v>
      </c>
      <c r="B207" s="1">
        <v>3</v>
      </c>
      <c r="C207" s="2" t="s">
        <v>16</v>
      </c>
      <c r="D207" s="91" t="s">
        <v>266</v>
      </c>
      <c r="E207" s="3" t="s">
        <v>1165</v>
      </c>
      <c r="F207" s="4" t="s">
        <v>1876</v>
      </c>
      <c r="G207" s="1">
        <v>12</v>
      </c>
      <c r="H207" s="3" t="s">
        <v>2970</v>
      </c>
      <c r="I207" s="137">
        <f>INDEX(รายได้แยกตามสิทธิ!$D:$D,MATCH(CalBudget2567!$D207,รายได้แยกตามสิทธิ!$B:$B,0))</f>
        <v>66110605.549999997</v>
      </c>
      <c r="J207" s="138">
        <f>INDEX(ผลงานOPDVisit_HDC!$F:$F,MATCH(CalBudget2567!$D207,ผลงานOPDVisit_HDC!$A:$A,0))</f>
        <v>118987</v>
      </c>
      <c r="K207" s="138">
        <f t="shared" si="104"/>
        <v>555.61200425256538</v>
      </c>
      <c r="L207" s="139">
        <f t="shared" si="105"/>
        <v>142784.4</v>
      </c>
      <c r="M207" s="140">
        <f t="shared" si="106"/>
        <v>142784.4</v>
      </c>
      <c r="N207" s="141">
        <f t="shared" si="107"/>
        <v>570.28016116483309</v>
      </c>
      <c r="O207" s="142">
        <f t="shared" si="108"/>
        <v>81427110.643823996</v>
      </c>
      <c r="P207" s="143">
        <f>INDEX(รายได้แยกตามสิทธิ!$E:$E,MATCH(CalBudget2567!$D207,รายได้แยกตามสิทธิ!$B:$B,0))</f>
        <v>14245158.449999999</v>
      </c>
      <c r="Q207" s="138">
        <f>INDEX(ผลงานOPDVisit_HDC!$D:$D,MATCH(CalBudget2567!$D207,ผลงานOPDVisit_HDC!$A:$A,0))</f>
        <v>28398</v>
      </c>
      <c r="R207" s="138">
        <f t="shared" si="109"/>
        <v>501.62541200084513</v>
      </c>
      <c r="S207" s="139">
        <f t="shared" si="110"/>
        <v>34077.599999999999</v>
      </c>
      <c r="T207" s="140">
        <f t="shared" si="111"/>
        <v>34077.599999999999</v>
      </c>
      <c r="U207" s="141">
        <f t="shared" si="112"/>
        <v>514.86832287766742</v>
      </c>
      <c r="V207" s="142">
        <f t="shared" si="113"/>
        <v>17545476.759695999</v>
      </c>
      <c r="W207" s="143">
        <f>INDEX(รายได้แยกตามสิทธิ!$F:$F,MATCH(CalBudget2567!$D207,รายได้แยกตามสิทธิ!$B:$B,0))</f>
        <v>4447340.3600000003</v>
      </c>
      <c r="X207" s="138">
        <f>INDEX(ผลงานOPDVisit_HDC!$E:$E,MATCH(CalBudget2567!$D207,ผลงานOPDVisit_HDC!$A:$A,0))</f>
        <v>9860</v>
      </c>
      <c r="Y207" s="138">
        <f t="shared" si="114"/>
        <v>451.04871805273837</v>
      </c>
      <c r="Z207" s="139">
        <f t="shared" si="115"/>
        <v>11832</v>
      </c>
      <c r="AA207" s="140">
        <f t="shared" si="116"/>
        <v>11832</v>
      </c>
      <c r="AB207" s="141">
        <f t="shared" si="117"/>
        <v>462.95640420933069</v>
      </c>
      <c r="AC207" s="142">
        <f t="shared" si="118"/>
        <v>5477700.1746048005</v>
      </c>
      <c r="AD207" s="143">
        <f>INDEX(รายได้แยกตามสิทธิ!$G:$G,MATCH(CalBudget2567!$D207,รายได้แยกตามสิทธิ!$B:$B,0))</f>
        <v>79865</v>
      </c>
      <c r="AE207" s="138">
        <f>INDEX(ผลงานOPDVisit_HDC!$G:$G,MATCH(CalBudget2567!$D207,ผลงานOPDVisit_HDC!$A:$A,0))</f>
        <v>83</v>
      </c>
      <c r="AF207" s="138">
        <f t="shared" si="119"/>
        <v>962.22891566265059</v>
      </c>
      <c r="AG207" s="139">
        <f t="shared" si="120"/>
        <v>99.6</v>
      </c>
      <c r="AH207" s="140">
        <f t="shared" si="121"/>
        <v>99.6</v>
      </c>
      <c r="AI207" s="141">
        <f t="shared" si="122"/>
        <v>987.63175903614456</v>
      </c>
      <c r="AJ207" s="142">
        <f t="shared" si="123"/>
        <v>98368.123199999987</v>
      </c>
      <c r="AK207" s="143">
        <f>INDEX(รายได้แยกตามสิทธิ!$H:$H,MATCH(CalBudget2567!$D207,รายได้แยกตามสิทธิ!$B:$B,0))</f>
        <v>6171402.25</v>
      </c>
      <c r="AL207" s="138">
        <f>INDEX(ผลงานOPDVisit_HDC!$K:$K,MATCH(CalBudget2567!$D207,ผลงานOPDVisit_HDC!$A:$A,0))</f>
        <v>14728</v>
      </c>
      <c r="AM207" s="138">
        <f t="shared" si="124"/>
        <v>419.02513919065723</v>
      </c>
      <c r="AN207" s="139">
        <f t="shared" si="125"/>
        <v>17673.599999999999</v>
      </c>
      <c r="AO207" s="140">
        <f t="shared" si="126"/>
        <v>17673.599999999999</v>
      </c>
      <c r="AP207" s="141">
        <f t="shared" si="127"/>
        <v>430.08740286529058</v>
      </c>
      <c r="AQ207" s="142">
        <f t="shared" si="128"/>
        <v>7601192.7232799986</v>
      </c>
      <c r="AR207" s="144">
        <f t="shared" si="102"/>
        <v>112149848.42460479</v>
      </c>
      <c r="AS207" s="143">
        <f>INDEX(รายได้แยกตามสิทธิ!$I:$I,MATCH(CalBudget2567!$D207,รายได้แยกตามสิทธิ!$B:$B,0))</f>
        <v>68278135.450000003</v>
      </c>
      <c r="AT207" s="138">
        <f>INDEX(ผลงานAdjRw_DHES!$D:$D,MATCH(CalBudget2567!$D207,ผลงานAdjRw_DHES!$B:$B,0))</f>
        <v>5289.7228999999998</v>
      </c>
      <c r="AU207" s="143">
        <f t="shared" si="129"/>
        <v>12907.696062869381</v>
      </c>
      <c r="AV207" s="139">
        <f t="shared" si="130"/>
        <v>6347.6674799999992</v>
      </c>
      <c r="AW207" s="140">
        <f t="shared" si="131"/>
        <v>6347.6674799999992</v>
      </c>
      <c r="AX207" s="141">
        <f t="shared" si="132"/>
        <v>13248.459238929134</v>
      </c>
      <c r="AY207" s="142">
        <f t="shared" si="133"/>
        <v>84096813.871056005</v>
      </c>
      <c r="AZ207" s="143">
        <f>INDEX(รายได้แยกตามสิทธิ!$J:$J,MATCH(CalBudget2567!$D207,รายได้แยกตามสิทธิ!$B:$B,0))</f>
        <v>17131177.899999999</v>
      </c>
      <c r="BA207" s="138">
        <f>INDEX(ผลงานAdjRw_DHES!$F:$F,MATCH(CalBudget2567!$D207,ผลงานAdjRw_DHES!$B:$B,0))</f>
        <v>645.98410000000013</v>
      </c>
      <c r="BB207" s="143">
        <f t="shared" si="134"/>
        <v>26519.503963023231</v>
      </c>
      <c r="BC207" s="139">
        <f t="shared" si="135"/>
        <v>775.18092000000013</v>
      </c>
      <c r="BD207" s="140">
        <f t="shared" si="136"/>
        <v>775.18092000000013</v>
      </c>
      <c r="BE207" s="141">
        <f t="shared" si="137"/>
        <v>27219.618867647045</v>
      </c>
      <c r="BF207" s="142">
        <f t="shared" si="138"/>
        <v>21100129.195871998</v>
      </c>
      <c r="BG207" s="143">
        <f>INDEX(รายได้แยกตามสิทธิ!$K:$K,MATCH(CalBudget2567!$D207,รายได้แยกตามสิทธิ!$B:$B,0))</f>
        <v>2431683.75</v>
      </c>
      <c r="BH207" s="138">
        <f>INDEX(ผลงานAdjRw_DHES!$E:$E,MATCH(CalBudget2567!$D207,ผลงานAdjRw_DHES!$B:$B,0))</f>
        <v>202.3176</v>
      </c>
      <c r="BI207" s="143">
        <f t="shared" si="139"/>
        <v>12019.14094473244</v>
      </c>
      <c r="BJ207" s="139">
        <f t="shared" si="140"/>
        <v>242.78111999999999</v>
      </c>
      <c r="BK207" s="140">
        <f t="shared" si="141"/>
        <v>242.78111999999999</v>
      </c>
      <c r="BL207" s="141">
        <f t="shared" si="142"/>
        <v>12336.446265673378</v>
      </c>
      <c r="BM207" s="142">
        <f t="shared" si="143"/>
        <v>2995056.2412</v>
      </c>
      <c r="BN207" s="143">
        <f>INDEX(รายได้แยกตามสิทธิ!$N:$N,MATCH(CalBudget2567!$D207,รายได้แยกตามสิทธิ!$B:$B,0))</f>
        <v>8709312</v>
      </c>
      <c r="BO207" s="138">
        <f>INDEX(ผลงานAdjRw_DHES!$I:$I,MATCH(CalBudget2567!$D207,ผลงานAdjRw_DHES!$B:$B,0))</f>
        <v>509.85570000000166</v>
      </c>
      <c r="BP207" s="143">
        <f t="shared" si="144"/>
        <v>17081.915530217611</v>
      </c>
      <c r="BQ207" s="139">
        <f t="shared" si="145"/>
        <v>611.82684000000199</v>
      </c>
      <c r="BR207" s="140">
        <f t="shared" si="146"/>
        <v>611.82684000000199</v>
      </c>
      <c r="BS207" s="141">
        <f t="shared" si="147"/>
        <v>17532.878100215356</v>
      </c>
      <c r="BT207" s="142">
        <f t="shared" si="148"/>
        <v>10727085.404159999</v>
      </c>
      <c r="BU207" s="144">
        <f t="shared" si="149"/>
        <v>118919084.71228799</v>
      </c>
      <c r="BV207" s="145">
        <f t="shared" si="103"/>
        <v>231068933.1368928</v>
      </c>
      <c r="BW207" s="146">
        <f>INDEX(รายได้แยกตามสิทธิ!$Q:$Q,MATCH(CalBudget2567!$D207,รายได้แยกตามสิทธิ!$B:$B,0))</f>
        <v>0.39</v>
      </c>
      <c r="BX207" s="145">
        <f t="shared" si="150"/>
        <v>90116883.923388198</v>
      </c>
      <c r="BY207" s="141"/>
      <c r="BZ207" s="143">
        <f t="shared" si="151"/>
        <v>172056</v>
      </c>
      <c r="CA207" s="138">
        <f>INDEX(ผลงานOPDVisit_HDC!$C:$C,MATCH(CalBudget2567!$D207,ผลงานOPDVisit_HDC!$A:$A,0))</f>
        <v>172056</v>
      </c>
      <c r="CB207" s="138">
        <f t="shared" si="152"/>
        <v>0</v>
      </c>
    </row>
    <row r="208" spans="1:80" hidden="1" x14ac:dyDescent="0.7">
      <c r="A208" s="136">
        <f>COUNTA($D$16:D208)</f>
        <v>193</v>
      </c>
      <c r="B208" s="1">
        <v>3</v>
      </c>
      <c r="C208" s="2" t="s">
        <v>16</v>
      </c>
      <c r="D208" s="91" t="s">
        <v>267</v>
      </c>
      <c r="E208" s="3" t="s">
        <v>1166</v>
      </c>
      <c r="F208" s="4" t="s">
        <v>1876</v>
      </c>
      <c r="G208" s="1">
        <v>5</v>
      </c>
      <c r="H208" s="3" t="s">
        <v>2964</v>
      </c>
      <c r="I208" s="137">
        <f>INDEX(รายได้แยกตามสิทธิ!$D:$D,MATCH(CalBudget2567!$D208,รายได้แยกตามสิทธิ!$B:$B,0))</f>
        <v>18058352.82</v>
      </c>
      <c r="J208" s="138">
        <f>INDEX(ผลงานOPDVisit_HDC!$F:$F,MATCH(CalBudget2567!$D208,ผลงานOPDVisit_HDC!$A:$A,0))</f>
        <v>34103</v>
      </c>
      <c r="K208" s="138">
        <f t="shared" si="104"/>
        <v>529.52387825118024</v>
      </c>
      <c r="L208" s="139">
        <f t="shared" si="105"/>
        <v>40923.599999999999</v>
      </c>
      <c r="M208" s="140">
        <f t="shared" si="106"/>
        <v>40923.599999999999</v>
      </c>
      <c r="N208" s="141">
        <f t="shared" si="107"/>
        <v>543.5033086370114</v>
      </c>
      <c r="O208" s="142">
        <f t="shared" si="108"/>
        <v>22242112.001337599</v>
      </c>
      <c r="P208" s="143">
        <f>INDEX(รายได้แยกตามสิทธิ!$E:$E,MATCH(CalBudget2567!$D208,รายได้แยกตามสิทธิ!$B:$B,0))</f>
        <v>2069452.54</v>
      </c>
      <c r="Q208" s="138">
        <f>INDEX(ผลงานOPDVisit_HDC!$D:$D,MATCH(CalBudget2567!$D208,ผลงานOPDVisit_HDC!$A:$A,0))</f>
        <v>4131</v>
      </c>
      <c r="R208" s="138">
        <f t="shared" si="109"/>
        <v>500.9567998063423</v>
      </c>
      <c r="S208" s="139">
        <f t="shared" si="110"/>
        <v>4957.2</v>
      </c>
      <c r="T208" s="140">
        <f t="shared" si="111"/>
        <v>4957.2</v>
      </c>
      <c r="U208" s="141">
        <f t="shared" si="112"/>
        <v>514.18205932122976</v>
      </c>
      <c r="V208" s="142">
        <f t="shared" si="113"/>
        <v>2548903.3044671998</v>
      </c>
      <c r="W208" s="143">
        <f>INDEX(รายได้แยกตามสิทธิ!$F:$F,MATCH(CalBudget2567!$D208,รายได้แยกตามสิทธิ!$B:$B,0))</f>
        <v>1232289.1200000001</v>
      </c>
      <c r="X208" s="138">
        <f>INDEX(ผลงานOPDVisit_HDC!$E:$E,MATCH(CalBudget2567!$D208,ผลงานOPDVisit_HDC!$A:$A,0))</f>
        <v>16523</v>
      </c>
      <c r="Y208" s="138">
        <f t="shared" si="114"/>
        <v>74.580228772014777</v>
      </c>
      <c r="Z208" s="139">
        <f t="shared" si="115"/>
        <v>19827.599999999999</v>
      </c>
      <c r="AA208" s="140">
        <f t="shared" si="116"/>
        <v>19827.599999999999</v>
      </c>
      <c r="AB208" s="141">
        <f t="shared" si="117"/>
        <v>76.549146811595961</v>
      </c>
      <c r="AC208" s="142">
        <f t="shared" si="118"/>
        <v>1517785.8633216</v>
      </c>
      <c r="AD208" s="143">
        <f>INDEX(รายได้แยกตามสิทธิ!$G:$G,MATCH(CalBudget2567!$D208,รายได้แยกตามสิทธิ!$B:$B,0))</f>
        <v>48353</v>
      </c>
      <c r="AE208" s="138">
        <f>INDEX(ผลงานOPDVisit_HDC!$G:$G,MATCH(CalBudget2567!$D208,ผลงานOPDVisit_HDC!$A:$A,0))</f>
        <v>56</v>
      </c>
      <c r="AF208" s="138">
        <f t="shared" si="119"/>
        <v>863.44642857142856</v>
      </c>
      <c r="AG208" s="139">
        <f t="shared" si="120"/>
        <v>67.2</v>
      </c>
      <c r="AH208" s="140">
        <f t="shared" si="121"/>
        <v>67.2</v>
      </c>
      <c r="AI208" s="141">
        <f t="shared" si="122"/>
        <v>886.24141428571431</v>
      </c>
      <c r="AJ208" s="142">
        <f t="shared" si="123"/>
        <v>59555.423040000001</v>
      </c>
      <c r="AK208" s="143">
        <f>INDEX(รายได้แยกตามสิทธิ!$H:$H,MATCH(CalBudget2567!$D208,รายได้แยกตามสิทธิ!$B:$B,0))</f>
        <v>1819895.72</v>
      </c>
      <c r="AL208" s="138">
        <f>INDEX(ผลงานOPDVisit_HDC!$K:$K,MATCH(CalBudget2567!$D208,ผลงานOPDVisit_HDC!$A:$A,0))</f>
        <v>8071</v>
      </c>
      <c r="AM208" s="138">
        <f t="shared" si="124"/>
        <v>225.48577871391402</v>
      </c>
      <c r="AN208" s="139">
        <f t="shared" si="125"/>
        <v>9685.1999999999989</v>
      </c>
      <c r="AO208" s="140">
        <f t="shared" si="126"/>
        <v>9685.1999999999989</v>
      </c>
      <c r="AP208" s="141">
        <f t="shared" si="127"/>
        <v>231.43860327196134</v>
      </c>
      <c r="AQ208" s="142">
        <f t="shared" si="128"/>
        <v>2241529.1604095995</v>
      </c>
      <c r="AR208" s="144">
        <f t="shared" ref="AR208:AR271" si="153">O208+V208+AC208+AJ208+AQ208</f>
        <v>28609885.752575997</v>
      </c>
      <c r="AS208" s="143">
        <f>INDEX(รายได้แยกตามสิทธิ!$I:$I,MATCH(CalBudget2567!$D208,รายได้แยกตามสิทธิ!$B:$B,0))</f>
        <v>10109221.91</v>
      </c>
      <c r="AT208" s="138">
        <f>INDEX(ผลงานAdjRw_DHES!$D:$D,MATCH(CalBudget2567!$D208,ผลงานAdjRw_DHES!$B:$B,0))</f>
        <v>1280.0815</v>
      </c>
      <c r="AU208" s="143">
        <f t="shared" si="129"/>
        <v>7897.3267795839565</v>
      </c>
      <c r="AV208" s="139">
        <f t="shared" si="130"/>
        <v>1536.0978</v>
      </c>
      <c r="AW208" s="140">
        <f t="shared" si="131"/>
        <v>1536.0978</v>
      </c>
      <c r="AX208" s="141">
        <f t="shared" si="132"/>
        <v>8105.8162065649731</v>
      </c>
      <c r="AY208" s="142">
        <f t="shared" si="133"/>
        <v>12451326.442108801</v>
      </c>
      <c r="AZ208" s="143">
        <f>INDEX(รายได้แยกตามสิทธิ!$J:$J,MATCH(CalBudget2567!$D208,รายได้แยกตามสิทธิ!$B:$B,0))</f>
        <v>437213.56</v>
      </c>
      <c r="BA208" s="138">
        <f>INDEX(ผลงานAdjRw_DHES!$F:$F,MATCH(CalBudget2567!$D208,ผลงานAdjRw_DHES!$B:$B,0))</f>
        <v>53.707399999999993</v>
      </c>
      <c r="BB208" s="143">
        <f t="shared" si="134"/>
        <v>8140.6577119726526</v>
      </c>
      <c r="BC208" s="139">
        <f t="shared" si="135"/>
        <v>64.448879999999988</v>
      </c>
      <c r="BD208" s="140">
        <f t="shared" si="136"/>
        <v>64.448879999999988</v>
      </c>
      <c r="BE208" s="141">
        <f t="shared" si="137"/>
        <v>8355.5710755687305</v>
      </c>
      <c r="BF208" s="142">
        <f t="shared" si="138"/>
        <v>538507.19758079993</v>
      </c>
      <c r="BG208" s="143">
        <f>INDEX(รายได้แยกตามสิทธิ!$K:$K,MATCH(CalBudget2567!$D208,รายได้แยกตามสิทธิ!$B:$B,0))</f>
        <v>352737.81</v>
      </c>
      <c r="BH208" s="138">
        <f>INDEX(ผลงานAdjRw_DHES!$E:$E,MATCH(CalBudget2567!$D208,ผลงานAdjRw_DHES!$B:$B,0))</f>
        <v>47.712499999999991</v>
      </c>
      <c r="BI208" s="143">
        <f t="shared" si="139"/>
        <v>7392.9852763950757</v>
      </c>
      <c r="BJ208" s="139">
        <f t="shared" si="140"/>
        <v>57.254999999999988</v>
      </c>
      <c r="BK208" s="140">
        <f t="shared" si="141"/>
        <v>57.254999999999988</v>
      </c>
      <c r="BL208" s="141">
        <f t="shared" si="142"/>
        <v>7588.1600876919056</v>
      </c>
      <c r="BM208" s="142">
        <f t="shared" si="143"/>
        <v>434460.10582079994</v>
      </c>
      <c r="BN208" s="143">
        <f>INDEX(รายได้แยกตามสิทธิ!$N:$N,MATCH(CalBudget2567!$D208,รายได้แยกตามสิทธิ!$B:$B,0))</f>
        <v>651483</v>
      </c>
      <c r="BO208" s="138">
        <f>INDEX(ผลงานAdjRw_DHES!$I:$I,MATCH(CalBudget2567!$D208,ผลงานAdjRw_DHES!$B:$B,0))</f>
        <v>50.582699999999818</v>
      </c>
      <c r="BP208" s="143">
        <f t="shared" si="144"/>
        <v>12879.561589239054</v>
      </c>
      <c r="BQ208" s="139">
        <f t="shared" si="145"/>
        <v>60.699239999999776</v>
      </c>
      <c r="BR208" s="140">
        <f t="shared" si="146"/>
        <v>60.699239999999776</v>
      </c>
      <c r="BS208" s="141">
        <f t="shared" si="147"/>
        <v>13219.582015194965</v>
      </c>
      <c r="BT208" s="142">
        <f t="shared" si="148"/>
        <v>802418.58143999986</v>
      </c>
      <c r="BU208" s="144">
        <f t="shared" si="149"/>
        <v>14226712.326950399</v>
      </c>
      <c r="BV208" s="145">
        <f t="shared" ref="BV208:BV271" si="154">AR208+BU208</f>
        <v>42836598.079526395</v>
      </c>
      <c r="BW208" s="146">
        <f>INDEX(รายได้แยกตามสิทธิ!$Q:$Q,MATCH(CalBudget2567!$D208,รายได้แยกตามสิทธิ!$B:$B,0))</f>
        <v>0.47</v>
      </c>
      <c r="BX208" s="145">
        <f t="shared" si="150"/>
        <v>20133201.097377405</v>
      </c>
      <c r="BY208" s="141"/>
      <c r="BZ208" s="143">
        <f t="shared" si="151"/>
        <v>62884</v>
      </c>
      <c r="CA208" s="138">
        <f>INDEX(ผลงานOPDVisit_HDC!$C:$C,MATCH(CalBudget2567!$D208,ผลงานOPDVisit_HDC!$A:$A,0))</f>
        <v>62884</v>
      </c>
      <c r="CB208" s="138">
        <f t="shared" si="152"/>
        <v>0</v>
      </c>
    </row>
    <row r="209" spans="1:80" hidden="1" x14ac:dyDescent="0.7">
      <c r="A209" s="136">
        <f>COUNTA($D$16:D209)</f>
        <v>194</v>
      </c>
      <c r="B209" s="1">
        <v>3</v>
      </c>
      <c r="C209" s="2" t="s">
        <v>16</v>
      </c>
      <c r="D209" s="91" t="s">
        <v>268</v>
      </c>
      <c r="E209" s="3" t="s">
        <v>1167</v>
      </c>
      <c r="F209" s="4" t="s">
        <v>1876</v>
      </c>
      <c r="G209" s="1">
        <v>3</v>
      </c>
      <c r="H209" s="3" t="s">
        <v>2972</v>
      </c>
      <c r="I209" s="137">
        <f>INDEX(รายได้แยกตามสิทธิ!$D:$D,MATCH(CalBudget2567!$D209,รายได้แยกตามสิทธิ!$B:$B,0))</f>
        <v>20689747.690000001</v>
      </c>
      <c r="J209" s="138">
        <f>INDEX(ผลงานOPDVisit_HDC!$F:$F,MATCH(CalBudget2567!$D209,ผลงานOPDVisit_HDC!$A:$A,0))</f>
        <v>45701</v>
      </c>
      <c r="K209" s="138">
        <f t="shared" ref="K209:K272" si="155">SUM(I209/J209)</f>
        <v>452.71980241132582</v>
      </c>
      <c r="L209" s="139">
        <f t="shared" ref="L209:L272" si="156">J209*1.2</f>
        <v>54841.2</v>
      </c>
      <c r="M209" s="140">
        <f t="shared" ref="M209:M272" si="157">L209</f>
        <v>54841.2</v>
      </c>
      <c r="N209" s="141">
        <f t="shared" ref="N209:N272" si="158">($F$4*K209)+K209</f>
        <v>464.67160519498481</v>
      </c>
      <c r="O209" s="142">
        <f t="shared" ref="O209:O272" si="159">M209*N209</f>
        <v>25483148.434819199</v>
      </c>
      <c r="P209" s="143">
        <f>INDEX(รายได้แยกตามสิทธิ!$E:$E,MATCH(CalBudget2567!$D209,รายได้แยกตามสิทธิ!$B:$B,0))</f>
        <v>3173607.25</v>
      </c>
      <c r="Q209" s="138">
        <f>INDEX(ผลงานOPDVisit_HDC!$D:$D,MATCH(CalBudget2567!$D209,ผลงานOPDVisit_HDC!$A:$A,0))</f>
        <v>7891</v>
      </c>
      <c r="R209" s="138">
        <f t="shared" ref="R209:R272" si="160">IF(Q209=0,0,P209/Q209)</f>
        <v>402.18061715878849</v>
      </c>
      <c r="S209" s="139">
        <f t="shared" ref="S209:S272" si="161">Q209*1.2</f>
        <v>9469.1999999999989</v>
      </c>
      <c r="T209" s="140">
        <f t="shared" ref="T209:T272" si="162">S209</f>
        <v>9469.1999999999989</v>
      </c>
      <c r="U209" s="141">
        <f t="shared" ref="U209:U272" si="163">($F$4*R209)+R209</f>
        <v>412.79818545178051</v>
      </c>
      <c r="V209" s="142">
        <f t="shared" ref="V209:V272" si="164">T209*U209</f>
        <v>3908868.5776799996</v>
      </c>
      <c r="W209" s="143">
        <f>INDEX(รายได้แยกตามสิทธิ!$F:$F,MATCH(CalBudget2567!$D209,รายได้แยกตามสิทธิ!$B:$B,0))</f>
        <v>962563.9</v>
      </c>
      <c r="X209" s="138">
        <f>INDEX(ผลงานOPDVisit_HDC!$E:$E,MATCH(CalBudget2567!$D209,ผลงานOPDVisit_HDC!$A:$A,0))</f>
        <v>7327</v>
      </c>
      <c r="Y209" s="138">
        <f t="shared" ref="Y209:Y272" si="165">IF(X209=0,0,W209/X209)</f>
        <v>131.37217142077247</v>
      </c>
      <c r="Z209" s="139">
        <f t="shared" ref="Z209:Z272" si="166">X209*1.2</f>
        <v>8792.4</v>
      </c>
      <c r="AA209" s="140">
        <f t="shared" ref="AA209:AA272" si="167">Z209</f>
        <v>8792.4</v>
      </c>
      <c r="AB209" s="141">
        <f t="shared" ref="AB209:AB272" si="168">($F$4*Y209)+Y209</f>
        <v>134.84039674628087</v>
      </c>
      <c r="AC209" s="142">
        <f t="shared" ref="AC209:AC272" si="169">AA209*AB209</f>
        <v>1185570.7043519998</v>
      </c>
      <c r="AD209" s="143">
        <f>INDEX(รายได้แยกตามสิทธิ!$G:$G,MATCH(CalBudget2567!$D209,รายได้แยกตามสิทธิ!$B:$B,0))</f>
        <v>0</v>
      </c>
      <c r="AE209" s="138">
        <f>INDEX(ผลงานOPDVisit_HDC!$G:$G,MATCH(CalBudget2567!$D209,ผลงานOPDVisit_HDC!$A:$A,0))</f>
        <v>0</v>
      </c>
      <c r="AF209" s="138">
        <f t="shared" ref="AF209:AF272" si="170">IFERROR(SUM(AD209/AE209),0)</f>
        <v>0</v>
      </c>
      <c r="AG209" s="139">
        <f t="shared" ref="AG209:AG272" si="171">AE209*1.2</f>
        <v>0</v>
      </c>
      <c r="AH209" s="140">
        <f t="shared" ref="AH209:AH272" si="172">AG209</f>
        <v>0</v>
      </c>
      <c r="AI209" s="141">
        <f t="shared" ref="AI209:AI272" si="173">($F$4*AF209)+AF209</f>
        <v>0</v>
      </c>
      <c r="AJ209" s="142">
        <f t="shared" ref="AJ209:AJ272" si="174">AH209*AI209</f>
        <v>0</v>
      </c>
      <c r="AK209" s="143">
        <f>INDEX(รายได้แยกตามสิทธิ!$H:$H,MATCH(CalBudget2567!$D209,รายได้แยกตามสิทธิ!$B:$B,0))</f>
        <v>1485890</v>
      </c>
      <c r="AL209" s="138">
        <f>INDEX(ผลงานOPDVisit_HDC!$K:$K,MATCH(CalBudget2567!$D209,ผลงานOPDVisit_HDC!$A:$A,0))</f>
        <v>90</v>
      </c>
      <c r="AM209" s="138">
        <f t="shared" ref="AM209:AM272" si="175">IFERROR(SUM(AK209/AL209),0)</f>
        <v>16509.888888888891</v>
      </c>
      <c r="AN209" s="139">
        <f t="shared" ref="AN209:AN272" si="176">AL209*1.2</f>
        <v>108</v>
      </c>
      <c r="AO209" s="140">
        <f t="shared" ref="AO209:AO272" si="177">AN209</f>
        <v>108</v>
      </c>
      <c r="AP209" s="141">
        <f t="shared" ref="AP209:AP272" si="178">($F$4*AM209)+AM209</f>
        <v>16945.749955555559</v>
      </c>
      <c r="AQ209" s="142">
        <f t="shared" ref="AQ209:AQ272" si="179">AO209*AP209</f>
        <v>1830140.9952000002</v>
      </c>
      <c r="AR209" s="144">
        <f t="shared" si="153"/>
        <v>32407728.712051198</v>
      </c>
      <c r="AS209" s="143">
        <f>INDEX(รายได้แยกตามสิทธิ!$I:$I,MATCH(CalBudget2567!$D209,รายได้แยกตามสิทธิ!$B:$B,0))</f>
        <v>7464571.0199999996</v>
      </c>
      <c r="AT209" s="138">
        <f>INDEX(ผลงานAdjRw_DHES!$D:$D,MATCH(CalBudget2567!$D209,ผลงานAdjRw_DHES!$B:$B,0))</f>
        <v>783.91759999999999</v>
      </c>
      <c r="AU209" s="143">
        <f t="shared" ref="AU209:AU272" si="180">IFERROR(SUM(AS209/AT209),0)</f>
        <v>9522.1373011653268</v>
      </c>
      <c r="AV209" s="139">
        <f t="shared" ref="AV209:AV272" si="181">AT209*1.2</f>
        <v>940.70111999999995</v>
      </c>
      <c r="AW209" s="140">
        <f t="shared" ref="AW209:AW272" si="182">AV209</f>
        <v>940.70111999999995</v>
      </c>
      <c r="AX209" s="141">
        <f t="shared" ref="AX209:AX272" si="183">($F$4*AU209)+AU209</f>
        <v>9773.5217259160909</v>
      </c>
      <c r="AY209" s="142">
        <f t="shared" ref="AY209:AY272" si="184">AW209*AX209</f>
        <v>9193962.8339136001</v>
      </c>
      <c r="AZ209" s="143">
        <f>INDEX(รายได้แยกตามสิทธิ!$J:$J,MATCH(CalBudget2567!$D209,รายได้แยกตามสิทธิ!$B:$B,0))</f>
        <v>412040</v>
      </c>
      <c r="BA209" s="138">
        <f>INDEX(ผลงานAdjRw_DHES!$F:$F,MATCH(CalBudget2567!$D209,ผลงานAdjRw_DHES!$B:$B,0))</f>
        <v>43.295599999999993</v>
      </c>
      <c r="BB209" s="143">
        <f t="shared" ref="BB209:BB272" si="185">IFERROR(SUM(AZ209/BA209),0)</f>
        <v>9516.9024104066011</v>
      </c>
      <c r="BC209" s="139">
        <f t="shared" ref="BC209:BC272" si="186">BA209*1.2</f>
        <v>51.954719999999988</v>
      </c>
      <c r="BD209" s="140">
        <f t="shared" ref="BD209:BD272" si="187">BC209</f>
        <v>51.954719999999988</v>
      </c>
      <c r="BE209" s="141">
        <f t="shared" ref="BE209:BE272" si="188">($F$4*BB209)+BB209</f>
        <v>9768.1486340413358</v>
      </c>
      <c r="BF209" s="142">
        <f t="shared" ref="BF209:BF272" si="189">BD209*BE209</f>
        <v>507501.42719999992</v>
      </c>
      <c r="BG209" s="143">
        <f>INDEX(รายได้แยกตามสิทธิ!$K:$K,MATCH(CalBudget2567!$D209,รายได้แยกตามสิทธิ!$B:$B,0))</f>
        <v>281350.55</v>
      </c>
      <c r="BH209" s="138">
        <f>INDEX(ผลงานAdjRw_DHES!$E:$E,MATCH(CalBudget2567!$D209,ผลงานAdjRw_DHES!$B:$B,0))</f>
        <v>33.5246</v>
      </c>
      <c r="BI209" s="143">
        <f t="shared" ref="BI209:BI272" si="190">IFERROR(SUM(BG209/BH209),0)</f>
        <v>8392.3611318255844</v>
      </c>
      <c r="BJ209" s="139">
        <f t="shared" ref="BJ209:BJ272" si="191">BH209*1.2</f>
        <v>40.229520000000001</v>
      </c>
      <c r="BK209" s="140">
        <f t="shared" ref="BK209:BK272" si="192">BJ209</f>
        <v>40.229520000000001</v>
      </c>
      <c r="BL209" s="141">
        <f t="shared" ref="BL209:BL272" si="193">($F$4*BI209)+BI209</f>
        <v>8613.9194657057797</v>
      </c>
      <c r="BM209" s="142">
        <f t="shared" ref="BM209:BM272" si="194">BK209*BL209</f>
        <v>346533.845424</v>
      </c>
      <c r="BN209" s="143">
        <f>INDEX(รายได้แยกตามสิทธิ!$N:$N,MATCH(CalBudget2567!$D209,รายได้แยกตามสิทธิ!$B:$B,0))</f>
        <v>263920.2</v>
      </c>
      <c r="BO209" s="138">
        <f>INDEX(ผลงานAdjRw_DHES!$I:$I,MATCH(CalBudget2567!$D209,ผลงานAdjRw_DHES!$B:$B,0))</f>
        <v>26.174600000000069</v>
      </c>
      <c r="BP209" s="143">
        <f t="shared" ref="BP209:BP272" si="195">IFERROR(SUM(BN209/BO209),0)</f>
        <v>10083.065261742273</v>
      </c>
      <c r="BQ209" s="139">
        <f t="shared" ref="BQ209:BQ272" si="196">BO209*1.2</f>
        <v>31.409520000000082</v>
      </c>
      <c r="BR209" s="140">
        <f t="shared" ref="BR209:BR272" si="197">BQ209</f>
        <v>31.409520000000082</v>
      </c>
      <c r="BS209" s="141">
        <f t="shared" ref="BS209:BS272" si="198">($F$4*BP209)+BP209</f>
        <v>10349.25818465227</v>
      </c>
      <c r="BT209" s="142">
        <f t="shared" ref="BT209:BT272" si="199">BR209*BS209</f>
        <v>325065.231936</v>
      </c>
      <c r="BU209" s="144">
        <f t="shared" ref="BU209:BU272" si="200">AY209+BF209+BM209+BT209</f>
        <v>10373063.338473601</v>
      </c>
      <c r="BV209" s="145">
        <f t="shared" si="154"/>
        <v>42780792.050524801</v>
      </c>
      <c r="BW209" s="146">
        <f>INDEX(รายได้แยกตามสิทธิ!$Q:$Q,MATCH(CalBudget2567!$D209,รายได้แยกตามสิทธิ!$B:$B,0))</f>
        <v>0.65</v>
      </c>
      <c r="BX209" s="145">
        <f t="shared" ref="BX209:BX272" si="201">BV209*BW209</f>
        <v>27807514.832841121</v>
      </c>
      <c r="BY209" s="141"/>
      <c r="BZ209" s="143">
        <f t="shared" ref="BZ209:BZ272" si="202">SUM(J209,Q209,X209,AE209,AL209)</f>
        <v>61009</v>
      </c>
      <c r="CA209" s="138">
        <f>INDEX(ผลงานOPDVisit_HDC!$C:$C,MATCH(CalBudget2567!$D209,ผลงานOPDVisit_HDC!$A:$A,0))</f>
        <v>61009</v>
      </c>
      <c r="CB209" s="138">
        <f t="shared" ref="CB209:CB272" si="203">SUM(BZ209-CA209)</f>
        <v>0</v>
      </c>
    </row>
    <row r="210" spans="1:80" hidden="1" x14ac:dyDescent="0.7">
      <c r="A210" s="136">
        <f>COUNTA($D$16:D210)</f>
        <v>195</v>
      </c>
      <c r="B210" s="1">
        <v>3</v>
      </c>
      <c r="C210" s="2" t="s">
        <v>16</v>
      </c>
      <c r="D210" s="91" t="s">
        <v>269</v>
      </c>
      <c r="E210" s="3" t="s">
        <v>1168</v>
      </c>
      <c r="F210" s="4" t="s">
        <v>1876</v>
      </c>
      <c r="G210" s="1">
        <v>2</v>
      </c>
      <c r="H210" s="3" t="s">
        <v>2968</v>
      </c>
      <c r="I210" s="137">
        <f>INDEX(รายได้แยกตามสิทธิ!$D:$D,MATCH(CalBudget2567!$D210,รายได้แยกตามสิทธิ!$B:$B,0))</f>
        <v>16348633.779999999</v>
      </c>
      <c r="J210" s="138">
        <f>INDEX(ผลงานOPDVisit_HDC!$F:$F,MATCH(CalBudget2567!$D210,ผลงานOPDVisit_HDC!$A:$A,0))</f>
        <v>32192</v>
      </c>
      <c r="K210" s="138">
        <f t="shared" si="155"/>
        <v>507.84771930914513</v>
      </c>
      <c r="L210" s="139">
        <f t="shared" si="156"/>
        <v>38630.400000000001</v>
      </c>
      <c r="M210" s="140">
        <f t="shared" si="157"/>
        <v>38630.400000000001</v>
      </c>
      <c r="N210" s="141">
        <f t="shared" si="158"/>
        <v>521.25489909890655</v>
      </c>
      <c r="O210" s="142">
        <f t="shared" si="159"/>
        <v>20136285.254150402</v>
      </c>
      <c r="P210" s="143">
        <f>INDEX(รายได้แยกตามสิทธิ!$E:$E,MATCH(CalBudget2567!$D210,รายได้แยกตามสิทธิ!$B:$B,0))</f>
        <v>1850278.55</v>
      </c>
      <c r="Q210" s="138">
        <f>INDEX(ผลงานOPDVisit_HDC!$D:$D,MATCH(CalBudget2567!$D210,ผลงานOPDVisit_HDC!$A:$A,0))</f>
        <v>3009</v>
      </c>
      <c r="R210" s="138">
        <f t="shared" si="160"/>
        <v>614.91477234961781</v>
      </c>
      <c r="S210" s="139">
        <f t="shared" si="161"/>
        <v>3610.7999999999997</v>
      </c>
      <c r="T210" s="140">
        <f t="shared" si="162"/>
        <v>3610.7999999999997</v>
      </c>
      <c r="U210" s="141">
        <f t="shared" si="163"/>
        <v>631.14852233964768</v>
      </c>
      <c r="V210" s="142">
        <f t="shared" si="164"/>
        <v>2278951.0844639996</v>
      </c>
      <c r="W210" s="143">
        <f>INDEX(รายได้แยกตามสิทธิ!$F:$F,MATCH(CalBudget2567!$D210,รายได้แยกตามสิทธิ!$B:$B,0))</f>
        <v>576170.56000000006</v>
      </c>
      <c r="X210" s="138">
        <f>INDEX(ผลงานOPDVisit_HDC!$E:$E,MATCH(CalBudget2567!$D210,ผลงานOPDVisit_HDC!$A:$A,0))</f>
        <v>3597</v>
      </c>
      <c r="Y210" s="138">
        <f t="shared" si="165"/>
        <v>160.18086182930222</v>
      </c>
      <c r="Z210" s="139">
        <f t="shared" si="166"/>
        <v>4316.3999999999996</v>
      </c>
      <c r="AA210" s="140">
        <f t="shared" si="167"/>
        <v>4316.3999999999996</v>
      </c>
      <c r="AB210" s="141">
        <f t="shared" si="168"/>
        <v>164.40963658159581</v>
      </c>
      <c r="AC210" s="142">
        <f t="shared" si="169"/>
        <v>709657.75534080004</v>
      </c>
      <c r="AD210" s="143">
        <f>INDEX(รายได้แยกตามสิทธิ!$G:$G,MATCH(CalBudget2567!$D210,รายได้แยกตามสิทธิ!$B:$B,0))</f>
        <v>1998</v>
      </c>
      <c r="AE210" s="138">
        <f>INDEX(ผลงานOPDVisit_HDC!$G:$G,MATCH(CalBudget2567!$D210,ผลงานOPDVisit_HDC!$A:$A,0))</f>
        <v>132</v>
      </c>
      <c r="AF210" s="138">
        <f t="shared" si="170"/>
        <v>15.136363636363637</v>
      </c>
      <c r="AG210" s="139">
        <f t="shared" si="171"/>
        <v>158.4</v>
      </c>
      <c r="AH210" s="140">
        <f t="shared" si="172"/>
        <v>158.4</v>
      </c>
      <c r="AI210" s="141">
        <f t="shared" si="173"/>
        <v>15.535963636363636</v>
      </c>
      <c r="AJ210" s="142">
        <f t="shared" si="174"/>
        <v>2460.8966399999999</v>
      </c>
      <c r="AK210" s="143">
        <f>INDEX(รายได้แยกตามสิทธิ!$H:$H,MATCH(CalBudget2567!$D210,รายได้แยกตามสิทธิ!$B:$B,0))</f>
        <v>1459724</v>
      </c>
      <c r="AL210" s="138">
        <f>INDEX(ผลงานOPDVisit_HDC!$K:$K,MATCH(CalBudget2567!$D210,ผลงานOPDVisit_HDC!$A:$A,0))</f>
        <v>1310</v>
      </c>
      <c r="AM210" s="138">
        <f t="shared" si="175"/>
        <v>1114.2931297709924</v>
      </c>
      <c r="AN210" s="139">
        <f t="shared" si="176"/>
        <v>1572</v>
      </c>
      <c r="AO210" s="140">
        <f t="shared" si="177"/>
        <v>1572</v>
      </c>
      <c r="AP210" s="141">
        <f t="shared" si="178"/>
        <v>1143.7104683969467</v>
      </c>
      <c r="AQ210" s="142">
        <f t="shared" si="179"/>
        <v>1797912.8563200003</v>
      </c>
      <c r="AR210" s="144">
        <f t="shared" si="153"/>
        <v>24925267.8469152</v>
      </c>
      <c r="AS210" s="143">
        <f>INDEX(รายได้แยกตามสิทธิ!$I:$I,MATCH(CalBudget2567!$D210,รายได้แยกตามสิทธิ!$B:$B,0))</f>
        <v>6874548</v>
      </c>
      <c r="AT210" s="138">
        <f>INDEX(ผลงานAdjRw_DHES!$D:$D,MATCH(CalBudget2567!$D210,ผลงานAdjRw_DHES!$B:$B,0))</f>
        <v>817.03660000000002</v>
      </c>
      <c r="AU210" s="143">
        <f t="shared" si="180"/>
        <v>8414.0025061300803</v>
      </c>
      <c r="AV210" s="139">
        <f t="shared" si="181"/>
        <v>980.44391999999993</v>
      </c>
      <c r="AW210" s="140">
        <f t="shared" si="182"/>
        <v>980.44391999999993</v>
      </c>
      <c r="AX210" s="141">
        <f t="shared" si="183"/>
        <v>8636.1321722919147</v>
      </c>
      <c r="AY210" s="142">
        <f t="shared" si="184"/>
        <v>8467243.2806400005</v>
      </c>
      <c r="AZ210" s="143">
        <f>INDEX(รายได้แยกตามสิทธิ!$J:$J,MATCH(CalBudget2567!$D210,รายได้แยกตามสิทธิ!$B:$B,0))</f>
        <v>234228</v>
      </c>
      <c r="BA210" s="138">
        <f>INDEX(ผลงานAdjRw_DHES!$F:$F,MATCH(CalBudget2567!$D210,ผลงานAdjRw_DHES!$B:$B,0))</f>
        <v>32.721900000000005</v>
      </c>
      <c r="BB210" s="143">
        <f t="shared" si="185"/>
        <v>7158.1417949446686</v>
      </c>
      <c r="BC210" s="139">
        <f t="shared" si="186"/>
        <v>39.266280000000002</v>
      </c>
      <c r="BD210" s="140">
        <f t="shared" si="187"/>
        <v>39.266280000000002</v>
      </c>
      <c r="BE210" s="141">
        <f t="shared" si="188"/>
        <v>7347.1167383312077</v>
      </c>
      <c r="BF210" s="142">
        <f t="shared" si="189"/>
        <v>288493.94303999993</v>
      </c>
      <c r="BG210" s="143">
        <f>INDEX(รายได้แยกตามสิทธิ!$K:$K,MATCH(CalBudget2567!$D210,รายได้แยกตามสิทธิ!$B:$B,0))</f>
        <v>146969.35</v>
      </c>
      <c r="BH210" s="138">
        <f>INDEX(ผลงานAdjRw_DHES!$E:$E,MATCH(CalBudget2567!$D210,ผลงานAdjRw_DHES!$B:$B,0))</f>
        <v>10.560700000000002</v>
      </c>
      <c r="BI210" s="143">
        <f t="shared" si="190"/>
        <v>13916.629579478631</v>
      </c>
      <c r="BJ210" s="139">
        <f t="shared" si="191"/>
        <v>12.672840000000003</v>
      </c>
      <c r="BK210" s="140">
        <f t="shared" si="192"/>
        <v>12.672840000000003</v>
      </c>
      <c r="BL210" s="141">
        <f t="shared" si="193"/>
        <v>14284.028600376867</v>
      </c>
      <c r="BM210" s="142">
        <f t="shared" si="194"/>
        <v>181019.20900800001</v>
      </c>
      <c r="BN210" s="143">
        <f>INDEX(รายได้แยกตามสิทธิ!$N:$N,MATCH(CalBudget2567!$D210,รายได้แยกตามสิทธิ!$B:$B,0))</f>
        <v>311646</v>
      </c>
      <c r="BO210" s="138">
        <f>INDEX(ผลงานAdjRw_DHES!$I:$I,MATCH(CalBudget2567!$D210,ผลงานAdjRw_DHES!$B:$B,0))</f>
        <v>47.975799999999936</v>
      </c>
      <c r="BP210" s="143">
        <f t="shared" si="195"/>
        <v>6495.9000162582051</v>
      </c>
      <c r="BQ210" s="139">
        <f t="shared" si="196"/>
        <v>57.570959999999921</v>
      </c>
      <c r="BR210" s="140">
        <f t="shared" si="197"/>
        <v>57.570959999999921</v>
      </c>
      <c r="BS210" s="141">
        <f t="shared" si="198"/>
        <v>6667.391776687422</v>
      </c>
      <c r="BT210" s="142">
        <f t="shared" si="199"/>
        <v>383848.14528</v>
      </c>
      <c r="BU210" s="144">
        <f t="shared" si="200"/>
        <v>9320604.5779680014</v>
      </c>
      <c r="BV210" s="145">
        <f t="shared" si="154"/>
        <v>34245872.424883202</v>
      </c>
      <c r="BW210" s="146">
        <f>INDEX(รายได้แยกตามสิทธิ!$Q:$Q,MATCH(CalBudget2567!$D210,รายได้แยกตามสิทธิ!$B:$B,0))</f>
        <v>0.64</v>
      </c>
      <c r="BX210" s="145">
        <f t="shared" si="201"/>
        <v>21917358.35192525</v>
      </c>
      <c r="BY210" s="141"/>
      <c r="BZ210" s="143">
        <f t="shared" si="202"/>
        <v>40240</v>
      </c>
      <c r="CA210" s="138">
        <f>INDEX(ผลงานOPDVisit_HDC!$C:$C,MATCH(CalBudget2567!$D210,ผลงานOPDVisit_HDC!$A:$A,0))</f>
        <v>40240</v>
      </c>
      <c r="CB210" s="138">
        <f t="shared" si="203"/>
        <v>0</v>
      </c>
    </row>
    <row r="211" spans="1:80" hidden="1" x14ac:dyDescent="0.7">
      <c r="A211" s="136">
        <f>COUNTA($D$16:D211)</f>
        <v>196</v>
      </c>
      <c r="B211" s="1">
        <v>3</v>
      </c>
      <c r="C211" s="2" t="s">
        <v>16</v>
      </c>
      <c r="D211" s="91" t="s">
        <v>270</v>
      </c>
      <c r="E211" s="3" t="s">
        <v>1169</v>
      </c>
      <c r="F211" s="4" t="s">
        <v>1876</v>
      </c>
      <c r="G211" s="1">
        <v>2</v>
      </c>
      <c r="H211" s="3" t="s">
        <v>2968</v>
      </c>
      <c r="I211" s="137">
        <f>INDEX(รายได้แยกตามสิทธิ!$D:$D,MATCH(CalBudget2567!$D211,รายได้แยกตามสิทธิ!$B:$B,0))</f>
        <v>12105030.689999999</v>
      </c>
      <c r="J211" s="138">
        <f>INDEX(ผลงานOPDVisit_HDC!$F:$F,MATCH(CalBudget2567!$D211,ผลงานOPDVisit_HDC!$A:$A,0))</f>
        <v>28135</v>
      </c>
      <c r="K211" s="138">
        <f t="shared" si="155"/>
        <v>430.24811409276703</v>
      </c>
      <c r="L211" s="139">
        <f t="shared" si="156"/>
        <v>33762</v>
      </c>
      <c r="M211" s="140">
        <f t="shared" si="157"/>
        <v>33762</v>
      </c>
      <c r="N211" s="141">
        <f t="shared" si="158"/>
        <v>441.60666430481609</v>
      </c>
      <c r="O211" s="142">
        <f t="shared" si="159"/>
        <v>14909524.200259201</v>
      </c>
      <c r="P211" s="143">
        <f>INDEX(รายได้แยกตามสิทธิ!$E:$E,MATCH(CalBudget2567!$D211,รายได้แยกตามสิทธิ!$B:$B,0))</f>
        <v>1644783.96</v>
      </c>
      <c r="Q211" s="138">
        <f>INDEX(ผลงานOPDVisit_HDC!$D:$D,MATCH(CalBudget2567!$D211,ผลงานOPDVisit_HDC!$A:$A,0))</f>
        <v>0</v>
      </c>
      <c r="R211" s="138">
        <f t="shared" si="160"/>
        <v>0</v>
      </c>
      <c r="S211" s="139">
        <f t="shared" si="161"/>
        <v>0</v>
      </c>
      <c r="T211" s="140">
        <f t="shared" si="162"/>
        <v>0</v>
      </c>
      <c r="U211" s="141">
        <f t="shared" si="163"/>
        <v>0</v>
      </c>
      <c r="V211" s="142">
        <f t="shared" si="164"/>
        <v>0</v>
      </c>
      <c r="W211" s="143">
        <f>INDEX(รายได้แยกตามสิทธิ!$F:$F,MATCH(CalBudget2567!$D211,รายได้แยกตามสิทธิ!$B:$B,0))</f>
        <v>683550.47</v>
      </c>
      <c r="X211" s="138">
        <f>INDEX(ผลงานOPDVisit_HDC!$E:$E,MATCH(CalBudget2567!$D211,ผลงานOPDVisit_HDC!$A:$A,0))</f>
        <v>7567</v>
      </c>
      <c r="Y211" s="138">
        <f t="shared" si="165"/>
        <v>90.333087088674503</v>
      </c>
      <c r="Z211" s="139">
        <f t="shared" si="166"/>
        <v>9080.4</v>
      </c>
      <c r="AA211" s="140">
        <f t="shared" si="167"/>
        <v>9080.4</v>
      </c>
      <c r="AB211" s="141">
        <f t="shared" si="168"/>
        <v>92.717880587815515</v>
      </c>
      <c r="AC211" s="142">
        <f t="shared" si="169"/>
        <v>841915.44288959994</v>
      </c>
      <c r="AD211" s="143">
        <f>INDEX(รายได้แยกตามสิทธิ!$G:$G,MATCH(CalBudget2567!$D211,รายได้แยกตามสิทธิ!$B:$B,0))</f>
        <v>0</v>
      </c>
      <c r="AE211" s="138">
        <f>INDEX(ผลงานOPDVisit_HDC!$G:$G,MATCH(CalBudget2567!$D211,ผลงานOPDVisit_HDC!$A:$A,0))</f>
        <v>0</v>
      </c>
      <c r="AF211" s="138">
        <f t="shared" si="170"/>
        <v>0</v>
      </c>
      <c r="AG211" s="139">
        <f t="shared" si="171"/>
        <v>0</v>
      </c>
      <c r="AH211" s="140">
        <f t="shared" si="172"/>
        <v>0</v>
      </c>
      <c r="AI211" s="141">
        <f t="shared" si="173"/>
        <v>0</v>
      </c>
      <c r="AJ211" s="142">
        <f t="shared" si="174"/>
        <v>0</v>
      </c>
      <c r="AK211" s="143">
        <f>INDEX(รายได้แยกตามสิทธิ!$H:$H,MATCH(CalBudget2567!$D211,รายได้แยกตามสิทธิ!$B:$B,0))</f>
        <v>901870</v>
      </c>
      <c r="AL211" s="138">
        <f>INDEX(ผลงานOPDVisit_HDC!$K:$K,MATCH(CalBudget2567!$D211,ผลงานOPDVisit_HDC!$A:$A,0))</f>
        <v>3560</v>
      </c>
      <c r="AM211" s="138">
        <f t="shared" si="175"/>
        <v>253.33426966292134</v>
      </c>
      <c r="AN211" s="139">
        <f t="shared" si="176"/>
        <v>4272</v>
      </c>
      <c r="AO211" s="140">
        <f t="shared" si="177"/>
        <v>4272</v>
      </c>
      <c r="AP211" s="141">
        <f t="shared" si="178"/>
        <v>260.02229438202249</v>
      </c>
      <c r="AQ211" s="142">
        <f t="shared" si="179"/>
        <v>1110815.2416000001</v>
      </c>
      <c r="AR211" s="144">
        <f t="shared" si="153"/>
        <v>16862254.884748802</v>
      </c>
      <c r="AS211" s="143">
        <f>INDEX(รายได้แยกตามสิทธิ!$I:$I,MATCH(CalBudget2567!$D211,รายได้แยกตามสิทธิ!$B:$B,0))</f>
        <v>4744383.04</v>
      </c>
      <c r="AT211" s="138">
        <f>INDEX(ผลงานAdjRw_DHES!$D:$D,MATCH(CalBudget2567!$D211,ผลงานAdjRw_DHES!$B:$B,0))</f>
        <v>587.44240000000002</v>
      </c>
      <c r="AU211" s="143">
        <f t="shared" si="180"/>
        <v>8076.3374247415577</v>
      </c>
      <c r="AV211" s="139">
        <f t="shared" si="181"/>
        <v>704.93088</v>
      </c>
      <c r="AW211" s="140">
        <f t="shared" si="182"/>
        <v>704.93088</v>
      </c>
      <c r="AX211" s="141">
        <f t="shared" si="183"/>
        <v>8289.5527327547352</v>
      </c>
      <c r="AY211" s="142">
        <f t="shared" si="184"/>
        <v>5843561.7027072003</v>
      </c>
      <c r="AZ211" s="143">
        <f>INDEX(รายได้แยกตามสิทธิ!$J:$J,MATCH(CalBudget2567!$D211,รายได้แยกตามสิทธิ!$B:$B,0))</f>
        <v>301788.5</v>
      </c>
      <c r="BA211" s="138">
        <f>INDEX(ผลงานAdjRw_DHES!$F:$F,MATCH(CalBudget2567!$D211,ผลงานAdjRw_DHES!$B:$B,0))</f>
        <v>35.402899999999995</v>
      </c>
      <c r="BB211" s="143">
        <f t="shared" si="185"/>
        <v>8524.400543458305</v>
      </c>
      <c r="BC211" s="139">
        <f t="shared" si="186"/>
        <v>42.483479999999993</v>
      </c>
      <c r="BD211" s="140">
        <f t="shared" si="187"/>
        <v>42.483479999999993</v>
      </c>
      <c r="BE211" s="141">
        <f t="shared" si="188"/>
        <v>8749.4447178056034</v>
      </c>
      <c r="BF211" s="142">
        <f t="shared" si="189"/>
        <v>371706.85967999994</v>
      </c>
      <c r="BG211" s="143">
        <f>INDEX(รายได้แยกตามสิทธิ!$K:$K,MATCH(CalBudget2567!$D211,รายได้แยกตามสิทธิ!$B:$B,0))</f>
        <v>163966.25</v>
      </c>
      <c r="BH211" s="138">
        <f>INDEX(ผลงานAdjRw_DHES!$E:$E,MATCH(CalBudget2567!$D211,ผลงานAdjRw_DHES!$B:$B,0))</f>
        <v>28.513000000000002</v>
      </c>
      <c r="BI211" s="143">
        <f t="shared" si="190"/>
        <v>5750.578683407568</v>
      </c>
      <c r="BJ211" s="139">
        <f t="shared" si="191"/>
        <v>34.215600000000002</v>
      </c>
      <c r="BK211" s="140">
        <f t="shared" si="192"/>
        <v>34.215600000000002</v>
      </c>
      <c r="BL211" s="141">
        <f t="shared" si="193"/>
        <v>5902.3939606495278</v>
      </c>
      <c r="BM211" s="142">
        <f t="shared" si="194"/>
        <v>201953.95079999999</v>
      </c>
      <c r="BN211" s="143">
        <f>INDEX(รายได้แยกตามสิทธิ!$N:$N,MATCH(CalBudget2567!$D211,รายได้แยกตามสิทธิ!$B:$B,0))</f>
        <v>464300</v>
      </c>
      <c r="BO211" s="138">
        <f>INDEX(ผลงานAdjRw_DHES!$I:$I,MATCH(CalBudget2567!$D211,ผลงานAdjRw_DHES!$B:$B,0))</f>
        <v>43.306699999999942</v>
      </c>
      <c r="BP211" s="143">
        <f t="shared" si="195"/>
        <v>10721.204802028338</v>
      </c>
      <c r="BQ211" s="139">
        <f t="shared" si="196"/>
        <v>51.968039999999931</v>
      </c>
      <c r="BR211" s="140">
        <f t="shared" si="197"/>
        <v>51.968039999999931</v>
      </c>
      <c r="BS211" s="141">
        <f t="shared" si="198"/>
        <v>11004.244608801886</v>
      </c>
      <c r="BT211" s="142">
        <f t="shared" si="199"/>
        <v>571869.02399999998</v>
      </c>
      <c r="BU211" s="144">
        <f t="shared" si="200"/>
        <v>6989091.5371872</v>
      </c>
      <c r="BV211" s="145">
        <f t="shared" si="154"/>
        <v>23851346.421936002</v>
      </c>
      <c r="BW211" s="146">
        <f>INDEX(รายได้แยกตามสิทธิ!$Q:$Q,MATCH(CalBudget2567!$D211,รายได้แยกตามสิทธิ!$B:$B,0))</f>
        <v>0.62</v>
      </c>
      <c r="BX211" s="145">
        <f t="shared" si="201"/>
        <v>14787834.781600321</v>
      </c>
      <c r="BY211" s="141"/>
      <c r="BZ211" s="143">
        <f t="shared" si="202"/>
        <v>39262</v>
      </c>
      <c r="CA211" s="138">
        <f>INDEX(ผลงานOPDVisit_HDC!$C:$C,MATCH(CalBudget2567!$D211,ผลงานOPDVisit_HDC!$A:$A,0))</f>
        <v>39262</v>
      </c>
      <c r="CB211" s="138">
        <f t="shared" si="203"/>
        <v>0</v>
      </c>
    </row>
    <row r="212" spans="1:80" hidden="1" x14ac:dyDescent="0.7">
      <c r="A212" s="136">
        <f>COUNTA($D$16:D212)</f>
        <v>197</v>
      </c>
      <c r="B212" s="1">
        <v>3</v>
      </c>
      <c r="C212" s="2" t="s">
        <v>17</v>
      </c>
      <c r="D212" s="91" t="s">
        <v>271</v>
      </c>
      <c r="E212" s="3" t="s">
        <v>1170</v>
      </c>
      <c r="F212" s="4" t="s">
        <v>1877</v>
      </c>
      <c r="G212" s="1">
        <v>16</v>
      </c>
      <c r="H212" s="3" t="s">
        <v>2973</v>
      </c>
      <c r="I212" s="137">
        <f>INDEX(รายได้แยกตามสิทธิ!$D:$D,MATCH(CalBudget2567!$D212,รายได้แยกตามสิทธิ!$B:$B,0))</f>
        <v>125267714.7</v>
      </c>
      <c r="J212" s="138">
        <f>INDEX(ผลงานOPDVisit_HDC!$F:$F,MATCH(CalBudget2567!$D212,ผลงานOPDVisit_HDC!$A:$A,0))</f>
        <v>146560</v>
      </c>
      <c r="K212" s="138">
        <f t="shared" si="155"/>
        <v>854.71966907751096</v>
      </c>
      <c r="L212" s="139">
        <f t="shared" si="156"/>
        <v>175872</v>
      </c>
      <c r="M212" s="140">
        <f t="shared" si="157"/>
        <v>175872</v>
      </c>
      <c r="N212" s="141">
        <f t="shared" si="158"/>
        <v>877.28426834115726</v>
      </c>
      <c r="O212" s="142">
        <f t="shared" si="159"/>
        <v>154289738.84169602</v>
      </c>
      <c r="P212" s="143">
        <f>INDEX(รายได้แยกตามสิทธิ!$E:$E,MATCH(CalBudget2567!$D212,รายได้แยกตามสิทธิ!$B:$B,0))</f>
        <v>78641533.049999997</v>
      </c>
      <c r="Q212" s="138">
        <f>INDEX(ผลงานOPDVisit_HDC!$D:$D,MATCH(CalBudget2567!$D212,ผลงานOPDVisit_HDC!$A:$A,0))</f>
        <v>72176</v>
      </c>
      <c r="R212" s="138">
        <f t="shared" si="160"/>
        <v>1089.5800965694968</v>
      </c>
      <c r="S212" s="139">
        <f t="shared" si="161"/>
        <v>86611.199999999997</v>
      </c>
      <c r="T212" s="140">
        <f t="shared" si="162"/>
        <v>86611.199999999997</v>
      </c>
      <c r="U212" s="141">
        <f t="shared" si="163"/>
        <v>1118.3450111189316</v>
      </c>
      <c r="V212" s="142">
        <f t="shared" si="164"/>
        <v>96861203.427024007</v>
      </c>
      <c r="W212" s="143">
        <f>INDEX(รายได้แยกตามสิทธิ!$F:$F,MATCH(CalBudget2567!$D212,รายได้แยกตามสิทธิ!$B:$B,0))</f>
        <v>18006989.329999998</v>
      </c>
      <c r="X212" s="138">
        <f>INDEX(ผลงานOPDVisit_HDC!$E:$E,MATCH(CalBudget2567!$D212,ผลงานOPDVisit_HDC!$A:$A,0))</f>
        <v>46938</v>
      </c>
      <c r="Y212" s="138">
        <f t="shared" si="165"/>
        <v>383.63350227960285</v>
      </c>
      <c r="Z212" s="139">
        <f t="shared" si="166"/>
        <v>56325.599999999999</v>
      </c>
      <c r="AA212" s="140">
        <f t="shared" si="167"/>
        <v>56325.599999999999</v>
      </c>
      <c r="AB212" s="141">
        <f t="shared" si="168"/>
        <v>393.76142673978438</v>
      </c>
      <c r="AC212" s="142">
        <f t="shared" si="169"/>
        <v>22178848.617974401</v>
      </c>
      <c r="AD212" s="143">
        <f>INDEX(รายได้แยกตามสิทธิ!$G:$G,MATCH(CalBudget2567!$D212,รายได้แยกตามสิทธิ!$B:$B,0))</f>
        <v>219015</v>
      </c>
      <c r="AE212" s="138">
        <f>INDEX(ผลงานOPDVisit_HDC!$G:$G,MATCH(CalBudget2567!$D212,ผลงานOPDVisit_HDC!$A:$A,0))</f>
        <v>359</v>
      </c>
      <c r="AF212" s="138">
        <f t="shared" si="170"/>
        <v>610.06963788300834</v>
      </c>
      <c r="AG212" s="139">
        <f t="shared" si="171"/>
        <v>430.8</v>
      </c>
      <c r="AH212" s="140">
        <f t="shared" si="172"/>
        <v>430.8</v>
      </c>
      <c r="AI212" s="141">
        <f t="shared" si="173"/>
        <v>626.17547632311971</v>
      </c>
      <c r="AJ212" s="142">
        <f t="shared" si="174"/>
        <v>269756.39519999997</v>
      </c>
      <c r="AK212" s="143">
        <f>INDEX(รายได้แยกตามสิทธิ!$H:$H,MATCH(CalBudget2567!$D212,รายได้แยกตามสิทธิ!$B:$B,0))</f>
        <v>9420819.9100000001</v>
      </c>
      <c r="AL212" s="138">
        <f>INDEX(ผลงานOPDVisit_HDC!$K:$K,MATCH(CalBudget2567!$D212,ผลงานOPDVisit_HDC!$A:$A,0))</f>
        <v>1</v>
      </c>
      <c r="AM212" s="138">
        <f t="shared" si="175"/>
        <v>9420819.9100000001</v>
      </c>
      <c r="AN212" s="139">
        <f t="shared" si="176"/>
        <v>1.2</v>
      </c>
      <c r="AO212" s="140">
        <f t="shared" si="177"/>
        <v>1.2</v>
      </c>
      <c r="AP212" s="141">
        <f t="shared" si="178"/>
        <v>9669529.5556240007</v>
      </c>
      <c r="AQ212" s="142">
        <f t="shared" si="179"/>
        <v>11603435.4667488</v>
      </c>
      <c r="AR212" s="144">
        <f t="shared" si="153"/>
        <v>285202982.74864322</v>
      </c>
      <c r="AS212" s="143">
        <f>INDEX(รายได้แยกตามสิทธิ!$I:$I,MATCH(CalBudget2567!$D212,รายได้แยกตามสิทธิ!$B:$B,0))</f>
        <v>265132405.18000001</v>
      </c>
      <c r="AT212" s="138">
        <f>INDEX(ผลงานAdjRw_DHES!$D:$D,MATCH(CalBudget2567!$D212,ผลงานAdjRw_DHES!$B:$B,0))</f>
        <v>19237.325800000002</v>
      </c>
      <c r="AU212" s="143">
        <f t="shared" si="180"/>
        <v>13782.186148762941</v>
      </c>
      <c r="AV212" s="139">
        <f t="shared" si="181"/>
        <v>23084.790960000002</v>
      </c>
      <c r="AW212" s="140">
        <f t="shared" si="182"/>
        <v>23084.790960000002</v>
      </c>
      <c r="AX212" s="141">
        <f t="shared" si="183"/>
        <v>14146.035863090283</v>
      </c>
      <c r="AY212" s="142">
        <f t="shared" si="184"/>
        <v>326558280.81210238</v>
      </c>
      <c r="AZ212" s="143">
        <f>INDEX(รายได้แยกตามสิทธิ!$J:$J,MATCH(CalBudget2567!$D212,รายได้แยกตามสิทธิ!$B:$B,0))</f>
        <v>53212235</v>
      </c>
      <c r="BA212" s="138">
        <f>INDEX(ผลงานAdjRw_DHES!$F:$F,MATCH(CalBudget2567!$D212,ผลงานAdjRw_DHES!$B:$B,0))</f>
        <v>3587.7309000000005</v>
      </c>
      <c r="BB212" s="143">
        <f t="shared" si="185"/>
        <v>14831.724140737531</v>
      </c>
      <c r="BC212" s="139">
        <f t="shared" si="186"/>
        <v>4305.2770800000008</v>
      </c>
      <c r="BD212" s="140">
        <f t="shared" si="187"/>
        <v>4305.2770800000008</v>
      </c>
      <c r="BE212" s="141">
        <f t="shared" si="188"/>
        <v>15223.281658053002</v>
      </c>
      <c r="BF212" s="142">
        <f t="shared" si="189"/>
        <v>65540445.604799993</v>
      </c>
      <c r="BG212" s="143">
        <f>INDEX(รายได้แยกตามสิทธิ!$K:$K,MATCH(CalBudget2567!$D212,รายได้แยกตามสิทธิ!$B:$B,0))</f>
        <v>26849322.23</v>
      </c>
      <c r="BH212" s="138">
        <f>INDEX(ผลงานAdjRw_DHES!$E:$E,MATCH(CalBudget2567!$D212,ผลงานAdjRw_DHES!$B:$B,0))</f>
        <v>1283.3651</v>
      </c>
      <c r="BI212" s="143">
        <f t="shared" si="190"/>
        <v>20921.031926144791</v>
      </c>
      <c r="BJ212" s="139">
        <f t="shared" si="191"/>
        <v>1540.0381199999999</v>
      </c>
      <c r="BK212" s="140">
        <f t="shared" si="192"/>
        <v>1540.0381199999999</v>
      </c>
      <c r="BL212" s="141">
        <f t="shared" si="193"/>
        <v>21473.347168995013</v>
      </c>
      <c r="BM212" s="142">
        <f t="shared" si="194"/>
        <v>33069773.204246402</v>
      </c>
      <c r="BN212" s="143">
        <f>INDEX(รายได้แยกตามสิทธิ!$N:$N,MATCH(CalBudget2567!$D212,รายได้แยกตามสิทธิ!$B:$B,0))</f>
        <v>35514624.530000001</v>
      </c>
      <c r="BO212" s="138">
        <f>INDEX(ผลงานAdjRw_DHES!$I:$I,MATCH(CalBudget2567!$D212,ผลงานAdjRw_DHES!$B:$B,0))</f>
        <v>2510.5760999999957</v>
      </c>
      <c r="BP212" s="143">
        <f t="shared" si="195"/>
        <v>14146.005982451623</v>
      </c>
      <c r="BQ212" s="139">
        <f t="shared" si="196"/>
        <v>3012.6913199999949</v>
      </c>
      <c r="BR212" s="140">
        <f t="shared" si="197"/>
        <v>3012.6913199999949</v>
      </c>
      <c r="BS212" s="141">
        <f t="shared" si="198"/>
        <v>14519.460540388345</v>
      </c>
      <c r="BT212" s="142">
        <f t="shared" si="199"/>
        <v>43742652.741110399</v>
      </c>
      <c r="BU212" s="144">
        <f t="shared" si="200"/>
        <v>468911152.36225915</v>
      </c>
      <c r="BV212" s="145">
        <f t="shared" si="154"/>
        <v>754114135.11090231</v>
      </c>
      <c r="BW212" s="146">
        <f>INDEX(รายได้แยกตามสิทธิ!$Q:$Q,MATCH(CalBudget2567!$D212,รายได้แยกตามสิทธิ!$B:$B,0))</f>
        <v>0.28000000000000003</v>
      </c>
      <c r="BX212" s="145">
        <f t="shared" si="201"/>
        <v>211151957.83105266</v>
      </c>
      <c r="BY212" s="141"/>
      <c r="BZ212" s="143">
        <f t="shared" si="202"/>
        <v>266034</v>
      </c>
      <c r="CA212" s="138">
        <f>INDEX(ผลงานOPDVisit_HDC!$C:$C,MATCH(CalBudget2567!$D212,ผลงานOPDVisit_HDC!$A:$A,0))</f>
        <v>266034</v>
      </c>
      <c r="CB212" s="138">
        <f t="shared" si="203"/>
        <v>0</v>
      </c>
    </row>
    <row r="213" spans="1:80" hidden="1" x14ac:dyDescent="0.7">
      <c r="A213" s="136">
        <f>COUNTA($D$16:D213)</f>
        <v>198</v>
      </c>
      <c r="B213" s="1">
        <v>3</v>
      </c>
      <c r="C213" s="2" t="s">
        <v>17</v>
      </c>
      <c r="D213" s="91" t="s">
        <v>272</v>
      </c>
      <c r="E213" s="3" t="s">
        <v>1171</v>
      </c>
      <c r="F213" s="4" t="s">
        <v>1876</v>
      </c>
      <c r="G213" s="1">
        <v>6</v>
      </c>
      <c r="H213" s="3" t="s">
        <v>2965</v>
      </c>
      <c r="I213" s="137">
        <f>INDEX(รายได้แยกตามสิทธิ!$D:$D,MATCH(CalBudget2567!$D213,รายได้แยกตามสิทธิ!$B:$B,0))</f>
        <v>30590085.780000001</v>
      </c>
      <c r="J213" s="138">
        <f>INDEX(ผลงานOPDVisit_HDC!$F:$F,MATCH(CalBudget2567!$D213,ผลงานOPDVisit_HDC!$A:$A,0))</f>
        <v>78381</v>
      </c>
      <c r="K213" s="138">
        <f t="shared" si="155"/>
        <v>390.27424733034792</v>
      </c>
      <c r="L213" s="139">
        <f t="shared" si="156"/>
        <v>94057.2</v>
      </c>
      <c r="M213" s="140">
        <f t="shared" si="157"/>
        <v>94057.2</v>
      </c>
      <c r="N213" s="141">
        <f t="shared" si="158"/>
        <v>400.57748745986908</v>
      </c>
      <c r="O213" s="142">
        <f t="shared" si="159"/>
        <v>37677196.853510395</v>
      </c>
      <c r="P213" s="143">
        <f>INDEX(รายได้แยกตามสิทธิ!$E:$E,MATCH(CalBudget2567!$D213,รายได้แยกตามสิทธิ!$B:$B,0))</f>
        <v>24647781.780000001</v>
      </c>
      <c r="Q213" s="138">
        <f>INDEX(ผลงานOPDVisit_HDC!$D:$D,MATCH(CalBudget2567!$D213,ผลงานOPDVisit_HDC!$A:$A,0))</f>
        <v>38226</v>
      </c>
      <c r="R213" s="138">
        <f t="shared" si="160"/>
        <v>644.79102652644804</v>
      </c>
      <c r="S213" s="139">
        <f t="shared" si="161"/>
        <v>45871.199999999997</v>
      </c>
      <c r="T213" s="140">
        <f t="shared" si="162"/>
        <v>45871.199999999997</v>
      </c>
      <c r="U213" s="141">
        <f t="shared" si="163"/>
        <v>661.81350962674628</v>
      </c>
      <c r="V213" s="142">
        <f t="shared" si="164"/>
        <v>30358179.862790402</v>
      </c>
      <c r="W213" s="143">
        <f>INDEX(รายได้แยกตามสิทธิ!$F:$F,MATCH(CalBudget2567!$D213,รายได้แยกตามสิทธิ!$B:$B,0))</f>
        <v>1683058.9</v>
      </c>
      <c r="X213" s="138">
        <f>INDEX(ผลงานOPDVisit_HDC!$E:$E,MATCH(CalBudget2567!$D213,ผลงานOPDVisit_HDC!$A:$A,0))</f>
        <v>23759</v>
      </c>
      <c r="Y213" s="138">
        <f t="shared" si="165"/>
        <v>70.838793720274424</v>
      </c>
      <c r="Z213" s="139">
        <f t="shared" si="166"/>
        <v>28510.799999999999</v>
      </c>
      <c r="AA213" s="140">
        <f t="shared" si="167"/>
        <v>28510.799999999999</v>
      </c>
      <c r="AB213" s="141">
        <f t="shared" si="168"/>
        <v>72.708937874489663</v>
      </c>
      <c r="AC213" s="142">
        <f t="shared" si="169"/>
        <v>2072989.9859519999</v>
      </c>
      <c r="AD213" s="143">
        <f>INDEX(รายได้แยกตามสิทธิ!$G:$G,MATCH(CalBudget2567!$D213,รายได้แยกตามสิทธิ!$B:$B,0))</f>
        <v>116059</v>
      </c>
      <c r="AE213" s="138">
        <f>INDEX(ผลงานOPDVisit_HDC!$G:$G,MATCH(CalBudget2567!$D213,ผลงานOPDVisit_HDC!$A:$A,0))</f>
        <v>127</v>
      </c>
      <c r="AF213" s="138">
        <f t="shared" si="170"/>
        <v>913.85039370078744</v>
      </c>
      <c r="AG213" s="139">
        <f t="shared" si="171"/>
        <v>152.4</v>
      </c>
      <c r="AH213" s="140">
        <f t="shared" si="172"/>
        <v>152.4</v>
      </c>
      <c r="AI213" s="141">
        <f t="shared" si="173"/>
        <v>937.9760440944882</v>
      </c>
      <c r="AJ213" s="142">
        <f t="shared" si="174"/>
        <v>142947.54912000001</v>
      </c>
      <c r="AK213" s="143">
        <f>INDEX(รายได้แยกตามสิทธิ!$H:$H,MATCH(CalBudget2567!$D213,รายได้แยกตามสิทธิ!$B:$B,0))</f>
        <v>7362344.5</v>
      </c>
      <c r="AL213" s="138">
        <f>INDEX(ผลงานOPDVisit_HDC!$K:$K,MATCH(CalBudget2567!$D213,ผลงานOPDVisit_HDC!$A:$A,0))</f>
        <v>8248</v>
      </c>
      <c r="AM213" s="138">
        <f t="shared" si="175"/>
        <v>892.62178709990303</v>
      </c>
      <c r="AN213" s="139">
        <f t="shared" si="176"/>
        <v>9897.6</v>
      </c>
      <c r="AO213" s="140">
        <f t="shared" si="177"/>
        <v>9897.6</v>
      </c>
      <c r="AP213" s="141">
        <f t="shared" si="178"/>
        <v>916.1870022793405</v>
      </c>
      <c r="AQ213" s="142">
        <f t="shared" si="179"/>
        <v>9068052.4737600014</v>
      </c>
      <c r="AR213" s="144">
        <f t="shared" si="153"/>
        <v>79319366.725132793</v>
      </c>
      <c r="AS213" s="143">
        <f>INDEX(รายได้แยกตามสิทธิ!$I:$I,MATCH(CalBudget2567!$D213,รายได้แยกตามสิทธิ!$B:$B,0))</f>
        <v>20167510.52</v>
      </c>
      <c r="AT213" s="138">
        <f>INDEX(ผลงานAdjRw_DHES!$D:$D,MATCH(CalBudget2567!$D213,ผลงานAdjRw_DHES!$B:$B,0))</f>
        <v>2602.0023000000001</v>
      </c>
      <c r="AU213" s="143">
        <f t="shared" si="180"/>
        <v>7750.7658313753218</v>
      </c>
      <c r="AV213" s="139">
        <f t="shared" si="181"/>
        <v>3122.4027599999999</v>
      </c>
      <c r="AW213" s="140">
        <f t="shared" si="182"/>
        <v>3122.4027599999999</v>
      </c>
      <c r="AX213" s="141">
        <f t="shared" si="183"/>
        <v>7955.3860493236307</v>
      </c>
      <c r="AY213" s="142">
        <f t="shared" si="184"/>
        <v>24839919.357273601</v>
      </c>
      <c r="AZ213" s="143">
        <f>INDEX(รายได้แยกตามสิทธิ!$J:$J,MATCH(CalBudget2567!$D213,รายได้แยกตามสิทธิ!$B:$B,0))</f>
        <v>5682513.8799999999</v>
      </c>
      <c r="BA213" s="138">
        <f>INDEX(ผลงานAdjRw_DHES!$F:$F,MATCH(CalBudget2567!$D213,ผลงานAdjRw_DHES!$B:$B,0))</f>
        <v>508.27789999999999</v>
      </c>
      <c r="BB213" s="143">
        <f t="shared" si="185"/>
        <v>11179.934992255221</v>
      </c>
      <c r="BC213" s="139">
        <f t="shared" si="186"/>
        <v>609.93347999999992</v>
      </c>
      <c r="BD213" s="140">
        <f t="shared" si="187"/>
        <v>609.93347999999992</v>
      </c>
      <c r="BE213" s="141">
        <f t="shared" si="188"/>
        <v>11475.085276050759</v>
      </c>
      <c r="BF213" s="142">
        <f t="shared" si="189"/>
        <v>6999038.6957183992</v>
      </c>
      <c r="BG213" s="143">
        <f>INDEX(รายได้แยกตามสิทธิ!$K:$K,MATCH(CalBudget2567!$D213,รายได้แยกตามสิทธิ!$B:$B,0))</f>
        <v>882157.4</v>
      </c>
      <c r="BH213" s="138">
        <f>INDEX(ผลงานAdjRw_DHES!$E:$E,MATCH(CalBudget2567!$D213,ผลงานAdjRw_DHES!$B:$B,0))</f>
        <v>91.016100000000009</v>
      </c>
      <c r="BI213" s="143">
        <f t="shared" si="190"/>
        <v>9692.3225671062592</v>
      </c>
      <c r="BJ213" s="139">
        <f t="shared" si="191"/>
        <v>109.21932000000001</v>
      </c>
      <c r="BK213" s="140">
        <f t="shared" si="192"/>
        <v>109.21932000000001</v>
      </c>
      <c r="BL213" s="141">
        <f t="shared" si="193"/>
        <v>9948.1998828778651</v>
      </c>
      <c r="BM213" s="142">
        <f t="shared" si="194"/>
        <v>1086535.6264320002</v>
      </c>
      <c r="BN213" s="143">
        <f>INDEX(รายได้แยกตามสิทธิ!$N:$N,MATCH(CalBudget2567!$D213,รายได้แยกตามสิทธิ!$B:$B,0))</f>
        <v>1964057.6600000001</v>
      </c>
      <c r="BO213" s="138">
        <f>INDEX(ผลงานAdjRw_DHES!$I:$I,MATCH(CalBudget2567!$D213,ผลงานAdjRw_DHES!$B:$B,0))</f>
        <v>122.88910000000016</v>
      </c>
      <c r="BP213" s="143">
        <f t="shared" si="195"/>
        <v>15982.358565568449</v>
      </c>
      <c r="BQ213" s="139">
        <f t="shared" si="196"/>
        <v>147.46692000000019</v>
      </c>
      <c r="BR213" s="140">
        <f t="shared" si="197"/>
        <v>147.46692000000019</v>
      </c>
      <c r="BS213" s="141">
        <f t="shared" si="198"/>
        <v>16404.292831699455</v>
      </c>
      <c r="BT213" s="142">
        <f t="shared" si="199"/>
        <v>2419090.5386688001</v>
      </c>
      <c r="BU213" s="144">
        <f t="shared" si="200"/>
        <v>35344584.218092799</v>
      </c>
      <c r="BV213" s="145">
        <f t="shared" si="154"/>
        <v>114663950.94322559</v>
      </c>
      <c r="BW213" s="146">
        <f>INDEX(รายได้แยกตามสิทธิ!$Q:$Q,MATCH(CalBudget2567!$D213,รายได้แยกตามสิทธิ!$B:$B,0))</f>
        <v>0.21</v>
      </c>
      <c r="BX213" s="145">
        <f t="shared" si="201"/>
        <v>24079429.698077373</v>
      </c>
      <c r="BY213" s="141"/>
      <c r="BZ213" s="143">
        <f t="shared" si="202"/>
        <v>148741</v>
      </c>
      <c r="CA213" s="138">
        <f>INDEX(ผลงานOPDVisit_HDC!$C:$C,MATCH(CalBudget2567!$D213,ผลงานOPDVisit_HDC!$A:$A,0))</f>
        <v>148741</v>
      </c>
      <c r="CB213" s="138">
        <f t="shared" si="203"/>
        <v>0</v>
      </c>
    </row>
    <row r="214" spans="1:80" hidden="1" x14ac:dyDescent="0.7">
      <c r="A214" s="136">
        <f>COUNTA($D$16:D214)</f>
        <v>199</v>
      </c>
      <c r="B214" s="1">
        <v>3</v>
      </c>
      <c r="C214" s="2" t="s">
        <v>17</v>
      </c>
      <c r="D214" s="91" t="s">
        <v>273</v>
      </c>
      <c r="E214" s="3" t="s">
        <v>1172</v>
      </c>
      <c r="F214" s="4" t="s">
        <v>1876</v>
      </c>
      <c r="G214" s="1">
        <v>5</v>
      </c>
      <c r="H214" s="3" t="s">
        <v>2964</v>
      </c>
      <c r="I214" s="137">
        <f>INDEX(รายได้แยกตามสิทธิ!$D:$D,MATCH(CalBudget2567!$D214,รายได้แยกตามสิทธิ!$B:$B,0))</f>
        <v>20810083.079999998</v>
      </c>
      <c r="J214" s="138">
        <f>INDEX(ผลงานOPDVisit_HDC!$F:$F,MATCH(CalBudget2567!$D214,ผลงานOPDVisit_HDC!$A:$A,0))</f>
        <v>42843</v>
      </c>
      <c r="K214" s="138">
        <f t="shared" si="155"/>
        <v>485.72889573559269</v>
      </c>
      <c r="L214" s="139">
        <f t="shared" si="156"/>
        <v>51411.6</v>
      </c>
      <c r="M214" s="140">
        <f t="shared" si="157"/>
        <v>51411.6</v>
      </c>
      <c r="N214" s="141">
        <f t="shared" si="158"/>
        <v>498.55213858301232</v>
      </c>
      <c r="O214" s="142">
        <f t="shared" si="159"/>
        <v>25631363.127974395</v>
      </c>
      <c r="P214" s="143">
        <f>INDEX(รายได้แยกตามสิทธิ!$E:$E,MATCH(CalBudget2567!$D214,รายได้แยกตามสิทธิ!$B:$B,0))</f>
        <v>4125309.55</v>
      </c>
      <c r="Q214" s="138">
        <f>INDEX(ผลงานOPDVisit_HDC!$D:$D,MATCH(CalBudget2567!$D214,ผลงานOPDVisit_HDC!$A:$A,0))</f>
        <v>8052</v>
      </c>
      <c r="R214" s="138">
        <f t="shared" si="160"/>
        <v>512.33352583209137</v>
      </c>
      <c r="S214" s="139">
        <f t="shared" si="161"/>
        <v>9662.4</v>
      </c>
      <c r="T214" s="140">
        <f t="shared" si="162"/>
        <v>9662.4</v>
      </c>
      <c r="U214" s="141">
        <f t="shared" si="163"/>
        <v>525.8591309140586</v>
      </c>
      <c r="V214" s="142">
        <f t="shared" si="164"/>
        <v>5081061.2665439993</v>
      </c>
      <c r="W214" s="143">
        <f>INDEX(รายได้แยกตามสิทธิ!$F:$F,MATCH(CalBudget2567!$D214,รายได้แยกตามสิทธิ!$B:$B,0))</f>
        <v>711649.25</v>
      </c>
      <c r="X214" s="138">
        <f>INDEX(ผลงานOPDVisit_HDC!$E:$E,MATCH(CalBudget2567!$D214,ผลงานOPDVisit_HDC!$A:$A,0))</f>
        <v>15174</v>
      </c>
      <c r="Y214" s="138">
        <f t="shared" si="165"/>
        <v>46.899252010017136</v>
      </c>
      <c r="Z214" s="139">
        <f t="shared" si="166"/>
        <v>18208.8</v>
      </c>
      <c r="AA214" s="140">
        <f t="shared" si="167"/>
        <v>18208.8</v>
      </c>
      <c r="AB214" s="141">
        <f t="shared" si="168"/>
        <v>48.137392263081587</v>
      </c>
      <c r="AC214" s="142">
        <f t="shared" si="169"/>
        <v>876524.14824000001</v>
      </c>
      <c r="AD214" s="143">
        <f>INDEX(รายได้แยกตามสิทธิ!$G:$G,MATCH(CalBudget2567!$D214,รายได้แยกตามสิทธิ!$B:$B,0))</f>
        <v>48912</v>
      </c>
      <c r="AE214" s="138">
        <f>INDEX(ผลงานOPDVisit_HDC!$G:$G,MATCH(CalBudget2567!$D214,ผลงานOPDVisit_HDC!$A:$A,0))</f>
        <v>111</v>
      </c>
      <c r="AF214" s="138">
        <f t="shared" si="170"/>
        <v>440.64864864864865</v>
      </c>
      <c r="AG214" s="139">
        <f t="shared" si="171"/>
        <v>133.19999999999999</v>
      </c>
      <c r="AH214" s="140">
        <f t="shared" si="172"/>
        <v>133.19999999999999</v>
      </c>
      <c r="AI214" s="141">
        <f t="shared" si="173"/>
        <v>452.28177297297299</v>
      </c>
      <c r="AJ214" s="142">
        <f t="shared" si="174"/>
        <v>60243.932159999997</v>
      </c>
      <c r="AK214" s="143">
        <f>INDEX(รายได้แยกตามสิทธิ!$H:$H,MATCH(CalBudget2567!$D214,รายได้แยกตามสิทธิ!$B:$B,0))</f>
        <v>1638707.5</v>
      </c>
      <c r="AL214" s="138">
        <f>INDEX(ผลงานOPDVisit_HDC!$K:$K,MATCH(CalBudget2567!$D214,ผลงานOPDVisit_HDC!$A:$A,0))</f>
        <v>354</v>
      </c>
      <c r="AM214" s="138">
        <f t="shared" si="175"/>
        <v>4629.1172316384182</v>
      </c>
      <c r="AN214" s="139">
        <f t="shared" si="176"/>
        <v>424.8</v>
      </c>
      <c r="AO214" s="140">
        <f t="shared" si="177"/>
        <v>424.8</v>
      </c>
      <c r="AP214" s="141">
        <f t="shared" si="178"/>
        <v>4751.3259265536726</v>
      </c>
      <c r="AQ214" s="142">
        <f t="shared" si="179"/>
        <v>2018363.2536000002</v>
      </c>
      <c r="AR214" s="144">
        <f t="shared" si="153"/>
        <v>33667555.728518397</v>
      </c>
      <c r="AS214" s="143">
        <f>INDEX(รายได้แยกตามสิทธิ!$I:$I,MATCH(CalBudget2567!$D214,รายได้แยกตามสิทธิ!$B:$B,0))</f>
        <v>11305588.939999999</v>
      </c>
      <c r="AT214" s="138">
        <f>INDEX(ผลงานAdjRw_DHES!$D:$D,MATCH(CalBudget2567!$D214,ผลงานAdjRw_DHES!$B:$B,0))</f>
        <v>1025.6918000000001</v>
      </c>
      <c r="AU214" s="143">
        <f t="shared" si="180"/>
        <v>11022.403552412137</v>
      </c>
      <c r="AV214" s="139">
        <f t="shared" si="181"/>
        <v>1230.83016</v>
      </c>
      <c r="AW214" s="140">
        <f t="shared" si="182"/>
        <v>1230.83016</v>
      </c>
      <c r="AX214" s="141">
        <f t="shared" si="183"/>
        <v>11313.395006195818</v>
      </c>
      <c r="AY214" s="142">
        <f t="shared" si="184"/>
        <v>13924867.785619199</v>
      </c>
      <c r="AZ214" s="143">
        <f>INDEX(รายได้แยกตามสิทธิ!$J:$J,MATCH(CalBudget2567!$D214,รายได้แยกตามสิทธิ!$B:$B,0))</f>
        <v>1115082</v>
      </c>
      <c r="BA214" s="138">
        <f>INDEX(ผลงานAdjRw_DHES!$F:$F,MATCH(CalBudget2567!$D214,ผลงานAdjRw_DHES!$B:$B,0))</f>
        <v>74.816000000000003</v>
      </c>
      <c r="BB214" s="143">
        <f t="shared" si="185"/>
        <v>14904.325278015398</v>
      </c>
      <c r="BC214" s="139">
        <f t="shared" si="186"/>
        <v>89.779200000000003</v>
      </c>
      <c r="BD214" s="140">
        <f t="shared" si="187"/>
        <v>89.779200000000003</v>
      </c>
      <c r="BE214" s="141">
        <f t="shared" si="188"/>
        <v>15297.799465355005</v>
      </c>
      <c r="BF214" s="142">
        <f t="shared" si="189"/>
        <v>1373424.1977600001</v>
      </c>
      <c r="BG214" s="143">
        <f>INDEX(รายได้แยกตามสิทธิ!$K:$K,MATCH(CalBudget2567!$D214,รายได้แยกตามสิทธิ!$B:$B,0))</f>
        <v>214361.75</v>
      </c>
      <c r="BH214" s="138">
        <f>INDEX(ผลงานAdjRw_DHES!$E:$E,MATCH(CalBudget2567!$D214,ผลงานAdjRw_DHES!$B:$B,0))</f>
        <v>36.72</v>
      </c>
      <c r="BI214" s="143">
        <f t="shared" si="190"/>
        <v>5837.7382897603484</v>
      </c>
      <c r="BJ214" s="139">
        <f t="shared" si="191"/>
        <v>44.064</v>
      </c>
      <c r="BK214" s="140">
        <f t="shared" si="192"/>
        <v>44.064</v>
      </c>
      <c r="BL214" s="141">
        <f t="shared" si="193"/>
        <v>5991.8545806100219</v>
      </c>
      <c r="BM214" s="142">
        <f t="shared" si="194"/>
        <v>264025.08023999998</v>
      </c>
      <c r="BN214" s="143">
        <f>INDEX(รายได้แยกตามสิทธิ!$N:$N,MATCH(CalBudget2567!$D214,รายได้แยกตามสิทธิ!$B:$B,0))</f>
        <v>420947.5</v>
      </c>
      <c r="BO214" s="138">
        <f>INDEX(ผลงานAdjRw_DHES!$I:$I,MATCH(CalBudget2567!$D214,ผลงานAdjRw_DHES!$B:$B,0))</f>
        <v>37.544699999999978</v>
      </c>
      <c r="BP214" s="143">
        <f t="shared" si="195"/>
        <v>11211.902079388043</v>
      </c>
      <c r="BQ214" s="139">
        <f t="shared" si="196"/>
        <v>45.053639999999973</v>
      </c>
      <c r="BR214" s="140">
        <f t="shared" si="197"/>
        <v>45.053639999999973</v>
      </c>
      <c r="BS214" s="141">
        <f t="shared" si="198"/>
        <v>11507.896294283886</v>
      </c>
      <c r="BT214" s="142">
        <f t="shared" si="199"/>
        <v>518472.61679999996</v>
      </c>
      <c r="BU214" s="144">
        <f t="shared" si="200"/>
        <v>16080789.680419199</v>
      </c>
      <c r="BV214" s="145">
        <f t="shared" si="154"/>
        <v>49748345.408937596</v>
      </c>
      <c r="BW214" s="146">
        <f>INDEX(รายได้แยกตามสิทธิ!$Q:$Q,MATCH(CalBudget2567!$D214,รายได้แยกตามสิทธิ!$B:$B,0))</f>
        <v>0.39</v>
      </c>
      <c r="BX214" s="145">
        <f t="shared" si="201"/>
        <v>19401854.709485661</v>
      </c>
      <c r="BY214" s="141"/>
      <c r="BZ214" s="143">
        <f t="shared" si="202"/>
        <v>66534</v>
      </c>
      <c r="CA214" s="138">
        <f>INDEX(ผลงานOPDVisit_HDC!$C:$C,MATCH(CalBudget2567!$D214,ผลงานOPDVisit_HDC!$A:$A,0))</f>
        <v>66534</v>
      </c>
      <c r="CB214" s="138">
        <f t="shared" si="203"/>
        <v>0</v>
      </c>
    </row>
    <row r="215" spans="1:80" hidden="1" x14ac:dyDescent="0.7">
      <c r="A215" s="136">
        <f>COUNTA($D$16:D215)</f>
        <v>200</v>
      </c>
      <c r="B215" s="1">
        <v>3</v>
      </c>
      <c r="C215" s="2" t="s">
        <v>17</v>
      </c>
      <c r="D215" s="91" t="s">
        <v>274</v>
      </c>
      <c r="E215" s="3" t="s">
        <v>1173</v>
      </c>
      <c r="F215" s="4" t="s">
        <v>1876</v>
      </c>
      <c r="G215" s="1">
        <v>9</v>
      </c>
      <c r="H215" s="3" t="s">
        <v>2967</v>
      </c>
      <c r="I215" s="137">
        <f>INDEX(รายได้แยกตามสิทธิ!$D:$D,MATCH(CalBudget2567!$D215,รายได้แยกตามสิทธิ!$B:$B,0))</f>
        <v>45765687.399999999</v>
      </c>
      <c r="J215" s="138">
        <f>INDEX(ผลงานOPDVisit_HDC!$F:$F,MATCH(CalBudget2567!$D215,ผลงานOPDVisit_HDC!$A:$A,0))</f>
        <v>51279</v>
      </c>
      <c r="K215" s="138">
        <f t="shared" si="155"/>
        <v>892.48400709842235</v>
      </c>
      <c r="L215" s="139">
        <f t="shared" si="156"/>
        <v>61534.799999999996</v>
      </c>
      <c r="M215" s="140">
        <f t="shared" si="157"/>
        <v>61534.799999999996</v>
      </c>
      <c r="N215" s="141">
        <f t="shared" si="158"/>
        <v>916.04558488582074</v>
      </c>
      <c r="O215" s="142">
        <f t="shared" si="159"/>
        <v>56368681.856831998</v>
      </c>
      <c r="P215" s="143">
        <f>INDEX(รายได้แยกตามสิทธิ!$E:$E,MATCH(CalBudget2567!$D215,รายได้แยกตามสิทธิ!$B:$B,0))</f>
        <v>25670068.449999999</v>
      </c>
      <c r="Q215" s="138">
        <f>INDEX(ผลงานOPDVisit_HDC!$D:$D,MATCH(CalBudget2567!$D215,ผลงานOPDVisit_HDC!$A:$A,0))</f>
        <v>115755</v>
      </c>
      <c r="R215" s="138">
        <f t="shared" si="160"/>
        <v>221.76207032093646</v>
      </c>
      <c r="S215" s="139">
        <f t="shared" si="161"/>
        <v>138906</v>
      </c>
      <c r="T215" s="140">
        <f t="shared" si="162"/>
        <v>138906</v>
      </c>
      <c r="U215" s="141">
        <f t="shared" si="163"/>
        <v>227.61658897740918</v>
      </c>
      <c r="V215" s="142">
        <f t="shared" si="164"/>
        <v>31617309.908496</v>
      </c>
      <c r="W215" s="143">
        <f>INDEX(รายได้แยกตามสิทธิ!$F:$F,MATCH(CalBudget2567!$D215,รายได้แยกตามสิทธิ!$B:$B,0))</f>
        <v>2438373.85</v>
      </c>
      <c r="X215" s="138">
        <f>INDEX(ผลงานOPDVisit_HDC!$E:$E,MATCH(CalBudget2567!$D215,ผลงานOPDVisit_HDC!$A:$A,0))</f>
        <v>8212</v>
      </c>
      <c r="Y215" s="138">
        <f t="shared" si="165"/>
        <v>296.92813565513882</v>
      </c>
      <c r="Z215" s="139">
        <f t="shared" si="166"/>
        <v>9854.4</v>
      </c>
      <c r="AA215" s="140">
        <f t="shared" si="167"/>
        <v>9854.4</v>
      </c>
      <c r="AB215" s="141">
        <f t="shared" si="168"/>
        <v>304.76703843643446</v>
      </c>
      <c r="AC215" s="142">
        <f t="shared" si="169"/>
        <v>3003296.3035679995</v>
      </c>
      <c r="AD215" s="143">
        <f>INDEX(รายได้แยกตามสิทธิ!$G:$G,MATCH(CalBudget2567!$D215,รายได้แยกตามสิทธิ!$B:$B,0))</f>
        <v>64299</v>
      </c>
      <c r="AE215" s="138">
        <f>INDEX(ผลงานOPDVisit_HDC!$G:$G,MATCH(CalBudget2567!$D215,ผลงานOPDVisit_HDC!$A:$A,0))</f>
        <v>794</v>
      </c>
      <c r="AF215" s="138">
        <f t="shared" si="170"/>
        <v>80.98110831234257</v>
      </c>
      <c r="AG215" s="139">
        <f t="shared" si="171"/>
        <v>952.8</v>
      </c>
      <c r="AH215" s="140">
        <f t="shared" si="172"/>
        <v>952.8</v>
      </c>
      <c r="AI215" s="141">
        <f t="shared" si="173"/>
        <v>83.119009571788411</v>
      </c>
      <c r="AJ215" s="142">
        <f t="shared" si="174"/>
        <v>79195.792319999993</v>
      </c>
      <c r="AK215" s="143">
        <f>INDEX(รายได้แยกตามสิทธิ!$H:$H,MATCH(CalBudget2567!$D215,รายได้แยกตามสิทธิ!$B:$B,0))</f>
        <v>6488293</v>
      </c>
      <c r="AL215" s="138">
        <f>INDEX(ผลงานOPDVisit_HDC!$K:$K,MATCH(CalBudget2567!$D215,ผลงานOPDVisit_HDC!$A:$A,0))</f>
        <v>131</v>
      </c>
      <c r="AM215" s="138">
        <f t="shared" si="175"/>
        <v>49528.954198473286</v>
      </c>
      <c r="AN215" s="139">
        <f t="shared" si="176"/>
        <v>157.19999999999999</v>
      </c>
      <c r="AO215" s="140">
        <f t="shared" si="177"/>
        <v>157.19999999999999</v>
      </c>
      <c r="AP215" s="141">
        <f t="shared" si="178"/>
        <v>50836.518589312982</v>
      </c>
      <c r="AQ215" s="142">
        <f t="shared" si="179"/>
        <v>7991500.72224</v>
      </c>
      <c r="AR215" s="144">
        <f t="shared" si="153"/>
        <v>99059984.583455995</v>
      </c>
      <c r="AS215" s="143">
        <f>INDEX(รายได้แยกตามสิทธิ!$I:$I,MATCH(CalBudget2567!$D215,รายได้แยกตามสิทธิ!$B:$B,0))</f>
        <v>34850345.799999997</v>
      </c>
      <c r="AT215" s="138">
        <f>INDEX(ผลงานAdjRw_DHES!$D:$D,MATCH(CalBudget2567!$D215,ผลงานAdjRw_DHES!$B:$B,0))</f>
        <v>3145.3899000000001</v>
      </c>
      <c r="AU215" s="143">
        <f t="shared" si="180"/>
        <v>11079.817417866063</v>
      </c>
      <c r="AV215" s="139">
        <f t="shared" si="181"/>
        <v>3774.4678800000002</v>
      </c>
      <c r="AW215" s="140">
        <f t="shared" si="182"/>
        <v>3774.4678800000002</v>
      </c>
      <c r="AX215" s="141">
        <f t="shared" si="183"/>
        <v>11372.324597697727</v>
      </c>
      <c r="AY215" s="142">
        <f t="shared" si="184"/>
        <v>42924473.914943993</v>
      </c>
      <c r="AZ215" s="143">
        <f>INDEX(รายได้แยกตามสิทธิ!$J:$J,MATCH(CalBudget2567!$D215,รายได้แยกตามสิทธิ!$B:$B,0))</f>
        <v>8533765.9299999997</v>
      </c>
      <c r="BA215" s="138">
        <f>INDEX(ผลงานAdjRw_DHES!$F:$F,MATCH(CalBudget2567!$D215,ผลงานAdjRw_DHES!$B:$B,0))</f>
        <v>558.57889999999998</v>
      </c>
      <c r="BB215" s="143">
        <f t="shared" si="185"/>
        <v>15277.637465360758</v>
      </c>
      <c r="BC215" s="139">
        <f t="shared" si="186"/>
        <v>670.29467999999997</v>
      </c>
      <c r="BD215" s="140">
        <f t="shared" si="187"/>
        <v>670.29467999999997</v>
      </c>
      <c r="BE215" s="141">
        <f t="shared" si="188"/>
        <v>15680.967094446281</v>
      </c>
      <c r="BF215" s="142">
        <f t="shared" si="189"/>
        <v>10510868.8206624</v>
      </c>
      <c r="BG215" s="143">
        <f>INDEX(รายได้แยกตามสิทธิ!$K:$K,MATCH(CalBudget2567!$D215,รายได้แยกตามสิทธิ!$B:$B,0))</f>
        <v>1289271.6000000001</v>
      </c>
      <c r="BH215" s="138">
        <f>INDEX(ผลงานAdjRw_DHES!$E:$E,MATCH(CalBudget2567!$D215,ผลงานAdjRw_DHES!$B:$B,0))</f>
        <v>133.71729999999999</v>
      </c>
      <c r="BI215" s="143">
        <f t="shared" si="190"/>
        <v>9641.7711096469957</v>
      </c>
      <c r="BJ215" s="139">
        <f t="shared" si="191"/>
        <v>160.46075999999999</v>
      </c>
      <c r="BK215" s="140">
        <f t="shared" si="192"/>
        <v>160.46075999999999</v>
      </c>
      <c r="BL215" s="141">
        <f t="shared" si="193"/>
        <v>9896.3138669416767</v>
      </c>
      <c r="BM215" s="142">
        <f t="shared" si="194"/>
        <v>1587970.0442880003</v>
      </c>
      <c r="BN215" s="143">
        <f>INDEX(รายได้แยกตามสิทธิ!$N:$N,MATCH(CalBudget2567!$D215,รายได้แยกตามสิทธิ!$B:$B,0))</f>
        <v>1630654</v>
      </c>
      <c r="BO215" s="138">
        <f>INDEX(ผลงานAdjRw_DHES!$I:$I,MATCH(CalBudget2567!$D215,ผลงานAdjRw_DHES!$B:$B,0))</f>
        <v>20.886000000000195</v>
      </c>
      <c r="BP215" s="143">
        <f t="shared" si="195"/>
        <v>78074.020875226692</v>
      </c>
      <c r="BQ215" s="139">
        <f t="shared" si="196"/>
        <v>25.063200000000233</v>
      </c>
      <c r="BR215" s="140">
        <f t="shared" si="197"/>
        <v>25.063200000000233</v>
      </c>
      <c r="BS215" s="141">
        <f t="shared" si="198"/>
        <v>80135.175026332683</v>
      </c>
      <c r="BT215" s="142">
        <f t="shared" si="199"/>
        <v>2008443.91872</v>
      </c>
      <c r="BU215" s="144">
        <f t="shared" si="200"/>
        <v>57031756.698614396</v>
      </c>
      <c r="BV215" s="145">
        <f t="shared" si="154"/>
        <v>156091741.2820704</v>
      </c>
      <c r="BW215" s="146">
        <f>INDEX(รายได้แยกตามสิทธิ!$Q:$Q,MATCH(CalBudget2567!$D215,รายได้แยกตามสิทธิ!$B:$B,0))</f>
        <v>0.32</v>
      </c>
      <c r="BX215" s="145">
        <f t="shared" si="201"/>
        <v>49949357.21026253</v>
      </c>
      <c r="BY215" s="141"/>
      <c r="BZ215" s="143">
        <f t="shared" si="202"/>
        <v>176171</v>
      </c>
      <c r="CA215" s="138">
        <f>INDEX(ผลงานOPDVisit_HDC!$C:$C,MATCH(CalBudget2567!$D215,ผลงานOPDVisit_HDC!$A:$A,0))</f>
        <v>176171</v>
      </c>
      <c r="CB215" s="138">
        <f t="shared" si="203"/>
        <v>0</v>
      </c>
    </row>
    <row r="216" spans="1:80" hidden="1" x14ac:dyDescent="0.7">
      <c r="A216" s="136">
        <f>COUNTA($D$16:D216)</f>
        <v>201</v>
      </c>
      <c r="B216" s="1">
        <v>3</v>
      </c>
      <c r="C216" s="2" t="s">
        <v>17</v>
      </c>
      <c r="D216" s="91" t="s">
        <v>275</v>
      </c>
      <c r="E216" s="3" t="s">
        <v>1174</v>
      </c>
      <c r="F216" s="4" t="s">
        <v>1876</v>
      </c>
      <c r="G216" s="1">
        <v>2</v>
      </c>
      <c r="H216" s="3" t="s">
        <v>2968</v>
      </c>
      <c r="I216" s="137">
        <f>INDEX(รายได้แยกตามสิทธิ!$D:$D,MATCH(CalBudget2567!$D216,รายได้แยกตามสิทธิ!$B:$B,0))</f>
        <v>8041374.5</v>
      </c>
      <c r="J216" s="138">
        <f>INDEX(ผลงานOPDVisit_HDC!$F:$F,MATCH(CalBudget2567!$D216,ผลงานOPDVisit_HDC!$A:$A,0))</f>
        <v>25542</v>
      </c>
      <c r="K216" s="138">
        <f t="shared" si="155"/>
        <v>314.82947693994208</v>
      </c>
      <c r="L216" s="139">
        <f t="shared" si="156"/>
        <v>30650.399999999998</v>
      </c>
      <c r="M216" s="140">
        <f t="shared" si="157"/>
        <v>30650.399999999998</v>
      </c>
      <c r="N216" s="141">
        <f t="shared" si="158"/>
        <v>323.14097513115655</v>
      </c>
      <c r="O216" s="142">
        <f t="shared" si="159"/>
        <v>9904400.1441600006</v>
      </c>
      <c r="P216" s="143">
        <f>INDEX(รายได้แยกตามสิทธิ!$E:$E,MATCH(CalBudget2567!$D216,รายได้แยกตามสิทธิ!$B:$B,0))</f>
        <v>3702331.5</v>
      </c>
      <c r="Q216" s="138">
        <f>INDEX(ผลงานOPDVisit_HDC!$D:$D,MATCH(CalBudget2567!$D216,ผลงานOPDVisit_HDC!$A:$A,0))</f>
        <v>10610</v>
      </c>
      <c r="R216" s="138">
        <f t="shared" si="160"/>
        <v>348.94736098020735</v>
      </c>
      <c r="S216" s="139">
        <f t="shared" si="161"/>
        <v>12732</v>
      </c>
      <c r="T216" s="140">
        <f t="shared" si="162"/>
        <v>12732</v>
      </c>
      <c r="U216" s="141">
        <f t="shared" si="163"/>
        <v>358.1595713100848</v>
      </c>
      <c r="V216" s="142">
        <f t="shared" si="164"/>
        <v>4560087.6619199999</v>
      </c>
      <c r="W216" s="143">
        <f>INDEX(รายได้แยกตามสิทธิ!$F:$F,MATCH(CalBudget2567!$D216,รายได้แยกตามสิทธิ!$B:$B,0))</f>
        <v>628237.5</v>
      </c>
      <c r="X216" s="138">
        <f>INDEX(ผลงานOPDVisit_HDC!$E:$E,MATCH(CalBudget2567!$D216,ผลงานOPDVisit_HDC!$A:$A,0))</f>
        <v>4285</v>
      </c>
      <c r="Y216" s="138">
        <f t="shared" si="165"/>
        <v>146.61318553092181</v>
      </c>
      <c r="Z216" s="139">
        <f t="shared" si="166"/>
        <v>5142</v>
      </c>
      <c r="AA216" s="140">
        <f t="shared" si="167"/>
        <v>5142</v>
      </c>
      <c r="AB216" s="141">
        <f t="shared" si="168"/>
        <v>150.48377362893814</v>
      </c>
      <c r="AC216" s="142">
        <f t="shared" si="169"/>
        <v>773787.5639999999</v>
      </c>
      <c r="AD216" s="143">
        <f>INDEX(รายได้แยกตามสิทธิ!$G:$G,MATCH(CalBudget2567!$D216,รายได้แยกตามสิทธิ!$B:$B,0))</f>
        <v>0</v>
      </c>
      <c r="AE216" s="138">
        <f>INDEX(ผลงานOPDVisit_HDC!$G:$G,MATCH(CalBudget2567!$D216,ผลงานOPDVisit_HDC!$A:$A,0))</f>
        <v>1</v>
      </c>
      <c r="AF216" s="138">
        <f t="shared" si="170"/>
        <v>0</v>
      </c>
      <c r="AG216" s="139">
        <f t="shared" si="171"/>
        <v>1.2</v>
      </c>
      <c r="AH216" s="140">
        <f t="shared" si="172"/>
        <v>1.2</v>
      </c>
      <c r="AI216" s="141">
        <f t="shared" si="173"/>
        <v>0</v>
      </c>
      <c r="AJ216" s="142">
        <f t="shared" si="174"/>
        <v>0</v>
      </c>
      <c r="AK216" s="143">
        <f>INDEX(รายได้แยกตามสิทธิ!$H:$H,MATCH(CalBudget2567!$D216,รายได้แยกตามสิทธิ!$B:$B,0))</f>
        <v>383107</v>
      </c>
      <c r="AL216" s="138">
        <f>INDEX(ผลงานOPDVisit_HDC!$K:$K,MATCH(CalBudget2567!$D216,ผลงานOPDVisit_HDC!$A:$A,0))</f>
        <v>55</v>
      </c>
      <c r="AM216" s="138">
        <f t="shared" si="175"/>
        <v>6965.5818181818186</v>
      </c>
      <c r="AN216" s="139">
        <f t="shared" si="176"/>
        <v>66</v>
      </c>
      <c r="AO216" s="140">
        <f t="shared" si="177"/>
        <v>66</v>
      </c>
      <c r="AP216" s="141">
        <f t="shared" si="178"/>
        <v>7149.4731781818182</v>
      </c>
      <c r="AQ216" s="142">
        <f t="shared" si="179"/>
        <v>471865.22976000002</v>
      </c>
      <c r="AR216" s="144">
        <f t="shared" si="153"/>
        <v>15710140.59984</v>
      </c>
      <c r="AS216" s="143">
        <f>INDEX(รายได้แยกตามสิทธิ!$I:$I,MATCH(CalBudget2567!$D216,รายได้แยกตามสิทธิ!$B:$B,0))</f>
        <v>1976208.25</v>
      </c>
      <c r="AT216" s="138">
        <f>INDEX(ผลงานAdjRw_DHES!$D:$D,MATCH(CalBudget2567!$D216,ผลงานAdjRw_DHES!$B:$B,0))</f>
        <v>275.35039999999998</v>
      </c>
      <c r="AU216" s="143">
        <f t="shared" si="180"/>
        <v>7177.066929991749</v>
      </c>
      <c r="AV216" s="139">
        <f t="shared" si="181"/>
        <v>330.42047999999994</v>
      </c>
      <c r="AW216" s="140">
        <f t="shared" si="182"/>
        <v>330.42047999999994</v>
      </c>
      <c r="AX216" s="141">
        <f t="shared" si="183"/>
        <v>7366.5414969435315</v>
      </c>
      <c r="AY216" s="142">
        <f t="shared" si="184"/>
        <v>2434056.1773599996</v>
      </c>
      <c r="AZ216" s="143">
        <f>INDEX(รายได้แยกตามสิทธิ!$J:$J,MATCH(CalBudget2567!$D216,รายได้แยกตามสิทธิ!$B:$B,0))</f>
        <v>217145.25</v>
      </c>
      <c r="BA216" s="138">
        <f>INDEX(ผลงานAdjRw_DHES!$F:$F,MATCH(CalBudget2567!$D216,ผลงานAdjRw_DHES!$B:$B,0))</f>
        <v>21.157900000000001</v>
      </c>
      <c r="BB216" s="143">
        <f t="shared" si="185"/>
        <v>10263.081402218557</v>
      </c>
      <c r="BC216" s="139">
        <f t="shared" si="186"/>
        <v>25.389480000000002</v>
      </c>
      <c r="BD216" s="140">
        <f t="shared" si="187"/>
        <v>25.389480000000002</v>
      </c>
      <c r="BE216" s="141">
        <f t="shared" si="188"/>
        <v>10534.026751237127</v>
      </c>
      <c r="BF216" s="142">
        <f t="shared" si="189"/>
        <v>267453.46152000001</v>
      </c>
      <c r="BG216" s="143">
        <f>INDEX(รายได้แยกตามสิทธิ!$K:$K,MATCH(CalBudget2567!$D216,รายได้แยกตามสิทธิ!$B:$B,0))</f>
        <v>41697.5</v>
      </c>
      <c r="BH216" s="138">
        <f>INDEX(ผลงานAdjRw_DHES!$E:$E,MATCH(CalBudget2567!$D216,ผลงานAdjRw_DHES!$B:$B,0))</f>
        <v>8.2675000000000018</v>
      </c>
      <c r="BI216" s="143">
        <f t="shared" si="190"/>
        <v>5043.5439975808877</v>
      </c>
      <c r="BJ216" s="139">
        <f t="shared" si="191"/>
        <v>9.9210000000000012</v>
      </c>
      <c r="BK216" s="140">
        <f t="shared" si="192"/>
        <v>9.9210000000000012</v>
      </c>
      <c r="BL216" s="141">
        <f t="shared" si="193"/>
        <v>5176.6935591170231</v>
      </c>
      <c r="BM216" s="142">
        <f t="shared" si="194"/>
        <v>51357.976799999989</v>
      </c>
      <c r="BN216" s="143">
        <f>INDEX(รายได้แยกตามสิทธิ!$N:$N,MATCH(CalBudget2567!$D216,รายได้แยกตามสิทธิ!$B:$B,0))</f>
        <v>133428.47</v>
      </c>
      <c r="BO216" s="138">
        <f>INDEX(ผลงานAdjRw_DHES!$I:$I,MATCH(CalBudget2567!$D216,ผลงานAdjRw_DHES!$B:$B,0))</f>
        <v>14.785700000000045</v>
      </c>
      <c r="BP216" s="143">
        <f t="shared" si="195"/>
        <v>9024.1564484603095</v>
      </c>
      <c r="BQ216" s="139">
        <f t="shared" si="196"/>
        <v>17.742840000000054</v>
      </c>
      <c r="BR216" s="140">
        <f t="shared" si="197"/>
        <v>17.742840000000054</v>
      </c>
      <c r="BS216" s="141">
        <f t="shared" si="198"/>
        <v>9262.394178699662</v>
      </c>
      <c r="BT216" s="142">
        <f t="shared" si="199"/>
        <v>164341.1779296</v>
      </c>
      <c r="BU216" s="144">
        <f t="shared" si="200"/>
        <v>2917208.7936095996</v>
      </c>
      <c r="BV216" s="145">
        <f t="shared" si="154"/>
        <v>18627349.393449601</v>
      </c>
      <c r="BW216" s="146">
        <f>INDEX(รายได้แยกตามสิทธิ!$Q:$Q,MATCH(CalBudget2567!$D216,รายได้แยกตามสิทธิ!$B:$B,0))</f>
        <v>0.38</v>
      </c>
      <c r="BX216" s="145">
        <f t="shared" si="201"/>
        <v>7078392.7695108484</v>
      </c>
      <c r="BY216" s="141"/>
      <c r="BZ216" s="143">
        <f t="shared" si="202"/>
        <v>40493</v>
      </c>
      <c r="CA216" s="138">
        <f>INDEX(ผลงานOPDVisit_HDC!$C:$C,MATCH(CalBudget2567!$D216,ผลงานOPDVisit_HDC!$A:$A,0))</f>
        <v>40493</v>
      </c>
      <c r="CB216" s="138">
        <f t="shared" si="203"/>
        <v>0</v>
      </c>
    </row>
    <row r="217" spans="1:80" hidden="1" x14ac:dyDescent="0.7">
      <c r="A217" s="136">
        <f>COUNTA($D$16:D217)</f>
        <v>202</v>
      </c>
      <c r="B217" s="1">
        <v>3</v>
      </c>
      <c r="C217" s="2" t="s">
        <v>17</v>
      </c>
      <c r="D217" s="91" t="s">
        <v>276</v>
      </c>
      <c r="E217" s="3" t="s">
        <v>1175</v>
      </c>
      <c r="F217" s="4" t="s">
        <v>1876</v>
      </c>
      <c r="G217" s="1">
        <v>6</v>
      </c>
      <c r="H217" s="3" t="s">
        <v>2965</v>
      </c>
      <c r="I217" s="137">
        <f>INDEX(รายได้แยกตามสิทธิ!$D:$D,MATCH(CalBudget2567!$D217,รายได้แยกตามสิทธิ!$B:$B,0))</f>
        <v>39441926.75</v>
      </c>
      <c r="J217" s="138">
        <f>INDEX(ผลงานOPDVisit_HDC!$F:$F,MATCH(CalBudget2567!$D217,ผลงานOPDVisit_HDC!$A:$A,0))</f>
        <v>85590</v>
      </c>
      <c r="K217" s="138">
        <f t="shared" si="155"/>
        <v>460.82400689332866</v>
      </c>
      <c r="L217" s="139">
        <f t="shared" si="156"/>
        <v>102708</v>
      </c>
      <c r="M217" s="140">
        <f t="shared" si="157"/>
        <v>102708</v>
      </c>
      <c r="N217" s="141">
        <f t="shared" si="158"/>
        <v>472.98976067531254</v>
      </c>
      <c r="O217" s="142">
        <f t="shared" si="159"/>
        <v>48579832.339440003</v>
      </c>
      <c r="P217" s="143">
        <f>INDEX(รายได้แยกตามสิทธิ!$E:$E,MATCH(CalBudget2567!$D217,รายได้แยกตามสิทธิ!$B:$B,0))</f>
        <v>5975900.2800000003</v>
      </c>
      <c r="Q217" s="138">
        <f>INDEX(ผลงานOPDVisit_HDC!$D:$D,MATCH(CalBudget2567!$D217,ผลงานOPDVisit_HDC!$A:$A,0))</f>
        <v>13799</v>
      </c>
      <c r="R217" s="138">
        <f t="shared" si="160"/>
        <v>433.06763388651353</v>
      </c>
      <c r="S217" s="139">
        <f t="shared" si="161"/>
        <v>16558.8</v>
      </c>
      <c r="T217" s="140">
        <f t="shared" si="162"/>
        <v>16558.8</v>
      </c>
      <c r="U217" s="141">
        <f t="shared" si="163"/>
        <v>444.50061942111751</v>
      </c>
      <c r="V217" s="142">
        <f t="shared" si="164"/>
        <v>7360396.8568703998</v>
      </c>
      <c r="W217" s="143">
        <f>INDEX(รายได้แยกตามสิทธิ!$F:$F,MATCH(CalBudget2567!$D217,รายได้แยกตามสิทธิ!$B:$B,0))</f>
        <v>2431749.29</v>
      </c>
      <c r="X217" s="138">
        <f>INDEX(ผลงานOPDVisit_HDC!$E:$E,MATCH(CalBudget2567!$D217,ผลงานOPDVisit_HDC!$A:$A,0))</f>
        <v>36336</v>
      </c>
      <c r="Y217" s="138">
        <f t="shared" si="165"/>
        <v>66.923967690444741</v>
      </c>
      <c r="Z217" s="139">
        <f t="shared" si="166"/>
        <v>43603.199999999997</v>
      </c>
      <c r="AA217" s="140">
        <f t="shared" si="167"/>
        <v>43603.199999999997</v>
      </c>
      <c r="AB217" s="141">
        <f t="shared" si="168"/>
        <v>68.690760437472477</v>
      </c>
      <c r="AC217" s="142">
        <f t="shared" si="169"/>
        <v>2995136.9655071995</v>
      </c>
      <c r="AD217" s="143">
        <f>INDEX(รายได้แยกตามสิทธิ!$G:$G,MATCH(CalBudget2567!$D217,รายได้แยกตามสิทธิ!$B:$B,0))</f>
        <v>324353.8</v>
      </c>
      <c r="AE217" s="138">
        <f>INDEX(ผลงานOPDVisit_HDC!$G:$G,MATCH(CalBudget2567!$D217,ผลงานOPDVisit_HDC!$A:$A,0))</f>
        <v>945</v>
      </c>
      <c r="AF217" s="138">
        <f t="shared" si="170"/>
        <v>343.23153439153435</v>
      </c>
      <c r="AG217" s="139">
        <f t="shared" si="171"/>
        <v>1134</v>
      </c>
      <c r="AH217" s="140">
        <f t="shared" si="172"/>
        <v>1134</v>
      </c>
      <c r="AI217" s="141">
        <f t="shared" si="173"/>
        <v>352.29284689947087</v>
      </c>
      <c r="AJ217" s="142">
        <f t="shared" si="174"/>
        <v>399500.08838399994</v>
      </c>
      <c r="AK217" s="143">
        <f>INDEX(รายได้แยกตามสิทธิ!$H:$H,MATCH(CalBudget2567!$D217,รายได้แยกตามสิทธิ!$B:$B,0))</f>
        <v>5627940.2199999997</v>
      </c>
      <c r="AL217" s="138">
        <f>INDEX(ผลงานOPDVisit_HDC!$K:$K,MATCH(CalBudget2567!$D217,ผลงานOPDVisit_HDC!$A:$A,0))</f>
        <v>0</v>
      </c>
      <c r="AM217" s="138">
        <f t="shared" si="175"/>
        <v>0</v>
      </c>
      <c r="AN217" s="139">
        <f t="shared" si="176"/>
        <v>0</v>
      </c>
      <c r="AO217" s="140">
        <f t="shared" si="177"/>
        <v>0</v>
      </c>
      <c r="AP217" s="141">
        <f t="shared" si="178"/>
        <v>0</v>
      </c>
      <c r="AQ217" s="142">
        <f t="shared" si="179"/>
        <v>0</v>
      </c>
      <c r="AR217" s="144">
        <f t="shared" si="153"/>
        <v>59334866.250201605</v>
      </c>
      <c r="AS217" s="143">
        <f>INDEX(รายได้แยกตามสิทธิ!$I:$I,MATCH(CalBudget2567!$D217,รายได้แยกตามสิทธิ!$B:$B,0))</f>
        <v>21578113</v>
      </c>
      <c r="AT217" s="138">
        <f>INDEX(ผลงานAdjRw_DHES!$D:$D,MATCH(CalBudget2567!$D217,ผลงานAdjRw_DHES!$B:$B,0))</f>
        <v>1932.06</v>
      </c>
      <c r="AU217" s="143">
        <f t="shared" si="180"/>
        <v>11168.44870242125</v>
      </c>
      <c r="AV217" s="139">
        <f t="shared" si="181"/>
        <v>2318.4719999999998</v>
      </c>
      <c r="AW217" s="140">
        <f t="shared" si="182"/>
        <v>2318.4719999999998</v>
      </c>
      <c r="AX217" s="141">
        <f t="shared" si="183"/>
        <v>11463.295748165172</v>
      </c>
      <c r="AY217" s="142">
        <f t="shared" si="184"/>
        <v>26577330.219840001</v>
      </c>
      <c r="AZ217" s="143">
        <f>INDEX(รายได้แยกตามสิทธิ!$J:$J,MATCH(CalBudget2567!$D217,รายได้แยกตามสิทธิ!$B:$B,0))</f>
        <v>1524983.76</v>
      </c>
      <c r="BA217" s="138">
        <f>INDEX(ผลงานAdjRw_DHES!$F:$F,MATCH(CalBudget2567!$D217,ผลงานAdjRw_DHES!$B:$B,0))</f>
        <v>105.32</v>
      </c>
      <c r="BB217" s="143">
        <f t="shared" si="185"/>
        <v>14479.52677554121</v>
      </c>
      <c r="BC217" s="139">
        <f t="shared" si="186"/>
        <v>126.38399999999999</v>
      </c>
      <c r="BD217" s="140">
        <f t="shared" si="187"/>
        <v>126.38399999999999</v>
      </c>
      <c r="BE217" s="141">
        <f t="shared" si="188"/>
        <v>14861.786282415498</v>
      </c>
      <c r="BF217" s="142">
        <f t="shared" si="189"/>
        <v>1878291.9975168002</v>
      </c>
      <c r="BG217" s="143">
        <f>INDEX(รายได้แยกตามสิทธิ!$K:$K,MATCH(CalBudget2567!$D217,รายได้แยกตามสิทธิ!$B:$B,0))</f>
        <v>712407.08</v>
      </c>
      <c r="BH217" s="138">
        <f>INDEX(ผลงานAdjRw_DHES!$E:$E,MATCH(CalBudget2567!$D217,ผลงานAdjRw_DHES!$B:$B,0))</f>
        <v>63.790000000000006</v>
      </c>
      <c r="BI217" s="143">
        <f t="shared" si="190"/>
        <v>11168.00564351779</v>
      </c>
      <c r="BJ217" s="139">
        <f t="shared" si="191"/>
        <v>76.548000000000002</v>
      </c>
      <c r="BK217" s="140">
        <f t="shared" si="192"/>
        <v>76.548000000000002</v>
      </c>
      <c r="BL217" s="141">
        <f t="shared" si="193"/>
        <v>11462.840992506661</v>
      </c>
      <c r="BM217" s="142">
        <f t="shared" si="194"/>
        <v>877457.55229439994</v>
      </c>
      <c r="BN217" s="143">
        <f>INDEX(รายได้แยกตามสิทธิ!$N:$N,MATCH(CalBudget2567!$D217,รายได้แยกตามสิทธิ!$B:$B,0))</f>
        <v>1060263.1200000001</v>
      </c>
      <c r="BO217" s="138">
        <f>INDEX(ผลงานAdjRw_DHES!$I:$I,MATCH(CalBudget2567!$D217,ผลงานAdjRw_DHES!$B:$B,0))</f>
        <v>60.159999999999968</v>
      </c>
      <c r="BP217" s="143">
        <f t="shared" si="195"/>
        <v>17624.054521276608</v>
      </c>
      <c r="BQ217" s="139">
        <f t="shared" si="196"/>
        <v>72.191999999999965</v>
      </c>
      <c r="BR217" s="140">
        <f t="shared" si="197"/>
        <v>72.191999999999965</v>
      </c>
      <c r="BS217" s="141">
        <f t="shared" si="198"/>
        <v>18089.329560638311</v>
      </c>
      <c r="BT217" s="142">
        <f t="shared" si="199"/>
        <v>1305904.8796416002</v>
      </c>
      <c r="BU217" s="144">
        <f t="shared" si="200"/>
        <v>30638984.649292801</v>
      </c>
      <c r="BV217" s="145">
        <f t="shared" si="154"/>
        <v>89973850.89949441</v>
      </c>
      <c r="BW217" s="146">
        <f>INDEX(รายได้แยกตามสิทธิ!$Q:$Q,MATCH(CalBudget2567!$D217,รายได้แยกตามสิทธิ!$B:$B,0))</f>
        <v>0.49</v>
      </c>
      <c r="BX217" s="145">
        <f t="shared" si="201"/>
        <v>44087186.94075226</v>
      </c>
      <c r="BY217" s="141"/>
      <c r="BZ217" s="143">
        <f t="shared" si="202"/>
        <v>136670</v>
      </c>
      <c r="CA217" s="138">
        <f>INDEX(ผลงานOPDVisit_HDC!$C:$C,MATCH(CalBudget2567!$D217,ผลงานOPDVisit_HDC!$A:$A,0))</f>
        <v>136670</v>
      </c>
      <c r="CB217" s="138">
        <f t="shared" si="203"/>
        <v>0</v>
      </c>
    </row>
    <row r="218" spans="1:80" hidden="1" x14ac:dyDescent="0.7">
      <c r="A218" s="136">
        <f>COUNTA($D$16:D218)</f>
        <v>203</v>
      </c>
      <c r="B218" s="1">
        <v>3</v>
      </c>
      <c r="C218" s="2" t="s">
        <v>17</v>
      </c>
      <c r="D218" s="91" t="s">
        <v>277</v>
      </c>
      <c r="E218" s="3" t="s">
        <v>1176</v>
      </c>
      <c r="F218" s="4" t="s">
        <v>1876</v>
      </c>
      <c r="G218" s="1">
        <v>6</v>
      </c>
      <c r="H218" s="3" t="s">
        <v>2965</v>
      </c>
      <c r="I218" s="137">
        <f>INDEX(รายได้แยกตามสิทธิ!$D:$D,MATCH(CalBudget2567!$D218,รายได้แยกตามสิทธิ!$B:$B,0))</f>
        <v>34859767.289999999</v>
      </c>
      <c r="J218" s="138">
        <f>INDEX(ผลงานOPDVisit_HDC!$F:$F,MATCH(CalBudget2567!$D218,ผลงานOPDVisit_HDC!$A:$A,0))</f>
        <v>89283</v>
      </c>
      <c r="K218" s="138">
        <f t="shared" si="155"/>
        <v>390.44126306239707</v>
      </c>
      <c r="L218" s="139">
        <f t="shared" si="156"/>
        <v>107139.59999999999</v>
      </c>
      <c r="M218" s="140">
        <f t="shared" si="157"/>
        <v>107139.59999999999</v>
      </c>
      <c r="N218" s="141">
        <f t="shared" si="158"/>
        <v>400.74891240724435</v>
      </c>
      <c r="O218" s="142">
        <f t="shared" si="159"/>
        <v>42936078.175747193</v>
      </c>
      <c r="P218" s="143">
        <f>INDEX(รายได้แยกตามสิทธิ!$E:$E,MATCH(CalBudget2567!$D218,รายได้แยกตามสิทธิ!$B:$B,0))</f>
        <v>5892296.7999999998</v>
      </c>
      <c r="Q218" s="138">
        <f>INDEX(ผลงานOPDVisit_HDC!$D:$D,MATCH(CalBudget2567!$D218,ผลงานOPDVisit_HDC!$A:$A,0))</f>
        <v>101</v>
      </c>
      <c r="R218" s="138">
        <f t="shared" si="160"/>
        <v>58339.572277227722</v>
      </c>
      <c r="S218" s="139">
        <f t="shared" si="161"/>
        <v>121.19999999999999</v>
      </c>
      <c r="T218" s="140">
        <f t="shared" si="162"/>
        <v>121.19999999999999</v>
      </c>
      <c r="U218" s="141">
        <f t="shared" si="163"/>
        <v>59879.736985346535</v>
      </c>
      <c r="V218" s="142">
        <f t="shared" si="164"/>
        <v>7257424.1226239996</v>
      </c>
      <c r="W218" s="143">
        <f>INDEX(รายได้แยกตามสิทธิ!$F:$F,MATCH(CalBudget2567!$D218,รายได้แยกตามสิทธิ!$B:$B,0))</f>
        <v>1507313.36</v>
      </c>
      <c r="X218" s="138">
        <f>INDEX(ผลงานOPDVisit_HDC!$E:$E,MATCH(CalBudget2567!$D218,ผลงานOPDVisit_HDC!$A:$A,0))</f>
        <v>13870</v>
      </c>
      <c r="Y218" s="138">
        <f t="shared" si="165"/>
        <v>108.6743590483057</v>
      </c>
      <c r="Z218" s="139">
        <f t="shared" si="166"/>
        <v>16644</v>
      </c>
      <c r="AA218" s="140">
        <f t="shared" si="167"/>
        <v>16644</v>
      </c>
      <c r="AB218" s="141">
        <f t="shared" si="168"/>
        <v>111.54336212718097</v>
      </c>
      <c r="AC218" s="142">
        <f t="shared" si="169"/>
        <v>1856527.7192448</v>
      </c>
      <c r="AD218" s="143">
        <f>INDEX(รายได้แยกตามสิทธิ!$G:$G,MATCH(CalBudget2567!$D218,รายได้แยกตามสิทธิ!$B:$B,0))</f>
        <v>95642.5</v>
      </c>
      <c r="AE218" s="138">
        <f>INDEX(ผลงานOPDVisit_HDC!$G:$G,MATCH(CalBudget2567!$D218,ผลงานOPDVisit_HDC!$A:$A,0))</f>
        <v>0</v>
      </c>
      <c r="AF218" s="138">
        <f t="shared" si="170"/>
        <v>0</v>
      </c>
      <c r="AG218" s="139">
        <f t="shared" si="171"/>
        <v>0</v>
      </c>
      <c r="AH218" s="140">
        <f t="shared" si="172"/>
        <v>0</v>
      </c>
      <c r="AI218" s="141">
        <f t="shared" si="173"/>
        <v>0</v>
      </c>
      <c r="AJ218" s="142">
        <f t="shared" si="174"/>
        <v>0</v>
      </c>
      <c r="AK218" s="143">
        <f>INDEX(รายได้แยกตามสิทธิ!$H:$H,MATCH(CalBudget2567!$D218,รายได้แยกตามสิทธิ!$B:$B,0))</f>
        <v>3265391.4</v>
      </c>
      <c r="AL218" s="138">
        <f>INDEX(ผลงานOPDVisit_HDC!$K:$K,MATCH(CalBudget2567!$D218,ผลงานOPDVisit_HDC!$A:$A,0))</f>
        <v>17815</v>
      </c>
      <c r="AM218" s="138">
        <f t="shared" si="175"/>
        <v>183.29449340443446</v>
      </c>
      <c r="AN218" s="139">
        <f t="shared" si="176"/>
        <v>21378</v>
      </c>
      <c r="AO218" s="140">
        <f t="shared" si="177"/>
        <v>21378</v>
      </c>
      <c r="AP218" s="141">
        <f t="shared" si="178"/>
        <v>188.13346803031152</v>
      </c>
      <c r="AQ218" s="142">
        <f t="shared" si="179"/>
        <v>4021917.2795519996</v>
      </c>
      <c r="AR218" s="144">
        <f t="shared" si="153"/>
        <v>56071947.297167994</v>
      </c>
      <c r="AS218" s="143">
        <f>INDEX(รายได้แยกตามสิทธิ!$I:$I,MATCH(CalBudget2567!$D218,รายได้แยกตามสิทธิ!$B:$B,0))</f>
        <v>20602781.739999998</v>
      </c>
      <c r="AT218" s="138">
        <f>INDEX(ผลงานAdjRw_DHES!$D:$D,MATCH(CalBudget2567!$D218,ผลงานAdjRw_DHES!$B:$B,0))</f>
        <v>2054.84</v>
      </c>
      <c r="AU218" s="143">
        <f t="shared" si="180"/>
        <v>10026.465194370363</v>
      </c>
      <c r="AV218" s="139">
        <f t="shared" si="181"/>
        <v>2465.808</v>
      </c>
      <c r="AW218" s="140">
        <f t="shared" si="182"/>
        <v>2465.808</v>
      </c>
      <c r="AX218" s="141">
        <f t="shared" si="183"/>
        <v>10291.163875501741</v>
      </c>
      <c r="AY218" s="142">
        <f t="shared" si="184"/>
        <v>25376034.213523198</v>
      </c>
      <c r="AZ218" s="143">
        <f>INDEX(รายได้แยกตามสิทธิ!$J:$J,MATCH(CalBudget2567!$D218,รายได้แยกตามสิทธิ!$B:$B,0))</f>
        <v>3097833</v>
      </c>
      <c r="BA218" s="138">
        <f>INDEX(ผลงานAdjRw_DHES!$F:$F,MATCH(CalBudget2567!$D218,ผลงานAdjRw_DHES!$B:$B,0))</f>
        <v>129.41</v>
      </c>
      <c r="BB218" s="143">
        <f t="shared" si="185"/>
        <v>23938.126883548412</v>
      </c>
      <c r="BC218" s="139">
        <f t="shared" si="186"/>
        <v>155.292</v>
      </c>
      <c r="BD218" s="140">
        <f t="shared" si="187"/>
        <v>155.292</v>
      </c>
      <c r="BE218" s="141">
        <f t="shared" si="188"/>
        <v>24570.093433274091</v>
      </c>
      <c r="BF218" s="142">
        <f t="shared" si="189"/>
        <v>3815538.9494400001</v>
      </c>
      <c r="BG218" s="143">
        <f>INDEX(รายได้แยกตามสิทธิ!$K:$K,MATCH(CalBudget2567!$D218,รายได้แยกตามสิทธิ!$B:$B,0))</f>
        <v>1152975.3500000001</v>
      </c>
      <c r="BH218" s="138">
        <f>INDEX(ผลงานAdjRw_DHES!$E:$E,MATCH(CalBudget2567!$D218,ผลงานAdjRw_DHES!$B:$B,0))</f>
        <v>104.73</v>
      </c>
      <c r="BI218" s="143">
        <f t="shared" si="190"/>
        <v>11009.026544447628</v>
      </c>
      <c r="BJ218" s="139">
        <f t="shared" si="191"/>
        <v>125.676</v>
      </c>
      <c r="BK218" s="140">
        <f t="shared" si="192"/>
        <v>125.676</v>
      </c>
      <c r="BL218" s="141">
        <f t="shared" si="193"/>
        <v>11299.664845221045</v>
      </c>
      <c r="BM218" s="142">
        <f t="shared" si="194"/>
        <v>1420096.679088</v>
      </c>
      <c r="BN218" s="143">
        <f>INDEX(รายได้แยกตามสิทธิ!$N:$N,MATCH(CalBudget2567!$D218,รายได้แยกตามสิทธิ!$B:$B,0))</f>
        <v>1650032.43</v>
      </c>
      <c r="BO218" s="138">
        <f>INDEX(ผลงานAdjRw_DHES!$I:$I,MATCH(CalBudget2567!$D218,ผลงานAdjRw_DHES!$B:$B,0))</f>
        <v>22.20999999999944</v>
      </c>
      <c r="BP218" s="143">
        <f t="shared" si="195"/>
        <v>74292.320126071209</v>
      </c>
      <c r="BQ218" s="139">
        <f t="shared" si="196"/>
        <v>26.651999999999326</v>
      </c>
      <c r="BR218" s="140">
        <f t="shared" si="197"/>
        <v>26.651999999999326</v>
      </c>
      <c r="BS218" s="141">
        <f t="shared" si="198"/>
        <v>76253.637377399486</v>
      </c>
      <c r="BT218" s="142">
        <f t="shared" si="199"/>
        <v>2032311.9433823996</v>
      </c>
      <c r="BU218" s="144">
        <f t="shared" si="200"/>
        <v>32643981.785433598</v>
      </c>
      <c r="BV218" s="145">
        <f t="shared" si="154"/>
        <v>88715929.082601592</v>
      </c>
      <c r="BW218" s="146">
        <f>INDEX(รายได้แยกตามสิทธิ!$Q:$Q,MATCH(CalBudget2567!$D218,รายได้แยกตามสิทธิ!$B:$B,0))</f>
        <v>0.49</v>
      </c>
      <c r="BX218" s="145">
        <f t="shared" si="201"/>
        <v>43470805.250474781</v>
      </c>
      <c r="BY218" s="141"/>
      <c r="BZ218" s="143">
        <f t="shared" si="202"/>
        <v>121069</v>
      </c>
      <c r="CA218" s="138">
        <f>INDEX(ผลงานOPDVisit_HDC!$C:$C,MATCH(CalBudget2567!$D218,ผลงานOPDVisit_HDC!$A:$A,0))</f>
        <v>121069</v>
      </c>
      <c r="CB218" s="138">
        <f t="shared" si="203"/>
        <v>0</v>
      </c>
    </row>
    <row r="219" spans="1:80" hidden="1" x14ac:dyDescent="0.7">
      <c r="A219" s="136">
        <f>COUNTA($D$16:D219)</f>
        <v>204</v>
      </c>
      <c r="B219" s="1">
        <v>3</v>
      </c>
      <c r="C219" s="2" t="s">
        <v>17</v>
      </c>
      <c r="D219" s="91" t="s">
        <v>278</v>
      </c>
      <c r="E219" s="3" t="s">
        <v>1177</v>
      </c>
      <c r="F219" s="4" t="s">
        <v>1876</v>
      </c>
      <c r="G219" s="1">
        <v>5</v>
      </c>
      <c r="H219" s="3" t="s">
        <v>2964</v>
      </c>
      <c r="I219" s="137">
        <f>INDEX(รายได้แยกตามสิทธิ!$D:$D,MATCH(CalBudget2567!$D219,รายได้แยกตามสิทธิ!$B:$B,0))</f>
        <v>16727335</v>
      </c>
      <c r="J219" s="138">
        <f>INDEX(ผลงานOPDVisit_HDC!$F:$F,MATCH(CalBudget2567!$D219,ผลงานOPDVisit_HDC!$A:$A,0))</f>
        <v>48205</v>
      </c>
      <c r="K219" s="138">
        <f t="shared" si="155"/>
        <v>347.00414894720467</v>
      </c>
      <c r="L219" s="139">
        <f t="shared" si="156"/>
        <v>57846</v>
      </c>
      <c r="M219" s="140">
        <f t="shared" si="157"/>
        <v>57846</v>
      </c>
      <c r="N219" s="141">
        <f t="shared" si="158"/>
        <v>356.16505847941085</v>
      </c>
      <c r="O219" s="142">
        <f t="shared" si="159"/>
        <v>20602723.972800002</v>
      </c>
      <c r="P219" s="143">
        <f>INDEX(รายได้แยกตามสิทธิ!$E:$E,MATCH(CalBudget2567!$D219,รายได้แยกตามสิทธิ!$B:$B,0))</f>
        <v>2324629.75</v>
      </c>
      <c r="Q219" s="138">
        <f>INDEX(ผลงานOPDVisit_HDC!$D:$D,MATCH(CalBudget2567!$D219,ผลงานOPDVisit_HDC!$A:$A,0))</f>
        <v>476</v>
      </c>
      <c r="R219" s="138">
        <f t="shared" si="160"/>
        <v>4883.6759453781515</v>
      </c>
      <c r="S219" s="139">
        <f t="shared" si="161"/>
        <v>571.19999999999993</v>
      </c>
      <c r="T219" s="140">
        <f t="shared" si="162"/>
        <v>571.19999999999993</v>
      </c>
      <c r="U219" s="141">
        <f t="shared" si="163"/>
        <v>5012.6049903361345</v>
      </c>
      <c r="V219" s="142">
        <f t="shared" si="164"/>
        <v>2863199.9704799997</v>
      </c>
      <c r="W219" s="143">
        <f>INDEX(รายได้แยกตามสิทธิ!$F:$F,MATCH(CalBudget2567!$D219,รายได้แยกตามสิทธิ!$B:$B,0))</f>
        <v>670321.25</v>
      </c>
      <c r="X219" s="138">
        <f>INDEX(ผลงานOPDVisit_HDC!$E:$E,MATCH(CalBudget2567!$D219,ผลงานOPDVisit_HDC!$A:$A,0))</f>
        <v>2268</v>
      </c>
      <c r="Y219" s="138">
        <f t="shared" si="165"/>
        <v>295.55610670194005</v>
      </c>
      <c r="Z219" s="139">
        <f t="shared" si="166"/>
        <v>2721.6</v>
      </c>
      <c r="AA219" s="140">
        <f t="shared" si="167"/>
        <v>2721.6</v>
      </c>
      <c r="AB219" s="141">
        <f t="shared" si="168"/>
        <v>303.35878791887126</v>
      </c>
      <c r="AC219" s="142">
        <f t="shared" si="169"/>
        <v>825621.27720000001</v>
      </c>
      <c r="AD219" s="143">
        <f>INDEX(รายได้แยกตามสิทธิ!$G:$G,MATCH(CalBudget2567!$D219,รายได้แยกตามสิทธิ!$B:$B,0))</f>
        <v>148573.25</v>
      </c>
      <c r="AE219" s="138">
        <f>INDEX(ผลงานOPDVisit_HDC!$G:$G,MATCH(CalBudget2567!$D219,ผลงานOPDVisit_HDC!$A:$A,0))</f>
        <v>380</v>
      </c>
      <c r="AF219" s="138">
        <f t="shared" si="170"/>
        <v>390.98223684210524</v>
      </c>
      <c r="AG219" s="139">
        <f t="shared" si="171"/>
        <v>456</v>
      </c>
      <c r="AH219" s="140">
        <f t="shared" si="172"/>
        <v>456</v>
      </c>
      <c r="AI219" s="141">
        <f t="shared" si="173"/>
        <v>401.30416789473679</v>
      </c>
      <c r="AJ219" s="142">
        <f t="shared" si="174"/>
        <v>182994.70055999997</v>
      </c>
      <c r="AK219" s="143">
        <f>INDEX(รายได้แยกตามสิทธิ!$H:$H,MATCH(CalBudget2567!$D219,รายได้แยกตามสิทธิ!$B:$B,0))</f>
        <v>1802022.56</v>
      </c>
      <c r="AL219" s="138">
        <f>INDEX(ผลงานOPDVisit_HDC!$K:$K,MATCH(CalBudget2567!$D219,ผลงานOPDVisit_HDC!$A:$A,0))</f>
        <v>9155</v>
      </c>
      <c r="AM219" s="138">
        <f t="shared" si="175"/>
        <v>196.83479628618241</v>
      </c>
      <c r="AN219" s="139">
        <f t="shared" si="176"/>
        <v>10986</v>
      </c>
      <c r="AO219" s="140">
        <f t="shared" si="177"/>
        <v>10986</v>
      </c>
      <c r="AP219" s="141">
        <f t="shared" si="178"/>
        <v>202.03123490813763</v>
      </c>
      <c r="AQ219" s="142">
        <f t="shared" si="179"/>
        <v>2219515.1467007999</v>
      </c>
      <c r="AR219" s="144">
        <f t="shared" si="153"/>
        <v>26694055.067740798</v>
      </c>
      <c r="AS219" s="143">
        <f>INDEX(รายได้แยกตามสิทธิ!$I:$I,MATCH(CalBudget2567!$D219,รายได้แยกตามสิทธิ!$B:$B,0))</f>
        <v>10308579.15</v>
      </c>
      <c r="AT219" s="138">
        <f>INDEX(ผลงานAdjRw_DHES!$D:$D,MATCH(CalBudget2567!$D219,ผลงานAdjRw_DHES!$B:$B,0))</f>
        <v>788</v>
      </c>
      <c r="AU219" s="143">
        <f t="shared" si="180"/>
        <v>13081.95323604061</v>
      </c>
      <c r="AV219" s="139">
        <f t="shared" si="181"/>
        <v>945.59999999999991</v>
      </c>
      <c r="AW219" s="140">
        <f t="shared" si="182"/>
        <v>945.59999999999991</v>
      </c>
      <c r="AX219" s="141">
        <f t="shared" si="183"/>
        <v>13427.316801472083</v>
      </c>
      <c r="AY219" s="142">
        <f t="shared" si="184"/>
        <v>12696870.767472001</v>
      </c>
      <c r="AZ219" s="143">
        <f>INDEX(รายได้แยกตามสิทธิ!$J:$J,MATCH(CalBudget2567!$D219,รายได้แยกตามสิทธิ!$B:$B,0))</f>
        <v>1164778.5</v>
      </c>
      <c r="BA219" s="138">
        <f>INDEX(ผลงานAdjRw_DHES!$F:$F,MATCH(CalBudget2567!$D219,ผลงานAdjRw_DHES!$B:$B,0))</f>
        <v>65</v>
      </c>
      <c r="BB219" s="143">
        <f t="shared" si="185"/>
        <v>17919.669230769232</v>
      </c>
      <c r="BC219" s="139">
        <f t="shared" si="186"/>
        <v>78</v>
      </c>
      <c r="BD219" s="140">
        <f t="shared" si="187"/>
        <v>78</v>
      </c>
      <c r="BE219" s="141">
        <f t="shared" si="188"/>
        <v>18392.74849846154</v>
      </c>
      <c r="BF219" s="142">
        <f t="shared" si="189"/>
        <v>1434634.3828800002</v>
      </c>
      <c r="BG219" s="143">
        <f>INDEX(รายได้แยกตามสิทธิ!$K:$K,MATCH(CalBudget2567!$D219,รายได้แยกตามสิทธิ!$B:$B,0))</f>
        <v>330931.5</v>
      </c>
      <c r="BH219" s="138">
        <f>INDEX(ผลงานAdjRw_DHES!$E:$E,MATCH(CalBudget2567!$D219,ผลงานAdjRw_DHES!$B:$B,0))</f>
        <v>22</v>
      </c>
      <c r="BI219" s="143">
        <f t="shared" si="190"/>
        <v>15042.34090909091</v>
      </c>
      <c r="BJ219" s="139">
        <f t="shared" si="191"/>
        <v>26.4</v>
      </c>
      <c r="BK219" s="140">
        <f t="shared" si="192"/>
        <v>26.4</v>
      </c>
      <c r="BL219" s="141">
        <f t="shared" si="193"/>
        <v>15439.45870909091</v>
      </c>
      <c r="BM219" s="142">
        <f t="shared" si="194"/>
        <v>407601.70991999999</v>
      </c>
      <c r="BN219" s="143">
        <f>INDEX(รายได้แยกตามสิทธิ!$N:$N,MATCH(CalBudget2567!$D219,รายได้แยกตามสิทธิ!$B:$B,0))</f>
        <v>336684</v>
      </c>
      <c r="BO219" s="138">
        <f>INDEX(ผลงานAdjRw_DHES!$I:$I,MATCH(CalBudget2567!$D219,ผลงานAdjRw_DHES!$B:$B,0))</f>
        <v>23</v>
      </c>
      <c r="BP219" s="143">
        <f t="shared" si="195"/>
        <v>14638.434782608696</v>
      </c>
      <c r="BQ219" s="139">
        <f t="shared" si="196"/>
        <v>27.599999999999998</v>
      </c>
      <c r="BR219" s="140">
        <f t="shared" si="197"/>
        <v>27.599999999999998</v>
      </c>
      <c r="BS219" s="141">
        <f t="shared" si="198"/>
        <v>15024.889460869566</v>
      </c>
      <c r="BT219" s="142">
        <f t="shared" si="199"/>
        <v>414686.94912</v>
      </c>
      <c r="BU219" s="144">
        <f t="shared" si="200"/>
        <v>14953793.809392001</v>
      </c>
      <c r="BV219" s="145">
        <f t="shared" si="154"/>
        <v>41647848.877132803</v>
      </c>
      <c r="BW219" s="146">
        <f>INDEX(รายได้แยกตามสิทธิ!$Q:$Q,MATCH(CalBudget2567!$D219,รายได้แยกตามสิทธิ!$B:$B,0))</f>
        <v>0.41</v>
      </c>
      <c r="BX219" s="145">
        <f t="shared" si="201"/>
        <v>17075618.039624449</v>
      </c>
      <c r="BY219" s="141"/>
      <c r="BZ219" s="143">
        <f t="shared" si="202"/>
        <v>60484</v>
      </c>
      <c r="CA219" s="138">
        <f>INDEX(ผลงานOPDVisit_HDC!$C:$C,MATCH(CalBudget2567!$D219,ผลงานOPDVisit_HDC!$A:$A,0))</f>
        <v>60484</v>
      </c>
      <c r="CB219" s="138">
        <f t="shared" si="203"/>
        <v>0</v>
      </c>
    </row>
    <row r="220" spans="1:80" hidden="1" x14ac:dyDescent="0.7">
      <c r="A220" s="136">
        <f>COUNTA($D$16:D220)</f>
        <v>205</v>
      </c>
      <c r="B220" s="1">
        <v>4</v>
      </c>
      <c r="C220" s="2" t="s">
        <v>18</v>
      </c>
      <c r="D220" s="91" t="s">
        <v>279</v>
      </c>
      <c r="E220" s="3" t="s">
        <v>1178</v>
      </c>
      <c r="F220" s="4" t="s">
        <v>1877</v>
      </c>
      <c r="G220" s="1">
        <v>16</v>
      </c>
      <c r="H220" s="3" t="s">
        <v>2973</v>
      </c>
      <c r="I220" s="137">
        <f>INDEX(รายได้แยกตามสิทธิ!$D:$D,MATCH(CalBudget2567!$D220,รายได้แยกตามสิทธิ!$B:$B,0))</f>
        <v>141767746.22999999</v>
      </c>
      <c r="J220" s="138">
        <f>INDEX(ผลงานOPDVisit_HDC!$F:$F,MATCH(CalBudget2567!$D220,ผลงานOPDVisit_HDC!$A:$A,0))</f>
        <v>178762</v>
      </c>
      <c r="K220" s="138">
        <f t="shared" si="155"/>
        <v>793.05303269151159</v>
      </c>
      <c r="L220" s="139">
        <f t="shared" si="156"/>
        <v>214514.4</v>
      </c>
      <c r="M220" s="140">
        <f t="shared" si="157"/>
        <v>214514.4</v>
      </c>
      <c r="N220" s="141">
        <f t="shared" si="158"/>
        <v>813.98963275456754</v>
      </c>
      <c r="O220" s="142">
        <f t="shared" si="159"/>
        <v>174612497.67656639</v>
      </c>
      <c r="P220" s="143">
        <f>INDEX(รายได้แยกตามสิทธิ!$E:$E,MATCH(CalBudget2567!$D220,รายได้แยกตามสิทธิ!$B:$B,0))</f>
        <v>86248252.689999998</v>
      </c>
      <c r="Q220" s="138">
        <f>INDEX(ผลงานOPDVisit_HDC!$D:$D,MATCH(CalBudget2567!$D220,ผลงานOPDVisit_HDC!$A:$A,0))</f>
        <v>80506</v>
      </c>
      <c r="R220" s="138">
        <f t="shared" si="160"/>
        <v>1071.3270152535215</v>
      </c>
      <c r="S220" s="139">
        <f t="shared" si="161"/>
        <v>96607.2</v>
      </c>
      <c r="T220" s="140">
        <f t="shared" si="162"/>
        <v>96607.2</v>
      </c>
      <c r="U220" s="141">
        <f t="shared" si="163"/>
        <v>1099.6100484562144</v>
      </c>
      <c r="V220" s="142">
        <f t="shared" si="164"/>
        <v>106230247.87321919</v>
      </c>
      <c r="W220" s="143">
        <f>INDEX(รายได้แยกตามสิทธิ!$F:$F,MATCH(CalBudget2567!$D220,รายได้แยกตามสิทธิ!$B:$B,0))</f>
        <v>57499554.340000004</v>
      </c>
      <c r="X220" s="138">
        <f>INDEX(ผลงานOPDVisit_HDC!$E:$E,MATCH(CalBudget2567!$D220,ผลงานOPDVisit_HDC!$A:$A,0))</f>
        <v>74033</v>
      </c>
      <c r="Y220" s="138">
        <f t="shared" si="165"/>
        <v>776.67464968324941</v>
      </c>
      <c r="Z220" s="139">
        <f t="shared" si="166"/>
        <v>88839.599999999991</v>
      </c>
      <c r="AA220" s="140">
        <f t="shared" si="167"/>
        <v>88839.599999999991</v>
      </c>
      <c r="AB220" s="141">
        <f t="shared" si="168"/>
        <v>797.17886043488716</v>
      </c>
      <c r="AC220" s="142">
        <f t="shared" si="169"/>
        <v>70821051.089491189</v>
      </c>
      <c r="AD220" s="143">
        <f>INDEX(รายได้แยกตามสิทธิ!$G:$G,MATCH(CalBudget2567!$D220,รายได้แยกตามสิทธิ!$B:$B,0))</f>
        <v>473183</v>
      </c>
      <c r="AE220" s="138">
        <f>INDEX(ผลงานOPDVisit_HDC!$G:$G,MATCH(CalBudget2567!$D220,ผลงานOPDVisit_HDC!$A:$A,0))</f>
        <v>2559</v>
      </c>
      <c r="AF220" s="138">
        <f t="shared" si="170"/>
        <v>184.90933958577568</v>
      </c>
      <c r="AG220" s="139">
        <f t="shared" si="171"/>
        <v>3070.7999999999997</v>
      </c>
      <c r="AH220" s="140">
        <f t="shared" si="172"/>
        <v>3070.7999999999997</v>
      </c>
      <c r="AI220" s="141">
        <f t="shared" si="173"/>
        <v>189.79094615084017</v>
      </c>
      <c r="AJ220" s="142">
        <f t="shared" si="174"/>
        <v>582810.03743999999</v>
      </c>
      <c r="AK220" s="143">
        <f>INDEX(รายได้แยกตามสิทธิ!$H:$H,MATCH(CalBudget2567!$D220,รายได้แยกตามสิทธิ!$B:$B,0))</f>
        <v>47330585.100000001</v>
      </c>
      <c r="AL220" s="138">
        <f>INDEX(ผลงานOPDVisit_HDC!$K:$K,MATCH(CalBudget2567!$D220,ผลงานOPDVisit_HDC!$A:$A,0))</f>
        <v>12150</v>
      </c>
      <c r="AM220" s="138">
        <f t="shared" si="175"/>
        <v>3895.5214074074074</v>
      </c>
      <c r="AN220" s="139">
        <f t="shared" si="176"/>
        <v>14580</v>
      </c>
      <c r="AO220" s="140">
        <f t="shared" si="177"/>
        <v>14580</v>
      </c>
      <c r="AP220" s="141">
        <f t="shared" si="178"/>
        <v>3998.363172562963</v>
      </c>
      <c r="AQ220" s="142">
        <f t="shared" si="179"/>
        <v>58296135.055968001</v>
      </c>
      <c r="AR220" s="144">
        <f t="shared" si="153"/>
        <v>410542741.73268479</v>
      </c>
      <c r="AS220" s="143">
        <f>INDEX(รายได้แยกตามสิทธิ!$I:$I,MATCH(CalBudget2567!$D220,รายได้แยกตามสิทธิ!$B:$B,0))</f>
        <v>198950585.5</v>
      </c>
      <c r="AT220" s="138">
        <f>INDEX(ผลงานAdjRw_DHES!$D:$D,MATCH(CalBudget2567!$D220,ผลงานAdjRw_DHES!$B:$B,0))</f>
        <v>14297.610000000002</v>
      </c>
      <c r="AU220" s="143">
        <f t="shared" si="180"/>
        <v>13914.954002801864</v>
      </c>
      <c r="AV220" s="139">
        <f t="shared" si="181"/>
        <v>17157.132000000001</v>
      </c>
      <c r="AW220" s="140">
        <f t="shared" si="182"/>
        <v>17157.132000000001</v>
      </c>
      <c r="AX220" s="141">
        <f t="shared" si="183"/>
        <v>14282.308788475833</v>
      </c>
      <c r="AY220" s="142">
        <f t="shared" si="184"/>
        <v>245043457.14863998</v>
      </c>
      <c r="AZ220" s="143">
        <f>INDEX(รายได้แยกตามสิทธิ!$J:$J,MATCH(CalBudget2567!$D220,รายได้แยกตามสิทธิ!$B:$B,0))</f>
        <v>57545368.409999996</v>
      </c>
      <c r="BA220" s="138">
        <f>INDEX(ผลงานAdjRw_DHES!$F:$F,MATCH(CalBudget2567!$D220,ผลงานAdjRw_DHES!$B:$B,0))</f>
        <v>2654.2999999999997</v>
      </c>
      <c r="BB220" s="143">
        <f t="shared" si="185"/>
        <v>21680.054406058094</v>
      </c>
      <c r="BC220" s="139">
        <f t="shared" si="186"/>
        <v>3185.1599999999994</v>
      </c>
      <c r="BD220" s="140">
        <f t="shared" si="187"/>
        <v>3185.1599999999994</v>
      </c>
      <c r="BE220" s="141">
        <f t="shared" si="188"/>
        <v>22252.407842378027</v>
      </c>
      <c r="BF220" s="142">
        <f t="shared" si="189"/>
        <v>70877479.363228783</v>
      </c>
      <c r="BG220" s="143">
        <f>INDEX(รายได้แยกตามสิทธิ!$K:$K,MATCH(CalBudget2567!$D220,รายได้แยกตามสิทธิ!$B:$B,0))</f>
        <v>43964989.340000004</v>
      </c>
      <c r="BH220" s="138">
        <f>INDEX(ผลงานAdjRw_DHES!$E:$E,MATCH(CalBudget2567!$D220,ผลงานAdjRw_DHES!$B:$B,0))</f>
        <v>1455.1699999999998</v>
      </c>
      <c r="BI220" s="143">
        <f t="shared" si="190"/>
        <v>30212.9574826309</v>
      </c>
      <c r="BJ220" s="139">
        <f t="shared" si="191"/>
        <v>1746.2039999999997</v>
      </c>
      <c r="BK220" s="140">
        <f t="shared" si="192"/>
        <v>1746.2039999999997</v>
      </c>
      <c r="BL220" s="141">
        <f t="shared" si="193"/>
        <v>31010.579560172355</v>
      </c>
      <c r="BM220" s="142">
        <f t="shared" si="194"/>
        <v>54150798.070291199</v>
      </c>
      <c r="BN220" s="143">
        <f>INDEX(รายได้แยกตามสิทธิ!$N:$N,MATCH(CalBudget2567!$D220,รายได้แยกตามสิทธิ!$B:$B,0))</f>
        <v>16903571.07</v>
      </c>
      <c r="BO220" s="138">
        <f>INDEX(ผลงานAdjRw_DHES!$I:$I,MATCH(CalBudget2567!$D220,ผลงานAdjRw_DHES!$B:$B,0))</f>
        <v>0</v>
      </c>
      <c r="BP220" s="143">
        <f t="shared" si="195"/>
        <v>0</v>
      </c>
      <c r="BQ220" s="139">
        <f t="shared" si="196"/>
        <v>0</v>
      </c>
      <c r="BR220" s="140">
        <f t="shared" si="197"/>
        <v>0</v>
      </c>
      <c r="BS220" s="141">
        <f t="shared" si="198"/>
        <v>0</v>
      </c>
      <c r="BT220" s="142">
        <f t="shared" si="199"/>
        <v>0</v>
      </c>
      <c r="BU220" s="144">
        <f t="shared" si="200"/>
        <v>370071734.58216</v>
      </c>
      <c r="BV220" s="145">
        <f t="shared" si="154"/>
        <v>780614476.31484485</v>
      </c>
      <c r="BW220" s="146">
        <f>INDEX(รายได้แยกตามสิทธิ!$Q:$Q,MATCH(CalBudget2567!$D220,รายได้แยกตามสิทธิ!$B:$B,0))</f>
        <v>0.1</v>
      </c>
      <c r="BX220" s="145">
        <f t="shared" si="201"/>
        <v>78061447.631484494</v>
      </c>
      <c r="BY220" s="141"/>
      <c r="BZ220" s="143">
        <f t="shared" si="202"/>
        <v>348010</v>
      </c>
      <c r="CA220" s="138">
        <f>INDEX(ผลงานOPDVisit_HDC!$C:$C,MATCH(CalBudget2567!$D220,ผลงานOPDVisit_HDC!$A:$A,0))</f>
        <v>348010</v>
      </c>
      <c r="CB220" s="138">
        <f t="shared" si="203"/>
        <v>0</v>
      </c>
    </row>
    <row r="221" spans="1:80" hidden="1" x14ac:dyDescent="0.7">
      <c r="A221" s="136">
        <f>COUNTA($D$16:D221)</f>
        <v>206</v>
      </c>
      <c r="B221" s="1">
        <v>4</v>
      </c>
      <c r="C221" s="2" t="s">
        <v>18</v>
      </c>
      <c r="D221" s="91" t="s">
        <v>280</v>
      </c>
      <c r="E221" s="3" t="s">
        <v>1179</v>
      </c>
      <c r="F221" s="4" t="s">
        <v>1876</v>
      </c>
      <c r="G221" s="1">
        <v>2</v>
      </c>
      <c r="H221" s="3" t="s">
        <v>2968</v>
      </c>
      <c r="I221" s="137">
        <f>INDEX(รายได้แยกตามสิทธิ!$D:$D,MATCH(CalBudget2567!$D221,รายได้แยกตามสิทธิ!$B:$B,0))</f>
        <v>13894987</v>
      </c>
      <c r="J221" s="138">
        <f>INDEX(ผลงานOPDVisit_HDC!$F:$F,MATCH(CalBudget2567!$D221,ผลงานOPDVisit_HDC!$A:$A,0))</f>
        <v>23768</v>
      </c>
      <c r="K221" s="138">
        <f t="shared" si="155"/>
        <v>584.60901211713224</v>
      </c>
      <c r="L221" s="139">
        <f t="shared" si="156"/>
        <v>28521.599999999999</v>
      </c>
      <c r="M221" s="140">
        <f t="shared" si="157"/>
        <v>28521.599999999999</v>
      </c>
      <c r="N221" s="141">
        <f t="shared" si="158"/>
        <v>600.0426900370245</v>
      </c>
      <c r="O221" s="142">
        <f t="shared" si="159"/>
        <v>17114177.588159997</v>
      </c>
      <c r="P221" s="143">
        <f>INDEX(รายได้แยกตามสิทธิ!$E:$E,MATCH(CalBudget2567!$D221,รายได้แยกตามสิทธิ!$B:$B,0))</f>
        <v>11563543.939999999</v>
      </c>
      <c r="Q221" s="138">
        <f>INDEX(ผลงานOPDVisit_HDC!$D:$D,MATCH(CalBudget2567!$D221,ผลงานOPDVisit_HDC!$A:$A,0))</f>
        <v>30341</v>
      </c>
      <c r="R221" s="138">
        <f t="shared" si="160"/>
        <v>381.11940740252464</v>
      </c>
      <c r="S221" s="139">
        <f t="shared" si="161"/>
        <v>36409.199999999997</v>
      </c>
      <c r="T221" s="140">
        <f t="shared" si="162"/>
        <v>36409.199999999997</v>
      </c>
      <c r="U221" s="141">
        <f t="shared" si="163"/>
        <v>391.18095975795131</v>
      </c>
      <c r="V221" s="142">
        <f t="shared" si="164"/>
        <v>14242585.800019199</v>
      </c>
      <c r="W221" s="143">
        <f>INDEX(รายได้แยกตามสิทธิ!$F:$F,MATCH(CalBudget2567!$D221,รายได้แยกตามสิทธิ!$B:$B,0))</f>
        <v>970341.25</v>
      </c>
      <c r="X221" s="138">
        <f>INDEX(ผลงานOPDVisit_HDC!$E:$E,MATCH(CalBudget2567!$D221,ผลงานOPDVisit_HDC!$A:$A,0))</f>
        <v>8436</v>
      </c>
      <c r="Y221" s="138">
        <f t="shared" si="165"/>
        <v>115.02385609293503</v>
      </c>
      <c r="Z221" s="139">
        <f t="shared" si="166"/>
        <v>10123.199999999999</v>
      </c>
      <c r="AA221" s="140">
        <f t="shared" si="167"/>
        <v>10123.199999999999</v>
      </c>
      <c r="AB221" s="141">
        <f t="shared" si="168"/>
        <v>118.06048589378852</v>
      </c>
      <c r="AC221" s="142">
        <f t="shared" si="169"/>
        <v>1195149.9108</v>
      </c>
      <c r="AD221" s="143">
        <f>INDEX(รายได้แยกตามสิทธิ!$G:$G,MATCH(CalBudget2567!$D221,รายได้แยกตามสิทธิ!$B:$B,0))</f>
        <v>0</v>
      </c>
      <c r="AE221" s="138">
        <f>INDEX(ผลงานOPDVisit_HDC!$G:$G,MATCH(CalBudget2567!$D221,ผลงานOPDVisit_HDC!$A:$A,0))</f>
        <v>0</v>
      </c>
      <c r="AF221" s="138">
        <f t="shared" si="170"/>
        <v>0</v>
      </c>
      <c r="AG221" s="139">
        <f t="shared" si="171"/>
        <v>0</v>
      </c>
      <c r="AH221" s="140">
        <f t="shared" si="172"/>
        <v>0</v>
      </c>
      <c r="AI221" s="141">
        <f t="shared" si="173"/>
        <v>0</v>
      </c>
      <c r="AJ221" s="142">
        <f t="shared" si="174"/>
        <v>0</v>
      </c>
      <c r="AK221" s="143">
        <f>INDEX(รายได้แยกตามสิทธิ!$H:$H,MATCH(CalBudget2567!$D221,รายได้แยกตามสิทธิ!$B:$B,0))</f>
        <v>9206460.2100000009</v>
      </c>
      <c r="AL221" s="138">
        <f>INDEX(ผลงานOPDVisit_HDC!$K:$K,MATCH(CalBudget2567!$D221,ผลงานOPDVisit_HDC!$A:$A,0))</f>
        <v>4785</v>
      </c>
      <c r="AM221" s="138">
        <f t="shared" si="175"/>
        <v>1924.0251222570535</v>
      </c>
      <c r="AN221" s="139">
        <f t="shared" si="176"/>
        <v>5742</v>
      </c>
      <c r="AO221" s="140">
        <f t="shared" si="177"/>
        <v>5742</v>
      </c>
      <c r="AP221" s="141">
        <f t="shared" si="178"/>
        <v>1974.8193854846397</v>
      </c>
      <c r="AQ221" s="142">
        <f t="shared" si="179"/>
        <v>11339412.911452802</v>
      </c>
      <c r="AR221" s="144">
        <f t="shared" si="153"/>
        <v>43891326.210432</v>
      </c>
      <c r="AS221" s="143">
        <f>INDEX(รายได้แยกตามสิทธิ!$I:$I,MATCH(CalBudget2567!$D221,รายได้แยกตามสิทธิ!$B:$B,0))</f>
        <v>3951436</v>
      </c>
      <c r="AT221" s="138">
        <f>INDEX(ผลงานAdjRw_DHES!$D:$D,MATCH(CalBudget2567!$D221,ผลงานAdjRw_DHES!$B:$B,0))</f>
        <v>432.84800000000007</v>
      </c>
      <c r="AU221" s="143">
        <f t="shared" si="180"/>
        <v>9128.9228551362121</v>
      </c>
      <c r="AV221" s="139">
        <f t="shared" si="181"/>
        <v>519.41760000000011</v>
      </c>
      <c r="AW221" s="140">
        <f t="shared" si="182"/>
        <v>519.41760000000011</v>
      </c>
      <c r="AX221" s="141">
        <f t="shared" si="183"/>
        <v>9369.9264185118082</v>
      </c>
      <c r="AY221" s="142">
        <f t="shared" si="184"/>
        <v>4866904.6924799997</v>
      </c>
      <c r="AZ221" s="143">
        <f>INDEX(รายได้แยกตามสิทธิ!$J:$J,MATCH(CalBudget2567!$D221,รายได้แยกตามสิทธิ!$B:$B,0))</f>
        <v>520408.74</v>
      </c>
      <c r="BA221" s="138">
        <f>INDEX(ผลงานAdjRw_DHES!$F:$F,MATCH(CalBudget2567!$D221,ผลงานAdjRw_DHES!$B:$B,0))</f>
        <v>56.267600000000002</v>
      </c>
      <c r="BB221" s="143">
        <f t="shared" si="185"/>
        <v>9248.8170812332501</v>
      </c>
      <c r="BC221" s="139">
        <f t="shared" si="186"/>
        <v>67.521119999999996</v>
      </c>
      <c r="BD221" s="140">
        <f t="shared" si="187"/>
        <v>67.521119999999996</v>
      </c>
      <c r="BE221" s="141">
        <f t="shared" si="188"/>
        <v>9492.9858521778078</v>
      </c>
      <c r="BF221" s="142">
        <f t="shared" si="189"/>
        <v>640977.03688319994</v>
      </c>
      <c r="BG221" s="143">
        <f>INDEX(รายได้แยกตามสิทธิ!$K:$K,MATCH(CalBudget2567!$D221,รายได้แยกตามสิทธิ!$B:$B,0))</f>
        <v>121216</v>
      </c>
      <c r="BH221" s="138">
        <f>INDEX(ผลงานAdjRw_DHES!$E:$E,MATCH(CalBudget2567!$D221,ผลงานAdjRw_DHES!$B:$B,0))</f>
        <v>19.903799999999997</v>
      </c>
      <c r="BI221" s="143">
        <f t="shared" si="190"/>
        <v>6090.0933490087327</v>
      </c>
      <c r="BJ221" s="139">
        <f t="shared" si="191"/>
        <v>23.884559999999997</v>
      </c>
      <c r="BK221" s="140">
        <f t="shared" si="192"/>
        <v>23.884559999999997</v>
      </c>
      <c r="BL221" s="141">
        <f t="shared" si="193"/>
        <v>6250.8718134225637</v>
      </c>
      <c r="BM221" s="142">
        <f t="shared" si="194"/>
        <v>149299.32288000002</v>
      </c>
      <c r="BN221" s="143">
        <f>INDEX(รายได้แยกตามสิทธิ!$N:$N,MATCH(CalBudget2567!$D221,รายได้แยกตามสิทธิ!$B:$B,0))</f>
        <v>994031.42</v>
      </c>
      <c r="BO221" s="138">
        <f>INDEX(ผลงานAdjRw_DHES!$I:$I,MATCH(CalBudget2567!$D221,ผลงานAdjRw_DHES!$B:$B,0))</f>
        <v>15.605899999999977</v>
      </c>
      <c r="BP221" s="143">
        <f t="shared" si="195"/>
        <v>63695.872714806676</v>
      </c>
      <c r="BQ221" s="139">
        <f t="shared" si="196"/>
        <v>18.727079999999972</v>
      </c>
      <c r="BR221" s="140">
        <f t="shared" si="197"/>
        <v>18.727079999999972</v>
      </c>
      <c r="BS221" s="141">
        <f t="shared" si="198"/>
        <v>65377.443754477572</v>
      </c>
      <c r="BT221" s="142">
        <f t="shared" si="199"/>
        <v>1224328.6193856001</v>
      </c>
      <c r="BU221" s="144">
        <f t="shared" si="200"/>
        <v>6881509.6716287993</v>
      </c>
      <c r="BV221" s="145">
        <f t="shared" si="154"/>
        <v>50772835.882060796</v>
      </c>
      <c r="BW221" s="146">
        <f>INDEX(รายได้แยกตามสิทธิ!$Q:$Q,MATCH(CalBudget2567!$D221,รายได้แยกตามสิทธิ!$B:$B,0))</f>
        <v>0.15</v>
      </c>
      <c r="BX221" s="145">
        <f t="shared" si="201"/>
        <v>7615925.3823091192</v>
      </c>
      <c r="BY221" s="141"/>
      <c r="BZ221" s="143">
        <f t="shared" si="202"/>
        <v>67330</v>
      </c>
      <c r="CA221" s="138">
        <f>INDEX(ผลงานOPDVisit_HDC!$C:$C,MATCH(CalBudget2567!$D221,ผลงานOPDVisit_HDC!$A:$A,0))</f>
        <v>67330</v>
      </c>
      <c r="CB221" s="138">
        <f t="shared" si="203"/>
        <v>0</v>
      </c>
    </row>
    <row r="222" spans="1:80" hidden="1" x14ac:dyDescent="0.7">
      <c r="A222" s="136">
        <f>COUNTA($D$16:D222)</f>
        <v>207</v>
      </c>
      <c r="B222" s="1">
        <v>4</v>
      </c>
      <c r="C222" s="2" t="s">
        <v>18</v>
      </c>
      <c r="D222" s="91" t="s">
        <v>281</v>
      </c>
      <c r="E222" s="3" t="s">
        <v>1180</v>
      </c>
      <c r="F222" s="4" t="s">
        <v>1876</v>
      </c>
      <c r="G222" s="1">
        <v>6</v>
      </c>
      <c r="H222" s="3" t="s">
        <v>2965</v>
      </c>
      <c r="I222" s="137">
        <f>INDEX(รายได้แยกตามสิทธิ!$D:$D,MATCH(CalBudget2567!$D222,รายได้แยกตามสิทธิ!$B:$B,0))</f>
        <v>31730789.710000001</v>
      </c>
      <c r="J222" s="138">
        <f>INDEX(ผลงานOPDVisit_HDC!$F:$F,MATCH(CalBudget2567!$D222,ผลงานOPDVisit_HDC!$A:$A,0))</f>
        <v>79565</v>
      </c>
      <c r="K222" s="138">
        <f t="shared" si="155"/>
        <v>398.8033646703953</v>
      </c>
      <c r="L222" s="139">
        <f t="shared" si="156"/>
        <v>95478</v>
      </c>
      <c r="M222" s="140">
        <f t="shared" si="157"/>
        <v>95478</v>
      </c>
      <c r="N222" s="141">
        <f t="shared" si="158"/>
        <v>409.33177349769375</v>
      </c>
      <c r="O222" s="142">
        <f t="shared" si="159"/>
        <v>39082179.0700128</v>
      </c>
      <c r="P222" s="143">
        <f>INDEX(รายได้แยกตามสิทธิ!$E:$E,MATCH(CalBudget2567!$D222,รายได้แยกตามสิทธิ!$B:$B,0))</f>
        <v>7637717.2599999998</v>
      </c>
      <c r="Q222" s="138">
        <f>INDEX(ผลงานOPDVisit_HDC!$D:$D,MATCH(CalBudget2567!$D222,ผลงานOPDVisit_HDC!$A:$A,0))</f>
        <v>23440</v>
      </c>
      <c r="R222" s="138">
        <f t="shared" si="160"/>
        <v>325.84118003412971</v>
      </c>
      <c r="S222" s="139">
        <f t="shared" si="161"/>
        <v>28128</v>
      </c>
      <c r="T222" s="140">
        <f t="shared" si="162"/>
        <v>28128</v>
      </c>
      <c r="U222" s="141">
        <f t="shared" si="163"/>
        <v>334.44338718703074</v>
      </c>
      <c r="V222" s="142">
        <f t="shared" si="164"/>
        <v>9407223.594796801</v>
      </c>
      <c r="W222" s="143">
        <f>INDEX(รายได้แยกตามสิทธิ!$F:$F,MATCH(CalBudget2567!$D222,รายได้แยกตามสิทธิ!$B:$B,0))</f>
        <v>4115870.75</v>
      </c>
      <c r="X222" s="138">
        <f>INDEX(ผลงานOPDVisit_HDC!$E:$E,MATCH(CalBudget2567!$D222,ผลงานOPDVisit_HDC!$A:$A,0))</f>
        <v>18465</v>
      </c>
      <c r="Y222" s="138">
        <f t="shared" si="165"/>
        <v>222.90120498239912</v>
      </c>
      <c r="Z222" s="139">
        <f t="shared" si="166"/>
        <v>22158</v>
      </c>
      <c r="AA222" s="140">
        <f t="shared" si="167"/>
        <v>22158</v>
      </c>
      <c r="AB222" s="141">
        <f t="shared" si="168"/>
        <v>228.78579679393445</v>
      </c>
      <c r="AC222" s="142">
        <f t="shared" si="169"/>
        <v>5069435.6853599995</v>
      </c>
      <c r="AD222" s="143">
        <f>INDEX(รายได้แยกตามสิทธิ!$G:$G,MATCH(CalBudget2567!$D222,รายได้แยกตามสิทธิ!$B:$B,0))</f>
        <v>267465</v>
      </c>
      <c r="AE222" s="138">
        <f>INDEX(ผลงานOPDVisit_HDC!$G:$G,MATCH(CalBudget2567!$D222,ผลงานOPDVisit_HDC!$A:$A,0))</f>
        <v>0</v>
      </c>
      <c r="AF222" s="138">
        <f t="shared" si="170"/>
        <v>0</v>
      </c>
      <c r="AG222" s="139">
        <f t="shared" si="171"/>
        <v>0</v>
      </c>
      <c r="AH222" s="140">
        <f t="shared" si="172"/>
        <v>0</v>
      </c>
      <c r="AI222" s="141">
        <f t="shared" si="173"/>
        <v>0</v>
      </c>
      <c r="AJ222" s="142">
        <f t="shared" si="174"/>
        <v>0</v>
      </c>
      <c r="AK222" s="143">
        <f>INDEX(รายได้แยกตามสิทธิ!$H:$H,MATCH(CalBudget2567!$D222,รายได้แยกตามสิทธิ!$B:$B,0))</f>
        <v>4524464.2</v>
      </c>
      <c r="AL222" s="138">
        <f>INDEX(ผลงานOPDVisit_HDC!$K:$K,MATCH(CalBudget2567!$D222,ผลงานOPDVisit_HDC!$A:$A,0))</f>
        <v>6676</v>
      </c>
      <c r="AM222" s="138">
        <f t="shared" si="175"/>
        <v>677.72082085080888</v>
      </c>
      <c r="AN222" s="139">
        <f t="shared" si="176"/>
        <v>8011.2</v>
      </c>
      <c r="AO222" s="140">
        <f t="shared" si="177"/>
        <v>8011.2</v>
      </c>
      <c r="AP222" s="141">
        <f t="shared" si="178"/>
        <v>695.61265052127021</v>
      </c>
      <c r="AQ222" s="142">
        <f t="shared" si="179"/>
        <v>5572692.0658559995</v>
      </c>
      <c r="AR222" s="144">
        <f t="shared" si="153"/>
        <v>59131530.416025601</v>
      </c>
      <c r="AS222" s="143">
        <f>INDEX(รายได้แยกตามสิทธิ!$I:$I,MATCH(CalBudget2567!$D222,รายได้แยกตามสิทธิ!$B:$B,0))</f>
        <v>17189542.600000001</v>
      </c>
      <c r="AT222" s="138">
        <f>INDEX(ผลงานAdjRw_DHES!$D:$D,MATCH(CalBudget2567!$D222,ผลงานAdjRw_DHES!$B:$B,0))</f>
        <v>1573.9457000000002</v>
      </c>
      <c r="AU222" s="143">
        <f t="shared" si="180"/>
        <v>10921.305989145623</v>
      </c>
      <c r="AV222" s="139">
        <f t="shared" si="181"/>
        <v>1888.7348400000001</v>
      </c>
      <c r="AW222" s="140">
        <f t="shared" si="182"/>
        <v>1888.7348400000001</v>
      </c>
      <c r="AX222" s="141">
        <f t="shared" si="183"/>
        <v>11209.628467259068</v>
      </c>
      <c r="AY222" s="142">
        <f t="shared" si="184"/>
        <v>21172015.829568002</v>
      </c>
      <c r="AZ222" s="143">
        <f>INDEX(รายได้แยกตามสิทธิ!$J:$J,MATCH(CalBudget2567!$D222,รายได้แยกตามสิทธิ!$B:$B,0))</f>
        <v>2244956.9700000002</v>
      </c>
      <c r="BA222" s="138">
        <f>INDEX(ผลงานAdjRw_DHES!$F:$F,MATCH(CalBudget2567!$D222,ผลงานAdjRw_DHES!$B:$B,0))</f>
        <v>175.19040000000001</v>
      </c>
      <c r="BB222" s="143">
        <f t="shared" si="185"/>
        <v>12814.383493616089</v>
      </c>
      <c r="BC222" s="139">
        <f t="shared" si="186"/>
        <v>210.22848000000002</v>
      </c>
      <c r="BD222" s="140">
        <f t="shared" si="187"/>
        <v>210.22848000000002</v>
      </c>
      <c r="BE222" s="141">
        <f t="shared" si="188"/>
        <v>13152.683217847554</v>
      </c>
      <c r="BF222" s="142">
        <f t="shared" si="189"/>
        <v>2765068.6008096007</v>
      </c>
      <c r="BG222" s="143">
        <f>INDEX(รายได้แยกตามสิทธิ!$K:$K,MATCH(CalBudget2567!$D222,รายได้แยกตามสิทธิ!$B:$B,0))</f>
        <v>984065.5</v>
      </c>
      <c r="BH222" s="138">
        <f>INDEX(ผลงานAdjRw_DHES!$E:$E,MATCH(CalBudget2567!$D222,ผลงานAdjRw_DHES!$B:$B,0))</f>
        <v>118.8749</v>
      </c>
      <c r="BI222" s="143">
        <f t="shared" si="190"/>
        <v>8278.1604863600314</v>
      </c>
      <c r="BJ222" s="139">
        <f t="shared" si="191"/>
        <v>142.64988</v>
      </c>
      <c r="BK222" s="140">
        <f t="shared" si="192"/>
        <v>142.64988</v>
      </c>
      <c r="BL222" s="141">
        <f t="shared" si="193"/>
        <v>8496.703923199937</v>
      </c>
      <c r="BM222" s="142">
        <f t="shared" si="194"/>
        <v>1212053.7950400002</v>
      </c>
      <c r="BN222" s="143">
        <f>INDEX(รายได้แยกตามสิทธิ!$N:$N,MATCH(CalBudget2567!$D222,รายได้แยกตามสิทธิ!$B:$B,0))</f>
        <v>4079597.71</v>
      </c>
      <c r="BO222" s="138">
        <f>INDEX(ผลงานAdjRw_DHES!$I:$I,MATCH(CalBudget2567!$D222,ผลงานAdjRw_DHES!$B:$B,0))</f>
        <v>83.952099999999689</v>
      </c>
      <c r="BP222" s="143">
        <f t="shared" si="195"/>
        <v>48594.349754205257</v>
      </c>
      <c r="BQ222" s="139">
        <f t="shared" si="196"/>
        <v>100.74251999999963</v>
      </c>
      <c r="BR222" s="140">
        <f t="shared" si="197"/>
        <v>100.74251999999963</v>
      </c>
      <c r="BS222" s="141">
        <f t="shared" si="198"/>
        <v>49877.240587716275</v>
      </c>
      <c r="BT222" s="142">
        <f t="shared" si="199"/>
        <v>5024758.9074528003</v>
      </c>
      <c r="BU222" s="144">
        <f t="shared" si="200"/>
        <v>30173897.132870402</v>
      </c>
      <c r="BV222" s="145">
        <f t="shared" si="154"/>
        <v>89305427.548896</v>
      </c>
      <c r="BW222" s="146">
        <f>INDEX(รายได้แยกตามสิทธิ!$Q:$Q,MATCH(CalBudget2567!$D222,รายได้แยกตามสิทธิ!$B:$B,0))</f>
        <v>0.28000000000000003</v>
      </c>
      <c r="BX222" s="145">
        <f t="shared" si="201"/>
        <v>25005519.713690881</v>
      </c>
      <c r="BY222" s="141"/>
      <c r="BZ222" s="143">
        <f t="shared" si="202"/>
        <v>128146</v>
      </c>
      <c r="CA222" s="138">
        <f>INDEX(ผลงานOPDVisit_HDC!$C:$C,MATCH(CalBudget2567!$D222,ผลงานOPDVisit_HDC!$A:$A,0))</f>
        <v>128146</v>
      </c>
      <c r="CB222" s="138">
        <f t="shared" si="203"/>
        <v>0</v>
      </c>
    </row>
    <row r="223" spans="1:80" hidden="1" x14ac:dyDescent="0.7">
      <c r="A223" s="136">
        <f>COUNTA($D$16:D223)</f>
        <v>208</v>
      </c>
      <c r="B223" s="1">
        <v>4</v>
      </c>
      <c r="C223" s="2" t="s">
        <v>18</v>
      </c>
      <c r="D223" s="91" t="s">
        <v>282</v>
      </c>
      <c r="E223" s="3" t="s">
        <v>1181</v>
      </c>
      <c r="F223" s="4" t="s">
        <v>1876</v>
      </c>
      <c r="G223" s="1">
        <v>6</v>
      </c>
      <c r="H223" s="3" t="s">
        <v>2965</v>
      </c>
      <c r="I223" s="137">
        <f>INDEX(รายได้แยกตามสิทธิ!$D:$D,MATCH(CalBudget2567!$D223,รายได้แยกตามสิทธิ!$B:$B,0))</f>
        <v>34279230.490000002</v>
      </c>
      <c r="J223" s="138">
        <f>INDEX(ผลงานOPDVisit_HDC!$F:$F,MATCH(CalBudget2567!$D223,ผลงานOPDVisit_HDC!$A:$A,0))</f>
        <v>32468</v>
      </c>
      <c r="K223" s="138">
        <f t="shared" si="155"/>
        <v>1055.7850957866208</v>
      </c>
      <c r="L223" s="139">
        <f t="shared" si="156"/>
        <v>38961.599999999999</v>
      </c>
      <c r="M223" s="140">
        <f t="shared" si="157"/>
        <v>38961.599999999999</v>
      </c>
      <c r="N223" s="141">
        <f t="shared" si="158"/>
        <v>1083.6578223153876</v>
      </c>
      <c r="O223" s="142">
        <f t="shared" si="159"/>
        <v>42221042.609923206</v>
      </c>
      <c r="P223" s="143">
        <f>INDEX(รายได้แยกตามสิทธิ!$E:$E,MATCH(CalBudget2567!$D223,รายได้แยกตามสิทธิ!$B:$B,0))</f>
        <v>7727651.2300000004</v>
      </c>
      <c r="Q223" s="138">
        <f>INDEX(ผลงานOPDVisit_HDC!$D:$D,MATCH(CalBudget2567!$D223,ผลงานOPDVisit_HDC!$A:$A,0))</f>
        <v>0</v>
      </c>
      <c r="R223" s="138">
        <f t="shared" si="160"/>
        <v>0</v>
      </c>
      <c r="S223" s="139">
        <f t="shared" si="161"/>
        <v>0</v>
      </c>
      <c r="T223" s="140">
        <f t="shared" si="162"/>
        <v>0</v>
      </c>
      <c r="U223" s="141">
        <f t="shared" si="163"/>
        <v>0</v>
      </c>
      <c r="V223" s="142">
        <f t="shared" si="164"/>
        <v>0</v>
      </c>
      <c r="W223" s="143">
        <f>INDEX(รายได้แยกตามสิทธิ!$F:$F,MATCH(CalBudget2567!$D223,รายได้แยกตามสิทธิ!$B:$B,0))</f>
        <v>3336043.86</v>
      </c>
      <c r="X223" s="138">
        <f>INDEX(ผลงานOPDVisit_HDC!$E:$E,MATCH(CalBudget2567!$D223,ผลงานOPDVisit_HDC!$A:$A,0))</f>
        <v>40926</v>
      </c>
      <c r="Y223" s="138">
        <f t="shared" si="165"/>
        <v>81.51404632751796</v>
      </c>
      <c r="Z223" s="139">
        <f t="shared" si="166"/>
        <v>49111.199999999997</v>
      </c>
      <c r="AA223" s="140">
        <f t="shared" si="167"/>
        <v>49111.199999999997</v>
      </c>
      <c r="AB223" s="141">
        <f t="shared" si="168"/>
        <v>83.666017150564429</v>
      </c>
      <c r="AC223" s="142">
        <f t="shared" si="169"/>
        <v>4108938.5014847997</v>
      </c>
      <c r="AD223" s="143">
        <f>INDEX(รายได้แยกตามสิทธิ!$G:$G,MATCH(CalBudget2567!$D223,รายได้แยกตามสิทธิ!$B:$B,0))</f>
        <v>554894</v>
      </c>
      <c r="AE223" s="138">
        <f>INDEX(ผลงานOPDVisit_HDC!$G:$G,MATCH(CalBudget2567!$D223,ผลงานOPDVisit_HDC!$A:$A,0))</f>
        <v>2019</v>
      </c>
      <c r="AF223" s="138">
        <f t="shared" si="170"/>
        <v>274.83605745418527</v>
      </c>
      <c r="AG223" s="139">
        <f t="shared" si="171"/>
        <v>2422.7999999999997</v>
      </c>
      <c r="AH223" s="140">
        <f t="shared" si="172"/>
        <v>2422.7999999999997</v>
      </c>
      <c r="AI223" s="141">
        <f t="shared" si="173"/>
        <v>282.09172937097577</v>
      </c>
      <c r="AJ223" s="142">
        <f t="shared" si="174"/>
        <v>683451.84192000004</v>
      </c>
      <c r="AK223" s="143">
        <f>INDEX(รายได้แยกตามสิทธิ!$H:$H,MATCH(CalBudget2567!$D223,รายได้แยกตามสิทธิ!$B:$B,0))</f>
        <v>6986597.3700000001</v>
      </c>
      <c r="AL223" s="138">
        <f>INDEX(ผลงานOPDVisit_HDC!$K:$K,MATCH(CalBudget2567!$D223,ผลงานOPDVisit_HDC!$A:$A,0))</f>
        <v>27223</v>
      </c>
      <c r="AM223" s="138">
        <f t="shared" si="175"/>
        <v>256.64318297028251</v>
      </c>
      <c r="AN223" s="139">
        <f t="shared" si="176"/>
        <v>32667.599999999999</v>
      </c>
      <c r="AO223" s="140">
        <f t="shared" si="177"/>
        <v>32667.599999999999</v>
      </c>
      <c r="AP223" s="141">
        <f t="shared" si="178"/>
        <v>263.41856300069799</v>
      </c>
      <c r="AQ223" s="142">
        <f t="shared" si="179"/>
        <v>8605252.2486816011</v>
      </c>
      <c r="AR223" s="144">
        <f t="shared" si="153"/>
        <v>55618685.202009603</v>
      </c>
      <c r="AS223" s="143">
        <f>INDEX(รายได้แยกตามสิทธิ!$I:$I,MATCH(CalBudget2567!$D223,รายได้แยกตามสิทธิ!$B:$B,0))</f>
        <v>25546013.969999999</v>
      </c>
      <c r="AT223" s="138">
        <f>INDEX(ผลงานAdjRw_DHES!$D:$D,MATCH(CalBudget2567!$D223,ผลงานAdjRw_DHES!$B:$B,0))</f>
        <v>987.6164</v>
      </c>
      <c r="AU223" s="143">
        <f t="shared" si="180"/>
        <v>25866.332282452982</v>
      </c>
      <c r="AV223" s="139">
        <f t="shared" si="181"/>
        <v>1185.13968</v>
      </c>
      <c r="AW223" s="140">
        <f t="shared" si="182"/>
        <v>1185.13968</v>
      </c>
      <c r="AX223" s="141">
        <f t="shared" si="183"/>
        <v>26549.203454709743</v>
      </c>
      <c r="AY223" s="142">
        <f t="shared" si="184"/>
        <v>31464514.486569598</v>
      </c>
      <c r="AZ223" s="143">
        <f>INDEX(รายได้แยกตามสิทธิ!$J:$J,MATCH(CalBudget2567!$D223,รายได้แยกตามสิทธิ!$B:$B,0))</f>
        <v>683070.12</v>
      </c>
      <c r="BA223" s="138">
        <f>INDEX(ผลงานAdjRw_DHES!$F:$F,MATCH(CalBudget2567!$D223,ผลงานAdjRw_DHES!$B:$B,0))</f>
        <v>48.381499999999996</v>
      </c>
      <c r="BB223" s="143">
        <f t="shared" si="185"/>
        <v>14118.415510060664</v>
      </c>
      <c r="BC223" s="139">
        <f t="shared" si="186"/>
        <v>58.057799999999993</v>
      </c>
      <c r="BD223" s="140">
        <f t="shared" si="187"/>
        <v>58.057799999999993</v>
      </c>
      <c r="BE223" s="141">
        <f t="shared" si="188"/>
        <v>14491.141679526265</v>
      </c>
      <c r="BF223" s="142">
        <f t="shared" si="189"/>
        <v>841323.80540159985</v>
      </c>
      <c r="BG223" s="143">
        <f>INDEX(รายได้แยกตามสิทธิ!$K:$K,MATCH(CalBudget2567!$D223,รายได้แยกตามสิทธิ!$B:$B,0))</f>
        <v>6429200.5499999998</v>
      </c>
      <c r="BH223" s="138">
        <f>INDEX(ผลงานAdjRw_DHES!$E:$E,MATCH(CalBudget2567!$D223,ผลงานAdjRw_DHES!$B:$B,0))</f>
        <v>54.875799999999998</v>
      </c>
      <c r="BI223" s="143">
        <f t="shared" si="190"/>
        <v>117159.12205380149</v>
      </c>
      <c r="BJ223" s="139">
        <f t="shared" si="191"/>
        <v>65.850960000000001</v>
      </c>
      <c r="BK223" s="140">
        <f t="shared" si="192"/>
        <v>65.850960000000001</v>
      </c>
      <c r="BL223" s="141">
        <f t="shared" si="193"/>
        <v>120252.12287602185</v>
      </c>
      <c r="BM223" s="142">
        <f t="shared" si="194"/>
        <v>7918717.7334239995</v>
      </c>
      <c r="BN223" s="143">
        <f>INDEX(รายได้แยกตามสิทธิ!$N:$N,MATCH(CalBudget2567!$D223,รายได้แยกตามสิทธิ!$B:$B,0))</f>
        <v>483124</v>
      </c>
      <c r="BO223" s="138">
        <f>INDEX(ผลงานAdjRw_DHES!$I:$I,MATCH(CalBudget2567!$D223,ผลงานAdjRw_DHES!$B:$B,0))</f>
        <v>29.648999999999994</v>
      </c>
      <c r="BP223" s="143">
        <f t="shared" si="195"/>
        <v>16294.782286080479</v>
      </c>
      <c r="BQ223" s="139">
        <f t="shared" si="196"/>
        <v>35.578799999999994</v>
      </c>
      <c r="BR223" s="140">
        <f t="shared" si="197"/>
        <v>35.578799999999994</v>
      </c>
      <c r="BS223" s="141">
        <f t="shared" si="198"/>
        <v>16724.964538433003</v>
      </c>
      <c r="BT223" s="142">
        <f t="shared" si="199"/>
        <v>595054.16832000006</v>
      </c>
      <c r="BU223" s="144">
        <f t="shared" si="200"/>
        <v>40819610.1937152</v>
      </c>
      <c r="BV223" s="145">
        <f t="shared" si="154"/>
        <v>96438295.395724803</v>
      </c>
      <c r="BW223" s="146">
        <f>INDEX(รายได้แยกตามสิทธิ!$Q:$Q,MATCH(CalBudget2567!$D223,รายได้แยกตามสิทธิ!$B:$B,0))</f>
        <v>0.35</v>
      </c>
      <c r="BX223" s="145">
        <f t="shared" si="201"/>
        <v>33753403.388503678</v>
      </c>
      <c r="BY223" s="141"/>
      <c r="BZ223" s="143">
        <f t="shared" si="202"/>
        <v>102636</v>
      </c>
      <c r="CA223" s="138">
        <f>INDEX(ผลงานOPDVisit_HDC!$C:$C,MATCH(CalBudget2567!$D223,ผลงานOPDVisit_HDC!$A:$A,0))</f>
        <v>102636</v>
      </c>
      <c r="CB223" s="138">
        <f t="shared" si="203"/>
        <v>0</v>
      </c>
    </row>
    <row r="224" spans="1:80" hidden="1" x14ac:dyDescent="0.7">
      <c r="A224" s="136">
        <f>COUNTA($D$16:D224)</f>
        <v>209</v>
      </c>
      <c r="B224" s="1">
        <v>4</v>
      </c>
      <c r="C224" s="2" t="s">
        <v>19</v>
      </c>
      <c r="D224" s="91" t="s">
        <v>283</v>
      </c>
      <c r="E224" s="3" t="s">
        <v>2025</v>
      </c>
      <c r="F224" s="4" t="s">
        <v>1875</v>
      </c>
      <c r="G224" s="1">
        <v>18</v>
      </c>
      <c r="H224" s="3" t="s">
        <v>2975</v>
      </c>
      <c r="I224" s="137">
        <f>INDEX(รายได้แยกตามสิทธิ!$D:$D,MATCH(CalBudget2567!$D224,รายได้แยกตามสิทธิ!$B:$B,0))</f>
        <v>432575214.76999998</v>
      </c>
      <c r="J224" s="138">
        <f>INDEX(ผลงานOPDVisit_HDC!$F:$F,MATCH(CalBudget2567!$D224,ผลงานOPDVisit_HDC!$A:$A,0))</f>
        <v>384124</v>
      </c>
      <c r="K224" s="138">
        <f t="shared" si="155"/>
        <v>1126.1343075933812</v>
      </c>
      <c r="L224" s="139">
        <f t="shared" si="156"/>
        <v>460948.8</v>
      </c>
      <c r="M224" s="140">
        <f t="shared" si="157"/>
        <v>460948.8</v>
      </c>
      <c r="N224" s="141">
        <f t="shared" si="158"/>
        <v>1155.8642533138466</v>
      </c>
      <c r="O224" s="142">
        <f t="shared" si="159"/>
        <v>532794240.52791357</v>
      </c>
      <c r="P224" s="143">
        <f>INDEX(รายได้แยกตามสิทธิ!$E:$E,MATCH(CalBudget2567!$D224,รายได้แยกตามสิทธิ!$B:$B,0))</f>
        <v>279015225</v>
      </c>
      <c r="Q224" s="138">
        <f>INDEX(ผลงานOPDVisit_HDC!$D:$D,MATCH(CalBudget2567!$D224,ผลงานOPDVisit_HDC!$A:$A,0))</f>
        <v>82608</v>
      </c>
      <c r="R224" s="138">
        <f t="shared" si="160"/>
        <v>3377.5811664729808</v>
      </c>
      <c r="S224" s="139">
        <f t="shared" si="161"/>
        <v>99129.599999999991</v>
      </c>
      <c r="T224" s="140">
        <f t="shared" si="162"/>
        <v>99129.599999999991</v>
      </c>
      <c r="U224" s="141">
        <f t="shared" si="163"/>
        <v>3466.7493092678674</v>
      </c>
      <c r="V224" s="142">
        <f t="shared" si="164"/>
        <v>343657472.32799995</v>
      </c>
      <c r="W224" s="143">
        <f>INDEX(รายได้แยกตามสิทธิ!$F:$F,MATCH(CalBudget2567!$D224,รายได้แยกตามสิทธิ!$B:$B,0))</f>
        <v>94603420.579999998</v>
      </c>
      <c r="X224" s="138">
        <f>INDEX(ผลงานOPDVisit_HDC!$E:$E,MATCH(CalBudget2567!$D224,ผลงานOPDVisit_HDC!$A:$A,0))</f>
        <v>92032</v>
      </c>
      <c r="Y224" s="138">
        <f t="shared" si="165"/>
        <v>1027.9405052590403</v>
      </c>
      <c r="Z224" s="139">
        <f t="shared" si="166"/>
        <v>110438.39999999999</v>
      </c>
      <c r="AA224" s="140">
        <f t="shared" si="167"/>
        <v>110438.39999999999</v>
      </c>
      <c r="AB224" s="141">
        <f t="shared" si="168"/>
        <v>1055.0781345978789</v>
      </c>
      <c r="AC224" s="142">
        <f t="shared" si="169"/>
        <v>116521141.05997439</v>
      </c>
      <c r="AD224" s="143">
        <f>INDEX(รายได้แยกตามสิทธิ!$G:$G,MATCH(CalBudget2567!$D224,รายได้แยกตามสิทธิ!$B:$B,0))</f>
        <v>2681350.09</v>
      </c>
      <c r="AE224" s="138">
        <f>INDEX(ผลงานOPDVisit_HDC!$G:$G,MATCH(CalBudget2567!$D224,ผลงานOPDVisit_HDC!$A:$A,0))</f>
        <v>2138</v>
      </c>
      <c r="AF224" s="138">
        <f t="shared" si="170"/>
        <v>1254.1394246959774</v>
      </c>
      <c r="AG224" s="139">
        <f t="shared" si="171"/>
        <v>2565.6</v>
      </c>
      <c r="AH224" s="140">
        <f t="shared" si="172"/>
        <v>2565.6</v>
      </c>
      <c r="AI224" s="141">
        <f t="shared" si="173"/>
        <v>1287.2487055079512</v>
      </c>
      <c r="AJ224" s="142">
        <f t="shared" si="174"/>
        <v>3302565.2788511994</v>
      </c>
      <c r="AK224" s="143">
        <f>INDEX(รายได้แยกตามสิทธิ!$H:$H,MATCH(CalBudget2567!$D224,รายได้แยกตามสิทธิ!$B:$B,0))</f>
        <v>188188577.04000002</v>
      </c>
      <c r="AL224" s="138">
        <f>INDEX(ผลงานOPDVisit_HDC!$K:$K,MATCH(CalBudget2567!$D224,ผลงานOPDVisit_HDC!$A:$A,0))</f>
        <v>70133</v>
      </c>
      <c r="AM224" s="138">
        <f t="shared" si="175"/>
        <v>2683.309954514993</v>
      </c>
      <c r="AN224" s="139">
        <f t="shared" si="176"/>
        <v>84159.599999999991</v>
      </c>
      <c r="AO224" s="140">
        <f t="shared" si="177"/>
        <v>84159.599999999991</v>
      </c>
      <c r="AP224" s="141">
        <f t="shared" si="178"/>
        <v>2754.1493373141889</v>
      </c>
      <c r="AQ224" s="142">
        <f t="shared" si="179"/>
        <v>231788106.56862718</v>
      </c>
      <c r="AR224" s="144">
        <f t="shared" si="153"/>
        <v>1228063525.7633662</v>
      </c>
      <c r="AS224" s="143">
        <f>INDEX(รายได้แยกตามสิทธิ!$I:$I,MATCH(CalBudget2567!$D224,รายได้แยกตามสิทธิ!$B:$B,0))</f>
        <v>708826045.96000004</v>
      </c>
      <c r="AT224" s="138">
        <f>INDEX(ผลงานAdjRw_DHES!$D:$D,MATCH(CalBudget2567!$D224,ผลงานAdjRw_DHES!$B:$B,0))</f>
        <v>40409.723299999998</v>
      </c>
      <c r="AU224" s="143">
        <f t="shared" si="180"/>
        <v>17540.977469647758</v>
      </c>
      <c r="AV224" s="139">
        <f t="shared" si="181"/>
        <v>48491.667959999999</v>
      </c>
      <c r="AW224" s="140">
        <f t="shared" si="182"/>
        <v>48491.667959999999</v>
      </c>
      <c r="AX224" s="141">
        <f t="shared" si="183"/>
        <v>18004.059274846459</v>
      </c>
      <c r="AY224" s="142">
        <f t="shared" si="184"/>
        <v>873046864.28801286</v>
      </c>
      <c r="AZ224" s="143">
        <f>INDEX(รายได้แยกตามสิทธิ!$J:$J,MATCH(CalBudget2567!$D224,รายได้แยกตามสิทธิ!$B:$B,0))</f>
        <v>66688978.960000001</v>
      </c>
      <c r="BA224" s="138">
        <f>INDEX(ผลงานAdjRw_DHES!$F:$F,MATCH(CalBudget2567!$D224,ผลงานAdjRw_DHES!$B:$B,0))</f>
        <v>3615.8399000000004</v>
      </c>
      <c r="BB224" s="143">
        <f t="shared" si="185"/>
        <v>18443.565203204929</v>
      </c>
      <c r="BC224" s="139">
        <f t="shared" si="186"/>
        <v>4339.0078800000001</v>
      </c>
      <c r="BD224" s="140">
        <f t="shared" si="187"/>
        <v>4339.0078800000001</v>
      </c>
      <c r="BE224" s="141">
        <f t="shared" si="188"/>
        <v>18930.475324569539</v>
      </c>
      <c r="BF224" s="142">
        <f t="shared" si="189"/>
        <v>82139481.605452791</v>
      </c>
      <c r="BG224" s="143">
        <f>INDEX(รายได้แยกตามสิทธิ!$K:$K,MATCH(CalBudget2567!$D224,รายได้แยกตามสิทธิ!$B:$B,0))</f>
        <v>166034759.72</v>
      </c>
      <c r="BH224" s="138">
        <f>INDEX(ผลงานAdjRw_DHES!$E:$E,MATCH(CalBudget2567!$D224,ผลงานAdjRw_DHES!$B:$B,0))</f>
        <v>4403.7093999999997</v>
      </c>
      <c r="BI224" s="143">
        <f t="shared" si="190"/>
        <v>37703.386994609595</v>
      </c>
      <c r="BJ224" s="139">
        <f t="shared" si="191"/>
        <v>5284.4512799999993</v>
      </c>
      <c r="BK224" s="140">
        <f t="shared" si="192"/>
        <v>5284.4512799999993</v>
      </c>
      <c r="BL224" s="141">
        <f t="shared" si="193"/>
        <v>38698.756411267284</v>
      </c>
      <c r="BM224" s="142">
        <f t="shared" si="194"/>
        <v>204501692.85192958</v>
      </c>
      <c r="BN224" s="143">
        <f>INDEX(รายได้แยกตามสิทธิ!$N:$N,MATCH(CalBudget2567!$D224,รายได้แยกตามสิทธิ!$B:$B,0))</f>
        <v>170422449.62</v>
      </c>
      <c r="BO224" s="138">
        <f>INDEX(ผลงานAdjRw_DHES!$I:$I,MATCH(CalBudget2567!$D224,ผลงานAdjRw_DHES!$B:$B,0))</f>
        <v>5217.5266000000029</v>
      </c>
      <c r="BP224" s="143">
        <f t="shared" si="195"/>
        <v>32663.455825984656</v>
      </c>
      <c r="BQ224" s="139">
        <f t="shared" si="196"/>
        <v>6261.0319200000031</v>
      </c>
      <c r="BR224" s="140">
        <f t="shared" si="197"/>
        <v>6261.0319200000031</v>
      </c>
      <c r="BS224" s="141">
        <f t="shared" si="198"/>
        <v>33525.771059790648</v>
      </c>
      <c r="BT224" s="142">
        <f t="shared" si="199"/>
        <v>209905922.74796158</v>
      </c>
      <c r="BU224" s="144">
        <f t="shared" si="200"/>
        <v>1369593961.4933567</v>
      </c>
      <c r="BV224" s="145">
        <f t="shared" si="154"/>
        <v>2597657487.2567229</v>
      </c>
      <c r="BW224" s="146">
        <f>INDEX(รายได้แยกตามสิทธิ!$Q:$Q,MATCH(CalBudget2567!$D224,รายได้แยกตามสิทธิ!$B:$B,0))</f>
        <v>0.28999999999999998</v>
      </c>
      <c r="BX224" s="145">
        <f t="shared" si="201"/>
        <v>753320671.30444956</v>
      </c>
      <c r="BY224" s="141"/>
      <c r="BZ224" s="143">
        <f t="shared" si="202"/>
        <v>631035</v>
      </c>
      <c r="CA224" s="138">
        <f>INDEX(ผลงานOPDVisit_HDC!$C:$C,MATCH(CalBudget2567!$D224,ผลงานOPDVisit_HDC!$A:$A,0))</f>
        <v>631035</v>
      </c>
      <c r="CB224" s="138">
        <f t="shared" si="203"/>
        <v>0</v>
      </c>
    </row>
    <row r="225" spans="1:80" hidden="1" x14ac:dyDescent="0.7">
      <c r="A225" s="136">
        <f>COUNTA($D$16:D225)</f>
        <v>210</v>
      </c>
      <c r="B225" s="1">
        <v>4</v>
      </c>
      <c r="C225" s="2" t="s">
        <v>19</v>
      </c>
      <c r="D225" s="91" t="s">
        <v>284</v>
      </c>
      <c r="E225" s="3" t="s">
        <v>1182</v>
      </c>
      <c r="F225" s="4" t="s">
        <v>1876</v>
      </c>
      <c r="G225" s="1">
        <v>9</v>
      </c>
      <c r="H225" s="3" t="s">
        <v>2967</v>
      </c>
      <c r="I225" s="137">
        <f>INDEX(รายได้แยกตามสิทธิ!$D:$D,MATCH(CalBudget2567!$D225,รายได้แยกตามสิทธิ!$B:$B,0))</f>
        <v>39126444.18</v>
      </c>
      <c r="J225" s="138">
        <f>INDEX(ผลงานOPDVisit_HDC!$F:$F,MATCH(CalBudget2567!$D225,ผลงานOPDVisit_HDC!$A:$A,0))</f>
        <v>76952</v>
      </c>
      <c r="K225" s="138">
        <f t="shared" si="155"/>
        <v>508.45259616384237</v>
      </c>
      <c r="L225" s="139">
        <f t="shared" si="156"/>
        <v>92342.399999999994</v>
      </c>
      <c r="M225" s="140">
        <f t="shared" si="157"/>
        <v>92342.399999999994</v>
      </c>
      <c r="N225" s="141">
        <f t="shared" si="158"/>
        <v>521.87574470256777</v>
      </c>
      <c r="O225" s="142">
        <f t="shared" si="159"/>
        <v>48191258.767622389</v>
      </c>
      <c r="P225" s="143">
        <f>INDEX(รายได้แยกตามสิทธิ!$E:$E,MATCH(CalBudget2567!$D225,รายได้แยกตามสิทธิ!$B:$B,0))</f>
        <v>12070892.58</v>
      </c>
      <c r="Q225" s="138">
        <f>INDEX(ผลงานOPDVisit_HDC!$D:$D,MATCH(CalBudget2567!$D225,ผลงานOPDVisit_HDC!$A:$A,0))</f>
        <v>20191</v>
      </c>
      <c r="R225" s="138">
        <f t="shared" si="160"/>
        <v>597.8353018671686</v>
      </c>
      <c r="S225" s="139">
        <f t="shared" si="161"/>
        <v>24229.200000000001</v>
      </c>
      <c r="T225" s="140">
        <f t="shared" si="162"/>
        <v>24229.200000000001</v>
      </c>
      <c r="U225" s="141">
        <f t="shared" si="163"/>
        <v>613.61815383646183</v>
      </c>
      <c r="V225" s="142">
        <f t="shared" si="164"/>
        <v>14867476.972934401</v>
      </c>
      <c r="W225" s="143">
        <f>INDEX(รายได้แยกตามสิทธิ!$F:$F,MATCH(CalBudget2567!$D225,รายได้แยกตามสิทธิ!$B:$B,0))</f>
        <v>747122</v>
      </c>
      <c r="X225" s="138">
        <f>INDEX(ผลงานOPDVisit_HDC!$E:$E,MATCH(CalBudget2567!$D225,ผลงานOPDVisit_HDC!$A:$A,0))</f>
        <v>4332</v>
      </c>
      <c r="Y225" s="138">
        <f t="shared" si="165"/>
        <v>172.46583564173591</v>
      </c>
      <c r="Z225" s="139">
        <f t="shared" si="166"/>
        <v>5198.3999999999996</v>
      </c>
      <c r="AA225" s="140">
        <f t="shared" si="167"/>
        <v>5198.3999999999996</v>
      </c>
      <c r="AB225" s="141">
        <f t="shared" si="168"/>
        <v>177.01893370267774</v>
      </c>
      <c r="AC225" s="142">
        <f t="shared" si="169"/>
        <v>920215.2249599999</v>
      </c>
      <c r="AD225" s="143">
        <f>INDEX(รายได้แยกตามสิทธิ!$G:$G,MATCH(CalBudget2567!$D225,รายได้แยกตามสิทธิ!$B:$B,0))</f>
        <v>382477</v>
      </c>
      <c r="AE225" s="138">
        <f>INDEX(ผลงานOPDVisit_HDC!$G:$G,MATCH(CalBudget2567!$D225,ผลงานOPDVisit_HDC!$A:$A,0))</f>
        <v>3225</v>
      </c>
      <c r="AF225" s="138">
        <f t="shared" si="170"/>
        <v>118.59751937984497</v>
      </c>
      <c r="AG225" s="139">
        <f t="shared" si="171"/>
        <v>3870</v>
      </c>
      <c r="AH225" s="140">
        <f t="shared" si="172"/>
        <v>3870</v>
      </c>
      <c r="AI225" s="141">
        <f t="shared" si="173"/>
        <v>121.72849389147288</v>
      </c>
      <c r="AJ225" s="142">
        <f t="shared" si="174"/>
        <v>471089.27136000007</v>
      </c>
      <c r="AK225" s="143">
        <f>INDEX(รายได้แยกตามสิทธิ!$H:$H,MATCH(CalBudget2567!$D225,รายได้แยกตามสิทธิ!$B:$B,0))</f>
        <v>20031256.73</v>
      </c>
      <c r="AL225" s="138">
        <f>INDEX(ผลงานOPDVisit_HDC!$K:$K,MATCH(CalBudget2567!$D225,ผลงานOPDVisit_HDC!$A:$A,0))</f>
        <v>10171</v>
      </c>
      <c r="AM225" s="138">
        <f t="shared" si="175"/>
        <v>1969.4481103136368</v>
      </c>
      <c r="AN225" s="139">
        <f t="shared" si="176"/>
        <v>12205.199999999999</v>
      </c>
      <c r="AO225" s="140">
        <f t="shared" si="177"/>
        <v>12205.199999999999</v>
      </c>
      <c r="AP225" s="141">
        <f t="shared" si="178"/>
        <v>2021.4415404259169</v>
      </c>
      <c r="AQ225" s="142">
        <f t="shared" si="179"/>
        <v>24672098.289206397</v>
      </c>
      <c r="AR225" s="144">
        <f t="shared" si="153"/>
        <v>89122138.526083186</v>
      </c>
      <c r="AS225" s="143">
        <f>INDEX(รายได้แยกตามสิทธิ!$I:$I,MATCH(CalBudget2567!$D225,รายได้แยกตามสิทธิ!$B:$B,0))</f>
        <v>17251756.129999999</v>
      </c>
      <c r="AT225" s="138">
        <f>INDEX(ผลงานAdjRw_DHES!$D:$D,MATCH(CalBudget2567!$D225,ผลงานAdjRw_DHES!$B:$B,0))</f>
        <v>1415.4339</v>
      </c>
      <c r="AU225" s="143">
        <f t="shared" si="180"/>
        <v>12188.316338897916</v>
      </c>
      <c r="AV225" s="139">
        <f t="shared" si="181"/>
        <v>1698.5206799999999</v>
      </c>
      <c r="AW225" s="140">
        <f t="shared" si="182"/>
        <v>1698.5206799999999</v>
      </c>
      <c r="AX225" s="141">
        <f t="shared" si="183"/>
        <v>12510.08789024482</v>
      </c>
      <c r="AY225" s="142">
        <f t="shared" si="184"/>
        <v>21248642.990198396</v>
      </c>
      <c r="AZ225" s="143">
        <f>INDEX(รายได้แยกตามสิทธิ!$J:$J,MATCH(CalBudget2567!$D225,รายได้แยกตามสิทธิ!$B:$B,0))</f>
        <v>6354621.5700000003</v>
      </c>
      <c r="BA225" s="138">
        <f>INDEX(ผลงานAdjRw_DHES!$F:$F,MATCH(CalBudget2567!$D225,ผลงานAdjRw_DHES!$B:$B,0))</f>
        <v>112.9091</v>
      </c>
      <c r="BB225" s="143">
        <f t="shared" si="185"/>
        <v>56280.862835679327</v>
      </c>
      <c r="BC225" s="139">
        <f t="shared" si="186"/>
        <v>135.49091999999999</v>
      </c>
      <c r="BD225" s="140">
        <f t="shared" si="187"/>
        <v>135.49091999999999</v>
      </c>
      <c r="BE225" s="141">
        <f t="shared" si="188"/>
        <v>57766.677614541259</v>
      </c>
      <c r="BF225" s="142">
        <f t="shared" si="189"/>
        <v>7826860.2953375997</v>
      </c>
      <c r="BG225" s="143">
        <f>INDEX(รายได้แยกตามสิทธิ!$K:$K,MATCH(CalBudget2567!$D225,รายได้แยกตามสิทธิ!$B:$B,0))</f>
        <v>11440</v>
      </c>
      <c r="BH225" s="138">
        <f>INDEX(ผลงานAdjRw_DHES!$E:$E,MATCH(CalBudget2567!$D225,ผลงานAdjRw_DHES!$B:$B,0))</f>
        <v>10.286799999999999</v>
      </c>
      <c r="BI225" s="143">
        <f t="shared" si="190"/>
        <v>1112.1048333786989</v>
      </c>
      <c r="BJ225" s="139">
        <f t="shared" si="191"/>
        <v>12.344159999999999</v>
      </c>
      <c r="BK225" s="140">
        <f t="shared" si="192"/>
        <v>12.344159999999999</v>
      </c>
      <c r="BL225" s="141">
        <f t="shared" si="193"/>
        <v>1141.4644009798965</v>
      </c>
      <c r="BM225" s="142">
        <f t="shared" si="194"/>
        <v>14090.419199999997</v>
      </c>
      <c r="BN225" s="143">
        <f>INDEX(รายได้แยกตามสิทธิ!$N:$N,MATCH(CalBudget2567!$D225,รายได้แยกตามสิทธิ!$B:$B,0))</f>
        <v>34005723.980000004</v>
      </c>
      <c r="BO225" s="138">
        <f>INDEX(ผลงานAdjRw_DHES!$I:$I,MATCH(CalBudget2567!$D225,ผลงานAdjRw_DHES!$B:$B,0))</f>
        <v>88.091200000000015</v>
      </c>
      <c r="BP225" s="143">
        <f t="shared" si="195"/>
        <v>386028.61557113536</v>
      </c>
      <c r="BQ225" s="139">
        <f t="shared" si="196"/>
        <v>105.70944000000001</v>
      </c>
      <c r="BR225" s="140">
        <f t="shared" si="197"/>
        <v>105.70944000000001</v>
      </c>
      <c r="BS225" s="141">
        <f t="shared" si="198"/>
        <v>396219.77102221333</v>
      </c>
      <c r="BT225" s="142">
        <f t="shared" si="199"/>
        <v>41884170.111686409</v>
      </c>
      <c r="BU225" s="144">
        <f t="shared" si="200"/>
        <v>70973763.816422403</v>
      </c>
      <c r="BV225" s="145">
        <f t="shared" si="154"/>
        <v>160095902.34250557</v>
      </c>
      <c r="BW225" s="146">
        <f>INDEX(รายได้แยกตามสิทธิ!$Q:$Q,MATCH(CalBudget2567!$D225,รายได้แยกตามสิทธิ!$B:$B,0))</f>
        <v>0.23</v>
      </c>
      <c r="BX225" s="145">
        <f t="shared" si="201"/>
        <v>36822057.538776286</v>
      </c>
      <c r="BY225" s="141"/>
      <c r="BZ225" s="143">
        <f t="shared" si="202"/>
        <v>114871</v>
      </c>
      <c r="CA225" s="138">
        <f>INDEX(ผลงานOPDVisit_HDC!$C:$C,MATCH(CalBudget2567!$D225,ผลงานOPDVisit_HDC!$A:$A,0))</f>
        <v>114871</v>
      </c>
      <c r="CB225" s="138">
        <f t="shared" si="203"/>
        <v>0</v>
      </c>
    </row>
    <row r="226" spans="1:80" hidden="1" x14ac:dyDescent="0.7">
      <c r="A226" s="136">
        <f>COUNTA($D$16:D226)</f>
        <v>211</v>
      </c>
      <c r="B226" s="1">
        <v>4</v>
      </c>
      <c r="C226" s="2" t="s">
        <v>19</v>
      </c>
      <c r="D226" s="91" t="s">
        <v>285</v>
      </c>
      <c r="E226" s="3" t="s">
        <v>1183</v>
      </c>
      <c r="F226" s="4" t="s">
        <v>1876</v>
      </c>
      <c r="G226" s="1">
        <v>13</v>
      </c>
      <c r="H226" s="3" t="s">
        <v>2963</v>
      </c>
      <c r="I226" s="137">
        <f>INDEX(รายได้แยกตามสิทธิ!$D:$D,MATCH(CalBudget2567!$D226,รายได้แยกตามสิทธิ!$B:$B,0))</f>
        <v>83932692.25</v>
      </c>
      <c r="J226" s="138">
        <f>INDEX(ผลงานOPDVisit_HDC!$F:$F,MATCH(CalBudget2567!$D226,ผลงานOPDVisit_HDC!$A:$A,0))</f>
        <v>168721</v>
      </c>
      <c r="K226" s="138">
        <f t="shared" si="155"/>
        <v>497.4644072166476</v>
      </c>
      <c r="L226" s="139">
        <f t="shared" si="156"/>
        <v>202465.19999999998</v>
      </c>
      <c r="M226" s="140">
        <f t="shared" si="157"/>
        <v>202465.19999999998</v>
      </c>
      <c r="N226" s="141">
        <f t="shared" si="158"/>
        <v>510.59746756716709</v>
      </c>
      <c r="O226" s="142">
        <f t="shared" si="159"/>
        <v>103378218.39047998</v>
      </c>
      <c r="P226" s="143">
        <f>INDEX(รายได้แยกตามสิทธิ!$E:$E,MATCH(CalBudget2567!$D226,รายได้แยกตามสิทธิ!$B:$B,0))</f>
        <v>15630582.75</v>
      </c>
      <c r="Q226" s="138">
        <f>INDEX(ผลงานOPDVisit_HDC!$D:$D,MATCH(CalBudget2567!$D226,ผลงานOPDVisit_HDC!$A:$A,0))</f>
        <v>27955</v>
      </c>
      <c r="R226" s="138">
        <f t="shared" si="160"/>
        <v>559.13370595600077</v>
      </c>
      <c r="S226" s="139">
        <f t="shared" si="161"/>
        <v>33546</v>
      </c>
      <c r="T226" s="140">
        <f t="shared" si="162"/>
        <v>33546</v>
      </c>
      <c r="U226" s="141">
        <f t="shared" si="163"/>
        <v>573.89483579323917</v>
      </c>
      <c r="V226" s="142">
        <f t="shared" si="164"/>
        <v>19251876.161520001</v>
      </c>
      <c r="W226" s="143">
        <f>INDEX(รายได้แยกตามสิทธิ!$F:$F,MATCH(CalBudget2567!$D226,รายได้แยกตามสิทธิ!$B:$B,0))</f>
        <v>2381010</v>
      </c>
      <c r="X226" s="138">
        <f>INDEX(ผลงานOPDVisit_HDC!$E:$E,MATCH(CalBudget2567!$D226,ผลงานOPDVisit_HDC!$A:$A,0))</f>
        <v>10363</v>
      </c>
      <c r="Y226" s="138">
        <f t="shared" si="165"/>
        <v>229.76068705973174</v>
      </c>
      <c r="Z226" s="139">
        <f t="shared" si="166"/>
        <v>12435.6</v>
      </c>
      <c r="AA226" s="140">
        <f t="shared" si="167"/>
        <v>12435.6</v>
      </c>
      <c r="AB226" s="141">
        <f t="shared" si="168"/>
        <v>235.82636919810867</v>
      </c>
      <c r="AC226" s="142">
        <f t="shared" si="169"/>
        <v>2932642.3968000002</v>
      </c>
      <c r="AD226" s="143">
        <f>INDEX(รายได้แยกตามสิทธิ!$G:$G,MATCH(CalBudget2567!$D226,รายได้แยกตามสิทธิ!$B:$B,0))</f>
        <v>675207</v>
      </c>
      <c r="AE226" s="138">
        <f>INDEX(ผลงานOPDVisit_HDC!$G:$G,MATCH(CalBudget2567!$D226,ผลงานOPDVisit_HDC!$A:$A,0))</f>
        <v>635</v>
      </c>
      <c r="AF226" s="138">
        <f t="shared" si="170"/>
        <v>1063.3181102362205</v>
      </c>
      <c r="AG226" s="139">
        <f t="shared" si="171"/>
        <v>762</v>
      </c>
      <c r="AH226" s="140">
        <f t="shared" si="172"/>
        <v>762</v>
      </c>
      <c r="AI226" s="141">
        <f t="shared" si="173"/>
        <v>1091.3897083464567</v>
      </c>
      <c r="AJ226" s="142">
        <f t="shared" si="174"/>
        <v>831638.95776000002</v>
      </c>
      <c r="AK226" s="143">
        <f>INDEX(รายได้แยกตามสิทธิ!$H:$H,MATCH(CalBudget2567!$D226,รายได้แยกตามสิทธิ!$B:$B,0))</f>
        <v>69195565.030000001</v>
      </c>
      <c r="AL226" s="138">
        <f>INDEX(ผลงานOPDVisit_HDC!$K:$K,MATCH(CalBudget2567!$D226,ผลงานOPDVisit_HDC!$A:$A,0))</f>
        <v>16</v>
      </c>
      <c r="AM226" s="138">
        <f t="shared" si="175"/>
        <v>4324722.8143750001</v>
      </c>
      <c r="AN226" s="139">
        <f t="shared" si="176"/>
        <v>19.2</v>
      </c>
      <c r="AO226" s="140">
        <f t="shared" si="177"/>
        <v>19.2</v>
      </c>
      <c r="AP226" s="141">
        <f t="shared" si="178"/>
        <v>4438895.4966745004</v>
      </c>
      <c r="AQ226" s="142">
        <f t="shared" si="179"/>
        <v>85226793.536150411</v>
      </c>
      <c r="AR226" s="144">
        <f t="shared" si="153"/>
        <v>211621169.4427104</v>
      </c>
      <c r="AS226" s="143">
        <f>INDEX(รายได้แยกตามสิทธิ!$I:$I,MATCH(CalBudget2567!$D226,รายได้แยกตามสิทธิ!$B:$B,0))</f>
        <v>70724615.090000004</v>
      </c>
      <c r="AT226" s="138">
        <f>INDEX(ผลงานAdjRw_DHES!$D:$D,MATCH(CalBudget2567!$D226,ผลงานAdjRw_DHES!$B:$B,0))</f>
        <v>2341.23</v>
      </c>
      <c r="AU226" s="143">
        <f t="shared" si="180"/>
        <v>30208.315752830778</v>
      </c>
      <c r="AV226" s="139">
        <f t="shared" si="181"/>
        <v>2809.4760000000001</v>
      </c>
      <c r="AW226" s="140">
        <f t="shared" si="182"/>
        <v>2809.4760000000001</v>
      </c>
      <c r="AX226" s="141">
        <f t="shared" si="183"/>
        <v>31005.815288705511</v>
      </c>
      <c r="AY226" s="142">
        <f t="shared" si="184"/>
        <v>87110093.914051205</v>
      </c>
      <c r="AZ226" s="143">
        <f>INDEX(รายได้แยกตามสิทธิ!$J:$J,MATCH(CalBudget2567!$D226,รายได้แยกตามสิทธิ!$B:$B,0))</f>
        <v>12578691.279999999</v>
      </c>
      <c r="BA226" s="138">
        <f>INDEX(ผลงานAdjRw_DHES!$F:$F,MATCH(CalBudget2567!$D226,ผลงานAdjRw_DHES!$B:$B,0))</f>
        <v>143.75</v>
      </c>
      <c r="BB226" s="143">
        <f t="shared" si="185"/>
        <v>87503.939339130433</v>
      </c>
      <c r="BC226" s="139">
        <f t="shared" si="186"/>
        <v>172.5</v>
      </c>
      <c r="BD226" s="140">
        <f t="shared" si="187"/>
        <v>172.5</v>
      </c>
      <c r="BE226" s="141">
        <f t="shared" si="188"/>
        <v>89814.04333768347</v>
      </c>
      <c r="BF226" s="142">
        <f t="shared" si="189"/>
        <v>15492922.475750398</v>
      </c>
      <c r="BG226" s="143">
        <f>INDEX(รายได้แยกตามสิทธิ!$K:$K,MATCH(CalBudget2567!$D226,รายได้แยกตามสิทธิ!$B:$B,0))</f>
        <v>368183</v>
      </c>
      <c r="BH226" s="138">
        <f>INDEX(ผลงานAdjRw_DHES!$E:$E,MATCH(CalBudget2567!$D226,ผลงานAdjRw_DHES!$B:$B,0))</f>
        <v>27.32</v>
      </c>
      <c r="BI226" s="143">
        <f t="shared" si="190"/>
        <v>13476.683748169839</v>
      </c>
      <c r="BJ226" s="139">
        <f t="shared" si="191"/>
        <v>32.783999999999999</v>
      </c>
      <c r="BK226" s="140">
        <f t="shared" si="192"/>
        <v>32.783999999999999</v>
      </c>
      <c r="BL226" s="141">
        <f t="shared" si="193"/>
        <v>13832.468199121522</v>
      </c>
      <c r="BM226" s="142">
        <f t="shared" si="194"/>
        <v>453483.63743999996</v>
      </c>
      <c r="BN226" s="143">
        <f>INDEX(รายได้แยกตามสิทธิ!$N:$N,MATCH(CalBudget2567!$D226,รายได้แยกตามสิทธิ!$B:$B,0))</f>
        <v>36489014.100000001</v>
      </c>
      <c r="BO226" s="138">
        <f>INDEX(ผลงานAdjRw_DHES!$I:$I,MATCH(CalBudget2567!$D226,ผลงานAdjRw_DHES!$B:$B,0))</f>
        <v>286.87999999999982</v>
      </c>
      <c r="BP226" s="143">
        <f t="shared" si="195"/>
        <v>127192.60352760744</v>
      </c>
      <c r="BQ226" s="139">
        <f t="shared" si="196"/>
        <v>344.2559999999998</v>
      </c>
      <c r="BR226" s="140">
        <f t="shared" si="197"/>
        <v>344.2559999999998</v>
      </c>
      <c r="BS226" s="141">
        <f t="shared" si="198"/>
        <v>130550.48826073628</v>
      </c>
      <c r="BT226" s="142">
        <f t="shared" si="199"/>
        <v>44942788.886688001</v>
      </c>
      <c r="BU226" s="144">
        <f t="shared" si="200"/>
        <v>147999288.91392961</v>
      </c>
      <c r="BV226" s="145">
        <f t="shared" si="154"/>
        <v>359620458.35663998</v>
      </c>
      <c r="BW226" s="146">
        <f>INDEX(รายได้แยกตามสิทธิ!$Q:$Q,MATCH(CalBudget2567!$D226,รายได้แยกตามสิทธิ!$B:$B,0))</f>
        <v>0.27</v>
      </c>
      <c r="BX226" s="145">
        <f t="shared" si="201"/>
        <v>97097523.756292805</v>
      </c>
      <c r="BY226" s="141"/>
      <c r="BZ226" s="143">
        <f t="shared" si="202"/>
        <v>207690</v>
      </c>
      <c r="CA226" s="138">
        <f>INDEX(ผลงานOPDVisit_HDC!$C:$C,MATCH(CalBudget2567!$D226,ผลงานOPDVisit_HDC!$A:$A,0))</f>
        <v>207690</v>
      </c>
      <c r="CB226" s="138">
        <f t="shared" si="203"/>
        <v>0</v>
      </c>
    </row>
    <row r="227" spans="1:80" hidden="1" x14ac:dyDescent="0.7">
      <c r="A227" s="136">
        <f>COUNTA($D$16:D227)</f>
        <v>212</v>
      </c>
      <c r="B227" s="1">
        <v>4</v>
      </c>
      <c r="C227" s="2" t="s">
        <v>19</v>
      </c>
      <c r="D227" s="91" t="s">
        <v>286</v>
      </c>
      <c r="E227" s="3" t="s">
        <v>1184</v>
      </c>
      <c r="F227" s="4" t="s">
        <v>1876</v>
      </c>
      <c r="G227" s="1">
        <v>13</v>
      </c>
      <c r="H227" s="3" t="s">
        <v>2963</v>
      </c>
      <c r="I227" s="137">
        <f>INDEX(รายได้แยกตามสิทธิ!$D:$D,MATCH(CalBudget2567!$D227,รายได้แยกตามสิทธิ!$B:$B,0))</f>
        <v>81009901.790000007</v>
      </c>
      <c r="J227" s="138">
        <f>INDEX(ผลงานOPDVisit_HDC!$F:$F,MATCH(CalBudget2567!$D227,ผลงานOPDVisit_HDC!$A:$A,0))</f>
        <v>136395</v>
      </c>
      <c r="K227" s="138">
        <f t="shared" si="155"/>
        <v>593.93600784486239</v>
      </c>
      <c r="L227" s="139">
        <f t="shared" si="156"/>
        <v>163674</v>
      </c>
      <c r="M227" s="140">
        <f t="shared" si="157"/>
        <v>163674</v>
      </c>
      <c r="N227" s="141">
        <f t="shared" si="158"/>
        <v>609.61591845196676</v>
      </c>
      <c r="O227" s="142">
        <f t="shared" si="159"/>
        <v>99778275.836707205</v>
      </c>
      <c r="P227" s="143">
        <f>INDEX(รายได้แยกตามสิทธิ!$E:$E,MATCH(CalBudget2567!$D227,รายได้แยกตามสิทธิ!$B:$B,0))</f>
        <v>9907638.1300000008</v>
      </c>
      <c r="Q227" s="138">
        <f>INDEX(ผลงานOPDVisit_HDC!$D:$D,MATCH(CalBudget2567!$D227,ผลงานOPDVisit_HDC!$A:$A,0))</f>
        <v>18235</v>
      </c>
      <c r="R227" s="138">
        <f t="shared" si="160"/>
        <v>543.33085440087746</v>
      </c>
      <c r="S227" s="139">
        <f t="shared" si="161"/>
        <v>21882</v>
      </c>
      <c r="T227" s="140">
        <f t="shared" si="162"/>
        <v>21882</v>
      </c>
      <c r="U227" s="141">
        <f t="shared" si="163"/>
        <v>557.67478895706063</v>
      </c>
      <c r="V227" s="142">
        <f t="shared" si="164"/>
        <v>12203039.7319584</v>
      </c>
      <c r="W227" s="143">
        <f>INDEX(รายได้แยกตามสิทธิ!$F:$F,MATCH(CalBudget2567!$D227,รายได้แยกตามสิทธิ!$B:$B,0))</f>
        <v>4075017.2</v>
      </c>
      <c r="X227" s="138">
        <f>INDEX(ผลงานOPDVisit_HDC!$E:$E,MATCH(CalBudget2567!$D227,ผลงานOPDVisit_HDC!$A:$A,0))</f>
        <v>27982</v>
      </c>
      <c r="Y227" s="138">
        <f t="shared" si="165"/>
        <v>145.6299478236009</v>
      </c>
      <c r="Z227" s="139">
        <f t="shared" si="166"/>
        <v>33578.400000000001</v>
      </c>
      <c r="AA227" s="140">
        <f t="shared" si="167"/>
        <v>33578.400000000001</v>
      </c>
      <c r="AB227" s="141">
        <f t="shared" si="168"/>
        <v>149.47457844614397</v>
      </c>
      <c r="AC227" s="142">
        <f t="shared" si="169"/>
        <v>5019117.1848960007</v>
      </c>
      <c r="AD227" s="143">
        <f>INDEX(รายได้แยกตามสิทธิ!$G:$G,MATCH(CalBudget2567!$D227,รายได้แยกตามสิทธิ!$B:$B,0))</f>
        <v>1461236.2</v>
      </c>
      <c r="AE227" s="138">
        <f>INDEX(ผลงานOPDVisit_HDC!$G:$G,MATCH(CalBudget2567!$D227,ผลงานOPDVisit_HDC!$A:$A,0))</f>
        <v>1059</v>
      </c>
      <c r="AF227" s="138">
        <f t="shared" si="170"/>
        <v>1379.8264400377714</v>
      </c>
      <c r="AG227" s="139">
        <f t="shared" si="171"/>
        <v>1270.8</v>
      </c>
      <c r="AH227" s="140">
        <f t="shared" si="172"/>
        <v>1270.8</v>
      </c>
      <c r="AI227" s="141">
        <f t="shared" si="173"/>
        <v>1416.2538580547684</v>
      </c>
      <c r="AJ227" s="142">
        <f t="shared" si="174"/>
        <v>1799775.4028159997</v>
      </c>
      <c r="AK227" s="143">
        <f>INDEX(รายได้แยกตามสิทธิ!$H:$H,MATCH(CalBudget2567!$D227,รายได้แยกตามสิทธิ!$B:$B,0))</f>
        <v>12489190.59</v>
      </c>
      <c r="AL227" s="138">
        <f>INDEX(ผลงานOPDVisit_HDC!$K:$K,MATCH(CalBudget2567!$D227,ผลงานOPDVisit_HDC!$A:$A,0))</f>
        <v>0</v>
      </c>
      <c r="AM227" s="138">
        <f t="shared" si="175"/>
        <v>0</v>
      </c>
      <c r="AN227" s="139">
        <f t="shared" si="176"/>
        <v>0</v>
      </c>
      <c r="AO227" s="140">
        <f t="shared" si="177"/>
        <v>0</v>
      </c>
      <c r="AP227" s="141">
        <f t="shared" si="178"/>
        <v>0</v>
      </c>
      <c r="AQ227" s="142">
        <f t="shared" si="179"/>
        <v>0</v>
      </c>
      <c r="AR227" s="144">
        <f t="shared" si="153"/>
        <v>118800208.15637761</v>
      </c>
      <c r="AS227" s="143">
        <f>INDEX(รายได้แยกตามสิทธิ!$I:$I,MATCH(CalBudget2567!$D227,รายได้แยกตามสิทธิ!$B:$B,0))</f>
        <v>60876210.229999997</v>
      </c>
      <c r="AT227" s="138">
        <f>INDEX(ผลงานAdjRw_DHES!$D:$D,MATCH(CalBudget2567!$D227,ผลงานAdjRw_DHES!$B:$B,0))</f>
        <v>3578.0869999999995</v>
      </c>
      <c r="AU227" s="143">
        <f t="shared" si="180"/>
        <v>17013.619353022998</v>
      </c>
      <c r="AV227" s="139">
        <f t="shared" si="181"/>
        <v>4293.7043999999996</v>
      </c>
      <c r="AW227" s="140">
        <f t="shared" si="182"/>
        <v>4293.7043999999996</v>
      </c>
      <c r="AX227" s="141">
        <f t="shared" si="183"/>
        <v>17462.778903942806</v>
      </c>
      <c r="AY227" s="142">
        <f t="shared" si="184"/>
        <v>74980010.616086394</v>
      </c>
      <c r="AZ227" s="143">
        <f>INDEX(รายได้แยกตามสิทธิ!$J:$J,MATCH(CalBudget2567!$D227,รายได้แยกตามสิทธิ!$B:$B,0))</f>
        <v>4225222.03</v>
      </c>
      <c r="BA227" s="138">
        <f>INDEX(ผลงานAdjRw_DHES!$F:$F,MATCH(CalBudget2567!$D227,ผลงานAdjRw_DHES!$B:$B,0))</f>
        <v>185.50900000000001</v>
      </c>
      <c r="BB227" s="143">
        <f t="shared" si="185"/>
        <v>22776.372197575318</v>
      </c>
      <c r="BC227" s="139">
        <f t="shared" si="186"/>
        <v>222.61080000000001</v>
      </c>
      <c r="BD227" s="140">
        <f t="shared" si="187"/>
        <v>222.61080000000001</v>
      </c>
      <c r="BE227" s="141">
        <f t="shared" si="188"/>
        <v>23377.668423591305</v>
      </c>
      <c r="BF227" s="142">
        <f t="shared" si="189"/>
        <v>5204121.4699104</v>
      </c>
      <c r="BG227" s="143">
        <f>INDEX(รายได้แยกตามสิทธิ!$K:$K,MATCH(CalBudget2567!$D227,รายได้แยกตามสิทธิ!$B:$B,0))</f>
        <v>9621164.8599999994</v>
      </c>
      <c r="BH227" s="138">
        <f>INDEX(ผลงานAdjRw_DHES!$E:$E,MATCH(CalBudget2567!$D227,ผลงานAdjRw_DHES!$B:$B,0))</f>
        <v>44.210000000000008</v>
      </c>
      <c r="BI227" s="143">
        <f t="shared" si="190"/>
        <v>217624.17688305807</v>
      </c>
      <c r="BJ227" s="139">
        <f t="shared" si="191"/>
        <v>53.052000000000007</v>
      </c>
      <c r="BK227" s="140">
        <f t="shared" si="192"/>
        <v>53.052000000000007</v>
      </c>
      <c r="BL227" s="141">
        <f t="shared" si="193"/>
        <v>223369.4551527708</v>
      </c>
      <c r="BM227" s="142">
        <f t="shared" si="194"/>
        <v>11850196.334764797</v>
      </c>
      <c r="BN227" s="143">
        <f>INDEX(รายได้แยกตามสิทธิ!$N:$N,MATCH(CalBudget2567!$D227,รายได้แยกตามสิทธิ!$B:$B,0))</f>
        <v>6757773.1099999994</v>
      </c>
      <c r="BO227" s="138">
        <f>INDEX(ผลงานAdjRw_DHES!$I:$I,MATCH(CalBudget2567!$D227,ผลงานAdjRw_DHES!$B:$B,0))</f>
        <v>276.17599999999993</v>
      </c>
      <c r="BP227" s="143">
        <f t="shared" si="195"/>
        <v>24469.081708765429</v>
      </c>
      <c r="BQ227" s="139">
        <f t="shared" si="196"/>
        <v>331.41119999999989</v>
      </c>
      <c r="BR227" s="140">
        <f t="shared" si="197"/>
        <v>331.41119999999989</v>
      </c>
      <c r="BS227" s="141">
        <f t="shared" si="198"/>
        <v>25115.065465876836</v>
      </c>
      <c r="BT227" s="142">
        <f t="shared" si="199"/>
        <v>8323413.9841247983</v>
      </c>
      <c r="BU227" s="144">
        <f t="shared" si="200"/>
        <v>100357742.40488638</v>
      </c>
      <c r="BV227" s="145">
        <f t="shared" si="154"/>
        <v>219157950.56126398</v>
      </c>
      <c r="BW227" s="146">
        <f>INDEX(รายได้แยกตามสิทธิ!$Q:$Q,MATCH(CalBudget2567!$D227,รายได้แยกตามสิทธิ!$B:$B,0))</f>
        <v>0.41</v>
      </c>
      <c r="BX227" s="145">
        <f t="shared" si="201"/>
        <v>89854759.73011823</v>
      </c>
      <c r="BY227" s="141"/>
      <c r="BZ227" s="143">
        <f t="shared" si="202"/>
        <v>183671</v>
      </c>
      <c r="CA227" s="138">
        <f>INDEX(ผลงานOPDVisit_HDC!$C:$C,MATCH(CalBudget2567!$D227,ผลงานOPDVisit_HDC!$A:$A,0))</f>
        <v>183671</v>
      </c>
      <c r="CB227" s="138">
        <f t="shared" si="203"/>
        <v>0</v>
      </c>
    </row>
    <row r="228" spans="1:80" hidden="1" x14ac:dyDescent="0.7">
      <c r="A228" s="136">
        <f>COUNTA($D$16:D228)</f>
        <v>213</v>
      </c>
      <c r="B228" s="1">
        <v>4</v>
      </c>
      <c r="C228" s="2" t="s">
        <v>19</v>
      </c>
      <c r="D228" s="91" t="s">
        <v>287</v>
      </c>
      <c r="E228" s="3" t="s">
        <v>1185</v>
      </c>
      <c r="F228" s="4" t="s">
        <v>1876</v>
      </c>
      <c r="G228" s="1">
        <v>10</v>
      </c>
      <c r="H228" s="3" t="s">
        <v>2962</v>
      </c>
      <c r="I228" s="137">
        <f>INDEX(รายได้แยกตามสิทธิ!$D:$D,MATCH(CalBudget2567!$D228,รายได้แยกตามสิทธิ!$B:$B,0))</f>
        <v>46354809.710000001</v>
      </c>
      <c r="J228" s="138">
        <f>INDEX(ผลงานOPDVisit_HDC!$F:$F,MATCH(CalBudget2567!$D228,ผลงานOPDVisit_HDC!$A:$A,0))</f>
        <v>60416</v>
      </c>
      <c r="K228" s="138">
        <f t="shared" si="155"/>
        <v>767.26048910884538</v>
      </c>
      <c r="L228" s="139">
        <f t="shared" si="156"/>
        <v>72499.199999999997</v>
      </c>
      <c r="M228" s="140">
        <f t="shared" si="157"/>
        <v>72499.199999999997</v>
      </c>
      <c r="N228" s="141">
        <f t="shared" si="158"/>
        <v>787.5161660213189</v>
      </c>
      <c r="O228" s="142">
        <f t="shared" si="159"/>
        <v>57094292.023612797</v>
      </c>
      <c r="P228" s="143">
        <f>INDEX(รายได้แยกตามสิทธิ!$E:$E,MATCH(CalBudget2567!$D228,รายได้แยกตามสิทธิ!$B:$B,0))</f>
        <v>8562565.25</v>
      </c>
      <c r="Q228" s="138">
        <f>INDEX(ผลงานOPDVisit_HDC!$D:$D,MATCH(CalBudget2567!$D228,ผลงานOPDVisit_HDC!$A:$A,0))</f>
        <v>23805</v>
      </c>
      <c r="R228" s="138">
        <f t="shared" si="160"/>
        <v>359.69608275572358</v>
      </c>
      <c r="S228" s="139">
        <f t="shared" si="161"/>
        <v>28566</v>
      </c>
      <c r="T228" s="140">
        <f t="shared" si="162"/>
        <v>28566</v>
      </c>
      <c r="U228" s="141">
        <f t="shared" si="163"/>
        <v>369.19205934047466</v>
      </c>
      <c r="V228" s="142">
        <f t="shared" si="164"/>
        <v>10546340.36712</v>
      </c>
      <c r="W228" s="143">
        <f>INDEX(รายได้แยกตามสิทธิ!$F:$F,MATCH(CalBudget2567!$D228,รายได้แยกตามสิทธิ!$B:$B,0))</f>
        <v>5054611.83</v>
      </c>
      <c r="X228" s="138">
        <f>INDEX(ผลงานOPDVisit_HDC!$E:$E,MATCH(CalBudget2567!$D228,ผลงานOPDVisit_HDC!$A:$A,0))</f>
        <v>20650</v>
      </c>
      <c r="Y228" s="138">
        <f t="shared" si="165"/>
        <v>244.77539128329298</v>
      </c>
      <c r="Z228" s="139">
        <f t="shared" si="166"/>
        <v>24780</v>
      </c>
      <c r="AA228" s="140">
        <f t="shared" si="167"/>
        <v>24780</v>
      </c>
      <c r="AB228" s="141">
        <f t="shared" si="168"/>
        <v>251.23746161317192</v>
      </c>
      <c r="AC228" s="142">
        <f t="shared" si="169"/>
        <v>6225664.2987743998</v>
      </c>
      <c r="AD228" s="143">
        <f>INDEX(รายได้แยกตามสิทธิ!$G:$G,MATCH(CalBudget2567!$D228,รายได้แยกตามสิทธิ!$B:$B,0))</f>
        <v>2318836.96</v>
      </c>
      <c r="AE228" s="138">
        <f>INDEX(ผลงานOPDVisit_HDC!$G:$G,MATCH(CalBudget2567!$D228,ผลงานOPDVisit_HDC!$A:$A,0))</f>
        <v>977</v>
      </c>
      <c r="AF228" s="138">
        <f t="shared" si="170"/>
        <v>2373.4257523029682</v>
      </c>
      <c r="AG228" s="139">
        <f t="shared" si="171"/>
        <v>1172.3999999999999</v>
      </c>
      <c r="AH228" s="140">
        <f t="shared" si="172"/>
        <v>1172.3999999999999</v>
      </c>
      <c r="AI228" s="141">
        <f t="shared" si="173"/>
        <v>2436.0841921637666</v>
      </c>
      <c r="AJ228" s="142">
        <f t="shared" si="174"/>
        <v>2856065.1068927995</v>
      </c>
      <c r="AK228" s="143">
        <f>INDEX(รายได้แยกตามสิทธิ!$H:$H,MATCH(CalBudget2567!$D228,รายได้แยกตามสิทธิ!$B:$B,0))</f>
        <v>9487928</v>
      </c>
      <c r="AL228" s="138">
        <f>INDEX(ผลงานOPDVisit_HDC!$K:$K,MATCH(CalBudget2567!$D228,ผลงานOPDVisit_HDC!$A:$A,0))</f>
        <v>65097</v>
      </c>
      <c r="AM228" s="138">
        <f t="shared" si="175"/>
        <v>145.75061830806334</v>
      </c>
      <c r="AN228" s="139">
        <f t="shared" si="176"/>
        <v>78116.399999999994</v>
      </c>
      <c r="AO228" s="140">
        <f t="shared" si="177"/>
        <v>78116.399999999994</v>
      </c>
      <c r="AP228" s="141">
        <f t="shared" si="178"/>
        <v>149.5984346313962</v>
      </c>
      <c r="AQ228" s="142">
        <f t="shared" si="179"/>
        <v>11686091.159039997</v>
      </c>
      <c r="AR228" s="144">
        <f t="shared" si="153"/>
        <v>88408452.955439985</v>
      </c>
      <c r="AS228" s="143">
        <f>INDEX(รายได้แยกตามสิทธิ!$I:$I,MATCH(CalBudget2567!$D228,รายได้แยกตามสิทธิ!$B:$B,0))</f>
        <v>29677566.75</v>
      </c>
      <c r="AT228" s="138">
        <f>INDEX(ผลงานAdjRw_DHES!$D:$D,MATCH(CalBudget2567!$D228,ผลงานAdjRw_DHES!$B:$B,0))</f>
        <v>2003.7449999999999</v>
      </c>
      <c r="AU228" s="143">
        <f t="shared" si="180"/>
        <v>14811.049684465839</v>
      </c>
      <c r="AV228" s="139">
        <f t="shared" si="181"/>
        <v>2404.4939999999997</v>
      </c>
      <c r="AW228" s="140">
        <f t="shared" si="182"/>
        <v>2404.4939999999997</v>
      </c>
      <c r="AX228" s="141">
        <f t="shared" si="183"/>
        <v>15202.061396135738</v>
      </c>
      <c r="AY228" s="142">
        <f t="shared" si="184"/>
        <v>36553265.414640002</v>
      </c>
      <c r="AZ228" s="143">
        <f>INDEX(รายได้แยกตามสิทธิ!$J:$J,MATCH(CalBudget2567!$D228,รายได้แยกตามสิทธิ!$B:$B,0))</f>
        <v>4435881.04</v>
      </c>
      <c r="BA228" s="138">
        <f>INDEX(ผลงานAdjRw_DHES!$F:$F,MATCH(CalBudget2567!$D228,ผลงานAdjRw_DHES!$B:$B,0))</f>
        <v>146.01299999999998</v>
      </c>
      <c r="BB228" s="143">
        <f t="shared" si="185"/>
        <v>30380.041777102044</v>
      </c>
      <c r="BC228" s="139">
        <f t="shared" si="186"/>
        <v>175.21559999999997</v>
      </c>
      <c r="BD228" s="140">
        <f t="shared" si="187"/>
        <v>175.21559999999997</v>
      </c>
      <c r="BE228" s="141">
        <f t="shared" si="188"/>
        <v>31182.074880017539</v>
      </c>
      <c r="BF228" s="142">
        <f t="shared" si="189"/>
        <v>5463585.9593471996</v>
      </c>
      <c r="BG228" s="143">
        <f>INDEX(รายได้แยกตามสิทธิ!$K:$K,MATCH(CalBudget2567!$D228,รายได้แยกตามสิทธิ!$B:$B,0))</f>
        <v>4081548.07</v>
      </c>
      <c r="BH228" s="138">
        <f>INDEX(ผลงานAdjRw_DHES!$E:$E,MATCH(CalBudget2567!$D228,ผลงานAdjRw_DHES!$B:$B,0))</f>
        <v>87.671000000000006</v>
      </c>
      <c r="BI228" s="143">
        <f t="shared" si="190"/>
        <v>46555.281335903543</v>
      </c>
      <c r="BJ228" s="139">
        <f t="shared" si="191"/>
        <v>105.2052</v>
      </c>
      <c r="BK228" s="140">
        <f t="shared" si="192"/>
        <v>105.2052</v>
      </c>
      <c r="BL228" s="141">
        <f t="shared" si="193"/>
        <v>47784.340763171393</v>
      </c>
      <c r="BM228" s="142">
        <f t="shared" si="194"/>
        <v>5027161.1268575992</v>
      </c>
      <c r="BN228" s="143">
        <f>INDEX(รายได้แยกตามสิทธิ!$N:$N,MATCH(CalBudget2567!$D228,รายได้แยกตามสิทธิ!$B:$B,0))</f>
        <v>7774925.4000000004</v>
      </c>
      <c r="BO228" s="138">
        <f>INDEX(ผลงานAdjRw_DHES!$I:$I,MATCH(CalBudget2567!$D228,ผลงานAdjRw_DHES!$B:$B,0))</f>
        <v>249.42699999999991</v>
      </c>
      <c r="BP228" s="143">
        <f t="shared" si="195"/>
        <v>31171.145866325631</v>
      </c>
      <c r="BQ228" s="139">
        <f t="shared" si="196"/>
        <v>299.31239999999985</v>
      </c>
      <c r="BR228" s="140">
        <f t="shared" si="197"/>
        <v>299.31239999999985</v>
      </c>
      <c r="BS228" s="141">
        <f t="shared" si="198"/>
        <v>31994.064117196627</v>
      </c>
      <c r="BT228" s="142">
        <f t="shared" si="199"/>
        <v>9576220.1166719999</v>
      </c>
      <c r="BU228" s="144">
        <f t="shared" si="200"/>
        <v>56620232.617516801</v>
      </c>
      <c r="BV228" s="145">
        <f t="shared" si="154"/>
        <v>145028685.5729568</v>
      </c>
      <c r="BW228" s="146">
        <f>INDEX(รายได้แยกตามสิทธิ!$Q:$Q,MATCH(CalBudget2567!$D228,รายได้แยกตามสิทธิ!$B:$B,0))</f>
        <v>0.35</v>
      </c>
      <c r="BX228" s="145">
        <f t="shared" si="201"/>
        <v>50760039.95053488</v>
      </c>
      <c r="BY228" s="141"/>
      <c r="BZ228" s="143">
        <f t="shared" si="202"/>
        <v>170945</v>
      </c>
      <c r="CA228" s="138">
        <f>INDEX(ผลงานOPDVisit_HDC!$C:$C,MATCH(CalBudget2567!$D228,ผลงานOPDVisit_HDC!$A:$A,0))</f>
        <v>170945</v>
      </c>
      <c r="CB228" s="138">
        <f t="shared" si="203"/>
        <v>0</v>
      </c>
    </row>
    <row r="229" spans="1:80" hidden="1" x14ac:dyDescent="0.7">
      <c r="A229" s="136">
        <f>COUNTA($D$16:D229)</f>
        <v>214</v>
      </c>
      <c r="B229" s="1">
        <v>4</v>
      </c>
      <c r="C229" s="2" t="s">
        <v>19</v>
      </c>
      <c r="D229" s="91" t="s">
        <v>288</v>
      </c>
      <c r="E229" s="3" t="s">
        <v>1186</v>
      </c>
      <c r="F229" s="4" t="s">
        <v>1876</v>
      </c>
      <c r="G229" s="1">
        <v>10</v>
      </c>
      <c r="H229" s="3" t="s">
        <v>2962</v>
      </c>
      <c r="I229" s="137">
        <f>INDEX(รายได้แยกตามสิทธิ!$D:$D,MATCH(CalBudget2567!$D229,รายได้แยกตามสิทธิ!$B:$B,0))</f>
        <v>74028499.870000005</v>
      </c>
      <c r="J229" s="138">
        <f>INDEX(ผลงานOPDVisit_HDC!$F:$F,MATCH(CalBudget2567!$D229,ผลงานOPDVisit_HDC!$A:$A,0))</f>
        <v>92237</v>
      </c>
      <c r="K229" s="138">
        <f t="shared" si="155"/>
        <v>802.59006548348282</v>
      </c>
      <c r="L229" s="139">
        <f t="shared" si="156"/>
        <v>110684.4</v>
      </c>
      <c r="M229" s="140">
        <f t="shared" si="157"/>
        <v>110684.4</v>
      </c>
      <c r="N229" s="141">
        <f t="shared" si="158"/>
        <v>823.77844321224677</v>
      </c>
      <c r="O229" s="142">
        <f t="shared" si="159"/>
        <v>91179422.719881609</v>
      </c>
      <c r="P229" s="143">
        <f>INDEX(รายได้แยกตามสิทธิ!$E:$E,MATCH(CalBudget2567!$D229,รายได้แยกตามสิทธิ!$B:$B,0))</f>
        <v>42001042.25</v>
      </c>
      <c r="Q229" s="138">
        <f>INDEX(ผลงานOPDVisit_HDC!$D:$D,MATCH(CalBudget2567!$D229,ผลงานOPDVisit_HDC!$A:$A,0))</f>
        <v>40253</v>
      </c>
      <c r="R229" s="138">
        <f t="shared" si="160"/>
        <v>1043.4263843688668</v>
      </c>
      <c r="S229" s="139">
        <f t="shared" si="161"/>
        <v>48303.6</v>
      </c>
      <c r="T229" s="140">
        <f t="shared" si="162"/>
        <v>48303.6</v>
      </c>
      <c r="U229" s="141">
        <f t="shared" si="163"/>
        <v>1070.9728409162049</v>
      </c>
      <c r="V229" s="142">
        <f t="shared" si="164"/>
        <v>51731843.718479991</v>
      </c>
      <c r="W229" s="143">
        <f>INDEX(รายได้แยกตามสิทธิ!$F:$F,MATCH(CalBudget2567!$D229,รายได้แยกตามสิทธิ!$B:$B,0))</f>
        <v>1280580</v>
      </c>
      <c r="X229" s="138">
        <f>INDEX(ผลงานOPDVisit_HDC!$E:$E,MATCH(CalBudget2567!$D229,ผลงานOPDVisit_HDC!$A:$A,0))</f>
        <v>4621</v>
      </c>
      <c r="Y229" s="138">
        <f t="shared" si="165"/>
        <v>277.12183510062755</v>
      </c>
      <c r="Z229" s="139">
        <f t="shared" si="166"/>
        <v>5545.2</v>
      </c>
      <c r="AA229" s="140">
        <f t="shared" si="167"/>
        <v>5545.2</v>
      </c>
      <c r="AB229" s="141">
        <f t="shared" si="168"/>
        <v>284.43785154728414</v>
      </c>
      <c r="AC229" s="142">
        <f t="shared" si="169"/>
        <v>1577264.7744</v>
      </c>
      <c r="AD229" s="143">
        <f>INDEX(รายได้แยกตามสิทธิ!$G:$G,MATCH(CalBudget2567!$D229,รายได้แยกตามสิทธิ!$B:$B,0))</f>
        <v>1193941.17</v>
      </c>
      <c r="AE229" s="138">
        <f>INDEX(ผลงานOPDVisit_HDC!$G:$G,MATCH(CalBudget2567!$D229,ผลงานOPDVisit_HDC!$A:$A,0))</f>
        <v>5839</v>
      </c>
      <c r="AF229" s="138">
        <f t="shared" si="170"/>
        <v>204.47699434834732</v>
      </c>
      <c r="AG229" s="139">
        <f t="shared" si="171"/>
        <v>7006.8</v>
      </c>
      <c r="AH229" s="140">
        <f t="shared" si="172"/>
        <v>7006.8</v>
      </c>
      <c r="AI229" s="141">
        <f t="shared" si="173"/>
        <v>209.87518699914369</v>
      </c>
      <c r="AJ229" s="142">
        <f t="shared" si="174"/>
        <v>1470553.4602656001</v>
      </c>
      <c r="AK229" s="143">
        <f>INDEX(รายได้แยกตามสิทธิ!$H:$H,MATCH(CalBudget2567!$D229,รายได้แยกตามสิทธิ!$B:$B,0))</f>
        <v>54541262.759999998</v>
      </c>
      <c r="AL229" s="138">
        <f>INDEX(ผลงานOPDVisit_HDC!$K:$K,MATCH(CalBudget2567!$D229,ผลงานOPDVisit_HDC!$A:$A,0))</f>
        <v>24059</v>
      </c>
      <c r="AM229" s="138">
        <f t="shared" si="175"/>
        <v>2266.9796234257451</v>
      </c>
      <c r="AN229" s="139">
        <f t="shared" si="176"/>
        <v>28870.799999999999</v>
      </c>
      <c r="AO229" s="140">
        <f t="shared" si="177"/>
        <v>28870.799999999999</v>
      </c>
      <c r="AP229" s="141">
        <f t="shared" si="178"/>
        <v>2326.8278854841847</v>
      </c>
      <c r="AQ229" s="142">
        <f t="shared" si="179"/>
        <v>67177382.516236797</v>
      </c>
      <c r="AR229" s="144">
        <f t="shared" si="153"/>
        <v>213136467.189264</v>
      </c>
      <c r="AS229" s="143">
        <f>INDEX(รายได้แยกตามสิทธิ!$I:$I,MATCH(CalBudget2567!$D229,รายได้แยกตามสิทธิ!$B:$B,0))</f>
        <v>56294322.880000003</v>
      </c>
      <c r="AT229" s="138">
        <f>INDEX(ผลงานAdjRw_DHES!$D:$D,MATCH(CalBudget2567!$D229,ผลงานAdjRw_DHES!$B:$B,0))</f>
        <v>1997.3610000000001</v>
      </c>
      <c r="AU229" s="143">
        <f t="shared" si="180"/>
        <v>28184.350690736428</v>
      </c>
      <c r="AV229" s="139">
        <f t="shared" si="181"/>
        <v>2396.8332</v>
      </c>
      <c r="AW229" s="140">
        <f t="shared" si="182"/>
        <v>2396.8332</v>
      </c>
      <c r="AX229" s="141">
        <f t="shared" si="183"/>
        <v>28928.417548971869</v>
      </c>
      <c r="AY229" s="142">
        <f t="shared" si="184"/>
        <v>69336591.604838401</v>
      </c>
      <c r="AZ229" s="143">
        <f>INDEX(รายได้แยกตามสิทธิ!$J:$J,MATCH(CalBudget2567!$D229,รายได้แยกตามสิทธิ!$B:$B,0))</f>
        <v>2697450</v>
      </c>
      <c r="BA229" s="138">
        <f>INDEX(ผลงานAdjRw_DHES!$F:$F,MATCH(CalBudget2567!$D229,ผลงานAdjRw_DHES!$B:$B,0))</f>
        <v>71.881</v>
      </c>
      <c r="BB229" s="143">
        <f t="shared" si="185"/>
        <v>37526.606474589949</v>
      </c>
      <c r="BC229" s="139">
        <f t="shared" si="186"/>
        <v>86.257199999999997</v>
      </c>
      <c r="BD229" s="140">
        <f t="shared" si="187"/>
        <v>86.257199999999997</v>
      </c>
      <c r="BE229" s="141">
        <f t="shared" si="188"/>
        <v>38517.308885519124</v>
      </c>
      <c r="BF229" s="142">
        <f t="shared" si="189"/>
        <v>3322395.216</v>
      </c>
      <c r="BG229" s="143">
        <f>INDEX(รายได้แยกตามสิทธิ!$K:$K,MATCH(CalBudget2567!$D229,รายได้แยกตามสิทธิ!$B:$B,0))</f>
        <v>38539</v>
      </c>
      <c r="BH229" s="138">
        <f>INDEX(ผลงานAdjRw_DHES!$E:$E,MATCH(CalBudget2567!$D229,ผลงานAdjRw_DHES!$B:$B,0))</f>
        <v>9.2717000000000009</v>
      </c>
      <c r="BI229" s="143">
        <f t="shared" si="190"/>
        <v>4156.6271557535292</v>
      </c>
      <c r="BJ229" s="139">
        <f t="shared" si="191"/>
        <v>11.126040000000001</v>
      </c>
      <c r="BK229" s="140">
        <f t="shared" si="192"/>
        <v>11.126040000000001</v>
      </c>
      <c r="BL229" s="141">
        <f t="shared" si="193"/>
        <v>4266.3621126654225</v>
      </c>
      <c r="BM229" s="142">
        <f t="shared" si="194"/>
        <v>47467.715520000005</v>
      </c>
      <c r="BN229" s="143">
        <f>INDEX(รายได้แยกตามสิทธิ!$N:$N,MATCH(CalBudget2567!$D229,รายได้แยกตามสิทธิ!$B:$B,0))</f>
        <v>13040230.74</v>
      </c>
      <c r="BO229" s="138">
        <f>INDEX(ผลงานAdjRw_DHES!$I:$I,MATCH(CalBudget2567!$D229,ผลงานAdjRw_DHES!$B:$B,0))</f>
        <v>359.52820000000008</v>
      </c>
      <c r="BP229" s="143">
        <f t="shared" si="195"/>
        <v>36270.397537661847</v>
      </c>
      <c r="BQ229" s="139">
        <f t="shared" si="196"/>
        <v>431.43384000000009</v>
      </c>
      <c r="BR229" s="140">
        <f t="shared" si="197"/>
        <v>431.43384000000009</v>
      </c>
      <c r="BS229" s="141">
        <f t="shared" si="198"/>
        <v>37227.936032656122</v>
      </c>
      <c r="BT229" s="142">
        <f t="shared" si="199"/>
        <v>16061391.397843199</v>
      </c>
      <c r="BU229" s="144">
        <f t="shared" si="200"/>
        <v>88767845.934201598</v>
      </c>
      <c r="BV229" s="145">
        <f t="shared" si="154"/>
        <v>301904313.1234656</v>
      </c>
      <c r="BW229" s="146">
        <f>INDEX(รายได้แยกตามสิทธิ!$Q:$Q,MATCH(CalBudget2567!$D229,รายได้แยกตามสิทธิ!$B:$B,0))</f>
        <v>0.27</v>
      </c>
      <c r="BX229" s="145">
        <f t="shared" si="201"/>
        <v>81514164.543335721</v>
      </c>
      <c r="BY229" s="141"/>
      <c r="BZ229" s="143">
        <f t="shared" si="202"/>
        <v>167009</v>
      </c>
      <c r="CA229" s="138">
        <f>INDEX(ผลงานOPDVisit_HDC!$C:$C,MATCH(CalBudget2567!$D229,ผลงานOPDVisit_HDC!$A:$A,0))</f>
        <v>167009</v>
      </c>
      <c r="CB229" s="138">
        <f t="shared" si="203"/>
        <v>0</v>
      </c>
    </row>
    <row r="230" spans="1:80" hidden="1" x14ac:dyDescent="0.7">
      <c r="A230" s="136">
        <f>COUNTA($D$16:D230)</f>
        <v>215</v>
      </c>
      <c r="B230" s="1">
        <v>4</v>
      </c>
      <c r="C230" s="2" t="s">
        <v>19</v>
      </c>
      <c r="D230" s="91" t="s">
        <v>289</v>
      </c>
      <c r="E230" s="3" t="s">
        <v>1187</v>
      </c>
      <c r="F230" s="4" t="s">
        <v>1876</v>
      </c>
      <c r="G230" s="1">
        <v>5</v>
      </c>
      <c r="H230" s="3" t="s">
        <v>2964</v>
      </c>
      <c r="I230" s="137">
        <f>INDEX(รายได้แยกตามสิทธิ!$D:$D,MATCH(CalBudget2567!$D230,รายได้แยกตามสิทธิ!$B:$B,0))</f>
        <v>11159813.810000001</v>
      </c>
      <c r="J230" s="138">
        <f>INDEX(ผลงานOPDVisit_HDC!$F:$F,MATCH(CalBudget2567!$D230,ผลงานOPDVisit_HDC!$A:$A,0))</f>
        <v>26781</v>
      </c>
      <c r="K230" s="138">
        <f t="shared" si="155"/>
        <v>416.70638923117139</v>
      </c>
      <c r="L230" s="139">
        <f t="shared" si="156"/>
        <v>32137.199999999997</v>
      </c>
      <c r="M230" s="140">
        <f t="shared" si="157"/>
        <v>32137.199999999997</v>
      </c>
      <c r="N230" s="141">
        <f t="shared" si="158"/>
        <v>427.7074379068743</v>
      </c>
      <c r="O230" s="142">
        <f t="shared" si="159"/>
        <v>13745319.473500799</v>
      </c>
      <c r="P230" s="143">
        <f>INDEX(รายได้แยกตามสิทธิ!$E:$E,MATCH(CalBudget2567!$D230,รายได้แยกตามสิทธิ!$B:$B,0))</f>
        <v>1980491.8</v>
      </c>
      <c r="Q230" s="138">
        <f>INDEX(ผลงานOPDVisit_HDC!$D:$D,MATCH(CalBudget2567!$D230,ผลงานOPDVisit_HDC!$A:$A,0))</f>
        <v>5461</v>
      </c>
      <c r="R230" s="138">
        <f t="shared" si="160"/>
        <v>362.66101446621497</v>
      </c>
      <c r="S230" s="139">
        <f t="shared" si="161"/>
        <v>6553.2</v>
      </c>
      <c r="T230" s="140">
        <f t="shared" si="162"/>
        <v>6553.2</v>
      </c>
      <c r="U230" s="141">
        <f t="shared" si="163"/>
        <v>372.23526524812303</v>
      </c>
      <c r="V230" s="142">
        <f t="shared" si="164"/>
        <v>2439332.140224</v>
      </c>
      <c r="W230" s="143">
        <f>INDEX(รายได้แยกตามสิทธิ!$F:$F,MATCH(CalBudget2567!$D230,รายได้แยกตามสิทธิ!$B:$B,0))</f>
        <v>489382.44</v>
      </c>
      <c r="X230" s="138">
        <f>INDEX(ผลงานOPDVisit_HDC!$E:$E,MATCH(CalBudget2567!$D230,ผลงานOPDVisit_HDC!$A:$A,0))</f>
        <v>3440</v>
      </c>
      <c r="Y230" s="138">
        <f t="shared" si="165"/>
        <v>142.26233720930233</v>
      </c>
      <c r="Z230" s="139">
        <f t="shared" si="166"/>
        <v>4128</v>
      </c>
      <c r="AA230" s="140">
        <f t="shared" si="167"/>
        <v>4128</v>
      </c>
      <c r="AB230" s="141">
        <f t="shared" si="168"/>
        <v>146.01806291162791</v>
      </c>
      <c r="AC230" s="142">
        <f t="shared" si="169"/>
        <v>602762.56369920005</v>
      </c>
      <c r="AD230" s="143">
        <f>INDEX(รายได้แยกตามสิทธิ!$G:$G,MATCH(CalBudget2567!$D230,รายได้แยกตามสิทธิ!$B:$B,0))</f>
        <v>147299</v>
      </c>
      <c r="AE230" s="138">
        <f>INDEX(ผลงานOPDVisit_HDC!$G:$G,MATCH(CalBudget2567!$D230,ผลงานOPDVisit_HDC!$A:$A,0))</f>
        <v>109</v>
      </c>
      <c r="AF230" s="138">
        <f t="shared" si="170"/>
        <v>1351.3669724770641</v>
      </c>
      <c r="AG230" s="139">
        <f t="shared" si="171"/>
        <v>130.79999999999998</v>
      </c>
      <c r="AH230" s="140">
        <f t="shared" si="172"/>
        <v>130.79999999999998</v>
      </c>
      <c r="AI230" s="141">
        <f t="shared" si="173"/>
        <v>1387.0430605504587</v>
      </c>
      <c r="AJ230" s="142">
        <f t="shared" si="174"/>
        <v>181425.23231999998</v>
      </c>
      <c r="AK230" s="143">
        <f>INDEX(รายได้แยกตามสิทธิ!$H:$H,MATCH(CalBudget2567!$D230,รายได้แยกตามสิทธิ!$B:$B,0))</f>
        <v>2058299</v>
      </c>
      <c r="AL230" s="138">
        <f>INDEX(ผลงานOPDVisit_HDC!$K:$K,MATCH(CalBudget2567!$D230,ผลงานOPDVisit_HDC!$A:$A,0))</f>
        <v>3824</v>
      </c>
      <c r="AM230" s="138">
        <f t="shared" si="175"/>
        <v>538.25810669456064</v>
      </c>
      <c r="AN230" s="139">
        <f t="shared" si="176"/>
        <v>4588.8</v>
      </c>
      <c r="AO230" s="140">
        <f t="shared" si="177"/>
        <v>4588.8</v>
      </c>
      <c r="AP230" s="141">
        <f t="shared" si="178"/>
        <v>552.46812071129705</v>
      </c>
      <c r="AQ230" s="142">
        <f t="shared" si="179"/>
        <v>2535165.7123199999</v>
      </c>
      <c r="AR230" s="144">
        <f t="shared" si="153"/>
        <v>19504005.122063998</v>
      </c>
      <c r="AS230" s="143">
        <f>INDEX(รายได้แยกตามสิทธิ!$I:$I,MATCH(CalBudget2567!$D230,รายได้แยกตามสิทธิ!$B:$B,0))</f>
        <v>5346472.7300000004</v>
      </c>
      <c r="AT230" s="138">
        <f>INDEX(ผลงานAdjRw_DHES!$D:$D,MATCH(CalBudget2567!$D230,ผลงานAdjRw_DHES!$B:$B,0))</f>
        <v>205.76160000000004</v>
      </c>
      <c r="AU230" s="143">
        <f t="shared" si="180"/>
        <v>25983.82171406132</v>
      </c>
      <c r="AV230" s="139">
        <f t="shared" si="181"/>
        <v>246.91392000000005</v>
      </c>
      <c r="AW230" s="140">
        <f t="shared" si="182"/>
        <v>246.91392000000005</v>
      </c>
      <c r="AX230" s="141">
        <f t="shared" si="183"/>
        <v>26669.794607312539</v>
      </c>
      <c r="AY230" s="142">
        <f t="shared" si="184"/>
        <v>6585143.5320864012</v>
      </c>
      <c r="AZ230" s="143">
        <f>INDEX(รายได้แยกตามสิทธิ!$J:$J,MATCH(CalBudget2567!$D230,รายได้แยกตามสิทธิ!$B:$B,0))</f>
        <v>849582.51</v>
      </c>
      <c r="BA230" s="138">
        <f>INDEX(ผลงานAdjRw_DHES!$F:$F,MATCH(CalBudget2567!$D230,ผลงานAdjRw_DHES!$B:$B,0))</f>
        <v>29.3127</v>
      </c>
      <c r="BB230" s="143">
        <f t="shared" si="185"/>
        <v>28983.427319898885</v>
      </c>
      <c r="BC230" s="139">
        <f t="shared" si="186"/>
        <v>35.175239999999995</v>
      </c>
      <c r="BD230" s="140">
        <f t="shared" si="187"/>
        <v>35.175239999999995</v>
      </c>
      <c r="BE230" s="141">
        <f t="shared" si="188"/>
        <v>29748.589801144215</v>
      </c>
      <c r="BF230" s="142">
        <f t="shared" si="189"/>
        <v>1046413.7859167999</v>
      </c>
      <c r="BG230" s="143">
        <f>INDEX(รายได้แยกตามสิทธิ!$K:$K,MATCH(CalBudget2567!$D230,รายได้แยกตามสิทธิ!$B:$B,0))</f>
        <v>206938.3</v>
      </c>
      <c r="BH230" s="138">
        <f>INDEX(ผลงานAdjRw_DHES!$E:$E,MATCH(CalBudget2567!$D230,ผลงานAdjRw_DHES!$B:$B,0))</f>
        <v>10.8528</v>
      </c>
      <c r="BI230" s="143">
        <f t="shared" si="190"/>
        <v>19067.733672416332</v>
      </c>
      <c r="BJ230" s="139">
        <f t="shared" si="191"/>
        <v>13.02336</v>
      </c>
      <c r="BK230" s="140">
        <f t="shared" si="192"/>
        <v>13.02336</v>
      </c>
      <c r="BL230" s="141">
        <f t="shared" si="193"/>
        <v>19571.121841368124</v>
      </c>
      <c r="BM230" s="142">
        <f t="shared" si="194"/>
        <v>254881.76534399998</v>
      </c>
      <c r="BN230" s="143">
        <f>INDEX(รายได้แยกตามสิทธิ!$N:$N,MATCH(CalBudget2567!$D230,รายได้แยกตามสิทธิ!$B:$B,0))</f>
        <v>419836.5</v>
      </c>
      <c r="BO230" s="138">
        <f>INDEX(ผลงานAdjRw_DHES!$I:$I,MATCH(CalBudget2567!$D230,ผลงานAdjRw_DHES!$B:$B,0))</f>
        <v>59.441600000000001</v>
      </c>
      <c r="BP230" s="143">
        <f t="shared" si="195"/>
        <v>7063.0080616941668</v>
      </c>
      <c r="BQ230" s="139">
        <f t="shared" si="196"/>
        <v>71.329920000000001</v>
      </c>
      <c r="BR230" s="140">
        <f t="shared" si="197"/>
        <v>71.329920000000001</v>
      </c>
      <c r="BS230" s="141">
        <f t="shared" si="198"/>
        <v>7249.471474522893</v>
      </c>
      <c r="BT230" s="142">
        <f t="shared" si="199"/>
        <v>517104.22032000002</v>
      </c>
      <c r="BU230" s="144">
        <f t="shared" si="200"/>
        <v>8403543.3036672007</v>
      </c>
      <c r="BV230" s="145">
        <f t="shared" si="154"/>
        <v>27907548.425731197</v>
      </c>
      <c r="BW230" s="146">
        <f>INDEX(รายได้แยกตามสิทธิ!$Q:$Q,MATCH(CalBudget2567!$D230,รายได้แยกตามสิทธิ!$B:$B,0))</f>
        <v>0.43</v>
      </c>
      <c r="BX230" s="145">
        <f t="shared" si="201"/>
        <v>12000245.823064415</v>
      </c>
      <c r="BY230" s="141"/>
      <c r="BZ230" s="143">
        <f t="shared" si="202"/>
        <v>39615</v>
      </c>
      <c r="CA230" s="138">
        <f>INDEX(ผลงานOPDVisit_HDC!$C:$C,MATCH(CalBudget2567!$D230,ผลงานOPDVisit_HDC!$A:$A,0))</f>
        <v>39615</v>
      </c>
      <c r="CB230" s="138">
        <f t="shared" si="203"/>
        <v>0</v>
      </c>
    </row>
    <row r="231" spans="1:80" hidden="1" x14ac:dyDescent="0.7">
      <c r="A231" s="136">
        <f>COUNTA($D$16:D231)</f>
        <v>216</v>
      </c>
      <c r="B231" s="1">
        <v>4</v>
      </c>
      <c r="C231" s="2" t="s">
        <v>19</v>
      </c>
      <c r="D231" s="91" t="s">
        <v>2004</v>
      </c>
      <c r="E231" s="3" t="s">
        <v>2026</v>
      </c>
      <c r="F231" s="4" t="s">
        <v>1876</v>
      </c>
      <c r="G231" s="1">
        <v>2</v>
      </c>
      <c r="H231" s="3" t="s">
        <v>2968</v>
      </c>
      <c r="I231" s="137">
        <f>INDEX(รายได้แยกตามสิทธิ!$D:$D,MATCH(CalBudget2567!$D231,รายได้แยกตามสิทธิ!$B:$B,0))</f>
        <v>1939245.35</v>
      </c>
      <c r="J231" s="138">
        <f>INDEX(ผลงานOPDVisit_HDC!$F:$F,MATCH(CalBudget2567!$D231,ผลงานOPDVisit_HDC!$A:$A,0))</f>
        <v>6098</v>
      </c>
      <c r="K231" s="138">
        <f t="shared" si="155"/>
        <v>318.01334043948839</v>
      </c>
      <c r="L231" s="139">
        <f t="shared" si="156"/>
        <v>7317.5999999999995</v>
      </c>
      <c r="M231" s="140">
        <f t="shared" si="157"/>
        <v>7317.5999999999995</v>
      </c>
      <c r="N231" s="141">
        <f t="shared" si="158"/>
        <v>326.40889262709089</v>
      </c>
      <c r="O231" s="142">
        <f t="shared" si="159"/>
        <v>2388529.7126879999</v>
      </c>
      <c r="P231" s="143">
        <f>INDEX(รายได้แยกตามสิทธิ!$E:$E,MATCH(CalBudget2567!$D231,รายได้แยกตามสิทธิ!$B:$B,0))</f>
        <v>41663395.200000003</v>
      </c>
      <c r="Q231" s="138">
        <f>INDEX(ผลงานOPDVisit_HDC!$D:$D,MATCH(CalBudget2567!$D231,ผลงานOPDVisit_HDC!$A:$A,0))</f>
        <v>60709</v>
      </c>
      <c r="R231" s="138">
        <f t="shared" si="160"/>
        <v>686.2803735854651</v>
      </c>
      <c r="S231" s="139">
        <f t="shared" si="161"/>
        <v>72850.8</v>
      </c>
      <c r="T231" s="140">
        <f t="shared" si="162"/>
        <v>72850.8</v>
      </c>
      <c r="U231" s="141">
        <f t="shared" si="163"/>
        <v>704.39817544812138</v>
      </c>
      <c r="V231" s="142">
        <f t="shared" si="164"/>
        <v>51315970.599936001</v>
      </c>
      <c r="W231" s="143">
        <f>INDEX(รายได้แยกตามสิทธิ!$F:$F,MATCH(CalBudget2567!$D231,รายได้แยกตามสิทธิ!$B:$B,0))</f>
        <v>385789.75</v>
      </c>
      <c r="X231" s="138">
        <f>INDEX(ผลงานOPDVisit_HDC!$E:$E,MATCH(CalBudget2567!$D231,ผลงานOPDVisit_HDC!$A:$A,0))</f>
        <v>13851</v>
      </c>
      <c r="Y231" s="138">
        <f t="shared" si="165"/>
        <v>27.852844559959571</v>
      </c>
      <c r="Z231" s="139">
        <f t="shared" si="166"/>
        <v>16621.2</v>
      </c>
      <c r="AA231" s="140">
        <f t="shared" si="167"/>
        <v>16621.2</v>
      </c>
      <c r="AB231" s="141">
        <f t="shared" si="168"/>
        <v>28.588159656342505</v>
      </c>
      <c r="AC231" s="142">
        <f t="shared" si="169"/>
        <v>475169.51928000007</v>
      </c>
      <c r="AD231" s="143">
        <f>INDEX(รายได้แยกตามสิทธิ!$G:$G,MATCH(CalBudget2567!$D231,รายได้แยกตามสิทธิ!$B:$B,0))</f>
        <v>0</v>
      </c>
      <c r="AE231" s="138">
        <f>INDEX(ผลงานOPDVisit_HDC!$G:$G,MATCH(CalBudget2567!$D231,ผลงานOPDVisit_HDC!$A:$A,0))</f>
        <v>12</v>
      </c>
      <c r="AF231" s="138">
        <f t="shared" si="170"/>
        <v>0</v>
      </c>
      <c r="AG231" s="139">
        <f t="shared" si="171"/>
        <v>14.399999999999999</v>
      </c>
      <c r="AH231" s="140">
        <f t="shared" si="172"/>
        <v>14.399999999999999</v>
      </c>
      <c r="AI231" s="141">
        <f t="shared" si="173"/>
        <v>0</v>
      </c>
      <c r="AJ231" s="142">
        <f t="shared" si="174"/>
        <v>0</v>
      </c>
      <c r="AK231" s="143">
        <f>INDEX(รายได้แยกตามสิทธิ!$H:$H,MATCH(CalBudget2567!$D231,รายได้แยกตามสิทธิ!$B:$B,0))</f>
        <v>18901600.91</v>
      </c>
      <c r="AL231" s="138">
        <f>INDEX(ผลงานOPDVisit_HDC!$K:$K,MATCH(CalBudget2567!$D231,ผลงานOPDVisit_HDC!$A:$A,0))</f>
        <v>66</v>
      </c>
      <c r="AM231" s="138">
        <f t="shared" si="175"/>
        <v>286387.89257575758</v>
      </c>
      <c r="AN231" s="139">
        <f t="shared" si="176"/>
        <v>79.2</v>
      </c>
      <c r="AO231" s="140">
        <f t="shared" si="177"/>
        <v>79.2</v>
      </c>
      <c r="AP231" s="141">
        <f t="shared" si="178"/>
        <v>293948.53293975757</v>
      </c>
      <c r="AQ231" s="142">
        <f t="shared" si="179"/>
        <v>23280723.808828801</v>
      </c>
      <c r="AR231" s="144">
        <f t="shared" si="153"/>
        <v>77460393.640732795</v>
      </c>
      <c r="AS231" s="143">
        <f>INDEX(รายได้แยกตามสิทธิ!$I:$I,MATCH(CalBudget2567!$D231,รายได้แยกตามสิทธิ!$B:$B,0))</f>
        <v>0</v>
      </c>
      <c r="AT231" s="138">
        <f>INDEX(ผลงานAdjRw_DHES!$D:$D,MATCH(CalBudget2567!$D231,ผลงานAdjRw_DHES!$B:$B,0))</f>
        <v>0</v>
      </c>
      <c r="AU231" s="143">
        <f t="shared" si="180"/>
        <v>0</v>
      </c>
      <c r="AV231" s="139">
        <f t="shared" si="181"/>
        <v>0</v>
      </c>
      <c r="AW231" s="140">
        <f t="shared" si="182"/>
        <v>0</v>
      </c>
      <c r="AX231" s="141">
        <f t="shared" si="183"/>
        <v>0</v>
      </c>
      <c r="AY231" s="142">
        <f t="shared" si="184"/>
        <v>0</v>
      </c>
      <c r="AZ231" s="143">
        <f>INDEX(รายได้แยกตามสิทธิ!$J:$J,MATCH(CalBudget2567!$D231,รายได้แยกตามสิทธิ!$B:$B,0))</f>
        <v>0</v>
      </c>
      <c r="BA231" s="138">
        <f>INDEX(ผลงานAdjRw_DHES!$F:$F,MATCH(CalBudget2567!$D231,ผลงานAdjRw_DHES!$B:$B,0))</f>
        <v>0</v>
      </c>
      <c r="BB231" s="143">
        <f t="shared" si="185"/>
        <v>0</v>
      </c>
      <c r="BC231" s="139">
        <f t="shared" si="186"/>
        <v>0</v>
      </c>
      <c r="BD231" s="140">
        <f t="shared" si="187"/>
        <v>0</v>
      </c>
      <c r="BE231" s="141">
        <f t="shared" si="188"/>
        <v>0</v>
      </c>
      <c r="BF231" s="142">
        <f t="shared" si="189"/>
        <v>0</v>
      </c>
      <c r="BG231" s="143">
        <f>INDEX(รายได้แยกตามสิทธิ!$K:$K,MATCH(CalBudget2567!$D231,รายได้แยกตามสิทธิ!$B:$B,0))</f>
        <v>0</v>
      </c>
      <c r="BH231" s="138">
        <f>INDEX(ผลงานAdjRw_DHES!$E:$E,MATCH(CalBudget2567!$D231,ผลงานAdjRw_DHES!$B:$B,0))</f>
        <v>0</v>
      </c>
      <c r="BI231" s="143">
        <f t="shared" si="190"/>
        <v>0</v>
      </c>
      <c r="BJ231" s="139">
        <f t="shared" si="191"/>
        <v>0</v>
      </c>
      <c r="BK231" s="140">
        <f t="shared" si="192"/>
        <v>0</v>
      </c>
      <c r="BL231" s="141">
        <f t="shared" si="193"/>
        <v>0</v>
      </c>
      <c r="BM231" s="142">
        <f t="shared" si="194"/>
        <v>0</v>
      </c>
      <c r="BN231" s="143">
        <f>INDEX(รายได้แยกตามสิทธิ!$N:$N,MATCH(CalBudget2567!$D231,รายได้แยกตามสิทธิ!$B:$B,0))</f>
        <v>0</v>
      </c>
      <c r="BO231" s="138">
        <f>INDEX(ผลงานAdjRw_DHES!$I:$I,MATCH(CalBudget2567!$D231,ผลงานAdjRw_DHES!$B:$B,0))</f>
        <v>0</v>
      </c>
      <c r="BP231" s="143">
        <f t="shared" si="195"/>
        <v>0</v>
      </c>
      <c r="BQ231" s="139">
        <f t="shared" si="196"/>
        <v>0</v>
      </c>
      <c r="BR231" s="140">
        <f t="shared" si="197"/>
        <v>0</v>
      </c>
      <c r="BS231" s="141">
        <f t="shared" si="198"/>
        <v>0</v>
      </c>
      <c r="BT231" s="142">
        <f t="shared" si="199"/>
        <v>0</v>
      </c>
      <c r="BU231" s="144">
        <f t="shared" si="200"/>
        <v>0</v>
      </c>
      <c r="BV231" s="145">
        <f t="shared" si="154"/>
        <v>77460393.640732795</v>
      </c>
      <c r="BW231" s="146">
        <f>INDEX(รายได้แยกตามสิทธิ!$Q:$Q,MATCH(CalBudget2567!$D231,รายได้แยกตามสิทธิ!$B:$B,0))</f>
        <v>0.12</v>
      </c>
      <c r="BX231" s="145">
        <f t="shared" si="201"/>
        <v>9295247.2368879355</v>
      </c>
      <c r="BY231" s="141"/>
      <c r="BZ231" s="143">
        <f t="shared" si="202"/>
        <v>80736</v>
      </c>
      <c r="CA231" s="138">
        <f>INDEX(ผลงานOPDVisit_HDC!$C:$C,MATCH(CalBudget2567!$D231,ผลงานOPDVisit_HDC!$A:$A,0))</f>
        <v>80736</v>
      </c>
      <c r="CB231" s="138">
        <f t="shared" si="203"/>
        <v>0</v>
      </c>
    </row>
    <row r="232" spans="1:80" hidden="1" x14ac:dyDescent="0.7">
      <c r="A232" s="136">
        <f>COUNTA($D$16:D232)</f>
        <v>217</v>
      </c>
      <c r="B232" s="1">
        <v>4</v>
      </c>
      <c r="C232" s="2" t="s">
        <v>20</v>
      </c>
      <c r="D232" s="91" t="s">
        <v>290</v>
      </c>
      <c r="E232" s="3" t="s">
        <v>1188</v>
      </c>
      <c r="F232" s="4" t="s">
        <v>1877</v>
      </c>
      <c r="G232" s="1">
        <v>17</v>
      </c>
      <c r="H232" s="3" t="s">
        <v>2971</v>
      </c>
      <c r="I232" s="137">
        <f>INDEX(รายได้แยกตามสิทธิ!$D:$D,MATCH(CalBudget2567!$D232,รายได้แยกตามสิทธิ!$B:$B,0))</f>
        <v>279871850.36000001</v>
      </c>
      <c r="J232" s="138">
        <f>INDEX(ผลงานOPDVisit_HDC!$F:$F,MATCH(CalBudget2567!$D232,ผลงานOPDVisit_HDC!$A:$A,0))</f>
        <v>307309</v>
      </c>
      <c r="K232" s="138">
        <f t="shared" si="155"/>
        <v>910.71804066916366</v>
      </c>
      <c r="L232" s="139">
        <f t="shared" si="156"/>
        <v>368770.8</v>
      </c>
      <c r="M232" s="140">
        <f t="shared" si="157"/>
        <v>368770.8</v>
      </c>
      <c r="N232" s="141">
        <f t="shared" si="158"/>
        <v>934.76099694282959</v>
      </c>
      <c r="O232" s="142">
        <f t="shared" si="159"/>
        <v>344712560.6514048</v>
      </c>
      <c r="P232" s="143">
        <f>INDEX(รายได้แยกตามสิทธิ!$E:$E,MATCH(CalBudget2567!$D232,รายได้แยกตามสิทธิ!$B:$B,0))</f>
        <v>52834703</v>
      </c>
      <c r="Q232" s="138">
        <f>INDEX(ผลงานOPDVisit_HDC!$D:$D,MATCH(CalBudget2567!$D232,ผลงานOPDVisit_HDC!$A:$A,0))</f>
        <v>51892</v>
      </c>
      <c r="R232" s="138">
        <f t="shared" si="160"/>
        <v>1018.1666345486781</v>
      </c>
      <c r="S232" s="139">
        <f t="shared" si="161"/>
        <v>62270.399999999994</v>
      </c>
      <c r="T232" s="140">
        <f t="shared" si="162"/>
        <v>62270.399999999994</v>
      </c>
      <c r="U232" s="141">
        <f t="shared" si="163"/>
        <v>1045.0462337007632</v>
      </c>
      <c r="V232" s="142">
        <f t="shared" si="164"/>
        <v>65075446.991039999</v>
      </c>
      <c r="W232" s="143">
        <f>INDEX(รายได้แยกตามสิทธิ!$F:$F,MATCH(CalBudget2567!$D232,รายได้แยกตามสิทธิ!$B:$B,0))</f>
        <v>85255700.900000006</v>
      </c>
      <c r="X232" s="138">
        <f>INDEX(ผลงานOPDVisit_HDC!$E:$E,MATCH(CalBudget2567!$D232,ผลงานOPDVisit_HDC!$A:$A,0))</f>
        <v>161653</v>
      </c>
      <c r="Y232" s="138">
        <f t="shared" si="165"/>
        <v>527.3994352099869</v>
      </c>
      <c r="Z232" s="139">
        <f t="shared" si="166"/>
        <v>193983.6</v>
      </c>
      <c r="AA232" s="140">
        <f t="shared" si="167"/>
        <v>193983.6</v>
      </c>
      <c r="AB232" s="141">
        <f t="shared" si="168"/>
        <v>541.32278029953056</v>
      </c>
      <c r="AC232" s="142">
        <f t="shared" si="169"/>
        <v>105007741.68451202</v>
      </c>
      <c r="AD232" s="143">
        <f>INDEX(รายได้แยกตามสิทธิ!$G:$G,MATCH(CalBudget2567!$D232,รายได้แยกตามสิทธิ!$B:$B,0))</f>
        <v>1726059.75</v>
      </c>
      <c r="AE232" s="138">
        <f>INDEX(ผลงานOPDVisit_HDC!$G:$G,MATCH(CalBudget2567!$D232,ผลงานOPDVisit_HDC!$A:$A,0))</f>
        <v>0</v>
      </c>
      <c r="AF232" s="138">
        <f t="shared" si="170"/>
        <v>0</v>
      </c>
      <c r="AG232" s="139">
        <f t="shared" si="171"/>
        <v>0</v>
      </c>
      <c r="AH232" s="140">
        <f t="shared" si="172"/>
        <v>0</v>
      </c>
      <c r="AI232" s="141">
        <f t="shared" si="173"/>
        <v>0</v>
      </c>
      <c r="AJ232" s="142">
        <f t="shared" si="174"/>
        <v>0</v>
      </c>
      <c r="AK232" s="143">
        <f>INDEX(รายได้แยกตามสิทธิ!$H:$H,MATCH(CalBudget2567!$D232,รายได้แยกตามสิทธิ!$B:$B,0))</f>
        <v>28744795.75</v>
      </c>
      <c r="AL232" s="138">
        <f>INDEX(ผลงานOPDVisit_HDC!$K:$K,MATCH(CalBudget2567!$D232,ผลงานOPDVisit_HDC!$A:$A,0))</f>
        <v>7707</v>
      </c>
      <c r="AM232" s="138">
        <f t="shared" si="175"/>
        <v>3729.6997210328273</v>
      </c>
      <c r="AN232" s="139">
        <f t="shared" si="176"/>
        <v>9248.4</v>
      </c>
      <c r="AO232" s="140">
        <f t="shared" si="177"/>
        <v>9248.4</v>
      </c>
      <c r="AP232" s="141">
        <f t="shared" si="178"/>
        <v>3828.1637936680941</v>
      </c>
      <c r="AQ232" s="142">
        <f t="shared" si="179"/>
        <v>35404390.029359996</v>
      </c>
      <c r="AR232" s="144">
        <f t="shared" si="153"/>
        <v>550200139.3563168</v>
      </c>
      <c r="AS232" s="143">
        <f>INDEX(รายได้แยกตามสิทธิ!$I:$I,MATCH(CalBudget2567!$D232,รายได้แยกตามสิทธิ!$B:$B,0))</f>
        <v>509963631.88999999</v>
      </c>
      <c r="AT232" s="138">
        <f>INDEX(ผลงานAdjRw_DHES!$D:$D,MATCH(CalBudget2567!$D232,ผลงานAdjRw_DHES!$B:$B,0))</f>
        <v>37833.156499999997</v>
      </c>
      <c r="AU232" s="143">
        <f t="shared" si="180"/>
        <v>13479.27794208765</v>
      </c>
      <c r="AV232" s="139">
        <f t="shared" si="181"/>
        <v>45399.787799999998</v>
      </c>
      <c r="AW232" s="140">
        <f t="shared" si="182"/>
        <v>45399.787799999998</v>
      </c>
      <c r="AX232" s="141">
        <f t="shared" si="183"/>
        <v>13835.130879758764</v>
      </c>
      <c r="AY232" s="142">
        <f t="shared" si="184"/>
        <v>628112006.12627518</v>
      </c>
      <c r="AZ232" s="143">
        <f>INDEX(รายได้แยกตามสิทธิ!$J:$J,MATCH(CalBudget2567!$D232,รายได้แยกตามสิทธิ!$B:$B,0))</f>
        <v>44106703.649999999</v>
      </c>
      <c r="BA232" s="138">
        <f>INDEX(ผลงานAdjRw_DHES!$F:$F,MATCH(CalBudget2567!$D232,ผลงานAdjRw_DHES!$B:$B,0))</f>
        <v>1984.3611999999998</v>
      </c>
      <c r="BB232" s="143">
        <f t="shared" si="185"/>
        <v>22227.154839552397</v>
      </c>
      <c r="BC232" s="139">
        <f t="shared" si="186"/>
        <v>2381.2334399999995</v>
      </c>
      <c r="BD232" s="140">
        <f t="shared" si="187"/>
        <v>2381.2334399999995</v>
      </c>
      <c r="BE232" s="141">
        <f t="shared" si="188"/>
        <v>22813.95172731658</v>
      </c>
      <c r="BF232" s="142">
        <f t="shared" si="189"/>
        <v>54325344.75163199</v>
      </c>
      <c r="BG232" s="143">
        <f>INDEX(รายได้แยกตามสิทธิ!$K:$K,MATCH(CalBudget2567!$D232,รายได้แยกตามสิทธิ!$B:$B,0))</f>
        <v>56860954</v>
      </c>
      <c r="BH232" s="138">
        <f>INDEX(ผลงานAdjRw_DHES!$E:$E,MATCH(CalBudget2567!$D232,ผลงานAdjRw_DHES!$B:$B,0))</f>
        <v>4026.6516000000001</v>
      </c>
      <c r="BI232" s="143">
        <f t="shared" si="190"/>
        <v>14121.150685100245</v>
      </c>
      <c r="BJ232" s="139">
        <f t="shared" si="191"/>
        <v>4831.9819200000002</v>
      </c>
      <c r="BK232" s="140">
        <f t="shared" si="192"/>
        <v>4831.9819200000002</v>
      </c>
      <c r="BL232" s="141">
        <f t="shared" si="193"/>
        <v>14493.949063186892</v>
      </c>
      <c r="BM232" s="142">
        <f t="shared" si="194"/>
        <v>70034499.822720006</v>
      </c>
      <c r="BN232" s="143">
        <f>INDEX(รายได้แยกตามสิทธิ!$N:$N,MATCH(CalBudget2567!$D232,รายได้แยกตามสิทธิ!$B:$B,0))</f>
        <v>82999095.180000007</v>
      </c>
      <c r="BO232" s="138">
        <f>INDEX(ผลงานAdjRw_DHES!$I:$I,MATCH(CalBudget2567!$D232,ผลงานAdjRw_DHES!$B:$B,0))</f>
        <v>3587.2219000000009</v>
      </c>
      <c r="BP232" s="143">
        <f t="shared" si="195"/>
        <v>23137.429881324038</v>
      </c>
      <c r="BQ232" s="139">
        <f t="shared" si="196"/>
        <v>4304.6662800000013</v>
      </c>
      <c r="BR232" s="140">
        <f t="shared" si="197"/>
        <v>4304.6662800000013</v>
      </c>
      <c r="BS232" s="141">
        <f t="shared" si="198"/>
        <v>23748.258030190995</v>
      </c>
      <c r="BT232" s="142">
        <f t="shared" si="199"/>
        <v>102228325.55130243</v>
      </c>
      <c r="BU232" s="144">
        <f t="shared" si="200"/>
        <v>854700176.25192964</v>
      </c>
      <c r="BV232" s="145">
        <f t="shared" si="154"/>
        <v>1404900315.6082463</v>
      </c>
      <c r="BW232" s="146">
        <f>INDEX(รายได้แยกตามสิทธิ!$Q:$Q,MATCH(CalBudget2567!$D232,รายได้แยกตามสิทธิ!$B:$B,0))</f>
        <v>0.33</v>
      </c>
      <c r="BX232" s="145">
        <f t="shared" si="201"/>
        <v>463617104.15072131</v>
      </c>
      <c r="BY232" s="141"/>
      <c r="BZ232" s="143">
        <f t="shared" si="202"/>
        <v>528561</v>
      </c>
      <c r="CA232" s="138">
        <f>INDEX(ผลงานOPDVisit_HDC!$C:$C,MATCH(CalBudget2567!$D232,ผลงานOPDVisit_HDC!$A:$A,0))</f>
        <v>528561</v>
      </c>
      <c r="CB232" s="138">
        <f t="shared" si="203"/>
        <v>0</v>
      </c>
    </row>
    <row r="233" spans="1:80" hidden="1" x14ac:dyDescent="0.7">
      <c r="A233" s="136">
        <f>COUNTA($D$16:D233)</f>
        <v>218</v>
      </c>
      <c r="B233" s="1">
        <v>4</v>
      </c>
      <c r="C233" s="2" t="s">
        <v>20</v>
      </c>
      <c r="D233" s="91" t="s">
        <v>291</v>
      </c>
      <c r="E233" s="3" t="s">
        <v>1189</v>
      </c>
      <c r="F233" s="4" t="s">
        <v>1876</v>
      </c>
      <c r="G233" s="1">
        <v>10</v>
      </c>
      <c r="H233" s="3" t="s">
        <v>2962</v>
      </c>
      <c r="I233" s="137">
        <f>INDEX(รายได้แยกตามสิทธิ!$D:$D,MATCH(CalBudget2567!$D233,รายได้แยกตามสิทธิ!$B:$B,0))</f>
        <v>81605968.5</v>
      </c>
      <c r="J233" s="138">
        <f>INDEX(ผลงานOPDVisit_HDC!$F:$F,MATCH(CalBudget2567!$D233,ผลงานOPDVisit_HDC!$A:$A,0))</f>
        <v>127966</v>
      </c>
      <c r="K233" s="138">
        <f t="shared" si="155"/>
        <v>637.71602222465344</v>
      </c>
      <c r="L233" s="139">
        <f t="shared" si="156"/>
        <v>153559.19999999998</v>
      </c>
      <c r="M233" s="140">
        <f t="shared" si="157"/>
        <v>153559.19999999998</v>
      </c>
      <c r="N233" s="141">
        <f t="shared" si="158"/>
        <v>654.55172521138434</v>
      </c>
      <c r="O233" s="142">
        <f t="shared" si="159"/>
        <v>100512439.28207999</v>
      </c>
      <c r="P233" s="143">
        <f>INDEX(รายได้แยกตามสิทธิ!$E:$E,MATCH(CalBudget2567!$D233,รายได้แยกตามสิทธิ!$B:$B,0))</f>
        <v>5031035</v>
      </c>
      <c r="Q233" s="138">
        <f>INDEX(ผลงานOPDVisit_HDC!$D:$D,MATCH(CalBudget2567!$D233,ผลงานOPDVisit_HDC!$A:$A,0))</f>
        <v>16412</v>
      </c>
      <c r="R233" s="138">
        <f t="shared" si="160"/>
        <v>306.54612478674142</v>
      </c>
      <c r="S233" s="139">
        <f t="shared" si="161"/>
        <v>19694.399999999998</v>
      </c>
      <c r="T233" s="140">
        <f t="shared" si="162"/>
        <v>19694.399999999998</v>
      </c>
      <c r="U233" s="141">
        <f t="shared" si="163"/>
        <v>314.63894248111137</v>
      </c>
      <c r="V233" s="142">
        <f t="shared" si="164"/>
        <v>6196625.1887999987</v>
      </c>
      <c r="W233" s="143">
        <f>INDEX(รายได้แยกตามสิทธิ!$F:$F,MATCH(CalBudget2567!$D233,รายได้แยกตามสิทธิ!$B:$B,0))</f>
        <v>564332.13</v>
      </c>
      <c r="X233" s="138">
        <f>INDEX(ผลงานOPDVisit_HDC!$E:$E,MATCH(CalBudget2567!$D233,ผลงานOPDVisit_HDC!$A:$A,0))</f>
        <v>12735</v>
      </c>
      <c r="Y233" s="138">
        <f t="shared" si="165"/>
        <v>44.313477031802122</v>
      </c>
      <c r="Z233" s="139">
        <f t="shared" si="166"/>
        <v>15282</v>
      </c>
      <c r="AA233" s="140">
        <f t="shared" si="167"/>
        <v>15282</v>
      </c>
      <c r="AB233" s="141">
        <f t="shared" si="168"/>
        <v>45.483352825441699</v>
      </c>
      <c r="AC233" s="142">
        <f t="shared" si="169"/>
        <v>695076.5978784</v>
      </c>
      <c r="AD233" s="143">
        <f>INDEX(รายได้แยกตามสิทธิ!$G:$G,MATCH(CalBudget2567!$D233,รายได้แยกตามสิทธิ!$B:$B,0))</f>
        <v>819064</v>
      </c>
      <c r="AE233" s="138">
        <f>INDEX(ผลงานOPDVisit_HDC!$G:$G,MATCH(CalBudget2567!$D233,ผลงานOPDVisit_HDC!$A:$A,0))</f>
        <v>2807</v>
      </c>
      <c r="AF233" s="138">
        <f t="shared" si="170"/>
        <v>291.7933737085857</v>
      </c>
      <c r="AG233" s="139">
        <f t="shared" si="171"/>
        <v>3368.4</v>
      </c>
      <c r="AH233" s="140">
        <f t="shared" si="172"/>
        <v>3368.4</v>
      </c>
      <c r="AI233" s="141">
        <f t="shared" si="173"/>
        <v>299.49671877449236</v>
      </c>
      <c r="AJ233" s="142">
        <f t="shared" si="174"/>
        <v>1008824.7475200001</v>
      </c>
      <c r="AK233" s="143">
        <f>INDEX(รายได้แยกตามสิทธิ!$H:$H,MATCH(CalBudget2567!$D233,รายได้แยกตามสิทธิ!$B:$B,0))</f>
        <v>5071314</v>
      </c>
      <c r="AL233" s="138">
        <f>INDEX(ผลงานOPDVisit_HDC!$K:$K,MATCH(CalBudget2567!$D233,ผลงานOPDVisit_HDC!$A:$A,0))</f>
        <v>21590</v>
      </c>
      <c r="AM233" s="138">
        <f t="shared" si="175"/>
        <v>234.89180176007412</v>
      </c>
      <c r="AN233" s="139">
        <f t="shared" si="176"/>
        <v>25908</v>
      </c>
      <c r="AO233" s="140">
        <f t="shared" si="177"/>
        <v>25908</v>
      </c>
      <c r="AP233" s="141">
        <f t="shared" si="178"/>
        <v>241.09294532654008</v>
      </c>
      <c r="AQ233" s="142">
        <f t="shared" si="179"/>
        <v>6246236.02752</v>
      </c>
      <c r="AR233" s="144">
        <f t="shared" si="153"/>
        <v>114659201.84379838</v>
      </c>
      <c r="AS233" s="143">
        <f>INDEX(รายได้แยกตามสิทธิ!$I:$I,MATCH(CalBudget2567!$D233,รายได้แยกตามสิทธิ!$B:$B,0))</f>
        <v>36380118.490000002</v>
      </c>
      <c r="AT233" s="138">
        <f>INDEX(ผลงานAdjRw_DHES!$D:$D,MATCH(CalBudget2567!$D233,ผลงานAdjRw_DHES!$B:$B,0))</f>
        <v>2701.7469999999998</v>
      </c>
      <c r="AU233" s="143">
        <f t="shared" si="180"/>
        <v>13465.405343283441</v>
      </c>
      <c r="AV233" s="139">
        <f t="shared" si="181"/>
        <v>3242.0963999999999</v>
      </c>
      <c r="AW233" s="140">
        <f t="shared" si="182"/>
        <v>3242.0963999999999</v>
      </c>
      <c r="AX233" s="141">
        <f t="shared" si="183"/>
        <v>13820.892044346123</v>
      </c>
      <c r="AY233" s="142">
        <f t="shared" si="184"/>
        <v>44808664.341763206</v>
      </c>
      <c r="AZ233" s="143">
        <f>INDEX(รายได้แยกตามสิทธิ!$J:$J,MATCH(CalBudget2567!$D233,รายได้แยกตามสิทธิ!$B:$B,0))</f>
        <v>611988.34</v>
      </c>
      <c r="BA233" s="138">
        <f>INDEX(ผลงานAdjRw_DHES!$F:$F,MATCH(CalBudget2567!$D233,ผลงานAdjRw_DHES!$B:$B,0))</f>
        <v>34.031100000000002</v>
      </c>
      <c r="BB233" s="143">
        <f t="shared" si="185"/>
        <v>17983.207712944921</v>
      </c>
      <c r="BC233" s="139">
        <f t="shared" si="186"/>
        <v>40.837319999999998</v>
      </c>
      <c r="BD233" s="140">
        <f t="shared" si="187"/>
        <v>40.837319999999998</v>
      </c>
      <c r="BE233" s="141">
        <f t="shared" si="188"/>
        <v>18457.964396566666</v>
      </c>
      <c r="BF233" s="142">
        <f t="shared" si="189"/>
        <v>753773.79861119983</v>
      </c>
      <c r="BG233" s="143">
        <f>INDEX(รายได้แยกตามสิทธิ!$K:$K,MATCH(CalBudget2567!$D233,รายได้แยกตามสิทธิ!$B:$B,0))</f>
        <v>382695.2</v>
      </c>
      <c r="BH233" s="138">
        <f>INDEX(ผลงานAdjRw_DHES!$E:$E,MATCH(CalBudget2567!$D233,ผลงานAdjRw_DHES!$B:$B,0))</f>
        <v>12.3927</v>
      </c>
      <c r="BI233" s="143">
        <f t="shared" si="190"/>
        <v>30880.695893550237</v>
      </c>
      <c r="BJ233" s="139">
        <f t="shared" si="191"/>
        <v>14.871239999999998</v>
      </c>
      <c r="BK233" s="140">
        <f t="shared" si="192"/>
        <v>14.871239999999998</v>
      </c>
      <c r="BL233" s="141">
        <f t="shared" si="193"/>
        <v>31695.946265139963</v>
      </c>
      <c r="BM233" s="142">
        <f t="shared" si="194"/>
        <v>471358.02393599995</v>
      </c>
      <c r="BN233" s="143">
        <f>INDEX(รายได้แยกตามสิทธิ!$N:$N,MATCH(CalBudget2567!$D233,รายได้แยกตามสิทธิ!$B:$B,0))</f>
        <v>1112635.42</v>
      </c>
      <c r="BO233" s="138">
        <f>INDEX(ผลงานAdjRw_DHES!$I:$I,MATCH(CalBudget2567!$D233,ผลงานAdjRw_DHES!$B:$B,0))</f>
        <v>0</v>
      </c>
      <c r="BP233" s="143">
        <f t="shared" si="195"/>
        <v>0</v>
      </c>
      <c r="BQ233" s="139">
        <f t="shared" si="196"/>
        <v>0</v>
      </c>
      <c r="BR233" s="140">
        <f t="shared" si="197"/>
        <v>0</v>
      </c>
      <c r="BS233" s="141">
        <f t="shared" si="198"/>
        <v>0</v>
      </c>
      <c r="BT233" s="142">
        <f t="shared" si="199"/>
        <v>0</v>
      </c>
      <c r="BU233" s="144">
        <f t="shared" si="200"/>
        <v>46033796.164310411</v>
      </c>
      <c r="BV233" s="145">
        <f t="shared" si="154"/>
        <v>160692998.00810879</v>
      </c>
      <c r="BW233" s="146">
        <f>INDEX(รายได้แยกตามสิทธิ!$Q:$Q,MATCH(CalBudget2567!$D233,รายได้แยกตามสิทธิ!$B:$B,0))</f>
        <v>0.56000000000000005</v>
      </c>
      <c r="BX233" s="145">
        <f t="shared" si="201"/>
        <v>89988078.88454093</v>
      </c>
      <c r="BY233" s="141"/>
      <c r="BZ233" s="143">
        <f t="shared" si="202"/>
        <v>181510</v>
      </c>
      <c r="CA233" s="138">
        <f>INDEX(ผลงานOPDVisit_HDC!$C:$C,MATCH(CalBudget2567!$D233,ผลงานOPDVisit_HDC!$A:$A,0))</f>
        <v>181510</v>
      </c>
      <c r="CB233" s="138">
        <f t="shared" si="203"/>
        <v>0</v>
      </c>
    </row>
    <row r="234" spans="1:80" hidden="1" x14ac:dyDescent="0.7">
      <c r="A234" s="136">
        <f>COUNTA($D$16:D234)</f>
        <v>219</v>
      </c>
      <c r="B234" s="1">
        <v>4</v>
      </c>
      <c r="C234" s="2" t="s">
        <v>20</v>
      </c>
      <c r="D234" s="91" t="s">
        <v>292</v>
      </c>
      <c r="E234" s="3" t="s">
        <v>1190</v>
      </c>
      <c r="F234" s="4" t="s">
        <v>1876</v>
      </c>
      <c r="G234" s="1">
        <v>13</v>
      </c>
      <c r="H234" s="3" t="s">
        <v>2963</v>
      </c>
      <c r="I234" s="137">
        <f>INDEX(รายได้แยกตามสิทธิ!$D:$D,MATCH(CalBudget2567!$D234,รายได้แยกตามสิทธิ!$B:$B,0))</f>
        <v>132151641.63</v>
      </c>
      <c r="J234" s="138">
        <f>INDEX(ผลงานOPDVisit_HDC!$F:$F,MATCH(CalBudget2567!$D234,ผลงานOPDVisit_HDC!$A:$A,0))</f>
        <v>161820</v>
      </c>
      <c r="K234" s="138">
        <f t="shared" si="155"/>
        <v>816.6582723396366</v>
      </c>
      <c r="L234" s="139">
        <f t="shared" si="156"/>
        <v>194184</v>
      </c>
      <c r="M234" s="140">
        <f t="shared" si="157"/>
        <v>194184</v>
      </c>
      <c r="N234" s="141">
        <f t="shared" si="158"/>
        <v>838.21805072940299</v>
      </c>
      <c r="O234" s="142">
        <f t="shared" si="159"/>
        <v>162768533.96283838</v>
      </c>
      <c r="P234" s="143">
        <f>INDEX(รายได้แยกตามสิทธิ!$E:$E,MATCH(CalBudget2567!$D234,รายได้แยกตามสิทธิ!$B:$B,0))</f>
        <v>12494342.67</v>
      </c>
      <c r="Q234" s="138">
        <f>INDEX(ผลงานOPDVisit_HDC!$D:$D,MATCH(CalBudget2567!$D234,ผลงานOPDVisit_HDC!$A:$A,0))</f>
        <v>25184</v>
      </c>
      <c r="R234" s="138">
        <f t="shared" si="160"/>
        <v>496.12224706162641</v>
      </c>
      <c r="S234" s="139">
        <f t="shared" si="161"/>
        <v>30220.799999999999</v>
      </c>
      <c r="T234" s="140">
        <f t="shared" si="162"/>
        <v>30220.799999999999</v>
      </c>
      <c r="U234" s="141">
        <f t="shared" si="163"/>
        <v>509.21987438405336</v>
      </c>
      <c r="V234" s="142">
        <f t="shared" si="164"/>
        <v>15389031.979785599</v>
      </c>
      <c r="W234" s="143">
        <f>INDEX(รายได้แยกตามสิทธิ!$F:$F,MATCH(CalBudget2567!$D234,รายได้แยกตามสิทธิ!$B:$B,0))</f>
        <v>6063337.6900000004</v>
      </c>
      <c r="X234" s="138">
        <f>INDEX(ผลงานOPDVisit_HDC!$E:$E,MATCH(CalBudget2567!$D234,ผลงานOPDVisit_HDC!$A:$A,0))</f>
        <v>4705</v>
      </c>
      <c r="Y234" s="138">
        <f t="shared" si="165"/>
        <v>1288.7008905419766</v>
      </c>
      <c r="Z234" s="139">
        <f t="shared" si="166"/>
        <v>5646</v>
      </c>
      <c r="AA234" s="140">
        <f t="shared" si="167"/>
        <v>5646</v>
      </c>
      <c r="AB234" s="141">
        <f t="shared" si="168"/>
        <v>1322.7225940522849</v>
      </c>
      <c r="AC234" s="142">
        <f t="shared" si="169"/>
        <v>7468091.7660192</v>
      </c>
      <c r="AD234" s="143">
        <f>INDEX(รายได้แยกตามสิทธิ!$G:$G,MATCH(CalBudget2567!$D234,รายได้แยกตามสิทธิ!$B:$B,0))</f>
        <v>438013</v>
      </c>
      <c r="AE234" s="138">
        <f>INDEX(ผลงานOPDVisit_HDC!$G:$G,MATCH(CalBudget2567!$D234,ผลงานOPDVisit_HDC!$A:$A,0))</f>
        <v>429</v>
      </c>
      <c r="AF234" s="138">
        <f t="shared" si="170"/>
        <v>1021.009324009324</v>
      </c>
      <c r="AG234" s="139">
        <f t="shared" si="171"/>
        <v>514.79999999999995</v>
      </c>
      <c r="AH234" s="140">
        <f t="shared" si="172"/>
        <v>514.79999999999995</v>
      </c>
      <c r="AI234" s="141">
        <f t="shared" si="173"/>
        <v>1047.9639701631702</v>
      </c>
      <c r="AJ234" s="142">
        <f t="shared" si="174"/>
        <v>539491.85184000002</v>
      </c>
      <c r="AK234" s="143">
        <f>INDEX(รายได้แยกตามสิทธิ!$H:$H,MATCH(CalBudget2567!$D234,รายได้แยกตามสิทธิ!$B:$B,0))</f>
        <v>16449821.630000001</v>
      </c>
      <c r="AL234" s="138">
        <f>INDEX(ผลงานOPDVisit_HDC!$K:$K,MATCH(CalBudget2567!$D234,ผลงานOPDVisit_HDC!$A:$A,0))</f>
        <v>17527</v>
      </c>
      <c r="AM234" s="138">
        <f t="shared" si="175"/>
        <v>938.54177155246191</v>
      </c>
      <c r="AN234" s="139">
        <f t="shared" si="176"/>
        <v>21032.399999999998</v>
      </c>
      <c r="AO234" s="140">
        <f t="shared" si="177"/>
        <v>21032.399999999998</v>
      </c>
      <c r="AP234" s="141">
        <f t="shared" si="178"/>
        <v>963.31927432144687</v>
      </c>
      <c r="AQ234" s="142">
        <f t="shared" si="179"/>
        <v>20260916.305238396</v>
      </c>
      <c r="AR234" s="144">
        <f t="shared" si="153"/>
        <v>206426065.86572155</v>
      </c>
      <c r="AS234" s="143">
        <f>INDEX(รายได้แยกตามสิทธิ!$I:$I,MATCH(CalBudget2567!$D234,รายได้แยกตามสิทธิ!$B:$B,0))</f>
        <v>54866325</v>
      </c>
      <c r="AT234" s="138">
        <f>INDEX(ผลงานAdjRw_DHES!$D:$D,MATCH(CalBudget2567!$D234,ผลงานAdjRw_DHES!$B:$B,0))</f>
        <v>3282.7982999999999</v>
      </c>
      <c r="AU234" s="143">
        <f t="shared" si="180"/>
        <v>16713.279338544802</v>
      </c>
      <c r="AV234" s="139">
        <f t="shared" si="181"/>
        <v>3939.3579599999998</v>
      </c>
      <c r="AW234" s="140">
        <f t="shared" si="182"/>
        <v>3939.3579599999998</v>
      </c>
      <c r="AX234" s="141">
        <f t="shared" si="183"/>
        <v>17154.509913082384</v>
      </c>
      <c r="AY234" s="142">
        <f t="shared" si="184"/>
        <v>67577755.175999999</v>
      </c>
      <c r="AZ234" s="143">
        <f>INDEX(รายได้แยกตามสิทธิ!$J:$J,MATCH(CalBudget2567!$D234,รายได้แยกตามสิทธิ!$B:$B,0))</f>
        <v>3068984.75</v>
      </c>
      <c r="BA234" s="138">
        <f>INDEX(ผลงานAdjRw_DHES!$F:$F,MATCH(CalBudget2567!$D234,ผลงานAdjRw_DHES!$B:$B,0))</f>
        <v>129.6814</v>
      </c>
      <c r="BB234" s="143">
        <f t="shared" si="185"/>
        <v>23665.573860245186</v>
      </c>
      <c r="BC234" s="139">
        <f t="shared" si="186"/>
        <v>155.61767999999998</v>
      </c>
      <c r="BD234" s="140">
        <f t="shared" si="187"/>
        <v>155.61767999999998</v>
      </c>
      <c r="BE234" s="141">
        <f t="shared" si="188"/>
        <v>24290.345010155659</v>
      </c>
      <c r="BF234" s="142">
        <f t="shared" si="189"/>
        <v>3780007.1368799997</v>
      </c>
      <c r="BG234" s="143">
        <f>INDEX(รายได้แยกตามสิทธิ!$K:$K,MATCH(CalBudget2567!$D234,รายได้แยกตามสิทธิ!$B:$B,0))</f>
        <v>99904.25</v>
      </c>
      <c r="BH234" s="138">
        <f>INDEX(ผลงานAdjRw_DHES!$E:$E,MATCH(CalBudget2567!$D234,ผลงานAdjRw_DHES!$B:$B,0))</f>
        <v>14.6181</v>
      </c>
      <c r="BI234" s="143">
        <f t="shared" si="190"/>
        <v>6834.2842093021663</v>
      </c>
      <c r="BJ234" s="139">
        <f t="shared" si="191"/>
        <v>17.541719999999998</v>
      </c>
      <c r="BK234" s="140">
        <f t="shared" si="192"/>
        <v>17.541719999999998</v>
      </c>
      <c r="BL234" s="141">
        <f t="shared" si="193"/>
        <v>7014.7093124277435</v>
      </c>
      <c r="BM234" s="142">
        <f t="shared" si="194"/>
        <v>123050.06663999998</v>
      </c>
      <c r="BN234" s="143">
        <f>INDEX(รายได้แยกตามสิทธิ!$N:$N,MATCH(CalBudget2567!$D234,รายได้แยกตามสิทธิ!$B:$B,0))</f>
        <v>15735399.800000001</v>
      </c>
      <c r="BO234" s="138">
        <f>INDEX(ผลงานAdjRw_DHES!$I:$I,MATCH(CalBudget2567!$D234,ผลงานAdjRw_DHES!$B:$B,0))</f>
        <v>346.96990000000011</v>
      </c>
      <c r="BP234" s="143">
        <f t="shared" si="195"/>
        <v>45350.907384185186</v>
      </c>
      <c r="BQ234" s="139">
        <f t="shared" si="196"/>
        <v>416.36388000000011</v>
      </c>
      <c r="BR234" s="140">
        <f t="shared" si="197"/>
        <v>416.36388000000011</v>
      </c>
      <c r="BS234" s="141">
        <f t="shared" si="198"/>
        <v>46548.171339127672</v>
      </c>
      <c r="BT234" s="142">
        <f t="shared" si="199"/>
        <v>19380977.225663997</v>
      </c>
      <c r="BU234" s="144">
        <f t="shared" si="200"/>
        <v>90861789.605183989</v>
      </c>
      <c r="BV234" s="145">
        <f t="shared" si="154"/>
        <v>297287855.47090554</v>
      </c>
      <c r="BW234" s="146">
        <f>INDEX(รายได้แยกตามสิทธิ!$Q:$Q,MATCH(CalBudget2567!$D234,รายได้แยกตามสิทธิ!$B:$B,0))</f>
        <v>0.5</v>
      </c>
      <c r="BX234" s="145">
        <f t="shared" si="201"/>
        <v>148643927.73545277</v>
      </c>
      <c r="BY234" s="141"/>
      <c r="BZ234" s="143">
        <f t="shared" si="202"/>
        <v>209665</v>
      </c>
      <c r="CA234" s="138">
        <f>INDEX(ผลงานOPDVisit_HDC!$C:$C,MATCH(CalBudget2567!$D234,ผลงานOPDVisit_HDC!$A:$A,0))</f>
        <v>209665</v>
      </c>
      <c r="CB234" s="138">
        <f t="shared" si="203"/>
        <v>0</v>
      </c>
    </row>
    <row r="235" spans="1:80" hidden="1" x14ac:dyDescent="0.7">
      <c r="A235" s="136">
        <f>COUNTA($D$16:D235)</f>
        <v>220</v>
      </c>
      <c r="B235" s="1">
        <v>4</v>
      </c>
      <c r="C235" s="2" t="s">
        <v>20</v>
      </c>
      <c r="D235" s="91" t="s">
        <v>293</v>
      </c>
      <c r="E235" s="3" t="s">
        <v>1191</v>
      </c>
      <c r="F235" s="4" t="s">
        <v>1876</v>
      </c>
      <c r="G235" s="1">
        <v>6</v>
      </c>
      <c r="H235" s="3" t="s">
        <v>2965</v>
      </c>
      <c r="I235" s="137">
        <f>INDEX(รายได้แยกตามสิทธิ!$D:$D,MATCH(CalBudget2567!$D235,รายได้แยกตามสิทธิ!$B:$B,0))</f>
        <v>66003903</v>
      </c>
      <c r="J235" s="138">
        <f>INDEX(ผลงานOPDVisit_HDC!$F:$F,MATCH(CalBudget2567!$D235,ผลงานOPDVisit_HDC!$A:$A,0))</f>
        <v>68320</v>
      </c>
      <c r="K235" s="138">
        <f t="shared" si="155"/>
        <v>966.09928278688528</v>
      </c>
      <c r="L235" s="139">
        <f t="shared" si="156"/>
        <v>81984</v>
      </c>
      <c r="M235" s="140">
        <f t="shared" si="157"/>
        <v>81984</v>
      </c>
      <c r="N235" s="141">
        <f t="shared" si="158"/>
        <v>991.604303852459</v>
      </c>
      <c r="O235" s="142">
        <f t="shared" si="159"/>
        <v>81295687.247040004</v>
      </c>
      <c r="P235" s="143">
        <f>INDEX(รายได้แยกตามสิทธิ!$E:$E,MATCH(CalBudget2567!$D235,รายได้แยกตามสิทธิ!$B:$B,0))</f>
        <v>2993670.82</v>
      </c>
      <c r="Q235" s="138">
        <f>INDEX(ผลงานOPDVisit_HDC!$D:$D,MATCH(CalBudget2567!$D235,ผลงานOPDVisit_HDC!$A:$A,0))</f>
        <v>5252</v>
      </c>
      <c r="R235" s="138">
        <f t="shared" si="160"/>
        <v>570.00586824067022</v>
      </c>
      <c r="S235" s="139">
        <f t="shared" si="161"/>
        <v>6302.4</v>
      </c>
      <c r="T235" s="140">
        <f t="shared" si="162"/>
        <v>6302.4</v>
      </c>
      <c r="U235" s="141">
        <f t="shared" si="163"/>
        <v>585.05402316222387</v>
      </c>
      <c r="V235" s="142">
        <f t="shared" si="164"/>
        <v>3687244.4755775994</v>
      </c>
      <c r="W235" s="143">
        <f>INDEX(รายได้แยกตามสิทธิ!$F:$F,MATCH(CalBudget2567!$D235,รายได้แยกตามสิทธิ!$B:$B,0))</f>
        <v>4726647.8600000003</v>
      </c>
      <c r="X235" s="138">
        <f>INDEX(ผลงานOPDVisit_HDC!$E:$E,MATCH(CalBudget2567!$D235,ผลงานOPDVisit_HDC!$A:$A,0))</f>
        <v>5552</v>
      </c>
      <c r="Y235" s="138">
        <f t="shared" si="165"/>
        <v>851.34147334293959</v>
      </c>
      <c r="Z235" s="139">
        <f t="shared" si="166"/>
        <v>6662.4</v>
      </c>
      <c r="AA235" s="140">
        <f t="shared" si="167"/>
        <v>6662.4</v>
      </c>
      <c r="AB235" s="141">
        <f t="shared" si="168"/>
        <v>873.81688823919319</v>
      </c>
      <c r="AC235" s="142">
        <f t="shared" si="169"/>
        <v>5821717.6362048006</v>
      </c>
      <c r="AD235" s="143">
        <f>INDEX(รายได้แยกตามสิทธิ!$G:$G,MATCH(CalBudget2567!$D235,รายได้แยกตามสิทธิ!$B:$B,0))</f>
        <v>901924.58</v>
      </c>
      <c r="AE235" s="138">
        <f>INDEX(ผลงานOPDVisit_HDC!$G:$G,MATCH(CalBudget2567!$D235,ผลงานOPDVisit_HDC!$A:$A,0))</f>
        <v>320</v>
      </c>
      <c r="AF235" s="138">
        <f t="shared" si="170"/>
        <v>2818.5143125</v>
      </c>
      <c r="AG235" s="139">
        <f t="shared" si="171"/>
        <v>384</v>
      </c>
      <c r="AH235" s="140">
        <f t="shared" si="172"/>
        <v>384</v>
      </c>
      <c r="AI235" s="141">
        <f t="shared" si="173"/>
        <v>2892.9230903500002</v>
      </c>
      <c r="AJ235" s="142">
        <f t="shared" si="174"/>
        <v>1110882.4666944002</v>
      </c>
      <c r="AK235" s="143">
        <f>INDEX(รายได้แยกตามสิทธิ!$H:$H,MATCH(CalBudget2567!$D235,รายได้แยกตามสิทธิ!$B:$B,0))</f>
        <v>4744488</v>
      </c>
      <c r="AL235" s="138">
        <f>INDEX(ผลงานOPDVisit_HDC!$K:$K,MATCH(CalBudget2567!$D235,ผลงานOPDVisit_HDC!$A:$A,0))</f>
        <v>15349</v>
      </c>
      <c r="AM235" s="138">
        <f t="shared" si="175"/>
        <v>309.10730340738809</v>
      </c>
      <c r="AN235" s="139">
        <f t="shared" si="176"/>
        <v>18418.8</v>
      </c>
      <c r="AO235" s="140">
        <f t="shared" si="177"/>
        <v>18418.8</v>
      </c>
      <c r="AP235" s="141">
        <f t="shared" si="178"/>
        <v>317.26773621734316</v>
      </c>
      <c r="AQ235" s="142">
        <f t="shared" si="179"/>
        <v>5843690.9798400002</v>
      </c>
      <c r="AR235" s="144">
        <f t="shared" si="153"/>
        <v>97759222.805356786</v>
      </c>
      <c r="AS235" s="143">
        <f>INDEX(รายได้แยกตามสิทธิ!$I:$I,MATCH(CalBudget2567!$D235,รายได้แยกตามสิทธิ!$B:$B,0))</f>
        <v>24491356</v>
      </c>
      <c r="AT235" s="138">
        <f>INDEX(ผลงานAdjRw_DHES!$D:$D,MATCH(CalBudget2567!$D235,ผลงานAdjRw_DHES!$B:$B,0))</f>
        <v>1481.1000000000004</v>
      </c>
      <c r="AU235" s="143">
        <f t="shared" si="180"/>
        <v>16535.923300249811</v>
      </c>
      <c r="AV235" s="139">
        <f t="shared" si="181"/>
        <v>1777.3200000000004</v>
      </c>
      <c r="AW235" s="140">
        <f t="shared" si="182"/>
        <v>1777.3200000000004</v>
      </c>
      <c r="AX235" s="141">
        <f t="shared" si="183"/>
        <v>16972.471675376408</v>
      </c>
      <c r="AY235" s="142">
        <f t="shared" si="184"/>
        <v>30165513.358080003</v>
      </c>
      <c r="AZ235" s="143">
        <f>INDEX(รายได้แยกตามสิทธิ!$J:$J,MATCH(CalBudget2567!$D235,รายได้แยกตามสิทธิ!$B:$B,0))</f>
        <v>1188347.43</v>
      </c>
      <c r="BA235" s="138">
        <f>INDEX(ผลงานAdjRw_DHES!$F:$F,MATCH(CalBudget2567!$D235,ผลงานAdjRw_DHES!$B:$B,0))</f>
        <v>10.700000000000001</v>
      </c>
      <c r="BB235" s="143">
        <f t="shared" si="185"/>
        <v>111060.5074766355</v>
      </c>
      <c r="BC235" s="139">
        <f t="shared" si="186"/>
        <v>12.840000000000002</v>
      </c>
      <c r="BD235" s="140">
        <f t="shared" si="187"/>
        <v>12.840000000000002</v>
      </c>
      <c r="BE235" s="141">
        <f t="shared" si="188"/>
        <v>113992.50487401868</v>
      </c>
      <c r="BF235" s="142">
        <f t="shared" si="189"/>
        <v>1463663.7625823999</v>
      </c>
      <c r="BG235" s="143">
        <f>INDEX(รายได้แยกตามสิทธิ!$K:$K,MATCH(CalBudget2567!$D235,รายได้แยกตามสิทธิ!$B:$B,0))</f>
        <v>274423.2</v>
      </c>
      <c r="BH235" s="138">
        <f>INDEX(ผลงานAdjRw_DHES!$E:$E,MATCH(CalBudget2567!$D235,ผลงานAdjRw_DHES!$B:$B,0))</f>
        <v>0</v>
      </c>
      <c r="BI235" s="143">
        <f t="shared" si="190"/>
        <v>0</v>
      </c>
      <c r="BJ235" s="139">
        <f t="shared" si="191"/>
        <v>0</v>
      </c>
      <c r="BK235" s="140">
        <f t="shared" si="192"/>
        <v>0</v>
      </c>
      <c r="BL235" s="141">
        <f t="shared" si="193"/>
        <v>0</v>
      </c>
      <c r="BM235" s="142">
        <f t="shared" si="194"/>
        <v>0</v>
      </c>
      <c r="BN235" s="143">
        <f>INDEX(รายได้แยกตามสิทธิ!$N:$N,MATCH(CalBudget2567!$D235,รายได้แยกตามสิทธิ!$B:$B,0))</f>
        <v>2603676.14</v>
      </c>
      <c r="BO235" s="138">
        <f>INDEX(ผลงานAdjRw_DHES!$I:$I,MATCH(CalBudget2567!$D235,ผลงานAdjRw_DHES!$B:$B,0))</f>
        <v>123.19999999999963</v>
      </c>
      <c r="BP235" s="143">
        <f t="shared" si="195"/>
        <v>21133.734902597465</v>
      </c>
      <c r="BQ235" s="139">
        <f t="shared" si="196"/>
        <v>147.83999999999955</v>
      </c>
      <c r="BR235" s="140">
        <f t="shared" si="197"/>
        <v>147.83999999999955</v>
      </c>
      <c r="BS235" s="141">
        <f t="shared" si="198"/>
        <v>21691.665504026038</v>
      </c>
      <c r="BT235" s="142">
        <f t="shared" si="199"/>
        <v>3206895.8281151997</v>
      </c>
      <c r="BU235" s="144">
        <f t="shared" si="200"/>
        <v>34836072.948777601</v>
      </c>
      <c r="BV235" s="145">
        <f t="shared" si="154"/>
        <v>132595295.75413439</v>
      </c>
      <c r="BW235" s="146">
        <f>INDEX(รายได้แยกตามสิทธิ!$Q:$Q,MATCH(CalBudget2567!$D235,รายได้แยกตามสิทธิ!$B:$B,0))</f>
        <v>0.42</v>
      </c>
      <c r="BX235" s="145">
        <f t="shared" si="201"/>
        <v>55690024.216736443</v>
      </c>
      <c r="BY235" s="141"/>
      <c r="BZ235" s="143">
        <f t="shared" si="202"/>
        <v>94793</v>
      </c>
      <c r="CA235" s="138">
        <f>INDEX(ผลงานOPDVisit_HDC!$C:$C,MATCH(CalBudget2567!$D235,ผลงานOPDVisit_HDC!$A:$A,0))</f>
        <v>94793</v>
      </c>
      <c r="CB235" s="138">
        <f t="shared" si="203"/>
        <v>0</v>
      </c>
    </row>
    <row r="236" spans="1:80" hidden="1" x14ac:dyDescent="0.7">
      <c r="A236" s="136">
        <f>COUNTA($D$16:D236)</f>
        <v>221</v>
      </c>
      <c r="B236" s="1">
        <v>4</v>
      </c>
      <c r="C236" s="2" t="s">
        <v>20</v>
      </c>
      <c r="D236" s="91" t="s">
        <v>294</v>
      </c>
      <c r="E236" s="3" t="s">
        <v>1192</v>
      </c>
      <c r="F236" s="4" t="s">
        <v>1876</v>
      </c>
      <c r="G236" s="1">
        <v>6</v>
      </c>
      <c r="H236" s="3" t="s">
        <v>2965</v>
      </c>
      <c r="I236" s="137">
        <f>INDEX(รายได้แยกตามสิทธิ!$D:$D,MATCH(CalBudget2567!$D236,รายได้แยกตามสิทธิ!$B:$B,0))</f>
        <v>34383842.75</v>
      </c>
      <c r="J236" s="138">
        <f>INDEX(ผลงานOPDVisit_HDC!$F:$F,MATCH(CalBudget2567!$D236,ผลงานOPDVisit_HDC!$A:$A,0))</f>
        <v>52435</v>
      </c>
      <c r="K236" s="138">
        <f t="shared" si="155"/>
        <v>655.74220940211694</v>
      </c>
      <c r="L236" s="139">
        <f t="shared" si="156"/>
        <v>62922</v>
      </c>
      <c r="M236" s="140">
        <f t="shared" si="157"/>
        <v>62922</v>
      </c>
      <c r="N236" s="141">
        <f t="shared" si="158"/>
        <v>673.05380373033279</v>
      </c>
      <c r="O236" s="142">
        <f t="shared" si="159"/>
        <v>42349891.438319996</v>
      </c>
      <c r="P236" s="143">
        <f>INDEX(รายได้แยกตามสิทธิ!$E:$E,MATCH(CalBudget2567!$D236,รายได้แยกตามสิทธิ!$B:$B,0))</f>
        <v>3622056.53</v>
      </c>
      <c r="Q236" s="138">
        <f>INDEX(ผลงานOPDVisit_HDC!$D:$D,MATCH(CalBudget2567!$D236,ผลงานOPDVisit_HDC!$A:$A,0))</f>
        <v>5303</v>
      </c>
      <c r="R236" s="138">
        <f t="shared" si="160"/>
        <v>683.02027720158401</v>
      </c>
      <c r="S236" s="139">
        <f t="shared" si="161"/>
        <v>6363.5999999999995</v>
      </c>
      <c r="T236" s="140">
        <f t="shared" si="162"/>
        <v>6363.5999999999995</v>
      </c>
      <c r="U236" s="141">
        <f t="shared" si="163"/>
        <v>701.05201251970584</v>
      </c>
      <c r="V236" s="142">
        <f t="shared" si="164"/>
        <v>4461214.5868703993</v>
      </c>
      <c r="W236" s="143">
        <f>INDEX(รายได้แยกตามสิทธิ!$F:$F,MATCH(CalBudget2567!$D236,รายได้แยกตามสิทธิ!$B:$B,0))</f>
        <v>614074.63</v>
      </c>
      <c r="X236" s="138">
        <f>INDEX(ผลงานOPDVisit_HDC!$E:$E,MATCH(CalBudget2567!$D236,ผลงานOPDVisit_HDC!$A:$A,0))</f>
        <v>1444</v>
      </c>
      <c r="Y236" s="138">
        <f t="shared" si="165"/>
        <v>425.25943905817172</v>
      </c>
      <c r="Z236" s="139">
        <f t="shared" si="166"/>
        <v>1732.8</v>
      </c>
      <c r="AA236" s="140">
        <f t="shared" si="167"/>
        <v>1732.8</v>
      </c>
      <c r="AB236" s="141">
        <f t="shared" si="168"/>
        <v>436.48628824930745</v>
      </c>
      <c r="AC236" s="142">
        <f t="shared" si="169"/>
        <v>756343.44027839997</v>
      </c>
      <c r="AD236" s="143">
        <f>INDEX(รายได้แยกตามสิทธิ!$G:$G,MATCH(CalBudget2567!$D236,รายได้แยกตามสิทธิ!$B:$B,0))</f>
        <v>271525</v>
      </c>
      <c r="AE236" s="138">
        <f>INDEX(ผลงานOPDVisit_HDC!$G:$G,MATCH(CalBudget2567!$D236,ผลงานOPDVisit_HDC!$A:$A,0))</f>
        <v>388</v>
      </c>
      <c r="AF236" s="138">
        <f t="shared" si="170"/>
        <v>699.8067010309278</v>
      </c>
      <c r="AG236" s="139">
        <f t="shared" si="171"/>
        <v>465.59999999999997</v>
      </c>
      <c r="AH236" s="140">
        <f t="shared" si="172"/>
        <v>465.59999999999997</v>
      </c>
      <c r="AI236" s="141">
        <f t="shared" si="173"/>
        <v>718.28159793814427</v>
      </c>
      <c r="AJ236" s="142">
        <f t="shared" si="174"/>
        <v>334431.91199999995</v>
      </c>
      <c r="AK236" s="143">
        <f>INDEX(รายได้แยกตามสิทธิ!$H:$H,MATCH(CalBudget2567!$D236,รายได้แยกตามสิทธิ!$B:$B,0))</f>
        <v>3361272.25</v>
      </c>
      <c r="AL236" s="138">
        <f>INDEX(ผลงานOPDVisit_HDC!$K:$K,MATCH(CalBudget2567!$D236,ผลงานOPDVisit_HDC!$A:$A,0))</f>
        <v>19306</v>
      </c>
      <c r="AM236" s="138">
        <f t="shared" si="175"/>
        <v>174.10505801305294</v>
      </c>
      <c r="AN236" s="139">
        <f t="shared" si="176"/>
        <v>23167.200000000001</v>
      </c>
      <c r="AO236" s="140">
        <f t="shared" si="177"/>
        <v>23167.200000000001</v>
      </c>
      <c r="AP236" s="141">
        <f t="shared" si="178"/>
        <v>178.70143154459754</v>
      </c>
      <c r="AQ236" s="142">
        <f t="shared" si="179"/>
        <v>4140011.8048800002</v>
      </c>
      <c r="AR236" s="144">
        <f t="shared" si="153"/>
        <v>52041893.182348803</v>
      </c>
      <c r="AS236" s="143">
        <f>INDEX(รายได้แยกตามสิทธิ!$I:$I,MATCH(CalBudget2567!$D236,รายได้แยกตามสิทธิ!$B:$B,0))</f>
        <v>16659938.92</v>
      </c>
      <c r="AT236" s="138">
        <f>INDEX(ผลงานAdjRw_DHES!$D:$D,MATCH(CalBudget2567!$D236,ผลงานAdjRw_DHES!$B:$B,0))</f>
        <v>1215.7749999999999</v>
      </c>
      <c r="AU236" s="143">
        <f t="shared" si="180"/>
        <v>13703.143196726369</v>
      </c>
      <c r="AV236" s="139">
        <f t="shared" si="181"/>
        <v>1458.9299999999998</v>
      </c>
      <c r="AW236" s="140">
        <f t="shared" si="182"/>
        <v>1458.9299999999998</v>
      </c>
      <c r="AX236" s="141">
        <f t="shared" si="183"/>
        <v>14064.906177119945</v>
      </c>
      <c r="AY236" s="142">
        <f t="shared" si="184"/>
        <v>20519713.5689856</v>
      </c>
      <c r="AZ236" s="143">
        <f>INDEX(รายได้แยกตามสิทธิ!$J:$J,MATCH(CalBudget2567!$D236,รายได้แยกตามสิทธิ!$B:$B,0))</f>
        <v>4347491.54</v>
      </c>
      <c r="BA236" s="138">
        <f>INDEX(ผลงานAdjRw_DHES!$F:$F,MATCH(CalBudget2567!$D236,ผลงานAdjRw_DHES!$B:$B,0))</f>
        <v>25.283099999999997</v>
      </c>
      <c r="BB236" s="143">
        <f t="shared" si="185"/>
        <v>171952.47180923226</v>
      </c>
      <c r="BC236" s="139">
        <f t="shared" si="186"/>
        <v>30.339719999999996</v>
      </c>
      <c r="BD236" s="140">
        <f t="shared" si="187"/>
        <v>30.339719999999996</v>
      </c>
      <c r="BE236" s="141">
        <f t="shared" si="188"/>
        <v>176492.01706499598</v>
      </c>
      <c r="BF236" s="142">
        <f t="shared" si="189"/>
        <v>5354718.3799871989</v>
      </c>
      <c r="BG236" s="143">
        <f>INDEX(รายได้แยกตามสิทธิ!$K:$K,MATCH(CalBudget2567!$D236,รายได้แยกตามสิทธิ!$B:$B,0))</f>
        <v>0</v>
      </c>
      <c r="BH236" s="138">
        <f>INDEX(ผลงานAdjRw_DHES!$E:$E,MATCH(CalBudget2567!$D236,ผลงานAdjRw_DHES!$B:$B,0))</f>
        <v>1.9419</v>
      </c>
      <c r="BI236" s="143">
        <f t="shared" si="190"/>
        <v>0</v>
      </c>
      <c r="BJ236" s="139">
        <f t="shared" si="191"/>
        <v>2.3302799999999997</v>
      </c>
      <c r="BK236" s="140">
        <f t="shared" si="192"/>
        <v>2.3302799999999997</v>
      </c>
      <c r="BL236" s="141">
        <f t="shared" si="193"/>
        <v>0</v>
      </c>
      <c r="BM236" s="142">
        <f t="shared" si="194"/>
        <v>0</v>
      </c>
      <c r="BN236" s="143">
        <f>INDEX(รายได้แยกตามสิทธิ!$N:$N,MATCH(CalBudget2567!$D236,รายได้แยกตามสิทธิ!$B:$B,0))</f>
        <v>1506734.76</v>
      </c>
      <c r="BO236" s="138">
        <f>INDEX(ผลงานAdjRw_DHES!$I:$I,MATCH(CalBudget2567!$D236,ผลงานAdjRw_DHES!$B:$B,0))</f>
        <v>77.751600000000195</v>
      </c>
      <c r="BP236" s="143">
        <f t="shared" si="195"/>
        <v>19378.826416433825</v>
      </c>
      <c r="BQ236" s="139">
        <f t="shared" si="196"/>
        <v>93.301920000000237</v>
      </c>
      <c r="BR236" s="140">
        <f t="shared" si="197"/>
        <v>93.301920000000237</v>
      </c>
      <c r="BS236" s="141">
        <f t="shared" si="198"/>
        <v>19890.427433827677</v>
      </c>
      <c r="BT236" s="142">
        <f t="shared" si="199"/>
        <v>1855815.0691968</v>
      </c>
      <c r="BU236" s="144">
        <f t="shared" si="200"/>
        <v>27730247.018169601</v>
      </c>
      <c r="BV236" s="145">
        <f t="shared" si="154"/>
        <v>79772140.200518399</v>
      </c>
      <c r="BW236" s="146">
        <f>INDEX(รายได้แยกตามสิทธิ!$Q:$Q,MATCH(CalBudget2567!$D236,รายได้แยกตามสิทธิ!$B:$B,0))</f>
        <v>0.4</v>
      </c>
      <c r="BX236" s="145">
        <f t="shared" si="201"/>
        <v>31908856.080207363</v>
      </c>
      <c r="BY236" s="141"/>
      <c r="BZ236" s="143">
        <f t="shared" si="202"/>
        <v>78876</v>
      </c>
      <c r="CA236" s="138">
        <f>INDEX(ผลงานOPDVisit_HDC!$C:$C,MATCH(CalBudget2567!$D236,ผลงานOPDVisit_HDC!$A:$A,0))</f>
        <v>78876</v>
      </c>
      <c r="CB236" s="138">
        <f t="shared" si="203"/>
        <v>0</v>
      </c>
    </row>
    <row r="237" spans="1:80" hidden="1" x14ac:dyDescent="0.7">
      <c r="A237" s="136">
        <f>COUNTA($D$16:D237)</f>
        <v>222</v>
      </c>
      <c r="B237" s="1">
        <v>4</v>
      </c>
      <c r="C237" s="2" t="s">
        <v>20</v>
      </c>
      <c r="D237" s="91" t="s">
        <v>295</v>
      </c>
      <c r="E237" s="3" t="s">
        <v>1193</v>
      </c>
      <c r="F237" s="4" t="s">
        <v>1876</v>
      </c>
      <c r="G237" s="1">
        <v>5</v>
      </c>
      <c r="H237" s="3" t="s">
        <v>2964</v>
      </c>
      <c r="I237" s="137">
        <f>INDEX(รายได้แยกตามสิทธิ!$D:$D,MATCH(CalBudget2567!$D237,รายได้แยกตามสิทธิ!$B:$B,0))</f>
        <v>31459783.25</v>
      </c>
      <c r="J237" s="138">
        <f>INDEX(ผลงานOPDVisit_HDC!$F:$F,MATCH(CalBudget2567!$D237,ผลงานOPDVisit_HDC!$A:$A,0))</f>
        <v>32089</v>
      </c>
      <c r="K237" s="138">
        <f t="shared" si="155"/>
        <v>980.39151266789247</v>
      </c>
      <c r="L237" s="139">
        <f t="shared" si="156"/>
        <v>38506.799999999996</v>
      </c>
      <c r="M237" s="140">
        <f t="shared" si="157"/>
        <v>38506.799999999996</v>
      </c>
      <c r="N237" s="141">
        <f t="shared" si="158"/>
        <v>1006.2738486023248</v>
      </c>
      <c r="O237" s="142">
        <f t="shared" si="159"/>
        <v>38748385.833360001</v>
      </c>
      <c r="P237" s="143">
        <f>INDEX(รายได้แยกตามสิทธิ!$E:$E,MATCH(CalBudget2567!$D237,รายได้แยกตามสิทธิ!$B:$B,0))</f>
        <v>4313504.1500000004</v>
      </c>
      <c r="Q237" s="138">
        <f>INDEX(ผลงานOPDVisit_HDC!$D:$D,MATCH(CalBudget2567!$D237,ผลงานOPDVisit_HDC!$A:$A,0))</f>
        <v>9040</v>
      </c>
      <c r="R237" s="138">
        <f t="shared" si="160"/>
        <v>477.1575387168142</v>
      </c>
      <c r="S237" s="139">
        <f t="shared" si="161"/>
        <v>10848</v>
      </c>
      <c r="T237" s="140">
        <f t="shared" si="162"/>
        <v>10848</v>
      </c>
      <c r="U237" s="141">
        <f t="shared" si="163"/>
        <v>489.75449773893808</v>
      </c>
      <c r="V237" s="142">
        <f t="shared" si="164"/>
        <v>5312856.7914720001</v>
      </c>
      <c r="W237" s="143">
        <f>INDEX(รายได้แยกตามสิทธิ!$F:$F,MATCH(CalBudget2567!$D237,รายได้แยกตามสิทธิ!$B:$B,0))</f>
        <v>3980461.95</v>
      </c>
      <c r="X237" s="138">
        <f>INDEX(ผลงานOPDVisit_HDC!$E:$E,MATCH(CalBudget2567!$D237,ผลงานOPDVisit_HDC!$A:$A,0))</f>
        <v>27310</v>
      </c>
      <c r="Y237" s="138">
        <f t="shared" si="165"/>
        <v>145.75107835957525</v>
      </c>
      <c r="Z237" s="139">
        <f t="shared" si="166"/>
        <v>32772</v>
      </c>
      <c r="AA237" s="140">
        <f t="shared" si="167"/>
        <v>32772</v>
      </c>
      <c r="AB237" s="141">
        <f t="shared" si="168"/>
        <v>149.59890682826804</v>
      </c>
      <c r="AC237" s="142">
        <f t="shared" si="169"/>
        <v>4902655.3745760005</v>
      </c>
      <c r="AD237" s="143">
        <f>INDEX(รายได้แยกตามสิทธิ!$G:$G,MATCH(CalBudget2567!$D237,รายได้แยกตามสิทธิ!$B:$B,0))</f>
        <v>663065</v>
      </c>
      <c r="AE237" s="138">
        <f>INDEX(ผลงานOPDVisit_HDC!$G:$G,MATCH(CalBudget2567!$D237,ผลงานOPDVisit_HDC!$A:$A,0))</f>
        <v>2278</v>
      </c>
      <c r="AF237" s="138">
        <f t="shared" si="170"/>
        <v>291.07330992098332</v>
      </c>
      <c r="AG237" s="139">
        <f t="shared" si="171"/>
        <v>2733.6</v>
      </c>
      <c r="AH237" s="140">
        <f t="shared" si="172"/>
        <v>2733.6</v>
      </c>
      <c r="AI237" s="141">
        <f t="shared" si="173"/>
        <v>298.75764530289729</v>
      </c>
      <c r="AJ237" s="142">
        <f t="shared" si="174"/>
        <v>816683.89919999999</v>
      </c>
      <c r="AK237" s="143">
        <f>INDEX(รายได้แยกตามสิทธิ!$H:$H,MATCH(CalBudget2567!$D237,รายได้แยกตามสิทธิ!$B:$B,0))</f>
        <v>4896176.25</v>
      </c>
      <c r="AL237" s="138">
        <f>INDEX(ผลงานOPDVisit_HDC!$K:$K,MATCH(CalBudget2567!$D237,ผลงานOPDVisit_HDC!$A:$A,0))</f>
        <v>21309</v>
      </c>
      <c r="AM237" s="138">
        <f t="shared" si="175"/>
        <v>229.77034351682389</v>
      </c>
      <c r="AN237" s="139">
        <f t="shared" si="176"/>
        <v>25570.799999999999</v>
      </c>
      <c r="AO237" s="140">
        <f t="shared" si="177"/>
        <v>25570.799999999999</v>
      </c>
      <c r="AP237" s="141">
        <f t="shared" si="178"/>
        <v>235.83628058566805</v>
      </c>
      <c r="AQ237" s="142">
        <f t="shared" si="179"/>
        <v>6030522.3636000007</v>
      </c>
      <c r="AR237" s="144">
        <f t="shared" si="153"/>
        <v>55811104.262208007</v>
      </c>
      <c r="AS237" s="143">
        <f>INDEX(รายได้แยกตามสิทธิ!$I:$I,MATCH(CalBudget2567!$D237,รายได้แยกตามสิทธิ!$B:$B,0))</f>
        <v>16825846.25</v>
      </c>
      <c r="AT237" s="138">
        <f>INDEX(ผลงานAdjRw_DHES!$D:$D,MATCH(CalBudget2567!$D237,ผลงานAdjRw_DHES!$B:$B,0))</f>
        <v>777.12799999999993</v>
      </c>
      <c r="AU237" s="143">
        <f t="shared" si="180"/>
        <v>21651.31902337839</v>
      </c>
      <c r="AV237" s="139">
        <f t="shared" si="181"/>
        <v>932.55359999999985</v>
      </c>
      <c r="AW237" s="140">
        <f t="shared" si="182"/>
        <v>932.55359999999985</v>
      </c>
      <c r="AX237" s="141">
        <f t="shared" si="183"/>
        <v>22222.91384559558</v>
      </c>
      <c r="AY237" s="142">
        <f t="shared" si="184"/>
        <v>20724058.3092</v>
      </c>
      <c r="AZ237" s="143">
        <f>INDEX(รายได้แยกตามสิทธิ!$J:$J,MATCH(CalBudget2567!$D237,รายได้แยกตามสิทธิ!$B:$B,0))</f>
        <v>1730326.45</v>
      </c>
      <c r="BA237" s="138">
        <f>INDEX(ผลงานAdjRw_DHES!$F:$F,MATCH(CalBudget2567!$D237,ผลงานAdjRw_DHES!$B:$B,0))</f>
        <v>60.571300000000001</v>
      </c>
      <c r="BB237" s="143">
        <f t="shared" si="185"/>
        <v>28566.770896447655</v>
      </c>
      <c r="BC237" s="139">
        <f t="shared" si="186"/>
        <v>72.685559999999995</v>
      </c>
      <c r="BD237" s="140">
        <f t="shared" si="187"/>
        <v>72.685559999999995</v>
      </c>
      <c r="BE237" s="141">
        <f t="shared" si="188"/>
        <v>29320.933648113874</v>
      </c>
      <c r="BF237" s="142">
        <f t="shared" si="189"/>
        <v>2131208.4819359998</v>
      </c>
      <c r="BG237" s="143">
        <f>INDEX(รายได้แยกตามสิทธิ!$K:$K,MATCH(CalBudget2567!$D237,รายได้แยกตามสิทธิ!$B:$B,0))</f>
        <v>1077671.1299999999</v>
      </c>
      <c r="BH237" s="138">
        <f>INDEX(ผลงานAdjRw_DHES!$E:$E,MATCH(CalBudget2567!$D237,ผลงานAdjRw_DHES!$B:$B,0))</f>
        <v>42.459299999999999</v>
      </c>
      <c r="BI237" s="143">
        <f t="shared" si="190"/>
        <v>25381.274067165494</v>
      </c>
      <c r="BJ237" s="139">
        <f t="shared" si="191"/>
        <v>50.951159999999994</v>
      </c>
      <c r="BK237" s="140">
        <f t="shared" si="192"/>
        <v>50.951159999999994</v>
      </c>
      <c r="BL237" s="141">
        <f t="shared" si="193"/>
        <v>26051.339702538662</v>
      </c>
      <c r="BM237" s="142">
        <f t="shared" si="194"/>
        <v>1327345.9773983997</v>
      </c>
      <c r="BN237" s="143">
        <f>INDEX(รายได้แยกตามสิทธิ!$N:$N,MATCH(CalBudget2567!$D237,รายได้แยกตามสิทธิ!$B:$B,0))</f>
        <v>349643</v>
      </c>
      <c r="BO237" s="138">
        <f>INDEX(ผลงานAdjRw_DHES!$I:$I,MATCH(CalBudget2567!$D237,ผลงานAdjRw_DHES!$B:$B,0))</f>
        <v>32.713300000000167</v>
      </c>
      <c r="BP237" s="143">
        <f t="shared" si="195"/>
        <v>10688.099335744122</v>
      </c>
      <c r="BQ237" s="139">
        <f t="shared" si="196"/>
        <v>39.255960000000201</v>
      </c>
      <c r="BR237" s="140">
        <f t="shared" si="197"/>
        <v>39.255960000000201</v>
      </c>
      <c r="BS237" s="141">
        <f t="shared" si="198"/>
        <v>10970.265158207767</v>
      </c>
      <c r="BT237" s="142">
        <f t="shared" si="199"/>
        <v>430648.29023999994</v>
      </c>
      <c r="BU237" s="144">
        <f t="shared" si="200"/>
        <v>24613261.058774401</v>
      </c>
      <c r="BV237" s="145">
        <f t="shared" si="154"/>
        <v>80424365.320982412</v>
      </c>
      <c r="BW237" s="146">
        <f>INDEX(รายได้แยกตามสิทธิ!$Q:$Q,MATCH(CalBudget2567!$D237,รายได้แยกตามสิทธิ!$B:$B,0))</f>
        <v>0.44</v>
      </c>
      <c r="BX237" s="145">
        <f t="shared" si="201"/>
        <v>35386720.741232261</v>
      </c>
      <c r="BY237" s="141"/>
      <c r="BZ237" s="143">
        <f t="shared" si="202"/>
        <v>92026</v>
      </c>
      <c r="CA237" s="138">
        <f>INDEX(ผลงานOPDVisit_HDC!$C:$C,MATCH(CalBudget2567!$D237,ผลงานOPDVisit_HDC!$A:$A,0))</f>
        <v>92026</v>
      </c>
      <c r="CB237" s="138">
        <f t="shared" si="203"/>
        <v>0</v>
      </c>
    </row>
    <row r="238" spans="1:80" hidden="1" x14ac:dyDescent="0.7">
      <c r="A238" s="136">
        <f>COUNTA($D$16:D238)</f>
        <v>223</v>
      </c>
      <c r="B238" s="1">
        <v>4</v>
      </c>
      <c r="C238" s="2" t="s">
        <v>20</v>
      </c>
      <c r="D238" s="91" t="s">
        <v>296</v>
      </c>
      <c r="E238" s="3" t="s">
        <v>1194</v>
      </c>
      <c r="F238" s="4" t="s">
        <v>1876</v>
      </c>
      <c r="G238" s="1">
        <v>6</v>
      </c>
      <c r="H238" s="3" t="s">
        <v>2965</v>
      </c>
      <c r="I238" s="137">
        <f>INDEX(รายได้แยกตามสิทธิ!$D:$D,MATCH(CalBudget2567!$D238,รายได้แยกตามสิทธิ!$B:$B,0))</f>
        <v>56559553.689999998</v>
      </c>
      <c r="J238" s="138">
        <f>INDEX(ผลงานOPDVisit_HDC!$F:$F,MATCH(CalBudget2567!$D238,ผลงานOPDVisit_HDC!$A:$A,0))</f>
        <v>94245</v>
      </c>
      <c r="K238" s="138">
        <f t="shared" si="155"/>
        <v>600.13320271632449</v>
      </c>
      <c r="L238" s="139">
        <f t="shared" si="156"/>
        <v>113094</v>
      </c>
      <c r="M238" s="140">
        <f t="shared" si="157"/>
        <v>113094</v>
      </c>
      <c r="N238" s="141">
        <f t="shared" si="158"/>
        <v>615.97671926803548</v>
      </c>
      <c r="O238" s="142">
        <f t="shared" si="159"/>
        <v>69663271.08889921</v>
      </c>
      <c r="P238" s="143">
        <f>INDEX(รายได้แยกตามสิทธิ!$E:$E,MATCH(CalBudget2567!$D238,รายได้แยกตามสิทธิ!$B:$B,0))</f>
        <v>3261515.7</v>
      </c>
      <c r="Q238" s="138">
        <f>INDEX(ผลงานOPDVisit_HDC!$D:$D,MATCH(CalBudget2567!$D238,ผลงานOPDVisit_HDC!$A:$A,0))</f>
        <v>8457</v>
      </c>
      <c r="R238" s="138">
        <f t="shared" si="160"/>
        <v>385.65870876197238</v>
      </c>
      <c r="S238" s="139">
        <f t="shared" si="161"/>
        <v>10148.4</v>
      </c>
      <c r="T238" s="140">
        <f t="shared" si="162"/>
        <v>10148.4</v>
      </c>
      <c r="U238" s="141">
        <f t="shared" si="163"/>
        <v>395.84009867328842</v>
      </c>
      <c r="V238" s="142">
        <f t="shared" si="164"/>
        <v>4017143.6573760002</v>
      </c>
      <c r="W238" s="143">
        <f>INDEX(รายได้แยกตามสิทธิ!$F:$F,MATCH(CalBudget2567!$D238,รายได้แยกตามสิทธิ!$B:$B,0))</f>
        <v>362429.6</v>
      </c>
      <c r="X238" s="138">
        <f>INDEX(ผลงานOPDVisit_HDC!$E:$E,MATCH(CalBudget2567!$D238,ผลงานOPDVisit_HDC!$A:$A,0))</f>
        <v>2482</v>
      </c>
      <c r="Y238" s="138">
        <f t="shared" si="165"/>
        <v>146.02320709105558</v>
      </c>
      <c r="Z238" s="139">
        <f t="shared" si="166"/>
        <v>2978.4</v>
      </c>
      <c r="AA238" s="140">
        <f t="shared" si="167"/>
        <v>2978.4</v>
      </c>
      <c r="AB238" s="141">
        <f t="shared" si="168"/>
        <v>149.87821975825946</v>
      </c>
      <c r="AC238" s="142">
        <f t="shared" si="169"/>
        <v>446397.289728</v>
      </c>
      <c r="AD238" s="143">
        <f>INDEX(รายได้แยกตามสิทธิ!$G:$G,MATCH(CalBudget2567!$D238,รายได้แยกตามสิทธิ!$B:$B,0))</f>
        <v>2202866.1</v>
      </c>
      <c r="AE238" s="138">
        <f>INDEX(ผลงานOPDVisit_HDC!$G:$G,MATCH(CalBudget2567!$D238,ผลงานOPDVisit_HDC!$A:$A,0))</f>
        <v>2335</v>
      </c>
      <c r="AF238" s="138">
        <f t="shared" si="170"/>
        <v>943.41160599571742</v>
      </c>
      <c r="AG238" s="139">
        <f t="shared" si="171"/>
        <v>2802</v>
      </c>
      <c r="AH238" s="140">
        <f t="shared" si="172"/>
        <v>2802</v>
      </c>
      <c r="AI238" s="141">
        <f t="shared" si="173"/>
        <v>968.31767239400438</v>
      </c>
      <c r="AJ238" s="142">
        <f t="shared" si="174"/>
        <v>2713226.1180480001</v>
      </c>
      <c r="AK238" s="143">
        <f>INDEX(รายได้แยกตามสิทธิ!$H:$H,MATCH(CalBudget2567!$D238,รายได้แยกตามสิทธิ!$B:$B,0))</f>
        <v>7566419.2000000002</v>
      </c>
      <c r="AL238" s="138">
        <f>INDEX(ผลงานOPDVisit_HDC!$K:$K,MATCH(CalBudget2567!$D238,ผลงานOPDVisit_HDC!$A:$A,0))</f>
        <v>15127</v>
      </c>
      <c r="AM238" s="138">
        <f t="shared" si="175"/>
        <v>500.19297944073514</v>
      </c>
      <c r="AN238" s="139">
        <f t="shared" si="176"/>
        <v>18152.399999999998</v>
      </c>
      <c r="AO238" s="140">
        <f t="shared" si="177"/>
        <v>18152.399999999998</v>
      </c>
      <c r="AP238" s="141">
        <f t="shared" si="178"/>
        <v>513.39807409797061</v>
      </c>
      <c r="AQ238" s="142">
        <f t="shared" si="179"/>
        <v>9319407.2002560012</v>
      </c>
      <c r="AR238" s="144">
        <f t="shared" si="153"/>
        <v>86159445.354307219</v>
      </c>
      <c r="AS238" s="143">
        <f>INDEX(รายได้แยกตามสิทธิ!$I:$I,MATCH(CalBudget2567!$D238,รายได้แยกตามสิทธิ!$B:$B,0))</f>
        <v>15256227</v>
      </c>
      <c r="AT238" s="138">
        <f>INDEX(ผลงานAdjRw_DHES!$D:$D,MATCH(CalBudget2567!$D238,ผลงานAdjRw_DHES!$B:$B,0))</f>
        <v>1118.8069</v>
      </c>
      <c r="AU238" s="143">
        <f t="shared" si="180"/>
        <v>13636.157410184009</v>
      </c>
      <c r="AV238" s="139">
        <f t="shared" si="181"/>
        <v>1342.56828</v>
      </c>
      <c r="AW238" s="140">
        <f t="shared" si="182"/>
        <v>1342.56828</v>
      </c>
      <c r="AX238" s="141">
        <f t="shared" si="183"/>
        <v>13996.151965812867</v>
      </c>
      <c r="AY238" s="142">
        <f t="shared" si="184"/>
        <v>18790789.671360001</v>
      </c>
      <c r="AZ238" s="143">
        <f>INDEX(รายได้แยกตามสิทธิ!$J:$J,MATCH(CalBudget2567!$D238,รายได้แยกตามสิทธิ!$B:$B,0))</f>
        <v>303683.64</v>
      </c>
      <c r="BA238" s="138">
        <f>INDEX(ผลงานAdjRw_DHES!$F:$F,MATCH(CalBudget2567!$D238,ผลงานAdjRw_DHES!$B:$B,0))</f>
        <v>17.823399999999999</v>
      </c>
      <c r="BB238" s="143">
        <f t="shared" si="185"/>
        <v>17038.479751338131</v>
      </c>
      <c r="BC238" s="139">
        <f t="shared" si="186"/>
        <v>21.388079999999999</v>
      </c>
      <c r="BD238" s="140">
        <f t="shared" si="187"/>
        <v>21.388079999999999</v>
      </c>
      <c r="BE238" s="141">
        <f t="shared" si="188"/>
        <v>17488.295616773459</v>
      </c>
      <c r="BF238" s="142">
        <f t="shared" si="189"/>
        <v>374041.06571520003</v>
      </c>
      <c r="BG238" s="143">
        <f>INDEX(รายได้แยกตามสิทธิ!$K:$K,MATCH(CalBudget2567!$D238,รายได้แยกตามสิทธิ!$B:$B,0))</f>
        <v>125385.5</v>
      </c>
      <c r="BH238" s="138">
        <f>INDEX(ผลงานAdjRw_DHES!$E:$E,MATCH(CalBudget2567!$D238,ผลงานAdjRw_DHES!$B:$B,0))</f>
        <v>1.8176000000000001</v>
      </c>
      <c r="BI238" s="143">
        <f t="shared" si="190"/>
        <v>68984.099911971833</v>
      </c>
      <c r="BJ238" s="139">
        <f t="shared" si="191"/>
        <v>2.1811199999999999</v>
      </c>
      <c r="BK238" s="140">
        <f t="shared" si="192"/>
        <v>2.1811199999999999</v>
      </c>
      <c r="BL238" s="141">
        <f t="shared" si="193"/>
        <v>70805.280149647893</v>
      </c>
      <c r="BM238" s="142">
        <f t="shared" si="194"/>
        <v>154434.81264000002</v>
      </c>
      <c r="BN238" s="143">
        <f>INDEX(รายได้แยกตามสิทธิ!$N:$N,MATCH(CalBudget2567!$D238,รายได้แยกตามสิทธิ!$B:$B,0))</f>
        <v>2267964</v>
      </c>
      <c r="BO238" s="138">
        <f>INDEX(ผลงานAdjRw_DHES!$I:$I,MATCH(CalBudget2567!$D238,ผลงานAdjRw_DHES!$B:$B,0))</f>
        <v>37.250599999999928</v>
      </c>
      <c r="BP238" s="143">
        <f t="shared" si="195"/>
        <v>60883.958916098112</v>
      </c>
      <c r="BQ238" s="139">
        <f t="shared" si="196"/>
        <v>44.700719999999912</v>
      </c>
      <c r="BR238" s="140">
        <f t="shared" si="197"/>
        <v>44.700719999999912</v>
      </c>
      <c r="BS238" s="141">
        <f t="shared" si="198"/>
        <v>62491.2954314831</v>
      </c>
      <c r="BT238" s="142">
        <f t="shared" si="199"/>
        <v>2793405.8995199995</v>
      </c>
      <c r="BU238" s="144">
        <f t="shared" si="200"/>
        <v>22112671.449235201</v>
      </c>
      <c r="BV238" s="145">
        <f t="shared" si="154"/>
        <v>108272116.80354242</v>
      </c>
      <c r="BW238" s="146">
        <f>INDEX(รายได้แยกตามสิทธิ!$Q:$Q,MATCH(CalBudget2567!$D238,รายได้แยกตามสิทธิ!$B:$B,0))</f>
        <v>0.44</v>
      </c>
      <c r="BX238" s="145">
        <f t="shared" si="201"/>
        <v>47639731.393558666</v>
      </c>
      <c r="BY238" s="141"/>
      <c r="BZ238" s="143">
        <f t="shared" si="202"/>
        <v>122646</v>
      </c>
      <c r="CA238" s="138">
        <f>INDEX(ผลงานOPDVisit_HDC!$C:$C,MATCH(CalBudget2567!$D238,ผลงานOPDVisit_HDC!$A:$A,0))</f>
        <v>122646</v>
      </c>
      <c r="CB238" s="138">
        <f t="shared" si="203"/>
        <v>0</v>
      </c>
    </row>
    <row r="239" spans="1:80" hidden="1" x14ac:dyDescent="0.7">
      <c r="A239" s="136">
        <f>COUNTA($D$16:D239)</f>
        <v>224</v>
      </c>
      <c r="B239" s="1">
        <v>4</v>
      </c>
      <c r="C239" s="2" t="s">
        <v>20</v>
      </c>
      <c r="D239" s="91" t="s">
        <v>297</v>
      </c>
      <c r="E239" s="3" t="s">
        <v>1195</v>
      </c>
      <c r="F239" s="4" t="s">
        <v>1876</v>
      </c>
      <c r="G239" s="1">
        <v>5</v>
      </c>
      <c r="H239" s="3" t="s">
        <v>2964</v>
      </c>
      <c r="I239" s="137">
        <f>INDEX(รายได้แยกตามสิทธิ!$D:$D,MATCH(CalBudget2567!$D239,รายได้แยกตามสิทธิ!$B:$B,0))</f>
        <v>26857413.239999998</v>
      </c>
      <c r="J239" s="138">
        <f>INDEX(ผลงานOPDVisit_HDC!$F:$F,MATCH(CalBudget2567!$D239,ผลงานOPDVisit_HDC!$A:$A,0))</f>
        <v>74107</v>
      </c>
      <c r="K239" s="138">
        <f t="shared" si="155"/>
        <v>362.41398572334595</v>
      </c>
      <c r="L239" s="139">
        <f t="shared" si="156"/>
        <v>88928.4</v>
      </c>
      <c r="M239" s="140">
        <f t="shared" si="157"/>
        <v>88928.4</v>
      </c>
      <c r="N239" s="141">
        <f t="shared" si="158"/>
        <v>371.98171494644225</v>
      </c>
      <c r="O239" s="142">
        <f t="shared" si="159"/>
        <v>33079738.739443194</v>
      </c>
      <c r="P239" s="143">
        <f>INDEX(รายได้แยกตามสิทธิ!$E:$E,MATCH(CalBudget2567!$D239,รายได้แยกตามสิทธิ!$B:$B,0))</f>
        <v>2223823.6800000002</v>
      </c>
      <c r="Q239" s="138">
        <f>INDEX(ผลงานOPDVisit_HDC!$D:$D,MATCH(CalBudget2567!$D239,ผลงานOPDVisit_HDC!$A:$A,0))</f>
        <v>7134</v>
      </c>
      <c r="R239" s="138">
        <f t="shared" si="160"/>
        <v>311.72185029436503</v>
      </c>
      <c r="S239" s="139">
        <f t="shared" si="161"/>
        <v>8560.7999999999993</v>
      </c>
      <c r="T239" s="140">
        <f t="shared" si="162"/>
        <v>8560.7999999999993</v>
      </c>
      <c r="U239" s="141">
        <f t="shared" si="163"/>
        <v>319.95130714213627</v>
      </c>
      <c r="V239" s="142">
        <f t="shared" si="164"/>
        <v>2739039.1501823999</v>
      </c>
      <c r="W239" s="143">
        <f>INDEX(รายได้แยกตามสิทธิ!$F:$F,MATCH(CalBudget2567!$D239,รายได้แยกตามสิทธิ!$B:$B,0))</f>
        <v>486701.34</v>
      </c>
      <c r="X239" s="138">
        <f>INDEX(ผลงานOPDVisit_HDC!$E:$E,MATCH(CalBudget2567!$D239,ผลงานOPDVisit_HDC!$A:$A,0))</f>
        <v>10941</v>
      </c>
      <c r="Y239" s="138">
        <f t="shared" si="165"/>
        <v>44.484173293117635</v>
      </c>
      <c r="Z239" s="139">
        <f t="shared" si="166"/>
        <v>13129.199999999999</v>
      </c>
      <c r="AA239" s="140">
        <f t="shared" si="167"/>
        <v>13129.199999999999</v>
      </c>
      <c r="AB239" s="141">
        <f t="shared" si="168"/>
        <v>45.658555468055944</v>
      </c>
      <c r="AC239" s="142">
        <f t="shared" si="169"/>
        <v>599460.30645120004</v>
      </c>
      <c r="AD239" s="143">
        <f>INDEX(รายได้แยกตามสิทธิ!$G:$G,MATCH(CalBudget2567!$D239,รายได้แยกตามสิทธิ!$B:$B,0))</f>
        <v>627547.09</v>
      </c>
      <c r="AE239" s="138">
        <f>INDEX(ผลงานOPDVisit_HDC!$G:$G,MATCH(CalBudget2567!$D239,ผลงานOPDVisit_HDC!$A:$A,0))</f>
        <v>0</v>
      </c>
      <c r="AF239" s="138">
        <f t="shared" si="170"/>
        <v>0</v>
      </c>
      <c r="AG239" s="139">
        <f t="shared" si="171"/>
        <v>0</v>
      </c>
      <c r="AH239" s="140">
        <f t="shared" si="172"/>
        <v>0</v>
      </c>
      <c r="AI239" s="141">
        <f t="shared" si="173"/>
        <v>0</v>
      </c>
      <c r="AJ239" s="142">
        <f t="shared" si="174"/>
        <v>0</v>
      </c>
      <c r="AK239" s="143">
        <f>INDEX(รายได้แยกตามสิทธิ!$H:$H,MATCH(CalBudget2567!$D239,รายได้แยกตามสิทธิ!$B:$B,0))</f>
        <v>4785100.58</v>
      </c>
      <c r="AL239" s="138">
        <f>INDEX(ผลงานOPDVisit_HDC!$K:$K,MATCH(CalBudget2567!$D239,ผลงานOPDVisit_HDC!$A:$A,0))</f>
        <v>3703</v>
      </c>
      <c r="AM239" s="138">
        <f t="shared" si="175"/>
        <v>1292.2226789089927</v>
      </c>
      <c r="AN239" s="139">
        <f t="shared" si="176"/>
        <v>4443.5999999999995</v>
      </c>
      <c r="AO239" s="140">
        <f t="shared" si="177"/>
        <v>4443.5999999999995</v>
      </c>
      <c r="AP239" s="141">
        <f t="shared" si="178"/>
        <v>1326.3373576321901</v>
      </c>
      <c r="AQ239" s="142">
        <f t="shared" si="179"/>
        <v>5893712.6823743992</v>
      </c>
      <c r="AR239" s="144">
        <f t="shared" si="153"/>
        <v>42311950.878451198</v>
      </c>
      <c r="AS239" s="143">
        <f>INDEX(รายได้แยกตามสิทธิ!$I:$I,MATCH(CalBudget2567!$D239,รายได้แยกตามสิทธิ!$B:$B,0))</f>
        <v>12039739.93</v>
      </c>
      <c r="AT239" s="138">
        <f>INDEX(ผลงานAdjRw_DHES!$D:$D,MATCH(CalBudget2567!$D239,ผลงานAdjRw_DHES!$B:$B,0))</f>
        <v>675.92830000000004</v>
      </c>
      <c r="AU239" s="143">
        <f t="shared" si="180"/>
        <v>17812.15541648426</v>
      </c>
      <c r="AV239" s="139">
        <f t="shared" si="181"/>
        <v>811.11396000000002</v>
      </c>
      <c r="AW239" s="140">
        <f t="shared" si="182"/>
        <v>811.11396000000002</v>
      </c>
      <c r="AX239" s="141">
        <f t="shared" si="183"/>
        <v>18282.396319479445</v>
      </c>
      <c r="AY239" s="142">
        <f t="shared" si="184"/>
        <v>14829106.876982398</v>
      </c>
      <c r="AZ239" s="143">
        <f>INDEX(รายได้แยกตามสิทธิ!$J:$J,MATCH(CalBudget2567!$D239,รายได้แยกตามสิทธิ!$B:$B,0))</f>
        <v>139381.24</v>
      </c>
      <c r="BA239" s="138">
        <f>INDEX(ผลงานAdjRw_DHES!$F:$F,MATCH(CalBudget2567!$D239,ผลงานAdjRw_DHES!$B:$B,0))</f>
        <v>6.5100999999999996</v>
      </c>
      <c r="BB239" s="143">
        <f t="shared" si="185"/>
        <v>21409.999846392529</v>
      </c>
      <c r="BC239" s="139">
        <f t="shared" si="186"/>
        <v>7.8121199999999993</v>
      </c>
      <c r="BD239" s="140">
        <f t="shared" si="187"/>
        <v>7.8121199999999993</v>
      </c>
      <c r="BE239" s="141">
        <f t="shared" si="188"/>
        <v>21975.223842337291</v>
      </c>
      <c r="BF239" s="142">
        <f t="shared" si="189"/>
        <v>171673.08568319998</v>
      </c>
      <c r="BG239" s="143">
        <f>INDEX(รายได้แยกตามสิทธิ!$K:$K,MATCH(CalBudget2567!$D239,รายได้แยกตามสิทธิ!$B:$B,0))</f>
        <v>13874</v>
      </c>
      <c r="BH239" s="138">
        <f>INDEX(ผลงานAdjRw_DHES!$E:$E,MATCH(CalBudget2567!$D239,ผลงานAdjRw_DHES!$B:$B,0))</f>
        <v>0.55679999999999996</v>
      </c>
      <c r="BI239" s="143">
        <f t="shared" si="190"/>
        <v>24917.385057471267</v>
      </c>
      <c r="BJ239" s="139">
        <f t="shared" si="191"/>
        <v>0.66815999999999998</v>
      </c>
      <c r="BK239" s="140">
        <f t="shared" si="192"/>
        <v>0.66815999999999998</v>
      </c>
      <c r="BL239" s="141">
        <f t="shared" si="193"/>
        <v>25575.20402298851</v>
      </c>
      <c r="BM239" s="142">
        <f t="shared" si="194"/>
        <v>17088.328320000001</v>
      </c>
      <c r="BN239" s="143">
        <f>INDEX(รายได้แยกตามสิทธิ!$N:$N,MATCH(CalBudget2567!$D239,รายได้แยกตามสิทธิ!$B:$B,0))</f>
        <v>960978.57000000007</v>
      </c>
      <c r="BO239" s="138">
        <f>INDEX(ผลงานAdjRw_DHES!$I:$I,MATCH(CalBudget2567!$D239,ผลงานAdjRw_DHES!$B:$B,0))</f>
        <v>62.14579999999993</v>
      </c>
      <c r="BP239" s="143">
        <f t="shared" si="195"/>
        <v>15463.290680947082</v>
      </c>
      <c r="BQ239" s="139">
        <f t="shared" si="196"/>
        <v>74.574959999999919</v>
      </c>
      <c r="BR239" s="140">
        <f t="shared" si="197"/>
        <v>74.574959999999919</v>
      </c>
      <c r="BS239" s="141">
        <f t="shared" si="198"/>
        <v>15871.521554924086</v>
      </c>
      <c r="BT239" s="142">
        <f t="shared" si="199"/>
        <v>1183618.0850976002</v>
      </c>
      <c r="BU239" s="144">
        <f t="shared" si="200"/>
        <v>16201486.376083199</v>
      </c>
      <c r="BV239" s="145">
        <f t="shared" si="154"/>
        <v>58513437.254534394</v>
      </c>
      <c r="BW239" s="146">
        <f>INDEX(รายได้แยกตามสิทธิ!$Q:$Q,MATCH(CalBudget2567!$D239,รายได้แยกตามสิทธิ!$B:$B,0))</f>
        <v>0.41</v>
      </c>
      <c r="BX239" s="145">
        <f t="shared" si="201"/>
        <v>23990509.2743591</v>
      </c>
      <c r="BY239" s="141"/>
      <c r="BZ239" s="143">
        <f t="shared" si="202"/>
        <v>95885</v>
      </c>
      <c r="CA239" s="138">
        <f>INDEX(ผลงานOPDVisit_HDC!$C:$C,MATCH(CalBudget2567!$D239,ผลงานOPDVisit_HDC!$A:$A,0))</f>
        <v>95885</v>
      </c>
      <c r="CB239" s="138">
        <f t="shared" si="203"/>
        <v>0</v>
      </c>
    </row>
    <row r="240" spans="1:80" hidden="1" x14ac:dyDescent="0.7">
      <c r="A240" s="136">
        <f>COUNTA($D$16:D240)</f>
        <v>225</v>
      </c>
      <c r="B240" s="1">
        <v>4</v>
      </c>
      <c r="C240" s="2" t="s">
        <v>21</v>
      </c>
      <c r="D240" s="91" t="s">
        <v>298</v>
      </c>
      <c r="E240" s="3" t="s">
        <v>1196</v>
      </c>
      <c r="F240" s="4" t="s">
        <v>1875</v>
      </c>
      <c r="G240" s="1">
        <v>18</v>
      </c>
      <c r="H240" s="3" t="s">
        <v>2975</v>
      </c>
      <c r="I240" s="137">
        <f>INDEX(รายได้แยกตามสิทธิ!$D:$D,MATCH(CalBudget2567!$D240,รายได้แยกตามสิทธิ!$B:$B,0))</f>
        <v>240042535.15000001</v>
      </c>
      <c r="J240" s="138">
        <f>INDEX(ผลงานOPDVisit_HDC!$F:$F,MATCH(CalBudget2567!$D240,ผลงานOPDVisit_HDC!$A:$A,0))</f>
        <v>271914</v>
      </c>
      <c r="K240" s="138">
        <f t="shared" si="155"/>
        <v>882.78843733680503</v>
      </c>
      <c r="L240" s="139">
        <f t="shared" si="156"/>
        <v>326296.8</v>
      </c>
      <c r="M240" s="140">
        <f t="shared" si="157"/>
        <v>326296.8</v>
      </c>
      <c r="N240" s="141">
        <f t="shared" si="158"/>
        <v>906.09405208249666</v>
      </c>
      <c r="O240" s="142">
        <f t="shared" si="159"/>
        <v>295655589.69355196</v>
      </c>
      <c r="P240" s="143">
        <f>INDEX(รายได้แยกตามสิทธิ!$E:$E,MATCH(CalBudget2567!$D240,รายได้แยกตามสิทธิ!$B:$B,0))</f>
        <v>136658605.83000001</v>
      </c>
      <c r="Q240" s="138">
        <f>INDEX(ผลงานOPDVisit_HDC!$D:$D,MATCH(CalBudget2567!$D240,ผลงานOPDVisit_HDC!$A:$A,0))</f>
        <v>87062</v>
      </c>
      <c r="R240" s="138">
        <f t="shared" si="160"/>
        <v>1569.6699573866902</v>
      </c>
      <c r="S240" s="139">
        <f t="shared" si="161"/>
        <v>104474.4</v>
      </c>
      <c r="T240" s="140">
        <f t="shared" si="162"/>
        <v>104474.4</v>
      </c>
      <c r="U240" s="141">
        <f t="shared" si="163"/>
        <v>1611.1092442616987</v>
      </c>
      <c r="V240" s="142">
        <f t="shared" si="164"/>
        <v>168319671.62869442</v>
      </c>
      <c r="W240" s="143">
        <f>INDEX(รายได้แยกตามสิทธิ!$F:$F,MATCH(CalBudget2567!$D240,รายได้แยกตามสิทธิ!$B:$B,0))</f>
        <v>57374167.469999999</v>
      </c>
      <c r="X240" s="138">
        <f>INDEX(ผลงานOPDVisit_HDC!$E:$E,MATCH(CalBudget2567!$D240,ผลงานOPDVisit_HDC!$A:$A,0))</f>
        <v>76124</v>
      </c>
      <c r="Y240" s="138">
        <f t="shared" si="165"/>
        <v>753.6935456623404</v>
      </c>
      <c r="Z240" s="139">
        <f t="shared" si="166"/>
        <v>91348.800000000003</v>
      </c>
      <c r="AA240" s="140">
        <f t="shared" si="167"/>
        <v>91348.800000000003</v>
      </c>
      <c r="AB240" s="141">
        <f t="shared" si="168"/>
        <v>773.59105526782616</v>
      </c>
      <c r="AC240" s="142">
        <f t="shared" si="169"/>
        <v>70666614.589449599</v>
      </c>
      <c r="AD240" s="143">
        <f>INDEX(รายได้แยกตามสิทธิ!$G:$G,MATCH(CalBudget2567!$D240,รายได้แยกตามสิทธิ!$B:$B,0))</f>
        <v>832358</v>
      </c>
      <c r="AE240" s="138">
        <f>INDEX(ผลงานOPDVisit_HDC!$G:$G,MATCH(CalBudget2567!$D240,ผลงานOPDVisit_HDC!$A:$A,0))</f>
        <v>851</v>
      </c>
      <c r="AF240" s="138">
        <f t="shared" si="170"/>
        <v>978.09400705052883</v>
      </c>
      <c r="AG240" s="139">
        <f t="shared" si="171"/>
        <v>1021.1999999999999</v>
      </c>
      <c r="AH240" s="140">
        <f t="shared" si="172"/>
        <v>1021.1999999999999</v>
      </c>
      <c r="AI240" s="141">
        <f t="shared" si="173"/>
        <v>1003.9156888366628</v>
      </c>
      <c r="AJ240" s="142">
        <f t="shared" si="174"/>
        <v>1025198.70144</v>
      </c>
      <c r="AK240" s="143">
        <f>INDEX(รายได้แยกตามสิทธิ!$H:$H,MATCH(CalBudget2567!$D240,รายได้แยกตามสิทธิ!$B:$B,0))</f>
        <v>40386174.460000001</v>
      </c>
      <c r="AL240" s="138">
        <f>INDEX(ผลงานOPDVisit_HDC!$K:$K,MATCH(CalBudget2567!$D240,ผลงานOPDVisit_HDC!$A:$A,0))</f>
        <v>90321</v>
      </c>
      <c r="AM240" s="138">
        <f t="shared" si="175"/>
        <v>447.14047076538128</v>
      </c>
      <c r="AN240" s="139">
        <f t="shared" si="176"/>
        <v>108385.2</v>
      </c>
      <c r="AO240" s="140">
        <f t="shared" si="177"/>
        <v>108385.2</v>
      </c>
      <c r="AP240" s="141">
        <f t="shared" si="178"/>
        <v>458.94497919358736</v>
      </c>
      <c r="AQ240" s="142">
        <f t="shared" si="179"/>
        <v>49742843.358892806</v>
      </c>
      <c r="AR240" s="144">
        <f t="shared" si="153"/>
        <v>585409917.97202873</v>
      </c>
      <c r="AS240" s="143">
        <f>INDEX(รายได้แยกตามสิทธิ!$I:$I,MATCH(CalBudget2567!$D240,รายได้แยกตามสิทธิ!$B:$B,0))</f>
        <v>514901226.25999999</v>
      </c>
      <c r="AT240" s="138">
        <f>INDEX(ผลงานAdjRw_DHES!$D:$D,MATCH(CalBudget2567!$D240,ผลงานAdjRw_DHES!$B:$B,0))</f>
        <v>36874.0196</v>
      </c>
      <c r="AU240" s="143">
        <f t="shared" si="180"/>
        <v>13963.794342073843</v>
      </c>
      <c r="AV240" s="139">
        <f t="shared" si="181"/>
        <v>44248.823519999998</v>
      </c>
      <c r="AW240" s="140">
        <f t="shared" si="182"/>
        <v>44248.823519999998</v>
      </c>
      <c r="AX240" s="141">
        <f t="shared" si="183"/>
        <v>14332.438512704592</v>
      </c>
      <c r="AY240" s="142">
        <f t="shared" si="184"/>
        <v>634193542.35991669</v>
      </c>
      <c r="AZ240" s="143">
        <f>INDEX(รายได้แยกตามสิทธิ!$J:$J,MATCH(CalBudget2567!$D240,รายได้แยกตามสิทธิ!$B:$B,0))</f>
        <v>79656343.620000005</v>
      </c>
      <c r="BA240" s="138">
        <f>INDEX(ผลงานAdjRw_DHES!$F:$F,MATCH(CalBudget2567!$D240,ผลงานAdjRw_DHES!$B:$B,0))</f>
        <v>4230.0974000000006</v>
      </c>
      <c r="BB240" s="143">
        <f t="shared" si="185"/>
        <v>18830.8533084841</v>
      </c>
      <c r="BC240" s="139">
        <f t="shared" si="186"/>
        <v>5076.1168800000005</v>
      </c>
      <c r="BD240" s="140">
        <f t="shared" si="187"/>
        <v>5076.1168800000005</v>
      </c>
      <c r="BE240" s="141">
        <f t="shared" si="188"/>
        <v>19327.98783582808</v>
      </c>
      <c r="BF240" s="142">
        <f t="shared" si="189"/>
        <v>98111125.309881598</v>
      </c>
      <c r="BG240" s="143">
        <f>INDEX(รายได้แยกตามสิทธิ!$K:$K,MATCH(CalBudget2567!$D240,รายได้แยกตามสิทธิ!$B:$B,0))</f>
        <v>60593464.689999998</v>
      </c>
      <c r="BH240" s="138">
        <f>INDEX(ผลงานAdjRw_DHES!$E:$E,MATCH(CalBudget2567!$D240,ผลงานAdjRw_DHES!$B:$B,0))</f>
        <v>4091.9489000000003</v>
      </c>
      <c r="BI240" s="143">
        <f t="shared" si="190"/>
        <v>14807.971988604255</v>
      </c>
      <c r="BJ240" s="139">
        <f t="shared" si="191"/>
        <v>4910.3386799999998</v>
      </c>
      <c r="BK240" s="140">
        <f t="shared" si="192"/>
        <v>4910.3386799999998</v>
      </c>
      <c r="BL240" s="141">
        <f t="shared" si="193"/>
        <v>15198.902449103407</v>
      </c>
      <c r="BM240" s="142">
        <f t="shared" si="194"/>
        <v>74631758.589379191</v>
      </c>
      <c r="BN240" s="143">
        <f>INDEX(รายได้แยกตามสิทธิ!$N:$N,MATCH(CalBudget2567!$D240,รายได้แยกตามสิทธิ!$B:$B,0))</f>
        <v>109796009.61</v>
      </c>
      <c r="BO240" s="138">
        <f>INDEX(ผลงานAdjRw_DHES!$I:$I,MATCH(CalBudget2567!$D240,ผลงานAdjRw_DHES!$B:$B,0))</f>
        <v>4146.8758999999936</v>
      </c>
      <c r="BP240" s="143">
        <f t="shared" si="195"/>
        <v>26476.801394032595</v>
      </c>
      <c r="BQ240" s="139">
        <f t="shared" si="196"/>
        <v>4976.2510799999918</v>
      </c>
      <c r="BR240" s="140">
        <f t="shared" si="197"/>
        <v>4976.2510799999918</v>
      </c>
      <c r="BS240" s="141">
        <f t="shared" si="198"/>
        <v>27175.788950835056</v>
      </c>
      <c r="BT240" s="142">
        <f t="shared" si="199"/>
        <v>135233549.1164448</v>
      </c>
      <c r="BU240" s="144">
        <f t="shared" si="200"/>
        <v>942169975.37562227</v>
      </c>
      <c r="BV240" s="145">
        <f t="shared" si="154"/>
        <v>1527579893.347651</v>
      </c>
      <c r="BW240" s="146">
        <f>INDEX(รายได้แยกตามสิทธิ!$Q:$Q,MATCH(CalBudget2567!$D240,รายได้แยกตามสิทธิ!$B:$B,0))</f>
        <v>0.3</v>
      </c>
      <c r="BX240" s="145">
        <f t="shared" si="201"/>
        <v>458273968.00429529</v>
      </c>
      <c r="BY240" s="141"/>
      <c r="BZ240" s="143">
        <f t="shared" si="202"/>
        <v>526272</v>
      </c>
      <c r="CA240" s="138">
        <f>INDEX(ผลงานOPDVisit_HDC!$C:$C,MATCH(CalBudget2567!$D240,ผลงานOPDVisit_HDC!$A:$A,0))</f>
        <v>526272</v>
      </c>
      <c r="CB240" s="138">
        <f t="shared" si="203"/>
        <v>0</v>
      </c>
    </row>
    <row r="241" spans="1:80" hidden="1" x14ac:dyDescent="0.7">
      <c r="A241" s="136">
        <f>COUNTA($D$16:D241)</f>
        <v>226</v>
      </c>
      <c r="B241" s="1">
        <v>4</v>
      </c>
      <c r="C241" s="2" t="s">
        <v>21</v>
      </c>
      <c r="D241" s="91" t="s">
        <v>299</v>
      </c>
      <c r="E241" s="3" t="s">
        <v>1197</v>
      </c>
      <c r="F241" s="4" t="s">
        <v>1877</v>
      </c>
      <c r="G241" s="1">
        <v>15</v>
      </c>
      <c r="H241" s="3" t="s">
        <v>2969</v>
      </c>
      <c r="I241" s="137">
        <f>INDEX(รายได้แยกตามสิทธิ!$D:$D,MATCH(CalBudget2567!$D241,รายได้แยกตามสิทธิ!$B:$B,0))</f>
        <v>81286752.780000001</v>
      </c>
      <c r="J241" s="138">
        <f>INDEX(ผลงานOPDVisit_HDC!$F:$F,MATCH(CalBudget2567!$D241,ผลงานOPDVisit_HDC!$A:$A,0))</f>
        <v>115304</v>
      </c>
      <c r="K241" s="138">
        <f t="shared" si="155"/>
        <v>704.97773520432941</v>
      </c>
      <c r="L241" s="139">
        <f t="shared" si="156"/>
        <v>138364.79999999999</v>
      </c>
      <c r="M241" s="140">
        <f t="shared" si="157"/>
        <v>138364.79999999999</v>
      </c>
      <c r="N241" s="141">
        <f t="shared" si="158"/>
        <v>723.58914741372371</v>
      </c>
      <c r="O241" s="142">
        <f t="shared" si="159"/>
        <v>100119267.66407038</v>
      </c>
      <c r="P241" s="143">
        <f>INDEX(รายได้แยกตามสิทธิ!$E:$E,MATCH(CalBudget2567!$D241,รายได้แยกตามสิทธิ!$B:$B,0))</f>
        <v>21501523.530000001</v>
      </c>
      <c r="Q241" s="138">
        <f>INDEX(ผลงานOPDVisit_HDC!$D:$D,MATCH(CalBudget2567!$D241,ผลงานOPDVisit_HDC!$A:$A,0))</f>
        <v>26649</v>
      </c>
      <c r="R241" s="138">
        <f t="shared" si="160"/>
        <v>806.84166497804802</v>
      </c>
      <c r="S241" s="139">
        <f t="shared" si="161"/>
        <v>31978.799999999999</v>
      </c>
      <c r="T241" s="140">
        <f t="shared" si="162"/>
        <v>31978.799999999999</v>
      </c>
      <c r="U241" s="141">
        <f t="shared" si="163"/>
        <v>828.14228493346843</v>
      </c>
      <c r="V241" s="142">
        <f t="shared" si="164"/>
        <v>26482996.5014304</v>
      </c>
      <c r="W241" s="143">
        <f>INDEX(รายได้แยกตามสิทธิ!$F:$F,MATCH(CalBudget2567!$D241,รายได้แยกตามสิทธิ!$B:$B,0))</f>
        <v>26125316.280000001</v>
      </c>
      <c r="X241" s="138">
        <f>INDEX(ผลงานOPDVisit_HDC!$E:$E,MATCH(CalBudget2567!$D241,ผลงานOPDVisit_HDC!$A:$A,0))</f>
        <v>60809</v>
      </c>
      <c r="Y241" s="138">
        <f t="shared" si="165"/>
        <v>429.62910556003226</v>
      </c>
      <c r="Z241" s="139">
        <f t="shared" si="166"/>
        <v>72970.8</v>
      </c>
      <c r="AA241" s="140">
        <f t="shared" si="167"/>
        <v>72970.8</v>
      </c>
      <c r="AB241" s="141">
        <f t="shared" si="168"/>
        <v>440.97131394681713</v>
      </c>
      <c r="AC241" s="142">
        <f t="shared" si="169"/>
        <v>32178029.555750404</v>
      </c>
      <c r="AD241" s="143">
        <f>INDEX(รายได้แยกตามสิทธิ!$G:$G,MATCH(CalBudget2567!$D241,รายได้แยกตามสิทธิ!$B:$B,0))</f>
        <v>528363.82999999996</v>
      </c>
      <c r="AE241" s="138">
        <f>INDEX(ผลงานOPDVisit_HDC!$G:$G,MATCH(CalBudget2567!$D241,ผลงานOPDVisit_HDC!$A:$A,0))</f>
        <v>417</v>
      </c>
      <c r="AF241" s="138">
        <f t="shared" si="170"/>
        <v>1267.0595443645084</v>
      </c>
      <c r="AG241" s="139">
        <f t="shared" si="171"/>
        <v>500.4</v>
      </c>
      <c r="AH241" s="140">
        <f t="shared" si="172"/>
        <v>500.4</v>
      </c>
      <c r="AI241" s="141">
        <f t="shared" si="173"/>
        <v>1300.5099163357313</v>
      </c>
      <c r="AJ241" s="142">
        <f t="shared" si="174"/>
        <v>650775.16213439987</v>
      </c>
      <c r="AK241" s="143">
        <f>INDEX(รายได้แยกตามสิทธิ!$H:$H,MATCH(CalBudget2567!$D241,รายได้แยกตามสิทธิ!$B:$B,0))</f>
        <v>11184900.51</v>
      </c>
      <c r="AL241" s="138">
        <f>INDEX(ผลงานOPDVisit_HDC!$K:$K,MATCH(CalBudget2567!$D241,ผลงานOPDVisit_HDC!$A:$A,0))</f>
        <v>15413</v>
      </c>
      <c r="AM241" s="138">
        <f t="shared" si="175"/>
        <v>725.67965418802305</v>
      </c>
      <c r="AN241" s="139">
        <f t="shared" si="176"/>
        <v>18495.599999999999</v>
      </c>
      <c r="AO241" s="140">
        <f t="shared" si="177"/>
        <v>18495.599999999999</v>
      </c>
      <c r="AP241" s="141">
        <f t="shared" si="178"/>
        <v>744.83759705858688</v>
      </c>
      <c r="AQ241" s="142">
        <f t="shared" si="179"/>
        <v>13776218.260156799</v>
      </c>
      <c r="AR241" s="144">
        <f t="shared" si="153"/>
        <v>173207287.14354241</v>
      </c>
      <c r="AS241" s="143">
        <f>INDEX(รายได้แยกตามสิทธิ!$I:$I,MATCH(CalBudget2567!$D241,รายได้แยกตามสิทธิ!$B:$B,0))</f>
        <v>148297573.06999999</v>
      </c>
      <c r="AT241" s="138">
        <f>INDEX(ผลงานAdjRw_DHES!$D:$D,MATCH(CalBudget2567!$D241,ผลงานAdjRw_DHES!$B:$B,0))</f>
        <v>10634.739299999999</v>
      </c>
      <c r="AU241" s="143">
        <f t="shared" si="180"/>
        <v>13944.636430344843</v>
      </c>
      <c r="AV241" s="139">
        <f t="shared" si="181"/>
        <v>12761.687159999999</v>
      </c>
      <c r="AW241" s="140">
        <f t="shared" si="182"/>
        <v>12761.687159999999</v>
      </c>
      <c r="AX241" s="141">
        <f t="shared" si="183"/>
        <v>14312.774832105946</v>
      </c>
      <c r="AY241" s="142">
        <f t="shared" si="184"/>
        <v>182655154.7988576</v>
      </c>
      <c r="AZ241" s="143">
        <f>INDEX(รายได้แยกตามสิทธิ!$J:$J,MATCH(CalBudget2567!$D241,รายได้แยกตามสิทธิ!$B:$B,0))</f>
        <v>23673847.23</v>
      </c>
      <c r="BA241" s="138">
        <f>INDEX(ผลงานAdjRw_DHES!$F:$F,MATCH(CalBudget2567!$D241,ผลงานAdjRw_DHES!$B:$B,0))</f>
        <v>1226.0916999999999</v>
      </c>
      <c r="BB241" s="143">
        <f t="shared" si="185"/>
        <v>19308.38226047856</v>
      </c>
      <c r="BC241" s="139">
        <f t="shared" si="186"/>
        <v>1471.3100399999998</v>
      </c>
      <c r="BD241" s="140">
        <f t="shared" si="187"/>
        <v>1471.3100399999998</v>
      </c>
      <c r="BE241" s="141">
        <f t="shared" si="188"/>
        <v>19818.123552155193</v>
      </c>
      <c r="BF241" s="142">
        <f t="shared" si="189"/>
        <v>29158604.156246398</v>
      </c>
      <c r="BG241" s="143">
        <f>INDEX(รายได้แยกตามสิทธิ!$K:$K,MATCH(CalBudget2567!$D241,รายได้แยกตามสิทธิ!$B:$B,0))</f>
        <v>62733857.840000004</v>
      </c>
      <c r="BH241" s="138">
        <f>INDEX(ผลงานAdjRw_DHES!$E:$E,MATCH(CalBudget2567!$D241,ผลงานAdjRw_DHES!$B:$B,0))</f>
        <v>1514.6429000000001</v>
      </c>
      <c r="BI241" s="143">
        <f t="shared" si="190"/>
        <v>41418.249700969121</v>
      </c>
      <c r="BJ241" s="139">
        <f t="shared" si="191"/>
        <v>1817.5714800000001</v>
      </c>
      <c r="BK241" s="140">
        <f t="shared" si="192"/>
        <v>1817.5714800000001</v>
      </c>
      <c r="BL241" s="141">
        <f t="shared" si="193"/>
        <v>42511.691493074708</v>
      </c>
      <c r="BM241" s="142">
        <f t="shared" si="194"/>
        <v>77268038.024371207</v>
      </c>
      <c r="BN241" s="143">
        <f>INDEX(รายได้แยกตามสิทธิ!$N:$N,MATCH(CalBudget2567!$D241,รายได้แยกตามสิทธิ!$B:$B,0))</f>
        <v>28196885.170000002</v>
      </c>
      <c r="BO241" s="138">
        <f>INDEX(ผลงานAdjRw_DHES!$I:$I,MATCH(CalBudget2567!$D241,ผลงานAdjRw_DHES!$B:$B,0))</f>
        <v>888.44620000000032</v>
      </c>
      <c r="BP241" s="143">
        <f t="shared" si="195"/>
        <v>31737.301785971951</v>
      </c>
      <c r="BQ241" s="139">
        <f t="shared" si="196"/>
        <v>1066.1354400000002</v>
      </c>
      <c r="BR241" s="140">
        <f t="shared" si="197"/>
        <v>1066.1354400000002</v>
      </c>
      <c r="BS241" s="141">
        <f t="shared" si="198"/>
        <v>32575.166553121609</v>
      </c>
      <c r="BT241" s="142">
        <f t="shared" si="199"/>
        <v>34729539.526185602</v>
      </c>
      <c r="BU241" s="144">
        <f t="shared" si="200"/>
        <v>323811336.50566077</v>
      </c>
      <c r="BV241" s="145">
        <f t="shared" si="154"/>
        <v>497018623.64920318</v>
      </c>
      <c r="BW241" s="146">
        <f>INDEX(รายได้แยกตามสิทธิ!$Q:$Q,MATCH(CalBudget2567!$D241,รายได้แยกตามสิทธิ!$B:$B,0))</f>
        <v>0.27</v>
      </c>
      <c r="BX241" s="145">
        <f t="shared" si="201"/>
        <v>134195028.38528487</v>
      </c>
      <c r="BY241" s="141"/>
      <c r="BZ241" s="143">
        <f t="shared" si="202"/>
        <v>218592</v>
      </c>
      <c r="CA241" s="138">
        <f>INDEX(ผลงานOPDVisit_HDC!$C:$C,MATCH(CalBudget2567!$D241,ผลงานOPDVisit_HDC!$A:$A,0))</f>
        <v>218592</v>
      </c>
      <c r="CB241" s="138">
        <f t="shared" si="203"/>
        <v>0</v>
      </c>
    </row>
    <row r="242" spans="1:80" hidden="1" x14ac:dyDescent="0.7">
      <c r="A242" s="136">
        <f>COUNTA($D$16:D242)</f>
        <v>227</v>
      </c>
      <c r="B242" s="1">
        <v>4</v>
      </c>
      <c r="C242" s="2" t="s">
        <v>21</v>
      </c>
      <c r="D242" s="91" t="s">
        <v>300</v>
      </c>
      <c r="E242" s="3" t="s">
        <v>1198</v>
      </c>
      <c r="F242" s="4" t="s">
        <v>1876</v>
      </c>
      <c r="G242" s="1">
        <v>5</v>
      </c>
      <c r="H242" s="3" t="s">
        <v>2964</v>
      </c>
      <c r="I242" s="137">
        <f>INDEX(รายได้แยกตามสิทธิ!$D:$D,MATCH(CalBudget2567!$D242,รายได้แยกตามสิทธิ!$B:$B,0))</f>
        <v>33095316.350000001</v>
      </c>
      <c r="J242" s="138">
        <f>INDEX(ผลงานOPDVisit_HDC!$F:$F,MATCH(CalBudget2567!$D242,ผลงานOPDVisit_HDC!$A:$A,0))</f>
        <v>69357</v>
      </c>
      <c r="K242" s="138">
        <f t="shared" si="155"/>
        <v>477.1734122006431</v>
      </c>
      <c r="L242" s="139">
        <f t="shared" si="156"/>
        <v>83228.399999999994</v>
      </c>
      <c r="M242" s="140">
        <f t="shared" si="157"/>
        <v>83228.399999999994</v>
      </c>
      <c r="N242" s="141">
        <f t="shared" si="158"/>
        <v>489.77079028274005</v>
      </c>
      <c r="O242" s="142">
        <f t="shared" si="159"/>
        <v>40762839.241967998</v>
      </c>
      <c r="P242" s="143">
        <f>INDEX(รายได้แยกตามสิทธิ!$E:$E,MATCH(CalBudget2567!$D242,รายได้แยกตามสิทธิ!$B:$B,0))</f>
        <v>6619969</v>
      </c>
      <c r="Q242" s="138">
        <f>INDEX(ผลงานOPDVisit_HDC!$D:$D,MATCH(CalBudget2567!$D242,ผลงานOPDVisit_HDC!$A:$A,0))</f>
        <v>13658</v>
      </c>
      <c r="R242" s="138">
        <f t="shared" si="160"/>
        <v>484.69534338849024</v>
      </c>
      <c r="S242" s="139">
        <f t="shared" si="161"/>
        <v>16389.599999999999</v>
      </c>
      <c r="T242" s="140">
        <f t="shared" si="162"/>
        <v>16389.599999999999</v>
      </c>
      <c r="U242" s="141">
        <f t="shared" si="163"/>
        <v>497.49130045394639</v>
      </c>
      <c r="V242" s="142">
        <f t="shared" si="164"/>
        <v>8153683.417919999</v>
      </c>
      <c r="W242" s="143">
        <f>INDEX(รายได้แยกตามสิทธิ!$F:$F,MATCH(CalBudget2567!$D242,รายได้แยกตามสิทธิ!$B:$B,0))</f>
        <v>4107260.97</v>
      </c>
      <c r="X242" s="138">
        <f>INDEX(ผลงานOPDVisit_HDC!$E:$E,MATCH(CalBudget2567!$D242,ผลงานOPDVisit_HDC!$A:$A,0))</f>
        <v>23589</v>
      </c>
      <c r="Y242" s="138">
        <f t="shared" si="165"/>
        <v>174.11763830599008</v>
      </c>
      <c r="Z242" s="139">
        <f t="shared" si="166"/>
        <v>28306.799999999999</v>
      </c>
      <c r="AA242" s="140">
        <f t="shared" si="167"/>
        <v>28306.799999999999</v>
      </c>
      <c r="AB242" s="141">
        <f t="shared" si="168"/>
        <v>178.71434395726823</v>
      </c>
      <c r="AC242" s="142">
        <f t="shared" si="169"/>
        <v>5058831.1915295999</v>
      </c>
      <c r="AD242" s="143">
        <f>INDEX(รายได้แยกตามสิทธิ!$G:$G,MATCH(CalBudget2567!$D242,รายได้แยกตามสิทธิ!$B:$B,0))</f>
        <v>8964</v>
      </c>
      <c r="AE242" s="138">
        <f>INDEX(ผลงานOPDVisit_HDC!$G:$G,MATCH(CalBudget2567!$D242,ผลงานOPDVisit_HDC!$A:$A,0))</f>
        <v>36</v>
      </c>
      <c r="AF242" s="138">
        <f t="shared" si="170"/>
        <v>249</v>
      </c>
      <c r="AG242" s="139">
        <f t="shared" si="171"/>
        <v>43.199999999999996</v>
      </c>
      <c r="AH242" s="140">
        <f t="shared" si="172"/>
        <v>43.199999999999996</v>
      </c>
      <c r="AI242" s="141">
        <f t="shared" si="173"/>
        <v>255.5736</v>
      </c>
      <c r="AJ242" s="142">
        <f t="shared" si="174"/>
        <v>11040.779519999998</v>
      </c>
      <c r="AK242" s="143">
        <f>INDEX(รายได้แยกตามสิทธิ!$H:$H,MATCH(CalBudget2567!$D242,รายได้แยกตามสิทธิ!$B:$B,0))</f>
        <v>3642141.5</v>
      </c>
      <c r="AL242" s="138">
        <f>INDEX(ผลงานOPDVisit_HDC!$K:$K,MATCH(CalBudget2567!$D242,ผลงานOPDVisit_HDC!$A:$A,0))</f>
        <v>692</v>
      </c>
      <c r="AM242" s="138">
        <f t="shared" si="175"/>
        <v>5263.2102601156066</v>
      </c>
      <c r="AN242" s="139">
        <f t="shared" si="176"/>
        <v>830.4</v>
      </c>
      <c r="AO242" s="140">
        <f t="shared" si="177"/>
        <v>830.4</v>
      </c>
      <c r="AP242" s="141">
        <f t="shared" si="178"/>
        <v>5402.1590109826584</v>
      </c>
      <c r="AQ242" s="142">
        <f t="shared" si="179"/>
        <v>4485952.8427199991</v>
      </c>
      <c r="AR242" s="144">
        <f t="shared" si="153"/>
        <v>58472347.473657601</v>
      </c>
      <c r="AS242" s="143">
        <f>INDEX(รายได้แยกตามสิทธิ!$I:$I,MATCH(CalBudget2567!$D242,รายได้แยกตามสิทธิ!$B:$B,0))</f>
        <v>14968385.890000001</v>
      </c>
      <c r="AT242" s="138">
        <f>INDEX(ผลงานAdjRw_DHES!$D:$D,MATCH(CalBudget2567!$D242,ผลงานAdjRw_DHES!$B:$B,0))</f>
        <v>1445.1289999999999</v>
      </c>
      <c r="AU242" s="143">
        <f t="shared" si="180"/>
        <v>10357.81988320766</v>
      </c>
      <c r="AV242" s="139">
        <f t="shared" si="181"/>
        <v>1734.1547999999998</v>
      </c>
      <c r="AW242" s="140">
        <f t="shared" si="182"/>
        <v>1734.1547999999998</v>
      </c>
      <c r="AX242" s="141">
        <f t="shared" si="183"/>
        <v>10631.266328124342</v>
      </c>
      <c r="AY242" s="142">
        <f t="shared" si="184"/>
        <v>18436261.532995202</v>
      </c>
      <c r="AZ242" s="143">
        <f>INDEX(รายได้แยกตามสิทธิ!$J:$J,MATCH(CalBudget2567!$D242,รายได้แยกตามสิทธิ!$B:$B,0))</f>
        <v>1542692.52</v>
      </c>
      <c r="BA242" s="138">
        <f>INDEX(ผลงานAdjRw_DHES!$F:$F,MATCH(CalBudget2567!$D242,ผลงานAdjRw_DHES!$B:$B,0))</f>
        <v>154.03749999999999</v>
      </c>
      <c r="BB242" s="143">
        <f t="shared" si="185"/>
        <v>10015.045167572831</v>
      </c>
      <c r="BC242" s="139">
        <f t="shared" si="186"/>
        <v>184.845</v>
      </c>
      <c r="BD242" s="140">
        <f t="shared" si="187"/>
        <v>184.845</v>
      </c>
      <c r="BE242" s="141">
        <f t="shared" si="188"/>
        <v>10279.442359996754</v>
      </c>
      <c r="BF242" s="142">
        <f t="shared" si="189"/>
        <v>1900103.5230336001</v>
      </c>
      <c r="BG242" s="143">
        <f>INDEX(รายได้แยกตามสิทธิ!$K:$K,MATCH(CalBudget2567!$D242,รายได้แยกตามสิทธิ!$B:$B,0))</f>
        <v>494969.75</v>
      </c>
      <c r="BH242" s="138">
        <f>INDEX(ผลงานAdjRw_DHES!$E:$E,MATCH(CalBudget2567!$D242,ผลงานAdjRw_DHES!$B:$B,0))</f>
        <v>66.714800000000011</v>
      </c>
      <c r="BI242" s="143">
        <f t="shared" si="190"/>
        <v>7419.1895951123279</v>
      </c>
      <c r="BJ242" s="139">
        <f t="shared" si="191"/>
        <v>80.057760000000016</v>
      </c>
      <c r="BK242" s="140">
        <f t="shared" si="192"/>
        <v>80.057760000000016</v>
      </c>
      <c r="BL242" s="141">
        <f t="shared" si="193"/>
        <v>7615.0562004232934</v>
      </c>
      <c r="BM242" s="142">
        <f t="shared" si="194"/>
        <v>609644.34168000007</v>
      </c>
      <c r="BN242" s="143">
        <f>INDEX(รายได้แยกตามสิทธิ!$N:$N,MATCH(CalBudget2567!$D242,รายได้แยกตามสิทธิ!$B:$B,0))</f>
        <v>338745</v>
      </c>
      <c r="BO242" s="138">
        <f>INDEX(ผลงานAdjRw_DHES!$I:$I,MATCH(CalBudget2567!$D242,ผลงานAdjRw_DHES!$B:$B,0))</f>
        <v>54.597600000000142</v>
      </c>
      <c r="BP242" s="143">
        <f t="shared" si="195"/>
        <v>6204.3935997186527</v>
      </c>
      <c r="BQ242" s="139">
        <f t="shared" si="196"/>
        <v>65.517120000000162</v>
      </c>
      <c r="BR242" s="140">
        <f t="shared" si="197"/>
        <v>65.517120000000162</v>
      </c>
      <c r="BS242" s="141">
        <f t="shared" si="198"/>
        <v>6368.1895907512253</v>
      </c>
      <c r="BT242" s="142">
        <f t="shared" si="199"/>
        <v>417225.44159999996</v>
      </c>
      <c r="BU242" s="144">
        <f t="shared" si="200"/>
        <v>21363234.839308802</v>
      </c>
      <c r="BV242" s="145">
        <f t="shared" si="154"/>
        <v>79835582.312966406</v>
      </c>
      <c r="BW242" s="146">
        <f>INDEX(รายได้แยกตามสิทธิ!$Q:$Q,MATCH(CalBudget2567!$D242,รายได้แยกตามสิทธิ!$B:$B,0))</f>
        <v>0.35</v>
      </c>
      <c r="BX242" s="145">
        <f t="shared" si="201"/>
        <v>27942453.809538241</v>
      </c>
      <c r="BY242" s="141"/>
      <c r="BZ242" s="143">
        <f t="shared" si="202"/>
        <v>107332</v>
      </c>
      <c r="CA242" s="138">
        <f>INDEX(ผลงานOPDVisit_HDC!$C:$C,MATCH(CalBudget2567!$D242,ผลงานOPDVisit_HDC!$A:$A,0))</f>
        <v>107332</v>
      </c>
      <c r="CB242" s="138">
        <f t="shared" si="203"/>
        <v>0</v>
      </c>
    </row>
    <row r="243" spans="1:80" hidden="1" x14ac:dyDescent="0.7">
      <c r="A243" s="136">
        <f>COUNTA($D$16:D243)</f>
        <v>228</v>
      </c>
      <c r="B243" s="1">
        <v>4</v>
      </c>
      <c r="C243" s="2" t="s">
        <v>21</v>
      </c>
      <c r="D243" s="91" t="s">
        <v>301</v>
      </c>
      <c r="E243" s="3" t="s">
        <v>1199</v>
      </c>
      <c r="F243" s="4" t="s">
        <v>1876</v>
      </c>
      <c r="G243" s="1">
        <v>5</v>
      </c>
      <c r="H243" s="3" t="s">
        <v>2964</v>
      </c>
      <c r="I243" s="137">
        <f>INDEX(รายได้แยกตามสิทธิ!$D:$D,MATCH(CalBudget2567!$D243,รายได้แยกตามสิทธิ!$B:$B,0))</f>
        <v>25844102.23</v>
      </c>
      <c r="J243" s="138">
        <f>INDEX(ผลงานOPDVisit_HDC!$F:$F,MATCH(CalBudget2567!$D243,ผลงานOPDVisit_HDC!$A:$A,0))</f>
        <v>42182</v>
      </c>
      <c r="K243" s="138">
        <f t="shared" si="155"/>
        <v>612.68081717320183</v>
      </c>
      <c r="L243" s="139">
        <f t="shared" si="156"/>
        <v>50618.400000000001</v>
      </c>
      <c r="M243" s="140">
        <f t="shared" si="157"/>
        <v>50618.400000000001</v>
      </c>
      <c r="N243" s="141">
        <f t="shared" si="158"/>
        <v>628.85559074657431</v>
      </c>
      <c r="O243" s="142">
        <f t="shared" si="159"/>
        <v>31831663.834646396</v>
      </c>
      <c r="P243" s="143">
        <f>INDEX(รายได้แยกตามสิทธิ!$E:$E,MATCH(CalBudget2567!$D243,รายได้แยกตามสิทธิ!$B:$B,0))</f>
        <v>4156292</v>
      </c>
      <c r="Q243" s="138">
        <f>INDEX(ผลงานOPDVisit_HDC!$D:$D,MATCH(CalBudget2567!$D243,ผลงานOPDVisit_HDC!$A:$A,0))</f>
        <v>0</v>
      </c>
      <c r="R243" s="138">
        <f t="shared" si="160"/>
        <v>0</v>
      </c>
      <c r="S243" s="139">
        <f t="shared" si="161"/>
        <v>0</v>
      </c>
      <c r="T243" s="140">
        <f t="shared" si="162"/>
        <v>0</v>
      </c>
      <c r="U243" s="141">
        <f t="shared" si="163"/>
        <v>0</v>
      </c>
      <c r="V243" s="142">
        <f t="shared" si="164"/>
        <v>0</v>
      </c>
      <c r="W243" s="143">
        <f>INDEX(รายได้แยกตามสิทธิ!$F:$F,MATCH(CalBudget2567!$D243,รายได้แยกตามสิทธิ!$B:$B,0))</f>
        <v>2073742.89</v>
      </c>
      <c r="X243" s="138">
        <f>INDEX(ผลงานOPDVisit_HDC!$E:$E,MATCH(CalBudget2567!$D243,ผลงานOPDVisit_HDC!$A:$A,0))</f>
        <v>332</v>
      </c>
      <c r="Y243" s="138">
        <f t="shared" si="165"/>
        <v>6246.2135240963853</v>
      </c>
      <c r="Z243" s="139">
        <f t="shared" si="166"/>
        <v>398.4</v>
      </c>
      <c r="AA243" s="140">
        <f t="shared" si="167"/>
        <v>398.4</v>
      </c>
      <c r="AB243" s="141">
        <f t="shared" si="168"/>
        <v>6411.1135611325299</v>
      </c>
      <c r="AC243" s="142">
        <f t="shared" si="169"/>
        <v>2554187.6427551997</v>
      </c>
      <c r="AD243" s="143">
        <f>INDEX(รายได้แยกตามสิทธิ!$G:$G,MATCH(CalBudget2567!$D243,รายได้แยกตามสิทธิ!$B:$B,0))</f>
        <v>107775</v>
      </c>
      <c r="AE243" s="138">
        <f>INDEX(ผลงานOPDVisit_HDC!$G:$G,MATCH(CalBudget2567!$D243,ผลงานOPDVisit_HDC!$A:$A,0))</f>
        <v>75</v>
      </c>
      <c r="AF243" s="138">
        <f t="shared" si="170"/>
        <v>1437</v>
      </c>
      <c r="AG243" s="139">
        <f t="shared" si="171"/>
        <v>90</v>
      </c>
      <c r="AH243" s="140">
        <f t="shared" si="172"/>
        <v>90</v>
      </c>
      <c r="AI243" s="141">
        <f t="shared" si="173"/>
        <v>1474.9367999999999</v>
      </c>
      <c r="AJ243" s="142">
        <f t="shared" si="174"/>
        <v>132744.31200000001</v>
      </c>
      <c r="AK243" s="143">
        <f>INDEX(รายได้แยกตามสิทธิ!$H:$H,MATCH(CalBudget2567!$D243,รายได้แยกตามสิทธิ!$B:$B,0))</f>
        <v>2582871.85</v>
      </c>
      <c r="AL243" s="138">
        <f>INDEX(ผลงานOPDVisit_HDC!$K:$K,MATCH(CalBudget2567!$D243,ผลงานOPDVisit_HDC!$A:$A,0))</f>
        <v>22152</v>
      </c>
      <c r="AM243" s="138">
        <f t="shared" si="175"/>
        <v>116.59768192488264</v>
      </c>
      <c r="AN243" s="139">
        <f t="shared" si="176"/>
        <v>26582.399999999998</v>
      </c>
      <c r="AO243" s="140">
        <f t="shared" si="177"/>
        <v>26582.399999999998</v>
      </c>
      <c r="AP243" s="141">
        <f t="shared" si="178"/>
        <v>119.67586072769954</v>
      </c>
      <c r="AQ243" s="142">
        <f t="shared" si="179"/>
        <v>3181271.6002080003</v>
      </c>
      <c r="AR243" s="144">
        <f t="shared" si="153"/>
        <v>37699867.389609598</v>
      </c>
      <c r="AS243" s="143">
        <f>INDEX(รายได้แยกตามสิทธิ!$I:$I,MATCH(CalBudget2567!$D243,รายได้แยกตามสิทธิ!$B:$B,0))</f>
        <v>12445265.66</v>
      </c>
      <c r="AT243" s="138">
        <f>INDEX(ผลงานAdjRw_DHES!$D:$D,MATCH(CalBudget2567!$D243,ผลงานAdjRw_DHES!$B:$B,0))</f>
        <v>1198.7896000000001</v>
      </c>
      <c r="AU243" s="143">
        <f t="shared" si="180"/>
        <v>10381.526216109982</v>
      </c>
      <c r="AV243" s="139">
        <f t="shared" si="181"/>
        <v>1438.5475200000001</v>
      </c>
      <c r="AW243" s="140">
        <f t="shared" si="182"/>
        <v>1438.5475200000001</v>
      </c>
      <c r="AX243" s="141">
        <f t="shared" si="183"/>
        <v>10655.598508215286</v>
      </c>
      <c r="AY243" s="142">
        <f t="shared" si="184"/>
        <v>15328584.808108799</v>
      </c>
      <c r="AZ243" s="143">
        <f>INDEX(รายได้แยกตามสิทธิ!$J:$J,MATCH(CalBudget2567!$D243,รายได้แยกตามสิทธิ!$B:$B,0))</f>
        <v>1305541.67</v>
      </c>
      <c r="BA243" s="138">
        <f>INDEX(ผลงานAdjRw_DHES!$F:$F,MATCH(CalBudget2567!$D243,ผลงานAdjRw_DHES!$B:$B,0))</f>
        <v>113.40170000000001</v>
      </c>
      <c r="BB243" s="143">
        <f t="shared" si="185"/>
        <v>11512.540552743036</v>
      </c>
      <c r="BC243" s="139">
        <f t="shared" si="186"/>
        <v>136.08204000000001</v>
      </c>
      <c r="BD243" s="140">
        <f t="shared" si="187"/>
        <v>136.08204000000001</v>
      </c>
      <c r="BE243" s="141">
        <f t="shared" si="188"/>
        <v>11816.471623335452</v>
      </c>
      <c r="BF243" s="142">
        <f t="shared" si="189"/>
        <v>1608009.5641055999</v>
      </c>
      <c r="BG243" s="143">
        <f>INDEX(รายได้แยกตามสิทธิ!$K:$K,MATCH(CalBudget2567!$D243,รายได้แยกตามสิทธิ!$B:$B,0))</f>
        <v>664088.1</v>
      </c>
      <c r="BH243" s="138">
        <f>INDEX(ผลงานAdjRw_DHES!$E:$E,MATCH(CalBudget2567!$D243,ผลงานAdjRw_DHES!$B:$B,0))</f>
        <v>65.274000000000001</v>
      </c>
      <c r="BI243" s="143">
        <f t="shared" si="190"/>
        <v>10173.853295339644</v>
      </c>
      <c r="BJ243" s="139">
        <f t="shared" si="191"/>
        <v>78.328800000000001</v>
      </c>
      <c r="BK243" s="140">
        <f t="shared" si="192"/>
        <v>78.328800000000001</v>
      </c>
      <c r="BL243" s="141">
        <f t="shared" si="193"/>
        <v>10442.443022336611</v>
      </c>
      <c r="BM243" s="142">
        <f t="shared" si="194"/>
        <v>817944.0310079999</v>
      </c>
      <c r="BN243" s="143">
        <f>INDEX(รายได้แยกตามสิทธิ!$N:$N,MATCH(CalBudget2567!$D243,รายได้แยกตามสิทธิ!$B:$B,0))</f>
        <v>457042</v>
      </c>
      <c r="BO243" s="138">
        <f>INDEX(ผลงานAdjRw_DHES!$I:$I,MATCH(CalBudget2567!$D243,ผลงานAdjRw_DHES!$B:$B,0))</f>
        <v>83.185600000000022</v>
      </c>
      <c r="BP243" s="143">
        <f t="shared" si="195"/>
        <v>5494.2441961108643</v>
      </c>
      <c r="BQ243" s="139">
        <f t="shared" si="196"/>
        <v>99.822720000000018</v>
      </c>
      <c r="BR243" s="140">
        <f t="shared" si="197"/>
        <v>99.822720000000018</v>
      </c>
      <c r="BS243" s="141">
        <f t="shared" si="198"/>
        <v>5639.2922428881911</v>
      </c>
      <c r="BT243" s="142">
        <f t="shared" si="199"/>
        <v>562929.49055999995</v>
      </c>
      <c r="BU243" s="144">
        <f t="shared" si="200"/>
        <v>18317467.8937824</v>
      </c>
      <c r="BV243" s="145">
        <f t="shared" si="154"/>
        <v>56017335.283391997</v>
      </c>
      <c r="BW243" s="146">
        <f>INDEX(รายได้แยกตามสิทธิ!$Q:$Q,MATCH(CalBudget2567!$D243,รายได้แยกตามสิทธิ!$B:$B,0))</f>
        <v>0.39</v>
      </c>
      <c r="BX243" s="145">
        <f t="shared" si="201"/>
        <v>21846760.76052288</v>
      </c>
      <c r="BY243" s="141"/>
      <c r="BZ243" s="143">
        <f t="shared" si="202"/>
        <v>64741</v>
      </c>
      <c r="CA243" s="138">
        <f>INDEX(ผลงานOPDVisit_HDC!$C:$C,MATCH(CalBudget2567!$D243,ผลงานOPDVisit_HDC!$A:$A,0))</f>
        <v>64741</v>
      </c>
      <c r="CB243" s="138">
        <f t="shared" si="203"/>
        <v>0</v>
      </c>
    </row>
    <row r="244" spans="1:80" hidden="1" x14ac:dyDescent="0.7">
      <c r="A244" s="136">
        <f>COUNTA($D$16:D244)</f>
        <v>229</v>
      </c>
      <c r="B244" s="1">
        <v>4</v>
      </c>
      <c r="C244" s="2" t="s">
        <v>21</v>
      </c>
      <c r="D244" s="91" t="s">
        <v>302</v>
      </c>
      <c r="E244" s="3" t="s">
        <v>1200</v>
      </c>
      <c r="F244" s="4" t="s">
        <v>1876</v>
      </c>
      <c r="G244" s="1">
        <v>5</v>
      </c>
      <c r="H244" s="3" t="s">
        <v>2964</v>
      </c>
      <c r="I244" s="137">
        <f>INDEX(รายได้แยกตามสิทธิ!$D:$D,MATCH(CalBudget2567!$D244,รายได้แยกตามสิทธิ!$B:$B,0))</f>
        <v>24762212.489999998</v>
      </c>
      <c r="J244" s="138">
        <f>INDEX(ผลงานOPDVisit_HDC!$F:$F,MATCH(CalBudget2567!$D244,ผลงานOPDVisit_HDC!$A:$A,0))</f>
        <v>41777</v>
      </c>
      <c r="K244" s="138">
        <f t="shared" si="155"/>
        <v>592.72356775259107</v>
      </c>
      <c r="L244" s="139">
        <f t="shared" si="156"/>
        <v>50132.4</v>
      </c>
      <c r="M244" s="140">
        <f t="shared" si="157"/>
        <v>50132.4</v>
      </c>
      <c r="N244" s="141">
        <f t="shared" si="158"/>
        <v>608.37146994125942</v>
      </c>
      <c r="O244" s="142">
        <f t="shared" si="159"/>
        <v>30499121.879683193</v>
      </c>
      <c r="P244" s="143">
        <f>INDEX(รายได้แยกตามสิทธิ!$E:$E,MATCH(CalBudget2567!$D244,รายได้แยกตามสิทธิ!$B:$B,0))</f>
        <v>4724119.75</v>
      </c>
      <c r="Q244" s="138">
        <f>INDEX(ผลงานOPDVisit_HDC!$D:$D,MATCH(CalBudget2567!$D244,ผลงานOPDVisit_HDC!$A:$A,0))</f>
        <v>8562</v>
      </c>
      <c r="R244" s="138">
        <f t="shared" si="160"/>
        <v>551.75423382387294</v>
      </c>
      <c r="S244" s="139">
        <f t="shared" si="161"/>
        <v>10274.4</v>
      </c>
      <c r="T244" s="140">
        <f t="shared" si="162"/>
        <v>10274.4</v>
      </c>
      <c r="U244" s="141">
        <f t="shared" si="163"/>
        <v>566.32054559682319</v>
      </c>
      <c r="V244" s="142">
        <f t="shared" si="164"/>
        <v>5818603.8136799997</v>
      </c>
      <c r="W244" s="143">
        <f>INDEX(รายได้แยกตามสิทธิ!$F:$F,MATCH(CalBudget2567!$D244,รายได้แยกตามสิทธิ!$B:$B,0))</f>
        <v>1596491.9</v>
      </c>
      <c r="X244" s="138">
        <f>INDEX(ผลงานOPDVisit_HDC!$E:$E,MATCH(CalBudget2567!$D244,ผลงานOPDVisit_HDC!$A:$A,0))</f>
        <v>7142</v>
      </c>
      <c r="Y244" s="138">
        <f t="shared" si="165"/>
        <v>223.53569028283394</v>
      </c>
      <c r="Z244" s="139">
        <f t="shared" si="166"/>
        <v>8570.4</v>
      </c>
      <c r="AA244" s="140">
        <f t="shared" si="167"/>
        <v>8570.4</v>
      </c>
      <c r="AB244" s="141">
        <f t="shared" si="168"/>
        <v>229.43703250630077</v>
      </c>
      <c r="AC244" s="142">
        <f t="shared" si="169"/>
        <v>1966367.1433920001</v>
      </c>
      <c r="AD244" s="143">
        <f>INDEX(รายได้แยกตามสิทธิ!$G:$G,MATCH(CalBudget2567!$D244,รายได้แยกตามสิทธิ!$B:$B,0))</f>
        <v>374515.5</v>
      </c>
      <c r="AE244" s="138">
        <f>INDEX(ผลงานOPDVisit_HDC!$G:$G,MATCH(CalBudget2567!$D244,ผลงานOPDVisit_HDC!$A:$A,0))</f>
        <v>230</v>
      </c>
      <c r="AF244" s="138">
        <f t="shared" si="170"/>
        <v>1628.3282608695652</v>
      </c>
      <c r="AG244" s="139">
        <f t="shared" si="171"/>
        <v>276</v>
      </c>
      <c r="AH244" s="140">
        <f t="shared" si="172"/>
        <v>276</v>
      </c>
      <c r="AI244" s="141">
        <f t="shared" si="173"/>
        <v>1671.3161269565217</v>
      </c>
      <c r="AJ244" s="142">
        <f t="shared" si="174"/>
        <v>461283.25104</v>
      </c>
      <c r="AK244" s="143">
        <f>INDEX(รายได้แยกตามสิทธิ!$H:$H,MATCH(CalBudget2567!$D244,รายได้แยกตามสิทธิ!$B:$B,0))</f>
        <v>2894442.75</v>
      </c>
      <c r="AL244" s="138">
        <f>INDEX(ผลงานOPDVisit_HDC!$K:$K,MATCH(CalBudget2567!$D244,ผลงานOPDVisit_HDC!$A:$A,0))</f>
        <v>9307</v>
      </c>
      <c r="AM244" s="138">
        <f t="shared" si="175"/>
        <v>310.99631997421295</v>
      </c>
      <c r="AN244" s="139">
        <f t="shared" si="176"/>
        <v>11168.4</v>
      </c>
      <c r="AO244" s="140">
        <f t="shared" si="177"/>
        <v>11168.4</v>
      </c>
      <c r="AP244" s="141">
        <f t="shared" si="178"/>
        <v>319.20662282153216</v>
      </c>
      <c r="AQ244" s="142">
        <f t="shared" si="179"/>
        <v>3565027.2463199999</v>
      </c>
      <c r="AR244" s="144">
        <f t="shared" si="153"/>
        <v>42310403.334115185</v>
      </c>
      <c r="AS244" s="143">
        <f>INDEX(รายได้แยกตามสิทธิ!$I:$I,MATCH(CalBudget2567!$D244,รายได้แยกตามสิทธิ!$B:$B,0))</f>
        <v>7080633.8099999996</v>
      </c>
      <c r="AT244" s="138">
        <f>INDEX(ผลงานAdjRw_DHES!$D:$D,MATCH(CalBudget2567!$D244,ผลงานAdjRw_DHES!$B:$B,0))</f>
        <v>731.82260000000008</v>
      </c>
      <c r="AU244" s="143">
        <f t="shared" si="180"/>
        <v>9675.3418246443871</v>
      </c>
      <c r="AV244" s="139">
        <f t="shared" si="181"/>
        <v>878.18712000000005</v>
      </c>
      <c r="AW244" s="140">
        <f t="shared" si="182"/>
        <v>878.18712000000005</v>
      </c>
      <c r="AX244" s="141">
        <f t="shared" si="183"/>
        <v>9930.7708488149983</v>
      </c>
      <c r="AY244" s="142">
        <f t="shared" si="184"/>
        <v>8721075.0511007998</v>
      </c>
      <c r="AZ244" s="143">
        <f>INDEX(รายได้แยกตามสิทธิ!$J:$J,MATCH(CalBudget2567!$D244,รายได้แยกตามสิทธิ!$B:$B,0))</f>
        <v>797223.75</v>
      </c>
      <c r="BA244" s="138">
        <f>INDEX(ผลงานAdjRw_DHES!$F:$F,MATCH(CalBudget2567!$D244,ผลงานAdjRw_DHES!$B:$B,0))</f>
        <v>88.784899999999993</v>
      </c>
      <c r="BB244" s="143">
        <f t="shared" si="185"/>
        <v>8979.2718131123656</v>
      </c>
      <c r="BC244" s="139">
        <f t="shared" si="186"/>
        <v>106.54187999999999</v>
      </c>
      <c r="BD244" s="140">
        <f t="shared" si="187"/>
        <v>106.54187999999999</v>
      </c>
      <c r="BE244" s="141">
        <f t="shared" si="188"/>
        <v>9216.3245889785321</v>
      </c>
      <c r="BF244" s="142">
        <f t="shared" si="189"/>
        <v>981924.54839999997</v>
      </c>
      <c r="BG244" s="143">
        <f>INDEX(รายได้แยกตามสิทธิ!$K:$K,MATCH(CalBudget2567!$D244,รายได้แยกตามสิทธิ!$B:$B,0))</f>
        <v>168256.5</v>
      </c>
      <c r="BH244" s="138">
        <f>INDEX(ผลงานAdjRw_DHES!$E:$E,MATCH(CalBudget2567!$D244,ผลงานAdjRw_DHES!$B:$B,0))</f>
        <v>17.033699999999996</v>
      </c>
      <c r="BI244" s="143">
        <f t="shared" si="190"/>
        <v>9877.8597720988419</v>
      </c>
      <c r="BJ244" s="139">
        <f t="shared" si="191"/>
        <v>20.440439999999995</v>
      </c>
      <c r="BK244" s="140">
        <f t="shared" si="192"/>
        <v>20.440439999999995</v>
      </c>
      <c r="BL244" s="141">
        <f t="shared" si="193"/>
        <v>10138.635270082252</v>
      </c>
      <c r="BM244" s="142">
        <f t="shared" si="194"/>
        <v>207238.16592</v>
      </c>
      <c r="BN244" s="143">
        <f>INDEX(รายได้แยกตามสิทธิ!$N:$N,MATCH(CalBudget2567!$D244,รายได้แยกตามสิทธิ!$B:$B,0))</f>
        <v>321031.25</v>
      </c>
      <c r="BO244" s="138">
        <f>INDEX(ผลงานAdjRw_DHES!$I:$I,MATCH(CalBudget2567!$D244,ผลงานAdjRw_DHES!$B:$B,0))</f>
        <v>32.344199999999844</v>
      </c>
      <c r="BP244" s="143">
        <f t="shared" si="195"/>
        <v>9925.4657712975295</v>
      </c>
      <c r="BQ244" s="139">
        <f t="shared" si="196"/>
        <v>38.813039999999809</v>
      </c>
      <c r="BR244" s="140">
        <f t="shared" si="197"/>
        <v>38.813039999999809</v>
      </c>
      <c r="BS244" s="141">
        <f t="shared" si="198"/>
        <v>10187.498067659784</v>
      </c>
      <c r="BT244" s="142">
        <f t="shared" si="199"/>
        <v>395407.76999999996</v>
      </c>
      <c r="BU244" s="144">
        <f t="shared" si="200"/>
        <v>10305645.5354208</v>
      </c>
      <c r="BV244" s="145">
        <f t="shared" si="154"/>
        <v>52616048.869535983</v>
      </c>
      <c r="BW244" s="146">
        <f>INDEX(รายได้แยกตามสิทธิ!$Q:$Q,MATCH(CalBudget2567!$D244,รายได้แยกตามสิทธิ!$B:$B,0))</f>
        <v>0.32</v>
      </c>
      <c r="BX244" s="145">
        <f t="shared" si="201"/>
        <v>16837135.638251513</v>
      </c>
      <c r="BY244" s="141"/>
      <c r="BZ244" s="143">
        <f t="shared" si="202"/>
        <v>67018</v>
      </c>
      <c r="CA244" s="138">
        <f>INDEX(ผลงานOPDVisit_HDC!$C:$C,MATCH(CalBudget2567!$D244,ผลงานOPDVisit_HDC!$A:$A,0))</f>
        <v>67018</v>
      </c>
      <c r="CB244" s="138">
        <f t="shared" si="203"/>
        <v>0</v>
      </c>
    </row>
    <row r="245" spans="1:80" hidden="1" x14ac:dyDescent="0.7">
      <c r="A245" s="136">
        <f>COUNTA($D$16:D245)</f>
        <v>230</v>
      </c>
      <c r="B245" s="1">
        <v>4</v>
      </c>
      <c r="C245" s="2" t="s">
        <v>21</v>
      </c>
      <c r="D245" s="91" t="s">
        <v>303</v>
      </c>
      <c r="E245" s="3" t="s">
        <v>1201</v>
      </c>
      <c r="F245" s="4" t="s">
        <v>1876</v>
      </c>
      <c r="G245" s="1">
        <v>5</v>
      </c>
      <c r="H245" s="3" t="s">
        <v>2964</v>
      </c>
      <c r="I245" s="137">
        <f>INDEX(รายได้แยกตามสิทธิ!$D:$D,MATCH(CalBudget2567!$D245,รายได้แยกตามสิทธิ!$B:$B,0))</f>
        <v>15539808.5</v>
      </c>
      <c r="J245" s="138">
        <f>INDEX(ผลงานOPDVisit_HDC!$F:$F,MATCH(CalBudget2567!$D245,ผลงานOPDVisit_HDC!$A:$A,0))</f>
        <v>29788</v>
      </c>
      <c r="K245" s="138">
        <f t="shared" si="155"/>
        <v>521.68015643883439</v>
      </c>
      <c r="L245" s="139">
        <f t="shared" si="156"/>
        <v>35745.599999999999</v>
      </c>
      <c r="M245" s="140">
        <f t="shared" si="157"/>
        <v>35745.599999999999</v>
      </c>
      <c r="N245" s="141">
        <f t="shared" si="158"/>
        <v>535.45251256881966</v>
      </c>
      <c r="O245" s="142">
        <f t="shared" si="159"/>
        <v>19140071.333280001</v>
      </c>
      <c r="P245" s="143">
        <f>INDEX(รายได้แยกตามสิทธิ!$E:$E,MATCH(CalBudget2567!$D245,รายได้แยกตามสิทธิ!$B:$B,0))</f>
        <v>2693341.5</v>
      </c>
      <c r="Q245" s="138">
        <f>INDEX(ผลงานOPDVisit_HDC!$D:$D,MATCH(CalBudget2567!$D245,ผลงานOPDVisit_HDC!$A:$A,0))</f>
        <v>5539</v>
      </c>
      <c r="R245" s="138">
        <f t="shared" si="160"/>
        <v>486.25049647950891</v>
      </c>
      <c r="S245" s="139">
        <f t="shared" si="161"/>
        <v>6646.8</v>
      </c>
      <c r="T245" s="140">
        <f t="shared" si="162"/>
        <v>6646.8</v>
      </c>
      <c r="U245" s="141">
        <f t="shared" si="163"/>
        <v>499.08750958656793</v>
      </c>
      <c r="V245" s="142">
        <f t="shared" si="164"/>
        <v>3317334.8587199999</v>
      </c>
      <c r="W245" s="143">
        <f>INDEX(รายได้แยกตามสิทธิ!$F:$F,MATCH(CalBudget2567!$D245,รายได้แยกตามสิทธิ!$B:$B,0))</f>
        <v>764842.5</v>
      </c>
      <c r="X245" s="138">
        <f>INDEX(ผลงานOPDVisit_HDC!$E:$E,MATCH(CalBudget2567!$D245,ผลงานOPDVisit_HDC!$A:$A,0))</f>
        <v>6823</v>
      </c>
      <c r="Y245" s="138">
        <f t="shared" si="165"/>
        <v>112.09768430309248</v>
      </c>
      <c r="Z245" s="139">
        <f t="shared" si="166"/>
        <v>8187.5999999999995</v>
      </c>
      <c r="AA245" s="140">
        <f t="shared" si="167"/>
        <v>8187.5999999999995</v>
      </c>
      <c r="AB245" s="141">
        <f t="shared" si="168"/>
        <v>115.05706316869411</v>
      </c>
      <c r="AC245" s="142">
        <f t="shared" si="169"/>
        <v>942041.21039999987</v>
      </c>
      <c r="AD245" s="143">
        <f>INDEX(รายได้แยกตามสิทธิ!$G:$G,MATCH(CalBudget2567!$D245,รายได้แยกตามสิทธิ!$B:$B,0))</f>
        <v>2461</v>
      </c>
      <c r="AE245" s="138">
        <f>INDEX(ผลงานOPDVisit_HDC!$G:$G,MATCH(CalBudget2567!$D245,ผลงานOPDVisit_HDC!$A:$A,0))</f>
        <v>0</v>
      </c>
      <c r="AF245" s="138">
        <f t="shared" si="170"/>
        <v>0</v>
      </c>
      <c r="AG245" s="139">
        <f t="shared" si="171"/>
        <v>0</v>
      </c>
      <c r="AH245" s="140">
        <f t="shared" si="172"/>
        <v>0</v>
      </c>
      <c r="AI245" s="141">
        <f t="shared" si="173"/>
        <v>0</v>
      </c>
      <c r="AJ245" s="142">
        <f t="shared" si="174"/>
        <v>0</v>
      </c>
      <c r="AK245" s="143">
        <f>INDEX(รายได้แยกตามสิทธิ!$H:$H,MATCH(CalBudget2567!$D245,รายได้แยกตามสิทธิ!$B:$B,0))</f>
        <v>1525339.55</v>
      </c>
      <c r="AL245" s="138">
        <f>INDEX(ผลงานOPDVisit_HDC!$K:$K,MATCH(CalBudget2567!$D245,ผลงานOPDVisit_HDC!$A:$A,0))</f>
        <v>210</v>
      </c>
      <c r="AM245" s="138">
        <f t="shared" si="175"/>
        <v>7263.5216666666665</v>
      </c>
      <c r="AN245" s="139">
        <f t="shared" si="176"/>
        <v>252</v>
      </c>
      <c r="AO245" s="140">
        <f t="shared" si="177"/>
        <v>252</v>
      </c>
      <c r="AP245" s="141">
        <f t="shared" si="178"/>
        <v>7455.2786386666667</v>
      </c>
      <c r="AQ245" s="142">
        <f t="shared" si="179"/>
        <v>1878730.216944</v>
      </c>
      <c r="AR245" s="144">
        <f t="shared" si="153"/>
        <v>25278177.619344003</v>
      </c>
      <c r="AS245" s="143">
        <f>INDEX(รายได้แยกตามสิทธิ!$I:$I,MATCH(CalBudget2567!$D245,รายได้แยกตามสิทธิ!$B:$B,0))</f>
        <v>4042166.68</v>
      </c>
      <c r="AT245" s="138">
        <f>INDEX(ผลงานAdjRw_DHES!$D:$D,MATCH(CalBudget2567!$D245,ผลงานAdjRw_DHES!$B:$B,0))</f>
        <v>393.3691</v>
      </c>
      <c r="AU245" s="143">
        <f t="shared" si="180"/>
        <v>10275.760551604079</v>
      </c>
      <c r="AV245" s="139">
        <f t="shared" si="181"/>
        <v>472.04291999999998</v>
      </c>
      <c r="AW245" s="140">
        <f t="shared" si="182"/>
        <v>472.04291999999998</v>
      </c>
      <c r="AX245" s="141">
        <f t="shared" si="183"/>
        <v>10547.040630166426</v>
      </c>
      <c r="AY245" s="142">
        <f t="shared" si="184"/>
        <v>4978655.8564224001</v>
      </c>
      <c r="AZ245" s="143">
        <f>INDEX(รายได้แยกตามสิทธิ!$J:$J,MATCH(CalBudget2567!$D245,รายได้แยกตามสิทธิ!$B:$B,0))</f>
        <v>378065.25</v>
      </c>
      <c r="BA245" s="138">
        <f>INDEX(ผลงานAdjRw_DHES!$F:$F,MATCH(CalBudget2567!$D245,ผลงานAdjRw_DHES!$B:$B,0))</f>
        <v>31.805100000000003</v>
      </c>
      <c r="BB245" s="143">
        <f t="shared" si="185"/>
        <v>11886.937943914654</v>
      </c>
      <c r="BC245" s="139">
        <f t="shared" si="186"/>
        <v>38.166119999999999</v>
      </c>
      <c r="BD245" s="140">
        <f t="shared" si="187"/>
        <v>38.166119999999999</v>
      </c>
      <c r="BE245" s="141">
        <f t="shared" si="188"/>
        <v>12200.753105634001</v>
      </c>
      <c r="BF245" s="142">
        <f t="shared" si="189"/>
        <v>465655.40711999999</v>
      </c>
      <c r="BG245" s="143">
        <f>INDEX(รายได้แยกตามสิทธิ!$K:$K,MATCH(CalBudget2567!$D245,รายได้แยกตามสิทธิ!$B:$B,0))</f>
        <v>58545.75</v>
      </c>
      <c r="BH245" s="138">
        <f>INDEX(ผลงานAdjRw_DHES!$E:$E,MATCH(CalBudget2567!$D245,ผลงานAdjRw_DHES!$B:$B,0))</f>
        <v>5.0238000000000005</v>
      </c>
      <c r="BI245" s="143">
        <f t="shared" si="190"/>
        <v>11653.678490385762</v>
      </c>
      <c r="BJ245" s="139">
        <f t="shared" si="191"/>
        <v>6.0285600000000006</v>
      </c>
      <c r="BK245" s="140">
        <f t="shared" si="192"/>
        <v>6.0285600000000006</v>
      </c>
      <c r="BL245" s="141">
        <f t="shared" si="193"/>
        <v>11961.335602531946</v>
      </c>
      <c r="BM245" s="142">
        <f t="shared" si="194"/>
        <v>72109.629359999992</v>
      </c>
      <c r="BN245" s="143">
        <f>INDEX(รายได้แยกตามสิทธิ!$N:$N,MATCH(CalBudget2567!$D245,รายได้แยกตามสิทธิ!$B:$B,0))</f>
        <v>176141</v>
      </c>
      <c r="BO245" s="138">
        <f>INDEX(ผลงานAdjRw_DHES!$I:$I,MATCH(CalBudget2567!$D245,ผลงานAdjRw_DHES!$B:$B,0))</f>
        <v>33.568700000000014</v>
      </c>
      <c r="BP245" s="143">
        <f t="shared" si="195"/>
        <v>5247.1796643897414</v>
      </c>
      <c r="BQ245" s="139">
        <f t="shared" si="196"/>
        <v>40.282440000000015</v>
      </c>
      <c r="BR245" s="140">
        <f t="shared" si="197"/>
        <v>40.282440000000015</v>
      </c>
      <c r="BS245" s="141">
        <f t="shared" si="198"/>
        <v>5385.7052075296306</v>
      </c>
      <c r="BT245" s="142">
        <f t="shared" si="199"/>
        <v>216949.34687999997</v>
      </c>
      <c r="BU245" s="144">
        <f t="shared" si="200"/>
        <v>5733370.2397823995</v>
      </c>
      <c r="BV245" s="145">
        <f t="shared" si="154"/>
        <v>31011547.859126404</v>
      </c>
      <c r="BW245" s="146">
        <f>INDEX(รายได้แยกตามสิทธิ!$Q:$Q,MATCH(CalBudget2567!$D245,รายได้แยกตามสิทธิ!$B:$B,0))</f>
        <v>0.27</v>
      </c>
      <c r="BX245" s="145">
        <f t="shared" si="201"/>
        <v>8373117.9219641294</v>
      </c>
      <c r="BY245" s="141"/>
      <c r="BZ245" s="143">
        <f t="shared" si="202"/>
        <v>42360</v>
      </c>
      <c r="CA245" s="138">
        <f>INDEX(ผลงานOPDVisit_HDC!$C:$C,MATCH(CalBudget2567!$D245,ผลงานOPDVisit_HDC!$A:$A,0))</f>
        <v>42360</v>
      </c>
      <c r="CB245" s="138">
        <f t="shared" si="203"/>
        <v>0</v>
      </c>
    </row>
    <row r="246" spans="1:80" hidden="1" x14ac:dyDescent="0.7">
      <c r="A246" s="136">
        <f>COUNTA($D$16:D246)</f>
        <v>231</v>
      </c>
      <c r="B246" s="1">
        <v>4</v>
      </c>
      <c r="C246" s="2" t="s">
        <v>21</v>
      </c>
      <c r="D246" s="91" t="s">
        <v>304</v>
      </c>
      <c r="E246" s="3" t="s">
        <v>1202</v>
      </c>
      <c r="F246" s="4" t="s">
        <v>1876</v>
      </c>
      <c r="G246" s="1">
        <v>12</v>
      </c>
      <c r="H246" s="3" t="s">
        <v>2970</v>
      </c>
      <c r="I246" s="137">
        <f>INDEX(รายได้แยกตามสิทธิ!$D:$D,MATCH(CalBudget2567!$D246,รายได้แยกตามสิทธิ!$B:$B,0))</f>
        <v>69139944.200000003</v>
      </c>
      <c r="J246" s="138">
        <f>INDEX(ผลงานOPDVisit_HDC!$F:$F,MATCH(CalBudget2567!$D246,ผลงานOPDVisit_HDC!$A:$A,0))</f>
        <v>100939</v>
      </c>
      <c r="K246" s="138">
        <f t="shared" si="155"/>
        <v>684.96759627101517</v>
      </c>
      <c r="L246" s="139">
        <f t="shared" si="156"/>
        <v>121126.79999999999</v>
      </c>
      <c r="M246" s="140">
        <f t="shared" si="157"/>
        <v>121126.79999999999</v>
      </c>
      <c r="N246" s="141">
        <f t="shared" si="158"/>
        <v>703.05074081256998</v>
      </c>
      <c r="O246" s="142">
        <f t="shared" si="159"/>
        <v>85158286.47225599</v>
      </c>
      <c r="P246" s="143">
        <f>INDEX(รายได้แยกตามสิทธิ!$E:$E,MATCH(CalBudget2567!$D246,รายได้แยกตามสิทธิ!$B:$B,0))</f>
        <v>8482864.5500000007</v>
      </c>
      <c r="Q246" s="138">
        <f>INDEX(ผลงานOPDVisit_HDC!$D:$D,MATCH(CalBudget2567!$D246,ผลงานOPDVisit_HDC!$A:$A,0))</f>
        <v>2362</v>
      </c>
      <c r="R246" s="138">
        <f t="shared" si="160"/>
        <v>3591.390580016935</v>
      </c>
      <c r="S246" s="139">
        <f t="shared" si="161"/>
        <v>2834.4</v>
      </c>
      <c r="T246" s="140">
        <f t="shared" si="162"/>
        <v>2834.4</v>
      </c>
      <c r="U246" s="141">
        <f t="shared" si="163"/>
        <v>3686.203291329382</v>
      </c>
      <c r="V246" s="142">
        <f t="shared" si="164"/>
        <v>10448174.608944001</v>
      </c>
      <c r="W246" s="143">
        <f>INDEX(รายได้แยกตามสิทธิ!$F:$F,MATCH(CalBudget2567!$D246,รายได้แยกตามสิทธิ!$B:$B,0))</f>
        <v>5912361.7300000004</v>
      </c>
      <c r="X246" s="138">
        <f>INDEX(ผลงานOPDVisit_HDC!$E:$E,MATCH(CalBudget2567!$D246,ผลงานOPDVisit_HDC!$A:$A,0))</f>
        <v>20570</v>
      </c>
      <c r="Y246" s="138">
        <f t="shared" si="165"/>
        <v>287.42643315508025</v>
      </c>
      <c r="Z246" s="139">
        <f t="shared" si="166"/>
        <v>24684</v>
      </c>
      <c r="AA246" s="140">
        <f t="shared" si="167"/>
        <v>24684</v>
      </c>
      <c r="AB246" s="141">
        <f t="shared" si="168"/>
        <v>295.01449099037438</v>
      </c>
      <c r="AC246" s="142">
        <f t="shared" si="169"/>
        <v>7282137.6956064012</v>
      </c>
      <c r="AD246" s="143">
        <f>INDEX(รายได้แยกตามสิทธิ!$G:$G,MATCH(CalBudget2567!$D246,รายได้แยกตามสิทธิ!$B:$B,0))</f>
        <v>778072.22</v>
      </c>
      <c r="AE246" s="138">
        <f>INDEX(ผลงานOPDVisit_HDC!$G:$G,MATCH(CalBudget2567!$D246,ผลงานOPDVisit_HDC!$A:$A,0))</f>
        <v>810</v>
      </c>
      <c r="AF246" s="138">
        <f t="shared" si="170"/>
        <v>960.58298765432096</v>
      </c>
      <c r="AG246" s="139">
        <f t="shared" si="171"/>
        <v>972</v>
      </c>
      <c r="AH246" s="140">
        <f t="shared" si="172"/>
        <v>972</v>
      </c>
      <c r="AI246" s="141">
        <f t="shared" si="173"/>
        <v>985.94237852839501</v>
      </c>
      <c r="AJ246" s="142">
        <f t="shared" si="174"/>
        <v>958335.9919295999</v>
      </c>
      <c r="AK246" s="143">
        <f>INDEX(รายได้แยกตามสิทธิ!$H:$H,MATCH(CalBudget2567!$D246,รายได้แยกตามสิทธิ!$B:$B,0))</f>
        <v>13934560.9</v>
      </c>
      <c r="AL246" s="138">
        <f>INDEX(ผลงานOPDVisit_HDC!$K:$K,MATCH(CalBudget2567!$D246,ผลงานOPDVisit_HDC!$A:$A,0))</f>
        <v>29293</v>
      </c>
      <c r="AM246" s="138">
        <f t="shared" si="175"/>
        <v>475.69593076844296</v>
      </c>
      <c r="AN246" s="139">
        <f t="shared" si="176"/>
        <v>35151.599999999999</v>
      </c>
      <c r="AO246" s="140">
        <f t="shared" si="177"/>
        <v>35151.599999999999</v>
      </c>
      <c r="AP246" s="141">
        <f t="shared" si="178"/>
        <v>488.25430334072985</v>
      </c>
      <c r="AQ246" s="142">
        <f t="shared" si="179"/>
        <v>17162919.969311997</v>
      </c>
      <c r="AR246" s="144">
        <f t="shared" si="153"/>
        <v>121009854.73804799</v>
      </c>
      <c r="AS246" s="143">
        <f>INDEX(รายได้แยกตามสิทธิ!$I:$I,MATCH(CalBudget2567!$D246,รายได้แยกตามสิทธิ!$B:$B,0))</f>
        <v>58812899.420000002</v>
      </c>
      <c r="AT246" s="138">
        <f>INDEX(ผลงานAdjRw_DHES!$D:$D,MATCH(CalBudget2567!$D246,ผลงานAdjRw_DHES!$B:$B,0))</f>
        <v>4787.9339</v>
      </c>
      <c r="AU246" s="143">
        <f t="shared" si="180"/>
        <v>12283.565447718483</v>
      </c>
      <c r="AV246" s="139">
        <f t="shared" si="181"/>
        <v>5745.5206799999996</v>
      </c>
      <c r="AW246" s="140">
        <f t="shared" si="182"/>
        <v>5745.5206799999996</v>
      </c>
      <c r="AX246" s="141">
        <f t="shared" si="183"/>
        <v>12607.851575538252</v>
      </c>
      <c r="AY246" s="142">
        <f t="shared" si="184"/>
        <v>72438671.957625613</v>
      </c>
      <c r="AZ246" s="143">
        <f>INDEX(รายได้แยกตามสิทธิ!$J:$J,MATCH(CalBudget2567!$D246,รายได้แยกตามสิทธิ!$B:$B,0))</f>
        <v>7444176.0300000003</v>
      </c>
      <c r="BA246" s="138">
        <f>INDEX(ผลงานAdjRw_DHES!$F:$F,MATCH(CalBudget2567!$D246,ผลงานAdjRw_DHES!$B:$B,0))</f>
        <v>321.27819999999997</v>
      </c>
      <c r="BB246" s="143">
        <f t="shared" si="185"/>
        <v>23170.498434067424</v>
      </c>
      <c r="BC246" s="139">
        <f t="shared" si="186"/>
        <v>385.53383999999994</v>
      </c>
      <c r="BD246" s="140">
        <f t="shared" si="187"/>
        <v>385.53383999999994</v>
      </c>
      <c r="BE246" s="141">
        <f t="shared" si="188"/>
        <v>23782.199592726804</v>
      </c>
      <c r="BF246" s="142">
        <f t="shared" si="189"/>
        <v>9168842.7326304</v>
      </c>
      <c r="BG246" s="143">
        <f>INDEX(รายได้แยกตามสิทธิ!$K:$K,MATCH(CalBudget2567!$D246,รายได้แยกตามสิทธิ!$B:$B,0))</f>
        <v>2772777.68</v>
      </c>
      <c r="BH246" s="138">
        <f>INDEX(ผลงานAdjRw_DHES!$E:$E,MATCH(CalBudget2567!$D246,ผลงานAdjRw_DHES!$B:$B,0))</f>
        <v>209.6277</v>
      </c>
      <c r="BI246" s="143">
        <f t="shared" si="190"/>
        <v>13227.153090932163</v>
      </c>
      <c r="BJ246" s="139">
        <f t="shared" si="191"/>
        <v>251.55323999999999</v>
      </c>
      <c r="BK246" s="140">
        <f t="shared" si="192"/>
        <v>251.55323999999999</v>
      </c>
      <c r="BL246" s="141">
        <f t="shared" si="193"/>
        <v>13576.349932532772</v>
      </c>
      <c r="BM246" s="142">
        <f t="shared" si="194"/>
        <v>3415174.8129024003</v>
      </c>
      <c r="BN246" s="143">
        <f>INDEX(รายได้แยกตามสิทธิ!$N:$N,MATCH(CalBudget2567!$D246,รายได้แยกตามสิทธิ!$B:$B,0))</f>
        <v>11780583</v>
      </c>
      <c r="BO246" s="138">
        <f>INDEX(ผลงานAdjRw_DHES!$I:$I,MATCH(CalBudget2567!$D246,ผลงานAdjRw_DHES!$B:$B,0))</f>
        <v>473.5732000000005</v>
      </c>
      <c r="BP246" s="143">
        <f t="shared" si="195"/>
        <v>24875.949483627846</v>
      </c>
      <c r="BQ246" s="139">
        <f t="shared" si="196"/>
        <v>568.28784000000053</v>
      </c>
      <c r="BR246" s="140">
        <f t="shared" si="197"/>
        <v>568.28784000000053</v>
      </c>
      <c r="BS246" s="141">
        <f t="shared" si="198"/>
        <v>25532.674549995623</v>
      </c>
      <c r="BT246" s="142">
        <f t="shared" si="199"/>
        <v>14509908.469439998</v>
      </c>
      <c r="BU246" s="144">
        <f t="shared" si="200"/>
        <v>99532597.972598419</v>
      </c>
      <c r="BV246" s="145">
        <f t="shared" si="154"/>
        <v>220542452.71064639</v>
      </c>
      <c r="BW246" s="146">
        <f>INDEX(รายได้แยกตามสิทธิ!$Q:$Q,MATCH(CalBudget2567!$D246,รายได้แยกตามสิทธิ!$B:$B,0))</f>
        <v>0.49</v>
      </c>
      <c r="BX246" s="145">
        <f t="shared" si="201"/>
        <v>108065801.82821673</v>
      </c>
      <c r="BY246" s="141"/>
      <c r="BZ246" s="143">
        <f t="shared" si="202"/>
        <v>153974</v>
      </c>
      <c r="CA246" s="138">
        <f>INDEX(ผลงานOPDVisit_HDC!$C:$C,MATCH(CalBudget2567!$D246,ผลงานOPDVisit_HDC!$A:$A,0))</f>
        <v>153974</v>
      </c>
      <c r="CB246" s="138">
        <f t="shared" si="203"/>
        <v>0</v>
      </c>
    </row>
    <row r="247" spans="1:80" hidden="1" x14ac:dyDescent="0.7">
      <c r="A247" s="136">
        <f>COUNTA($D$16:D247)</f>
        <v>232</v>
      </c>
      <c r="B247" s="1">
        <v>4</v>
      </c>
      <c r="C247" s="2" t="s">
        <v>21</v>
      </c>
      <c r="D247" s="91" t="s">
        <v>305</v>
      </c>
      <c r="E247" s="3" t="s">
        <v>1203</v>
      </c>
      <c r="F247" s="4" t="s">
        <v>1876</v>
      </c>
      <c r="G247" s="1">
        <v>5</v>
      </c>
      <c r="H247" s="3" t="s">
        <v>2964</v>
      </c>
      <c r="I247" s="137">
        <f>INDEX(รายได้แยกตามสิทธิ!$D:$D,MATCH(CalBudget2567!$D247,รายได้แยกตามสิทธิ!$B:$B,0))</f>
        <v>30718069.199999999</v>
      </c>
      <c r="J247" s="138">
        <f>INDEX(ผลงานOPDVisit_HDC!$F:$F,MATCH(CalBudget2567!$D247,ผลงานOPDVisit_HDC!$A:$A,0))</f>
        <v>58390</v>
      </c>
      <c r="K247" s="138">
        <f t="shared" si="155"/>
        <v>526.08441856482273</v>
      </c>
      <c r="L247" s="139">
        <f t="shared" si="156"/>
        <v>70068</v>
      </c>
      <c r="M247" s="140">
        <f t="shared" si="157"/>
        <v>70068</v>
      </c>
      <c r="N247" s="141">
        <f t="shared" si="158"/>
        <v>539.97304721493401</v>
      </c>
      <c r="O247" s="142">
        <f t="shared" si="159"/>
        <v>37834831.472255997</v>
      </c>
      <c r="P247" s="143">
        <f>INDEX(รายได้แยกตามสิทธิ!$E:$E,MATCH(CalBudget2567!$D247,รายได้แยกตามสิทธิ!$B:$B,0))</f>
        <v>5441567</v>
      </c>
      <c r="Q247" s="138">
        <f>INDEX(ผลงานOPDVisit_HDC!$D:$D,MATCH(CalBudget2567!$D247,ผลงานOPDVisit_HDC!$A:$A,0))</f>
        <v>9338</v>
      </c>
      <c r="R247" s="138">
        <f t="shared" si="160"/>
        <v>582.73366887984582</v>
      </c>
      <c r="S247" s="139">
        <f t="shared" si="161"/>
        <v>11205.6</v>
      </c>
      <c r="T247" s="140">
        <f t="shared" si="162"/>
        <v>11205.6</v>
      </c>
      <c r="U247" s="141">
        <f t="shared" si="163"/>
        <v>598.11783773827381</v>
      </c>
      <c r="V247" s="142">
        <f t="shared" si="164"/>
        <v>6702269.2425600011</v>
      </c>
      <c r="W247" s="143">
        <f>INDEX(รายได้แยกตามสิทธิ!$F:$F,MATCH(CalBudget2567!$D247,รายได้แยกตามสิทธิ!$B:$B,0))</f>
        <v>3068378.5</v>
      </c>
      <c r="X247" s="138">
        <f>INDEX(ผลงานOPDVisit_HDC!$E:$E,MATCH(CalBudget2567!$D247,ผลงานOPDVisit_HDC!$A:$A,0))</f>
        <v>11821</v>
      </c>
      <c r="Y247" s="138">
        <f t="shared" si="165"/>
        <v>259.57012943067423</v>
      </c>
      <c r="Z247" s="139">
        <f t="shared" si="166"/>
        <v>14185.199999999999</v>
      </c>
      <c r="AA247" s="140">
        <f t="shared" si="167"/>
        <v>14185.199999999999</v>
      </c>
      <c r="AB247" s="141">
        <f t="shared" si="168"/>
        <v>266.42278084764405</v>
      </c>
      <c r="AC247" s="142">
        <f t="shared" si="169"/>
        <v>3779260.4308799999</v>
      </c>
      <c r="AD247" s="143">
        <f>INDEX(รายได้แยกตามสิทธิ!$G:$G,MATCH(CalBudget2567!$D247,รายได้แยกตามสิทธิ!$B:$B,0))</f>
        <v>226382.1</v>
      </c>
      <c r="AE247" s="138">
        <f>INDEX(ผลงานOPDVisit_HDC!$G:$G,MATCH(CalBudget2567!$D247,ผลงานOPDVisit_HDC!$A:$A,0))</f>
        <v>190</v>
      </c>
      <c r="AF247" s="138">
        <f t="shared" si="170"/>
        <v>1191.4847368421053</v>
      </c>
      <c r="AG247" s="139">
        <f t="shared" si="171"/>
        <v>228</v>
      </c>
      <c r="AH247" s="140">
        <f t="shared" si="172"/>
        <v>228</v>
      </c>
      <c r="AI247" s="141">
        <f t="shared" si="173"/>
        <v>1222.9399338947369</v>
      </c>
      <c r="AJ247" s="142">
        <f t="shared" si="174"/>
        <v>278830.30492800003</v>
      </c>
      <c r="AK247" s="143">
        <f>INDEX(รายได้แยกตามสิทธิ!$H:$H,MATCH(CalBudget2567!$D247,รายได้แยกตามสิทธิ!$B:$B,0))</f>
        <v>3049135.25</v>
      </c>
      <c r="AL247" s="138">
        <f>INDEX(ผลงานOPDVisit_HDC!$K:$K,MATCH(CalBudget2567!$D247,ผลงานOPDVisit_HDC!$A:$A,0))</f>
        <v>6210</v>
      </c>
      <c r="AM247" s="138">
        <f t="shared" si="175"/>
        <v>491.00406602254429</v>
      </c>
      <c r="AN247" s="139">
        <f t="shared" si="176"/>
        <v>7452</v>
      </c>
      <c r="AO247" s="140">
        <f t="shared" si="177"/>
        <v>7452</v>
      </c>
      <c r="AP247" s="141">
        <f t="shared" si="178"/>
        <v>503.96657336553949</v>
      </c>
      <c r="AQ247" s="142">
        <f t="shared" si="179"/>
        <v>3755558.9047200005</v>
      </c>
      <c r="AR247" s="144">
        <f t="shared" si="153"/>
        <v>52350750.355343997</v>
      </c>
      <c r="AS247" s="143">
        <f>INDEX(รายได้แยกตามสิทธิ!$I:$I,MATCH(CalBudget2567!$D247,รายได้แยกตามสิทธิ!$B:$B,0))</f>
        <v>10313381.18</v>
      </c>
      <c r="AT247" s="138">
        <f>INDEX(ผลงานAdjRw_DHES!$D:$D,MATCH(CalBudget2567!$D247,ผลงานAdjRw_DHES!$B:$B,0))</f>
        <v>913.90420000000006</v>
      </c>
      <c r="AU247" s="143">
        <f t="shared" si="180"/>
        <v>11284.969671875891</v>
      </c>
      <c r="AV247" s="139">
        <f t="shared" si="181"/>
        <v>1096.6850400000001</v>
      </c>
      <c r="AW247" s="140">
        <f t="shared" si="182"/>
        <v>1096.6850400000001</v>
      </c>
      <c r="AX247" s="141">
        <f t="shared" si="183"/>
        <v>11582.892871213415</v>
      </c>
      <c r="AY247" s="142">
        <f t="shared" si="184"/>
        <v>12702785.331782399</v>
      </c>
      <c r="AZ247" s="143">
        <f>INDEX(รายได้แยกตามสิทธิ!$J:$J,MATCH(CalBudget2567!$D247,รายได้แยกตามสิทธิ!$B:$B,0))</f>
        <v>1219334.07</v>
      </c>
      <c r="BA247" s="138">
        <f>INDEX(ผลงานAdjRw_DHES!$F:$F,MATCH(CalBudget2567!$D247,ผลงานAdjRw_DHES!$B:$B,0))</f>
        <v>84.016300000000001</v>
      </c>
      <c r="BB247" s="143">
        <f t="shared" si="185"/>
        <v>14513.065559897306</v>
      </c>
      <c r="BC247" s="139">
        <f t="shared" si="186"/>
        <v>100.81956</v>
      </c>
      <c r="BD247" s="140">
        <f t="shared" si="187"/>
        <v>100.81956</v>
      </c>
      <c r="BE247" s="141">
        <f t="shared" si="188"/>
        <v>14896.210490678595</v>
      </c>
      <c r="BF247" s="142">
        <f t="shared" si="189"/>
        <v>1501829.3873376001</v>
      </c>
      <c r="BG247" s="143">
        <f>INDEX(รายได้แยกตามสิทธิ!$K:$K,MATCH(CalBudget2567!$D247,รายได้แยกตามสิทธิ!$B:$B,0))</f>
        <v>652492.16</v>
      </c>
      <c r="BH247" s="138">
        <f>INDEX(ผลงานAdjRw_DHES!$E:$E,MATCH(CalBudget2567!$D247,ผลงานAdjRw_DHES!$B:$B,0))</f>
        <v>60.460600000000007</v>
      </c>
      <c r="BI247" s="143">
        <f t="shared" si="190"/>
        <v>10792.022573378365</v>
      </c>
      <c r="BJ247" s="139">
        <f t="shared" si="191"/>
        <v>72.552720000000008</v>
      </c>
      <c r="BK247" s="140">
        <f t="shared" si="192"/>
        <v>72.552720000000008</v>
      </c>
      <c r="BL247" s="141">
        <f t="shared" si="193"/>
        <v>11076.931969315554</v>
      </c>
      <c r="BM247" s="142">
        <f t="shared" si="194"/>
        <v>803661.54362880008</v>
      </c>
      <c r="BN247" s="143">
        <f>INDEX(รายได้แยกตามสิทธิ!$N:$N,MATCH(CalBudget2567!$D247,รายได้แยกตามสิทธิ!$B:$B,0))</f>
        <v>1206930.5</v>
      </c>
      <c r="BO247" s="138">
        <f>INDEX(ผลงานAdjRw_DHES!$I:$I,MATCH(CalBudget2567!$D247,ผลงานAdjRw_DHES!$B:$B,0))</f>
        <v>58.346199999999953</v>
      </c>
      <c r="BP247" s="143">
        <f t="shared" si="195"/>
        <v>20685.674474087446</v>
      </c>
      <c r="BQ247" s="139">
        <f t="shared" si="196"/>
        <v>70.015439999999941</v>
      </c>
      <c r="BR247" s="140">
        <f t="shared" si="197"/>
        <v>70.015439999999941</v>
      </c>
      <c r="BS247" s="141">
        <f t="shared" si="198"/>
        <v>21231.776280203354</v>
      </c>
      <c r="BT247" s="142">
        <f t="shared" si="199"/>
        <v>1486552.1582399998</v>
      </c>
      <c r="BU247" s="144">
        <f t="shared" si="200"/>
        <v>16494828.4209888</v>
      </c>
      <c r="BV247" s="145">
        <f t="shared" si="154"/>
        <v>68845578.776332796</v>
      </c>
      <c r="BW247" s="146">
        <f>INDEX(รายได้แยกตามสิทธิ!$Q:$Q,MATCH(CalBudget2567!$D247,รายได้แยกตามสิทธิ!$B:$B,0))</f>
        <v>0.38</v>
      </c>
      <c r="BX247" s="145">
        <f t="shared" si="201"/>
        <v>26161319.935006462</v>
      </c>
      <c r="BY247" s="141"/>
      <c r="BZ247" s="143">
        <f t="shared" si="202"/>
        <v>85949</v>
      </c>
      <c r="CA247" s="138">
        <f>INDEX(ผลงานOPDVisit_HDC!$C:$C,MATCH(CalBudget2567!$D247,ผลงานOPDVisit_HDC!$A:$A,0))</f>
        <v>85949</v>
      </c>
      <c r="CB247" s="138">
        <f t="shared" si="203"/>
        <v>0</v>
      </c>
    </row>
    <row r="248" spans="1:80" hidden="1" x14ac:dyDescent="0.7">
      <c r="A248" s="136">
        <f>COUNTA($D$16:D248)</f>
        <v>233</v>
      </c>
      <c r="B248" s="1">
        <v>4</v>
      </c>
      <c r="C248" s="2" t="s">
        <v>21</v>
      </c>
      <c r="D248" s="91" t="s">
        <v>306</v>
      </c>
      <c r="E248" s="3" t="s">
        <v>1204</v>
      </c>
      <c r="F248" s="4" t="s">
        <v>1876</v>
      </c>
      <c r="G248" s="1">
        <v>5</v>
      </c>
      <c r="H248" s="3" t="s">
        <v>2964</v>
      </c>
      <c r="I248" s="137">
        <f>INDEX(รายได้แยกตามสิทธิ!$D:$D,MATCH(CalBudget2567!$D248,รายได้แยกตามสิทธิ!$B:$B,0))</f>
        <v>27018782.25</v>
      </c>
      <c r="J248" s="138">
        <f>INDEX(ผลงานOPDVisit_HDC!$F:$F,MATCH(CalBudget2567!$D248,ผลงานOPDVisit_HDC!$A:$A,0))</f>
        <v>51407</v>
      </c>
      <c r="K248" s="138">
        <f t="shared" si="155"/>
        <v>525.58566440368043</v>
      </c>
      <c r="L248" s="139">
        <f>J248*1.2</f>
        <v>61688.399999999994</v>
      </c>
      <c r="M248" s="140">
        <f>L248</f>
        <v>61688.399999999994</v>
      </c>
      <c r="N248" s="141">
        <f t="shared" si="158"/>
        <v>539.46112594393753</v>
      </c>
      <c r="O248" s="142">
        <f>M248*N248</f>
        <v>33278493.721679993</v>
      </c>
      <c r="P248" s="143">
        <f>INDEX(รายได้แยกตามสิทธิ!$E:$E,MATCH(CalBudget2567!$D248,รายได้แยกตามสิทธิ!$B:$B,0))</f>
        <v>4351878.25</v>
      </c>
      <c r="Q248" s="138">
        <f>INDEX(ผลงานOPDVisit_HDC!$D:$D,MATCH(CalBudget2567!$D248,ผลงานOPDVisit_HDC!$A:$A,0))</f>
        <v>9790</v>
      </c>
      <c r="R248" s="138">
        <f t="shared" si="160"/>
        <v>444.52280388151172</v>
      </c>
      <c r="S248" s="139">
        <f t="shared" si="161"/>
        <v>11748</v>
      </c>
      <c r="T248" s="140">
        <f t="shared" si="162"/>
        <v>11748</v>
      </c>
      <c r="U248" s="141">
        <f t="shared" si="163"/>
        <v>456.25820590398365</v>
      </c>
      <c r="V248" s="142">
        <f>T248*U248</f>
        <v>5360121.4029599996</v>
      </c>
      <c r="W248" s="143">
        <f>INDEX(รายได้แยกตามสิทธิ!$F:$F,MATCH(CalBudget2567!$D248,รายได้แยกตามสิทธิ!$B:$B,0))</f>
        <v>1425556.25</v>
      </c>
      <c r="X248" s="138">
        <f>INDEX(ผลงานOPDVisit_HDC!$E:$E,MATCH(CalBudget2567!$D248,ผลงานOPDVisit_HDC!$A:$A,0))</f>
        <v>9255</v>
      </c>
      <c r="Y248" s="138">
        <f t="shared" si="165"/>
        <v>154.03092922744463</v>
      </c>
      <c r="Z248" s="139">
        <f t="shared" si="166"/>
        <v>11106</v>
      </c>
      <c r="AA248" s="140">
        <f t="shared" si="167"/>
        <v>11106</v>
      </c>
      <c r="AB248" s="141">
        <f t="shared" si="168"/>
        <v>158.09734575904918</v>
      </c>
      <c r="AC248" s="142">
        <f>AA248*AB248</f>
        <v>1755829.1220000002</v>
      </c>
      <c r="AD248" s="143">
        <f>INDEX(รายได้แยกตามสิทธิ!$G:$G,MATCH(CalBudget2567!$D248,รายได้แยกตามสิทธิ!$B:$B,0))</f>
        <v>48150.5</v>
      </c>
      <c r="AE248" s="138">
        <f>INDEX(ผลงานOPDVisit_HDC!$G:$G,MATCH(CalBudget2567!$D248,ผลงานOPDVisit_HDC!$A:$A,0))</f>
        <v>37</v>
      </c>
      <c r="AF248" s="138">
        <f t="shared" si="170"/>
        <v>1301.3648648648648</v>
      </c>
      <c r="AG248" s="139">
        <f t="shared" si="171"/>
        <v>44.4</v>
      </c>
      <c r="AH248" s="140">
        <f t="shared" si="172"/>
        <v>44.4</v>
      </c>
      <c r="AI248" s="141">
        <f t="shared" si="173"/>
        <v>1335.7208972972971</v>
      </c>
      <c r="AJ248" s="142">
        <f t="shared" si="174"/>
        <v>59306.007839999991</v>
      </c>
      <c r="AK248" s="143">
        <f>INDEX(รายได้แยกตามสิทธิ!$H:$H,MATCH(CalBudget2567!$D248,รายได้แยกตามสิทธิ!$B:$B,0))</f>
        <v>2142201</v>
      </c>
      <c r="AL248" s="138">
        <f>INDEX(ผลงานOPDVisit_HDC!$K:$K,MATCH(CalBudget2567!$D248,ผลงานOPDVisit_HDC!$A:$A,0))</f>
        <v>2800</v>
      </c>
      <c r="AM248" s="138">
        <f t="shared" si="175"/>
        <v>765.07178571428574</v>
      </c>
      <c r="AN248" s="139">
        <f t="shared" si="176"/>
        <v>3360</v>
      </c>
      <c r="AO248" s="140">
        <f t="shared" si="177"/>
        <v>3360</v>
      </c>
      <c r="AP248" s="141">
        <f t="shared" si="178"/>
        <v>785.26968085714293</v>
      </c>
      <c r="AQ248" s="142">
        <f t="shared" si="179"/>
        <v>2638506.1276800004</v>
      </c>
      <c r="AR248" s="144">
        <f>O248+V248+AC248+AJ248+AQ248</f>
        <v>43092256.382160001</v>
      </c>
      <c r="AS248" s="143">
        <f>INDEX(รายได้แยกตามสิทธิ!$I:$I,MATCH(CalBudget2567!$D248,รายได้แยกตามสิทธิ!$B:$B,0))</f>
        <v>10053708.869999999</v>
      </c>
      <c r="AT248" s="138">
        <f>INDEX(ผลงานAdjRw_DHES!$D:$D,MATCH(CalBudget2567!$D248,ผลงานAdjRw_DHES!$B:$B,0))</f>
        <v>794.82339999999988</v>
      </c>
      <c r="AU248" s="143">
        <f t="shared" si="180"/>
        <v>12648.984503979123</v>
      </c>
      <c r="AV248" s="139">
        <f t="shared" si="181"/>
        <v>953.78807999999981</v>
      </c>
      <c r="AW248" s="140">
        <f t="shared" si="182"/>
        <v>953.78807999999981</v>
      </c>
      <c r="AX248" s="141">
        <f t="shared" si="183"/>
        <v>12982.917694884172</v>
      </c>
      <c r="AY248" s="142">
        <f t="shared" si="184"/>
        <v>12382952.141001599</v>
      </c>
      <c r="AZ248" s="143">
        <f>INDEX(รายได้แยกตามสิทธิ!$J:$J,MATCH(CalBudget2567!$D248,รายได้แยกตามสิทธิ!$B:$B,0))</f>
        <v>984248.05</v>
      </c>
      <c r="BA248" s="138">
        <f>INDEX(ผลงานAdjRw_DHES!$F:$F,MATCH(CalBudget2567!$D248,ผลงานAdjRw_DHES!$B:$B,0))</f>
        <v>66.953199999999995</v>
      </c>
      <c r="BB248" s="143">
        <f t="shared" si="185"/>
        <v>14700.537838370685</v>
      </c>
      <c r="BC248" s="139">
        <f t="shared" si="186"/>
        <v>80.343839999999986</v>
      </c>
      <c r="BD248" s="140">
        <f t="shared" si="187"/>
        <v>80.343839999999986</v>
      </c>
      <c r="BE248" s="141">
        <f t="shared" si="188"/>
        <v>15088.632037303671</v>
      </c>
      <c r="BF248" s="142">
        <f t="shared" si="189"/>
        <v>1212278.6382239999</v>
      </c>
      <c r="BG248" s="143">
        <f>INDEX(รายได้แยกตามสิทธิ!$K:$K,MATCH(CalBudget2567!$D248,รายได้แยกตามสิทธิ!$B:$B,0))</f>
        <v>249237.15</v>
      </c>
      <c r="BH248" s="138">
        <f>INDEX(ผลงานAdjRw_DHES!$E:$E,MATCH(CalBudget2567!$D248,ผลงานAdjRw_DHES!$B:$B,0))</f>
        <v>25.1462</v>
      </c>
      <c r="BI248" s="143">
        <f t="shared" si="190"/>
        <v>9911.5234110919337</v>
      </c>
      <c r="BJ248" s="139">
        <f t="shared" si="191"/>
        <v>30.175439999999998</v>
      </c>
      <c r="BK248" s="140">
        <f t="shared" si="192"/>
        <v>30.175439999999998</v>
      </c>
      <c r="BL248" s="141">
        <f t="shared" si="193"/>
        <v>10173.187629144761</v>
      </c>
      <c r="BM248" s="142">
        <f t="shared" si="194"/>
        <v>306980.41291199997</v>
      </c>
      <c r="BN248" s="143">
        <f>INDEX(รายได้แยกตามสิทธิ!$N:$N,MATCH(CalBudget2567!$D248,รายได้แยกตามสิทธิ!$B:$B,0))</f>
        <v>821374.75</v>
      </c>
      <c r="BO248" s="138">
        <f>INDEX(ผลงานAdjRw_DHES!$I:$I,MATCH(CalBudget2567!$D248,ผลงานAdjRw_DHES!$B:$B,0))</f>
        <v>30.08510000000031</v>
      </c>
      <c r="BP248" s="143">
        <f t="shared" si="195"/>
        <v>27301.71247561057</v>
      </c>
      <c r="BQ248" s="139">
        <f>BO248*1.2</f>
        <v>36.102120000000369</v>
      </c>
      <c r="BR248" s="140">
        <f t="shared" si="197"/>
        <v>36.102120000000369</v>
      </c>
      <c r="BS248" s="141">
        <f t="shared" si="198"/>
        <v>28022.477684966689</v>
      </c>
      <c r="BT248" s="142">
        <f t="shared" si="199"/>
        <v>1011670.85208</v>
      </c>
      <c r="BU248" s="144">
        <f t="shared" si="200"/>
        <v>14913882.0442176</v>
      </c>
      <c r="BV248" s="145">
        <f t="shared" si="154"/>
        <v>58006138.426377602</v>
      </c>
      <c r="BW248" s="146">
        <f>INDEX(รายได้แยกตามสิทธิ!$Q:$Q,MATCH(CalBudget2567!$D248,รายได้แยกตามสิทธิ!$B:$B,0))</f>
        <v>0.4</v>
      </c>
      <c r="BX248" s="145">
        <f>BV248*BW248</f>
        <v>23202455.370551042</v>
      </c>
      <c r="BY248" s="141"/>
      <c r="BZ248" s="143">
        <f t="shared" si="202"/>
        <v>73289</v>
      </c>
      <c r="CA248" s="138">
        <f>INDEX(ผลงานOPDVisit_HDC!$C:$C,MATCH(CalBudget2567!$D248,ผลงานOPDVisit_HDC!$A:$A,0))</f>
        <v>73289</v>
      </c>
      <c r="CB248" s="138">
        <f t="shared" si="203"/>
        <v>0</v>
      </c>
    </row>
    <row r="249" spans="1:80" hidden="1" x14ac:dyDescent="0.7">
      <c r="A249" s="136">
        <f>COUNTA($D$16:D249)</f>
        <v>234</v>
      </c>
      <c r="B249" s="1">
        <v>4</v>
      </c>
      <c r="C249" s="2" t="s">
        <v>21</v>
      </c>
      <c r="D249" s="91" t="s">
        <v>307</v>
      </c>
      <c r="E249" s="3" t="s">
        <v>1205</v>
      </c>
      <c r="F249" s="4" t="s">
        <v>1876</v>
      </c>
      <c r="G249" s="1">
        <v>5</v>
      </c>
      <c r="H249" s="3" t="s">
        <v>2964</v>
      </c>
      <c r="I249" s="137">
        <f>INDEX(รายได้แยกตามสิทธิ!$D:$D,MATCH(CalBudget2567!$D249,รายได้แยกตามสิทธิ!$B:$B,0))</f>
        <v>29551934.399999999</v>
      </c>
      <c r="J249" s="138">
        <f>INDEX(ผลงานOPDVisit_HDC!$F:$F,MATCH(CalBudget2567!$D249,ผลงานOPDVisit_HDC!$A:$A,0))</f>
        <v>46465</v>
      </c>
      <c r="K249" s="138">
        <f t="shared" si="155"/>
        <v>636.00418379425366</v>
      </c>
      <c r="L249" s="139">
        <f t="shared" si="156"/>
        <v>55758</v>
      </c>
      <c r="M249" s="140">
        <f t="shared" si="157"/>
        <v>55758</v>
      </c>
      <c r="N249" s="141">
        <f t="shared" si="158"/>
        <v>652.79469424642195</v>
      </c>
      <c r="O249" s="142">
        <f t="shared" si="159"/>
        <v>36398526.561791994</v>
      </c>
      <c r="P249" s="143">
        <f>INDEX(รายได้แยกตามสิทธิ!$E:$E,MATCH(CalBudget2567!$D249,รายได้แยกตามสิทธิ!$B:$B,0))</f>
        <v>4551537</v>
      </c>
      <c r="Q249" s="138">
        <f>INDEX(ผลงานOPDVisit_HDC!$D:$D,MATCH(CalBudget2567!$D249,ผลงานOPDVisit_HDC!$A:$A,0))</f>
        <v>7666</v>
      </c>
      <c r="R249" s="138">
        <f t="shared" si="160"/>
        <v>593.7303678580746</v>
      </c>
      <c r="S249" s="139">
        <f t="shared" si="161"/>
        <v>9199.1999999999989</v>
      </c>
      <c r="T249" s="140">
        <f t="shared" si="162"/>
        <v>9199.1999999999989</v>
      </c>
      <c r="U249" s="141">
        <f t="shared" si="163"/>
        <v>609.40484956952776</v>
      </c>
      <c r="V249" s="142">
        <f t="shared" si="164"/>
        <v>5606037.0921599986</v>
      </c>
      <c r="W249" s="143">
        <f>INDEX(รายได้แยกตามสิทธิ!$F:$F,MATCH(CalBudget2567!$D249,รายได้แยกตามสิทธิ!$B:$B,0))</f>
        <v>3159730</v>
      </c>
      <c r="X249" s="138">
        <f>INDEX(ผลงานOPDVisit_HDC!$E:$E,MATCH(CalBudget2567!$D249,ผลงานOPDVisit_HDC!$A:$A,0))</f>
        <v>9172</v>
      </c>
      <c r="Y249" s="138">
        <f t="shared" si="165"/>
        <v>344.49738334060186</v>
      </c>
      <c r="Z249" s="139">
        <f t="shared" si="166"/>
        <v>11006.4</v>
      </c>
      <c r="AA249" s="140">
        <f t="shared" si="167"/>
        <v>11006.4</v>
      </c>
      <c r="AB249" s="141">
        <f t="shared" si="168"/>
        <v>353.59211426079372</v>
      </c>
      <c r="AC249" s="142">
        <f t="shared" si="169"/>
        <v>3891776.2464000001</v>
      </c>
      <c r="AD249" s="143">
        <f>INDEX(รายได้แยกตามสิทธิ!$G:$G,MATCH(CalBudget2567!$D249,รายได้แยกตามสิทธิ!$B:$B,0))</f>
        <v>89556</v>
      </c>
      <c r="AE249" s="138">
        <f>INDEX(ผลงานOPDVisit_HDC!$G:$G,MATCH(CalBudget2567!$D249,ผลงานOPDVisit_HDC!$A:$A,0))</f>
        <v>126</v>
      </c>
      <c r="AF249" s="138">
        <f t="shared" si="170"/>
        <v>710.76190476190482</v>
      </c>
      <c r="AG249" s="139">
        <f t="shared" si="171"/>
        <v>151.19999999999999</v>
      </c>
      <c r="AH249" s="140">
        <f t="shared" si="172"/>
        <v>151.19999999999999</v>
      </c>
      <c r="AI249" s="141">
        <f t="shared" si="173"/>
        <v>729.52601904761912</v>
      </c>
      <c r="AJ249" s="142">
        <f t="shared" si="174"/>
        <v>110304.33408</v>
      </c>
      <c r="AK249" s="143">
        <f>INDEX(รายได้แยกตามสิทธิ!$H:$H,MATCH(CalBudget2567!$D249,รายได้แยกตามสิทธิ!$B:$B,0))</f>
        <v>2684443</v>
      </c>
      <c r="AL249" s="138">
        <f>INDEX(ผลงานOPDVisit_HDC!$K:$K,MATCH(CalBudget2567!$D249,ผลงานOPDVisit_HDC!$A:$A,0))</f>
        <v>14582</v>
      </c>
      <c r="AM249" s="138">
        <f t="shared" si="175"/>
        <v>184.09292278151145</v>
      </c>
      <c r="AN249" s="139">
        <f t="shared" si="176"/>
        <v>17498.399999999998</v>
      </c>
      <c r="AO249" s="140">
        <f t="shared" si="177"/>
        <v>17498.399999999998</v>
      </c>
      <c r="AP249" s="141">
        <f t="shared" si="178"/>
        <v>188.95297594294334</v>
      </c>
      <c r="AQ249" s="142">
        <f t="shared" si="179"/>
        <v>3306374.7542399992</v>
      </c>
      <c r="AR249" s="144">
        <f t="shared" si="153"/>
        <v>49313018.988671996</v>
      </c>
      <c r="AS249" s="143">
        <f>INDEX(รายได้แยกตามสิทธิ!$I:$I,MATCH(CalBudget2567!$D249,รายได้แยกตามสิทธิ!$B:$B,0))</f>
        <v>16026668.5</v>
      </c>
      <c r="AT249" s="138">
        <f>INDEX(ผลงานAdjRw_DHES!$D:$D,MATCH(CalBudget2567!$D249,ผลงานAdjRw_DHES!$B:$B,0))</f>
        <v>1016.8568</v>
      </c>
      <c r="AU249" s="143">
        <f t="shared" si="180"/>
        <v>15760.988666250743</v>
      </c>
      <c r="AV249" s="139">
        <f t="shared" si="181"/>
        <v>1220.2281599999999</v>
      </c>
      <c r="AW249" s="140">
        <f t="shared" si="182"/>
        <v>1220.2281599999999</v>
      </c>
      <c r="AX249" s="141">
        <f t="shared" si="183"/>
        <v>16177.078767039762</v>
      </c>
      <c r="AY249" s="142">
        <f t="shared" si="184"/>
        <v>19739727.058079995</v>
      </c>
      <c r="AZ249" s="143">
        <f>INDEX(รายได้แยกตามสิทธิ!$J:$J,MATCH(CalBudget2567!$D249,รายได้แยกตามสิทธิ!$B:$B,0))</f>
        <v>2102506.75</v>
      </c>
      <c r="BA249" s="138">
        <f>INDEX(ผลงานAdjRw_DHES!$F:$F,MATCH(CalBudget2567!$D249,ผลงานAdjRw_DHES!$B:$B,0))</f>
        <v>116.9308</v>
      </c>
      <c r="BB249" s="143">
        <f t="shared" si="185"/>
        <v>17980.777947298742</v>
      </c>
      <c r="BC249" s="139">
        <f t="shared" si="186"/>
        <v>140.31695999999999</v>
      </c>
      <c r="BD249" s="140">
        <f t="shared" si="187"/>
        <v>140.31695999999999</v>
      </c>
      <c r="BE249" s="141">
        <f t="shared" si="188"/>
        <v>18455.470485107428</v>
      </c>
      <c r="BF249" s="142">
        <f t="shared" si="189"/>
        <v>2589615.5138399992</v>
      </c>
      <c r="BG249" s="143">
        <f>INDEX(รายได้แยกตามสิทธิ!$K:$K,MATCH(CalBudget2567!$D249,รายได้แยกตามสิทธิ!$B:$B,0))</f>
        <v>1229035</v>
      </c>
      <c r="BH249" s="138">
        <f>INDEX(ผลงานAdjRw_DHES!$E:$E,MATCH(CalBudget2567!$D249,ผลงานAdjRw_DHES!$B:$B,0))</f>
        <v>83.334699999999998</v>
      </c>
      <c r="BI249" s="143">
        <f t="shared" si="190"/>
        <v>14748.17812987867</v>
      </c>
      <c r="BJ249" s="139">
        <f t="shared" si="191"/>
        <v>100.00163999999999</v>
      </c>
      <c r="BK249" s="140">
        <f t="shared" si="192"/>
        <v>100.00163999999999</v>
      </c>
      <c r="BL249" s="141">
        <f t="shared" si="193"/>
        <v>15137.530032507468</v>
      </c>
      <c r="BM249" s="142">
        <f t="shared" si="194"/>
        <v>1513777.8288</v>
      </c>
      <c r="BN249" s="143">
        <f>INDEX(รายได้แยกตามสิทธิ!$N:$N,MATCH(CalBudget2567!$D249,รายได้แยกตามสิทธิ!$B:$B,0))</f>
        <v>2689658.26</v>
      </c>
      <c r="BO249" s="138">
        <f>INDEX(ผลงานAdjRw_DHES!$I:$I,MATCH(CalBudget2567!$D249,ผลงานAdjRw_DHES!$B:$B,0))</f>
        <v>169.3745000000001</v>
      </c>
      <c r="BP249" s="143">
        <f t="shared" si="195"/>
        <v>15879.948044127057</v>
      </c>
      <c r="BQ249" s="139">
        <f t="shared" si="196"/>
        <v>203.24940000000012</v>
      </c>
      <c r="BR249" s="140">
        <f t="shared" si="197"/>
        <v>203.24940000000012</v>
      </c>
      <c r="BS249" s="141">
        <f t="shared" si="198"/>
        <v>16299.178672492011</v>
      </c>
      <c r="BT249" s="142">
        <f t="shared" si="199"/>
        <v>3312798.2856767997</v>
      </c>
      <c r="BU249" s="144">
        <f t="shared" si="200"/>
        <v>27155918.686396793</v>
      </c>
      <c r="BV249" s="145">
        <f t="shared" si="154"/>
        <v>76468937.675068796</v>
      </c>
      <c r="BW249" s="146">
        <f>INDEX(รายได้แยกตามสิทธิ!$Q:$Q,MATCH(CalBudget2567!$D249,รายได้แยกตามสิทธิ!$B:$B,0))</f>
        <v>0.38</v>
      </c>
      <c r="BX249" s="145">
        <f t="shared" si="201"/>
        <v>29058196.316526141</v>
      </c>
      <c r="BY249" s="141"/>
      <c r="BZ249" s="143">
        <f t="shared" si="202"/>
        <v>78011</v>
      </c>
      <c r="CA249" s="138">
        <f>INDEX(ผลงานOPDVisit_HDC!$C:$C,MATCH(CalBudget2567!$D249,ผลงานOPDVisit_HDC!$A:$A,0))</f>
        <v>78011</v>
      </c>
      <c r="CB249" s="138">
        <f t="shared" si="203"/>
        <v>0</v>
      </c>
    </row>
    <row r="250" spans="1:80" hidden="1" x14ac:dyDescent="0.7">
      <c r="A250" s="136">
        <f>COUNTA($D$16:D250)</f>
        <v>235</v>
      </c>
      <c r="B250" s="1">
        <v>4</v>
      </c>
      <c r="C250" s="2" t="s">
        <v>21</v>
      </c>
      <c r="D250" s="91" t="s">
        <v>308</v>
      </c>
      <c r="E250" s="3" t="s">
        <v>1206</v>
      </c>
      <c r="F250" s="4" t="s">
        <v>1876</v>
      </c>
      <c r="G250" s="1">
        <v>5</v>
      </c>
      <c r="H250" s="3" t="s">
        <v>2964</v>
      </c>
      <c r="I250" s="137">
        <f>INDEX(รายได้แยกตามสิทธิ!$D:$D,MATCH(CalBudget2567!$D250,รายได้แยกตามสิทธิ!$B:$B,0))</f>
        <v>32384385.5</v>
      </c>
      <c r="J250" s="138">
        <f>INDEX(ผลงานOPDVisit_HDC!$F:$F,MATCH(CalBudget2567!$D250,ผลงานOPDVisit_HDC!$A:$A,0))</f>
        <v>51755</v>
      </c>
      <c r="K250" s="138">
        <f t="shared" si="155"/>
        <v>625.72477055356967</v>
      </c>
      <c r="L250" s="139">
        <f t="shared" si="156"/>
        <v>62106</v>
      </c>
      <c r="M250" s="140">
        <f t="shared" si="157"/>
        <v>62106</v>
      </c>
      <c r="N250" s="141">
        <f t="shared" si="158"/>
        <v>642.24390449618386</v>
      </c>
      <c r="O250" s="142">
        <f t="shared" si="159"/>
        <v>39887199.932639994</v>
      </c>
      <c r="P250" s="143">
        <f>INDEX(รายได้แยกตามสิทธิ!$E:$E,MATCH(CalBudget2567!$D250,รายได้แยกตามสิทธิ!$B:$B,0))</f>
        <v>4794421.21</v>
      </c>
      <c r="Q250" s="138">
        <f>INDEX(ผลงานOPDVisit_HDC!$D:$D,MATCH(CalBudget2567!$D250,ผลงานOPDVisit_HDC!$A:$A,0))</f>
        <v>7405</v>
      </c>
      <c r="R250" s="138">
        <f t="shared" si="160"/>
        <v>647.45728696826473</v>
      </c>
      <c r="S250" s="139">
        <f t="shared" si="161"/>
        <v>8886</v>
      </c>
      <c r="T250" s="140">
        <f t="shared" si="162"/>
        <v>8886</v>
      </c>
      <c r="U250" s="141">
        <f t="shared" si="163"/>
        <v>664.55015934422693</v>
      </c>
      <c r="V250" s="142">
        <f t="shared" si="164"/>
        <v>5905192.7159328004</v>
      </c>
      <c r="W250" s="143">
        <f>INDEX(รายได้แยกตามสิทธิ!$F:$F,MATCH(CalBudget2567!$D250,รายได้แยกตามสิทธิ!$B:$B,0))</f>
        <v>3057377.5</v>
      </c>
      <c r="X250" s="138">
        <f>INDEX(ผลงานOPDVisit_HDC!$E:$E,MATCH(CalBudget2567!$D250,ผลงานOPDVisit_HDC!$A:$A,0))</f>
        <v>10360</v>
      </c>
      <c r="Y250" s="138">
        <f t="shared" si="165"/>
        <v>295.1136583011583</v>
      </c>
      <c r="Z250" s="139">
        <f t="shared" si="166"/>
        <v>12432</v>
      </c>
      <c r="AA250" s="140">
        <f t="shared" si="167"/>
        <v>12432</v>
      </c>
      <c r="AB250" s="141">
        <f t="shared" si="168"/>
        <v>302.90465888030889</v>
      </c>
      <c r="AC250" s="142">
        <f t="shared" si="169"/>
        <v>3765710.7192000002</v>
      </c>
      <c r="AD250" s="143">
        <f>INDEX(รายได้แยกตามสิทธิ!$G:$G,MATCH(CalBudget2567!$D250,รายได้แยกตามสิทธิ!$B:$B,0))</f>
        <v>103670.91</v>
      </c>
      <c r="AE250" s="138">
        <f>INDEX(ผลงานOPDVisit_HDC!$G:$G,MATCH(CalBudget2567!$D250,ผลงานOPDVisit_HDC!$A:$A,0))</f>
        <v>107</v>
      </c>
      <c r="AF250" s="138">
        <f t="shared" si="170"/>
        <v>968.88700934579447</v>
      </c>
      <c r="AG250" s="139">
        <f t="shared" si="171"/>
        <v>128.4</v>
      </c>
      <c r="AH250" s="140">
        <f t="shared" si="172"/>
        <v>128.4</v>
      </c>
      <c r="AI250" s="141">
        <f t="shared" si="173"/>
        <v>994.4656263925234</v>
      </c>
      <c r="AJ250" s="142">
        <f t="shared" si="174"/>
        <v>127689.3864288</v>
      </c>
      <c r="AK250" s="143">
        <f>INDEX(รายได้แยกตามสิทธิ!$H:$H,MATCH(CalBudget2567!$D250,รายได้แยกตามสิทธิ!$B:$B,0))</f>
        <v>4428631.5</v>
      </c>
      <c r="AL250" s="138">
        <f>INDEX(ผลงานOPDVisit_HDC!$K:$K,MATCH(CalBudget2567!$D250,ผลงานOPDVisit_HDC!$A:$A,0))</f>
        <v>11430</v>
      </c>
      <c r="AM250" s="138">
        <f t="shared" si="175"/>
        <v>387.4568241469816</v>
      </c>
      <c r="AN250" s="139">
        <f t="shared" si="176"/>
        <v>13716</v>
      </c>
      <c r="AO250" s="140">
        <f t="shared" si="177"/>
        <v>13716</v>
      </c>
      <c r="AP250" s="141">
        <f t="shared" si="178"/>
        <v>397.68568430446192</v>
      </c>
      <c r="AQ250" s="142">
        <f t="shared" si="179"/>
        <v>5454656.8459199993</v>
      </c>
      <c r="AR250" s="144">
        <f t="shared" si="153"/>
        <v>55140449.600121595</v>
      </c>
      <c r="AS250" s="143">
        <f>INDEX(รายได้แยกตามสิทธิ!$I:$I,MATCH(CalBudget2567!$D250,รายได้แยกตามสิทธิ!$B:$B,0))</f>
        <v>13308059</v>
      </c>
      <c r="AT250" s="138">
        <f>INDEX(ผลงานAdjRw_DHES!$D:$D,MATCH(CalBudget2567!$D250,ผลงานAdjRw_DHES!$B:$B,0))</f>
        <v>765.39159999999981</v>
      </c>
      <c r="AU250" s="143">
        <f t="shared" si="180"/>
        <v>17387.255099219801</v>
      </c>
      <c r="AV250" s="139">
        <f t="shared" si="181"/>
        <v>918.46991999999977</v>
      </c>
      <c r="AW250" s="140">
        <f t="shared" si="182"/>
        <v>918.46991999999977</v>
      </c>
      <c r="AX250" s="141">
        <f t="shared" si="183"/>
        <v>17846.278633839203</v>
      </c>
      <c r="AY250" s="142">
        <f t="shared" si="184"/>
        <v>16391270.109119998</v>
      </c>
      <c r="AZ250" s="143">
        <f>INDEX(รายได้แยกตามสิทธิ!$J:$J,MATCH(CalBudget2567!$D250,รายได้แยกตามสิทธิ!$B:$B,0))</f>
        <v>439320.64</v>
      </c>
      <c r="BA250" s="138">
        <f>INDEX(ผลงานAdjRw_DHES!$F:$F,MATCH(CalBudget2567!$D250,ผลงานAdjRw_DHES!$B:$B,0))</f>
        <v>37.063000000000002</v>
      </c>
      <c r="BB250" s="143">
        <f t="shared" si="185"/>
        <v>11853.348082993822</v>
      </c>
      <c r="BC250" s="139">
        <f t="shared" si="186"/>
        <v>44.4756</v>
      </c>
      <c r="BD250" s="140">
        <f t="shared" si="187"/>
        <v>44.4756</v>
      </c>
      <c r="BE250" s="141">
        <f t="shared" si="188"/>
        <v>12166.276472384858</v>
      </c>
      <c r="BF250" s="142">
        <f t="shared" si="189"/>
        <v>541102.44587519998</v>
      </c>
      <c r="BG250" s="143">
        <f>INDEX(รายได้แยกตามสิทธิ!$K:$K,MATCH(CalBudget2567!$D250,รายได้แยกตามสิทธิ!$B:$B,0))</f>
        <v>557291.5</v>
      </c>
      <c r="BH250" s="138">
        <f>INDEX(ผลงานAdjRw_DHES!$E:$E,MATCH(CalBudget2567!$D250,ผลงานAdjRw_DHES!$B:$B,0))</f>
        <v>40.532999999999994</v>
      </c>
      <c r="BI250" s="143">
        <f t="shared" si="190"/>
        <v>13749.080995731874</v>
      </c>
      <c r="BJ250" s="139">
        <f t="shared" si="191"/>
        <v>48.639599999999994</v>
      </c>
      <c r="BK250" s="140">
        <f t="shared" si="192"/>
        <v>48.639599999999994</v>
      </c>
      <c r="BL250" s="141">
        <f t="shared" si="193"/>
        <v>14112.056734019196</v>
      </c>
      <c r="BM250" s="142">
        <f t="shared" si="194"/>
        <v>686404.79472000001</v>
      </c>
      <c r="BN250" s="143">
        <f>INDEX(รายได้แยกตามสิทธิ!$N:$N,MATCH(CalBudget2567!$D250,รายได้แยกตามสิทธิ!$B:$B,0))</f>
        <v>1116136.6000000001</v>
      </c>
      <c r="BO250" s="138">
        <f>INDEX(ผลงานAdjRw_DHES!$I:$I,MATCH(CalBudget2567!$D250,ผลงานAdjRw_DHES!$B:$B,0))</f>
        <v>71.455000000000169</v>
      </c>
      <c r="BP250" s="143">
        <f t="shared" si="195"/>
        <v>15620.132950808165</v>
      </c>
      <c r="BQ250" s="139">
        <f t="shared" si="196"/>
        <v>85.746000000000194</v>
      </c>
      <c r="BR250" s="140">
        <f t="shared" si="197"/>
        <v>85.746000000000194</v>
      </c>
      <c r="BS250" s="141">
        <f t="shared" si="198"/>
        <v>16032.504460709501</v>
      </c>
      <c r="BT250" s="142">
        <f t="shared" si="199"/>
        <v>1374723.1274879999</v>
      </c>
      <c r="BU250" s="144">
        <f t="shared" si="200"/>
        <v>18993500.477203198</v>
      </c>
      <c r="BV250" s="145">
        <f t="shared" si="154"/>
        <v>74133950.077324793</v>
      </c>
      <c r="BW250" s="146">
        <f>INDEX(รายได้แยกตามสิทธิ!$Q:$Q,MATCH(CalBudget2567!$D250,รายได้แยกตามสิทธิ!$B:$B,0))</f>
        <v>0.41</v>
      </c>
      <c r="BX250" s="145">
        <f t="shared" si="201"/>
        <v>30394919.531703163</v>
      </c>
      <c r="BY250" s="141"/>
      <c r="BZ250" s="143">
        <f t="shared" si="202"/>
        <v>81057</v>
      </c>
      <c r="CA250" s="138">
        <f>INDEX(ผลงานOPDVisit_HDC!$C:$C,MATCH(CalBudget2567!$D250,ผลงานOPDVisit_HDC!$A:$A,0))</f>
        <v>81057</v>
      </c>
      <c r="CB250" s="138">
        <f t="shared" si="203"/>
        <v>0</v>
      </c>
    </row>
    <row r="251" spans="1:80" hidden="1" x14ac:dyDescent="0.7">
      <c r="A251" s="136">
        <f>COUNTA($D$16:D251)</f>
        <v>236</v>
      </c>
      <c r="B251" s="1">
        <v>4</v>
      </c>
      <c r="C251" s="2" t="s">
        <v>21</v>
      </c>
      <c r="D251" s="91" t="s">
        <v>309</v>
      </c>
      <c r="E251" s="3" t="s">
        <v>1207</v>
      </c>
      <c r="F251" s="4" t="s">
        <v>1876</v>
      </c>
      <c r="G251" s="1">
        <v>9</v>
      </c>
      <c r="H251" s="3" t="s">
        <v>2967</v>
      </c>
      <c r="I251" s="137">
        <f>INDEX(รายได้แยกตามสิทธิ!$D:$D,MATCH(CalBudget2567!$D251,รายได้แยกตามสิทธิ!$B:$B,0))</f>
        <v>38575565.200000003</v>
      </c>
      <c r="J251" s="138">
        <f>INDEX(ผลงานOPDVisit_HDC!$F:$F,MATCH(CalBudget2567!$D251,ผลงานOPDVisit_HDC!$A:$A,0))</f>
        <v>75844</v>
      </c>
      <c r="K251" s="138">
        <f t="shared" si="155"/>
        <v>508.6172301038975</v>
      </c>
      <c r="L251" s="139">
        <f t="shared" si="156"/>
        <v>91012.800000000003</v>
      </c>
      <c r="M251" s="140">
        <f t="shared" si="157"/>
        <v>91012.800000000003</v>
      </c>
      <c r="N251" s="141">
        <f t="shared" si="158"/>
        <v>522.04472497864037</v>
      </c>
      <c r="O251" s="142">
        <f t="shared" si="159"/>
        <v>47512752.145536005</v>
      </c>
      <c r="P251" s="143">
        <f>INDEX(รายได้แยกตามสิทธิ!$E:$E,MATCH(CalBudget2567!$D251,รายได้แยกตามสิทธิ!$B:$B,0))</f>
        <v>7671124</v>
      </c>
      <c r="Q251" s="138">
        <f>INDEX(ผลงานOPDVisit_HDC!$D:$D,MATCH(CalBudget2567!$D251,ผลงานOPDVisit_HDC!$A:$A,0))</f>
        <v>11406</v>
      </c>
      <c r="R251" s="138">
        <f t="shared" si="160"/>
        <v>672.55163948798872</v>
      </c>
      <c r="S251" s="139">
        <f t="shared" si="161"/>
        <v>13687.199999999999</v>
      </c>
      <c r="T251" s="140">
        <f t="shared" si="162"/>
        <v>13687.199999999999</v>
      </c>
      <c r="U251" s="141">
        <f t="shared" si="163"/>
        <v>690.30700277047163</v>
      </c>
      <c r="V251" s="142">
        <f t="shared" si="164"/>
        <v>9448370.0083199982</v>
      </c>
      <c r="W251" s="143">
        <f>INDEX(รายได้แยกตามสิทธิ!$F:$F,MATCH(CalBudget2567!$D251,รายได้แยกตามสิทธิ!$B:$B,0))</f>
        <v>3110667</v>
      </c>
      <c r="X251" s="138">
        <f>INDEX(ผลงานOPDVisit_HDC!$E:$E,MATCH(CalBudget2567!$D251,ผลงานOPDVisit_HDC!$A:$A,0))</f>
        <v>16671</v>
      </c>
      <c r="Y251" s="138">
        <f t="shared" si="165"/>
        <v>186.59150620838582</v>
      </c>
      <c r="Z251" s="139">
        <f t="shared" si="166"/>
        <v>20005.2</v>
      </c>
      <c r="AA251" s="140">
        <f t="shared" si="167"/>
        <v>20005.2</v>
      </c>
      <c r="AB251" s="141">
        <f t="shared" si="168"/>
        <v>191.5175219722872</v>
      </c>
      <c r="AC251" s="142">
        <f t="shared" si="169"/>
        <v>3831346.3305600001</v>
      </c>
      <c r="AD251" s="143">
        <f>INDEX(รายได้แยกตามสิทธิ!$G:$G,MATCH(CalBudget2567!$D251,รายได้แยกตามสิทธิ!$B:$B,0))</f>
        <v>173839</v>
      </c>
      <c r="AE251" s="138">
        <f>INDEX(ผลงานOPDVisit_HDC!$G:$G,MATCH(CalBudget2567!$D251,ผลงานOPDVisit_HDC!$A:$A,0))</f>
        <v>944</v>
      </c>
      <c r="AF251" s="138">
        <f t="shared" si="170"/>
        <v>184.15148305084745</v>
      </c>
      <c r="AG251" s="139">
        <f t="shared" si="171"/>
        <v>1132.8</v>
      </c>
      <c r="AH251" s="140">
        <f t="shared" si="172"/>
        <v>1132.8</v>
      </c>
      <c r="AI251" s="141">
        <f t="shared" si="173"/>
        <v>189.01308220338981</v>
      </c>
      <c r="AJ251" s="142">
        <f t="shared" si="174"/>
        <v>214114.01951999997</v>
      </c>
      <c r="AK251" s="143">
        <f>INDEX(รายได้แยกตามสิทธิ!$H:$H,MATCH(CalBudget2567!$D251,รายได้แยกตามสิทธิ!$B:$B,0))</f>
        <v>10703114.74</v>
      </c>
      <c r="AL251" s="138">
        <f>INDEX(ผลงานOPDVisit_HDC!$K:$K,MATCH(CalBudget2567!$D251,ผลงานOPDVisit_HDC!$A:$A,0))</f>
        <v>13689</v>
      </c>
      <c r="AM251" s="138">
        <f t="shared" si="175"/>
        <v>781.87703557600992</v>
      </c>
      <c r="AN251" s="139">
        <f t="shared" si="176"/>
        <v>16426.8</v>
      </c>
      <c r="AO251" s="140">
        <f t="shared" si="177"/>
        <v>16426.8</v>
      </c>
      <c r="AP251" s="141">
        <f t="shared" si="178"/>
        <v>802.51858931521656</v>
      </c>
      <c r="AQ251" s="142">
        <f t="shared" si="179"/>
        <v>13182812.3629632</v>
      </c>
      <c r="AR251" s="144">
        <f t="shared" si="153"/>
        <v>74189394.866899192</v>
      </c>
      <c r="AS251" s="143">
        <f>INDEX(รายได้แยกตามสิทธิ!$I:$I,MATCH(CalBudget2567!$D251,รายได้แยกตามสิทธิ!$B:$B,0))</f>
        <v>27616729.5</v>
      </c>
      <c r="AT251" s="138">
        <f>INDEX(ผลงานAdjRw_DHES!$D:$D,MATCH(CalBudget2567!$D251,ผลงานAdjRw_DHES!$B:$B,0))</f>
        <v>1731.8112000000003</v>
      </c>
      <c r="AU251" s="143">
        <f t="shared" si="180"/>
        <v>15946.732241944153</v>
      </c>
      <c r="AV251" s="139">
        <f t="shared" si="181"/>
        <v>2078.1734400000005</v>
      </c>
      <c r="AW251" s="140">
        <f t="shared" si="182"/>
        <v>2078.1734400000005</v>
      </c>
      <c r="AX251" s="141">
        <f t="shared" si="183"/>
        <v>16367.725973131479</v>
      </c>
      <c r="AY251" s="142">
        <f t="shared" si="184"/>
        <v>34014973.390560001</v>
      </c>
      <c r="AZ251" s="143">
        <f>INDEX(รายได้แยกตามสิทธิ!$J:$J,MATCH(CalBudget2567!$D251,รายได้แยกตามสิทธิ!$B:$B,0))</f>
        <v>1099074.76</v>
      </c>
      <c r="BA251" s="138">
        <f>INDEX(ผลงานAdjRw_DHES!$F:$F,MATCH(CalBudget2567!$D251,ผลงานAdjRw_DHES!$B:$B,0))</f>
        <v>68.21159999999999</v>
      </c>
      <c r="BB251" s="143">
        <f t="shared" si="185"/>
        <v>16112.725108339346</v>
      </c>
      <c r="BC251" s="139">
        <f t="shared" si="186"/>
        <v>81.853919999999988</v>
      </c>
      <c r="BD251" s="140">
        <f t="shared" si="187"/>
        <v>81.853919999999988</v>
      </c>
      <c r="BE251" s="141">
        <f t="shared" si="188"/>
        <v>16538.101051199505</v>
      </c>
      <c r="BF251" s="142">
        <f t="shared" si="189"/>
        <v>1353708.4003967999</v>
      </c>
      <c r="BG251" s="143">
        <f>INDEX(รายได้แยกตามสิทธิ!$K:$K,MATCH(CalBudget2567!$D251,รายได้แยกตามสิทธิ!$B:$B,0))</f>
        <v>4353006.2</v>
      </c>
      <c r="BH251" s="138">
        <f>INDEX(ผลงานAdjRw_DHES!$E:$E,MATCH(CalBudget2567!$D251,ผลงานAdjRw_DHES!$B:$B,0))</f>
        <v>51.945399999999999</v>
      </c>
      <c r="BI251" s="143">
        <f t="shared" si="190"/>
        <v>83799.647321995799</v>
      </c>
      <c r="BJ251" s="139">
        <f t="shared" si="191"/>
        <v>62.334479999999999</v>
      </c>
      <c r="BK251" s="140">
        <f t="shared" si="192"/>
        <v>62.334479999999999</v>
      </c>
      <c r="BL251" s="141">
        <f t="shared" si="193"/>
        <v>86011.95801129649</v>
      </c>
      <c r="BM251" s="142">
        <f t="shared" si="194"/>
        <v>5361510.6764160004</v>
      </c>
      <c r="BN251" s="143">
        <f>INDEX(รายได้แยกตามสิทธิ!$N:$N,MATCH(CalBudget2567!$D251,รายได้แยกตามสิทธิ!$B:$B,0))</f>
        <v>3695617</v>
      </c>
      <c r="BO251" s="138">
        <f>INDEX(ผลงานAdjRw_DHES!$I:$I,MATCH(CalBudget2567!$D251,ผลงานAdjRw_DHES!$B:$B,0))</f>
        <v>276.52669999999983</v>
      </c>
      <c r="BP251" s="143">
        <f t="shared" si="195"/>
        <v>13364.412912026224</v>
      </c>
      <c r="BQ251" s="139">
        <f t="shared" si="196"/>
        <v>331.83203999999978</v>
      </c>
      <c r="BR251" s="140">
        <f t="shared" si="197"/>
        <v>331.83203999999978</v>
      </c>
      <c r="BS251" s="141">
        <f t="shared" si="198"/>
        <v>13717.233412903717</v>
      </c>
      <c r="BT251" s="142">
        <f t="shared" si="199"/>
        <v>4551817.5465599997</v>
      </c>
      <c r="BU251" s="144">
        <f t="shared" si="200"/>
        <v>45282010.013932802</v>
      </c>
      <c r="BV251" s="145">
        <f t="shared" si="154"/>
        <v>119471404.88083199</v>
      </c>
      <c r="BW251" s="146">
        <f>INDEX(รายได้แยกตามสิทธิ!$Q:$Q,MATCH(CalBudget2567!$D251,รายได้แยกตามสิทธิ!$B:$B,0))</f>
        <v>0.52</v>
      </c>
      <c r="BX251" s="145">
        <f t="shared" si="201"/>
        <v>62125130.538032636</v>
      </c>
      <c r="BY251" s="141"/>
      <c r="BZ251" s="143">
        <f t="shared" si="202"/>
        <v>118554</v>
      </c>
      <c r="CA251" s="138">
        <f>INDEX(ผลงานOPDVisit_HDC!$C:$C,MATCH(CalBudget2567!$D251,ผลงานOPDVisit_HDC!$A:$A,0))</f>
        <v>118554</v>
      </c>
      <c r="CB251" s="138">
        <f t="shared" si="203"/>
        <v>0</v>
      </c>
    </row>
    <row r="252" spans="1:80" hidden="1" x14ac:dyDescent="0.7">
      <c r="A252" s="136">
        <f>COUNTA($D$16:D252)</f>
        <v>237</v>
      </c>
      <c r="B252" s="1">
        <v>4</v>
      </c>
      <c r="C252" s="2" t="s">
        <v>21</v>
      </c>
      <c r="D252" s="91" t="s">
        <v>310</v>
      </c>
      <c r="E252" s="3" t="s">
        <v>1208</v>
      </c>
      <c r="F252" s="4" t="s">
        <v>1876</v>
      </c>
      <c r="G252" s="1">
        <v>2</v>
      </c>
      <c r="H252" s="3" t="s">
        <v>2968</v>
      </c>
      <c r="I252" s="137">
        <f>INDEX(รายได้แยกตามสิทธิ!$D:$D,MATCH(CalBudget2567!$D252,รายได้แยกตามสิทธิ!$B:$B,0))</f>
        <v>10486261.75</v>
      </c>
      <c r="J252" s="138">
        <f>INDEX(ผลงานOPDVisit_HDC!$F:$F,MATCH(CalBudget2567!$D252,ผลงานOPDVisit_HDC!$A:$A,0))</f>
        <v>23479</v>
      </c>
      <c r="K252" s="138">
        <f t="shared" si="155"/>
        <v>446.62301418288683</v>
      </c>
      <c r="L252" s="139">
        <f t="shared" si="156"/>
        <v>28174.799999999999</v>
      </c>
      <c r="M252" s="140">
        <f t="shared" si="157"/>
        <v>28174.799999999999</v>
      </c>
      <c r="N252" s="141">
        <f t="shared" si="158"/>
        <v>458.41386175731503</v>
      </c>
      <c r="O252" s="142">
        <f t="shared" si="159"/>
        <v>12915718.872239999</v>
      </c>
      <c r="P252" s="143">
        <f>INDEX(รายได้แยกตามสิทธิ!$E:$E,MATCH(CalBudget2567!$D252,รายได้แยกตามสิทธิ!$B:$B,0))</f>
        <v>1614296.5</v>
      </c>
      <c r="Q252" s="138">
        <f>INDEX(ผลงานOPDVisit_HDC!$D:$D,MATCH(CalBudget2567!$D252,ผลงานOPDVisit_HDC!$A:$A,0))</f>
        <v>2921</v>
      </c>
      <c r="R252" s="138">
        <f t="shared" si="160"/>
        <v>552.65200273878804</v>
      </c>
      <c r="S252" s="139">
        <f t="shared" si="161"/>
        <v>3505.2</v>
      </c>
      <c r="T252" s="140">
        <f t="shared" si="162"/>
        <v>3505.2</v>
      </c>
      <c r="U252" s="141">
        <f t="shared" si="163"/>
        <v>567.24201561109203</v>
      </c>
      <c r="V252" s="142">
        <f t="shared" si="164"/>
        <v>1988296.7131199997</v>
      </c>
      <c r="W252" s="143">
        <f>INDEX(รายได้แยกตามสิทธิ!$F:$F,MATCH(CalBudget2567!$D252,รายได้แยกตามสิทธิ!$B:$B,0))</f>
        <v>260307.25</v>
      </c>
      <c r="X252" s="138">
        <f>INDEX(ผลงานOPDVisit_HDC!$E:$E,MATCH(CalBudget2567!$D252,ผลงานOPDVisit_HDC!$A:$A,0))</f>
        <v>921</v>
      </c>
      <c r="Y252" s="138">
        <f t="shared" si="165"/>
        <v>282.635450597177</v>
      </c>
      <c r="Z252" s="139">
        <f t="shared" si="166"/>
        <v>1105.2</v>
      </c>
      <c r="AA252" s="140">
        <f t="shared" si="167"/>
        <v>1105.2</v>
      </c>
      <c r="AB252" s="141">
        <f t="shared" si="168"/>
        <v>290.09702649294246</v>
      </c>
      <c r="AC252" s="142">
        <f t="shared" si="169"/>
        <v>320615.23368</v>
      </c>
      <c r="AD252" s="143">
        <f>INDEX(รายได้แยกตามสิทธิ!$G:$G,MATCH(CalBudget2567!$D252,รายได้แยกตามสิทธิ!$B:$B,0))</f>
        <v>0</v>
      </c>
      <c r="AE252" s="138">
        <f>INDEX(ผลงานOPDVisit_HDC!$G:$G,MATCH(CalBudget2567!$D252,ผลงานOPDVisit_HDC!$A:$A,0))</f>
        <v>0</v>
      </c>
      <c r="AF252" s="138">
        <f t="shared" si="170"/>
        <v>0</v>
      </c>
      <c r="AG252" s="139">
        <f t="shared" si="171"/>
        <v>0</v>
      </c>
      <c r="AH252" s="140">
        <f t="shared" si="172"/>
        <v>0</v>
      </c>
      <c r="AI252" s="141">
        <f t="shared" si="173"/>
        <v>0</v>
      </c>
      <c r="AJ252" s="142">
        <f t="shared" si="174"/>
        <v>0</v>
      </c>
      <c r="AK252" s="143">
        <f>INDEX(รายได้แยกตามสิทธิ!$H:$H,MATCH(CalBudget2567!$D252,รายได้แยกตามสิทธิ!$B:$B,0))</f>
        <v>937588.75</v>
      </c>
      <c r="AL252" s="138">
        <f>INDEX(ผลงานOPDVisit_HDC!$K:$K,MATCH(CalBudget2567!$D252,ผลงานOPDVisit_HDC!$A:$A,0))</f>
        <v>6804</v>
      </c>
      <c r="AM252" s="138">
        <f t="shared" si="175"/>
        <v>137.79963991769549</v>
      </c>
      <c r="AN252" s="139">
        <f t="shared" si="176"/>
        <v>8164.7999999999993</v>
      </c>
      <c r="AO252" s="140">
        <f t="shared" si="177"/>
        <v>8164.7999999999993</v>
      </c>
      <c r="AP252" s="141">
        <f t="shared" si="178"/>
        <v>141.43755041152264</v>
      </c>
      <c r="AQ252" s="142">
        <f t="shared" si="179"/>
        <v>1154809.3115999999</v>
      </c>
      <c r="AR252" s="144">
        <f t="shared" si="153"/>
        <v>16379440.13064</v>
      </c>
      <c r="AS252" s="143">
        <f>INDEX(รายได้แยกตามสิทธิ!$I:$I,MATCH(CalBudget2567!$D252,รายได้แยกตามสิทธิ!$B:$B,0))</f>
        <v>2916396.74</v>
      </c>
      <c r="AT252" s="138">
        <f>INDEX(ผลงานAdjRw_DHES!$D:$D,MATCH(CalBudget2567!$D252,ผลงานAdjRw_DHES!$B:$B,0))</f>
        <v>287.66410000000002</v>
      </c>
      <c r="AU252" s="143">
        <f t="shared" si="180"/>
        <v>10138.201951512197</v>
      </c>
      <c r="AV252" s="139">
        <f t="shared" si="181"/>
        <v>345.19692000000003</v>
      </c>
      <c r="AW252" s="140">
        <f t="shared" si="182"/>
        <v>345.19692000000003</v>
      </c>
      <c r="AX252" s="141">
        <f t="shared" si="183"/>
        <v>10405.85048303212</v>
      </c>
      <c r="AY252" s="142">
        <f t="shared" si="184"/>
        <v>3592067.5367232002</v>
      </c>
      <c r="AZ252" s="143">
        <f>INDEX(รายได้แยกตามสิทธิ!$J:$J,MATCH(CalBudget2567!$D252,รายได้แยกตามสิทธิ!$B:$B,0))</f>
        <v>142783.97</v>
      </c>
      <c r="BA252" s="138">
        <f>INDEX(ผลงานAdjRw_DHES!$F:$F,MATCH(CalBudget2567!$D252,ผลงานAdjRw_DHES!$B:$B,0))</f>
        <v>8.4009</v>
      </c>
      <c r="BB252" s="143">
        <f t="shared" si="185"/>
        <v>16996.270637669775</v>
      </c>
      <c r="BC252" s="139">
        <f t="shared" si="186"/>
        <v>10.08108</v>
      </c>
      <c r="BD252" s="140">
        <f t="shared" si="187"/>
        <v>10.08108</v>
      </c>
      <c r="BE252" s="141">
        <f t="shared" si="188"/>
        <v>17444.972182504258</v>
      </c>
      <c r="BF252" s="142">
        <f t="shared" si="189"/>
        <v>175864.16016960001</v>
      </c>
      <c r="BG252" s="143">
        <f>INDEX(รายได้แยกตามสิทธิ!$K:$K,MATCH(CalBudget2567!$D252,รายได้แยกตามสิทธิ!$B:$B,0))</f>
        <v>29095.75</v>
      </c>
      <c r="BH252" s="138">
        <f>INDEX(ผลงานAdjRw_DHES!$E:$E,MATCH(CalBudget2567!$D252,ผลงานAdjRw_DHES!$B:$B,0))</f>
        <v>3.1768999999999998</v>
      </c>
      <c r="BI252" s="143">
        <f t="shared" si="190"/>
        <v>9158.5350498914049</v>
      </c>
      <c r="BJ252" s="139">
        <f t="shared" si="191"/>
        <v>3.8122799999999994</v>
      </c>
      <c r="BK252" s="140">
        <f t="shared" si="192"/>
        <v>3.8122799999999994</v>
      </c>
      <c r="BL252" s="141">
        <f t="shared" si="193"/>
        <v>9400.3203752085374</v>
      </c>
      <c r="BM252" s="142">
        <f t="shared" si="194"/>
        <v>35836.653359999997</v>
      </c>
      <c r="BN252" s="143">
        <f>INDEX(รายได้แยกตามสิทธิ!$N:$N,MATCH(CalBudget2567!$D252,รายได้แยกตามสิทธิ!$B:$B,0))</f>
        <v>55016.25</v>
      </c>
      <c r="BO252" s="138">
        <f>INDEX(ผลงานAdjRw_DHES!$I:$I,MATCH(CalBudget2567!$D252,ผลงานAdjRw_DHES!$B:$B,0))</f>
        <v>10.380200000000027</v>
      </c>
      <c r="BP252" s="143">
        <f t="shared" si="195"/>
        <v>5300.1146413363767</v>
      </c>
      <c r="BQ252" s="139">
        <f t="shared" si="196"/>
        <v>12.456240000000031</v>
      </c>
      <c r="BR252" s="140">
        <f t="shared" si="197"/>
        <v>12.456240000000031</v>
      </c>
      <c r="BS252" s="141">
        <f t="shared" si="198"/>
        <v>5440.0376678676566</v>
      </c>
      <c r="BT252" s="142">
        <f t="shared" si="199"/>
        <v>67762.414799999984</v>
      </c>
      <c r="BU252" s="144">
        <f t="shared" si="200"/>
        <v>3871530.7650528001</v>
      </c>
      <c r="BV252" s="145">
        <f t="shared" si="154"/>
        <v>20250970.895692799</v>
      </c>
      <c r="BW252" s="146">
        <f>INDEX(รายได้แยกตามสิทธิ!$Q:$Q,MATCH(CalBudget2567!$D252,รายได้แยกตามสิทธิ!$B:$B,0))</f>
        <v>0.38</v>
      </c>
      <c r="BX252" s="145">
        <f t="shared" si="201"/>
        <v>7695368.9403632637</v>
      </c>
      <c r="BY252" s="141"/>
      <c r="BZ252" s="143">
        <f t="shared" si="202"/>
        <v>34125</v>
      </c>
      <c r="CA252" s="138">
        <f>INDEX(ผลงานOPDVisit_HDC!$C:$C,MATCH(CalBudget2567!$D252,ผลงานOPDVisit_HDC!$A:$A,0))</f>
        <v>34125</v>
      </c>
      <c r="CB252" s="138">
        <f t="shared" si="203"/>
        <v>0</v>
      </c>
    </row>
    <row r="253" spans="1:80" hidden="1" x14ac:dyDescent="0.7">
      <c r="A253" s="136">
        <f>COUNTA($D$16:D253)</f>
        <v>238</v>
      </c>
      <c r="B253" s="1">
        <v>4</v>
      </c>
      <c r="C253" s="2" t="s">
        <v>21</v>
      </c>
      <c r="D253" s="91" t="s">
        <v>311</v>
      </c>
      <c r="E253" s="3" t="s">
        <v>1209</v>
      </c>
      <c r="F253" s="4" t="s">
        <v>1876</v>
      </c>
      <c r="G253" s="1">
        <v>6</v>
      </c>
      <c r="H253" s="3" t="s">
        <v>2965</v>
      </c>
      <c r="I253" s="137">
        <f>INDEX(รายได้แยกตามสิทธิ!$D:$D,MATCH(CalBudget2567!$D253,รายได้แยกตามสิทธิ!$B:$B,0))</f>
        <v>31138493.489999998</v>
      </c>
      <c r="J253" s="138">
        <f>INDEX(ผลงานOPDVisit_HDC!$F:$F,MATCH(CalBudget2567!$D253,ผลงานOPDVisit_HDC!$A:$A,0))</f>
        <v>67499</v>
      </c>
      <c r="K253" s="138">
        <f t="shared" si="155"/>
        <v>461.31784900517044</v>
      </c>
      <c r="L253" s="139">
        <f t="shared" si="156"/>
        <v>80998.8</v>
      </c>
      <c r="M253" s="140">
        <f t="shared" si="157"/>
        <v>80998.8</v>
      </c>
      <c r="N253" s="141">
        <f t="shared" si="158"/>
        <v>473.49664021890692</v>
      </c>
      <c r="O253" s="142">
        <f t="shared" si="159"/>
        <v>38352659.661763199</v>
      </c>
      <c r="P253" s="143">
        <f>INDEX(รายได้แยกตามสิทธิ!$E:$E,MATCH(CalBudget2567!$D253,รายได้แยกตามสิทธิ!$B:$B,0))</f>
        <v>6920532.4900000002</v>
      </c>
      <c r="Q253" s="138">
        <f>INDEX(ผลงานOPDVisit_HDC!$D:$D,MATCH(CalBudget2567!$D253,ผลงานOPDVisit_HDC!$A:$A,0))</f>
        <v>18621</v>
      </c>
      <c r="R253" s="138">
        <f t="shared" si="160"/>
        <v>371.65203211427956</v>
      </c>
      <c r="S253" s="139">
        <f t="shared" si="161"/>
        <v>22345.200000000001</v>
      </c>
      <c r="T253" s="140">
        <f t="shared" si="162"/>
        <v>22345.200000000001</v>
      </c>
      <c r="U253" s="141">
        <f t="shared" si="163"/>
        <v>381.46364576209652</v>
      </c>
      <c r="V253" s="142">
        <f t="shared" si="164"/>
        <v>8523881.4572831988</v>
      </c>
      <c r="W253" s="143">
        <f>INDEX(รายได้แยกตามสิทธิ!$F:$F,MATCH(CalBudget2567!$D253,รายได้แยกตามสิทธิ!$B:$B,0))</f>
        <v>2056034.43</v>
      </c>
      <c r="X253" s="138">
        <f>INDEX(ผลงานOPDVisit_HDC!$E:$E,MATCH(CalBudget2567!$D253,ผลงานOPDVisit_HDC!$A:$A,0))</f>
        <v>9898</v>
      </c>
      <c r="Y253" s="138">
        <f t="shared" si="165"/>
        <v>207.72220953728026</v>
      </c>
      <c r="Z253" s="139">
        <f t="shared" si="166"/>
        <v>11877.6</v>
      </c>
      <c r="AA253" s="140">
        <f t="shared" si="167"/>
        <v>11877.6</v>
      </c>
      <c r="AB253" s="141">
        <f t="shared" si="168"/>
        <v>213.20607586906448</v>
      </c>
      <c r="AC253" s="142">
        <f t="shared" si="169"/>
        <v>2532376.4867424001</v>
      </c>
      <c r="AD253" s="143">
        <f>INDEX(รายได้แยกตามสิทธิ!$G:$G,MATCH(CalBudget2567!$D253,รายได้แยกตามสิทธิ!$B:$B,0))</f>
        <v>265143.2</v>
      </c>
      <c r="AE253" s="138">
        <f>INDEX(ผลงานOPDVisit_HDC!$G:$G,MATCH(CalBudget2567!$D253,ผลงานOPDVisit_HDC!$A:$A,0))</f>
        <v>151</v>
      </c>
      <c r="AF253" s="138">
        <f t="shared" si="170"/>
        <v>1755.9152317880796</v>
      </c>
      <c r="AG253" s="139">
        <f t="shared" si="171"/>
        <v>181.2</v>
      </c>
      <c r="AH253" s="140">
        <f t="shared" si="172"/>
        <v>181.2</v>
      </c>
      <c r="AI253" s="141">
        <f t="shared" si="173"/>
        <v>1802.2713939072848</v>
      </c>
      <c r="AJ253" s="142">
        <f t="shared" si="174"/>
        <v>326571.57657600002</v>
      </c>
      <c r="AK253" s="143">
        <f>INDEX(รายได้แยกตามสิทธิ!$H:$H,MATCH(CalBudget2567!$D253,รายได้แยกตามสิทธิ!$B:$B,0))</f>
        <v>6413922.1699999999</v>
      </c>
      <c r="AL253" s="138">
        <f>INDEX(ผลงานOPDVisit_HDC!$K:$K,MATCH(CalBudget2567!$D253,ผลงานOPDVisit_HDC!$A:$A,0))</f>
        <v>8851</v>
      </c>
      <c r="AM253" s="138">
        <f t="shared" si="175"/>
        <v>724.65508643091175</v>
      </c>
      <c r="AN253" s="139">
        <f t="shared" si="176"/>
        <v>10621.199999999999</v>
      </c>
      <c r="AO253" s="140">
        <f t="shared" si="177"/>
        <v>10621.199999999999</v>
      </c>
      <c r="AP253" s="141">
        <f t="shared" si="178"/>
        <v>743.78598071268777</v>
      </c>
      <c r="AQ253" s="142">
        <f t="shared" si="179"/>
        <v>7899899.6583455987</v>
      </c>
      <c r="AR253" s="144">
        <f t="shared" si="153"/>
        <v>57635388.840710402</v>
      </c>
      <c r="AS253" s="143">
        <f>INDEX(รายได้แยกตามสิทธิ!$I:$I,MATCH(CalBudget2567!$D253,รายได้แยกตามสิทธิ!$B:$B,0))</f>
        <v>8744306.5</v>
      </c>
      <c r="AT253" s="138">
        <f>INDEX(ผลงานAdjRw_DHES!$D:$D,MATCH(CalBudget2567!$D253,ผลงานAdjRw_DHES!$B:$B,0))</f>
        <v>734.50350000000003</v>
      </c>
      <c r="AU253" s="143">
        <f t="shared" si="180"/>
        <v>11905.057634170566</v>
      </c>
      <c r="AV253" s="139">
        <f t="shared" si="181"/>
        <v>881.40420000000006</v>
      </c>
      <c r="AW253" s="140">
        <f t="shared" si="182"/>
        <v>881.40420000000006</v>
      </c>
      <c r="AX253" s="141">
        <f t="shared" si="183"/>
        <v>12219.351155712668</v>
      </c>
      <c r="AY253" s="142">
        <f t="shared" si="184"/>
        <v>10770187.429919999</v>
      </c>
      <c r="AZ253" s="143">
        <f>INDEX(รายได้แยกตามสิทธิ!$J:$J,MATCH(CalBudget2567!$D253,รายได้แยกตามสิทธิ!$B:$B,0))</f>
        <v>1040624.22</v>
      </c>
      <c r="BA253" s="138">
        <f>INDEX(ผลงานAdjRw_DHES!$F:$F,MATCH(CalBudget2567!$D253,ผลงานAdjRw_DHES!$B:$B,0))</f>
        <v>63.027900000000002</v>
      </c>
      <c r="BB253" s="143">
        <f t="shared" si="185"/>
        <v>16510.532954453502</v>
      </c>
      <c r="BC253" s="139">
        <f t="shared" si="186"/>
        <v>75.633480000000006</v>
      </c>
      <c r="BD253" s="140">
        <f t="shared" si="187"/>
        <v>75.633480000000006</v>
      </c>
      <c r="BE253" s="141">
        <f t="shared" si="188"/>
        <v>16946.411024451074</v>
      </c>
      <c r="BF253" s="142">
        <f t="shared" si="189"/>
        <v>1281716.0392896</v>
      </c>
      <c r="BG253" s="143">
        <f>INDEX(รายได้แยกตามสิทธิ!$K:$K,MATCH(CalBudget2567!$D253,รายได้แยกตามสิทธิ!$B:$B,0))</f>
        <v>545122.27</v>
      </c>
      <c r="BH253" s="138">
        <f>INDEX(ผลงานAdjRw_DHES!$E:$E,MATCH(CalBudget2567!$D253,ผลงานAdjRw_DHES!$B:$B,0))</f>
        <v>32.312800000000003</v>
      </c>
      <c r="BI253" s="143">
        <f t="shared" si="190"/>
        <v>16870.165073902601</v>
      </c>
      <c r="BJ253" s="139">
        <f t="shared" si="191"/>
        <v>38.775359999999999</v>
      </c>
      <c r="BK253" s="140">
        <f t="shared" si="192"/>
        <v>38.775359999999999</v>
      </c>
      <c r="BL253" s="141">
        <f t="shared" si="193"/>
        <v>17315.537431853631</v>
      </c>
      <c r="BM253" s="142">
        <f t="shared" si="194"/>
        <v>671416.1975136</v>
      </c>
      <c r="BN253" s="143">
        <f>INDEX(รายได้แยกตามสิทธิ!$N:$N,MATCH(CalBudget2567!$D253,รายได้แยกตามสิทธิ!$B:$B,0))</f>
        <v>360358.03</v>
      </c>
      <c r="BO253" s="138">
        <f>INDEX(ผลงานAdjRw_DHES!$I:$I,MATCH(CalBudget2567!$D253,ผลงานAdjRw_DHES!$B:$B,0))</f>
        <v>64.772699999999944</v>
      </c>
      <c r="BP253" s="143">
        <f t="shared" si="195"/>
        <v>5563.4245600384165</v>
      </c>
      <c r="BQ253" s="139">
        <f t="shared" si="196"/>
        <v>77.727239999999924</v>
      </c>
      <c r="BR253" s="140">
        <f t="shared" si="197"/>
        <v>77.727239999999924</v>
      </c>
      <c r="BS253" s="141">
        <f t="shared" si="198"/>
        <v>5710.2989684234308</v>
      </c>
      <c r="BT253" s="142">
        <f t="shared" si="199"/>
        <v>443845.7783904</v>
      </c>
      <c r="BU253" s="144">
        <f t="shared" si="200"/>
        <v>13167165.445113599</v>
      </c>
      <c r="BV253" s="145">
        <f t="shared" si="154"/>
        <v>70802554.285824001</v>
      </c>
      <c r="BW253" s="146">
        <f>INDEX(รายได้แยกตามสิทธิ!$Q:$Q,MATCH(CalBudget2567!$D253,รายได้แยกตามสิทธิ!$B:$B,0))</f>
        <v>0.37</v>
      </c>
      <c r="BX253" s="145">
        <f t="shared" si="201"/>
        <v>26196945.085754879</v>
      </c>
      <c r="BY253" s="141"/>
      <c r="BZ253" s="143">
        <f t="shared" si="202"/>
        <v>105020</v>
      </c>
      <c r="CA253" s="138">
        <f>INDEX(ผลงานOPDVisit_HDC!$C:$C,MATCH(CalBudget2567!$D253,ผลงานOPDVisit_HDC!$A:$A,0))</f>
        <v>105020</v>
      </c>
      <c r="CB253" s="138">
        <f t="shared" si="203"/>
        <v>0</v>
      </c>
    </row>
    <row r="254" spans="1:80" hidden="1" x14ac:dyDescent="0.7">
      <c r="A254" s="136">
        <f>COUNTA($D$16:D254)</f>
        <v>239</v>
      </c>
      <c r="B254" s="1">
        <v>4</v>
      </c>
      <c r="C254" s="2" t="s">
        <v>21</v>
      </c>
      <c r="D254" s="91" t="s">
        <v>312</v>
      </c>
      <c r="E254" s="3" t="s">
        <v>1210</v>
      </c>
      <c r="F254" s="4" t="s">
        <v>1876</v>
      </c>
      <c r="G254" s="1">
        <v>2</v>
      </c>
      <c r="H254" s="3" t="s">
        <v>2968</v>
      </c>
      <c r="I254" s="137">
        <f>INDEX(รายได้แยกตามสิทธิ!$D:$D,MATCH(CalBudget2567!$D254,รายได้แยกตามสิทธิ!$B:$B,0))</f>
        <v>11366293.949999999</v>
      </c>
      <c r="J254" s="138">
        <f>INDEX(ผลงานOPDVisit_HDC!$F:$F,MATCH(CalBudget2567!$D254,ผลงานOPDVisit_HDC!$A:$A,0))</f>
        <v>24074</v>
      </c>
      <c r="K254" s="138">
        <f t="shared" si="155"/>
        <v>472.13981681482096</v>
      </c>
      <c r="L254" s="139">
        <f t="shared" si="156"/>
        <v>28888.799999999999</v>
      </c>
      <c r="M254" s="140">
        <f t="shared" si="157"/>
        <v>28888.799999999999</v>
      </c>
      <c r="N254" s="141">
        <f t="shared" si="158"/>
        <v>484.60430797873221</v>
      </c>
      <c r="O254" s="142">
        <f t="shared" si="159"/>
        <v>13999636.932335999</v>
      </c>
      <c r="P254" s="143">
        <f>INDEX(รายได้แยกตามสิทธิ!$E:$E,MATCH(CalBudget2567!$D254,รายได้แยกตามสิทธิ!$B:$B,0))</f>
        <v>3800772.25</v>
      </c>
      <c r="Q254" s="138">
        <f>INDEX(ผลงานOPDVisit_HDC!$D:$D,MATCH(CalBudget2567!$D254,ผลงานOPDVisit_HDC!$A:$A,0))</f>
        <v>9610</v>
      </c>
      <c r="R254" s="138">
        <f t="shared" si="160"/>
        <v>395.50179500520289</v>
      </c>
      <c r="S254" s="139">
        <f t="shared" si="161"/>
        <v>11532</v>
      </c>
      <c r="T254" s="140">
        <f t="shared" si="162"/>
        <v>11532</v>
      </c>
      <c r="U254" s="141">
        <f t="shared" si="163"/>
        <v>405.94304239334025</v>
      </c>
      <c r="V254" s="142">
        <f t="shared" si="164"/>
        <v>4681335.1648800001</v>
      </c>
      <c r="W254" s="143">
        <f>INDEX(รายได้แยกตามสิทธิ!$F:$F,MATCH(CalBudget2567!$D254,รายได้แยกตามสิทธิ!$B:$B,0))</f>
        <v>1037336.55</v>
      </c>
      <c r="X254" s="138">
        <f>INDEX(ผลงานOPDVisit_HDC!$E:$E,MATCH(CalBudget2567!$D254,ผลงานOPDVisit_HDC!$A:$A,0))</f>
        <v>3916</v>
      </c>
      <c r="Y254" s="138">
        <f t="shared" si="165"/>
        <v>264.89697395301329</v>
      </c>
      <c r="Z254" s="139">
        <f t="shared" si="166"/>
        <v>4699.2</v>
      </c>
      <c r="AA254" s="140">
        <f t="shared" si="167"/>
        <v>4699.2</v>
      </c>
      <c r="AB254" s="141">
        <f t="shared" si="168"/>
        <v>271.89025406537286</v>
      </c>
      <c r="AC254" s="142">
        <f t="shared" si="169"/>
        <v>1277666.681904</v>
      </c>
      <c r="AD254" s="143">
        <f>INDEX(รายได้แยกตามสิทธิ!$G:$G,MATCH(CalBudget2567!$D254,รายได้แยกตามสิทธิ!$B:$B,0))</f>
        <v>0</v>
      </c>
      <c r="AE254" s="138">
        <f>INDEX(ผลงานOPDVisit_HDC!$G:$G,MATCH(CalBudget2567!$D254,ผลงานOPDVisit_HDC!$A:$A,0))</f>
        <v>0</v>
      </c>
      <c r="AF254" s="138">
        <f t="shared" si="170"/>
        <v>0</v>
      </c>
      <c r="AG254" s="139">
        <f t="shared" si="171"/>
        <v>0</v>
      </c>
      <c r="AH254" s="140">
        <f t="shared" si="172"/>
        <v>0</v>
      </c>
      <c r="AI254" s="141">
        <f t="shared" si="173"/>
        <v>0</v>
      </c>
      <c r="AJ254" s="142">
        <f t="shared" si="174"/>
        <v>0</v>
      </c>
      <c r="AK254" s="143">
        <f>INDEX(รายได้แยกตามสิทธิ!$H:$H,MATCH(CalBudget2567!$D254,รายได้แยกตามสิทธิ!$B:$B,0))</f>
        <v>1636448.3800000001</v>
      </c>
      <c r="AL254" s="138">
        <f>INDEX(ผลงานOPDVisit_HDC!$K:$K,MATCH(CalBudget2567!$D254,ผลงานOPDVisit_HDC!$A:$A,0))</f>
        <v>4762</v>
      </c>
      <c r="AM254" s="138">
        <f t="shared" si="175"/>
        <v>343.64728685426292</v>
      </c>
      <c r="AN254" s="139">
        <f t="shared" si="176"/>
        <v>5714.4</v>
      </c>
      <c r="AO254" s="140">
        <f t="shared" si="177"/>
        <v>5714.4</v>
      </c>
      <c r="AP254" s="141">
        <f t="shared" si="178"/>
        <v>352.71957522721544</v>
      </c>
      <c r="AQ254" s="142">
        <f t="shared" si="179"/>
        <v>2015580.7406783998</v>
      </c>
      <c r="AR254" s="144">
        <f t="shared" si="153"/>
        <v>21974219.519798398</v>
      </c>
      <c r="AS254" s="143">
        <f>INDEX(รายได้แยกตามสิทธิ!$I:$I,MATCH(CalBudget2567!$D254,รายได้แยกตามสิทธิ!$B:$B,0))</f>
        <v>5228793.8</v>
      </c>
      <c r="AT254" s="138">
        <f>INDEX(ผลงานAdjRw_DHES!$D:$D,MATCH(CalBudget2567!$D254,ผลงานAdjRw_DHES!$B:$B,0))</f>
        <v>377.11779999999999</v>
      </c>
      <c r="AU254" s="143">
        <f t="shared" si="180"/>
        <v>13865.147176823793</v>
      </c>
      <c r="AV254" s="139">
        <f t="shared" si="181"/>
        <v>452.54136</v>
      </c>
      <c r="AW254" s="140">
        <f t="shared" si="182"/>
        <v>452.54136</v>
      </c>
      <c r="AX254" s="141">
        <f t="shared" si="183"/>
        <v>14231.187062291941</v>
      </c>
      <c r="AY254" s="142">
        <f t="shared" si="184"/>
        <v>6440200.7475840002</v>
      </c>
      <c r="AZ254" s="143">
        <f>INDEX(รายได้แยกตามสิทธิ!$J:$J,MATCH(CalBudget2567!$D254,รายได้แยกตามสิทธิ!$B:$B,0))</f>
        <v>726265.02</v>
      </c>
      <c r="BA254" s="138">
        <f>INDEX(ผลงานAdjRw_DHES!$F:$F,MATCH(CalBudget2567!$D254,ผลงานAdjRw_DHES!$B:$B,0))</f>
        <v>45.046799999999998</v>
      </c>
      <c r="BB254" s="143">
        <f t="shared" si="185"/>
        <v>16122.455313141001</v>
      </c>
      <c r="BC254" s="139">
        <f t="shared" si="186"/>
        <v>54.056159999999998</v>
      </c>
      <c r="BD254" s="140">
        <f t="shared" si="187"/>
        <v>54.056159999999998</v>
      </c>
      <c r="BE254" s="141">
        <f t="shared" si="188"/>
        <v>16548.088133407924</v>
      </c>
      <c r="BF254" s="142">
        <f t="shared" si="189"/>
        <v>894526.09983360011</v>
      </c>
      <c r="BG254" s="143">
        <f>INDEX(รายได้แยกตามสิทธิ!$K:$K,MATCH(CalBudget2567!$D254,รายได้แยกตามสิทธิ!$B:$B,0))</f>
        <v>20248.599999999999</v>
      </c>
      <c r="BH254" s="138">
        <f>INDEX(ผลงานAdjRw_DHES!$E:$E,MATCH(CalBudget2567!$D254,ผลงานAdjRw_DHES!$B:$B,0))</f>
        <v>8.0189000000000004</v>
      </c>
      <c r="BI254" s="143">
        <f t="shared" si="190"/>
        <v>2525.1094289740486</v>
      </c>
      <c r="BJ254" s="139">
        <f t="shared" si="191"/>
        <v>9.6226800000000008</v>
      </c>
      <c r="BK254" s="140">
        <f t="shared" si="192"/>
        <v>9.6226800000000008</v>
      </c>
      <c r="BL254" s="141">
        <f t="shared" si="193"/>
        <v>2591.7723178989636</v>
      </c>
      <c r="BM254" s="142">
        <f t="shared" si="194"/>
        <v>24939.795647999999</v>
      </c>
      <c r="BN254" s="143">
        <f>INDEX(รายได้แยกตามสิทธิ!$N:$N,MATCH(CalBudget2567!$D254,รายได้แยกตามสิทธิ!$B:$B,0))</f>
        <v>109136.35</v>
      </c>
      <c r="BO254" s="138">
        <f>INDEX(ผลงานAdjRw_DHES!$I:$I,MATCH(CalBudget2567!$D254,ผลงานAdjRw_DHES!$B:$B,0))</f>
        <v>20.957600000000006</v>
      </c>
      <c r="BP254" s="143">
        <f t="shared" si="195"/>
        <v>5207.4832041836835</v>
      </c>
      <c r="BQ254" s="139">
        <f t="shared" si="196"/>
        <v>25.149120000000007</v>
      </c>
      <c r="BR254" s="140">
        <f t="shared" si="197"/>
        <v>25.149120000000007</v>
      </c>
      <c r="BS254" s="141">
        <f t="shared" si="198"/>
        <v>5344.9607607741327</v>
      </c>
      <c r="BT254" s="142">
        <f t="shared" si="199"/>
        <v>134421.059568</v>
      </c>
      <c r="BU254" s="144">
        <f t="shared" si="200"/>
        <v>7494087.7026336007</v>
      </c>
      <c r="BV254" s="145">
        <f t="shared" si="154"/>
        <v>29468307.222431999</v>
      </c>
      <c r="BW254" s="146">
        <f>INDEX(รายได้แยกตามสิทธิ!$Q:$Q,MATCH(CalBudget2567!$D254,รายได้แยกตามสิทธิ!$B:$B,0))</f>
        <v>0.26</v>
      </c>
      <c r="BX254" s="145">
        <f t="shared" si="201"/>
        <v>7661759.8778323196</v>
      </c>
      <c r="BY254" s="141"/>
      <c r="BZ254" s="143">
        <f t="shared" si="202"/>
        <v>42362</v>
      </c>
      <c r="CA254" s="138">
        <f>INDEX(ผลงานOPDVisit_HDC!$C:$C,MATCH(CalBudget2567!$D254,ผลงานOPDVisit_HDC!$A:$A,0))</f>
        <v>42362</v>
      </c>
      <c r="CB254" s="138">
        <f t="shared" si="203"/>
        <v>0</v>
      </c>
    </row>
    <row r="255" spans="1:80" hidden="1" x14ac:dyDescent="0.7">
      <c r="A255" s="136">
        <f>COUNTA($D$16:D255)</f>
        <v>240</v>
      </c>
      <c r="B255" s="1">
        <v>4</v>
      </c>
      <c r="C255" s="2" t="s">
        <v>21</v>
      </c>
      <c r="D255" s="91" t="s">
        <v>313</v>
      </c>
      <c r="E255" s="3" t="s">
        <v>1211</v>
      </c>
      <c r="F255" s="4" t="s">
        <v>1876</v>
      </c>
      <c r="G255" s="1">
        <v>2</v>
      </c>
      <c r="H255" s="3" t="s">
        <v>2968</v>
      </c>
      <c r="I255" s="137">
        <f>INDEX(รายได้แยกตามสิทธิ!$D:$D,MATCH(CalBudget2567!$D255,รายได้แยกตามสิทธิ!$B:$B,0))</f>
        <v>9357664.1699999999</v>
      </c>
      <c r="J255" s="138">
        <f>INDEX(ผลงานOPDVisit_HDC!$F:$F,MATCH(CalBudget2567!$D255,ผลงานOPDVisit_HDC!$A:$A,0))</f>
        <v>18498</v>
      </c>
      <c r="K255" s="138">
        <f t="shared" si="155"/>
        <v>505.8743739863769</v>
      </c>
      <c r="L255" s="139">
        <f t="shared" si="156"/>
        <v>22197.599999999999</v>
      </c>
      <c r="M255" s="140">
        <f t="shared" si="157"/>
        <v>22197.599999999999</v>
      </c>
      <c r="N255" s="141">
        <f t="shared" si="158"/>
        <v>519.22945745961727</v>
      </c>
      <c r="O255" s="142">
        <f t="shared" si="159"/>
        <v>11525647.804905599</v>
      </c>
      <c r="P255" s="143">
        <f>INDEX(รายได้แยกตามสิทธิ!$E:$E,MATCH(CalBudget2567!$D255,รายได้แยกตามสิทธิ!$B:$B,0))</f>
        <v>3788174.88</v>
      </c>
      <c r="Q255" s="138">
        <f>INDEX(ผลงานOPDVisit_HDC!$D:$D,MATCH(CalBudget2567!$D255,ผลงานOPDVisit_HDC!$A:$A,0))</f>
        <v>9553</v>
      </c>
      <c r="R255" s="138">
        <f t="shared" si="160"/>
        <v>396.54295823301578</v>
      </c>
      <c r="S255" s="139">
        <f t="shared" si="161"/>
        <v>11463.6</v>
      </c>
      <c r="T255" s="140">
        <f t="shared" si="162"/>
        <v>11463.6</v>
      </c>
      <c r="U255" s="141">
        <f t="shared" si="163"/>
        <v>407.0116923303674</v>
      </c>
      <c r="V255" s="142">
        <f t="shared" si="164"/>
        <v>4665819.2361984001</v>
      </c>
      <c r="W255" s="143">
        <f>INDEX(รายได้แยกตามสิทธิ!$F:$F,MATCH(CalBudget2567!$D255,รายได้แยกตามสิทธิ!$B:$B,0))</f>
        <v>1036562.91</v>
      </c>
      <c r="X255" s="138">
        <f>INDEX(ผลงานOPDVisit_HDC!$E:$E,MATCH(CalBudget2567!$D255,ผลงานOPDVisit_HDC!$A:$A,0))</f>
        <v>3799</v>
      </c>
      <c r="Y255" s="138">
        <f t="shared" si="165"/>
        <v>272.85151618847067</v>
      </c>
      <c r="Z255" s="139">
        <f t="shared" si="166"/>
        <v>4558.8</v>
      </c>
      <c r="AA255" s="140">
        <f t="shared" si="167"/>
        <v>4558.8</v>
      </c>
      <c r="AB255" s="141">
        <f t="shared" si="168"/>
        <v>280.0547962158463</v>
      </c>
      <c r="AC255" s="142">
        <f t="shared" si="169"/>
        <v>1276713.8049888001</v>
      </c>
      <c r="AD255" s="143">
        <f>INDEX(รายได้แยกตามสิทธิ!$G:$G,MATCH(CalBudget2567!$D255,รายได้แยกตามสิทธิ!$B:$B,0))</f>
        <v>0</v>
      </c>
      <c r="AE255" s="138">
        <f>INDEX(ผลงานOPDVisit_HDC!$G:$G,MATCH(CalBudget2567!$D255,ผลงานOPDVisit_HDC!$A:$A,0))</f>
        <v>0</v>
      </c>
      <c r="AF255" s="138">
        <f t="shared" si="170"/>
        <v>0</v>
      </c>
      <c r="AG255" s="139">
        <f t="shared" si="171"/>
        <v>0</v>
      </c>
      <c r="AH255" s="140">
        <f t="shared" si="172"/>
        <v>0</v>
      </c>
      <c r="AI255" s="141">
        <f t="shared" si="173"/>
        <v>0</v>
      </c>
      <c r="AJ255" s="142">
        <f t="shared" si="174"/>
        <v>0</v>
      </c>
      <c r="AK255" s="143">
        <f>INDEX(รายได้แยกตามสิทธิ!$H:$H,MATCH(CalBudget2567!$D255,รายได้แยกตามสิทธิ!$B:$B,0))</f>
        <v>1602232.5</v>
      </c>
      <c r="AL255" s="138">
        <f>INDEX(ผลงานOPDVisit_HDC!$K:$K,MATCH(CalBudget2567!$D255,ผลงานOPDVisit_HDC!$A:$A,0))</f>
        <v>4028</v>
      </c>
      <c r="AM255" s="138">
        <f t="shared" si="175"/>
        <v>397.77370903674279</v>
      </c>
      <c r="AN255" s="139">
        <f t="shared" si="176"/>
        <v>4833.5999999999995</v>
      </c>
      <c r="AO255" s="140">
        <f t="shared" si="177"/>
        <v>4833.5999999999995</v>
      </c>
      <c r="AP255" s="141">
        <f t="shared" si="178"/>
        <v>408.2749349553128</v>
      </c>
      <c r="AQ255" s="142">
        <f t="shared" si="179"/>
        <v>1973437.7255999998</v>
      </c>
      <c r="AR255" s="144">
        <f t="shared" si="153"/>
        <v>19441618.571692802</v>
      </c>
      <c r="AS255" s="143">
        <f>INDEX(รายได้แยกตามสิทธิ!$I:$I,MATCH(CalBudget2567!$D255,รายได้แยกตามสิทธิ!$B:$B,0))</f>
        <v>3370057.98</v>
      </c>
      <c r="AT255" s="138">
        <f>INDEX(ผลงานAdjRw_DHES!$D:$D,MATCH(CalBudget2567!$D255,ผลงานAdjRw_DHES!$B:$B,0))</f>
        <v>344.87</v>
      </c>
      <c r="AU255" s="143">
        <f t="shared" si="180"/>
        <v>9771.9661901586096</v>
      </c>
      <c r="AV255" s="139">
        <f t="shared" si="181"/>
        <v>413.84399999999999</v>
      </c>
      <c r="AW255" s="140">
        <f t="shared" si="182"/>
        <v>413.84399999999999</v>
      </c>
      <c r="AX255" s="141">
        <f t="shared" si="183"/>
        <v>10029.946097578797</v>
      </c>
      <c r="AY255" s="142">
        <f t="shared" si="184"/>
        <v>4150833.0128063997</v>
      </c>
      <c r="AZ255" s="143">
        <f>INDEX(รายได้แยกตามสิทธิ!$J:$J,MATCH(CalBudget2567!$D255,รายได้แยกตามสิทธิ!$B:$B,0))</f>
        <v>1031961.1</v>
      </c>
      <c r="BA255" s="138">
        <f>INDEX(ผลงานAdjRw_DHES!$F:$F,MATCH(CalBudget2567!$D255,ผลงานAdjRw_DHES!$B:$B,0))</f>
        <v>60.169999999999995</v>
      </c>
      <c r="BB255" s="143">
        <f t="shared" si="185"/>
        <v>17150.757852750543</v>
      </c>
      <c r="BC255" s="139">
        <f t="shared" si="186"/>
        <v>72.203999999999994</v>
      </c>
      <c r="BD255" s="140">
        <f t="shared" si="187"/>
        <v>72.203999999999994</v>
      </c>
      <c r="BE255" s="141">
        <f t="shared" si="188"/>
        <v>17603.537860063156</v>
      </c>
      <c r="BF255" s="142">
        <f t="shared" si="189"/>
        <v>1271045.8476479999</v>
      </c>
      <c r="BG255" s="143">
        <f>INDEX(รายได้แยกตามสิทธิ!$K:$K,MATCH(CalBudget2567!$D255,รายได้แยกตามสิทธิ!$B:$B,0))</f>
        <v>123358.46</v>
      </c>
      <c r="BH255" s="138">
        <f>INDEX(ผลงานAdjRw_DHES!$E:$E,MATCH(CalBudget2567!$D255,ผลงานAdjRw_DHES!$B:$B,0))</f>
        <v>109.16000000000001</v>
      </c>
      <c r="BI255" s="143">
        <f t="shared" si="190"/>
        <v>1130.0701722242579</v>
      </c>
      <c r="BJ255" s="139">
        <f t="shared" si="191"/>
        <v>130.99200000000002</v>
      </c>
      <c r="BK255" s="140">
        <f t="shared" si="192"/>
        <v>130.99200000000002</v>
      </c>
      <c r="BL255" s="141">
        <f t="shared" si="193"/>
        <v>1159.9040247709784</v>
      </c>
      <c r="BM255" s="142">
        <f t="shared" si="194"/>
        <v>151938.14801280003</v>
      </c>
      <c r="BN255" s="143">
        <f>INDEX(รายได้แยกตามสิทธิ!$N:$N,MATCH(CalBudget2567!$D255,รายได้แยกตามสิทธิ!$B:$B,0))</f>
        <v>420723.35</v>
      </c>
      <c r="BO255" s="138">
        <f>INDEX(ผลงานAdjRw_DHES!$I:$I,MATCH(CalBudget2567!$D255,ผลงานAdjRw_DHES!$B:$B,0))</f>
        <v>0</v>
      </c>
      <c r="BP255" s="143">
        <f t="shared" si="195"/>
        <v>0</v>
      </c>
      <c r="BQ255" s="139">
        <f t="shared" si="196"/>
        <v>0</v>
      </c>
      <c r="BR255" s="140">
        <f t="shared" si="197"/>
        <v>0</v>
      </c>
      <c r="BS255" s="141">
        <f t="shared" si="198"/>
        <v>0</v>
      </c>
      <c r="BT255" s="142">
        <f t="shared" si="199"/>
        <v>0</v>
      </c>
      <c r="BU255" s="144">
        <f t="shared" si="200"/>
        <v>5573817.0084671993</v>
      </c>
      <c r="BV255" s="145">
        <f t="shared" si="154"/>
        <v>25015435.580159999</v>
      </c>
      <c r="BW255" s="146">
        <f>INDEX(รายได้แยกตามสิทธิ!$Q:$Q,MATCH(CalBudget2567!$D255,รายได้แยกตามสิทธิ!$B:$B,0))</f>
        <v>0.27</v>
      </c>
      <c r="BX255" s="145">
        <f t="shared" si="201"/>
        <v>6754167.6066431999</v>
      </c>
      <c r="BY255" s="141"/>
      <c r="BZ255" s="143">
        <f t="shared" si="202"/>
        <v>35878</v>
      </c>
      <c r="CA255" s="138">
        <f>INDEX(ผลงานOPDVisit_HDC!$C:$C,MATCH(CalBudget2567!$D255,ผลงานOPDVisit_HDC!$A:$A,0))</f>
        <v>35878</v>
      </c>
      <c r="CB255" s="138">
        <f t="shared" si="203"/>
        <v>0</v>
      </c>
    </row>
    <row r="256" spans="1:80" hidden="1" x14ac:dyDescent="0.7">
      <c r="A256" s="136">
        <f>COUNTA($D$16:D256)</f>
        <v>241</v>
      </c>
      <c r="B256" s="1">
        <v>4</v>
      </c>
      <c r="C256" s="2" t="s">
        <v>22</v>
      </c>
      <c r="D256" s="91" t="s">
        <v>314</v>
      </c>
      <c r="E256" s="3" t="s">
        <v>1212</v>
      </c>
      <c r="F256" s="4" t="s">
        <v>1877</v>
      </c>
      <c r="G256" s="1">
        <v>17</v>
      </c>
      <c r="H256" s="3" t="s">
        <v>2971</v>
      </c>
      <c r="I256" s="137">
        <f>INDEX(รายได้แยกตามสิทธิ!$D:$D,MATCH(CalBudget2567!$D256,รายได้แยกตามสิทธิ!$B:$B,0))</f>
        <v>222611628.83000001</v>
      </c>
      <c r="J256" s="138">
        <f>INDEX(ผลงานOPDVisit_HDC!$F:$F,MATCH(CalBudget2567!$D256,ผลงานOPDVisit_HDC!$A:$A,0))</f>
        <v>259655</v>
      </c>
      <c r="K256" s="138">
        <f t="shared" si="155"/>
        <v>857.33619160039291</v>
      </c>
      <c r="L256" s="139">
        <f t="shared" si="156"/>
        <v>311586</v>
      </c>
      <c r="M256" s="140">
        <f t="shared" si="157"/>
        <v>311586</v>
      </c>
      <c r="N256" s="141">
        <f t="shared" si="158"/>
        <v>879.96986705864333</v>
      </c>
      <c r="O256" s="142">
        <f t="shared" si="159"/>
        <v>274186290.99733442</v>
      </c>
      <c r="P256" s="143">
        <f>INDEX(รายได้แยกตามสิทธิ!$E:$E,MATCH(CalBudget2567!$D256,รายได้แยกตามสิทธิ!$B:$B,0))</f>
        <v>158398248</v>
      </c>
      <c r="Q256" s="138">
        <f>INDEX(ผลงานOPDVisit_HDC!$D:$D,MATCH(CalBudget2567!$D256,ผลงานOPDVisit_HDC!$A:$A,0))</f>
        <v>142624</v>
      </c>
      <c r="R256" s="138">
        <f t="shared" si="160"/>
        <v>1110.6002355844739</v>
      </c>
      <c r="S256" s="139">
        <f t="shared" si="161"/>
        <v>171148.79999999999</v>
      </c>
      <c r="T256" s="140">
        <f t="shared" si="162"/>
        <v>171148.79999999999</v>
      </c>
      <c r="U256" s="141">
        <f t="shared" si="163"/>
        <v>1139.9200818039039</v>
      </c>
      <c r="V256" s="142">
        <f t="shared" si="164"/>
        <v>195095954.09663999</v>
      </c>
      <c r="W256" s="143">
        <f>INDEX(รายได้แยกตามสิทธิ!$F:$F,MATCH(CalBudget2567!$D256,รายได้แยกตามสิทธิ!$B:$B,0))</f>
        <v>50668328.359999999</v>
      </c>
      <c r="X256" s="138">
        <f>INDEX(ผลงานOPDVisit_HDC!$E:$E,MATCH(CalBudget2567!$D256,ผลงานOPDVisit_HDC!$A:$A,0))</f>
        <v>118227</v>
      </c>
      <c r="Y256" s="138">
        <f t="shared" si="165"/>
        <v>428.56816429411219</v>
      </c>
      <c r="Z256" s="139">
        <f t="shared" si="166"/>
        <v>141872.4</v>
      </c>
      <c r="AA256" s="140">
        <f t="shared" si="167"/>
        <v>141872.4</v>
      </c>
      <c r="AB256" s="141">
        <f t="shared" si="168"/>
        <v>439.88236383147677</v>
      </c>
      <c r="AC256" s="142">
        <f t="shared" si="169"/>
        <v>62407166.674444802</v>
      </c>
      <c r="AD256" s="143">
        <f>INDEX(รายได้แยกตามสิทธิ!$G:$G,MATCH(CalBudget2567!$D256,รายได้แยกตามสิทธิ!$B:$B,0))</f>
        <v>646602.5</v>
      </c>
      <c r="AE256" s="138">
        <f>INDEX(ผลงานOPDVisit_HDC!$G:$G,MATCH(CalBudget2567!$D256,ผลงานOPDVisit_HDC!$A:$A,0))</f>
        <v>873</v>
      </c>
      <c r="AF256" s="138">
        <f t="shared" si="170"/>
        <v>740.66723940435281</v>
      </c>
      <c r="AG256" s="139">
        <f t="shared" si="171"/>
        <v>1047.5999999999999</v>
      </c>
      <c r="AH256" s="140">
        <f t="shared" si="172"/>
        <v>1047.5999999999999</v>
      </c>
      <c r="AI256" s="141">
        <f t="shared" si="173"/>
        <v>760.22085452462773</v>
      </c>
      <c r="AJ256" s="142">
        <f t="shared" si="174"/>
        <v>796407.36719999998</v>
      </c>
      <c r="AK256" s="143">
        <f>INDEX(รายได้แยกตามสิทธิ!$H:$H,MATCH(CalBudget2567!$D256,รายได้แยกตามสิทธิ!$B:$B,0))</f>
        <v>64188410.270000003</v>
      </c>
      <c r="AL256" s="138">
        <f>INDEX(ผลงานOPDVisit_HDC!$K:$K,MATCH(CalBudget2567!$D256,ผลงานOPDVisit_HDC!$A:$A,0))</f>
        <v>236</v>
      </c>
      <c r="AM256" s="138">
        <f t="shared" si="175"/>
        <v>271984.78927966102</v>
      </c>
      <c r="AN256" s="139">
        <f t="shared" si="176"/>
        <v>283.2</v>
      </c>
      <c r="AO256" s="140">
        <f t="shared" si="177"/>
        <v>283.2</v>
      </c>
      <c r="AP256" s="141">
        <f t="shared" si="178"/>
        <v>279165.18771664408</v>
      </c>
      <c r="AQ256" s="142">
        <f t="shared" si="179"/>
        <v>79059581.161353603</v>
      </c>
      <c r="AR256" s="144">
        <f t="shared" si="153"/>
        <v>611545400.29697287</v>
      </c>
      <c r="AS256" s="143">
        <f>INDEX(รายได้แยกตามสิทธิ!$I:$I,MATCH(CalBudget2567!$D256,รายได้แยกตามสิทธิ!$B:$B,0))</f>
        <v>433763031.55000001</v>
      </c>
      <c r="AT256" s="138">
        <f>INDEX(ผลงานAdjRw_DHES!$D:$D,MATCH(CalBudget2567!$D256,ผลงานAdjRw_DHES!$B:$B,0))</f>
        <v>23465.123399999997</v>
      </c>
      <c r="AU256" s="143">
        <f t="shared" si="180"/>
        <v>18485.435774439611</v>
      </c>
      <c r="AV256" s="139">
        <f t="shared" si="181"/>
        <v>28158.148079999995</v>
      </c>
      <c r="AW256" s="140">
        <f t="shared" si="182"/>
        <v>28158.148079999995</v>
      </c>
      <c r="AX256" s="141">
        <f t="shared" si="183"/>
        <v>18973.451278884815</v>
      </c>
      <c r="AY256" s="142">
        <f t="shared" si="184"/>
        <v>534257250.6995039</v>
      </c>
      <c r="AZ256" s="143">
        <f>INDEX(รายได้แยกตามสิทธิ!$J:$J,MATCH(CalBudget2567!$D256,รายได้แยกตามสิทธิ!$B:$B,0))</f>
        <v>87346938.200000003</v>
      </c>
      <c r="BA256" s="138">
        <f>INDEX(ผลงานAdjRw_DHES!$F:$F,MATCH(CalBudget2567!$D256,ผลงานAdjRw_DHES!$B:$B,0))</f>
        <v>5078.9441999999999</v>
      </c>
      <c r="BB256" s="143">
        <f t="shared" si="185"/>
        <v>17197.853483013263</v>
      </c>
      <c r="BC256" s="139">
        <f t="shared" si="186"/>
        <v>6094.7330400000001</v>
      </c>
      <c r="BD256" s="140">
        <f t="shared" si="187"/>
        <v>6094.7330400000001</v>
      </c>
      <c r="BE256" s="141">
        <f t="shared" si="188"/>
        <v>17651.876814964813</v>
      </c>
      <c r="BF256" s="142">
        <f t="shared" si="189"/>
        <v>107583476.84217602</v>
      </c>
      <c r="BG256" s="143">
        <f>INDEX(รายได้แยกตามสิทธิ!$K:$K,MATCH(CalBudget2567!$D256,รายได้แยกตามสิทธิ!$B:$B,0))</f>
        <v>66036501.299999997</v>
      </c>
      <c r="BH256" s="138">
        <f>INDEX(ผลงานAdjRw_DHES!$E:$E,MATCH(CalBudget2567!$D256,ผลงานAdjRw_DHES!$B:$B,0))</f>
        <v>3558.8120000000004</v>
      </c>
      <c r="BI256" s="143">
        <f t="shared" si="190"/>
        <v>18555.771223655531</v>
      </c>
      <c r="BJ256" s="139">
        <f t="shared" si="191"/>
        <v>4270.5744000000004</v>
      </c>
      <c r="BK256" s="140">
        <f t="shared" si="192"/>
        <v>4270.5744000000004</v>
      </c>
      <c r="BL256" s="141">
        <f t="shared" si="193"/>
        <v>19045.643583960038</v>
      </c>
      <c r="BM256" s="142">
        <f t="shared" si="194"/>
        <v>81335837.921184003</v>
      </c>
      <c r="BN256" s="143">
        <f>INDEX(รายได้แยกตามสิทธิ!$N:$N,MATCH(CalBudget2567!$D256,รายได้แยกตามสิทธิ!$B:$B,0))</f>
        <v>43777673.230000004</v>
      </c>
      <c r="BO256" s="138">
        <f>INDEX(ผลงานAdjRw_DHES!$I:$I,MATCH(CalBudget2567!$D256,ผลงานAdjRw_DHES!$B:$B,0))</f>
        <v>0</v>
      </c>
      <c r="BP256" s="143">
        <f t="shared" si="195"/>
        <v>0</v>
      </c>
      <c r="BQ256" s="139">
        <f t="shared" si="196"/>
        <v>0</v>
      </c>
      <c r="BR256" s="140">
        <f t="shared" si="197"/>
        <v>0</v>
      </c>
      <c r="BS256" s="141">
        <f t="shared" si="198"/>
        <v>0</v>
      </c>
      <c r="BT256" s="142">
        <f t="shared" si="199"/>
        <v>0</v>
      </c>
      <c r="BU256" s="144">
        <f t="shared" si="200"/>
        <v>723176565.46286392</v>
      </c>
      <c r="BV256" s="145">
        <f t="shared" si="154"/>
        <v>1334721965.7598367</v>
      </c>
      <c r="BW256" s="146">
        <f>INDEX(รายได้แยกตามสิทธิ!$Q:$Q,MATCH(CalBudget2567!$D256,รายได้แยกตามสิทธิ!$B:$B,0))</f>
        <v>0.27</v>
      </c>
      <c r="BX256" s="145">
        <f t="shared" si="201"/>
        <v>360374930.75515592</v>
      </c>
      <c r="BY256" s="141"/>
      <c r="BZ256" s="143">
        <f t="shared" si="202"/>
        <v>521615</v>
      </c>
      <c r="CA256" s="138">
        <f>INDEX(ผลงานOPDVisit_HDC!$C:$C,MATCH(CalBudget2567!$D256,ผลงานOPDVisit_HDC!$A:$A,0))</f>
        <v>521615</v>
      </c>
      <c r="CB256" s="138">
        <f t="shared" si="203"/>
        <v>0</v>
      </c>
    </row>
    <row r="257" spans="1:80" hidden="1" x14ac:dyDescent="0.7">
      <c r="A257" s="136">
        <f>COUNTA($D$16:D257)</f>
        <v>242</v>
      </c>
      <c r="B257" s="1">
        <v>4</v>
      </c>
      <c r="C257" s="2" t="s">
        <v>22</v>
      </c>
      <c r="D257" s="91" t="s">
        <v>315</v>
      </c>
      <c r="E257" s="3" t="s">
        <v>1213</v>
      </c>
      <c r="F257" s="4" t="s">
        <v>1877</v>
      </c>
      <c r="G257" s="1">
        <v>15</v>
      </c>
      <c r="H257" s="3" t="s">
        <v>2969</v>
      </c>
      <c r="I257" s="137">
        <f>INDEX(รายได้แยกตามสิทธิ!$D:$D,MATCH(CalBudget2567!$D257,รายได้แยกตามสิทธิ!$B:$B,0))</f>
        <v>71478783.219999999</v>
      </c>
      <c r="J257" s="138">
        <f>INDEX(ผลงานOPDVisit_HDC!$F:$F,MATCH(CalBudget2567!$D257,ผลงานOPDVisit_HDC!$A:$A,0))</f>
        <v>106056</v>
      </c>
      <c r="K257" s="138">
        <f t="shared" si="155"/>
        <v>673.97208286188425</v>
      </c>
      <c r="L257" s="139">
        <f t="shared" si="156"/>
        <v>127267.2</v>
      </c>
      <c r="M257" s="140">
        <f t="shared" si="157"/>
        <v>127267.2</v>
      </c>
      <c r="N257" s="141">
        <f t="shared" si="158"/>
        <v>691.76494584943794</v>
      </c>
      <c r="O257" s="142">
        <f t="shared" si="159"/>
        <v>88038987.716409579</v>
      </c>
      <c r="P257" s="143">
        <f>INDEX(รายได้แยกตามสิทธิ!$E:$E,MATCH(CalBudget2567!$D257,รายได้แยกตามสิทธิ!$B:$B,0))</f>
        <v>33606887.5</v>
      </c>
      <c r="Q257" s="138">
        <f>INDEX(ผลงานOPDVisit_HDC!$D:$D,MATCH(CalBudget2567!$D257,ผลงานOPDVisit_HDC!$A:$A,0))</f>
        <v>30981</v>
      </c>
      <c r="R257" s="138">
        <f t="shared" si="160"/>
        <v>1084.7579968367709</v>
      </c>
      <c r="S257" s="139">
        <f t="shared" si="161"/>
        <v>37177.199999999997</v>
      </c>
      <c r="T257" s="140">
        <f t="shared" si="162"/>
        <v>37177.199999999997</v>
      </c>
      <c r="U257" s="141">
        <f t="shared" si="163"/>
        <v>1113.3956079532616</v>
      </c>
      <c r="V257" s="142">
        <f t="shared" si="164"/>
        <v>41392931.195999995</v>
      </c>
      <c r="W257" s="143">
        <f>INDEX(รายได้แยกตามสิทธิ!$F:$F,MATCH(CalBudget2567!$D257,รายได้แยกตามสิทธิ!$B:$B,0))</f>
        <v>15967093.75</v>
      </c>
      <c r="X257" s="138">
        <f>INDEX(ผลงานOPDVisit_HDC!$E:$E,MATCH(CalBudget2567!$D257,ผลงานOPDVisit_HDC!$A:$A,0))</f>
        <v>22544</v>
      </c>
      <c r="Y257" s="138">
        <f t="shared" si="165"/>
        <v>708.26356236692686</v>
      </c>
      <c r="Z257" s="139">
        <f t="shared" si="166"/>
        <v>27052.799999999999</v>
      </c>
      <c r="AA257" s="140">
        <f t="shared" si="167"/>
        <v>27052.799999999999</v>
      </c>
      <c r="AB257" s="141">
        <f t="shared" si="168"/>
        <v>726.96172041341379</v>
      </c>
      <c r="AC257" s="142">
        <f t="shared" si="169"/>
        <v>19666350.030000001</v>
      </c>
      <c r="AD257" s="143">
        <f>INDEX(รายได้แยกตามสิทธิ!$G:$G,MATCH(CalBudget2567!$D257,รายได้แยกตามสิทธิ!$B:$B,0))</f>
        <v>181082</v>
      </c>
      <c r="AE257" s="138">
        <f>INDEX(ผลงานOPDVisit_HDC!$G:$G,MATCH(CalBudget2567!$D257,ผลงานOPDVisit_HDC!$A:$A,0))</f>
        <v>176</v>
      </c>
      <c r="AF257" s="138">
        <f t="shared" si="170"/>
        <v>1028.875</v>
      </c>
      <c r="AG257" s="139">
        <f t="shared" si="171"/>
        <v>211.2</v>
      </c>
      <c r="AH257" s="140">
        <f t="shared" si="172"/>
        <v>211.2</v>
      </c>
      <c r="AI257" s="141">
        <f t="shared" si="173"/>
        <v>1056.0373</v>
      </c>
      <c r="AJ257" s="142">
        <f t="shared" si="174"/>
        <v>223035.07775999999</v>
      </c>
      <c r="AK257" s="143">
        <f>INDEX(รายได้แยกตามสิทธิ!$H:$H,MATCH(CalBudget2567!$D257,รายได้แยกตามสิทธิ!$B:$B,0))</f>
        <v>5423614</v>
      </c>
      <c r="AL257" s="138">
        <f>INDEX(ผลงานOPDVisit_HDC!$K:$K,MATCH(CalBudget2567!$D257,ผลงานOPDVisit_HDC!$A:$A,0))</f>
        <v>5877</v>
      </c>
      <c r="AM257" s="138">
        <f t="shared" si="175"/>
        <v>922.85417730134418</v>
      </c>
      <c r="AN257" s="139">
        <f t="shared" si="176"/>
        <v>7052.4</v>
      </c>
      <c r="AO257" s="140">
        <f t="shared" si="177"/>
        <v>7052.4</v>
      </c>
      <c r="AP257" s="141">
        <f t="shared" si="178"/>
        <v>947.21752758209971</v>
      </c>
      <c r="AQ257" s="142">
        <f t="shared" si="179"/>
        <v>6680156.8915200001</v>
      </c>
      <c r="AR257" s="144">
        <f t="shared" si="153"/>
        <v>156001460.91168958</v>
      </c>
      <c r="AS257" s="143">
        <f>INDEX(รายได้แยกตามสิทธิ!$I:$I,MATCH(CalBudget2567!$D257,รายได้แยกตามสิทธิ!$B:$B,0))</f>
        <v>111941833.8</v>
      </c>
      <c r="AT257" s="138">
        <f>INDEX(ผลงานAdjRw_DHES!$D:$D,MATCH(CalBudget2567!$D257,ผลงานAdjRw_DHES!$B:$B,0))</f>
        <v>8077.7410000000009</v>
      </c>
      <c r="AU257" s="143">
        <f t="shared" si="180"/>
        <v>13858.061777420195</v>
      </c>
      <c r="AV257" s="139">
        <f t="shared" si="181"/>
        <v>9693.2892000000011</v>
      </c>
      <c r="AW257" s="140">
        <f t="shared" si="182"/>
        <v>9693.2892000000011</v>
      </c>
      <c r="AX257" s="141">
        <f t="shared" si="183"/>
        <v>14223.914608344088</v>
      </c>
      <c r="AY257" s="142">
        <f t="shared" si="184"/>
        <v>137876517.85478398</v>
      </c>
      <c r="AZ257" s="143">
        <f>INDEX(รายได้แยกตามสิทธิ!$J:$J,MATCH(CalBudget2567!$D257,รายได้แยกตามสิทธิ!$B:$B,0))</f>
        <v>10087065.810000001</v>
      </c>
      <c r="BA257" s="138">
        <f>INDEX(ผลงานAdjRw_DHES!$F:$F,MATCH(CalBudget2567!$D257,ผลงานAdjRw_DHES!$B:$B,0))</f>
        <v>942.37199999999996</v>
      </c>
      <c r="BB257" s="143">
        <f t="shared" si="185"/>
        <v>10703.910780456126</v>
      </c>
      <c r="BC257" s="139">
        <f t="shared" si="186"/>
        <v>1130.8463999999999</v>
      </c>
      <c r="BD257" s="140">
        <f t="shared" si="187"/>
        <v>1130.8463999999999</v>
      </c>
      <c r="BE257" s="141">
        <f t="shared" si="188"/>
        <v>10986.494025060168</v>
      </c>
      <c r="BF257" s="142">
        <f t="shared" si="189"/>
        <v>12424037.216860801</v>
      </c>
      <c r="BG257" s="143">
        <f>INDEX(รายได้แยกตามสิทธิ!$K:$K,MATCH(CalBudget2567!$D257,รายได้แยกตามสิทธิ!$B:$B,0))</f>
        <v>16674746.75</v>
      </c>
      <c r="BH257" s="138">
        <f>INDEX(ผลงานAdjRw_DHES!$E:$E,MATCH(CalBudget2567!$D257,ผลงานAdjRw_DHES!$B:$B,0))</f>
        <v>903.12000000000012</v>
      </c>
      <c r="BI257" s="143">
        <f t="shared" si="190"/>
        <v>18463.489624856051</v>
      </c>
      <c r="BJ257" s="139">
        <f t="shared" si="191"/>
        <v>1083.7440000000001</v>
      </c>
      <c r="BK257" s="140">
        <f t="shared" si="192"/>
        <v>1083.7440000000001</v>
      </c>
      <c r="BL257" s="141">
        <f t="shared" si="193"/>
        <v>18950.92575095225</v>
      </c>
      <c r="BM257" s="142">
        <f t="shared" si="194"/>
        <v>20537952.077039998</v>
      </c>
      <c r="BN257" s="143">
        <f>INDEX(รายได้แยกตามสิทธิ!$N:$N,MATCH(CalBudget2567!$D257,รายได้แยกตามสิทธิ!$B:$B,0))</f>
        <v>11136686.25</v>
      </c>
      <c r="BO257" s="138">
        <f>INDEX(ผลงานAdjRw_DHES!$I:$I,MATCH(CalBudget2567!$D257,ผลงานAdjRw_DHES!$B:$B,0))</f>
        <v>1133.8479999999995</v>
      </c>
      <c r="BP257" s="143">
        <f t="shared" si="195"/>
        <v>9822.0275116241373</v>
      </c>
      <c r="BQ257" s="139">
        <f t="shared" si="196"/>
        <v>1360.6175999999994</v>
      </c>
      <c r="BR257" s="140">
        <f t="shared" si="197"/>
        <v>1360.6175999999994</v>
      </c>
      <c r="BS257" s="141">
        <f t="shared" si="198"/>
        <v>10081.329037931015</v>
      </c>
      <c r="BT257" s="142">
        <f t="shared" si="199"/>
        <v>13716833.7204</v>
      </c>
      <c r="BU257" s="144">
        <f t="shared" si="200"/>
        <v>184555340.86908478</v>
      </c>
      <c r="BV257" s="145">
        <f t="shared" si="154"/>
        <v>340556801.78077435</v>
      </c>
      <c r="BW257" s="146">
        <f>INDEX(รายได้แยกตามสิทธิ!$Q:$Q,MATCH(CalBudget2567!$D257,รายได้แยกตามสิทธิ!$B:$B,0))</f>
        <v>0.24</v>
      </c>
      <c r="BX257" s="145">
        <f t="shared" si="201"/>
        <v>81733632.427385837</v>
      </c>
      <c r="BY257" s="141"/>
      <c r="BZ257" s="143">
        <f t="shared" si="202"/>
        <v>165634</v>
      </c>
      <c r="CA257" s="138">
        <f>INDEX(ผลงานOPDVisit_HDC!$C:$C,MATCH(CalBudget2567!$D257,ผลงานOPDVisit_HDC!$A:$A,0))</f>
        <v>165634</v>
      </c>
      <c r="CB257" s="138">
        <f t="shared" si="203"/>
        <v>0</v>
      </c>
    </row>
    <row r="258" spans="1:80" hidden="1" x14ac:dyDescent="0.7">
      <c r="A258" s="136">
        <f>COUNTA($D$16:D258)</f>
        <v>243</v>
      </c>
      <c r="B258" s="1">
        <v>4</v>
      </c>
      <c r="C258" s="2" t="s">
        <v>22</v>
      </c>
      <c r="D258" s="91" t="s">
        <v>316</v>
      </c>
      <c r="E258" s="3" t="s">
        <v>1214</v>
      </c>
      <c r="F258" s="4" t="s">
        <v>1876</v>
      </c>
      <c r="G258" s="1">
        <v>9</v>
      </c>
      <c r="H258" s="3" t="s">
        <v>2967</v>
      </c>
      <c r="I258" s="137">
        <f>INDEX(รายได้แยกตามสิทธิ!$D:$D,MATCH(CalBudget2567!$D258,รายได้แยกตามสิทธิ!$B:$B,0))</f>
        <v>46935119.299999997</v>
      </c>
      <c r="J258" s="138">
        <f>INDEX(ผลงานOPDVisit_HDC!$F:$F,MATCH(CalBudget2567!$D258,ผลงานOPDVisit_HDC!$A:$A,0))</f>
        <v>100174</v>
      </c>
      <c r="K258" s="138">
        <f t="shared" si="155"/>
        <v>468.53594046359331</v>
      </c>
      <c r="L258" s="139">
        <f t="shared" si="156"/>
        <v>120208.79999999999</v>
      </c>
      <c r="M258" s="140">
        <f t="shared" si="157"/>
        <v>120208.79999999999</v>
      </c>
      <c r="N258" s="141">
        <f t="shared" si="158"/>
        <v>480.90528929183216</v>
      </c>
      <c r="O258" s="142">
        <f t="shared" si="159"/>
        <v>57809047.73942399</v>
      </c>
      <c r="P258" s="143">
        <f>INDEX(รายได้แยกตามสิทธิ!$E:$E,MATCH(CalBudget2567!$D258,รายได้แยกตามสิทธิ!$B:$B,0))</f>
        <v>5355234</v>
      </c>
      <c r="Q258" s="138">
        <f>INDEX(ผลงานOPDVisit_HDC!$D:$D,MATCH(CalBudget2567!$D258,ผลงานOPDVisit_HDC!$A:$A,0))</f>
        <v>13612</v>
      </c>
      <c r="R258" s="138">
        <f t="shared" si="160"/>
        <v>393.42007052600644</v>
      </c>
      <c r="S258" s="139">
        <f t="shared" si="161"/>
        <v>16334.4</v>
      </c>
      <c r="T258" s="140">
        <f t="shared" si="162"/>
        <v>16334.4</v>
      </c>
      <c r="U258" s="141">
        <f t="shared" si="163"/>
        <v>403.80636038789299</v>
      </c>
      <c r="V258" s="142">
        <f t="shared" si="164"/>
        <v>6595934.6131199989</v>
      </c>
      <c r="W258" s="143">
        <f>INDEX(รายได้แยกตามสิทธิ!$F:$F,MATCH(CalBudget2567!$D258,รายได้แยกตามสิทธิ!$B:$B,0))</f>
        <v>7075303.1500000004</v>
      </c>
      <c r="X258" s="138">
        <f>INDEX(ผลงานOPDVisit_HDC!$E:$E,MATCH(CalBudget2567!$D258,ผลงานOPDVisit_HDC!$A:$A,0))</f>
        <v>25204</v>
      </c>
      <c r="Y258" s="138">
        <f t="shared" si="165"/>
        <v>280.72143905729251</v>
      </c>
      <c r="Z258" s="139">
        <f t="shared" si="166"/>
        <v>30244.799999999999</v>
      </c>
      <c r="AA258" s="140">
        <f t="shared" si="167"/>
        <v>30244.799999999999</v>
      </c>
      <c r="AB258" s="141">
        <f t="shared" si="168"/>
        <v>288.13248504840504</v>
      </c>
      <c r="AC258" s="142">
        <f t="shared" si="169"/>
        <v>8714509.3837919999</v>
      </c>
      <c r="AD258" s="143">
        <f>INDEX(รายได้แยกตามสิทธิ!$G:$G,MATCH(CalBudget2567!$D258,รายได้แยกตามสิทธิ!$B:$B,0))</f>
        <v>270742.7</v>
      </c>
      <c r="AE258" s="138">
        <f>INDEX(ผลงานOPDVisit_HDC!$G:$G,MATCH(CalBudget2567!$D258,ผลงานOPDVisit_HDC!$A:$A,0))</f>
        <v>170</v>
      </c>
      <c r="AF258" s="138">
        <f t="shared" si="170"/>
        <v>1592.604117647059</v>
      </c>
      <c r="AG258" s="139">
        <f t="shared" si="171"/>
        <v>204</v>
      </c>
      <c r="AH258" s="140">
        <f t="shared" si="172"/>
        <v>204</v>
      </c>
      <c r="AI258" s="141">
        <f t="shared" si="173"/>
        <v>1634.6488663529412</v>
      </c>
      <c r="AJ258" s="142">
        <f t="shared" si="174"/>
        <v>333468.36873600003</v>
      </c>
      <c r="AK258" s="143">
        <f>INDEX(รายได้แยกตามสิทธิ!$H:$H,MATCH(CalBudget2567!$D258,รายได้แยกตามสิทธิ!$B:$B,0))</f>
        <v>4561598</v>
      </c>
      <c r="AL258" s="138">
        <f>INDEX(ผลงานOPDVisit_HDC!$K:$K,MATCH(CalBudget2567!$D258,ผลงานOPDVisit_HDC!$A:$A,0))</f>
        <v>11586</v>
      </c>
      <c r="AM258" s="138">
        <f t="shared" si="175"/>
        <v>393.71638184015188</v>
      </c>
      <c r="AN258" s="139">
        <f t="shared" si="176"/>
        <v>13903.199999999999</v>
      </c>
      <c r="AO258" s="140">
        <f t="shared" si="177"/>
        <v>13903.199999999999</v>
      </c>
      <c r="AP258" s="141">
        <f t="shared" si="178"/>
        <v>404.1104943207319</v>
      </c>
      <c r="AQ258" s="142">
        <f t="shared" si="179"/>
        <v>5618429.0246399995</v>
      </c>
      <c r="AR258" s="144">
        <f t="shared" si="153"/>
        <v>79071389.129711986</v>
      </c>
      <c r="AS258" s="143">
        <f>INDEX(รายได้แยกตามสิทธิ!$I:$I,MATCH(CalBudget2567!$D258,รายได้แยกตามสิทธิ!$B:$B,0))</f>
        <v>21957701.07</v>
      </c>
      <c r="AT258" s="138">
        <f>INDEX(ผลงานAdjRw_DHES!$D:$D,MATCH(CalBudget2567!$D258,ผลงานAdjRw_DHES!$B:$B,0))</f>
        <v>2184.0481999999997</v>
      </c>
      <c r="AU258" s="143">
        <f t="shared" si="180"/>
        <v>10053.670550860556</v>
      </c>
      <c r="AV258" s="139">
        <f t="shared" si="181"/>
        <v>2620.8578399999997</v>
      </c>
      <c r="AW258" s="140">
        <f t="shared" si="182"/>
        <v>2620.8578399999997</v>
      </c>
      <c r="AX258" s="141">
        <f t="shared" si="183"/>
        <v>10319.087453403274</v>
      </c>
      <c r="AY258" s="142">
        <f t="shared" si="184"/>
        <v>27044861.2538976</v>
      </c>
      <c r="AZ258" s="143">
        <f>INDEX(รายได้แยกตามสิทธิ!$J:$J,MATCH(CalBudget2567!$D258,รายได้แยกตามสิทธิ!$B:$B,0))</f>
        <v>1160205</v>
      </c>
      <c r="BA258" s="138">
        <f>INDEX(ผลงานAdjRw_DHES!$F:$F,MATCH(CalBudget2567!$D258,ผลงานAdjRw_DHES!$B:$B,0))</f>
        <v>95.581300000000013</v>
      </c>
      <c r="BB258" s="143">
        <f t="shared" si="185"/>
        <v>12138.409919095051</v>
      </c>
      <c r="BC258" s="139">
        <f t="shared" si="186"/>
        <v>114.69756000000001</v>
      </c>
      <c r="BD258" s="140">
        <f t="shared" si="187"/>
        <v>114.69756000000001</v>
      </c>
      <c r="BE258" s="141">
        <f t="shared" si="188"/>
        <v>12458.86394095916</v>
      </c>
      <c r="BF258" s="142">
        <f t="shared" si="189"/>
        <v>1429001.2943999998</v>
      </c>
      <c r="BG258" s="143">
        <f>INDEX(รายได้แยกตามสิทธิ!$K:$K,MATCH(CalBudget2567!$D258,รายได้แยกตามสิทธิ!$B:$B,0))</f>
        <v>2200603</v>
      </c>
      <c r="BH258" s="138">
        <f>INDEX(ผลงานAdjRw_DHES!$E:$E,MATCH(CalBudget2567!$D258,ผลงานAdjRw_DHES!$B:$B,0))</f>
        <v>203.71830000000003</v>
      </c>
      <c r="BI258" s="143">
        <f t="shared" si="190"/>
        <v>10802.186156079251</v>
      </c>
      <c r="BJ258" s="139">
        <f t="shared" si="191"/>
        <v>244.46196000000003</v>
      </c>
      <c r="BK258" s="140">
        <f t="shared" si="192"/>
        <v>244.46196000000003</v>
      </c>
      <c r="BL258" s="141">
        <f t="shared" si="193"/>
        <v>11087.363870599744</v>
      </c>
      <c r="BM258" s="142">
        <f t="shared" si="194"/>
        <v>2710438.7030400001</v>
      </c>
      <c r="BN258" s="143">
        <f>INDEX(รายได้แยกตามสิทธิ!$N:$N,MATCH(CalBudget2567!$D258,รายได้แยกตามสิทธิ!$B:$B,0))</f>
        <v>2079742.5</v>
      </c>
      <c r="BO258" s="138">
        <f>INDEX(ผลงานAdjRw_DHES!$I:$I,MATCH(CalBudget2567!$D258,ผลงานAdjRw_DHES!$B:$B,0))</f>
        <v>0</v>
      </c>
      <c r="BP258" s="143">
        <f t="shared" si="195"/>
        <v>0</v>
      </c>
      <c r="BQ258" s="139">
        <f t="shared" si="196"/>
        <v>0</v>
      </c>
      <c r="BR258" s="140">
        <f t="shared" si="197"/>
        <v>0</v>
      </c>
      <c r="BS258" s="141">
        <f t="shared" si="198"/>
        <v>0</v>
      </c>
      <c r="BT258" s="142">
        <f t="shared" si="199"/>
        <v>0</v>
      </c>
      <c r="BU258" s="144">
        <f t="shared" si="200"/>
        <v>31184301.251337599</v>
      </c>
      <c r="BV258" s="145">
        <f t="shared" si="154"/>
        <v>110255690.38104959</v>
      </c>
      <c r="BW258" s="146">
        <f>INDEX(รายได้แยกตามสิทธิ!$Q:$Q,MATCH(CalBudget2567!$D258,รายได้แยกตามสิทธิ!$B:$B,0))</f>
        <v>0.43</v>
      </c>
      <c r="BX258" s="145">
        <f t="shared" si="201"/>
        <v>47409946.863851324</v>
      </c>
      <c r="BY258" s="141"/>
      <c r="BZ258" s="143">
        <f t="shared" si="202"/>
        <v>150746</v>
      </c>
      <c r="CA258" s="138">
        <f>INDEX(ผลงานOPDVisit_HDC!$C:$C,MATCH(CalBudget2567!$D258,ผลงานOPDVisit_HDC!$A:$A,0))</f>
        <v>150746</v>
      </c>
      <c r="CB258" s="138">
        <f t="shared" si="203"/>
        <v>0</v>
      </c>
    </row>
    <row r="259" spans="1:80" hidden="1" x14ac:dyDescent="0.7">
      <c r="A259" s="136">
        <f>COUNTA($D$16:D259)</f>
        <v>244</v>
      </c>
      <c r="B259" s="1">
        <v>4</v>
      </c>
      <c r="C259" s="2" t="s">
        <v>22</v>
      </c>
      <c r="D259" s="91" t="s">
        <v>317</v>
      </c>
      <c r="E259" s="3" t="s">
        <v>1215</v>
      </c>
      <c r="F259" s="4" t="s">
        <v>1876</v>
      </c>
      <c r="G259" s="1">
        <v>13</v>
      </c>
      <c r="H259" s="3" t="s">
        <v>2963</v>
      </c>
      <c r="I259" s="137">
        <f>INDEX(รายได้แยกตามสิทธิ!$D:$D,MATCH(CalBudget2567!$D259,รายได้แยกตามสิทธิ!$B:$B,0))</f>
        <v>59263124.060000002</v>
      </c>
      <c r="J259" s="138">
        <f>INDEX(ผลงานOPDVisit_HDC!$F:$F,MATCH(CalBudget2567!$D259,ผลงานOPDVisit_HDC!$A:$A,0))</f>
        <v>94444</v>
      </c>
      <c r="K259" s="138">
        <f t="shared" si="155"/>
        <v>627.49485472872811</v>
      </c>
      <c r="L259" s="139">
        <f t="shared" si="156"/>
        <v>113332.8</v>
      </c>
      <c r="M259" s="140">
        <f t="shared" si="157"/>
        <v>113332.8</v>
      </c>
      <c r="N259" s="141">
        <f t="shared" si="158"/>
        <v>644.06071889356656</v>
      </c>
      <c r="O259" s="142">
        <f t="shared" si="159"/>
        <v>72993204.642220795</v>
      </c>
      <c r="P259" s="143">
        <f>INDEX(รายได้แยกตามสิทธิ!$E:$E,MATCH(CalBudget2567!$D259,รายได้แยกตามสิทธิ!$B:$B,0))</f>
        <v>8368413.9299999997</v>
      </c>
      <c r="Q259" s="138">
        <f>INDEX(ผลงานOPDVisit_HDC!$D:$D,MATCH(CalBudget2567!$D259,ผลงานOPDVisit_HDC!$A:$A,0))</f>
        <v>0</v>
      </c>
      <c r="R259" s="138">
        <f t="shared" si="160"/>
        <v>0</v>
      </c>
      <c r="S259" s="139">
        <f t="shared" si="161"/>
        <v>0</v>
      </c>
      <c r="T259" s="140">
        <f t="shared" si="162"/>
        <v>0</v>
      </c>
      <c r="U259" s="141">
        <f t="shared" si="163"/>
        <v>0</v>
      </c>
      <c r="V259" s="142">
        <f t="shared" si="164"/>
        <v>0</v>
      </c>
      <c r="W259" s="143">
        <f>INDEX(รายได้แยกตามสิทธิ!$F:$F,MATCH(CalBudget2567!$D259,รายได้แยกตามสิทธิ!$B:$B,0))</f>
        <v>3957484.93</v>
      </c>
      <c r="X259" s="138">
        <f>INDEX(ผลงานOPDVisit_HDC!$E:$E,MATCH(CalBudget2567!$D259,ผลงานOPDVisit_HDC!$A:$A,0))</f>
        <v>2943</v>
      </c>
      <c r="Y259" s="138">
        <f t="shared" si="165"/>
        <v>1344.7111552837241</v>
      </c>
      <c r="Z259" s="139">
        <f t="shared" si="166"/>
        <v>3531.6</v>
      </c>
      <c r="AA259" s="140">
        <f t="shared" si="167"/>
        <v>3531.6</v>
      </c>
      <c r="AB259" s="141">
        <f t="shared" si="168"/>
        <v>1380.2115297832145</v>
      </c>
      <c r="AC259" s="142">
        <f t="shared" si="169"/>
        <v>4874355.0385824004</v>
      </c>
      <c r="AD259" s="143">
        <f>INDEX(รายได้แยกตามสิทธิ!$G:$G,MATCH(CalBudget2567!$D259,รายได้แยกตามสิทธิ!$B:$B,0))</f>
        <v>77164</v>
      </c>
      <c r="AE259" s="138">
        <f>INDEX(ผลงานOPDVisit_HDC!$G:$G,MATCH(CalBudget2567!$D259,ผลงานOPDVisit_HDC!$A:$A,0))</f>
        <v>0</v>
      </c>
      <c r="AF259" s="138">
        <f t="shared" si="170"/>
        <v>0</v>
      </c>
      <c r="AG259" s="139">
        <f t="shared" si="171"/>
        <v>0</v>
      </c>
      <c r="AH259" s="140">
        <f t="shared" si="172"/>
        <v>0</v>
      </c>
      <c r="AI259" s="141">
        <f t="shared" si="173"/>
        <v>0</v>
      </c>
      <c r="AJ259" s="142">
        <f t="shared" si="174"/>
        <v>0</v>
      </c>
      <c r="AK259" s="143">
        <f>INDEX(รายได้แยกตามสิทธิ!$H:$H,MATCH(CalBudget2567!$D259,รายได้แยกตามสิทธิ!$B:$B,0))</f>
        <v>3373835.5</v>
      </c>
      <c r="AL259" s="138">
        <f>INDEX(ผลงานOPDVisit_HDC!$K:$K,MATCH(CalBudget2567!$D259,ผลงานOPDVisit_HDC!$A:$A,0))</f>
        <v>38164</v>
      </c>
      <c r="AM259" s="138">
        <f t="shared" si="175"/>
        <v>88.40361335289802</v>
      </c>
      <c r="AN259" s="139">
        <f t="shared" si="176"/>
        <v>45796.799999999996</v>
      </c>
      <c r="AO259" s="140">
        <f t="shared" si="177"/>
        <v>45796.799999999996</v>
      </c>
      <c r="AP259" s="141">
        <f t="shared" si="178"/>
        <v>90.737468745414532</v>
      </c>
      <c r="AQ259" s="142">
        <f t="shared" si="179"/>
        <v>4155485.7086399999</v>
      </c>
      <c r="AR259" s="144">
        <f t="shared" si="153"/>
        <v>82023045.389443189</v>
      </c>
      <c r="AS259" s="143">
        <f>INDEX(รายได้แยกตามสิทธิ!$I:$I,MATCH(CalBudget2567!$D259,รายได้แยกตามสิทธิ!$B:$B,0))</f>
        <v>70371392.650000006</v>
      </c>
      <c r="AT259" s="138">
        <f>INDEX(ผลงานAdjRw_DHES!$D:$D,MATCH(CalBudget2567!$D259,ผลงานAdjRw_DHES!$B:$B,0))</f>
        <v>5711.3098</v>
      </c>
      <c r="AU259" s="143">
        <f t="shared" si="180"/>
        <v>12321.410519527413</v>
      </c>
      <c r="AV259" s="139">
        <f t="shared" si="181"/>
        <v>6853.5717599999998</v>
      </c>
      <c r="AW259" s="140">
        <f t="shared" si="182"/>
        <v>6853.5717599999998</v>
      </c>
      <c r="AX259" s="141">
        <f t="shared" si="183"/>
        <v>12646.695757242936</v>
      </c>
      <c r="AY259" s="142">
        <f t="shared" si="184"/>
        <v>86675036.899151996</v>
      </c>
      <c r="AZ259" s="143">
        <f>INDEX(รายได้แยกตามสิทธิ!$J:$J,MATCH(CalBudget2567!$D259,รายได้แยกตามสิทธิ!$B:$B,0))</f>
        <v>7522458.79</v>
      </c>
      <c r="BA259" s="138">
        <f>INDEX(ผลงานAdjRw_DHES!$F:$F,MATCH(CalBudget2567!$D259,ผลงานAdjRw_DHES!$B:$B,0))</f>
        <v>655.89049999999997</v>
      </c>
      <c r="BB259" s="143">
        <f t="shared" si="185"/>
        <v>11469.077216395115</v>
      </c>
      <c r="BC259" s="139">
        <f t="shared" si="186"/>
        <v>787.06859999999995</v>
      </c>
      <c r="BD259" s="140">
        <f t="shared" si="187"/>
        <v>787.06859999999995</v>
      </c>
      <c r="BE259" s="141">
        <f t="shared" si="188"/>
        <v>11771.860854907945</v>
      </c>
      <c r="BF259" s="142">
        <f t="shared" si="189"/>
        <v>9265262.0424671993</v>
      </c>
      <c r="BG259" s="143">
        <f>INDEX(รายได้แยกตามสิทธิ!$K:$K,MATCH(CalBudget2567!$D259,รายได้แยกตามสิทธิ!$B:$B,0))</f>
        <v>3001398.3</v>
      </c>
      <c r="BH259" s="138">
        <f>INDEX(ผลงานAdjRw_DHES!$E:$E,MATCH(CalBudget2567!$D259,ผลงานAdjRw_DHES!$B:$B,0))</f>
        <v>471.84239999999994</v>
      </c>
      <c r="BI259" s="143">
        <f t="shared" si="190"/>
        <v>6361.0186367312481</v>
      </c>
      <c r="BJ259" s="139">
        <f t="shared" si="191"/>
        <v>566.21087999999986</v>
      </c>
      <c r="BK259" s="140">
        <f t="shared" si="192"/>
        <v>566.21087999999986</v>
      </c>
      <c r="BL259" s="141">
        <f t="shared" si="193"/>
        <v>6528.9495287409527</v>
      </c>
      <c r="BM259" s="142">
        <f t="shared" si="194"/>
        <v>3696762.2581439991</v>
      </c>
      <c r="BN259" s="143">
        <f>INDEX(รายได้แยกตามสิทธิ!$N:$N,MATCH(CalBudget2567!$D259,รายได้แยกตามสิทธิ!$B:$B,0))</f>
        <v>5673787.3099999996</v>
      </c>
      <c r="BO259" s="138">
        <f>INDEX(ผลงานAdjRw_DHES!$I:$I,MATCH(CalBudget2567!$D259,ผลงานAdjRw_DHES!$B:$B,0))</f>
        <v>125.43780000000061</v>
      </c>
      <c r="BP259" s="143">
        <f t="shared" si="195"/>
        <v>45231.878349269296</v>
      </c>
      <c r="BQ259" s="139">
        <f t="shared" si="196"/>
        <v>150.52536000000072</v>
      </c>
      <c r="BR259" s="140">
        <f t="shared" si="197"/>
        <v>150.52536000000072</v>
      </c>
      <c r="BS259" s="141">
        <f t="shared" si="198"/>
        <v>46425.999937690009</v>
      </c>
      <c r="BT259" s="142">
        <f t="shared" si="199"/>
        <v>6988290.3539807992</v>
      </c>
      <c r="BU259" s="144">
        <f t="shared" si="200"/>
        <v>106625351.55374399</v>
      </c>
      <c r="BV259" s="145">
        <f t="shared" si="154"/>
        <v>188648396.94318718</v>
      </c>
      <c r="BW259" s="146">
        <f>INDEX(รายได้แยกตามสิทธิ!$Q:$Q,MATCH(CalBudget2567!$D259,รายได้แยกตามสิทธิ!$B:$B,0))</f>
        <v>0.51</v>
      </c>
      <c r="BX259" s="145">
        <f t="shared" si="201"/>
        <v>96210682.441025466</v>
      </c>
      <c r="BY259" s="141"/>
      <c r="BZ259" s="143">
        <f t="shared" si="202"/>
        <v>135551</v>
      </c>
      <c r="CA259" s="138">
        <f>INDEX(ผลงานOPDVisit_HDC!$C:$C,MATCH(CalBudget2567!$D259,ผลงานOPDVisit_HDC!$A:$A,0))</f>
        <v>135551</v>
      </c>
      <c r="CB259" s="138">
        <f t="shared" si="203"/>
        <v>0</v>
      </c>
    </row>
    <row r="260" spans="1:80" hidden="1" x14ac:dyDescent="0.7">
      <c r="A260" s="136">
        <f>COUNTA($D$16:D260)</f>
        <v>245</v>
      </c>
      <c r="B260" s="1">
        <v>4</v>
      </c>
      <c r="C260" s="2" t="s">
        <v>22</v>
      </c>
      <c r="D260" s="91" t="s">
        <v>318</v>
      </c>
      <c r="E260" s="3" t="s">
        <v>1216</v>
      </c>
      <c r="F260" s="4" t="s">
        <v>1876</v>
      </c>
      <c r="G260" s="1">
        <v>13</v>
      </c>
      <c r="H260" s="3" t="s">
        <v>2963</v>
      </c>
      <c r="I260" s="137">
        <f>INDEX(รายได้แยกตามสิทธิ!$D:$D,MATCH(CalBudget2567!$D260,รายได้แยกตามสิทธิ!$B:$B,0))</f>
        <v>91219407.659999996</v>
      </c>
      <c r="J260" s="138">
        <f>INDEX(ผลงานOPDVisit_HDC!$F:$F,MATCH(CalBudget2567!$D260,ผลงานOPDVisit_HDC!$A:$A,0))</f>
        <v>137655</v>
      </c>
      <c r="K260" s="138">
        <f t="shared" si="155"/>
        <v>662.66686760379207</v>
      </c>
      <c r="L260" s="139">
        <f t="shared" si="156"/>
        <v>165186</v>
      </c>
      <c r="M260" s="140">
        <f t="shared" si="157"/>
        <v>165186</v>
      </c>
      <c r="N260" s="141">
        <f t="shared" si="158"/>
        <v>680.16127290853217</v>
      </c>
      <c r="O260" s="142">
        <f t="shared" si="159"/>
        <v>112353120.0266688</v>
      </c>
      <c r="P260" s="143">
        <f>INDEX(รายได้แยกตามสิทธิ!$E:$E,MATCH(CalBudget2567!$D260,รายได้แยกตามสิทธิ!$B:$B,0))</f>
        <v>16300432.42</v>
      </c>
      <c r="Q260" s="138">
        <f>INDEX(ผลงานOPDVisit_HDC!$D:$D,MATCH(CalBudget2567!$D260,ผลงานOPDVisit_HDC!$A:$A,0))</f>
        <v>23496</v>
      </c>
      <c r="R260" s="138">
        <f t="shared" si="160"/>
        <v>693.75350783112015</v>
      </c>
      <c r="S260" s="139">
        <f t="shared" si="161"/>
        <v>28195.200000000001</v>
      </c>
      <c r="T260" s="140">
        <f t="shared" si="162"/>
        <v>28195.200000000001</v>
      </c>
      <c r="U260" s="141">
        <f t="shared" si="163"/>
        <v>712.06860043786173</v>
      </c>
      <c r="V260" s="142">
        <f t="shared" si="164"/>
        <v>20076916.603065599</v>
      </c>
      <c r="W260" s="143">
        <f>INDEX(รายได้แยกตามสิทธิ!$F:$F,MATCH(CalBudget2567!$D260,รายได้แยกตามสิทธิ!$B:$B,0))</f>
        <v>25016552.649999999</v>
      </c>
      <c r="X260" s="138">
        <f>INDEX(ผลงานOPDVisit_HDC!$E:$E,MATCH(CalBudget2567!$D260,ผลงานOPDVisit_HDC!$A:$A,0))</f>
        <v>37091</v>
      </c>
      <c r="Y260" s="138">
        <f t="shared" si="165"/>
        <v>674.46422717101177</v>
      </c>
      <c r="Z260" s="139">
        <f t="shared" si="166"/>
        <v>44509.2</v>
      </c>
      <c r="AA260" s="140">
        <f t="shared" si="167"/>
        <v>44509.2</v>
      </c>
      <c r="AB260" s="141">
        <f t="shared" si="168"/>
        <v>692.27008276832646</v>
      </c>
      <c r="AC260" s="142">
        <f t="shared" si="169"/>
        <v>30812387.567951996</v>
      </c>
      <c r="AD260" s="143">
        <f>INDEX(รายได้แยกตามสิทธิ!$G:$G,MATCH(CalBudget2567!$D260,รายได้แยกตามสิทธิ!$B:$B,0))</f>
        <v>195705.75</v>
      </c>
      <c r="AE260" s="138">
        <f>INDEX(ผลงานOPDVisit_HDC!$G:$G,MATCH(CalBudget2567!$D260,ผลงานOPDVisit_HDC!$A:$A,0))</f>
        <v>15</v>
      </c>
      <c r="AF260" s="138">
        <f t="shared" si="170"/>
        <v>13047.05</v>
      </c>
      <c r="AG260" s="139">
        <f t="shared" si="171"/>
        <v>18</v>
      </c>
      <c r="AH260" s="140">
        <f t="shared" si="172"/>
        <v>18</v>
      </c>
      <c r="AI260" s="141">
        <f t="shared" si="173"/>
        <v>13391.492119999999</v>
      </c>
      <c r="AJ260" s="142">
        <f t="shared" si="174"/>
        <v>241046.85815999997</v>
      </c>
      <c r="AK260" s="143">
        <f>INDEX(รายได้แยกตามสิทธิ!$H:$H,MATCH(CalBudget2567!$D260,รายได้แยกตามสิทธิ!$B:$B,0))</f>
        <v>5229152.2699999996</v>
      </c>
      <c r="AL260" s="138">
        <f>INDEX(ผลงานOPDVisit_HDC!$K:$K,MATCH(CalBudget2567!$D260,ผลงานOPDVisit_HDC!$A:$A,0))</f>
        <v>17934</v>
      </c>
      <c r="AM260" s="138">
        <f t="shared" si="175"/>
        <v>291.57757722761232</v>
      </c>
      <c r="AN260" s="139">
        <f t="shared" si="176"/>
        <v>21520.799999999999</v>
      </c>
      <c r="AO260" s="140">
        <f t="shared" si="177"/>
        <v>21520.799999999999</v>
      </c>
      <c r="AP260" s="141">
        <f t="shared" si="178"/>
        <v>299.27522526642127</v>
      </c>
      <c r="AQ260" s="142">
        <f t="shared" si="179"/>
        <v>6440642.2679135986</v>
      </c>
      <c r="AR260" s="144">
        <f t="shared" si="153"/>
        <v>169924113.32376</v>
      </c>
      <c r="AS260" s="143">
        <f>INDEX(รายได้แยกตามสิทธิ!$I:$I,MATCH(CalBudget2567!$D260,รายได้แยกตามสิทธิ!$B:$B,0))</f>
        <v>106667795.3</v>
      </c>
      <c r="AT260" s="138">
        <f>INDEX(ผลงานAdjRw_DHES!$D:$D,MATCH(CalBudget2567!$D260,ผลงานAdjRw_DHES!$B:$B,0))</f>
        <v>6884.2375999999986</v>
      </c>
      <c r="AU260" s="143">
        <f t="shared" si="180"/>
        <v>15494.496485711072</v>
      </c>
      <c r="AV260" s="139">
        <f t="shared" si="181"/>
        <v>8261.0851199999979</v>
      </c>
      <c r="AW260" s="140">
        <f t="shared" si="182"/>
        <v>8261.0851199999979</v>
      </c>
      <c r="AX260" s="141">
        <f t="shared" si="183"/>
        <v>15903.551192933845</v>
      </c>
      <c r="AY260" s="142">
        <f t="shared" si="184"/>
        <v>131380590.115104</v>
      </c>
      <c r="AZ260" s="143">
        <f>INDEX(รายได้แยกตามสิทธิ!$J:$J,MATCH(CalBudget2567!$D260,รายได้แยกตามสิทธิ!$B:$B,0))</f>
        <v>7870186.75</v>
      </c>
      <c r="BA260" s="138">
        <f>INDEX(ผลงานAdjRw_DHES!$F:$F,MATCH(CalBudget2567!$D260,ผลงานAdjRw_DHES!$B:$B,0))</f>
        <v>485.01240000000001</v>
      </c>
      <c r="BB260" s="143">
        <f t="shared" si="185"/>
        <v>16226.774305151785</v>
      </c>
      <c r="BC260" s="139">
        <f t="shared" si="186"/>
        <v>582.01487999999995</v>
      </c>
      <c r="BD260" s="140">
        <f t="shared" si="187"/>
        <v>582.01487999999995</v>
      </c>
      <c r="BE260" s="141">
        <f t="shared" si="188"/>
        <v>16655.16114680779</v>
      </c>
      <c r="BF260" s="142">
        <f t="shared" si="189"/>
        <v>9693551.6162399966</v>
      </c>
      <c r="BG260" s="143">
        <f>INDEX(รายได้แยกตามสิทธิ!$K:$K,MATCH(CalBudget2567!$D260,รายได้แยกตามสิทธิ!$B:$B,0))</f>
        <v>8951187.3800000008</v>
      </c>
      <c r="BH260" s="138">
        <f>INDEX(ผลงานAdjRw_DHES!$E:$E,MATCH(CalBudget2567!$D260,ผลงานAdjRw_DHES!$B:$B,0))</f>
        <v>522.30689999999993</v>
      </c>
      <c r="BI260" s="143">
        <f t="shared" si="190"/>
        <v>17137.79270386817</v>
      </c>
      <c r="BJ260" s="139">
        <f t="shared" si="191"/>
        <v>626.76827999999989</v>
      </c>
      <c r="BK260" s="140">
        <f t="shared" si="192"/>
        <v>626.76827999999989</v>
      </c>
      <c r="BL260" s="141">
        <f t="shared" si="193"/>
        <v>17590.230431250289</v>
      </c>
      <c r="BM260" s="142">
        <f t="shared" si="194"/>
        <v>11024998.472198401</v>
      </c>
      <c r="BN260" s="143">
        <f>INDEX(รายได้แยกตามสิทธิ!$N:$N,MATCH(CalBudget2567!$D260,รายได้แยกตามสิทธิ!$B:$B,0))</f>
        <v>4725546.57</v>
      </c>
      <c r="BO260" s="138">
        <f>INDEX(ผลงานAdjRw_DHES!$I:$I,MATCH(CalBudget2567!$D260,ผลงานAdjRw_DHES!$B:$B,0))</f>
        <v>575.33300000000145</v>
      </c>
      <c r="BP260" s="143">
        <f t="shared" si="195"/>
        <v>8213.5851237457064</v>
      </c>
      <c r="BQ260" s="139">
        <f t="shared" si="196"/>
        <v>690.39960000000167</v>
      </c>
      <c r="BR260" s="140">
        <f t="shared" si="197"/>
        <v>690.39960000000167</v>
      </c>
      <c r="BS260" s="141">
        <f t="shared" si="198"/>
        <v>8430.4237710125926</v>
      </c>
      <c r="BT260" s="142">
        <f t="shared" si="199"/>
        <v>5820361.1993375998</v>
      </c>
      <c r="BU260" s="144">
        <f t="shared" si="200"/>
        <v>157919501.40288001</v>
      </c>
      <c r="BV260" s="145">
        <f t="shared" si="154"/>
        <v>327843614.72663999</v>
      </c>
      <c r="BW260" s="146">
        <f>INDEX(รายได้แยกตามสิทธิ!$Q:$Q,MATCH(CalBudget2567!$D260,รายได้แยกตามสิทธิ!$B:$B,0))</f>
        <v>0.46</v>
      </c>
      <c r="BX260" s="145">
        <f t="shared" si="201"/>
        <v>150808062.77425441</v>
      </c>
      <c r="BY260" s="141"/>
      <c r="BZ260" s="143">
        <f t="shared" si="202"/>
        <v>216191</v>
      </c>
      <c r="CA260" s="138">
        <f>INDEX(ผลงานOPDVisit_HDC!$C:$C,MATCH(CalBudget2567!$D260,ผลงานOPDVisit_HDC!$A:$A,0))</f>
        <v>216191</v>
      </c>
      <c r="CB260" s="138">
        <f t="shared" si="203"/>
        <v>0</v>
      </c>
    </row>
    <row r="261" spans="1:80" hidden="1" x14ac:dyDescent="0.7">
      <c r="A261" s="136">
        <f>COUNTA($D$16:D261)</f>
        <v>246</v>
      </c>
      <c r="B261" s="1">
        <v>4</v>
      </c>
      <c r="C261" s="2" t="s">
        <v>22</v>
      </c>
      <c r="D261" s="91" t="s">
        <v>319</v>
      </c>
      <c r="E261" s="3" t="s">
        <v>1217</v>
      </c>
      <c r="F261" s="4" t="s">
        <v>1876</v>
      </c>
      <c r="G261" s="1">
        <v>5</v>
      </c>
      <c r="H261" s="3" t="s">
        <v>2964</v>
      </c>
      <c r="I261" s="137">
        <f>INDEX(รายได้แยกตามสิทธิ!$D:$D,MATCH(CalBudget2567!$D261,รายได้แยกตามสิทธิ!$B:$B,0))</f>
        <v>23879220.899999999</v>
      </c>
      <c r="J261" s="138">
        <f>INDEX(ผลงานOPDVisit_HDC!$F:$F,MATCH(CalBudget2567!$D261,ผลงานOPDVisit_HDC!$A:$A,0))</f>
        <v>54351</v>
      </c>
      <c r="K261" s="138">
        <f t="shared" si="155"/>
        <v>439.35200640282602</v>
      </c>
      <c r="L261" s="139">
        <f t="shared" si="156"/>
        <v>65221.2</v>
      </c>
      <c r="M261" s="140">
        <f t="shared" si="157"/>
        <v>65221.2</v>
      </c>
      <c r="N261" s="141">
        <f t="shared" si="158"/>
        <v>450.9508993718606</v>
      </c>
      <c r="O261" s="142">
        <f t="shared" si="159"/>
        <v>29411558.798111994</v>
      </c>
      <c r="P261" s="143">
        <f>INDEX(รายได้แยกตามสิทธิ!$E:$E,MATCH(CalBudget2567!$D261,รายได้แยกตามสิทธิ!$B:$B,0))</f>
        <v>7627404.25</v>
      </c>
      <c r="Q261" s="138">
        <f>INDEX(ผลงานOPDVisit_HDC!$D:$D,MATCH(CalBudget2567!$D261,ผลงานOPDVisit_HDC!$A:$A,0))</f>
        <v>17851</v>
      </c>
      <c r="R261" s="138">
        <f t="shared" si="160"/>
        <v>427.28162287827013</v>
      </c>
      <c r="S261" s="139">
        <f t="shared" si="161"/>
        <v>21421.200000000001</v>
      </c>
      <c r="T261" s="140">
        <f t="shared" si="162"/>
        <v>21421.200000000001</v>
      </c>
      <c r="U261" s="141">
        <f t="shared" si="163"/>
        <v>438.56185772225643</v>
      </c>
      <c r="V261" s="142">
        <f t="shared" si="164"/>
        <v>9394521.26664</v>
      </c>
      <c r="W261" s="143">
        <f>INDEX(รายได้แยกตามสิทธิ!$F:$F,MATCH(CalBudget2567!$D261,รายได้แยกตามสิทธิ!$B:$B,0))</f>
        <v>1589193.74</v>
      </c>
      <c r="X261" s="138">
        <f>INDEX(ผลงานOPDVisit_HDC!$E:$E,MATCH(CalBudget2567!$D261,ผลงานOPDVisit_HDC!$A:$A,0))</f>
        <v>6035</v>
      </c>
      <c r="Y261" s="138">
        <f t="shared" si="165"/>
        <v>263.32953438276718</v>
      </c>
      <c r="Z261" s="139">
        <f t="shared" si="166"/>
        <v>7242</v>
      </c>
      <c r="AA261" s="140">
        <f t="shared" si="167"/>
        <v>7242</v>
      </c>
      <c r="AB261" s="141">
        <f t="shared" si="168"/>
        <v>270.28143409047226</v>
      </c>
      <c r="AC261" s="142">
        <f t="shared" si="169"/>
        <v>1957378.1456832001</v>
      </c>
      <c r="AD261" s="143">
        <f>INDEX(รายได้แยกตามสิทธิ!$G:$G,MATCH(CalBudget2567!$D261,รายได้แยกตามสิทธิ!$B:$B,0))</f>
        <v>6152.25</v>
      </c>
      <c r="AE261" s="138">
        <f>INDEX(ผลงานOPDVisit_HDC!$G:$G,MATCH(CalBudget2567!$D261,ผลงานOPDVisit_HDC!$A:$A,0))</f>
        <v>18</v>
      </c>
      <c r="AF261" s="138">
        <f t="shared" si="170"/>
        <v>341.79166666666669</v>
      </c>
      <c r="AG261" s="139">
        <f t="shared" si="171"/>
        <v>21.599999999999998</v>
      </c>
      <c r="AH261" s="140">
        <f t="shared" si="172"/>
        <v>21.599999999999998</v>
      </c>
      <c r="AI261" s="141">
        <f t="shared" si="173"/>
        <v>350.81496666666669</v>
      </c>
      <c r="AJ261" s="142">
        <f t="shared" si="174"/>
        <v>7577.6032799999994</v>
      </c>
      <c r="AK261" s="143">
        <f>INDEX(รายได้แยกตามสิทธิ!$H:$H,MATCH(CalBudget2567!$D261,รายได้แยกตามสิทธิ!$B:$B,0))</f>
        <v>16182061.460000001</v>
      </c>
      <c r="AL261" s="138">
        <f>INDEX(ผลงานOPDVisit_HDC!$K:$K,MATCH(CalBudget2567!$D261,ผลงานOPDVisit_HDC!$A:$A,0))</f>
        <v>3551</v>
      </c>
      <c r="AM261" s="138">
        <f t="shared" si="175"/>
        <v>4557.0434976063079</v>
      </c>
      <c r="AN261" s="139">
        <f t="shared" si="176"/>
        <v>4261.2</v>
      </c>
      <c r="AO261" s="140">
        <f t="shared" si="177"/>
        <v>4261.2</v>
      </c>
      <c r="AP261" s="141">
        <f t="shared" si="178"/>
        <v>4677.3494459431149</v>
      </c>
      <c r="AQ261" s="142">
        <f t="shared" si="179"/>
        <v>19931121.459052801</v>
      </c>
      <c r="AR261" s="144">
        <f t="shared" si="153"/>
        <v>60702157.272767998</v>
      </c>
      <c r="AS261" s="143">
        <f>INDEX(รายได้แยกตามสิทธิ!$I:$I,MATCH(CalBudget2567!$D261,รายได้แยกตามสิทธิ!$B:$B,0))</f>
        <v>14085434.33</v>
      </c>
      <c r="AT261" s="138">
        <f>INDEX(ผลงานAdjRw_DHES!$D:$D,MATCH(CalBudget2567!$D261,ผลงานAdjRw_DHES!$B:$B,0))</f>
        <v>1162.4759999999999</v>
      </c>
      <c r="AU261" s="143">
        <f t="shared" si="180"/>
        <v>12116.752801778275</v>
      </c>
      <c r="AV261" s="139">
        <f t="shared" si="181"/>
        <v>1394.9711999999997</v>
      </c>
      <c r="AW261" s="140">
        <f t="shared" si="182"/>
        <v>1394.9711999999997</v>
      </c>
      <c r="AX261" s="141">
        <f t="shared" si="183"/>
        <v>12436.635075745222</v>
      </c>
      <c r="AY261" s="142">
        <f t="shared" si="184"/>
        <v>17348747.755574401</v>
      </c>
      <c r="AZ261" s="143">
        <f>INDEX(รายได้แยกตามสิทธิ!$J:$J,MATCH(CalBudget2567!$D261,รายได้แยกตามสิทธิ!$B:$B,0))</f>
        <v>1061021.44</v>
      </c>
      <c r="BA261" s="138">
        <f>INDEX(ผลงานAdjRw_DHES!$F:$F,MATCH(CalBudget2567!$D261,ผลงานAdjRw_DHES!$B:$B,0))</f>
        <v>85.075100000000006</v>
      </c>
      <c r="BB261" s="143">
        <f t="shared" si="185"/>
        <v>12471.586163283968</v>
      </c>
      <c r="BC261" s="139">
        <f t="shared" si="186"/>
        <v>102.09012</v>
      </c>
      <c r="BD261" s="140">
        <f t="shared" si="187"/>
        <v>102.09012</v>
      </c>
      <c r="BE261" s="141">
        <f t="shared" si="188"/>
        <v>12800.836037994664</v>
      </c>
      <c r="BF261" s="142">
        <f t="shared" si="189"/>
        <v>1306838.8872191999</v>
      </c>
      <c r="BG261" s="143">
        <f>INDEX(รายได้แยกตามสิทธิ!$K:$K,MATCH(CalBudget2567!$D261,รายได้แยกตามสิทธิ!$B:$B,0))</f>
        <v>3011017.18</v>
      </c>
      <c r="BH261" s="138">
        <f>INDEX(ผลงานAdjRw_DHES!$E:$E,MATCH(CalBudget2567!$D261,ผลงานAdjRw_DHES!$B:$B,0))</f>
        <v>69.163899999999984</v>
      </c>
      <c r="BI261" s="143">
        <f t="shared" si="190"/>
        <v>43534.51988681958</v>
      </c>
      <c r="BJ261" s="139">
        <f t="shared" si="191"/>
        <v>82.996679999999984</v>
      </c>
      <c r="BK261" s="140">
        <f t="shared" si="192"/>
        <v>82.996679999999984</v>
      </c>
      <c r="BL261" s="141">
        <f t="shared" si="193"/>
        <v>44683.831211831617</v>
      </c>
      <c r="BM261" s="142">
        <f t="shared" si="194"/>
        <v>3708609.6402624003</v>
      </c>
      <c r="BN261" s="143">
        <f>INDEX(รายได้แยกตามสิทธิ!$N:$N,MATCH(CalBudget2567!$D261,รายได้แยกตามสิทธิ!$B:$B,0))</f>
        <v>6146134.8899999997</v>
      </c>
      <c r="BO261" s="138">
        <f>INDEX(ผลงานAdjRw_DHES!$I:$I,MATCH(CalBudget2567!$D261,ผลงานAdjRw_DHES!$B:$B,0))</f>
        <v>49.554500000000004</v>
      </c>
      <c r="BP261" s="143">
        <f t="shared" si="195"/>
        <v>124027.78536762553</v>
      </c>
      <c r="BQ261" s="139">
        <f t="shared" si="196"/>
        <v>59.465400000000002</v>
      </c>
      <c r="BR261" s="140">
        <f t="shared" si="197"/>
        <v>59.465400000000002</v>
      </c>
      <c r="BS261" s="141">
        <f t="shared" si="198"/>
        <v>127302.11890133085</v>
      </c>
      <c r="BT261" s="142">
        <f t="shared" si="199"/>
        <v>7570071.4213151997</v>
      </c>
      <c r="BU261" s="144">
        <f t="shared" si="200"/>
        <v>29934267.704371203</v>
      </c>
      <c r="BV261" s="145">
        <f t="shared" si="154"/>
        <v>90636424.977139205</v>
      </c>
      <c r="BW261" s="146">
        <f>INDEX(รายได้แยกตามสิทธิ!$Q:$Q,MATCH(CalBudget2567!$D261,รายได้แยกตามสิทธิ!$B:$B,0))</f>
        <v>0.3</v>
      </c>
      <c r="BX261" s="145">
        <f t="shared" si="201"/>
        <v>27190927.493141759</v>
      </c>
      <c r="BY261" s="141"/>
      <c r="BZ261" s="143">
        <f t="shared" si="202"/>
        <v>81806</v>
      </c>
      <c r="CA261" s="138">
        <f>INDEX(ผลงานOPDVisit_HDC!$C:$C,MATCH(CalBudget2567!$D261,ผลงานOPDVisit_HDC!$A:$A,0))</f>
        <v>81806</v>
      </c>
      <c r="CB261" s="138">
        <f t="shared" si="203"/>
        <v>0</v>
      </c>
    </row>
    <row r="262" spans="1:80" hidden="1" x14ac:dyDescent="0.7">
      <c r="A262" s="136">
        <f>COUNTA($D$16:D262)</f>
        <v>247</v>
      </c>
      <c r="B262" s="1">
        <v>4</v>
      </c>
      <c r="C262" s="2" t="s">
        <v>22</v>
      </c>
      <c r="D262" s="91" t="s">
        <v>320</v>
      </c>
      <c r="E262" s="3" t="s">
        <v>1218</v>
      </c>
      <c r="F262" s="4" t="s">
        <v>1876</v>
      </c>
      <c r="G262" s="1">
        <v>5</v>
      </c>
      <c r="H262" s="3" t="s">
        <v>2964</v>
      </c>
      <c r="I262" s="137">
        <f>INDEX(รายได้แยกตามสิทธิ!$D:$D,MATCH(CalBudget2567!$D262,รายได้แยกตามสิทธิ!$B:$B,0))</f>
        <v>33629514.350000001</v>
      </c>
      <c r="J262" s="138">
        <f>INDEX(ผลงานOPDVisit_HDC!$F:$F,MATCH(CalBudget2567!$D262,ผลงานOPDVisit_HDC!$A:$A,0))</f>
        <v>47102</v>
      </c>
      <c r="K262" s="138">
        <f t="shared" si="155"/>
        <v>713.97211052609237</v>
      </c>
      <c r="L262" s="139">
        <f t="shared" si="156"/>
        <v>56522.400000000001</v>
      </c>
      <c r="M262" s="140">
        <f t="shared" si="157"/>
        <v>56522.400000000001</v>
      </c>
      <c r="N262" s="141">
        <f t="shared" si="158"/>
        <v>732.82097424398125</v>
      </c>
      <c r="O262" s="142">
        <f t="shared" si="159"/>
        <v>41420800.234608009</v>
      </c>
      <c r="P262" s="143">
        <f>INDEX(รายได้แยกตามสิทธิ!$E:$E,MATCH(CalBudget2567!$D262,รายได้แยกตามสิทธิ!$B:$B,0))</f>
        <v>3886095.5</v>
      </c>
      <c r="Q262" s="138">
        <f>INDEX(ผลงานOPDVisit_HDC!$D:$D,MATCH(CalBudget2567!$D262,ผลงานOPDVisit_HDC!$A:$A,0))</f>
        <v>7759</v>
      </c>
      <c r="R262" s="138">
        <f t="shared" si="160"/>
        <v>500.85004510890576</v>
      </c>
      <c r="S262" s="139">
        <f t="shared" si="161"/>
        <v>9310.7999999999993</v>
      </c>
      <c r="T262" s="140">
        <f t="shared" si="162"/>
        <v>9310.7999999999993</v>
      </c>
      <c r="U262" s="141">
        <f t="shared" si="163"/>
        <v>514.07248629978085</v>
      </c>
      <c r="V262" s="142">
        <f t="shared" si="164"/>
        <v>4786426.1054399991</v>
      </c>
      <c r="W262" s="143">
        <f>INDEX(รายได้แยกตามสิทธิ!$F:$F,MATCH(CalBudget2567!$D262,รายได้แยกตามสิทธิ!$B:$B,0))</f>
        <v>2621810.4900000002</v>
      </c>
      <c r="X262" s="138">
        <f>INDEX(ผลงานOPDVisit_HDC!$E:$E,MATCH(CalBudget2567!$D262,ผลงานOPDVisit_HDC!$A:$A,0))</f>
        <v>7716</v>
      </c>
      <c r="Y262" s="138">
        <f t="shared" si="165"/>
        <v>339.78881415241062</v>
      </c>
      <c r="Z262" s="139">
        <f t="shared" si="166"/>
        <v>9259.1999999999989</v>
      </c>
      <c r="AA262" s="140">
        <f t="shared" si="167"/>
        <v>9259.1999999999989</v>
      </c>
      <c r="AB262" s="141">
        <f t="shared" si="168"/>
        <v>348.75923884603424</v>
      </c>
      <c r="AC262" s="142">
        <f t="shared" si="169"/>
        <v>3229231.5443231999</v>
      </c>
      <c r="AD262" s="143">
        <f>INDEX(รายได้แยกตามสิทธิ!$G:$G,MATCH(CalBudget2567!$D262,รายได้แยกตามสิทธิ!$B:$B,0))</f>
        <v>128682</v>
      </c>
      <c r="AE262" s="138">
        <f>INDEX(ผลงานOPDVisit_HDC!$G:$G,MATCH(CalBudget2567!$D262,ผลงานOPDVisit_HDC!$A:$A,0))</f>
        <v>0</v>
      </c>
      <c r="AF262" s="138">
        <f t="shared" si="170"/>
        <v>0</v>
      </c>
      <c r="AG262" s="139">
        <f t="shared" si="171"/>
        <v>0</v>
      </c>
      <c r="AH262" s="140">
        <f t="shared" si="172"/>
        <v>0</v>
      </c>
      <c r="AI262" s="141">
        <f t="shared" si="173"/>
        <v>0</v>
      </c>
      <c r="AJ262" s="142">
        <f t="shared" si="174"/>
        <v>0</v>
      </c>
      <c r="AK262" s="143">
        <f>INDEX(รายได้แยกตามสิทธิ!$H:$H,MATCH(CalBudget2567!$D262,รายได้แยกตามสิทธิ!$B:$B,0))</f>
        <v>1718833</v>
      </c>
      <c r="AL262" s="138">
        <f>INDEX(ผลงานOPDVisit_HDC!$K:$K,MATCH(CalBudget2567!$D262,ผลงานOPDVisit_HDC!$A:$A,0))</f>
        <v>6532</v>
      </c>
      <c r="AM262" s="138">
        <f t="shared" si="175"/>
        <v>263.14038579301899</v>
      </c>
      <c r="AN262" s="139">
        <f t="shared" si="176"/>
        <v>7838.4</v>
      </c>
      <c r="AO262" s="140">
        <f t="shared" si="177"/>
        <v>7838.4</v>
      </c>
      <c r="AP262" s="141">
        <f t="shared" si="178"/>
        <v>270.08729197795469</v>
      </c>
      <c r="AQ262" s="142">
        <f t="shared" si="179"/>
        <v>2117052.2294399999</v>
      </c>
      <c r="AR262" s="144">
        <f t="shared" si="153"/>
        <v>51553510.11381121</v>
      </c>
      <c r="AS262" s="143">
        <f>INDEX(รายได้แยกตามสิทธิ!$I:$I,MATCH(CalBudget2567!$D262,รายได้แยกตามสิทธิ!$B:$B,0))</f>
        <v>13333918.43</v>
      </c>
      <c r="AT262" s="138">
        <f>INDEX(ผลงานAdjRw_DHES!$D:$D,MATCH(CalBudget2567!$D262,ผลงานAdjRw_DHES!$B:$B,0))</f>
        <v>888.3764000000001</v>
      </c>
      <c r="AU262" s="143">
        <f t="shared" si="180"/>
        <v>15009.311852498557</v>
      </c>
      <c r="AV262" s="139">
        <f t="shared" si="181"/>
        <v>1066.05168</v>
      </c>
      <c r="AW262" s="140">
        <f t="shared" si="182"/>
        <v>1066.05168</v>
      </c>
      <c r="AX262" s="141">
        <f t="shared" si="183"/>
        <v>15405.557685404519</v>
      </c>
      <c r="AY262" s="142">
        <f t="shared" si="184"/>
        <v>16423120.6518624</v>
      </c>
      <c r="AZ262" s="143">
        <f>INDEX(รายได้แยกตามสิทธิ!$J:$J,MATCH(CalBudget2567!$D262,รายได้แยกตามสิทธิ!$B:$B,0))</f>
        <v>981524</v>
      </c>
      <c r="BA262" s="138">
        <f>INDEX(ผลงานAdjRw_DHES!$F:$F,MATCH(CalBudget2567!$D262,ผลงานAdjRw_DHES!$B:$B,0))</f>
        <v>61.207800000000006</v>
      </c>
      <c r="BB262" s="143">
        <f t="shared" si="185"/>
        <v>16035.930061201349</v>
      </c>
      <c r="BC262" s="139">
        <f t="shared" si="186"/>
        <v>73.449359999999999</v>
      </c>
      <c r="BD262" s="140">
        <f t="shared" si="187"/>
        <v>73.449359999999999</v>
      </c>
      <c r="BE262" s="141">
        <f t="shared" si="188"/>
        <v>16459.278614817063</v>
      </c>
      <c r="BF262" s="142">
        <f t="shared" si="189"/>
        <v>1208923.4803199999</v>
      </c>
      <c r="BG262" s="143">
        <f>INDEX(รายได้แยกตามสิทธิ!$K:$K,MATCH(CalBudget2567!$D262,รายได้แยกตามสิทธิ!$B:$B,0))</f>
        <v>3361224.7</v>
      </c>
      <c r="BH262" s="138">
        <f>INDEX(ผลงานAdjRw_DHES!$E:$E,MATCH(CalBudget2567!$D262,ผลงานAdjRw_DHES!$B:$B,0))</f>
        <v>45.035899999999998</v>
      </c>
      <c r="BI262" s="143">
        <f t="shared" si="190"/>
        <v>74634.340603829391</v>
      </c>
      <c r="BJ262" s="139">
        <f t="shared" si="191"/>
        <v>54.043079999999996</v>
      </c>
      <c r="BK262" s="140">
        <f t="shared" si="192"/>
        <v>54.043079999999996</v>
      </c>
      <c r="BL262" s="141">
        <f t="shared" si="193"/>
        <v>76604.687195770486</v>
      </c>
      <c r="BM262" s="142">
        <f t="shared" si="194"/>
        <v>4139953.2384959999</v>
      </c>
      <c r="BN262" s="143">
        <f>INDEX(รายได้แยกตามสิทธิ!$N:$N,MATCH(CalBudget2567!$D262,รายได้แยกตามสิทธิ!$B:$B,0))</f>
        <v>758827.5</v>
      </c>
      <c r="BO262" s="138">
        <f>INDEX(ผลงานAdjRw_DHES!$I:$I,MATCH(CalBudget2567!$D262,ผลงานAdjRw_DHES!$B:$B,0))</f>
        <v>60.517899999999813</v>
      </c>
      <c r="BP262" s="143">
        <f t="shared" si="195"/>
        <v>12538.893451359058</v>
      </c>
      <c r="BQ262" s="139">
        <f t="shared" si="196"/>
        <v>72.621479999999778</v>
      </c>
      <c r="BR262" s="140">
        <f t="shared" si="197"/>
        <v>72.621479999999778</v>
      </c>
      <c r="BS262" s="141">
        <f t="shared" si="198"/>
        <v>12869.920238474937</v>
      </c>
      <c r="BT262" s="142">
        <f t="shared" si="199"/>
        <v>934632.65520000004</v>
      </c>
      <c r="BU262" s="144">
        <f t="shared" si="200"/>
        <v>22706630.025878403</v>
      </c>
      <c r="BV262" s="145">
        <f t="shared" si="154"/>
        <v>74260140.139689609</v>
      </c>
      <c r="BW262" s="146">
        <f>INDEX(รายได้แยกตามสิทธิ!$Q:$Q,MATCH(CalBudget2567!$D262,รายได้แยกตามสิทธิ!$B:$B,0))</f>
        <v>0.39</v>
      </c>
      <c r="BX262" s="145">
        <f t="shared" si="201"/>
        <v>28961454.654478949</v>
      </c>
      <c r="BY262" s="141"/>
      <c r="BZ262" s="143">
        <f t="shared" si="202"/>
        <v>69109</v>
      </c>
      <c r="CA262" s="138">
        <f>INDEX(ผลงานOPDVisit_HDC!$C:$C,MATCH(CalBudget2567!$D262,ผลงานOPDVisit_HDC!$A:$A,0))</f>
        <v>69109</v>
      </c>
      <c r="CB262" s="138">
        <f t="shared" si="203"/>
        <v>0</v>
      </c>
    </row>
    <row r="263" spans="1:80" hidden="1" x14ac:dyDescent="0.7">
      <c r="A263" s="136">
        <f>COUNTA($D$16:D263)</f>
        <v>248</v>
      </c>
      <c r="B263" s="1">
        <v>4</v>
      </c>
      <c r="C263" s="2" t="s">
        <v>22</v>
      </c>
      <c r="D263" s="91" t="s">
        <v>321</v>
      </c>
      <c r="E263" s="3" t="s">
        <v>1219</v>
      </c>
      <c r="F263" s="4" t="s">
        <v>1876</v>
      </c>
      <c r="G263" s="1">
        <v>2</v>
      </c>
      <c r="H263" s="3" t="s">
        <v>2968</v>
      </c>
      <c r="I263" s="137">
        <f>INDEX(รายได้แยกตามสิทธิ!$D:$D,MATCH(CalBudget2567!$D263,รายได้แยกตามสิทธิ!$B:$B,0))</f>
        <v>16620642.810000001</v>
      </c>
      <c r="J263" s="138">
        <f>INDEX(ผลงานOPDVisit_HDC!$F:$F,MATCH(CalBudget2567!$D263,ผลงานOPDVisit_HDC!$A:$A,0))</f>
        <v>30817</v>
      </c>
      <c r="K263" s="138">
        <f t="shared" si="155"/>
        <v>539.33357594834024</v>
      </c>
      <c r="L263" s="139">
        <f t="shared" si="156"/>
        <v>36980.400000000001</v>
      </c>
      <c r="M263" s="140">
        <f t="shared" si="157"/>
        <v>36980.400000000001</v>
      </c>
      <c r="N263" s="141">
        <f t="shared" si="158"/>
        <v>553.57198235337637</v>
      </c>
      <c r="O263" s="142">
        <f t="shared" si="159"/>
        <v>20471313.336220801</v>
      </c>
      <c r="P263" s="143">
        <f>INDEX(รายได้แยกตามสิทธิ!$E:$E,MATCH(CalBudget2567!$D263,รายได้แยกตามสิทธิ!$B:$B,0))</f>
        <v>2576046.9700000002</v>
      </c>
      <c r="Q263" s="138">
        <f>INDEX(ผลงานOPDVisit_HDC!$D:$D,MATCH(CalBudget2567!$D263,ผลงานOPDVisit_HDC!$A:$A,0))</f>
        <v>5013</v>
      </c>
      <c r="R263" s="138">
        <f t="shared" si="160"/>
        <v>513.8733233592659</v>
      </c>
      <c r="S263" s="139">
        <f t="shared" si="161"/>
        <v>6015.5999999999995</v>
      </c>
      <c r="T263" s="140">
        <f t="shared" si="162"/>
        <v>6015.5999999999995</v>
      </c>
      <c r="U263" s="141">
        <f t="shared" si="163"/>
        <v>527.43957909595053</v>
      </c>
      <c r="V263" s="142">
        <f t="shared" si="164"/>
        <v>3172865.5320095997</v>
      </c>
      <c r="W263" s="143">
        <f>INDEX(รายได้แยกตามสิทธิ!$F:$F,MATCH(CalBudget2567!$D263,รายได้แยกตามสิทธิ!$B:$B,0))</f>
        <v>1823352.16</v>
      </c>
      <c r="X263" s="138">
        <f>INDEX(ผลงานOPDVisit_HDC!$E:$E,MATCH(CalBudget2567!$D263,ผลงานOPDVisit_HDC!$A:$A,0))</f>
        <v>5800</v>
      </c>
      <c r="Y263" s="138">
        <f t="shared" si="165"/>
        <v>314.3710620689655</v>
      </c>
      <c r="Z263" s="139">
        <f t="shared" si="166"/>
        <v>6960</v>
      </c>
      <c r="AA263" s="140">
        <f t="shared" si="167"/>
        <v>6960</v>
      </c>
      <c r="AB263" s="141">
        <f t="shared" si="168"/>
        <v>322.67045810758617</v>
      </c>
      <c r="AC263" s="142">
        <f t="shared" si="169"/>
        <v>2245786.3884287998</v>
      </c>
      <c r="AD263" s="143">
        <f>INDEX(รายได้แยกตามสิทธิ!$G:$G,MATCH(CalBudget2567!$D263,รายได้แยกตามสิทธิ!$B:$B,0))</f>
        <v>34475</v>
      </c>
      <c r="AE263" s="138">
        <f>INDEX(ผลงานOPDVisit_HDC!$G:$G,MATCH(CalBudget2567!$D263,ผลงานOPDVisit_HDC!$A:$A,0))</f>
        <v>39</v>
      </c>
      <c r="AF263" s="138">
        <f t="shared" si="170"/>
        <v>883.97435897435901</v>
      </c>
      <c r="AG263" s="139">
        <f t="shared" si="171"/>
        <v>46.8</v>
      </c>
      <c r="AH263" s="140">
        <f t="shared" si="172"/>
        <v>46.8</v>
      </c>
      <c r="AI263" s="141">
        <f t="shared" si="173"/>
        <v>907.31128205128209</v>
      </c>
      <c r="AJ263" s="142">
        <f t="shared" si="174"/>
        <v>42462.167999999998</v>
      </c>
      <c r="AK263" s="143">
        <f>INDEX(รายได้แยกตามสิทธิ!$H:$H,MATCH(CalBudget2567!$D263,รายได้แยกตามสิทธิ!$B:$B,0))</f>
        <v>563332</v>
      </c>
      <c r="AL263" s="138">
        <f>INDEX(ผลงานOPDVisit_HDC!$K:$K,MATCH(CalBudget2567!$D263,ผลงานOPDVisit_HDC!$A:$A,0))</f>
        <v>13871</v>
      </c>
      <c r="AM263" s="138">
        <f t="shared" si="175"/>
        <v>40.612212529738301</v>
      </c>
      <c r="AN263" s="139">
        <f t="shared" si="176"/>
        <v>16645.2</v>
      </c>
      <c r="AO263" s="140">
        <f t="shared" si="177"/>
        <v>16645.2</v>
      </c>
      <c r="AP263" s="141">
        <f t="shared" si="178"/>
        <v>41.684374940523391</v>
      </c>
      <c r="AQ263" s="142">
        <f t="shared" si="179"/>
        <v>693844.75775999995</v>
      </c>
      <c r="AR263" s="144">
        <f t="shared" si="153"/>
        <v>26626272.182419203</v>
      </c>
      <c r="AS263" s="143">
        <f>INDEX(รายได้แยกตามสิทธิ!$I:$I,MATCH(CalBudget2567!$D263,รายได้แยกตามสิทธิ!$B:$B,0))</f>
        <v>8488367.9600000009</v>
      </c>
      <c r="AT263" s="138">
        <f>INDEX(ผลงานAdjRw_DHES!$D:$D,MATCH(CalBudget2567!$D263,ผลงานAdjRw_DHES!$B:$B,0))</f>
        <v>856.22800000000007</v>
      </c>
      <c r="AU263" s="143">
        <f t="shared" si="180"/>
        <v>9913.6771514129414</v>
      </c>
      <c r="AV263" s="139">
        <f t="shared" si="181"/>
        <v>1027.4736</v>
      </c>
      <c r="AW263" s="140">
        <f t="shared" si="182"/>
        <v>1027.4736</v>
      </c>
      <c r="AX263" s="141">
        <f t="shared" si="183"/>
        <v>10175.398228210242</v>
      </c>
      <c r="AY263" s="142">
        <f t="shared" si="184"/>
        <v>10454953.0489728</v>
      </c>
      <c r="AZ263" s="143">
        <f>INDEX(รายได้แยกตามสิทธิ!$J:$J,MATCH(CalBudget2567!$D263,รายได้แยกตามสิทธิ!$B:$B,0))</f>
        <v>436714.72</v>
      </c>
      <c r="BA263" s="138">
        <f>INDEX(ผลงานAdjRw_DHES!$F:$F,MATCH(CalBudget2567!$D263,ผลงานAdjRw_DHES!$B:$B,0))</f>
        <v>32.746499999999997</v>
      </c>
      <c r="BB263" s="143">
        <f t="shared" si="185"/>
        <v>13336.225856198373</v>
      </c>
      <c r="BC263" s="139">
        <f t="shared" si="186"/>
        <v>39.295799999999993</v>
      </c>
      <c r="BD263" s="140">
        <f t="shared" si="187"/>
        <v>39.295799999999993</v>
      </c>
      <c r="BE263" s="141">
        <f t="shared" si="188"/>
        <v>13688.30221880201</v>
      </c>
      <c r="BF263" s="142">
        <f t="shared" si="189"/>
        <v>537892.78632959991</v>
      </c>
      <c r="BG263" s="143">
        <f>INDEX(รายได้แยกตามสิทธิ!$K:$K,MATCH(CalBudget2567!$D263,รายได้แยกตามสิทธิ!$B:$B,0))</f>
        <v>3858447.63</v>
      </c>
      <c r="BH263" s="138">
        <f>INDEX(ผลงานAdjRw_DHES!$E:$E,MATCH(CalBudget2567!$D263,ผลงานAdjRw_DHES!$B:$B,0))</f>
        <v>38.749299999999998</v>
      </c>
      <c r="BI263" s="143">
        <f t="shared" si="190"/>
        <v>99574.640832221485</v>
      </c>
      <c r="BJ263" s="139">
        <f t="shared" si="191"/>
        <v>46.499159999999996</v>
      </c>
      <c r="BK263" s="140">
        <f t="shared" si="192"/>
        <v>46.499159999999996</v>
      </c>
      <c r="BL263" s="141">
        <f t="shared" si="193"/>
        <v>102203.41135019214</v>
      </c>
      <c r="BM263" s="142">
        <f t="shared" si="194"/>
        <v>4752372.7769184001</v>
      </c>
      <c r="BN263" s="143">
        <f>INDEX(รายได้แยกตามสิทธิ!$N:$N,MATCH(CalBudget2567!$D263,รายได้แยกตามสิทธิ!$B:$B,0))</f>
        <v>134051</v>
      </c>
      <c r="BO263" s="138">
        <f>INDEX(ผลงานAdjRw_DHES!$I:$I,MATCH(CalBudget2567!$D263,ผลงานAdjRw_DHES!$B:$B,0))</f>
        <v>32.77809999999991</v>
      </c>
      <c r="BP263" s="143">
        <f t="shared" si="195"/>
        <v>4089.6513220717602</v>
      </c>
      <c r="BQ263" s="139">
        <f t="shared" si="196"/>
        <v>39.333719999999893</v>
      </c>
      <c r="BR263" s="140">
        <f t="shared" si="197"/>
        <v>39.333719999999893</v>
      </c>
      <c r="BS263" s="141">
        <f t="shared" si="198"/>
        <v>4197.618116974455</v>
      </c>
      <c r="BT263" s="142">
        <f t="shared" si="199"/>
        <v>165107.93568000002</v>
      </c>
      <c r="BU263" s="144">
        <f t="shared" si="200"/>
        <v>15910326.5479008</v>
      </c>
      <c r="BV263" s="145">
        <f t="shared" si="154"/>
        <v>42536598.730320007</v>
      </c>
      <c r="BW263" s="146">
        <f>INDEX(รายได้แยกตามสิทธิ!$Q:$Q,MATCH(CalBudget2567!$D263,รายได้แยกตามสิทธิ!$B:$B,0))</f>
        <v>0.4</v>
      </c>
      <c r="BX263" s="145">
        <f t="shared" si="201"/>
        <v>17014639.492128003</v>
      </c>
      <c r="BY263" s="141"/>
      <c r="BZ263" s="143">
        <f t="shared" si="202"/>
        <v>55540</v>
      </c>
      <c r="CA263" s="138">
        <f>INDEX(ผลงานOPDVisit_HDC!$C:$C,MATCH(CalBudget2567!$D263,ผลงานOPDVisit_HDC!$A:$A,0))</f>
        <v>55540</v>
      </c>
      <c r="CB263" s="138">
        <f t="shared" si="203"/>
        <v>0</v>
      </c>
    </row>
    <row r="264" spans="1:80" hidden="1" x14ac:dyDescent="0.7">
      <c r="A264" s="136">
        <f>COUNTA($D$16:D264)</f>
        <v>249</v>
      </c>
      <c r="B264" s="1">
        <v>4</v>
      </c>
      <c r="C264" s="2" t="s">
        <v>22</v>
      </c>
      <c r="D264" s="91" t="s">
        <v>322</v>
      </c>
      <c r="E264" s="3" t="s">
        <v>1220</v>
      </c>
      <c r="F264" s="4" t="s">
        <v>1876</v>
      </c>
      <c r="G264" s="1">
        <v>5</v>
      </c>
      <c r="H264" s="3" t="s">
        <v>2964</v>
      </c>
      <c r="I264" s="137">
        <f>INDEX(รายได้แยกตามสิทธิ!$D:$D,MATCH(CalBudget2567!$D264,รายได้แยกตามสิทธิ!$B:$B,0))</f>
        <v>23329048</v>
      </c>
      <c r="J264" s="138">
        <f>INDEX(ผลงานOPDVisit_HDC!$F:$F,MATCH(CalBudget2567!$D264,ผลงานOPDVisit_HDC!$A:$A,0))</f>
        <v>45628</v>
      </c>
      <c r="K264" s="138">
        <f t="shared" si="155"/>
        <v>511.28798106425882</v>
      </c>
      <c r="L264" s="139">
        <f t="shared" si="156"/>
        <v>54753.599999999999</v>
      </c>
      <c r="M264" s="140">
        <f t="shared" si="157"/>
        <v>54753.599999999999</v>
      </c>
      <c r="N264" s="141">
        <f t="shared" si="158"/>
        <v>524.78598376435525</v>
      </c>
      <c r="O264" s="142">
        <f t="shared" si="159"/>
        <v>28733921.840640001</v>
      </c>
      <c r="P264" s="143">
        <f>INDEX(รายได้แยกตามสิทธิ!$E:$E,MATCH(CalBudget2567!$D264,รายได้แยกตามสิทธิ!$B:$B,0))</f>
        <v>2174540.5</v>
      </c>
      <c r="Q264" s="138">
        <f>INDEX(ผลงานOPDVisit_HDC!$D:$D,MATCH(CalBudget2567!$D264,ผลงานOPDVisit_HDC!$A:$A,0))</f>
        <v>748</v>
      </c>
      <c r="R264" s="138">
        <f t="shared" si="160"/>
        <v>2907.1397058823532</v>
      </c>
      <c r="S264" s="139">
        <f t="shared" si="161"/>
        <v>897.6</v>
      </c>
      <c r="T264" s="140">
        <f t="shared" si="162"/>
        <v>897.6</v>
      </c>
      <c r="U264" s="141">
        <f t="shared" si="163"/>
        <v>2983.8881941176473</v>
      </c>
      <c r="V264" s="142">
        <f t="shared" si="164"/>
        <v>2678338.0430400004</v>
      </c>
      <c r="W264" s="143">
        <f>INDEX(รายได้แยกตามสิทธิ!$F:$F,MATCH(CalBudget2567!$D264,รายได้แยกตามสิทธิ!$B:$B,0))</f>
        <v>1363195.84</v>
      </c>
      <c r="X264" s="138">
        <f>INDEX(ผลงานOPDVisit_HDC!$E:$E,MATCH(CalBudget2567!$D264,ผลงานOPDVisit_HDC!$A:$A,0))</f>
        <v>704</v>
      </c>
      <c r="Y264" s="138">
        <f t="shared" si="165"/>
        <v>1936.3577272727273</v>
      </c>
      <c r="Z264" s="139">
        <f t="shared" si="166"/>
        <v>844.8</v>
      </c>
      <c r="AA264" s="140">
        <f t="shared" si="167"/>
        <v>844.8</v>
      </c>
      <c r="AB264" s="141">
        <f t="shared" si="168"/>
        <v>1987.4775712727273</v>
      </c>
      <c r="AC264" s="142">
        <f t="shared" si="169"/>
        <v>1679021.0522111999</v>
      </c>
      <c r="AD264" s="143">
        <f>INDEX(รายได้แยกตามสิทธิ!$G:$G,MATCH(CalBudget2567!$D264,รายได้แยกตามสิทธิ!$B:$B,0))</f>
        <v>32075</v>
      </c>
      <c r="AE264" s="138">
        <f>INDEX(ผลงานOPDVisit_HDC!$G:$G,MATCH(CalBudget2567!$D264,ผลงานOPDVisit_HDC!$A:$A,0))</f>
        <v>0</v>
      </c>
      <c r="AF264" s="138">
        <f t="shared" si="170"/>
        <v>0</v>
      </c>
      <c r="AG264" s="139">
        <f t="shared" si="171"/>
        <v>0</v>
      </c>
      <c r="AH264" s="140">
        <f t="shared" si="172"/>
        <v>0</v>
      </c>
      <c r="AI264" s="141">
        <f t="shared" si="173"/>
        <v>0</v>
      </c>
      <c r="AJ264" s="142">
        <f t="shared" si="174"/>
        <v>0</v>
      </c>
      <c r="AK264" s="143">
        <f>INDEX(รายได้แยกตามสิทธิ!$H:$H,MATCH(CalBudget2567!$D264,รายได้แยกตามสิทธิ!$B:$B,0))</f>
        <v>1103708</v>
      </c>
      <c r="AL264" s="138">
        <f>INDEX(ผลงานOPDVisit_HDC!$K:$K,MATCH(CalBudget2567!$D264,ผลงานOPDVisit_HDC!$A:$A,0))</f>
        <v>9011</v>
      </c>
      <c r="AM264" s="138">
        <f t="shared" si="175"/>
        <v>122.48451892131838</v>
      </c>
      <c r="AN264" s="139">
        <f t="shared" si="176"/>
        <v>10813.199999999999</v>
      </c>
      <c r="AO264" s="140">
        <f t="shared" si="177"/>
        <v>10813.199999999999</v>
      </c>
      <c r="AP264" s="141">
        <f t="shared" si="178"/>
        <v>125.71811022084118</v>
      </c>
      <c r="AQ264" s="142">
        <f t="shared" si="179"/>
        <v>1359415.0694399998</v>
      </c>
      <c r="AR264" s="144">
        <f t="shared" si="153"/>
        <v>34450696.005331203</v>
      </c>
      <c r="AS264" s="143">
        <f>INDEX(รายได้แยกตามสิทธิ!$I:$I,MATCH(CalBudget2567!$D264,รายได้แยกตามสิทธิ!$B:$B,0))</f>
        <v>11830092.73</v>
      </c>
      <c r="AT264" s="138">
        <f>INDEX(ผลงานAdjRw_DHES!$D:$D,MATCH(CalBudget2567!$D264,ผลงานAdjRw_DHES!$B:$B,0))</f>
        <v>859.48170000000005</v>
      </c>
      <c r="AU264" s="143">
        <f t="shared" si="180"/>
        <v>13764.217120620486</v>
      </c>
      <c r="AV264" s="139">
        <f t="shared" si="181"/>
        <v>1031.3780400000001</v>
      </c>
      <c r="AW264" s="140">
        <f t="shared" si="182"/>
        <v>1031.3780400000001</v>
      </c>
      <c r="AX264" s="141">
        <f t="shared" si="183"/>
        <v>14127.592452604866</v>
      </c>
      <c r="AY264" s="142">
        <f t="shared" si="184"/>
        <v>14570888.6136864</v>
      </c>
      <c r="AZ264" s="143">
        <f>INDEX(รายได้แยกตามสิทธิ!$J:$J,MATCH(CalBudget2567!$D264,รายได้แยกตามสิทธิ!$B:$B,0))</f>
        <v>662071.62</v>
      </c>
      <c r="BA264" s="138">
        <f>INDEX(ผลงานAdjRw_DHES!$F:$F,MATCH(CalBudget2567!$D264,ผลงานAdjRw_DHES!$B:$B,0))</f>
        <v>34.2804</v>
      </c>
      <c r="BB264" s="143">
        <f t="shared" si="185"/>
        <v>19313.415829453566</v>
      </c>
      <c r="BC264" s="139">
        <f t="shared" si="186"/>
        <v>41.136479999999999</v>
      </c>
      <c r="BD264" s="140">
        <f t="shared" si="187"/>
        <v>41.136479999999999</v>
      </c>
      <c r="BE264" s="141">
        <f t="shared" si="188"/>
        <v>19823.290007351141</v>
      </c>
      <c r="BF264" s="142">
        <f t="shared" si="189"/>
        <v>815460.37292160001</v>
      </c>
      <c r="BG264" s="143">
        <f>INDEX(รายได้แยกตามสิทธิ!$K:$K,MATCH(CalBudget2567!$D264,รายได้แยกตามสิทธิ!$B:$B,0))</f>
        <v>133187.66</v>
      </c>
      <c r="BH264" s="138">
        <f>INDEX(ผลงานAdjRw_DHES!$E:$E,MATCH(CalBudget2567!$D264,ผลงานAdjRw_DHES!$B:$B,0))</f>
        <v>12.0907</v>
      </c>
      <c r="BI264" s="143">
        <f t="shared" si="190"/>
        <v>11015.711249141903</v>
      </c>
      <c r="BJ264" s="139">
        <f t="shared" si="191"/>
        <v>14.508839999999999</v>
      </c>
      <c r="BK264" s="140">
        <f t="shared" si="192"/>
        <v>14.508839999999999</v>
      </c>
      <c r="BL264" s="141">
        <f t="shared" si="193"/>
        <v>11306.526026119249</v>
      </c>
      <c r="BM264" s="142">
        <f t="shared" si="194"/>
        <v>164044.57706879999</v>
      </c>
      <c r="BN264" s="143">
        <f>INDEX(รายได้แยกตามสิทธิ!$N:$N,MATCH(CalBudget2567!$D264,รายได้แยกตามสิทธิ!$B:$B,0))</f>
        <v>441992</v>
      </c>
      <c r="BO264" s="138">
        <f>INDEX(ผลงานAdjRw_DHES!$I:$I,MATCH(CalBudget2567!$D264,ผลงานAdjRw_DHES!$B:$B,0))</f>
        <v>76.086999999999946</v>
      </c>
      <c r="BP264" s="143">
        <f t="shared" si="195"/>
        <v>5809.034394837493</v>
      </c>
      <c r="BQ264" s="139">
        <f t="shared" si="196"/>
        <v>91.30439999999993</v>
      </c>
      <c r="BR264" s="140">
        <f t="shared" si="197"/>
        <v>91.30439999999993</v>
      </c>
      <c r="BS264" s="141">
        <f t="shared" si="198"/>
        <v>5962.3929028612029</v>
      </c>
      <c r="BT264" s="142">
        <f t="shared" si="199"/>
        <v>544392.70655999996</v>
      </c>
      <c r="BU264" s="144">
        <f t="shared" si="200"/>
        <v>16094786.270236799</v>
      </c>
      <c r="BV264" s="145">
        <f t="shared" si="154"/>
        <v>50545482.275568001</v>
      </c>
      <c r="BW264" s="146">
        <f>INDEX(รายได้แยกตามสิทธิ!$Q:$Q,MATCH(CalBudget2567!$D264,รายได้แยกตามสิทธิ!$B:$B,0))</f>
        <v>0.48</v>
      </c>
      <c r="BX264" s="145">
        <f t="shared" si="201"/>
        <v>24261831.492272638</v>
      </c>
      <c r="BY264" s="141"/>
      <c r="BZ264" s="143">
        <f t="shared" si="202"/>
        <v>56091</v>
      </c>
      <c r="CA264" s="138">
        <f>INDEX(ผลงานOPDVisit_HDC!$C:$C,MATCH(CalBudget2567!$D264,ผลงานOPDVisit_HDC!$A:$A,0))</f>
        <v>56091</v>
      </c>
      <c r="CB264" s="138">
        <f t="shared" si="203"/>
        <v>0</v>
      </c>
    </row>
    <row r="265" spans="1:80" hidden="1" x14ac:dyDescent="0.7">
      <c r="A265" s="136">
        <f>COUNTA($D$16:D265)</f>
        <v>250</v>
      </c>
      <c r="B265" s="1">
        <v>4</v>
      </c>
      <c r="C265" s="2" t="s">
        <v>22</v>
      </c>
      <c r="D265" s="91" t="s">
        <v>323</v>
      </c>
      <c r="E265" s="3" t="s">
        <v>1221</v>
      </c>
      <c r="F265" s="4" t="s">
        <v>1876</v>
      </c>
      <c r="G265" s="1">
        <v>5</v>
      </c>
      <c r="H265" s="3" t="s">
        <v>2964</v>
      </c>
      <c r="I265" s="137">
        <f>INDEX(รายได้แยกตามสิทธิ!$D:$D,MATCH(CalBudget2567!$D265,รายได้แยกตามสิทธิ!$B:$B,0))</f>
        <v>24873094.43</v>
      </c>
      <c r="J265" s="138">
        <f>INDEX(ผลงานOPDVisit_HDC!$F:$F,MATCH(CalBudget2567!$D265,ผลงานOPDVisit_HDC!$A:$A,0))</f>
        <v>40717</v>
      </c>
      <c r="K265" s="138">
        <f t="shared" si="155"/>
        <v>610.87738364810764</v>
      </c>
      <c r="L265" s="139">
        <f t="shared" si="156"/>
        <v>48860.4</v>
      </c>
      <c r="M265" s="140">
        <f t="shared" si="157"/>
        <v>48860.4</v>
      </c>
      <c r="N265" s="141">
        <f t="shared" si="158"/>
        <v>627.00454657641762</v>
      </c>
      <c r="O265" s="142">
        <f t="shared" si="159"/>
        <v>30635692.947542395</v>
      </c>
      <c r="P265" s="143">
        <f>INDEX(รายได้แยกตามสิทธิ!$E:$E,MATCH(CalBudget2567!$D265,รายได้แยกตามสิทธิ!$B:$B,0))</f>
        <v>2885081</v>
      </c>
      <c r="Q265" s="138">
        <f>INDEX(ผลงานOPDVisit_HDC!$D:$D,MATCH(CalBudget2567!$D265,ผลงานOPDVisit_HDC!$A:$A,0))</f>
        <v>6492</v>
      </c>
      <c r="R265" s="138">
        <f t="shared" si="160"/>
        <v>444.40557609365374</v>
      </c>
      <c r="S265" s="139">
        <f t="shared" si="161"/>
        <v>7790.4</v>
      </c>
      <c r="T265" s="140">
        <f t="shared" si="162"/>
        <v>7790.4</v>
      </c>
      <c r="U265" s="141">
        <f t="shared" si="163"/>
        <v>456.13788330252618</v>
      </c>
      <c r="V265" s="142">
        <f t="shared" si="164"/>
        <v>3553496.5660799998</v>
      </c>
      <c r="W265" s="143">
        <f>INDEX(รายได้แยกตามสิทธิ!$F:$F,MATCH(CalBudget2567!$D265,รายได้แยกตามสิทธิ!$B:$B,0))</f>
        <v>1710930</v>
      </c>
      <c r="X265" s="138">
        <f>INDEX(ผลงานOPDVisit_HDC!$E:$E,MATCH(CalBudget2567!$D265,ผลงานOPDVisit_HDC!$A:$A,0))</f>
        <v>3106</v>
      </c>
      <c r="Y265" s="138">
        <f t="shared" si="165"/>
        <v>550.84674822923375</v>
      </c>
      <c r="Z265" s="139">
        <f t="shared" si="166"/>
        <v>3727.2</v>
      </c>
      <c r="AA265" s="140">
        <f t="shared" si="167"/>
        <v>3727.2</v>
      </c>
      <c r="AB265" s="141">
        <f t="shared" si="168"/>
        <v>565.38910238248548</v>
      </c>
      <c r="AC265" s="142">
        <f t="shared" si="169"/>
        <v>2107318.2623999999</v>
      </c>
      <c r="AD265" s="143">
        <f>INDEX(รายได้แยกตามสิทธิ!$G:$G,MATCH(CalBudget2567!$D265,รายได้แยกตามสิทธิ!$B:$B,0))</f>
        <v>101626</v>
      </c>
      <c r="AE265" s="138">
        <f>INDEX(ผลงานOPDVisit_HDC!$G:$G,MATCH(CalBudget2567!$D265,ผลงานOPDVisit_HDC!$A:$A,0))</f>
        <v>45</v>
      </c>
      <c r="AF265" s="138">
        <f t="shared" si="170"/>
        <v>2258.3555555555554</v>
      </c>
      <c r="AG265" s="139">
        <f t="shared" si="171"/>
        <v>54</v>
      </c>
      <c r="AH265" s="140">
        <f t="shared" si="172"/>
        <v>54</v>
      </c>
      <c r="AI265" s="141">
        <f t="shared" si="173"/>
        <v>2317.9761422222218</v>
      </c>
      <c r="AJ265" s="142">
        <f t="shared" si="174"/>
        <v>125170.71167999998</v>
      </c>
      <c r="AK265" s="143">
        <f>INDEX(รายได้แยกตามสิทธิ!$H:$H,MATCH(CalBudget2567!$D265,รายได้แยกตามสิทธิ!$B:$B,0))</f>
        <v>1389630.68</v>
      </c>
      <c r="AL265" s="138">
        <f>INDEX(ผลงานOPDVisit_HDC!$K:$K,MATCH(CalBudget2567!$D265,ผลงานOPDVisit_HDC!$A:$A,0))</f>
        <v>13995</v>
      </c>
      <c r="AM265" s="138">
        <f t="shared" si="175"/>
        <v>99.294796713111822</v>
      </c>
      <c r="AN265" s="139">
        <f t="shared" si="176"/>
        <v>16794</v>
      </c>
      <c r="AO265" s="140">
        <f t="shared" si="177"/>
        <v>16794</v>
      </c>
      <c r="AP265" s="141">
        <f t="shared" si="178"/>
        <v>101.91617934633797</v>
      </c>
      <c r="AQ265" s="142">
        <f t="shared" si="179"/>
        <v>1711580.3159423999</v>
      </c>
      <c r="AR265" s="144">
        <f t="shared" si="153"/>
        <v>38133258.803644799</v>
      </c>
      <c r="AS265" s="143">
        <f>INDEX(รายได้แยกตามสิทธิ!$I:$I,MATCH(CalBudget2567!$D265,รายได้แยกตามสิทธิ!$B:$B,0))</f>
        <v>10402690.949999999</v>
      </c>
      <c r="AT265" s="138">
        <f>INDEX(ผลงานAdjRw_DHES!$D:$D,MATCH(CalBudget2567!$D265,ผลงานAdjRw_DHES!$B:$B,0))</f>
        <v>682.68240000000003</v>
      </c>
      <c r="AU265" s="143">
        <f t="shared" si="180"/>
        <v>15237.965633799844</v>
      </c>
      <c r="AV265" s="139">
        <f t="shared" si="181"/>
        <v>819.21888000000001</v>
      </c>
      <c r="AW265" s="140">
        <f t="shared" si="182"/>
        <v>819.21888000000001</v>
      </c>
      <c r="AX265" s="141">
        <f t="shared" si="183"/>
        <v>15640.24792653216</v>
      </c>
      <c r="AY265" s="142">
        <f t="shared" si="184"/>
        <v>12812786.389295999</v>
      </c>
      <c r="AZ265" s="143">
        <f>INDEX(รายได้แยกตามสิทธิ!$J:$J,MATCH(CalBudget2567!$D265,รายได้แยกตามสิทธิ!$B:$B,0))</f>
        <v>439862.85</v>
      </c>
      <c r="BA265" s="138">
        <f>INDEX(ผลงานAdjRw_DHES!$F:$F,MATCH(CalBudget2567!$D265,ผลงานAdjRw_DHES!$B:$B,0))</f>
        <v>30.7376</v>
      </c>
      <c r="BB265" s="143">
        <f t="shared" si="185"/>
        <v>14310.253565665504</v>
      </c>
      <c r="BC265" s="139">
        <f t="shared" si="186"/>
        <v>36.885120000000001</v>
      </c>
      <c r="BD265" s="140">
        <f t="shared" si="187"/>
        <v>36.885120000000001</v>
      </c>
      <c r="BE265" s="141">
        <f t="shared" si="188"/>
        <v>14688.044259799073</v>
      </c>
      <c r="BF265" s="142">
        <f t="shared" si="189"/>
        <v>541770.27508799999</v>
      </c>
      <c r="BG265" s="143">
        <f>INDEX(รายได้แยกตามสิทธิ!$K:$K,MATCH(CalBudget2567!$D265,รายได้แยกตามสิทธิ!$B:$B,0))</f>
        <v>432391</v>
      </c>
      <c r="BH265" s="138">
        <f>INDEX(ผลงานAdjRw_DHES!$E:$E,MATCH(CalBudget2567!$D265,ผลงานAdjRw_DHES!$B:$B,0))</f>
        <v>17.814499999999999</v>
      </c>
      <c r="BI265" s="143">
        <f t="shared" si="190"/>
        <v>24271.857194981618</v>
      </c>
      <c r="BJ265" s="139">
        <f t="shared" si="191"/>
        <v>21.377399999999998</v>
      </c>
      <c r="BK265" s="140">
        <f t="shared" si="192"/>
        <v>21.377399999999998</v>
      </c>
      <c r="BL265" s="141">
        <f t="shared" si="193"/>
        <v>24912.634224929134</v>
      </c>
      <c r="BM265" s="142">
        <f t="shared" si="194"/>
        <v>532567.34687999997</v>
      </c>
      <c r="BN265" s="143">
        <f>INDEX(รายได้แยกตามสิทธิ!$N:$N,MATCH(CalBudget2567!$D265,รายได้แยกตามสิทธิ!$B:$B,0))</f>
        <v>2532227.09</v>
      </c>
      <c r="BO265" s="138">
        <f>INDEX(ผลงานAdjRw_DHES!$I:$I,MATCH(CalBudget2567!$D265,ผลงานAdjRw_DHES!$B:$B,0))</f>
        <v>0</v>
      </c>
      <c r="BP265" s="143">
        <f t="shared" si="195"/>
        <v>0</v>
      </c>
      <c r="BQ265" s="139">
        <f t="shared" si="196"/>
        <v>0</v>
      </c>
      <c r="BR265" s="140">
        <f t="shared" si="197"/>
        <v>0</v>
      </c>
      <c r="BS265" s="141">
        <f t="shared" si="198"/>
        <v>0</v>
      </c>
      <c r="BT265" s="142">
        <f t="shared" si="199"/>
        <v>0</v>
      </c>
      <c r="BU265" s="144">
        <f t="shared" si="200"/>
        <v>13887124.011263998</v>
      </c>
      <c r="BV265" s="145">
        <f t="shared" si="154"/>
        <v>52020382.814908795</v>
      </c>
      <c r="BW265" s="146">
        <f>INDEX(รายได้แยกตามสิทธิ!$Q:$Q,MATCH(CalBudget2567!$D265,รายได้แยกตามสิทธิ!$B:$B,0))</f>
        <v>0.44</v>
      </c>
      <c r="BX265" s="145">
        <f t="shared" si="201"/>
        <v>22888968.438559871</v>
      </c>
      <c r="BY265" s="141"/>
      <c r="BZ265" s="143">
        <f t="shared" si="202"/>
        <v>64355</v>
      </c>
      <c r="CA265" s="138">
        <f>INDEX(ผลงานOPDVisit_HDC!$C:$C,MATCH(CalBudget2567!$D265,ผลงานOPDVisit_HDC!$A:$A,0))</f>
        <v>64355</v>
      </c>
      <c r="CB265" s="138">
        <f t="shared" si="203"/>
        <v>0</v>
      </c>
    </row>
    <row r="266" spans="1:80" hidden="1" x14ac:dyDescent="0.7">
      <c r="A266" s="136">
        <f>COUNTA($D$16:D266)</f>
        <v>251</v>
      </c>
      <c r="B266" s="1">
        <v>4</v>
      </c>
      <c r="C266" s="2" t="s">
        <v>22</v>
      </c>
      <c r="D266" s="91" t="s">
        <v>324</v>
      </c>
      <c r="E266" s="3" t="s">
        <v>1222</v>
      </c>
      <c r="F266" s="4" t="s">
        <v>1876</v>
      </c>
      <c r="G266" s="1">
        <v>5</v>
      </c>
      <c r="H266" s="3" t="s">
        <v>2964</v>
      </c>
      <c r="I266" s="137">
        <f>INDEX(รายได้แยกตามสิทธิ!$D:$D,MATCH(CalBudget2567!$D266,รายได้แยกตามสิทธิ!$B:$B,0))</f>
        <v>30935965.800000001</v>
      </c>
      <c r="J266" s="138">
        <f>INDEX(ผลงานOPDVisit_HDC!$F:$F,MATCH(CalBudget2567!$D266,ผลงานOPDVisit_HDC!$A:$A,0))</f>
        <v>54693</v>
      </c>
      <c r="K266" s="138">
        <f t="shared" si="155"/>
        <v>565.62934562009764</v>
      </c>
      <c r="L266" s="139">
        <f t="shared" si="156"/>
        <v>65631.599999999991</v>
      </c>
      <c r="M266" s="140">
        <f t="shared" si="157"/>
        <v>65631.599999999991</v>
      </c>
      <c r="N266" s="141">
        <f t="shared" si="158"/>
        <v>580.56196034446816</v>
      </c>
      <c r="O266" s="142">
        <f t="shared" si="159"/>
        <v>38103210.356543988</v>
      </c>
      <c r="P266" s="143">
        <f>INDEX(รายได้แยกตามสิทธิ!$E:$E,MATCH(CalBudget2567!$D266,รายได้แยกตามสิทธิ!$B:$B,0))</f>
        <v>3167186.5</v>
      </c>
      <c r="Q266" s="138">
        <f>INDEX(ผลงานOPDVisit_HDC!$D:$D,MATCH(CalBudget2567!$D266,ผลงานOPDVisit_HDC!$A:$A,0))</f>
        <v>7960</v>
      </c>
      <c r="R266" s="138">
        <f t="shared" si="160"/>
        <v>397.88775125628143</v>
      </c>
      <c r="S266" s="139">
        <f t="shared" si="161"/>
        <v>9552</v>
      </c>
      <c r="T266" s="140">
        <f t="shared" si="162"/>
        <v>9552</v>
      </c>
      <c r="U266" s="141">
        <f t="shared" si="163"/>
        <v>408.39198788944725</v>
      </c>
      <c r="V266" s="142">
        <f t="shared" si="164"/>
        <v>3900960.2683200003</v>
      </c>
      <c r="W266" s="143">
        <f>INDEX(รายได้แยกตามสิทธิ!$F:$F,MATCH(CalBudget2567!$D266,รายได้แยกตามสิทธิ!$B:$B,0))</f>
        <v>1828642.5</v>
      </c>
      <c r="X266" s="138">
        <f>INDEX(ผลงานOPDVisit_HDC!$E:$E,MATCH(CalBudget2567!$D266,ผลงานOPDVisit_HDC!$A:$A,0))</f>
        <v>5979</v>
      </c>
      <c r="Y266" s="138">
        <f t="shared" si="165"/>
        <v>305.84420471650776</v>
      </c>
      <c r="Z266" s="139">
        <f t="shared" si="166"/>
        <v>7174.8</v>
      </c>
      <c r="AA266" s="140">
        <f t="shared" si="167"/>
        <v>7174.8</v>
      </c>
      <c r="AB266" s="141">
        <f t="shared" si="168"/>
        <v>313.91849172102354</v>
      </c>
      <c r="AC266" s="142">
        <f t="shared" si="169"/>
        <v>2252302.3943999996</v>
      </c>
      <c r="AD266" s="143">
        <f>INDEX(รายได้แยกตามสิทธิ!$G:$G,MATCH(CalBudget2567!$D266,รายได้แยกตามสิทธิ!$B:$B,0))</f>
        <v>309989</v>
      </c>
      <c r="AE266" s="138">
        <f>INDEX(ผลงานOPDVisit_HDC!$G:$G,MATCH(CalBudget2567!$D266,ผลงานOPDVisit_HDC!$A:$A,0))</f>
        <v>0</v>
      </c>
      <c r="AF266" s="138">
        <f t="shared" si="170"/>
        <v>0</v>
      </c>
      <c r="AG266" s="139">
        <f t="shared" si="171"/>
        <v>0</v>
      </c>
      <c r="AH266" s="140">
        <f t="shared" si="172"/>
        <v>0</v>
      </c>
      <c r="AI266" s="141">
        <f t="shared" si="173"/>
        <v>0</v>
      </c>
      <c r="AJ266" s="142">
        <f t="shared" si="174"/>
        <v>0</v>
      </c>
      <c r="AK266" s="143">
        <f>INDEX(รายได้แยกตามสิทธิ!$H:$H,MATCH(CalBudget2567!$D266,รายได้แยกตามสิทธิ!$B:$B,0))</f>
        <v>2109018.25</v>
      </c>
      <c r="AL266" s="138">
        <f>INDEX(ผลงานOPDVisit_HDC!$K:$K,MATCH(CalBudget2567!$D266,ผลงานOPDVisit_HDC!$A:$A,0))</f>
        <v>13970</v>
      </c>
      <c r="AM266" s="138">
        <f t="shared" si="175"/>
        <v>150.96766284896205</v>
      </c>
      <c r="AN266" s="139">
        <f t="shared" si="176"/>
        <v>16764</v>
      </c>
      <c r="AO266" s="140">
        <f t="shared" si="177"/>
        <v>16764</v>
      </c>
      <c r="AP266" s="141">
        <f t="shared" si="178"/>
        <v>154.95320914817464</v>
      </c>
      <c r="AQ266" s="142">
        <f t="shared" si="179"/>
        <v>2597635.5981599996</v>
      </c>
      <c r="AR266" s="144">
        <f t="shared" si="153"/>
        <v>46854108.617423989</v>
      </c>
      <c r="AS266" s="143">
        <f>INDEX(รายได้แยกตามสิทธิ!$I:$I,MATCH(CalBudget2567!$D266,รายได้แยกตามสิทธิ!$B:$B,0))</f>
        <v>13365126</v>
      </c>
      <c r="AT266" s="138">
        <f>INDEX(ผลงานAdjRw_DHES!$D:$D,MATCH(CalBudget2567!$D266,ผลงานAdjRw_DHES!$B:$B,0))</f>
        <v>1255.4199999999998</v>
      </c>
      <c r="AU266" s="143">
        <f t="shared" si="180"/>
        <v>10645.940004142041</v>
      </c>
      <c r="AV266" s="139">
        <f t="shared" si="181"/>
        <v>1506.5039999999997</v>
      </c>
      <c r="AW266" s="140">
        <f t="shared" si="182"/>
        <v>1506.5039999999997</v>
      </c>
      <c r="AX266" s="141">
        <f t="shared" si="183"/>
        <v>10926.992820251391</v>
      </c>
      <c r="AY266" s="142">
        <f t="shared" si="184"/>
        <v>16461558.391679998</v>
      </c>
      <c r="AZ266" s="143">
        <f>INDEX(รายได้แยกตามสิทธิ!$J:$J,MATCH(CalBudget2567!$D266,รายได้แยกตามสิทธิ!$B:$B,0))</f>
        <v>811940.24</v>
      </c>
      <c r="BA266" s="138">
        <f>INDEX(ผลงานAdjRw_DHES!$F:$F,MATCH(CalBudget2567!$D266,ผลงานAdjRw_DHES!$B:$B,0))</f>
        <v>65.11</v>
      </c>
      <c r="BB266" s="143">
        <f t="shared" si="185"/>
        <v>12470.284748886499</v>
      </c>
      <c r="BC266" s="139">
        <f t="shared" si="186"/>
        <v>78.131999999999991</v>
      </c>
      <c r="BD266" s="140">
        <f t="shared" si="187"/>
        <v>78.131999999999991</v>
      </c>
      <c r="BE266" s="141">
        <f t="shared" si="188"/>
        <v>12799.500266257102</v>
      </c>
      <c r="BF266" s="142">
        <f t="shared" si="189"/>
        <v>1000050.5548031998</v>
      </c>
      <c r="BG266" s="143">
        <f>INDEX(รายได้แยกตามสิทธิ!$K:$K,MATCH(CalBudget2567!$D266,รายได้แยกตามสิทธิ!$B:$B,0))</f>
        <v>122664.47</v>
      </c>
      <c r="BH266" s="138">
        <f>INDEX(ผลงานAdjRw_DHES!$E:$E,MATCH(CalBudget2567!$D266,ผลงานAdjRw_DHES!$B:$B,0))</f>
        <v>30.629999999999995</v>
      </c>
      <c r="BI266" s="143">
        <f t="shared" si="190"/>
        <v>4004.7166176950709</v>
      </c>
      <c r="BJ266" s="139">
        <f t="shared" si="191"/>
        <v>36.755999999999993</v>
      </c>
      <c r="BK266" s="140">
        <f t="shared" si="192"/>
        <v>36.755999999999993</v>
      </c>
      <c r="BL266" s="141">
        <f t="shared" si="193"/>
        <v>4110.4411364022208</v>
      </c>
      <c r="BM266" s="142">
        <f t="shared" si="194"/>
        <v>151083.37440959999</v>
      </c>
      <c r="BN266" s="143">
        <f>INDEX(รายได้แยกตามสิทธิ!$N:$N,MATCH(CalBudget2567!$D266,รายได้แยกตามสิทธิ!$B:$B,0))</f>
        <v>886105.75</v>
      </c>
      <c r="BO266" s="138">
        <f>INDEX(ผลงานAdjRw_DHES!$I:$I,MATCH(CalBudget2567!$D266,ผลงานAdjRw_DHES!$B:$B,0))</f>
        <v>60.500000000000014</v>
      </c>
      <c r="BP266" s="143">
        <f t="shared" si="195"/>
        <v>14646.376033057848</v>
      </c>
      <c r="BQ266" s="139">
        <f t="shared" si="196"/>
        <v>72.600000000000009</v>
      </c>
      <c r="BR266" s="140">
        <f t="shared" si="197"/>
        <v>72.600000000000009</v>
      </c>
      <c r="BS266" s="141">
        <f t="shared" si="198"/>
        <v>15033.040360330575</v>
      </c>
      <c r="BT266" s="142">
        <f t="shared" si="199"/>
        <v>1091398.7301599998</v>
      </c>
      <c r="BU266" s="144">
        <f t="shared" si="200"/>
        <v>18704091.051052801</v>
      </c>
      <c r="BV266" s="145">
        <f t="shared" si="154"/>
        <v>65558199.66847679</v>
      </c>
      <c r="BW266" s="146">
        <f>INDEX(รายได้แยกตามสิทธิ!$Q:$Q,MATCH(CalBudget2567!$D266,รายได้แยกตามสิทธิ!$B:$B,0))</f>
        <v>0.49</v>
      </c>
      <c r="BX266" s="145">
        <f t="shared" si="201"/>
        <v>32123517.837553628</v>
      </c>
      <c r="BY266" s="141"/>
      <c r="BZ266" s="143">
        <f t="shared" si="202"/>
        <v>82602</v>
      </c>
      <c r="CA266" s="138">
        <f>INDEX(ผลงานOPDVisit_HDC!$C:$C,MATCH(CalBudget2567!$D266,ผลงานOPDVisit_HDC!$A:$A,0))</f>
        <v>82602</v>
      </c>
      <c r="CB266" s="138">
        <f t="shared" si="203"/>
        <v>0</v>
      </c>
    </row>
    <row r="267" spans="1:80" hidden="1" x14ac:dyDescent="0.7">
      <c r="A267" s="136">
        <f>COUNTA($D$16:D267)</f>
        <v>252</v>
      </c>
      <c r="B267" s="1">
        <v>4</v>
      </c>
      <c r="C267" s="2" t="s">
        <v>23</v>
      </c>
      <c r="D267" s="91" t="s">
        <v>325</v>
      </c>
      <c r="E267" s="3" t="s">
        <v>1223</v>
      </c>
      <c r="F267" s="4" t="s">
        <v>1875</v>
      </c>
      <c r="G267" s="1">
        <v>18</v>
      </c>
      <c r="H267" s="3" t="s">
        <v>2975</v>
      </c>
      <c r="I267" s="137">
        <f>INDEX(รายได้แยกตามสิทธิ!$D:$D,MATCH(CalBudget2567!$D267,รายได้แยกตามสิทธิ!$B:$B,0))</f>
        <v>360131288.25</v>
      </c>
      <c r="J267" s="138">
        <f>INDEX(ผลงานOPDVisit_HDC!$F:$F,MATCH(CalBudget2567!$D267,ผลงานOPDVisit_HDC!$A:$A,0))</f>
        <v>347760</v>
      </c>
      <c r="K267" s="138">
        <f t="shared" si="155"/>
        <v>1035.5742128191857</v>
      </c>
      <c r="L267" s="139">
        <f t="shared" si="156"/>
        <v>417312</v>
      </c>
      <c r="M267" s="140">
        <f t="shared" si="157"/>
        <v>417312</v>
      </c>
      <c r="N267" s="141">
        <f t="shared" si="158"/>
        <v>1062.9133720376121</v>
      </c>
      <c r="O267" s="142">
        <f t="shared" si="159"/>
        <v>443566505.11176002</v>
      </c>
      <c r="P267" s="143">
        <f>INDEX(รายได้แยกตามสิทธิ!$E:$E,MATCH(CalBudget2567!$D267,รายได้แยกตามสิทธิ!$B:$B,0))</f>
        <v>222721265.5</v>
      </c>
      <c r="Q267" s="138">
        <f>INDEX(ผลงานOPDVisit_HDC!$D:$D,MATCH(CalBudget2567!$D267,ผลงานOPDVisit_HDC!$A:$A,0))</f>
        <v>100329</v>
      </c>
      <c r="R267" s="138">
        <f t="shared" si="160"/>
        <v>2219.9091538837224</v>
      </c>
      <c r="S267" s="139">
        <f t="shared" si="161"/>
        <v>120394.79999999999</v>
      </c>
      <c r="T267" s="140">
        <f t="shared" si="162"/>
        <v>120394.79999999999</v>
      </c>
      <c r="U267" s="141">
        <f t="shared" si="163"/>
        <v>2278.5147555462527</v>
      </c>
      <c r="V267" s="142">
        <f t="shared" si="164"/>
        <v>274321328.29103994</v>
      </c>
      <c r="W267" s="143">
        <f>INDEX(รายได้แยกตามสิทธิ!$F:$F,MATCH(CalBudget2567!$D267,รายได้แยกตามสิทธิ!$B:$B,0))</f>
        <v>103039726.5</v>
      </c>
      <c r="X267" s="138">
        <f>INDEX(ผลงานOPDVisit_HDC!$E:$E,MATCH(CalBudget2567!$D267,ผลงานOPDVisit_HDC!$A:$A,0))</f>
        <v>120270</v>
      </c>
      <c r="Y267" s="138">
        <f t="shared" si="165"/>
        <v>856.73672985781991</v>
      </c>
      <c r="Z267" s="139">
        <f t="shared" si="166"/>
        <v>144324</v>
      </c>
      <c r="AA267" s="140">
        <f t="shared" si="167"/>
        <v>144324</v>
      </c>
      <c r="AB267" s="141">
        <f t="shared" si="168"/>
        <v>879.35457952606635</v>
      </c>
      <c r="AC267" s="142">
        <f t="shared" si="169"/>
        <v>126911970.33552</v>
      </c>
      <c r="AD267" s="143">
        <f>INDEX(รายได้แยกตามสิทธิ!$G:$G,MATCH(CalBudget2567!$D267,รายได้แยกตามสิทธิ!$B:$B,0))</f>
        <v>2252707</v>
      </c>
      <c r="AE267" s="138">
        <f>INDEX(ผลงานOPDVisit_HDC!$G:$G,MATCH(CalBudget2567!$D267,ผลงานOPDVisit_HDC!$A:$A,0))</f>
        <v>3471</v>
      </c>
      <c r="AF267" s="138">
        <f t="shared" si="170"/>
        <v>649.00806683952749</v>
      </c>
      <c r="AG267" s="139">
        <f t="shared" si="171"/>
        <v>4165.2</v>
      </c>
      <c r="AH267" s="140">
        <f t="shared" si="172"/>
        <v>4165.2</v>
      </c>
      <c r="AI267" s="141">
        <f t="shared" si="173"/>
        <v>666.14187980409099</v>
      </c>
      <c r="AJ267" s="142">
        <f t="shared" si="174"/>
        <v>2774614.1577599999</v>
      </c>
      <c r="AK267" s="143">
        <f>INDEX(รายได้แยกตามสิทธิ!$H:$H,MATCH(CalBudget2567!$D267,รายได้แยกตามสิทธิ!$B:$B,0))</f>
        <v>67788706.930000007</v>
      </c>
      <c r="AL267" s="138">
        <f>INDEX(ผลงานOPDVisit_HDC!$K:$K,MATCH(CalBudget2567!$D267,ผลงานOPDVisit_HDC!$A:$A,0))</f>
        <v>99566</v>
      </c>
      <c r="AM267" s="138">
        <f t="shared" si="175"/>
        <v>680.84192324689161</v>
      </c>
      <c r="AN267" s="139">
        <f t="shared" si="176"/>
        <v>119479.2</v>
      </c>
      <c r="AO267" s="140">
        <f t="shared" si="177"/>
        <v>119479.2</v>
      </c>
      <c r="AP267" s="141">
        <f t="shared" si="178"/>
        <v>698.8161500206096</v>
      </c>
      <c r="AQ267" s="142">
        <f t="shared" si="179"/>
        <v>83493994.551542416</v>
      </c>
      <c r="AR267" s="144">
        <f t="shared" si="153"/>
        <v>931068412.44762242</v>
      </c>
      <c r="AS267" s="143">
        <f>INDEX(รายได้แยกตามสิทธิ!$I:$I,MATCH(CalBudget2567!$D267,รายได้แยกตามสิทธิ!$B:$B,0))</f>
        <v>1041980185.9</v>
      </c>
      <c r="AT267" s="138">
        <f>INDEX(ผลงานAdjRw_DHES!$D:$D,MATCH(CalBudget2567!$D267,ผลงานAdjRw_DHES!$B:$B,0))</f>
        <v>50774.950499999992</v>
      </c>
      <c r="AU267" s="143">
        <f t="shared" si="180"/>
        <v>20521.540161816607</v>
      </c>
      <c r="AV267" s="139">
        <f t="shared" si="181"/>
        <v>60929.940599999987</v>
      </c>
      <c r="AW267" s="140">
        <f t="shared" si="182"/>
        <v>60929.940599999987</v>
      </c>
      <c r="AX267" s="141">
        <f t="shared" si="183"/>
        <v>21063.308822088566</v>
      </c>
      <c r="AY267" s="142">
        <f t="shared" si="184"/>
        <v>1283386155.369312</v>
      </c>
      <c r="AZ267" s="143">
        <f>INDEX(รายได้แยกตามสิทธิ!$J:$J,MATCH(CalBudget2567!$D267,รายได้แยกตามสิทธิ!$B:$B,0))</f>
        <v>163227630.75</v>
      </c>
      <c r="BA267" s="138">
        <f>INDEX(ผลงานAdjRw_DHES!$F:$F,MATCH(CalBudget2567!$D267,ผลงานAdjRw_DHES!$B:$B,0))</f>
        <v>8639.0703000000012</v>
      </c>
      <c r="BB267" s="143">
        <f t="shared" si="185"/>
        <v>18894.119978396284</v>
      </c>
      <c r="BC267" s="139">
        <f t="shared" si="186"/>
        <v>10366.884360000002</v>
      </c>
      <c r="BD267" s="140">
        <f t="shared" si="187"/>
        <v>10366.884360000002</v>
      </c>
      <c r="BE267" s="141">
        <f t="shared" si="188"/>
        <v>19392.924745825945</v>
      </c>
      <c r="BF267" s="142">
        <f t="shared" si="189"/>
        <v>201044208.24215999</v>
      </c>
      <c r="BG267" s="143">
        <f>INDEX(รายได้แยกตามสิทธิ!$K:$K,MATCH(CalBudget2567!$D267,รายได้แยกตามสิทธิ!$B:$B,0))</f>
        <v>182038896.5</v>
      </c>
      <c r="BH267" s="138">
        <f>INDEX(ผลงานAdjRw_DHES!$E:$E,MATCH(CalBudget2567!$D267,ผลงานAdjRw_DHES!$B:$B,0))</f>
        <v>9451.7743000000009</v>
      </c>
      <c r="BI267" s="143">
        <f t="shared" si="190"/>
        <v>19259.759143846673</v>
      </c>
      <c r="BJ267" s="139">
        <f t="shared" si="191"/>
        <v>11342.12916</v>
      </c>
      <c r="BK267" s="140">
        <f t="shared" si="192"/>
        <v>11342.12916</v>
      </c>
      <c r="BL267" s="141">
        <f t="shared" si="193"/>
        <v>19768.216785244225</v>
      </c>
      <c r="BM267" s="142">
        <f t="shared" si="194"/>
        <v>224213668.04111999</v>
      </c>
      <c r="BN267" s="143">
        <f>INDEX(รายได้แยกตามสิทธิ!$N:$N,MATCH(CalBudget2567!$D267,รายได้แยกตามสิทธิ!$B:$B,0))</f>
        <v>135656207.97</v>
      </c>
      <c r="BO267" s="138">
        <f>INDEX(ผลงานAdjRw_DHES!$I:$I,MATCH(CalBudget2567!$D267,ผลงานAdjRw_DHES!$B:$B,0))</f>
        <v>5505.5504000000165</v>
      </c>
      <c r="BP267" s="143">
        <f t="shared" si="195"/>
        <v>24639.899394981399</v>
      </c>
      <c r="BQ267" s="139">
        <f t="shared" si="196"/>
        <v>6606.6604800000196</v>
      </c>
      <c r="BR267" s="140">
        <f t="shared" si="197"/>
        <v>6606.6604800000196</v>
      </c>
      <c r="BS267" s="141">
        <f t="shared" si="198"/>
        <v>25290.392739008908</v>
      </c>
      <c r="BT267" s="142">
        <f t="shared" si="199"/>
        <v>167085038.23248962</v>
      </c>
      <c r="BU267" s="144">
        <f t="shared" si="200"/>
        <v>1875729069.8850818</v>
      </c>
      <c r="BV267" s="145">
        <f t="shared" si="154"/>
        <v>2806797482.3327041</v>
      </c>
      <c r="BW267" s="146">
        <f>INDEX(รายได้แยกตามสิทธิ!$Q:$Q,MATCH(CalBudget2567!$D267,รายได้แยกตามสิทธิ!$B:$B,0))</f>
        <v>0.25</v>
      </c>
      <c r="BX267" s="145">
        <f t="shared" si="201"/>
        <v>701699370.58317602</v>
      </c>
      <c r="BY267" s="141"/>
      <c r="BZ267" s="143">
        <f t="shared" si="202"/>
        <v>671396</v>
      </c>
      <c r="CA267" s="138">
        <f>INDEX(ผลงานOPDVisit_HDC!$C:$C,MATCH(CalBudget2567!$D267,ผลงานOPDVisit_HDC!$A:$A,0))</f>
        <v>671396</v>
      </c>
      <c r="CB267" s="138">
        <f t="shared" si="203"/>
        <v>0</v>
      </c>
    </row>
    <row r="268" spans="1:80" hidden="1" x14ac:dyDescent="0.7">
      <c r="A268" s="136">
        <f>COUNTA($D$16:D268)</f>
        <v>253</v>
      </c>
      <c r="B268" s="1">
        <v>4</v>
      </c>
      <c r="C268" s="2" t="s">
        <v>23</v>
      </c>
      <c r="D268" s="91" t="s">
        <v>326</v>
      </c>
      <c r="E268" s="3" t="s">
        <v>1224</v>
      </c>
      <c r="F268" s="4" t="s">
        <v>1877</v>
      </c>
      <c r="G268" s="1">
        <v>15</v>
      </c>
      <c r="H268" s="3" t="s">
        <v>2969</v>
      </c>
      <c r="I268" s="137">
        <f>INDEX(รายได้แยกตามสิทธิ!$D:$D,MATCH(CalBudget2567!$D268,รายได้แยกตามสิทธิ!$B:$B,0))</f>
        <v>85740643.480000004</v>
      </c>
      <c r="J268" s="138">
        <f>INDEX(ผลงานOPDVisit_HDC!$F:$F,MATCH(CalBudget2567!$D268,ผลงานOPDVisit_HDC!$A:$A,0))</f>
        <v>102304</v>
      </c>
      <c r="K268" s="138">
        <f t="shared" si="155"/>
        <v>838.09668712855807</v>
      </c>
      <c r="L268" s="139">
        <f t="shared" si="156"/>
        <v>122764.79999999999</v>
      </c>
      <c r="M268" s="140">
        <f t="shared" si="157"/>
        <v>122764.79999999999</v>
      </c>
      <c r="N268" s="141">
        <f t="shared" si="158"/>
        <v>860.22243966875203</v>
      </c>
      <c r="O268" s="142">
        <f t="shared" si="159"/>
        <v>105605035.7614464</v>
      </c>
      <c r="P268" s="143">
        <f>INDEX(รายได้แยกตามสิทธิ!$E:$E,MATCH(CalBudget2567!$D268,รายได้แยกตามสิทธิ!$B:$B,0))</f>
        <v>47283542</v>
      </c>
      <c r="Q268" s="138">
        <f>INDEX(ผลงานOPDVisit_HDC!$D:$D,MATCH(CalBudget2567!$D268,ผลงานOPDVisit_HDC!$A:$A,0))</f>
        <v>30075</v>
      </c>
      <c r="R268" s="138">
        <f t="shared" si="160"/>
        <v>1572.1875976724855</v>
      </c>
      <c r="S268" s="139">
        <f t="shared" si="161"/>
        <v>36090</v>
      </c>
      <c r="T268" s="140">
        <f t="shared" si="162"/>
        <v>36090</v>
      </c>
      <c r="U268" s="141">
        <f t="shared" si="163"/>
        <v>1613.6933502510392</v>
      </c>
      <c r="V268" s="142">
        <f t="shared" si="164"/>
        <v>58238193.010560006</v>
      </c>
      <c r="W268" s="143">
        <f>INDEX(รายได้แยกตามสิทธิ!$F:$F,MATCH(CalBudget2567!$D268,รายได้แยกตามสิทธิ!$B:$B,0))</f>
        <v>33924966</v>
      </c>
      <c r="X268" s="138">
        <f>INDEX(ผลงานOPDVisit_HDC!$E:$E,MATCH(CalBudget2567!$D268,ผลงานOPDVisit_HDC!$A:$A,0))</f>
        <v>49704</v>
      </c>
      <c r="Y268" s="138">
        <f t="shared" si="165"/>
        <v>682.53995654273297</v>
      </c>
      <c r="Z268" s="139">
        <f t="shared" si="166"/>
        <v>59644.799999999996</v>
      </c>
      <c r="AA268" s="140">
        <f t="shared" si="167"/>
        <v>59644.799999999996</v>
      </c>
      <c r="AB268" s="141">
        <f t="shared" si="168"/>
        <v>700.55901139546108</v>
      </c>
      <c r="AC268" s="142">
        <f t="shared" si="169"/>
        <v>41784702.122879997</v>
      </c>
      <c r="AD268" s="143">
        <f>INDEX(รายได้แยกตามสิทธิ!$G:$G,MATCH(CalBudget2567!$D268,รายได้แยกตามสิทธิ!$B:$B,0))</f>
        <v>387508</v>
      </c>
      <c r="AE268" s="138">
        <f>INDEX(ผลงานOPDVisit_HDC!$G:$G,MATCH(CalBudget2567!$D268,ผลงานOPDVisit_HDC!$A:$A,0))</f>
        <v>203</v>
      </c>
      <c r="AF268" s="138">
        <f t="shared" si="170"/>
        <v>1908.9064039408868</v>
      </c>
      <c r="AG268" s="139">
        <f t="shared" si="171"/>
        <v>243.6</v>
      </c>
      <c r="AH268" s="140">
        <f t="shared" si="172"/>
        <v>243.6</v>
      </c>
      <c r="AI268" s="141">
        <f t="shared" si="173"/>
        <v>1959.3015330049261</v>
      </c>
      <c r="AJ268" s="142">
        <f t="shared" si="174"/>
        <v>477285.85343999998</v>
      </c>
      <c r="AK268" s="143">
        <f>INDEX(รายได้แยกตามสิทธิ!$H:$H,MATCH(CalBudget2567!$D268,รายได้แยกตามสิทธิ!$B:$B,0))</f>
        <v>17046689</v>
      </c>
      <c r="AL268" s="138">
        <f>INDEX(ผลงานOPDVisit_HDC!$K:$K,MATCH(CalBudget2567!$D268,ผลงานOPDVisit_HDC!$A:$A,0))</f>
        <v>22512</v>
      </c>
      <c r="AM268" s="138">
        <f t="shared" si="175"/>
        <v>757.22676794598442</v>
      </c>
      <c r="AN268" s="139">
        <f t="shared" si="176"/>
        <v>27014.399999999998</v>
      </c>
      <c r="AO268" s="140">
        <f t="shared" si="177"/>
        <v>27014.399999999998</v>
      </c>
      <c r="AP268" s="141">
        <f t="shared" si="178"/>
        <v>777.2175546197584</v>
      </c>
      <c r="AQ268" s="142">
        <f t="shared" si="179"/>
        <v>20996065.90752</v>
      </c>
      <c r="AR268" s="144">
        <f t="shared" si="153"/>
        <v>227101282.65584636</v>
      </c>
      <c r="AS268" s="143">
        <f>INDEX(รายได้แยกตามสิทธิ!$I:$I,MATCH(CalBudget2567!$D268,รายได้แยกตามสิทธิ!$B:$B,0))</f>
        <v>202413113</v>
      </c>
      <c r="AT268" s="138">
        <f>INDEX(ผลงานAdjRw_DHES!$D:$D,MATCH(CalBudget2567!$D268,ผลงานAdjRw_DHES!$B:$B,0))</f>
        <v>9881.2800000000007</v>
      </c>
      <c r="AU268" s="143">
        <f t="shared" si="180"/>
        <v>20484.503323456069</v>
      </c>
      <c r="AV268" s="139">
        <f t="shared" si="181"/>
        <v>11857.536</v>
      </c>
      <c r="AW268" s="140">
        <f t="shared" si="182"/>
        <v>11857.536</v>
      </c>
      <c r="AX268" s="141">
        <f t="shared" si="183"/>
        <v>21025.294211195309</v>
      </c>
      <c r="AY268" s="142">
        <f t="shared" si="184"/>
        <v>249308183.01983997</v>
      </c>
      <c r="AZ268" s="143">
        <f>INDEX(รายได้แยกตามสิทธิ!$J:$J,MATCH(CalBudget2567!$D268,รายได้แยกตามสิทธิ!$B:$B,0))</f>
        <v>32262881</v>
      </c>
      <c r="BA268" s="138">
        <f>INDEX(ผลงานAdjRw_DHES!$F:$F,MATCH(CalBudget2567!$D268,ผลงานAdjRw_DHES!$B:$B,0))</f>
        <v>2355.94</v>
      </c>
      <c r="BB268" s="143">
        <f t="shared" si="185"/>
        <v>13694.271076512983</v>
      </c>
      <c r="BC268" s="139">
        <f t="shared" si="186"/>
        <v>2827.1280000000002</v>
      </c>
      <c r="BD268" s="140">
        <f t="shared" si="187"/>
        <v>2827.1280000000002</v>
      </c>
      <c r="BE268" s="141">
        <f t="shared" si="188"/>
        <v>14055.799832932926</v>
      </c>
      <c r="BF268" s="142">
        <f t="shared" si="189"/>
        <v>39737545.27008</v>
      </c>
      <c r="BG268" s="143">
        <f>INDEX(รายได้แยกตามสิทธิ!$K:$K,MATCH(CalBudget2567!$D268,รายได้แยกตามสิทธิ!$B:$B,0))</f>
        <v>34303039.93</v>
      </c>
      <c r="BH268" s="138">
        <f>INDEX(ผลงานAdjRw_DHES!$E:$E,MATCH(CalBudget2567!$D268,ผลงานAdjRw_DHES!$B:$B,0))</f>
        <v>1884.1600000000003</v>
      </c>
      <c r="BI268" s="143">
        <f t="shared" si="190"/>
        <v>18206.012191109032</v>
      </c>
      <c r="BJ268" s="139">
        <f t="shared" si="191"/>
        <v>2260.9920000000002</v>
      </c>
      <c r="BK268" s="140">
        <f t="shared" si="192"/>
        <v>2260.9920000000002</v>
      </c>
      <c r="BL268" s="141">
        <f t="shared" si="193"/>
        <v>18686.650912954312</v>
      </c>
      <c r="BM268" s="142">
        <f t="shared" si="194"/>
        <v>42250368.220982403</v>
      </c>
      <c r="BN268" s="143">
        <f>INDEX(รายได้แยกตามสิทธิ!$N:$N,MATCH(CalBudget2567!$D268,รายได้แยกตามสิทธิ!$B:$B,0))</f>
        <v>31376113</v>
      </c>
      <c r="BO268" s="138">
        <f>INDEX(ผลงานAdjRw_DHES!$I:$I,MATCH(CalBudget2567!$D268,ผลงานAdjRw_DHES!$B:$B,0))</f>
        <v>297.40999999999804</v>
      </c>
      <c r="BP268" s="143">
        <f t="shared" si="195"/>
        <v>105497.84136377461</v>
      </c>
      <c r="BQ268" s="139">
        <f t="shared" si="196"/>
        <v>356.89199999999761</v>
      </c>
      <c r="BR268" s="140">
        <f t="shared" si="197"/>
        <v>356.89199999999761</v>
      </c>
      <c r="BS268" s="141">
        <f t="shared" si="198"/>
        <v>108282.98437577827</v>
      </c>
      <c r="BT268" s="142">
        <f t="shared" si="199"/>
        <v>38645330.859839998</v>
      </c>
      <c r="BU268" s="144">
        <f t="shared" si="200"/>
        <v>369941427.37074238</v>
      </c>
      <c r="BV268" s="145">
        <f t="shared" si="154"/>
        <v>597042710.02658868</v>
      </c>
      <c r="BW268" s="146">
        <f>INDEX(รายได้แยกตามสิทธิ!$Q:$Q,MATCH(CalBudget2567!$D268,รายได้แยกตามสิทธิ!$B:$B,0))</f>
        <v>0.12</v>
      </c>
      <c r="BX268" s="145">
        <f t="shared" si="201"/>
        <v>71645125.20319064</v>
      </c>
      <c r="BY268" s="141"/>
      <c r="BZ268" s="143">
        <f t="shared" si="202"/>
        <v>204798</v>
      </c>
      <c r="CA268" s="138">
        <f>INDEX(ผลงานOPDVisit_HDC!$C:$C,MATCH(CalBudget2567!$D268,ผลงานOPDVisit_HDC!$A:$A,0))</f>
        <v>204798</v>
      </c>
      <c r="CB268" s="138">
        <f t="shared" si="203"/>
        <v>0</v>
      </c>
    </row>
    <row r="269" spans="1:80" hidden="1" x14ac:dyDescent="0.7">
      <c r="A269" s="136">
        <f>COUNTA($D$16:D269)</f>
        <v>254</v>
      </c>
      <c r="B269" s="1">
        <v>4</v>
      </c>
      <c r="C269" s="2" t="s">
        <v>23</v>
      </c>
      <c r="D269" s="91" t="s">
        <v>327</v>
      </c>
      <c r="E269" s="3" t="s">
        <v>1225</v>
      </c>
      <c r="F269" s="4" t="s">
        <v>1876</v>
      </c>
      <c r="G269" s="1">
        <v>10</v>
      </c>
      <c r="H269" s="3" t="s">
        <v>2962</v>
      </c>
      <c r="I269" s="137">
        <f>INDEX(รายได้แยกตามสิทธิ!$D:$D,MATCH(CalBudget2567!$D269,รายได้แยกตามสิทธิ!$B:$B,0))</f>
        <v>42845605.100000001</v>
      </c>
      <c r="J269" s="138">
        <f>INDEX(ผลงานOPDVisit_HDC!$F:$F,MATCH(CalBudget2567!$D269,ผลงานOPDVisit_HDC!$A:$A,0))</f>
        <v>93446</v>
      </c>
      <c r="K269" s="138">
        <f t="shared" si="155"/>
        <v>458.50657170986455</v>
      </c>
      <c r="L269" s="139">
        <f t="shared" si="156"/>
        <v>112135.2</v>
      </c>
      <c r="M269" s="140">
        <f t="shared" si="157"/>
        <v>112135.2</v>
      </c>
      <c r="N269" s="141">
        <f t="shared" si="158"/>
        <v>470.61114520300498</v>
      </c>
      <c r="O269" s="142">
        <f t="shared" si="159"/>
        <v>52772074.889568001</v>
      </c>
      <c r="P269" s="143">
        <f>INDEX(รายได้แยกตามสิทธิ!$E:$E,MATCH(CalBudget2567!$D269,รายได้แยกตามสิทธิ!$B:$B,0))</f>
        <v>9719816.4000000004</v>
      </c>
      <c r="Q269" s="138">
        <f>INDEX(ผลงานOPDVisit_HDC!$D:$D,MATCH(CalBudget2567!$D269,ผลงานOPDVisit_HDC!$A:$A,0))</f>
        <v>27796</v>
      </c>
      <c r="R269" s="138">
        <f t="shared" si="160"/>
        <v>349.68399769751045</v>
      </c>
      <c r="S269" s="139">
        <f t="shared" si="161"/>
        <v>33355.199999999997</v>
      </c>
      <c r="T269" s="140">
        <f t="shared" si="162"/>
        <v>33355.199999999997</v>
      </c>
      <c r="U269" s="141">
        <f t="shared" si="163"/>
        <v>358.91565523672472</v>
      </c>
      <c r="V269" s="142">
        <f t="shared" si="164"/>
        <v>11971703.463552</v>
      </c>
      <c r="W269" s="143">
        <f>INDEX(รายได้แยกตามสิทธิ!$F:$F,MATCH(CalBudget2567!$D269,รายได้แยกตามสิทธิ!$B:$B,0))</f>
        <v>30599686.5</v>
      </c>
      <c r="X269" s="138">
        <f>INDEX(ผลงานOPDVisit_HDC!$E:$E,MATCH(CalBudget2567!$D269,ผลงานOPDVisit_HDC!$A:$A,0))</f>
        <v>43590</v>
      </c>
      <c r="Y269" s="138">
        <f t="shared" si="165"/>
        <v>701.9886785960083</v>
      </c>
      <c r="Z269" s="139">
        <f t="shared" si="166"/>
        <v>52308</v>
      </c>
      <c r="AA269" s="140">
        <f t="shared" si="167"/>
        <v>52308</v>
      </c>
      <c r="AB269" s="141">
        <f t="shared" si="168"/>
        <v>720.52117971094287</v>
      </c>
      <c r="AC269" s="142">
        <f t="shared" si="169"/>
        <v>37689021.868320003</v>
      </c>
      <c r="AD269" s="143">
        <f>INDEX(รายได้แยกตามสิทธิ!$G:$G,MATCH(CalBudget2567!$D269,รายได้แยกตามสิทธิ!$B:$B,0))</f>
        <v>434960.8</v>
      </c>
      <c r="AE269" s="138">
        <f>INDEX(ผลงานOPDVisit_HDC!$G:$G,MATCH(CalBudget2567!$D269,ผลงานOPDVisit_HDC!$A:$A,0))</f>
        <v>881</v>
      </c>
      <c r="AF269" s="138">
        <f t="shared" si="170"/>
        <v>493.71259931895571</v>
      </c>
      <c r="AG269" s="139">
        <f t="shared" si="171"/>
        <v>1057.2</v>
      </c>
      <c r="AH269" s="140">
        <f t="shared" si="172"/>
        <v>1057.2</v>
      </c>
      <c r="AI269" s="141">
        <f t="shared" si="173"/>
        <v>506.74661194097615</v>
      </c>
      <c r="AJ269" s="142">
        <f t="shared" si="174"/>
        <v>535732.51814399997</v>
      </c>
      <c r="AK269" s="143">
        <f>INDEX(รายได้แยกตามสิทธิ!$H:$H,MATCH(CalBudget2567!$D269,รายได้แยกตามสิทธิ!$B:$B,0))</f>
        <v>14530559.17</v>
      </c>
      <c r="AL269" s="138">
        <f>INDEX(ผลงานOPDVisit_HDC!$K:$K,MATCH(CalBudget2567!$D269,ผลงานOPDVisit_HDC!$A:$A,0))</f>
        <v>39194</v>
      </c>
      <c r="AM269" s="138">
        <f t="shared" si="175"/>
        <v>370.73427488901365</v>
      </c>
      <c r="AN269" s="139">
        <f t="shared" si="176"/>
        <v>47032.799999999996</v>
      </c>
      <c r="AO269" s="140">
        <f t="shared" si="177"/>
        <v>47032.799999999996</v>
      </c>
      <c r="AP269" s="141">
        <f t="shared" si="178"/>
        <v>380.52165974608363</v>
      </c>
      <c r="AQ269" s="142">
        <f t="shared" si="179"/>
        <v>17896999.118505601</v>
      </c>
      <c r="AR269" s="144">
        <f t="shared" si="153"/>
        <v>120865531.8580896</v>
      </c>
      <c r="AS269" s="143">
        <f>INDEX(รายได้แยกตามสิทธิ!$I:$I,MATCH(CalBudget2567!$D269,รายได้แยกตามสิทธิ!$B:$B,0))</f>
        <v>10648964.35</v>
      </c>
      <c r="AT269" s="138">
        <f>INDEX(ผลงานAdjRw_DHES!$D:$D,MATCH(CalBudget2567!$D269,ผลงานAdjRw_DHES!$B:$B,0))</f>
        <v>2603.9</v>
      </c>
      <c r="AU269" s="143">
        <f t="shared" si="180"/>
        <v>4089.6210875993697</v>
      </c>
      <c r="AV269" s="139">
        <f t="shared" si="181"/>
        <v>3124.68</v>
      </c>
      <c r="AW269" s="140">
        <f t="shared" si="182"/>
        <v>3124.68</v>
      </c>
      <c r="AX269" s="141">
        <f t="shared" si="183"/>
        <v>4197.5870843119928</v>
      </c>
      <c r="AY269" s="142">
        <f t="shared" si="184"/>
        <v>13116116.410607997</v>
      </c>
      <c r="AZ269" s="143">
        <f>INDEX(รายได้แยกตามสิทธิ!$J:$J,MATCH(CalBudget2567!$D269,รายได้แยกตามสิทธิ!$B:$B,0))</f>
        <v>3450663.56</v>
      </c>
      <c r="BA269" s="138">
        <f>INDEX(ผลงานAdjRw_DHES!$F:$F,MATCH(CalBudget2567!$D269,ผลงานAdjRw_DHES!$B:$B,0))</f>
        <v>158.26000000000002</v>
      </c>
      <c r="BB269" s="143">
        <f t="shared" si="185"/>
        <v>21803.763174522934</v>
      </c>
      <c r="BC269" s="139">
        <f t="shared" si="186"/>
        <v>189.91200000000001</v>
      </c>
      <c r="BD269" s="140">
        <f t="shared" si="187"/>
        <v>189.91200000000001</v>
      </c>
      <c r="BE269" s="141">
        <f t="shared" si="188"/>
        <v>22379.382522330339</v>
      </c>
      <c r="BF269" s="142">
        <f t="shared" si="189"/>
        <v>4250113.2935807994</v>
      </c>
      <c r="BG269" s="143">
        <f>INDEX(รายได้แยกตามสิทธิ!$K:$K,MATCH(CalBudget2567!$D269,รายได้แยกตามสิทธิ!$B:$B,0))</f>
        <v>11336359.199999999</v>
      </c>
      <c r="BH269" s="138">
        <f>INDEX(ผลงานAdjRw_DHES!$E:$E,MATCH(CalBudget2567!$D269,ผลงานAdjRw_DHES!$B:$B,0))</f>
        <v>330.98999999999995</v>
      </c>
      <c r="BI269" s="143">
        <f t="shared" si="190"/>
        <v>34249.854074141214</v>
      </c>
      <c r="BJ269" s="139">
        <f t="shared" si="191"/>
        <v>397.18799999999993</v>
      </c>
      <c r="BK269" s="140">
        <f t="shared" si="192"/>
        <v>397.18799999999993</v>
      </c>
      <c r="BL269" s="141">
        <f t="shared" si="193"/>
        <v>35154.050221698541</v>
      </c>
      <c r="BM269" s="142">
        <f t="shared" si="194"/>
        <v>13962766.899455998</v>
      </c>
      <c r="BN269" s="143">
        <f>INDEX(รายได้แยกตามสิทธิ!$N:$N,MATCH(CalBudget2567!$D269,รายได้แยกตามสิทธิ!$B:$B,0))</f>
        <v>949275</v>
      </c>
      <c r="BO269" s="138">
        <f>INDEX(ผลงานAdjRw_DHES!$I:$I,MATCH(CalBudget2567!$D269,ผลงานAdjRw_DHES!$B:$B,0))</f>
        <v>197.75000000000003</v>
      </c>
      <c r="BP269" s="143">
        <f t="shared" si="195"/>
        <v>4800.3792667509479</v>
      </c>
      <c r="BQ269" s="139">
        <f t="shared" si="196"/>
        <v>237.3</v>
      </c>
      <c r="BR269" s="140">
        <f t="shared" si="197"/>
        <v>237.3</v>
      </c>
      <c r="BS269" s="141">
        <f t="shared" si="198"/>
        <v>4927.109279393173</v>
      </c>
      <c r="BT269" s="142">
        <f t="shared" si="199"/>
        <v>1169203.0319999999</v>
      </c>
      <c r="BU269" s="144">
        <f t="shared" si="200"/>
        <v>32498199.635644797</v>
      </c>
      <c r="BV269" s="145">
        <f t="shared" si="154"/>
        <v>153363731.49373439</v>
      </c>
      <c r="BW269" s="146">
        <f>INDEX(รายได้แยกตามสิทธิ!$Q:$Q,MATCH(CalBudget2567!$D269,รายได้แยกตามสิทธิ!$B:$B,0))</f>
        <v>0.24</v>
      </c>
      <c r="BX269" s="145">
        <f t="shared" si="201"/>
        <v>36807295.558496252</v>
      </c>
      <c r="BY269" s="141"/>
      <c r="BZ269" s="143">
        <f t="shared" si="202"/>
        <v>204907</v>
      </c>
      <c r="CA269" s="138">
        <f>INDEX(ผลงานOPDVisit_HDC!$C:$C,MATCH(CalBudget2567!$D269,ผลงานOPDVisit_HDC!$A:$A,0))</f>
        <v>204907</v>
      </c>
      <c r="CB269" s="138">
        <f t="shared" si="203"/>
        <v>0</v>
      </c>
    </row>
    <row r="270" spans="1:80" hidden="1" x14ac:dyDescent="0.7">
      <c r="A270" s="136">
        <f>COUNTA($D$16:D270)</f>
        <v>255</v>
      </c>
      <c r="B270" s="1">
        <v>4</v>
      </c>
      <c r="C270" s="2" t="s">
        <v>23</v>
      </c>
      <c r="D270" s="91" t="s">
        <v>328</v>
      </c>
      <c r="E270" s="3" t="s">
        <v>1226</v>
      </c>
      <c r="F270" s="4" t="s">
        <v>1876</v>
      </c>
      <c r="G270" s="1">
        <v>6</v>
      </c>
      <c r="H270" s="3" t="s">
        <v>2965</v>
      </c>
      <c r="I270" s="137">
        <f>INDEX(รายได้แยกตามสิทธิ!$D:$D,MATCH(CalBudget2567!$D270,รายได้แยกตามสิทธิ!$B:$B,0))</f>
        <v>29032068.5</v>
      </c>
      <c r="J270" s="138">
        <f>INDEX(ผลงานOPDVisit_HDC!$F:$F,MATCH(CalBudget2567!$D270,ผลงานOPDVisit_HDC!$A:$A,0))</f>
        <v>51634</v>
      </c>
      <c r="K270" s="138">
        <f t="shared" si="155"/>
        <v>562.26650075531632</v>
      </c>
      <c r="L270" s="139">
        <f t="shared" si="156"/>
        <v>61960.799999999996</v>
      </c>
      <c r="M270" s="140">
        <f t="shared" si="157"/>
        <v>61960.799999999996</v>
      </c>
      <c r="N270" s="141">
        <f t="shared" si="158"/>
        <v>577.11033637525668</v>
      </c>
      <c r="O270" s="142">
        <f t="shared" si="159"/>
        <v>35758218.13008</v>
      </c>
      <c r="P270" s="143">
        <f>INDEX(รายได้แยกตามสิทธิ!$E:$E,MATCH(CalBudget2567!$D270,รายได้แยกตามสิทธิ!$B:$B,0))</f>
        <v>4692428</v>
      </c>
      <c r="Q270" s="138">
        <f>INDEX(ผลงานOPDVisit_HDC!$D:$D,MATCH(CalBudget2567!$D270,ผลงานOPDVisit_HDC!$A:$A,0))</f>
        <v>57</v>
      </c>
      <c r="R270" s="138">
        <f t="shared" si="160"/>
        <v>82323.298245614031</v>
      </c>
      <c r="S270" s="139">
        <f t="shared" si="161"/>
        <v>68.399999999999991</v>
      </c>
      <c r="T270" s="140">
        <f t="shared" si="162"/>
        <v>68.399999999999991</v>
      </c>
      <c r="U270" s="141">
        <f t="shared" si="163"/>
        <v>84496.633319298242</v>
      </c>
      <c r="V270" s="142">
        <f t="shared" si="164"/>
        <v>5779569.7190399989</v>
      </c>
      <c r="W270" s="143">
        <f>INDEX(รายได้แยกตามสิทธิ!$F:$F,MATCH(CalBudget2567!$D270,รายได้แยกตามสิทธิ!$B:$B,0))</f>
        <v>5758091.25</v>
      </c>
      <c r="X270" s="138">
        <f>INDEX(ผลงานOPDVisit_HDC!$E:$E,MATCH(CalBudget2567!$D270,ผลงานOPDVisit_HDC!$A:$A,0))</f>
        <v>2069</v>
      </c>
      <c r="Y270" s="138">
        <f t="shared" si="165"/>
        <v>2783.0310536491061</v>
      </c>
      <c r="Z270" s="139">
        <f t="shared" si="166"/>
        <v>2482.7999999999997</v>
      </c>
      <c r="AA270" s="140">
        <f t="shared" si="167"/>
        <v>2482.7999999999997</v>
      </c>
      <c r="AB270" s="141">
        <f t="shared" si="168"/>
        <v>2856.5030734654424</v>
      </c>
      <c r="AC270" s="142">
        <f t="shared" si="169"/>
        <v>7092125.8307999996</v>
      </c>
      <c r="AD270" s="143">
        <f>INDEX(รายได้แยกตามสิทธิ!$G:$G,MATCH(CalBudget2567!$D270,รายได้แยกตามสิทธิ!$B:$B,0))</f>
        <v>245910.61</v>
      </c>
      <c r="AE270" s="138">
        <f>INDEX(ผลงานOPDVisit_HDC!$G:$G,MATCH(CalBudget2567!$D270,ผลงานOPDVisit_HDC!$A:$A,0))</f>
        <v>499</v>
      </c>
      <c r="AF270" s="138">
        <f t="shared" si="170"/>
        <v>492.80683366733462</v>
      </c>
      <c r="AG270" s="139">
        <f t="shared" si="171"/>
        <v>598.79999999999995</v>
      </c>
      <c r="AH270" s="140">
        <f t="shared" si="172"/>
        <v>598.79999999999995</v>
      </c>
      <c r="AI270" s="141">
        <f t="shared" si="173"/>
        <v>505.81693407615222</v>
      </c>
      <c r="AJ270" s="142">
        <f t="shared" si="174"/>
        <v>302883.18012479995</v>
      </c>
      <c r="AK270" s="143">
        <f>INDEX(รายได้แยกตามสิทธิ!$H:$H,MATCH(CalBudget2567!$D270,รายได้แยกตามสิทธิ!$B:$B,0))</f>
        <v>10833527.4</v>
      </c>
      <c r="AL270" s="138">
        <f>INDEX(ผลงานOPDVisit_HDC!$K:$K,MATCH(CalBudget2567!$D270,ผลงานOPDVisit_HDC!$A:$A,0))</f>
        <v>49885</v>
      </c>
      <c r="AM270" s="138">
        <f t="shared" si="175"/>
        <v>217.17003908990679</v>
      </c>
      <c r="AN270" s="139">
        <f t="shared" si="176"/>
        <v>59862</v>
      </c>
      <c r="AO270" s="140">
        <f t="shared" si="177"/>
        <v>59862</v>
      </c>
      <c r="AP270" s="141">
        <f t="shared" si="178"/>
        <v>222.90332812188032</v>
      </c>
      <c r="AQ270" s="142">
        <f t="shared" si="179"/>
        <v>13343439.028031999</v>
      </c>
      <c r="AR270" s="144">
        <f t="shared" si="153"/>
        <v>62276235.88807679</v>
      </c>
      <c r="AS270" s="143">
        <f>INDEX(รายได้แยกตามสิทธิ!$I:$I,MATCH(CalBudget2567!$D270,รายได้แยกตามสิทธิ!$B:$B,0))</f>
        <v>17126791.5</v>
      </c>
      <c r="AT270" s="138">
        <f>INDEX(ผลงานAdjRw_DHES!$D:$D,MATCH(CalBudget2567!$D270,ผลงานAdjRw_DHES!$B:$B,0))</f>
        <v>1235.4141999999999</v>
      </c>
      <c r="AU270" s="143">
        <f t="shared" si="180"/>
        <v>13863.197865137054</v>
      </c>
      <c r="AV270" s="139">
        <f t="shared" si="181"/>
        <v>1482.49704</v>
      </c>
      <c r="AW270" s="140">
        <f t="shared" si="182"/>
        <v>1482.49704</v>
      </c>
      <c r="AX270" s="141">
        <f t="shared" si="183"/>
        <v>14229.186288776671</v>
      </c>
      <c r="AY270" s="142">
        <f t="shared" si="184"/>
        <v>21094726.554719999</v>
      </c>
      <c r="AZ270" s="143">
        <f>INDEX(รายได้แยกตามสิทธิ!$J:$J,MATCH(CalBudget2567!$D270,รายได้แยกตามสิทธิ!$B:$B,0))</f>
        <v>1439171.85</v>
      </c>
      <c r="BA270" s="138">
        <f>INDEX(ผลงานAdjRw_DHES!$F:$F,MATCH(CalBudget2567!$D270,ผลงานAdjRw_DHES!$B:$B,0))</f>
        <v>59.846899999999998</v>
      </c>
      <c r="BB270" s="143">
        <f t="shared" si="185"/>
        <v>24047.558854343337</v>
      </c>
      <c r="BC270" s="139">
        <f t="shared" si="186"/>
        <v>71.816279999999992</v>
      </c>
      <c r="BD270" s="140">
        <f t="shared" si="187"/>
        <v>71.816279999999992</v>
      </c>
      <c r="BE270" s="141">
        <f t="shared" si="188"/>
        <v>24682.414408098</v>
      </c>
      <c r="BF270" s="142">
        <f t="shared" si="189"/>
        <v>1772599.1842080001</v>
      </c>
      <c r="BG270" s="143">
        <f>INDEX(รายได้แยกตามสิทธิ!$K:$K,MATCH(CalBudget2567!$D270,รายได้แยกตามสิทธิ!$B:$B,0))</f>
        <v>1392242.25</v>
      </c>
      <c r="BH270" s="138">
        <f>INDEX(ผลงานAdjRw_DHES!$E:$E,MATCH(CalBudget2567!$D270,ผลงานAdjRw_DHES!$B:$B,0))</f>
        <v>169.67959999999999</v>
      </c>
      <c r="BI270" s="143">
        <f t="shared" si="190"/>
        <v>8205.1245406047638</v>
      </c>
      <c r="BJ270" s="139">
        <f t="shared" si="191"/>
        <v>203.61551999999998</v>
      </c>
      <c r="BK270" s="140">
        <f t="shared" si="192"/>
        <v>203.61551999999998</v>
      </c>
      <c r="BL270" s="141">
        <f t="shared" si="193"/>
        <v>8421.7398284767296</v>
      </c>
      <c r="BM270" s="142">
        <f t="shared" si="194"/>
        <v>1714796.9344799998</v>
      </c>
      <c r="BN270" s="143">
        <f>INDEX(รายได้แยกตามสิทธิ!$N:$N,MATCH(CalBudget2567!$D270,รายได้แยกตามสิทธิ!$B:$B,0))</f>
        <v>485288</v>
      </c>
      <c r="BO270" s="138">
        <f>INDEX(ผลงานAdjRw_DHES!$I:$I,MATCH(CalBudget2567!$D270,ผลงานAdjRw_DHES!$B:$B,0))</f>
        <v>46.617400000000039</v>
      </c>
      <c r="BP270" s="143">
        <f t="shared" si="195"/>
        <v>10410.018576754594</v>
      </c>
      <c r="BQ270" s="139">
        <f t="shared" si="196"/>
        <v>55.940880000000043</v>
      </c>
      <c r="BR270" s="140">
        <f t="shared" si="197"/>
        <v>55.940880000000043</v>
      </c>
      <c r="BS270" s="141">
        <f t="shared" si="198"/>
        <v>10684.843067180915</v>
      </c>
      <c r="BT270" s="142">
        <f t="shared" si="199"/>
        <v>597719.52383999992</v>
      </c>
      <c r="BU270" s="144">
        <f t="shared" si="200"/>
        <v>25179842.197247997</v>
      </c>
      <c r="BV270" s="145">
        <f t="shared" si="154"/>
        <v>87456078.085324794</v>
      </c>
      <c r="BW270" s="146">
        <f>INDEX(รายได้แยกตามสิทธิ!$Q:$Q,MATCH(CalBudget2567!$D270,รายได้แยกตามสิทธิ!$B:$B,0))</f>
        <v>0.27</v>
      </c>
      <c r="BX270" s="145">
        <f t="shared" si="201"/>
        <v>23613141.083037697</v>
      </c>
      <c r="BY270" s="141"/>
      <c r="BZ270" s="143">
        <f t="shared" si="202"/>
        <v>104144</v>
      </c>
      <c r="CA270" s="138">
        <f>INDEX(ผลงานOPDVisit_HDC!$C:$C,MATCH(CalBudget2567!$D270,ผลงานOPDVisit_HDC!$A:$A,0))</f>
        <v>104144</v>
      </c>
      <c r="CB270" s="138">
        <f t="shared" si="203"/>
        <v>0</v>
      </c>
    </row>
    <row r="271" spans="1:80" hidden="1" x14ac:dyDescent="0.7">
      <c r="A271" s="136">
        <f>COUNTA($D$16:D271)</f>
        <v>256</v>
      </c>
      <c r="B271" s="1">
        <v>4</v>
      </c>
      <c r="C271" s="2" t="s">
        <v>23</v>
      </c>
      <c r="D271" s="91" t="s">
        <v>329</v>
      </c>
      <c r="E271" s="3" t="s">
        <v>1227</v>
      </c>
      <c r="F271" s="4" t="s">
        <v>1876</v>
      </c>
      <c r="G271" s="1">
        <v>5</v>
      </c>
      <c r="H271" s="3" t="s">
        <v>2964</v>
      </c>
      <c r="I271" s="137">
        <f>INDEX(รายได้แยกตามสิทธิ!$D:$D,MATCH(CalBudget2567!$D271,รายได้แยกตามสิทธิ!$B:$B,0))</f>
        <v>24046626</v>
      </c>
      <c r="J271" s="138">
        <f>INDEX(ผลงานOPDVisit_HDC!$F:$F,MATCH(CalBudget2567!$D271,ผลงานOPDVisit_HDC!$A:$A,0))</f>
        <v>48982</v>
      </c>
      <c r="K271" s="138">
        <f t="shared" si="155"/>
        <v>490.92781021599774</v>
      </c>
      <c r="L271" s="139">
        <f t="shared" si="156"/>
        <v>58778.400000000001</v>
      </c>
      <c r="M271" s="140">
        <f t="shared" si="157"/>
        <v>58778.400000000001</v>
      </c>
      <c r="N271" s="141">
        <f t="shared" si="158"/>
        <v>503.88830440570007</v>
      </c>
      <c r="O271" s="142">
        <f t="shared" si="159"/>
        <v>29617748.31168</v>
      </c>
      <c r="P271" s="143">
        <f>INDEX(รายได้แยกตามสิทธิ!$E:$E,MATCH(CalBudget2567!$D271,รายได้แยกตามสิทธิ!$B:$B,0))</f>
        <v>2665429.7599999998</v>
      </c>
      <c r="Q271" s="138">
        <f>INDEX(ผลงานOPDVisit_HDC!$D:$D,MATCH(CalBudget2567!$D271,ผลงานOPDVisit_HDC!$A:$A,0))</f>
        <v>5414</v>
      </c>
      <c r="R271" s="138">
        <f t="shared" si="160"/>
        <v>492.3217140746213</v>
      </c>
      <c r="S271" s="139">
        <f t="shared" si="161"/>
        <v>6496.8</v>
      </c>
      <c r="T271" s="140">
        <f t="shared" si="162"/>
        <v>6496.8</v>
      </c>
      <c r="U271" s="141">
        <f t="shared" si="163"/>
        <v>505.3190073261913</v>
      </c>
      <c r="V271" s="142">
        <f t="shared" si="164"/>
        <v>3282956.5267967996</v>
      </c>
      <c r="W271" s="143">
        <f>INDEX(รายได้แยกตามสิทธิ!$F:$F,MATCH(CalBudget2567!$D271,รายได้แยกตามสิทธิ!$B:$B,0))</f>
        <v>7565519</v>
      </c>
      <c r="X271" s="138">
        <f>INDEX(ผลงานOPDVisit_HDC!$E:$E,MATCH(CalBudget2567!$D271,ผลงานOPDVisit_HDC!$A:$A,0))</f>
        <v>19711</v>
      </c>
      <c r="Y271" s="138">
        <f t="shared" si="165"/>
        <v>383.82218050834558</v>
      </c>
      <c r="Z271" s="139">
        <f t="shared" si="166"/>
        <v>23653.200000000001</v>
      </c>
      <c r="AA271" s="140">
        <f t="shared" si="167"/>
        <v>23653.200000000001</v>
      </c>
      <c r="AB271" s="141">
        <f t="shared" si="168"/>
        <v>393.95508607376593</v>
      </c>
      <c r="AC271" s="142">
        <f t="shared" si="169"/>
        <v>9318298.4419200011</v>
      </c>
      <c r="AD271" s="143">
        <f>INDEX(รายได้แยกตามสิทธิ!$G:$G,MATCH(CalBudget2567!$D271,รายได้แยกตามสิทธิ!$B:$B,0))</f>
        <v>457767</v>
      </c>
      <c r="AE271" s="138">
        <f>INDEX(ผลงานOPDVisit_HDC!$G:$G,MATCH(CalBudget2567!$D271,ผลงานOPDVisit_HDC!$A:$A,0))</f>
        <v>351</v>
      </c>
      <c r="AF271" s="138">
        <f t="shared" si="170"/>
        <v>1304.1794871794871</v>
      </c>
      <c r="AG271" s="139">
        <f t="shared" si="171"/>
        <v>421.2</v>
      </c>
      <c r="AH271" s="140">
        <f t="shared" si="172"/>
        <v>421.2</v>
      </c>
      <c r="AI271" s="141">
        <f t="shared" si="173"/>
        <v>1338.6098256410255</v>
      </c>
      <c r="AJ271" s="142">
        <f t="shared" si="174"/>
        <v>563822.45855999994</v>
      </c>
      <c r="AK271" s="143">
        <f>INDEX(รายได้แยกตามสิทธิ!$H:$H,MATCH(CalBudget2567!$D271,รายได้แยกตามสิทธิ!$B:$B,0))</f>
        <v>3788818</v>
      </c>
      <c r="AL271" s="138">
        <f>INDEX(ผลงานOPDVisit_HDC!$K:$K,MATCH(CalBudget2567!$D271,ผลงานOPDVisit_HDC!$A:$A,0))</f>
        <v>14462</v>
      </c>
      <c r="AM271" s="138">
        <f t="shared" si="175"/>
        <v>261.98437283916473</v>
      </c>
      <c r="AN271" s="139">
        <f t="shared" si="176"/>
        <v>17354.399999999998</v>
      </c>
      <c r="AO271" s="140">
        <f t="shared" si="177"/>
        <v>17354.399999999998</v>
      </c>
      <c r="AP271" s="141">
        <f t="shared" si="178"/>
        <v>268.90076028211871</v>
      </c>
      <c r="AQ271" s="142">
        <f t="shared" si="179"/>
        <v>4666611.3542400002</v>
      </c>
      <c r="AR271" s="144">
        <f t="shared" si="153"/>
        <v>47449437.093196802</v>
      </c>
      <c r="AS271" s="143">
        <f>INDEX(รายได้แยกตามสิทธิ!$I:$I,MATCH(CalBudget2567!$D271,รายได้แยกตามสิทธิ!$B:$B,0))</f>
        <v>11463665</v>
      </c>
      <c r="AT271" s="138">
        <f>INDEX(ผลงานAdjRw_DHES!$D:$D,MATCH(CalBudget2567!$D271,ผลงานAdjRw_DHES!$B:$B,0))</f>
        <v>1275.9689000000001</v>
      </c>
      <c r="AU271" s="143">
        <f t="shared" si="180"/>
        <v>8984.282453906204</v>
      </c>
      <c r="AV271" s="139">
        <f t="shared" si="181"/>
        <v>1531.1626800000001</v>
      </c>
      <c r="AW271" s="140">
        <f t="shared" si="182"/>
        <v>1531.1626800000001</v>
      </c>
      <c r="AX271" s="141">
        <f t="shared" si="183"/>
        <v>9221.4675106893283</v>
      </c>
      <c r="AY271" s="142">
        <f t="shared" si="184"/>
        <v>14119566.907200001</v>
      </c>
      <c r="AZ271" s="143">
        <f>INDEX(รายได้แยกตามสิทธิ!$J:$J,MATCH(CalBudget2567!$D271,รายได้แยกตามสิทธิ!$B:$B,0))</f>
        <v>1227061.25</v>
      </c>
      <c r="BA271" s="138">
        <f>INDEX(ผลงานAdjRw_DHES!$F:$F,MATCH(CalBudget2567!$D271,ผลงานAdjRw_DHES!$B:$B,0))</f>
        <v>91.2483</v>
      </c>
      <c r="BB271" s="143">
        <f t="shared" si="185"/>
        <v>13447.497104055637</v>
      </c>
      <c r="BC271" s="139">
        <f t="shared" si="186"/>
        <v>109.49795999999999</v>
      </c>
      <c r="BD271" s="140">
        <f t="shared" si="187"/>
        <v>109.49795999999999</v>
      </c>
      <c r="BE271" s="141">
        <f t="shared" si="188"/>
        <v>13802.511027602706</v>
      </c>
      <c r="BF271" s="142">
        <f t="shared" si="189"/>
        <v>1511346.8003999998</v>
      </c>
      <c r="BG271" s="143">
        <f>INDEX(รายได้แยกตามสิทธิ!$K:$K,MATCH(CalBudget2567!$D271,รายได้แยกตามสิทธิ!$B:$B,0))</f>
        <v>1568874.2</v>
      </c>
      <c r="BH271" s="138">
        <f>INDEX(ผลงานAdjRw_DHES!$E:$E,MATCH(CalBudget2567!$D271,ผลงานAdjRw_DHES!$B:$B,0))</f>
        <v>147.64269999999999</v>
      </c>
      <c r="BI271" s="143">
        <f t="shared" si="190"/>
        <v>10626.154899632695</v>
      </c>
      <c r="BJ271" s="139">
        <f t="shared" si="191"/>
        <v>177.17123999999998</v>
      </c>
      <c r="BK271" s="140">
        <f t="shared" si="192"/>
        <v>177.17123999999998</v>
      </c>
      <c r="BL271" s="141">
        <f t="shared" si="193"/>
        <v>10906.685388982998</v>
      </c>
      <c r="BM271" s="142">
        <f t="shared" si="194"/>
        <v>1932350.974656</v>
      </c>
      <c r="BN271" s="143">
        <f>INDEX(รายได้แยกตามสิทธิ!$N:$N,MATCH(CalBudget2567!$D271,รายได้แยกตามสิทธิ!$B:$B,0))</f>
        <v>1578873.75</v>
      </c>
      <c r="BO271" s="138">
        <f>INDEX(ผลงานAdjRw_DHES!$I:$I,MATCH(CalBudget2567!$D271,ผลงานAdjRw_DHES!$B:$B,0))</f>
        <v>86.436000000000007</v>
      </c>
      <c r="BP271" s="143">
        <f t="shared" si="195"/>
        <v>18266.390739969454</v>
      </c>
      <c r="BQ271" s="139">
        <f t="shared" si="196"/>
        <v>103.72320000000001</v>
      </c>
      <c r="BR271" s="140">
        <f t="shared" si="197"/>
        <v>103.72320000000001</v>
      </c>
      <c r="BS271" s="141">
        <f t="shared" si="198"/>
        <v>18748.623455504647</v>
      </c>
      <c r="BT271" s="142">
        <f t="shared" si="199"/>
        <v>1944667.2203999998</v>
      </c>
      <c r="BU271" s="144">
        <f t="shared" si="200"/>
        <v>19507931.902656</v>
      </c>
      <c r="BV271" s="145">
        <f t="shared" si="154"/>
        <v>66957368.995852798</v>
      </c>
      <c r="BW271" s="146">
        <f>INDEX(รายได้แยกตามสิทธิ!$Q:$Q,MATCH(CalBudget2567!$D271,รายได้แยกตามสิทธิ!$B:$B,0))</f>
        <v>0.39</v>
      </c>
      <c r="BX271" s="145">
        <f t="shared" si="201"/>
        <v>26113373.908382591</v>
      </c>
      <c r="BY271" s="141"/>
      <c r="BZ271" s="143">
        <f t="shared" si="202"/>
        <v>88920</v>
      </c>
      <c r="CA271" s="138">
        <f>INDEX(ผลงานOPDVisit_HDC!$C:$C,MATCH(CalBudget2567!$D271,ผลงานOPDVisit_HDC!$A:$A,0))</f>
        <v>88920</v>
      </c>
      <c r="CB271" s="138">
        <f t="shared" si="203"/>
        <v>0</v>
      </c>
    </row>
    <row r="272" spans="1:80" hidden="1" x14ac:dyDescent="0.7">
      <c r="A272" s="136">
        <f>COUNTA($D$16:D272)</f>
        <v>257</v>
      </c>
      <c r="B272" s="1">
        <v>4</v>
      </c>
      <c r="C272" s="2" t="s">
        <v>23</v>
      </c>
      <c r="D272" s="91" t="s">
        <v>330</v>
      </c>
      <c r="E272" s="3" t="s">
        <v>1228</v>
      </c>
      <c r="F272" s="4" t="s">
        <v>1876</v>
      </c>
      <c r="G272" s="1">
        <v>5</v>
      </c>
      <c r="H272" s="3" t="s">
        <v>2964</v>
      </c>
      <c r="I272" s="137">
        <f>INDEX(รายได้แยกตามสิทธิ!$D:$D,MATCH(CalBudget2567!$D272,รายได้แยกตามสิทธิ!$B:$B,0))</f>
        <v>11775948.5</v>
      </c>
      <c r="J272" s="138">
        <f>INDEX(ผลงานOPDVisit_HDC!$F:$F,MATCH(CalBudget2567!$D272,ผลงานOPDVisit_HDC!$A:$A,0))</f>
        <v>29668</v>
      </c>
      <c r="K272" s="138">
        <f t="shared" si="155"/>
        <v>396.9242449777538</v>
      </c>
      <c r="L272" s="139">
        <f t="shared" si="156"/>
        <v>35601.599999999999</v>
      </c>
      <c r="M272" s="140">
        <f t="shared" si="157"/>
        <v>35601.599999999999</v>
      </c>
      <c r="N272" s="141">
        <f t="shared" si="158"/>
        <v>407.40304504516649</v>
      </c>
      <c r="O272" s="142">
        <f t="shared" si="159"/>
        <v>14504200.24848</v>
      </c>
      <c r="P272" s="143">
        <f>INDEX(รายได้แยกตามสิทธิ!$E:$E,MATCH(CalBudget2567!$D272,รายได้แยกตามสิทธิ!$B:$B,0))</f>
        <v>3065338.08</v>
      </c>
      <c r="Q272" s="138">
        <f>INDEX(ผลงานOPDVisit_HDC!$D:$D,MATCH(CalBudget2567!$D272,ผลงานOPDVisit_HDC!$A:$A,0))</f>
        <v>9129</v>
      </c>
      <c r="R272" s="138">
        <f t="shared" si="160"/>
        <v>335.78026947091689</v>
      </c>
      <c r="S272" s="139">
        <f t="shared" si="161"/>
        <v>10954.8</v>
      </c>
      <c r="T272" s="140">
        <f t="shared" si="162"/>
        <v>10954.8</v>
      </c>
      <c r="U272" s="141">
        <f t="shared" si="163"/>
        <v>344.64486858494911</v>
      </c>
      <c r="V272" s="142">
        <f t="shared" si="164"/>
        <v>3775515.6063744002</v>
      </c>
      <c r="W272" s="143">
        <f>INDEX(รายได้แยกตามสิทธิ!$F:$F,MATCH(CalBudget2567!$D272,รายได้แยกตามสิทธิ!$B:$B,0))</f>
        <v>1021304.75</v>
      </c>
      <c r="X272" s="138">
        <f>INDEX(ผลงานOPDVisit_HDC!$E:$E,MATCH(CalBudget2567!$D272,ผลงานOPDVisit_HDC!$A:$A,0))</f>
        <v>7186</v>
      </c>
      <c r="Y272" s="138">
        <f t="shared" si="165"/>
        <v>142.12423462287782</v>
      </c>
      <c r="Z272" s="139">
        <f t="shared" si="166"/>
        <v>8623.1999999999989</v>
      </c>
      <c r="AA272" s="140">
        <f t="shared" si="167"/>
        <v>8623.1999999999989</v>
      </c>
      <c r="AB272" s="141">
        <f t="shared" si="168"/>
        <v>145.87631441692179</v>
      </c>
      <c r="AC272" s="142">
        <f t="shared" si="169"/>
        <v>1257920.6344799998</v>
      </c>
      <c r="AD272" s="143">
        <f>INDEX(รายได้แยกตามสิทธิ!$G:$G,MATCH(CalBudget2567!$D272,รายได้แยกตามสิทธิ!$B:$B,0))</f>
        <v>11597</v>
      </c>
      <c r="AE272" s="138">
        <f>INDEX(ผลงานOPDVisit_HDC!$G:$G,MATCH(CalBudget2567!$D272,ผลงานOPDVisit_HDC!$A:$A,0))</f>
        <v>18</v>
      </c>
      <c r="AF272" s="138">
        <f t="shared" si="170"/>
        <v>644.27777777777783</v>
      </c>
      <c r="AG272" s="139">
        <f t="shared" si="171"/>
        <v>21.599999999999998</v>
      </c>
      <c r="AH272" s="140">
        <f t="shared" si="172"/>
        <v>21.599999999999998</v>
      </c>
      <c r="AI272" s="141">
        <f t="shared" si="173"/>
        <v>661.28671111111112</v>
      </c>
      <c r="AJ272" s="142">
        <f t="shared" si="174"/>
        <v>14283.792959999999</v>
      </c>
      <c r="AK272" s="143">
        <f>INDEX(รายได้แยกตามสิทธิ!$H:$H,MATCH(CalBudget2567!$D272,รายได้แยกตามสิทธิ!$B:$B,0))</f>
        <v>1780215.82</v>
      </c>
      <c r="AL272" s="138">
        <f>INDEX(ผลงานOPDVisit_HDC!$K:$K,MATCH(CalBudget2567!$D272,ผลงานOPDVisit_HDC!$A:$A,0))</f>
        <v>4855</v>
      </c>
      <c r="AM272" s="138">
        <f t="shared" si="175"/>
        <v>366.67679093717817</v>
      </c>
      <c r="AN272" s="139">
        <f t="shared" si="176"/>
        <v>5826</v>
      </c>
      <c r="AO272" s="140">
        <f t="shared" si="177"/>
        <v>5826</v>
      </c>
      <c r="AP272" s="141">
        <f t="shared" si="178"/>
        <v>376.35705821791964</v>
      </c>
      <c r="AQ272" s="142">
        <f t="shared" si="179"/>
        <v>2192656.2211775999</v>
      </c>
      <c r="AR272" s="144">
        <f t="shared" ref="AR272:AR335" si="204">O272+V272+AC272+AJ272+AQ272</f>
        <v>21744576.503472</v>
      </c>
      <c r="AS272" s="143">
        <f>INDEX(รายได้แยกตามสิทธิ!$I:$I,MATCH(CalBudget2567!$D272,รายได้แยกตามสิทธิ!$B:$B,0))</f>
        <v>3186627.61</v>
      </c>
      <c r="AT272" s="138">
        <f>INDEX(ผลงานAdjRw_DHES!$D:$D,MATCH(CalBudget2567!$D272,ผลงานAdjRw_DHES!$B:$B,0))</f>
        <v>322.03990000000005</v>
      </c>
      <c r="AU272" s="143">
        <f t="shared" si="180"/>
        <v>9895.1329012336646</v>
      </c>
      <c r="AV272" s="139">
        <f t="shared" si="181"/>
        <v>386.44788000000005</v>
      </c>
      <c r="AW272" s="140">
        <f t="shared" si="182"/>
        <v>386.44788000000005</v>
      </c>
      <c r="AX272" s="141">
        <f t="shared" si="183"/>
        <v>10156.364409826234</v>
      </c>
      <c r="AY272" s="142">
        <f t="shared" si="184"/>
        <v>3924905.4946848</v>
      </c>
      <c r="AZ272" s="143">
        <f>INDEX(รายได้แยกตามสิทธิ!$J:$J,MATCH(CalBudget2567!$D272,รายได้แยกตามสิทธิ!$B:$B,0))</f>
        <v>595646</v>
      </c>
      <c r="BA272" s="138">
        <f>INDEX(ผลงานAdjRw_DHES!$F:$F,MATCH(CalBudget2567!$D272,ผลงานAdjRw_DHES!$B:$B,0))</f>
        <v>37.916399999999996</v>
      </c>
      <c r="BB272" s="143">
        <f t="shared" si="185"/>
        <v>15709.455539027969</v>
      </c>
      <c r="BC272" s="139">
        <f t="shared" si="186"/>
        <v>45.499679999999991</v>
      </c>
      <c r="BD272" s="140">
        <f t="shared" si="187"/>
        <v>45.499679999999991</v>
      </c>
      <c r="BE272" s="141">
        <f t="shared" si="188"/>
        <v>16124.185165258308</v>
      </c>
      <c r="BF272" s="142">
        <f t="shared" si="189"/>
        <v>733645.26527999993</v>
      </c>
      <c r="BG272" s="143">
        <f>INDEX(รายได้แยกตามสิทธิ!$K:$K,MATCH(CalBudget2567!$D272,รายได้แยกตามสิทธิ!$B:$B,0))</f>
        <v>1037535.75</v>
      </c>
      <c r="BH272" s="138">
        <f>INDEX(ผลงานAdjRw_DHES!$E:$E,MATCH(CalBudget2567!$D272,ผลงานAdjRw_DHES!$B:$B,0))</f>
        <v>14.328900000000001</v>
      </c>
      <c r="BI272" s="143">
        <f t="shared" si="190"/>
        <v>72408.611268136417</v>
      </c>
      <c r="BJ272" s="139">
        <f t="shared" si="191"/>
        <v>17.194680000000002</v>
      </c>
      <c r="BK272" s="140">
        <f t="shared" si="192"/>
        <v>17.194680000000002</v>
      </c>
      <c r="BL272" s="141">
        <f t="shared" si="193"/>
        <v>74320.198605615224</v>
      </c>
      <c r="BM272" s="142">
        <f t="shared" si="194"/>
        <v>1277912.0325600002</v>
      </c>
      <c r="BN272" s="143">
        <f>INDEX(รายได้แยกตามสิทธิ!$N:$N,MATCH(CalBudget2567!$D272,รายได้แยกตามสิทธิ!$B:$B,0))</f>
        <v>330473.75</v>
      </c>
      <c r="BO272" s="138">
        <f>INDEX(ผลงานAdjRw_DHES!$I:$I,MATCH(CalBudget2567!$D272,ผลงานAdjRw_DHES!$B:$B,0))</f>
        <v>16.716799999999907</v>
      </c>
      <c r="BP272" s="143">
        <f t="shared" si="195"/>
        <v>19768.959968415118</v>
      </c>
      <c r="BQ272" s="139">
        <f t="shared" si="196"/>
        <v>20.060159999999886</v>
      </c>
      <c r="BR272" s="140">
        <f t="shared" si="197"/>
        <v>20.060159999999886</v>
      </c>
      <c r="BS272" s="141">
        <f t="shared" si="198"/>
        <v>20290.860511581279</v>
      </c>
      <c r="BT272" s="142">
        <f t="shared" si="199"/>
        <v>407037.90840000001</v>
      </c>
      <c r="BU272" s="144">
        <f t="shared" si="200"/>
        <v>6343500.7009247998</v>
      </c>
      <c r="BV272" s="145">
        <f t="shared" ref="BV272:BV335" si="205">AR272+BU272</f>
        <v>28088077.204396799</v>
      </c>
      <c r="BW272" s="146">
        <f>INDEX(รายได้แยกตามสิทธิ!$Q:$Q,MATCH(CalBudget2567!$D272,รายได้แยกตามสิทธิ!$B:$B,0))</f>
        <v>0.3</v>
      </c>
      <c r="BX272" s="145">
        <f t="shared" si="201"/>
        <v>8426423.1613190398</v>
      </c>
      <c r="BY272" s="141"/>
      <c r="BZ272" s="143">
        <f t="shared" si="202"/>
        <v>50856</v>
      </c>
      <c r="CA272" s="138">
        <f>INDEX(ผลงานOPDVisit_HDC!$C:$C,MATCH(CalBudget2567!$D272,ผลงานOPDVisit_HDC!$A:$A,0))</f>
        <v>50856</v>
      </c>
      <c r="CB272" s="138">
        <f t="shared" si="203"/>
        <v>0</v>
      </c>
    </row>
    <row r="273" spans="1:80" hidden="1" x14ac:dyDescent="0.7">
      <c r="A273" s="136">
        <f>COUNTA($D$16:D273)</f>
        <v>258</v>
      </c>
      <c r="B273" s="1">
        <v>4</v>
      </c>
      <c r="C273" s="2" t="s">
        <v>23</v>
      </c>
      <c r="D273" s="91" t="s">
        <v>331</v>
      </c>
      <c r="E273" s="3" t="s">
        <v>1229</v>
      </c>
      <c r="F273" s="4" t="s">
        <v>1876</v>
      </c>
      <c r="G273" s="1">
        <v>5</v>
      </c>
      <c r="H273" s="3" t="s">
        <v>2964</v>
      </c>
      <c r="I273" s="137">
        <f>INDEX(รายได้แยกตามสิทธิ!$D:$D,MATCH(CalBudget2567!$D273,รายได้แยกตามสิทธิ!$B:$B,0))</f>
        <v>23731538.109999999</v>
      </c>
      <c r="J273" s="138">
        <f>INDEX(ผลงานOPDVisit_HDC!$F:$F,MATCH(CalBudget2567!$D273,ผลงานOPDVisit_HDC!$A:$A,0))</f>
        <v>53000</v>
      </c>
      <c r="K273" s="138">
        <f t="shared" ref="K273:K336" si="206">SUM(I273/J273)</f>
        <v>447.76486999999997</v>
      </c>
      <c r="L273" s="139">
        <f t="shared" ref="L273:L336" si="207">J273*1.2</f>
        <v>63600</v>
      </c>
      <c r="M273" s="140">
        <f t="shared" ref="M273:M336" si="208">L273</f>
        <v>63600</v>
      </c>
      <c r="N273" s="141">
        <f t="shared" ref="N273:N336" si="209">($F$4*K273)+K273</f>
        <v>459.58586256799998</v>
      </c>
      <c r="O273" s="142">
        <f t="shared" ref="O273:O336" si="210">M273*N273</f>
        <v>29229660.859324798</v>
      </c>
      <c r="P273" s="143">
        <f>INDEX(รายได้แยกตามสิทธิ!$E:$E,MATCH(CalBudget2567!$D273,รายได้แยกตามสิทธิ!$B:$B,0))</f>
        <v>3996741.17</v>
      </c>
      <c r="Q273" s="138">
        <f>INDEX(ผลงานOPDVisit_HDC!$D:$D,MATCH(CalBudget2567!$D273,ผลงานOPDVisit_HDC!$A:$A,0))</f>
        <v>11675</v>
      </c>
      <c r="R273" s="138">
        <f t="shared" ref="R273:R336" si="211">IF(Q273=0,0,P273/Q273)</f>
        <v>342.33329079229122</v>
      </c>
      <c r="S273" s="139">
        <f t="shared" ref="S273:S336" si="212">Q273*1.2</f>
        <v>14010</v>
      </c>
      <c r="T273" s="140">
        <f t="shared" ref="T273:T336" si="213">S273</f>
        <v>14010</v>
      </c>
      <c r="U273" s="141">
        <f t="shared" ref="U273:U336" si="214">($F$4*R273)+R273</f>
        <v>351.37088966920771</v>
      </c>
      <c r="V273" s="142">
        <f t="shared" ref="V273:V336" si="215">T273*U273</f>
        <v>4922706.1642656</v>
      </c>
      <c r="W273" s="143">
        <f>INDEX(รายได้แยกตามสิทธิ!$F:$F,MATCH(CalBudget2567!$D273,รายได้แยกตามสิทธิ!$B:$B,0))</f>
        <v>2561554.94</v>
      </c>
      <c r="X273" s="138">
        <f>INDEX(ผลงานOPDVisit_HDC!$E:$E,MATCH(CalBudget2567!$D273,ผลงานOPDVisit_HDC!$A:$A,0))</f>
        <v>14317</v>
      </c>
      <c r="Y273" s="138">
        <f t="shared" ref="Y273:Y336" si="216">IF(X273=0,0,W273/X273)</f>
        <v>178.91701753160578</v>
      </c>
      <c r="Z273" s="139">
        <f t="shared" ref="Z273:Z336" si="217">X273*1.2</f>
        <v>17180.399999999998</v>
      </c>
      <c r="AA273" s="140">
        <f t="shared" ref="AA273:AA336" si="218">Z273</f>
        <v>17180.399999999998</v>
      </c>
      <c r="AB273" s="141">
        <f t="shared" ref="AB273:AB336" si="219">($F$4*Y273)+Y273</f>
        <v>183.64042679444017</v>
      </c>
      <c r="AC273" s="142">
        <f t="shared" ref="AC273:AC336" si="220">AA273*AB273</f>
        <v>3155015.9884991995</v>
      </c>
      <c r="AD273" s="143">
        <f>INDEX(รายได้แยกตามสิทธิ!$G:$G,MATCH(CalBudget2567!$D273,รายได้แยกตามสิทธิ!$B:$B,0))</f>
        <v>80244</v>
      </c>
      <c r="AE273" s="138">
        <f>INDEX(ผลงานOPDVisit_HDC!$G:$G,MATCH(CalBudget2567!$D273,ผลงานOPDVisit_HDC!$A:$A,0))</f>
        <v>121</v>
      </c>
      <c r="AF273" s="138">
        <f t="shared" ref="AF273:AF336" si="221">IFERROR(SUM(AD273/AE273),0)</f>
        <v>663.17355371900828</v>
      </c>
      <c r="AG273" s="139">
        <f t="shared" ref="AG273:AG336" si="222">AE273*1.2</f>
        <v>145.19999999999999</v>
      </c>
      <c r="AH273" s="140">
        <f t="shared" ref="AH273:AH336" si="223">AG273</f>
        <v>145.19999999999999</v>
      </c>
      <c r="AI273" s="141">
        <f t="shared" ref="AI273:AI336" si="224">($F$4*AF273)+AF273</f>
        <v>680.68133553719008</v>
      </c>
      <c r="AJ273" s="142">
        <f t="shared" ref="AJ273:AJ336" si="225">AH273*AI273</f>
        <v>98834.929919999995</v>
      </c>
      <c r="AK273" s="143">
        <f>INDEX(รายได้แยกตามสิทธิ!$H:$H,MATCH(CalBudget2567!$D273,รายได้แยกตามสิทธิ!$B:$B,0))</f>
        <v>1868407.73</v>
      </c>
      <c r="AL273" s="138">
        <f>INDEX(ผลงานOPDVisit_HDC!$K:$K,MATCH(CalBudget2567!$D273,ผลงานOPDVisit_HDC!$A:$A,0))</f>
        <v>5012</v>
      </c>
      <c r="AM273" s="138">
        <f t="shared" ref="AM273:AM336" si="226">IFERROR(SUM(AK273/AL273),0)</f>
        <v>372.78685754189945</v>
      </c>
      <c r="AN273" s="139">
        <f t="shared" ref="AN273:AN336" si="227">AL273*1.2</f>
        <v>6014.4</v>
      </c>
      <c r="AO273" s="140">
        <f t="shared" ref="AO273:AO336" si="228">AN273</f>
        <v>6014.4</v>
      </c>
      <c r="AP273" s="141">
        <f t="shared" ref="AP273:AP336" si="229">($F$4*AM273)+AM273</f>
        <v>382.6284305810056</v>
      </c>
      <c r="AQ273" s="142">
        <f t="shared" ref="AQ273:AQ336" si="230">AO273*AP273</f>
        <v>2301280.4328863998</v>
      </c>
      <c r="AR273" s="144">
        <f t="shared" si="204"/>
        <v>39707498.374896005</v>
      </c>
      <c r="AS273" s="143">
        <f>INDEX(รายได้แยกตามสิทธิ!$I:$I,MATCH(CalBudget2567!$D273,รายได้แยกตามสิทธิ!$B:$B,0))</f>
        <v>7711887.9000000004</v>
      </c>
      <c r="AT273" s="138">
        <f>INDEX(ผลงานAdjRw_DHES!$D:$D,MATCH(CalBudget2567!$D273,ผลงานAdjRw_DHES!$B:$B,0))</f>
        <v>603.3578</v>
      </c>
      <c r="AU273" s="143">
        <f t="shared" ref="AU273:AU336" si="231">IFERROR(SUM(AS273/AT273),0)</f>
        <v>12781.616314564924</v>
      </c>
      <c r="AV273" s="139">
        <f t="shared" ref="AV273:AV336" si="232">AT273*1.2</f>
        <v>724.02936</v>
      </c>
      <c r="AW273" s="140">
        <f t="shared" ref="AW273:AW336" si="233">AV273</f>
        <v>724.02936</v>
      </c>
      <c r="AX273" s="141">
        <f t="shared" ref="AX273:AX336" si="234">($F$4*AU273)+AU273</f>
        <v>13119.050985269438</v>
      </c>
      <c r="AY273" s="142">
        <f t="shared" ref="AY273:AY336" si="235">AW273*AX273</f>
        <v>9498578.0886720009</v>
      </c>
      <c r="AZ273" s="143">
        <f>INDEX(รายได้แยกตามสิทธิ!$J:$J,MATCH(CalBudget2567!$D273,รายได้แยกตามสิทธิ!$B:$B,0))</f>
        <v>468163.85</v>
      </c>
      <c r="BA273" s="138">
        <f>INDEX(ผลงานAdjRw_DHES!$F:$F,MATCH(CalBudget2567!$D273,ผลงานAdjRw_DHES!$B:$B,0))</f>
        <v>31.738900000000001</v>
      </c>
      <c r="BB273" s="143">
        <f t="shared" ref="BB273:BB336" si="236">IFERROR(SUM(AZ273/BA273),0)</f>
        <v>14750.47496920183</v>
      </c>
      <c r="BC273" s="139">
        <f t="shared" ref="BC273:BC336" si="237">BA273*1.2</f>
        <v>38.086680000000001</v>
      </c>
      <c r="BD273" s="140">
        <f t="shared" ref="BD273:BD336" si="238">BC273</f>
        <v>38.086680000000001</v>
      </c>
      <c r="BE273" s="141">
        <f t="shared" ref="BE273:BE336" si="239">($F$4*BB273)+BB273</f>
        <v>15139.887508388758</v>
      </c>
      <c r="BF273" s="142">
        <f t="shared" ref="BF273:BF336" si="240">BD273*BE273</f>
        <v>576628.05076799996</v>
      </c>
      <c r="BG273" s="143">
        <f>INDEX(รายได้แยกตามสิทธิ!$K:$K,MATCH(CalBudget2567!$D273,รายได้แยกตามสิทธิ!$B:$B,0))</f>
        <v>435708</v>
      </c>
      <c r="BH273" s="138">
        <f>INDEX(ผลงานAdjRw_DHES!$E:$E,MATCH(CalBudget2567!$D273,ผลงานAdjRw_DHES!$B:$B,0))</f>
        <v>2.3768999999999996</v>
      </c>
      <c r="BI273" s="143">
        <f t="shared" ref="BI273:BI336" si="241">IFERROR(SUM(BG273/BH273),0)</f>
        <v>183309.35251798565</v>
      </c>
      <c r="BJ273" s="139">
        <f t="shared" ref="BJ273:BJ336" si="242">BH273*1.2</f>
        <v>2.8522799999999995</v>
      </c>
      <c r="BK273" s="140">
        <f t="shared" ref="BK273:BK336" si="243">BJ273</f>
        <v>2.8522799999999995</v>
      </c>
      <c r="BL273" s="141">
        <f t="shared" ref="BL273:BL336" si="244">($F$4*BI273)+BI273</f>
        <v>188148.71942446046</v>
      </c>
      <c r="BM273" s="142">
        <f t="shared" ref="BM273:BM336" si="245">BK273*BL273</f>
        <v>536652.82944</v>
      </c>
      <c r="BN273" s="143">
        <f>INDEX(รายได้แยกตามสิทธิ!$N:$N,MATCH(CalBudget2567!$D273,รายได้แยกตามสิทธิ!$B:$B,0))</f>
        <v>191022</v>
      </c>
      <c r="BO273" s="138">
        <f>INDEX(ผลงานAdjRw_DHES!$I:$I,MATCH(CalBudget2567!$D273,ผลงานAdjRw_DHES!$B:$B,0))</f>
        <v>46.439400000000006</v>
      </c>
      <c r="BP273" s="143">
        <f t="shared" ref="BP273:BP336" si="246">IFERROR(SUM(BN273/BO273),0)</f>
        <v>4113.3606377343367</v>
      </c>
      <c r="BQ273" s="139">
        <f t="shared" ref="BQ273:BQ336" si="247">BO273*1.2</f>
        <v>55.727280000000007</v>
      </c>
      <c r="BR273" s="140">
        <f t="shared" ref="BR273:BR336" si="248">BQ273</f>
        <v>55.727280000000007</v>
      </c>
      <c r="BS273" s="141">
        <f t="shared" ref="BS273:BS336" si="249">($F$4*BP273)+BP273</f>
        <v>4221.9533585705231</v>
      </c>
      <c r="BT273" s="142">
        <f t="shared" ref="BT273:BT336" si="250">BR273*BS273</f>
        <v>235277.97695999997</v>
      </c>
      <c r="BU273" s="144">
        <f t="shared" ref="BU273:BU336" si="251">AY273+BF273+BM273+BT273</f>
        <v>10847136.945839999</v>
      </c>
      <c r="BV273" s="145">
        <f t="shared" si="205"/>
        <v>50554635.320736006</v>
      </c>
      <c r="BW273" s="146">
        <f>INDEX(รายได้แยกตามสิทธิ!$Q:$Q,MATCH(CalBudget2567!$D273,รายได้แยกตามสิทธิ!$B:$B,0))</f>
        <v>0.35</v>
      </c>
      <c r="BX273" s="145">
        <f t="shared" ref="BX273:BX336" si="252">BV273*BW273</f>
        <v>17694122.3622576</v>
      </c>
      <c r="BY273" s="141"/>
      <c r="BZ273" s="143">
        <f t="shared" ref="BZ273:BZ336" si="253">SUM(J273,Q273,X273,AE273,AL273)</f>
        <v>84125</v>
      </c>
      <c r="CA273" s="138">
        <f>INDEX(ผลงานOPDVisit_HDC!$C:$C,MATCH(CalBudget2567!$D273,ผลงานOPDVisit_HDC!$A:$A,0))</f>
        <v>84125</v>
      </c>
      <c r="CB273" s="138">
        <f t="shared" ref="CB273:CB336" si="254">SUM(BZ273-CA273)</f>
        <v>0</v>
      </c>
    </row>
    <row r="274" spans="1:80" hidden="1" x14ac:dyDescent="0.7">
      <c r="A274" s="136">
        <f>COUNTA($D$16:D274)</f>
        <v>259</v>
      </c>
      <c r="B274" s="1">
        <v>4</v>
      </c>
      <c r="C274" s="2" t="s">
        <v>23</v>
      </c>
      <c r="D274" s="91" t="s">
        <v>332</v>
      </c>
      <c r="E274" s="3" t="s">
        <v>1230</v>
      </c>
      <c r="F274" s="4" t="s">
        <v>1876</v>
      </c>
      <c r="G274" s="1">
        <v>2</v>
      </c>
      <c r="H274" s="3" t="s">
        <v>2968</v>
      </c>
      <c r="I274" s="137">
        <f>INDEX(รายได้แยกตามสิทธิ!$D:$D,MATCH(CalBudget2567!$D274,รายได้แยกตามสิทธิ!$B:$B,0))</f>
        <v>8125917.8099999996</v>
      </c>
      <c r="J274" s="138">
        <f>INDEX(ผลงานOPDVisit_HDC!$F:$F,MATCH(CalBudget2567!$D274,ผลงานOPDVisit_HDC!$A:$A,0))</f>
        <v>14787</v>
      </c>
      <c r="K274" s="138">
        <f t="shared" si="206"/>
        <v>549.53119699736249</v>
      </c>
      <c r="L274" s="139">
        <f t="shared" si="207"/>
        <v>17744.399999999998</v>
      </c>
      <c r="M274" s="140">
        <f t="shared" si="208"/>
        <v>17744.399999999998</v>
      </c>
      <c r="N274" s="141">
        <f t="shared" si="209"/>
        <v>564.0388205980928</v>
      </c>
      <c r="O274" s="142">
        <f t="shared" si="210"/>
        <v>10008530.448220797</v>
      </c>
      <c r="P274" s="143">
        <f>INDEX(รายได้แยกตามสิทธิ!$E:$E,MATCH(CalBudget2567!$D274,รายได้แยกตามสิทธิ!$B:$B,0))</f>
        <v>2110053.2799999998</v>
      </c>
      <c r="Q274" s="138">
        <f>INDEX(ผลงานOPDVisit_HDC!$D:$D,MATCH(CalBudget2567!$D274,ผลงานOPDVisit_HDC!$A:$A,0))</f>
        <v>4118</v>
      </c>
      <c r="R274" s="138">
        <f t="shared" si="211"/>
        <v>512.39759106362305</v>
      </c>
      <c r="S274" s="139">
        <f t="shared" si="212"/>
        <v>4941.5999999999995</v>
      </c>
      <c r="T274" s="140">
        <f t="shared" si="213"/>
        <v>4941.5999999999995</v>
      </c>
      <c r="U274" s="141">
        <f t="shared" si="214"/>
        <v>525.92488746770266</v>
      </c>
      <c r="V274" s="142">
        <f t="shared" si="215"/>
        <v>2598910.423910399</v>
      </c>
      <c r="W274" s="143">
        <f>INDEX(รายได้แยกตามสิทธิ!$F:$F,MATCH(CalBudget2567!$D274,รายได้แยกตามสิทธิ!$B:$B,0))</f>
        <v>904699</v>
      </c>
      <c r="X274" s="138">
        <f>INDEX(ผลงานOPDVisit_HDC!$E:$E,MATCH(CalBudget2567!$D274,ผลงานOPDVisit_HDC!$A:$A,0))</f>
        <v>6697</v>
      </c>
      <c r="Y274" s="138">
        <f t="shared" si="216"/>
        <v>135.09018963715096</v>
      </c>
      <c r="Z274" s="139">
        <f t="shared" si="217"/>
        <v>8036.4</v>
      </c>
      <c r="AA274" s="140">
        <f t="shared" si="218"/>
        <v>8036.4</v>
      </c>
      <c r="AB274" s="141">
        <f t="shared" si="219"/>
        <v>138.65657064357174</v>
      </c>
      <c r="AC274" s="142">
        <f t="shared" si="220"/>
        <v>1114299.66432</v>
      </c>
      <c r="AD274" s="143">
        <f>INDEX(รายได้แยกตามสิทธิ!$G:$G,MATCH(CalBudget2567!$D274,รายได้แยกตามสิทธิ!$B:$B,0))</f>
        <v>6700</v>
      </c>
      <c r="AE274" s="138">
        <f>INDEX(ผลงานOPDVisit_HDC!$G:$G,MATCH(CalBudget2567!$D274,ผลงานOPDVisit_HDC!$A:$A,0))</f>
        <v>0</v>
      </c>
      <c r="AF274" s="138">
        <f t="shared" si="221"/>
        <v>0</v>
      </c>
      <c r="AG274" s="139">
        <f t="shared" si="222"/>
        <v>0</v>
      </c>
      <c r="AH274" s="140">
        <f t="shared" si="223"/>
        <v>0</v>
      </c>
      <c r="AI274" s="141">
        <f t="shared" si="224"/>
        <v>0</v>
      </c>
      <c r="AJ274" s="142">
        <f t="shared" si="225"/>
        <v>0</v>
      </c>
      <c r="AK274" s="143">
        <f>INDEX(รายได้แยกตามสิทธิ!$H:$H,MATCH(CalBudget2567!$D274,รายได้แยกตามสิทธิ!$B:$B,0))</f>
        <v>672882</v>
      </c>
      <c r="AL274" s="138">
        <f>INDEX(ผลงานOPDVisit_HDC!$K:$K,MATCH(CalBudget2567!$D274,ผลงานOPDVisit_HDC!$A:$A,0))</f>
        <v>18</v>
      </c>
      <c r="AM274" s="138">
        <f t="shared" si="226"/>
        <v>37382.333333333336</v>
      </c>
      <c r="AN274" s="139">
        <f t="shared" si="227"/>
        <v>21.599999999999998</v>
      </c>
      <c r="AO274" s="140">
        <f t="shared" si="228"/>
        <v>21.599999999999998</v>
      </c>
      <c r="AP274" s="141">
        <f t="shared" si="229"/>
        <v>38369.226933333339</v>
      </c>
      <c r="AQ274" s="142">
        <f t="shared" si="230"/>
        <v>828775.30176000006</v>
      </c>
      <c r="AR274" s="144">
        <f t="shared" si="204"/>
        <v>14550515.838211194</v>
      </c>
      <c r="AS274" s="143">
        <f>INDEX(รายได้แยกตามสิทธิ!$I:$I,MATCH(CalBudget2567!$D274,รายได้แยกตามสิทธิ!$B:$B,0))</f>
        <v>2354072.5</v>
      </c>
      <c r="AT274" s="138">
        <f>INDEX(ผลงานAdjRw_DHES!$D:$D,MATCH(CalBudget2567!$D274,ผลงานAdjRw_DHES!$B:$B,0))</f>
        <v>336.40639999999996</v>
      </c>
      <c r="AU274" s="143">
        <f t="shared" si="231"/>
        <v>6997.7042648415736</v>
      </c>
      <c r="AV274" s="139">
        <f t="shared" si="232"/>
        <v>403.68767999999994</v>
      </c>
      <c r="AW274" s="140">
        <f t="shared" si="233"/>
        <v>403.68767999999994</v>
      </c>
      <c r="AX274" s="141">
        <f t="shared" si="234"/>
        <v>7182.4436574333913</v>
      </c>
      <c r="AY274" s="142">
        <f t="shared" si="235"/>
        <v>2899464.0167999999</v>
      </c>
      <c r="AZ274" s="143">
        <f>INDEX(รายได้แยกตามสิทธิ!$J:$J,MATCH(CalBudget2567!$D274,รายได้แยกตามสิทธิ!$B:$B,0))</f>
        <v>289700.11</v>
      </c>
      <c r="BA274" s="138">
        <f>INDEX(ผลงานAdjRw_DHES!$F:$F,MATCH(CalBudget2567!$D274,ผลงานAdjRw_DHES!$B:$B,0))</f>
        <v>15.8367</v>
      </c>
      <c r="BB274" s="143">
        <f t="shared" si="236"/>
        <v>18292.959391792479</v>
      </c>
      <c r="BC274" s="139">
        <f t="shared" si="237"/>
        <v>19.00404</v>
      </c>
      <c r="BD274" s="140">
        <f t="shared" si="238"/>
        <v>19.00404</v>
      </c>
      <c r="BE274" s="141">
        <f t="shared" si="239"/>
        <v>18775.893519735801</v>
      </c>
      <c r="BF274" s="142">
        <f t="shared" si="240"/>
        <v>356817.83148479991</v>
      </c>
      <c r="BG274" s="143">
        <f>INDEX(รายได้แยกตามสิทธิ!$K:$K,MATCH(CalBudget2567!$D274,รายได้แยกตามสิทธิ!$B:$B,0))</f>
        <v>117149.2</v>
      </c>
      <c r="BH274" s="138">
        <f>INDEX(ผลงานAdjRw_DHES!$E:$E,MATCH(CalBudget2567!$D274,ผลงานAdjRw_DHES!$B:$B,0))</f>
        <v>8.9899000000000004</v>
      </c>
      <c r="BI274" s="143">
        <f t="shared" si="241"/>
        <v>13031.201681887451</v>
      </c>
      <c r="BJ274" s="139">
        <f t="shared" si="242"/>
        <v>10.787879999999999</v>
      </c>
      <c r="BK274" s="140">
        <f t="shared" si="243"/>
        <v>10.787879999999999</v>
      </c>
      <c r="BL274" s="141">
        <f t="shared" si="244"/>
        <v>13375.225406289279</v>
      </c>
      <c r="BM274" s="142">
        <f t="shared" si="245"/>
        <v>144290.32665599999</v>
      </c>
      <c r="BN274" s="143">
        <f>INDEX(รายได้แยกตามสิทธิ!$N:$N,MATCH(CalBudget2567!$D274,รายได้แยกตามสิทธิ!$B:$B,0))</f>
        <v>137424</v>
      </c>
      <c r="BO274" s="138">
        <f>INDEX(ผลงานAdjRw_DHES!$I:$I,MATCH(CalBudget2567!$D274,ผลงานAdjRw_DHES!$B:$B,0))</f>
        <v>0</v>
      </c>
      <c r="BP274" s="143">
        <f t="shared" si="246"/>
        <v>0</v>
      </c>
      <c r="BQ274" s="139">
        <f t="shared" si="247"/>
        <v>0</v>
      </c>
      <c r="BR274" s="140">
        <f t="shared" si="248"/>
        <v>0</v>
      </c>
      <c r="BS274" s="141">
        <f t="shared" si="249"/>
        <v>0</v>
      </c>
      <c r="BT274" s="142">
        <f t="shared" si="250"/>
        <v>0</v>
      </c>
      <c r="BU274" s="144">
        <f t="shared" si="251"/>
        <v>3400572.1749407994</v>
      </c>
      <c r="BV274" s="145">
        <f t="shared" si="205"/>
        <v>17951088.013151992</v>
      </c>
      <c r="BW274" s="146">
        <f>INDEX(รายได้แยกตามสิทธิ!$Q:$Q,MATCH(CalBudget2567!$D274,รายได้แยกตามสิทธิ!$B:$B,0))</f>
        <v>0.36</v>
      </c>
      <c r="BX274" s="145">
        <f t="shared" si="252"/>
        <v>6462391.684734717</v>
      </c>
      <c r="BY274" s="141"/>
      <c r="BZ274" s="143">
        <f t="shared" si="253"/>
        <v>25620</v>
      </c>
      <c r="CA274" s="138">
        <f>INDEX(ผลงานOPDVisit_HDC!$C:$C,MATCH(CalBudget2567!$D274,ผลงานOPDVisit_HDC!$A:$A,0))</f>
        <v>25620</v>
      </c>
      <c r="CB274" s="138">
        <f t="shared" si="254"/>
        <v>0</v>
      </c>
    </row>
    <row r="275" spans="1:80" hidden="1" x14ac:dyDescent="0.7">
      <c r="A275" s="136">
        <f>COUNTA($D$16:D275)</f>
        <v>260</v>
      </c>
      <c r="B275" s="1">
        <v>4</v>
      </c>
      <c r="C275" s="2" t="s">
        <v>23</v>
      </c>
      <c r="D275" s="91" t="s">
        <v>333</v>
      </c>
      <c r="E275" s="3" t="s">
        <v>1231</v>
      </c>
      <c r="F275" s="4" t="s">
        <v>1876</v>
      </c>
      <c r="G275" s="1">
        <v>2</v>
      </c>
      <c r="H275" s="3" t="s">
        <v>2968</v>
      </c>
      <c r="I275" s="137">
        <f>INDEX(รายได้แยกตามสิทธิ!$D:$D,MATCH(CalBudget2567!$D275,รายได้แยกตามสิทธิ!$B:$B,0))</f>
        <v>9329420.8100000005</v>
      </c>
      <c r="J275" s="138">
        <f>INDEX(ผลงานOPDVisit_HDC!$F:$F,MATCH(CalBudget2567!$D275,ผลงานOPDVisit_HDC!$A:$A,0))</f>
        <v>23211</v>
      </c>
      <c r="K275" s="138">
        <f t="shared" si="206"/>
        <v>401.93963250183106</v>
      </c>
      <c r="L275" s="139">
        <f t="shared" si="207"/>
        <v>27853.200000000001</v>
      </c>
      <c r="M275" s="140">
        <f t="shared" si="208"/>
        <v>27853.200000000001</v>
      </c>
      <c r="N275" s="141">
        <f t="shared" si="209"/>
        <v>412.55083879987939</v>
      </c>
      <c r="O275" s="142">
        <f t="shared" si="210"/>
        <v>11490861.0232608</v>
      </c>
      <c r="P275" s="143">
        <f>INDEX(รายได้แยกตามสิทธิ!$E:$E,MATCH(CalBudget2567!$D275,รายได้แยกตามสิทธิ!$B:$B,0))</f>
        <v>10044410.16</v>
      </c>
      <c r="Q275" s="138">
        <f>INDEX(ผลงานOPDVisit_HDC!$D:$D,MATCH(CalBudget2567!$D275,ผลงานOPDVisit_HDC!$A:$A,0))</f>
        <v>16252</v>
      </c>
      <c r="R275" s="138">
        <f t="shared" si="211"/>
        <v>618.04148166379525</v>
      </c>
      <c r="S275" s="139">
        <f t="shared" si="212"/>
        <v>19502.399999999998</v>
      </c>
      <c r="T275" s="140">
        <f t="shared" si="213"/>
        <v>19502.399999999998</v>
      </c>
      <c r="U275" s="141">
        <f t="shared" si="214"/>
        <v>634.35777677971942</v>
      </c>
      <c r="V275" s="142">
        <f t="shared" si="215"/>
        <v>12371499.105868798</v>
      </c>
      <c r="W275" s="143">
        <f>INDEX(รายได้แยกตามสิทธิ!$F:$F,MATCH(CalBudget2567!$D275,รายได้แยกตามสิทธิ!$B:$B,0))</f>
        <v>1676103.58</v>
      </c>
      <c r="X275" s="138">
        <f>INDEX(ผลงานOPDVisit_HDC!$E:$E,MATCH(CalBudget2567!$D275,ผลงานOPDVisit_HDC!$A:$A,0))</f>
        <v>9597</v>
      </c>
      <c r="Y275" s="138">
        <f t="shared" si="216"/>
        <v>174.64870063561531</v>
      </c>
      <c r="Z275" s="139">
        <f t="shared" si="217"/>
        <v>11516.4</v>
      </c>
      <c r="AA275" s="140">
        <f t="shared" si="218"/>
        <v>11516.4</v>
      </c>
      <c r="AB275" s="141">
        <f t="shared" si="219"/>
        <v>179.25942633239555</v>
      </c>
      <c r="AC275" s="142">
        <f t="shared" si="220"/>
        <v>2064423.2574144001</v>
      </c>
      <c r="AD275" s="143">
        <f>INDEX(รายได้แยกตามสิทธิ!$G:$G,MATCH(CalBudget2567!$D275,รายได้แยกตามสิทธิ!$B:$B,0))</f>
        <v>290168</v>
      </c>
      <c r="AE275" s="138">
        <f>INDEX(ผลงานOPDVisit_HDC!$G:$G,MATCH(CalBudget2567!$D275,ผลงานOPDVisit_HDC!$A:$A,0))</f>
        <v>252</v>
      </c>
      <c r="AF275" s="138">
        <f t="shared" si="221"/>
        <v>1151.4603174603174</v>
      </c>
      <c r="AG275" s="139">
        <f t="shared" si="222"/>
        <v>302.39999999999998</v>
      </c>
      <c r="AH275" s="140">
        <f t="shared" si="223"/>
        <v>302.39999999999998</v>
      </c>
      <c r="AI275" s="141">
        <f t="shared" si="224"/>
        <v>1181.8588698412698</v>
      </c>
      <c r="AJ275" s="142">
        <f t="shared" si="225"/>
        <v>357394.12223999994</v>
      </c>
      <c r="AK275" s="143">
        <f>INDEX(รายได้แยกตามสิทธิ!$H:$H,MATCH(CalBudget2567!$D275,รายได้แยกตามสิทธิ!$B:$B,0))</f>
        <v>1333699.75</v>
      </c>
      <c r="AL275" s="138">
        <f>INDEX(ผลงานOPDVisit_HDC!$K:$K,MATCH(CalBudget2567!$D275,ผลงานOPDVisit_HDC!$A:$A,0))</f>
        <v>2844</v>
      </c>
      <c r="AM275" s="138">
        <f t="shared" si="226"/>
        <v>468.95209212376932</v>
      </c>
      <c r="AN275" s="139">
        <f t="shared" si="227"/>
        <v>3412.7999999999997</v>
      </c>
      <c r="AO275" s="140">
        <f t="shared" si="228"/>
        <v>3412.7999999999997</v>
      </c>
      <c r="AP275" s="141">
        <f t="shared" si="229"/>
        <v>481.33242735583684</v>
      </c>
      <c r="AQ275" s="142">
        <f t="shared" si="230"/>
        <v>1642691.3080799999</v>
      </c>
      <c r="AR275" s="144">
        <f t="shared" si="204"/>
        <v>27926868.816863995</v>
      </c>
      <c r="AS275" s="143">
        <f>INDEX(รายได้แยกตามสิทธิ!$I:$I,MATCH(CalBudget2567!$D275,รายได้แยกตามสิทธิ!$B:$B,0))</f>
        <v>3149343.5</v>
      </c>
      <c r="AT275" s="138">
        <f>INDEX(ผลงานAdjRw_DHES!$D:$D,MATCH(CalBudget2567!$D275,ผลงานAdjRw_DHES!$B:$B,0))</f>
        <v>367.12979999999999</v>
      </c>
      <c r="AU275" s="143">
        <f t="shared" si="231"/>
        <v>8578.2834844787867</v>
      </c>
      <c r="AV275" s="139">
        <f t="shared" si="232"/>
        <v>440.55575999999996</v>
      </c>
      <c r="AW275" s="140">
        <f t="shared" si="233"/>
        <v>440.55575999999996</v>
      </c>
      <c r="AX275" s="141">
        <f t="shared" si="234"/>
        <v>8804.7501684690269</v>
      </c>
      <c r="AY275" s="142">
        <f t="shared" si="235"/>
        <v>3878983.4020799999</v>
      </c>
      <c r="AZ275" s="143">
        <f>INDEX(รายได้แยกตามสิทธิ!$J:$J,MATCH(CalBudget2567!$D275,รายได้แยกตามสิทธิ!$B:$B,0))</f>
        <v>418939.51</v>
      </c>
      <c r="BA275" s="138">
        <f>INDEX(ผลงานAdjRw_DHES!$F:$F,MATCH(CalBudget2567!$D275,ผลงานAdjRw_DHES!$B:$B,0))</f>
        <v>28.640699999999995</v>
      </c>
      <c r="BB275" s="143">
        <f t="shared" si="236"/>
        <v>14627.41867342628</v>
      </c>
      <c r="BC275" s="139">
        <f t="shared" si="237"/>
        <v>34.368839999999992</v>
      </c>
      <c r="BD275" s="140">
        <f t="shared" si="238"/>
        <v>34.368839999999992</v>
      </c>
      <c r="BE275" s="141">
        <f t="shared" si="239"/>
        <v>15013.582526404734</v>
      </c>
      <c r="BF275" s="142">
        <f t="shared" si="240"/>
        <v>515999.41567679995</v>
      </c>
      <c r="BG275" s="143">
        <f>INDEX(รายได้แยกตามสิทธิ!$K:$K,MATCH(CalBudget2567!$D275,รายได้แยกตามสิทธิ!$B:$B,0))</f>
        <v>292621.36</v>
      </c>
      <c r="BH275" s="138">
        <f>INDEX(ผลงานAdjRw_DHES!$E:$E,MATCH(CalBudget2567!$D275,ผลงานAdjRw_DHES!$B:$B,0))</f>
        <v>24.520399999999999</v>
      </c>
      <c r="BI275" s="143">
        <f t="shared" si="241"/>
        <v>11933.792270925434</v>
      </c>
      <c r="BJ275" s="139">
        <f t="shared" si="242"/>
        <v>29.424479999999996</v>
      </c>
      <c r="BK275" s="140">
        <f t="shared" si="243"/>
        <v>29.424479999999996</v>
      </c>
      <c r="BL275" s="141">
        <f t="shared" si="244"/>
        <v>12248.844386877867</v>
      </c>
      <c r="BM275" s="142">
        <f t="shared" si="245"/>
        <v>360415.87668480002</v>
      </c>
      <c r="BN275" s="143">
        <f>INDEX(รายได้แยกตามสิทธิ!$N:$N,MATCH(CalBudget2567!$D275,รายได้แยกตามสิทธิ!$B:$B,0))</f>
        <v>98929</v>
      </c>
      <c r="BO275" s="138">
        <f>INDEX(ผลงานAdjRw_DHES!$I:$I,MATCH(CalBudget2567!$D275,ผลงานAdjRw_DHES!$B:$B,0))</f>
        <v>34.008899999999969</v>
      </c>
      <c r="BP275" s="143">
        <f t="shared" si="246"/>
        <v>2908.9150193037731</v>
      </c>
      <c r="BQ275" s="139">
        <f t="shared" si="247"/>
        <v>40.810679999999962</v>
      </c>
      <c r="BR275" s="140">
        <f t="shared" si="248"/>
        <v>40.810679999999962</v>
      </c>
      <c r="BS275" s="141">
        <f t="shared" si="249"/>
        <v>2985.7103758133926</v>
      </c>
      <c r="BT275" s="142">
        <f t="shared" si="250"/>
        <v>121848.87071999999</v>
      </c>
      <c r="BU275" s="144">
        <f t="shared" si="251"/>
        <v>4877247.5651615998</v>
      </c>
      <c r="BV275" s="145">
        <f t="shared" si="205"/>
        <v>32804116.382025596</v>
      </c>
      <c r="BW275" s="146">
        <f>INDEX(รายได้แยกตามสิทธิ!$Q:$Q,MATCH(CalBudget2567!$D275,รายได้แยกตามสิทธิ!$B:$B,0))</f>
        <v>0.27</v>
      </c>
      <c r="BX275" s="145">
        <f t="shared" si="252"/>
        <v>8857111.423146911</v>
      </c>
      <c r="BY275" s="141"/>
      <c r="BZ275" s="143">
        <f t="shared" si="253"/>
        <v>52156</v>
      </c>
      <c r="CA275" s="138">
        <f>INDEX(ผลงานOPDVisit_HDC!$C:$C,MATCH(CalBudget2567!$D275,ผลงานOPDVisit_HDC!$A:$A,0))</f>
        <v>52156</v>
      </c>
      <c r="CB275" s="138">
        <f t="shared" si="254"/>
        <v>0</v>
      </c>
    </row>
    <row r="276" spans="1:80" hidden="1" x14ac:dyDescent="0.7">
      <c r="A276" s="136">
        <f>COUNTA($D$16:D276)</f>
        <v>261</v>
      </c>
      <c r="B276" s="1">
        <v>4</v>
      </c>
      <c r="C276" s="2" t="s">
        <v>23</v>
      </c>
      <c r="D276" s="91" t="s">
        <v>334</v>
      </c>
      <c r="E276" s="3" t="s">
        <v>1232</v>
      </c>
      <c r="F276" s="4" t="s">
        <v>1876</v>
      </c>
      <c r="G276" s="1">
        <v>5</v>
      </c>
      <c r="H276" s="3" t="s">
        <v>2964</v>
      </c>
      <c r="I276" s="137">
        <f>INDEX(รายได้แยกตามสิทธิ!$D:$D,MATCH(CalBudget2567!$D276,รายได้แยกตามสิทธิ!$B:$B,0))</f>
        <v>20794841.460000001</v>
      </c>
      <c r="J276" s="138">
        <f>INDEX(ผลงานOPDVisit_HDC!$F:$F,MATCH(CalBudget2567!$D276,ผลงานOPDVisit_HDC!$A:$A,0))</f>
        <v>32054</v>
      </c>
      <c r="K276" s="138">
        <f t="shared" si="206"/>
        <v>648.74404005740314</v>
      </c>
      <c r="L276" s="139">
        <f t="shared" si="207"/>
        <v>38464.799999999996</v>
      </c>
      <c r="M276" s="140">
        <f t="shared" si="208"/>
        <v>38464.799999999996</v>
      </c>
      <c r="N276" s="141">
        <f t="shared" si="209"/>
        <v>665.87088271491859</v>
      </c>
      <c r="O276" s="142">
        <f t="shared" si="210"/>
        <v>25612590.329452798</v>
      </c>
      <c r="P276" s="143">
        <f>INDEX(รายได้แยกตามสิทธิ!$E:$E,MATCH(CalBudget2567!$D276,รายได้แยกตามสิทธิ!$B:$B,0))</f>
        <v>10450642.859999999</v>
      </c>
      <c r="Q276" s="138">
        <f>INDEX(ผลงานOPDVisit_HDC!$D:$D,MATCH(CalBudget2567!$D276,ผลงานOPDVisit_HDC!$A:$A,0))</f>
        <v>22914</v>
      </c>
      <c r="R276" s="138">
        <f t="shared" si="211"/>
        <v>456.08112333071483</v>
      </c>
      <c r="S276" s="139">
        <f t="shared" si="212"/>
        <v>27496.799999999999</v>
      </c>
      <c r="T276" s="140">
        <f t="shared" si="213"/>
        <v>27496.799999999999</v>
      </c>
      <c r="U276" s="141">
        <f t="shared" si="214"/>
        <v>468.12166498664573</v>
      </c>
      <c r="V276" s="142">
        <f t="shared" si="215"/>
        <v>12871847.797804799</v>
      </c>
      <c r="W276" s="143">
        <f>INDEX(รายได้แยกตามสิทธิ!$F:$F,MATCH(CalBudget2567!$D276,รายได้แยกตามสิทธิ!$B:$B,0))</f>
        <v>4109339.03</v>
      </c>
      <c r="X276" s="138">
        <f>INDEX(ผลงานOPDVisit_HDC!$E:$E,MATCH(CalBudget2567!$D276,ผลงานOPDVisit_HDC!$A:$A,0))</f>
        <v>14008</v>
      </c>
      <c r="Y276" s="138">
        <f t="shared" si="216"/>
        <v>293.35658409480294</v>
      </c>
      <c r="Z276" s="139">
        <f t="shared" si="217"/>
        <v>16809.599999999999</v>
      </c>
      <c r="AA276" s="140">
        <f t="shared" si="218"/>
        <v>16809.599999999999</v>
      </c>
      <c r="AB276" s="141">
        <f t="shared" si="219"/>
        <v>301.10119791490575</v>
      </c>
      <c r="AC276" s="142">
        <f t="shared" si="220"/>
        <v>5061390.6964703994</v>
      </c>
      <c r="AD276" s="143">
        <f>INDEX(รายได้แยกตามสิทธิ!$G:$G,MATCH(CalBudget2567!$D276,รายได้แยกตามสิทธิ!$B:$B,0))</f>
        <v>283977</v>
      </c>
      <c r="AE276" s="138">
        <f>INDEX(ผลงานOPDVisit_HDC!$G:$G,MATCH(CalBudget2567!$D276,ผลงานOPDVisit_HDC!$A:$A,0))</f>
        <v>179</v>
      </c>
      <c r="AF276" s="138">
        <f t="shared" si="221"/>
        <v>1586.463687150838</v>
      </c>
      <c r="AG276" s="139">
        <f t="shared" si="222"/>
        <v>214.79999999999998</v>
      </c>
      <c r="AH276" s="140">
        <f t="shared" si="223"/>
        <v>214.79999999999998</v>
      </c>
      <c r="AI276" s="141">
        <f t="shared" si="224"/>
        <v>1628.3463284916202</v>
      </c>
      <c r="AJ276" s="142">
        <f t="shared" si="225"/>
        <v>349768.79135999997</v>
      </c>
      <c r="AK276" s="143">
        <f>INDEX(รายได้แยกตามสิทธิ!$H:$H,MATCH(CalBudget2567!$D276,รายได้แยกตามสิทธิ!$B:$B,0))</f>
        <v>4480509.68</v>
      </c>
      <c r="AL276" s="138">
        <f>INDEX(ผลงานOPDVisit_HDC!$K:$K,MATCH(CalBudget2567!$D276,ผลงานOPDVisit_HDC!$A:$A,0))</f>
        <v>16911</v>
      </c>
      <c r="AM276" s="138">
        <f t="shared" si="226"/>
        <v>264.94646561409729</v>
      </c>
      <c r="AN276" s="139">
        <f t="shared" si="227"/>
        <v>20293.2</v>
      </c>
      <c r="AO276" s="140">
        <f t="shared" si="228"/>
        <v>20293.2</v>
      </c>
      <c r="AP276" s="141">
        <f t="shared" si="229"/>
        <v>271.94105230630947</v>
      </c>
      <c r="AQ276" s="142">
        <f t="shared" si="230"/>
        <v>5518554.1626623999</v>
      </c>
      <c r="AR276" s="144">
        <f t="shared" si="204"/>
        <v>49414151.777750403</v>
      </c>
      <c r="AS276" s="143">
        <f>INDEX(รายได้แยกตามสิทธิ!$I:$I,MATCH(CalBudget2567!$D276,รายได้แยกตามสิทธิ!$B:$B,0))</f>
        <v>5744098.5</v>
      </c>
      <c r="AT276" s="138">
        <f>INDEX(ผลงานAdjRw_DHES!$D:$D,MATCH(CalBudget2567!$D276,ผลงานAdjRw_DHES!$B:$B,0))</f>
        <v>661.67540000000008</v>
      </c>
      <c r="AU276" s="143">
        <f t="shared" si="231"/>
        <v>8681.1425965057788</v>
      </c>
      <c r="AV276" s="139">
        <f t="shared" si="232"/>
        <v>794.01048000000003</v>
      </c>
      <c r="AW276" s="140">
        <f t="shared" si="233"/>
        <v>794.01048000000003</v>
      </c>
      <c r="AX276" s="141">
        <f t="shared" si="234"/>
        <v>8910.3247610535309</v>
      </c>
      <c r="AY276" s="142">
        <f t="shared" si="235"/>
        <v>7074891.2404799992</v>
      </c>
      <c r="AZ276" s="143">
        <f>INDEX(รายได้แยกตามสิทธิ!$J:$J,MATCH(CalBudget2567!$D276,รายได้แยกตามสิทธิ!$B:$B,0))</f>
        <v>852962.86</v>
      </c>
      <c r="BA276" s="138">
        <f>INDEX(ผลงานAdjRw_DHES!$F:$F,MATCH(CalBudget2567!$D276,ผลงานAdjRw_DHES!$B:$B,0))</f>
        <v>103.9627</v>
      </c>
      <c r="BB276" s="143">
        <f t="shared" si="236"/>
        <v>8204.5085400821645</v>
      </c>
      <c r="BC276" s="139">
        <f t="shared" si="237"/>
        <v>124.75523999999999</v>
      </c>
      <c r="BD276" s="140">
        <f t="shared" si="238"/>
        <v>124.75523999999999</v>
      </c>
      <c r="BE276" s="141">
        <f t="shared" si="239"/>
        <v>8421.1075655403329</v>
      </c>
      <c r="BF276" s="142">
        <f t="shared" si="240"/>
        <v>1050577.2954047997</v>
      </c>
      <c r="BG276" s="143">
        <f>INDEX(รายได้แยกตามสิทธิ!$K:$K,MATCH(CalBudget2567!$D276,รายได้แยกตามสิทธิ!$B:$B,0))</f>
        <v>627300.07999999996</v>
      </c>
      <c r="BH276" s="138">
        <f>INDEX(ผลงานAdjRw_DHES!$E:$E,MATCH(CalBudget2567!$D276,ผลงานAdjRw_DHES!$B:$B,0))</f>
        <v>60.488</v>
      </c>
      <c r="BI276" s="143">
        <f t="shared" si="241"/>
        <v>10370.65335273112</v>
      </c>
      <c r="BJ276" s="139">
        <f t="shared" si="242"/>
        <v>72.585599999999999</v>
      </c>
      <c r="BK276" s="140">
        <f t="shared" si="243"/>
        <v>72.585599999999999</v>
      </c>
      <c r="BL276" s="141">
        <f t="shared" si="244"/>
        <v>10644.438601243222</v>
      </c>
      <c r="BM276" s="142">
        <f t="shared" si="245"/>
        <v>772632.96253440005</v>
      </c>
      <c r="BN276" s="143">
        <f>INDEX(รายได้แยกตามสิทธิ!$N:$N,MATCH(CalBudget2567!$D276,รายได้แยกตามสิทธิ!$B:$B,0))</f>
        <v>275079</v>
      </c>
      <c r="BO276" s="138">
        <f>INDEX(ผลงานAdjRw_DHES!$I:$I,MATCH(CalBudget2567!$D276,ผลงานAdjRw_DHES!$B:$B,0))</f>
        <v>33.472799999999992</v>
      </c>
      <c r="BP276" s="143">
        <f t="shared" si="246"/>
        <v>8217.9859467985971</v>
      </c>
      <c r="BQ276" s="139">
        <f t="shared" si="247"/>
        <v>40.167359999999988</v>
      </c>
      <c r="BR276" s="140">
        <f t="shared" si="248"/>
        <v>40.167359999999988</v>
      </c>
      <c r="BS276" s="141">
        <f t="shared" si="249"/>
        <v>8434.9407757940808</v>
      </c>
      <c r="BT276" s="142">
        <f t="shared" si="250"/>
        <v>338809.30272000004</v>
      </c>
      <c r="BU276" s="144">
        <f t="shared" si="251"/>
        <v>9236910.8011391982</v>
      </c>
      <c r="BV276" s="145">
        <f t="shared" si="205"/>
        <v>58651062.578889601</v>
      </c>
      <c r="BW276" s="146">
        <f>INDEX(รายได้แยกตามสิทธิ!$Q:$Q,MATCH(CalBudget2567!$D276,รายได้แยกตามสิทธิ!$B:$B,0))</f>
        <v>0.3</v>
      </c>
      <c r="BX276" s="145">
        <f t="shared" si="252"/>
        <v>17595318.773666881</v>
      </c>
      <c r="BY276" s="141"/>
      <c r="BZ276" s="143">
        <f t="shared" si="253"/>
        <v>86066</v>
      </c>
      <c r="CA276" s="138">
        <f>INDEX(ผลงานOPDVisit_HDC!$C:$C,MATCH(CalBudget2567!$D276,ผลงานOPDVisit_HDC!$A:$A,0))</f>
        <v>86066</v>
      </c>
      <c r="CB276" s="138">
        <f t="shared" si="254"/>
        <v>0</v>
      </c>
    </row>
    <row r="277" spans="1:80" hidden="1" x14ac:dyDescent="0.7">
      <c r="A277" s="136">
        <f>COUNTA($D$16:D277)</f>
        <v>262</v>
      </c>
      <c r="B277" s="1">
        <v>4</v>
      </c>
      <c r="C277" s="2" t="s">
        <v>23</v>
      </c>
      <c r="D277" s="91" t="s">
        <v>335</v>
      </c>
      <c r="E277" s="3" t="s">
        <v>1233</v>
      </c>
      <c r="F277" s="4" t="s">
        <v>1876</v>
      </c>
      <c r="G277" s="1">
        <v>6</v>
      </c>
      <c r="H277" s="3" t="s">
        <v>2965</v>
      </c>
      <c r="I277" s="137">
        <f>INDEX(รายได้แยกตามสิทธิ!$D:$D,MATCH(CalBudget2567!$D277,รายได้แยกตามสิทธิ!$B:$B,0))</f>
        <v>32791493.5</v>
      </c>
      <c r="J277" s="138">
        <f>INDEX(ผลงานOPDVisit_HDC!$F:$F,MATCH(CalBudget2567!$D277,ผลงานOPDVisit_HDC!$A:$A,0))</f>
        <v>62350</v>
      </c>
      <c r="K277" s="138">
        <f t="shared" si="206"/>
        <v>525.92611868484357</v>
      </c>
      <c r="L277" s="139">
        <f t="shared" si="207"/>
        <v>74820</v>
      </c>
      <c r="M277" s="140">
        <f t="shared" si="208"/>
        <v>74820</v>
      </c>
      <c r="N277" s="141">
        <f t="shared" si="209"/>
        <v>539.81056821812342</v>
      </c>
      <c r="O277" s="142">
        <f t="shared" si="210"/>
        <v>40388626.714079991</v>
      </c>
      <c r="P277" s="143">
        <f>INDEX(รายได้แยกตามสิทธิ!$E:$E,MATCH(CalBudget2567!$D277,รายได้แยกตามสิทธิ!$B:$B,0))</f>
        <v>4858570</v>
      </c>
      <c r="Q277" s="138">
        <f>INDEX(ผลงานOPDVisit_HDC!$D:$D,MATCH(CalBudget2567!$D277,ผลงานOPDVisit_HDC!$A:$A,0))</f>
        <v>12653</v>
      </c>
      <c r="R277" s="138">
        <f t="shared" si="211"/>
        <v>383.98561605943257</v>
      </c>
      <c r="S277" s="139">
        <f t="shared" si="212"/>
        <v>15183.599999999999</v>
      </c>
      <c r="T277" s="140">
        <f t="shared" si="213"/>
        <v>15183.599999999999</v>
      </c>
      <c r="U277" s="141">
        <f t="shared" si="214"/>
        <v>394.1228363234016</v>
      </c>
      <c r="V277" s="142">
        <f t="shared" si="215"/>
        <v>5984203.4976000004</v>
      </c>
      <c r="W277" s="143">
        <f>INDEX(รายได้แยกตามสิทธิ!$F:$F,MATCH(CalBudget2567!$D277,รายได้แยกตามสิทธิ!$B:$B,0))</f>
        <v>5050130.8</v>
      </c>
      <c r="X277" s="138">
        <f>INDEX(ผลงานOPDVisit_HDC!$E:$E,MATCH(CalBudget2567!$D277,ผลงานOPDVisit_HDC!$A:$A,0))</f>
        <v>14441</v>
      </c>
      <c r="Y277" s="138">
        <f t="shared" si="216"/>
        <v>349.70783186759917</v>
      </c>
      <c r="Z277" s="139">
        <f t="shared" si="217"/>
        <v>17329.2</v>
      </c>
      <c r="AA277" s="140">
        <f t="shared" si="218"/>
        <v>17329.2</v>
      </c>
      <c r="AB277" s="141">
        <f t="shared" si="219"/>
        <v>358.9401186289038</v>
      </c>
      <c r="AC277" s="142">
        <f t="shared" si="220"/>
        <v>6220145.1037440002</v>
      </c>
      <c r="AD277" s="143">
        <f>INDEX(รายได้แยกตามสิทธิ!$G:$G,MATCH(CalBudget2567!$D277,รายได้แยกตามสิทธิ!$B:$B,0))</f>
        <v>944998</v>
      </c>
      <c r="AE277" s="138">
        <f>INDEX(ผลงานOPDVisit_HDC!$G:$G,MATCH(CalBudget2567!$D277,ผลงานOPDVisit_HDC!$A:$A,0))</f>
        <v>610</v>
      </c>
      <c r="AF277" s="138">
        <f t="shared" si="221"/>
        <v>1549.1770491803279</v>
      </c>
      <c r="AG277" s="139">
        <f t="shared" si="222"/>
        <v>732</v>
      </c>
      <c r="AH277" s="140">
        <f t="shared" si="223"/>
        <v>732</v>
      </c>
      <c r="AI277" s="141">
        <f t="shared" si="224"/>
        <v>1590.0753232786885</v>
      </c>
      <c r="AJ277" s="142">
        <f t="shared" si="225"/>
        <v>1163935.1366399999</v>
      </c>
      <c r="AK277" s="143">
        <f>INDEX(รายได้แยกตามสิทธิ!$H:$H,MATCH(CalBudget2567!$D277,รายได้แยกตามสิทธิ!$B:$B,0))</f>
        <v>3562479</v>
      </c>
      <c r="AL277" s="138">
        <f>INDEX(ผลงานOPDVisit_HDC!$K:$K,MATCH(CalBudget2567!$D277,ผลงานOPDVisit_HDC!$A:$A,0))</f>
        <v>7019</v>
      </c>
      <c r="AM277" s="138">
        <f t="shared" si="226"/>
        <v>507.54794130217982</v>
      </c>
      <c r="AN277" s="139">
        <f t="shared" si="227"/>
        <v>8422.7999999999993</v>
      </c>
      <c r="AO277" s="140">
        <f t="shared" si="228"/>
        <v>8422.7999999999993</v>
      </c>
      <c r="AP277" s="141">
        <f t="shared" si="229"/>
        <v>520.94720695255739</v>
      </c>
      <c r="AQ277" s="142">
        <f t="shared" si="230"/>
        <v>4387834.1347200004</v>
      </c>
      <c r="AR277" s="144">
        <f t="shared" si="204"/>
        <v>58144744.58678399</v>
      </c>
      <c r="AS277" s="143">
        <f>INDEX(รายได้แยกตามสิทธิ!$I:$I,MATCH(CalBudget2567!$D277,รายได้แยกตามสิทธิ!$B:$B,0))</f>
        <v>10145030.99</v>
      </c>
      <c r="AT277" s="138">
        <f>INDEX(ผลงานAdjRw_DHES!$D:$D,MATCH(CalBudget2567!$D277,ผลงานAdjRw_DHES!$B:$B,0))</f>
        <v>923.62549999999987</v>
      </c>
      <c r="AU277" s="143">
        <f t="shared" si="231"/>
        <v>10983.922585506791</v>
      </c>
      <c r="AV277" s="139">
        <f t="shared" si="232"/>
        <v>1108.3505999999998</v>
      </c>
      <c r="AW277" s="140">
        <f t="shared" si="233"/>
        <v>1108.3505999999998</v>
      </c>
      <c r="AX277" s="141">
        <f t="shared" si="234"/>
        <v>11273.89814176417</v>
      </c>
      <c r="AY277" s="142">
        <f t="shared" si="235"/>
        <v>12495431.7697632</v>
      </c>
      <c r="AZ277" s="143">
        <f>INDEX(รายได้แยกตามสิทธิ!$J:$J,MATCH(CalBudget2567!$D277,รายได้แยกตามสิทธิ!$B:$B,0))</f>
        <v>652233</v>
      </c>
      <c r="BA277" s="138">
        <f>INDEX(ผลงานAdjRw_DHES!$F:$F,MATCH(CalBudget2567!$D277,ผลงานAdjRw_DHES!$B:$B,0))</f>
        <v>48.096200000000003</v>
      </c>
      <c r="BB277" s="143">
        <f t="shared" si="236"/>
        <v>13561.008977840243</v>
      </c>
      <c r="BC277" s="139">
        <f t="shared" si="237"/>
        <v>57.715440000000001</v>
      </c>
      <c r="BD277" s="140">
        <f t="shared" si="238"/>
        <v>57.715440000000001</v>
      </c>
      <c r="BE277" s="141">
        <f t="shared" si="239"/>
        <v>13919.019614855226</v>
      </c>
      <c r="BF277" s="142">
        <f t="shared" si="240"/>
        <v>803342.34143999987</v>
      </c>
      <c r="BG277" s="143">
        <f>INDEX(รายได้แยกตามสิทธิ!$K:$K,MATCH(CalBudget2567!$D277,รายได้แยกตามสิทธิ!$B:$B,0))</f>
        <v>840861</v>
      </c>
      <c r="BH277" s="138">
        <f>INDEX(ผลงานAdjRw_DHES!$E:$E,MATCH(CalBudget2567!$D277,ผลงานAdjRw_DHES!$B:$B,0))</f>
        <v>64.664299999999997</v>
      </c>
      <c r="BI277" s="143">
        <f t="shared" si="241"/>
        <v>13003.481055234497</v>
      </c>
      <c r="BJ277" s="139">
        <f t="shared" si="242"/>
        <v>77.597159999999988</v>
      </c>
      <c r="BK277" s="140">
        <f t="shared" si="243"/>
        <v>77.597159999999988</v>
      </c>
      <c r="BL277" s="141">
        <f t="shared" si="244"/>
        <v>13346.772955092687</v>
      </c>
      <c r="BM277" s="142">
        <f t="shared" si="245"/>
        <v>1035671.6764799999</v>
      </c>
      <c r="BN277" s="143">
        <f>INDEX(รายได้แยกตามสิทธิ!$N:$N,MATCH(CalBudget2567!$D277,รายได้แยกตามสิทธิ!$B:$B,0))</f>
        <v>4307539.99</v>
      </c>
      <c r="BO277" s="138">
        <f>INDEX(ผลงานAdjRw_DHES!$I:$I,MATCH(CalBudget2567!$D277,ผลงานAdjRw_DHES!$B:$B,0))</f>
        <v>101.50869999999995</v>
      </c>
      <c r="BP277" s="143">
        <f t="shared" si="246"/>
        <v>42435.180334296492</v>
      </c>
      <c r="BQ277" s="139">
        <f t="shared" si="247"/>
        <v>121.81043999999993</v>
      </c>
      <c r="BR277" s="140">
        <f t="shared" si="248"/>
        <v>121.81043999999993</v>
      </c>
      <c r="BS277" s="141">
        <f t="shared" si="249"/>
        <v>43555.469095121916</v>
      </c>
      <c r="BT277" s="142">
        <f t="shared" si="250"/>
        <v>5305510.8548831996</v>
      </c>
      <c r="BU277" s="144">
        <f t="shared" si="251"/>
        <v>19639956.642566398</v>
      </c>
      <c r="BV277" s="145">
        <f t="shared" si="205"/>
        <v>77784701.229350388</v>
      </c>
      <c r="BW277" s="146">
        <f>INDEX(รายได้แยกตามสิทธิ!$Q:$Q,MATCH(CalBudget2567!$D277,รายได้แยกตามสิทธิ!$B:$B,0))</f>
        <v>0.47</v>
      </c>
      <c r="BX277" s="145">
        <f t="shared" si="252"/>
        <v>36558809.577794679</v>
      </c>
      <c r="BY277" s="141"/>
      <c r="BZ277" s="143">
        <f t="shared" si="253"/>
        <v>97073</v>
      </c>
      <c r="CA277" s="138">
        <f>INDEX(ผลงานOPDVisit_HDC!$C:$C,MATCH(CalBudget2567!$D277,ผลงานOPDVisit_HDC!$A:$A,0))</f>
        <v>97073</v>
      </c>
      <c r="CB277" s="138">
        <f t="shared" si="254"/>
        <v>0</v>
      </c>
    </row>
    <row r="278" spans="1:80" hidden="1" x14ac:dyDescent="0.7">
      <c r="A278" s="136">
        <f>COUNTA($D$16:D278)</f>
        <v>263</v>
      </c>
      <c r="B278" s="1">
        <v>4</v>
      </c>
      <c r="C278" s="2" t="s">
        <v>23</v>
      </c>
      <c r="D278" s="91" t="s">
        <v>336</v>
      </c>
      <c r="E278" s="3" t="s">
        <v>1234</v>
      </c>
      <c r="F278" s="4" t="s">
        <v>1876</v>
      </c>
      <c r="G278" s="1">
        <v>5</v>
      </c>
      <c r="H278" s="3" t="s">
        <v>2964</v>
      </c>
      <c r="I278" s="137">
        <f>INDEX(รายได้แยกตามสิทธิ!$D:$D,MATCH(CalBudget2567!$D278,รายได้แยกตามสิทธิ!$B:$B,0))</f>
        <v>19746042.25</v>
      </c>
      <c r="J278" s="138">
        <f>INDEX(ผลงานOPDVisit_HDC!$F:$F,MATCH(CalBudget2567!$D278,ผลงานOPDVisit_HDC!$A:$A,0))</f>
        <v>48041</v>
      </c>
      <c r="K278" s="138">
        <f t="shared" si="206"/>
        <v>411.02479652796569</v>
      </c>
      <c r="L278" s="139">
        <f t="shared" si="207"/>
        <v>57649.2</v>
      </c>
      <c r="M278" s="140">
        <f t="shared" si="208"/>
        <v>57649.2</v>
      </c>
      <c r="N278" s="141">
        <f t="shared" si="209"/>
        <v>421.87585115630401</v>
      </c>
      <c r="O278" s="142">
        <f t="shared" si="210"/>
        <v>24320805.31848</v>
      </c>
      <c r="P278" s="143">
        <f>INDEX(รายได้แยกตามสิทธิ!$E:$E,MATCH(CalBudget2567!$D278,รายได้แยกตามสิทธิ!$B:$B,0))</f>
        <v>2764143</v>
      </c>
      <c r="Q278" s="138">
        <f>INDEX(ผลงานOPDVisit_HDC!$D:$D,MATCH(CalBudget2567!$D278,ผลงานOPDVisit_HDC!$A:$A,0))</f>
        <v>7314</v>
      </c>
      <c r="R278" s="138">
        <f t="shared" si="211"/>
        <v>377.92493847415915</v>
      </c>
      <c r="S278" s="139">
        <f t="shared" si="212"/>
        <v>8776.7999999999993</v>
      </c>
      <c r="T278" s="140">
        <f t="shared" si="213"/>
        <v>8776.7999999999993</v>
      </c>
      <c r="U278" s="141">
        <f t="shared" si="214"/>
        <v>387.90215684987697</v>
      </c>
      <c r="V278" s="142">
        <f t="shared" si="215"/>
        <v>3404539.6502399999</v>
      </c>
      <c r="W278" s="143">
        <f>INDEX(รายได้แยกตามสิทธิ!$F:$F,MATCH(CalBudget2567!$D278,รายได้แยกตามสิทธิ!$B:$B,0))</f>
        <v>3519129.7</v>
      </c>
      <c r="X278" s="138">
        <f>INDEX(ผลงานOPDVisit_HDC!$E:$E,MATCH(CalBudget2567!$D278,ผลงานOPDVisit_HDC!$A:$A,0))</f>
        <v>13377</v>
      </c>
      <c r="Y278" s="138">
        <f t="shared" si="216"/>
        <v>263.07316289153027</v>
      </c>
      <c r="Z278" s="139">
        <f t="shared" si="217"/>
        <v>16052.4</v>
      </c>
      <c r="AA278" s="140">
        <f t="shared" si="218"/>
        <v>16052.4</v>
      </c>
      <c r="AB278" s="141">
        <f t="shared" si="219"/>
        <v>270.01829439186668</v>
      </c>
      <c r="AC278" s="142">
        <f t="shared" si="220"/>
        <v>4334441.6688960008</v>
      </c>
      <c r="AD278" s="143">
        <f>INDEX(รายได้แยกตามสิทธิ!$G:$G,MATCH(CalBudget2567!$D278,รายได้แยกตามสิทธิ!$B:$B,0))</f>
        <v>362771</v>
      </c>
      <c r="AE278" s="138">
        <f>INDEX(ผลงานOPDVisit_HDC!$G:$G,MATCH(CalBudget2567!$D278,ผลงานOPDVisit_HDC!$A:$A,0))</f>
        <v>307</v>
      </c>
      <c r="AF278" s="138">
        <f t="shared" si="221"/>
        <v>1181.6644951140065</v>
      </c>
      <c r="AG278" s="139">
        <f t="shared" si="222"/>
        <v>368.4</v>
      </c>
      <c r="AH278" s="140">
        <f t="shared" si="223"/>
        <v>368.4</v>
      </c>
      <c r="AI278" s="141">
        <f t="shared" si="224"/>
        <v>1212.8604377850163</v>
      </c>
      <c r="AJ278" s="142">
        <f t="shared" si="225"/>
        <v>446817.78527999995</v>
      </c>
      <c r="AK278" s="143">
        <f>INDEX(รายได้แยกตามสิทธิ!$H:$H,MATCH(CalBudget2567!$D278,รายได้แยกตามสิทธิ!$B:$B,0))</f>
        <v>2790151.5</v>
      </c>
      <c r="AL278" s="138">
        <f>INDEX(ผลงานOPDVisit_HDC!$K:$K,MATCH(CalBudget2567!$D278,ผลงานOPDVisit_HDC!$A:$A,0))</f>
        <v>11230</v>
      </c>
      <c r="AM278" s="138">
        <f t="shared" si="226"/>
        <v>248.45516473731078</v>
      </c>
      <c r="AN278" s="139">
        <f t="shared" si="227"/>
        <v>13476</v>
      </c>
      <c r="AO278" s="140">
        <f t="shared" si="228"/>
        <v>13476</v>
      </c>
      <c r="AP278" s="141">
        <f t="shared" si="229"/>
        <v>255.01438108637578</v>
      </c>
      <c r="AQ278" s="142">
        <f t="shared" si="230"/>
        <v>3436573.7995199999</v>
      </c>
      <c r="AR278" s="144">
        <f t="shared" si="204"/>
        <v>35943178.222415999</v>
      </c>
      <c r="AS278" s="143">
        <f>INDEX(รายได้แยกตามสิทธิ!$I:$I,MATCH(CalBudget2567!$D278,รายได้แยกตามสิทธิ!$B:$B,0))</f>
        <v>5774101.9500000002</v>
      </c>
      <c r="AT278" s="138">
        <f>INDEX(ผลงานAdjRw_DHES!$D:$D,MATCH(CalBudget2567!$D278,ผลงานAdjRw_DHES!$B:$B,0))</f>
        <v>536.40639999999996</v>
      </c>
      <c r="AU278" s="143">
        <f t="shared" si="231"/>
        <v>10764.41658787069</v>
      </c>
      <c r="AV278" s="139">
        <f t="shared" si="232"/>
        <v>643.68767999999989</v>
      </c>
      <c r="AW278" s="140">
        <f t="shared" si="233"/>
        <v>643.68767999999989</v>
      </c>
      <c r="AX278" s="141">
        <f t="shared" si="234"/>
        <v>11048.597185790477</v>
      </c>
      <c r="AY278" s="142">
        <f t="shared" si="235"/>
        <v>7111845.8897759998</v>
      </c>
      <c r="AZ278" s="143">
        <f>INDEX(รายได้แยกตามสิทธิ!$J:$J,MATCH(CalBudget2567!$D278,รายได้แยกตามสิทธิ!$B:$B,0))</f>
        <v>882770.3</v>
      </c>
      <c r="BA278" s="138">
        <f>INDEX(ผลงานAdjRw_DHES!$F:$F,MATCH(CalBudget2567!$D278,ผลงานAdjRw_DHES!$B:$B,0))</f>
        <v>43.533700000000003</v>
      </c>
      <c r="BB278" s="143">
        <f t="shared" si="236"/>
        <v>20277.860599949006</v>
      </c>
      <c r="BC278" s="139">
        <f t="shared" si="237"/>
        <v>52.24044</v>
      </c>
      <c r="BD278" s="140">
        <f t="shared" si="238"/>
        <v>52.24044</v>
      </c>
      <c r="BE278" s="141">
        <f t="shared" si="239"/>
        <v>20813.196119787659</v>
      </c>
      <c r="BF278" s="142">
        <f t="shared" si="240"/>
        <v>1087290.5231039999</v>
      </c>
      <c r="BG278" s="143">
        <f>INDEX(รายได้แยกตามสิทธิ!$K:$K,MATCH(CalBudget2567!$D278,รายได้แยกตามสิทธิ!$B:$B,0))</f>
        <v>518877.85</v>
      </c>
      <c r="BH278" s="138">
        <f>INDEX(ผลงานAdjRw_DHES!$E:$E,MATCH(CalBudget2567!$D278,ผลงานAdjRw_DHES!$B:$B,0))</f>
        <v>54.725000000000001</v>
      </c>
      <c r="BI278" s="143">
        <f t="shared" si="241"/>
        <v>9481.5504796710811</v>
      </c>
      <c r="BJ278" s="139">
        <f t="shared" si="242"/>
        <v>65.67</v>
      </c>
      <c r="BK278" s="140">
        <f t="shared" si="243"/>
        <v>65.67</v>
      </c>
      <c r="BL278" s="141">
        <f t="shared" si="244"/>
        <v>9731.8634123343982</v>
      </c>
      <c r="BM278" s="142">
        <f t="shared" si="245"/>
        <v>639091.47028799995</v>
      </c>
      <c r="BN278" s="143">
        <f>INDEX(รายได้แยกตามสิทธิ!$N:$N,MATCH(CalBudget2567!$D278,รายได้แยกตามสิทธิ!$B:$B,0))</f>
        <v>398977</v>
      </c>
      <c r="BO278" s="138">
        <f>INDEX(ผลงานAdjRw_DHES!$I:$I,MATCH(CalBudget2567!$D278,ผลงานAdjRw_DHES!$B:$B,0))</f>
        <v>44.602299999999993</v>
      </c>
      <c r="BP278" s="143">
        <f t="shared" si="246"/>
        <v>8945.2113456032548</v>
      </c>
      <c r="BQ278" s="139">
        <f t="shared" si="247"/>
        <v>53.522759999999991</v>
      </c>
      <c r="BR278" s="140">
        <f t="shared" si="248"/>
        <v>53.522759999999991</v>
      </c>
      <c r="BS278" s="141">
        <f t="shared" si="249"/>
        <v>9181.36492512718</v>
      </c>
      <c r="BT278" s="142">
        <f t="shared" si="250"/>
        <v>491411.99135999993</v>
      </c>
      <c r="BU278" s="144">
        <f t="shared" si="251"/>
        <v>9329639.8745279983</v>
      </c>
      <c r="BV278" s="145">
        <f t="shared" si="205"/>
        <v>45272818.096943997</v>
      </c>
      <c r="BW278" s="146">
        <f>INDEX(รายได้แยกตามสิทธิ!$Q:$Q,MATCH(CalBudget2567!$D278,รายได้แยกตามสิทธิ!$B:$B,0))</f>
        <v>0.28000000000000003</v>
      </c>
      <c r="BX278" s="145">
        <f t="shared" si="252"/>
        <v>12676389.067144319</v>
      </c>
      <c r="BY278" s="141"/>
      <c r="BZ278" s="143">
        <f t="shared" si="253"/>
        <v>80269</v>
      </c>
      <c r="CA278" s="138">
        <f>INDEX(ผลงานOPDVisit_HDC!$C:$C,MATCH(CalBudget2567!$D278,ผลงานOPDVisit_HDC!$A:$A,0))</f>
        <v>80269</v>
      </c>
      <c r="CB278" s="138">
        <f t="shared" si="254"/>
        <v>0</v>
      </c>
    </row>
    <row r="279" spans="1:80" hidden="1" x14ac:dyDescent="0.7">
      <c r="A279" s="136">
        <f>COUNTA($D$16:D279)</f>
        <v>264</v>
      </c>
      <c r="B279" s="1">
        <v>4</v>
      </c>
      <c r="C279" s="2" t="s">
        <v>24</v>
      </c>
      <c r="D279" s="91" t="s">
        <v>337</v>
      </c>
      <c r="E279" s="3" t="s">
        <v>1235</v>
      </c>
      <c r="F279" s="4" t="s">
        <v>1877</v>
      </c>
      <c r="G279" s="1">
        <v>16</v>
      </c>
      <c r="H279" s="3" t="s">
        <v>2973</v>
      </c>
      <c r="I279" s="137">
        <f>INDEX(รายได้แยกตามสิทธิ!$D:$D,MATCH(CalBudget2567!$D279,รายได้แยกตามสิทธิ!$B:$B,0))</f>
        <v>89711759.75</v>
      </c>
      <c r="J279" s="138">
        <f>INDEX(ผลงานOPDVisit_HDC!$F:$F,MATCH(CalBudget2567!$D279,ผลงานOPDVisit_HDC!$A:$A,0))</f>
        <v>114475</v>
      </c>
      <c r="K279" s="138">
        <f t="shared" si="206"/>
        <v>783.67992793186284</v>
      </c>
      <c r="L279" s="139">
        <f t="shared" si="207"/>
        <v>137370</v>
      </c>
      <c r="M279" s="140">
        <f t="shared" si="208"/>
        <v>137370</v>
      </c>
      <c r="N279" s="141">
        <f t="shared" si="209"/>
        <v>804.36907802926396</v>
      </c>
      <c r="O279" s="142">
        <f t="shared" si="210"/>
        <v>110496180.24887998</v>
      </c>
      <c r="P279" s="143">
        <f>INDEX(รายได้แยกตามสิทธิ!$E:$E,MATCH(CalBudget2567!$D279,รายได้แยกตามสิทธิ!$B:$B,0))</f>
        <v>83382910</v>
      </c>
      <c r="Q279" s="138">
        <f>INDEX(ผลงานOPDVisit_HDC!$D:$D,MATCH(CalBudget2567!$D279,ผลงานOPDVisit_HDC!$A:$A,0))</f>
        <v>89635</v>
      </c>
      <c r="R279" s="138">
        <f t="shared" si="211"/>
        <v>930.24945612762872</v>
      </c>
      <c r="S279" s="139">
        <f t="shared" si="212"/>
        <v>107562</v>
      </c>
      <c r="T279" s="140">
        <f t="shared" si="213"/>
        <v>107562</v>
      </c>
      <c r="U279" s="141">
        <f t="shared" si="214"/>
        <v>954.80804176939807</v>
      </c>
      <c r="V279" s="142">
        <f t="shared" si="215"/>
        <v>102701062.5888</v>
      </c>
      <c r="W279" s="143">
        <f>INDEX(รายได้แยกตามสิทธิ!$F:$F,MATCH(CalBudget2567!$D279,รายได้แยกตามสิทธิ!$B:$B,0))</f>
        <v>27652060.75</v>
      </c>
      <c r="X279" s="138">
        <f>INDEX(ผลงานOPDVisit_HDC!$E:$E,MATCH(CalBudget2567!$D279,ผลงานOPDVisit_HDC!$A:$A,0))</f>
        <v>87123</v>
      </c>
      <c r="Y279" s="138">
        <f t="shared" si="216"/>
        <v>317.39105345316392</v>
      </c>
      <c r="Z279" s="139">
        <f t="shared" si="217"/>
        <v>104547.59999999999</v>
      </c>
      <c r="AA279" s="140">
        <f t="shared" si="218"/>
        <v>104547.59999999999</v>
      </c>
      <c r="AB279" s="141">
        <f t="shared" si="219"/>
        <v>325.77017726432746</v>
      </c>
      <c r="AC279" s="142">
        <f t="shared" si="220"/>
        <v>34058490.184560001</v>
      </c>
      <c r="AD279" s="143">
        <f>INDEX(รายได้แยกตามสิทธิ!$G:$G,MATCH(CalBudget2567!$D279,รายได้แยกตามสิทธิ!$B:$B,0))</f>
        <v>246815</v>
      </c>
      <c r="AE279" s="138">
        <f>INDEX(ผลงานOPDVisit_HDC!$G:$G,MATCH(CalBudget2567!$D279,ผลงานOPDVisit_HDC!$A:$A,0))</f>
        <v>223</v>
      </c>
      <c r="AF279" s="138">
        <f t="shared" si="221"/>
        <v>1106.7937219730941</v>
      </c>
      <c r="AG279" s="139">
        <f t="shared" si="222"/>
        <v>267.59999999999997</v>
      </c>
      <c r="AH279" s="140">
        <f t="shared" si="223"/>
        <v>267.59999999999997</v>
      </c>
      <c r="AI279" s="141">
        <f t="shared" si="224"/>
        <v>1136.0130762331837</v>
      </c>
      <c r="AJ279" s="142">
        <f t="shared" si="225"/>
        <v>303997.09919999994</v>
      </c>
      <c r="AK279" s="143">
        <f>INDEX(รายได้แยกตามสิทธิ!$H:$H,MATCH(CalBudget2567!$D279,รายได้แยกตามสิทธิ!$B:$B,0))</f>
        <v>14281195.74</v>
      </c>
      <c r="AL279" s="138">
        <f>INDEX(ผลงานOPDVisit_HDC!$K:$K,MATCH(CalBudget2567!$D279,ผลงานOPDVisit_HDC!$A:$A,0))</f>
        <v>22533</v>
      </c>
      <c r="AM279" s="138">
        <f t="shared" si="226"/>
        <v>633.79025163094127</v>
      </c>
      <c r="AN279" s="139">
        <f t="shared" si="227"/>
        <v>27039.599999999999</v>
      </c>
      <c r="AO279" s="140">
        <f t="shared" si="228"/>
        <v>27039.599999999999</v>
      </c>
      <c r="AP279" s="141">
        <f t="shared" si="229"/>
        <v>650.52231427399806</v>
      </c>
      <c r="AQ279" s="142">
        <f t="shared" si="230"/>
        <v>17589863.169043198</v>
      </c>
      <c r="AR279" s="144">
        <f t="shared" si="204"/>
        <v>265149593.29048318</v>
      </c>
      <c r="AS279" s="143">
        <f>INDEX(รายได้แยกตามสิทธิ!$I:$I,MATCH(CalBudget2567!$D279,รายได้แยกตามสิทธิ!$B:$B,0))</f>
        <v>163055985.81</v>
      </c>
      <c r="AT279" s="138">
        <f>INDEX(ผลงานAdjRw_DHES!$D:$D,MATCH(CalBudget2567!$D279,ผลงานAdjRw_DHES!$B:$B,0))</f>
        <v>11514.280000000002</v>
      </c>
      <c r="AU279" s="143">
        <f t="shared" si="231"/>
        <v>14161.196862504643</v>
      </c>
      <c r="AV279" s="139">
        <f t="shared" si="232"/>
        <v>13817.136000000002</v>
      </c>
      <c r="AW279" s="140">
        <f t="shared" si="233"/>
        <v>13817.136000000002</v>
      </c>
      <c r="AX279" s="141">
        <f t="shared" si="234"/>
        <v>14535.052459674765</v>
      </c>
      <c r="AY279" s="142">
        <f t="shared" si="235"/>
        <v>200832796.60246077</v>
      </c>
      <c r="AZ279" s="143">
        <f>INDEX(รายได้แยกตามสิทธิ!$J:$J,MATCH(CalBudget2567!$D279,รายได้แยกตามสิทธิ!$B:$B,0))</f>
        <v>58079765.049999997</v>
      </c>
      <c r="BA279" s="138">
        <f>INDEX(ผลงานAdjRw_DHES!$F:$F,MATCH(CalBudget2567!$D279,ผลงานAdjRw_DHES!$B:$B,0))</f>
        <v>4055.2000000000003</v>
      </c>
      <c r="BB279" s="143">
        <f t="shared" si="236"/>
        <v>14322.293610672716</v>
      </c>
      <c r="BC279" s="139">
        <f t="shared" si="237"/>
        <v>4866.24</v>
      </c>
      <c r="BD279" s="140">
        <f t="shared" si="238"/>
        <v>4866.24</v>
      </c>
      <c r="BE279" s="141">
        <f t="shared" si="239"/>
        <v>14700.402161994476</v>
      </c>
      <c r="BF279" s="142">
        <f t="shared" si="240"/>
        <v>71535685.016783997</v>
      </c>
      <c r="BG279" s="143">
        <f>INDEX(รายได้แยกตามสิทธิ!$K:$K,MATCH(CalBudget2567!$D279,รายได้แยกตามสิทธิ!$B:$B,0))</f>
        <v>29308807.149999999</v>
      </c>
      <c r="BH279" s="138">
        <f>INDEX(ผลงานAdjRw_DHES!$E:$E,MATCH(CalBudget2567!$D279,ผลงานAdjRw_DHES!$B:$B,0))</f>
        <v>1848.1299999999999</v>
      </c>
      <c r="BI279" s="143">
        <f t="shared" si="241"/>
        <v>15858.628532624869</v>
      </c>
      <c r="BJ279" s="139">
        <f t="shared" si="242"/>
        <v>2217.7559999999999</v>
      </c>
      <c r="BK279" s="140">
        <f t="shared" si="243"/>
        <v>2217.7559999999999</v>
      </c>
      <c r="BL279" s="141">
        <f t="shared" si="244"/>
        <v>16277.296325886166</v>
      </c>
      <c r="BM279" s="142">
        <f t="shared" si="245"/>
        <v>36099071.590512</v>
      </c>
      <c r="BN279" s="143">
        <f>INDEX(รายได้แยกตามสิทธิ!$N:$N,MATCH(CalBudget2567!$D279,รายได้แยกตามสิทธิ!$B:$B,0))</f>
        <v>37927165.920000002</v>
      </c>
      <c r="BO279" s="138">
        <f>INDEX(ผลงานAdjRw_DHES!$I:$I,MATCH(CalBudget2567!$D279,ผลงานAdjRw_DHES!$B:$B,0))</f>
        <v>1920.2499999999977</v>
      </c>
      <c r="BP279" s="143">
        <f t="shared" si="246"/>
        <v>19751.160484311964</v>
      </c>
      <c r="BQ279" s="139">
        <f t="shared" si="247"/>
        <v>2304.299999999997</v>
      </c>
      <c r="BR279" s="140">
        <f t="shared" si="248"/>
        <v>2304.299999999997</v>
      </c>
      <c r="BS279" s="141">
        <f t="shared" si="249"/>
        <v>20272.591121097801</v>
      </c>
      <c r="BT279" s="142">
        <f t="shared" si="250"/>
        <v>46714131.720345601</v>
      </c>
      <c r="BU279" s="144">
        <f t="shared" si="251"/>
        <v>355181684.93010235</v>
      </c>
      <c r="BV279" s="145">
        <f t="shared" si="205"/>
        <v>620331278.22058558</v>
      </c>
      <c r="BW279" s="146">
        <f>INDEX(รายได้แยกตามสิทธิ!$Q:$Q,MATCH(CalBudget2567!$D279,รายได้แยกตามสิทธิ!$B:$B,0))</f>
        <v>0.11</v>
      </c>
      <c r="BX279" s="145">
        <f t="shared" si="252"/>
        <v>68236440.604264408</v>
      </c>
      <c r="BY279" s="141"/>
      <c r="BZ279" s="143">
        <f t="shared" si="253"/>
        <v>313989</v>
      </c>
      <c r="CA279" s="138">
        <f>INDEX(ผลงานOPDVisit_HDC!$C:$C,MATCH(CalBudget2567!$D279,ผลงานOPDVisit_HDC!$A:$A,0))</f>
        <v>313989</v>
      </c>
      <c r="CB279" s="138">
        <f t="shared" si="254"/>
        <v>0</v>
      </c>
    </row>
    <row r="280" spans="1:80" hidden="1" x14ac:dyDescent="0.7">
      <c r="A280" s="136">
        <f>COUNTA($D$16:D280)</f>
        <v>265</v>
      </c>
      <c r="B280" s="1">
        <v>4</v>
      </c>
      <c r="C280" s="2" t="s">
        <v>24</v>
      </c>
      <c r="D280" s="91" t="s">
        <v>338</v>
      </c>
      <c r="E280" s="3" t="s">
        <v>1236</v>
      </c>
      <c r="F280" s="4" t="s">
        <v>1877</v>
      </c>
      <c r="G280" s="1">
        <v>14</v>
      </c>
      <c r="H280" s="3" t="s">
        <v>2976</v>
      </c>
      <c r="I280" s="137">
        <f>INDEX(รายได้แยกตามสิทธิ!$D:$D,MATCH(CalBudget2567!$D280,รายได้แยกตามสิทธิ!$B:$B,0))</f>
        <v>71023036.159999996</v>
      </c>
      <c r="J280" s="138">
        <f>INDEX(ผลงานOPDVisit_HDC!$F:$F,MATCH(CalBudget2567!$D280,ผลงานOPDVisit_HDC!$A:$A,0))</f>
        <v>103744</v>
      </c>
      <c r="K280" s="138">
        <f t="shared" si="206"/>
        <v>684.59897594077722</v>
      </c>
      <c r="L280" s="139">
        <f t="shared" si="207"/>
        <v>124492.79999999999</v>
      </c>
      <c r="M280" s="140">
        <f t="shared" si="208"/>
        <v>124492.79999999999</v>
      </c>
      <c r="N280" s="141">
        <f t="shared" si="209"/>
        <v>702.67238890561373</v>
      </c>
      <c r="O280" s="142">
        <f t="shared" si="210"/>
        <v>87477653.177548781</v>
      </c>
      <c r="P280" s="143">
        <f>INDEX(รายได้แยกตามสิทธิ!$E:$E,MATCH(CalBudget2567!$D280,รายได้แยกตามสิทธิ!$B:$B,0))</f>
        <v>34217887.5</v>
      </c>
      <c r="Q280" s="138">
        <f>INDEX(ผลงานOPDVisit_HDC!$D:$D,MATCH(CalBudget2567!$D280,ผลงานOPDVisit_HDC!$A:$A,0))</f>
        <v>45204</v>
      </c>
      <c r="R280" s="138">
        <f t="shared" si="211"/>
        <v>756.96592115741964</v>
      </c>
      <c r="S280" s="139">
        <f t="shared" si="212"/>
        <v>54244.799999999996</v>
      </c>
      <c r="T280" s="140">
        <f t="shared" si="213"/>
        <v>54244.799999999996</v>
      </c>
      <c r="U280" s="141">
        <f t="shared" si="214"/>
        <v>776.94982147597557</v>
      </c>
      <c r="V280" s="142">
        <f t="shared" si="215"/>
        <v>42145487.675999999</v>
      </c>
      <c r="W280" s="143">
        <f>INDEX(รายได้แยกตามสิทธิ!$F:$F,MATCH(CalBudget2567!$D280,รายได้แยกตามสิทธิ!$B:$B,0))</f>
        <v>5914757.7999999998</v>
      </c>
      <c r="X280" s="138">
        <f>INDEX(ผลงานOPDVisit_HDC!$E:$E,MATCH(CalBudget2567!$D280,ผลงานOPDVisit_HDC!$A:$A,0))</f>
        <v>11498</v>
      </c>
      <c r="Y280" s="138">
        <f t="shared" si="216"/>
        <v>514.41622890937549</v>
      </c>
      <c r="Z280" s="139">
        <f t="shared" si="217"/>
        <v>13797.6</v>
      </c>
      <c r="AA280" s="140">
        <f t="shared" si="218"/>
        <v>13797.6</v>
      </c>
      <c r="AB280" s="141">
        <f t="shared" si="219"/>
        <v>527.99681735258298</v>
      </c>
      <c r="AC280" s="142">
        <f t="shared" si="220"/>
        <v>7285088.887103999</v>
      </c>
      <c r="AD280" s="143">
        <f>INDEX(รายได้แยกตามสิทธิ!$G:$G,MATCH(CalBudget2567!$D280,รายได้แยกตามสิทธิ!$B:$B,0))</f>
        <v>47669.5</v>
      </c>
      <c r="AE280" s="138">
        <f>INDEX(ผลงานOPDVisit_HDC!$G:$G,MATCH(CalBudget2567!$D280,ผลงานOPDVisit_HDC!$A:$A,0))</f>
        <v>63</v>
      </c>
      <c r="AF280" s="138">
        <f t="shared" si="221"/>
        <v>756.65873015873012</v>
      </c>
      <c r="AG280" s="139">
        <f t="shared" si="222"/>
        <v>75.599999999999994</v>
      </c>
      <c r="AH280" s="140">
        <f t="shared" si="223"/>
        <v>75.599999999999994</v>
      </c>
      <c r="AI280" s="141">
        <f t="shared" si="224"/>
        <v>776.63452063492059</v>
      </c>
      <c r="AJ280" s="142">
        <f t="shared" si="225"/>
        <v>58713.569759999991</v>
      </c>
      <c r="AK280" s="143">
        <f>INDEX(รายได้แยกตามสิทธิ!$H:$H,MATCH(CalBudget2567!$D280,รายได้แยกตามสิทธิ!$B:$B,0))</f>
        <v>8364585.4500000002</v>
      </c>
      <c r="AL280" s="138">
        <f>INDEX(ผลงานOPDVisit_HDC!$K:$K,MATCH(CalBudget2567!$D280,ผลงานOPDVisit_HDC!$A:$A,0))</f>
        <v>7128</v>
      </c>
      <c r="AM280" s="138">
        <f t="shared" si="226"/>
        <v>1173.4828072390574</v>
      </c>
      <c r="AN280" s="139">
        <f t="shared" si="227"/>
        <v>8553.6</v>
      </c>
      <c r="AO280" s="140">
        <f t="shared" si="228"/>
        <v>8553.6</v>
      </c>
      <c r="AP280" s="141">
        <f t="shared" si="229"/>
        <v>1204.4627533501684</v>
      </c>
      <c r="AQ280" s="142">
        <f t="shared" si="230"/>
        <v>10302492.607056001</v>
      </c>
      <c r="AR280" s="144">
        <f t="shared" si="204"/>
        <v>147269435.91746876</v>
      </c>
      <c r="AS280" s="143">
        <f>INDEX(รายได้แยกตามสิทธิ!$I:$I,MATCH(CalBudget2567!$D280,รายได้แยกตามสิทธิ!$B:$B,0))</f>
        <v>78471345.950000003</v>
      </c>
      <c r="AT280" s="138">
        <f>INDEX(ผลงานAdjRw_DHES!$D:$D,MATCH(CalBudget2567!$D280,ผลงานAdjRw_DHES!$B:$B,0))</f>
        <v>4177.8414999999995</v>
      </c>
      <c r="AU280" s="143">
        <f t="shared" si="231"/>
        <v>18782.748447972477</v>
      </c>
      <c r="AV280" s="139">
        <f t="shared" si="232"/>
        <v>5013.4097999999994</v>
      </c>
      <c r="AW280" s="140">
        <f t="shared" si="233"/>
        <v>5013.4097999999994</v>
      </c>
      <c r="AX280" s="141">
        <f t="shared" si="234"/>
        <v>19278.613006998952</v>
      </c>
      <c r="AY280" s="142">
        <f t="shared" si="235"/>
        <v>96651587.379696012</v>
      </c>
      <c r="AZ280" s="143">
        <f>INDEX(รายได้แยกตามสิทธิ!$J:$J,MATCH(CalBudget2567!$D280,รายได้แยกตามสิทธิ!$B:$B,0))</f>
        <v>17935697.850000001</v>
      </c>
      <c r="BA280" s="138">
        <f>INDEX(ผลงานAdjRw_DHES!$F:$F,MATCH(CalBudget2567!$D280,ผลงานAdjRw_DHES!$B:$B,0))</f>
        <v>972.37380000000007</v>
      </c>
      <c r="BB280" s="143">
        <f t="shared" si="236"/>
        <v>18445.270584213602</v>
      </c>
      <c r="BC280" s="139">
        <f t="shared" si="237"/>
        <v>1166.8485600000001</v>
      </c>
      <c r="BD280" s="140">
        <f t="shared" si="238"/>
        <v>1166.8485600000001</v>
      </c>
      <c r="BE280" s="141">
        <f t="shared" si="239"/>
        <v>18932.22572763684</v>
      </c>
      <c r="BF280" s="142">
        <f t="shared" si="240"/>
        <v>22091040.327888001</v>
      </c>
      <c r="BG280" s="143">
        <f>INDEX(รายได้แยกตามสิทธิ!$K:$K,MATCH(CalBudget2567!$D280,รายได้แยกตามสิทธิ!$B:$B,0))</f>
        <v>3215828.75</v>
      </c>
      <c r="BH280" s="138">
        <f>INDEX(ผลงานAdjRw_DHES!$E:$E,MATCH(CalBudget2567!$D280,ผลงานAdjRw_DHES!$B:$B,0))</f>
        <v>230.41249999999999</v>
      </c>
      <c r="BI280" s="143">
        <f t="shared" si="241"/>
        <v>13956.832854120328</v>
      </c>
      <c r="BJ280" s="139">
        <f t="shared" si="242"/>
        <v>276.495</v>
      </c>
      <c r="BK280" s="140">
        <f t="shared" si="243"/>
        <v>276.495</v>
      </c>
      <c r="BL280" s="141">
        <f t="shared" si="244"/>
        <v>14325.293241469104</v>
      </c>
      <c r="BM280" s="142">
        <f t="shared" si="245"/>
        <v>3960871.9547999999</v>
      </c>
      <c r="BN280" s="143">
        <f>INDEX(รายได้แยกตามสิทธิ!$N:$N,MATCH(CalBudget2567!$D280,รายได้แยกตามสิทธิ!$B:$B,0))</f>
        <v>6770781.25</v>
      </c>
      <c r="BO280" s="138">
        <f>INDEX(ผลงานAdjRw_DHES!$I:$I,MATCH(CalBudget2567!$D280,ผลงานAdjRw_DHES!$B:$B,0))</f>
        <v>262.97280000000114</v>
      </c>
      <c r="BP280" s="143">
        <f t="shared" si="246"/>
        <v>25747.078214933143</v>
      </c>
      <c r="BQ280" s="139">
        <f t="shared" si="247"/>
        <v>315.56736000000137</v>
      </c>
      <c r="BR280" s="140">
        <f t="shared" si="248"/>
        <v>315.56736000000137</v>
      </c>
      <c r="BS280" s="141">
        <f t="shared" si="249"/>
        <v>26426.801079807377</v>
      </c>
      <c r="BT280" s="142">
        <f t="shared" si="250"/>
        <v>8339435.8499999996</v>
      </c>
      <c r="BU280" s="144">
        <f t="shared" si="251"/>
        <v>131042935.512384</v>
      </c>
      <c r="BV280" s="145">
        <f t="shared" si="205"/>
        <v>278312371.42985272</v>
      </c>
      <c r="BW280" s="146">
        <f>INDEX(รายได้แยกตามสิทธิ!$Q:$Q,MATCH(CalBudget2567!$D280,รายได้แยกตามสิทธิ!$B:$B,0))</f>
        <v>0.18</v>
      </c>
      <c r="BX280" s="145">
        <f t="shared" si="252"/>
        <v>50096226.857373491</v>
      </c>
      <c r="BY280" s="141"/>
      <c r="BZ280" s="143">
        <f t="shared" si="253"/>
        <v>167637</v>
      </c>
      <c r="CA280" s="138">
        <f>INDEX(ผลงานOPDVisit_HDC!$C:$C,MATCH(CalBudget2567!$D280,ผลงานOPDVisit_HDC!$A:$A,0))</f>
        <v>167637</v>
      </c>
      <c r="CB280" s="138">
        <f t="shared" si="254"/>
        <v>0</v>
      </c>
    </row>
    <row r="281" spans="1:80" hidden="1" x14ac:dyDescent="0.7">
      <c r="A281" s="136">
        <f>COUNTA($D$16:D281)</f>
        <v>266</v>
      </c>
      <c r="B281" s="1">
        <v>4</v>
      </c>
      <c r="C281" s="2" t="s">
        <v>24</v>
      </c>
      <c r="D281" s="91" t="s">
        <v>339</v>
      </c>
      <c r="E281" s="3" t="s">
        <v>1237</v>
      </c>
      <c r="F281" s="4" t="s">
        <v>1876</v>
      </c>
      <c r="G281" s="1">
        <v>5</v>
      </c>
      <c r="H281" s="3" t="s">
        <v>2964</v>
      </c>
      <c r="I281" s="137">
        <f>INDEX(รายได้แยกตามสิทธิ!$D:$D,MATCH(CalBudget2567!$D281,รายได้แยกตามสิทธิ!$B:$B,0))</f>
        <v>24313190.390000001</v>
      </c>
      <c r="J281" s="138">
        <f>INDEX(ผลงานOPDVisit_HDC!$F:$F,MATCH(CalBudget2567!$D281,ผลงานOPDVisit_HDC!$A:$A,0))</f>
        <v>51686</v>
      </c>
      <c r="K281" s="138">
        <f t="shared" si="206"/>
        <v>470.40185717602446</v>
      </c>
      <c r="L281" s="139">
        <f t="shared" si="207"/>
        <v>62023.199999999997</v>
      </c>
      <c r="M281" s="140">
        <f t="shared" si="208"/>
        <v>62023.199999999997</v>
      </c>
      <c r="N281" s="141">
        <f t="shared" si="209"/>
        <v>482.82046620547152</v>
      </c>
      <c r="O281" s="142">
        <f t="shared" si="210"/>
        <v>29946070.3395552</v>
      </c>
      <c r="P281" s="143">
        <f>INDEX(รายได้แยกตามสิทธิ!$E:$E,MATCH(CalBudget2567!$D281,รายได้แยกตามสิทธิ!$B:$B,0))</f>
        <v>4373669.2699999996</v>
      </c>
      <c r="Q281" s="138">
        <f>INDEX(ผลงานOPDVisit_HDC!$D:$D,MATCH(CalBudget2567!$D281,ผลงานOPDVisit_HDC!$A:$A,0))</f>
        <v>11381</v>
      </c>
      <c r="R281" s="138">
        <f t="shared" si="211"/>
        <v>384.29569194271147</v>
      </c>
      <c r="S281" s="139">
        <f t="shared" si="212"/>
        <v>13657.199999999999</v>
      </c>
      <c r="T281" s="140">
        <f t="shared" si="213"/>
        <v>13657.199999999999</v>
      </c>
      <c r="U281" s="141">
        <f t="shared" si="214"/>
        <v>394.44109820999904</v>
      </c>
      <c r="V281" s="142">
        <f t="shared" si="215"/>
        <v>5386960.966473598</v>
      </c>
      <c r="W281" s="143">
        <f>INDEX(รายได้แยกตามสิทธิ!$F:$F,MATCH(CalBudget2567!$D281,รายได้แยกตามสิทธิ!$B:$B,0))</f>
        <v>1081174.2</v>
      </c>
      <c r="X281" s="138">
        <f>INDEX(ผลงานOPDVisit_HDC!$E:$E,MATCH(CalBudget2567!$D281,ผลงานOPDVisit_HDC!$A:$A,0))</f>
        <v>2013</v>
      </c>
      <c r="Y281" s="138">
        <f t="shared" si="216"/>
        <v>537.09597615499251</v>
      </c>
      <c r="Z281" s="139">
        <f t="shared" si="217"/>
        <v>2415.6</v>
      </c>
      <c r="AA281" s="140">
        <f t="shared" si="218"/>
        <v>2415.6</v>
      </c>
      <c r="AB281" s="141">
        <f t="shared" si="219"/>
        <v>551.27530992548429</v>
      </c>
      <c r="AC281" s="142">
        <f t="shared" si="220"/>
        <v>1331660.6386559999</v>
      </c>
      <c r="AD281" s="143">
        <f>INDEX(รายได้แยกตามสิทธิ!$G:$G,MATCH(CalBudget2567!$D281,รายได้แยกตามสิทธิ!$B:$B,0))</f>
        <v>54258</v>
      </c>
      <c r="AE281" s="138">
        <f>INDEX(ผลงานOPDVisit_HDC!$G:$G,MATCH(CalBudget2567!$D281,ผลงานOPDVisit_HDC!$A:$A,0))</f>
        <v>95</v>
      </c>
      <c r="AF281" s="138">
        <f t="shared" si="221"/>
        <v>571.13684210526321</v>
      </c>
      <c r="AG281" s="139">
        <f t="shared" si="222"/>
        <v>114</v>
      </c>
      <c r="AH281" s="140">
        <f t="shared" si="223"/>
        <v>114</v>
      </c>
      <c r="AI281" s="141">
        <f t="shared" si="224"/>
        <v>586.2148547368422</v>
      </c>
      <c r="AJ281" s="142">
        <f t="shared" si="225"/>
        <v>66828.493440000006</v>
      </c>
      <c r="AK281" s="143">
        <f>INDEX(รายได้แยกตามสิทธิ!$H:$H,MATCH(CalBudget2567!$D281,รายได้แยกตามสิทธิ!$B:$B,0))</f>
        <v>1479960.31</v>
      </c>
      <c r="AL281" s="138">
        <f>INDEX(ผลงานOPDVisit_HDC!$K:$K,MATCH(CalBudget2567!$D281,ผลงานOPDVisit_HDC!$A:$A,0))</f>
        <v>6376</v>
      </c>
      <c r="AM281" s="138">
        <f t="shared" si="226"/>
        <v>232.11422678795483</v>
      </c>
      <c r="AN281" s="139">
        <f t="shared" si="227"/>
        <v>7651.2</v>
      </c>
      <c r="AO281" s="140">
        <f t="shared" si="228"/>
        <v>7651.2</v>
      </c>
      <c r="AP281" s="141">
        <f t="shared" si="229"/>
        <v>238.24204237515684</v>
      </c>
      <c r="AQ281" s="142">
        <f t="shared" si="230"/>
        <v>1822837.5146208</v>
      </c>
      <c r="AR281" s="144">
        <f t="shared" si="204"/>
        <v>38554357.952745602</v>
      </c>
      <c r="AS281" s="143">
        <f>INDEX(รายได้แยกตามสิทธิ!$I:$I,MATCH(CalBudget2567!$D281,รายได้แยกตามสิทธิ!$B:$B,0))</f>
        <v>11906799.810000001</v>
      </c>
      <c r="AT281" s="138">
        <f>INDEX(ผลงานAdjRw_DHES!$D:$D,MATCH(CalBudget2567!$D281,ผลงานAdjRw_DHES!$B:$B,0))</f>
        <v>1093.1015000000002</v>
      </c>
      <c r="AU281" s="143">
        <f t="shared" si="231"/>
        <v>10892.675391992416</v>
      </c>
      <c r="AV281" s="139">
        <f t="shared" si="232"/>
        <v>1311.7218000000003</v>
      </c>
      <c r="AW281" s="140">
        <f t="shared" si="233"/>
        <v>1311.7218000000003</v>
      </c>
      <c r="AX281" s="141">
        <f t="shared" si="234"/>
        <v>11180.242022341015</v>
      </c>
      <c r="AY281" s="142">
        <f t="shared" si="235"/>
        <v>14665367.189980799</v>
      </c>
      <c r="AZ281" s="143">
        <f>INDEX(รายได้แยกตามสิทธิ!$J:$J,MATCH(CalBudget2567!$D281,รายได้แยกตามสิทธิ!$B:$B,0))</f>
        <v>1241197.3999999999</v>
      </c>
      <c r="BA281" s="138">
        <f>INDEX(ผลงานAdjRw_DHES!$F:$F,MATCH(CalBudget2567!$D281,ผลงานAdjRw_DHES!$B:$B,0))</f>
        <v>78.960399999999993</v>
      </c>
      <c r="BB281" s="143">
        <f t="shared" si="236"/>
        <v>15719.23901094726</v>
      </c>
      <c r="BC281" s="139">
        <f t="shared" si="237"/>
        <v>94.752479999999991</v>
      </c>
      <c r="BD281" s="140">
        <f t="shared" si="238"/>
        <v>94.752479999999991</v>
      </c>
      <c r="BE281" s="141">
        <f t="shared" si="239"/>
        <v>16134.226920836267</v>
      </c>
      <c r="BF281" s="142">
        <f t="shared" si="240"/>
        <v>1528758.0136319997</v>
      </c>
      <c r="BG281" s="143">
        <f>INDEX(รายได้แยกตามสิทธิ!$K:$K,MATCH(CalBudget2567!$D281,รายได้แยกตามสิทธิ!$B:$B,0))</f>
        <v>140287.71</v>
      </c>
      <c r="BH281" s="138">
        <f>INDEX(ผลงานAdjRw_DHES!$E:$E,MATCH(CalBudget2567!$D281,ผลงานAdjRw_DHES!$B:$B,0))</f>
        <v>30.859500000000001</v>
      </c>
      <c r="BI281" s="143">
        <f t="shared" si="241"/>
        <v>4546.013707286249</v>
      </c>
      <c r="BJ281" s="139">
        <f t="shared" si="242"/>
        <v>37.031399999999998</v>
      </c>
      <c r="BK281" s="140">
        <f t="shared" si="243"/>
        <v>37.031399999999998</v>
      </c>
      <c r="BL281" s="141">
        <f t="shared" si="244"/>
        <v>4666.0284691586057</v>
      </c>
      <c r="BM281" s="142">
        <f t="shared" si="245"/>
        <v>172789.56665279999</v>
      </c>
      <c r="BN281" s="143">
        <f>INDEX(รายได้แยกตามสิทธิ!$N:$N,MATCH(CalBudget2567!$D281,รายได้แยกตามสิทธิ!$B:$B,0))</f>
        <v>499588</v>
      </c>
      <c r="BO281" s="138">
        <f>INDEX(ผลงานAdjRw_DHES!$I:$I,MATCH(CalBudget2567!$D281,ผลงานAdjRw_DHES!$B:$B,0))</f>
        <v>46.070999999999657</v>
      </c>
      <c r="BP281" s="143">
        <f t="shared" si="246"/>
        <v>10843.871415858213</v>
      </c>
      <c r="BQ281" s="139">
        <f t="shared" si="247"/>
        <v>55.285199999999584</v>
      </c>
      <c r="BR281" s="140">
        <f t="shared" si="248"/>
        <v>55.285199999999584</v>
      </c>
      <c r="BS281" s="141">
        <f t="shared" si="249"/>
        <v>11130.149621236869</v>
      </c>
      <c r="BT281" s="142">
        <f t="shared" si="250"/>
        <v>615332.5478399999</v>
      </c>
      <c r="BU281" s="144">
        <f t="shared" si="251"/>
        <v>16982247.318105601</v>
      </c>
      <c r="BV281" s="145">
        <f t="shared" si="205"/>
        <v>55536605.270851202</v>
      </c>
      <c r="BW281" s="146">
        <f>INDEX(รายได้แยกตามสิทธิ!$Q:$Q,MATCH(CalBudget2567!$D281,รายได้แยกตามสิทธิ!$B:$B,0))</f>
        <v>0.43</v>
      </c>
      <c r="BX281" s="145">
        <f t="shared" si="252"/>
        <v>23880740.266466018</v>
      </c>
      <c r="BY281" s="141"/>
      <c r="BZ281" s="143">
        <f t="shared" si="253"/>
        <v>71551</v>
      </c>
      <c r="CA281" s="138">
        <f>INDEX(ผลงานOPDVisit_HDC!$C:$C,MATCH(CalBudget2567!$D281,ผลงานOPDVisit_HDC!$A:$A,0))</f>
        <v>71551</v>
      </c>
      <c r="CB281" s="138">
        <f t="shared" si="254"/>
        <v>0</v>
      </c>
    </row>
    <row r="282" spans="1:80" hidden="1" x14ac:dyDescent="0.7">
      <c r="A282" s="136">
        <f>COUNTA($D$16:D282)</f>
        <v>267</v>
      </c>
      <c r="B282" s="1">
        <v>4</v>
      </c>
      <c r="C282" s="2" t="s">
        <v>24</v>
      </c>
      <c r="D282" s="91" t="s">
        <v>340</v>
      </c>
      <c r="E282" s="3" t="s">
        <v>1238</v>
      </c>
      <c r="F282" s="4" t="s">
        <v>1876</v>
      </c>
      <c r="G282" s="1">
        <v>5</v>
      </c>
      <c r="H282" s="3" t="s">
        <v>2964</v>
      </c>
      <c r="I282" s="137">
        <f>INDEX(รายได้แยกตามสิทธิ!$D:$D,MATCH(CalBudget2567!$D282,รายได้แยกตามสิทธิ!$B:$B,0))</f>
        <v>21398559.899999999</v>
      </c>
      <c r="J282" s="138">
        <f>INDEX(ผลงานOPDVisit_HDC!$F:$F,MATCH(CalBudget2567!$D282,ผลงานOPDVisit_HDC!$A:$A,0))</f>
        <v>40033</v>
      </c>
      <c r="K282" s="138">
        <f t="shared" si="206"/>
        <v>534.52301601179022</v>
      </c>
      <c r="L282" s="139">
        <f t="shared" si="207"/>
        <v>48039.6</v>
      </c>
      <c r="M282" s="140">
        <f t="shared" si="208"/>
        <v>48039.6</v>
      </c>
      <c r="N282" s="141">
        <f t="shared" si="209"/>
        <v>548.63442363450145</v>
      </c>
      <c r="O282" s="142">
        <f t="shared" si="210"/>
        <v>26356178.257631995</v>
      </c>
      <c r="P282" s="143">
        <f>INDEX(รายได้แยกตามสิทธิ!$E:$E,MATCH(CalBudget2567!$D282,รายได้แยกตามสิทธิ!$B:$B,0))</f>
        <v>2890489.8</v>
      </c>
      <c r="Q282" s="138">
        <f>INDEX(ผลงานOPDVisit_HDC!$D:$D,MATCH(CalBudget2567!$D282,ผลงานOPDVisit_HDC!$A:$A,0))</f>
        <v>7279</v>
      </c>
      <c r="R282" s="138">
        <f t="shared" si="211"/>
        <v>397.09984888034069</v>
      </c>
      <c r="S282" s="139">
        <f t="shared" si="212"/>
        <v>8734.7999999999993</v>
      </c>
      <c r="T282" s="140">
        <f t="shared" si="213"/>
        <v>8734.7999999999993</v>
      </c>
      <c r="U282" s="141">
        <f t="shared" si="214"/>
        <v>407.58328489078167</v>
      </c>
      <c r="V282" s="142">
        <f t="shared" si="215"/>
        <v>3560158.4768639994</v>
      </c>
      <c r="W282" s="143">
        <f>INDEX(รายได้แยกตามสิทธิ!$F:$F,MATCH(CalBudget2567!$D282,รายได้แยกตามสิทธิ!$B:$B,0))</f>
        <v>848282.44</v>
      </c>
      <c r="X282" s="138">
        <f>INDEX(ผลงานOPDVisit_HDC!$E:$E,MATCH(CalBudget2567!$D282,ผลงานOPDVisit_HDC!$A:$A,0))</f>
        <v>8881</v>
      </c>
      <c r="Y282" s="138">
        <f t="shared" si="216"/>
        <v>95.516545434072739</v>
      </c>
      <c r="Z282" s="139">
        <f t="shared" si="217"/>
        <v>10657.199999999999</v>
      </c>
      <c r="AA282" s="140">
        <f t="shared" si="218"/>
        <v>10657.199999999999</v>
      </c>
      <c r="AB282" s="141">
        <f t="shared" si="219"/>
        <v>98.038182233532254</v>
      </c>
      <c r="AC282" s="142">
        <f t="shared" si="220"/>
        <v>1044812.5156991999</v>
      </c>
      <c r="AD282" s="143">
        <f>INDEX(รายได้แยกตามสิทธิ!$G:$G,MATCH(CalBudget2567!$D282,รายได้แยกตามสิทธิ!$B:$B,0))</f>
        <v>110865</v>
      </c>
      <c r="AE282" s="138">
        <f>INDEX(ผลงานOPDVisit_HDC!$G:$G,MATCH(CalBudget2567!$D282,ผลงานOPDVisit_HDC!$A:$A,0))</f>
        <v>1</v>
      </c>
      <c r="AF282" s="138">
        <f t="shared" si="221"/>
        <v>110865</v>
      </c>
      <c r="AG282" s="139">
        <f t="shared" si="222"/>
        <v>1.2</v>
      </c>
      <c r="AH282" s="140">
        <f t="shared" si="223"/>
        <v>1.2</v>
      </c>
      <c r="AI282" s="141">
        <f t="shared" si="224"/>
        <v>113791.836</v>
      </c>
      <c r="AJ282" s="142">
        <f t="shared" si="225"/>
        <v>136550.20319999999</v>
      </c>
      <c r="AK282" s="143">
        <f>INDEX(รายได้แยกตามสิทธิ!$H:$H,MATCH(CalBudget2567!$D282,รายได้แยกตามสิทธิ!$B:$B,0))</f>
        <v>880835.5</v>
      </c>
      <c r="AL282" s="138">
        <f>INDEX(ผลงานOPDVisit_HDC!$K:$K,MATCH(CalBudget2567!$D282,ผลงานOPDVisit_HDC!$A:$A,0))</f>
        <v>1961</v>
      </c>
      <c r="AM282" s="138">
        <f t="shared" si="226"/>
        <v>449.17669556348801</v>
      </c>
      <c r="AN282" s="139">
        <f t="shared" si="227"/>
        <v>2353.1999999999998</v>
      </c>
      <c r="AO282" s="140">
        <f t="shared" si="228"/>
        <v>2353.1999999999998</v>
      </c>
      <c r="AP282" s="141">
        <f t="shared" si="229"/>
        <v>461.03496032636411</v>
      </c>
      <c r="AQ282" s="142">
        <f t="shared" si="230"/>
        <v>1084907.4686399999</v>
      </c>
      <c r="AR282" s="144">
        <f t="shared" si="204"/>
        <v>32182606.922035195</v>
      </c>
      <c r="AS282" s="143">
        <f>INDEX(รายได้แยกตามสิทธิ!$I:$I,MATCH(CalBudget2567!$D282,รายได้แยกตามสิทธิ!$B:$B,0))</f>
        <v>7073837.8899999997</v>
      </c>
      <c r="AT282" s="138">
        <f>INDEX(ผลงานAdjRw_DHES!$D:$D,MATCH(CalBudget2567!$D282,ผลงานAdjRw_DHES!$B:$B,0))</f>
        <v>770.12780000000009</v>
      </c>
      <c r="AU282" s="143">
        <f t="shared" si="231"/>
        <v>9185.2779369865602</v>
      </c>
      <c r="AV282" s="139">
        <f t="shared" si="232"/>
        <v>924.15336000000002</v>
      </c>
      <c r="AW282" s="140">
        <f t="shared" si="233"/>
        <v>924.15336000000002</v>
      </c>
      <c r="AX282" s="141">
        <f t="shared" si="234"/>
        <v>9427.7692745230052</v>
      </c>
      <c r="AY282" s="142">
        <f t="shared" si="235"/>
        <v>8712704.6523551978</v>
      </c>
      <c r="AZ282" s="143">
        <f>INDEX(รายได้แยกตามสิทธิ!$J:$J,MATCH(CalBudget2567!$D282,รายได้แยกตามสิทธิ!$B:$B,0))</f>
        <v>693226.01</v>
      </c>
      <c r="BA282" s="138">
        <f>INDEX(ผลงานAdjRw_DHES!$F:$F,MATCH(CalBudget2567!$D282,ผลงานAdjRw_DHES!$B:$B,0))</f>
        <v>31.053299999999993</v>
      </c>
      <c r="BB282" s="143">
        <f t="shared" si="236"/>
        <v>22323.746912566465</v>
      </c>
      <c r="BC282" s="139">
        <f t="shared" si="237"/>
        <v>37.26395999999999</v>
      </c>
      <c r="BD282" s="140">
        <f t="shared" si="238"/>
        <v>37.26395999999999</v>
      </c>
      <c r="BE282" s="141">
        <f t="shared" si="239"/>
        <v>22913.093831058221</v>
      </c>
      <c r="BF282" s="142">
        <f t="shared" si="240"/>
        <v>853832.61199680006</v>
      </c>
      <c r="BG282" s="143">
        <f>INDEX(รายได้แยกตามสิทธิ!$K:$K,MATCH(CalBudget2567!$D282,รายได้แยกตามสิทธิ!$B:$B,0))</f>
        <v>201209.35</v>
      </c>
      <c r="BH282" s="138">
        <f>INDEX(ผลงานAdjRw_DHES!$E:$E,MATCH(CalBudget2567!$D282,ผลงานAdjRw_DHES!$B:$B,0))</f>
        <v>16.220699999999997</v>
      </c>
      <c r="BI282" s="143">
        <f t="shared" si="241"/>
        <v>12404.480077925124</v>
      </c>
      <c r="BJ282" s="139">
        <f t="shared" si="242"/>
        <v>19.464839999999995</v>
      </c>
      <c r="BK282" s="140">
        <f t="shared" si="243"/>
        <v>19.464839999999995</v>
      </c>
      <c r="BL282" s="141">
        <f t="shared" si="244"/>
        <v>12731.958351982346</v>
      </c>
      <c r="BM282" s="142">
        <f t="shared" si="245"/>
        <v>247825.53220799999</v>
      </c>
      <c r="BN282" s="143">
        <f>INDEX(รายได้แยกตามสิทธิ!$N:$N,MATCH(CalBudget2567!$D282,รายได้แยกตามสิทธิ!$B:$B,0))</f>
        <v>315633.75</v>
      </c>
      <c r="BO282" s="138">
        <f>INDEX(ผลงานAdjRw_DHES!$I:$I,MATCH(CalBudget2567!$D282,ผลงานAdjRw_DHES!$B:$B,0))</f>
        <v>30.146400000000099</v>
      </c>
      <c r="BP282" s="143">
        <f t="shared" si="246"/>
        <v>10470.031247512106</v>
      </c>
      <c r="BQ282" s="139">
        <f t="shared" si="247"/>
        <v>36.175680000000121</v>
      </c>
      <c r="BR282" s="140">
        <f t="shared" si="248"/>
        <v>36.175680000000121</v>
      </c>
      <c r="BS282" s="141">
        <f t="shared" si="249"/>
        <v>10746.440072446427</v>
      </c>
      <c r="BT282" s="142">
        <f t="shared" si="250"/>
        <v>388759.77720000007</v>
      </c>
      <c r="BU282" s="144">
        <f t="shared" si="251"/>
        <v>10203122.573759997</v>
      </c>
      <c r="BV282" s="145">
        <f t="shared" si="205"/>
        <v>42385729.49579519</v>
      </c>
      <c r="BW282" s="146">
        <f>INDEX(รายได้แยกตามสิทธิ!$Q:$Q,MATCH(CalBudget2567!$D282,รายได้แยกตามสิทธิ!$B:$B,0))</f>
        <v>0.39</v>
      </c>
      <c r="BX282" s="145">
        <f t="shared" si="252"/>
        <v>16530434.503360124</v>
      </c>
      <c r="BY282" s="141"/>
      <c r="BZ282" s="143">
        <f t="shared" si="253"/>
        <v>58155</v>
      </c>
      <c r="CA282" s="138">
        <f>INDEX(ผลงานOPDVisit_HDC!$C:$C,MATCH(CalBudget2567!$D282,ผลงานOPDVisit_HDC!$A:$A,0))</f>
        <v>58155</v>
      </c>
      <c r="CB282" s="138">
        <f t="shared" si="254"/>
        <v>0</v>
      </c>
    </row>
    <row r="283" spans="1:80" hidden="1" x14ac:dyDescent="0.7">
      <c r="A283" s="136">
        <f>COUNTA($D$16:D283)</f>
        <v>268</v>
      </c>
      <c r="B283" s="1">
        <v>4</v>
      </c>
      <c r="C283" s="2" t="s">
        <v>24</v>
      </c>
      <c r="D283" s="91" t="s">
        <v>341</v>
      </c>
      <c r="E283" s="3" t="s">
        <v>1239</v>
      </c>
      <c r="F283" s="4" t="s">
        <v>1876</v>
      </c>
      <c r="G283" s="1">
        <v>2</v>
      </c>
      <c r="H283" s="3" t="s">
        <v>2968</v>
      </c>
      <c r="I283" s="137">
        <f>INDEX(รายได้แยกตามสิทธิ!$D:$D,MATCH(CalBudget2567!$D283,รายได้แยกตามสิทธิ!$B:$B,0))</f>
        <v>12369657.289999999</v>
      </c>
      <c r="J283" s="138">
        <f>INDEX(ผลงานOPDVisit_HDC!$F:$F,MATCH(CalBudget2567!$D283,ผลงานOPDVisit_HDC!$A:$A,0))</f>
        <v>28008</v>
      </c>
      <c r="K283" s="138">
        <f t="shared" si="206"/>
        <v>441.64728970294198</v>
      </c>
      <c r="L283" s="139">
        <f t="shared" si="207"/>
        <v>33609.599999999999</v>
      </c>
      <c r="M283" s="140">
        <f t="shared" si="208"/>
        <v>33609.599999999999</v>
      </c>
      <c r="N283" s="141">
        <f t="shared" si="209"/>
        <v>453.30677815109965</v>
      </c>
      <c r="O283" s="142">
        <f t="shared" si="210"/>
        <v>15235459.490947198</v>
      </c>
      <c r="P283" s="143">
        <f>INDEX(รายได้แยกตามสิทธิ!$E:$E,MATCH(CalBudget2567!$D283,รายได้แยกตามสิทธิ!$B:$B,0))</f>
        <v>5418759.4000000004</v>
      </c>
      <c r="Q283" s="138">
        <f>INDEX(ผลงานOPDVisit_HDC!$D:$D,MATCH(CalBudget2567!$D283,ผลงานOPDVisit_HDC!$A:$A,0))</f>
        <v>9828</v>
      </c>
      <c r="R283" s="138">
        <f t="shared" si="211"/>
        <v>551.35932030932031</v>
      </c>
      <c r="S283" s="139">
        <f t="shared" si="212"/>
        <v>11793.6</v>
      </c>
      <c r="T283" s="140">
        <f t="shared" si="213"/>
        <v>11793.6</v>
      </c>
      <c r="U283" s="141">
        <f t="shared" si="214"/>
        <v>565.91520636548637</v>
      </c>
      <c r="V283" s="142">
        <f t="shared" si="215"/>
        <v>6674177.577792</v>
      </c>
      <c r="W283" s="143">
        <f>INDEX(รายได้แยกตามสิทธิ!$F:$F,MATCH(CalBudget2567!$D283,รายได้แยกตามสิทธิ!$B:$B,0))</f>
        <v>1925463.78</v>
      </c>
      <c r="X283" s="138">
        <f>INDEX(ผลงานOPDVisit_HDC!$E:$E,MATCH(CalBudget2567!$D283,ผลงานOPDVisit_HDC!$A:$A,0))</f>
        <v>13563</v>
      </c>
      <c r="Y283" s="138">
        <f t="shared" si="216"/>
        <v>141.96444591904446</v>
      </c>
      <c r="Z283" s="139">
        <f t="shared" si="217"/>
        <v>16275.599999999999</v>
      </c>
      <c r="AA283" s="140">
        <f t="shared" si="218"/>
        <v>16275.599999999999</v>
      </c>
      <c r="AB283" s="141">
        <f t="shared" si="219"/>
        <v>145.71230729130724</v>
      </c>
      <c r="AC283" s="142">
        <f t="shared" si="220"/>
        <v>2371555.2285504001</v>
      </c>
      <c r="AD283" s="143">
        <f>INDEX(รายได้แยกตามสิทธิ!$G:$G,MATCH(CalBudget2567!$D283,รายได้แยกตามสิทธิ!$B:$B,0))</f>
        <v>0</v>
      </c>
      <c r="AE283" s="138">
        <f>INDEX(ผลงานOPDVisit_HDC!$G:$G,MATCH(CalBudget2567!$D283,ผลงานOPDVisit_HDC!$A:$A,0))</f>
        <v>100</v>
      </c>
      <c r="AF283" s="138">
        <f t="shared" si="221"/>
        <v>0</v>
      </c>
      <c r="AG283" s="139">
        <f t="shared" si="222"/>
        <v>120</v>
      </c>
      <c r="AH283" s="140">
        <f t="shared" si="223"/>
        <v>120</v>
      </c>
      <c r="AI283" s="141">
        <f t="shared" si="224"/>
        <v>0</v>
      </c>
      <c r="AJ283" s="142">
        <f t="shared" si="225"/>
        <v>0</v>
      </c>
      <c r="AK283" s="143">
        <f>INDEX(รายได้แยกตามสิทธิ!$H:$H,MATCH(CalBudget2567!$D283,รายได้แยกตามสิทธิ!$B:$B,0))</f>
        <v>3379728.22</v>
      </c>
      <c r="AL283" s="138">
        <f>INDEX(ผลงานOPDVisit_HDC!$K:$K,MATCH(CalBudget2567!$D283,ผลงานOPDVisit_HDC!$A:$A,0))</f>
        <v>15</v>
      </c>
      <c r="AM283" s="138">
        <f t="shared" si="226"/>
        <v>225315.21466666667</v>
      </c>
      <c r="AN283" s="139">
        <f t="shared" si="227"/>
        <v>18</v>
      </c>
      <c r="AO283" s="140">
        <f t="shared" si="228"/>
        <v>18</v>
      </c>
      <c r="AP283" s="141">
        <f t="shared" si="229"/>
        <v>231263.53633386668</v>
      </c>
      <c r="AQ283" s="142">
        <f t="shared" si="230"/>
        <v>4162743.6540096002</v>
      </c>
      <c r="AR283" s="144">
        <f t="shared" si="204"/>
        <v>28443935.951299198</v>
      </c>
      <c r="AS283" s="143">
        <f>INDEX(รายได้แยกตามสิทธิ!$I:$I,MATCH(CalBudget2567!$D283,รายได้แยกตามสิทธิ!$B:$B,0))</f>
        <v>4820199.8600000003</v>
      </c>
      <c r="AT283" s="138">
        <f>INDEX(ผลงานAdjRw_DHES!$D:$D,MATCH(CalBudget2567!$D283,ผลงานAdjRw_DHES!$B:$B,0))</f>
        <v>314.48480000000001</v>
      </c>
      <c r="AU283" s="143">
        <f t="shared" si="231"/>
        <v>15327.290412763989</v>
      </c>
      <c r="AV283" s="139">
        <f t="shared" si="232"/>
        <v>377.38175999999999</v>
      </c>
      <c r="AW283" s="140">
        <f t="shared" si="233"/>
        <v>377.38175999999999</v>
      </c>
      <c r="AX283" s="141">
        <f t="shared" si="234"/>
        <v>15731.930879660958</v>
      </c>
      <c r="AY283" s="142">
        <f t="shared" si="235"/>
        <v>5936943.7635648008</v>
      </c>
      <c r="AZ283" s="143">
        <f>INDEX(รายได้แยกตามสิทธิ!$J:$J,MATCH(CalBudget2567!$D283,รายได้แยกตามสิทธิ!$B:$B,0))</f>
        <v>870813.75</v>
      </c>
      <c r="BA283" s="138">
        <f>INDEX(ผลงานAdjRw_DHES!$F:$F,MATCH(CalBudget2567!$D283,ผลงานAdjRw_DHES!$B:$B,0))</f>
        <v>53.030500000000004</v>
      </c>
      <c r="BB283" s="143">
        <f t="shared" si="236"/>
        <v>16420.99829343491</v>
      </c>
      <c r="BC283" s="139">
        <f t="shared" si="237"/>
        <v>63.636600000000001</v>
      </c>
      <c r="BD283" s="140">
        <f t="shared" si="238"/>
        <v>63.636600000000001</v>
      </c>
      <c r="BE283" s="141">
        <f t="shared" si="239"/>
        <v>16854.512648381591</v>
      </c>
      <c r="BF283" s="142">
        <f t="shared" si="240"/>
        <v>1072563.8796000001</v>
      </c>
      <c r="BG283" s="143">
        <f>INDEX(รายได้แยกตามสิทธิ!$K:$K,MATCH(CalBudget2567!$D283,รายได้แยกตามสิทธิ!$B:$B,0))</f>
        <v>481596.75</v>
      </c>
      <c r="BH283" s="138">
        <f>INDEX(ผลงานAdjRw_DHES!$E:$E,MATCH(CalBudget2567!$D283,ผลงานAdjRw_DHES!$B:$B,0))</f>
        <v>53.1145</v>
      </c>
      <c r="BI283" s="143">
        <f t="shared" si="241"/>
        <v>9067.1426823183883</v>
      </c>
      <c r="BJ283" s="139">
        <f t="shared" si="242"/>
        <v>63.737399999999994</v>
      </c>
      <c r="BK283" s="140">
        <f t="shared" si="243"/>
        <v>63.737399999999994</v>
      </c>
      <c r="BL283" s="141">
        <f t="shared" si="244"/>
        <v>9306.515249131593</v>
      </c>
      <c r="BM283" s="142">
        <f t="shared" si="245"/>
        <v>593173.08503999992</v>
      </c>
      <c r="BN283" s="143">
        <f>INDEX(รายได้แยกตามสิทธิ!$N:$N,MATCH(CalBudget2567!$D283,รายได้แยกตามสิทธิ!$B:$B,0))</f>
        <v>0</v>
      </c>
      <c r="BO283" s="138">
        <f>INDEX(ผลงานAdjRw_DHES!$I:$I,MATCH(CalBudget2567!$D283,ผลงานAdjRw_DHES!$B:$B,0))</f>
        <v>17.620800000000017</v>
      </c>
      <c r="BP283" s="143">
        <f t="shared" si="246"/>
        <v>0</v>
      </c>
      <c r="BQ283" s="139">
        <f t="shared" si="247"/>
        <v>21.144960000000019</v>
      </c>
      <c r="BR283" s="140">
        <f t="shared" si="248"/>
        <v>21.144960000000019</v>
      </c>
      <c r="BS283" s="141">
        <f t="shared" si="249"/>
        <v>0</v>
      </c>
      <c r="BT283" s="142">
        <f t="shared" si="250"/>
        <v>0</v>
      </c>
      <c r="BU283" s="144">
        <f t="shared" si="251"/>
        <v>7602680.7282048007</v>
      </c>
      <c r="BV283" s="145">
        <f t="shared" si="205"/>
        <v>36046616.679504</v>
      </c>
      <c r="BW283" s="146">
        <f>INDEX(รายได้แยกตามสิทธิ!$Q:$Q,MATCH(CalBudget2567!$D283,รายได้แยกตามสิทธิ!$B:$B,0))</f>
        <v>0.31</v>
      </c>
      <c r="BX283" s="145">
        <f t="shared" si="252"/>
        <v>11174451.170646239</v>
      </c>
      <c r="BY283" s="141"/>
      <c r="BZ283" s="143">
        <f t="shared" si="253"/>
        <v>51514</v>
      </c>
      <c r="CA283" s="138">
        <f>INDEX(ผลงานOPDVisit_HDC!$C:$C,MATCH(CalBudget2567!$D283,ผลงานOPDVisit_HDC!$A:$A,0))</f>
        <v>51514</v>
      </c>
      <c r="CB283" s="138">
        <f t="shared" si="254"/>
        <v>0</v>
      </c>
    </row>
    <row r="284" spans="1:80" hidden="1" x14ac:dyDescent="0.7">
      <c r="A284" s="136">
        <f>COUNTA($D$16:D284)</f>
        <v>269</v>
      </c>
      <c r="B284" s="1">
        <v>4</v>
      </c>
      <c r="C284" s="2" t="s">
        <v>24</v>
      </c>
      <c r="D284" s="91" t="s">
        <v>342</v>
      </c>
      <c r="E284" s="3" t="s">
        <v>1240</v>
      </c>
      <c r="F284" s="4" t="s">
        <v>1876</v>
      </c>
      <c r="G284" s="1">
        <v>5</v>
      </c>
      <c r="H284" s="3" t="s">
        <v>2964</v>
      </c>
      <c r="I284" s="137">
        <f>INDEX(รายได้แยกตามสิทธิ!$D:$D,MATCH(CalBudget2567!$D284,รายได้แยกตามสิทธิ!$B:$B,0))</f>
        <v>10536539.189999999</v>
      </c>
      <c r="J284" s="138">
        <f>INDEX(ผลงานOPDVisit_HDC!$F:$F,MATCH(CalBudget2567!$D284,ผลงานOPDVisit_HDC!$A:$A,0))</f>
        <v>26639</v>
      </c>
      <c r="K284" s="138">
        <f t="shared" si="206"/>
        <v>395.53058260445209</v>
      </c>
      <c r="L284" s="139">
        <f t="shared" si="207"/>
        <v>31966.799999999999</v>
      </c>
      <c r="M284" s="140">
        <f t="shared" si="208"/>
        <v>31966.799999999999</v>
      </c>
      <c r="N284" s="141">
        <f t="shared" si="209"/>
        <v>405.97258998520965</v>
      </c>
      <c r="O284" s="142">
        <f t="shared" si="210"/>
        <v>12977644.5895392</v>
      </c>
      <c r="P284" s="143">
        <f>INDEX(รายได้แยกตามสิทธิ!$E:$E,MATCH(CalBudget2567!$D284,รายได้แยกตามสิทธิ!$B:$B,0))</f>
        <v>4472614.2699999996</v>
      </c>
      <c r="Q284" s="138">
        <f>INDEX(ผลงานOPDVisit_HDC!$D:$D,MATCH(CalBudget2567!$D284,ผลงานOPDVisit_HDC!$A:$A,0))</f>
        <v>10805</v>
      </c>
      <c r="R284" s="138">
        <f t="shared" si="211"/>
        <v>413.939312355391</v>
      </c>
      <c r="S284" s="139">
        <f t="shared" si="212"/>
        <v>12966</v>
      </c>
      <c r="T284" s="140">
        <f t="shared" si="213"/>
        <v>12966</v>
      </c>
      <c r="U284" s="141">
        <f t="shared" si="214"/>
        <v>424.86731020157333</v>
      </c>
      <c r="V284" s="142">
        <f t="shared" si="215"/>
        <v>5508829.5440735994</v>
      </c>
      <c r="W284" s="143">
        <f>INDEX(รายได้แยกตามสิทธิ!$F:$F,MATCH(CalBudget2567!$D284,รายได้แยกตามสิทธิ!$B:$B,0))</f>
        <v>1381745</v>
      </c>
      <c r="X284" s="138">
        <f>INDEX(ผลงานOPDVisit_HDC!$E:$E,MATCH(CalBudget2567!$D284,ผลงานOPDVisit_HDC!$A:$A,0))</f>
        <v>6863</v>
      </c>
      <c r="Y284" s="138">
        <f t="shared" si="216"/>
        <v>201.33250764971586</v>
      </c>
      <c r="Z284" s="139">
        <f t="shared" si="217"/>
        <v>8235.6</v>
      </c>
      <c r="AA284" s="140">
        <f t="shared" si="218"/>
        <v>8235.6</v>
      </c>
      <c r="AB284" s="141">
        <f t="shared" si="219"/>
        <v>206.64768585166837</v>
      </c>
      <c r="AC284" s="142">
        <f t="shared" si="220"/>
        <v>1701867.6816</v>
      </c>
      <c r="AD284" s="143">
        <f>INDEX(รายได้แยกตามสิทธิ!$G:$G,MATCH(CalBudget2567!$D284,รายได้แยกตามสิทธิ!$B:$B,0))</f>
        <v>0</v>
      </c>
      <c r="AE284" s="138">
        <f>INDEX(ผลงานOPDVisit_HDC!$G:$G,MATCH(CalBudget2567!$D284,ผลงานOPDVisit_HDC!$A:$A,0))</f>
        <v>33</v>
      </c>
      <c r="AF284" s="138">
        <f t="shared" si="221"/>
        <v>0</v>
      </c>
      <c r="AG284" s="139">
        <f t="shared" si="222"/>
        <v>39.6</v>
      </c>
      <c r="AH284" s="140">
        <f t="shared" si="223"/>
        <v>39.6</v>
      </c>
      <c r="AI284" s="141">
        <f t="shared" si="224"/>
        <v>0</v>
      </c>
      <c r="AJ284" s="142">
        <f t="shared" si="225"/>
        <v>0</v>
      </c>
      <c r="AK284" s="143">
        <f>INDEX(รายได้แยกตามสิทธิ!$H:$H,MATCH(CalBudget2567!$D284,รายได้แยกตามสิทธิ!$B:$B,0))</f>
        <v>1372840.75</v>
      </c>
      <c r="AL284" s="138">
        <f>INDEX(ผลงานOPDVisit_HDC!$K:$K,MATCH(CalBudget2567!$D284,ผลงานOPDVisit_HDC!$A:$A,0))</f>
        <v>6692</v>
      </c>
      <c r="AM284" s="138">
        <f t="shared" si="226"/>
        <v>205.14655558876271</v>
      </c>
      <c r="AN284" s="139">
        <f t="shared" si="227"/>
        <v>8030.4</v>
      </c>
      <c r="AO284" s="140">
        <f t="shared" si="228"/>
        <v>8030.4</v>
      </c>
      <c r="AP284" s="141">
        <f t="shared" si="229"/>
        <v>210.56242465630604</v>
      </c>
      <c r="AQ284" s="142">
        <f t="shared" si="230"/>
        <v>1690900.4949599998</v>
      </c>
      <c r="AR284" s="144">
        <f t="shared" si="204"/>
        <v>21879242.3101728</v>
      </c>
      <c r="AS284" s="143">
        <f>INDEX(รายได้แยกตามสิทธิ!$I:$I,MATCH(CalBudget2567!$D284,รายได้แยกตามสิทธิ!$B:$B,0))</f>
        <v>4768794.25</v>
      </c>
      <c r="AT284" s="138">
        <f>INDEX(ผลงานAdjRw_DHES!$D:$D,MATCH(CalBudget2567!$D284,ผลงานAdjRw_DHES!$B:$B,0))</f>
        <v>533.34320000000002</v>
      </c>
      <c r="AU284" s="143">
        <f t="shared" si="231"/>
        <v>8941.3238042596204</v>
      </c>
      <c r="AV284" s="139">
        <f t="shared" si="232"/>
        <v>640.01184000000001</v>
      </c>
      <c r="AW284" s="140">
        <f t="shared" si="233"/>
        <v>640.01184000000001</v>
      </c>
      <c r="AX284" s="141">
        <f t="shared" si="234"/>
        <v>9177.3747526920743</v>
      </c>
      <c r="AY284" s="142">
        <f t="shared" si="235"/>
        <v>5873628.5018399991</v>
      </c>
      <c r="AZ284" s="143">
        <f>INDEX(รายได้แยกตามสิทธิ!$J:$J,MATCH(CalBudget2567!$D284,รายได้แยกตามสิทธิ!$B:$B,0))</f>
        <v>1448278.75</v>
      </c>
      <c r="BA284" s="138">
        <f>INDEX(ผลงานAdjRw_DHES!$F:$F,MATCH(CalBudget2567!$D284,ผลงานAdjRw_DHES!$B:$B,0))</f>
        <v>120.1926</v>
      </c>
      <c r="BB284" s="143">
        <f t="shared" si="236"/>
        <v>12049.649895251456</v>
      </c>
      <c r="BC284" s="139">
        <f t="shared" si="237"/>
        <v>144.23112</v>
      </c>
      <c r="BD284" s="140">
        <f t="shared" si="238"/>
        <v>144.23112</v>
      </c>
      <c r="BE284" s="141">
        <f t="shared" si="239"/>
        <v>12367.760652486095</v>
      </c>
      <c r="BF284" s="142">
        <f t="shared" si="240"/>
        <v>1783815.9708000002</v>
      </c>
      <c r="BG284" s="143">
        <f>INDEX(รายได้แยกตามสิทธิ!$K:$K,MATCH(CalBudget2567!$D284,รายได้แยกตามสิทธิ!$B:$B,0))</f>
        <v>103834.75</v>
      </c>
      <c r="BH284" s="138">
        <f>INDEX(ผลงานAdjRw_DHES!$E:$E,MATCH(CalBudget2567!$D284,ผลงานAdjRw_DHES!$B:$B,0))</f>
        <v>21.4803</v>
      </c>
      <c r="BI284" s="143">
        <f t="shared" si="241"/>
        <v>4833.9525053188272</v>
      </c>
      <c r="BJ284" s="139">
        <f t="shared" si="242"/>
        <v>25.77636</v>
      </c>
      <c r="BK284" s="140">
        <f t="shared" si="243"/>
        <v>25.77636</v>
      </c>
      <c r="BL284" s="141">
        <f t="shared" si="244"/>
        <v>4961.5688514592439</v>
      </c>
      <c r="BM284" s="142">
        <f t="shared" si="245"/>
        <v>127891.18488</v>
      </c>
      <c r="BN284" s="143">
        <f>INDEX(รายได้แยกตามสิทธิ!$N:$N,MATCH(CalBudget2567!$D284,รายได้แยกตามสิทธิ!$B:$B,0))</f>
        <v>189840.75</v>
      </c>
      <c r="BO284" s="138">
        <f>INDEX(ผลงานAdjRw_DHES!$I:$I,MATCH(CalBudget2567!$D284,ผลงานAdjRw_DHES!$B:$B,0))</f>
        <v>17.561399999999963</v>
      </c>
      <c r="BP284" s="143">
        <f t="shared" si="246"/>
        <v>10810.114797225757</v>
      </c>
      <c r="BQ284" s="139">
        <f t="shared" si="247"/>
        <v>21.073679999999957</v>
      </c>
      <c r="BR284" s="140">
        <f t="shared" si="248"/>
        <v>21.073679999999957</v>
      </c>
      <c r="BS284" s="141">
        <f t="shared" si="249"/>
        <v>11095.501827872517</v>
      </c>
      <c r="BT284" s="142">
        <f t="shared" si="250"/>
        <v>233823.05496000001</v>
      </c>
      <c r="BU284" s="144">
        <f t="shared" si="251"/>
        <v>8019158.7124799993</v>
      </c>
      <c r="BV284" s="145">
        <f t="shared" si="205"/>
        <v>29898401.022652797</v>
      </c>
      <c r="BW284" s="146">
        <f>INDEX(รายได้แยกตามสิทธิ!$Q:$Q,MATCH(CalBudget2567!$D284,รายได้แยกตามสิทธิ!$B:$B,0))</f>
        <v>0.23</v>
      </c>
      <c r="BX284" s="145">
        <f t="shared" si="252"/>
        <v>6876632.235210144</v>
      </c>
      <c r="BY284" s="141"/>
      <c r="BZ284" s="143">
        <f t="shared" si="253"/>
        <v>51032</v>
      </c>
      <c r="CA284" s="138">
        <f>INDEX(ผลงานOPDVisit_HDC!$C:$C,MATCH(CalBudget2567!$D284,ผลงานOPDVisit_HDC!$A:$A,0))</f>
        <v>51032</v>
      </c>
      <c r="CB284" s="138">
        <f t="shared" si="254"/>
        <v>0</v>
      </c>
    </row>
    <row r="285" spans="1:80" hidden="1" x14ac:dyDescent="0.7">
      <c r="A285" s="136">
        <f>COUNTA($D$16:D285)</f>
        <v>270</v>
      </c>
      <c r="B285" s="1">
        <v>4</v>
      </c>
      <c r="C285" s="2" t="s">
        <v>25</v>
      </c>
      <c r="D285" s="91" t="s">
        <v>343</v>
      </c>
      <c r="E285" s="3" t="s">
        <v>1241</v>
      </c>
      <c r="F285" s="4" t="s">
        <v>1877</v>
      </c>
      <c r="G285" s="1">
        <v>16</v>
      </c>
      <c r="H285" s="3" t="s">
        <v>2973</v>
      </c>
      <c r="I285" s="137">
        <f>INDEX(รายได้แยกตามสิทธิ!$D:$D,MATCH(CalBudget2567!$D285,รายได้แยกตามสิทธิ!$B:$B,0))</f>
        <v>104849962.88</v>
      </c>
      <c r="J285" s="138">
        <f>INDEX(ผลงานOPDVisit_HDC!$F:$F,MATCH(CalBudget2567!$D285,ผลงานOPDVisit_HDC!$A:$A,0))</f>
        <v>136761</v>
      </c>
      <c r="K285" s="138">
        <f t="shared" si="206"/>
        <v>766.66566404164928</v>
      </c>
      <c r="L285" s="139">
        <f t="shared" si="207"/>
        <v>164113.19999999998</v>
      </c>
      <c r="M285" s="140">
        <f t="shared" si="208"/>
        <v>164113.19999999998</v>
      </c>
      <c r="N285" s="141">
        <f t="shared" si="209"/>
        <v>786.90563757234884</v>
      </c>
      <c r="O285" s="142">
        <f t="shared" si="210"/>
        <v>129141602.28003839</v>
      </c>
      <c r="P285" s="143">
        <f>INDEX(รายได้แยกตามสิทธิ!$E:$E,MATCH(CalBudget2567!$D285,รายได้แยกตามสิทธิ!$B:$B,0))</f>
        <v>68150011.430000007</v>
      </c>
      <c r="Q285" s="138">
        <f>INDEX(ผลงานOPDVisit_HDC!$D:$D,MATCH(CalBudget2567!$D285,ผลงานOPDVisit_HDC!$A:$A,0))</f>
        <v>68175</v>
      </c>
      <c r="R285" s="138">
        <f t="shared" si="211"/>
        <v>999.63346431976538</v>
      </c>
      <c r="S285" s="139">
        <f t="shared" si="212"/>
        <v>81810</v>
      </c>
      <c r="T285" s="140">
        <f t="shared" si="213"/>
        <v>81810</v>
      </c>
      <c r="U285" s="141">
        <f t="shared" si="214"/>
        <v>1026.0237877778072</v>
      </c>
      <c r="V285" s="142">
        <f t="shared" si="215"/>
        <v>83939006.07810241</v>
      </c>
      <c r="W285" s="143">
        <f>INDEX(รายได้แยกตามสิทธิ!$F:$F,MATCH(CalBudget2567!$D285,รายได้แยกตามสิทธิ!$B:$B,0))</f>
        <v>32427806.100000001</v>
      </c>
      <c r="X285" s="138">
        <f>INDEX(ผลงานOPDVisit_HDC!$E:$E,MATCH(CalBudget2567!$D285,ผลงานOPDVisit_HDC!$A:$A,0))</f>
        <v>83381</v>
      </c>
      <c r="Y285" s="138">
        <f t="shared" si="216"/>
        <v>388.91121598445693</v>
      </c>
      <c r="Z285" s="139">
        <f t="shared" si="217"/>
        <v>100057.2</v>
      </c>
      <c r="AA285" s="140">
        <f t="shared" si="218"/>
        <v>100057.2</v>
      </c>
      <c r="AB285" s="141">
        <f t="shared" si="219"/>
        <v>399.17847208644662</v>
      </c>
      <c r="AC285" s="142">
        <f t="shared" si="220"/>
        <v>39940680.217248008</v>
      </c>
      <c r="AD285" s="143">
        <f>INDEX(รายได้แยกตามสิทธิ!$G:$G,MATCH(CalBudget2567!$D285,รายได้แยกตามสิทธิ!$B:$B,0))</f>
        <v>293867.65000000002</v>
      </c>
      <c r="AE285" s="138">
        <f>INDEX(ผลงานOPDVisit_HDC!$G:$G,MATCH(CalBudget2567!$D285,ผลงานOPDVisit_HDC!$A:$A,0))</f>
        <v>92</v>
      </c>
      <c r="AF285" s="138">
        <f t="shared" si="221"/>
        <v>3194.2135869565218</v>
      </c>
      <c r="AG285" s="139">
        <f t="shared" si="222"/>
        <v>110.39999999999999</v>
      </c>
      <c r="AH285" s="140">
        <f t="shared" si="223"/>
        <v>110.39999999999999</v>
      </c>
      <c r="AI285" s="141">
        <f t="shared" si="224"/>
        <v>3278.5408256521741</v>
      </c>
      <c r="AJ285" s="142">
        <f t="shared" si="225"/>
        <v>361950.907152</v>
      </c>
      <c r="AK285" s="143">
        <f>INDEX(รายได้แยกตามสิทธิ!$H:$H,MATCH(CalBudget2567!$D285,รายได้แยกตามสิทธิ!$B:$B,0))</f>
        <v>13232057.49</v>
      </c>
      <c r="AL285" s="138">
        <f>INDEX(ผลงานOPDVisit_HDC!$K:$K,MATCH(CalBudget2567!$D285,ผลงานOPDVisit_HDC!$A:$A,0))</f>
        <v>2686</v>
      </c>
      <c r="AM285" s="138">
        <f t="shared" si="226"/>
        <v>4926.3058413998515</v>
      </c>
      <c r="AN285" s="139">
        <f t="shared" si="227"/>
        <v>3223.2</v>
      </c>
      <c r="AO285" s="140">
        <f t="shared" si="228"/>
        <v>3223.2</v>
      </c>
      <c r="AP285" s="141">
        <f t="shared" si="229"/>
        <v>5056.3603156128074</v>
      </c>
      <c r="AQ285" s="142">
        <f t="shared" si="230"/>
        <v>16297660.5692832</v>
      </c>
      <c r="AR285" s="144">
        <f t="shared" si="204"/>
        <v>269680900.05182397</v>
      </c>
      <c r="AS285" s="143">
        <f>INDEX(รายได้แยกตามสิทธิ!$I:$I,MATCH(CalBudget2567!$D285,รายได้แยกตามสิทธิ!$B:$B,0))</f>
        <v>220311553.09999999</v>
      </c>
      <c r="AT285" s="138">
        <f>INDEX(ผลงานAdjRw_DHES!$D:$D,MATCH(CalBudget2567!$D285,ผลงานAdjRw_DHES!$B:$B,0))</f>
        <v>14894.061</v>
      </c>
      <c r="AU285" s="143">
        <f t="shared" si="231"/>
        <v>14791.906189990763</v>
      </c>
      <c r="AV285" s="139">
        <f t="shared" si="232"/>
        <v>17872.873199999998</v>
      </c>
      <c r="AW285" s="140">
        <f t="shared" si="233"/>
        <v>17872.873199999998</v>
      </c>
      <c r="AX285" s="141">
        <f t="shared" si="234"/>
        <v>15182.41251340652</v>
      </c>
      <c r="AY285" s="142">
        <f t="shared" si="235"/>
        <v>271353333.72220802</v>
      </c>
      <c r="AZ285" s="143">
        <f>INDEX(รายได้แยกตามสิทธิ!$J:$J,MATCH(CalBudget2567!$D285,รายได้แยกตามสิทธิ!$B:$B,0))</f>
        <v>53754197.039999999</v>
      </c>
      <c r="BA285" s="138">
        <f>INDEX(ผลงานAdjRw_DHES!$F:$F,MATCH(CalBudget2567!$D285,ผลงานAdjRw_DHES!$B:$B,0))</f>
        <v>3600.3089000000004</v>
      </c>
      <c r="BB285" s="143">
        <f t="shared" si="236"/>
        <v>14930.440285276631</v>
      </c>
      <c r="BC285" s="139">
        <f t="shared" si="237"/>
        <v>4320.37068</v>
      </c>
      <c r="BD285" s="140">
        <f t="shared" si="238"/>
        <v>4320.37068</v>
      </c>
      <c r="BE285" s="141">
        <f t="shared" si="239"/>
        <v>15324.603908807934</v>
      </c>
      <c r="BF285" s="142">
        <f t="shared" si="240"/>
        <v>66207969.410227194</v>
      </c>
      <c r="BG285" s="143">
        <f>INDEX(รายได้แยกตามสิทธิ!$K:$K,MATCH(CalBudget2567!$D285,รายได้แยกตามสิทธิ!$B:$B,0))</f>
        <v>31595019.300000001</v>
      </c>
      <c r="BH285" s="138">
        <f>INDEX(ผลงานAdjRw_DHES!$E:$E,MATCH(CalBudget2567!$D285,ผลงานAdjRw_DHES!$B:$B,0))</f>
        <v>2781.2469000000001</v>
      </c>
      <c r="BI285" s="143">
        <f t="shared" si="241"/>
        <v>11360.019601280275</v>
      </c>
      <c r="BJ285" s="139">
        <f t="shared" si="242"/>
        <v>3337.4962799999998</v>
      </c>
      <c r="BK285" s="140">
        <f t="shared" si="243"/>
        <v>3337.4962799999998</v>
      </c>
      <c r="BL285" s="141">
        <f t="shared" si="244"/>
        <v>11659.924118754074</v>
      </c>
      <c r="BM285" s="142">
        <f t="shared" si="245"/>
        <v>38914953.371423997</v>
      </c>
      <c r="BN285" s="143">
        <f>INDEX(รายได้แยกตามสิทธิ!$N:$N,MATCH(CalBudget2567!$D285,รายได้แยกตามสิทธิ!$B:$B,0))</f>
        <v>29680703.450000003</v>
      </c>
      <c r="BO285" s="138">
        <f>INDEX(ผลงานAdjRw_DHES!$I:$I,MATCH(CalBudget2567!$D285,ผลงานAdjRw_DHES!$B:$B,0))</f>
        <v>2285.7432000000003</v>
      </c>
      <c r="BP285" s="143">
        <f t="shared" si="246"/>
        <v>12985.143497309758</v>
      </c>
      <c r="BQ285" s="139">
        <f t="shared" si="247"/>
        <v>2742.8918400000002</v>
      </c>
      <c r="BR285" s="140">
        <f t="shared" si="248"/>
        <v>2742.8918400000002</v>
      </c>
      <c r="BS285" s="141">
        <f t="shared" si="249"/>
        <v>13327.951285638735</v>
      </c>
      <c r="BT285" s="142">
        <f t="shared" si="250"/>
        <v>36557128.825296</v>
      </c>
      <c r="BU285" s="144">
        <f t="shared" si="251"/>
        <v>413033385.32915521</v>
      </c>
      <c r="BV285" s="145">
        <f t="shared" si="205"/>
        <v>682714285.38097918</v>
      </c>
      <c r="BW285" s="146">
        <f>INDEX(รายได้แยกตามสิทธิ!$Q:$Q,MATCH(CalBudget2567!$D285,รายได้แยกตามสิทธิ!$B:$B,0))</f>
        <v>0.19</v>
      </c>
      <c r="BX285" s="145">
        <f t="shared" si="252"/>
        <v>129715714.22238605</v>
      </c>
      <c r="BY285" s="141"/>
      <c r="BZ285" s="143">
        <f t="shared" si="253"/>
        <v>291095</v>
      </c>
      <c r="CA285" s="138">
        <f>INDEX(ผลงานOPDVisit_HDC!$C:$C,MATCH(CalBudget2567!$D285,ผลงานOPDVisit_HDC!$A:$A,0))</f>
        <v>291095</v>
      </c>
      <c r="CB285" s="138">
        <f t="shared" si="254"/>
        <v>0</v>
      </c>
    </row>
    <row r="286" spans="1:80" hidden="1" x14ac:dyDescent="0.7">
      <c r="A286" s="136">
        <f>COUNTA($D$16:D286)</f>
        <v>271</v>
      </c>
      <c r="B286" s="1">
        <v>4</v>
      </c>
      <c r="C286" s="2" t="s">
        <v>25</v>
      </c>
      <c r="D286" s="91" t="s">
        <v>344</v>
      </c>
      <c r="E286" s="3" t="s">
        <v>1242</v>
      </c>
      <c r="F286" s="4" t="s">
        <v>1876</v>
      </c>
      <c r="G286" s="1">
        <v>5</v>
      </c>
      <c r="H286" s="3" t="s">
        <v>2964</v>
      </c>
      <c r="I286" s="137">
        <f>INDEX(รายได้แยกตามสิทธิ!$D:$D,MATCH(CalBudget2567!$D286,รายได้แยกตามสิทธิ!$B:$B,0))</f>
        <v>18318960.25</v>
      </c>
      <c r="J286" s="138">
        <f>INDEX(ผลงานOPDVisit_HDC!$F:$F,MATCH(CalBudget2567!$D286,ผลงานOPDVisit_HDC!$A:$A,0))</f>
        <v>32080</v>
      </c>
      <c r="K286" s="138">
        <f t="shared" si="206"/>
        <v>571.03990804239402</v>
      </c>
      <c r="L286" s="139">
        <f t="shared" si="207"/>
        <v>38496</v>
      </c>
      <c r="M286" s="140">
        <f t="shared" si="208"/>
        <v>38496</v>
      </c>
      <c r="N286" s="141">
        <f t="shared" si="209"/>
        <v>586.11536161471327</v>
      </c>
      <c r="O286" s="142">
        <f t="shared" si="210"/>
        <v>22563096.960720003</v>
      </c>
      <c r="P286" s="143">
        <f>INDEX(รายได้แยกตามสิทธิ!$E:$E,MATCH(CalBudget2567!$D286,รายได้แยกตามสิทธิ!$B:$B,0))</f>
        <v>5930798.4299999997</v>
      </c>
      <c r="Q286" s="138">
        <f>INDEX(ผลงานOPDVisit_HDC!$D:$D,MATCH(CalBudget2567!$D286,ผลงานOPDVisit_HDC!$A:$A,0))</f>
        <v>15904</v>
      </c>
      <c r="R286" s="138">
        <f t="shared" si="211"/>
        <v>372.91237613179072</v>
      </c>
      <c r="S286" s="139">
        <f t="shared" si="212"/>
        <v>19084.8</v>
      </c>
      <c r="T286" s="140">
        <f t="shared" si="213"/>
        <v>19084.8</v>
      </c>
      <c r="U286" s="141">
        <f t="shared" si="214"/>
        <v>382.75726286166997</v>
      </c>
      <c r="V286" s="142">
        <f t="shared" si="215"/>
        <v>7304845.8102623988</v>
      </c>
      <c r="W286" s="143">
        <f>INDEX(รายได้แยกตามสิทธิ!$F:$F,MATCH(CalBudget2567!$D286,รายได้แยกตามสิทธิ!$B:$B,0))</f>
        <v>2262063.7000000002</v>
      </c>
      <c r="X286" s="138">
        <f>INDEX(ผลงานOPDVisit_HDC!$E:$E,MATCH(CalBudget2567!$D286,ผลงานOPDVisit_HDC!$A:$A,0))</f>
        <v>14282</v>
      </c>
      <c r="Y286" s="138">
        <f t="shared" si="216"/>
        <v>158.38563926620924</v>
      </c>
      <c r="Z286" s="139">
        <f t="shared" si="217"/>
        <v>17138.399999999998</v>
      </c>
      <c r="AA286" s="140">
        <f t="shared" si="218"/>
        <v>17138.399999999998</v>
      </c>
      <c r="AB286" s="141">
        <f t="shared" si="219"/>
        <v>162.56702014283715</v>
      </c>
      <c r="AC286" s="142">
        <f t="shared" si="220"/>
        <v>2786138.6180159999</v>
      </c>
      <c r="AD286" s="143">
        <f>INDEX(รายได้แยกตามสิทธิ!$G:$G,MATCH(CalBudget2567!$D286,รายได้แยกตามสิทธิ!$B:$B,0))</f>
        <v>0</v>
      </c>
      <c r="AE286" s="138">
        <f>INDEX(ผลงานOPDVisit_HDC!$G:$G,MATCH(CalBudget2567!$D286,ผลงานOPDVisit_HDC!$A:$A,0))</f>
        <v>24</v>
      </c>
      <c r="AF286" s="138">
        <f t="shared" si="221"/>
        <v>0</v>
      </c>
      <c r="AG286" s="139">
        <f t="shared" si="222"/>
        <v>28.799999999999997</v>
      </c>
      <c r="AH286" s="140">
        <f t="shared" si="223"/>
        <v>28.799999999999997</v>
      </c>
      <c r="AI286" s="141">
        <f t="shared" si="224"/>
        <v>0</v>
      </c>
      <c r="AJ286" s="142">
        <f t="shared" si="225"/>
        <v>0</v>
      </c>
      <c r="AK286" s="143">
        <f>INDEX(รายได้แยกตามสิทธิ!$H:$H,MATCH(CalBudget2567!$D286,รายได้แยกตามสิทธิ!$B:$B,0))</f>
        <v>1664390.14</v>
      </c>
      <c r="AL286" s="138">
        <f>INDEX(ผลงานOPDVisit_HDC!$K:$K,MATCH(CalBudget2567!$D286,ผลงานOPDVisit_HDC!$A:$A,0))</f>
        <v>3714</v>
      </c>
      <c r="AM286" s="138">
        <f t="shared" si="226"/>
        <v>448.13950996230477</v>
      </c>
      <c r="AN286" s="139">
        <f t="shared" si="227"/>
        <v>4456.8</v>
      </c>
      <c r="AO286" s="140">
        <f t="shared" si="228"/>
        <v>4456.8</v>
      </c>
      <c r="AP286" s="141">
        <f t="shared" si="229"/>
        <v>459.97039302530959</v>
      </c>
      <c r="AQ286" s="142">
        <f t="shared" si="230"/>
        <v>2049996.0476352</v>
      </c>
      <c r="AR286" s="144">
        <f t="shared" si="204"/>
        <v>34704077.436633602</v>
      </c>
      <c r="AS286" s="143">
        <f>INDEX(รายได้แยกตามสิทธิ!$I:$I,MATCH(CalBudget2567!$D286,รายได้แยกตามสิทธิ!$B:$B,0))</f>
        <v>5671831</v>
      </c>
      <c r="AT286" s="138">
        <f>INDEX(ผลงานAdjRw_DHES!$D:$D,MATCH(CalBudget2567!$D286,ผลงานAdjRw_DHES!$B:$B,0))</f>
        <v>589.11</v>
      </c>
      <c r="AU286" s="143">
        <f t="shared" si="231"/>
        <v>9627.7961670995228</v>
      </c>
      <c r="AV286" s="139">
        <f t="shared" si="232"/>
        <v>706.93200000000002</v>
      </c>
      <c r="AW286" s="140">
        <f t="shared" si="233"/>
        <v>706.93200000000002</v>
      </c>
      <c r="AX286" s="141">
        <f t="shared" si="234"/>
        <v>9881.9699859109496</v>
      </c>
      <c r="AY286" s="142">
        <f t="shared" si="235"/>
        <v>6985880.8060799995</v>
      </c>
      <c r="AZ286" s="143">
        <f>INDEX(รายได้แยกตามสิทธิ!$J:$J,MATCH(CalBudget2567!$D286,รายได้แยกตามสิทธิ!$B:$B,0))</f>
        <v>920094.81</v>
      </c>
      <c r="BA286" s="138">
        <f>INDEX(ผลงานAdjRw_DHES!$F:$F,MATCH(CalBudget2567!$D286,ผลงานAdjRw_DHES!$B:$B,0))</f>
        <v>72.449999999999989</v>
      </c>
      <c r="BB286" s="143">
        <f t="shared" si="236"/>
        <v>12699.721325051763</v>
      </c>
      <c r="BC286" s="139">
        <f t="shared" si="237"/>
        <v>86.939999999999984</v>
      </c>
      <c r="BD286" s="140">
        <f t="shared" si="238"/>
        <v>86.939999999999984</v>
      </c>
      <c r="BE286" s="141">
        <f t="shared" si="239"/>
        <v>13034.99396803313</v>
      </c>
      <c r="BF286" s="142">
        <f t="shared" si="240"/>
        <v>1133262.3755808</v>
      </c>
      <c r="BG286" s="143">
        <f>INDEX(รายได้แยกตามสิทธิ!$K:$K,MATCH(CalBudget2567!$D286,รายได้แยกตามสิทธิ!$B:$B,0))</f>
        <v>367044.46</v>
      </c>
      <c r="BH286" s="138">
        <f>INDEX(ผลงานAdjRw_DHES!$E:$E,MATCH(CalBudget2567!$D286,ผลงานAdjRw_DHES!$B:$B,0))</f>
        <v>39.81</v>
      </c>
      <c r="BI286" s="143">
        <f t="shared" si="241"/>
        <v>9219.9060537553378</v>
      </c>
      <c r="BJ286" s="139">
        <f t="shared" si="242"/>
        <v>47.771999999999998</v>
      </c>
      <c r="BK286" s="140">
        <f t="shared" si="243"/>
        <v>47.771999999999998</v>
      </c>
      <c r="BL286" s="141">
        <f t="shared" si="244"/>
        <v>9463.3115735744796</v>
      </c>
      <c r="BM286" s="142">
        <f t="shared" si="245"/>
        <v>452081.32049280003</v>
      </c>
      <c r="BN286" s="143">
        <f>INDEX(รายได้แยกตามสิทธิ!$N:$N,MATCH(CalBudget2567!$D286,รายได้แยกตามสิทธิ!$B:$B,0))</f>
        <v>222078.75</v>
      </c>
      <c r="BO286" s="138">
        <f>INDEX(ผลงานAdjRw_DHES!$I:$I,MATCH(CalBudget2567!$D286,ผลงานAdjRw_DHES!$B:$B,0))</f>
        <v>37.199999999999932</v>
      </c>
      <c r="BP286" s="143">
        <f t="shared" si="246"/>
        <v>5969.8588709677533</v>
      </c>
      <c r="BQ286" s="139">
        <f t="shared" si="247"/>
        <v>44.639999999999915</v>
      </c>
      <c r="BR286" s="140">
        <f t="shared" si="248"/>
        <v>44.639999999999915</v>
      </c>
      <c r="BS286" s="141">
        <f t="shared" si="249"/>
        <v>6127.4631451613022</v>
      </c>
      <c r="BT286" s="142">
        <f t="shared" si="250"/>
        <v>273529.95480000001</v>
      </c>
      <c r="BU286" s="144">
        <f t="shared" si="251"/>
        <v>8844754.4569536</v>
      </c>
      <c r="BV286" s="145">
        <f t="shared" si="205"/>
        <v>43548831.893587202</v>
      </c>
      <c r="BW286" s="146">
        <f>INDEX(รายได้แยกตามสิทธิ!$Q:$Q,MATCH(CalBudget2567!$D286,รายได้แยกตามสิทธิ!$B:$B,0))</f>
        <v>0.28000000000000003</v>
      </c>
      <c r="BX286" s="145">
        <f t="shared" si="252"/>
        <v>12193672.930204418</v>
      </c>
      <c r="BY286" s="141"/>
      <c r="BZ286" s="143">
        <f t="shared" si="253"/>
        <v>66004</v>
      </c>
      <c r="CA286" s="138">
        <f>INDEX(ผลงานOPDVisit_HDC!$C:$C,MATCH(CalBudget2567!$D286,ผลงานOPDVisit_HDC!$A:$A,0))</f>
        <v>66004</v>
      </c>
      <c r="CB286" s="138">
        <f t="shared" si="254"/>
        <v>0</v>
      </c>
    </row>
    <row r="287" spans="1:80" hidden="1" x14ac:dyDescent="0.7">
      <c r="A287" s="136">
        <f>COUNTA($D$16:D287)</f>
        <v>272</v>
      </c>
      <c r="B287" s="1">
        <v>4</v>
      </c>
      <c r="C287" s="2" t="s">
        <v>25</v>
      </c>
      <c r="D287" s="91" t="s">
        <v>345</v>
      </c>
      <c r="E287" s="3" t="s">
        <v>1243</v>
      </c>
      <c r="F287" s="4" t="s">
        <v>1876</v>
      </c>
      <c r="G287" s="1">
        <v>5</v>
      </c>
      <c r="H287" s="3" t="s">
        <v>2964</v>
      </c>
      <c r="I287" s="137">
        <f>INDEX(รายได้แยกตามสิทธิ!$D:$D,MATCH(CalBudget2567!$D287,รายได้แยกตามสิทธิ!$B:$B,0))</f>
        <v>28805949.460000001</v>
      </c>
      <c r="J287" s="138">
        <f>INDEX(ผลงานOPDVisit_HDC!$F:$F,MATCH(CalBudget2567!$D287,ผลงานOPDVisit_HDC!$A:$A,0))</f>
        <v>58760</v>
      </c>
      <c r="K287" s="138">
        <f t="shared" si="206"/>
        <v>490.23058985704563</v>
      </c>
      <c r="L287" s="139">
        <f t="shared" si="207"/>
        <v>70512</v>
      </c>
      <c r="M287" s="140">
        <f t="shared" si="208"/>
        <v>70512</v>
      </c>
      <c r="N287" s="141">
        <f t="shared" si="209"/>
        <v>503.17267742927163</v>
      </c>
      <c r="O287" s="142">
        <f t="shared" si="210"/>
        <v>35479711.830892801</v>
      </c>
      <c r="P287" s="143">
        <f>INDEX(รายได้แยกตามสิทธิ!$E:$E,MATCH(CalBudget2567!$D287,รายได้แยกตามสิทธิ!$B:$B,0))</f>
        <v>8073193.0300000003</v>
      </c>
      <c r="Q287" s="138">
        <f>INDEX(ผลงานOPDVisit_HDC!$D:$D,MATCH(CalBudget2567!$D287,ผลงานOPDVisit_HDC!$A:$A,0))</f>
        <v>17334</v>
      </c>
      <c r="R287" s="138">
        <f t="shared" si="211"/>
        <v>465.74322314526364</v>
      </c>
      <c r="S287" s="139">
        <f t="shared" si="212"/>
        <v>20800.8</v>
      </c>
      <c r="T287" s="140">
        <f t="shared" si="213"/>
        <v>20800.8</v>
      </c>
      <c r="U287" s="141">
        <f t="shared" si="214"/>
        <v>478.03884423629859</v>
      </c>
      <c r="V287" s="142">
        <f t="shared" si="215"/>
        <v>9943590.3911903985</v>
      </c>
      <c r="W287" s="143">
        <f>INDEX(รายได้แยกตามสิทธิ!$F:$F,MATCH(CalBudget2567!$D287,รายได้แยกตามสิทธิ!$B:$B,0))</f>
        <v>3569839.39</v>
      </c>
      <c r="X287" s="138">
        <f>INDEX(ผลงานOPDVisit_HDC!$E:$E,MATCH(CalBudget2567!$D287,ผลงานOPDVisit_HDC!$A:$A,0))</f>
        <v>19560</v>
      </c>
      <c r="Y287" s="138">
        <f t="shared" si="216"/>
        <v>182.50712627811862</v>
      </c>
      <c r="Z287" s="139">
        <f t="shared" si="217"/>
        <v>23472</v>
      </c>
      <c r="AA287" s="140">
        <f t="shared" si="218"/>
        <v>23472</v>
      </c>
      <c r="AB287" s="141">
        <f t="shared" si="219"/>
        <v>187.32531441186094</v>
      </c>
      <c r="AC287" s="142">
        <f t="shared" si="220"/>
        <v>4396899.7798752002</v>
      </c>
      <c r="AD287" s="143">
        <f>INDEX(รายได้แยกตามสิทธิ!$G:$G,MATCH(CalBudget2567!$D287,รายได้แยกตามสิทธิ!$B:$B,0))</f>
        <v>0</v>
      </c>
      <c r="AE287" s="138">
        <f>INDEX(ผลงานOPDVisit_HDC!$G:$G,MATCH(CalBudget2567!$D287,ผลงานOPDVisit_HDC!$A:$A,0))</f>
        <v>340</v>
      </c>
      <c r="AF287" s="138">
        <f t="shared" si="221"/>
        <v>0</v>
      </c>
      <c r="AG287" s="139">
        <f t="shared" si="222"/>
        <v>408</v>
      </c>
      <c r="AH287" s="140">
        <f t="shared" si="223"/>
        <v>408</v>
      </c>
      <c r="AI287" s="141">
        <f t="shared" si="224"/>
        <v>0</v>
      </c>
      <c r="AJ287" s="142">
        <f t="shared" si="225"/>
        <v>0</v>
      </c>
      <c r="AK287" s="143">
        <f>INDEX(รายได้แยกตามสิทธิ!$H:$H,MATCH(CalBudget2567!$D287,รายได้แยกตามสิทธิ!$B:$B,0))</f>
        <v>2745271</v>
      </c>
      <c r="AL287" s="138">
        <f>INDEX(ผลงานOPDVisit_HDC!$K:$K,MATCH(CalBudget2567!$D287,ผลงานOPDVisit_HDC!$A:$A,0))</f>
        <v>1834</v>
      </c>
      <c r="AM287" s="138">
        <f t="shared" si="226"/>
        <v>1496.8762268266084</v>
      </c>
      <c r="AN287" s="139">
        <f t="shared" si="227"/>
        <v>2200.7999999999997</v>
      </c>
      <c r="AO287" s="140">
        <f t="shared" si="228"/>
        <v>2200.7999999999997</v>
      </c>
      <c r="AP287" s="141">
        <f t="shared" si="229"/>
        <v>1536.3937592148309</v>
      </c>
      <c r="AQ287" s="142">
        <f t="shared" si="230"/>
        <v>3381295.3852799996</v>
      </c>
      <c r="AR287" s="144">
        <f t="shared" si="204"/>
        <v>53201497.387238398</v>
      </c>
      <c r="AS287" s="143">
        <f>INDEX(รายได้แยกตามสิทธิ!$I:$I,MATCH(CalBudget2567!$D287,รายได้แยกตามสิทธิ!$B:$B,0))</f>
        <v>10030012.1</v>
      </c>
      <c r="AT287" s="138">
        <f>INDEX(ผลงานAdjRw_DHES!$D:$D,MATCH(CalBudget2567!$D287,ผลงานAdjRw_DHES!$B:$B,0))</f>
        <v>886.05439999999999</v>
      </c>
      <c r="AU287" s="143">
        <f t="shared" si="231"/>
        <v>11319.860383290235</v>
      </c>
      <c r="AV287" s="139">
        <f t="shared" si="232"/>
        <v>1063.2652799999998</v>
      </c>
      <c r="AW287" s="140">
        <f t="shared" si="233"/>
        <v>1063.2652799999998</v>
      </c>
      <c r="AX287" s="141">
        <f t="shared" si="234"/>
        <v>11618.704697409097</v>
      </c>
      <c r="AY287" s="142">
        <f t="shared" si="235"/>
        <v>12353765.303327998</v>
      </c>
      <c r="AZ287" s="143">
        <f>INDEX(รายได้แยกตามสิทธิ!$J:$J,MATCH(CalBudget2567!$D287,รายได้แยกตามสิทธิ!$B:$B,0))</f>
        <v>3399162.47</v>
      </c>
      <c r="BA287" s="138">
        <f>INDEX(ผลงานAdjRw_DHES!$F:$F,MATCH(CalBudget2567!$D287,ผลงานAdjRw_DHES!$B:$B,0))</f>
        <v>160.70600000000002</v>
      </c>
      <c r="BB287" s="143">
        <f t="shared" si="236"/>
        <v>21151.434731746169</v>
      </c>
      <c r="BC287" s="139">
        <f t="shared" si="237"/>
        <v>192.84720000000002</v>
      </c>
      <c r="BD287" s="140">
        <f t="shared" si="238"/>
        <v>192.84720000000002</v>
      </c>
      <c r="BE287" s="141">
        <f t="shared" si="239"/>
        <v>21709.832608664266</v>
      </c>
      <c r="BF287" s="142">
        <f t="shared" si="240"/>
        <v>4186680.4310495998</v>
      </c>
      <c r="BG287" s="143">
        <f>INDEX(รายได้แยกตามสิทธิ!$K:$K,MATCH(CalBudget2567!$D287,รายได้แยกตามสิทธิ!$B:$B,0))</f>
        <v>731618.78</v>
      </c>
      <c r="BH287" s="138">
        <f>INDEX(ผลงานAdjRw_DHES!$E:$E,MATCH(CalBudget2567!$D287,ผลงานAdjRw_DHES!$B:$B,0))</f>
        <v>184.828</v>
      </c>
      <c r="BI287" s="143">
        <f t="shared" si="241"/>
        <v>3958.3763282619516</v>
      </c>
      <c r="BJ287" s="139">
        <f t="shared" si="242"/>
        <v>221.7936</v>
      </c>
      <c r="BK287" s="140">
        <f t="shared" si="243"/>
        <v>221.7936</v>
      </c>
      <c r="BL287" s="141">
        <f t="shared" si="244"/>
        <v>4062.8774633280673</v>
      </c>
      <c r="BM287" s="142">
        <f t="shared" si="245"/>
        <v>901120.21895040001</v>
      </c>
      <c r="BN287" s="143">
        <f>INDEX(รายได้แยกตามสิทธิ!$N:$N,MATCH(CalBudget2567!$D287,รายได้แยกตามสิทธิ!$B:$B,0))</f>
        <v>706664</v>
      </c>
      <c r="BO287" s="138">
        <f>INDEX(ผลงานAdjRw_DHES!$I:$I,MATCH(CalBudget2567!$D287,ผลงานAdjRw_DHES!$B:$B,0))</f>
        <v>0</v>
      </c>
      <c r="BP287" s="143">
        <f t="shared" si="246"/>
        <v>0</v>
      </c>
      <c r="BQ287" s="139">
        <f t="shared" si="247"/>
        <v>0</v>
      </c>
      <c r="BR287" s="140">
        <f t="shared" si="248"/>
        <v>0</v>
      </c>
      <c r="BS287" s="141">
        <f t="shared" si="249"/>
        <v>0</v>
      </c>
      <c r="BT287" s="142">
        <f t="shared" si="250"/>
        <v>0</v>
      </c>
      <c r="BU287" s="144">
        <f t="shared" si="251"/>
        <v>17441565.953327999</v>
      </c>
      <c r="BV287" s="145">
        <f t="shared" si="205"/>
        <v>70643063.340566397</v>
      </c>
      <c r="BW287" s="146">
        <f>INDEX(รายได้แยกตามสิทธิ!$Q:$Q,MATCH(CalBudget2567!$D287,รายได้แยกตามสิทธิ!$B:$B,0))</f>
        <v>0.2</v>
      </c>
      <c r="BX287" s="145">
        <f t="shared" si="252"/>
        <v>14128612.66811328</v>
      </c>
      <c r="BY287" s="141"/>
      <c r="BZ287" s="143">
        <f t="shared" si="253"/>
        <v>97828</v>
      </c>
      <c r="CA287" s="138">
        <f>INDEX(ผลงานOPDVisit_HDC!$C:$C,MATCH(CalBudget2567!$D287,ผลงานOPDVisit_HDC!$A:$A,0))</f>
        <v>97828</v>
      </c>
      <c r="CB287" s="138">
        <f t="shared" si="254"/>
        <v>0</v>
      </c>
    </row>
    <row r="288" spans="1:80" hidden="1" x14ac:dyDescent="0.7">
      <c r="A288" s="136">
        <f>COUNTA($D$16:D288)</f>
        <v>273</v>
      </c>
      <c r="B288" s="1">
        <v>4</v>
      </c>
      <c r="C288" s="2" t="s">
        <v>25</v>
      </c>
      <c r="D288" s="91" t="s">
        <v>346</v>
      </c>
      <c r="E288" s="3" t="s">
        <v>1244</v>
      </c>
      <c r="F288" s="4" t="s">
        <v>1876</v>
      </c>
      <c r="G288" s="1">
        <v>6</v>
      </c>
      <c r="H288" s="3" t="s">
        <v>2965</v>
      </c>
      <c r="I288" s="137">
        <f>INDEX(รายได้แยกตามสิทธิ!$D:$D,MATCH(CalBudget2567!$D288,รายได้แยกตามสิทธิ!$B:$B,0))</f>
        <v>48636870.189999998</v>
      </c>
      <c r="J288" s="138">
        <f>INDEX(ผลงานOPDVisit_HDC!$F:$F,MATCH(CalBudget2567!$D288,ผลงานOPDVisit_HDC!$A:$A,0))</f>
        <v>74392</v>
      </c>
      <c r="K288" s="138">
        <f t="shared" si="206"/>
        <v>653.7916737014732</v>
      </c>
      <c r="L288" s="139">
        <f t="shared" si="207"/>
        <v>89270.399999999994</v>
      </c>
      <c r="M288" s="140">
        <f t="shared" si="208"/>
        <v>89270.399999999994</v>
      </c>
      <c r="N288" s="141">
        <f t="shared" si="209"/>
        <v>671.0517738871921</v>
      </c>
      <c r="O288" s="142">
        <f t="shared" si="210"/>
        <v>59905060.275619186</v>
      </c>
      <c r="P288" s="143">
        <f>INDEX(รายได้แยกตามสิทธิ!$E:$E,MATCH(CalBudget2567!$D288,รายได้แยกตามสิทธิ!$B:$B,0))</f>
        <v>18119693.18</v>
      </c>
      <c r="Q288" s="138">
        <f>INDEX(ผลงานOPDVisit_HDC!$D:$D,MATCH(CalBudget2567!$D288,ผลงานOPDVisit_HDC!$A:$A,0))</f>
        <v>29901</v>
      </c>
      <c r="R288" s="138">
        <f t="shared" si="211"/>
        <v>605.98953814253707</v>
      </c>
      <c r="S288" s="139">
        <f t="shared" si="212"/>
        <v>35881.199999999997</v>
      </c>
      <c r="T288" s="140">
        <f t="shared" si="213"/>
        <v>35881.199999999997</v>
      </c>
      <c r="U288" s="141">
        <f t="shared" si="214"/>
        <v>621.98766194950008</v>
      </c>
      <c r="V288" s="142">
        <f t="shared" si="215"/>
        <v>22317663.695942402</v>
      </c>
      <c r="W288" s="143">
        <f>INDEX(รายได้แยกตามสิทธิ!$F:$F,MATCH(CalBudget2567!$D288,รายได้แยกตามสิทธิ!$B:$B,0))</f>
        <v>5039272.3</v>
      </c>
      <c r="X288" s="138">
        <f>INDEX(ผลงานOPDVisit_HDC!$E:$E,MATCH(CalBudget2567!$D288,ผลงานOPDVisit_HDC!$A:$A,0))</f>
        <v>10722</v>
      </c>
      <c r="Y288" s="138">
        <f t="shared" si="216"/>
        <v>469.99368587950005</v>
      </c>
      <c r="Z288" s="139">
        <f t="shared" si="217"/>
        <v>12866.4</v>
      </c>
      <c r="AA288" s="140">
        <f t="shared" si="218"/>
        <v>12866.4</v>
      </c>
      <c r="AB288" s="141">
        <f t="shared" si="219"/>
        <v>482.40151918671887</v>
      </c>
      <c r="AC288" s="142">
        <f t="shared" si="220"/>
        <v>6206770.9064639993</v>
      </c>
      <c r="AD288" s="143">
        <f>INDEX(รายได้แยกตามสิทธิ!$G:$G,MATCH(CalBudget2567!$D288,รายได้แยกตามสิทธิ!$B:$B,0))</f>
        <v>500</v>
      </c>
      <c r="AE288" s="138">
        <f>INDEX(ผลงานOPDVisit_HDC!$G:$G,MATCH(CalBudget2567!$D288,ผลงานOPDVisit_HDC!$A:$A,0))</f>
        <v>118</v>
      </c>
      <c r="AF288" s="138">
        <f t="shared" si="221"/>
        <v>4.2372881355932206</v>
      </c>
      <c r="AG288" s="139">
        <f t="shared" si="222"/>
        <v>141.6</v>
      </c>
      <c r="AH288" s="140">
        <f t="shared" si="223"/>
        <v>141.6</v>
      </c>
      <c r="AI288" s="141">
        <f t="shared" si="224"/>
        <v>4.3491525423728818</v>
      </c>
      <c r="AJ288" s="142">
        <f t="shared" si="225"/>
        <v>615.84</v>
      </c>
      <c r="AK288" s="143">
        <f>INDEX(รายได้แยกตามสิทธิ!$H:$H,MATCH(CalBudget2567!$D288,รายได้แยกตามสิทธิ!$B:$B,0))</f>
        <v>5144510</v>
      </c>
      <c r="AL288" s="138">
        <f>INDEX(ผลงานOPDVisit_HDC!$K:$K,MATCH(CalBudget2567!$D288,ผลงานOPDVisit_HDC!$A:$A,0))</f>
        <v>24558</v>
      </c>
      <c r="AM288" s="138">
        <f t="shared" si="226"/>
        <v>209.48407850802184</v>
      </c>
      <c r="AN288" s="139">
        <f t="shared" si="227"/>
        <v>29469.599999999999</v>
      </c>
      <c r="AO288" s="140">
        <f t="shared" si="228"/>
        <v>29469.599999999999</v>
      </c>
      <c r="AP288" s="141">
        <f t="shared" si="229"/>
        <v>215.01445818063362</v>
      </c>
      <c r="AQ288" s="142">
        <f t="shared" si="230"/>
        <v>6336390.0767999999</v>
      </c>
      <c r="AR288" s="144">
        <f t="shared" si="204"/>
        <v>94766500.794825584</v>
      </c>
      <c r="AS288" s="143">
        <f>INDEX(รายได้แยกตามสิทธิ!$I:$I,MATCH(CalBudget2567!$D288,รายได้แยกตามสิทธิ!$B:$B,0))</f>
        <v>19325358.469999999</v>
      </c>
      <c r="AT288" s="138">
        <f>INDEX(ผลงานAdjRw_DHES!$D:$D,MATCH(CalBudget2567!$D288,ผลงานAdjRw_DHES!$B:$B,0))</f>
        <v>1951.9490000000001</v>
      </c>
      <c r="AU288" s="143">
        <f t="shared" si="231"/>
        <v>9900.5447734546342</v>
      </c>
      <c r="AV288" s="139">
        <f t="shared" si="232"/>
        <v>2342.3388</v>
      </c>
      <c r="AW288" s="140">
        <f t="shared" si="233"/>
        <v>2342.3388</v>
      </c>
      <c r="AX288" s="141">
        <f t="shared" si="234"/>
        <v>10161.919155473837</v>
      </c>
      <c r="AY288" s="142">
        <f t="shared" si="235"/>
        <v>23802657.520329602</v>
      </c>
      <c r="AZ288" s="143">
        <f>INDEX(รายได้แยกตามสิทธิ!$J:$J,MATCH(CalBudget2567!$D288,รายได้แยกตามสิทธิ!$B:$B,0))</f>
        <v>4327645.8499999996</v>
      </c>
      <c r="BA288" s="138">
        <f>INDEX(ผลงานAdjRw_DHES!$F:$F,MATCH(CalBudget2567!$D288,ผลงานAdjRw_DHES!$B:$B,0))</f>
        <v>267.09300000000007</v>
      </c>
      <c r="BB288" s="143">
        <f t="shared" si="236"/>
        <v>16202.767762539634</v>
      </c>
      <c r="BC288" s="139">
        <f t="shared" si="237"/>
        <v>320.5116000000001</v>
      </c>
      <c r="BD288" s="140">
        <f t="shared" si="238"/>
        <v>320.5116000000001</v>
      </c>
      <c r="BE288" s="141">
        <f t="shared" si="239"/>
        <v>16630.52083147068</v>
      </c>
      <c r="BF288" s="142">
        <f t="shared" si="240"/>
        <v>5330274.8405279992</v>
      </c>
      <c r="BG288" s="143">
        <f>INDEX(รายได้แยกตามสิทธิ!$K:$K,MATCH(CalBudget2567!$D288,รายได้แยกตามสิทธิ!$B:$B,0))</f>
        <v>1018838.07</v>
      </c>
      <c r="BH288" s="138">
        <f>INDEX(ผลงานAdjRw_DHES!$E:$E,MATCH(CalBudget2567!$D288,ผลงานAdjRw_DHES!$B:$B,0))</f>
        <v>92.281000000000006</v>
      </c>
      <c r="BI288" s="143">
        <f t="shared" si="241"/>
        <v>11040.604999945816</v>
      </c>
      <c r="BJ288" s="139">
        <f t="shared" si="242"/>
        <v>110.7372</v>
      </c>
      <c r="BK288" s="140">
        <f t="shared" si="243"/>
        <v>110.7372</v>
      </c>
      <c r="BL288" s="141">
        <f t="shared" si="244"/>
        <v>11332.076971944385</v>
      </c>
      <c r="BM288" s="142">
        <f t="shared" si="245"/>
        <v>1254882.4740575997</v>
      </c>
      <c r="BN288" s="143">
        <f>INDEX(รายได้แยกตามสิทธิ!$N:$N,MATCH(CalBudget2567!$D288,รายได้แยกตามสิทธิ!$B:$B,0))</f>
        <v>2480862.7200000002</v>
      </c>
      <c r="BO288" s="138">
        <f>INDEX(ผลงานAdjRw_DHES!$I:$I,MATCH(CalBudget2567!$D288,ผลงานAdjRw_DHES!$B:$B,0))</f>
        <v>117.85200000000003</v>
      </c>
      <c r="BP288" s="143">
        <f t="shared" si="246"/>
        <v>21050.662865288665</v>
      </c>
      <c r="BQ288" s="139">
        <f t="shared" si="247"/>
        <v>141.42240000000004</v>
      </c>
      <c r="BR288" s="140">
        <f t="shared" si="248"/>
        <v>141.42240000000004</v>
      </c>
      <c r="BS288" s="141">
        <f t="shared" si="249"/>
        <v>21606.400364932284</v>
      </c>
      <c r="BT288" s="142">
        <f t="shared" si="250"/>
        <v>3055628.9949696003</v>
      </c>
      <c r="BU288" s="144">
        <f t="shared" si="251"/>
        <v>33443443.829884801</v>
      </c>
      <c r="BV288" s="145">
        <f t="shared" si="205"/>
        <v>128209944.62471038</v>
      </c>
      <c r="BW288" s="146">
        <f>INDEX(รายได้แยกตามสิทธิ!$Q:$Q,MATCH(CalBudget2567!$D288,รายได้แยกตามสิทธิ!$B:$B,0))</f>
        <v>0.28000000000000003</v>
      </c>
      <c r="BX288" s="145">
        <f t="shared" si="252"/>
        <v>35898784.494918913</v>
      </c>
      <c r="BY288" s="141"/>
      <c r="BZ288" s="143">
        <f t="shared" si="253"/>
        <v>139691</v>
      </c>
      <c r="CA288" s="138">
        <f>INDEX(ผลงานOPDVisit_HDC!$C:$C,MATCH(CalBudget2567!$D288,ผลงานOPDVisit_HDC!$A:$A,0))</f>
        <v>139691</v>
      </c>
      <c r="CB288" s="138">
        <f t="shared" si="254"/>
        <v>0</v>
      </c>
    </row>
    <row r="289" spans="1:80" hidden="1" x14ac:dyDescent="0.7">
      <c r="A289" s="136">
        <f>COUNTA($D$16:D289)</f>
        <v>274</v>
      </c>
      <c r="B289" s="1">
        <v>4</v>
      </c>
      <c r="C289" s="2" t="s">
        <v>25</v>
      </c>
      <c r="D289" s="91" t="s">
        <v>347</v>
      </c>
      <c r="E289" s="3" t="s">
        <v>1245</v>
      </c>
      <c r="F289" s="4" t="s">
        <v>1876</v>
      </c>
      <c r="G289" s="1">
        <v>5</v>
      </c>
      <c r="H289" s="3" t="s">
        <v>2964</v>
      </c>
      <c r="I289" s="137">
        <f>INDEX(รายได้แยกตามสิทธิ!$D:$D,MATCH(CalBudget2567!$D289,รายได้แยกตามสิทธิ!$B:$B,0))</f>
        <v>31531978.48</v>
      </c>
      <c r="J289" s="138">
        <f>INDEX(ผลงานOPDVisit_HDC!$F:$F,MATCH(CalBudget2567!$D289,ผลงานOPDVisit_HDC!$A:$A,0))</f>
        <v>57459</v>
      </c>
      <c r="K289" s="138">
        <f t="shared" si="206"/>
        <v>548.77353382411809</v>
      </c>
      <c r="L289" s="139">
        <f t="shared" si="207"/>
        <v>68950.8</v>
      </c>
      <c r="M289" s="140">
        <f t="shared" si="208"/>
        <v>68950.8</v>
      </c>
      <c r="N289" s="141">
        <f t="shared" si="209"/>
        <v>563.26115511707485</v>
      </c>
      <c r="O289" s="142">
        <f t="shared" si="210"/>
        <v>38837307.254246406</v>
      </c>
      <c r="P289" s="143">
        <f>INDEX(รายได้แยกตามสิทธิ!$E:$E,MATCH(CalBudget2567!$D289,รายได้แยกตามสิทธิ!$B:$B,0))</f>
        <v>5651767.2599999998</v>
      </c>
      <c r="Q289" s="138">
        <f>INDEX(ผลงานOPDVisit_HDC!$D:$D,MATCH(CalBudget2567!$D289,ผลงานOPDVisit_HDC!$A:$A,0))</f>
        <v>12138</v>
      </c>
      <c r="R289" s="138">
        <f t="shared" si="211"/>
        <v>465.62590706870981</v>
      </c>
      <c r="S289" s="139">
        <f t="shared" si="212"/>
        <v>14565.6</v>
      </c>
      <c r="T289" s="140">
        <f t="shared" si="213"/>
        <v>14565.6</v>
      </c>
      <c r="U289" s="141">
        <f t="shared" si="214"/>
        <v>477.91843101532373</v>
      </c>
      <c r="V289" s="142">
        <f t="shared" si="215"/>
        <v>6961168.6987967994</v>
      </c>
      <c r="W289" s="143">
        <f>INDEX(รายได้แยกตามสิทธิ!$F:$F,MATCH(CalBudget2567!$D289,รายได้แยกตามสิทธิ!$B:$B,0))</f>
        <v>2180827.89</v>
      </c>
      <c r="X289" s="138">
        <f>INDEX(ผลงานOPDVisit_HDC!$E:$E,MATCH(CalBudget2567!$D289,ผลงานOPDVisit_HDC!$A:$A,0))</f>
        <v>7318</v>
      </c>
      <c r="Y289" s="138">
        <f t="shared" si="216"/>
        <v>298.00873052746653</v>
      </c>
      <c r="Z289" s="139">
        <f t="shared" si="217"/>
        <v>8781.6</v>
      </c>
      <c r="AA289" s="140">
        <f t="shared" si="218"/>
        <v>8781.6</v>
      </c>
      <c r="AB289" s="141">
        <f t="shared" si="219"/>
        <v>305.87616101339165</v>
      </c>
      <c r="AC289" s="142">
        <f t="shared" si="220"/>
        <v>2686082.0955552002</v>
      </c>
      <c r="AD289" s="143">
        <f>INDEX(รายได้แยกตามสิทธิ!$G:$G,MATCH(CalBudget2567!$D289,รายได้แยกตามสิทธิ!$B:$B,0))</f>
        <v>0</v>
      </c>
      <c r="AE289" s="138">
        <f>INDEX(ผลงานOPDVisit_HDC!$G:$G,MATCH(CalBudget2567!$D289,ผลงานOPDVisit_HDC!$A:$A,0))</f>
        <v>275</v>
      </c>
      <c r="AF289" s="138">
        <f t="shared" si="221"/>
        <v>0</v>
      </c>
      <c r="AG289" s="139">
        <f t="shared" si="222"/>
        <v>330</v>
      </c>
      <c r="AH289" s="140">
        <f t="shared" si="223"/>
        <v>330</v>
      </c>
      <c r="AI289" s="141">
        <f t="shared" si="224"/>
        <v>0</v>
      </c>
      <c r="AJ289" s="142">
        <f t="shared" si="225"/>
        <v>0</v>
      </c>
      <c r="AK289" s="143">
        <f>INDEX(รายได้แยกตามสิทธิ!$H:$H,MATCH(CalBudget2567!$D289,รายได้แยกตามสิทธิ!$B:$B,0))</f>
        <v>1321830</v>
      </c>
      <c r="AL289" s="138">
        <f>INDEX(ผลงานOPDVisit_HDC!$K:$K,MATCH(CalBudget2567!$D289,ผลงานOPDVisit_HDC!$A:$A,0))</f>
        <v>3034</v>
      </c>
      <c r="AM289" s="138">
        <f t="shared" si="226"/>
        <v>435.67237969676995</v>
      </c>
      <c r="AN289" s="139">
        <f t="shared" si="227"/>
        <v>3640.7999999999997</v>
      </c>
      <c r="AO289" s="140">
        <f t="shared" si="228"/>
        <v>3640.7999999999997</v>
      </c>
      <c r="AP289" s="141">
        <f t="shared" si="229"/>
        <v>447.17413052076466</v>
      </c>
      <c r="AQ289" s="142">
        <f t="shared" si="230"/>
        <v>1628071.5743999998</v>
      </c>
      <c r="AR289" s="144">
        <f t="shared" si="204"/>
        <v>50112629.622998409</v>
      </c>
      <c r="AS289" s="143">
        <f>INDEX(รายได้แยกตามสิทธิ!$I:$I,MATCH(CalBudget2567!$D289,รายได้แยกตามสิทธิ!$B:$B,0))</f>
        <v>10185370.789999999</v>
      </c>
      <c r="AT289" s="138">
        <f>INDEX(ผลงานAdjRw_DHES!$D:$D,MATCH(CalBudget2567!$D289,ผลงานAdjRw_DHES!$B:$B,0))</f>
        <v>1182.6641999999999</v>
      </c>
      <c r="AU289" s="143">
        <f t="shared" si="231"/>
        <v>8612.2255074601908</v>
      </c>
      <c r="AV289" s="139">
        <f t="shared" si="232"/>
        <v>1419.1970399999998</v>
      </c>
      <c r="AW289" s="140">
        <f t="shared" si="233"/>
        <v>1419.1970399999998</v>
      </c>
      <c r="AX289" s="141">
        <f t="shared" si="234"/>
        <v>8839.5882608571392</v>
      </c>
      <c r="AY289" s="142">
        <f t="shared" si="235"/>
        <v>12545117.494627198</v>
      </c>
      <c r="AZ289" s="143">
        <f>INDEX(รายได้แยกตามสิทธิ!$J:$J,MATCH(CalBudget2567!$D289,รายได้แยกตามสิทธิ!$B:$B,0))</f>
        <v>1229671.93</v>
      </c>
      <c r="BA289" s="138">
        <f>INDEX(ผลงานAdjRw_DHES!$F:$F,MATCH(CalBudget2567!$D289,ผลงานAdjRw_DHES!$B:$B,0))</f>
        <v>88.735700000000008</v>
      </c>
      <c r="BB289" s="143">
        <f t="shared" si="236"/>
        <v>13857.691211090912</v>
      </c>
      <c r="BC289" s="139">
        <f t="shared" si="237"/>
        <v>106.48284000000001</v>
      </c>
      <c r="BD289" s="140">
        <f t="shared" si="238"/>
        <v>106.48284000000001</v>
      </c>
      <c r="BE289" s="141">
        <f t="shared" si="239"/>
        <v>14223.534259063712</v>
      </c>
      <c r="BF289" s="142">
        <f t="shared" si="240"/>
        <v>1514562.3227424</v>
      </c>
      <c r="BG289" s="143">
        <f>INDEX(รายได้แยกตามสิทธิ!$K:$K,MATCH(CalBudget2567!$D289,รายได้แยกตามสิทธิ!$B:$B,0))</f>
        <v>433593.1</v>
      </c>
      <c r="BH289" s="138">
        <f>INDEX(ผลงานAdjRw_DHES!$E:$E,MATCH(CalBudget2567!$D289,ผลงานAdjRw_DHES!$B:$B,0))</f>
        <v>45.281100000000002</v>
      </c>
      <c r="BI289" s="143">
        <f t="shared" si="241"/>
        <v>9575.5867238207538</v>
      </c>
      <c r="BJ289" s="139">
        <f t="shared" si="242"/>
        <v>54.337319999999998</v>
      </c>
      <c r="BK289" s="140">
        <f t="shared" si="243"/>
        <v>54.337319999999998</v>
      </c>
      <c r="BL289" s="141">
        <f t="shared" si="244"/>
        <v>9828.3822133296217</v>
      </c>
      <c r="BM289" s="142">
        <f t="shared" si="245"/>
        <v>534047.94940799987</v>
      </c>
      <c r="BN289" s="143">
        <f>INDEX(รายได้แยกตามสิทธิ!$N:$N,MATCH(CalBudget2567!$D289,รายได้แยกตามสิทธิ!$B:$B,0))</f>
        <v>1101078</v>
      </c>
      <c r="BO289" s="138">
        <f>INDEX(ผลงานAdjRw_DHES!$I:$I,MATCH(CalBudget2567!$D289,ผลงานAdjRw_DHES!$B:$B,0))</f>
        <v>90.537400000000019</v>
      </c>
      <c r="BP289" s="143">
        <f t="shared" si="246"/>
        <v>12161.581843525435</v>
      </c>
      <c r="BQ289" s="139">
        <f t="shared" si="247"/>
        <v>108.64488000000001</v>
      </c>
      <c r="BR289" s="140">
        <f t="shared" si="248"/>
        <v>108.64488000000001</v>
      </c>
      <c r="BS289" s="141">
        <f t="shared" si="249"/>
        <v>12482.647604194506</v>
      </c>
      <c r="BT289" s="142">
        <f t="shared" si="250"/>
        <v>1356175.7510399998</v>
      </c>
      <c r="BU289" s="144">
        <f t="shared" si="251"/>
        <v>15949903.5178176</v>
      </c>
      <c r="BV289" s="145">
        <f t="shared" si="205"/>
        <v>66062533.140816011</v>
      </c>
      <c r="BW289" s="146">
        <f>INDEX(รายได้แยกตามสิทธิ!$Q:$Q,MATCH(CalBudget2567!$D289,รายได้แยกตามสิทธิ!$B:$B,0))</f>
        <v>0.33</v>
      </c>
      <c r="BX289" s="145">
        <f t="shared" si="252"/>
        <v>21800635.936469283</v>
      </c>
      <c r="BY289" s="141"/>
      <c r="BZ289" s="143">
        <f t="shared" si="253"/>
        <v>80224</v>
      </c>
      <c r="CA289" s="138">
        <f>INDEX(ผลงานOPDVisit_HDC!$C:$C,MATCH(CalBudget2567!$D289,ผลงานOPDVisit_HDC!$A:$A,0))</f>
        <v>80224</v>
      </c>
      <c r="CB289" s="138">
        <f t="shared" si="254"/>
        <v>0</v>
      </c>
    </row>
    <row r="290" spans="1:80" hidden="1" x14ac:dyDescent="0.7">
      <c r="A290" s="136">
        <f>COUNTA($D$16:D290)</f>
        <v>275</v>
      </c>
      <c r="B290" s="1">
        <v>4</v>
      </c>
      <c r="C290" s="2" t="s">
        <v>25</v>
      </c>
      <c r="D290" s="91" t="s">
        <v>348</v>
      </c>
      <c r="E290" s="3" t="s">
        <v>1246</v>
      </c>
      <c r="F290" s="4" t="s">
        <v>1876</v>
      </c>
      <c r="G290" s="1">
        <v>9</v>
      </c>
      <c r="H290" s="3" t="s">
        <v>2967</v>
      </c>
      <c r="I290" s="137">
        <f>INDEX(รายได้แยกตามสิทธิ!$D:$D,MATCH(CalBudget2567!$D290,รายได้แยกตามสิทธิ!$B:$B,0))</f>
        <v>44587694.25</v>
      </c>
      <c r="J290" s="138">
        <f>INDEX(ผลงานOPDVisit_HDC!$F:$F,MATCH(CalBudget2567!$D290,ผลงานOPDVisit_HDC!$A:$A,0))</f>
        <v>109010</v>
      </c>
      <c r="K290" s="138">
        <f t="shared" si="206"/>
        <v>409.02389001009084</v>
      </c>
      <c r="L290" s="139">
        <f t="shared" si="207"/>
        <v>130812</v>
      </c>
      <c r="M290" s="140">
        <f t="shared" si="208"/>
        <v>130812</v>
      </c>
      <c r="N290" s="141">
        <f t="shared" si="209"/>
        <v>419.82212070635723</v>
      </c>
      <c r="O290" s="142">
        <f t="shared" si="210"/>
        <v>54917771.253839999</v>
      </c>
      <c r="P290" s="143">
        <f>INDEX(รายได้แยกตามสิทธิ!$E:$E,MATCH(CalBudget2567!$D290,รายได้แยกตามสิทธิ!$B:$B,0))</f>
        <v>14125833.050000001</v>
      </c>
      <c r="Q290" s="138">
        <f>INDEX(ผลงานOPDVisit_HDC!$D:$D,MATCH(CalBudget2567!$D290,ผลงานOPDVisit_HDC!$A:$A,0))</f>
        <v>35653</v>
      </c>
      <c r="R290" s="138">
        <f t="shared" si="211"/>
        <v>396.20321010854627</v>
      </c>
      <c r="S290" s="139">
        <f t="shared" si="212"/>
        <v>42783.6</v>
      </c>
      <c r="T290" s="140">
        <f t="shared" si="213"/>
        <v>42783.6</v>
      </c>
      <c r="U290" s="141">
        <f t="shared" si="214"/>
        <v>406.6629748554119</v>
      </c>
      <c r="V290" s="142">
        <f t="shared" si="215"/>
        <v>17398506.051024001</v>
      </c>
      <c r="W290" s="143">
        <f>INDEX(รายได้แยกตามสิทธิ!$F:$F,MATCH(CalBudget2567!$D290,รายได้แยกตามสิทธิ!$B:$B,0))</f>
        <v>4865947.8099999996</v>
      </c>
      <c r="X290" s="138">
        <f>INDEX(ผลงานOPDVisit_HDC!$E:$E,MATCH(CalBudget2567!$D290,ผลงานOPDVisit_HDC!$A:$A,0))</f>
        <v>13038</v>
      </c>
      <c r="Y290" s="138">
        <f t="shared" si="216"/>
        <v>373.21274812087739</v>
      </c>
      <c r="Z290" s="139">
        <f t="shared" si="217"/>
        <v>15645.599999999999</v>
      </c>
      <c r="AA290" s="140">
        <f t="shared" si="218"/>
        <v>15645.599999999999</v>
      </c>
      <c r="AB290" s="141">
        <f t="shared" si="219"/>
        <v>383.06556467126853</v>
      </c>
      <c r="AC290" s="142">
        <f t="shared" si="220"/>
        <v>5993290.5986207984</v>
      </c>
      <c r="AD290" s="143">
        <f>INDEX(รายได้แยกตามสิทธิ!$G:$G,MATCH(CalBudget2567!$D290,รายได้แยกตามสิทธิ!$B:$B,0))</f>
        <v>0</v>
      </c>
      <c r="AE290" s="138">
        <f>INDEX(ผลงานOPDVisit_HDC!$G:$G,MATCH(CalBudget2567!$D290,ผลงานOPDVisit_HDC!$A:$A,0))</f>
        <v>83</v>
      </c>
      <c r="AF290" s="138">
        <f t="shared" si="221"/>
        <v>0</v>
      </c>
      <c r="AG290" s="139">
        <f t="shared" si="222"/>
        <v>99.6</v>
      </c>
      <c r="AH290" s="140">
        <f t="shared" si="223"/>
        <v>99.6</v>
      </c>
      <c r="AI290" s="141">
        <f t="shared" si="224"/>
        <v>0</v>
      </c>
      <c r="AJ290" s="142">
        <f t="shared" si="225"/>
        <v>0</v>
      </c>
      <c r="AK290" s="143">
        <f>INDEX(รายได้แยกตามสิทธิ!$H:$H,MATCH(CalBudget2567!$D290,รายได้แยกตามสิทธิ!$B:$B,0))</f>
        <v>7671824.6399999997</v>
      </c>
      <c r="AL290" s="138">
        <f>INDEX(ผลงานOPDVisit_HDC!$K:$K,MATCH(CalBudget2567!$D290,ผลงานOPDVisit_HDC!$A:$A,0))</f>
        <v>8494</v>
      </c>
      <c r="AM290" s="138">
        <f t="shared" si="226"/>
        <v>903.20516129032251</v>
      </c>
      <c r="AN290" s="139">
        <f t="shared" si="227"/>
        <v>10192.799999999999</v>
      </c>
      <c r="AO290" s="140">
        <f t="shared" si="228"/>
        <v>10192.799999999999</v>
      </c>
      <c r="AP290" s="141">
        <f t="shared" si="229"/>
        <v>927.04977754838706</v>
      </c>
      <c r="AQ290" s="142">
        <f t="shared" si="230"/>
        <v>9449232.9725951981</v>
      </c>
      <c r="AR290" s="144">
        <f t="shared" si="204"/>
        <v>87758800.876080006</v>
      </c>
      <c r="AS290" s="143">
        <f>INDEX(รายได้แยกตามสิทธิ!$I:$I,MATCH(CalBudget2567!$D290,รายได้แยกตามสิทธิ!$B:$B,0))</f>
        <v>29028192.609999999</v>
      </c>
      <c r="AT290" s="138">
        <f>INDEX(ผลงานAdjRw_DHES!$D:$D,MATCH(CalBudget2567!$D290,ผลงานAdjRw_DHES!$B:$B,0))</f>
        <v>2016.8579999999999</v>
      </c>
      <c r="AU290" s="143">
        <f t="shared" si="231"/>
        <v>14392.779566037867</v>
      </c>
      <c r="AV290" s="139">
        <f t="shared" si="232"/>
        <v>2420.2295999999997</v>
      </c>
      <c r="AW290" s="140">
        <f t="shared" si="233"/>
        <v>2420.2295999999997</v>
      </c>
      <c r="AX290" s="141">
        <f t="shared" si="234"/>
        <v>14772.748946581267</v>
      </c>
      <c r="AY290" s="142">
        <f t="shared" si="235"/>
        <v>35753444.273884796</v>
      </c>
      <c r="AZ290" s="143">
        <f>INDEX(รายได้แยกตามสิทธิ!$J:$J,MATCH(CalBudget2567!$D290,รายได้แยกตามสิทธิ!$B:$B,0))</f>
        <v>5575512.25</v>
      </c>
      <c r="BA290" s="138">
        <f>INDEX(ผลงานAdjRw_DHES!$F:$F,MATCH(CalBudget2567!$D290,ผลงานAdjRw_DHES!$B:$B,0))</f>
        <v>246.64000000000001</v>
      </c>
      <c r="BB290" s="143">
        <f t="shared" si="236"/>
        <v>22605.871918585792</v>
      </c>
      <c r="BC290" s="139">
        <f t="shared" si="237"/>
        <v>295.96800000000002</v>
      </c>
      <c r="BD290" s="140">
        <f t="shared" si="238"/>
        <v>295.96800000000002</v>
      </c>
      <c r="BE290" s="141">
        <f t="shared" si="239"/>
        <v>23202.666937236456</v>
      </c>
      <c r="BF290" s="142">
        <f t="shared" si="240"/>
        <v>6867246.92808</v>
      </c>
      <c r="BG290" s="143">
        <f>INDEX(รายได้แยกตามสิทธิ!$K:$K,MATCH(CalBudget2567!$D290,รายได้แยกตามสิทธิ!$B:$B,0))</f>
        <v>3742183.1</v>
      </c>
      <c r="BH290" s="138">
        <f>INDEX(ผลงานAdjRw_DHES!$E:$E,MATCH(CalBudget2567!$D290,ผลงานAdjRw_DHES!$B:$B,0))</f>
        <v>80.59</v>
      </c>
      <c r="BI290" s="143">
        <f t="shared" si="241"/>
        <v>46434.831864995656</v>
      </c>
      <c r="BJ290" s="139">
        <f t="shared" si="242"/>
        <v>96.707999999999998</v>
      </c>
      <c r="BK290" s="140">
        <f t="shared" si="243"/>
        <v>96.707999999999998</v>
      </c>
      <c r="BL290" s="141">
        <f t="shared" si="244"/>
        <v>47660.711426231544</v>
      </c>
      <c r="BM290" s="142">
        <f t="shared" si="245"/>
        <v>4609172.080608</v>
      </c>
      <c r="BN290" s="143">
        <f>INDEX(รายได้แยกตามสิทธิ!$N:$N,MATCH(CalBudget2567!$D290,รายได้แยกตามสิทธิ!$B:$B,0))</f>
        <v>5123446.2</v>
      </c>
      <c r="BO290" s="138">
        <f>INDEX(ผลงานAdjRw_DHES!$I:$I,MATCH(CalBudget2567!$D290,ผลงานAdjRw_DHES!$B:$B,0))</f>
        <v>126.85100000000031</v>
      </c>
      <c r="BP290" s="143">
        <f t="shared" si="246"/>
        <v>40389.482148347175</v>
      </c>
      <c r="BQ290" s="139">
        <f t="shared" si="247"/>
        <v>152.22120000000038</v>
      </c>
      <c r="BR290" s="140">
        <f t="shared" si="248"/>
        <v>152.22120000000038</v>
      </c>
      <c r="BS290" s="141">
        <f t="shared" si="249"/>
        <v>41455.764477063538</v>
      </c>
      <c r="BT290" s="142">
        <f t="shared" si="250"/>
        <v>6310446.2156159999</v>
      </c>
      <c r="BU290" s="144">
        <f t="shared" si="251"/>
        <v>53540309.498188801</v>
      </c>
      <c r="BV290" s="145">
        <f t="shared" si="205"/>
        <v>141299110.3742688</v>
      </c>
      <c r="BW290" s="146">
        <f>INDEX(รายได้แยกตามสิทธิ!$Q:$Q,MATCH(CalBudget2567!$D290,รายได้แยกตามสิทธิ!$B:$B,0))</f>
        <v>0.23</v>
      </c>
      <c r="BX290" s="145">
        <f t="shared" si="252"/>
        <v>32498795.386081826</v>
      </c>
      <c r="BY290" s="141"/>
      <c r="BZ290" s="143">
        <f t="shared" si="253"/>
        <v>166278</v>
      </c>
      <c r="CA290" s="138">
        <f>INDEX(ผลงานOPDVisit_HDC!$C:$C,MATCH(CalBudget2567!$D290,ผลงานOPDVisit_HDC!$A:$A,0))</f>
        <v>166278</v>
      </c>
      <c r="CB290" s="138">
        <f t="shared" si="254"/>
        <v>0</v>
      </c>
    </row>
    <row r="291" spans="1:80" hidden="1" x14ac:dyDescent="0.7">
      <c r="A291" s="136">
        <f>COUNTA($D$16:D291)</f>
        <v>276</v>
      </c>
      <c r="B291" s="1">
        <v>4</v>
      </c>
      <c r="C291" s="2" t="s">
        <v>25</v>
      </c>
      <c r="D291" s="91" t="s">
        <v>349</v>
      </c>
      <c r="E291" s="3" t="s">
        <v>1247</v>
      </c>
      <c r="F291" s="4" t="s">
        <v>1876</v>
      </c>
      <c r="G291" s="1">
        <v>2</v>
      </c>
      <c r="H291" s="3" t="s">
        <v>2968</v>
      </c>
      <c r="I291" s="137">
        <f>INDEX(รายได้แยกตามสิทธิ!$D:$D,MATCH(CalBudget2567!$D291,รายได้แยกตามสิทธิ!$B:$B,0))</f>
        <v>16594735.74</v>
      </c>
      <c r="J291" s="138">
        <f>INDEX(ผลงานOPDVisit_HDC!$F:$F,MATCH(CalBudget2567!$D291,ผลงานOPDVisit_HDC!$A:$A,0))</f>
        <v>33839</v>
      </c>
      <c r="K291" s="138">
        <f t="shared" si="206"/>
        <v>490.40266379030112</v>
      </c>
      <c r="L291" s="139">
        <f t="shared" si="207"/>
        <v>40606.799999999996</v>
      </c>
      <c r="M291" s="140">
        <f t="shared" si="208"/>
        <v>40606.799999999996</v>
      </c>
      <c r="N291" s="141">
        <f t="shared" si="209"/>
        <v>503.34929411436508</v>
      </c>
      <c r="O291" s="142">
        <f t="shared" si="210"/>
        <v>20439404.116243199</v>
      </c>
      <c r="P291" s="143">
        <f>INDEX(รายได้แยกตามสิทธิ!$E:$E,MATCH(CalBudget2567!$D291,รายได้แยกตามสิทธิ!$B:$B,0))</f>
        <v>3612172.42</v>
      </c>
      <c r="Q291" s="138">
        <f>INDEX(ผลงานOPDVisit_HDC!$D:$D,MATCH(CalBudget2567!$D291,ผลงานOPDVisit_HDC!$A:$A,0))</f>
        <v>3548</v>
      </c>
      <c r="R291" s="138">
        <f t="shared" si="211"/>
        <v>1018.0869278466741</v>
      </c>
      <c r="S291" s="139">
        <f t="shared" si="212"/>
        <v>4257.5999999999995</v>
      </c>
      <c r="T291" s="140">
        <f t="shared" si="213"/>
        <v>4257.5999999999995</v>
      </c>
      <c r="U291" s="141">
        <f t="shared" si="214"/>
        <v>1044.9644227418264</v>
      </c>
      <c r="V291" s="142">
        <f t="shared" si="215"/>
        <v>4449040.5262655998</v>
      </c>
      <c r="W291" s="143">
        <f>INDEX(รายได้แยกตามสิทธิ!$F:$F,MATCH(CalBudget2567!$D291,รายได้แยกตามสิทธิ!$B:$B,0))</f>
        <v>1133618.58</v>
      </c>
      <c r="X291" s="138">
        <f>INDEX(ผลงานOPDVisit_HDC!$E:$E,MATCH(CalBudget2567!$D291,ผลงานOPDVisit_HDC!$A:$A,0))</f>
        <v>5365</v>
      </c>
      <c r="Y291" s="138">
        <f t="shared" si="216"/>
        <v>211.29889655172414</v>
      </c>
      <c r="Z291" s="139">
        <f t="shared" si="217"/>
        <v>6438</v>
      </c>
      <c r="AA291" s="140">
        <f t="shared" si="218"/>
        <v>6438</v>
      </c>
      <c r="AB291" s="141">
        <f t="shared" si="219"/>
        <v>216.87718742068967</v>
      </c>
      <c r="AC291" s="142">
        <f t="shared" si="220"/>
        <v>1396255.3326144</v>
      </c>
      <c r="AD291" s="143">
        <f>INDEX(รายได้แยกตามสิทธิ!$G:$G,MATCH(CalBudget2567!$D291,รายได้แยกตามสิทธิ!$B:$B,0))</f>
        <v>0</v>
      </c>
      <c r="AE291" s="138">
        <f>INDEX(ผลงานOPDVisit_HDC!$G:$G,MATCH(CalBudget2567!$D291,ผลงานOPDVisit_HDC!$A:$A,0))</f>
        <v>38</v>
      </c>
      <c r="AF291" s="138">
        <f t="shared" si="221"/>
        <v>0</v>
      </c>
      <c r="AG291" s="139">
        <f t="shared" si="222"/>
        <v>45.6</v>
      </c>
      <c r="AH291" s="140">
        <f t="shared" si="223"/>
        <v>45.6</v>
      </c>
      <c r="AI291" s="141">
        <f t="shared" si="224"/>
        <v>0</v>
      </c>
      <c r="AJ291" s="142">
        <f t="shared" si="225"/>
        <v>0</v>
      </c>
      <c r="AK291" s="143">
        <f>INDEX(รายได้แยกตามสิทธิ!$H:$H,MATCH(CalBudget2567!$D291,รายได้แยกตามสิทธิ!$B:$B,0))</f>
        <v>1096316.5</v>
      </c>
      <c r="AL291" s="138">
        <f>INDEX(ผลงานOPDVisit_HDC!$K:$K,MATCH(CalBudget2567!$D291,ผลงานOPDVisit_HDC!$A:$A,0))</f>
        <v>10049</v>
      </c>
      <c r="AM291" s="138">
        <f t="shared" si="226"/>
        <v>109.0970743357548</v>
      </c>
      <c r="AN291" s="139">
        <f t="shared" si="227"/>
        <v>12058.8</v>
      </c>
      <c r="AO291" s="140">
        <f t="shared" si="228"/>
        <v>12058.8</v>
      </c>
      <c r="AP291" s="141">
        <f t="shared" si="229"/>
        <v>111.97723709821872</v>
      </c>
      <c r="AQ291" s="142">
        <f t="shared" si="230"/>
        <v>1350311.1067199998</v>
      </c>
      <c r="AR291" s="144">
        <f t="shared" si="204"/>
        <v>27635011.081843197</v>
      </c>
      <c r="AS291" s="143">
        <f>INDEX(รายได้แยกตามสิทธิ!$I:$I,MATCH(CalBudget2567!$D291,รายได้แยกตามสิทธิ!$B:$B,0))</f>
        <v>5657831.6100000003</v>
      </c>
      <c r="AT291" s="138">
        <f>INDEX(ผลงานAdjRw_DHES!$D:$D,MATCH(CalBudget2567!$D291,ผลงานAdjRw_DHES!$B:$B,0))</f>
        <v>367.86</v>
      </c>
      <c r="AU291" s="143">
        <f t="shared" si="231"/>
        <v>15380.393655194912</v>
      </c>
      <c r="AV291" s="139">
        <f t="shared" si="232"/>
        <v>441.43200000000002</v>
      </c>
      <c r="AW291" s="140">
        <f t="shared" si="233"/>
        <v>441.43200000000002</v>
      </c>
      <c r="AX291" s="141">
        <f t="shared" si="234"/>
        <v>15786.436047692057</v>
      </c>
      <c r="AY291" s="142">
        <f t="shared" si="235"/>
        <v>6968638.0374048008</v>
      </c>
      <c r="AZ291" s="143">
        <f>INDEX(รายได้แยกตามสิทธิ!$J:$J,MATCH(CalBudget2567!$D291,รายได้แยกตามสิทธิ!$B:$B,0))</f>
        <v>499758.71</v>
      </c>
      <c r="BA291" s="138">
        <f>INDEX(ผลงานAdjRw_DHES!$F:$F,MATCH(CalBudget2567!$D291,ผลงานAdjRw_DHES!$B:$B,0))</f>
        <v>26.48</v>
      </c>
      <c r="BB291" s="143">
        <f t="shared" si="236"/>
        <v>18873.063066465256</v>
      </c>
      <c r="BC291" s="139">
        <f t="shared" si="237"/>
        <v>31.776</v>
      </c>
      <c r="BD291" s="140">
        <f t="shared" si="238"/>
        <v>31.776</v>
      </c>
      <c r="BE291" s="141">
        <f t="shared" si="239"/>
        <v>19371.311931419939</v>
      </c>
      <c r="BF291" s="142">
        <f t="shared" si="240"/>
        <v>615542.80793280003</v>
      </c>
      <c r="BG291" s="143">
        <f>INDEX(รายได้แยกตามสิทธิ!$K:$K,MATCH(CalBudget2567!$D291,รายได้แยกตามสิทธิ!$B:$B,0))</f>
        <v>346777.75</v>
      </c>
      <c r="BH291" s="138">
        <f>INDEX(ผลงานAdjRw_DHES!$E:$E,MATCH(CalBudget2567!$D291,ผลงานAdjRw_DHES!$B:$B,0))</f>
        <v>15.92</v>
      </c>
      <c r="BI291" s="143">
        <f t="shared" si="241"/>
        <v>21782.521984924624</v>
      </c>
      <c r="BJ291" s="139">
        <f t="shared" si="242"/>
        <v>19.103999999999999</v>
      </c>
      <c r="BK291" s="140">
        <f t="shared" si="243"/>
        <v>19.103999999999999</v>
      </c>
      <c r="BL291" s="141">
        <f t="shared" si="244"/>
        <v>22357.580565326632</v>
      </c>
      <c r="BM291" s="142">
        <f t="shared" si="245"/>
        <v>427119.21911999997</v>
      </c>
      <c r="BN291" s="143">
        <f>INDEX(รายได้แยกตามสิทธิ!$N:$N,MATCH(CalBudget2567!$D291,รายได้แยกตามสิทธิ!$B:$B,0))</f>
        <v>304865</v>
      </c>
      <c r="BO291" s="138">
        <f>INDEX(ผลงานAdjRw_DHES!$I:$I,MATCH(CalBudget2567!$D291,ผลงานAdjRw_DHES!$B:$B,0))</f>
        <v>12.009999999999966</v>
      </c>
      <c r="BP291" s="143">
        <f t="shared" si="246"/>
        <v>25384.26311407168</v>
      </c>
      <c r="BQ291" s="139">
        <f t="shared" si="247"/>
        <v>14.411999999999958</v>
      </c>
      <c r="BR291" s="140">
        <f t="shared" si="248"/>
        <v>14.411999999999958</v>
      </c>
      <c r="BS291" s="141">
        <f t="shared" si="249"/>
        <v>26054.407660283174</v>
      </c>
      <c r="BT291" s="142">
        <f t="shared" si="250"/>
        <v>375496.12320000003</v>
      </c>
      <c r="BU291" s="144">
        <f t="shared" si="251"/>
        <v>8386796.1876576003</v>
      </c>
      <c r="BV291" s="145">
        <f t="shared" si="205"/>
        <v>36021807.269500799</v>
      </c>
      <c r="BW291" s="146">
        <f>INDEX(รายได้แยกตามสิทธิ!$Q:$Q,MATCH(CalBudget2567!$D291,รายได้แยกตามสิทธิ!$B:$B,0))</f>
        <v>0.28999999999999998</v>
      </c>
      <c r="BX291" s="145">
        <f t="shared" si="252"/>
        <v>10446324.108155232</v>
      </c>
      <c r="BY291" s="141"/>
      <c r="BZ291" s="143">
        <f t="shared" si="253"/>
        <v>52839</v>
      </c>
      <c r="CA291" s="138">
        <f>INDEX(ผลงานOPDVisit_HDC!$C:$C,MATCH(CalBudget2567!$D291,ผลงานOPDVisit_HDC!$A:$A,0))</f>
        <v>52839</v>
      </c>
      <c r="CB291" s="138">
        <f t="shared" si="254"/>
        <v>0</v>
      </c>
    </row>
    <row r="292" spans="1:80" hidden="1" x14ac:dyDescent="0.7">
      <c r="A292" s="136">
        <f>COUNTA($D$16:D292)</f>
        <v>277</v>
      </c>
      <c r="B292" s="1">
        <v>5</v>
      </c>
      <c r="C292" s="2" t="s">
        <v>27</v>
      </c>
      <c r="D292" s="91" t="s">
        <v>358</v>
      </c>
      <c r="E292" s="3" t="s">
        <v>1256</v>
      </c>
      <c r="F292" s="4" t="s">
        <v>1877</v>
      </c>
      <c r="G292" s="1">
        <v>17</v>
      </c>
      <c r="H292" s="3" t="s">
        <v>2971</v>
      </c>
      <c r="I292" s="137">
        <f>INDEX(รายได้แยกตามสิทธิ!$D:$D,MATCH(CalBudget2567!$D292,รายได้แยกตามสิทธิ!$B:$B,0))</f>
        <v>277420552.38999999</v>
      </c>
      <c r="J292" s="138">
        <f>INDEX(ผลงานOPDVisit_HDC!$F:$F,MATCH(CalBudget2567!$D292,ผลงานOPDVisit_HDC!$A:$A,0))</f>
        <v>323767</v>
      </c>
      <c r="K292" s="138">
        <f t="shared" si="206"/>
        <v>856.85246609444437</v>
      </c>
      <c r="L292" s="139">
        <f t="shared" si="207"/>
        <v>388520.39999999997</v>
      </c>
      <c r="M292" s="140">
        <f t="shared" si="208"/>
        <v>388520.39999999997</v>
      </c>
      <c r="N292" s="141">
        <f t="shared" si="209"/>
        <v>879.47337119933775</v>
      </c>
      <c r="O292" s="142">
        <f t="shared" si="210"/>
        <v>341693345.96771514</v>
      </c>
      <c r="P292" s="143">
        <f>INDEX(รายได้แยกตามสิทธิ!$E:$E,MATCH(CalBudget2567!$D292,รายได้แยกตามสิทธิ!$B:$B,0))</f>
        <v>176743968</v>
      </c>
      <c r="Q292" s="138">
        <f>INDEX(ผลงานOPDVisit_HDC!$D:$D,MATCH(CalBudget2567!$D292,ผลงานOPDVisit_HDC!$A:$A,0))</f>
        <v>130438</v>
      </c>
      <c r="R292" s="138">
        <f t="shared" si="211"/>
        <v>1355.0036645762739</v>
      </c>
      <c r="S292" s="139">
        <f t="shared" si="212"/>
        <v>156525.6</v>
      </c>
      <c r="T292" s="140">
        <f t="shared" si="213"/>
        <v>156525.6</v>
      </c>
      <c r="U292" s="141">
        <f t="shared" si="214"/>
        <v>1390.7757613210874</v>
      </c>
      <c r="V292" s="142">
        <f t="shared" si="215"/>
        <v>217692010.50624001</v>
      </c>
      <c r="W292" s="143">
        <f>INDEX(รายได้แยกตามสิทธิ!$F:$F,MATCH(CalBudget2567!$D292,รายได้แยกตามสิทธิ!$B:$B,0))</f>
        <v>86118657.709999993</v>
      </c>
      <c r="X292" s="138">
        <f>INDEX(ผลงานOPDVisit_HDC!$E:$E,MATCH(CalBudget2567!$D292,ผลงานOPDVisit_HDC!$A:$A,0))</f>
        <v>82440</v>
      </c>
      <c r="Y292" s="138">
        <f t="shared" si="216"/>
        <v>1044.6222429645802</v>
      </c>
      <c r="Z292" s="139">
        <f t="shared" si="217"/>
        <v>98928</v>
      </c>
      <c r="AA292" s="140">
        <f t="shared" si="218"/>
        <v>98928</v>
      </c>
      <c r="AB292" s="141">
        <f t="shared" si="219"/>
        <v>1072.2002701788451</v>
      </c>
      <c r="AC292" s="142">
        <f t="shared" si="220"/>
        <v>106070628.32825279</v>
      </c>
      <c r="AD292" s="143">
        <f>INDEX(รายได้แยกตามสิทธิ!$G:$G,MATCH(CalBudget2567!$D292,รายได้แยกตามสิทธิ!$B:$B,0))</f>
        <v>6321495.25</v>
      </c>
      <c r="AE292" s="138">
        <f>INDEX(ผลงานOPDVisit_HDC!$G:$G,MATCH(CalBudget2567!$D292,ผลงานOPDVisit_HDC!$A:$A,0))</f>
        <v>4645</v>
      </c>
      <c r="AF292" s="138">
        <f t="shared" si="221"/>
        <v>1360.9247039827771</v>
      </c>
      <c r="AG292" s="139">
        <f t="shared" si="222"/>
        <v>5574</v>
      </c>
      <c r="AH292" s="140">
        <f t="shared" si="223"/>
        <v>5574</v>
      </c>
      <c r="AI292" s="141">
        <f t="shared" si="224"/>
        <v>1396.8531161679225</v>
      </c>
      <c r="AJ292" s="142">
        <f t="shared" si="225"/>
        <v>7786059.2695199996</v>
      </c>
      <c r="AK292" s="143">
        <f>INDEX(รายได้แยกตามสิทธิ!$H:$H,MATCH(CalBudget2567!$D292,รายได้แยกตามสิทธิ!$B:$B,0))</f>
        <v>50892599.780000001</v>
      </c>
      <c r="AL292" s="138">
        <f>INDEX(ผลงานOPDVisit_HDC!$K:$K,MATCH(CalBudget2567!$D292,ผลงานOPDVisit_HDC!$A:$A,0))</f>
        <v>33687</v>
      </c>
      <c r="AM292" s="138">
        <f t="shared" si="226"/>
        <v>1510.7489470715707</v>
      </c>
      <c r="AN292" s="139">
        <f t="shared" si="227"/>
        <v>40424.400000000001</v>
      </c>
      <c r="AO292" s="140">
        <f t="shared" si="228"/>
        <v>40424.400000000001</v>
      </c>
      <c r="AP292" s="141">
        <f t="shared" si="229"/>
        <v>1550.6327192742601</v>
      </c>
      <c r="AQ292" s="142">
        <f t="shared" si="230"/>
        <v>62683397.297030404</v>
      </c>
      <c r="AR292" s="144">
        <f t="shared" si="204"/>
        <v>735925441.36875844</v>
      </c>
      <c r="AS292" s="143">
        <f>INDEX(รายได้แยกตามสิทธิ!$I:$I,MATCH(CalBudget2567!$D292,รายได้แยกตามสิทธิ!$B:$B,0))</f>
        <v>455075766.02999997</v>
      </c>
      <c r="AT292" s="138">
        <f>INDEX(ผลงานAdjRw_DHES!$D:$D,MATCH(CalBudget2567!$D292,ผลงานAdjRw_DHES!$B:$B,0))</f>
        <v>38343.899999999994</v>
      </c>
      <c r="AU292" s="143">
        <f t="shared" si="231"/>
        <v>11868.270208038308</v>
      </c>
      <c r="AV292" s="139">
        <f t="shared" si="232"/>
        <v>46012.679999999993</v>
      </c>
      <c r="AW292" s="140">
        <f t="shared" si="233"/>
        <v>46012.679999999993</v>
      </c>
      <c r="AX292" s="141">
        <f t="shared" si="234"/>
        <v>12181.592541530519</v>
      </c>
      <c r="AY292" s="142">
        <f t="shared" si="235"/>
        <v>560507719.50383043</v>
      </c>
      <c r="AZ292" s="143">
        <f>INDEX(รายได้แยกตามสิทธิ!$J:$J,MATCH(CalBudget2567!$D292,รายได้แยกตามสิทธิ!$B:$B,0))</f>
        <v>109148978.47</v>
      </c>
      <c r="BA292" s="138">
        <f>INDEX(ผลงานAdjRw_DHES!$F:$F,MATCH(CalBudget2567!$D292,ผลงานAdjRw_DHES!$B:$B,0))</f>
        <v>7775.5300000000007</v>
      </c>
      <c r="BB292" s="143">
        <f t="shared" si="236"/>
        <v>14037.4969256115</v>
      </c>
      <c r="BC292" s="139">
        <f t="shared" si="237"/>
        <v>9330.6360000000004</v>
      </c>
      <c r="BD292" s="140">
        <f t="shared" si="238"/>
        <v>9330.6360000000004</v>
      </c>
      <c r="BE292" s="141">
        <f t="shared" si="239"/>
        <v>14408.086844447644</v>
      </c>
      <c r="BF292" s="142">
        <f t="shared" si="240"/>
        <v>134436613.80192959</v>
      </c>
      <c r="BG292" s="143">
        <f>INDEX(รายได้แยกตามสิทธิ!$K:$K,MATCH(CalBudget2567!$D292,รายได้แยกตามสิทธิ!$B:$B,0))</f>
        <v>74350143.049999997</v>
      </c>
      <c r="BH292" s="138">
        <f>INDEX(ผลงานAdjRw_DHES!$E:$E,MATCH(CalBudget2567!$D292,ผลงานAdjRw_DHES!$B:$B,0))</f>
        <v>4191.12</v>
      </c>
      <c r="BI292" s="143">
        <f t="shared" si="241"/>
        <v>17739.922276145757</v>
      </c>
      <c r="BJ292" s="139">
        <f t="shared" si="242"/>
        <v>5029.3440000000001</v>
      </c>
      <c r="BK292" s="140">
        <f t="shared" si="243"/>
        <v>5029.3440000000001</v>
      </c>
      <c r="BL292" s="141">
        <f t="shared" si="244"/>
        <v>18208.256224236004</v>
      </c>
      <c r="BM292" s="142">
        <f t="shared" si="245"/>
        <v>91575584.191824004</v>
      </c>
      <c r="BN292" s="143">
        <f>INDEX(รายได้แยกตามสิทธิ!$N:$N,MATCH(CalBudget2567!$D292,รายได้แยกตามสิทธิ!$B:$B,0))</f>
        <v>136097989.94999999</v>
      </c>
      <c r="BO292" s="138">
        <f>INDEX(ผลงานAdjRw_DHES!$I:$I,MATCH(CalBudget2567!$D292,ผลงานAdjRw_DHES!$B:$B,0))</f>
        <v>8946.8300000000036</v>
      </c>
      <c r="BP292" s="143">
        <f t="shared" si="246"/>
        <v>15211.867214421191</v>
      </c>
      <c r="BQ292" s="139">
        <f t="shared" si="247"/>
        <v>10736.196000000004</v>
      </c>
      <c r="BR292" s="140">
        <f t="shared" si="248"/>
        <v>10736.196000000004</v>
      </c>
      <c r="BS292" s="141">
        <f t="shared" si="249"/>
        <v>15613.46050888191</v>
      </c>
      <c r="BT292" s="142">
        <f t="shared" si="250"/>
        <v>167629172.26161599</v>
      </c>
      <c r="BU292" s="144">
        <f t="shared" si="251"/>
        <v>954149089.75919998</v>
      </c>
      <c r="BV292" s="145">
        <f t="shared" si="205"/>
        <v>1690074531.1279583</v>
      </c>
      <c r="BW292" s="146">
        <f>INDEX(รายได้แยกตามสิทธิ!$Q:$Q,MATCH(CalBudget2567!$D292,รายได้แยกตามสิทธิ!$B:$B,0))</f>
        <v>0.35</v>
      </c>
      <c r="BX292" s="145">
        <f t="shared" si="252"/>
        <v>591526085.8947854</v>
      </c>
      <c r="BY292" s="141"/>
      <c r="BZ292" s="143">
        <f t="shared" si="253"/>
        <v>574977</v>
      </c>
      <c r="CA292" s="138">
        <f>INDEX(ผลงานOPDVisit_HDC!$C:$C,MATCH(CalBudget2567!$D292,ผลงานOPDVisit_HDC!$A:$A,0))</f>
        <v>574977</v>
      </c>
      <c r="CB292" s="138">
        <f t="shared" si="254"/>
        <v>0</v>
      </c>
    </row>
    <row r="293" spans="1:80" hidden="1" x14ac:dyDescent="0.7">
      <c r="A293" s="136">
        <f>COUNTA($D$16:D293)</f>
        <v>278</v>
      </c>
      <c r="B293" s="1">
        <v>5</v>
      </c>
      <c r="C293" s="2" t="s">
        <v>27</v>
      </c>
      <c r="D293" s="91" t="s">
        <v>359</v>
      </c>
      <c r="E293" s="3" t="s">
        <v>1257</v>
      </c>
      <c r="F293" s="4" t="s">
        <v>1877</v>
      </c>
      <c r="G293" s="1">
        <v>15</v>
      </c>
      <c r="H293" s="3" t="s">
        <v>2969</v>
      </c>
      <c r="I293" s="137">
        <f>INDEX(รายได้แยกตามสิทธิ!$D:$D,MATCH(CalBudget2567!$D293,รายได้แยกตามสิทธิ!$B:$B,0))</f>
        <v>138355248.06</v>
      </c>
      <c r="J293" s="138">
        <f>INDEX(ผลงานOPDVisit_HDC!$F:$F,MATCH(CalBudget2567!$D293,ผลงานOPDVisit_HDC!$A:$A,0))</f>
        <v>189787</v>
      </c>
      <c r="K293" s="138">
        <f t="shared" si="206"/>
        <v>729.00276657516054</v>
      </c>
      <c r="L293" s="139">
        <f t="shared" si="207"/>
        <v>227744.4</v>
      </c>
      <c r="M293" s="140">
        <f t="shared" si="208"/>
        <v>227744.4</v>
      </c>
      <c r="N293" s="141">
        <f t="shared" si="209"/>
        <v>748.24843961274473</v>
      </c>
      <c r="O293" s="142">
        <f t="shared" si="210"/>
        <v>170409391.93054077</v>
      </c>
      <c r="P293" s="143">
        <f>INDEX(รายได้แยกตามสิทธิ!$E:$E,MATCH(CalBudget2567!$D293,รายได้แยกตามสิทธิ!$B:$B,0))</f>
        <v>43026455.670000002</v>
      </c>
      <c r="Q293" s="138">
        <f>INDEX(ผลงานOPDVisit_HDC!$D:$D,MATCH(CalBudget2567!$D293,ผลงานOPDVisit_HDC!$A:$A,0))</f>
        <v>14316</v>
      </c>
      <c r="R293" s="138">
        <f t="shared" si="211"/>
        <v>3005.4802787091367</v>
      </c>
      <c r="S293" s="139">
        <f t="shared" si="212"/>
        <v>17179.2</v>
      </c>
      <c r="T293" s="140">
        <f t="shared" si="213"/>
        <v>17179.2</v>
      </c>
      <c r="U293" s="141">
        <f t="shared" si="214"/>
        <v>3084.8249580670577</v>
      </c>
      <c r="V293" s="142">
        <f t="shared" si="215"/>
        <v>52994824.919625603</v>
      </c>
      <c r="W293" s="143">
        <f>INDEX(รายได้แยกตามสิทธิ!$F:$F,MATCH(CalBudget2567!$D293,รายได้แยกตามสิทธิ!$B:$B,0))</f>
        <v>27626654.800000001</v>
      </c>
      <c r="X293" s="138">
        <f>INDEX(ผลงานOPDVisit_HDC!$E:$E,MATCH(CalBudget2567!$D293,ผลงานOPDVisit_HDC!$A:$A,0))</f>
        <v>113384</v>
      </c>
      <c r="Y293" s="138">
        <f t="shared" si="216"/>
        <v>243.65567275806112</v>
      </c>
      <c r="Z293" s="139">
        <f t="shared" si="217"/>
        <v>136060.79999999999</v>
      </c>
      <c r="AA293" s="140">
        <f t="shared" si="218"/>
        <v>136060.79999999999</v>
      </c>
      <c r="AB293" s="141">
        <f t="shared" si="219"/>
        <v>250.08818251887394</v>
      </c>
      <c r="AC293" s="142">
        <f t="shared" si="220"/>
        <v>34027198.184064001</v>
      </c>
      <c r="AD293" s="143">
        <f>INDEX(รายได้แยกตามสิทธิ!$G:$G,MATCH(CalBudget2567!$D293,รายได้แยกตามสิทธิ!$B:$B,0))</f>
        <v>3481201.45</v>
      </c>
      <c r="AE293" s="138">
        <f>INDEX(ผลงานOPDVisit_HDC!$G:$G,MATCH(CalBudget2567!$D293,ผลงานOPDVisit_HDC!$A:$A,0))</f>
        <v>6310</v>
      </c>
      <c r="AF293" s="138">
        <f t="shared" si="221"/>
        <v>551.69595087163236</v>
      </c>
      <c r="AG293" s="139">
        <f t="shared" si="222"/>
        <v>7572</v>
      </c>
      <c r="AH293" s="140">
        <f t="shared" si="223"/>
        <v>7572</v>
      </c>
      <c r="AI293" s="141">
        <f t="shared" si="224"/>
        <v>566.2607239746435</v>
      </c>
      <c r="AJ293" s="142">
        <f t="shared" si="225"/>
        <v>4287726.201936001</v>
      </c>
      <c r="AK293" s="143">
        <f>INDEX(รายได้แยกตามสิทธิ!$H:$H,MATCH(CalBudget2567!$D293,รายได้แยกตามสิทธิ!$B:$B,0))</f>
        <v>18082809.129999999</v>
      </c>
      <c r="AL293" s="138">
        <f>INDEX(ผลงานOPDVisit_HDC!$K:$K,MATCH(CalBudget2567!$D293,ผลงานOPDVisit_HDC!$A:$A,0))</f>
        <v>24097</v>
      </c>
      <c r="AM293" s="138">
        <f t="shared" si="226"/>
        <v>750.41744325019704</v>
      </c>
      <c r="AN293" s="139">
        <f t="shared" si="227"/>
        <v>28916.399999999998</v>
      </c>
      <c r="AO293" s="140">
        <f t="shared" si="228"/>
        <v>28916.399999999998</v>
      </c>
      <c r="AP293" s="141">
        <f t="shared" si="229"/>
        <v>770.2284637520022</v>
      </c>
      <c r="AQ293" s="142">
        <f t="shared" si="230"/>
        <v>22272234.349238396</v>
      </c>
      <c r="AR293" s="144">
        <f t="shared" si="204"/>
        <v>283991375.58540475</v>
      </c>
      <c r="AS293" s="143">
        <f>INDEX(รายได้แยกตามสิทธิ!$I:$I,MATCH(CalBudget2567!$D293,รายได้แยกตามสิทธิ!$B:$B,0))</f>
        <v>192128216.13999999</v>
      </c>
      <c r="AT293" s="138">
        <f>INDEX(ผลงานAdjRw_DHES!$D:$D,MATCH(CalBudget2567!$D293,ผลงานAdjRw_DHES!$B:$B,0))</f>
        <v>13366.409000000001</v>
      </c>
      <c r="AU293" s="143">
        <f t="shared" si="231"/>
        <v>14373.959089535563</v>
      </c>
      <c r="AV293" s="139">
        <f t="shared" si="232"/>
        <v>16039.6908</v>
      </c>
      <c r="AW293" s="140">
        <f t="shared" si="233"/>
        <v>16039.6908</v>
      </c>
      <c r="AX293" s="141">
        <f t="shared" si="234"/>
        <v>14753.431609499303</v>
      </c>
      <c r="AY293" s="142">
        <f t="shared" si="235"/>
        <v>236640481.25531515</v>
      </c>
      <c r="AZ293" s="143">
        <f>INDEX(รายได้แยกตามสิทธิ!$J:$J,MATCH(CalBudget2567!$D293,รายได้แยกตามสิทธิ!$B:$B,0))</f>
        <v>36319279.950000003</v>
      </c>
      <c r="BA293" s="138">
        <f>INDEX(ผลงานAdjRw_DHES!$F:$F,MATCH(CalBudget2567!$D293,ผลงานAdjRw_DHES!$B:$B,0))</f>
        <v>2084.3836000000001</v>
      </c>
      <c r="BB293" s="143">
        <f t="shared" si="236"/>
        <v>17424.470212680622</v>
      </c>
      <c r="BC293" s="139">
        <f t="shared" si="237"/>
        <v>2501.2603199999999</v>
      </c>
      <c r="BD293" s="140">
        <f t="shared" si="238"/>
        <v>2501.2603199999999</v>
      </c>
      <c r="BE293" s="141">
        <f t="shared" si="239"/>
        <v>17884.476226295392</v>
      </c>
      <c r="BF293" s="142">
        <f t="shared" si="240"/>
        <v>44733730.728816003</v>
      </c>
      <c r="BG293" s="143">
        <f>INDEX(รายได้แยกตามสิทธิ!$K:$K,MATCH(CalBudget2567!$D293,รายได้แยกตามสิทธิ!$B:$B,0))</f>
        <v>23556571.120000001</v>
      </c>
      <c r="BH293" s="138">
        <f>INDEX(ผลงานAdjRw_DHES!$E:$E,MATCH(CalBudget2567!$D293,ผลงานAdjRw_DHES!$B:$B,0))</f>
        <v>1999.8356000000003</v>
      </c>
      <c r="BI293" s="143">
        <f t="shared" si="241"/>
        <v>11779.253814663563</v>
      </c>
      <c r="BJ293" s="139">
        <f t="shared" si="242"/>
        <v>2399.8027200000001</v>
      </c>
      <c r="BK293" s="140">
        <f t="shared" si="243"/>
        <v>2399.8027200000001</v>
      </c>
      <c r="BL293" s="141">
        <f t="shared" si="244"/>
        <v>12090.226115370682</v>
      </c>
      <c r="BM293" s="142">
        <f t="shared" si="245"/>
        <v>29014157.5170816</v>
      </c>
      <c r="BN293" s="143">
        <f>INDEX(รายได้แยกตามสิทธิ!$N:$N,MATCH(CalBudget2567!$D293,รายได้แยกตามสิทธิ!$B:$B,0))</f>
        <v>48887658.189999998</v>
      </c>
      <c r="BO293" s="138">
        <f>INDEX(ผลงานAdjRw_DHES!$I:$I,MATCH(CalBudget2567!$D293,ผลงานAdjRw_DHES!$B:$B,0))</f>
        <v>1430.1224999999949</v>
      </c>
      <c r="BP293" s="143">
        <f t="shared" si="246"/>
        <v>34184.245188786394</v>
      </c>
      <c r="BQ293" s="139">
        <f t="shared" si="247"/>
        <v>1716.1469999999938</v>
      </c>
      <c r="BR293" s="140">
        <f t="shared" si="248"/>
        <v>1716.1469999999938</v>
      </c>
      <c r="BS293" s="141">
        <f t="shared" si="249"/>
        <v>35086.709261770353</v>
      </c>
      <c r="BT293" s="142">
        <f t="shared" si="250"/>
        <v>60213950.839459188</v>
      </c>
      <c r="BU293" s="144">
        <f t="shared" si="251"/>
        <v>370602320.34067196</v>
      </c>
      <c r="BV293" s="145">
        <f t="shared" si="205"/>
        <v>654593695.92607665</v>
      </c>
      <c r="BW293" s="146">
        <f>INDEX(รายได้แยกตามสิทธิ!$Q:$Q,MATCH(CalBudget2567!$D293,รายได้แยกตามสิทธิ!$B:$B,0))</f>
        <v>0.36</v>
      </c>
      <c r="BX293" s="145">
        <f t="shared" si="252"/>
        <v>235653730.53338757</v>
      </c>
      <c r="BY293" s="141"/>
      <c r="BZ293" s="143">
        <f t="shared" si="253"/>
        <v>347894</v>
      </c>
      <c r="CA293" s="138">
        <f>INDEX(ผลงานOPDVisit_HDC!$C:$C,MATCH(CalBudget2567!$D293,ผลงานOPDVisit_HDC!$A:$A,0))</f>
        <v>347894</v>
      </c>
      <c r="CB293" s="138">
        <f t="shared" si="254"/>
        <v>0</v>
      </c>
    </row>
    <row r="294" spans="1:80" hidden="1" x14ac:dyDescent="0.7">
      <c r="A294" s="136">
        <f>COUNTA($D$16:D294)</f>
        <v>279</v>
      </c>
      <c r="B294" s="1">
        <v>5</v>
      </c>
      <c r="C294" s="2" t="s">
        <v>27</v>
      </c>
      <c r="D294" s="91" t="s">
        <v>360</v>
      </c>
      <c r="E294" s="3" t="s">
        <v>1258</v>
      </c>
      <c r="F294" s="4" t="s">
        <v>1876</v>
      </c>
      <c r="G294" s="1">
        <v>6</v>
      </c>
      <c r="H294" s="3" t="s">
        <v>2965</v>
      </c>
      <c r="I294" s="137">
        <f>INDEX(รายได้แยกตามสิทธิ!$D:$D,MATCH(CalBudget2567!$D294,รายได้แยกตามสิทธิ!$B:$B,0))</f>
        <v>19790571.420000002</v>
      </c>
      <c r="J294" s="138">
        <f>INDEX(ผลงานOPDVisit_HDC!$F:$F,MATCH(CalBudget2567!$D294,ผลงานOPDVisit_HDC!$A:$A,0))</f>
        <v>51498</v>
      </c>
      <c r="K294" s="138">
        <f t="shared" si="206"/>
        <v>384.29786438308287</v>
      </c>
      <c r="L294" s="139">
        <f t="shared" si="207"/>
        <v>61797.599999999999</v>
      </c>
      <c r="M294" s="140">
        <f t="shared" si="208"/>
        <v>61797.599999999999</v>
      </c>
      <c r="N294" s="141">
        <f t="shared" si="209"/>
        <v>394.44332800279625</v>
      </c>
      <c r="O294" s="142">
        <f t="shared" si="210"/>
        <v>24375651.006585602</v>
      </c>
      <c r="P294" s="143">
        <f>INDEX(รายได้แยกตามสิทธิ!$E:$E,MATCH(CalBudget2567!$D294,รายได้แยกตามสิทธิ!$B:$B,0))</f>
        <v>11224885</v>
      </c>
      <c r="Q294" s="138">
        <f>INDEX(ผลงานOPDVisit_HDC!$D:$D,MATCH(CalBudget2567!$D294,ผลงานOPDVisit_HDC!$A:$A,0))</f>
        <v>583</v>
      </c>
      <c r="R294" s="138">
        <f t="shared" si="211"/>
        <v>19253.662092624356</v>
      </c>
      <c r="S294" s="139">
        <f t="shared" si="212"/>
        <v>699.6</v>
      </c>
      <c r="T294" s="140">
        <f t="shared" si="213"/>
        <v>699.6</v>
      </c>
      <c r="U294" s="141">
        <f t="shared" si="214"/>
        <v>19761.958771869638</v>
      </c>
      <c r="V294" s="142">
        <f t="shared" si="215"/>
        <v>13825466.356799999</v>
      </c>
      <c r="W294" s="143">
        <f>INDEX(รายได้แยกตามสิทธิ!$F:$F,MATCH(CalBudget2567!$D294,รายได้แยกตามสิทธิ!$B:$B,0))</f>
        <v>1541095.96</v>
      </c>
      <c r="X294" s="138">
        <f>INDEX(ผลงานOPDVisit_HDC!$E:$E,MATCH(CalBudget2567!$D294,ผลงานOPDVisit_HDC!$A:$A,0))</f>
        <v>2471</v>
      </c>
      <c r="Y294" s="138">
        <f t="shared" si="216"/>
        <v>623.6729906920275</v>
      </c>
      <c r="Z294" s="139">
        <f t="shared" si="217"/>
        <v>2965.2</v>
      </c>
      <c r="AA294" s="140">
        <f t="shared" si="218"/>
        <v>2965.2</v>
      </c>
      <c r="AB294" s="141">
        <f t="shared" si="219"/>
        <v>640.13795764629697</v>
      </c>
      <c r="AC294" s="142">
        <f t="shared" si="220"/>
        <v>1898137.0720127996</v>
      </c>
      <c r="AD294" s="143">
        <f>INDEX(รายได้แยกตามสิทธิ!$G:$G,MATCH(CalBudget2567!$D294,รายได้แยกตามสิทธิ!$B:$B,0))</f>
        <v>1719755.06</v>
      </c>
      <c r="AE294" s="138">
        <f>INDEX(ผลงานOPDVisit_HDC!$G:$G,MATCH(CalBudget2567!$D294,ผลงานOPDVisit_HDC!$A:$A,0))</f>
        <v>2368</v>
      </c>
      <c r="AF294" s="138">
        <f t="shared" si="221"/>
        <v>726.24791385135143</v>
      </c>
      <c r="AG294" s="139">
        <f t="shared" si="222"/>
        <v>2841.6</v>
      </c>
      <c r="AH294" s="140">
        <f t="shared" si="223"/>
        <v>2841.6</v>
      </c>
      <c r="AI294" s="141">
        <f t="shared" si="224"/>
        <v>745.42085877702709</v>
      </c>
      <c r="AJ294" s="142">
        <f t="shared" si="225"/>
        <v>2118187.9123008</v>
      </c>
      <c r="AK294" s="143">
        <f>INDEX(รายได้แยกตามสิทธิ!$H:$H,MATCH(CalBudget2567!$D294,รายได้แยกตามสิทธิ!$B:$B,0))</f>
        <v>12660540.91</v>
      </c>
      <c r="AL294" s="138">
        <f>INDEX(ผลงานOPDVisit_HDC!$K:$K,MATCH(CalBudget2567!$D294,ผลงานOPDVisit_HDC!$A:$A,0))</f>
        <v>24167</v>
      </c>
      <c r="AM294" s="138">
        <f t="shared" si="226"/>
        <v>523.87722555550954</v>
      </c>
      <c r="AN294" s="139">
        <f t="shared" si="227"/>
        <v>29000.399999999998</v>
      </c>
      <c r="AO294" s="140">
        <f t="shared" si="228"/>
        <v>29000.399999999998</v>
      </c>
      <c r="AP294" s="141">
        <f t="shared" si="229"/>
        <v>537.70758431017498</v>
      </c>
      <c r="AQ294" s="142">
        <f t="shared" si="230"/>
        <v>15593735.028028797</v>
      </c>
      <c r="AR294" s="144">
        <f t="shared" si="204"/>
        <v>57811177.375727996</v>
      </c>
      <c r="AS294" s="143">
        <f>INDEX(รายได้แยกตามสิทธิ!$I:$I,MATCH(CalBudget2567!$D294,รายได้แยกตามสิทธิ!$B:$B,0))</f>
        <v>13584295.43</v>
      </c>
      <c r="AT294" s="138">
        <f>INDEX(ผลงานAdjRw_DHES!$D:$D,MATCH(CalBudget2567!$D294,ผลงานAdjRw_DHES!$B:$B,0))</f>
        <v>1473.2235000000001</v>
      </c>
      <c r="AU294" s="143">
        <f t="shared" si="231"/>
        <v>9220.7974078610605</v>
      </c>
      <c r="AV294" s="139">
        <f t="shared" si="232"/>
        <v>1767.8682000000001</v>
      </c>
      <c r="AW294" s="140">
        <f t="shared" si="233"/>
        <v>1767.8682000000001</v>
      </c>
      <c r="AX294" s="141">
        <f t="shared" si="234"/>
        <v>9464.2264594285916</v>
      </c>
      <c r="AY294" s="142">
        <f t="shared" si="235"/>
        <v>16731504.995222399</v>
      </c>
      <c r="AZ294" s="143">
        <f>INDEX(รายได้แยกตามสิทธิ!$J:$J,MATCH(CalBudget2567!$D294,รายได้แยกตามสิทธิ!$B:$B,0))</f>
        <v>1758195.02</v>
      </c>
      <c r="BA294" s="138">
        <f>INDEX(ผลงานAdjRw_DHES!$F:$F,MATCH(CalBudget2567!$D294,ผลงานAdjRw_DHES!$B:$B,0))</f>
        <v>143.13660000000002</v>
      </c>
      <c r="BB294" s="143">
        <f t="shared" si="236"/>
        <v>12283.336477183333</v>
      </c>
      <c r="BC294" s="139">
        <f t="shared" si="237"/>
        <v>171.76392000000001</v>
      </c>
      <c r="BD294" s="140">
        <f t="shared" si="238"/>
        <v>171.76392000000001</v>
      </c>
      <c r="BE294" s="141">
        <f t="shared" si="239"/>
        <v>12607.616560180973</v>
      </c>
      <c r="BF294" s="142">
        <f t="shared" si="240"/>
        <v>2165533.6422335999</v>
      </c>
      <c r="BG294" s="143">
        <f>INDEX(รายได้แยกตามสิทธิ!$K:$K,MATCH(CalBudget2567!$D294,รายได้แยกตามสิทธิ!$B:$B,0))</f>
        <v>291308.06</v>
      </c>
      <c r="BH294" s="138">
        <f>INDEX(ผลงานAdjRw_DHES!$E:$E,MATCH(CalBudget2567!$D294,ผลงานAdjRw_DHES!$B:$B,0))</f>
        <v>55.142699999999998</v>
      </c>
      <c r="BI294" s="143">
        <f t="shared" si="241"/>
        <v>5282.8037074717058</v>
      </c>
      <c r="BJ294" s="139">
        <f t="shared" si="242"/>
        <v>66.171239999999997</v>
      </c>
      <c r="BK294" s="140">
        <f t="shared" si="243"/>
        <v>66.171239999999997</v>
      </c>
      <c r="BL294" s="141">
        <f t="shared" si="244"/>
        <v>5422.2697253489587</v>
      </c>
      <c r="BM294" s="142">
        <f t="shared" si="245"/>
        <v>358798.31134080002</v>
      </c>
      <c r="BN294" s="143">
        <f>INDEX(รายได้แยกตามสิทธิ!$N:$N,MATCH(CalBudget2567!$D294,รายได้แยกตามสิทธิ!$B:$B,0))</f>
        <v>5837922.8900000006</v>
      </c>
      <c r="BO294" s="138">
        <f>INDEX(ผลงานAdjRw_DHES!$I:$I,MATCH(CalBudget2567!$D294,ผลงานAdjRw_DHES!$B:$B,0))</f>
        <v>453.26639999999963</v>
      </c>
      <c r="BP294" s="143">
        <f t="shared" si="246"/>
        <v>12879.672726679068</v>
      </c>
      <c r="BQ294" s="139">
        <f t="shared" si="247"/>
        <v>543.91967999999952</v>
      </c>
      <c r="BR294" s="140">
        <f t="shared" si="248"/>
        <v>543.91967999999952</v>
      </c>
      <c r="BS294" s="141">
        <f t="shared" si="249"/>
        <v>13219.696086663394</v>
      </c>
      <c r="BT294" s="142">
        <f t="shared" si="250"/>
        <v>7190452.8651551995</v>
      </c>
      <c r="BU294" s="144">
        <f t="shared" si="251"/>
        <v>26446289.813951999</v>
      </c>
      <c r="BV294" s="145">
        <f t="shared" si="205"/>
        <v>84257467.189679995</v>
      </c>
      <c r="BW294" s="146">
        <f>INDEX(รายได้แยกตามสิทธิ!$Q:$Q,MATCH(CalBudget2567!$D294,รายได้แยกตามสิทธิ!$B:$B,0))</f>
        <v>0.26</v>
      </c>
      <c r="BX294" s="145">
        <f t="shared" si="252"/>
        <v>21906941.469316799</v>
      </c>
      <c r="BY294" s="141"/>
      <c r="BZ294" s="143">
        <f t="shared" si="253"/>
        <v>81087</v>
      </c>
      <c r="CA294" s="138">
        <f>INDEX(ผลงานOPDVisit_HDC!$C:$C,MATCH(CalBudget2567!$D294,ผลงานOPDVisit_HDC!$A:$A,0))</f>
        <v>81087</v>
      </c>
      <c r="CB294" s="138">
        <f t="shared" si="254"/>
        <v>0</v>
      </c>
    </row>
    <row r="295" spans="1:80" hidden="1" x14ac:dyDescent="0.7">
      <c r="A295" s="136">
        <f>COUNTA($D$16:D295)</f>
        <v>280</v>
      </c>
      <c r="B295" s="1">
        <v>5</v>
      </c>
      <c r="C295" s="2" t="s">
        <v>27</v>
      </c>
      <c r="D295" s="91" t="s">
        <v>361</v>
      </c>
      <c r="E295" s="3" t="s">
        <v>1259</v>
      </c>
      <c r="F295" s="4" t="s">
        <v>1876</v>
      </c>
      <c r="G295" s="1">
        <v>5</v>
      </c>
      <c r="H295" s="3" t="s">
        <v>2964</v>
      </c>
      <c r="I295" s="137">
        <f>INDEX(รายได้แยกตามสิทธิ!$D:$D,MATCH(CalBudget2567!$D295,รายได้แยกตามสิทธิ!$B:$B,0))</f>
        <v>6741875.9000000004</v>
      </c>
      <c r="J295" s="138">
        <f>INDEX(ผลงานOPDVisit_HDC!$F:$F,MATCH(CalBudget2567!$D295,ผลงานOPDVisit_HDC!$A:$A,0))</f>
        <v>21672</v>
      </c>
      <c r="K295" s="138">
        <f t="shared" si="206"/>
        <v>311.08692783314876</v>
      </c>
      <c r="L295" s="139">
        <f t="shared" si="207"/>
        <v>26006.399999999998</v>
      </c>
      <c r="M295" s="140">
        <f t="shared" si="208"/>
        <v>26006.399999999998</v>
      </c>
      <c r="N295" s="141">
        <f t="shared" si="209"/>
        <v>319.29962272794387</v>
      </c>
      <c r="O295" s="142">
        <f t="shared" si="210"/>
        <v>8303833.7085119989</v>
      </c>
      <c r="P295" s="143">
        <f>INDEX(รายได้แยกตามสิทธิ!$E:$E,MATCH(CalBudget2567!$D295,รายได้แยกตามสิทธิ!$B:$B,0))</f>
        <v>3258390.99</v>
      </c>
      <c r="Q295" s="138">
        <f>INDEX(ผลงานOPDVisit_HDC!$D:$D,MATCH(CalBudget2567!$D295,ผลงานOPDVisit_HDC!$A:$A,0))</f>
        <v>4603</v>
      </c>
      <c r="R295" s="138">
        <f t="shared" si="211"/>
        <v>707.88420378014348</v>
      </c>
      <c r="S295" s="139">
        <f t="shared" si="212"/>
        <v>5523.5999999999995</v>
      </c>
      <c r="T295" s="140">
        <f t="shared" si="213"/>
        <v>5523.5999999999995</v>
      </c>
      <c r="U295" s="141">
        <f t="shared" si="214"/>
        <v>726.57234675993925</v>
      </c>
      <c r="V295" s="142">
        <f t="shared" si="215"/>
        <v>4013295.0145632001</v>
      </c>
      <c r="W295" s="143">
        <f>INDEX(รายได้แยกตามสิทธิ!$F:$F,MATCH(CalBudget2567!$D295,รายได้แยกตามสิทธิ!$B:$B,0))</f>
        <v>825056.84</v>
      </c>
      <c r="X295" s="138">
        <f>INDEX(ผลงานOPDVisit_HDC!$E:$E,MATCH(CalBudget2567!$D295,ผลงานOPDVisit_HDC!$A:$A,0))</f>
        <v>1900</v>
      </c>
      <c r="Y295" s="138">
        <f t="shared" si="216"/>
        <v>434.24044210526313</v>
      </c>
      <c r="Z295" s="139">
        <f t="shared" si="217"/>
        <v>2280</v>
      </c>
      <c r="AA295" s="140">
        <f t="shared" si="218"/>
        <v>2280</v>
      </c>
      <c r="AB295" s="141">
        <f t="shared" si="219"/>
        <v>445.70438977684205</v>
      </c>
      <c r="AC295" s="142">
        <f t="shared" si="220"/>
        <v>1016206.0086911998</v>
      </c>
      <c r="AD295" s="143">
        <f>INDEX(รายได้แยกตามสิทธิ!$G:$G,MATCH(CalBudget2567!$D295,รายได้แยกตามสิทธิ!$B:$B,0))</f>
        <v>806145.53</v>
      </c>
      <c r="AE295" s="138">
        <f>INDEX(ผลงานOPDVisit_HDC!$G:$G,MATCH(CalBudget2567!$D295,ผลงานOPDVisit_HDC!$A:$A,0))</f>
        <v>11</v>
      </c>
      <c r="AF295" s="138">
        <f t="shared" si="221"/>
        <v>73285.957272727275</v>
      </c>
      <c r="AG295" s="139">
        <f t="shared" si="222"/>
        <v>13.2</v>
      </c>
      <c r="AH295" s="140">
        <f t="shared" si="223"/>
        <v>13.2</v>
      </c>
      <c r="AI295" s="141">
        <f t="shared" si="224"/>
        <v>75220.706544727276</v>
      </c>
      <c r="AJ295" s="142">
        <f t="shared" si="225"/>
        <v>992913.32639039995</v>
      </c>
      <c r="AK295" s="143">
        <f>INDEX(รายได้แยกตามสิทธิ!$H:$H,MATCH(CalBudget2567!$D295,รายได้แยกตามสิทธิ!$B:$B,0))</f>
        <v>4702831.4700000007</v>
      </c>
      <c r="AL295" s="138">
        <f>INDEX(ผลงานOPDVisit_HDC!$K:$K,MATCH(CalBudget2567!$D295,ผลงานOPDVisit_HDC!$A:$A,0))</f>
        <v>4102</v>
      </c>
      <c r="AM295" s="138">
        <f t="shared" si="226"/>
        <v>1146.4728108239885</v>
      </c>
      <c r="AN295" s="139">
        <f t="shared" si="227"/>
        <v>4922.3999999999996</v>
      </c>
      <c r="AO295" s="140">
        <f t="shared" si="228"/>
        <v>4922.3999999999996</v>
      </c>
      <c r="AP295" s="141">
        <f t="shared" si="229"/>
        <v>1176.7396930297418</v>
      </c>
      <c r="AQ295" s="142">
        <f t="shared" si="230"/>
        <v>5792383.4649696006</v>
      </c>
      <c r="AR295" s="144">
        <f t="shared" si="204"/>
        <v>20118631.523126401</v>
      </c>
      <c r="AS295" s="143">
        <f>INDEX(รายได้แยกตามสิทธิ!$I:$I,MATCH(CalBudget2567!$D295,รายได้แยกตามสิทธิ!$B:$B,0))</f>
        <v>4666858.32</v>
      </c>
      <c r="AT295" s="138">
        <f>INDEX(ผลงานAdjRw_DHES!$D:$D,MATCH(CalBudget2567!$D295,ผลงานAdjRw_DHES!$B:$B,0))</f>
        <v>505.31829999999997</v>
      </c>
      <c r="AU295" s="143">
        <f t="shared" si="231"/>
        <v>9235.4825067685069</v>
      </c>
      <c r="AV295" s="139">
        <f t="shared" si="232"/>
        <v>606.38195999999994</v>
      </c>
      <c r="AW295" s="140">
        <f t="shared" si="233"/>
        <v>606.38195999999994</v>
      </c>
      <c r="AX295" s="141">
        <f t="shared" si="234"/>
        <v>9479.2992449471949</v>
      </c>
      <c r="AY295" s="142">
        <f t="shared" si="235"/>
        <v>5748076.0555775994</v>
      </c>
      <c r="AZ295" s="143">
        <f>INDEX(รายได้แยกตามสิทธิ!$J:$J,MATCH(CalBudget2567!$D295,รายได้แยกตามสิทธิ!$B:$B,0))</f>
        <v>539080.74</v>
      </c>
      <c r="BA295" s="138">
        <f>INDEX(ผลงานAdjRw_DHES!$F:$F,MATCH(CalBudget2567!$D295,ผลงานAdjRw_DHES!$B:$B,0))</f>
        <v>39.478300000000004</v>
      </c>
      <c r="BB295" s="143">
        <f t="shared" si="236"/>
        <v>13655.115341846025</v>
      </c>
      <c r="BC295" s="139">
        <f t="shared" si="237"/>
        <v>47.373960000000004</v>
      </c>
      <c r="BD295" s="140">
        <f t="shared" si="238"/>
        <v>47.373960000000004</v>
      </c>
      <c r="BE295" s="141">
        <f t="shared" si="239"/>
        <v>14015.61038687076</v>
      </c>
      <c r="BF295" s="142">
        <f t="shared" si="240"/>
        <v>663974.96584319999</v>
      </c>
      <c r="BG295" s="143">
        <f>INDEX(รายได้แยกตามสิทธิ!$K:$K,MATCH(CalBudget2567!$D295,รายได้แยกตามสิทธิ!$B:$B,0))</f>
        <v>294564.23</v>
      </c>
      <c r="BH295" s="138">
        <f>INDEX(ผลงานAdjRw_DHES!$E:$E,MATCH(CalBudget2567!$D295,ผลงานAdjRw_DHES!$B:$B,0))</f>
        <v>28.8612</v>
      </c>
      <c r="BI295" s="143">
        <f t="shared" si="241"/>
        <v>10206.236400426869</v>
      </c>
      <c r="BJ295" s="139">
        <f t="shared" si="242"/>
        <v>34.63344</v>
      </c>
      <c r="BK295" s="140">
        <f t="shared" si="243"/>
        <v>34.63344</v>
      </c>
      <c r="BL295" s="141">
        <f t="shared" si="244"/>
        <v>10475.681041398138</v>
      </c>
      <c r="BM295" s="142">
        <f t="shared" si="245"/>
        <v>362808.87080639997</v>
      </c>
      <c r="BN295" s="143">
        <f>INDEX(รายได้แยกตามสิทธิ!$N:$N,MATCH(CalBudget2567!$D295,รายได้แยกตามสิทธิ!$B:$B,0))</f>
        <v>2676827.58</v>
      </c>
      <c r="BO295" s="138">
        <f>INDEX(ผลงานAdjRw_DHES!$I:$I,MATCH(CalBudget2567!$D295,ผลงานAdjRw_DHES!$B:$B,0))</f>
        <v>271.61840000000007</v>
      </c>
      <c r="BP295" s="143">
        <f t="shared" si="246"/>
        <v>9855.1039988454377</v>
      </c>
      <c r="BQ295" s="139">
        <f t="shared" si="247"/>
        <v>325.94208000000009</v>
      </c>
      <c r="BR295" s="140">
        <f t="shared" si="248"/>
        <v>325.94208000000009</v>
      </c>
      <c r="BS295" s="141">
        <f t="shared" si="249"/>
        <v>10115.278744414958</v>
      </c>
      <c r="BT295" s="142">
        <f t="shared" si="250"/>
        <v>3296994.9937344007</v>
      </c>
      <c r="BU295" s="144">
        <f t="shared" si="251"/>
        <v>10071854.8859616</v>
      </c>
      <c r="BV295" s="145">
        <f t="shared" si="205"/>
        <v>30190486.409088001</v>
      </c>
      <c r="BW295" s="146">
        <f>INDEX(รายได้แยกตามสิทธิ!$Q:$Q,MATCH(CalBudget2567!$D295,รายได้แยกตามสิทธิ!$B:$B,0))</f>
        <v>0.32</v>
      </c>
      <c r="BX295" s="145">
        <f t="shared" si="252"/>
        <v>9660955.650908161</v>
      </c>
      <c r="BY295" s="141"/>
      <c r="BZ295" s="143">
        <f t="shared" si="253"/>
        <v>32288</v>
      </c>
      <c r="CA295" s="138">
        <f>INDEX(ผลงานOPDVisit_HDC!$C:$C,MATCH(CalBudget2567!$D295,ผลงานOPDVisit_HDC!$A:$A,0))</f>
        <v>32288</v>
      </c>
      <c r="CB295" s="138">
        <f t="shared" si="254"/>
        <v>0</v>
      </c>
    </row>
    <row r="296" spans="1:80" hidden="1" x14ac:dyDescent="0.7">
      <c r="A296" s="136">
        <f>COUNTA($D$16:D296)</f>
        <v>281</v>
      </c>
      <c r="B296" s="1">
        <v>5</v>
      </c>
      <c r="C296" s="2" t="s">
        <v>27</v>
      </c>
      <c r="D296" s="91" t="s">
        <v>362</v>
      </c>
      <c r="E296" s="3" t="s">
        <v>1260</v>
      </c>
      <c r="F296" s="4" t="s">
        <v>1876</v>
      </c>
      <c r="G296" s="1">
        <v>9</v>
      </c>
      <c r="H296" s="3" t="s">
        <v>2967</v>
      </c>
      <c r="I296" s="137">
        <f>INDEX(รายได้แยกตามสิทธิ!$D:$D,MATCH(CalBudget2567!$D296,รายได้แยกตามสิทธิ!$B:$B,0))</f>
        <v>46727107.649999999</v>
      </c>
      <c r="J296" s="138">
        <f>INDEX(ผลงานOPDVisit_HDC!$F:$F,MATCH(CalBudget2567!$D296,ผลงานOPDVisit_HDC!$A:$A,0))</f>
        <v>88041</v>
      </c>
      <c r="K296" s="138">
        <f t="shared" si="206"/>
        <v>530.74258186526731</v>
      </c>
      <c r="L296" s="139">
        <f t="shared" si="207"/>
        <v>105649.2</v>
      </c>
      <c r="M296" s="140">
        <f t="shared" si="208"/>
        <v>105649.2</v>
      </c>
      <c r="N296" s="141">
        <f t="shared" si="209"/>
        <v>544.75418602651041</v>
      </c>
      <c r="O296" s="142">
        <f t="shared" si="210"/>
        <v>57552843.950352006</v>
      </c>
      <c r="P296" s="143">
        <f>INDEX(รายได้แยกตามสิทธิ!$E:$E,MATCH(CalBudget2567!$D296,รายได้แยกตามสิทธิ!$B:$B,0))</f>
        <v>11357842.77</v>
      </c>
      <c r="Q296" s="138">
        <f>INDEX(ผลงานOPDVisit_HDC!$D:$D,MATCH(CalBudget2567!$D296,ผลงานOPDVisit_HDC!$A:$A,0))</f>
        <v>10664</v>
      </c>
      <c r="R296" s="138">
        <f t="shared" si="211"/>
        <v>1065.0640256939234</v>
      </c>
      <c r="S296" s="139">
        <f t="shared" si="212"/>
        <v>12796.8</v>
      </c>
      <c r="T296" s="140">
        <f t="shared" si="213"/>
        <v>12796.8</v>
      </c>
      <c r="U296" s="141">
        <f t="shared" si="214"/>
        <v>1093.181715972243</v>
      </c>
      <c r="V296" s="142">
        <f t="shared" si="215"/>
        <v>13989227.782953598</v>
      </c>
      <c r="W296" s="143">
        <f>INDEX(รายได้แยกตามสิทธิ!$F:$F,MATCH(CalBudget2567!$D296,รายได้แยกตามสิทธิ!$B:$B,0))</f>
        <v>2339232.8199999998</v>
      </c>
      <c r="X296" s="138">
        <f>INDEX(ผลงานOPDVisit_HDC!$E:$E,MATCH(CalBudget2567!$D296,ผลงานOPDVisit_HDC!$A:$A,0))</f>
        <v>6574</v>
      </c>
      <c r="Y296" s="138">
        <f t="shared" si="216"/>
        <v>355.8309735320961</v>
      </c>
      <c r="Z296" s="139">
        <f t="shared" si="217"/>
        <v>7888.7999999999993</v>
      </c>
      <c r="AA296" s="140">
        <f t="shared" si="218"/>
        <v>7888.7999999999993</v>
      </c>
      <c r="AB296" s="141">
        <f t="shared" si="219"/>
        <v>365.22491123334345</v>
      </c>
      <c r="AC296" s="142">
        <f t="shared" si="220"/>
        <v>2881186.2797375997</v>
      </c>
      <c r="AD296" s="143">
        <f>INDEX(รายได้แยกตามสิทธิ!$G:$G,MATCH(CalBudget2567!$D296,รายได้แยกตามสิทธิ!$B:$B,0))</f>
        <v>919778</v>
      </c>
      <c r="AE296" s="138">
        <f>INDEX(ผลงานOPDVisit_HDC!$G:$G,MATCH(CalBudget2567!$D296,ผลงานOPDVisit_HDC!$A:$A,0))</f>
        <v>1135</v>
      </c>
      <c r="AF296" s="138">
        <f t="shared" si="221"/>
        <v>810.37709251101319</v>
      </c>
      <c r="AG296" s="139">
        <f t="shared" si="222"/>
        <v>1362</v>
      </c>
      <c r="AH296" s="140">
        <f t="shared" si="223"/>
        <v>1362</v>
      </c>
      <c r="AI296" s="141">
        <f t="shared" si="224"/>
        <v>831.77104775330395</v>
      </c>
      <c r="AJ296" s="142">
        <f t="shared" si="225"/>
        <v>1132872.16704</v>
      </c>
      <c r="AK296" s="143">
        <f>INDEX(รายได้แยกตามสิทธิ!$H:$H,MATCH(CalBudget2567!$D296,รายได้แยกตามสิทธิ!$B:$B,0))</f>
        <v>4726983</v>
      </c>
      <c r="AL296" s="138">
        <f>INDEX(ผลงานOPDVisit_HDC!$K:$K,MATCH(CalBudget2567!$D296,ผลงานOPDVisit_HDC!$A:$A,0))</f>
        <v>5897</v>
      </c>
      <c r="AM296" s="138">
        <f t="shared" si="226"/>
        <v>801.59114804137698</v>
      </c>
      <c r="AN296" s="139">
        <f t="shared" si="227"/>
        <v>7076.4</v>
      </c>
      <c r="AO296" s="140">
        <f t="shared" si="228"/>
        <v>7076.4</v>
      </c>
      <c r="AP296" s="141">
        <f t="shared" si="229"/>
        <v>822.75315434966933</v>
      </c>
      <c r="AQ296" s="142">
        <f t="shared" si="230"/>
        <v>5822130.4214399997</v>
      </c>
      <c r="AR296" s="144">
        <f t="shared" si="204"/>
        <v>81378260.601523221</v>
      </c>
      <c r="AS296" s="143">
        <f>INDEX(รายได้แยกตามสิทธิ!$I:$I,MATCH(CalBudget2567!$D296,รายได้แยกตามสิทธิ!$B:$B,0))</f>
        <v>14708627.85</v>
      </c>
      <c r="AT296" s="138">
        <f>INDEX(ผลงานAdjRw_DHES!$D:$D,MATCH(CalBudget2567!$D296,ผลงานAdjRw_DHES!$B:$B,0))</f>
        <v>1710.3720999999998</v>
      </c>
      <c r="AU296" s="143">
        <f t="shared" si="231"/>
        <v>8599.6654470685062</v>
      </c>
      <c r="AV296" s="139">
        <f t="shared" si="232"/>
        <v>2052.4465199999995</v>
      </c>
      <c r="AW296" s="140">
        <f t="shared" si="233"/>
        <v>2052.4465199999995</v>
      </c>
      <c r="AX296" s="141">
        <f t="shared" si="234"/>
        <v>8826.6966148711144</v>
      </c>
      <c r="AY296" s="142">
        <f t="shared" si="235"/>
        <v>18116322.750287995</v>
      </c>
      <c r="AZ296" s="143">
        <f>INDEX(รายได้แยกตามสิทธิ!$J:$J,MATCH(CalBudget2567!$D296,รายได้แยกตามสิทธิ!$B:$B,0))</f>
        <v>1191273.75</v>
      </c>
      <c r="BA296" s="138">
        <f>INDEX(ผลงานAdjRw_DHES!$F:$F,MATCH(CalBudget2567!$D296,ผลงานAdjRw_DHES!$B:$B,0))</f>
        <v>124.75129999999999</v>
      </c>
      <c r="BB296" s="143">
        <f t="shared" si="236"/>
        <v>9549.1890665668416</v>
      </c>
      <c r="BC296" s="139">
        <f t="shared" si="237"/>
        <v>149.70155999999997</v>
      </c>
      <c r="BD296" s="140">
        <f t="shared" si="238"/>
        <v>149.70155999999997</v>
      </c>
      <c r="BE296" s="141">
        <f t="shared" si="239"/>
        <v>9801.2876579242056</v>
      </c>
      <c r="BF296" s="142">
        <f t="shared" si="240"/>
        <v>1467268.0523999997</v>
      </c>
      <c r="BG296" s="143">
        <f>INDEX(รายได้แยกตามสิทธิ!$K:$K,MATCH(CalBudget2567!$D296,รายได้แยกตามสิทธิ!$B:$B,0))</f>
        <v>463269.25</v>
      </c>
      <c r="BH296" s="138">
        <f>INDEX(ผลงานAdjRw_DHES!$E:$E,MATCH(CalBudget2567!$D296,ผลงานAdjRw_DHES!$B:$B,0))</f>
        <v>46.902000000000001</v>
      </c>
      <c r="BI296" s="143">
        <f t="shared" si="241"/>
        <v>9877.3879578695996</v>
      </c>
      <c r="BJ296" s="139">
        <f t="shared" si="242"/>
        <v>56.282400000000003</v>
      </c>
      <c r="BK296" s="140">
        <f t="shared" si="243"/>
        <v>56.282400000000003</v>
      </c>
      <c r="BL296" s="141">
        <f t="shared" si="244"/>
        <v>10138.150999957357</v>
      </c>
      <c r="BM296" s="142">
        <f t="shared" si="245"/>
        <v>570599.46984000003</v>
      </c>
      <c r="BN296" s="143">
        <f>INDEX(รายได้แยกตามสิทธิ!$N:$N,MATCH(CalBudget2567!$D296,รายได้แยกตามสิทธิ!$B:$B,0))</f>
        <v>2172311</v>
      </c>
      <c r="BO296" s="138">
        <f>INDEX(ผลงานAdjRw_DHES!$I:$I,MATCH(CalBudget2567!$D296,ผลงานAdjRw_DHES!$B:$B,0))</f>
        <v>136.46140000000034</v>
      </c>
      <c r="BP296" s="143">
        <f t="shared" si="246"/>
        <v>15918.867899640445</v>
      </c>
      <c r="BQ296" s="139">
        <f t="shared" si="247"/>
        <v>163.7536800000004</v>
      </c>
      <c r="BR296" s="140">
        <f t="shared" si="248"/>
        <v>163.7536800000004</v>
      </c>
      <c r="BS296" s="141">
        <f t="shared" si="249"/>
        <v>16339.126012190953</v>
      </c>
      <c r="BT296" s="142">
        <f t="shared" si="250"/>
        <v>2675592.01248</v>
      </c>
      <c r="BU296" s="144">
        <f t="shared" si="251"/>
        <v>22829782.285007998</v>
      </c>
      <c r="BV296" s="145">
        <f t="shared" si="205"/>
        <v>104208042.88653122</v>
      </c>
      <c r="BW296" s="146">
        <f>INDEX(รายได้แยกตามสิทธิ!$Q:$Q,MATCH(CalBudget2567!$D296,รายได้แยกตามสิทธิ!$B:$B,0))</f>
        <v>0.47</v>
      </c>
      <c r="BX296" s="145">
        <f t="shared" si="252"/>
        <v>48977780.156669669</v>
      </c>
      <c r="BY296" s="141"/>
      <c r="BZ296" s="143">
        <f t="shared" si="253"/>
        <v>112311</v>
      </c>
      <c r="CA296" s="138">
        <f>INDEX(ผลงานOPDVisit_HDC!$C:$C,MATCH(CalBudget2567!$D296,ผลงานOPDVisit_HDC!$A:$A,0))</f>
        <v>112311</v>
      </c>
      <c r="CB296" s="138">
        <f t="shared" si="254"/>
        <v>0</v>
      </c>
    </row>
    <row r="297" spans="1:80" hidden="1" x14ac:dyDescent="0.7">
      <c r="A297" s="136">
        <f>COUNTA($D$16:D297)</f>
        <v>282</v>
      </c>
      <c r="B297" s="1">
        <v>5</v>
      </c>
      <c r="C297" s="2" t="s">
        <v>27</v>
      </c>
      <c r="D297" s="91" t="s">
        <v>363</v>
      </c>
      <c r="E297" s="3" t="s">
        <v>1261</v>
      </c>
      <c r="F297" s="4" t="s">
        <v>1876</v>
      </c>
      <c r="G297" s="1">
        <v>5</v>
      </c>
      <c r="H297" s="3" t="s">
        <v>2964</v>
      </c>
      <c r="I297" s="137">
        <f>INDEX(รายได้แยกตามสิทธิ!$D:$D,MATCH(CalBudget2567!$D297,รายได้แยกตามสิทธิ!$B:$B,0))</f>
        <v>10071410.140000001</v>
      </c>
      <c r="J297" s="138">
        <f>INDEX(ผลงานOPDVisit_HDC!$F:$F,MATCH(CalBudget2567!$D297,ผลงานOPDVisit_HDC!$A:$A,0))</f>
        <v>25227</v>
      </c>
      <c r="K297" s="138">
        <f t="shared" si="206"/>
        <v>399.23138462758158</v>
      </c>
      <c r="L297" s="139">
        <f t="shared" si="207"/>
        <v>30272.399999999998</v>
      </c>
      <c r="M297" s="140">
        <f t="shared" si="208"/>
        <v>30272.399999999998</v>
      </c>
      <c r="N297" s="141">
        <f t="shared" si="209"/>
        <v>409.77109318174973</v>
      </c>
      <c r="O297" s="142">
        <f t="shared" si="210"/>
        <v>12404754.4412352</v>
      </c>
      <c r="P297" s="143">
        <f>INDEX(รายได้แยกตามสิทธิ!$E:$E,MATCH(CalBudget2567!$D297,รายได้แยกตามสิทธิ!$B:$B,0))</f>
        <v>2304408.75</v>
      </c>
      <c r="Q297" s="138">
        <f>INDEX(ผลงานOPDVisit_HDC!$D:$D,MATCH(CalBudget2567!$D297,ผลงานOPDVisit_HDC!$A:$A,0))</f>
        <v>652</v>
      </c>
      <c r="R297" s="138">
        <f t="shared" si="211"/>
        <v>3534.3692484662579</v>
      </c>
      <c r="S297" s="139">
        <f t="shared" si="212"/>
        <v>782.4</v>
      </c>
      <c r="T297" s="140">
        <f t="shared" si="213"/>
        <v>782.4</v>
      </c>
      <c r="U297" s="141">
        <f t="shared" si="214"/>
        <v>3627.6765966257672</v>
      </c>
      <c r="V297" s="142">
        <f t="shared" si="215"/>
        <v>2838294.1692000004</v>
      </c>
      <c r="W297" s="143">
        <f>INDEX(รายได้แยกตามสิทธิ!$F:$F,MATCH(CalBudget2567!$D297,รายได้แยกตามสิทธิ!$B:$B,0))</f>
        <v>1121964.56</v>
      </c>
      <c r="X297" s="138">
        <f>INDEX(ผลงานOPDVisit_HDC!$E:$E,MATCH(CalBudget2567!$D297,ผลงานOPDVisit_HDC!$A:$A,0))</f>
        <v>7024</v>
      </c>
      <c r="Y297" s="138">
        <f t="shared" si="216"/>
        <v>159.73299544419135</v>
      </c>
      <c r="Z297" s="139">
        <f t="shared" si="217"/>
        <v>8428.7999999999993</v>
      </c>
      <c r="AA297" s="140">
        <f t="shared" si="218"/>
        <v>8428.7999999999993</v>
      </c>
      <c r="AB297" s="141">
        <f t="shared" si="219"/>
        <v>163.94994652391799</v>
      </c>
      <c r="AC297" s="142">
        <f t="shared" si="220"/>
        <v>1381901.3092607998</v>
      </c>
      <c r="AD297" s="143">
        <f>INDEX(รายได้แยกตามสิทธิ!$G:$G,MATCH(CalBudget2567!$D297,รายได้แยกตามสิทธิ!$B:$B,0))</f>
        <v>200343</v>
      </c>
      <c r="AE297" s="138">
        <f>INDEX(ผลงานOPDVisit_HDC!$G:$G,MATCH(CalBudget2567!$D297,ผลงานOPDVisit_HDC!$A:$A,0))</f>
        <v>0</v>
      </c>
      <c r="AF297" s="138">
        <f t="shared" si="221"/>
        <v>0</v>
      </c>
      <c r="AG297" s="139">
        <f t="shared" si="222"/>
        <v>0</v>
      </c>
      <c r="AH297" s="140">
        <f t="shared" si="223"/>
        <v>0</v>
      </c>
      <c r="AI297" s="141">
        <f t="shared" si="224"/>
        <v>0</v>
      </c>
      <c r="AJ297" s="142">
        <f t="shared" si="225"/>
        <v>0</v>
      </c>
      <c r="AK297" s="143">
        <f>INDEX(รายได้แยกตามสิทธิ!$H:$H,MATCH(CalBudget2567!$D297,รายได้แยกตามสิทธิ!$B:$B,0))</f>
        <v>1479680.25</v>
      </c>
      <c r="AL297" s="138">
        <f>INDEX(ผลงานOPDVisit_HDC!$K:$K,MATCH(CalBudget2567!$D297,ผลงานOPDVisit_HDC!$A:$A,0))</f>
        <v>2058</v>
      </c>
      <c r="AM297" s="138">
        <f t="shared" si="226"/>
        <v>718.98943148688045</v>
      </c>
      <c r="AN297" s="139">
        <f t="shared" si="227"/>
        <v>2469.6</v>
      </c>
      <c r="AO297" s="140">
        <f t="shared" si="228"/>
        <v>2469.6</v>
      </c>
      <c r="AP297" s="141">
        <f t="shared" si="229"/>
        <v>737.97075247813405</v>
      </c>
      <c r="AQ297" s="142">
        <f t="shared" si="230"/>
        <v>1822492.5703199997</v>
      </c>
      <c r="AR297" s="144">
        <f t="shared" si="204"/>
        <v>18447442.490015998</v>
      </c>
      <c r="AS297" s="143">
        <f>INDEX(รายได้แยกตามสิทธิ!$I:$I,MATCH(CalBudget2567!$D297,รายได้แยกตามสิทธิ!$B:$B,0))</f>
        <v>4995265.8099999996</v>
      </c>
      <c r="AT297" s="138">
        <f>INDEX(ผลงานAdjRw_DHES!$D:$D,MATCH(CalBudget2567!$D297,ผลงานAdjRw_DHES!$B:$B,0))</f>
        <v>638.87999999999988</v>
      </c>
      <c r="AU297" s="143">
        <f t="shared" si="231"/>
        <v>7818.7857031054355</v>
      </c>
      <c r="AV297" s="139">
        <f t="shared" si="232"/>
        <v>766.65599999999984</v>
      </c>
      <c r="AW297" s="140">
        <f t="shared" si="233"/>
        <v>766.65599999999984</v>
      </c>
      <c r="AX297" s="141">
        <f t="shared" si="234"/>
        <v>8025.2016456674191</v>
      </c>
      <c r="AY297" s="142">
        <f t="shared" si="235"/>
        <v>6152568.9928607997</v>
      </c>
      <c r="AZ297" s="143">
        <f>INDEX(รายได้แยกตามสิทธิ!$J:$J,MATCH(CalBudget2567!$D297,รายได้แยกตามสิทธิ!$B:$B,0))</f>
        <v>592272.25</v>
      </c>
      <c r="BA297" s="138">
        <f>INDEX(ผลงานAdjRw_DHES!$F:$F,MATCH(CalBudget2567!$D297,ผลงานAdjRw_DHES!$B:$B,0))</f>
        <v>34.314999999999998</v>
      </c>
      <c r="BB297" s="143">
        <f t="shared" si="236"/>
        <v>17259.864490747488</v>
      </c>
      <c r="BC297" s="139">
        <f t="shared" si="237"/>
        <v>41.177999999999997</v>
      </c>
      <c r="BD297" s="140">
        <f t="shared" si="238"/>
        <v>41.177999999999997</v>
      </c>
      <c r="BE297" s="141">
        <f t="shared" si="239"/>
        <v>17715.524913303223</v>
      </c>
      <c r="BF297" s="142">
        <f t="shared" si="240"/>
        <v>729489.88488000003</v>
      </c>
      <c r="BG297" s="143">
        <f>INDEX(รายได้แยกตามสิทธิ!$K:$K,MATCH(CalBudget2567!$D297,รายได้แยกตามสิทธิ!$B:$B,0))</f>
        <v>298206.75</v>
      </c>
      <c r="BH297" s="138">
        <f>INDEX(ผลงานAdjRw_DHES!$E:$E,MATCH(CalBudget2567!$D297,ผลงานAdjRw_DHES!$B:$B,0))</f>
        <v>43.356999999999999</v>
      </c>
      <c r="BI297" s="143">
        <f t="shared" si="241"/>
        <v>6877.9378185760088</v>
      </c>
      <c r="BJ297" s="139">
        <f t="shared" si="242"/>
        <v>52.028399999999998</v>
      </c>
      <c r="BK297" s="140">
        <f t="shared" si="243"/>
        <v>52.028399999999998</v>
      </c>
      <c r="BL297" s="141">
        <f t="shared" si="244"/>
        <v>7059.5153769864155</v>
      </c>
      <c r="BM297" s="142">
        <f t="shared" si="245"/>
        <v>367295.28983999998</v>
      </c>
      <c r="BN297" s="143">
        <f>INDEX(รายได้แยกตามสิทธิ!$N:$N,MATCH(CalBudget2567!$D297,รายได้แยกตามสิทธิ!$B:$B,0))</f>
        <v>545347.5</v>
      </c>
      <c r="BO297" s="138">
        <f>INDEX(ผลงานAdjRw_DHES!$I:$I,MATCH(CalBudget2567!$D297,ผลงานAdjRw_DHES!$B:$B,0))</f>
        <v>57.501000000000005</v>
      </c>
      <c r="BP297" s="143">
        <f t="shared" si="246"/>
        <v>9484.1394062711952</v>
      </c>
      <c r="BQ297" s="139">
        <f t="shared" si="247"/>
        <v>69.001199999999997</v>
      </c>
      <c r="BR297" s="140">
        <f t="shared" si="248"/>
        <v>69.001199999999997</v>
      </c>
      <c r="BS297" s="141">
        <f t="shared" si="249"/>
        <v>9734.5206865967539</v>
      </c>
      <c r="BT297" s="142">
        <f t="shared" si="250"/>
        <v>671693.60879999993</v>
      </c>
      <c r="BU297" s="144">
        <f t="shared" si="251"/>
        <v>7921047.7763807988</v>
      </c>
      <c r="BV297" s="145">
        <f t="shared" si="205"/>
        <v>26368490.266396798</v>
      </c>
      <c r="BW297" s="146">
        <f>INDEX(รายได้แยกตามสิทธิ!$Q:$Q,MATCH(CalBudget2567!$D297,รายได้แยกตามสิทธิ!$B:$B,0))</f>
        <v>0.41</v>
      </c>
      <c r="BX297" s="145">
        <f t="shared" si="252"/>
        <v>10811081.009222686</v>
      </c>
      <c r="BY297" s="141"/>
      <c r="BZ297" s="143">
        <f t="shared" si="253"/>
        <v>34961</v>
      </c>
      <c r="CA297" s="138">
        <f>INDEX(ผลงานOPDVisit_HDC!$C:$C,MATCH(CalBudget2567!$D297,ผลงานOPDVisit_HDC!$A:$A,0))</f>
        <v>34961</v>
      </c>
      <c r="CB297" s="138">
        <f t="shared" si="254"/>
        <v>0</v>
      </c>
    </row>
    <row r="298" spans="1:80" hidden="1" x14ac:dyDescent="0.7">
      <c r="A298" s="136">
        <f>COUNTA($D$16:D298)</f>
        <v>283</v>
      </c>
      <c r="B298" s="1">
        <v>5</v>
      </c>
      <c r="C298" s="2" t="s">
        <v>27</v>
      </c>
      <c r="D298" s="91" t="s">
        <v>364</v>
      </c>
      <c r="E298" s="3" t="s">
        <v>1262</v>
      </c>
      <c r="F298" s="4" t="s">
        <v>1876</v>
      </c>
      <c r="G298" s="1">
        <v>13</v>
      </c>
      <c r="H298" s="3" t="s">
        <v>2963</v>
      </c>
      <c r="I298" s="137">
        <f>INDEX(รายได้แยกตามสิทธิ!$D:$D,MATCH(CalBudget2567!$D298,รายได้แยกตามสิทธิ!$B:$B,0))</f>
        <v>63829493.619999997</v>
      </c>
      <c r="J298" s="138">
        <f>INDEX(ผลงานOPDVisit_HDC!$F:$F,MATCH(CalBudget2567!$D298,ผลงานOPDVisit_HDC!$A:$A,0))</f>
        <v>144013</v>
      </c>
      <c r="K298" s="138">
        <f t="shared" si="206"/>
        <v>443.22035941199749</v>
      </c>
      <c r="L298" s="139">
        <f t="shared" si="207"/>
        <v>172815.6</v>
      </c>
      <c r="M298" s="140">
        <f t="shared" si="208"/>
        <v>172815.6</v>
      </c>
      <c r="N298" s="141">
        <f t="shared" si="209"/>
        <v>454.92137690047423</v>
      </c>
      <c r="O298" s="142">
        <f t="shared" si="210"/>
        <v>78617510.701881602</v>
      </c>
      <c r="P298" s="143">
        <f>INDEX(รายได้แยกตามสิทธิ!$E:$E,MATCH(CalBudget2567!$D298,รายได้แยกตามสิทธิ!$B:$B,0))</f>
        <v>33212490</v>
      </c>
      <c r="Q298" s="138">
        <f>INDEX(ผลงานOPDVisit_HDC!$D:$D,MATCH(CalBudget2567!$D298,ผลงานOPDVisit_HDC!$A:$A,0))</f>
        <v>36922</v>
      </c>
      <c r="R298" s="138">
        <f t="shared" si="211"/>
        <v>899.53117382590324</v>
      </c>
      <c r="S298" s="139">
        <f t="shared" si="212"/>
        <v>44306.400000000001</v>
      </c>
      <c r="T298" s="140">
        <f t="shared" si="213"/>
        <v>44306.400000000001</v>
      </c>
      <c r="U298" s="141">
        <f t="shared" si="214"/>
        <v>923.27879681490708</v>
      </c>
      <c r="V298" s="142">
        <f t="shared" si="215"/>
        <v>40907159.683200002</v>
      </c>
      <c r="W298" s="143">
        <f>INDEX(รายได้แยกตามสิทธิ!$F:$F,MATCH(CalBudget2567!$D298,รายได้แยกตามสิทธิ!$B:$B,0))</f>
        <v>5314996.5</v>
      </c>
      <c r="X298" s="138">
        <f>INDEX(ผลงานOPDVisit_HDC!$E:$E,MATCH(CalBudget2567!$D298,ผลงานOPDVisit_HDC!$A:$A,0))</f>
        <v>17062</v>
      </c>
      <c r="Y298" s="138">
        <f t="shared" si="216"/>
        <v>311.51075489391633</v>
      </c>
      <c r="Z298" s="139">
        <f t="shared" si="217"/>
        <v>20474.399999999998</v>
      </c>
      <c r="AA298" s="140">
        <f t="shared" si="218"/>
        <v>20474.399999999998</v>
      </c>
      <c r="AB298" s="141">
        <f t="shared" si="219"/>
        <v>319.73463882311574</v>
      </c>
      <c r="AC298" s="142">
        <f t="shared" si="220"/>
        <v>6546374.8891200004</v>
      </c>
      <c r="AD298" s="143">
        <f>INDEX(รายได้แยกตามสิทธิ!$G:$G,MATCH(CalBudget2567!$D298,รายได้แยกตามสิทธิ!$B:$B,0))</f>
        <v>968504</v>
      </c>
      <c r="AE298" s="138">
        <f>INDEX(ผลงานOPDVisit_HDC!$G:$G,MATCH(CalBudget2567!$D298,ผลงานOPDVisit_HDC!$A:$A,0))</f>
        <v>1458</v>
      </c>
      <c r="AF298" s="138">
        <f t="shared" si="221"/>
        <v>664.2688614540466</v>
      </c>
      <c r="AG298" s="139">
        <f t="shared" si="222"/>
        <v>1749.6</v>
      </c>
      <c r="AH298" s="140">
        <f t="shared" si="223"/>
        <v>1749.6</v>
      </c>
      <c r="AI298" s="141">
        <f t="shared" si="224"/>
        <v>681.80555939643341</v>
      </c>
      <c r="AJ298" s="142">
        <f t="shared" si="225"/>
        <v>1192887.0067199999</v>
      </c>
      <c r="AK298" s="143">
        <f>INDEX(รายได้แยกตามสิทธิ!$H:$H,MATCH(CalBudget2567!$D298,รายได้แยกตามสิทธิ!$B:$B,0))</f>
        <v>8750240.1400000006</v>
      </c>
      <c r="AL298" s="138">
        <f>INDEX(ผลงานOPDVisit_HDC!$K:$K,MATCH(CalBudget2567!$D298,ผลงานOPDVisit_HDC!$A:$A,0))</f>
        <v>7689</v>
      </c>
      <c r="AM298" s="138">
        <f t="shared" si="226"/>
        <v>1138.020567043829</v>
      </c>
      <c r="AN298" s="139">
        <f t="shared" si="227"/>
        <v>9226.7999999999993</v>
      </c>
      <c r="AO298" s="140">
        <f t="shared" si="228"/>
        <v>9226.7999999999993</v>
      </c>
      <c r="AP298" s="141">
        <f t="shared" si="229"/>
        <v>1168.0643100137861</v>
      </c>
      <c r="AQ298" s="142">
        <f t="shared" si="230"/>
        <v>10777495.775635201</v>
      </c>
      <c r="AR298" s="144">
        <f t="shared" si="204"/>
        <v>138041428.05655682</v>
      </c>
      <c r="AS298" s="143">
        <f>INDEX(รายได้แยกตามสิทธิ!$I:$I,MATCH(CalBudget2567!$D298,รายได้แยกตามสิทธิ!$B:$B,0))</f>
        <v>66807851.700000003</v>
      </c>
      <c r="AT298" s="138">
        <f>INDEX(ผลงานAdjRw_DHES!$D:$D,MATCH(CalBudget2567!$D298,ผลงานAdjRw_DHES!$B:$B,0))</f>
        <v>5597.8140000000003</v>
      </c>
      <c r="AU298" s="143">
        <f t="shared" si="231"/>
        <v>11934.632286817676</v>
      </c>
      <c r="AV298" s="139">
        <f t="shared" si="232"/>
        <v>6717.3768</v>
      </c>
      <c r="AW298" s="140">
        <f t="shared" si="233"/>
        <v>6717.3768</v>
      </c>
      <c r="AX298" s="141">
        <f t="shared" si="234"/>
        <v>12249.706579189662</v>
      </c>
      <c r="AY298" s="142">
        <f t="shared" si="235"/>
        <v>82285894.781856</v>
      </c>
      <c r="AZ298" s="143">
        <f>INDEX(รายได้แยกตามสิทธิ!$J:$J,MATCH(CalBudget2567!$D298,รายได้แยกตามสิทธิ!$B:$B,0))</f>
        <v>9548909.8000000007</v>
      </c>
      <c r="BA298" s="138">
        <f>INDEX(ผลงานAdjRw_DHES!$F:$F,MATCH(CalBudget2567!$D298,ผลงานAdjRw_DHES!$B:$B,0))</f>
        <v>645.86789999999996</v>
      </c>
      <c r="BB298" s="143">
        <f t="shared" si="236"/>
        <v>14784.617411702922</v>
      </c>
      <c r="BC298" s="139">
        <f t="shared" si="237"/>
        <v>775.04147999999998</v>
      </c>
      <c r="BD298" s="140">
        <f t="shared" si="238"/>
        <v>775.04147999999998</v>
      </c>
      <c r="BE298" s="141">
        <f t="shared" si="239"/>
        <v>15174.93131137188</v>
      </c>
      <c r="BF298" s="142">
        <f t="shared" si="240"/>
        <v>11761201.222464003</v>
      </c>
      <c r="BG298" s="143">
        <f>INDEX(รายได้แยกตามสิทธิ!$K:$K,MATCH(CalBudget2567!$D298,รายได้แยกตามสิทธิ!$B:$B,0))</f>
        <v>2072020.5</v>
      </c>
      <c r="BH298" s="138">
        <f>INDEX(ผลงานAdjRw_DHES!$E:$E,MATCH(CalBudget2567!$D298,ผลงานAdjRw_DHES!$B:$B,0))</f>
        <v>368.57339999999999</v>
      </c>
      <c r="BI298" s="143">
        <f t="shared" si="241"/>
        <v>5621.7309767877987</v>
      </c>
      <c r="BJ298" s="139">
        <f t="shared" si="242"/>
        <v>442.28807999999998</v>
      </c>
      <c r="BK298" s="140">
        <f t="shared" si="243"/>
        <v>442.28807999999998</v>
      </c>
      <c r="BL298" s="141">
        <f t="shared" si="244"/>
        <v>5770.1446745749963</v>
      </c>
      <c r="BM298" s="142">
        <f t="shared" si="245"/>
        <v>2552066.2094399999</v>
      </c>
      <c r="BN298" s="143">
        <f>INDEX(รายได้แยกตามสิทธิ!$N:$N,MATCH(CalBudget2567!$D298,รายได้แยกตามสิทธิ!$B:$B,0))</f>
        <v>16355433.5</v>
      </c>
      <c r="BO298" s="138">
        <f>INDEX(ผลงานAdjRw_DHES!$I:$I,MATCH(CalBudget2567!$D298,ผลงานAdjRw_DHES!$B:$B,0))</f>
        <v>422.71549999999888</v>
      </c>
      <c r="BP298" s="143">
        <f t="shared" si="246"/>
        <v>38691.350329003886</v>
      </c>
      <c r="BQ298" s="139">
        <f t="shared" si="247"/>
        <v>507.25859999999864</v>
      </c>
      <c r="BR298" s="140">
        <f t="shared" si="248"/>
        <v>507.25859999999864</v>
      </c>
      <c r="BS298" s="141">
        <f t="shared" si="249"/>
        <v>39712.801977689589</v>
      </c>
      <c r="BT298" s="142">
        <f t="shared" si="250"/>
        <v>20144660.333279997</v>
      </c>
      <c r="BU298" s="144">
        <f t="shared" si="251"/>
        <v>116743822.54703999</v>
      </c>
      <c r="BV298" s="145">
        <f t="shared" si="205"/>
        <v>254785250.60359681</v>
      </c>
      <c r="BW298" s="146">
        <f>INDEX(รายได้แยกตามสิทธิ!$Q:$Q,MATCH(CalBudget2567!$D298,รายได้แยกตามสิทธิ!$B:$B,0))</f>
        <v>0.38</v>
      </c>
      <c r="BX298" s="145">
        <f t="shared" si="252"/>
        <v>96818395.229366794</v>
      </c>
      <c r="BY298" s="141"/>
      <c r="BZ298" s="143">
        <f t="shared" si="253"/>
        <v>207144</v>
      </c>
      <c r="CA298" s="138">
        <f>INDEX(ผลงานOPDVisit_HDC!$C:$C,MATCH(CalBudget2567!$D298,ผลงานOPDVisit_HDC!$A:$A,0))</f>
        <v>207144</v>
      </c>
      <c r="CB298" s="138">
        <f t="shared" si="254"/>
        <v>0</v>
      </c>
    </row>
    <row r="299" spans="1:80" hidden="1" x14ac:dyDescent="0.7">
      <c r="A299" s="136">
        <f>COUNTA($D$16:D299)</f>
        <v>284</v>
      </c>
      <c r="B299" s="1">
        <v>5</v>
      </c>
      <c r="C299" s="2" t="s">
        <v>27</v>
      </c>
      <c r="D299" s="91" t="s">
        <v>365</v>
      </c>
      <c r="E299" s="3" t="s">
        <v>1263</v>
      </c>
      <c r="F299" s="4" t="s">
        <v>1876</v>
      </c>
      <c r="G299" s="1">
        <v>12</v>
      </c>
      <c r="H299" s="3" t="s">
        <v>2970</v>
      </c>
      <c r="I299" s="137">
        <f>INDEX(รายได้แยกตามสิทธิ!$D:$D,MATCH(CalBudget2567!$D299,รายได้แยกตามสิทธิ!$B:$B,0))</f>
        <v>33411096.100000001</v>
      </c>
      <c r="J299" s="138">
        <f>INDEX(ผลงานOPDVisit_HDC!$F:$F,MATCH(CalBudget2567!$D299,ผลงานOPDVisit_HDC!$A:$A,0))</f>
        <v>80650</v>
      </c>
      <c r="K299" s="138">
        <f t="shared" si="206"/>
        <v>414.27273527588346</v>
      </c>
      <c r="L299" s="139">
        <f t="shared" si="207"/>
        <v>96780</v>
      </c>
      <c r="M299" s="140">
        <f t="shared" si="208"/>
        <v>96780</v>
      </c>
      <c r="N299" s="141">
        <f t="shared" si="209"/>
        <v>425.20953548716676</v>
      </c>
      <c r="O299" s="142">
        <f t="shared" si="210"/>
        <v>41151778.844448</v>
      </c>
      <c r="P299" s="143">
        <f>INDEX(รายได้แยกตามสิทธิ!$E:$E,MATCH(CalBudget2567!$D299,รายได้แยกตามสิทธิ!$B:$B,0))</f>
        <v>9605860.4000000004</v>
      </c>
      <c r="Q299" s="138">
        <f>INDEX(ผลงานOPDVisit_HDC!$D:$D,MATCH(CalBudget2567!$D299,ผลงานOPDVisit_HDC!$A:$A,0))</f>
        <v>11114</v>
      </c>
      <c r="R299" s="138">
        <f t="shared" si="211"/>
        <v>864.30271729350375</v>
      </c>
      <c r="S299" s="139">
        <f t="shared" si="212"/>
        <v>13336.8</v>
      </c>
      <c r="T299" s="140">
        <f t="shared" si="213"/>
        <v>13336.8</v>
      </c>
      <c r="U299" s="141">
        <f t="shared" si="214"/>
        <v>887.12030903005223</v>
      </c>
      <c r="V299" s="142">
        <f t="shared" si="215"/>
        <v>11831346.137472</v>
      </c>
      <c r="W299" s="143">
        <f>INDEX(รายได้แยกตามสิทธิ!$F:$F,MATCH(CalBudget2567!$D299,รายได้แยกตามสิทธิ!$B:$B,0))</f>
        <v>3323658.6</v>
      </c>
      <c r="X299" s="138">
        <f>INDEX(ผลงานOPDVisit_HDC!$E:$E,MATCH(CalBudget2567!$D299,ผลงานOPDVisit_HDC!$A:$A,0))</f>
        <v>13482</v>
      </c>
      <c r="Y299" s="138">
        <f t="shared" si="216"/>
        <v>246.52563417890522</v>
      </c>
      <c r="Z299" s="139">
        <f t="shared" si="217"/>
        <v>16178.4</v>
      </c>
      <c r="AA299" s="140">
        <f t="shared" si="218"/>
        <v>16178.4</v>
      </c>
      <c r="AB299" s="141">
        <f t="shared" si="219"/>
        <v>253.03391092122831</v>
      </c>
      <c r="AC299" s="142">
        <f t="shared" si="220"/>
        <v>4093683.8244480002</v>
      </c>
      <c r="AD299" s="143">
        <f>INDEX(รายได้แยกตามสิทธิ!$G:$G,MATCH(CalBudget2567!$D299,รายได้แยกตามสิทธิ!$B:$B,0))</f>
        <v>6987154.46</v>
      </c>
      <c r="AE299" s="138">
        <f>INDEX(ผลงานOPDVisit_HDC!$G:$G,MATCH(CalBudget2567!$D299,ผลงานOPDVisit_HDC!$A:$A,0))</f>
        <v>13531</v>
      </c>
      <c r="AF299" s="138">
        <f t="shared" si="221"/>
        <v>516.38123272485404</v>
      </c>
      <c r="AG299" s="139">
        <f t="shared" si="222"/>
        <v>16237.199999999999</v>
      </c>
      <c r="AH299" s="140">
        <f t="shared" si="223"/>
        <v>16237.199999999999</v>
      </c>
      <c r="AI299" s="141">
        <f t="shared" si="224"/>
        <v>530.01369726879022</v>
      </c>
      <c r="AJ299" s="142">
        <f t="shared" si="225"/>
        <v>8605938.4052927997</v>
      </c>
      <c r="AK299" s="143">
        <f>INDEX(รายได้แยกตามสิทธิ!$H:$H,MATCH(CalBudget2567!$D299,รายได้แยกตามสิทธิ!$B:$B,0))</f>
        <v>27154724.710000001</v>
      </c>
      <c r="AL299" s="138">
        <f>INDEX(ผลงานOPDVisit_HDC!$K:$K,MATCH(CalBudget2567!$D299,ผลงานOPDVisit_HDC!$A:$A,0))</f>
        <v>4335</v>
      </c>
      <c r="AM299" s="138">
        <f t="shared" si="226"/>
        <v>6264.0656770472897</v>
      </c>
      <c r="AN299" s="139">
        <f t="shared" si="227"/>
        <v>5202</v>
      </c>
      <c r="AO299" s="140">
        <f t="shared" si="228"/>
        <v>5202</v>
      </c>
      <c r="AP299" s="141">
        <f t="shared" si="229"/>
        <v>6429.4370109213378</v>
      </c>
      <c r="AQ299" s="142">
        <f t="shared" si="230"/>
        <v>33445931.330812801</v>
      </c>
      <c r="AR299" s="144">
        <f t="shared" si="204"/>
        <v>99128678.542473599</v>
      </c>
      <c r="AS299" s="143">
        <f>INDEX(รายได้แยกตามสิทธิ!$I:$I,MATCH(CalBudget2567!$D299,รายได้แยกตามสิทธิ!$B:$B,0))</f>
        <v>24062607.780000001</v>
      </c>
      <c r="AT299" s="138">
        <f>INDEX(ผลงานAdjRw_DHES!$D:$D,MATCH(CalBudget2567!$D299,ผลงานAdjRw_DHES!$B:$B,0))</f>
        <v>3030.43</v>
      </c>
      <c r="AU299" s="143">
        <f t="shared" si="231"/>
        <v>7940.3278676623459</v>
      </c>
      <c r="AV299" s="139">
        <f t="shared" si="232"/>
        <v>3636.5159999999996</v>
      </c>
      <c r="AW299" s="140">
        <f t="shared" si="233"/>
        <v>3636.5159999999996</v>
      </c>
      <c r="AX299" s="141">
        <f t="shared" si="234"/>
        <v>8149.9525233686318</v>
      </c>
      <c r="AY299" s="142">
        <f t="shared" si="235"/>
        <v>29637432.7504704</v>
      </c>
      <c r="AZ299" s="143">
        <f>INDEX(รายได้แยกตามสิทธิ!$J:$J,MATCH(CalBudget2567!$D299,รายได้แยกตามสิทธิ!$B:$B,0))</f>
        <v>2102805.81</v>
      </c>
      <c r="BA299" s="138">
        <f>INDEX(ผลงานAdjRw_DHES!$F:$F,MATCH(CalBudget2567!$D299,ผลงานAdjRw_DHES!$B:$B,0))</f>
        <v>333.32000000000005</v>
      </c>
      <c r="BB299" s="143">
        <f t="shared" si="236"/>
        <v>6308.6697767910709</v>
      </c>
      <c r="BC299" s="139">
        <f t="shared" si="237"/>
        <v>399.98400000000004</v>
      </c>
      <c r="BD299" s="140">
        <f t="shared" si="238"/>
        <v>399.98400000000004</v>
      </c>
      <c r="BE299" s="141">
        <f t="shared" si="239"/>
        <v>6475.218658898355</v>
      </c>
      <c r="BF299" s="142">
        <f t="shared" si="240"/>
        <v>2589983.8600607999</v>
      </c>
      <c r="BG299" s="143">
        <f>INDEX(รายได้แยกตามสิทธิ!$K:$K,MATCH(CalBudget2567!$D299,รายได้แยกตามสิทธิ!$B:$B,0))</f>
        <v>699621.5</v>
      </c>
      <c r="BH299" s="138">
        <f>INDEX(ผลงานAdjRw_DHES!$E:$E,MATCH(CalBudget2567!$D299,ผลงานAdjRw_DHES!$B:$B,0))</f>
        <v>158.61000000000001</v>
      </c>
      <c r="BI299" s="143">
        <f t="shared" si="241"/>
        <v>4410.9545425887391</v>
      </c>
      <c r="BJ299" s="139">
        <f t="shared" si="242"/>
        <v>190.33200000000002</v>
      </c>
      <c r="BK299" s="140">
        <f t="shared" si="243"/>
        <v>190.33200000000002</v>
      </c>
      <c r="BL299" s="141">
        <f t="shared" si="244"/>
        <v>4527.4037425130819</v>
      </c>
      <c r="BM299" s="142">
        <f t="shared" si="245"/>
        <v>861709.80911999999</v>
      </c>
      <c r="BN299" s="143">
        <f>INDEX(รายได้แยกตามสิทธิ!$N:$N,MATCH(CalBudget2567!$D299,รายได้แยกตามสิทธิ!$B:$B,0))</f>
        <v>20267822.800000001</v>
      </c>
      <c r="BO299" s="138">
        <f>INDEX(ผลงานAdjRw_DHES!$I:$I,MATCH(CalBudget2567!$D299,ผลงานAdjRw_DHES!$B:$B,0))</f>
        <v>2600.1999999999994</v>
      </c>
      <c r="BP299" s="143">
        <f t="shared" si="246"/>
        <v>7794.7168679332381</v>
      </c>
      <c r="BQ299" s="139">
        <f t="shared" si="247"/>
        <v>3120.2399999999993</v>
      </c>
      <c r="BR299" s="140">
        <f t="shared" si="248"/>
        <v>3120.2399999999993</v>
      </c>
      <c r="BS299" s="141">
        <f t="shared" si="249"/>
        <v>8000.4973932466755</v>
      </c>
      <c r="BT299" s="142">
        <f t="shared" si="250"/>
        <v>24963471.986304</v>
      </c>
      <c r="BU299" s="144">
        <f t="shared" si="251"/>
        <v>58052598.405955195</v>
      </c>
      <c r="BV299" s="145">
        <f t="shared" si="205"/>
        <v>157181276.94842881</v>
      </c>
      <c r="BW299" s="146">
        <f>INDEX(รายได้แยกตามสิทธิ!$Q:$Q,MATCH(CalBudget2567!$D299,รายได้แยกตามสิทธิ!$B:$B,0))</f>
        <v>0.38</v>
      </c>
      <c r="BX299" s="145">
        <f t="shared" si="252"/>
        <v>59728885.240402952</v>
      </c>
      <c r="BY299" s="141"/>
      <c r="BZ299" s="143">
        <f t="shared" si="253"/>
        <v>123112</v>
      </c>
      <c r="CA299" s="138">
        <f>INDEX(ผลงานOPDVisit_HDC!$C:$C,MATCH(CalBudget2567!$D299,ผลงานOPDVisit_HDC!$A:$A,0))</f>
        <v>123112</v>
      </c>
      <c r="CB299" s="138">
        <f t="shared" si="254"/>
        <v>0</v>
      </c>
    </row>
    <row r="300" spans="1:80" hidden="1" x14ac:dyDescent="0.7">
      <c r="A300" s="136">
        <f>COUNTA($D$16:D300)</f>
        <v>285</v>
      </c>
      <c r="B300" s="1">
        <v>5</v>
      </c>
      <c r="C300" s="2" t="s">
        <v>27</v>
      </c>
      <c r="D300" s="91" t="s">
        <v>366</v>
      </c>
      <c r="E300" s="3" t="s">
        <v>1264</v>
      </c>
      <c r="F300" s="4" t="s">
        <v>1876</v>
      </c>
      <c r="G300" s="1">
        <v>5</v>
      </c>
      <c r="H300" s="3" t="s">
        <v>2964</v>
      </c>
      <c r="I300" s="137">
        <f>INDEX(รายได้แยกตามสิทธิ!$D:$D,MATCH(CalBudget2567!$D300,รายได้แยกตามสิทธิ!$B:$B,0))</f>
        <v>15344861.75</v>
      </c>
      <c r="J300" s="138">
        <f>INDEX(ผลงานOPDVisit_HDC!$F:$F,MATCH(CalBudget2567!$D300,ผลงานOPDVisit_HDC!$A:$A,0))</f>
        <v>51429</v>
      </c>
      <c r="K300" s="138">
        <f t="shared" si="206"/>
        <v>298.36982539034398</v>
      </c>
      <c r="L300" s="139">
        <f t="shared" si="207"/>
        <v>61714.799999999996</v>
      </c>
      <c r="M300" s="140">
        <f t="shared" si="208"/>
        <v>61714.799999999996</v>
      </c>
      <c r="N300" s="141">
        <f t="shared" si="209"/>
        <v>306.24678878064907</v>
      </c>
      <c r="O300" s="142">
        <f t="shared" si="210"/>
        <v>18899959.320239998</v>
      </c>
      <c r="P300" s="143">
        <f>INDEX(รายได้แยกตามสิทธิ!$E:$E,MATCH(CalBudget2567!$D300,รายได้แยกตามสิทธิ!$B:$B,0))</f>
        <v>4408684.7300000004</v>
      </c>
      <c r="Q300" s="138">
        <f>INDEX(ผลงานOPDVisit_HDC!$D:$D,MATCH(CalBudget2567!$D300,ผลงานOPDVisit_HDC!$A:$A,0))</f>
        <v>181</v>
      </c>
      <c r="R300" s="138">
        <f t="shared" si="211"/>
        <v>24357.374198895031</v>
      </c>
      <c r="S300" s="139">
        <f t="shared" si="212"/>
        <v>217.2</v>
      </c>
      <c r="T300" s="140">
        <f t="shared" si="213"/>
        <v>217.2</v>
      </c>
      <c r="U300" s="141">
        <f t="shared" si="214"/>
        <v>25000.40887774586</v>
      </c>
      <c r="V300" s="142">
        <f t="shared" si="215"/>
        <v>5430088.8082464002</v>
      </c>
      <c r="W300" s="143">
        <f>INDEX(รายได้แยกตามสิทธิ!$F:$F,MATCH(CalBudget2567!$D300,รายได้แยกตามสิทธิ!$B:$B,0))</f>
        <v>1235632.3999999999</v>
      </c>
      <c r="X300" s="138">
        <f>INDEX(ผลงานOPDVisit_HDC!$E:$E,MATCH(CalBudget2567!$D300,ผลงานOPDVisit_HDC!$A:$A,0))</f>
        <v>8551</v>
      </c>
      <c r="Y300" s="138">
        <f t="shared" si="216"/>
        <v>144.50150859548589</v>
      </c>
      <c r="Z300" s="139">
        <f t="shared" si="217"/>
        <v>10261.199999999999</v>
      </c>
      <c r="AA300" s="140">
        <f t="shared" si="218"/>
        <v>10261.199999999999</v>
      </c>
      <c r="AB300" s="141">
        <f t="shared" si="219"/>
        <v>148.31634842240672</v>
      </c>
      <c r="AC300" s="142">
        <f t="shared" si="220"/>
        <v>1521903.7144319997</v>
      </c>
      <c r="AD300" s="143">
        <f>INDEX(รายได้แยกตามสิทธิ!$G:$G,MATCH(CalBudget2567!$D300,รายได้แยกตามสิทธิ!$B:$B,0))</f>
        <v>2826695</v>
      </c>
      <c r="AE300" s="138">
        <f>INDEX(ผลงานOPDVisit_HDC!$G:$G,MATCH(CalBudget2567!$D300,ผลงานOPDVisit_HDC!$A:$A,0))</f>
        <v>15745</v>
      </c>
      <c r="AF300" s="138">
        <f t="shared" si="221"/>
        <v>179.52969196570339</v>
      </c>
      <c r="AG300" s="139">
        <f t="shared" si="222"/>
        <v>18894</v>
      </c>
      <c r="AH300" s="140">
        <f t="shared" si="223"/>
        <v>18894</v>
      </c>
      <c r="AI300" s="141">
        <f t="shared" si="224"/>
        <v>184.26927583359796</v>
      </c>
      <c r="AJ300" s="142">
        <f t="shared" si="225"/>
        <v>3481583.6975999996</v>
      </c>
      <c r="AK300" s="143">
        <f>INDEX(รายได้แยกตามสิทธิ!$H:$H,MATCH(CalBudget2567!$D300,รายได้แยกตามสิทธิ!$B:$B,0))</f>
        <v>18793441.370000001</v>
      </c>
      <c r="AL300" s="138">
        <f>INDEX(ผลงานOPDVisit_HDC!$K:$K,MATCH(CalBudget2567!$D300,ผลงานOPDVisit_HDC!$A:$A,0))</f>
        <v>2796</v>
      </c>
      <c r="AM300" s="138">
        <f t="shared" si="226"/>
        <v>6721.5455543633771</v>
      </c>
      <c r="AN300" s="139">
        <f t="shared" si="227"/>
        <v>3355.2</v>
      </c>
      <c r="AO300" s="140">
        <f t="shared" si="228"/>
        <v>3355.2</v>
      </c>
      <c r="AP300" s="141">
        <f t="shared" si="229"/>
        <v>6898.9943569985699</v>
      </c>
      <c r="AQ300" s="142">
        <f t="shared" si="230"/>
        <v>23147505.866601601</v>
      </c>
      <c r="AR300" s="144">
        <f t="shared" si="204"/>
        <v>52481041.407120004</v>
      </c>
      <c r="AS300" s="143">
        <f>INDEX(รายได้แยกตามสิทธิ!$I:$I,MATCH(CalBudget2567!$D300,รายได้แยกตามสิทธิ!$B:$B,0))</f>
        <v>6730241.7800000003</v>
      </c>
      <c r="AT300" s="138">
        <f>INDEX(ผลงานAdjRw_DHES!$D:$D,MATCH(CalBudget2567!$D300,ผลงานAdjRw_DHES!$B:$B,0))</f>
        <v>342.34999999999997</v>
      </c>
      <c r="AU300" s="143">
        <f t="shared" si="231"/>
        <v>19658.950722944359</v>
      </c>
      <c r="AV300" s="139">
        <f t="shared" si="232"/>
        <v>410.81999999999994</v>
      </c>
      <c r="AW300" s="140">
        <f t="shared" si="233"/>
        <v>410.81999999999994</v>
      </c>
      <c r="AX300" s="141">
        <f t="shared" si="234"/>
        <v>20177.94702203009</v>
      </c>
      <c r="AY300" s="142">
        <f t="shared" si="235"/>
        <v>8289504.1955904001</v>
      </c>
      <c r="AZ300" s="143">
        <f>INDEX(รายได้แยกตามสิทธิ!$J:$J,MATCH(CalBudget2567!$D300,รายได้แยกตามสิทธิ!$B:$B,0))</f>
        <v>1026087.2</v>
      </c>
      <c r="BA300" s="138">
        <f>INDEX(ผลงานAdjRw_DHES!$F:$F,MATCH(CalBudget2567!$D300,ผลงานAdjRw_DHES!$B:$B,0))</f>
        <v>62.38</v>
      </c>
      <c r="BB300" s="143">
        <f t="shared" si="236"/>
        <v>16448.977236293682</v>
      </c>
      <c r="BC300" s="139">
        <f t="shared" si="237"/>
        <v>74.855999999999995</v>
      </c>
      <c r="BD300" s="140">
        <f t="shared" si="238"/>
        <v>74.855999999999995</v>
      </c>
      <c r="BE300" s="141">
        <f t="shared" si="239"/>
        <v>16883.230235331834</v>
      </c>
      <c r="BF300" s="142">
        <f t="shared" si="240"/>
        <v>1263811.0824959998</v>
      </c>
      <c r="BG300" s="143">
        <f>INDEX(รายได้แยกตามสิทธิ!$K:$K,MATCH(CalBudget2567!$D300,รายได้แยกตามสิทธิ!$B:$B,0))</f>
        <v>149225</v>
      </c>
      <c r="BH300" s="138">
        <f>INDEX(ผลงานAdjRw_DHES!$E:$E,MATCH(CalBudget2567!$D300,ผลงานAdjRw_DHES!$B:$B,0))</f>
        <v>20.330000000000002</v>
      </c>
      <c r="BI300" s="143">
        <f t="shared" si="241"/>
        <v>7340.1377274963106</v>
      </c>
      <c r="BJ300" s="139">
        <f t="shared" si="242"/>
        <v>24.396000000000001</v>
      </c>
      <c r="BK300" s="140">
        <f t="shared" si="243"/>
        <v>24.396000000000001</v>
      </c>
      <c r="BL300" s="141">
        <f t="shared" si="244"/>
        <v>7533.9173635022134</v>
      </c>
      <c r="BM300" s="142">
        <f t="shared" si="245"/>
        <v>183797.448</v>
      </c>
      <c r="BN300" s="143">
        <f>INDEX(รายได้แยกตามสิทธิ!$N:$N,MATCH(CalBudget2567!$D300,รายได้แยกตามสิทธิ!$B:$B,0))</f>
        <v>9192521.6600000001</v>
      </c>
      <c r="BO300" s="138">
        <f>INDEX(ผลงานAdjRw_DHES!$I:$I,MATCH(CalBudget2567!$D300,ผลงานAdjRw_DHES!$B:$B,0))</f>
        <v>933.46</v>
      </c>
      <c r="BP300" s="143">
        <f t="shared" si="246"/>
        <v>9847.7938636899271</v>
      </c>
      <c r="BQ300" s="139">
        <f t="shared" si="247"/>
        <v>1120.152</v>
      </c>
      <c r="BR300" s="140">
        <f t="shared" si="248"/>
        <v>1120.152</v>
      </c>
      <c r="BS300" s="141">
        <f t="shared" si="249"/>
        <v>10107.77562169134</v>
      </c>
      <c r="BT300" s="142">
        <f t="shared" si="250"/>
        <v>11322245.078188799</v>
      </c>
      <c r="BU300" s="144">
        <f t="shared" si="251"/>
        <v>21059357.8042752</v>
      </c>
      <c r="BV300" s="145">
        <f t="shared" si="205"/>
        <v>73540399.211395204</v>
      </c>
      <c r="BW300" s="146">
        <f>INDEX(รายได้แยกตามสิทธิ!$Q:$Q,MATCH(CalBudget2567!$D300,รายได้แยกตามสิทธิ!$B:$B,0))</f>
        <v>0.32</v>
      </c>
      <c r="BX300" s="145">
        <f t="shared" si="252"/>
        <v>23532927.747646466</v>
      </c>
      <c r="BY300" s="141"/>
      <c r="BZ300" s="143">
        <f t="shared" si="253"/>
        <v>78702</v>
      </c>
      <c r="CA300" s="138">
        <f>INDEX(ผลงานOPDVisit_HDC!$C:$C,MATCH(CalBudget2567!$D300,ผลงานOPDVisit_HDC!$A:$A,0))</f>
        <v>78702</v>
      </c>
      <c r="CB300" s="138">
        <f t="shared" si="254"/>
        <v>0</v>
      </c>
    </row>
    <row r="301" spans="1:80" hidden="1" x14ac:dyDescent="0.7">
      <c r="A301" s="136">
        <f>COUNTA($D$16:D301)</f>
        <v>286</v>
      </c>
      <c r="B301" s="1">
        <v>5</v>
      </c>
      <c r="C301" s="2" t="s">
        <v>27</v>
      </c>
      <c r="D301" s="91" t="s">
        <v>367</v>
      </c>
      <c r="E301" s="3" t="s">
        <v>1265</v>
      </c>
      <c r="F301" s="4" t="s">
        <v>1876</v>
      </c>
      <c r="G301" s="1">
        <v>6</v>
      </c>
      <c r="H301" s="3" t="s">
        <v>2965</v>
      </c>
      <c r="I301" s="137">
        <f>INDEX(รายได้แยกตามสิทธิ!$D:$D,MATCH(CalBudget2567!$D301,รายได้แยกตามสิทธิ!$B:$B,0))</f>
        <v>41064032</v>
      </c>
      <c r="J301" s="138">
        <f>INDEX(ผลงานOPDVisit_HDC!$F:$F,MATCH(CalBudget2567!$D301,ผลงานOPDVisit_HDC!$A:$A,0))</f>
        <v>73796</v>
      </c>
      <c r="K301" s="138">
        <f t="shared" si="206"/>
        <v>556.45335790557749</v>
      </c>
      <c r="L301" s="139">
        <f t="shared" si="207"/>
        <v>88555.199999999997</v>
      </c>
      <c r="M301" s="140">
        <f t="shared" si="208"/>
        <v>88555.199999999997</v>
      </c>
      <c r="N301" s="141">
        <f t="shared" si="209"/>
        <v>571.14372655428474</v>
      </c>
      <c r="O301" s="142">
        <f t="shared" si="210"/>
        <v>50577746.933759995</v>
      </c>
      <c r="P301" s="143">
        <f>INDEX(รายได้แยกตามสิทธิ!$E:$E,MATCH(CalBudget2567!$D301,รายได้แยกตามสิทธิ!$B:$B,0))</f>
        <v>16951060.300000001</v>
      </c>
      <c r="Q301" s="138">
        <f>INDEX(ผลงานOPDVisit_HDC!$D:$D,MATCH(CalBudget2567!$D301,ผลงานOPDVisit_HDC!$A:$A,0))</f>
        <v>30980</v>
      </c>
      <c r="R301" s="138">
        <f t="shared" si="211"/>
        <v>547.16140413169785</v>
      </c>
      <c r="S301" s="139">
        <f t="shared" si="212"/>
        <v>37176</v>
      </c>
      <c r="T301" s="140">
        <f t="shared" si="213"/>
        <v>37176</v>
      </c>
      <c r="U301" s="141">
        <f t="shared" si="214"/>
        <v>561.60646520077466</v>
      </c>
      <c r="V301" s="142">
        <f t="shared" si="215"/>
        <v>20878281.950303998</v>
      </c>
      <c r="W301" s="143">
        <f>INDEX(รายได้แยกตามสิทธิ!$F:$F,MATCH(CalBudget2567!$D301,รายได้แยกตามสิทธิ!$B:$B,0))</f>
        <v>3343164</v>
      </c>
      <c r="X301" s="138">
        <f>INDEX(ผลงานOPDVisit_HDC!$E:$E,MATCH(CalBudget2567!$D301,ผลงานOPDVisit_HDC!$A:$A,0))</f>
        <v>10646</v>
      </c>
      <c r="Y301" s="138">
        <f t="shared" si="216"/>
        <v>314.03005823783582</v>
      </c>
      <c r="Z301" s="139">
        <f t="shared" si="217"/>
        <v>12775.199999999999</v>
      </c>
      <c r="AA301" s="140">
        <f t="shared" si="218"/>
        <v>12775.199999999999</v>
      </c>
      <c r="AB301" s="141">
        <f t="shared" si="219"/>
        <v>322.32045177531467</v>
      </c>
      <c r="AC301" s="142">
        <f t="shared" si="220"/>
        <v>4117708.2355199996</v>
      </c>
      <c r="AD301" s="143">
        <f>INDEX(รายได้แยกตามสิทธิ!$G:$G,MATCH(CalBudget2567!$D301,รายได้แยกตามสิทธิ!$B:$B,0))</f>
        <v>530631.78</v>
      </c>
      <c r="AE301" s="138">
        <f>INDEX(ผลงานOPDVisit_HDC!$G:$G,MATCH(CalBudget2567!$D301,ผลงานOPDVisit_HDC!$A:$A,0))</f>
        <v>2951</v>
      </c>
      <c r="AF301" s="138">
        <f t="shared" si="221"/>
        <v>179.81422568620806</v>
      </c>
      <c r="AG301" s="139">
        <f t="shared" si="222"/>
        <v>3541.2</v>
      </c>
      <c r="AH301" s="140">
        <f t="shared" si="223"/>
        <v>3541.2</v>
      </c>
      <c r="AI301" s="141">
        <f t="shared" si="224"/>
        <v>184.56132124432395</v>
      </c>
      <c r="AJ301" s="142">
        <f t="shared" si="225"/>
        <v>653568.5507903999</v>
      </c>
      <c r="AK301" s="143">
        <f>INDEX(รายได้แยกตามสิทธิ!$H:$H,MATCH(CalBudget2567!$D301,รายได้แยกตามสิทธิ!$B:$B,0))</f>
        <v>5925729</v>
      </c>
      <c r="AL301" s="138">
        <f>INDEX(ผลงานOPDVisit_HDC!$K:$K,MATCH(CalBudget2567!$D301,ผลงานOPDVisit_HDC!$A:$A,0))</f>
        <v>10109</v>
      </c>
      <c r="AM301" s="138">
        <f t="shared" si="226"/>
        <v>586.1834998516174</v>
      </c>
      <c r="AN301" s="139">
        <f t="shared" si="227"/>
        <v>12130.8</v>
      </c>
      <c r="AO301" s="140">
        <f t="shared" si="228"/>
        <v>12130.8</v>
      </c>
      <c r="AP301" s="141">
        <f t="shared" si="229"/>
        <v>601.65874424770004</v>
      </c>
      <c r="AQ301" s="142">
        <f t="shared" si="230"/>
        <v>7298601.8947199993</v>
      </c>
      <c r="AR301" s="144">
        <f t="shared" si="204"/>
        <v>83525907.565094396</v>
      </c>
      <c r="AS301" s="143">
        <f>INDEX(รายได้แยกตามสิทธิ!$I:$I,MATCH(CalBudget2567!$D301,รายได้แยกตามสิทธิ!$B:$B,0))</f>
        <v>10776631.25</v>
      </c>
      <c r="AT301" s="138">
        <f>INDEX(ผลงานAdjRw_DHES!$D:$D,MATCH(CalBudget2567!$D301,ผลงานAdjRw_DHES!$B:$B,0))</f>
        <v>1362.4146999999998</v>
      </c>
      <c r="AU301" s="143">
        <f t="shared" si="231"/>
        <v>7909.949334809733</v>
      </c>
      <c r="AV301" s="139">
        <f t="shared" si="232"/>
        <v>1634.8976399999997</v>
      </c>
      <c r="AW301" s="140">
        <f t="shared" si="233"/>
        <v>1634.8976399999997</v>
      </c>
      <c r="AX301" s="141">
        <f t="shared" si="234"/>
        <v>8118.7719972487102</v>
      </c>
      <c r="AY301" s="142">
        <f t="shared" si="235"/>
        <v>13273361.177999999</v>
      </c>
      <c r="AZ301" s="143">
        <f>INDEX(รายได้แยกตามสิทธิ!$J:$J,MATCH(CalBudget2567!$D301,รายได้แยกตามสิทธิ!$B:$B,0))</f>
        <v>2034324.57</v>
      </c>
      <c r="BA301" s="138">
        <f>INDEX(ผลงานAdjRw_DHES!$F:$F,MATCH(CalBudget2567!$D301,ผลงานAdjRw_DHES!$B:$B,0))</f>
        <v>203.50569999999999</v>
      </c>
      <c r="BB301" s="143">
        <f t="shared" si="236"/>
        <v>9996.4009361899953</v>
      </c>
      <c r="BC301" s="139">
        <f t="shared" si="237"/>
        <v>244.20683999999997</v>
      </c>
      <c r="BD301" s="140">
        <f t="shared" si="238"/>
        <v>244.20683999999997</v>
      </c>
      <c r="BE301" s="141">
        <f t="shared" si="239"/>
        <v>10260.305920905412</v>
      </c>
      <c r="BF301" s="142">
        <f t="shared" si="240"/>
        <v>2505636.8863776</v>
      </c>
      <c r="BG301" s="143">
        <f>INDEX(รายได้แยกตามสิทธิ!$K:$K,MATCH(CalBudget2567!$D301,รายได้แยกตามสิทธิ!$B:$B,0))</f>
        <v>587165.54</v>
      </c>
      <c r="BH301" s="138">
        <f>INDEX(ผลงานAdjRw_DHES!$E:$E,MATCH(CalBudget2567!$D301,ผลงานAdjRw_DHES!$B:$B,0))</f>
        <v>61.512599999999992</v>
      </c>
      <c r="BI301" s="143">
        <f t="shared" si="241"/>
        <v>9545.4515009932948</v>
      </c>
      <c r="BJ301" s="139">
        <f t="shared" si="242"/>
        <v>73.815119999999993</v>
      </c>
      <c r="BK301" s="140">
        <f t="shared" si="243"/>
        <v>73.815119999999993</v>
      </c>
      <c r="BL301" s="141">
        <f t="shared" si="244"/>
        <v>9797.4514206195181</v>
      </c>
      <c r="BM301" s="142">
        <f t="shared" si="245"/>
        <v>723200.05230720015</v>
      </c>
      <c r="BN301" s="143">
        <f>INDEX(รายได้แยกตามสิทธิ!$N:$N,MATCH(CalBudget2567!$D301,รายได้แยกตามสิทธิ!$B:$B,0))</f>
        <v>603703</v>
      </c>
      <c r="BO301" s="138">
        <f>INDEX(ผลงานAdjRw_DHES!$I:$I,MATCH(CalBudget2567!$D301,ผลงานAdjRw_DHES!$B:$B,0))</f>
        <v>98.685700000000168</v>
      </c>
      <c r="BP301" s="143">
        <f t="shared" si="246"/>
        <v>6117.4314009020454</v>
      </c>
      <c r="BQ301" s="139">
        <f t="shared" si="247"/>
        <v>118.42284000000019</v>
      </c>
      <c r="BR301" s="140">
        <f t="shared" si="248"/>
        <v>118.42284000000019</v>
      </c>
      <c r="BS301" s="141">
        <f t="shared" si="249"/>
        <v>6278.9315898858595</v>
      </c>
      <c r="BT301" s="142">
        <f t="shared" si="250"/>
        <v>743568.91103999992</v>
      </c>
      <c r="BU301" s="144">
        <f t="shared" si="251"/>
        <v>17245767.027724799</v>
      </c>
      <c r="BV301" s="145">
        <f t="shared" si="205"/>
        <v>100771674.5928192</v>
      </c>
      <c r="BW301" s="146">
        <f>INDEX(รายได้แยกตามสิทธิ!$Q:$Q,MATCH(CalBudget2567!$D301,รายได้แยกตามสิทธิ!$B:$B,0))</f>
        <v>0.24</v>
      </c>
      <c r="BX301" s="145">
        <f t="shared" si="252"/>
        <v>24185201.902276605</v>
      </c>
      <c r="BY301" s="141"/>
      <c r="BZ301" s="143">
        <f t="shared" si="253"/>
        <v>128482</v>
      </c>
      <c r="CA301" s="138">
        <f>INDEX(ผลงานOPDVisit_HDC!$C:$C,MATCH(CalBudget2567!$D301,ผลงานOPDVisit_HDC!$A:$A,0))</f>
        <v>128482</v>
      </c>
      <c r="CB301" s="138">
        <f t="shared" si="254"/>
        <v>0</v>
      </c>
    </row>
    <row r="302" spans="1:80" hidden="1" x14ac:dyDescent="0.7">
      <c r="A302" s="136">
        <f>COUNTA($D$16:D302)</f>
        <v>287</v>
      </c>
      <c r="B302" s="1">
        <v>5</v>
      </c>
      <c r="C302" s="2" t="s">
        <v>27</v>
      </c>
      <c r="D302" s="91" t="s">
        <v>368</v>
      </c>
      <c r="E302" s="3" t="s">
        <v>1266</v>
      </c>
      <c r="F302" s="4" t="s">
        <v>1876</v>
      </c>
      <c r="G302" s="1">
        <v>6</v>
      </c>
      <c r="H302" s="3" t="s">
        <v>2965</v>
      </c>
      <c r="I302" s="137">
        <f>INDEX(รายได้แยกตามสิทธิ!$D:$D,MATCH(CalBudget2567!$D302,รายได้แยกตามสิทธิ!$B:$B,0))</f>
        <v>39919693.280000001</v>
      </c>
      <c r="J302" s="138">
        <f>INDEX(ผลงานOPDVisit_HDC!$F:$F,MATCH(CalBudget2567!$D302,ผลงานOPDVisit_HDC!$A:$A,0))</f>
        <v>65649</v>
      </c>
      <c r="K302" s="138">
        <f t="shared" si="206"/>
        <v>608.07770537251145</v>
      </c>
      <c r="L302" s="139">
        <f t="shared" si="207"/>
        <v>78778.8</v>
      </c>
      <c r="M302" s="140">
        <f t="shared" si="208"/>
        <v>78778.8</v>
      </c>
      <c r="N302" s="141">
        <f t="shared" si="209"/>
        <v>624.13095679434571</v>
      </c>
      <c r="O302" s="142">
        <f t="shared" si="210"/>
        <v>49168287.819110401</v>
      </c>
      <c r="P302" s="143">
        <f>INDEX(รายได้แยกตามสิทธิ!$E:$E,MATCH(CalBudget2567!$D302,รายได้แยกตามสิทธิ!$B:$B,0))</f>
        <v>10894862.26</v>
      </c>
      <c r="Q302" s="138">
        <f>INDEX(ผลงานOPDVisit_HDC!$D:$D,MATCH(CalBudget2567!$D302,ผลงานOPDVisit_HDC!$A:$A,0))</f>
        <v>10193</v>
      </c>
      <c r="R302" s="138">
        <f t="shared" si="211"/>
        <v>1068.8572804866085</v>
      </c>
      <c r="S302" s="139">
        <f t="shared" si="212"/>
        <v>12231.6</v>
      </c>
      <c r="T302" s="140">
        <f t="shared" si="213"/>
        <v>12231.6</v>
      </c>
      <c r="U302" s="141">
        <f t="shared" si="214"/>
        <v>1097.0751126914549</v>
      </c>
      <c r="V302" s="142">
        <f t="shared" si="215"/>
        <v>13418983.9483968</v>
      </c>
      <c r="W302" s="143">
        <f>INDEX(รายได้แยกตามสิทธิ!$F:$F,MATCH(CalBudget2567!$D302,รายได้แยกตามสิทธิ!$B:$B,0))</f>
        <v>915196.45</v>
      </c>
      <c r="X302" s="138">
        <f>INDEX(ผลงานOPDVisit_HDC!$E:$E,MATCH(CalBudget2567!$D302,ผลงานOPDVisit_HDC!$A:$A,0))</f>
        <v>2847</v>
      </c>
      <c r="Y302" s="138">
        <f t="shared" si="216"/>
        <v>321.45994028802244</v>
      </c>
      <c r="Z302" s="139">
        <f t="shared" si="217"/>
        <v>3416.4</v>
      </c>
      <c r="AA302" s="140">
        <f t="shared" si="218"/>
        <v>3416.4</v>
      </c>
      <c r="AB302" s="141">
        <f t="shared" si="219"/>
        <v>329.94648271162623</v>
      </c>
      <c r="AC302" s="142">
        <f t="shared" si="220"/>
        <v>1127229.1635359998</v>
      </c>
      <c r="AD302" s="143">
        <f>INDEX(รายได้แยกตามสิทธิ!$G:$G,MATCH(CalBudget2567!$D302,รายได้แยกตามสิทธิ!$B:$B,0))</f>
        <v>242108.75</v>
      </c>
      <c r="AE302" s="138">
        <f>INDEX(ผลงานOPDVisit_HDC!$G:$G,MATCH(CalBudget2567!$D302,ผลงานOPDVisit_HDC!$A:$A,0))</f>
        <v>329</v>
      </c>
      <c r="AF302" s="138">
        <f t="shared" si="221"/>
        <v>735.89285714285711</v>
      </c>
      <c r="AG302" s="139">
        <f t="shared" si="222"/>
        <v>394.8</v>
      </c>
      <c r="AH302" s="140">
        <f t="shared" si="223"/>
        <v>394.8</v>
      </c>
      <c r="AI302" s="141">
        <f t="shared" si="224"/>
        <v>755.32042857142858</v>
      </c>
      <c r="AJ302" s="142">
        <f t="shared" si="225"/>
        <v>298200.50520000001</v>
      </c>
      <c r="AK302" s="143">
        <f>INDEX(รายได้แยกตามสิทธิ!$H:$H,MATCH(CalBudget2567!$D302,รายได้แยกตามสิทธิ!$B:$B,0))</f>
        <v>2667019.31</v>
      </c>
      <c r="AL302" s="138">
        <f>INDEX(ผลงานOPDVisit_HDC!$K:$K,MATCH(CalBudget2567!$D302,ผลงานOPDVisit_HDC!$A:$A,0))</f>
        <v>6101</v>
      </c>
      <c r="AM302" s="138">
        <f t="shared" si="226"/>
        <v>437.14461727585643</v>
      </c>
      <c r="AN302" s="139">
        <f t="shared" si="227"/>
        <v>7321.2</v>
      </c>
      <c r="AO302" s="140">
        <f t="shared" si="228"/>
        <v>7321.2</v>
      </c>
      <c r="AP302" s="141">
        <f t="shared" si="229"/>
        <v>448.68523517193904</v>
      </c>
      <c r="AQ302" s="142">
        <f t="shared" si="230"/>
        <v>3284914.3437407999</v>
      </c>
      <c r="AR302" s="144">
        <f t="shared" si="204"/>
        <v>67297615.779983997</v>
      </c>
      <c r="AS302" s="143">
        <f>INDEX(รายได้แยกตามสิทธิ!$I:$I,MATCH(CalBudget2567!$D302,รายได้แยกตามสิทธิ!$B:$B,0))</f>
        <v>17365816.32</v>
      </c>
      <c r="AT302" s="138">
        <f>INDEX(ผลงานAdjRw_DHES!$D:$D,MATCH(CalBudget2567!$D302,ผลงานAdjRw_DHES!$B:$B,0))</f>
        <v>1653.7584999999999</v>
      </c>
      <c r="AU302" s="143">
        <f t="shared" si="231"/>
        <v>10500.817574029099</v>
      </c>
      <c r="AV302" s="139">
        <f t="shared" si="232"/>
        <v>1984.5101999999997</v>
      </c>
      <c r="AW302" s="140">
        <f t="shared" si="233"/>
        <v>1984.5101999999997</v>
      </c>
      <c r="AX302" s="141">
        <f t="shared" si="234"/>
        <v>10778.039157983467</v>
      </c>
      <c r="AY302" s="142">
        <f t="shared" si="235"/>
        <v>21389128.645017598</v>
      </c>
      <c r="AZ302" s="143">
        <f>INDEX(รายได้แยกตามสิทธิ!$J:$J,MATCH(CalBudget2567!$D302,รายได้แยกตามสิทธิ!$B:$B,0))</f>
        <v>1176039.17</v>
      </c>
      <c r="BA302" s="138">
        <f>INDEX(ผลงานAdjRw_DHES!$F:$F,MATCH(CalBudget2567!$D302,ผลงานAdjRw_DHES!$B:$B,0))</f>
        <v>69.761899999999997</v>
      </c>
      <c r="BB302" s="143">
        <f t="shared" si="236"/>
        <v>16857.900515897647</v>
      </c>
      <c r="BC302" s="139">
        <f t="shared" si="237"/>
        <v>83.714279999999988</v>
      </c>
      <c r="BD302" s="140">
        <f t="shared" si="238"/>
        <v>83.714279999999988</v>
      </c>
      <c r="BE302" s="141">
        <f t="shared" si="239"/>
        <v>17302.949089517344</v>
      </c>
      <c r="BF302" s="142">
        <f t="shared" si="240"/>
        <v>1448503.9249055998</v>
      </c>
      <c r="BG302" s="143">
        <f>INDEX(รายได้แยกตามสิทธิ!$K:$K,MATCH(CalBudget2567!$D302,รายได้แยกตามสิทธิ!$B:$B,0))</f>
        <v>287910</v>
      </c>
      <c r="BH302" s="138">
        <f>INDEX(ผลงานAdjRw_DHES!$E:$E,MATCH(CalBudget2567!$D302,ผลงานAdjRw_DHES!$B:$B,0))</f>
        <v>209.87370000000001</v>
      </c>
      <c r="BI302" s="143">
        <f t="shared" si="241"/>
        <v>1371.825054782948</v>
      </c>
      <c r="BJ302" s="139">
        <f t="shared" si="242"/>
        <v>251.84844000000001</v>
      </c>
      <c r="BK302" s="140">
        <f t="shared" si="243"/>
        <v>251.84844000000001</v>
      </c>
      <c r="BL302" s="141">
        <f t="shared" si="244"/>
        <v>1408.0412362292177</v>
      </c>
      <c r="BM302" s="142">
        <f t="shared" si="245"/>
        <v>354612.98879999999</v>
      </c>
      <c r="BN302" s="143">
        <f>INDEX(รายได้แยกตามสิทธิ!$N:$N,MATCH(CalBudget2567!$D302,รายได้แยกตามสิทธิ!$B:$B,0))</f>
        <v>1583785.7200000002</v>
      </c>
      <c r="BO302" s="138">
        <f>INDEX(ผลงานAdjRw_DHES!$I:$I,MATCH(CalBudget2567!$D302,ผลงานAdjRw_DHES!$B:$B,0))</f>
        <v>0</v>
      </c>
      <c r="BP302" s="143">
        <f t="shared" si="246"/>
        <v>0</v>
      </c>
      <c r="BQ302" s="139">
        <f t="shared" si="247"/>
        <v>0</v>
      </c>
      <c r="BR302" s="140">
        <f t="shared" si="248"/>
        <v>0</v>
      </c>
      <c r="BS302" s="141">
        <f t="shared" si="249"/>
        <v>0</v>
      </c>
      <c r="BT302" s="142">
        <f t="shared" si="250"/>
        <v>0</v>
      </c>
      <c r="BU302" s="144">
        <f t="shared" si="251"/>
        <v>23192245.558723196</v>
      </c>
      <c r="BV302" s="145">
        <f t="shared" si="205"/>
        <v>90489861.338707194</v>
      </c>
      <c r="BW302" s="146">
        <f>INDEX(รายได้แยกตามสิทธิ!$Q:$Q,MATCH(CalBudget2567!$D302,รายได้แยกตามสิทธิ!$B:$B,0))</f>
        <v>0.5</v>
      </c>
      <c r="BX302" s="145">
        <f t="shared" si="252"/>
        <v>45244930.669353597</v>
      </c>
      <c r="BY302" s="141"/>
      <c r="BZ302" s="143">
        <f t="shared" si="253"/>
        <v>85119</v>
      </c>
      <c r="CA302" s="138">
        <f>INDEX(ผลงานOPDVisit_HDC!$C:$C,MATCH(CalBudget2567!$D302,ผลงานOPDVisit_HDC!$A:$A,0))</f>
        <v>85119</v>
      </c>
      <c r="CB302" s="138">
        <f t="shared" si="254"/>
        <v>0</v>
      </c>
    </row>
    <row r="303" spans="1:80" hidden="1" x14ac:dyDescent="0.7">
      <c r="A303" s="136">
        <f>COUNTA($D$16:D303)</f>
        <v>288</v>
      </c>
      <c r="B303" s="1">
        <v>5</v>
      </c>
      <c r="C303" s="2" t="s">
        <v>27</v>
      </c>
      <c r="D303" s="91" t="s">
        <v>369</v>
      </c>
      <c r="E303" s="3" t="s">
        <v>1267</v>
      </c>
      <c r="F303" s="4" t="s">
        <v>1876</v>
      </c>
      <c r="G303" s="1">
        <v>5</v>
      </c>
      <c r="H303" s="3" t="s">
        <v>2964</v>
      </c>
      <c r="I303" s="137">
        <f>INDEX(รายได้แยกตามสิทธิ!$D:$D,MATCH(CalBudget2567!$D303,รายได้แยกตามสิทธิ!$B:$B,0))</f>
        <v>31944997.5</v>
      </c>
      <c r="J303" s="138">
        <f>INDEX(ผลงานOPDVisit_HDC!$F:$F,MATCH(CalBudget2567!$D303,ผลงานOPDVisit_HDC!$A:$A,0))</f>
        <v>61928</v>
      </c>
      <c r="K303" s="138">
        <f t="shared" si="206"/>
        <v>515.84093624854665</v>
      </c>
      <c r="L303" s="139">
        <f t="shared" si="207"/>
        <v>74313.599999999991</v>
      </c>
      <c r="M303" s="140">
        <f t="shared" si="208"/>
        <v>74313.599999999991</v>
      </c>
      <c r="N303" s="141">
        <f t="shared" si="209"/>
        <v>529.45913696550826</v>
      </c>
      <c r="O303" s="142">
        <f t="shared" si="210"/>
        <v>39346014.520799987</v>
      </c>
      <c r="P303" s="143">
        <f>INDEX(รายได้แยกตามสิทธิ!$E:$E,MATCH(CalBudget2567!$D303,รายได้แยกตามสิทธิ!$B:$B,0))</f>
        <v>11965409.800000001</v>
      </c>
      <c r="Q303" s="138">
        <f>INDEX(ผลงานOPDVisit_HDC!$D:$D,MATCH(CalBudget2567!$D303,ผลงานOPDVisit_HDC!$A:$A,0))</f>
        <v>11576</v>
      </c>
      <c r="R303" s="138">
        <f t="shared" si="211"/>
        <v>1033.6394091223221</v>
      </c>
      <c r="S303" s="139">
        <f t="shared" si="212"/>
        <v>13891.199999999999</v>
      </c>
      <c r="T303" s="140">
        <f t="shared" si="213"/>
        <v>13891.199999999999</v>
      </c>
      <c r="U303" s="141">
        <f t="shared" si="214"/>
        <v>1060.9274895231515</v>
      </c>
      <c r="V303" s="142">
        <f t="shared" si="215"/>
        <v>14737555.942464001</v>
      </c>
      <c r="W303" s="143">
        <f>INDEX(รายได้แยกตามสิทธิ!$F:$F,MATCH(CalBudget2567!$D303,รายได้แยกตามสิทธิ!$B:$B,0))</f>
        <v>1385657.85</v>
      </c>
      <c r="X303" s="138">
        <f>INDEX(ผลงานOPDVisit_HDC!$E:$E,MATCH(CalBudget2567!$D303,ผลงานOPDVisit_HDC!$A:$A,0))</f>
        <v>4719</v>
      </c>
      <c r="Y303" s="138">
        <f t="shared" si="216"/>
        <v>293.63378893833442</v>
      </c>
      <c r="Z303" s="139">
        <f t="shared" si="217"/>
        <v>5662.8</v>
      </c>
      <c r="AA303" s="140">
        <f t="shared" si="218"/>
        <v>5662.8</v>
      </c>
      <c r="AB303" s="141">
        <f t="shared" si="219"/>
        <v>301.38572096630645</v>
      </c>
      <c r="AC303" s="142">
        <f t="shared" si="220"/>
        <v>1706687.0606880002</v>
      </c>
      <c r="AD303" s="143">
        <f>INDEX(รายได้แยกตามสิทธิ!$G:$G,MATCH(CalBudget2567!$D303,รายได้แยกตามสิทธิ!$B:$B,0))</f>
        <v>1830064.5</v>
      </c>
      <c r="AE303" s="138">
        <f>INDEX(ผลงานOPDVisit_HDC!$G:$G,MATCH(CalBudget2567!$D303,ผลงานOPDVisit_HDC!$A:$A,0))</f>
        <v>1275</v>
      </c>
      <c r="AF303" s="138">
        <f t="shared" si="221"/>
        <v>1435.3447058823529</v>
      </c>
      <c r="AG303" s="139">
        <f t="shared" si="222"/>
        <v>1530</v>
      </c>
      <c r="AH303" s="140">
        <f t="shared" si="223"/>
        <v>1530</v>
      </c>
      <c r="AI303" s="141">
        <f t="shared" si="224"/>
        <v>1473.2378061176469</v>
      </c>
      <c r="AJ303" s="142">
        <f t="shared" si="225"/>
        <v>2254053.8433599998</v>
      </c>
      <c r="AK303" s="143">
        <f>INDEX(รายได้แยกตามสิทธิ!$H:$H,MATCH(CalBudget2567!$D303,รายได้แยกตามสิทธิ!$B:$B,0))</f>
        <v>3221085.5</v>
      </c>
      <c r="AL303" s="138">
        <f>INDEX(ผลงานOPDVisit_HDC!$K:$K,MATCH(CalBudget2567!$D303,ผลงานOPDVisit_HDC!$A:$A,0))</f>
        <v>9811</v>
      </c>
      <c r="AM303" s="138">
        <f t="shared" si="226"/>
        <v>328.31367852410557</v>
      </c>
      <c r="AN303" s="139">
        <f t="shared" si="227"/>
        <v>11773.199999999999</v>
      </c>
      <c r="AO303" s="140">
        <f t="shared" si="228"/>
        <v>11773.199999999999</v>
      </c>
      <c r="AP303" s="141">
        <f t="shared" si="229"/>
        <v>336.98115963714196</v>
      </c>
      <c r="AQ303" s="142">
        <f t="shared" si="230"/>
        <v>3967346.5886399993</v>
      </c>
      <c r="AR303" s="144">
        <f t="shared" si="204"/>
        <v>62011657.955951989</v>
      </c>
      <c r="AS303" s="143">
        <f>INDEX(รายได้แยกตามสิทธิ!$I:$I,MATCH(CalBudget2567!$D303,รายได้แยกตามสิทธิ!$B:$B,0))</f>
        <v>9421761.7699999996</v>
      </c>
      <c r="AT303" s="138">
        <f>INDEX(ผลงานAdjRw_DHES!$D:$D,MATCH(CalBudget2567!$D303,ผลงานAdjRw_DHES!$B:$B,0))</f>
        <v>1007.9800000000001</v>
      </c>
      <c r="AU303" s="143">
        <f t="shared" si="231"/>
        <v>9347.1713426853694</v>
      </c>
      <c r="AV303" s="139">
        <f t="shared" si="232"/>
        <v>1209.576</v>
      </c>
      <c r="AW303" s="140">
        <f t="shared" si="233"/>
        <v>1209.576</v>
      </c>
      <c r="AX303" s="141">
        <f t="shared" si="234"/>
        <v>9593.9366661322638</v>
      </c>
      <c r="AY303" s="142">
        <f t="shared" si="235"/>
        <v>11604595.5368736</v>
      </c>
      <c r="AZ303" s="143">
        <f>INDEX(รายได้แยกตามสิทธิ!$J:$J,MATCH(CalBudget2567!$D303,รายได้แยกตามสิทธิ!$B:$B,0))</f>
        <v>749999.11</v>
      </c>
      <c r="BA303" s="138">
        <f>INDEX(ผลงานAdjRw_DHES!$F:$F,MATCH(CalBudget2567!$D303,ผลงานAdjRw_DHES!$B:$B,0))</f>
        <v>71.509999999999991</v>
      </c>
      <c r="BB303" s="143">
        <f t="shared" si="236"/>
        <v>10488.031184449728</v>
      </c>
      <c r="BC303" s="139">
        <f t="shared" si="237"/>
        <v>85.811999999999983</v>
      </c>
      <c r="BD303" s="140">
        <f t="shared" si="238"/>
        <v>85.811999999999983</v>
      </c>
      <c r="BE303" s="141">
        <f t="shared" si="239"/>
        <v>10764.915207719201</v>
      </c>
      <c r="BF303" s="142">
        <f t="shared" si="240"/>
        <v>923758.90380479989</v>
      </c>
      <c r="BG303" s="143">
        <f>INDEX(รายได้แยกตามสิทธิ!$K:$K,MATCH(CalBudget2567!$D303,รายได้แยกตามสิทธิ!$B:$B,0))</f>
        <v>205244</v>
      </c>
      <c r="BH303" s="138">
        <f>INDEX(ผลงานAdjRw_DHES!$E:$E,MATCH(CalBudget2567!$D303,ผลงานAdjRw_DHES!$B:$B,0))</f>
        <v>68.98</v>
      </c>
      <c r="BI303" s="143">
        <f t="shared" si="241"/>
        <v>2975.4131632357203</v>
      </c>
      <c r="BJ303" s="139">
        <f t="shared" si="242"/>
        <v>82.775999999999996</v>
      </c>
      <c r="BK303" s="140">
        <f t="shared" si="243"/>
        <v>82.775999999999996</v>
      </c>
      <c r="BL303" s="141">
        <f t="shared" si="244"/>
        <v>3053.9640707451431</v>
      </c>
      <c r="BM303" s="142">
        <f t="shared" si="245"/>
        <v>252794.92991999997</v>
      </c>
      <c r="BN303" s="143">
        <f>INDEX(รายได้แยกตามสิทธิ!$N:$N,MATCH(CalBudget2567!$D303,รายได้แยกตามสิทธิ!$B:$B,0))</f>
        <v>1954334.88</v>
      </c>
      <c r="BO303" s="138">
        <f>INDEX(ผลงานAdjRw_DHES!$I:$I,MATCH(CalBudget2567!$D303,ผลงานAdjRw_DHES!$B:$B,0))</f>
        <v>102.24999999999989</v>
      </c>
      <c r="BP303" s="143">
        <f t="shared" si="246"/>
        <v>19113.299559902222</v>
      </c>
      <c r="BQ303" s="139">
        <f t="shared" si="247"/>
        <v>122.69999999999986</v>
      </c>
      <c r="BR303" s="140">
        <f t="shared" si="248"/>
        <v>122.69999999999986</v>
      </c>
      <c r="BS303" s="141">
        <f t="shared" si="249"/>
        <v>19617.890668283639</v>
      </c>
      <c r="BT303" s="142">
        <f t="shared" si="250"/>
        <v>2407115.1849983996</v>
      </c>
      <c r="BU303" s="144">
        <f t="shared" si="251"/>
        <v>15188264.555596799</v>
      </c>
      <c r="BV303" s="145">
        <f t="shared" si="205"/>
        <v>77199922.511548787</v>
      </c>
      <c r="BW303" s="146">
        <f>INDEX(รายได้แยกตามสิทธิ!$Q:$Q,MATCH(CalBudget2567!$D303,รายได้แยกตามสิทธิ!$B:$B,0))</f>
        <v>0.49</v>
      </c>
      <c r="BX303" s="145">
        <f t="shared" si="252"/>
        <v>37827962.030658908</v>
      </c>
      <c r="BY303" s="141"/>
      <c r="BZ303" s="143">
        <f t="shared" si="253"/>
        <v>89309</v>
      </c>
      <c r="CA303" s="138">
        <f>INDEX(ผลงานOPDVisit_HDC!$C:$C,MATCH(CalBudget2567!$D303,ผลงานOPDVisit_HDC!$A:$A,0))</f>
        <v>89309</v>
      </c>
      <c r="CB303" s="138">
        <f t="shared" si="254"/>
        <v>0</v>
      </c>
    </row>
    <row r="304" spans="1:80" hidden="1" x14ac:dyDescent="0.7">
      <c r="A304" s="136">
        <f>COUNTA($D$16:D304)</f>
        <v>289</v>
      </c>
      <c r="B304" s="1">
        <v>5</v>
      </c>
      <c r="C304" s="2" t="s">
        <v>27</v>
      </c>
      <c r="D304" s="91" t="s">
        <v>370</v>
      </c>
      <c r="E304" s="3" t="s">
        <v>1268</v>
      </c>
      <c r="F304" s="4" t="s">
        <v>1876</v>
      </c>
      <c r="G304" s="1">
        <v>5</v>
      </c>
      <c r="H304" s="3" t="s">
        <v>2964</v>
      </c>
      <c r="I304" s="137">
        <f>INDEX(รายได้แยกตามสิทธิ!$D:$D,MATCH(CalBudget2567!$D304,รายได้แยกตามสิทธิ!$B:$B,0))</f>
        <v>7892279</v>
      </c>
      <c r="J304" s="138">
        <f>INDEX(ผลงานOPDVisit_HDC!$F:$F,MATCH(CalBudget2567!$D304,ผลงานOPDVisit_HDC!$A:$A,0))</f>
        <v>23058</v>
      </c>
      <c r="K304" s="138">
        <f t="shared" si="206"/>
        <v>342.27942579581924</v>
      </c>
      <c r="L304" s="139">
        <f t="shared" si="207"/>
        <v>27669.599999999999</v>
      </c>
      <c r="M304" s="140">
        <f t="shared" si="208"/>
        <v>27669.599999999999</v>
      </c>
      <c r="N304" s="141">
        <f t="shared" si="209"/>
        <v>351.31560263682888</v>
      </c>
      <c r="O304" s="142">
        <f t="shared" si="210"/>
        <v>9720762.1987200007</v>
      </c>
      <c r="P304" s="143">
        <f>INDEX(รายได้แยกตามสิทธิ!$E:$E,MATCH(CalBudget2567!$D304,รายได้แยกตามสิทธิ!$B:$B,0))</f>
        <v>1639269</v>
      </c>
      <c r="Q304" s="138">
        <f>INDEX(ผลงานOPDVisit_HDC!$D:$D,MATCH(CalBudget2567!$D304,ผลงานOPDVisit_HDC!$A:$A,0))</f>
        <v>3090</v>
      </c>
      <c r="R304" s="138">
        <f t="shared" si="211"/>
        <v>530.50776699029132</v>
      </c>
      <c r="S304" s="139">
        <f t="shared" si="212"/>
        <v>3708</v>
      </c>
      <c r="T304" s="140">
        <f t="shared" si="213"/>
        <v>3708</v>
      </c>
      <c r="U304" s="141">
        <f t="shared" si="214"/>
        <v>544.51317203883502</v>
      </c>
      <c r="V304" s="142">
        <f t="shared" si="215"/>
        <v>2019054.8419200003</v>
      </c>
      <c r="W304" s="143">
        <f>INDEX(รายได้แยกตามสิทธิ!$F:$F,MATCH(CalBudget2567!$D304,รายได้แยกตามสิทธิ!$B:$B,0))</f>
        <v>288396.24</v>
      </c>
      <c r="X304" s="138">
        <f>INDEX(ผลงานOPDVisit_HDC!$E:$E,MATCH(CalBudget2567!$D304,ผลงานOPDVisit_HDC!$A:$A,0))</f>
        <v>1264</v>
      </c>
      <c r="Y304" s="138">
        <f t="shared" si="216"/>
        <v>228.16158227848101</v>
      </c>
      <c r="Z304" s="139">
        <f t="shared" si="217"/>
        <v>1516.8</v>
      </c>
      <c r="AA304" s="140">
        <f t="shared" si="218"/>
        <v>1516.8</v>
      </c>
      <c r="AB304" s="141">
        <f t="shared" si="219"/>
        <v>234.1850480506329</v>
      </c>
      <c r="AC304" s="142">
        <f t="shared" si="220"/>
        <v>355211.88088319998</v>
      </c>
      <c r="AD304" s="143">
        <f>INDEX(รายได้แยกตามสิทธิ!$G:$G,MATCH(CalBudget2567!$D304,รายได้แยกตามสิทธิ!$B:$B,0))</f>
        <v>29471</v>
      </c>
      <c r="AE304" s="138">
        <f>INDEX(ผลงานOPDVisit_HDC!$G:$G,MATCH(CalBudget2567!$D304,ผลงานOPDVisit_HDC!$A:$A,0))</f>
        <v>369</v>
      </c>
      <c r="AF304" s="138">
        <f t="shared" si="221"/>
        <v>79.867208672086718</v>
      </c>
      <c r="AG304" s="139">
        <f t="shared" si="222"/>
        <v>442.8</v>
      </c>
      <c r="AH304" s="140">
        <f t="shared" si="223"/>
        <v>442.8</v>
      </c>
      <c r="AI304" s="141">
        <f t="shared" si="224"/>
        <v>81.975702981029812</v>
      </c>
      <c r="AJ304" s="142">
        <f t="shared" si="225"/>
        <v>36298.841280000001</v>
      </c>
      <c r="AK304" s="143">
        <f>INDEX(รายได้แยกตามสิทธิ!$H:$H,MATCH(CalBudget2567!$D304,รายได้แยกตามสิทธิ!$B:$B,0))</f>
        <v>1313022</v>
      </c>
      <c r="AL304" s="138">
        <f>INDEX(ผลงานOPDVisit_HDC!$K:$K,MATCH(CalBudget2567!$D304,ผลงานOPDVisit_HDC!$A:$A,0))</f>
        <v>3381</v>
      </c>
      <c r="AM304" s="138">
        <f t="shared" si="226"/>
        <v>388.35314995563442</v>
      </c>
      <c r="AN304" s="139">
        <f t="shared" si="227"/>
        <v>4057.2</v>
      </c>
      <c r="AO304" s="140">
        <f t="shared" si="228"/>
        <v>4057.2</v>
      </c>
      <c r="AP304" s="141">
        <f t="shared" si="229"/>
        <v>398.60567311446317</v>
      </c>
      <c r="AQ304" s="142">
        <f t="shared" si="230"/>
        <v>1617222.9369599998</v>
      </c>
      <c r="AR304" s="144">
        <f t="shared" si="204"/>
        <v>13748550.699763201</v>
      </c>
      <c r="AS304" s="143">
        <f>INDEX(รายได้แยกตามสิทธิ!$I:$I,MATCH(CalBudget2567!$D304,รายได้แยกตามสิทธิ!$B:$B,0))</f>
        <v>4937551.33</v>
      </c>
      <c r="AT304" s="138">
        <f>INDEX(ผลงานAdjRw_DHES!$D:$D,MATCH(CalBudget2567!$D304,ผลงานAdjRw_DHES!$B:$B,0))</f>
        <v>576.89760000000001</v>
      </c>
      <c r="AU304" s="143">
        <f t="shared" si="231"/>
        <v>8558.8002619529016</v>
      </c>
      <c r="AV304" s="139">
        <f t="shared" si="232"/>
        <v>692.27711999999997</v>
      </c>
      <c r="AW304" s="140">
        <f t="shared" si="233"/>
        <v>692.27711999999997</v>
      </c>
      <c r="AX304" s="141">
        <f t="shared" si="234"/>
        <v>8784.7525888684577</v>
      </c>
      <c r="AY304" s="142">
        <f t="shared" si="235"/>
        <v>6081483.2221343992</v>
      </c>
      <c r="AZ304" s="143">
        <f>INDEX(รายได้แยกตามสิทธิ!$J:$J,MATCH(CalBudget2567!$D304,รายได้แยกตามสิทธิ!$B:$B,0))</f>
        <v>486387.04</v>
      </c>
      <c r="BA304" s="138">
        <f>INDEX(ผลงานAdjRw_DHES!$F:$F,MATCH(CalBudget2567!$D304,ผลงานAdjRw_DHES!$B:$B,0))</f>
        <v>33.197599999999994</v>
      </c>
      <c r="BB304" s="143">
        <f t="shared" si="236"/>
        <v>14651.271176229609</v>
      </c>
      <c r="BC304" s="139">
        <f t="shared" si="237"/>
        <v>39.837119999999992</v>
      </c>
      <c r="BD304" s="140">
        <f t="shared" si="238"/>
        <v>39.837119999999992</v>
      </c>
      <c r="BE304" s="141">
        <f t="shared" si="239"/>
        <v>15038.064735282071</v>
      </c>
      <c r="BF304" s="142">
        <f t="shared" si="240"/>
        <v>599073.18942720001</v>
      </c>
      <c r="BG304" s="143">
        <f>INDEX(รายได้แยกตามสิทธิ!$K:$K,MATCH(CalBudget2567!$D304,รายได้แยกตามสิทธิ!$B:$B,0))</f>
        <v>23500.06</v>
      </c>
      <c r="BH304" s="138">
        <f>INDEX(ผลงานAdjRw_DHES!$E:$E,MATCH(CalBudget2567!$D304,ผลงานAdjRw_DHES!$B:$B,0))</f>
        <v>14.350300000000001</v>
      </c>
      <c r="BI304" s="143">
        <f t="shared" si="241"/>
        <v>1637.6006076528017</v>
      </c>
      <c r="BJ304" s="139">
        <f t="shared" si="242"/>
        <v>17.220359999999999</v>
      </c>
      <c r="BK304" s="140">
        <f t="shared" si="243"/>
        <v>17.220359999999999</v>
      </c>
      <c r="BL304" s="141">
        <f t="shared" si="244"/>
        <v>1680.8332636948358</v>
      </c>
      <c r="BM304" s="142">
        <f t="shared" si="245"/>
        <v>28944.553900800001</v>
      </c>
      <c r="BN304" s="143">
        <f>INDEX(รายได้แยกตามสิทธิ!$N:$N,MATCH(CalBudget2567!$D304,รายได้แยกตามสิทธิ!$B:$B,0))</f>
        <v>157822.54999999999</v>
      </c>
      <c r="BO304" s="138">
        <f>INDEX(ผลงานAdjRw_DHES!$I:$I,MATCH(CalBudget2567!$D304,ผลงานAdjRw_DHES!$B:$B,0))</f>
        <v>52.837600000000094</v>
      </c>
      <c r="BP304" s="143">
        <f t="shared" si="246"/>
        <v>2986.9363862098148</v>
      </c>
      <c r="BQ304" s="139">
        <f t="shared" si="247"/>
        <v>63.40512000000011</v>
      </c>
      <c r="BR304" s="140">
        <f t="shared" si="248"/>
        <v>63.40512000000011</v>
      </c>
      <c r="BS304" s="141">
        <f t="shared" si="249"/>
        <v>3065.7915068057541</v>
      </c>
      <c r="BT304" s="142">
        <f t="shared" si="250"/>
        <v>194386.87838399998</v>
      </c>
      <c r="BU304" s="144">
        <f t="shared" si="251"/>
        <v>6903887.8438463984</v>
      </c>
      <c r="BV304" s="145">
        <f t="shared" si="205"/>
        <v>20652438.543609601</v>
      </c>
      <c r="BW304" s="146">
        <f>INDEX(รายได้แยกตามสิทธิ!$Q:$Q,MATCH(CalBudget2567!$D304,รายได้แยกตามสิทธิ!$B:$B,0))</f>
        <v>0.36</v>
      </c>
      <c r="BX304" s="145">
        <f t="shared" si="252"/>
        <v>7434877.8756994558</v>
      </c>
      <c r="BY304" s="141"/>
      <c r="BZ304" s="143">
        <f t="shared" si="253"/>
        <v>31162</v>
      </c>
      <c r="CA304" s="138">
        <f>INDEX(ผลงานOPDVisit_HDC!$C:$C,MATCH(CalBudget2567!$D304,ผลงานOPDVisit_HDC!$A:$A,0))</f>
        <v>31162</v>
      </c>
      <c r="CB304" s="138">
        <f t="shared" si="254"/>
        <v>0</v>
      </c>
    </row>
    <row r="305" spans="1:80" hidden="1" x14ac:dyDescent="0.7">
      <c r="A305" s="136">
        <f>COUNTA($D$16:D305)</f>
        <v>290</v>
      </c>
      <c r="B305" s="1">
        <v>5</v>
      </c>
      <c r="C305" s="2" t="s">
        <v>27</v>
      </c>
      <c r="D305" s="91" t="s">
        <v>371</v>
      </c>
      <c r="E305" s="3" t="s">
        <v>1269</v>
      </c>
      <c r="F305" s="4" t="s">
        <v>1876</v>
      </c>
      <c r="G305" s="1">
        <v>2</v>
      </c>
      <c r="H305" s="3" t="s">
        <v>2968</v>
      </c>
      <c r="I305" s="137">
        <f>INDEX(รายได้แยกตามสิทธิ!$D:$D,MATCH(CalBudget2567!$D305,รายได้แยกตามสิทธิ!$B:$B,0))</f>
        <v>5941452.54</v>
      </c>
      <c r="J305" s="138">
        <f>INDEX(ผลงานOPDVisit_HDC!$F:$F,MATCH(CalBudget2567!$D305,ผลงานOPDVisit_HDC!$A:$A,0))</f>
        <v>12896</v>
      </c>
      <c r="K305" s="138">
        <f t="shared" si="206"/>
        <v>460.72057537220843</v>
      </c>
      <c r="L305" s="139">
        <f t="shared" si="207"/>
        <v>15475.199999999999</v>
      </c>
      <c r="M305" s="140">
        <f t="shared" si="208"/>
        <v>15475.199999999999</v>
      </c>
      <c r="N305" s="141">
        <f t="shared" si="209"/>
        <v>472.88359856203471</v>
      </c>
      <c r="O305" s="142">
        <f t="shared" si="210"/>
        <v>7317968.2644671993</v>
      </c>
      <c r="P305" s="143">
        <f>INDEX(รายได้แยกตามสิทธิ!$E:$E,MATCH(CalBudget2567!$D305,รายได้แยกตามสิทธิ!$B:$B,0))</f>
        <v>800520</v>
      </c>
      <c r="Q305" s="138">
        <f>INDEX(ผลงานOPDVisit_HDC!$D:$D,MATCH(CalBudget2567!$D305,ผลงานOPDVisit_HDC!$A:$A,0))</f>
        <v>151</v>
      </c>
      <c r="R305" s="138">
        <f t="shared" si="211"/>
        <v>5301.4569536423842</v>
      </c>
      <c r="S305" s="139">
        <f t="shared" si="212"/>
        <v>181.2</v>
      </c>
      <c r="T305" s="140">
        <f t="shared" si="213"/>
        <v>181.2</v>
      </c>
      <c r="U305" s="141">
        <f t="shared" si="214"/>
        <v>5441.4154172185436</v>
      </c>
      <c r="V305" s="142">
        <f t="shared" si="215"/>
        <v>985984.47360000003</v>
      </c>
      <c r="W305" s="143">
        <f>INDEX(รายได้แยกตามสิทธิ!$F:$F,MATCH(CalBudget2567!$D305,รายได้แยกตามสิทธิ!$B:$B,0))</f>
        <v>150984.25</v>
      </c>
      <c r="X305" s="138">
        <f>INDEX(ผลงานOPDVisit_HDC!$E:$E,MATCH(CalBudget2567!$D305,ผลงานOPDVisit_HDC!$A:$A,0))</f>
        <v>2410</v>
      </c>
      <c r="Y305" s="138">
        <f t="shared" si="216"/>
        <v>62.649066390041497</v>
      </c>
      <c r="Z305" s="139">
        <f t="shared" si="217"/>
        <v>2892</v>
      </c>
      <c r="AA305" s="140">
        <f t="shared" si="218"/>
        <v>2892</v>
      </c>
      <c r="AB305" s="141">
        <f t="shared" si="219"/>
        <v>64.303001742738587</v>
      </c>
      <c r="AC305" s="142">
        <f t="shared" si="220"/>
        <v>185964.28104</v>
      </c>
      <c r="AD305" s="143">
        <f>INDEX(รายได้แยกตามสิทธิ!$G:$G,MATCH(CalBudget2567!$D305,รายได้แยกตามสิทธิ!$B:$B,0))</f>
        <v>134644.4</v>
      </c>
      <c r="AE305" s="138">
        <f>INDEX(ผลงานOPDVisit_HDC!$G:$G,MATCH(CalBudget2567!$D305,ผลงานOPDVisit_HDC!$A:$A,0))</f>
        <v>310</v>
      </c>
      <c r="AF305" s="138">
        <f t="shared" si="221"/>
        <v>434.33677419354837</v>
      </c>
      <c r="AG305" s="139">
        <f t="shared" si="222"/>
        <v>372</v>
      </c>
      <c r="AH305" s="140">
        <f t="shared" si="223"/>
        <v>372</v>
      </c>
      <c r="AI305" s="141">
        <f t="shared" si="224"/>
        <v>445.80326503225803</v>
      </c>
      <c r="AJ305" s="142">
        <f t="shared" si="225"/>
        <v>165838.81459199998</v>
      </c>
      <c r="AK305" s="143">
        <f>INDEX(รายได้แยกตามสิทธิ!$H:$H,MATCH(CalBudget2567!$D305,รายได้แยกตามสิทธิ!$B:$B,0))</f>
        <v>949921.9</v>
      </c>
      <c r="AL305" s="138">
        <f>INDEX(ผลงานOPDVisit_HDC!$K:$K,MATCH(CalBudget2567!$D305,ผลงานOPDVisit_HDC!$A:$A,0))</f>
        <v>1931</v>
      </c>
      <c r="AM305" s="138">
        <f t="shared" si="226"/>
        <v>491.93262558259971</v>
      </c>
      <c r="AN305" s="139">
        <f t="shared" si="227"/>
        <v>2317.1999999999998</v>
      </c>
      <c r="AO305" s="140">
        <f t="shared" si="228"/>
        <v>2317.1999999999998</v>
      </c>
      <c r="AP305" s="141">
        <f t="shared" si="229"/>
        <v>504.91964689798033</v>
      </c>
      <c r="AQ305" s="142">
        <f t="shared" si="230"/>
        <v>1169999.8057919999</v>
      </c>
      <c r="AR305" s="144">
        <f t="shared" si="204"/>
        <v>9825755.6394912004</v>
      </c>
      <c r="AS305" s="143">
        <f>INDEX(รายได้แยกตามสิทธิ!$I:$I,MATCH(CalBudget2567!$D305,รายได้แยกตามสิทธิ!$B:$B,0))</f>
        <v>1826045</v>
      </c>
      <c r="AT305" s="138">
        <f>INDEX(ผลงานAdjRw_DHES!$D:$D,MATCH(CalBudget2567!$D305,ผลงานAdjRw_DHES!$B:$B,0))</f>
        <v>163.2192</v>
      </c>
      <c r="AU305" s="143">
        <f t="shared" si="231"/>
        <v>11187.685027251697</v>
      </c>
      <c r="AV305" s="139">
        <f t="shared" si="232"/>
        <v>195.86303999999998</v>
      </c>
      <c r="AW305" s="140">
        <f t="shared" si="233"/>
        <v>195.86303999999998</v>
      </c>
      <c r="AX305" s="141">
        <f t="shared" si="234"/>
        <v>11483.039911971142</v>
      </c>
      <c r="AY305" s="142">
        <f t="shared" si="235"/>
        <v>2249103.1055999999</v>
      </c>
      <c r="AZ305" s="143">
        <f>INDEX(รายได้แยกตามสิทธิ!$J:$J,MATCH(CalBudget2567!$D305,รายได้แยกตามสิทธิ!$B:$B,0))</f>
        <v>105783</v>
      </c>
      <c r="BA305" s="138">
        <f>INDEX(ผลงานAdjRw_DHES!$F:$F,MATCH(CalBudget2567!$D305,ผลงานAdjRw_DHES!$B:$B,0))</f>
        <v>7.3652999999999995</v>
      </c>
      <c r="BB305" s="143">
        <f t="shared" si="236"/>
        <v>14362.347765875118</v>
      </c>
      <c r="BC305" s="139">
        <f t="shared" si="237"/>
        <v>8.8383599999999998</v>
      </c>
      <c r="BD305" s="140">
        <f t="shared" si="238"/>
        <v>8.8383599999999998</v>
      </c>
      <c r="BE305" s="141">
        <f t="shared" si="239"/>
        <v>14741.513746894221</v>
      </c>
      <c r="BF305" s="142">
        <f t="shared" si="240"/>
        <v>130290.80544000001</v>
      </c>
      <c r="BG305" s="143">
        <f>INDEX(รายได้แยกตามสิทธิ!$K:$K,MATCH(CalBudget2567!$D305,รายได้แยกตามสิทธิ!$B:$B,0))</f>
        <v>66176.44</v>
      </c>
      <c r="BH305" s="138">
        <f>INDEX(ผลงานAdjRw_DHES!$E:$E,MATCH(CalBudget2567!$D305,ผลงานAdjRw_DHES!$B:$B,0))</f>
        <v>3.9594</v>
      </c>
      <c r="BI305" s="143">
        <f t="shared" si="241"/>
        <v>16713.754609284235</v>
      </c>
      <c r="BJ305" s="139">
        <f t="shared" si="242"/>
        <v>4.7512799999999995</v>
      </c>
      <c r="BK305" s="140">
        <f t="shared" si="243"/>
        <v>4.7512799999999995</v>
      </c>
      <c r="BL305" s="141">
        <f t="shared" si="244"/>
        <v>17154.997730969339</v>
      </c>
      <c r="BM305" s="142">
        <f t="shared" si="245"/>
        <v>81508.197619199986</v>
      </c>
      <c r="BN305" s="143">
        <f>INDEX(รายได้แยกตามสิทธิ!$N:$N,MATCH(CalBudget2567!$D305,รายได้แยกตามสิทธิ!$B:$B,0))</f>
        <v>320603</v>
      </c>
      <c r="BO305" s="138">
        <f>INDEX(ผลงานAdjRw_DHES!$I:$I,MATCH(CalBudget2567!$D305,ผลงานAdjRw_DHES!$B:$B,0))</f>
        <v>34.732600000000026</v>
      </c>
      <c r="BP305" s="143">
        <f t="shared" si="246"/>
        <v>9230.6075560136524</v>
      </c>
      <c r="BQ305" s="139">
        <f t="shared" si="247"/>
        <v>41.679120000000033</v>
      </c>
      <c r="BR305" s="140">
        <f t="shared" si="248"/>
        <v>41.679120000000033</v>
      </c>
      <c r="BS305" s="141">
        <f t="shared" si="249"/>
        <v>9474.2955954924128</v>
      </c>
      <c r="BT305" s="142">
        <f t="shared" si="250"/>
        <v>394880.30304000003</v>
      </c>
      <c r="BU305" s="144">
        <f t="shared" si="251"/>
        <v>2855782.4116991996</v>
      </c>
      <c r="BV305" s="145">
        <f t="shared" si="205"/>
        <v>12681538.0511904</v>
      </c>
      <c r="BW305" s="146">
        <f>INDEX(รายได้แยกตามสิทธิ!$Q:$Q,MATCH(CalBudget2567!$D305,รายได้แยกตามสิทธิ!$B:$B,0))</f>
        <v>0.5</v>
      </c>
      <c r="BX305" s="145">
        <f t="shared" si="252"/>
        <v>6340769.0255952002</v>
      </c>
      <c r="BY305" s="141"/>
      <c r="BZ305" s="143">
        <f t="shared" si="253"/>
        <v>17698</v>
      </c>
      <c r="CA305" s="138">
        <f>INDEX(ผลงานOPDVisit_HDC!$C:$C,MATCH(CalBudget2567!$D305,ผลงานOPDVisit_HDC!$A:$A,0))</f>
        <v>17698</v>
      </c>
      <c r="CB305" s="138">
        <f t="shared" si="254"/>
        <v>0</v>
      </c>
    </row>
    <row r="306" spans="1:80" hidden="1" x14ac:dyDescent="0.7">
      <c r="A306" s="136">
        <f>COUNTA($D$16:D306)</f>
        <v>291</v>
      </c>
      <c r="B306" s="1">
        <v>5</v>
      </c>
      <c r="C306" s="2" t="s">
        <v>27</v>
      </c>
      <c r="D306" s="91" t="s">
        <v>372</v>
      </c>
      <c r="E306" s="3" t="s">
        <v>1270</v>
      </c>
      <c r="F306" s="4" t="s">
        <v>1876</v>
      </c>
      <c r="G306" s="1">
        <v>5</v>
      </c>
      <c r="H306" s="3" t="s">
        <v>2964</v>
      </c>
      <c r="I306" s="137">
        <f>INDEX(รายได้แยกตามสิทธิ!$D:$D,MATCH(CalBudget2567!$D306,รายได้แยกตามสิทธิ!$B:$B,0))</f>
        <v>16174794.52</v>
      </c>
      <c r="J306" s="138">
        <f>INDEX(ผลงานOPDVisit_HDC!$F:$F,MATCH(CalBudget2567!$D306,ผลงานOPDVisit_HDC!$A:$A,0))</f>
        <v>56240</v>
      </c>
      <c r="K306" s="138">
        <f t="shared" si="206"/>
        <v>287.6030320056899</v>
      </c>
      <c r="L306" s="139">
        <f t="shared" si="207"/>
        <v>67488</v>
      </c>
      <c r="M306" s="140">
        <f t="shared" si="208"/>
        <v>67488</v>
      </c>
      <c r="N306" s="141">
        <f t="shared" si="209"/>
        <v>295.19575205064012</v>
      </c>
      <c r="O306" s="142">
        <f t="shared" si="210"/>
        <v>19922170.9143936</v>
      </c>
      <c r="P306" s="143">
        <f>INDEX(รายได้แยกตามสิทธิ!$E:$E,MATCH(CalBudget2567!$D306,รายได้แยกตามสิทธิ!$B:$B,0))</f>
        <v>8183210.0499999998</v>
      </c>
      <c r="Q306" s="138">
        <f>INDEX(ผลงานOPDVisit_HDC!$D:$D,MATCH(CalBudget2567!$D306,ผลงานOPDVisit_HDC!$A:$A,0))</f>
        <v>8759</v>
      </c>
      <c r="R306" s="138">
        <f t="shared" si="211"/>
        <v>934.26304943486696</v>
      </c>
      <c r="S306" s="139">
        <f t="shared" si="212"/>
        <v>10510.8</v>
      </c>
      <c r="T306" s="140">
        <f t="shared" si="213"/>
        <v>10510.8</v>
      </c>
      <c r="U306" s="141">
        <f t="shared" si="214"/>
        <v>958.92759393994743</v>
      </c>
      <c r="V306" s="142">
        <f t="shared" si="215"/>
        <v>10079096.154383998</v>
      </c>
      <c r="W306" s="143">
        <f>INDEX(รายได้แยกตามสิทธิ!$F:$F,MATCH(CalBudget2567!$D306,รายได้แยกตามสิทธิ!$B:$B,0))</f>
        <v>398124.75</v>
      </c>
      <c r="X306" s="138">
        <f>INDEX(ผลงานOPDVisit_HDC!$E:$E,MATCH(CalBudget2567!$D306,ผลงานOPDVisit_HDC!$A:$A,0))</f>
        <v>4148</v>
      </c>
      <c r="Y306" s="138">
        <f t="shared" si="216"/>
        <v>95.979930086788812</v>
      </c>
      <c r="Z306" s="139">
        <f t="shared" si="217"/>
        <v>4977.5999999999995</v>
      </c>
      <c r="AA306" s="140">
        <f t="shared" si="218"/>
        <v>4977.5999999999995</v>
      </c>
      <c r="AB306" s="141">
        <f t="shared" si="219"/>
        <v>98.513800241080034</v>
      </c>
      <c r="AC306" s="142">
        <f t="shared" si="220"/>
        <v>490362.29207999993</v>
      </c>
      <c r="AD306" s="143">
        <f>INDEX(รายได้แยกตามสิทธิ!$G:$G,MATCH(CalBudget2567!$D306,รายได้แยกตามสิทธิ!$B:$B,0))</f>
        <v>147886.5</v>
      </c>
      <c r="AE306" s="138">
        <f>INDEX(ผลงานOPDVisit_HDC!$G:$G,MATCH(CalBudget2567!$D306,ผลงานOPDVisit_HDC!$A:$A,0))</f>
        <v>215</v>
      </c>
      <c r="AF306" s="138">
        <f t="shared" si="221"/>
        <v>687.8441860465116</v>
      </c>
      <c r="AG306" s="139">
        <f t="shared" si="222"/>
        <v>258</v>
      </c>
      <c r="AH306" s="140">
        <f t="shared" si="223"/>
        <v>258</v>
      </c>
      <c r="AI306" s="141">
        <f t="shared" si="224"/>
        <v>706.00327255813954</v>
      </c>
      <c r="AJ306" s="142">
        <f t="shared" si="225"/>
        <v>182148.84432</v>
      </c>
      <c r="AK306" s="143">
        <f>INDEX(รายได้แยกตามสิทธิ!$H:$H,MATCH(CalBudget2567!$D306,รายได้แยกตามสิทธิ!$B:$B,0))</f>
        <v>2372211.04</v>
      </c>
      <c r="AL306" s="138">
        <f>INDEX(ผลงานOPDVisit_HDC!$K:$K,MATCH(CalBudget2567!$D306,ผลงานOPDVisit_HDC!$A:$A,0))</f>
        <v>2111</v>
      </c>
      <c r="AM306" s="138">
        <f t="shared" si="226"/>
        <v>1123.7380577925155</v>
      </c>
      <c r="AN306" s="139">
        <f t="shared" si="227"/>
        <v>2533.1999999999998</v>
      </c>
      <c r="AO306" s="140">
        <f t="shared" si="228"/>
        <v>2533.1999999999998</v>
      </c>
      <c r="AP306" s="141">
        <f t="shared" si="229"/>
        <v>1153.404742518238</v>
      </c>
      <c r="AQ306" s="142">
        <f t="shared" si="230"/>
        <v>2921804.8937472003</v>
      </c>
      <c r="AR306" s="144">
        <f t="shared" si="204"/>
        <v>33595583.098924801</v>
      </c>
      <c r="AS306" s="143">
        <f>INDEX(รายได้แยกตามสิทธิ!$I:$I,MATCH(CalBudget2567!$D306,รายได้แยกตามสิทธิ!$B:$B,0))</f>
        <v>9915210.3599999994</v>
      </c>
      <c r="AT306" s="138">
        <f>INDEX(ผลงานAdjRw_DHES!$D:$D,MATCH(CalBudget2567!$D306,ผลงานAdjRw_DHES!$B:$B,0))</f>
        <v>1357.5568000000001</v>
      </c>
      <c r="AU306" s="143">
        <f t="shared" si="231"/>
        <v>7303.7167652948292</v>
      </c>
      <c r="AV306" s="139">
        <f t="shared" si="232"/>
        <v>1629.06816</v>
      </c>
      <c r="AW306" s="140">
        <f t="shared" si="233"/>
        <v>1629.06816</v>
      </c>
      <c r="AX306" s="141">
        <f t="shared" si="234"/>
        <v>7496.5348878986124</v>
      </c>
      <c r="AY306" s="142">
        <f t="shared" si="235"/>
        <v>12212366.2962048</v>
      </c>
      <c r="AZ306" s="143">
        <f>INDEX(รายได้แยกตามสิทธิ!$J:$J,MATCH(CalBudget2567!$D306,รายได้แยกตามสิทธิ!$B:$B,0))</f>
        <v>848069.8</v>
      </c>
      <c r="BA306" s="138">
        <f>INDEX(ผลงานAdjRw_DHES!$F:$F,MATCH(CalBudget2567!$D306,ผลงานAdjRw_DHES!$B:$B,0))</f>
        <v>73.394599999999997</v>
      </c>
      <c r="BB306" s="143">
        <f t="shared" si="236"/>
        <v>11554.934559218254</v>
      </c>
      <c r="BC306" s="139">
        <f t="shared" si="237"/>
        <v>88.073519999999988</v>
      </c>
      <c r="BD306" s="140">
        <f t="shared" si="238"/>
        <v>88.073519999999988</v>
      </c>
      <c r="BE306" s="141">
        <f t="shared" si="239"/>
        <v>11859.984831581616</v>
      </c>
      <c r="BF306" s="142">
        <f t="shared" si="240"/>
        <v>1044550.6112639999</v>
      </c>
      <c r="BG306" s="143">
        <f>INDEX(รายได้แยกตามสิทธิ!$K:$K,MATCH(CalBudget2567!$D306,รายได้แยกตามสิทธิ!$B:$B,0))</f>
        <v>218885.75</v>
      </c>
      <c r="BH306" s="138">
        <f>INDEX(ผลงานAdjRw_DHES!$E:$E,MATCH(CalBudget2567!$D306,ผลงานAdjRw_DHES!$B:$B,0))</f>
        <v>46.148000000000003</v>
      </c>
      <c r="BI306" s="143">
        <f t="shared" si="241"/>
        <v>4743.1253792146999</v>
      </c>
      <c r="BJ306" s="139">
        <f t="shared" si="242"/>
        <v>55.377600000000001</v>
      </c>
      <c r="BK306" s="140">
        <f t="shared" si="243"/>
        <v>55.377600000000001</v>
      </c>
      <c r="BL306" s="141">
        <f t="shared" si="244"/>
        <v>4868.3438892259683</v>
      </c>
      <c r="BM306" s="142">
        <f t="shared" si="245"/>
        <v>269597.20055999997</v>
      </c>
      <c r="BN306" s="143">
        <f>INDEX(รายได้แยกตามสิทธิ!$N:$N,MATCH(CalBudget2567!$D306,รายได้แยกตามสิทธิ!$B:$B,0))</f>
        <v>256178.31</v>
      </c>
      <c r="BO306" s="138">
        <f>INDEX(ผลงานAdjRw_DHES!$I:$I,MATCH(CalBudget2567!$D306,ผลงานAdjRw_DHES!$B:$B,0))</f>
        <v>56.694700000000012</v>
      </c>
      <c r="BP306" s="143">
        <f t="shared" si="246"/>
        <v>4518.5583484876006</v>
      </c>
      <c r="BQ306" s="139">
        <f t="shared" si="247"/>
        <v>68.033640000000005</v>
      </c>
      <c r="BR306" s="140">
        <f t="shared" si="248"/>
        <v>68.033640000000005</v>
      </c>
      <c r="BS306" s="141">
        <f t="shared" si="249"/>
        <v>4637.8482888876733</v>
      </c>
      <c r="BT306" s="142">
        <f t="shared" si="250"/>
        <v>315529.70086079999</v>
      </c>
      <c r="BU306" s="144">
        <f t="shared" si="251"/>
        <v>13842043.8088896</v>
      </c>
      <c r="BV306" s="145">
        <f t="shared" si="205"/>
        <v>47437626.907814398</v>
      </c>
      <c r="BW306" s="146">
        <f>INDEX(รายได้แยกตามสิทธิ!$Q:$Q,MATCH(CalBudget2567!$D306,รายได้แยกตามสิทธิ!$B:$B,0))</f>
        <v>0.42</v>
      </c>
      <c r="BX306" s="145">
        <f t="shared" si="252"/>
        <v>19923803.301282048</v>
      </c>
      <c r="BY306" s="141"/>
      <c r="BZ306" s="143">
        <f t="shared" si="253"/>
        <v>71473</v>
      </c>
      <c r="CA306" s="138">
        <f>INDEX(ผลงานOPDVisit_HDC!$C:$C,MATCH(CalBudget2567!$D306,ผลงานOPDVisit_HDC!$A:$A,0))</f>
        <v>71473</v>
      </c>
      <c r="CB306" s="138">
        <f t="shared" si="254"/>
        <v>0</v>
      </c>
    </row>
    <row r="307" spans="1:80" hidden="1" x14ac:dyDescent="0.7">
      <c r="A307" s="136">
        <f>COUNTA($D$16:D307)</f>
        <v>292</v>
      </c>
      <c r="B307" s="1">
        <v>5</v>
      </c>
      <c r="C307" s="2" t="s">
        <v>27</v>
      </c>
      <c r="D307" s="91" t="s">
        <v>2005</v>
      </c>
      <c r="E307" s="3" t="s">
        <v>2027</v>
      </c>
      <c r="F307" s="4" t="s">
        <v>1876</v>
      </c>
      <c r="G307" s="1">
        <v>3</v>
      </c>
      <c r="H307" s="3" t="s">
        <v>2972</v>
      </c>
      <c r="I307" s="137">
        <f>INDEX(รายได้แยกตามสิทธิ!$D:$D,MATCH(CalBudget2567!$D307,รายได้แยกตามสิทธิ!$B:$B,0))</f>
        <v>17200548.859999999</v>
      </c>
      <c r="J307" s="138">
        <f>INDEX(ผลงานOPDVisit_HDC!$F:$F,MATCH(CalBudget2567!$D307,ผลงานOPDVisit_HDC!$A:$A,0))</f>
        <v>35510</v>
      </c>
      <c r="K307" s="138">
        <f t="shared" si="206"/>
        <v>484.38605632216274</v>
      </c>
      <c r="L307" s="139">
        <f t="shared" si="207"/>
        <v>42612</v>
      </c>
      <c r="M307" s="140">
        <f t="shared" si="208"/>
        <v>42612</v>
      </c>
      <c r="N307" s="141">
        <f t="shared" si="209"/>
        <v>497.17384820906784</v>
      </c>
      <c r="O307" s="142">
        <f t="shared" si="210"/>
        <v>21185572.019884799</v>
      </c>
      <c r="P307" s="143">
        <f>INDEX(รายได้แยกตามสิทธิ!$E:$E,MATCH(CalBudget2567!$D307,รายได้แยกตามสิทธิ!$B:$B,0))</f>
        <v>3816787.62</v>
      </c>
      <c r="Q307" s="138">
        <f>INDEX(ผลงานOPDVisit_HDC!$D:$D,MATCH(CalBudget2567!$D307,ผลงานOPDVisit_HDC!$A:$A,0))</f>
        <v>6501</v>
      </c>
      <c r="R307" s="138">
        <f t="shared" si="211"/>
        <v>587.10777111213656</v>
      </c>
      <c r="S307" s="139">
        <f t="shared" si="212"/>
        <v>7801.2</v>
      </c>
      <c r="T307" s="140">
        <f t="shared" si="213"/>
        <v>7801.2</v>
      </c>
      <c r="U307" s="141">
        <f t="shared" si="214"/>
        <v>602.60741626949698</v>
      </c>
      <c r="V307" s="142">
        <f t="shared" si="215"/>
        <v>4701060.9758016001</v>
      </c>
      <c r="W307" s="143">
        <f>INDEX(รายได้แยกตามสิทธิ!$F:$F,MATCH(CalBudget2567!$D307,รายได้แยกตามสิทธิ!$B:$B,0))</f>
        <v>1126139.6599999999</v>
      </c>
      <c r="X307" s="138">
        <f>INDEX(ผลงานOPDVisit_HDC!$E:$E,MATCH(CalBudget2567!$D307,ผลงานOPDVisit_HDC!$A:$A,0))</f>
        <v>11109</v>
      </c>
      <c r="Y307" s="138">
        <f t="shared" si="216"/>
        <v>101.37183004770905</v>
      </c>
      <c r="Z307" s="139">
        <f t="shared" si="217"/>
        <v>13330.8</v>
      </c>
      <c r="AA307" s="140">
        <f t="shared" si="218"/>
        <v>13330.8</v>
      </c>
      <c r="AB307" s="141">
        <f t="shared" si="219"/>
        <v>104.04804636096857</v>
      </c>
      <c r="AC307" s="142">
        <f t="shared" si="220"/>
        <v>1387043.6964287998</v>
      </c>
      <c r="AD307" s="143">
        <f>INDEX(รายได้แยกตามสิทธิ!$G:$G,MATCH(CalBudget2567!$D307,รายได้แยกตามสิทธิ!$B:$B,0))</f>
        <v>75071.5</v>
      </c>
      <c r="AE307" s="138">
        <f>INDEX(ผลงานOPDVisit_HDC!$G:$G,MATCH(CalBudget2567!$D307,ผลงานOPDVisit_HDC!$A:$A,0))</f>
        <v>209</v>
      </c>
      <c r="AF307" s="138">
        <f t="shared" si="221"/>
        <v>359.19377990430621</v>
      </c>
      <c r="AG307" s="139">
        <f t="shared" si="222"/>
        <v>250.79999999999998</v>
      </c>
      <c r="AH307" s="140">
        <f t="shared" si="223"/>
        <v>250.79999999999998</v>
      </c>
      <c r="AI307" s="141">
        <f t="shared" si="224"/>
        <v>368.67649569377988</v>
      </c>
      <c r="AJ307" s="142">
        <f t="shared" si="225"/>
        <v>92464.065119999985</v>
      </c>
      <c r="AK307" s="143">
        <f>INDEX(รายได้แยกตามสิทธิ!$H:$H,MATCH(CalBudget2567!$D307,รายได้แยกตามสิทธิ!$B:$B,0))</f>
        <v>1393546.22</v>
      </c>
      <c r="AL307" s="138">
        <f>INDEX(ผลงานOPDVisit_HDC!$K:$K,MATCH(CalBudget2567!$D307,ผลงานOPDVisit_HDC!$A:$A,0))</f>
        <v>12</v>
      </c>
      <c r="AM307" s="138">
        <f t="shared" si="226"/>
        <v>116128.85166666667</v>
      </c>
      <c r="AN307" s="139">
        <f t="shared" si="227"/>
        <v>14.399999999999999</v>
      </c>
      <c r="AO307" s="140">
        <f t="shared" si="228"/>
        <v>14.399999999999999</v>
      </c>
      <c r="AP307" s="141">
        <f t="shared" si="229"/>
        <v>119194.65335066667</v>
      </c>
      <c r="AQ307" s="142">
        <f t="shared" si="230"/>
        <v>1716403.0082496</v>
      </c>
      <c r="AR307" s="144">
        <f t="shared" si="204"/>
        <v>29082543.765484795</v>
      </c>
      <c r="AS307" s="143">
        <f>INDEX(รายได้แยกตามสิทธิ!$I:$I,MATCH(CalBudget2567!$D307,รายได้แยกตามสิทธิ!$B:$B,0))</f>
        <v>5597124.3600000003</v>
      </c>
      <c r="AT307" s="138">
        <f>INDEX(ผลงานAdjRw_DHES!$D:$D,MATCH(CalBudget2567!$D307,ผลงานAdjRw_DHES!$B:$B,0))</f>
        <v>734.9140000000001</v>
      </c>
      <c r="AU307" s="143">
        <f t="shared" si="231"/>
        <v>7616.0263105615077</v>
      </c>
      <c r="AV307" s="139">
        <f t="shared" si="232"/>
        <v>881.8968000000001</v>
      </c>
      <c r="AW307" s="140">
        <f t="shared" si="233"/>
        <v>881.8968000000001</v>
      </c>
      <c r="AX307" s="141">
        <f t="shared" si="234"/>
        <v>7817.0894051603318</v>
      </c>
      <c r="AY307" s="142">
        <f t="shared" si="235"/>
        <v>6893866.1317248009</v>
      </c>
      <c r="AZ307" s="143">
        <f>INDEX(รายได้แยกตามสิทธิ!$J:$J,MATCH(CalBudget2567!$D307,รายได้แยกตามสิทธิ!$B:$B,0))</f>
        <v>545125.6</v>
      </c>
      <c r="BA307" s="138">
        <f>INDEX(ผลงานAdjRw_DHES!$F:$F,MATCH(CalBudget2567!$D307,ผลงานAdjRw_DHES!$B:$B,0))</f>
        <v>49.537100000000002</v>
      </c>
      <c r="BB307" s="143">
        <f t="shared" si="236"/>
        <v>11004.390648624969</v>
      </c>
      <c r="BC307" s="139">
        <f t="shared" si="237"/>
        <v>59.444519999999997</v>
      </c>
      <c r="BD307" s="140">
        <f t="shared" si="238"/>
        <v>59.444519999999997</v>
      </c>
      <c r="BE307" s="141">
        <f t="shared" si="239"/>
        <v>11294.906561748669</v>
      </c>
      <c r="BF307" s="142">
        <f t="shared" si="240"/>
        <v>671420.29900799994</v>
      </c>
      <c r="BG307" s="143">
        <f>INDEX(รายได้แยกตามสิทธิ!$K:$K,MATCH(CalBudget2567!$D307,รายได้แยกตามสิทธิ!$B:$B,0))</f>
        <v>222005.1</v>
      </c>
      <c r="BH307" s="138">
        <f>INDEX(ผลงานAdjRw_DHES!$E:$E,MATCH(CalBudget2567!$D307,ผลงานAdjRw_DHES!$B:$B,0))</f>
        <v>27.354500000000002</v>
      </c>
      <c r="BI307" s="143">
        <f t="shared" si="241"/>
        <v>8115.8529675190548</v>
      </c>
      <c r="BJ307" s="139">
        <f t="shared" si="242"/>
        <v>32.825400000000002</v>
      </c>
      <c r="BK307" s="140">
        <f t="shared" si="243"/>
        <v>32.825400000000002</v>
      </c>
      <c r="BL307" s="141">
        <f t="shared" si="244"/>
        <v>8330.1114858615583</v>
      </c>
      <c r="BM307" s="142">
        <f t="shared" si="245"/>
        <v>273439.241568</v>
      </c>
      <c r="BN307" s="143">
        <f>INDEX(รายได้แยกตามสิทธิ!$N:$N,MATCH(CalBudget2567!$D307,รายได้แยกตามสิทธิ!$B:$B,0))</f>
        <v>369343.6</v>
      </c>
      <c r="BO307" s="138">
        <f>INDEX(ผลงานAdjRw_DHES!$I:$I,MATCH(CalBudget2567!$D307,ผลงานAdjRw_DHES!$B:$B,0))</f>
        <v>51.211999999999797</v>
      </c>
      <c r="BP307" s="143">
        <f t="shared" si="246"/>
        <v>7212.0518628446735</v>
      </c>
      <c r="BQ307" s="139">
        <f t="shared" si="247"/>
        <v>61.454399999999751</v>
      </c>
      <c r="BR307" s="140">
        <f t="shared" si="248"/>
        <v>61.454399999999751</v>
      </c>
      <c r="BS307" s="141">
        <f t="shared" si="249"/>
        <v>7402.450032023773</v>
      </c>
      <c r="BT307" s="142">
        <f t="shared" si="250"/>
        <v>454913.12524799991</v>
      </c>
      <c r="BU307" s="144">
        <f t="shared" si="251"/>
        <v>8293638.7975488007</v>
      </c>
      <c r="BV307" s="145">
        <f t="shared" si="205"/>
        <v>37376182.563033596</v>
      </c>
      <c r="BW307" s="146">
        <f>INDEX(รายได้แยกตามสิทธิ!$Q:$Q,MATCH(CalBudget2567!$D307,รายได้แยกตามสิทธิ!$B:$B,0))</f>
        <v>0.81</v>
      </c>
      <c r="BX307" s="145">
        <f t="shared" si="252"/>
        <v>30274707.876057215</v>
      </c>
      <c r="BY307" s="141"/>
      <c r="BZ307" s="143">
        <f t="shared" si="253"/>
        <v>53341</v>
      </c>
      <c r="CA307" s="138">
        <f>INDEX(ผลงานOPDVisit_HDC!$C:$C,MATCH(CalBudget2567!$D307,ผลงานOPDVisit_HDC!$A:$A,0))</f>
        <v>53341</v>
      </c>
      <c r="CB307" s="138">
        <f t="shared" si="254"/>
        <v>0</v>
      </c>
    </row>
    <row r="308" spans="1:80" hidden="1" x14ac:dyDescent="0.7">
      <c r="A308" s="136">
        <f>COUNTA($D$16:D308)</f>
        <v>293</v>
      </c>
      <c r="B308" s="1">
        <v>5</v>
      </c>
      <c r="C308" s="2" t="s">
        <v>28</v>
      </c>
      <c r="D308" s="91" t="s">
        <v>373</v>
      </c>
      <c r="E308" s="3" t="s">
        <v>1271</v>
      </c>
      <c r="F308" s="4" t="s">
        <v>1875</v>
      </c>
      <c r="G308" s="1">
        <v>19</v>
      </c>
      <c r="H308" s="3" t="s">
        <v>2961</v>
      </c>
      <c r="I308" s="137">
        <f>INDEX(รายได้แยกตามสิทธิ!$D:$D,MATCH(CalBudget2567!$D308,รายได้แยกตามสิทธิ!$B:$B,0))</f>
        <v>528565022.75999999</v>
      </c>
      <c r="J308" s="138">
        <f>INDEX(ผลงานOPDVisit_HDC!$F:$F,MATCH(CalBudget2567!$D308,ผลงานOPDVisit_HDC!$A:$A,0))</f>
        <v>450467</v>
      </c>
      <c r="K308" s="138">
        <f t="shared" si="206"/>
        <v>1173.3712408678105</v>
      </c>
      <c r="L308" s="139">
        <f t="shared" si="207"/>
        <v>540560.4</v>
      </c>
      <c r="M308" s="140">
        <f t="shared" si="208"/>
        <v>540560.4</v>
      </c>
      <c r="N308" s="141">
        <f t="shared" si="209"/>
        <v>1204.3482416267207</v>
      </c>
      <c r="O308" s="142">
        <f t="shared" si="210"/>
        <v>651022967.23303676</v>
      </c>
      <c r="P308" s="143">
        <f>INDEX(รายได้แยกตามสิทธิ!$E:$E,MATCH(CalBudget2567!$D308,รายได้แยกตามสิทธิ!$B:$B,0))</f>
        <v>201546928</v>
      </c>
      <c r="Q308" s="138">
        <f>INDEX(ผลงานOPDVisit_HDC!$D:$D,MATCH(CalBudget2567!$D308,ผลงานOPDVisit_HDC!$A:$A,0))</f>
        <v>119650</v>
      </c>
      <c r="R308" s="138">
        <f t="shared" si="211"/>
        <v>1684.4707730881739</v>
      </c>
      <c r="S308" s="139">
        <f t="shared" si="212"/>
        <v>143580</v>
      </c>
      <c r="T308" s="140">
        <f t="shared" si="213"/>
        <v>143580</v>
      </c>
      <c r="U308" s="141">
        <f t="shared" si="214"/>
        <v>1728.9408014977016</v>
      </c>
      <c r="V308" s="142">
        <f t="shared" si="215"/>
        <v>248241320.27904001</v>
      </c>
      <c r="W308" s="143">
        <f>INDEX(รายได้แยกตามสิทธิ!$F:$F,MATCH(CalBudget2567!$D308,รายได้แยกตามสิทธิ!$B:$B,0))</f>
        <v>168378727.91</v>
      </c>
      <c r="X308" s="138">
        <f>INDEX(ผลงานOPDVisit_HDC!$E:$E,MATCH(CalBudget2567!$D308,ผลงานOPDVisit_HDC!$A:$A,0))</f>
        <v>106082</v>
      </c>
      <c r="Y308" s="138">
        <f t="shared" si="216"/>
        <v>1587.2506920118399</v>
      </c>
      <c r="Z308" s="139">
        <f t="shared" si="217"/>
        <v>127298.4</v>
      </c>
      <c r="AA308" s="140">
        <f t="shared" si="218"/>
        <v>127298.4</v>
      </c>
      <c r="AB308" s="141">
        <f t="shared" si="219"/>
        <v>1629.1541102809524</v>
      </c>
      <c r="AC308" s="142">
        <f t="shared" si="220"/>
        <v>207388711.59218878</v>
      </c>
      <c r="AD308" s="143">
        <f>INDEX(รายได้แยกตามสิทธิ!$G:$G,MATCH(CalBudget2567!$D308,รายได้แยกตามสิทธิ!$B:$B,0))</f>
        <v>3965383.14</v>
      </c>
      <c r="AE308" s="138">
        <f>INDEX(ผลงานOPDVisit_HDC!$G:$G,MATCH(CalBudget2567!$D308,ผลงานOPDVisit_HDC!$A:$A,0))</f>
        <v>2956</v>
      </c>
      <c r="AF308" s="138">
        <f t="shared" si="221"/>
        <v>1341.4692625169148</v>
      </c>
      <c r="AG308" s="139">
        <f t="shared" si="222"/>
        <v>3547.2</v>
      </c>
      <c r="AH308" s="140">
        <f t="shared" si="223"/>
        <v>3547.2</v>
      </c>
      <c r="AI308" s="141">
        <f t="shared" si="224"/>
        <v>1376.8840510473613</v>
      </c>
      <c r="AJ308" s="142">
        <f t="shared" si="225"/>
        <v>4884083.1058751997</v>
      </c>
      <c r="AK308" s="143">
        <f>INDEX(รายได้แยกตามสิทธิ!$H:$H,MATCH(CalBudget2567!$D308,รายได้แยกตามสิทธิ!$B:$B,0))</f>
        <v>69819026.890000001</v>
      </c>
      <c r="AL308" s="138">
        <f>INDEX(ผลงานOPDVisit_HDC!$K:$K,MATCH(CalBudget2567!$D308,ผลงานOPDVisit_HDC!$A:$A,0))</f>
        <v>80957</v>
      </c>
      <c r="AM308" s="138">
        <f t="shared" si="226"/>
        <v>862.42112343589804</v>
      </c>
      <c r="AN308" s="139">
        <f t="shared" si="227"/>
        <v>97148.4</v>
      </c>
      <c r="AO308" s="140">
        <f t="shared" si="228"/>
        <v>97148.4</v>
      </c>
      <c r="AP308" s="141">
        <f t="shared" si="229"/>
        <v>885.18904109460573</v>
      </c>
      <c r="AQ308" s="142">
        <f t="shared" si="230"/>
        <v>85994699.039875194</v>
      </c>
      <c r="AR308" s="144">
        <f t="shared" si="204"/>
        <v>1197531781.250016</v>
      </c>
      <c r="AS308" s="143">
        <f>INDEX(รายได้แยกตามสิทธิ!$I:$I,MATCH(CalBudget2567!$D308,รายได้แยกตามสิทธิ!$B:$B,0))</f>
        <v>1201247796.9400001</v>
      </c>
      <c r="AT308" s="138">
        <f>INDEX(ผลงานAdjRw_DHES!$D:$D,MATCH(CalBudget2567!$D308,ผลงานAdjRw_DHES!$B:$B,0))</f>
        <v>49411.092599999996</v>
      </c>
      <c r="AU308" s="143">
        <f t="shared" si="231"/>
        <v>24311.298004772318</v>
      </c>
      <c r="AV308" s="139">
        <f t="shared" si="232"/>
        <v>59293.311119999991</v>
      </c>
      <c r="AW308" s="140">
        <f t="shared" si="233"/>
        <v>59293.311119999991</v>
      </c>
      <c r="AX308" s="141">
        <f t="shared" si="234"/>
        <v>24953.116272098308</v>
      </c>
      <c r="AY308" s="142">
        <f t="shared" si="235"/>
        <v>1479552886.5350595</v>
      </c>
      <c r="AZ308" s="143">
        <f>INDEX(รายได้แยกตามสิทธิ!$J:$J,MATCH(CalBudget2567!$D308,รายได้แยกตามสิทธิ!$B:$B,0))</f>
        <v>183511956.31999999</v>
      </c>
      <c r="BA308" s="138">
        <f>INDEX(ผลงานAdjRw_DHES!$F:$F,MATCH(CalBudget2567!$D308,ผลงานAdjRw_DHES!$B:$B,0))</f>
        <v>6167.7404000000006</v>
      </c>
      <c r="BB308" s="143">
        <f t="shared" si="236"/>
        <v>29753.514969598909</v>
      </c>
      <c r="BC308" s="139">
        <f t="shared" si="237"/>
        <v>7401.2884800000002</v>
      </c>
      <c r="BD308" s="140">
        <f t="shared" si="238"/>
        <v>7401.2884800000002</v>
      </c>
      <c r="BE308" s="141">
        <f t="shared" si="239"/>
        <v>30539.007764796319</v>
      </c>
      <c r="BF308" s="142">
        <f t="shared" si="240"/>
        <v>226028006.36021754</v>
      </c>
      <c r="BG308" s="143">
        <f>INDEX(รายได้แยกตามสิทธิ!$K:$K,MATCH(CalBudget2567!$D308,รายได้แยกตามสิทธิ!$B:$B,0))</f>
        <v>162666482.36000001</v>
      </c>
      <c r="BH308" s="138">
        <f>INDEX(ผลงานAdjRw_DHES!$E:$E,MATCH(CalBudget2567!$D308,ผลงานAdjRw_DHES!$B:$B,0))</f>
        <v>7760.4903000000004</v>
      </c>
      <c r="BI308" s="143">
        <f t="shared" si="241"/>
        <v>20960.851192610859</v>
      </c>
      <c r="BJ308" s="139">
        <f t="shared" si="242"/>
        <v>9312.5883599999997</v>
      </c>
      <c r="BK308" s="140">
        <f t="shared" si="243"/>
        <v>9312.5883599999997</v>
      </c>
      <c r="BL308" s="141">
        <f t="shared" si="244"/>
        <v>21514.217664095784</v>
      </c>
      <c r="BM308" s="142">
        <f t="shared" si="245"/>
        <v>200353052.99316478</v>
      </c>
      <c r="BN308" s="143">
        <f>INDEX(รายได้แยกตามสิทธิ!$N:$N,MATCH(CalBudget2567!$D308,รายได้แยกตามสิทธิ!$B:$B,0))</f>
        <v>179806168.14999998</v>
      </c>
      <c r="BO308" s="138">
        <f>INDEX(ผลงานAdjRw_DHES!$I:$I,MATCH(CalBudget2567!$D308,ผลงานAdjRw_DHES!$B:$B,0))</f>
        <v>6067.7806999999939</v>
      </c>
      <c r="BP308" s="143">
        <f t="shared" si="246"/>
        <v>29632.937813655684</v>
      </c>
      <c r="BQ308" s="139">
        <f t="shared" si="247"/>
        <v>7281.3368399999927</v>
      </c>
      <c r="BR308" s="140">
        <f t="shared" si="248"/>
        <v>7281.3368399999927</v>
      </c>
      <c r="BS308" s="141">
        <f t="shared" si="249"/>
        <v>30415.247371936195</v>
      </c>
      <c r="BT308" s="142">
        <f t="shared" si="250"/>
        <v>221463661.18699199</v>
      </c>
      <c r="BU308" s="144">
        <f t="shared" si="251"/>
        <v>2127397607.0754337</v>
      </c>
      <c r="BV308" s="145">
        <f t="shared" si="205"/>
        <v>3324929388.3254499</v>
      </c>
      <c r="BW308" s="146">
        <f>INDEX(รายได้แยกตามสิทธิ!$Q:$Q,MATCH(CalBudget2567!$D308,รายได้แยกตามสิทธิ!$B:$B,0))</f>
        <v>0.34</v>
      </c>
      <c r="BX308" s="145">
        <f t="shared" si="252"/>
        <v>1130475992.030653</v>
      </c>
      <c r="BY308" s="141"/>
      <c r="BZ308" s="143">
        <f t="shared" si="253"/>
        <v>760112</v>
      </c>
      <c r="CA308" s="138">
        <f>INDEX(ผลงานOPDVisit_HDC!$C:$C,MATCH(CalBudget2567!$D308,ผลงานOPDVisit_HDC!$A:$A,0))</f>
        <v>760112</v>
      </c>
      <c r="CB308" s="138">
        <f t="shared" si="254"/>
        <v>0</v>
      </c>
    </row>
    <row r="309" spans="1:80" hidden="1" x14ac:dyDescent="0.7">
      <c r="A309" s="136">
        <f>COUNTA($D$16:D309)</f>
        <v>294</v>
      </c>
      <c r="B309" s="1">
        <v>5</v>
      </c>
      <c r="C309" s="2" t="s">
        <v>28</v>
      </c>
      <c r="D309" s="91" t="s">
        <v>374</v>
      </c>
      <c r="E309" s="3" t="s">
        <v>1272</v>
      </c>
      <c r="F309" s="4" t="s">
        <v>1876</v>
      </c>
      <c r="G309" s="1">
        <v>13</v>
      </c>
      <c r="H309" s="3" t="s">
        <v>2963</v>
      </c>
      <c r="I309" s="137">
        <f>INDEX(รายได้แยกตามสิทธิ!$D:$D,MATCH(CalBudget2567!$D309,รายได้แยกตามสิทธิ!$B:$B,0))</f>
        <v>83254441.870000005</v>
      </c>
      <c r="J309" s="138">
        <f>INDEX(ผลงานOPDVisit_HDC!$F:$F,MATCH(CalBudget2567!$D309,ผลงานOPDVisit_HDC!$A:$A,0))</f>
        <v>106965</v>
      </c>
      <c r="K309" s="138">
        <f t="shared" si="206"/>
        <v>778.33349104847389</v>
      </c>
      <c r="L309" s="139">
        <f t="shared" si="207"/>
        <v>128358</v>
      </c>
      <c r="M309" s="140">
        <f t="shared" si="208"/>
        <v>128358</v>
      </c>
      <c r="N309" s="141">
        <f t="shared" si="209"/>
        <v>798.8814952121536</v>
      </c>
      <c r="O309" s="142">
        <f t="shared" si="210"/>
        <v>102542830.96244161</v>
      </c>
      <c r="P309" s="143">
        <f>INDEX(รายได้แยกตามสิทธิ!$E:$E,MATCH(CalBudget2567!$D309,รายได้แยกตามสิทธิ!$B:$B,0))</f>
        <v>10345415.390000001</v>
      </c>
      <c r="Q309" s="138">
        <f>INDEX(ผลงานOPDVisit_HDC!$D:$D,MATCH(CalBudget2567!$D309,ผลงานOPDVisit_HDC!$A:$A,0))</f>
        <v>14060</v>
      </c>
      <c r="R309" s="138">
        <f t="shared" si="211"/>
        <v>735.80479302987203</v>
      </c>
      <c r="S309" s="139">
        <f t="shared" si="212"/>
        <v>16872</v>
      </c>
      <c r="T309" s="140">
        <f t="shared" si="213"/>
        <v>16872</v>
      </c>
      <c r="U309" s="141">
        <f t="shared" si="214"/>
        <v>755.23003956586069</v>
      </c>
      <c r="V309" s="142">
        <f t="shared" si="215"/>
        <v>12742241.227555202</v>
      </c>
      <c r="W309" s="143">
        <f>INDEX(รายได้แยกตามสิทธิ!$F:$F,MATCH(CalBudget2567!$D309,รายได้แยกตามสิทธิ!$B:$B,0))</f>
        <v>10557792.6</v>
      </c>
      <c r="X309" s="138">
        <f>INDEX(ผลงานOPDVisit_HDC!$E:$E,MATCH(CalBudget2567!$D309,ผลงานOPDVisit_HDC!$A:$A,0))</f>
        <v>23458</v>
      </c>
      <c r="Y309" s="138">
        <f t="shared" si="216"/>
        <v>450.07215448887371</v>
      </c>
      <c r="Z309" s="139">
        <f t="shared" si="217"/>
        <v>28149.599999999999</v>
      </c>
      <c r="AA309" s="140">
        <f t="shared" si="218"/>
        <v>28149.599999999999</v>
      </c>
      <c r="AB309" s="141">
        <f t="shared" si="219"/>
        <v>461.95405936737995</v>
      </c>
      <c r="AC309" s="142">
        <f t="shared" si="220"/>
        <v>13003821.989567999</v>
      </c>
      <c r="AD309" s="143">
        <f>INDEX(รายได้แยกตามสิทธิ!$G:$G,MATCH(CalBudget2567!$D309,รายได้แยกตามสิทธิ!$B:$B,0))</f>
        <v>1994331.54</v>
      </c>
      <c r="AE309" s="138">
        <f>INDEX(ผลงานOPDVisit_HDC!$G:$G,MATCH(CalBudget2567!$D309,ผลงานOPDVisit_HDC!$A:$A,0))</f>
        <v>3950</v>
      </c>
      <c r="AF309" s="138">
        <f t="shared" si="221"/>
        <v>504.8940607594937</v>
      </c>
      <c r="AG309" s="139">
        <f t="shared" si="222"/>
        <v>4740</v>
      </c>
      <c r="AH309" s="140">
        <f t="shared" si="223"/>
        <v>4740</v>
      </c>
      <c r="AI309" s="141">
        <f t="shared" si="224"/>
        <v>518.22326396354435</v>
      </c>
      <c r="AJ309" s="142">
        <f t="shared" si="225"/>
        <v>2456378.2711872002</v>
      </c>
      <c r="AK309" s="143">
        <f>INDEX(รายได้แยกตามสิทธิ!$H:$H,MATCH(CalBudget2567!$D309,รายได้แยกตามสิทธิ!$B:$B,0))</f>
        <v>7641965.3799999999</v>
      </c>
      <c r="AL309" s="138">
        <f>INDEX(ผลงานOPDVisit_HDC!$K:$K,MATCH(CalBudget2567!$D309,ผลงานOPDVisit_HDC!$A:$A,0))</f>
        <v>9020</v>
      </c>
      <c r="AM309" s="138">
        <f t="shared" si="226"/>
        <v>847.22454323725049</v>
      </c>
      <c r="AN309" s="139">
        <f t="shared" si="227"/>
        <v>10824</v>
      </c>
      <c r="AO309" s="140">
        <f t="shared" si="228"/>
        <v>10824</v>
      </c>
      <c r="AP309" s="141">
        <f t="shared" si="229"/>
        <v>869.5912711787139</v>
      </c>
      <c r="AQ309" s="142">
        <f t="shared" si="230"/>
        <v>9412455.9192383997</v>
      </c>
      <c r="AR309" s="144">
        <f t="shared" si="204"/>
        <v>140157728.36999041</v>
      </c>
      <c r="AS309" s="143">
        <f>INDEX(รายได้แยกตามสิทธิ!$I:$I,MATCH(CalBudget2567!$D309,รายได้แยกตามสิทธิ!$B:$B,0))</f>
        <v>46121822.43</v>
      </c>
      <c r="AT309" s="138">
        <f>INDEX(ผลงานAdjRw_DHES!$D:$D,MATCH(CalBudget2567!$D309,ผลงานAdjRw_DHES!$B:$B,0))</f>
        <v>3936.1778999999997</v>
      </c>
      <c r="AU309" s="143">
        <f t="shared" si="231"/>
        <v>11717.413084911635</v>
      </c>
      <c r="AV309" s="139">
        <f t="shared" si="232"/>
        <v>4723.4134799999993</v>
      </c>
      <c r="AW309" s="140">
        <f t="shared" si="233"/>
        <v>4723.4134799999993</v>
      </c>
      <c r="AX309" s="141">
        <f t="shared" si="234"/>
        <v>12026.752790353303</v>
      </c>
      <c r="AY309" s="142">
        <f t="shared" si="235"/>
        <v>56807326.250582397</v>
      </c>
      <c r="AZ309" s="143">
        <f>INDEX(รายได้แยกตามสิทธิ!$J:$J,MATCH(CalBudget2567!$D309,รายได้แยกตามสิทธิ!$B:$B,0))</f>
        <v>5402980.25</v>
      </c>
      <c r="BA309" s="138">
        <f>INDEX(ผลงานAdjRw_DHES!$F:$F,MATCH(CalBudget2567!$D309,ผลงานAdjRw_DHES!$B:$B,0))</f>
        <v>247.9418</v>
      </c>
      <c r="BB309" s="143">
        <f t="shared" si="236"/>
        <v>21791.324617309383</v>
      </c>
      <c r="BC309" s="139">
        <f t="shared" si="237"/>
        <v>297.53015999999997</v>
      </c>
      <c r="BD309" s="140">
        <f t="shared" si="238"/>
        <v>297.53015999999997</v>
      </c>
      <c r="BE309" s="141">
        <f t="shared" si="239"/>
        <v>22366.61558720635</v>
      </c>
      <c r="BF309" s="142">
        <f t="shared" si="240"/>
        <v>6654742.7143199984</v>
      </c>
      <c r="BG309" s="143">
        <f>INDEX(รายได้แยกตามสิทธิ!$K:$K,MATCH(CalBudget2567!$D309,รายได้แยกตามสิทธิ!$B:$B,0))</f>
        <v>3273545.5</v>
      </c>
      <c r="BH309" s="138">
        <f>INDEX(ผลงานAdjRw_DHES!$E:$E,MATCH(CalBudget2567!$D309,ผลงานAdjRw_DHES!$B:$B,0))</f>
        <v>306.42840000000001</v>
      </c>
      <c r="BI309" s="143">
        <f t="shared" si="241"/>
        <v>10682.905044049441</v>
      </c>
      <c r="BJ309" s="139">
        <f t="shared" si="242"/>
        <v>367.71408000000002</v>
      </c>
      <c r="BK309" s="140">
        <f t="shared" si="243"/>
        <v>367.71408000000002</v>
      </c>
      <c r="BL309" s="141">
        <f t="shared" si="244"/>
        <v>10964.933737212346</v>
      </c>
      <c r="BM309" s="142">
        <f t="shared" si="245"/>
        <v>4031960.5214399998</v>
      </c>
      <c r="BN309" s="143">
        <f>INDEX(รายได้แยกตามสิทธิ!$N:$N,MATCH(CalBudget2567!$D309,รายได้แยกตามสิทธิ!$B:$B,0))</f>
        <v>9943917.370000001</v>
      </c>
      <c r="BO309" s="138">
        <f>INDEX(ผลงานAdjRw_DHES!$I:$I,MATCH(CalBudget2567!$D309,ผลงานAdjRw_DHES!$B:$B,0))</f>
        <v>389.8831000000003</v>
      </c>
      <c r="BP309" s="143">
        <f t="shared" si="246"/>
        <v>25504.868946615006</v>
      </c>
      <c r="BQ309" s="139">
        <f t="shared" si="247"/>
        <v>467.85972000000032</v>
      </c>
      <c r="BR309" s="140">
        <f t="shared" si="248"/>
        <v>467.85972000000032</v>
      </c>
      <c r="BS309" s="141">
        <f t="shared" si="249"/>
        <v>26178.197486805642</v>
      </c>
      <c r="BT309" s="142">
        <f t="shared" si="250"/>
        <v>12247724.1462816</v>
      </c>
      <c r="BU309" s="144">
        <f t="shared" si="251"/>
        <v>79741753.632624</v>
      </c>
      <c r="BV309" s="145">
        <f t="shared" si="205"/>
        <v>219899482.00261441</v>
      </c>
      <c r="BW309" s="146">
        <f>INDEX(รายได้แยกตามสิทธิ!$Q:$Q,MATCH(CalBudget2567!$D309,รายได้แยกตามสิทธิ!$B:$B,0))</f>
        <v>0.56000000000000005</v>
      </c>
      <c r="BX309" s="145">
        <f t="shared" si="252"/>
        <v>123143709.92146409</v>
      </c>
      <c r="BY309" s="141"/>
      <c r="BZ309" s="143">
        <f t="shared" si="253"/>
        <v>157453</v>
      </c>
      <c r="CA309" s="138">
        <f>INDEX(ผลงานOPDVisit_HDC!$C:$C,MATCH(CalBudget2567!$D309,ผลงานOPDVisit_HDC!$A:$A,0))</f>
        <v>157453</v>
      </c>
      <c r="CB309" s="138">
        <f t="shared" si="254"/>
        <v>0</v>
      </c>
    </row>
    <row r="310" spans="1:80" hidden="1" x14ac:dyDescent="0.7">
      <c r="A310" s="136">
        <f>COUNTA($D$16:D310)</f>
        <v>295</v>
      </c>
      <c r="B310" s="1">
        <v>5</v>
      </c>
      <c r="C310" s="2" t="s">
        <v>28</v>
      </c>
      <c r="D310" s="91" t="s">
        <v>375</v>
      </c>
      <c r="E310" s="3" t="s">
        <v>1273</v>
      </c>
      <c r="F310" s="4" t="s">
        <v>1876</v>
      </c>
      <c r="G310" s="1">
        <v>6</v>
      </c>
      <c r="H310" s="3" t="s">
        <v>2965</v>
      </c>
      <c r="I310" s="137">
        <f>INDEX(รายได้แยกตามสิทธิ!$D:$D,MATCH(CalBudget2567!$D310,รายได้แยกตามสิทธิ!$B:$B,0))</f>
        <v>39830406</v>
      </c>
      <c r="J310" s="138">
        <f>INDEX(ผลงานOPDVisit_HDC!$F:$F,MATCH(CalBudget2567!$D310,ผลงานOPDVisit_HDC!$A:$A,0))</f>
        <v>98441</v>
      </c>
      <c r="K310" s="138">
        <f t="shared" si="206"/>
        <v>404.61196046362795</v>
      </c>
      <c r="L310" s="139">
        <f t="shared" si="207"/>
        <v>118129.2</v>
      </c>
      <c r="M310" s="140">
        <f t="shared" si="208"/>
        <v>118129.2</v>
      </c>
      <c r="N310" s="141">
        <f t="shared" si="209"/>
        <v>415.29371621986775</v>
      </c>
      <c r="O310" s="142">
        <f t="shared" si="210"/>
        <v>49058314.462080002</v>
      </c>
      <c r="P310" s="143">
        <f>INDEX(รายได้แยกตามสิทธิ!$E:$E,MATCH(CalBudget2567!$D310,รายได้แยกตามสิทธิ!$B:$B,0))</f>
        <v>7478905.75</v>
      </c>
      <c r="Q310" s="138">
        <f>INDEX(ผลงานOPDVisit_HDC!$D:$D,MATCH(CalBudget2567!$D310,ผลงานOPDVisit_HDC!$A:$A,0))</f>
        <v>16318</v>
      </c>
      <c r="R310" s="138">
        <f t="shared" si="211"/>
        <v>458.32245066797401</v>
      </c>
      <c r="S310" s="139">
        <f t="shared" si="212"/>
        <v>19581.599999999999</v>
      </c>
      <c r="T310" s="140">
        <f t="shared" si="213"/>
        <v>19581.599999999999</v>
      </c>
      <c r="U310" s="141">
        <f t="shared" si="214"/>
        <v>470.42216336560853</v>
      </c>
      <c r="V310" s="142">
        <f t="shared" si="215"/>
        <v>9211618.634159999</v>
      </c>
      <c r="W310" s="143">
        <f>INDEX(รายได้แยกตามสิทธิ!$F:$F,MATCH(CalBudget2567!$D310,รายได้แยกตามสิทธิ!$B:$B,0))</f>
        <v>7421568</v>
      </c>
      <c r="X310" s="138">
        <f>INDEX(ผลงานOPDVisit_HDC!$E:$E,MATCH(CalBudget2567!$D310,ผลงานOPDVisit_HDC!$A:$A,0))</f>
        <v>20287</v>
      </c>
      <c r="Y310" s="138">
        <f t="shared" si="216"/>
        <v>365.82875733228178</v>
      </c>
      <c r="Z310" s="139">
        <f t="shared" si="217"/>
        <v>24344.399999999998</v>
      </c>
      <c r="AA310" s="140">
        <f t="shared" si="218"/>
        <v>24344.399999999998</v>
      </c>
      <c r="AB310" s="141">
        <f t="shared" si="219"/>
        <v>375.48663652585401</v>
      </c>
      <c r="AC310" s="142">
        <f t="shared" si="220"/>
        <v>9140996.8742399998</v>
      </c>
      <c r="AD310" s="143">
        <f>INDEX(รายได้แยกตามสิทธิ!$G:$G,MATCH(CalBudget2567!$D310,รายได้แยกตามสิทธิ!$B:$B,0))</f>
        <v>132290</v>
      </c>
      <c r="AE310" s="138">
        <f>INDEX(ผลงานOPDVisit_HDC!$G:$G,MATCH(CalBudget2567!$D310,ผลงานOPDVisit_HDC!$A:$A,0))</f>
        <v>0</v>
      </c>
      <c r="AF310" s="138">
        <f t="shared" si="221"/>
        <v>0</v>
      </c>
      <c r="AG310" s="139">
        <f t="shared" si="222"/>
        <v>0</v>
      </c>
      <c r="AH310" s="140">
        <f t="shared" si="223"/>
        <v>0</v>
      </c>
      <c r="AI310" s="141">
        <f t="shared" si="224"/>
        <v>0</v>
      </c>
      <c r="AJ310" s="142">
        <f t="shared" si="225"/>
        <v>0</v>
      </c>
      <c r="AK310" s="143">
        <f>INDEX(รายได้แยกตามสิทธิ!$H:$H,MATCH(CalBudget2567!$D310,รายได้แยกตามสิทธิ!$B:$B,0))</f>
        <v>4919197.25</v>
      </c>
      <c r="AL310" s="138">
        <f>INDEX(ผลงานOPDVisit_HDC!$K:$K,MATCH(CalBudget2567!$D310,ผลงานOPDVisit_HDC!$A:$A,0))</f>
        <v>1128</v>
      </c>
      <c r="AM310" s="138">
        <f t="shared" si="226"/>
        <v>4360.9904698581558</v>
      </c>
      <c r="AN310" s="139">
        <f t="shared" si="227"/>
        <v>1353.6</v>
      </c>
      <c r="AO310" s="140">
        <f t="shared" si="228"/>
        <v>1353.6</v>
      </c>
      <c r="AP310" s="141">
        <f t="shared" si="229"/>
        <v>4476.120618262411</v>
      </c>
      <c r="AQ310" s="142">
        <f t="shared" si="230"/>
        <v>6058876.868879999</v>
      </c>
      <c r="AR310" s="144">
        <f t="shared" si="204"/>
        <v>73469806.839359999</v>
      </c>
      <c r="AS310" s="143">
        <f>INDEX(รายได้แยกตามสิทธิ!$I:$I,MATCH(CalBudget2567!$D310,รายได้แยกตามสิทธิ!$B:$B,0))</f>
        <v>17935966.420000002</v>
      </c>
      <c r="AT310" s="138">
        <f>INDEX(ผลงานAdjRw_DHES!$D:$D,MATCH(CalBudget2567!$D310,ผลงานAdjRw_DHES!$B:$B,0))</f>
        <v>1938.6685</v>
      </c>
      <c r="AU310" s="143">
        <f t="shared" si="231"/>
        <v>9251.6933245678683</v>
      </c>
      <c r="AV310" s="139">
        <f t="shared" si="232"/>
        <v>2326.4022</v>
      </c>
      <c r="AW310" s="140">
        <f t="shared" si="233"/>
        <v>2326.4022</v>
      </c>
      <c r="AX310" s="141">
        <f t="shared" si="234"/>
        <v>9495.9380283364608</v>
      </c>
      <c r="AY310" s="142">
        <f t="shared" si="235"/>
        <v>22091371.120185606</v>
      </c>
      <c r="AZ310" s="143">
        <f>INDEX(รายได้แยกตามสิทธิ!$J:$J,MATCH(CalBudget2567!$D310,รายได้แยกตามสิทธิ!$B:$B,0))</f>
        <v>2180298.2799999998</v>
      </c>
      <c r="BA310" s="138">
        <f>INDEX(ผลงานAdjRw_DHES!$F:$F,MATCH(CalBudget2567!$D310,ผลงานAdjRw_DHES!$B:$B,0))</f>
        <v>170.6909</v>
      </c>
      <c r="BB310" s="143">
        <f t="shared" si="236"/>
        <v>12773.371515411774</v>
      </c>
      <c r="BC310" s="139">
        <f t="shared" si="237"/>
        <v>204.82908</v>
      </c>
      <c r="BD310" s="140">
        <f t="shared" si="238"/>
        <v>204.82908</v>
      </c>
      <c r="BE310" s="141">
        <f t="shared" si="239"/>
        <v>13110.588523418646</v>
      </c>
      <c r="BF310" s="142">
        <f t="shared" si="240"/>
        <v>2685429.7855103998</v>
      </c>
      <c r="BG310" s="143">
        <f>INDEX(รายได้แยกตามสิทธิ!$K:$K,MATCH(CalBudget2567!$D310,รายได้แยกตามสิทธิ!$B:$B,0))</f>
        <v>1972485.8</v>
      </c>
      <c r="BH310" s="138">
        <f>INDEX(ผลงานAdjRw_DHES!$E:$E,MATCH(CalBudget2567!$D310,ผลงานAdjRw_DHES!$B:$B,0))</f>
        <v>152.47499999999999</v>
      </c>
      <c r="BI310" s="143">
        <f t="shared" si="241"/>
        <v>12936.453844892607</v>
      </c>
      <c r="BJ310" s="139">
        <f t="shared" si="242"/>
        <v>182.97</v>
      </c>
      <c r="BK310" s="140">
        <f t="shared" si="243"/>
        <v>182.97</v>
      </c>
      <c r="BL310" s="141">
        <f t="shared" si="244"/>
        <v>13277.976226397772</v>
      </c>
      <c r="BM310" s="142">
        <f t="shared" si="245"/>
        <v>2429471.3101440002</v>
      </c>
      <c r="BN310" s="143">
        <f>INDEX(รายได้แยกตามสิทธิ!$N:$N,MATCH(CalBudget2567!$D310,รายได้แยกตามสิทธิ!$B:$B,0))</f>
        <v>2555941</v>
      </c>
      <c r="BO310" s="138">
        <f>INDEX(ผลงานAdjRw_DHES!$I:$I,MATCH(CalBudget2567!$D310,ผลงานAdjRw_DHES!$B:$B,0))</f>
        <v>99.078600000000449</v>
      </c>
      <c r="BP310" s="143">
        <f t="shared" si="246"/>
        <v>25797.104521056903</v>
      </c>
      <c r="BQ310" s="139">
        <f t="shared" si="247"/>
        <v>118.89432000000053</v>
      </c>
      <c r="BR310" s="140">
        <f t="shared" si="248"/>
        <v>118.89432000000053</v>
      </c>
      <c r="BS310" s="141">
        <f t="shared" si="249"/>
        <v>26478.148080412804</v>
      </c>
      <c r="BT310" s="142">
        <f t="shared" si="250"/>
        <v>3148101.4108799999</v>
      </c>
      <c r="BU310" s="144">
        <f t="shared" si="251"/>
        <v>30354373.626720004</v>
      </c>
      <c r="BV310" s="145">
        <f t="shared" si="205"/>
        <v>103824180.46608001</v>
      </c>
      <c r="BW310" s="146">
        <f>INDEX(รายได้แยกตามสิทธิ!$Q:$Q,MATCH(CalBudget2567!$D310,รายได้แยกตามสิทธิ!$B:$B,0))</f>
        <v>0.33</v>
      </c>
      <c r="BX310" s="145">
        <f t="shared" si="252"/>
        <v>34261979.553806402</v>
      </c>
      <c r="BY310" s="141"/>
      <c r="BZ310" s="143">
        <f t="shared" si="253"/>
        <v>136174</v>
      </c>
      <c r="CA310" s="138">
        <f>INDEX(ผลงานOPDVisit_HDC!$C:$C,MATCH(CalBudget2567!$D310,ผลงานOPDVisit_HDC!$A:$A,0))</f>
        <v>136174</v>
      </c>
      <c r="CB310" s="138">
        <f t="shared" si="254"/>
        <v>0</v>
      </c>
    </row>
    <row r="311" spans="1:80" hidden="1" x14ac:dyDescent="0.7">
      <c r="A311" s="136">
        <f>COUNTA($D$16:D311)</f>
        <v>296</v>
      </c>
      <c r="B311" s="1">
        <v>5</v>
      </c>
      <c r="C311" s="2" t="s">
        <v>28</v>
      </c>
      <c r="D311" s="91" t="s">
        <v>376</v>
      </c>
      <c r="E311" s="3" t="s">
        <v>1274</v>
      </c>
      <c r="F311" s="4" t="s">
        <v>1876</v>
      </c>
      <c r="G311" s="1">
        <v>6</v>
      </c>
      <c r="H311" s="3" t="s">
        <v>2965</v>
      </c>
      <c r="I311" s="137">
        <f>INDEX(รายได้แยกตามสิทธิ!$D:$D,MATCH(CalBudget2567!$D311,รายได้แยกตามสิทธิ!$B:$B,0))</f>
        <v>35272095.899999999</v>
      </c>
      <c r="J311" s="138">
        <f>INDEX(ผลงานOPDVisit_HDC!$F:$F,MATCH(CalBudget2567!$D311,ผลงานOPDVisit_HDC!$A:$A,0))</f>
        <v>74184</v>
      </c>
      <c r="K311" s="138">
        <f t="shared" si="206"/>
        <v>475.46770058233579</v>
      </c>
      <c r="L311" s="139">
        <f t="shared" si="207"/>
        <v>89020.800000000003</v>
      </c>
      <c r="M311" s="140">
        <f t="shared" si="208"/>
        <v>89020.800000000003</v>
      </c>
      <c r="N311" s="141">
        <f t="shared" si="209"/>
        <v>488.02004787770943</v>
      </c>
      <c r="O311" s="142">
        <f t="shared" si="210"/>
        <v>43443935.078111999</v>
      </c>
      <c r="P311" s="143">
        <f>INDEX(รายได้แยกตามสิทธิ!$E:$E,MATCH(CalBudget2567!$D311,รายได้แยกตามสิทธิ!$B:$B,0))</f>
        <v>12018859.949999999</v>
      </c>
      <c r="Q311" s="138">
        <f>INDEX(ผลงานOPDVisit_HDC!$D:$D,MATCH(CalBudget2567!$D311,ผลงานOPDVisit_HDC!$A:$A,0))</f>
        <v>27085</v>
      </c>
      <c r="R311" s="138">
        <f t="shared" si="211"/>
        <v>443.7459830164297</v>
      </c>
      <c r="S311" s="139">
        <f t="shared" si="212"/>
        <v>32502</v>
      </c>
      <c r="T311" s="140">
        <f t="shared" si="213"/>
        <v>32502</v>
      </c>
      <c r="U311" s="141">
        <f t="shared" si="214"/>
        <v>455.46087696806347</v>
      </c>
      <c r="V311" s="142">
        <f t="shared" si="215"/>
        <v>14803389.423215998</v>
      </c>
      <c r="W311" s="143">
        <f>INDEX(รายได้แยกตามสิทธิ!$F:$F,MATCH(CalBudget2567!$D311,รายได้แยกตามสิทธิ!$B:$B,0))</f>
        <v>11096994.720000001</v>
      </c>
      <c r="X311" s="138">
        <f>INDEX(ผลงานOPDVisit_HDC!$E:$E,MATCH(CalBudget2567!$D311,ผลงานOPDVisit_HDC!$A:$A,0))</f>
        <v>17349</v>
      </c>
      <c r="Y311" s="138">
        <f t="shared" si="216"/>
        <v>639.63310392529831</v>
      </c>
      <c r="Z311" s="139">
        <f t="shared" si="217"/>
        <v>20818.8</v>
      </c>
      <c r="AA311" s="140">
        <f t="shared" si="218"/>
        <v>20818.8</v>
      </c>
      <c r="AB311" s="141">
        <f t="shared" si="219"/>
        <v>656.51941786892621</v>
      </c>
      <c r="AC311" s="142">
        <f t="shared" si="220"/>
        <v>13667946.4567296</v>
      </c>
      <c r="AD311" s="143">
        <f>INDEX(รายได้แยกตามสิทธิ!$G:$G,MATCH(CalBudget2567!$D311,รายได้แยกตามสิทธิ!$B:$B,0))</f>
        <v>2008451.5</v>
      </c>
      <c r="AE311" s="138">
        <f>INDEX(ผลงานOPDVisit_HDC!$G:$G,MATCH(CalBudget2567!$D311,ผลงานOPDVisit_HDC!$A:$A,0))</f>
        <v>4351</v>
      </c>
      <c r="AF311" s="138">
        <f t="shared" si="221"/>
        <v>461.60687198345209</v>
      </c>
      <c r="AG311" s="139">
        <f t="shared" si="222"/>
        <v>5221.2</v>
      </c>
      <c r="AH311" s="140">
        <f t="shared" si="223"/>
        <v>5221.2</v>
      </c>
      <c r="AI311" s="141">
        <f t="shared" si="224"/>
        <v>473.79329340381526</v>
      </c>
      <c r="AJ311" s="142">
        <f t="shared" si="225"/>
        <v>2473769.5435200003</v>
      </c>
      <c r="AK311" s="143">
        <f>INDEX(รายได้แยกตามสิทธิ!$H:$H,MATCH(CalBudget2567!$D311,รายได้แยกตามสิทธิ!$B:$B,0))</f>
        <v>12561296.609999999</v>
      </c>
      <c r="AL311" s="138">
        <f>INDEX(ผลงานOPDVisit_HDC!$K:$K,MATCH(CalBudget2567!$D311,ผลงานOPDVisit_HDC!$A:$A,0))</f>
        <v>12314</v>
      </c>
      <c r="AM311" s="138">
        <f t="shared" si="226"/>
        <v>1020.0825572519084</v>
      </c>
      <c r="AN311" s="139">
        <f t="shared" si="227"/>
        <v>14776.8</v>
      </c>
      <c r="AO311" s="140">
        <f t="shared" si="228"/>
        <v>14776.8</v>
      </c>
      <c r="AP311" s="141">
        <f t="shared" si="229"/>
        <v>1047.0127367633588</v>
      </c>
      <c r="AQ311" s="142">
        <f t="shared" si="230"/>
        <v>15471497.808604799</v>
      </c>
      <c r="AR311" s="144">
        <f t="shared" si="204"/>
        <v>89860538.310182393</v>
      </c>
      <c r="AS311" s="143">
        <f>INDEX(รายได้แยกตามสิทธิ!$I:$I,MATCH(CalBudget2567!$D311,รายได้แยกตามสิทธิ!$B:$B,0))</f>
        <v>15926448.779999999</v>
      </c>
      <c r="AT311" s="138">
        <f>INDEX(ผลงานAdjRw_DHES!$D:$D,MATCH(CalBudget2567!$D311,ผลงานAdjRw_DHES!$B:$B,0))</f>
        <v>1256.354</v>
      </c>
      <c r="AU311" s="143">
        <f t="shared" si="231"/>
        <v>12676.720717250073</v>
      </c>
      <c r="AV311" s="139">
        <f t="shared" si="232"/>
        <v>1507.6248000000001</v>
      </c>
      <c r="AW311" s="140">
        <f t="shared" si="233"/>
        <v>1507.6248000000001</v>
      </c>
      <c r="AX311" s="141">
        <f t="shared" si="234"/>
        <v>13011.386144185475</v>
      </c>
      <c r="AY311" s="142">
        <f t="shared" si="235"/>
        <v>19616288.433350399</v>
      </c>
      <c r="AZ311" s="143">
        <f>INDEX(รายได้แยกตามสิทธิ!$J:$J,MATCH(CalBudget2567!$D311,รายได้แยกตามสิทธิ!$B:$B,0))</f>
        <v>4621461.5</v>
      </c>
      <c r="BA311" s="138">
        <f>INDEX(ผลงานAdjRw_DHES!$F:$F,MATCH(CalBudget2567!$D311,ผลงานAdjRw_DHES!$B:$B,0))</f>
        <v>168.62699999999998</v>
      </c>
      <c r="BB311" s="143">
        <f t="shared" si="236"/>
        <v>27406.414749713869</v>
      </c>
      <c r="BC311" s="139">
        <f t="shared" si="237"/>
        <v>202.35239999999996</v>
      </c>
      <c r="BD311" s="140">
        <f t="shared" si="238"/>
        <v>202.35239999999996</v>
      </c>
      <c r="BE311" s="141">
        <f t="shared" si="239"/>
        <v>28129.944099106317</v>
      </c>
      <c r="BF311" s="142">
        <f t="shared" si="240"/>
        <v>5692161.7003199998</v>
      </c>
      <c r="BG311" s="143">
        <f>INDEX(รายได้แยกตามสิทธิ!$K:$K,MATCH(CalBudget2567!$D311,รายได้แยกตามสิทธิ!$B:$B,0))</f>
        <v>1523508</v>
      </c>
      <c r="BH311" s="138">
        <f>INDEX(ผลงานAdjRw_DHES!$E:$E,MATCH(CalBudget2567!$D311,ผลงานAdjRw_DHES!$B:$B,0))</f>
        <v>98.995400000000004</v>
      </c>
      <c r="BI311" s="143">
        <f t="shared" si="241"/>
        <v>15389.684773231887</v>
      </c>
      <c r="BJ311" s="139">
        <f t="shared" si="242"/>
        <v>118.79447999999999</v>
      </c>
      <c r="BK311" s="140">
        <f t="shared" si="243"/>
        <v>118.79447999999999</v>
      </c>
      <c r="BL311" s="141">
        <f t="shared" si="244"/>
        <v>15795.972451245209</v>
      </c>
      <c r="BM311" s="142">
        <f t="shared" si="245"/>
        <v>1876474.3334399997</v>
      </c>
      <c r="BN311" s="143">
        <f>INDEX(รายได้แยกตามสิทธิ!$N:$N,MATCH(CalBudget2567!$D311,รายได้แยกตามสิทธิ!$B:$B,0))</f>
        <v>2885424</v>
      </c>
      <c r="BO311" s="138">
        <f>INDEX(ผลงานAdjRw_DHES!$I:$I,MATCH(CalBudget2567!$D311,ผลงานAdjRw_DHES!$B:$B,0))</f>
        <v>294.13179999999988</v>
      </c>
      <c r="BP311" s="143">
        <f t="shared" si="246"/>
        <v>9809.9695442655338</v>
      </c>
      <c r="BQ311" s="139">
        <f t="shared" si="247"/>
        <v>352.95815999999985</v>
      </c>
      <c r="BR311" s="140">
        <f t="shared" si="248"/>
        <v>352.95815999999985</v>
      </c>
      <c r="BS311" s="141">
        <f t="shared" si="249"/>
        <v>10068.952740234145</v>
      </c>
      <c r="BT311" s="142">
        <f t="shared" si="250"/>
        <v>3553919.0323200002</v>
      </c>
      <c r="BU311" s="144">
        <f t="shared" si="251"/>
        <v>30738843.499430396</v>
      </c>
      <c r="BV311" s="145">
        <f t="shared" si="205"/>
        <v>120599381.80961278</v>
      </c>
      <c r="BW311" s="146">
        <f>INDEX(รายได้แยกตามสิทธิ!$Q:$Q,MATCH(CalBudget2567!$D311,รายได้แยกตามสิทธิ!$B:$B,0))</f>
        <v>0.28999999999999998</v>
      </c>
      <c r="BX311" s="145">
        <f t="shared" si="252"/>
        <v>34973820.724787705</v>
      </c>
      <c r="BY311" s="141"/>
      <c r="BZ311" s="143">
        <f t="shared" si="253"/>
        <v>135283</v>
      </c>
      <c r="CA311" s="138">
        <f>INDEX(ผลงานOPDVisit_HDC!$C:$C,MATCH(CalBudget2567!$D311,ผลงานOPDVisit_HDC!$A:$A,0))</f>
        <v>135283</v>
      </c>
      <c r="CB311" s="138">
        <f t="shared" si="254"/>
        <v>0</v>
      </c>
    </row>
    <row r="312" spans="1:80" hidden="1" x14ac:dyDescent="0.7">
      <c r="A312" s="136">
        <f>COUNTA($D$16:D312)</f>
        <v>297</v>
      </c>
      <c r="B312" s="1">
        <v>5</v>
      </c>
      <c r="C312" s="2" t="s">
        <v>28</v>
      </c>
      <c r="D312" s="91" t="s">
        <v>377</v>
      </c>
      <c r="E312" s="3" t="s">
        <v>1275</v>
      </c>
      <c r="F312" s="4" t="s">
        <v>1876</v>
      </c>
      <c r="G312" s="1">
        <v>6</v>
      </c>
      <c r="H312" s="3" t="s">
        <v>2965</v>
      </c>
      <c r="I312" s="137">
        <f>INDEX(รายได้แยกตามสิทธิ!$D:$D,MATCH(CalBudget2567!$D312,รายได้แยกตามสิทธิ!$B:$B,0))</f>
        <v>41556207.619999997</v>
      </c>
      <c r="J312" s="138">
        <f>INDEX(ผลงานOPDVisit_HDC!$F:$F,MATCH(CalBudget2567!$D312,ผลงานOPDVisit_HDC!$A:$A,0))</f>
        <v>78779</v>
      </c>
      <c r="K312" s="138">
        <f t="shared" si="206"/>
        <v>527.50361923862954</v>
      </c>
      <c r="L312" s="139">
        <f t="shared" si="207"/>
        <v>94534.8</v>
      </c>
      <c r="M312" s="140">
        <f t="shared" si="208"/>
        <v>94534.8</v>
      </c>
      <c r="N312" s="141">
        <f t="shared" si="209"/>
        <v>541.4297147865293</v>
      </c>
      <c r="O312" s="142">
        <f t="shared" si="210"/>
        <v>51183949.801401593</v>
      </c>
      <c r="P312" s="143">
        <f>INDEX(รายได้แยกตามสิทธิ!$E:$E,MATCH(CalBudget2567!$D312,รายได้แยกตามสิทธิ!$B:$B,0))</f>
        <v>24198823.940000001</v>
      </c>
      <c r="Q312" s="138">
        <f>INDEX(ผลงานOPDVisit_HDC!$D:$D,MATCH(CalBudget2567!$D312,ผลงานOPDVisit_HDC!$A:$A,0))</f>
        <v>26644</v>
      </c>
      <c r="R312" s="138">
        <f t="shared" si="211"/>
        <v>908.22789145773913</v>
      </c>
      <c r="S312" s="139">
        <f t="shared" si="212"/>
        <v>31972.799999999999</v>
      </c>
      <c r="T312" s="140">
        <f t="shared" si="213"/>
        <v>31972.799999999999</v>
      </c>
      <c r="U312" s="141">
        <f t="shared" si="214"/>
        <v>932.20510779222343</v>
      </c>
      <c r="V312" s="142">
        <f t="shared" si="215"/>
        <v>29805207.470419202</v>
      </c>
      <c r="W312" s="143">
        <f>INDEX(รายได้แยกตามสิทธิ!$F:$F,MATCH(CalBudget2567!$D312,รายได้แยกตามสิทธิ!$B:$B,0))</f>
        <v>7685303</v>
      </c>
      <c r="X312" s="138">
        <f>INDEX(ผลงานOPDVisit_HDC!$E:$E,MATCH(CalBudget2567!$D312,ผลงานOPDVisit_HDC!$A:$A,0))</f>
        <v>34383</v>
      </c>
      <c r="Y312" s="138">
        <f t="shared" si="216"/>
        <v>223.5204316086438</v>
      </c>
      <c r="Z312" s="139">
        <f t="shared" si="217"/>
        <v>41259.599999999999</v>
      </c>
      <c r="AA312" s="140">
        <f t="shared" si="218"/>
        <v>41259.599999999999</v>
      </c>
      <c r="AB312" s="141">
        <f t="shared" si="219"/>
        <v>229.421371003112</v>
      </c>
      <c r="AC312" s="142">
        <f t="shared" si="220"/>
        <v>9465833.9990400001</v>
      </c>
      <c r="AD312" s="143">
        <f>INDEX(รายได้แยกตามสิทธิ!$G:$G,MATCH(CalBudget2567!$D312,รายได้แยกตามสิทธิ!$B:$B,0))</f>
        <v>937153.73</v>
      </c>
      <c r="AE312" s="138">
        <f>INDEX(ผลงานOPDVisit_HDC!$G:$G,MATCH(CalBudget2567!$D312,ผลงานOPDVisit_HDC!$A:$A,0))</f>
        <v>304</v>
      </c>
      <c r="AF312" s="138">
        <f t="shared" si="221"/>
        <v>3082.742532894737</v>
      </c>
      <c r="AG312" s="139">
        <f t="shared" si="222"/>
        <v>364.8</v>
      </c>
      <c r="AH312" s="140">
        <f t="shared" si="223"/>
        <v>364.8</v>
      </c>
      <c r="AI312" s="141">
        <f t="shared" si="224"/>
        <v>3164.1269357631581</v>
      </c>
      <c r="AJ312" s="142">
        <f t="shared" si="225"/>
        <v>1154273.5061664002</v>
      </c>
      <c r="AK312" s="143">
        <f>INDEX(รายได้แยกตามสิทธิ!$H:$H,MATCH(CalBudget2567!$D312,รายได้แยกตามสิทธิ!$B:$B,0))</f>
        <v>7981257.3499999996</v>
      </c>
      <c r="AL312" s="138">
        <f>INDEX(ผลงานOPDVisit_HDC!$K:$K,MATCH(CalBudget2567!$D312,ผลงานOPDVisit_HDC!$A:$A,0))</f>
        <v>0</v>
      </c>
      <c r="AM312" s="138">
        <f t="shared" si="226"/>
        <v>0</v>
      </c>
      <c r="AN312" s="139">
        <f t="shared" si="227"/>
        <v>0</v>
      </c>
      <c r="AO312" s="140">
        <f t="shared" si="228"/>
        <v>0</v>
      </c>
      <c r="AP312" s="141">
        <f t="shared" si="229"/>
        <v>0</v>
      </c>
      <c r="AQ312" s="142">
        <f t="shared" si="230"/>
        <v>0</v>
      </c>
      <c r="AR312" s="144">
        <f t="shared" si="204"/>
        <v>91609264.77702719</v>
      </c>
      <c r="AS312" s="143">
        <f>INDEX(รายได้แยกตามสิทธิ!$I:$I,MATCH(CalBudget2567!$D312,รายได้แยกตามสิทธิ!$B:$B,0))</f>
        <v>14710927.18</v>
      </c>
      <c r="AT312" s="138">
        <f>INDEX(ผลงานAdjRw_DHES!$D:$D,MATCH(CalBudget2567!$D312,ผลงานAdjRw_DHES!$B:$B,0))</f>
        <v>977.93970000000002</v>
      </c>
      <c r="AU312" s="143">
        <f t="shared" si="231"/>
        <v>15042.775316310403</v>
      </c>
      <c r="AV312" s="139">
        <f t="shared" si="232"/>
        <v>1173.52764</v>
      </c>
      <c r="AW312" s="140">
        <f t="shared" si="233"/>
        <v>1173.52764</v>
      </c>
      <c r="AX312" s="141">
        <f t="shared" si="234"/>
        <v>15439.904584660997</v>
      </c>
      <c r="AY312" s="142">
        <f t="shared" si="235"/>
        <v>18119154.789062399</v>
      </c>
      <c r="AZ312" s="143">
        <f>INDEX(รายได้แยกตามสิทธิ!$J:$J,MATCH(CalBudget2567!$D312,รายได้แยกตามสิทธิ!$B:$B,0))</f>
        <v>2017636.3</v>
      </c>
      <c r="BA312" s="138">
        <f>INDEX(ผลงานAdjRw_DHES!$F:$F,MATCH(CalBudget2567!$D312,ผลงานAdjRw_DHES!$B:$B,0))</f>
        <v>138.4821</v>
      </c>
      <c r="BB312" s="143">
        <f t="shared" si="236"/>
        <v>14569.654128584127</v>
      </c>
      <c r="BC312" s="139">
        <f t="shared" si="237"/>
        <v>166.17851999999999</v>
      </c>
      <c r="BD312" s="140">
        <f t="shared" si="238"/>
        <v>166.17851999999999</v>
      </c>
      <c r="BE312" s="141">
        <f t="shared" si="239"/>
        <v>14954.292997578748</v>
      </c>
      <c r="BF312" s="142">
        <f t="shared" si="240"/>
        <v>2485082.2779839998</v>
      </c>
      <c r="BG312" s="143">
        <f>INDEX(รายได้แยกตามสิทธิ!$K:$K,MATCH(CalBudget2567!$D312,รายได้แยกตามสิทธิ!$B:$B,0))</f>
        <v>4434645.46</v>
      </c>
      <c r="BH312" s="138">
        <f>INDEX(ผลงานAdjRw_DHES!$E:$E,MATCH(CalBudget2567!$D312,ผลงานAdjRw_DHES!$B:$B,0))</f>
        <v>61.209199999999996</v>
      </c>
      <c r="BI312" s="143">
        <f t="shared" si="241"/>
        <v>72450.635852126812</v>
      </c>
      <c r="BJ312" s="139">
        <f t="shared" si="242"/>
        <v>73.451039999999992</v>
      </c>
      <c r="BK312" s="140">
        <f t="shared" si="243"/>
        <v>73.451039999999992</v>
      </c>
      <c r="BL312" s="141">
        <f t="shared" si="244"/>
        <v>74363.33263862296</v>
      </c>
      <c r="BM312" s="142">
        <f t="shared" si="245"/>
        <v>5462064.1201727996</v>
      </c>
      <c r="BN312" s="143">
        <f>INDEX(รายได้แยกตามสิทธิ!$N:$N,MATCH(CalBudget2567!$D312,รายได้แยกตามสิทธิ!$B:$B,0))</f>
        <v>1367465.23</v>
      </c>
      <c r="BO312" s="138">
        <f>INDEX(ผลงานAdjRw_DHES!$I:$I,MATCH(CalBudget2567!$D312,ผลงานAdjRw_DHES!$B:$B,0))</f>
        <v>100.37310000000008</v>
      </c>
      <c r="BP312" s="143">
        <f t="shared" si="246"/>
        <v>13623.821820786634</v>
      </c>
      <c r="BQ312" s="139">
        <f t="shared" si="247"/>
        <v>120.44772000000009</v>
      </c>
      <c r="BR312" s="140">
        <f t="shared" si="248"/>
        <v>120.44772000000009</v>
      </c>
      <c r="BS312" s="141">
        <f t="shared" si="249"/>
        <v>13983.490716855402</v>
      </c>
      <c r="BT312" s="142">
        <f t="shared" si="250"/>
        <v>1684279.5744864</v>
      </c>
      <c r="BU312" s="144">
        <f t="shared" si="251"/>
        <v>27750580.7617056</v>
      </c>
      <c r="BV312" s="145">
        <f t="shared" si="205"/>
        <v>119359845.5387328</v>
      </c>
      <c r="BW312" s="146">
        <f>INDEX(รายได้แยกตามสิทธิ!$Q:$Q,MATCH(CalBudget2567!$D312,รายได้แยกตามสิทธิ!$B:$B,0))</f>
        <v>0.35</v>
      </c>
      <c r="BX312" s="145">
        <f t="shared" si="252"/>
        <v>41775945.938556477</v>
      </c>
      <c r="BY312" s="141"/>
      <c r="BZ312" s="143">
        <f t="shared" si="253"/>
        <v>140110</v>
      </c>
      <c r="CA312" s="138">
        <f>INDEX(ผลงานOPDVisit_HDC!$C:$C,MATCH(CalBudget2567!$D312,ผลงานOPDVisit_HDC!$A:$A,0))</f>
        <v>140110</v>
      </c>
      <c r="CB312" s="138">
        <f t="shared" si="254"/>
        <v>0</v>
      </c>
    </row>
    <row r="313" spans="1:80" hidden="1" x14ac:dyDescent="0.7">
      <c r="A313" s="136">
        <f>COUNTA($D$16:D313)</f>
        <v>298</v>
      </c>
      <c r="B313" s="1">
        <v>5</v>
      </c>
      <c r="C313" s="2" t="s">
        <v>28</v>
      </c>
      <c r="D313" s="91" t="s">
        <v>378</v>
      </c>
      <c r="E313" s="3" t="s">
        <v>1276</v>
      </c>
      <c r="F313" s="4" t="s">
        <v>1876</v>
      </c>
      <c r="G313" s="1">
        <v>9</v>
      </c>
      <c r="H313" s="3" t="s">
        <v>2967</v>
      </c>
      <c r="I313" s="137">
        <f>INDEX(รายได้แยกตามสิทธิ!$D:$D,MATCH(CalBudget2567!$D313,รายได้แยกตามสิทธิ!$B:$B,0))</f>
        <v>44763869.299999997</v>
      </c>
      <c r="J313" s="138">
        <f>INDEX(ผลงานOPDVisit_HDC!$F:$F,MATCH(CalBudget2567!$D313,ผลงานOPDVisit_HDC!$A:$A,0))</f>
        <v>94985</v>
      </c>
      <c r="K313" s="138">
        <f t="shared" si="206"/>
        <v>471.2730357424856</v>
      </c>
      <c r="L313" s="139">
        <f t="shared" si="207"/>
        <v>113982</v>
      </c>
      <c r="M313" s="140">
        <f t="shared" si="208"/>
        <v>113982</v>
      </c>
      <c r="N313" s="141">
        <f t="shared" si="209"/>
        <v>483.71464388608723</v>
      </c>
      <c r="O313" s="142">
        <f t="shared" si="210"/>
        <v>55134762.539423995</v>
      </c>
      <c r="P313" s="143">
        <f>INDEX(รายได้แยกตามสิทธิ!$E:$E,MATCH(CalBudget2567!$D313,รายได้แยกตามสิทธิ!$B:$B,0))</f>
        <v>7789349.5</v>
      </c>
      <c r="Q313" s="138">
        <f>INDEX(ผลงานOPDVisit_HDC!$D:$D,MATCH(CalBudget2567!$D313,ผลงานOPDVisit_HDC!$A:$A,0))</f>
        <v>12758</v>
      </c>
      <c r="R313" s="138">
        <f t="shared" si="211"/>
        <v>610.54628468411977</v>
      </c>
      <c r="S313" s="139">
        <f t="shared" si="212"/>
        <v>15309.599999999999</v>
      </c>
      <c r="T313" s="140">
        <f t="shared" si="213"/>
        <v>15309.599999999999</v>
      </c>
      <c r="U313" s="141">
        <f t="shared" si="214"/>
        <v>626.66470659978052</v>
      </c>
      <c r="V313" s="142">
        <f t="shared" si="215"/>
        <v>9593985.992159998</v>
      </c>
      <c r="W313" s="143">
        <f>INDEX(รายได้แยกตามสิทธิ!$F:$F,MATCH(CalBudget2567!$D313,รายได้แยกตามสิทธิ!$B:$B,0))</f>
        <v>11075244.07</v>
      </c>
      <c r="X313" s="138">
        <f>INDEX(ผลงานOPDVisit_HDC!$E:$E,MATCH(CalBudget2567!$D313,ผลงานOPDVisit_HDC!$A:$A,0))</f>
        <v>27481</v>
      </c>
      <c r="Y313" s="138">
        <f t="shared" si="216"/>
        <v>403.01459444707251</v>
      </c>
      <c r="Z313" s="139">
        <f t="shared" si="217"/>
        <v>32977.199999999997</v>
      </c>
      <c r="AA313" s="140">
        <f t="shared" si="218"/>
        <v>32977.199999999997</v>
      </c>
      <c r="AB313" s="141">
        <f t="shared" si="219"/>
        <v>413.65417974047523</v>
      </c>
      <c r="AC313" s="142">
        <f t="shared" si="220"/>
        <v>13641156.616137598</v>
      </c>
      <c r="AD313" s="143">
        <f>INDEX(รายได้แยกตามสิทธิ!$G:$G,MATCH(CalBudget2567!$D313,รายได้แยกตามสิทธิ!$B:$B,0))</f>
        <v>1912134.91</v>
      </c>
      <c r="AE313" s="138">
        <f>INDEX(ผลงานOPDVisit_HDC!$G:$G,MATCH(CalBudget2567!$D313,ผลงานOPDVisit_HDC!$A:$A,0))</f>
        <v>2792</v>
      </c>
      <c r="AF313" s="138">
        <f t="shared" si="221"/>
        <v>684.86207378223492</v>
      </c>
      <c r="AG313" s="139">
        <f t="shared" si="222"/>
        <v>3350.4</v>
      </c>
      <c r="AH313" s="140">
        <f t="shared" si="223"/>
        <v>3350.4</v>
      </c>
      <c r="AI313" s="141">
        <f t="shared" si="224"/>
        <v>702.94243253008597</v>
      </c>
      <c r="AJ313" s="142">
        <f t="shared" si="225"/>
        <v>2355138.3259488</v>
      </c>
      <c r="AK313" s="143">
        <f>INDEX(รายได้แยกตามสิทธิ!$H:$H,MATCH(CalBudget2567!$D313,รายได้แยกตามสิทธิ!$B:$B,0))</f>
        <v>23768626.809999999</v>
      </c>
      <c r="AL313" s="138">
        <f>INDEX(ผลงานOPDVisit_HDC!$K:$K,MATCH(CalBudget2567!$D313,ผลงานOPDVisit_HDC!$A:$A,0))</f>
        <v>15525</v>
      </c>
      <c r="AM313" s="138">
        <f t="shared" si="226"/>
        <v>1530.9904547504025</v>
      </c>
      <c r="AN313" s="139">
        <f t="shared" si="227"/>
        <v>18630</v>
      </c>
      <c r="AO313" s="140">
        <f t="shared" si="228"/>
        <v>18630</v>
      </c>
      <c r="AP313" s="141">
        <f t="shared" si="229"/>
        <v>1571.408602755813</v>
      </c>
      <c r="AQ313" s="142">
        <f t="shared" si="230"/>
        <v>29275342.269340798</v>
      </c>
      <c r="AR313" s="144">
        <f t="shared" si="204"/>
        <v>110000385.74301119</v>
      </c>
      <c r="AS313" s="143">
        <f>INDEX(รายได้แยกตามสิทธิ!$I:$I,MATCH(CalBudget2567!$D313,รายได้แยกตามสิทธิ!$B:$B,0))</f>
        <v>17504036</v>
      </c>
      <c r="AT313" s="138">
        <f>INDEX(ผลงานAdjRw_DHES!$D:$D,MATCH(CalBudget2567!$D313,ผลงานAdjRw_DHES!$B:$B,0))</f>
        <v>1404.7333999999998</v>
      </c>
      <c r="AU313" s="143">
        <f t="shared" si="231"/>
        <v>12460.753051077167</v>
      </c>
      <c r="AV313" s="139">
        <f t="shared" si="232"/>
        <v>1685.6800799999999</v>
      </c>
      <c r="AW313" s="140">
        <f t="shared" si="233"/>
        <v>1685.6800799999999</v>
      </c>
      <c r="AX313" s="141">
        <f t="shared" si="234"/>
        <v>12789.716931625604</v>
      </c>
      <c r="AY313" s="142">
        <f t="shared" si="235"/>
        <v>21559371.060480002</v>
      </c>
      <c r="AZ313" s="143">
        <f>INDEX(รายได้แยกตามสิทธิ!$J:$J,MATCH(CalBudget2567!$D313,รายได้แยกตามสิทธิ!$B:$B,0))</f>
        <v>1756030.5</v>
      </c>
      <c r="BA313" s="138">
        <f>INDEX(ผลงานAdjRw_DHES!$F:$F,MATCH(CalBudget2567!$D313,ผลงานAdjRw_DHES!$B:$B,0))</f>
        <v>85.009399999999999</v>
      </c>
      <c r="BB313" s="143">
        <f t="shared" si="236"/>
        <v>20656.897943051004</v>
      </c>
      <c r="BC313" s="139">
        <f t="shared" si="237"/>
        <v>102.01128</v>
      </c>
      <c r="BD313" s="140">
        <f t="shared" si="238"/>
        <v>102.01128</v>
      </c>
      <c r="BE313" s="141">
        <f t="shared" si="239"/>
        <v>21202.24004874755</v>
      </c>
      <c r="BF313" s="142">
        <f t="shared" si="240"/>
        <v>2162867.6462400001</v>
      </c>
      <c r="BG313" s="143">
        <f>INDEX(รายได้แยกตามสิทธิ!$K:$K,MATCH(CalBudget2567!$D313,รายได้แยกตามสิทธิ!$B:$B,0))</f>
        <v>16375124.800000001</v>
      </c>
      <c r="BH313" s="138">
        <f>INDEX(ผลงานAdjRw_DHES!$E:$E,MATCH(CalBudget2567!$D313,ผลงานAdjRw_DHES!$B:$B,0))</f>
        <v>143.43530000000001</v>
      </c>
      <c r="BI313" s="143">
        <f t="shared" si="241"/>
        <v>114163.84111860888</v>
      </c>
      <c r="BJ313" s="139">
        <f t="shared" si="242"/>
        <v>172.12236000000001</v>
      </c>
      <c r="BK313" s="140">
        <f t="shared" si="243"/>
        <v>172.12236000000001</v>
      </c>
      <c r="BL313" s="141">
        <f t="shared" si="244"/>
        <v>117177.76652414016</v>
      </c>
      <c r="BM313" s="142">
        <f t="shared" si="245"/>
        <v>20168913.713664003</v>
      </c>
      <c r="BN313" s="143">
        <f>INDEX(รายได้แยกตามสิทธิ!$N:$N,MATCH(CalBudget2567!$D313,รายได้แยกตามสิทธิ!$B:$B,0))</f>
        <v>2160773</v>
      </c>
      <c r="BO313" s="138">
        <f>INDEX(ผลงานAdjRw_DHES!$I:$I,MATCH(CalBudget2567!$D313,ผลงานAdjRw_DHES!$B:$B,0))</f>
        <v>209.28420000000031</v>
      </c>
      <c r="BP313" s="143">
        <f t="shared" si="246"/>
        <v>10324.587331485114</v>
      </c>
      <c r="BQ313" s="139">
        <f t="shared" si="247"/>
        <v>251.14104000000037</v>
      </c>
      <c r="BR313" s="140">
        <f t="shared" si="248"/>
        <v>251.14104000000037</v>
      </c>
      <c r="BS313" s="141">
        <f t="shared" si="249"/>
        <v>10597.156437036321</v>
      </c>
      <c r="BT313" s="142">
        <f t="shared" si="250"/>
        <v>2661380.88864</v>
      </c>
      <c r="BU313" s="144">
        <f t="shared" si="251"/>
        <v>46552533.309024006</v>
      </c>
      <c r="BV313" s="145">
        <f t="shared" si="205"/>
        <v>156552919.05203521</v>
      </c>
      <c r="BW313" s="146">
        <f>INDEX(รายได้แยกตามสิทธิ!$Q:$Q,MATCH(CalBudget2567!$D313,รายได้แยกตามสิทธิ!$B:$B,0))</f>
        <v>0.35</v>
      </c>
      <c r="BX313" s="145">
        <f t="shared" si="252"/>
        <v>54793521.668212324</v>
      </c>
      <c r="BY313" s="141"/>
      <c r="BZ313" s="143">
        <f t="shared" si="253"/>
        <v>153541</v>
      </c>
      <c r="CA313" s="138">
        <f>INDEX(ผลงานOPDVisit_HDC!$C:$C,MATCH(CalBudget2567!$D313,ผลงานOPDVisit_HDC!$A:$A,0))</f>
        <v>153541</v>
      </c>
      <c r="CB313" s="138">
        <f t="shared" si="254"/>
        <v>0</v>
      </c>
    </row>
    <row r="314" spans="1:80" hidden="1" x14ac:dyDescent="0.7">
      <c r="A314" s="136">
        <f>COUNTA($D$16:D314)</f>
        <v>299</v>
      </c>
      <c r="B314" s="1">
        <v>5</v>
      </c>
      <c r="C314" s="2" t="s">
        <v>28</v>
      </c>
      <c r="D314" s="91" t="s">
        <v>379</v>
      </c>
      <c r="E314" s="3" t="s">
        <v>1277</v>
      </c>
      <c r="F314" s="4" t="s">
        <v>1876</v>
      </c>
      <c r="G314" s="1">
        <v>13</v>
      </c>
      <c r="H314" s="3" t="s">
        <v>2963</v>
      </c>
      <c r="I314" s="137">
        <f>INDEX(รายได้แยกตามสิทธิ!$D:$D,MATCH(CalBudget2567!$D314,รายได้แยกตามสิทธิ!$B:$B,0))</f>
        <v>163884588.22</v>
      </c>
      <c r="J314" s="138">
        <f>INDEX(ผลงานOPDVisit_HDC!$F:$F,MATCH(CalBudget2567!$D314,ผลงานOPDVisit_HDC!$A:$A,0))</f>
        <v>224189</v>
      </c>
      <c r="K314" s="138">
        <f t="shared" si="206"/>
        <v>731.01083558961409</v>
      </c>
      <c r="L314" s="139">
        <f t="shared" si="207"/>
        <v>269026.8</v>
      </c>
      <c r="M314" s="140">
        <f t="shared" si="208"/>
        <v>269026.8</v>
      </c>
      <c r="N314" s="141">
        <f t="shared" si="209"/>
        <v>750.30952164917994</v>
      </c>
      <c r="O314" s="142">
        <f t="shared" si="210"/>
        <v>201853369.61880958</v>
      </c>
      <c r="P314" s="143">
        <f>INDEX(รายได้แยกตามสิทธิ!$E:$E,MATCH(CalBudget2567!$D314,รายได้แยกตามสิทธิ!$B:$B,0))</f>
        <v>22008310</v>
      </c>
      <c r="Q314" s="138">
        <f>INDEX(ผลงานOPDVisit_HDC!$D:$D,MATCH(CalBudget2567!$D314,ผลงานOPDVisit_HDC!$A:$A,0))</f>
        <v>36639</v>
      </c>
      <c r="R314" s="138">
        <f t="shared" si="211"/>
        <v>600.67987663418762</v>
      </c>
      <c r="S314" s="139">
        <f t="shared" si="212"/>
        <v>43966.799999999996</v>
      </c>
      <c r="T314" s="140">
        <f t="shared" si="213"/>
        <v>43966.799999999996</v>
      </c>
      <c r="U314" s="141">
        <f t="shared" si="214"/>
        <v>616.53782537733014</v>
      </c>
      <c r="V314" s="142">
        <f t="shared" si="215"/>
        <v>27107195.260799997</v>
      </c>
      <c r="W314" s="143">
        <f>INDEX(รายได้แยกตามสิทธิ!$F:$F,MATCH(CalBudget2567!$D314,รายได้แยกตามสิทธิ!$B:$B,0))</f>
        <v>12931234.4</v>
      </c>
      <c r="X314" s="138">
        <f>INDEX(ผลงานOPDVisit_HDC!$E:$E,MATCH(CalBudget2567!$D314,ผลงานOPDVisit_HDC!$A:$A,0))</f>
        <v>14164</v>
      </c>
      <c r="Y314" s="138">
        <f t="shared" si="216"/>
        <v>912.96486868116358</v>
      </c>
      <c r="Z314" s="139">
        <f t="shared" si="217"/>
        <v>16996.8</v>
      </c>
      <c r="AA314" s="140">
        <f t="shared" si="218"/>
        <v>16996.8</v>
      </c>
      <c r="AB314" s="141">
        <f t="shared" si="219"/>
        <v>937.06714121434629</v>
      </c>
      <c r="AC314" s="142">
        <f t="shared" si="220"/>
        <v>15927142.785792001</v>
      </c>
      <c r="AD314" s="143">
        <f>INDEX(รายได้แยกตามสิทธิ!$G:$G,MATCH(CalBudget2567!$D314,รายได้แยกตามสิทธิ!$B:$B,0))</f>
        <v>1592911</v>
      </c>
      <c r="AE314" s="138">
        <f>INDEX(ผลงานOPDVisit_HDC!$G:$G,MATCH(CalBudget2567!$D314,ผลงานOPDVisit_HDC!$A:$A,0))</f>
        <v>6690</v>
      </c>
      <c r="AF314" s="138">
        <f t="shared" si="221"/>
        <v>238.103288490284</v>
      </c>
      <c r="AG314" s="139">
        <f t="shared" si="222"/>
        <v>8028</v>
      </c>
      <c r="AH314" s="140">
        <f t="shared" si="223"/>
        <v>8028</v>
      </c>
      <c r="AI314" s="141">
        <f t="shared" si="224"/>
        <v>244.3892153064275</v>
      </c>
      <c r="AJ314" s="142">
        <f t="shared" si="225"/>
        <v>1961956.62048</v>
      </c>
      <c r="AK314" s="143">
        <f>INDEX(รายได้แยกตามสิทธิ!$H:$H,MATCH(CalBudget2567!$D314,รายได้แยกตามสิทธิ!$B:$B,0))</f>
        <v>27758436.5</v>
      </c>
      <c r="AL314" s="138">
        <f>INDEX(ผลงานOPDVisit_HDC!$K:$K,MATCH(CalBudget2567!$D314,ผลงานOPDVisit_HDC!$A:$A,0))</f>
        <v>40079</v>
      </c>
      <c r="AM314" s="138">
        <f t="shared" si="226"/>
        <v>692.59304124354401</v>
      </c>
      <c r="AN314" s="139">
        <f t="shared" si="227"/>
        <v>48094.799999999996</v>
      </c>
      <c r="AO314" s="140">
        <f t="shared" si="228"/>
        <v>48094.799999999996</v>
      </c>
      <c r="AP314" s="141">
        <f t="shared" si="229"/>
        <v>710.87749753237358</v>
      </c>
      <c r="AQ314" s="142">
        <f t="shared" si="230"/>
        <v>34189511.068319999</v>
      </c>
      <c r="AR314" s="144">
        <f t="shared" si="204"/>
        <v>281039175.35420156</v>
      </c>
      <c r="AS314" s="143">
        <f>INDEX(รายได้แยกตามสิทธิ!$I:$I,MATCH(CalBudget2567!$D314,รายได้แยกตามสิทธิ!$B:$B,0))</f>
        <v>108243510.19</v>
      </c>
      <c r="AT314" s="138">
        <f>INDEX(ผลงานAdjRw_DHES!$D:$D,MATCH(CalBudget2567!$D314,ผลงานAdjRw_DHES!$B:$B,0))</f>
        <v>7483.5690000000004</v>
      </c>
      <c r="AU314" s="143">
        <f t="shared" si="231"/>
        <v>14464.156098513957</v>
      </c>
      <c r="AV314" s="139">
        <f t="shared" si="232"/>
        <v>8980.2828000000009</v>
      </c>
      <c r="AW314" s="140">
        <f t="shared" si="233"/>
        <v>8980.2828000000009</v>
      </c>
      <c r="AX314" s="141">
        <f t="shared" si="234"/>
        <v>14846.009819514726</v>
      </c>
      <c r="AY314" s="142">
        <f t="shared" si="235"/>
        <v>133321366.6308192</v>
      </c>
      <c r="AZ314" s="143">
        <f>INDEX(รายได้แยกตามสิทธิ!$J:$J,MATCH(CalBudget2567!$D314,รายได้แยกตามสิทธิ!$B:$B,0))</f>
        <v>4228152.5</v>
      </c>
      <c r="BA314" s="138">
        <f>INDEX(ผลงานAdjRw_DHES!$F:$F,MATCH(CalBudget2567!$D314,ผลงานAdjRw_DHES!$B:$B,0))</f>
        <v>261.00509999999997</v>
      </c>
      <c r="BB314" s="143">
        <f t="shared" si="236"/>
        <v>16199.501465680174</v>
      </c>
      <c r="BC314" s="139">
        <f t="shared" si="237"/>
        <v>313.20611999999994</v>
      </c>
      <c r="BD314" s="140">
        <f t="shared" si="238"/>
        <v>313.20611999999994</v>
      </c>
      <c r="BE314" s="141">
        <f t="shared" si="239"/>
        <v>16627.168304374132</v>
      </c>
      <c r="BF314" s="142">
        <f t="shared" si="240"/>
        <v>5207730.8711999999</v>
      </c>
      <c r="BG314" s="143">
        <f>INDEX(รายได้แยกตามสิทธิ!$K:$K,MATCH(CalBudget2567!$D314,รายได้แยกตามสิทธิ!$B:$B,0))</f>
        <v>1238962.5</v>
      </c>
      <c r="BH314" s="138">
        <f>INDEX(ผลงานAdjRw_DHES!$E:$E,MATCH(CalBudget2567!$D314,ผลงานAdjRw_DHES!$B:$B,0))</f>
        <v>142.26759999999999</v>
      </c>
      <c r="BI314" s="143">
        <f t="shared" si="241"/>
        <v>8708.6764660400549</v>
      </c>
      <c r="BJ314" s="139">
        <f t="shared" si="242"/>
        <v>170.72111999999998</v>
      </c>
      <c r="BK314" s="140">
        <f t="shared" si="243"/>
        <v>170.72111999999998</v>
      </c>
      <c r="BL314" s="141">
        <f t="shared" si="244"/>
        <v>8938.585524743512</v>
      </c>
      <c r="BM314" s="142">
        <f t="shared" si="245"/>
        <v>1526005.3319999999</v>
      </c>
      <c r="BN314" s="143">
        <f>INDEX(รายได้แยกตามสิทธิ!$N:$N,MATCH(CalBudget2567!$D314,รายได้แยกตามสิทธิ!$B:$B,0))</f>
        <v>17554048.850000001</v>
      </c>
      <c r="BO314" s="138">
        <f>INDEX(ผลงานAdjRw_DHES!$I:$I,MATCH(CalBudget2567!$D314,ผลงานAdjRw_DHES!$B:$B,0))</f>
        <v>1066.3984999999998</v>
      </c>
      <c r="BP314" s="143">
        <f t="shared" si="246"/>
        <v>16461.059210042029</v>
      </c>
      <c r="BQ314" s="139">
        <f t="shared" si="247"/>
        <v>1279.6781999999996</v>
      </c>
      <c r="BR314" s="140">
        <f t="shared" si="248"/>
        <v>1279.6781999999996</v>
      </c>
      <c r="BS314" s="141">
        <f t="shared" si="249"/>
        <v>16895.631173187139</v>
      </c>
      <c r="BT314" s="142">
        <f t="shared" si="250"/>
        <v>21620970.887568001</v>
      </c>
      <c r="BU314" s="144">
        <f t="shared" si="251"/>
        <v>161676073.72158718</v>
      </c>
      <c r="BV314" s="145">
        <f t="shared" si="205"/>
        <v>442715249.07578874</v>
      </c>
      <c r="BW314" s="146">
        <f>INDEX(รายได้แยกตามสิทธิ!$Q:$Q,MATCH(CalBudget2567!$D314,รายได้แยกตามสิทธิ!$B:$B,0))</f>
        <v>0.49</v>
      </c>
      <c r="BX314" s="145">
        <f t="shared" si="252"/>
        <v>216930472.04713649</v>
      </c>
      <c r="BY314" s="141"/>
      <c r="BZ314" s="143">
        <f t="shared" si="253"/>
        <v>321761</v>
      </c>
      <c r="CA314" s="138">
        <f>INDEX(ผลงานOPDVisit_HDC!$C:$C,MATCH(CalBudget2567!$D314,ผลงานOPDVisit_HDC!$A:$A,0))</f>
        <v>321761</v>
      </c>
      <c r="CB314" s="138">
        <f t="shared" si="254"/>
        <v>0</v>
      </c>
    </row>
    <row r="315" spans="1:80" hidden="1" x14ac:dyDescent="0.7">
      <c r="A315" s="136">
        <f>COUNTA($D$16:D315)</f>
        <v>300</v>
      </c>
      <c r="B315" s="1">
        <v>5</v>
      </c>
      <c r="C315" s="2" t="s">
        <v>28</v>
      </c>
      <c r="D315" s="91" t="s">
        <v>380</v>
      </c>
      <c r="E315" s="3" t="s">
        <v>1278</v>
      </c>
      <c r="F315" s="4" t="s">
        <v>1876</v>
      </c>
      <c r="G315" s="1">
        <v>5</v>
      </c>
      <c r="H315" s="3" t="s">
        <v>2964</v>
      </c>
      <c r="I315" s="137">
        <f>INDEX(รายได้แยกตามสิทธิ!$D:$D,MATCH(CalBudget2567!$D315,รายได้แยกตามสิทธิ!$B:$B,0))</f>
        <v>26584294.75</v>
      </c>
      <c r="J315" s="138">
        <f>INDEX(ผลงานOPDVisit_HDC!$F:$F,MATCH(CalBudget2567!$D315,ผลงานOPDVisit_HDC!$A:$A,0))</f>
        <v>60051</v>
      </c>
      <c r="K315" s="138">
        <f t="shared" si="206"/>
        <v>442.69528817172068</v>
      </c>
      <c r="L315" s="139">
        <f t="shared" si="207"/>
        <v>72061.2</v>
      </c>
      <c r="M315" s="140">
        <f t="shared" si="208"/>
        <v>72061.2</v>
      </c>
      <c r="N315" s="141">
        <f t="shared" si="209"/>
        <v>454.38244377945409</v>
      </c>
      <c r="O315" s="142">
        <f t="shared" si="210"/>
        <v>32743344.157679997</v>
      </c>
      <c r="P315" s="143">
        <f>INDEX(รายได้แยกตามสิทธิ!$E:$E,MATCH(CalBudget2567!$D315,รายได้แยกตามสิทธิ!$B:$B,0))</f>
        <v>9186444.0700000003</v>
      </c>
      <c r="Q315" s="138">
        <f>INDEX(ผลงานOPDVisit_HDC!$D:$D,MATCH(CalBudget2567!$D315,ผลงานOPDVisit_HDC!$A:$A,0))</f>
        <v>11856</v>
      </c>
      <c r="R315" s="138">
        <f t="shared" si="211"/>
        <v>774.83502614709857</v>
      </c>
      <c r="S315" s="139">
        <f t="shared" si="212"/>
        <v>14227.199999999999</v>
      </c>
      <c r="T315" s="140">
        <f t="shared" si="213"/>
        <v>14227.199999999999</v>
      </c>
      <c r="U315" s="141">
        <f t="shared" si="214"/>
        <v>795.29067083738198</v>
      </c>
      <c r="V315" s="142">
        <f t="shared" si="215"/>
        <v>11314759.432137599</v>
      </c>
      <c r="W315" s="143">
        <f>INDEX(รายได้แยกตามสิทธิ!$F:$F,MATCH(CalBudget2567!$D315,รายได้แยกตามสิทธิ!$B:$B,0))</f>
        <v>4178763.35</v>
      </c>
      <c r="X315" s="138">
        <f>INDEX(ผลงานOPDVisit_HDC!$E:$E,MATCH(CalBudget2567!$D315,ผลงานOPDVisit_HDC!$A:$A,0))</f>
        <v>6551</v>
      </c>
      <c r="Y315" s="138">
        <f t="shared" si="216"/>
        <v>637.88175087772856</v>
      </c>
      <c r="Z315" s="139">
        <f t="shared" si="217"/>
        <v>7861.2</v>
      </c>
      <c r="AA315" s="140">
        <f t="shared" si="218"/>
        <v>7861.2</v>
      </c>
      <c r="AB315" s="141">
        <f t="shared" si="219"/>
        <v>654.72182910090055</v>
      </c>
      <c r="AC315" s="142">
        <f t="shared" si="220"/>
        <v>5146899.2429279992</v>
      </c>
      <c r="AD315" s="143">
        <f>INDEX(รายได้แยกตามสิทธิ!$G:$G,MATCH(CalBudget2567!$D315,รายได้แยกตามสิทธิ!$B:$B,0))</f>
        <v>139260.70000000001</v>
      </c>
      <c r="AE315" s="138">
        <f>INDEX(ผลงานOPDVisit_HDC!$G:$G,MATCH(CalBudget2567!$D315,ผลงานOPDVisit_HDC!$A:$A,0))</f>
        <v>295</v>
      </c>
      <c r="AF315" s="138">
        <f t="shared" si="221"/>
        <v>472.07016949152546</v>
      </c>
      <c r="AG315" s="139">
        <f t="shared" si="222"/>
        <v>354</v>
      </c>
      <c r="AH315" s="140">
        <f t="shared" si="223"/>
        <v>354</v>
      </c>
      <c r="AI315" s="141">
        <f t="shared" si="224"/>
        <v>484.53282196610172</v>
      </c>
      <c r="AJ315" s="142">
        <f t="shared" si="225"/>
        <v>171524.618976</v>
      </c>
      <c r="AK315" s="143">
        <f>INDEX(รายได้แยกตามสิทธิ!$H:$H,MATCH(CalBudget2567!$D315,รายได้แยกตามสิทธิ!$B:$B,0))</f>
        <v>9626300.2699999996</v>
      </c>
      <c r="AL315" s="138">
        <f>INDEX(ผลงานOPDVisit_HDC!$K:$K,MATCH(CalBudget2567!$D315,ผลงานOPDVisit_HDC!$A:$A,0))</f>
        <v>26469</v>
      </c>
      <c r="AM315" s="138">
        <f t="shared" si="226"/>
        <v>363.68205334542296</v>
      </c>
      <c r="AN315" s="139">
        <f t="shared" si="227"/>
        <v>31762.799999999999</v>
      </c>
      <c r="AO315" s="140">
        <f t="shared" si="228"/>
        <v>31762.799999999999</v>
      </c>
      <c r="AP315" s="141">
        <f t="shared" si="229"/>
        <v>373.28325955374214</v>
      </c>
      <c r="AQ315" s="142">
        <f t="shared" si="230"/>
        <v>11856521.516553601</v>
      </c>
      <c r="AR315" s="144">
        <f t="shared" si="204"/>
        <v>61233048.968275197</v>
      </c>
      <c r="AS315" s="143">
        <f>INDEX(รายได้แยกตามสิทธิ!$I:$I,MATCH(CalBudget2567!$D315,รายได้แยกตามสิทธิ!$B:$B,0))</f>
        <v>6657756.5099999998</v>
      </c>
      <c r="AT315" s="138">
        <f>INDEX(ผลงานAdjRw_DHES!$D:$D,MATCH(CalBudget2567!$D315,ผลงานAdjRw_DHES!$B:$B,0))</f>
        <v>590.58000000000004</v>
      </c>
      <c r="AU315" s="143">
        <f t="shared" si="231"/>
        <v>11273.250888956618</v>
      </c>
      <c r="AV315" s="139">
        <f t="shared" si="232"/>
        <v>708.69600000000003</v>
      </c>
      <c r="AW315" s="140">
        <f t="shared" si="233"/>
        <v>708.69600000000003</v>
      </c>
      <c r="AX315" s="141">
        <f t="shared" si="234"/>
        <v>11570.864712425073</v>
      </c>
      <c r="AY315" s="142">
        <f t="shared" si="235"/>
        <v>8200225.5382367996</v>
      </c>
      <c r="AZ315" s="143">
        <f>INDEX(รายได้แยกตามสิทธิ!$J:$J,MATCH(CalBudget2567!$D315,รายได้แยกตามสิทธิ!$B:$B,0))</f>
        <v>735532</v>
      </c>
      <c r="BA315" s="138">
        <f>INDEX(ผลงานAdjRw_DHES!$F:$F,MATCH(CalBudget2567!$D315,ผลงานAdjRw_DHES!$B:$B,0))</f>
        <v>78.069999999999993</v>
      </c>
      <c r="BB315" s="143">
        <f t="shared" si="236"/>
        <v>9421.4422953759458</v>
      </c>
      <c r="BC315" s="139">
        <f t="shared" si="237"/>
        <v>93.683999999999983</v>
      </c>
      <c r="BD315" s="140">
        <f t="shared" si="238"/>
        <v>93.683999999999983</v>
      </c>
      <c r="BE315" s="141">
        <f t="shared" si="239"/>
        <v>9670.1683719738703</v>
      </c>
      <c r="BF315" s="142">
        <f t="shared" si="240"/>
        <v>905940.05375999992</v>
      </c>
      <c r="BG315" s="143">
        <f>INDEX(รายได้แยกตามสิทธิ!$K:$K,MATCH(CalBudget2567!$D315,รายได้แยกตามสิทธิ!$B:$B,0))</f>
        <v>169415.75</v>
      </c>
      <c r="BH315" s="138">
        <f>INDEX(ผลงานAdjRw_DHES!$E:$E,MATCH(CalBudget2567!$D315,ผลงานAdjRw_DHES!$B:$B,0))</f>
        <v>43.45</v>
      </c>
      <c r="BI315" s="143">
        <f t="shared" si="241"/>
        <v>3899.0966628308397</v>
      </c>
      <c r="BJ315" s="139">
        <f t="shared" si="242"/>
        <v>52.14</v>
      </c>
      <c r="BK315" s="140">
        <f t="shared" si="243"/>
        <v>52.14</v>
      </c>
      <c r="BL315" s="141">
        <f t="shared" si="244"/>
        <v>4002.0328147295741</v>
      </c>
      <c r="BM315" s="142">
        <f t="shared" si="245"/>
        <v>208665.99096</v>
      </c>
      <c r="BN315" s="143">
        <f>INDEX(รายได้แยกตามสิทธิ!$N:$N,MATCH(CalBudget2567!$D315,รายได้แยกตามสิทธิ!$B:$B,0))</f>
        <v>786286</v>
      </c>
      <c r="BO315" s="138">
        <f>INDEX(ผลงานAdjRw_DHES!$I:$I,MATCH(CalBudget2567!$D315,ผลงานAdjRw_DHES!$B:$B,0))</f>
        <v>163.59999999999991</v>
      </c>
      <c r="BP315" s="143">
        <f t="shared" si="246"/>
        <v>4806.1491442542811</v>
      </c>
      <c r="BQ315" s="139">
        <f t="shared" si="247"/>
        <v>196.31999999999988</v>
      </c>
      <c r="BR315" s="140">
        <f t="shared" si="248"/>
        <v>196.31999999999988</v>
      </c>
      <c r="BS315" s="141">
        <f t="shared" si="249"/>
        <v>4933.0314816625942</v>
      </c>
      <c r="BT315" s="142">
        <f t="shared" si="250"/>
        <v>968452.74047999992</v>
      </c>
      <c r="BU315" s="144">
        <f t="shared" si="251"/>
        <v>10283284.3234368</v>
      </c>
      <c r="BV315" s="145">
        <f t="shared" si="205"/>
        <v>71516333.291712001</v>
      </c>
      <c r="BW315" s="146">
        <f>INDEX(รายได้แยกตามสิทธิ!$Q:$Q,MATCH(CalBudget2567!$D315,รายได้แยกตามสิทธิ!$B:$B,0))</f>
        <v>0.27</v>
      </c>
      <c r="BX315" s="145">
        <f t="shared" si="252"/>
        <v>19309409.988762241</v>
      </c>
      <c r="BY315" s="141"/>
      <c r="BZ315" s="143">
        <f t="shared" si="253"/>
        <v>105222</v>
      </c>
      <c r="CA315" s="138">
        <f>INDEX(ผลงานOPDVisit_HDC!$C:$C,MATCH(CalBudget2567!$D315,ผลงานOPDVisit_HDC!$A:$A,0))</f>
        <v>105222</v>
      </c>
      <c r="CB315" s="138">
        <f t="shared" si="254"/>
        <v>0</v>
      </c>
    </row>
    <row r="316" spans="1:80" hidden="1" x14ac:dyDescent="0.7">
      <c r="A316" s="136">
        <f>COUNTA($D$16:D316)</f>
        <v>301</v>
      </c>
      <c r="B316" s="1">
        <v>5</v>
      </c>
      <c r="C316" s="2" t="s">
        <v>28</v>
      </c>
      <c r="D316" s="91" t="s">
        <v>381</v>
      </c>
      <c r="E316" s="3" t="s">
        <v>1279</v>
      </c>
      <c r="F316" s="4" t="s">
        <v>1876</v>
      </c>
      <c r="G316" s="1">
        <v>5</v>
      </c>
      <c r="H316" s="3" t="s">
        <v>2964</v>
      </c>
      <c r="I316" s="137">
        <f>INDEX(รายได้แยกตามสิทธิ!$D:$D,MATCH(CalBudget2567!$D316,รายได้แยกตามสิทธิ!$B:$B,0))</f>
        <v>24093743.649999999</v>
      </c>
      <c r="J316" s="138">
        <f>INDEX(ผลงานOPDVisit_HDC!$F:$F,MATCH(CalBudget2567!$D316,ผลงานOPDVisit_HDC!$A:$A,0))</f>
        <v>50356</v>
      </c>
      <c r="K316" s="138">
        <f t="shared" si="206"/>
        <v>478.46817956152194</v>
      </c>
      <c r="L316" s="139">
        <f t="shared" si="207"/>
        <v>60427.199999999997</v>
      </c>
      <c r="M316" s="140">
        <f t="shared" si="208"/>
        <v>60427.199999999997</v>
      </c>
      <c r="N316" s="141">
        <f t="shared" si="209"/>
        <v>491.09973950194609</v>
      </c>
      <c r="O316" s="142">
        <f t="shared" si="210"/>
        <v>29675782.178831995</v>
      </c>
      <c r="P316" s="143">
        <f>INDEX(รายได้แยกตามสิทธิ!$E:$E,MATCH(CalBudget2567!$D316,รายได้แยกตามสิทธิ!$B:$B,0))</f>
        <v>7623263.4299999997</v>
      </c>
      <c r="Q316" s="138">
        <f>INDEX(ผลงานOPDVisit_HDC!$D:$D,MATCH(CalBudget2567!$D316,ผลงานOPDVisit_HDC!$A:$A,0))</f>
        <v>18396</v>
      </c>
      <c r="R316" s="138">
        <f t="shared" si="211"/>
        <v>414.39788160469664</v>
      </c>
      <c r="S316" s="139">
        <f t="shared" si="212"/>
        <v>22075.200000000001</v>
      </c>
      <c r="T316" s="140">
        <f t="shared" si="213"/>
        <v>22075.200000000001</v>
      </c>
      <c r="U316" s="141">
        <f t="shared" si="214"/>
        <v>425.33798567906064</v>
      </c>
      <c r="V316" s="142">
        <f t="shared" si="215"/>
        <v>9389421.1014623996</v>
      </c>
      <c r="W316" s="143">
        <f>INDEX(รายได้แยกตามสิทธิ!$F:$F,MATCH(CalBudget2567!$D316,รายได้แยกตามสิทธิ!$B:$B,0))</f>
        <v>4145492.95</v>
      </c>
      <c r="X316" s="138">
        <f>INDEX(ผลงานOPDVisit_HDC!$E:$E,MATCH(CalBudget2567!$D316,ผลงานOPDVisit_HDC!$A:$A,0))</f>
        <v>12644</v>
      </c>
      <c r="Y316" s="138">
        <f t="shared" si="216"/>
        <v>327.86246045555208</v>
      </c>
      <c r="Z316" s="139">
        <f t="shared" si="217"/>
        <v>15172.8</v>
      </c>
      <c r="AA316" s="140">
        <f t="shared" si="218"/>
        <v>15172.8</v>
      </c>
      <c r="AB316" s="141">
        <f t="shared" si="219"/>
        <v>336.51802941157865</v>
      </c>
      <c r="AC316" s="142">
        <f t="shared" si="220"/>
        <v>5105920.7566560004</v>
      </c>
      <c r="AD316" s="143">
        <f>INDEX(รายได้แยกตามสิทธิ!$G:$G,MATCH(CalBudget2567!$D316,รายได้แยกตามสิทธิ!$B:$B,0))</f>
        <v>549488.80000000005</v>
      </c>
      <c r="AE316" s="138">
        <f>INDEX(ผลงานOPDVisit_HDC!$G:$G,MATCH(CalBudget2567!$D316,ผลงานOPDVisit_HDC!$A:$A,0))</f>
        <v>1857</v>
      </c>
      <c r="AF316" s="138">
        <f t="shared" si="221"/>
        <v>295.90134625740444</v>
      </c>
      <c r="AG316" s="139">
        <f t="shared" si="222"/>
        <v>2228.4</v>
      </c>
      <c r="AH316" s="140">
        <f t="shared" si="223"/>
        <v>2228.4</v>
      </c>
      <c r="AI316" s="141">
        <f t="shared" si="224"/>
        <v>303.71314179859991</v>
      </c>
      <c r="AJ316" s="142">
        <f t="shared" si="225"/>
        <v>676794.36518400011</v>
      </c>
      <c r="AK316" s="143">
        <f>INDEX(รายได้แยกตามสิทธิ!$H:$H,MATCH(CalBudget2567!$D316,รายได้แยกตามสิทธิ!$B:$B,0))</f>
        <v>6910503.9900000002</v>
      </c>
      <c r="AL316" s="138">
        <f>INDEX(ผลงานOPDVisit_HDC!$K:$K,MATCH(CalBudget2567!$D316,ผลงานOPDVisit_HDC!$A:$A,0))</f>
        <v>12753</v>
      </c>
      <c r="AM316" s="138">
        <f t="shared" si="226"/>
        <v>541.87281345565748</v>
      </c>
      <c r="AN316" s="139">
        <f t="shared" si="227"/>
        <v>15303.599999999999</v>
      </c>
      <c r="AO316" s="140">
        <f t="shared" si="228"/>
        <v>15303.599999999999</v>
      </c>
      <c r="AP316" s="141">
        <f t="shared" si="229"/>
        <v>556.1782557308868</v>
      </c>
      <c r="AQ316" s="142">
        <f t="shared" si="230"/>
        <v>8511529.5544031989</v>
      </c>
      <c r="AR316" s="144">
        <f t="shared" si="204"/>
        <v>53359447.956537597</v>
      </c>
      <c r="AS316" s="143">
        <f>INDEX(รายได้แยกตามสิทธิ!$I:$I,MATCH(CalBudget2567!$D316,รายได้แยกตามสิทธิ!$B:$B,0))</f>
        <v>6869297.25</v>
      </c>
      <c r="AT316" s="138">
        <f>INDEX(ผลงานAdjRw_DHES!$D:$D,MATCH(CalBudget2567!$D316,ผลงานAdjRw_DHES!$B:$B,0))</f>
        <v>801.43670000000009</v>
      </c>
      <c r="AU316" s="143">
        <f t="shared" si="231"/>
        <v>8571.2287071455539</v>
      </c>
      <c r="AV316" s="139">
        <f t="shared" si="232"/>
        <v>961.72404000000006</v>
      </c>
      <c r="AW316" s="140">
        <f t="shared" si="233"/>
        <v>961.72404000000006</v>
      </c>
      <c r="AX316" s="141">
        <f t="shared" si="234"/>
        <v>8797.5091450141972</v>
      </c>
      <c r="AY316" s="142">
        <f t="shared" si="235"/>
        <v>8460776.0368799996</v>
      </c>
      <c r="AZ316" s="143">
        <f>INDEX(รายได้แยกตามสิทธิ!$J:$J,MATCH(CalBudget2567!$D316,รายได้แยกตามสิทธิ!$B:$B,0))</f>
        <v>2696864.95</v>
      </c>
      <c r="BA316" s="138">
        <f>INDEX(ผลงานAdjRw_DHES!$F:$F,MATCH(CalBudget2567!$D316,ผลงานAdjRw_DHES!$B:$B,0))</f>
        <v>160.57760000000002</v>
      </c>
      <c r="BB316" s="143">
        <f t="shared" si="236"/>
        <v>16794.776793276273</v>
      </c>
      <c r="BC316" s="139">
        <f t="shared" si="237"/>
        <v>192.69312000000002</v>
      </c>
      <c r="BD316" s="140">
        <f t="shared" si="238"/>
        <v>192.69312000000002</v>
      </c>
      <c r="BE316" s="141">
        <f t="shared" si="239"/>
        <v>17238.158900618768</v>
      </c>
      <c r="BF316" s="142">
        <f t="shared" si="240"/>
        <v>3321674.6216160008</v>
      </c>
      <c r="BG316" s="143">
        <f>INDEX(รายได้แยกตามสิทธิ!$K:$K,MATCH(CalBudget2567!$D316,รายได้แยกตามสิทธิ!$B:$B,0))</f>
        <v>8924047.5500000007</v>
      </c>
      <c r="BH316" s="138">
        <f>INDEX(ผลงานAdjRw_DHES!$E:$E,MATCH(CalBudget2567!$D316,ผลงานAdjRw_DHES!$B:$B,0))</f>
        <v>55.122099999999996</v>
      </c>
      <c r="BI316" s="143">
        <f t="shared" si="241"/>
        <v>161896.00087805075</v>
      </c>
      <c r="BJ316" s="139">
        <f t="shared" si="242"/>
        <v>66.146519999999995</v>
      </c>
      <c r="BK316" s="140">
        <f t="shared" si="243"/>
        <v>66.146519999999995</v>
      </c>
      <c r="BL316" s="141">
        <f t="shared" si="244"/>
        <v>166170.05530123127</v>
      </c>
      <c r="BM316" s="142">
        <f t="shared" si="245"/>
        <v>10991570.886383999</v>
      </c>
      <c r="BN316" s="143">
        <f>INDEX(รายได้แยกตามสิทธิ!$N:$N,MATCH(CalBudget2567!$D316,รายได้แยกตามสิทธิ!$B:$B,0))</f>
        <v>3566043.03</v>
      </c>
      <c r="BO316" s="138">
        <f>INDEX(ผลงานAdjRw_DHES!$I:$I,MATCH(CalBudget2567!$D316,ผลงานAdjRw_DHES!$B:$B,0))</f>
        <v>45.362399999999752</v>
      </c>
      <c r="BP316" s="143">
        <f t="shared" si="246"/>
        <v>78612.309533887514</v>
      </c>
      <c r="BQ316" s="139">
        <f t="shared" si="247"/>
        <v>54.434879999999701</v>
      </c>
      <c r="BR316" s="140">
        <f t="shared" si="248"/>
        <v>54.434879999999701</v>
      </c>
      <c r="BS316" s="141">
        <f t="shared" si="249"/>
        <v>80687.674505582137</v>
      </c>
      <c r="BT316" s="142">
        <f t="shared" si="250"/>
        <v>4392223.8791903993</v>
      </c>
      <c r="BU316" s="144">
        <f t="shared" si="251"/>
        <v>27166245.424070399</v>
      </c>
      <c r="BV316" s="145">
        <f t="shared" si="205"/>
        <v>80525693.380607992</v>
      </c>
      <c r="BW316" s="146">
        <f>INDEX(รายได้แยกตามสิทธิ!$Q:$Q,MATCH(CalBudget2567!$D316,รายได้แยกตามสิทธิ!$B:$B,0))</f>
        <v>0.2</v>
      </c>
      <c r="BX316" s="145">
        <f t="shared" si="252"/>
        <v>16105138.6761216</v>
      </c>
      <c r="BY316" s="141"/>
      <c r="BZ316" s="143">
        <f t="shared" si="253"/>
        <v>96006</v>
      </c>
      <c r="CA316" s="138">
        <f>INDEX(ผลงานOPDVisit_HDC!$C:$C,MATCH(CalBudget2567!$D316,ผลงานOPDVisit_HDC!$A:$A,0))</f>
        <v>96006</v>
      </c>
      <c r="CB316" s="138">
        <f t="shared" si="254"/>
        <v>0</v>
      </c>
    </row>
    <row r="317" spans="1:80" hidden="1" x14ac:dyDescent="0.7">
      <c r="A317" s="136">
        <f>COUNTA($D$16:D317)</f>
        <v>302</v>
      </c>
      <c r="B317" s="1">
        <v>5</v>
      </c>
      <c r="C317" s="2" t="s">
        <v>29</v>
      </c>
      <c r="D317" s="91" t="s">
        <v>382</v>
      </c>
      <c r="E317" s="3" t="s">
        <v>1280</v>
      </c>
      <c r="F317" s="4" t="s">
        <v>1877</v>
      </c>
      <c r="G317" s="1">
        <v>16</v>
      </c>
      <c r="H317" s="3" t="s">
        <v>2973</v>
      </c>
      <c r="I317" s="137">
        <f>INDEX(รายได้แยกตามสิทธิ!$D:$D,MATCH(CalBudget2567!$D317,รายได้แยกตามสิทธิ!$B:$B,0))</f>
        <v>132562831.16</v>
      </c>
      <c r="J317" s="138">
        <f>INDEX(ผลงานOPDVisit_HDC!$F:$F,MATCH(CalBudget2567!$D317,ผลงานOPDVisit_HDC!$A:$A,0))</f>
        <v>166079</v>
      </c>
      <c r="K317" s="138">
        <f t="shared" si="206"/>
        <v>798.19140987120591</v>
      </c>
      <c r="L317" s="139">
        <f t="shared" si="207"/>
        <v>199294.8</v>
      </c>
      <c r="M317" s="140">
        <f t="shared" si="208"/>
        <v>199294.8</v>
      </c>
      <c r="N317" s="141">
        <f t="shared" si="209"/>
        <v>819.26366309180571</v>
      </c>
      <c r="O317" s="142">
        <f t="shared" si="210"/>
        <v>163274987.88314879</v>
      </c>
      <c r="P317" s="143">
        <f>INDEX(รายได้แยกตามสิทธิ!$E:$E,MATCH(CalBudget2567!$D317,รายได้แยกตามสิทธิ!$B:$B,0))</f>
        <v>73341345.609999999</v>
      </c>
      <c r="Q317" s="138">
        <f>INDEX(ผลงานOPDVisit_HDC!$D:$D,MATCH(CalBudget2567!$D317,ผลงานOPDVisit_HDC!$A:$A,0))</f>
        <v>90050</v>
      </c>
      <c r="R317" s="138">
        <f t="shared" si="211"/>
        <v>814.45136712937256</v>
      </c>
      <c r="S317" s="139">
        <f t="shared" si="212"/>
        <v>108060</v>
      </c>
      <c r="T317" s="140">
        <f t="shared" si="213"/>
        <v>108060</v>
      </c>
      <c r="U317" s="141">
        <f t="shared" si="214"/>
        <v>835.95288322158797</v>
      </c>
      <c r="V317" s="142">
        <f t="shared" si="215"/>
        <v>90333068.560924798</v>
      </c>
      <c r="W317" s="143">
        <f>INDEX(รายได้แยกตามสิทธิ!$F:$F,MATCH(CalBudget2567!$D317,รายได้แยกตามสิทธิ!$B:$B,0))</f>
        <v>37081643.520000003</v>
      </c>
      <c r="X317" s="138">
        <f>INDEX(ผลงานOPDVisit_HDC!$E:$E,MATCH(CalBudget2567!$D317,ผลงานOPDVisit_HDC!$A:$A,0))</f>
        <v>41475</v>
      </c>
      <c r="Y317" s="138">
        <f t="shared" si="216"/>
        <v>894.07217649186259</v>
      </c>
      <c r="Z317" s="139">
        <f t="shared" si="217"/>
        <v>49770</v>
      </c>
      <c r="AA317" s="140">
        <f t="shared" si="218"/>
        <v>49770</v>
      </c>
      <c r="AB317" s="141">
        <f t="shared" si="219"/>
        <v>917.67568195124773</v>
      </c>
      <c r="AC317" s="142">
        <f t="shared" si="220"/>
        <v>45672718.690713599</v>
      </c>
      <c r="AD317" s="143">
        <f>INDEX(รายได้แยกตามสิทธิ!$G:$G,MATCH(CalBudget2567!$D317,รายได้แยกตามสิทธิ!$B:$B,0))</f>
        <v>2698403.48</v>
      </c>
      <c r="AE317" s="138">
        <f>INDEX(ผลงานOPDVisit_HDC!$G:$G,MATCH(CalBudget2567!$D317,ผลงานOPDVisit_HDC!$A:$A,0))</f>
        <v>2337</v>
      </c>
      <c r="AF317" s="138">
        <f t="shared" si="221"/>
        <v>1154.6441934103552</v>
      </c>
      <c r="AG317" s="139">
        <f t="shared" si="222"/>
        <v>2804.4</v>
      </c>
      <c r="AH317" s="140">
        <f t="shared" si="223"/>
        <v>2804.4</v>
      </c>
      <c r="AI317" s="141">
        <f t="shared" si="224"/>
        <v>1185.1268001163885</v>
      </c>
      <c r="AJ317" s="142">
        <f t="shared" si="225"/>
        <v>3323569.5982463998</v>
      </c>
      <c r="AK317" s="143">
        <f>INDEX(รายได้แยกตามสิทธิ!$H:$H,MATCH(CalBudget2567!$D317,รายได้แยกตามสิทธิ!$B:$B,0))</f>
        <v>23689059.18</v>
      </c>
      <c r="AL317" s="138">
        <f>INDEX(ผลงานOPDVisit_HDC!$K:$K,MATCH(CalBudget2567!$D317,ผลงานOPDVisit_HDC!$A:$A,0))</f>
        <v>34839</v>
      </c>
      <c r="AM317" s="138">
        <f t="shared" si="226"/>
        <v>679.95806940497721</v>
      </c>
      <c r="AN317" s="139">
        <f t="shared" si="227"/>
        <v>41806.799999999996</v>
      </c>
      <c r="AO317" s="140">
        <f t="shared" si="228"/>
        <v>41806.799999999996</v>
      </c>
      <c r="AP317" s="141">
        <f t="shared" si="229"/>
        <v>697.90896243726866</v>
      </c>
      <c r="AQ317" s="142">
        <f t="shared" si="230"/>
        <v>29177340.410822399</v>
      </c>
      <c r="AR317" s="144">
        <f t="shared" si="204"/>
        <v>331781685.14385599</v>
      </c>
      <c r="AS317" s="143">
        <f>INDEX(รายได้แยกตามสิทธิ!$I:$I,MATCH(CalBudget2567!$D317,รายได้แยกตามสิทธิ!$B:$B,0))</f>
        <v>191630936.24000001</v>
      </c>
      <c r="AT317" s="138">
        <f>INDEX(ผลงานAdjRw_DHES!$D:$D,MATCH(CalBudget2567!$D317,ผลงานAdjRw_DHES!$B:$B,0))</f>
        <v>14077.5394</v>
      </c>
      <c r="AU317" s="143">
        <f t="shared" si="231"/>
        <v>13612.530627333923</v>
      </c>
      <c r="AV317" s="139">
        <f t="shared" si="232"/>
        <v>16893.047279999999</v>
      </c>
      <c r="AW317" s="140">
        <f t="shared" si="233"/>
        <v>16893.047279999999</v>
      </c>
      <c r="AX317" s="141">
        <f t="shared" si="234"/>
        <v>13971.901435895539</v>
      </c>
      <c r="AY317" s="142">
        <f t="shared" si="235"/>
        <v>236027991.54808322</v>
      </c>
      <c r="AZ317" s="143">
        <f>INDEX(รายได้แยกตามสิทธิ!$J:$J,MATCH(CalBudget2567!$D317,รายได้แยกตามสิทธิ!$B:$B,0))</f>
        <v>51164957.240000002</v>
      </c>
      <c r="BA317" s="138">
        <f>INDEX(ผลงานAdjRw_DHES!$F:$F,MATCH(CalBudget2567!$D317,ผลงานAdjRw_DHES!$B:$B,0))</f>
        <v>2770.3847000000001</v>
      </c>
      <c r="BB317" s="143">
        <f t="shared" si="236"/>
        <v>18468.538770084891</v>
      </c>
      <c r="BC317" s="139">
        <f t="shared" si="237"/>
        <v>3324.46164</v>
      </c>
      <c r="BD317" s="140">
        <f t="shared" si="238"/>
        <v>3324.46164</v>
      </c>
      <c r="BE317" s="141">
        <f t="shared" si="239"/>
        <v>18956.108193615131</v>
      </c>
      <c r="BF317" s="142">
        <f t="shared" si="240"/>
        <v>63018854.533363193</v>
      </c>
      <c r="BG317" s="143">
        <f>INDEX(รายได้แยกตามสิทธิ!$K:$K,MATCH(CalBudget2567!$D317,รายได้แยกตามสิทธิ!$B:$B,0))</f>
        <v>25200051.66</v>
      </c>
      <c r="BH317" s="138">
        <f>INDEX(ผลงานAdjRw_DHES!$E:$E,MATCH(CalBudget2567!$D317,ผลงานAdjRw_DHES!$B:$B,0))</f>
        <v>1745.8654999999999</v>
      </c>
      <c r="BI317" s="143">
        <f t="shared" si="241"/>
        <v>14434.131185936145</v>
      </c>
      <c r="BJ317" s="139">
        <f t="shared" si="242"/>
        <v>2095.0385999999999</v>
      </c>
      <c r="BK317" s="140">
        <f t="shared" si="243"/>
        <v>2095.0385999999999</v>
      </c>
      <c r="BL317" s="141">
        <f t="shared" si="244"/>
        <v>14815.192249244859</v>
      </c>
      <c r="BM317" s="142">
        <f t="shared" si="245"/>
        <v>31038399.628588799</v>
      </c>
      <c r="BN317" s="143">
        <f>INDEX(รายได้แยกตามสิทธิ!$N:$N,MATCH(CalBudget2567!$D317,รายได้แยกตามสิทธิ!$B:$B,0))</f>
        <v>60314278.700000003</v>
      </c>
      <c r="BO317" s="138">
        <f>INDEX(ผลงานAdjRw_DHES!$I:$I,MATCH(CalBudget2567!$D317,ผลงานAdjRw_DHES!$B:$B,0))</f>
        <v>1730.117999999999</v>
      </c>
      <c r="BP317" s="143">
        <f t="shared" si="246"/>
        <v>34861.367085944446</v>
      </c>
      <c r="BQ317" s="139">
        <f t="shared" si="247"/>
        <v>2076.1415999999986</v>
      </c>
      <c r="BR317" s="140">
        <f t="shared" si="248"/>
        <v>2076.1415999999986</v>
      </c>
      <c r="BS317" s="141">
        <f t="shared" si="249"/>
        <v>35781.707177013377</v>
      </c>
      <c r="BT317" s="142">
        <f t="shared" si="250"/>
        <v>74287890.789215982</v>
      </c>
      <c r="BU317" s="144">
        <f t="shared" si="251"/>
        <v>404373136.49925119</v>
      </c>
      <c r="BV317" s="145">
        <f t="shared" si="205"/>
        <v>736154821.64310718</v>
      </c>
      <c r="BW317" s="146">
        <f>INDEX(รายได้แยกตามสิทธิ!$Q:$Q,MATCH(CalBudget2567!$D317,รายได้แยกตามสิทธิ!$B:$B,0))</f>
        <v>0.25</v>
      </c>
      <c r="BX317" s="145">
        <f t="shared" si="252"/>
        <v>184038705.41077679</v>
      </c>
      <c r="BY317" s="141"/>
      <c r="BZ317" s="143">
        <f t="shared" si="253"/>
        <v>334780</v>
      </c>
      <c r="CA317" s="138">
        <f>INDEX(ผลงานOPDVisit_HDC!$C:$C,MATCH(CalBudget2567!$D317,ผลงานOPDVisit_HDC!$A:$A,0))</f>
        <v>334780</v>
      </c>
      <c r="CB317" s="138">
        <f t="shared" si="254"/>
        <v>0</v>
      </c>
    </row>
    <row r="318" spans="1:80" hidden="1" x14ac:dyDescent="0.7">
      <c r="A318" s="136">
        <f>COUNTA($D$16:D318)</f>
        <v>303</v>
      </c>
      <c r="B318" s="1">
        <v>5</v>
      </c>
      <c r="C318" s="2" t="s">
        <v>29</v>
      </c>
      <c r="D318" s="91" t="s">
        <v>383</v>
      </c>
      <c r="E318" s="3" t="s">
        <v>1281</v>
      </c>
      <c r="F318" s="4" t="s">
        <v>1876</v>
      </c>
      <c r="G318" s="1">
        <v>6</v>
      </c>
      <c r="H318" s="3" t="s">
        <v>2965</v>
      </c>
      <c r="I318" s="137">
        <f>INDEX(รายได้แยกตามสิทธิ!$D:$D,MATCH(CalBudget2567!$D318,รายได้แยกตามสิทธิ!$B:$B,0))</f>
        <v>24579333.75</v>
      </c>
      <c r="J318" s="138">
        <f>INDEX(ผลงานOPDVisit_HDC!$F:$F,MATCH(CalBudget2567!$D318,ผลงานOPDVisit_HDC!$A:$A,0))</f>
        <v>50996</v>
      </c>
      <c r="K318" s="138">
        <f t="shared" si="206"/>
        <v>481.9855233743823</v>
      </c>
      <c r="L318" s="139">
        <f t="shared" si="207"/>
        <v>61195.199999999997</v>
      </c>
      <c r="M318" s="140">
        <f t="shared" si="208"/>
        <v>61195.199999999997</v>
      </c>
      <c r="N318" s="141">
        <f t="shared" si="209"/>
        <v>494.70994119146599</v>
      </c>
      <c r="O318" s="142">
        <f t="shared" si="210"/>
        <v>30273873.793199997</v>
      </c>
      <c r="P318" s="143">
        <f>INDEX(รายได้แยกตามสิทธิ!$E:$E,MATCH(CalBudget2567!$D318,รายได้แยกตามสิทธิ!$B:$B,0))</f>
        <v>8104957.29</v>
      </c>
      <c r="Q318" s="138">
        <f>INDEX(ผลงานOPDVisit_HDC!$D:$D,MATCH(CalBudget2567!$D318,ผลงานOPDVisit_HDC!$A:$A,0))</f>
        <v>13813</v>
      </c>
      <c r="R318" s="138">
        <f t="shared" si="211"/>
        <v>586.76299790052849</v>
      </c>
      <c r="S318" s="139">
        <f t="shared" si="212"/>
        <v>16575.599999999999</v>
      </c>
      <c r="T318" s="140">
        <f t="shared" si="213"/>
        <v>16575.599999999999</v>
      </c>
      <c r="U318" s="141">
        <f t="shared" si="214"/>
        <v>602.25354104510245</v>
      </c>
      <c r="V318" s="142">
        <f t="shared" si="215"/>
        <v>9982713.7949471995</v>
      </c>
      <c r="W318" s="143">
        <f>INDEX(รายได้แยกตามสิทธิ!$F:$F,MATCH(CalBudget2567!$D318,รายได้แยกตามสิทธิ!$B:$B,0))</f>
        <v>2429796.83</v>
      </c>
      <c r="X318" s="138">
        <f>INDEX(ผลงานOPDVisit_HDC!$E:$E,MATCH(CalBudget2567!$D318,ผลงานOPDVisit_HDC!$A:$A,0))</f>
        <v>8012</v>
      </c>
      <c r="Y318" s="138">
        <f t="shared" si="216"/>
        <v>303.26969920119819</v>
      </c>
      <c r="Z318" s="139">
        <f t="shared" si="217"/>
        <v>9614.4</v>
      </c>
      <c r="AA318" s="140">
        <f t="shared" si="218"/>
        <v>9614.4</v>
      </c>
      <c r="AB318" s="141">
        <f t="shared" si="219"/>
        <v>311.27601926010982</v>
      </c>
      <c r="AC318" s="142">
        <f t="shared" si="220"/>
        <v>2992732.1595743997</v>
      </c>
      <c r="AD318" s="143">
        <f>INDEX(รายได้แยกตามสิทธิ!$G:$G,MATCH(CalBudget2567!$D318,รายได้แยกตามสิทธิ!$B:$B,0))</f>
        <v>806914</v>
      </c>
      <c r="AE318" s="138">
        <f>INDEX(ผลงานOPDVisit_HDC!$G:$G,MATCH(CalBudget2567!$D318,ผลงานOPDVisit_HDC!$A:$A,0))</f>
        <v>1539</v>
      </c>
      <c r="AF318" s="138">
        <f t="shared" si="221"/>
        <v>524.31059129304742</v>
      </c>
      <c r="AG318" s="139">
        <f t="shared" si="222"/>
        <v>1846.8</v>
      </c>
      <c r="AH318" s="140">
        <f t="shared" si="223"/>
        <v>1846.8</v>
      </c>
      <c r="AI318" s="141">
        <f t="shared" si="224"/>
        <v>538.15239090318391</v>
      </c>
      <c r="AJ318" s="142">
        <f t="shared" si="225"/>
        <v>993859.83552000008</v>
      </c>
      <c r="AK318" s="143">
        <f>INDEX(รายได้แยกตามสิทธิ!$H:$H,MATCH(CalBudget2567!$D318,รายได้แยกตามสิทธิ!$B:$B,0))</f>
        <v>4602317</v>
      </c>
      <c r="AL318" s="138">
        <f>INDEX(ผลงานOPDVisit_HDC!$K:$K,MATCH(CalBudget2567!$D318,ผลงานOPDVisit_HDC!$A:$A,0))</f>
        <v>3629</v>
      </c>
      <c r="AM318" s="138">
        <f t="shared" si="226"/>
        <v>1268.2052907136951</v>
      </c>
      <c r="AN318" s="139">
        <f t="shared" si="227"/>
        <v>4354.8</v>
      </c>
      <c r="AO318" s="140">
        <f t="shared" si="228"/>
        <v>4354.8</v>
      </c>
      <c r="AP318" s="141">
        <f t="shared" si="229"/>
        <v>1301.6859103885367</v>
      </c>
      <c r="AQ318" s="142">
        <f t="shared" si="230"/>
        <v>5668581.8025599997</v>
      </c>
      <c r="AR318" s="144">
        <f t="shared" si="204"/>
        <v>49911761.385801591</v>
      </c>
      <c r="AS318" s="143">
        <f>INDEX(รายได้แยกตามสิทธิ!$I:$I,MATCH(CalBudget2567!$D318,รายได้แยกตามสิทธิ!$B:$B,0))</f>
        <v>8335339</v>
      </c>
      <c r="AT318" s="138">
        <f>INDEX(ผลงานAdjRw_DHES!$D:$D,MATCH(CalBudget2567!$D318,ผลงานAdjRw_DHES!$B:$B,0))</f>
        <v>959.99120000000005</v>
      </c>
      <c r="AU318" s="143">
        <f t="shared" si="231"/>
        <v>8682.724383306846</v>
      </c>
      <c r="AV318" s="139">
        <f t="shared" si="232"/>
        <v>1151.9894400000001</v>
      </c>
      <c r="AW318" s="140">
        <f t="shared" si="233"/>
        <v>1151.9894400000001</v>
      </c>
      <c r="AX318" s="141">
        <f t="shared" si="234"/>
        <v>8911.9483070261467</v>
      </c>
      <c r="AY318" s="142">
        <f t="shared" si="235"/>
        <v>10266470.33952</v>
      </c>
      <c r="AZ318" s="143">
        <f>INDEX(รายได้แยกตามสิทธิ!$J:$J,MATCH(CalBudget2567!$D318,รายได้แยกตามสิทธิ!$B:$B,0))</f>
        <v>1144387.96</v>
      </c>
      <c r="BA318" s="138">
        <f>INDEX(ผลงานAdjRw_DHES!$F:$F,MATCH(CalBudget2567!$D318,ผลงานAdjRw_DHES!$B:$B,0))</f>
        <v>114.30980000000001</v>
      </c>
      <c r="BB318" s="143">
        <f t="shared" si="236"/>
        <v>10011.284771734356</v>
      </c>
      <c r="BC318" s="139">
        <f t="shared" si="237"/>
        <v>137.17176000000001</v>
      </c>
      <c r="BD318" s="140">
        <f t="shared" si="238"/>
        <v>137.17176000000001</v>
      </c>
      <c r="BE318" s="141">
        <f t="shared" si="239"/>
        <v>10275.582689708142</v>
      </c>
      <c r="BF318" s="142">
        <f t="shared" si="240"/>
        <v>1409519.7625727998</v>
      </c>
      <c r="BG318" s="143">
        <f>INDEX(รายได้แยกตามสิทธิ!$K:$K,MATCH(CalBudget2567!$D318,รายได้แยกตามสิทธิ!$B:$B,0))</f>
        <v>423419</v>
      </c>
      <c r="BH318" s="138">
        <f>INDEX(ผลงานAdjRw_DHES!$E:$E,MATCH(CalBudget2567!$D318,ผลงานAdjRw_DHES!$B:$B,0))</f>
        <v>61.301399999999994</v>
      </c>
      <c r="BI318" s="143">
        <f t="shared" si="241"/>
        <v>6907.1668836274548</v>
      </c>
      <c r="BJ318" s="139">
        <f t="shared" si="242"/>
        <v>73.561679999999996</v>
      </c>
      <c r="BK318" s="140">
        <f t="shared" si="243"/>
        <v>73.561679999999996</v>
      </c>
      <c r="BL318" s="141">
        <f t="shared" si="244"/>
        <v>7089.5160893552193</v>
      </c>
      <c r="BM318" s="142">
        <f t="shared" si="245"/>
        <v>521516.71392000001</v>
      </c>
      <c r="BN318" s="143">
        <f>INDEX(รายได้แยกตามสิทธิ!$N:$N,MATCH(CalBudget2567!$D318,รายได้แยกตามสิทธิ!$B:$B,0))</f>
        <v>782401.02999999991</v>
      </c>
      <c r="BO318" s="138">
        <f>INDEX(ผลงานAdjRw_DHES!$I:$I,MATCH(CalBudget2567!$D318,ผลงานAdjRw_DHES!$B:$B,0))</f>
        <v>11.718900000000232</v>
      </c>
      <c r="BP318" s="143">
        <f t="shared" si="246"/>
        <v>66764.033313705586</v>
      </c>
      <c r="BQ318" s="139">
        <f t="shared" si="247"/>
        <v>14.062680000000279</v>
      </c>
      <c r="BR318" s="140">
        <f t="shared" si="248"/>
        <v>14.062680000000279</v>
      </c>
      <c r="BS318" s="141">
        <f t="shared" si="249"/>
        <v>68526.603793187416</v>
      </c>
      <c r="BT318" s="142">
        <f t="shared" si="250"/>
        <v>963667.70063039998</v>
      </c>
      <c r="BU318" s="144">
        <f t="shared" si="251"/>
        <v>13161174.5166432</v>
      </c>
      <c r="BV318" s="145">
        <f t="shared" si="205"/>
        <v>63072935.902444795</v>
      </c>
      <c r="BW318" s="146">
        <f>INDEX(รายได้แยกตามสิทธิ!$Q:$Q,MATCH(CalBudget2567!$D318,รายได้แยกตามสิทธิ!$B:$B,0))</f>
        <v>0.37</v>
      </c>
      <c r="BX318" s="145">
        <f t="shared" si="252"/>
        <v>23336986.283904575</v>
      </c>
      <c r="BY318" s="141"/>
      <c r="BZ318" s="143">
        <f t="shared" si="253"/>
        <v>77989</v>
      </c>
      <c r="CA318" s="138">
        <f>INDEX(ผลงานOPDVisit_HDC!$C:$C,MATCH(CalBudget2567!$D318,ผลงานOPDVisit_HDC!$A:$A,0))</f>
        <v>77989</v>
      </c>
      <c r="CB318" s="138">
        <f t="shared" si="254"/>
        <v>0</v>
      </c>
    </row>
    <row r="319" spans="1:80" hidden="1" x14ac:dyDescent="0.7">
      <c r="A319" s="136">
        <f>COUNTA($D$16:D319)</f>
        <v>304</v>
      </c>
      <c r="B319" s="1">
        <v>5</v>
      </c>
      <c r="C319" s="2" t="s">
        <v>29</v>
      </c>
      <c r="D319" s="91" t="s">
        <v>384</v>
      </c>
      <c r="E319" s="3" t="s">
        <v>1282</v>
      </c>
      <c r="F319" s="4" t="s">
        <v>1876</v>
      </c>
      <c r="G319" s="1">
        <v>6</v>
      </c>
      <c r="H319" s="3" t="s">
        <v>2965</v>
      </c>
      <c r="I319" s="137">
        <f>INDEX(รายได้แยกตามสิทธิ!$D:$D,MATCH(CalBudget2567!$D319,รายได้แยกตามสิทธิ!$B:$B,0))</f>
        <v>40699831</v>
      </c>
      <c r="J319" s="138">
        <f>INDEX(ผลงานOPDVisit_HDC!$F:$F,MATCH(CalBudget2567!$D319,ผลงานOPDVisit_HDC!$A:$A,0))</f>
        <v>66806</v>
      </c>
      <c r="K319" s="138">
        <f t="shared" si="206"/>
        <v>609.22418645031883</v>
      </c>
      <c r="L319" s="139">
        <f t="shared" si="207"/>
        <v>80167.199999999997</v>
      </c>
      <c r="M319" s="140">
        <f t="shared" si="208"/>
        <v>80167.199999999997</v>
      </c>
      <c r="N319" s="141">
        <f t="shared" si="209"/>
        <v>625.30770497260721</v>
      </c>
      <c r="O319" s="142">
        <f t="shared" si="210"/>
        <v>50129167.846079998</v>
      </c>
      <c r="P319" s="143">
        <f>INDEX(รายได้แยกตามสิทธิ!$E:$E,MATCH(CalBudget2567!$D319,รายได้แยกตามสิทธิ!$B:$B,0))</f>
        <v>8508598</v>
      </c>
      <c r="Q319" s="138">
        <f>INDEX(ผลงานOPDVisit_HDC!$D:$D,MATCH(CalBudget2567!$D319,ผลงานOPDVisit_HDC!$A:$A,0))</f>
        <v>11203</v>
      </c>
      <c r="R319" s="138">
        <f t="shared" si="211"/>
        <v>759.49281442470772</v>
      </c>
      <c r="S319" s="139">
        <f t="shared" si="212"/>
        <v>13443.6</v>
      </c>
      <c r="T319" s="140">
        <f t="shared" si="213"/>
        <v>13443.6</v>
      </c>
      <c r="U319" s="141">
        <f t="shared" si="214"/>
        <v>779.54342472552003</v>
      </c>
      <c r="V319" s="142">
        <f t="shared" si="215"/>
        <v>10479869.98464</v>
      </c>
      <c r="W319" s="143">
        <f>INDEX(รายได้แยกตามสิทธิ!$F:$F,MATCH(CalBudget2567!$D319,รายได้แยกตามสิทธิ!$B:$B,0))</f>
        <v>4962604.9000000004</v>
      </c>
      <c r="X319" s="138">
        <f>INDEX(ผลงานOPDVisit_HDC!$E:$E,MATCH(CalBudget2567!$D319,ผลงานOPDVisit_HDC!$A:$A,0))</f>
        <v>17051</v>
      </c>
      <c r="Y319" s="138">
        <f t="shared" si="216"/>
        <v>291.04480089144334</v>
      </c>
      <c r="Z319" s="139">
        <f t="shared" si="217"/>
        <v>20461.2</v>
      </c>
      <c r="AA319" s="140">
        <f t="shared" si="218"/>
        <v>20461.2</v>
      </c>
      <c r="AB319" s="141">
        <f t="shared" si="219"/>
        <v>298.72838363497743</v>
      </c>
      <c r="AC319" s="142">
        <f t="shared" si="220"/>
        <v>6112341.2032320006</v>
      </c>
      <c r="AD319" s="143">
        <f>INDEX(รายได้แยกตามสิทธิ!$G:$G,MATCH(CalBudget2567!$D319,รายได้แยกตามสิทธิ!$B:$B,0))</f>
        <v>821757.2</v>
      </c>
      <c r="AE319" s="138">
        <f>INDEX(ผลงานOPDVisit_HDC!$G:$G,MATCH(CalBudget2567!$D319,ผลงานOPDVisit_HDC!$A:$A,0))</f>
        <v>842</v>
      </c>
      <c r="AF319" s="138">
        <f t="shared" si="221"/>
        <v>975.95866983372912</v>
      </c>
      <c r="AG319" s="139">
        <f t="shared" si="222"/>
        <v>1010.4</v>
      </c>
      <c r="AH319" s="140">
        <f t="shared" si="223"/>
        <v>1010.4</v>
      </c>
      <c r="AI319" s="141">
        <f t="shared" si="224"/>
        <v>1001.7239787173396</v>
      </c>
      <c r="AJ319" s="142">
        <f t="shared" si="225"/>
        <v>1012141.908096</v>
      </c>
      <c r="AK319" s="143">
        <f>INDEX(รายได้แยกตามสิทธิ!$H:$H,MATCH(CalBudget2567!$D319,รายได้แยกตามสิทธิ!$B:$B,0))</f>
        <v>6230520.5</v>
      </c>
      <c r="AL319" s="138">
        <f>INDEX(ผลงานOPDVisit_HDC!$K:$K,MATCH(CalBudget2567!$D319,ผลงานOPDVisit_HDC!$A:$A,0))</f>
        <v>6197</v>
      </c>
      <c r="AM319" s="138">
        <f t="shared" si="226"/>
        <v>1005.4091495885106</v>
      </c>
      <c r="AN319" s="139">
        <f t="shared" si="227"/>
        <v>7436.4</v>
      </c>
      <c r="AO319" s="140">
        <f t="shared" si="228"/>
        <v>7436.4</v>
      </c>
      <c r="AP319" s="141">
        <f t="shared" si="229"/>
        <v>1031.9519511376473</v>
      </c>
      <c r="AQ319" s="142">
        <f t="shared" si="230"/>
        <v>7674007.4894399997</v>
      </c>
      <c r="AR319" s="144">
        <f t="shared" si="204"/>
        <v>75407528.431487992</v>
      </c>
      <c r="AS319" s="143">
        <f>INDEX(รายได้แยกตามสิทธิ!$I:$I,MATCH(CalBudget2567!$D319,รายได้แยกตามสิทธิ!$B:$B,0))</f>
        <v>21885451.539999999</v>
      </c>
      <c r="AT319" s="138">
        <f>INDEX(ผลงานAdjRw_DHES!$D:$D,MATCH(CalBudget2567!$D319,ผลงานAdjRw_DHES!$B:$B,0))</f>
        <v>2523.2920000000004</v>
      </c>
      <c r="AU319" s="143">
        <f t="shared" si="231"/>
        <v>8673.3725387311479</v>
      </c>
      <c r="AV319" s="139">
        <f t="shared" si="232"/>
        <v>3027.9504000000002</v>
      </c>
      <c r="AW319" s="140">
        <f t="shared" si="233"/>
        <v>3027.9504000000002</v>
      </c>
      <c r="AX319" s="141">
        <f t="shared" si="234"/>
        <v>8902.3495737536505</v>
      </c>
      <c r="AY319" s="142">
        <f t="shared" si="235"/>
        <v>26955872.952787198</v>
      </c>
      <c r="AZ319" s="143">
        <f>INDEX(รายได้แยกตามสิทธิ!$J:$J,MATCH(CalBudget2567!$D319,รายได้แยกตามสิทธิ!$B:$B,0))</f>
        <v>3155884.33</v>
      </c>
      <c r="BA319" s="138">
        <f>INDEX(ผลงานAdjRw_DHES!$F:$F,MATCH(CalBudget2567!$D319,ผลงานAdjRw_DHES!$B:$B,0))</f>
        <v>252.87799999999999</v>
      </c>
      <c r="BB319" s="143">
        <f t="shared" si="236"/>
        <v>12479.869067297275</v>
      </c>
      <c r="BC319" s="139">
        <f t="shared" si="237"/>
        <v>303.45359999999999</v>
      </c>
      <c r="BD319" s="140">
        <f t="shared" si="238"/>
        <v>303.45359999999999</v>
      </c>
      <c r="BE319" s="141">
        <f t="shared" si="239"/>
        <v>12809.337610673923</v>
      </c>
      <c r="BF319" s="142">
        <f t="shared" si="240"/>
        <v>3887039.6115744002</v>
      </c>
      <c r="BG319" s="143">
        <f>INDEX(รายได้แยกตามสิทธิ!$K:$K,MATCH(CalBudget2567!$D319,รายได้แยกตามสิทธิ!$B:$B,0))</f>
        <v>1147668.45</v>
      </c>
      <c r="BH319" s="138">
        <f>INDEX(ผลงานAdjRw_DHES!$E:$E,MATCH(CalBudget2567!$D319,ผลงานAdjRw_DHES!$B:$B,0))</f>
        <v>104.39679999999998</v>
      </c>
      <c r="BI319" s="143">
        <f t="shared" si="241"/>
        <v>10993.329776391614</v>
      </c>
      <c r="BJ319" s="139">
        <f t="shared" si="242"/>
        <v>125.27615999999998</v>
      </c>
      <c r="BK319" s="140">
        <f t="shared" si="243"/>
        <v>125.27615999999998</v>
      </c>
      <c r="BL319" s="141">
        <f t="shared" si="244"/>
        <v>11283.553682488353</v>
      </c>
      <c r="BM319" s="142">
        <f t="shared" si="245"/>
        <v>1413560.2764959999</v>
      </c>
      <c r="BN319" s="143">
        <f>INDEX(รายได้แยกตามสิทธิ!$N:$N,MATCH(CalBudget2567!$D319,รายได้แยกตามสิทธิ!$B:$B,0))</f>
        <v>3255912.58</v>
      </c>
      <c r="BO319" s="138">
        <f>INDEX(ผลงานAdjRw_DHES!$I:$I,MATCH(CalBudget2567!$D319,ผลงานAdjRw_DHES!$B:$B,0))</f>
        <v>220.38919999999979</v>
      </c>
      <c r="BP319" s="143">
        <f t="shared" si="246"/>
        <v>14773.467030144868</v>
      </c>
      <c r="BQ319" s="139">
        <f t="shared" si="247"/>
        <v>264.46703999999971</v>
      </c>
      <c r="BR319" s="140">
        <f t="shared" si="248"/>
        <v>264.46703999999971</v>
      </c>
      <c r="BS319" s="141">
        <f t="shared" si="249"/>
        <v>15163.486559740692</v>
      </c>
      <c r="BT319" s="142">
        <f t="shared" si="250"/>
        <v>4010242.4065343994</v>
      </c>
      <c r="BU319" s="144">
        <f t="shared" si="251"/>
        <v>36266715.247391999</v>
      </c>
      <c r="BV319" s="145">
        <f t="shared" si="205"/>
        <v>111674243.67887999</v>
      </c>
      <c r="BW319" s="146">
        <f>INDEX(รายได้แยกตามสิทธิ!$Q:$Q,MATCH(CalBudget2567!$D319,รายได้แยกตามสิทธิ!$B:$B,0))</f>
        <v>0.37</v>
      </c>
      <c r="BX319" s="145">
        <f t="shared" si="252"/>
        <v>41319470.1611856</v>
      </c>
      <c r="BY319" s="141"/>
      <c r="BZ319" s="143">
        <f t="shared" si="253"/>
        <v>102099</v>
      </c>
      <c r="CA319" s="138">
        <f>INDEX(ผลงานOPDVisit_HDC!$C:$C,MATCH(CalBudget2567!$D319,ผลงานOPDVisit_HDC!$A:$A,0))</f>
        <v>102099</v>
      </c>
      <c r="CB319" s="138">
        <f t="shared" si="254"/>
        <v>0</v>
      </c>
    </row>
    <row r="320" spans="1:80" hidden="1" x14ac:dyDescent="0.7">
      <c r="A320" s="136">
        <f>COUNTA($D$16:D320)</f>
        <v>305</v>
      </c>
      <c r="B320" s="1">
        <v>5</v>
      </c>
      <c r="C320" s="2" t="s">
        <v>29</v>
      </c>
      <c r="D320" s="91" t="s">
        <v>385</v>
      </c>
      <c r="E320" s="3" t="s">
        <v>2028</v>
      </c>
      <c r="F320" s="4" t="s">
        <v>1877</v>
      </c>
      <c r="G320" s="1">
        <v>14</v>
      </c>
      <c r="H320" s="3" t="s">
        <v>2976</v>
      </c>
      <c r="I320" s="137">
        <f>INDEX(รายได้แยกตามสิทธิ!$D:$D,MATCH(CalBudget2567!$D320,รายได้แยกตามสิทธิ!$B:$B,0))</f>
        <v>100233366.8</v>
      </c>
      <c r="J320" s="138">
        <f>INDEX(ผลงานOPDVisit_HDC!$F:$F,MATCH(CalBudget2567!$D320,ผลงานOPDVisit_HDC!$A:$A,0))</f>
        <v>129998</v>
      </c>
      <c r="K320" s="138">
        <f t="shared" si="206"/>
        <v>771.03776058093194</v>
      </c>
      <c r="L320" s="139">
        <f t="shared" si="207"/>
        <v>155997.6</v>
      </c>
      <c r="M320" s="140">
        <f t="shared" si="208"/>
        <v>155997.6</v>
      </c>
      <c r="N320" s="141">
        <f t="shared" si="209"/>
        <v>791.39315746026853</v>
      </c>
      <c r="O320" s="142">
        <f t="shared" si="210"/>
        <v>123455433.22022399</v>
      </c>
      <c r="P320" s="143">
        <f>INDEX(รายได้แยกตามสิทธิ!$E:$E,MATCH(CalBudget2567!$D320,รายได้แยกตามสิทธิ!$B:$B,0))</f>
        <v>25054284</v>
      </c>
      <c r="Q320" s="138">
        <f>INDEX(ผลงานOPDVisit_HDC!$D:$D,MATCH(CalBudget2567!$D320,ผลงานOPDVisit_HDC!$A:$A,0))</f>
        <v>33306</v>
      </c>
      <c r="R320" s="138">
        <f t="shared" si="211"/>
        <v>752.24536119618085</v>
      </c>
      <c r="S320" s="139">
        <f t="shared" si="212"/>
        <v>39967.199999999997</v>
      </c>
      <c r="T320" s="140">
        <f t="shared" si="213"/>
        <v>39967.199999999997</v>
      </c>
      <c r="U320" s="141">
        <f t="shared" si="214"/>
        <v>772.10463873176002</v>
      </c>
      <c r="V320" s="142">
        <f t="shared" si="215"/>
        <v>30858860.517119996</v>
      </c>
      <c r="W320" s="143">
        <f>INDEX(รายได้แยกตามสิทธิ!$F:$F,MATCH(CalBudget2567!$D320,รายได้แยกตามสิทธิ!$B:$B,0))</f>
        <v>15476255.92</v>
      </c>
      <c r="X320" s="138">
        <f>INDEX(ผลงานOPDVisit_HDC!$E:$E,MATCH(CalBudget2567!$D320,ผลงานOPDVisit_HDC!$A:$A,0))</f>
        <v>26873</v>
      </c>
      <c r="Y320" s="138">
        <f t="shared" si="216"/>
        <v>575.90354333345738</v>
      </c>
      <c r="Z320" s="139">
        <f t="shared" si="217"/>
        <v>32247.599999999999</v>
      </c>
      <c r="AA320" s="140">
        <f t="shared" si="218"/>
        <v>32247.599999999999</v>
      </c>
      <c r="AB320" s="141">
        <f t="shared" si="219"/>
        <v>591.1073968774607</v>
      </c>
      <c r="AC320" s="142">
        <f t="shared" si="220"/>
        <v>19061794.891545601</v>
      </c>
      <c r="AD320" s="143">
        <f>INDEX(รายได้แยกตามสิทธิ!$G:$G,MATCH(CalBudget2567!$D320,รายได้แยกตามสิทธิ!$B:$B,0))</f>
        <v>5281122.26</v>
      </c>
      <c r="AE320" s="138">
        <f>INDEX(ผลงานOPDVisit_HDC!$G:$G,MATCH(CalBudget2567!$D320,ผลงานOPDVisit_HDC!$A:$A,0))</f>
        <v>6195</v>
      </c>
      <c r="AF320" s="138">
        <f t="shared" si="221"/>
        <v>852.48139790153346</v>
      </c>
      <c r="AG320" s="139">
        <f t="shared" si="222"/>
        <v>7434</v>
      </c>
      <c r="AH320" s="140">
        <f t="shared" si="223"/>
        <v>7434</v>
      </c>
      <c r="AI320" s="141">
        <f t="shared" si="224"/>
        <v>874.9869068061339</v>
      </c>
      <c r="AJ320" s="142">
        <f t="shared" si="225"/>
        <v>6504652.6651967997</v>
      </c>
      <c r="AK320" s="143">
        <f>INDEX(รายได้แยกตามสิทธิ!$H:$H,MATCH(CalBudget2567!$D320,รายได้แยกตามสิทธิ!$B:$B,0))</f>
        <v>19071061.390000001</v>
      </c>
      <c r="AL320" s="138">
        <f>INDEX(ผลงานOPDVisit_HDC!$K:$K,MATCH(CalBudget2567!$D320,ผลงานOPDVisit_HDC!$A:$A,0))</f>
        <v>10823</v>
      </c>
      <c r="AM320" s="138">
        <f t="shared" si="226"/>
        <v>1762.0864261295389</v>
      </c>
      <c r="AN320" s="139">
        <f t="shared" si="227"/>
        <v>12987.6</v>
      </c>
      <c r="AO320" s="140">
        <f t="shared" si="228"/>
        <v>12987.6</v>
      </c>
      <c r="AP320" s="141">
        <f t="shared" si="229"/>
        <v>1808.6055077793587</v>
      </c>
      <c r="AQ320" s="142">
        <f t="shared" si="230"/>
        <v>23489444.8928352</v>
      </c>
      <c r="AR320" s="144">
        <f t="shared" si="204"/>
        <v>203370186.1869216</v>
      </c>
      <c r="AS320" s="143">
        <f>INDEX(รายได้แยกตามสิทธิ!$I:$I,MATCH(CalBudget2567!$D320,รายได้แยกตามสิทธิ!$B:$B,0))</f>
        <v>99107197.510000005</v>
      </c>
      <c r="AT320" s="138">
        <f>INDEX(ผลงานAdjRw_DHES!$D:$D,MATCH(CalBudget2567!$D320,ผลงานAdjRw_DHES!$B:$B,0))</f>
        <v>6962.3523000000005</v>
      </c>
      <c r="AU320" s="143">
        <f t="shared" si="231"/>
        <v>14234.728901897135</v>
      </c>
      <c r="AV320" s="139">
        <f t="shared" si="232"/>
        <v>8354.8227600000009</v>
      </c>
      <c r="AW320" s="140">
        <f t="shared" si="233"/>
        <v>8354.8227600000009</v>
      </c>
      <c r="AX320" s="141">
        <f t="shared" si="234"/>
        <v>14610.52574490722</v>
      </c>
      <c r="AY320" s="142">
        <f t="shared" si="235"/>
        <v>122068353.02911681</v>
      </c>
      <c r="AZ320" s="143">
        <f>INDEX(รายได้แยกตามสิทธิ!$J:$J,MATCH(CalBudget2567!$D320,รายได้แยกตามสิทธิ!$B:$B,0))</f>
        <v>13512153.34</v>
      </c>
      <c r="BA320" s="138">
        <f>INDEX(ผลงานAdjRw_DHES!$F:$F,MATCH(CalBudget2567!$D320,ผลงานAdjRw_DHES!$B:$B,0))</f>
        <v>718.05120000000011</v>
      </c>
      <c r="BB320" s="143">
        <f t="shared" si="236"/>
        <v>18817.813186580563</v>
      </c>
      <c r="BC320" s="139">
        <f t="shared" si="237"/>
        <v>861.66144000000008</v>
      </c>
      <c r="BD320" s="140">
        <f t="shared" si="238"/>
        <v>861.66144000000008</v>
      </c>
      <c r="BE320" s="141">
        <f t="shared" si="239"/>
        <v>19314.603454706288</v>
      </c>
      <c r="BF320" s="142">
        <f t="shared" si="240"/>
        <v>16642649.025811197</v>
      </c>
      <c r="BG320" s="143">
        <f>INDEX(รายได้แยกตามสิทธิ!$K:$K,MATCH(CalBudget2567!$D320,รายได้แยกตามสิทธิ!$B:$B,0))</f>
        <v>13437323.77</v>
      </c>
      <c r="BH320" s="138">
        <f>INDEX(ผลงานAdjRw_DHES!$E:$E,MATCH(CalBudget2567!$D320,ผลงานAdjRw_DHES!$B:$B,0))</f>
        <v>690.25789999999995</v>
      </c>
      <c r="BI320" s="143">
        <f t="shared" si="241"/>
        <v>19467.106091795547</v>
      </c>
      <c r="BJ320" s="139">
        <f t="shared" si="242"/>
        <v>828.30947999999989</v>
      </c>
      <c r="BK320" s="140">
        <f t="shared" si="243"/>
        <v>828.30947999999989</v>
      </c>
      <c r="BL320" s="141">
        <f t="shared" si="244"/>
        <v>19981.037692618949</v>
      </c>
      <c r="BM320" s="142">
        <f t="shared" si="245"/>
        <v>16550482.9410336</v>
      </c>
      <c r="BN320" s="143">
        <f>INDEX(รายได้แยกตามสิทธิ!$N:$N,MATCH(CalBudget2567!$D320,รายได้แยกตามสิทธิ!$B:$B,0))</f>
        <v>28275162.400000002</v>
      </c>
      <c r="BO320" s="138">
        <f>INDEX(ผลงานAdjRw_DHES!$I:$I,MATCH(CalBudget2567!$D320,ผลงานAdjRw_DHES!$B:$B,0))</f>
        <v>1318.9764999999991</v>
      </c>
      <c r="BP320" s="143">
        <f t="shared" si="246"/>
        <v>21437.199525541222</v>
      </c>
      <c r="BQ320" s="139">
        <f t="shared" si="247"/>
        <v>1582.7717999999988</v>
      </c>
      <c r="BR320" s="140">
        <f t="shared" si="248"/>
        <v>1582.7717999999988</v>
      </c>
      <c r="BS320" s="141">
        <f t="shared" si="249"/>
        <v>22003.141593015509</v>
      </c>
      <c r="BT320" s="142">
        <f t="shared" si="250"/>
        <v>34825952.024832003</v>
      </c>
      <c r="BU320" s="144">
        <f t="shared" si="251"/>
        <v>190087437.02079362</v>
      </c>
      <c r="BV320" s="145">
        <f t="shared" si="205"/>
        <v>393457623.20771521</v>
      </c>
      <c r="BW320" s="146">
        <f>INDEX(รายได้แยกตามสิทธิ!$Q:$Q,MATCH(CalBudget2567!$D320,รายได้แยกตามสิทธิ!$B:$B,0))</f>
        <v>0.38</v>
      </c>
      <c r="BX320" s="145">
        <f t="shared" si="252"/>
        <v>149513896.81893179</v>
      </c>
      <c r="BY320" s="141"/>
      <c r="BZ320" s="143">
        <f t="shared" si="253"/>
        <v>207195</v>
      </c>
      <c r="CA320" s="138">
        <f>INDEX(ผลงานOPDVisit_HDC!$C:$C,MATCH(CalBudget2567!$D320,ผลงานOPDVisit_HDC!$A:$A,0))</f>
        <v>207195</v>
      </c>
      <c r="CB320" s="138">
        <f t="shared" si="254"/>
        <v>0</v>
      </c>
    </row>
    <row r="321" spans="1:80" hidden="1" x14ac:dyDescent="0.7">
      <c r="A321" s="136">
        <f>COUNTA($D$16:D321)</f>
        <v>306</v>
      </c>
      <c r="B321" s="1">
        <v>5</v>
      </c>
      <c r="C321" s="2" t="s">
        <v>29</v>
      </c>
      <c r="D321" s="91" t="s">
        <v>386</v>
      </c>
      <c r="E321" s="3" t="s">
        <v>1283</v>
      </c>
      <c r="F321" s="4" t="s">
        <v>1876</v>
      </c>
      <c r="G321" s="1">
        <v>5</v>
      </c>
      <c r="H321" s="3" t="s">
        <v>2964</v>
      </c>
      <c r="I321" s="137">
        <f>INDEX(รายได้แยกตามสิทธิ!$D:$D,MATCH(CalBudget2567!$D321,รายได้แยกตามสิทธิ!$B:$B,0))</f>
        <v>32903103.149999999</v>
      </c>
      <c r="J321" s="138">
        <f>INDEX(ผลงานOPDVisit_HDC!$F:$F,MATCH(CalBudget2567!$D321,ผลงานOPDVisit_HDC!$A:$A,0))</f>
        <v>48426</v>
      </c>
      <c r="K321" s="138">
        <f t="shared" si="206"/>
        <v>679.45118634617768</v>
      </c>
      <c r="L321" s="139">
        <f t="shared" si="207"/>
        <v>58111.199999999997</v>
      </c>
      <c r="M321" s="140">
        <f t="shared" si="208"/>
        <v>58111.199999999997</v>
      </c>
      <c r="N321" s="141">
        <f t="shared" si="209"/>
        <v>697.38869766571679</v>
      </c>
      <c r="O321" s="142">
        <f t="shared" si="210"/>
        <v>40526094.087792002</v>
      </c>
      <c r="P321" s="143">
        <f>INDEX(รายได้แยกตามสิทธิ!$E:$E,MATCH(CalBudget2567!$D321,รายได้แยกตามสิทธิ!$B:$B,0))</f>
        <v>4009582.25</v>
      </c>
      <c r="Q321" s="138">
        <f>INDEX(ผลงานOPDVisit_HDC!$D:$D,MATCH(CalBudget2567!$D321,ผลงานOPDVisit_HDC!$A:$A,0))</f>
        <v>8345</v>
      </c>
      <c r="R321" s="138">
        <f t="shared" si="211"/>
        <v>480.47720191731577</v>
      </c>
      <c r="S321" s="139">
        <f t="shared" si="212"/>
        <v>10014</v>
      </c>
      <c r="T321" s="140">
        <f t="shared" si="213"/>
        <v>10014</v>
      </c>
      <c r="U321" s="141">
        <f t="shared" si="214"/>
        <v>493.1618000479329</v>
      </c>
      <c r="V321" s="142">
        <f t="shared" si="215"/>
        <v>4938522.2656800002</v>
      </c>
      <c r="W321" s="143">
        <f>INDEX(รายได้แยกตามสิทธิ!$F:$F,MATCH(CalBudget2567!$D321,รายได้แยกตามสิทธิ!$B:$B,0))</f>
        <v>1550529.5</v>
      </c>
      <c r="X321" s="138">
        <f>INDEX(ผลงานOPDVisit_HDC!$E:$E,MATCH(CalBudget2567!$D321,ผลงานOPDVisit_HDC!$A:$A,0))</f>
        <v>6488</v>
      </c>
      <c r="Y321" s="138">
        <f t="shared" si="216"/>
        <v>238.9842016029593</v>
      </c>
      <c r="Z321" s="139">
        <f t="shared" si="217"/>
        <v>7785.5999999999995</v>
      </c>
      <c r="AA321" s="140">
        <f t="shared" si="218"/>
        <v>7785.5999999999995</v>
      </c>
      <c r="AB321" s="141">
        <f t="shared" si="219"/>
        <v>245.29338452527742</v>
      </c>
      <c r="AC321" s="142">
        <f t="shared" si="220"/>
        <v>1909756.1745599997</v>
      </c>
      <c r="AD321" s="143">
        <f>INDEX(รายได้แยกตามสิทธิ!$G:$G,MATCH(CalBudget2567!$D321,รายได้แยกตามสิทธิ!$B:$B,0))</f>
        <v>1932022.67</v>
      </c>
      <c r="AE321" s="138">
        <f>INDEX(ผลงานOPDVisit_HDC!$G:$G,MATCH(CalBudget2567!$D321,ผลงานOPDVisit_HDC!$A:$A,0))</f>
        <v>2242</v>
      </c>
      <c r="AF321" s="138">
        <f t="shared" si="221"/>
        <v>861.74070918822474</v>
      </c>
      <c r="AG321" s="139">
        <f t="shared" si="222"/>
        <v>2690.4</v>
      </c>
      <c r="AH321" s="140">
        <f t="shared" si="223"/>
        <v>2690.4</v>
      </c>
      <c r="AI321" s="141">
        <f t="shared" si="224"/>
        <v>884.49066391079384</v>
      </c>
      <c r="AJ321" s="142">
        <f t="shared" si="225"/>
        <v>2379633.6821856</v>
      </c>
      <c r="AK321" s="143">
        <f>INDEX(รายได้แยกตามสิทธิ!$H:$H,MATCH(CalBudget2567!$D321,รายได้แยกตามสิทธิ!$B:$B,0))</f>
        <v>3357102.75</v>
      </c>
      <c r="AL321" s="138">
        <f>INDEX(ผลงานOPDVisit_HDC!$K:$K,MATCH(CalBudget2567!$D321,ผลงานOPDVisit_HDC!$A:$A,0))</f>
        <v>6442</v>
      </c>
      <c r="AM321" s="138">
        <f t="shared" si="226"/>
        <v>521.1274060850667</v>
      </c>
      <c r="AN321" s="139">
        <f t="shared" si="227"/>
        <v>7730.4</v>
      </c>
      <c r="AO321" s="140">
        <f t="shared" si="228"/>
        <v>7730.4</v>
      </c>
      <c r="AP321" s="141">
        <f t="shared" si="229"/>
        <v>534.88516960571246</v>
      </c>
      <c r="AQ321" s="142">
        <f t="shared" si="230"/>
        <v>4134876.3151199995</v>
      </c>
      <c r="AR321" s="144">
        <f t="shared" si="204"/>
        <v>53888882.525337599</v>
      </c>
      <c r="AS321" s="143">
        <f>INDEX(รายได้แยกตามสิทธิ!$I:$I,MATCH(CalBudget2567!$D321,รายได้แยกตามสิทธิ!$B:$B,0))</f>
        <v>12878499.26</v>
      </c>
      <c r="AT321" s="138">
        <f>INDEX(ผลงานAdjRw_DHES!$D:$D,MATCH(CalBudget2567!$D321,ผลงานAdjRw_DHES!$B:$B,0))</f>
        <v>1114.53</v>
      </c>
      <c r="AU321" s="143">
        <f t="shared" si="231"/>
        <v>11555.094308811786</v>
      </c>
      <c r="AV321" s="139">
        <f t="shared" si="232"/>
        <v>1337.4359999999999</v>
      </c>
      <c r="AW321" s="140">
        <f t="shared" si="233"/>
        <v>1337.4359999999999</v>
      </c>
      <c r="AX321" s="141">
        <f t="shared" si="234"/>
        <v>11860.148798564416</v>
      </c>
      <c r="AY321" s="142">
        <f t="shared" si="235"/>
        <v>15862189.968556797</v>
      </c>
      <c r="AZ321" s="143">
        <f>INDEX(รายได้แยกตามสิทธิ!$J:$J,MATCH(CalBudget2567!$D321,รายได้แยกตามสิทธิ!$B:$B,0))</f>
        <v>811000</v>
      </c>
      <c r="BA321" s="138">
        <f>INDEX(ผลงานAdjRw_DHES!$F:$F,MATCH(CalBudget2567!$D321,ผลงานAdjRw_DHES!$B:$B,0))</f>
        <v>68.071899999999999</v>
      </c>
      <c r="BB321" s="143">
        <f t="shared" si="236"/>
        <v>11913.873419134768</v>
      </c>
      <c r="BC321" s="139">
        <f t="shared" si="237"/>
        <v>81.686279999999996</v>
      </c>
      <c r="BD321" s="140">
        <f t="shared" si="238"/>
        <v>81.686279999999996</v>
      </c>
      <c r="BE321" s="141">
        <f t="shared" si="239"/>
        <v>12228.399677399926</v>
      </c>
      <c r="BF321" s="142">
        <f t="shared" si="240"/>
        <v>998892.48</v>
      </c>
      <c r="BG321" s="143">
        <f>INDEX(รายได้แยกตามสิทธิ!$K:$K,MATCH(CalBudget2567!$D321,รายได้แยกตามสิทธิ!$B:$B,0))</f>
        <v>345761.75</v>
      </c>
      <c r="BH321" s="138">
        <f>INDEX(ผลงานAdjRw_DHES!$E:$E,MATCH(CalBudget2567!$D321,ผลงานAdjRw_DHES!$B:$B,0))</f>
        <v>31.753399999999999</v>
      </c>
      <c r="BI321" s="143">
        <f t="shared" si="241"/>
        <v>10888.967795574647</v>
      </c>
      <c r="BJ321" s="139">
        <f t="shared" si="242"/>
        <v>38.104079999999996</v>
      </c>
      <c r="BK321" s="140">
        <f t="shared" si="243"/>
        <v>38.104079999999996</v>
      </c>
      <c r="BL321" s="141">
        <f t="shared" si="244"/>
        <v>11176.436545377817</v>
      </c>
      <c r="BM321" s="142">
        <f t="shared" si="245"/>
        <v>425867.83223999996</v>
      </c>
      <c r="BN321" s="143">
        <f>INDEX(รายได้แยกตามสิทธิ!$N:$N,MATCH(CalBudget2567!$D321,รายได้แยกตามสิทธิ!$B:$B,0))</f>
        <v>1826530.38</v>
      </c>
      <c r="BO321" s="138">
        <f>INDEX(ผลงานAdjRw_DHES!$I:$I,MATCH(CalBudget2567!$D321,ผลงานAdjRw_DHES!$B:$B,0))</f>
        <v>172.78740000000013</v>
      </c>
      <c r="BP321" s="143">
        <f t="shared" si="246"/>
        <v>10570.969758211528</v>
      </c>
      <c r="BQ321" s="139">
        <f t="shared" si="247"/>
        <v>207.34488000000016</v>
      </c>
      <c r="BR321" s="140">
        <f t="shared" si="248"/>
        <v>207.34488000000016</v>
      </c>
      <c r="BS321" s="141">
        <f t="shared" si="249"/>
        <v>10850.043359828313</v>
      </c>
      <c r="BT321" s="142">
        <f t="shared" si="250"/>
        <v>2249700.9384384002</v>
      </c>
      <c r="BU321" s="144">
        <f t="shared" si="251"/>
        <v>19536651.219235197</v>
      </c>
      <c r="BV321" s="145">
        <f t="shared" si="205"/>
        <v>73425533.744572788</v>
      </c>
      <c r="BW321" s="146">
        <f>INDEX(รายได้แยกตามสิทธิ!$Q:$Q,MATCH(CalBudget2567!$D321,รายได้แยกตามสิทธิ!$B:$B,0))</f>
        <v>0.49</v>
      </c>
      <c r="BX321" s="145">
        <f t="shared" si="252"/>
        <v>35978511.534840666</v>
      </c>
      <c r="BY321" s="141"/>
      <c r="BZ321" s="143">
        <f t="shared" si="253"/>
        <v>71943</v>
      </c>
      <c r="CA321" s="138">
        <f>INDEX(ผลงานOPDVisit_HDC!$C:$C,MATCH(CalBudget2567!$D321,ผลงานOPDVisit_HDC!$A:$A,0))</f>
        <v>71943</v>
      </c>
      <c r="CB321" s="138">
        <f t="shared" si="254"/>
        <v>0</v>
      </c>
    </row>
    <row r="322" spans="1:80" hidden="1" x14ac:dyDescent="0.7">
      <c r="A322" s="136">
        <f>COUNTA($D$16:D322)</f>
        <v>307</v>
      </c>
      <c r="B322" s="1">
        <v>5</v>
      </c>
      <c r="C322" s="2" t="s">
        <v>29</v>
      </c>
      <c r="D322" s="91" t="s">
        <v>387</v>
      </c>
      <c r="E322" s="3" t="s">
        <v>1284</v>
      </c>
      <c r="F322" s="4" t="s">
        <v>1876</v>
      </c>
      <c r="G322" s="1">
        <v>6</v>
      </c>
      <c r="H322" s="3" t="s">
        <v>2965</v>
      </c>
      <c r="I322" s="137">
        <f>INDEX(รายได้แยกตามสิทธิ!$D:$D,MATCH(CalBudget2567!$D322,รายได้แยกตามสิทธิ!$B:$B,0))</f>
        <v>58381896</v>
      </c>
      <c r="J322" s="138">
        <f>INDEX(ผลงานOPDVisit_HDC!$F:$F,MATCH(CalBudget2567!$D322,ผลงานOPDVisit_HDC!$A:$A,0))</f>
        <v>71923</v>
      </c>
      <c r="K322" s="138">
        <f t="shared" si="206"/>
        <v>811.72776441472126</v>
      </c>
      <c r="L322" s="139">
        <f t="shared" si="207"/>
        <v>86307.599999999991</v>
      </c>
      <c r="M322" s="140">
        <f t="shared" si="208"/>
        <v>86307.599999999991</v>
      </c>
      <c r="N322" s="141">
        <f t="shared" si="209"/>
        <v>833.15737739526992</v>
      </c>
      <c r="O322" s="142">
        <f t="shared" si="210"/>
        <v>71907813.665279984</v>
      </c>
      <c r="P322" s="143">
        <f>INDEX(รายได้แยกตามสิทธิ!$E:$E,MATCH(CalBudget2567!$D322,รายได้แยกตามสิทธิ!$B:$B,0))</f>
        <v>13745865.07</v>
      </c>
      <c r="Q322" s="138">
        <f>INDEX(ผลงานOPDVisit_HDC!$D:$D,MATCH(CalBudget2567!$D322,ผลงานOPDVisit_HDC!$A:$A,0))</f>
        <v>30386</v>
      </c>
      <c r="R322" s="138">
        <f t="shared" si="211"/>
        <v>452.37494471138024</v>
      </c>
      <c r="S322" s="139">
        <f t="shared" si="212"/>
        <v>36463.199999999997</v>
      </c>
      <c r="T322" s="140">
        <f t="shared" si="213"/>
        <v>36463.199999999997</v>
      </c>
      <c r="U322" s="141">
        <f t="shared" si="214"/>
        <v>464.31764325176067</v>
      </c>
      <c r="V322" s="142">
        <f t="shared" si="215"/>
        <v>16930507.089417599</v>
      </c>
      <c r="W322" s="143">
        <f>INDEX(รายได้แยกตามสิทธิ!$F:$F,MATCH(CalBudget2567!$D322,รายได้แยกตามสิทธิ!$B:$B,0))</f>
        <v>4333919.51</v>
      </c>
      <c r="X322" s="138">
        <f>INDEX(ผลงานOPDVisit_HDC!$E:$E,MATCH(CalBudget2567!$D322,ผลงานOPDVisit_HDC!$A:$A,0))</f>
        <v>9850</v>
      </c>
      <c r="Y322" s="138">
        <f t="shared" si="216"/>
        <v>439.9918284263959</v>
      </c>
      <c r="Z322" s="139">
        <f t="shared" si="217"/>
        <v>11820</v>
      </c>
      <c r="AA322" s="140">
        <f t="shared" si="218"/>
        <v>11820</v>
      </c>
      <c r="AB322" s="141">
        <f t="shared" si="219"/>
        <v>451.60761269685275</v>
      </c>
      <c r="AC322" s="142">
        <f t="shared" si="220"/>
        <v>5338001.9820767995</v>
      </c>
      <c r="AD322" s="143">
        <f>INDEX(รายได้แยกตามสิทธิ!$G:$G,MATCH(CalBudget2567!$D322,รายได้แยกตามสิทธิ!$B:$B,0))</f>
        <v>1480332</v>
      </c>
      <c r="AE322" s="138">
        <f>INDEX(ผลงานOPDVisit_HDC!$G:$G,MATCH(CalBudget2567!$D322,ผลงานOPDVisit_HDC!$A:$A,0))</f>
        <v>4310</v>
      </c>
      <c r="AF322" s="138">
        <f t="shared" si="221"/>
        <v>343.46450116009282</v>
      </c>
      <c r="AG322" s="139">
        <f t="shared" si="222"/>
        <v>5172</v>
      </c>
      <c r="AH322" s="140">
        <f t="shared" si="223"/>
        <v>5172</v>
      </c>
      <c r="AI322" s="141">
        <f t="shared" si="224"/>
        <v>352.53196399071925</v>
      </c>
      <c r="AJ322" s="142">
        <f t="shared" si="225"/>
        <v>1823295.31776</v>
      </c>
      <c r="AK322" s="143">
        <f>INDEX(รายได้แยกตามสิทธิ!$H:$H,MATCH(CalBudget2567!$D322,รายได้แยกตามสิทธิ!$B:$B,0))</f>
        <v>6071693</v>
      </c>
      <c r="AL322" s="138">
        <f>INDEX(ผลงานOPDVisit_HDC!$K:$K,MATCH(CalBudget2567!$D322,ผลงานOPDVisit_HDC!$A:$A,0))</f>
        <v>7333</v>
      </c>
      <c r="AM322" s="138">
        <f t="shared" si="226"/>
        <v>827.99577253511518</v>
      </c>
      <c r="AN322" s="139">
        <f t="shared" si="227"/>
        <v>8799.6</v>
      </c>
      <c r="AO322" s="140">
        <f t="shared" si="228"/>
        <v>8799.6</v>
      </c>
      <c r="AP322" s="141">
        <f t="shared" si="229"/>
        <v>849.85486093004226</v>
      </c>
      <c r="AQ322" s="142">
        <f t="shared" si="230"/>
        <v>7478382.8342399998</v>
      </c>
      <c r="AR322" s="144">
        <f t="shared" si="204"/>
        <v>103478000.88877439</v>
      </c>
      <c r="AS322" s="143">
        <f>INDEX(รายได้แยกตามสิทธิ!$I:$I,MATCH(CalBudget2567!$D322,รายได้แยกตามสิทธิ!$B:$B,0))</f>
        <v>21491198.41</v>
      </c>
      <c r="AT322" s="138">
        <f>INDEX(ผลงานAdjRw_DHES!$D:$D,MATCH(CalBudget2567!$D322,ผลงานAdjRw_DHES!$B:$B,0))</f>
        <v>1734.5874999999999</v>
      </c>
      <c r="AU322" s="143">
        <f t="shared" si="231"/>
        <v>12389.803575778104</v>
      </c>
      <c r="AV322" s="139">
        <f t="shared" si="232"/>
        <v>2081.5049999999997</v>
      </c>
      <c r="AW322" s="140">
        <f t="shared" si="233"/>
        <v>2081.5049999999997</v>
      </c>
      <c r="AX322" s="141">
        <f t="shared" si="234"/>
        <v>12716.894390178646</v>
      </c>
      <c r="AY322" s="142">
        <f t="shared" si="235"/>
        <v>26470279.257628798</v>
      </c>
      <c r="AZ322" s="143">
        <f>INDEX(รายได้แยกตามสิทธิ!$J:$J,MATCH(CalBudget2567!$D322,รายได้แยกตามสิทธิ!$B:$B,0))</f>
        <v>1862332.37</v>
      </c>
      <c r="BA322" s="138">
        <f>INDEX(ผลงานAdjRw_DHES!$F:$F,MATCH(CalBudget2567!$D322,ผลงานAdjRw_DHES!$B:$B,0))</f>
        <v>121.46640000000001</v>
      </c>
      <c r="BB322" s="143">
        <f t="shared" si="236"/>
        <v>15332.078418393894</v>
      </c>
      <c r="BC322" s="139">
        <f t="shared" si="237"/>
        <v>145.75968</v>
      </c>
      <c r="BD322" s="140">
        <f t="shared" si="238"/>
        <v>145.75968</v>
      </c>
      <c r="BE322" s="141">
        <f t="shared" si="239"/>
        <v>15736.845288639493</v>
      </c>
      <c r="BF322" s="142">
        <f t="shared" si="240"/>
        <v>2293797.5334816002</v>
      </c>
      <c r="BG322" s="143">
        <f>INDEX(รายได้แยกตามสิทธิ!$K:$K,MATCH(CalBudget2567!$D322,รายได้แยกตามสิทธิ!$B:$B,0))</f>
        <v>958789.22</v>
      </c>
      <c r="BH322" s="138">
        <f>INDEX(ผลงานAdjRw_DHES!$E:$E,MATCH(CalBudget2567!$D322,ผลงานAdjRw_DHES!$B:$B,0))</f>
        <v>94.334000000000003</v>
      </c>
      <c r="BI322" s="143">
        <f t="shared" si="241"/>
        <v>10163.771492780968</v>
      </c>
      <c r="BJ322" s="139">
        <f t="shared" si="242"/>
        <v>113.2008</v>
      </c>
      <c r="BK322" s="140">
        <f t="shared" si="243"/>
        <v>113.2008</v>
      </c>
      <c r="BL322" s="141">
        <f t="shared" si="244"/>
        <v>10432.095060190386</v>
      </c>
      <c r="BM322" s="142">
        <f t="shared" si="245"/>
        <v>1180921.5064895998</v>
      </c>
      <c r="BN322" s="143">
        <f>INDEX(รายได้แยกตามสิทธิ!$N:$N,MATCH(CalBudget2567!$D322,รายได้แยกตามสิทธิ!$B:$B,0))</f>
        <v>3311991.62</v>
      </c>
      <c r="BO322" s="138">
        <f>INDEX(ผลงานAdjRw_DHES!$I:$I,MATCH(CalBudget2567!$D322,ผลงานAdjRw_DHES!$B:$B,0))</f>
        <v>189.07059999999984</v>
      </c>
      <c r="BP322" s="143">
        <f t="shared" si="246"/>
        <v>17517.221715063064</v>
      </c>
      <c r="BQ322" s="139">
        <f t="shared" si="247"/>
        <v>226.88471999999982</v>
      </c>
      <c r="BR322" s="140">
        <f t="shared" si="248"/>
        <v>226.88471999999982</v>
      </c>
      <c r="BS322" s="141">
        <f t="shared" si="249"/>
        <v>17979.67636834073</v>
      </c>
      <c r="BT322" s="142">
        <f t="shared" si="250"/>
        <v>4079313.8385216002</v>
      </c>
      <c r="BU322" s="144">
        <f t="shared" si="251"/>
        <v>34024312.136121601</v>
      </c>
      <c r="BV322" s="145">
        <f t="shared" si="205"/>
        <v>137502313.024896</v>
      </c>
      <c r="BW322" s="146">
        <f>INDEX(รายได้แยกตามสิทธิ!$Q:$Q,MATCH(CalBudget2567!$D322,รายได้แยกตามสิทธิ!$B:$B,0))</f>
        <v>0.41</v>
      </c>
      <c r="BX322" s="145">
        <f t="shared" si="252"/>
        <v>56375948.340207353</v>
      </c>
      <c r="BY322" s="141"/>
      <c r="BZ322" s="143">
        <f t="shared" si="253"/>
        <v>123802</v>
      </c>
      <c r="CA322" s="138">
        <f>INDEX(ผลงานOPDVisit_HDC!$C:$C,MATCH(CalBudget2567!$D322,ผลงานOPDVisit_HDC!$A:$A,0))</f>
        <v>123802</v>
      </c>
      <c r="CB322" s="138">
        <f t="shared" si="254"/>
        <v>0</v>
      </c>
    </row>
    <row r="323" spans="1:80" hidden="1" x14ac:dyDescent="0.7">
      <c r="A323" s="136">
        <f>COUNTA($D$16:D323)</f>
        <v>308</v>
      </c>
      <c r="B323" s="1">
        <v>5</v>
      </c>
      <c r="C323" s="2" t="s">
        <v>29</v>
      </c>
      <c r="D323" s="91" t="s">
        <v>388</v>
      </c>
      <c r="E323" s="3" t="s">
        <v>1285</v>
      </c>
      <c r="F323" s="4" t="s">
        <v>1877</v>
      </c>
      <c r="G323" s="1">
        <v>16</v>
      </c>
      <c r="H323" s="3" t="s">
        <v>2973</v>
      </c>
      <c r="I323" s="137">
        <f>INDEX(รายได้แยกตามสิทธิ!$D:$D,MATCH(CalBudget2567!$D323,รายได้แยกตามสิทธิ!$B:$B,0))</f>
        <v>263246613.06</v>
      </c>
      <c r="J323" s="138">
        <f>INDEX(ผลงานOPDVisit_HDC!$F:$F,MATCH(CalBudget2567!$D323,ผลงานOPDVisit_HDC!$A:$A,0))</f>
        <v>206729</v>
      </c>
      <c r="K323" s="138">
        <f t="shared" si="206"/>
        <v>1273.3898633476676</v>
      </c>
      <c r="L323" s="139">
        <f t="shared" si="207"/>
        <v>248074.8</v>
      </c>
      <c r="M323" s="140">
        <f t="shared" si="208"/>
        <v>248074.8</v>
      </c>
      <c r="N323" s="141">
        <f t="shared" si="209"/>
        <v>1307.007355740046</v>
      </c>
      <c r="O323" s="142">
        <f t="shared" si="210"/>
        <v>324235588.37374073</v>
      </c>
      <c r="P323" s="143">
        <f>INDEX(รายได้แยกตามสิทธิ!$E:$E,MATCH(CalBudget2567!$D323,รายได้แยกตามสิทธิ!$B:$B,0))</f>
        <v>146365238.34</v>
      </c>
      <c r="Q323" s="138">
        <f>INDEX(ผลงานOPDVisit_HDC!$D:$D,MATCH(CalBudget2567!$D323,ผลงานOPDVisit_HDC!$A:$A,0))</f>
        <v>87766</v>
      </c>
      <c r="R323" s="138">
        <f t="shared" si="211"/>
        <v>1667.6758464553473</v>
      </c>
      <c r="S323" s="139">
        <f t="shared" si="212"/>
        <v>105319.2</v>
      </c>
      <c r="T323" s="140">
        <f t="shared" si="213"/>
        <v>105319.2</v>
      </c>
      <c r="U323" s="141">
        <f t="shared" si="214"/>
        <v>1711.7024888017684</v>
      </c>
      <c r="V323" s="142">
        <f t="shared" si="215"/>
        <v>180275136.7586112</v>
      </c>
      <c r="W323" s="143">
        <f>INDEX(รายได้แยกตามสิทธิ!$F:$F,MATCH(CalBudget2567!$D323,รายได้แยกตามสิทธิ!$B:$B,0))</f>
        <v>69245966.609999999</v>
      </c>
      <c r="X323" s="138">
        <f>INDEX(ผลงานOPDVisit_HDC!$E:$E,MATCH(CalBudget2567!$D323,ผลงานOPDVisit_HDC!$A:$A,0))</f>
        <v>85882</v>
      </c>
      <c r="Y323" s="138">
        <f t="shared" si="216"/>
        <v>806.29196583684586</v>
      </c>
      <c r="Z323" s="139">
        <f t="shared" si="217"/>
        <v>103058.4</v>
      </c>
      <c r="AA323" s="140">
        <f t="shared" si="218"/>
        <v>103058.4</v>
      </c>
      <c r="AB323" s="141">
        <f t="shared" si="219"/>
        <v>827.57807373493858</v>
      </c>
      <c r="AC323" s="142">
        <f t="shared" si="220"/>
        <v>85288872.154204786</v>
      </c>
      <c r="AD323" s="143">
        <f>INDEX(รายได้แยกตามสิทธิ!$G:$G,MATCH(CalBudget2567!$D323,รายได้แยกตามสิทธิ!$B:$B,0))</f>
        <v>2481803.27</v>
      </c>
      <c r="AE323" s="138">
        <f>INDEX(ผลงานOPDVisit_HDC!$G:$G,MATCH(CalBudget2567!$D323,ผลงานOPDVisit_HDC!$A:$A,0))</f>
        <v>0</v>
      </c>
      <c r="AF323" s="138">
        <f t="shared" si="221"/>
        <v>0</v>
      </c>
      <c r="AG323" s="139">
        <f t="shared" si="222"/>
        <v>0</v>
      </c>
      <c r="AH323" s="140">
        <f t="shared" si="223"/>
        <v>0</v>
      </c>
      <c r="AI323" s="141">
        <f t="shared" si="224"/>
        <v>0</v>
      </c>
      <c r="AJ323" s="142">
        <f t="shared" si="225"/>
        <v>0</v>
      </c>
      <c r="AK323" s="143">
        <f>INDEX(รายได้แยกตามสิทธิ!$H:$H,MATCH(CalBudget2567!$D323,รายได้แยกตามสิทธิ!$B:$B,0))</f>
        <v>68124975.019999996</v>
      </c>
      <c r="AL323" s="138">
        <f>INDEX(ผลงานOPDVisit_HDC!$K:$K,MATCH(CalBudget2567!$D323,ผลงานOPDVisit_HDC!$A:$A,0))</f>
        <v>50711</v>
      </c>
      <c r="AM323" s="138">
        <f t="shared" si="226"/>
        <v>1343.3964035416379</v>
      </c>
      <c r="AN323" s="139">
        <f t="shared" si="227"/>
        <v>60853.2</v>
      </c>
      <c r="AO323" s="140">
        <f t="shared" si="228"/>
        <v>60853.2</v>
      </c>
      <c r="AP323" s="141">
        <f t="shared" si="229"/>
        <v>1378.8620685951371</v>
      </c>
      <c r="AQ323" s="142">
        <f t="shared" si="230"/>
        <v>83908169.232633591</v>
      </c>
      <c r="AR323" s="144">
        <f t="shared" si="204"/>
        <v>673707766.51919031</v>
      </c>
      <c r="AS323" s="143">
        <f>INDEX(รายได้แยกตามสิทธิ!$I:$I,MATCH(CalBudget2567!$D323,รายได้แยกตามสิทธิ!$B:$B,0))</f>
        <v>354730101.29000002</v>
      </c>
      <c r="AT323" s="138">
        <f>INDEX(ผลงานAdjRw_DHES!$D:$D,MATCH(CalBudget2567!$D323,ผลงานAdjRw_DHES!$B:$B,0))</f>
        <v>20844.106900000002</v>
      </c>
      <c r="AU323" s="143">
        <f t="shared" si="231"/>
        <v>17018.244196876574</v>
      </c>
      <c r="AV323" s="139">
        <f t="shared" si="232"/>
        <v>25012.928280000004</v>
      </c>
      <c r="AW323" s="140">
        <f t="shared" si="233"/>
        <v>25012.928280000004</v>
      </c>
      <c r="AX323" s="141">
        <f t="shared" si="234"/>
        <v>17467.525843674117</v>
      </c>
      <c r="AY323" s="142">
        <f t="shared" si="235"/>
        <v>436913971.15686727</v>
      </c>
      <c r="AZ323" s="143">
        <f>INDEX(รายได้แยกตามสิทธิ!$J:$J,MATCH(CalBudget2567!$D323,รายได้แยกตามสิทธิ!$B:$B,0))</f>
        <v>86251945.200000003</v>
      </c>
      <c r="BA323" s="138">
        <f>INDEX(ผลงานAdjRw_DHES!$F:$F,MATCH(CalBudget2567!$D323,ผลงานAdjRw_DHES!$B:$B,0))</f>
        <v>4959.0648999999994</v>
      </c>
      <c r="BB323" s="143">
        <f t="shared" si="236"/>
        <v>17392.784111375517</v>
      </c>
      <c r="BC323" s="139">
        <f t="shared" si="237"/>
        <v>5950.8778799999991</v>
      </c>
      <c r="BD323" s="140">
        <f t="shared" si="238"/>
        <v>5950.8778799999991</v>
      </c>
      <c r="BE323" s="141">
        <f t="shared" si="239"/>
        <v>17851.953611915829</v>
      </c>
      <c r="BF323" s="142">
        <f t="shared" si="240"/>
        <v>106234795.86393599</v>
      </c>
      <c r="BG323" s="143">
        <f>INDEX(รายได้แยกตามสิทธิ!$K:$K,MATCH(CalBudget2567!$D323,รายได้แยกตามสิทธิ!$B:$B,0))</f>
        <v>67696500.780000001</v>
      </c>
      <c r="BH323" s="138">
        <f>INDEX(ผลงานAdjRw_DHES!$E:$E,MATCH(CalBudget2567!$D323,ผลงานAdjRw_DHES!$B:$B,0))</f>
        <v>3208.607</v>
      </c>
      <c r="BI323" s="143">
        <f t="shared" si="241"/>
        <v>21098.408368491375</v>
      </c>
      <c r="BJ323" s="139">
        <f t="shared" si="242"/>
        <v>3850.3283999999999</v>
      </c>
      <c r="BK323" s="140">
        <f t="shared" si="243"/>
        <v>3850.3283999999999</v>
      </c>
      <c r="BL323" s="141">
        <f t="shared" si="244"/>
        <v>21655.406349419547</v>
      </c>
      <c r="BM323" s="142">
        <f t="shared" si="245"/>
        <v>83380426.080710396</v>
      </c>
      <c r="BN323" s="143">
        <f>INDEX(รายได้แยกตามสิทธิ!$N:$N,MATCH(CalBudget2567!$D323,รายได้แยกตามสิทธิ!$B:$B,0))</f>
        <v>111959071.98999999</v>
      </c>
      <c r="BO323" s="138">
        <f>INDEX(ผลงานAdjRw_DHES!$I:$I,MATCH(CalBudget2567!$D323,ผลงานAdjRw_DHES!$B:$B,0))</f>
        <v>3257.1996999999992</v>
      </c>
      <c r="BP323" s="143">
        <f t="shared" si="246"/>
        <v>34372.799429522245</v>
      </c>
      <c r="BQ323" s="139">
        <f t="shared" si="247"/>
        <v>3908.639639999999</v>
      </c>
      <c r="BR323" s="140">
        <f t="shared" si="248"/>
        <v>3908.639639999999</v>
      </c>
      <c r="BS323" s="141">
        <f t="shared" si="249"/>
        <v>35280.241334461636</v>
      </c>
      <c r="BT323" s="142">
        <f t="shared" si="250"/>
        <v>137897749.78864321</v>
      </c>
      <c r="BU323" s="144">
        <f t="shared" si="251"/>
        <v>764426942.89015687</v>
      </c>
      <c r="BV323" s="145">
        <f t="shared" si="205"/>
        <v>1438134709.4093471</v>
      </c>
      <c r="BW323" s="146">
        <f>INDEX(รายได้แยกตามสิทธิ!$Q:$Q,MATCH(CalBudget2567!$D323,รายได้แยกตามสิทธิ!$B:$B,0))</f>
        <v>0.25</v>
      </c>
      <c r="BX323" s="145">
        <f t="shared" si="252"/>
        <v>359533677.35233676</v>
      </c>
      <c r="BY323" s="141"/>
      <c r="BZ323" s="143">
        <f t="shared" si="253"/>
        <v>431088</v>
      </c>
      <c r="CA323" s="138">
        <f>INDEX(ผลงานOPDVisit_HDC!$C:$C,MATCH(CalBudget2567!$D323,ผลงานOPDVisit_HDC!$A:$A,0))</f>
        <v>431088</v>
      </c>
      <c r="CB323" s="138">
        <f t="shared" si="254"/>
        <v>0</v>
      </c>
    </row>
    <row r="324" spans="1:80" hidden="1" x14ac:dyDescent="0.7">
      <c r="A324" s="136">
        <f>COUNTA($D$16:D324)</f>
        <v>309</v>
      </c>
      <c r="B324" s="1">
        <v>5</v>
      </c>
      <c r="C324" s="2" t="s">
        <v>29</v>
      </c>
      <c r="D324" s="91" t="s">
        <v>389</v>
      </c>
      <c r="E324" s="3" t="s">
        <v>1286</v>
      </c>
      <c r="F324" s="4" t="s">
        <v>1876</v>
      </c>
      <c r="G324" s="1">
        <v>9</v>
      </c>
      <c r="H324" s="3" t="s">
        <v>2967</v>
      </c>
      <c r="I324" s="137">
        <f>INDEX(รายได้แยกตามสิทธิ!$D:$D,MATCH(CalBudget2567!$D324,รายได้แยกตามสิทธิ!$B:$B,0))</f>
        <v>64553793.719999999</v>
      </c>
      <c r="J324" s="138">
        <f>INDEX(ผลงานOPDVisit_HDC!$F:$F,MATCH(CalBudget2567!$D324,ผลงานOPDVisit_HDC!$A:$A,0))</f>
        <v>121373</v>
      </c>
      <c r="K324" s="138">
        <f t="shared" si="206"/>
        <v>531.86288317830156</v>
      </c>
      <c r="L324" s="139">
        <f t="shared" si="207"/>
        <v>145647.6</v>
      </c>
      <c r="M324" s="140">
        <f t="shared" si="208"/>
        <v>145647.6</v>
      </c>
      <c r="N324" s="141">
        <f t="shared" si="209"/>
        <v>545.90406329420875</v>
      </c>
      <c r="O324" s="142">
        <f t="shared" si="210"/>
        <v>79509616.649049595</v>
      </c>
      <c r="P324" s="143">
        <f>INDEX(รายได้แยกตามสิทธิ!$E:$E,MATCH(CalBudget2567!$D324,รายได้แยกตามสิทธิ!$B:$B,0))</f>
        <v>16435761</v>
      </c>
      <c r="Q324" s="138">
        <f>INDEX(ผลงานOPDVisit_HDC!$D:$D,MATCH(CalBudget2567!$D324,ผลงานOPDVisit_HDC!$A:$A,0))</f>
        <v>24218</v>
      </c>
      <c r="R324" s="138">
        <f t="shared" si="211"/>
        <v>678.65889008175736</v>
      </c>
      <c r="S324" s="139">
        <f t="shared" si="212"/>
        <v>29061.599999999999</v>
      </c>
      <c r="T324" s="140">
        <f t="shared" si="213"/>
        <v>29061.599999999999</v>
      </c>
      <c r="U324" s="141">
        <f t="shared" si="214"/>
        <v>696.57548477991577</v>
      </c>
      <c r="V324" s="142">
        <f t="shared" si="215"/>
        <v>20243598.108479999</v>
      </c>
      <c r="W324" s="143">
        <f>INDEX(รายได้แยกตามสิทธิ!$F:$F,MATCH(CalBudget2567!$D324,รายได้แยกตามสิทธิ!$B:$B,0))</f>
        <v>8453144.6699999999</v>
      </c>
      <c r="X324" s="138">
        <f>INDEX(ผลงานOPDVisit_HDC!$E:$E,MATCH(CalBudget2567!$D324,ผลงานOPDVisit_HDC!$A:$A,0))</f>
        <v>16414</v>
      </c>
      <c r="Y324" s="138">
        <f t="shared" si="216"/>
        <v>514.99601986109417</v>
      </c>
      <c r="Z324" s="139">
        <f t="shared" si="217"/>
        <v>19696.8</v>
      </c>
      <c r="AA324" s="140">
        <f t="shared" si="218"/>
        <v>19696.8</v>
      </c>
      <c r="AB324" s="141">
        <f t="shared" si="219"/>
        <v>528.59191478542709</v>
      </c>
      <c r="AC324" s="142">
        <f t="shared" si="220"/>
        <v>10411569.227145599</v>
      </c>
      <c r="AD324" s="143">
        <f>INDEX(รายได้แยกตามสิทธิ!$G:$G,MATCH(CalBudget2567!$D324,รายได้แยกตามสิทธิ!$B:$B,0))</f>
        <v>696191</v>
      </c>
      <c r="AE324" s="138">
        <f>INDEX(ผลงานOPDVisit_HDC!$G:$G,MATCH(CalBudget2567!$D324,ผลงานOPDVisit_HDC!$A:$A,0))</f>
        <v>2723</v>
      </c>
      <c r="AF324" s="138">
        <f t="shared" si="221"/>
        <v>255.67058391479986</v>
      </c>
      <c r="AG324" s="139">
        <f t="shared" si="222"/>
        <v>3267.6</v>
      </c>
      <c r="AH324" s="140">
        <f t="shared" si="223"/>
        <v>3267.6</v>
      </c>
      <c r="AI324" s="141">
        <f t="shared" si="224"/>
        <v>262.42028733015059</v>
      </c>
      <c r="AJ324" s="142">
        <f t="shared" si="225"/>
        <v>857484.53087999998</v>
      </c>
      <c r="AK324" s="143">
        <f>INDEX(รายได้แยกตามสิทธิ!$H:$H,MATCH(CalBudget2567!$D324,รายได้แยกตามสิทธิ!$B:$B,0))</f>
        <v>9009225</v>
      </c>
      <c r="AL324" s="138">
        <f>INDEX(ผลงานOPDVisit_HDC!$K:$K,MATCH(CalBudget2567!$D324,ผลงานOPDVisit_HDC!$A:$A,0))</f>
        <v>1670</v>
      </c>
      <c r="AM324" s="138">
        <f t="shared" si="226"/>
        <v>5394.745508982036</v>
      </c>
      <c r="AN324" s="139">
        <f t="shared" si="227"/>
        <v>2004</v>
      </c>
      <c r="AO324" s="140">
        <f t="shared" si="228"/>
        <v>2004</v>
      </c>
      <c r="AP324" s="141">
        <f t="shared" si="229"/>
        <v>5537.1667904191618</v>
      </c>
      <c r="AQ324" s="142">
        <f t="shared" si="230"/>
        <v>11096482.248</v>
      </c>
      <c r="AR324" s="144">
        <f t="shared" si="204"/>
        <v>122118750.76355518</v>
      </c>
      <c r="AS324" s="143">
        <f>INDEX(รายได้แยกตามสิทธิ!$I:$I,MATCH(CalBudget2567!$D324,รายได้แยกตามสิทธิ!$B:$B,0))</f>
        <v>31241101.420000002</v>
      </c>
      <c r="AT324" s="138">
        <f>INDEX(ผลงานAdjRw_DHES!$D:$D,MATCH(CalBudget2567!$D324,ผลงานAdjRw_DHES!$B:$B,0))</f>
        <v>2477.4899999999998</v>
      </c>
      <c r="AU324" s="143">
        <f t="shared" si="231"/>
        <v>12609.980835442324</v>
      </c>
      <c r="AV324" s="139">
        <f t="shared" si="232"/>
        <v>2972.9879999999998</v>
      </c>
      <c r="AW324" s="140">
        <f t="shared" si="233"/>
        <v>2972.9879999999998</v>
      </c>
      <c r="AX324" s="141">
        <f t="shared" si="234"/>
        <v>12942.884329498002</v>
      </c>
      <c r="AY324" s="142">
        <f t="shared" si="235"/>
        <v>38479039.796985604</v>
      </c>
      <c r="AZ324" s="143">
        <f>INDEX(รายได้แยกตามสิทธิ!$J:$J,MATCH(CalBudget2567!$D324,รายได้แยกตามสิทธิ!$B:$B,0))</f>
        <v>5645202.6500000004</v>
      </c>
      <c r="BA324" s="138">
        <f>INDEX(ผลงานAdjRw_DHES!$F:$F,MATCH(CalBudget2567!$D324,ผลงานAdjRw_DHES!$B:$B,0))</f>
        <v>362.55999999999995</v>
      </c>
      <c r="BB324" s="143">
        <f t="shared" si="236"/>
        <v>15570.395658649606</v>
      </c>
      <c r="BC324" s="139">
        <f t="shared" si="237"/>
        <v>435.07199999999995</v>
      </c>
      <c r="BD324" s="140">
        <f t="shared" si="238"/>
        <v>435.07199999999995</v>
      </c>
      <c r="BE324" s="141">
        <f t="shared" si="239"/>
        <v>15981.454104037955</v>
      </c>
      <c r="BF324" s="142">
        <f t="shared" si="240"/>
        <v>6953083.1999520008</v>
      </c>
      <c r="BG324" s="143">
        <f>INDEX(รายได้แยกตามสิทธิ!$K:$K,MATCH(CalBudget2567!$D324,รายได้แยกตามสิทธิ!$B:$B,0))</f>
        <v>1640421.48</v>
      </c>
      <c r="BH324" s="138">
        <f>INDEX(ผลงานAdjRw_DHES!$E:$E,MATCH(CalBudget2567!$D324,ผลงานAdjRw_DHES!$B:$B,0))</f>
        <v>156.15</v>
      </c>
      <c r="BI324" s="143">
        <f t="shared" si="241"/>
        <v>10505.420941402497</v>
      </c>
      <c r="BJ324" s="139">
        <f t="shared" si="242"/>
        <v>187.38</v>
      </c>
      <c r="BK324" s="140">
        <f t="shared" si="243"/>
        <v>187.38</v>
      </c>
      <c r="BL324" s="141">
        <f t="shared" si="244"/>
        <v>10782.764054255524</v>
      </c>
      <c r="BM324" s="142">
        <f t="shared" si="245"/>
        <v>2020474.3284864</v>
      </c>
      <c r="BN324" s="143">
        <f>INDEX(รายได้แยกตามสิทธิ!$N:$N,MATCH(CalBudget2567!$D324,รายได้แยกตามสิทธิ!$B:$B,0))</f>
        <v>5709488.8899999997</v>
      </c>
      <c r="BO324" s="138">
        <f>INDEX(ผลงานAdjRw_DHES!$I:$I,MATCH(CalBudget2567!$D324,ผลงานAdjRw_DHES!$B:$B,0))</f>
        <v>162.19000000000108</v>
      </c>
      <c r="BP324" s="143">
        <f t="shared" si="246"/>
        <v>35202.471730685997</v>
      </c>
      <c r="BQ324" s="139">
        <f t="shared" si="247"/>
        <v>194.62800000000129</v>
      </c>
      <c r="BR324" s="140">
        <f t="shared" si="248"/>
        <v>194.62800000000129</v>
      </c>
      <c r="BS324" s="141">
        <f t="shared" si="249"/>
        <v>36131.816984376106</v>
      </c>
      <c r="BT324" s="142">
        <f t="shared" si="250"/>
        <v>7032263.2760351999</v>
      </c>
      <c r="BU324" s="144">
        <f t="shared" si="251"/>
        <v>54484860.601459198</v>
      </c>
      <c r="BV324" s="145">
        <f t="shared" si="205"/>
        <v>176603611.36501437</v>
      </c>
      <c r="BW324" s="146">
        <f>INDEX(รายได้แยกตามสิทธิ!$Q:$Q,MATCH(CalBudget2567!$D324,รายได้แยกตามสิทธิ!$B:$B,0))</f>
        <v>0.41</v>
      </c>
      <c r="BX324" s="145">
        <f t="shared" si="252"/>
        <v>72407480.659655884</v>
      </c>
      <c r="BY324" s="141"/>
      <c r="BZ324" s="143">
        <f t="shared" si="253"/>
        <v>166398</v>
      </c>
      <c r="CA324" s="138">
        <f>INDEX(ผลงานOPDVisit_HDC!$C:$C,MATCH(CalBudget2567!$D324,ผลงานOPDVisit_HDC!$A:$A,0))</f>
        <v>166398</v>
      </c>
      <c r="CB324" s="138">
        <f t="shared" si="254"/>
        <v>0</v>
      </c>
    </row>
    <row r="325" spans="1:80" hidden="1" x14ac:dyDescent="0.7">
      <c r="A325" s="136">
        <f>COUNTA($D$16:D325)</f>
        <v>310</v>
      </c>
      <c r="B325" s="1">
        <v>5</v>
      </c>
      <c r="C325" s="2" t="s">
        <v>26</v>
      </c>
      <c r="D325" s="91" t="s">
        <v>350</v>
      </c>
      <c r="E325" s="3" t="s">
        <v>1248</v>
      </c>
      <c r="F325" s="4" t="s">
        <v>1877</v>
      </c>
      <c r="G325" s="1">
        <v>17</v>
      </c>
      <c r="H325" s="3" t="s">
        <v>2971</v>
      </c>
      <c r="I325" s="137">
        <f>INDEX(รายได้แยกตามสิทธิ!$D:$D,MATCH(CalBudget2567!$D325,รายได้แยกตามสิทธิ!$B:$B,0))</f>
        <v>229969410.21000001</v>
      </c>
      <c r="J325" s="138">
        <f>INDEX(ผลงานOPDVisit_HDC!$F:$F,MATCH(CalBudget2567!$D325,ผลงานOPDVisit_HDC!$A:$A,0))</f>
        <v>86274</v>
      </c>
      <c r="K325" s="138">
        <f t="shared" si="206"/>
        <v>2665.5702785311914</v>
      </c>
      <c r="L325" s="139">
        <f t="shared" si="207"/>
        <v>103528.8</v>
      </c>
      <c r="M325" s="140">
        <f t="shared" si="208"/>
        <v>103528.8</v>
      </c>
      <c r="N325" s="141">
        <f t="shared" si="209"/>
        <v>2735.9413338844147</v>
      </c>
      <c r="O325" s="142">
        <f t="shared" si="210"/>
        <v>283248723.16745281</v>
      </c>
      <c r="P325" s="143">
        <f>INDEX(รายได้แยกตามสิทธิ!$E:$E,MATCH(CalBudget2567!$D325,รายได้แยกตามสิทธิ!$B:$B,0))</f>
        <v>128147170.87</v>
      </c>
      <c r="Q325" s="138">
        <f>INDEX(ผลงานOPDVisit_HDC!$D:$D,MATCH(CalBudget2567!$D325,ผลงานOPDVisit_HDC!$A:$A,0))</f>
        <v>103682</v>
      </c>
      <c r="R325" s="138">
        <f t="shared" si="211"/>
        <v>1235.9635314712293</v>
      </c>
      <c r="S325" s="139">
        <f t="shared" si="212"/>
        <v>124418.4</v>
      </c>
      <c r="T325" s="140">
        <f t="shared" si="213"/>
        <v>124418.4</v>
      </c>
      <c r="U325" s="141">
        <f t="shared" si="214"/>
        <v>1268.5929687020698</v>
      </c>
      <c r="V325" s="142">
        <f t="shared" si="215"/>
        <v>157836307.41716158</v>
      </c>
      <c r="W325" s="143">
        <f>INDEX(รายได้แยกตามสิทธิ!$F:$F,MATCH(CalBudget2567!$D325,รายได้แยกตามสิทธิ!$B:$B,0))</f>
        <v>56671289.090000004</v>
      </c>
      <c r="X325" s="138">
        <f>INDEX(ผลงานOPDVisit_HDC!$E:$E,MATCH(CalBudget2567!$D325,ผลงานOPDVisit_HDC!$A:$A,0))</f>
        <v>222564</v>
      </c>
      <c r="Y325" s="138">
        <f t="shared" si="216"/>
        <v>254.62918122427709</v>
      </c>
      <c r="Z325" s="139">
        <f t="shared" si="217"/>
        <v>267076.8</v>
      </c>
      <c r="AA325" s="140">
        <f t="shared" si="218"/>
        <v>267076.8</v>
      </c>
      <c r="AB325" s="141">
        <f t="shared" si="219"/>
        <v>261.35139160859802</v>
      </c>
      <c r="AC325" s="142">
        <f t="shared" si="220"/>
        <v>69800893.346371204</v>
      </c>
      <c r="AD325" s="143">
        <f>INDEX(รายได้แยกตามสิทธิ!$G:$G,MATCH(CalBudget2567!$D325,รายได้แยกตามสิทธิ!$B:$B,0))</f>
        <v>390881</v>
      </c>
      <c r="AE325" s="138">
        <f>INDEX(ผลงานOPDVisit_HDC!$G:$G,MATCH(CalBudget2567!$D325,ผลงานOPDVisit_HDC!$A:$A,0))</f>
        <v>519</v>
      </c>
      <c r="AF325" s="138">
        <f t="shared" si="221"/>
        <v>753.14258188824658</v>
      </c>
      <c r="AG325" s="139">
        <f t="shared" si="222"/>
        <v>622.79999999999995</v>
      </c>
      <c r="AH325" s="140">
        <f t="shared" si="223"/>
        <v>622.79999999999995</v>
      </c>
      <c r="AI325" s="141">
        <f t="shared" si="224"/>
        <v>773.0255460500963</v>
      </c>
      <c r="AJ325" s="142">
        <f t="shared" si="225"/>
        <v>481440.31007999997</v>
      </c>
      <c r="AK325" s="143">
        <f>INDEX(รายได้แยกตามสิทธิ!$H:$H,MATCH(CalBudget2567!$D325,รายได้แยกตามสิทธิ!$B:$B,0))</f>
        <v>26681306.48</v>
      </c>
      <c r="AL325" s="138">
        <f>INDEX(ผลงานOPDVisit_HDC!$K:$K,MATCH(CalBudget2567!$D325,ผลงานOPDVisit_HDC!$A:$A,0))</f>
        <v>32079</v>
      </c>
      <c r="AM325" s="138">
        <f t="shared" si="226"/>
        <v>831.73747560709501</v>
      </c>
      <c r="AN325" s="139">
        <f t="shared" si="227"/>
        <v>38494.799999999996</v>
      </c>
      <c r="AO325" s="140">
        <f t="shared" si="228"/>
        <v>38494.799999999996</v>
      </c>
      <c r="AP325" s="141">
        <f t="shared" si="229"/>
        <v>853.69534496312235</v>
      </c>
      <c r="AQ325" s="142">
        <f t="shared" si="230"/>
        <v>32862831.565286398</v>
      </c>
      <c r="AR325" s="144">
        <f t="shared" si="204"/>
        <v>544230195.8063519</v>
      </c>
      <c r="AS325" s="143">
        <f>INDEX(รายได้แยกตามสิทธิ!$I:$I,MATCH(CalBudget2567!$D325,รายได้แยกตามสิทธิ!$B:$B,0))</f>
        <v>566745696.99000001</v>
      </c>
      <c r="AT325" s="138">
        <f>INDEX(ผลงานAdjRw_DHES!$D:$D,MATCH(CalBudget2567!$D325,ผลงานAdjRw_DHES!$B:$B,0))</f>
        <v>23718.1394</v>
      </c>
      <c r="AU325" s="143">
        <f t="shared" si="231"/>
        <v>23895.031875476707</v>
      </c>
      <c r="AV325" s="139">
        <f t="shared" si="232"/>
        <v>28461.76728</v>
      </c>
      <c r="AW325" s="140">
        <f t="shared" si="233"/>
        <v>28461.76728</v>
      </c>
      <c r="AX325" s="141">
        <f t="shared" si="234"/>
        <v>24525.860716989293</v>
      </c>
      <c r="AY325" s="142">
        <f t="shared" si="235"/>
        <v>698049340.06864321</v>
      </c>
      <c r="AZ325" s="143">
        <f>INDEX(รายได้แยกตามสิทธิ!$J:$J,MATCH(CalBudget2567!$D325,รายได้แยกตามสิทธิ!$B:$B,0))</f>
        <v>109048837.19</v>
      </c>
      <c r="BA325" s="138">
        <f>INDEX(ผลงานAdjRw_DHES!$F:$F,MATCH(CalBudget2567!$D325,ผลงานAdjRw_DHES!$B:$B,0))</f>
        <v>5686.7159000000001</v>
      </c>
      <c r="BB325" s="143">
        <f t="shared" si="236"/>
        <v>19176.06560756798</v>
      </c>
      <c r="BC325" s="139">
        <f t="shared" si="237"/>
        <v>6824.05908</v>
      </c>
      <c r="BD325" s="140">
        <f t="shared" si="238"/>
        <v>6824.05908</v>
      </c>
      <c r="BE325" s="141">
        <f t="shared" si="239"/>
        <v>19682.313739607773</v>
      </c>
      <c r="BF325" s="142">
        <f t="shared" si="240"/>
        <v>134313271.79017916</v>
      </c>
      <c r="BG325" s="143">
        <f>INDEX(รายได้แยกตามสิทธิ!$K:$K,MATCH(CalBudget2567!$D325,รายได้แยกตามสิทธิ!$B:$B,0))</f>
        <v>52922791.060000002</v>
      </c>
      <c r="BH325" s="138">
        <f>INDEX(ผลงานAdjRw_DHES!$E:$E,MATCH(CalBudget2567!$D325,ผลงานAdjRw_DHES!$B:$B,0))</f>
        <v>3183.7447000000002</v>
      </c>
      <c r="BI325" s="143">
        <f t="shared" si="241"/>
        <v>16622.812457292821</v>
      </c>
      <c r="BJ325" s="139">
        <f t="shared" si="242"/>
        <v>3820.4936400000001</v>
      </c>
      <c r="BK325" s="140">
        <f t="shared" si="243"/>
        <v>3820.4936400000001</v>
      </c>
      <c r="BL325" s="141">
        <f t="shared" si="244"/>
        <v>17061.654706165351</v>
      </c>
      <c r="BM325" s="142">
        <f t="shared" si="245"/>
        <v>65183943.292780794</v>
      </c>
      <c r="BN325" s="143">
        <f>INDEX(รายได้แยกตามสิทธิ!$N:$N,MATCH(CalBudget2567!$D325,รายได้แยกตามสิทธิ!$B:$B,0))</f>
        <v>83494784.230000004</v>
      </c>
      <c r="BO325" s="138">
        <f>INDEX(ผลงานAdjRw_DHES!$I:$I,MATCH(CalBudget2567!$D325,ผลงานAdjRw_DHES!$B:$B,0))</f>
        <v>2911.7697000000035</v>
      </c>
      <c r="BP325" s="143">
        <f t="shared" si="246"/>
        <v>28674.927220377322</v>
      </c>
      <c r="BQ325" s="139">
        <f t="shared" si="247"/>
        <v>3494.1236400000039</v>
      </c>
      <c r="BR325" s="140">
        <f t="shared" si="248"/>
        <v>3494.1236400000039</v>
      </c>
      <c r="BS325" s="141">
        <f t="shared" si="249"/>
        <v>29431.945298995284</v>
      </c>
      <c r="BT325" s="142">
        <f t="shared" si="250"/>
        <v>102838855.8404064</v>
      </c>
      <c r="BU325" s="144">
        <f t="shared" si="251"/>
        <v>1000385410.9920095</v>
      </c>
      <c r="BV325" s="145">
        <f t="shared" si="205"/>
        <v>1544615606.7983613</v>
      </c>
      <c r="BW325" s="146">
        <f>INDEX(รายได้แยกตามสิทธิ!$Q:$Q,MATCH(CalBudget2567!$D325,รายได้แยกตามสิทธิ!$B:$B,0))</f>
        <v>0.2</v>
      </c>
      <c r="BX325" s="145">
        <f t="shared" si="252"/>
        <v>308923121.35967225</v>
      </c>
      <c r="BY325" s="141"/>
      <c r="BZ325" s="143">
        <f t="shared" si="253"/>
        <v>445118</v>
      </c>
      <c r="CA325" s="138">
        <f>INDEX(ผลงานOPDVisit_HDC!$C:$C,MATCH(CalBudget2567!$D325,ผลงานOPDVisit_HDC!$A:$A,0))</f>
        <v>445118</v>
      </c>
      <c r="CB325" s="138">
        <f t="shared" si="254"/>
        <v>0</v>
      </c>
    </row>
    <row r="326" spans="1:80" hidden="1" x14ac:dyDescent="0.7">
      <c r="A326" s="136">
        <f>COUNTA($D$16:D326)</f>
        <v>311</v>
      </c>
      <c r="B326" s="1">
        <v>5</v>
      </c>
      <c r="C326" s="2" t="s">
        <v>26</v>
      </c>
      <c r="D326" s="91" t="s">
        <v>351</v>
      </c>
      <c r="E326" s="3" t="s">
        <v>1249</v>
      </c>
      <c r="F326" s="4" t="s">
        <v>1876</v>
      </c>
      <c r="G326" s="1">
        <v>5</v>
      </c>
      <c r="H326" s="3" t="s">
        <v>2964</v>
      </c>
      <c r="I326" s="137">
        <f>INDEX(รายได้แยกตามสิทธิ!$D:$D,MATCH(CalBudget2567!$D326,รายได้แยกตามสิทธิ!$B:$B,0))</f>
        <v>26639092.050000001</v>
      </c>
      <c r="J326" s="138">
        <f>INDEX(ผลงานOPDVisit_HDC!$F:$F,MATCH(CalBudget2567!$D326,ผลงานOPDVisit_HDC!$A:$A,0))</f>
        <v>41577</v>
      </c>
      <c r="K326" s="138">
        <f t="shared" si="206"/>
        <v>640.71703225340934</v>
      </c>
      <c r="L326" s="139">
        <f t="shared" si="207"/>
        <v>49892.4</v>
      </c>
      <c r="M326" s="140">
        <f t="shared" si="208"/>
        <v>49892.4</v>
      </c>
      <c r="N326" s="141">
        <f t="shared" si="209"/>
        <v>657.6319619048993</v>
      </c>
      <c r="O326" s="142">
        <f t="shared" si="210"/>
        <v>32810836.896143999</v>
      </c>
      <c r="P326" s="143">
        <f>INDEX(รายได้แยกตามสิทธิ!$E:$E,MATCH(CalBudget2567!$D326,รายได้แยกตามสิทธิ!$B:$B,0))</f>
        <v>4900086.03</v>
      </c>
      <c r="Q326" s="138">
        <f>INDEX(ผลงานOPDVisit_HDC!$D:$D,MATCH(CalBudget2567!$D326,ผลงานOPDVisit_HDC!$A:$A,0))</f>
        <v>9921</v>
      </c>
      <c r="R326" s="138">
        <f t="shared" si="211"/>
        <v>493.91049591775027</v>
      </c>
      <c r="S326" s="139">
        <f t="shared" si="212"/>
        <v>11905.199999999999</v>
      </c>
      <c r="T326" s="140">
        <f t="shared" si="213"/>
        <v>11905.199999999999</v>
      </c>
      <c r="U326" s="141">
        <f t="shared" si="214"/>
        <v>506.9497330099789</v>
      </c>
      <c r="V326" s="142">
        <f t="shared" si="215"/>
        <v>6035337.9614304006</v>
      </c>
      <c r="W326" s="143">
        <f>INDEX(รายได้แยกตามสิทธิ!$F:$F,MATCH(CalBudget2567!$D326,รายได้แยกตามสิทธิ!$B:$B,0))</f>
        <v>6657727.6500000004</v>
      </c>
      <c r="X326" s="138">
        <f>INDEX(ผลงานOPDVisit_HDC!$E:$E,MATCH(CalBudget2567!$D326,ผลงานOPDVisit_HDC!$A:$A,0))</f>
        <v>20643</v>
      </c>
      <c r="Y326" s="138">
        <f t="shared" si="216"/>
        <v>322.51744659206514</v>
      </c>
      <c r="Z326" s="139">
        <f t="shared" si="217"/>
        <v>24771.599999999999</v>
      </c>
      <c r="AA326" s="140">
        <f t="shared" si="218"/>
        <v>24771.599999999999</v>
      </c>
      <c r="AB326" s="141">
        <f t="shared" si="219"/>
        <v>331.03190718209567</v>
      </c>
      <c r="AC326" s="142">
        <f t="shared" si="220"/>
        <v>8200189.9919520002</v>
      </c>
      <c r="AD326" s="143">
        <f>INDEX(รายได้แยกตามสิทธิ!$G:$G,MATCH(CalBudget2567!$D326,รายได้แยกตามสิทธิ!$B:$B,0))</f>
        <v>967787</v>
      </c>
      <c r="AE326" s="138">
        <f>INDEX(ผลงานOPDVisit_HDC!$G:$G,MATCH(CalBudget2567!$D326,ผลงานOPDVisit_HDC!$A:$A,0))</f>
        <v>9336</v>
      </c>
      <c r="AF326" s="138">
        <f t="shared" si="221"/>
        <v>103.66184661525278</v>
      </c>
      <c r="AG326" s="139">
        <f t="shared" si="222"/>
        <v>11203.199999999999</v>
      </c>
      <c r="AH326" s="140">
        <f t="shared" si="223"/>
        <v>11203.199999999999</v>
      </c>
      <c r="AI326" s="141">
        <f t="shared" si="224"/>
        <v>106.39851936589545</v>
      </c>
      <c r="AJ326" s="142">
        <f t="shared" si="225"/>
        <v>1192003.8921599998</v>
      </c>
      <c r="AK326" s="143">
        <f>INDEX(รายได้แยกตามสิทธิ!$H:$H,MATCH(CalBudget2567!$D326,รายได้แยกตามสิทธิ!$B:$B,0))</f>
        <v>4465873.75</v>
      </c>
      <c r="AL326" s="138">
        <f>INDEX(ผลงานOPDVisit_HDC!$K:$K,MATCH(CalBudget2567!$D326,ผลงานOPDVisit_HDC!$A:$A,0))</f>
        <v>11504</v>
      </c>
      <c r="AM326" s="138">
        <f t="shared" si="226"/>
        <v>388.20182110570238</v>
      </c>
      <c r="AN326" s="139">
        <f t="shared" si="227"/>
        <v>13804.8</v>
      </c>
      <c r="AO326" s="140">
        <f t="shared" si="228"/>
        <v>13804.8</v>
      </c>
      <c r="AP326" s="141">
        <f t="shared" si="229"/>
        <v>398.45034918289292</v>
      </c>
      <c r="AQ326" s="142">
        <f t="shared" si="230"/>
        <v>5500527.3804000001</v>
      </c>
      <c r="AR326" s="144">
        <f t="shared" si="204"/>
        <v>53738896.122086406</v>
      </c>
      <c r="AS326" s="143">
        <f>INDEX(รายได้แยกตามสิทธิ!$I:$I,MATCH(CalBudget2567!$D326,รายได้แยกตามสิทธิ!$B:$B,0))</f>
        <v>8230380.9900000002</v>
      </c>
      <c r="AT326" s="138">
        <f>INDEX(ผลงานAdjRw_DHES!$D:$D,MATCH(CalBudget2567!$D326,ผลงานAdjRw_DHES!$B:$B,0))</f>
        <v>762.81329999999991</v>
      </c>
      <c r="AU326" s="143">
        <f t="shared" si="231"/>
        <v>10789.509031895486</v>
      </c>
      <c r="AV326" s="139">
        <f t="shared" si="232"/>
        <v>915.37595999999985</v>
      </c>
      <c r="AW326" s="140">
        <f t="shared" si="233"/>
        <v>915.37595999999985</v>
      </c>
      <c r="AX326" s="141">
        <f t="shared" si="234"/>
        <v>11074.352070337527</v>
      </c>
      <c r="AY326" s="142">
        <f t="shared" si="235"/>
        <v>10137195.6577632</v>
      </c>
      <c r="AZ326" s="143">
        <f>INDEX(รายได้แยกตามสิทธิ!$J:$J,MATCH(CalBudget2567!$D326,รายได้แยกตามสิทธิ!$B:$B,0))</f>
        <v>675089.35</v>
      </c>
      <c r="BA326" s="138">
        <f>INDEX(ผลงานAdjRw_DHES!$F:$F,MATCH(CalBudget2567!$D326,ผลงานAdjRw_DHES!$B:$B,0))</f>
        <v>100.148</v>
      </c>
      <c r="BB326" s="143">
        <f t="shared" si="236"/>
        <v>6740.9169429244721</v>
      </c>
      <c r="BC326" s="139">
        <f t="shared" si="237"/>
        <v>120.17759999999998</v>
      </c>
      <c r="BD326" s="140">
        <f t="shared" si="238"/>
        <v>120.17759999999998</v>
      </c>
      <c r="BE326" s="141">
        <f t="shared" si="239"/>
        <v>6918.8771502176778</v>
      </c>
      <c r="BF326" s="142">
        <f t="shared" si="240"/>
        <v>831494.0506079999</v>
      </c>
      <c r="BG326" s="143">
        <f>INDEX(รายได้แยกตามสิทธิ!$K:$K,MATCH(CalBudget2567!$D326,รายได้แยกตามสิทธิ!$B:$B,0))</f>
        <v>1332770</v>
      </c>
      <c r="BH326" s="138">
        <f>INDEX(ผลงานAdjRw_DHES!$E:$E,MATCH(CalBudget2567!$D326,ผลงานAdjRw_DHES!$B:$B,0))</f>
        <v>135.64819999999997</v>
      </c>
      <c r="BI326" s="143">
        <f t="shared" si="241"/>
        <v>9825.1948791063969</v>
      </c>
      <c r="BJ326" s="139">
        <f t="shared" si="242"/>
        <v>162.77783999999997</v>
      </c>
      <c r="BK326" s="140">
        <f t="shared" si="243"/>
        <v>162.77783999999997</v>
      </c>
      <c r="BL326" s="141">
        <f t="shared" si="244"/>
        <v>10084.580023914807</v>
      </c>
      <c r="BM326" s="142">
        <f t="shared" si="245"/>
        <v>1641546.1536000003</v>
      </c>
      <c r="BN326" s="143">
        <f>INDEX(รายได้แยกตามสิทธิ!$N:$N,MATCH(CalBudget2567!$D326,รายได้แยกตามสิทธิ!$B:$B,0))</f>
        <v>15768264.890000001</v>
      </c>
      <c r="BO326" s="138">
        <f>INDEX(ผลงานAdjRw_DHES!$I:$I,MATCH(CalBudget2567!$D326,ผลงานAdjRw_DHES!$B:$B,0))</f>
        <v>116.81480000000002</v>
      </c>
      <c r="BP326" s="143">
        <f t="shared" si="246"/>
        <v>134985.16360940563</v>
      </c>
      <c r="BQ326" s="139">
        <f t="shared" si="247"/>
        <v>140.17776000000001</v>
      </c>
      <c r="BR326" s="140">
        <f t="shared" si="248"/>
        <v>140.17776000000001</v>
      </c>
      <c r="BS326" s="141">
        <f t="shared" si="249"/>
        <v>138548.77192869392</v>
      </c>
      <c r="BT326" s="142">
        <f t="shared" si="250"/>
        <v>19421456.499715194</v>
      </c>
      <c r="BU326" s="144">
        <f t="shared" si="251"/>
        <v>32031692.361686394</v>
      </c>
      <c r="BV326" s="145">
        <f t="shared" si="205"/>
        <v>85770588.483772799</v>
      </c>
      <c r="BW326" s="146">
        <f>INDEX(รายได้แยกตามสิทธิ!$Q:$Q,MATCH(CalBudget2567!$D326,รายได้แยกตามสิทธิ!$B:$B,0))</f>
        <v>0.16</v>
      </c>
      <c r="BX326" s="145">
        <f t="shared" si="252"/>
        <v>13723294.157403648</v>
      </c>
      <c r="BY326" s="141"/>
      <c r="BZ326" s="143">
        <f t="shared" si="253"/>
        <v>92981</v>
      </c>
      <c r="CA326" s="138">
        <f>INDEX(ผลงานOPDVisit_HDC!$C:$C,MATCH(CalBudget2567!$D326,ผลงานOPDVisit_HDC!$A:$A,0))</f>
        <v>92981</v>
      </c>
      <c r="CB326" s="138">
        <f t="shared" si="254"/>
        <v>0</v>
      </c>
    </row>
    <row r="327" spans="1:80" hidden="1" x14ac:dyDescent="0.7">
      <c r="A327" s="136">
        <f>COUNTA($D$16:D327)</f>
        <v>312</v>
      </c>
      <c r="B327" s="1">
        <v>5</v>
      </c>
      <c r="C327" s="2" t="s">
        <v>26</v>
      </c>
      <c r="D327" s="91" t="s">
        <v>352</v>
      </c>
      <c r="E327" s="3" t="s">
        <v>1250</v>
      </c>
      <c r="F327" s="4" t="s">
        <v>1876</v>
      </c>
      <c r="G327" s="1">
        <v>5</v>
      </c>
      <c r="H327" s="3" t="s">
        <v>2964</v>
      </c>
      <c r="I327" s="137">
        <f>INDEX(รายได้แยกตามสิทธิ!$D:$D,MATCH(CalBudget2567!$D327,รายได้แยกตามสิทธิ!$B:$B,0))</f>
        <v>13186201.640000001</v>
      </c>
      <c r="J327" s="138">
        <f>INDEX(ผลงานOPDVisit_HDC!$F:$F,MATCH(CalBudget2567!$D327,ผลงานOPDVisit_HDC!$A:$A,0))</f>
        <v>28524</v>
      </c>
      <c r="K327" s="138">
        <f t="shared" si="206"/>
        <v>462.28444958631331</v>
      </c>
      <c r="L327" s="139">
        <f t="shared" si="207"/>
        <v>34228.799999999996</v>
      </c>
      <c r="M327" s="140">
        <f t="shared" si="208"/>
        <v>34228.799999999996</v>
      </c>
      <c r="N327" s="141">
        <f t="shared" si="209"/>
        <v>474.48875905539199</v>
      </c>
      <c r="O327" s="142">
        <f t="shared" si="210"/>
        <v>16241180.835955199</v>
      </c>
      <c r="P327" s="143">
        <f>INDEX(รายได้แยกตามสิทธิ!$E:$E,MATCH(CalBudget2567!$D327,รายได้แยกตามสิทธิ!$B:$B,0))</f>
        <v>3396176.93</v>
      </c>
      <c r="Q327" s="138">
        <f>INDEX(ผลงานOPDVisit_HDC!$D:$D,MATCH(CalBudget2567!$D327,ผลงานOPDVisit_HDC!$A:$A,0))</f>
        <v>7095</v>
      </c>
      <c r="R327" s="138">
        <f t="shared" si="211"/>
        <v>478.67187174066248</v>
      </c>
      <c r="S327" s="139">
        <f t="shared" si="212"/>
        <v>8514</v>
      </c>
      <c r="T327" s="140">
        <f t="shared" si="213"/>
        <v>8514</v>
      </c>
      <c r="U327" s="141">
        <f t="shared" si="214"/>
        <v>491.30880915461597</v>
      </c>
      <c r="V327" s="142">
        <f t="shared" si="215"/>
        <v>4183003.2011424005</v>
      </c>
      <c r="W327" s="143">
        <f>INDEX(รายได้แยกตามสิทธิ!$F:$F,MATCH(CalBudget2567!$D327,รายได้แยกตามสิทธิ!$B:$B,0))</f>
        <v>8454.2099999999991</v>
      </c>
      <c r="X327" s="138">
        <f>INDEX(ผลงานOPDVisit_HDC!$E:$E,MATCH(CalBudget2567!$D327,ผลงานOPDVisit_HDC!$A:$A,0))</f>
        <v>4727</v>
      </c>
      <c r="Y327" s="138">
        <f t="shared" si="216"/>
        <v>1.7884937592553414</v>
      </c>
      <c r="Z327" s="139">
        <f t="shared" si="217"/>
        <v>5672.4</v>
      </c>
      <c r="AA327" s="140">
        <f t="shared" si="218"/>
        <v>5672.4</v>
      </c>
      <c r="AB327" s="141">
        <f t="shared" si="219"/>
        <v>1.8357099944996824</v>
      </c>
      <c r="AC327" s="142">
        <f t="shared" si="220"/>
        <v>10412.881372799999</v>
      </c>
      <c r="AD327" s="143">
        <f>INDEX(รายได้แยกตามสิทธิ!$G:$G,MATCH(CalBudget2567!$D327,รายได้แยกตามสิทธิ!$B:$B,0))</f>
        <v>62697.21</v>
      </c>
      <c r="AE327" s="138">
        <f>INDEX(ผลงานOPDVisit_HDC!$G:$G,MATCH(CalBudget2567!$D327,ผลงานOPDVisit_HDC!$A:$A,0))</f>
        <v>335</v>
      </c>
      <c r="AF327" s="138">
        <f t="shared" si="221"/>
        <v>187.15585074626864</v>
      </c>
      <c r="AG327" s="139">
        <f t="shared" si="222"/>
        <v>402</v>
      </c>
      <c r="AH327" s="140">
        <f t="shared" si="223"/>
        <v>402</v>
      </c>
      <c r="AI327" s="141">
        <f t="shared" si="224"/>
        <v>192.09676520597014</v>
      </c>
      <c r="AJ327" s="142">
        <f t="shared" si="225"/>
        <v>77222.8996128</v>
      </c>
      <c r="AK327" s="143">
        <f>INDEX(รายได้แยกตามสิทธิ!$H:$H,MATCH(CalBudget2567!$D327,รายได้แยกตามสิทธิ!$B:$B,0))</f>
        <v>1467536.84</v>
      </c>
      <c r="AL327" s="138">
        <f>INDEX(ผลงานOPDVisit_HDC!$K:$K,MATCH(CalBudget2567!$D327,ผลงานOPDVisit_HDC!$A:$A,0))</f>
        <v>5630</v>
      </c>
      <c r="AM327" s="138">
        <f t="shared" si="226"/>
        <v>260.66373712255773</v>
      </c>
      <c r="AN327" s="139">
        <f t="shared" si="227"/>
        <v>6756</v>
      </c>
      <c r="AO327" s="140">
        <f t="shared" si="228"/>
        <v>6756</v>
      </c>
      <c r="AP327" s="141">
        <f t="shared" si="229"/>
        <v>267.54525978259323</v>
      </c>
      <c r="AQ327" s="142">
        <f t="shared" si="230"/>
        <v>1807535.7750911999</v>
      </c>
      <c r="AR327" s="144">
        <f t="shared" si="204"/>
        <v>22319355.593174398</v>
      </c>
      <c r="AS327" s="143">
        <f>INDEX(รายได้แยกตามสิทธิ!$I:$I,MATCH(CalBudget2567!$D327,รายได้แยกตามสิทธิ!$B:$B,0))</f>
        <v>6245649.4800000004</v>
      </c>
      <c r="AT327" s="138">
        <f>INDEX(ผลงานAdjRw_DHES!$D:$D,MATCH(CalBudget2567!$D327,ผลงานAdjRw_DHES!$B:$B,0))</f>
        <v>694.49950000000001</v>
      </c>
      <c r="AU327" s="143">
        <f t="shared" si="231"/>
        <v>8993.0222843932934</v>
      </c>
      <c r="AV327" s="139">
        <f t="shared" si="232"/>
        <v>833.39940000000001</v>
      </c>
      <c r="AW327" s="140">
        <f t="shared" si="233"/>
        <v>833.39940000000001</v>
      </c>
      <c r="AX327" s="141">
        <f t="shared" si="234"/>
        <v>9230.4380727012758</v>
      </c>
      <c r="AY327" s="142">
        <f t="shared" si="235"/>
        <v>7692641.5515263993</v>
      </c>
      <c r="AZ327" s="143">
        <f>INDEX(รายได้แยกตามสิทธิ!$J:$J,MATCH(CalBudget2567!$D327,รายได้แยกตามสิทธิ!$B:$B,0))</f>
        <v>1008291.3</v>
      </c>
      <c r="BA327" s="138">
        <f>INDEX(ผลงานAdjRw_DHES!$F:$F,MATCH(CalBudget2567!$D327,ผลงานAdjRw_DHES!$B:$B,0))</f>
        <v>110.17270000000001</v>
      </c>
      <c r="BB327" s="143">
        <f t="shared" si="236"/>
        <v>9151.9160372760216</v>
      </c>
      <c r="BC327" s="139">
        <f t="shared" si="237"/>
        <v>132.20724000000001</v>
      </c>
      <c r="BD327" s="140">
        <f t="shared" si="238"/>
        <v>132.20724000000001</v>
      </c>
      <c r="BE327" s="141">
        <f t="shared" si="239"/>
        <v>9393.5266206601082</v>
      </c>
      <c r="BF327" s="142">
        <f t="shared" si="240"/>
        <v>1241892.228384</v>
      </c>
      <c r="BG327" s="143">
        <f>INDEX(รายได้แยกตามสิทธิ!$K:$K,MATCH(CalBudget2567!$D327,รายได้แยกตามสิทธิ!$B:$B,0))</f>
        <v>524565.99</v>
      </c>
      <c r="BH327" s="138">
        <f>INDEX(ผลงานAdjRw_DHES!$E:$E,MATCH(CalBudget2567!$D327,ผลงานAdjRw_DHES!$B:$B,0))</f>
        <v>64.5792</v>
      </c>
      <c r="BI327" s="143">
        <f t="shared" si="241"/>
        <v>8122.831964471532</v>
      </c>
      <c r="BJ327" s="139">
        <f t="shared" si="242"/>
        <v>77.495040000000003</v>
      </c>
      <c r="BK327" s="140">
        <f t="shared" si="243"/>
        <v>77.495040000000003</v>
      </c>
      <c r="BL327" s="141">
        <f t="shared" si="244"/>
        <v>8337.2747283335812</v>
      </c>
      <c r="BM327" s="142">
        <f t="shared" si="245"/>
        <v>646097.43856320006</v>
      </c>
      <c r="BN327" s="143">
        <f>INDEX(รายได้แยกตามสิทธิ!$N:$N,MATCH(CalBudget2567!$D327,รายได้แยกตามสิทธิ!$B:$B,0))</f>
        <v>3364079.1500000004</v>
      </c>
      <c r="BO327" s="138">
        <f>INDEX(ผลงานAdjRw_DHES!$I:$I,MATCH(CalBudget2567!$D327,ผลงานAdjRw_DHES!$B:$B,0))</f>
        <v>32.696700000000035</v>
      </c>
      <c r="BP327" s="143">
        <f t="shared" si="246"/>
        <v>102887.42136056533</v>
      </c>
      <c r="BQ327" s="139">
        <f t="shared" si="247"/>
        <v>39.236040000000038</v>
      </c>
      <c r="BR327" s="140">
        <f t="shared" si="248"/>
        <v>39.236040000000038</v>
      </c>
      <c r="BS327" s="141">
        <f t="shared" si="249"/>
        <v>105603.64928448426</v>
      </c>
      <c r="BT327" s="142">
        <f t="shared" si="250"/>
        <v>4143469.0074719996</v>
      </c>
      <c r="BU327" s="144">
        <f t="shared" si="251"/>
        <v>13724100.225945598</v>
      </c>
      <c r="BV327" s="145">
        <f t="shared" si="205"/>
        <v>36043455.819119997</v>
      </c>
      <c r="BW327" s="146">
        <f>INDEX(รายได้แยกตามสิทธิ!$Q:$Q,MATCH(CalBudget2567!$D327,รายได้แยกตามสิทธิ!$B:$B,0))</f>
        <v>0.25</v>
      </c>
      <c r="BX327" s="145">
        <f t="shared" si="252"/>
        <v>9010863.9547799993</v>
      </c>
      <c r="BY327" s="141"/>
      <c r="BZ327" s="143">
        <f t="shared" si="253"/>
        <v>46311</v>
      </c>
      <c r="CA327" s="138">
        <f>INDEX(ผลงานOPDVisit_HDC!$C:$C,MATCH(CalBudget2567!$D327,ผลงานOPDVisit_HDC!$A:$A,0))</f>
        <v>46311</v>
      </c>
      <c r="CB327" s="138">
        <f t="shared" si="254"/>
        <v>0</v>
      </c>
    </row>
    <row r="328" spans="1:80" hidden="1" x14ac:dyDescent="0.7">
      <c r="A328" s="136">
        <f>COUNTA($D$16:D328)</f>
        <v>313</v>
      </c>
      <c r="B328" s="1">
        <v>5</v>
      </c>
      <c r="C328" s="2" t="s">
        <v>26</v>
      </c>
      <c r="D328" s="91" t="s">
        <v>353</v>
      </c>
      <c r="E328" s="3" t="s">
        <v>1251</v>
      </c>
      <c r="F328" s="4" t="s">
        <v>1876</v>
      </c>
      <c r="G328" s="1">
        <v>13</v>
      </c>
      <c r="H328" s="3" t="s">
        <v>2963</v>
      </c>
      <c r="I328" s="137">
        <f>INDEX(รายได้แยกตามสิทธิ!$D:$D,MATCH(CalBudget2567!$D328,รายได้แยกตามสิทธิ!$B:$B,0))</f>
        <v>64699160.880000003</v>
      </c>
      <c r="J328" s="138">
        <f>INDEX(ผลงานOPDVisit_HDC!$F:$F,MATCH(CalBudget2567!$D328,ผลงานOPDVisit_HDC!$A:$A,0))</f>
        <v>119520</v>
      </c>
      <c r="K328" s="138">
        <f t="shared" si="206"/>
        <v>541.32497389558239</v>
      </c>
      <c r="L328" s="139">
        <f t="shared" si="207"/>
        <v>143424</v>
      </c>
      <c r="M328" s="140">
        <f t="shared" si="208"/>
        <v>143424</v>
      </c>
      <c r="N328" s="141">
        <f t="shared" si="209"/>
        <v>555.61595320642573</v>
      </c>
      <c r="O328" s="142">
        <f t="shared" si="210"/>
        <v>79688662.472678408</v>
      </c>
      <c r="P328" s="143">
        <f>INDEX(รายได้แยกตามสิทธิ!$E:$E,MATCH(CalBudget2567!$D328,รายได้แยกตามสิทธิ!$B:$B,0))</f>
        <v>19581731.579999998</v>
      </c>
      <c r="Q328" s="138">
        <f>INDEX(ผลงานOPDVisit_HDC!$D:$D,MATCH(CalBudget2567!$D328,ผลงานOPDVisit_HDC!$A:$A,0))</f>
        <v>30640</v>
      </c>
      <c r="R328" s="138">
        <f t="shared" si="211"/>
        <v>639.09045626631848</v>
      </c>
      <c r="S328" s="139">
        <f t="shared" si="212"/>
        <v>36768</v>
      </c>
      <c r="T328" s="140">
        <f t="shared" si="213"/>
        <v>36768</v>
      </c>
      <c r="U328" s="141">
        <f t="shared" si="214"/>
        <v>655.96244431174932</v>
      </c>
      <c r="V328" s="142">
        <f t="shared" si="215"/>
        <v>24118427.152454399</v>
      </c>
      <c r="W328" s="143">
        <f>INDEX(รายได้แยกตามสิทธิ!$F:$F,MATCH(CalBudget2567!$D328,รายได้แยกตามสิทธิ!$B:$B,0))</f>
        <v>13145065.15</v>
      </c>
      <c r="X328" s="138">
        <f>INDEX(ผลงานOPDVisit_HDC!$E:$E,MATCH(CalBudget2567!$D328,ผลงานOPDVisit_HDC!$A:$A,0))</f>
        <v>29120</v>
      </c>
      <c r="Y328" s="138">
        <f t="shared" si="216"/>
        <v>451.41020432692306</v>
      </c>
      <c r="Z328" s="139">
        <f t="shared" si="217"/>
        <v>34944</v>
      </c>
      <c r="AA328" s="140">
        <f t="shared" si="218"/>
        <v>34944</v>
      </c>
      <c r="AB328" s="141">
        <f t="shared" si="219"/>
        <v>463.32743372115385</v>
      </c>
      <c r="AC328" s="142">
        <f t="shared" si="220"/>
        <v>16190513.843952</v>
      </c>
      <c r="AD328" s="143">
        <f>INDEX(รายได้แยกตามสิทธิ!$G:$G,MATCH(CalBudget2567!$D328,รายได้แยกตามสิทธิ!$B:$B,0))</f>
        <v>1007994.4</v>
      </c>
      <c r="AE328" s="138">
        <f>INDEX(ผลงานOPDVisit_HDC!$G:$G,MATCH(CalBudget2567!$D328,ผลงานOPDVisit_HDC!$A:$A,0))</f>
        <v>0</v>
      </c>
      <c r="AF328" s="138">
        <f t="shared" si="221"/>
        <v>0</v>
      </c>
      <c r="AG328" s="139">
        <f t="shared" si="222"/>
        <v>0</v>
      </c>
      <c r="AH328" s="140">
        <f t="shared" si="223"/>
        <v>0</v>
      </c>
      <c r="AI328" s="141">
        <f t="shared" si="224"/>
        <v>0</v>
      </c>
      <c r="AJ328" s="142">
        <f t="shared" si="225"/>
        <v>0</v>
      </c>
      <c r="AK328" s="143">
        <f>INDEX(รายได้แยกตามสิทธิ!$H:$H,MATCH(CalBudget2567!$D328,รายได้แยกตามสิทธิ!$B:$B,0))</f>
        <v>12897731.949999999</v>
      </c>
      <c r="AL328" s="138">
        <f>INDEX(ผลงานOPDVisit_HDC!$K:$K,MATCH(CalBudget2567!$D328,ผลงานOPDVisit_HDC!$A:$A,0))</f>
        <v>21265</v>
      </c>
      <c r="AM328" s="138">
        <f t="shared" si="226"/>
        <v>606.52395720667755</v>
      </c>
      <c r="AN328" s="139">
        <f t="shared" si="227"/>
        <v>25518</v>
      </c>
      <c r="AO328" s="140">
        <f t="shared" si="228"/>
        <v>25518</v>
      </c>
      <c r="AP328" s="141">
        <f t="shared" si="229"/>
        <v>622.53618967693387</v>
      </c>
      <c r="AQ328" s="142">
        <f t="shared" si="230"/>
        <v>15885878.488175999</v>
      </c>
      <c r="AR328" s="144">
        <f t="shared" si="204"/>
        <v>135883481.95726079</v>
      </c>
      <c r="AS328" s="143">
        <f>INDEX(รายได้แยกตามสิทธิ!$I:$I,MATCH(CalBudget2567!$D328,รายได้แยกตามสิทธิ!$B:$B,0))</f>
        <v>35846977.149999999</v>
      </c>
      <c r="AT328" s="138">
        <f>INDEX(ผลงานAdjRw_DHES!$D:$D,MATCH(CalBudget2567!$D328,ผลงานAdjRw_DHES!$B:$B,0))</f>
        <v>3498.3612000000003</v>
      </c>
      <c r="AU328" s="143">
        <f t="shared" si="231"/>
        <v>10246.791311886262</v>
      </c>
      <c r="AV328" s="139">
        <f t="shared" si="232"/>
        <v>4198.0334400000002</v>
      </c>
      <c r="AW328" s="140">
        <f t="shared" si="233"/>
        <v>4198.0334400000002</v>
      </c>
      <c r="AX328" s="141">
        <f t="shared" si="234"/>
        <v>10517.306602520059</v>
      </c>
      <c r="AY328" s="142">
        <f t="shared" si="235"/>
        <v>44152004.816111997</v>
      </c>
      <c r="AZ328" s="143">
        <f>INDEX(รายได้แยกตามสิทธิ!$J:$J,MATCH(CalBudget2567!$D328,รายได้แยกตามสิทธิ!$B:$B,0))</f>
        <v>3414614.37</v>
      </c>
      <c r="BA328" s="138">
        <f>INDEX(ผลงานAdjRw_DHES!$F:$F,MATCH(CalBudget2567!$D328,ผลงานAdjRw_DHES!$B:$B,0))</f>
        <v>185.21089999999998</v>
      </c>
      <c r="BB328" s="143">
        <f t="shared" si="236"/>
        <v>18436.357525394025</v>
      </c>
      <c r="BC328" s="139">
        <f t="shared" si="237"/>
        <v>222.25307999999998</v>
      </c>
      <c r="BD328" s="140">
        <f t="shared" si="238"/>
        <v>222.25307999999998</v>
      </c>
      <c r="BE328" s="141">
        <f t="shared" si="239"/>
        <v>18923.077364064429</v>
      </c>
      <c r="BF328" s="142">
        <f t="shared" si="240"/>
        <v>4205712.2272416009</v>
      </c>
      <c r="BG328" s="143">
        <f>INDEX(รายได้แยกตามสิทธิ!$K:$K,MATCH(CalBudget2567!$D328,รายได้แยกตามสิทธิ!$B:$B,0))</f>
        <v>5275081.8499999996</v>
      </c>
      <c r="BH328" s="138">
        <f>INDEX(ผลงานAdjRw_DHES!$E:$E,MATCH(CalBudget2567!$D328,ผลงานAdjRw_DHES!$B:$B,0))</f>
        <v>227.91540000000001</v>
      </c>
      <c r="BI328" s="143">
        <f t="shared" si="241"/>
        <v>23144.911883970981</v>
      </c>
      <c r="BJ328" s="139">
        <f t="shared" si="242"/>
        <v>273.49847999999997</v>
      </c>
      <c r="BK328" s="140">
        <f t="shared" si="243"/>
        <v>273.49847999999997</v>
      </c>
      <c r="BL328" s="141">
        <f t="shared" si="244"/>
        <v>23755.937557707814</v>
      </c>
      <c r="BM328" s="142">
        <f t="shared" si="245"/>
        <v>6497212.8130079983</v>
      </c>
      <c r="BN328" s="143">
        <f>INDEX(รายได้แยกตามสิทธิ!$N:$N,MATCH(CalBudget2567!$D328,รายได้แยกตามสิทธิ!$B:$B,0))</f>
        <v>1487213.52</v>
      </c>
      <c r="BO328" s="138">
        <f>INDEX(ผลงานAdjRw_DHES!$I:$I,MATCH(CalBudget2567!$D328,ผลงานAdjRw_DHES!$B:$B,0))</f>
        <v>332.85329999999971</v>
      </c>
      <c r="BP328" s="143">
        <f t="shared" si="246"/>
        <v>4468.0750348577021</v>
      </c>
      <c r="BQ328" s="139">
        <f t="shared" si="247"/>
        <v>399.42395999999962</v>
      </c>
      <c r="BR328" s="140">
        <f t="shared" si="248"/>
        <v>399.42395999999962</v>
      </c>
      <c r="BS328" s="141">
        <f t="shared" si="249"/>
        <v>4586.0322157779456</v>
      </c>
      <c r="BT328" s="142">
        <f t="shared" si="250"/>
        <v>1831771.1483135999</v>
      </c>
      <c r="BU328" s="144">
        <f t="shared" si="251"/>
        <v>56686701.004675187</v>
      </c>
      <c r="BV328" s="145">
        <f t="shared" si="205"/>
        <v>192570182.96193597</v>
      </c>
      <c r="BW328" s="146">
        <f>INDEX(รายได้แยกตามสิทธิ!$Q:$Q,MATCH(CalBudget2567!$D328,รายได้แยกตามสิทธิ!$B:$B,0))</f>
        <v>0.42</v>
      </c>
      <c r="BX328" s="145">
        <f t="shared" si="252"/>
        <v>80879476.84401311</v>
      </c>
      <c r="BY328" s="141"/>
      <c r="BZ328" s="143">
        <f t="shared" si="253"/>
        <v>200545</v>
      </c>
      <c r="CA328" s="138">
        <f>INDEX(ผลงานOPDVisit_HDC!$C:$C,MATCH(CalBudget2567!$D328,ผลงานOPDVisit_HDC!$A:$A,0))</f>
        <v>200545</v>
      </c>
      <c r="CB328" s="138">
        <f t="shared" si="254"/>
        <v>0</v>
      </c>
    </row>
    <row r="329" spans="1:80" hidden="1" x14ac:dyDescent="0.7">
      <c r="A329" s="136">
        <f>COUNTA($D$16:D329)</f>
        <v>314</v>
      </c>
      <c r="B329" s="1">
        <v>5</v>
      </c>
      <c r="C329" s="2" t="s">
        <v>26</v>
      </c>
      <c r="D329" s="91" t="s">
        <v>354</v>
      </c>
      <c r="E329" s="3" t="s">
        <v>1252</v>
      </c>
      <c r="F329" s="4" t="s">
        <v>1876</v>
      </c>
      <c r="G329" s="1">
        <v>10</v>
      </c>
      <c r="H329" s="3" t="s">
        <v>2962</v>
      </c>
      <c r="I329" s="137">
        <f>INDEX(รายได้แยกตามสิทธิ!$D:$D,MATCH(CalBudget2567!$D329,รายได้แยกตามสิทธิ!$B:$B,0))</f>
        <v>54242538.140000001</v>
      </c>
      <c r="J329" s="138">
        <f>INDEX(ผลงานOPDVisit_HDC!$F:$F,MATCH(CalBudget2567!$D329,ผลงานOPDVisit_HDC!$A:$A,0))</f>
        <v>100640</v>
      </c>
      <c r="K329" s="138">
        <f t="shared" si="206"/>
        <v>538.97593541335459</v>
      </c>
      <c r="L329" s="139">
        <f t="shared" si="207"/>
        <v>120768</v>
      </c>
      <c r="M329" s="140">
        <f t="shared" si="208"/>
        <v>120768</v>
      </c>
      <c r="N329" s="141">
        <f t="shared" si="209"/>
        <v>553.20490010826711</v>
      </c>
      <c r="O329" s="142">
        <f t="shared" si="210"/>
        <v>66809449.376275204</v>
      </c>
      <c r="P329" s="143">
        <f>INDEX(รายได้แยกตามสิทธิ!$E:$E,MATCH(CalBudget2567!$D329,รายได้แยกตามสิทธิ!$B:$B,0))</f>
        <v>23202794.66</v>
      </c>
      <c r="Q329" s="138">
        <f>INDEX(ผลงานOPDVisit_HDC!$D:$D,MATCH(CalBudget2567!$D329,ผลงานOPDVisit_HDC!$A:$A,0))</f>
        <v>39542</v>
      </c>
      <c r="R329" s="138">
        <f t="shared" si="211"/>
        <v>586.78859592332208</v>
      </c>
      <c r="S329" s="139">
        <f t="shared" si="212"/>
        <v>47450.400000000001</v>
      </c>
      <c r="T329" s="140">
        <f t="shared" si="213"/>
        <v>47450.400000000001</v>
      </c>
      <c r="U329" s="141">
        <f t="shared" si="214"/>
        <v>602.27981485569774</v>
      </c>
      <c r="V329" s="142">
        <f t="shared" si="215"/>
        <v>28578418.126828801</v>
      </c>
      <c r="W329" s="143">
        <f>INDEX(รายได้แยกตามสิทธิ!$F:$F,MATCH(CalBudget2567!$D329,รายได้แยกตามสิทธิ!$B:$B,0))</f>
        <v>8702760.0399999991</v>
      </c>
      <c r="X329" s="138">
        <f>INDEX(ผลงานOPDVisit_HDC!$E:$E,MATCH(CalBudget2567!$D329,ผลงานOPDVisit_HDC!$A:$A,0))</f>
        <v>13700</v>
      </c>
      <c r="Y329" s="138">
        <f t="shared" si="216"/>
        <v>635.23795912408752</v>
      </c>
      <c r="Z329" s="139">
        <f t="shared" si="217"/>
        <v>16440</v>
      </c>
      <c r="AA329" s="140">
        <f t="shared" si="218"/>
        <v>16440</v>
      </c>
      <c r="AB329" s="141">
        <f t="shared" si="219"/>
        <v>652.00824124496341</v>
      </c>
      <c r="AC329" s="142">
        <f t="shared" si="220"/>
        <v>10719015.486067198</v>
      </c>
      <c r="AD329" s="143">
        <f>INDEX(รายได้แยกตามสิทธิ!$G:$G,MATCH(CalBudget2567!$D329,รายได้แยกตามสิทธิ!$B:$B,0))</f>
        <v>254580.5</v>
      </c>
      <c r="AE329" s="138">
        <f>INDEX(ผลงานOPDVisit_HDC!$G:$G,MATCH(CalBudget2567!$D329,ผลงานOPDVisit_HDC!$A:$A,0))</f>
        <v>462</v>
      </c>
      <c r="AF329" s="138">
        <f t="shared" si="221"/>
        <v>551.04004329004329</v>
      </c>
      <c r="AG329" s="139">
        <f t="shared" si="222"/>
        <v>554.4</v>
      </c>
      <c r="AH329" s="140">
        <f t="shared" si="223"/>
        <v>554.4</v>
      </c>
      <c r="AI329" s="141">
        <f t="shared" si="224"/>
        <v>565.58750043290047</v>
      </c>
      <c r="AJ329" s="142">
        <f t="shared" si="225"/>
        <v>313561.71023999999</v>
      </c>
      <c r="AK329" s="143">
        <f>INDEX(รายได้แยกตามสิทธิ!$H:$H,MATCH(CalBudget2567!$D329,รายได้แยกตามสิทธิ!$B:$B,0))</f>
        <v>6252595.5899999999</v>
      </c>
      <c r="AL329" s="138">
        <f>INDEX(ผลงานOPDVisit_HDC!$K:$K,MATCH(CalBudget2567!$D329,ผลงานOPDVisit_HDC!$A:$A,0))</f>
        <v>4164</v>
      </c>
      <c r="AM329" s="138">
        <f t="shared" si="226"/>
        <v>1501.583955331412</v>
      </c>
      <c r="AN329" s="139">
        <f t="shared" si="227"/>
        <v>4996.8</v>
      </c>
      <c r="AO329" s="140">
        <f t="shared" si="228"/>
        <v>4996.8</v>
      </c>
      <c r="AP329" s="141">
        <f t="shared" si="229"/>
        <v>1541.2257717521613</v>
      </c>
      <c r="AQ329" s="142">
        <f t="shared" si="230"/>
        <v>7701196.9362912001</v>
      </c>
      <c r="AR329" s="144">
        <f t="shared" si="204"/>
        <v>114121641.63570242</v>
      </c>
      <c r="AS329" s="143">
        <f>INDEX(รายได้แยกตามสิทธิ!$I:$I,MATCH(CalBudget2567!$D329,รายได้แยกตามสิทธิ!$B:$B,0))</f>
        <v>24075963.550000001</v>
      </c>
      <c r="AT329" s="138">
        <f>INDEX(ผลงานAdjRw_DHES!$D:$D,MATCH(CalBudget2567!$D329,ผลงานAdjRw_DHES!$B:$B,0))</f>
        <v>2083.6140000000005</v>
      </c>
      <c r="AU329" s="143">
        <f t="shared" si="231"/>
        <v>11554.905827086972</v>
      </c>
      <c r="AV329" s="139">
        <f t="shared" si="232"/>
        <v>2500.3368000000005</v>
      </c>
      <c r="AW329" s="140">
        <f t="shared" si="233"/>
        <v>2500.3368000000005</v>
      </c>
      <c r="AX329" s="141">
        <f t="shared" si="234"/>
        <v>11859.955340922068</v>
      </c>
      <c r="AY329" s="142">
        <f t="shared" si="235"/>
        <v>29653882.785263997</v>
      </c>
      <c r="AZ329" s="143">
        <f>INDEX(รายได้แยกตามสิทธิ!$J:$J,MATCH(CalBudget2567!$D329,รายได้แยกตามสิทธิ!$B:$B,0))</f>
        <v>4940291.07</v>
      </c>
      <c r="BA329" s="138">
        <f>INDEX(ผลงานAdjRw_DHES!$F:$F,MATCH(CalBudget2567!$D329,ผลงานAdjRw_DHES!$B:$B,0))</f>
        <v>270.83</v>
      </c>
      <c r="BB329" s="143">
        <f t="shared" si="236"/>
        <v>18241.299228298198</v>
      </c>
      <c r="BC329" s="139">
        <f t="shared" si="237"/>
        <v>324.99599999999998</v>
      </c>
      <c r="BD329" s="140">
        <f t="shared" si="238"/>
        <v>324.99599999999998</v>
      </c>
      <c r="BE329" s="141">
        <f t="shared" si="239"/>
        <v>18722.869527925272</v>
      </c>
      <c r="BF329" s="142">
        <f t="shared" si="240"/>
        <v>6084857.7050976008</v>
      </c>
      <c r="BG329" s="143">
        <f>INDEX(รายได้แยกตามสิทธิ!$K:$K,MATCH(CalBudget2567!$D329,รายได้แยกตามสิทธิ!$B:$B,0))</f>
        <v>2349449.02</v>
      </c>
      <c r="BH329" s="138">
        <f>INDEX(ผลงานAdjRw_DHES!$E:$E,MATCH(CalBudget2567!$D329,ผลงานAdjRw_DHES!$B:$B,0))</f>
        <v>103.173</v>
      </c>
      <c r="BI329" s="143">
        <f t="shared" si="241"/>
        <v>22771.936650092564</v>
      </c>
      <c r="BJ329" s="139">
        <f t="shared" si="242"/>
        <v>123.80759999999999</v>
      </c>
      <c r="BK329" s="140">
        <f t="shared" si="243"/>
        <v>123.80759999999999</v>
      </c>
      <c r="BL329" s="141">
        <f t="shared" si="244"/>
        <v>23373.11577765501</v>
      </c>
      <c r="BM329" s="142">
        <f t="shared" si="245"/>
        <v>2893769.3689536001</v>
      </c>
      <c r="BN329" s="143">
        <f>INDEX(รายได้แยกตามสิทธิ!$N:$N,MATCH(CalBudget2567!$D329,รายได้แยกตามสิทธิ!$B:$B,0))</f>
        <v>1351667.55</v>
      </c>
      <c r="BO329" s="138">
        <f>INDEX(ผลงานAdjRw_DHES!$I:$I,MATCH(CalBudget2567!$D329,ผลงานAdjRw_DHES!$B:$B,0))</f>
        <v>154.0239999999996</v>
      </c>
      <c r="BP329" s="143">
        <f t="shared" si="246"/>
        <v>8775.6943723056374</v>
      </c>
      <c r="BQ329" s="139">
        <f t="shared" si="247"/>
        <v>184.82879999999952</v>
      </c>
      <c r="BR329" s="140">
        <f t="shared" si="248"/>
        <v>184.82879999999952</v>
      </c>
      <c r="BS329" s="141">
        <f t="shared" si="249"/>
        <v>9007.372703734507</v>
      </c>
      <c r="BT329" s="142">
        <f t="shared" si="250"/>
        <v>1664821.8879840001</v>
      </c>
      <c r="BU329" s="144">
        <f t="shared" si="251"/>
        <v>40297331.747299202</v>
      </c>
      <c r="BV329" s="145">
        <f t="shared" si="205"/>
        <v>154418973.38300163</v>
      </c>
      <c r="BW329" s="146">
        <f>INDEX(รายได้แยกตามสิทธิ!$Q:$Q,MATCH(CalBudget2567!$D329,รายได้แยกตามสิทธิ!$B:$B,0))</f>
        <v>0.39</v>
      </c>
      <c r="BX329" s="145">
        <f t="shared" si="252"/>
        <v>60223399.619370639</v>
      </c>
      <c r="BY329" s="141"/>
      <c r="BZ329" s="143">
        <f t="shared" si="253"/>
        <v>158508</v>
      </c>
      <c r="CA329" s="138">
        <f>INDEX(ผลงานOPDVisit_HDC!$C:$C,MATCH(CalBudget2567!$D329,ผลงานOPDVisit_HDC!$A:$A,0))</f>
        <v>158508</v>
      </c>
      <c r="CB329" s="138">
        <f t="shared" si="254"/>
        <v>0</v>
      </c>
    </row>
    <row r="330" spans="1:80" hidden="1" x14ac:dyDescent="0.7">
      <c r="A330" s="136">
        <f>COUNTA($D$16:D330)</f>
        <v>315</v>
      </c>
      <c r="B330" s="1">
        <v>5</v>
      </c>
      <c r="C330" s="2" t="s">
        <v>26</v>
      </c>
      <c r="D330" s="91" t="s">
        <v>355</v>
      </c>
      <c r="E330" s="3" t="s">
        <v>1253</v>
      </c>
      <c r="F330" s="4" t="s">
        <v>1876</v>
      </c>
      <c r="G330" s="1">
        <v>6</v>
      </c>
      <c r="H330" s="3" t="s">
        <v>2965</v>
      </c>
      <c r="I330" s="137">
        <f>INDEX(รายได้แยกตามสิทธิ!$D:$D,MATCH(CalBudget2567!$D330,รายได้แยกตามสิทธิ!$B:$B,0))</f>
        <v>30018507.079999998</v>
      </c>
      <c r="J330" s="138">
        <f>INDEX(ผลงานOPDVisit_HDC!$F:$F,MATCH(CalBudget2567!$D330,ผลงานOPDVisit_HDC!$A:$A,0))</f>
        <v>48048</v>
      </c>
      <c r="K330" s="138">
        <f t="shared" si="206"/>
        <v>624.76080336330335</v>
      </c>
      <c r="L330" s="139">
        <f t="shared" si="207"/>
        <v>57657.599999999999</v>
      </c>
      <c r="M330" s="140">
        <f t="shared" si="208"/>
        <v>57657.599999999999</v>
      </c>
      <c r="N330" s="141">
        <f t="shared" si="209"/>
        <v>641.2544885720946</v>
      </c>
      <c r="O330" s="142">
        <f t="shared" si="210"/>
        <v>36973194.800294399</v>
      </c>
      <c r="P330" s="143">
        <f>INDEX(รายได้แยกตามสิทธิ!$E:$E,MATCH(CalBudget2567!$D330,รายได้แยกตามสิทธิ!$B:$B,0))</f>
        <v>29815811.43</v>
      </c>
      <c r="Q330" s="138">
        <f>INDEX(ผลงานOPDVisit_HDC!$D:$D,MATCH(CalBudget2567!$D330,ผลงานOPDVisit_HDC!$A:$A,0))</f>
        <v>40902</v>
      </c>
      <c r="R330" s="138">
        <f t="shared" si="211"/>
        <v>728.95729866510192</v>
      </c>
      <c r="S330" s="139">
        <f t="shared" si="212"/>
        <v>49082.400000000001</v>
      </c>
      <c r="T330" s="140">
        <f t="shared" si="213"/>
        <v>49082.400000000001</v>
      </c>
      <c r="U330" s="141">
        <f t="shared" si="214"/>
        <v>748.20177134986056</v>
      </c>
      <c r="V330" s="142">
        <f t="shared" si="215"/>
        <v>36723538.622102395</v>
      </c>
      <c r="W330" s="143">
        <f>INDEX(รายได้แยกตามสิทธิ!$F:$F,MATCH(CalBudget2567!$D330,รายได้แยกตามสิทธิ!$B:$B,0))</f>
        <v>2804554</v>
      </c>
      <c r="X330" s="138">
        <f>INDEX(ผลงานOPDVisit_HDC!$E:$E,MATCH(CalBudget2567!$D330,ผลงานOPDVisit_HDC!$A:$A,0))</f>
        <v>7112</v>
      </c>
      <c r="Y330" s="138">
        <f t="shared" si="216"/>
        <v>394.34111361079863</v>
      </c>
      <c r="Z330" s="139">
        <f t="shared" si="217"/>
        <v>8534.4</v>
      </c>
      <c r="AA330" s="140">
        <f t="shared" si="218"/>
        <v>8534.4</v>
      </c>
      <c r="AB330" s="141">
        <f t="shared" si="219"/>
        <v>404.75171901012374</v>
      </c>
      <c r="AC330" s="142">
        <f t="shared" si="220"/>
        <v>3454313.0707199997</v>
      </c>
      <c r="AD330" s="143">
        <f>INDEX(รายได้แยกตามสิทธิ!$G:$G,MATCH(CalBudget2567!$D330,รายได้แยกตามสิทธิ!$B:$B,0))</f>
        <v>65516</v>
      </c>
      <c r="AE330" s="138">
        <f>INDEX(ผลงานOPDVisit_HDC!$G:$G,MATCH(CalBudget2567!$D330,ผลงานOPDVisit_HDC!$A:$A,0))</f>
        <v>94</v>
      </c>
      <c r="AF330" s="138">
        <f t="shared" si="221"/>
        <v>696.97872340425533</v>
      </c>
      <c r="AG330" s="139">
        <f t="shared" si="222"/>
        <v>112.8</v>
      </c>
      <c r="AH330" s="140">
        <f t="shared" si="223"/>
        <v>112.8</v>
      </c>
      <c r="AI330" s="141">
        <f t="shared" si="224"/>
        <v>715.37896170212764</v>
      </c>
      <c r="AJ330" s="142">
        <f t="shared" si="225"/>
        <v>80694.746879999992</v>
      </c>
      <c r="AK330" s="143">
        <f>INDEX(รายได้แยกตามสิทธิ!$H:$H,MATCH(CalBudget2567!$D330,รายได้แยกตามสิทธิ!$B:$B,0))</f>
        <v>2942828</v>
      </c>
      <c r="AL330" s="138">
        <f>INDEX(ผลงานOPDVisit_HDC!$K:$K,MATCH(CalBudget2567!$D330,ผลงานOPDVisit_HDC!$A:$A,0))</f>
        <v>9413</v>
      </c>
      <c r="AM330" s="138">
        <f t="shared" si="226"/>
        <v>312.63444172952302</v>
      </c>
      <c r="AN330" s="139">
        <f t="shared" si="227"/>
        <v>11295.6</v>
      </c>
      <c r="AO330" s="140">
        <f t="shared" si="228"/>
        <v>11295.6</v>
      </c>
      <c r="AP330" s="141">
        <f t="shared" si="229"/>
        <v>320.88799099118245</v>
      </c>
      <c r="AQ330" s="142">
        <f t="shared" si="230"/>
        <v>3624622.3910400006</v>
      </c>
      <c r="AR330" s="144">
        <f t="shared" si="204"/>
        <v>80856363.631036788</v>
      </c>
      <c r="AS330" s="143">
        <f>INDEX(รายได้แยกตามสิทธิ!$I:$I,MATCH(CalBudget2567!$D330,รายได้แยกตามสิทธิ!$B:$B,0))</f>
        <v>7301002</v>
      </c>
      <c r="AT330" s="138">
        <f>INDEX(ผลงานAdjRw_DHES!$D:$D,MATCH(CalBudget2567!$D330,ผลงานAdjRw_DHES!$B:$B,0))</f>
        <v>906.56580000000019</v>
      </c>
      <c r="AU330" s="143">
        <f t="shared" si="231"/>
        <v>8053.4716840189631</v>
      </c>
      <c r="AV330" s="139">
        <f t="shared" si="232"/>
        <v>1087.8789600000002</v>
      </c>
      <c r="AW330" s="140">
        <f t="shared" si="233"/>
        <v>1087.8789600000002</v>
      </c>
      <c r="AX330" s="141">
        <f t="shared" si="234"/>
        <v>8266.0833364770642</v>
      </c>
      <c r="AY330" s="142">
        <f t="shared" si="235"/>
        <v>8992498.1433600001</v>
      </c>
      <c r="AZ330" s="143">
        <f>INDEX(รายได้แยกตามสิทธิ!$J:$J,MATCH(CalBudget2567!$D330,รายได้แยกตามสิทธิ!$B:$B,0))</f>
        <v>1506294</v>
      </c>
      <c r="BA330" s="138">
        <f>INDEX(ผลงานAdjRw_DHES!$F:$F,MATCH(CalBudget2567!$D330,ผลงานAdjRw_DHES!$B:$B,0))</f>
        <v>184.92690000000005</v>
      </c>
      <c r="BB330" s="143">
        <f t="shared" si="236"/>
        <v>8145.3482430084514</v>
      </c>
      <c r="BC330" s="139">
        <f t="shared" si="237"/>
        <v>221.91228000000004</v>
      </c>
      <c r="BD330" s="140">
        <f t="shared" si="238"/>
        <v>221.91228000000004</v>
      </c>
      <c r="BE330" s="141">
        <f t="shared" si="239"/>
        <v>8360.3854366238738</v>
      </c>
      <c r="BF330" s="142">
        <f t="shared" si="240"/>
        <v>1855272.1939199998</v>
      </c>
      <c r="BG330" s="143">
        <f>INDEX(รายได้แยกตามสิทธิ!$K:$K,MATCH(CalBudget2567!$D330,รายได้แยกตามสิทธิ!$B:$B,0))</f>
        <v>243017</v>
      </c>
      <c r="BH330" s="138">
        <f>INDEX(ผลงานAdjRw_DHES!$E:$E,MATCH(CalBudget2567!$D330,ผลงานAdjRw_DHES!$B:$B,0))</f>
        <v>49.331399999999995</v>
      </c>
      <c r="BI330" s="143">
        <f t="shared" si="241"/>
        <v>4926.2133245762343</v>
      </c>
      <c r="BJ330" s="139">
        <f t="shared" si="242"/>
        <v>59.197679999999991</v>
      </c>
      <c r="BK330" s="140">
        <f t="shared" si="243"/>
        <v>59.197679999999991</v>
      </c>
      <c r="BL330" s="141">
        <f t="shared" si="244"/>
        <v>5056.2653563450467</v>
      </c>
      <c r="BM330" s="142">
        <f t="shared" si="245"/>
        <v>299319.17856000003</v>
      </c>
      <c r="BN330" s="143">
        <f>INDEX(รายได้แยกตามสิทธิ!$N:$N,MATCH(CalBudget2567!$D330,รายได้แยกตามสิทธิ!$B:$B,0))</f>
        <v>427237.08</v>
      </c>
      <c r="BO330" s="138">
        <f>INDEX(ผลงานAdjRw_DHES!$I:$I,MATCH(CalBudget2567!$D330,ผลงานAdjRw_DHES!$B:$B,0))</f>
        <v>43.857099999999747</v>
      </c>
      <c r="BP330" s="143">
        <f t="shared" si="246"/>
        <v>9741.571604141689</v>
      </c>
      <c r="BQ330" s="139">
        <f t="shared" si="247"/>
        <v>52.628519999999696</v>
      </c>
      <c r="BR330" s="140">
        <f t="shared" si="248"/>
        <v>52.628519999999696</v>
      </c>
      <c r="BS330" s="141">
        <f t="shared" si="249"/>
        <v>9998.7490944910296</v>
      </c>
      <c r="BT330" s="142">
        <f t="shared" si="250"/>
        <v>526219.36669439997</v>
      </c>
      <c r="BU330" s="144">
        <f t="shared" si="251"/>
        <v>11673308.8825344</v>
      </c>
      <c r="BV330" s="145">
        <f t="shared" si="205"/>
        <v>92529672.513571188</v>
      </c>
      <c r="BW330" s="146">
        <f>INDEX(รายได้แยกตามสิทธิ!$Q:$Q,MATCH(CalBudget2567!$D330,รายได้แยกตามสิทธิ!$B:$B,0))</f>
        <v>0.27</v>
      </c>
      <c r="BX330" s="145">
        <f t="shared" si="252"/>
        <v>24983011.578664221</v>
      </c>
      <c r="BY330" s="141"/>
      <c r="BZ330" s="143">
        <f t="shared" si="253"/>
        <v>105569</v>
      </c>
      <c r="CA330" s="138">
        <f>INDEX(ผลงานOPDVisit_HDC!$C:$C,MATCH(CalBudget2567!$D330,ผลงานOPDVisit_HDC!$A:$A,0))</f>
        <v>105569</v>
      </c>
      <c r="CB330" s="138">
        <f t="shared" si="254"/>
        <v>0</v>
      </c>
    </row>
    <row r="331" spans="1:80" hidden="1" x14ac:dyDescent="0.7">
      <c r="A331" s="136">
        <f>COUNTA($D$16:D331)</f>
        <v>316</v>
      </c>
      <c r="B331" s="1">
        <v>5</v>
      </c>
      <c r="C331" s="2" t="s">
        <v>26</v>
      </c>
      <c r="D331" s="91" t="s">
        <v>356</v>
      </c>
      <c r="E331" s="3" t="s">
        <v>1254</v>
      </c>
      <c r="F331" s="4" t="s">
        <v>1876</v>
      </c>
      <c r="G331" s="1">
        <v>6</v>
      </c>
      <c r="H331" s="3" t="s">
        <v>2965</v>
      </c>
      <c r="I331" s="137">
        <f>INDEX(รายได้แยกตามสิทธิ!$D:$D,MATCH(CalBudget2567!$D331,รายได้แยกตามสิทธิ!$B:$B,0))</f>
        <v>25656577.800000001</v>
      </c>
      <c r="J331" s="138">
        <f>INDEX(ผลงานOPDVisit_HDC!$F:$F,MATCH(CalBudget2567!$D331,ผลงานOPDVisit_HDC!$A:$A,0))</f>
        <v>57646</v>
      </c>
      <c r="K331" s="138">
        <f t="shared" si="206"/>
        <v>445.07125906394202</v>
      </c>
      <c r="L331" s="139">
        <f t="shared" si="207"/>
        <v>69175.199999999997</v>
      </c>
      <c r="M331" s="140">
        <f t="shared" si="208"/>
        <v>69175.199999999997</v>
      </c>
      <c r="N331" s="141">
        <f t="shared" si="209"/>
        <v>456.8211403032301</v>
      </c>
      <c r="O331" s="142">
        <f t="shared" si="210"/>
        <v>31600693.744704001</v>
      </c>
      <c r="P331" s="143">
        <f>INDEX(รายได้แยกตามสิทธิ!$E:$E,MATCH(CalBudget2567!$D331,รายได้แยกตามสิทธิ!$B:$B,0))</f>
        <v>4975172.5</v>
      </c>
      <c r="Q331" s="138">
        <f>INDEX(ผลงานOPDVisit_HDC!$D:$D,MATCH(CalBudget2567!$D331,ผลงานOPDVisit_HDC!$A:$A,0))</f>
        <v>12875</v>
      </c>
      <c r="R331" s="138">
        <f t="shared" si="211"/>
        <v>386.42116504854368</v>
      </c>
      <c r="S331" s="139">
        <f t="shared" si="212"/>
        <v>15450</v>
      </c>
      <c r="T331" s="140">
        <f t="shared" si="213"/>
        <v>15450</v>
      </c>
      <c r="U331" s="141">
        <f t="shared" si="214"/>
        <v>396.62268380582526</v>
      </c>
      <c r="V331" s="142">
        <f t="shared" si="215"/>
        <v>6127820.4648000002</v>
      </c>
      <c r="W331" s="143">
        <f>INDEX(รายได้แยกตามสิทธิ!$F:$F,MATCH(CalBudget2567!$D331,รายได้แยกตามสิทธิ!$B:$B,0))</f>
        <v>1665544.75</v>
      </c>
      <c r="X331" s="138">
        <f>INDEX(ผลงานOPDVisit_HDC!$E:$E,MATCH(CalBudget2567!$D331,ผลงานOPDVisit_HDC!$A:$A,0))</f>
        <v>4639</v>
      </c>
      <c r="Y331" s="138">
        <f t="shared" si="216"/>
        <v>359.03098728174177</v>
      </c>
      <c r="Z331" s="139">
        <f t="shared" si="217"/>
        <v>5566.8</v>
      </c>
      <c r="AA331" s="140">
        <f t="shared" si="218"/>
        <v>5566.8</v>
      </c>
      <c r="AB331" s="141">
        <f t="shared" si="219"/>
        <v>368.50940534597976</v>
      </c>
      <c r="AC331" s="142">
        <f t="shared" si="220"/>
        <v>2051418.1576800002</v>
      </c>
      <c r="AD331" s="143">
        <f>INDEX(รายได้แยกตามสิทธิ!$G:$G,MATCH(CalBudget2567!$D331,รายได้แยกตามสิทธิ!$B:$B,0))</f>
        <v>932885.5</v>
      </c>
      <c r="AE331" s="138">
        <f>INDEX(ผลงานOPDVisit_HDC!$G:$G,MATCH(CalBudget2567!$D331,ผลงานOPDVisit_HDC!$A:$A,0))</f>
        <v>585</v>
      </c>
      <c r="AF331" s="138">
        <f t="shared" si="221"/>
        <v>1594.6760683760683</v>
      </c>
      <c r="AG331" s="139">
        <f t="shared" si="222"/>
        <v>702</v>
      </c>
      <c r="AH331" s="140">
        <f t="shared" si="223"/>
        <v>702</v>
      </c>
      <c r="AI331" s="141">
        <f t="shared" si="224"/>
        <v>1636.7755165811966</v>
      </c>
      <c r="AJ331" s="142">
        <f t="shared" si="225"/>
        <v>1149016.41264</v>
      </c>
      <c r="AK331" s="143">
        <f>INDEX(รายได้แยกตามสิทธิ!$H:$H,MATCH(CalBudget2567!$D331,รายได้แยกตามสิทธิ!$B:$B,0))</f>
        <v>2156630.35</v>
      </c>
      <c r="AL331" s="138">
        <f>INDEX(ผลงานOPDVisit_HDC!$K:$K,MATCH(CalBudget2567!$D331,ผลงานOPDVisit_HDC!$A:$A,0))</f>
        <v>6963</v>
      </c>
      <c r="AM331" s="138">
        <f t="shared" si="226"/>
        <v>309.72717937670546</v>
      </c>
      <c r="AN331" s="139">
        <f t="shared" si="227"/>
        <v>8355.6</v>
      </c>
      <c r="AO331" s="140">
        <f t="shared" si="228"/>
        <v>8355.6</v>
      </c>
      <c r="AP331" s="141">
        <f t="shared" si="229"/>
        <v>317.90397691225047</v>
      </c>
      <c r="AQ331" s="142">
        <f t="shared" si="230"/>
        <v>2656278.469488</v>
      </c>
      <c r="AR331" s="144">
        <f t="shared" si="204"/>
        <v>43585227.249311998</v>
      </c>
      <c r="AS331" s="143">
        <f>INDEX(รายได้แยกตามสิทธิ!$I:$I,MATCH(CalBudget2567!$D331,รายได้แยกตามสิทธิ!$B:$B,0))</f>
        <v>5701266.75</v>
      </c>
      <c r="AT331" s="138">
        <f>INDEX(ผลงานAdjRw_DHES!$D:$D,MATCH(CalBudget2567!$D331,ผลงานAdjRw_DHES!$B:$B,0))</f>
        <v>905.65499999999997</v>
      </c>
      <c r="AU331" s="143">
        <f t="shared" si="231"/>
        <v>6295.1860807923549</v>
      </c>
      <c r="AV331" s="139">
        <f t="shared" si="232"/>
        <v>1086.7859999999998</v>
      </c>
      <c r="AW331" s="140">
        <f t="shared" si="233"/>
        <v>1086.7859999999998</v>
      </c>
      <c r="AX331" s="141">
        <f t="shared" si="234"/>
        <v>6461.3789933252729</v>
      </c>
      <c r="AY331" s="142">
        <f t="shared" si="235"/>
        <v>7022136.2306399988</v>
      </c>
      <c r="AZ331" s="143">
        <f>INDEX(รายได้แยกตามสิทธิ!$J:$J,MATCH(CalBudget2567!$D331,รายได้แยกตามสิทธิ!$B:$B,0))</f>
        <v>774388.1</v>
      </c>
      <c r="BA331" s="138">
        <f>INDEX(ผลงานAdjRw_DHES!$F:$F,MATCH(CalBudget2567!$D331,ผลงานAdjRw_DHES!$B:$B,0))</f>
        <v>94.35590000000002</v>
      </c>
      <c r="BB331" s="143">
        <f t="shared" si="236"/>
        <v>8207.0978073443184</v>
      </c>
      <c r="BC331" s="139">
        <f t="shared" si="237"/>
        <v>113.22708000000002</v>
      </c>
      <c r="BD331" s="140">
        <f t="shared" si="238"/>
        <v>113.22708000000002</v>
      </c>
      <c r="BE331" s="141">
        <f t="shared" si="239"/>
        <v>8423.7651894582086</v>
      </c>
      <c r="BF331" s="142">
        <f t="shared" si="240"/>
        <v>953798.33500799991</v>
      </c>
      <c r="BG331" s="143">
        <f>INDEX(รายได้แยกตามสิทธิ!$K:$K,MATCH(CalBudget2567!$D331,รายได้แยกตามสิทธิ!$B:$B,0))</f>
        <v>362848.7</v>
      </c>
      <c r="BH331" s="138">
        <f>INDEX(ผลงานAdjRw_DHES!$E:$E,MATCH(CalBudget2567!$D331,ผลงานAdjRw_DHES!$B:$B,0))</f>
        <v>33.423400000000001</v>
      </c>
      <c r="BI331" s="143">
        <f t="shared" si="241"/>
        <v>10856.127742838849</v>
      </c>
      <c r="BJ331" s="139">
        <f t="shared" si="242"/>
        <v>40.108080000000001</v>
      </c>
      <c r="BK331" s="140">
        <f t="shared" si="243"/>
        <v>40.108080000000001</v>
      </c>
      <c r="BL331" s="141">
        <f t="shared" si="244"/>
        <v>11142.729515249795</v>
      </c>
      <c r="BM331" s="142">
        <f t="shared" si="245"/>
        <v>446913.48681600002</v>
      </c>
      <c r="BN331" s="143">
        <f>INDEX(รายได้แยกตามสิทธิ!$N:$N,MATCH(CalBudget2567!$D331,รายได้แยกตามสิทธิ!$B:$B,0))</f>
        <v>453729.07</v>
      </c>
      <c r="BO331" s="138">
        <f>INDEX(ผลงานAdjRw_DHES!$I:$I,MATCH(CalBudget2567!$D331,ผลงานAdjRw_DHES!$B:$B,0))</f>
        <v>63.205200000000218</v>
      </c>
      <c r="BP331" s="143">
        <f t="shared" si="246"/>
        <v>7178.6667869099128</v>
      </c>
      <c r="BQ331" s="139">
        <f t="shared" si="247"/>
        <v>75.846240000000265</v>
      </c>
      <c r="BR331" s="140">
        <f t="shared" si="248"/>
        <v>75.846240000000265</v>
      </c>
      <c r="BS331" s="141">
        <f t="shared" si="249"/>
        <v>7368.1835900843344</v>
      </c>
      <c r="BT331" s="142">
        <f t="shared" si="250"/>
        <v>558849.02093759994</v>
      </c>
      <c r="BU331" s="144">
        <f t="shared" si="251"/>
        <v>8981697.0734015983</v>
      </c>
      <c r="BV331" s="145">
        <f t="shared" si="205"/>
        <v>52566924.322713599</v>
      </c>
      <c r="BW331" s="146">
        <f>INDEX(รายได้แยกตามสิทธิ!$Q:$Q,MATCH(CalBudget2567!$D331,รายได้แยกตามสิทธิ!$B:$B,0))</f>
        <v>0.52</v>
      </c>
      <c r="BX331" s="145">
        <f t="shared" si="252"/>
        <v>27334800.647811074</v>
      </c>
      <c r="BY331" s="141"/>
      <c r="BZ331" s="143">
        <f t="shared" si="253"/>
        <v>82708</v>
      </c>
      <c r="CA331" s="138">
        <f>INDEX(ผลงานOPDVisit_HDC!$C:$C,MATCH(CalBudget2567!$D331,ผลงานOPDVisit_HDC!$A:$A,0))</f>
        <v>82708</v>
      </c>
      <c r="CB331" s="138">
        <f t="shared" si="254"/>
        <v>0</v>
      </c>
    </row>
    <row r="332" spans="1:80" hidden="1" x14ac:dyDescent="0.7">
      <c r="A332" s="136">
        <f>COUNTA($D$16:D332)</f>
        <v>317</v>
      </c>
      <c r="B332" s="1">
        <v>5</v>
      </c>
      <c r="C332" s="2" t="s">
        <v>26</v>
      </c>
      <c r="D332" s="91" t="s">
        <v>357</v>
      </c>
      <c r="E332" s="3" t="s">
        <v>1255</v>
      </c>
      <c r="F332" s="4" t="s">
        <v>1876</v>
      </c>
      <c r="G332" s="1">
        <v>5</v>
      </c>
      <c r="H332" s="3" t="s">
        <v>2964</v>
      </c>
      <c r="I332" s="137">
        <f>INDEX(รายได้แยกตามสิทธิ!$D:$D,MATCH(CalBudget2567!$D332,รายได้แยกตามสิทธิ!$B:$B,0))</f>
        <v>27202228.02</v>
      </c>
      <c r="J332" s="138">
        <f>INDEX(ผลงานOPDVisit_HDC!$F:$F,MATCH(CalBudget2567!$D332,ผลงานOPDVisit_HDC!$A:$A,0))</f>
        <v>23100</v>
      </c>
      <c r="K332" s="138">
        <f t="shared" si="206"/>
        <v>1177.5856285714285</v>
      </c>
      <c r="L332" s="139">
        <f t="shared" si="207"/>
        <v>27720</v>
      </c>
      <c r="M332" s="140">
        <f t="shared" si="208"/>
        <v>27720</v>
      </c>
      <c r="N332" s="141">
        <f t="shared" si="209"/>
        <v>1208.6738891657142</v>
      </c>
      <c r="O332" s="142">
        <f t="shared" si="210"/>
        <v>33504440.207673598</v>
      </c>
      <c r="P332" s="143">
        <f>INDEX(รายได้แยกตามสิทธิ!$E:$E,MATCH(CalBudget2567!$D332,รายได้แยกตามสิทธิ!$B:$B,0))</f>
        <v>5989609.6600000001</v>
      </c>
      <c r="Q332" s="138">
        <f>INDEX(ผลงานOPDVisit_HDC!$D:$D,MATCH(CalBudget2567!$D332,ผลงานOPDVisit_HDC!$A:$A,0))</f>
        <v>15168</v>
      </c>
      <c r="R332" s="138">
        <f t="shared" si="211"/>
        <v>394.88460311181433</v>
      </c>
      <c r="S332" s="139">
        <f t="shared" si="212"/>
        <v>18201.599999999999</v>
      </c>
      <c r="T332" s="140">
        <f t="shared" si="213"/>
        <v>18201.599999999999</v>
      </c>
      <c r="U332" s="141">
        <f t="shared" si="214"/>
        <v>405.30955663396622</v>
      </c>
      <c r="V332" s="142">
        <f t="shared" si="215"/>
        <v>7377282.4260287993</v>
      </c>
      <c r="W332" s="143">
        <f>INDEX(รายได้แยกตามสิทธิ!$F:$F,MATCH(CalBudget2567!$D332,รายได้แยกตามสิทธิ!$B:$B,0))</f>
        <v>9056058.25</v>
      </c>
      <c r="X332" s="138">
        <f>INDEX(ผลงานOPDVisit_HDC!$E:$E,MATCH(CalBudget2567!$D332,ผลงานOPDVisit_HDC!$A:$A,0))</f>
        <v>30469</v>
      </c>
      <c r="Y332" s="138">
        <f t="shared" si="216"/>
        <v>297.22203715251567</v>
      </c>
      <c r="Z332" s="139">
        <f t="shared" si="217"/>
        <v>36562.799999999996</v>
      </c>
      <c r="AA332" s="140">
        <f t="shared" si="218"/>
        <v>36562.799999999996</v>
      </c>
      <c r="AB332" s="141">
        <f t="shared" si="219"/>
        <v>305.06869893334209</v>
      </c>
      <c r="AC332" s="142">
        <f t="shared" si="220"/>
        <v>11154165.825359998</v>
      </c>
      <c r="AD332" s="143">
        <f>INDEX(รายได้แยกตามสิทธิ!$G:$G,MATCH(CalBudget2567!$D332,รายได้แยกตามสิทธิ!$B:$B,0))</f>
        <v>169547.13</v>
      </c>
      <c r="AE332" s="138">
        <f>INDEX(ผลงานOPDVisit_HDC!$G:$G,MATCH(CalBudget2567!$D332,ผลงานOPDVisit_HDC!$A:$A,0))</f>
        <v>290</v>
      </c>
      <c r="AF332" s="138">
        <f t="shared" si="221"/>
        <v>584.64527586206896</v>
      </c>
      <c r="AG332" s="139">
        <f t="shared" si="222"/>
        <v>348</v>
      </c>
      <c r="AH332" s="140">
        <f t="shared" si="223"/>
        <v>348</v>
      </c>
      <c r="AI332" s="141">
        <f t="shared" si="224"/>
        <v>600.07991114482752</v>
      </c>
      <c r="AJ332" s="142">
        <f t="shared" si="225"/>
        <v>208827.80907839997</v>
      </c>
      <c r="AK332" s="143">
        <f>INDEX(รายได้แยกตามสิทธิ!$H:$H,MATCH(CalBudget2567!$D332,รายได้แยกตามสิทธิ!$B:$B,0))</f>
        <v>4230874.37</v>
      </c>
      <c r="AL332" s="138">
        <f>INDEX(ผลงานOPDVisit_HDC!$K:$K,MATCH(CalBudget2567!$D332,ผลงานOPDVisit_HDC!$A:$A,0))</f>
        <v>4299</v>
      </c>
      <c r="AM332" s="138">
        <f t="shared" si="226"/>
        <v>984.15314491742265</v>
      </c>
      <c r="AN332" s="139">
        <f t="shared" si="227"/>
        <v>5158.8</v>
      </c>
      <c r="AO332" s="140">
        <f t="shared" si="228"/>
        <v>5158.8</v>
      </c>
      <c r="AP332" s="141">
        <f t="shared" si="229"/>
        <v>1010.1347879432426</v>
      </c>
      <c r="AQ332" s="142">
        <f t="shared" si="230"/>
        <v>5211083.3440415999</v>
      </c>
      <c r="AR332" s="144">
        <f t="shared" si="204"/>
        <v>57455799.612182401</v>
      </c>
      <c r="AS332" s="143">
        <f>INDEX(รายได้แยกตามสิทธิ!$I:$I,MATCH(CalBudget2567!$D332,รายได้แยกตามสิทธิ!$B:$B,0))</f>
        <v>12516741.5</v>
      </c>
      <c r="AT332" s="138">
        <f>INDEX(ผลงานAdjRw_DHES!$D:$D,MATCH(CalBudget2567!$D332,ผลงานAdjRw_DHES!$B:$B,0))</f>
        <v>665.88260000000002</v>
      </c>
      <c r="AU332" s="143">
        <f t="shared" si="231"/>
        <v>18797.219660042174</v>
      </c>
      <c r="AV332" s="139">
        <f t="shared" si="232"/>
        <v>799.05912000000001</v>
      </c>
      <c r="AW332" s="140">
        <f t="shared" si="233"/>
        <v>799.05912000000001</v>
      </c>
      <c r="AX332" s="141">
        <f t="shared" si="234"/>
        <v>19293.466259067289</v>
      </c>
      <c r="AY332" s="142">
        <f t="shared" si="235"/>
        <v>15416620.17072</v>
      </c>
      <c r="AZ332" s="143">
        <f>INDEX(รายได้แยกตามสิทธิ!$J:$J,MATCH(CalBudget2567!$D332,รายได้แยกตามสิทธิ!$B:$B,0))</f>
        <v>616521.62</v>
      </c>
      <c r="BA332" s="138">
        <f>INDEX(ผลงานAdjRw_DHES!$F:$F,MATCH(CalBudget2567!$D332,ผลงานAdjRw_DHES!$B:$B,0))</f>
        <v>34.4392</v>
      </c>
      <c r="BB332" s="143">
        <f t="shared" si="236"/>
        <v>17901.740458547236</v>
      </c>
      <c r="BC332" s="139">
        <f t="shared" si="237"/>
        <v>41.327039999999997</v>
      </c>
      <c r="BD332" s="140">
        <f t="shared" si="238"/>
        <v>41.327039999999997</v>
      </c>
      <c r="BE332" s="141">
        <f t="shared" si="239"/>
        <v>18374.346406652883</v>
      </c>
      <c r="BF332" s="142">
        <f t="shared" si="240"/>
        <v>759357.34892159991</v>
      </c>
      <c r="BG332" s="143">
        <f>INDEX(รายได้แยกตามสิทธิ!$K:$K,MATCH(CalBudget2567!$D332,รายได้แยกตามสิทธิ!$B:$B,0))</f>
        <v>629570.09</v>
      </c>
      <c r="BH332" s="138">
        <f>INDEX(ผลงานAdjRw_DHES!$E:$E,MATCH(CalBudget2567!$D332,ผลงานAdjRw_DHES!$B:$B,0))</f>
        <v>31.680100000000003</v>
      </c>
      <c r="BI332" s="143">
        <f t="shared" si="241"/>
        <v>19872.730515370844</v>
      </c>
      <c r="BJ332" s="139">
        <f t="shared" si="242"/>
        <v>38.016120000000001</v>
      </c>
      <c r="BK332" s="140">
        <f t="shared" si="243"/>
        <v>38.016120000000001</v>
      </c>
      <c r="BL332" s="141">
        <f t="shared" si="244"/>
        <v>20397.370600976636</v>
      </c>
      <c r="BM332" s="142">
        <f t="shared" si="245"/>
        <v>775428.88845119986</v>
      </c>
      <c r="BN332" s="143">
        <f>INDEX(รายได้แยกตามสิทธิ!$N:$N,MATCH(CalBudget2567!$D332,รายได้แยกตามสิทธิ!$B:$B,0))</f>
        <v>1897652.75</v>
      </c>
      <c r="BO332" s="138">
        <f>INDEX(ผลงานAdjRw_DHES!$I:$I,MATCH(CalBudget2567!$D332,ผลงานAdjRw_DHES!$B:$B,0))</f>
        <v>38.443600000000117</v>
      </c>
      <c r="BP332" s="143">
        <f t="shared" si="246"/>
        <v>49361.993933970654</v>
      </c>
      <c r="BQ332" s="139">
        <f t="shared" si="247"/>
        <v>46.132320000000142</v>
      </c>
      <c r="BR332" s="140">
        <f t="shared" si="248"/>
        <v>46.132320000000142</v>
      </c>
      <c r="BS332" s="141">
        <f t="shared" si="249"/>
        <v>50665.150573827479</v>
      </c>
      <c r="BT332" s="142">
        <f t="shared" si="250"/>
        <v>2337300.9391200002</v>
      </c>
      <c r="BU332" s="144">
        <f t="shared" si="251"/>
        <v>19288707.347212799</v>
      </c>
      <c r="BV332" s="145">
        <f t="shared" si="205"/>
        <v>76744506.9593952</v>
      </c>
      <c r="BW332" s="146">
        <f>INDEX(รายได้แยกตามสิทธิ!$Q:$Q,MATCH(CalBudget2567!$D332,รายได้แยกตามสิทธิ!$B:$B,0))</f>
        <v>0.37</v>
      </c>
      <c r="BX332" s="145">
        <f t="shared" si="252"/>
        <v>28395467.574976224</v>
      </c>
      <c r="BY332" s="141"/>
      <c r="BZ332" s="143">
        <f t="shared" si="253"/>
        <v>73326</v>
      </c>
      <c r="CA332" s="138">
        <f>INDEX(ผลงานOPDVisit_HDC!$C:$C,MATCH(CalBudget2567!$D332,ผลงานOPDVisit_HDC!$A:$A,0))</f>
        <v>73326</v>
      </c>
      <c r="CB332" s="138">
        <f t="shared" si="254"/>
        <v>0</v>
      </c>
    </row>
    <row r="333" spans="1:80" hidden="1" x14ac:dyDescent="0.7">
      <c r="A333" s="136">
        <f>COUNTA($D$16:D333)</f>
        <v>318</v>
      </c>
      <c r="B333" s="1">
        <v>5</v>
      </c>
      <c r="C333" s="2" t="s">
        <v>30</v>
      </c>
      <c r="D333" s="91" t="s">
        <v>390</v>
      </c>
      <c r="E333" s="3" t="s">
        <v>1287</v>
      </c>
      <c r="F333" s="4" t="s">
        <v>1875</v>
      </c>
      <c r="G333" s="1">
        <v>19</v>
      </c>
      <c r="H333" s="3" t="s">
        <v>2961</v>
      </c>
      <c r="I333" s="137">
        <f>INDEX(รายได้แยกตามสิทธิ!$D:$D,MATCH(CalBudget2567!$D333,รายได้แยกตามสิทธิ!$B:$B,0))</f>
        <v>528356314.63</v>
      </c>
      <c r="J333" s="138">
        <f>INDEX(ผลงานOPDVisit_HDC!$F:$F,MATCH(CalBudget2567!$D333,ผลงานOPDVisit_HDC!$A:$A,0))</f>
        <v>440855</v>
      </c>
      <c r="K333" s="138">
        <f t="shared" si="206"/>
        <v>1198.4809396059929</v>
      </c>
      <c r="L333" s="139">
        <f t="shared" si="207"/>
        <v>529026</v>
      </c>
      <c r="M333" s="140">
        <f t="shared" si="208"/>
        <v>529026</v>
      </c>
      <c r="N333" s="141">
        <f t="shared" si="209"/>
        <v>1230.1208364115912</v>
      </c>
      <c r="O333" s="142">
        <f t="shared" si="210"/>
        <v>650765905.60347843</v>
      </c>
      <c r="P333" s="143">
        <f>INDEX(รายได้แยกตามสิทธิ!$E:$E,MATCH(CalBudget2567!$D333,รายได้แยกตามสิทธิ!$B:$B,0))</f>
        <v>460933403.39999998</v>
      </c>
      <c r="Q333" s="138">
        <f>INDEX(ผลงานOPDVisit_HDC!$D:$D,MATCH(CalBudget2567!$D333,ผลงานOPDVisit_HDC!$A:$A,0))</f>
        <v>4161</v>
      </c>
      <c r="R333" s="138">
        <f t="shared" si="211"/>
        <v>110774.67036770006</v>
      </c>
      <c r="S333" s="139">
        <f t="shared" si="212"/>
        <v>4993.2</v>
      </c>
      <c r="T333" s="140">
        <f t="shared" si="213"/>
        <v>4993.2</v>
      </c>
      <c r="U333" s="141">
        <f t="shared" si="214"/>
        <v>113699.12166540735</v>
      </c>
      <c r="V333" s="142">
        <f t="shared" si="215"/>
        <v>567722454.29971194</v>
      </c>
      <c r="W333" s="143">
        <f>INDEX(รายได้แยกตามสิทธิ!$F:$F,MATCH(CalBudget2567!$D333,รายได้แยกตามสิทธิ!$B:$B,0))</f>
        <v>131138154.42</v>
      </c>
      <c r="X333" s="138">
        <f>INDEX(ผลงานOPDVisit_HDC!$E:$E,MATCH(CalBudget2567!$D333,ผลงานOPDVisit_HDC!$A:$A,0))</f>
        <v>9175</v>
      </c>
      <c r="Y333" s="138">
        <f t="shared" si="216"/>
        <v>14292.986857765667</v>
      </c>
      <c r="Z333" s="139">
        <f t="shared" si="217"/>
        <v>11010</v>
      </c>
      <c r="AA333" s="140">
        <f t="shared" si="218"/>
        <v>11010</v>
      </c>
      <c r="AB333" s="141">
        <f t="shared" si="219"/>
        <v>14670.32171081068</v>
      </c>
      <c r="AC333" s="142">
        <f t="shared" si="220"/>
        <v>161520242.03602558</v>
      </c>
      <c r="AD333" s="143">
        <f>INDEX(รายได้แยกตามสิทธิ!$G:$G,MATCH(CalBudget2567!$D333,รายได้แยกตามสิทธิ!$B:$B,0))</f>
        <v>4791957</v>
      </c>
      <c r="AE333" s="138">
        <f>INDEX(ผลงานOPDVisit_HDC!$G:$G,MATCH(CalBudget2567!$D333,ผลงานOPDVisit_HDC!$A:$A,0))</f>
        <v>78</v>
      </c>
      <c r="AF333" s="138">
        <f t="shared" si="221"/>
        <v>61435.346153846156</v>
      </c>
      <c r="AG333" s="139">
        <f t="shared" si="222"/>
        <v>93.6</v>
      </c>
      <c r="AH333" s="140">
        <f t="shared" si="223"/>
        <v>93.6</v>
      </c>
      <c r="AI333" s="141">
        <f t="shared" si="224"/>
        <v>63057.239292307691</v>
      </c>
      <c r="AJ333" s="142">
        <f t="shared" si="225"/>
        <v>5902157.5977599993</v>
      </c>
      <c r="AK333" s="143">
        <f>INDEX(รายได้แยกตามสิทธิ!$H:$H,MATCH(CalBudget2567!$D333,รายได้แยกตามสิทธิ!$B:$B,0))</f>
        <v>81961279.719999999</v>
      </c>
      <c r="AL333" s="138">
        <f>INDEX(ผลงานOPDVisit_HDC!$K:$K,MATCH(CalBudget2567!$D333,ผลงานOPDVisit_HDC!$A:$A,0))</f>
        <v>399926</v>
      </c>
      <c r="AM333" s="138">
        <f t="shared" si="226"/>
        <v>204.9411134059801</v>
      </c>
      <c r="AN333" s="139">
        <f t="shared" si="227"/>
        <v>479911.19999999995</v>
      </c>
      <c r="AO333" s="140">
        <f t="shared" si="228"/>
        <v>479911.19999999995</v>
      </c>
      <c r="AP333" s="141">
        <f t="shared" si="229"/>
        <v>210.35155879989799</v>
      </c>
      <c r="AQ333" s="142">
        <f t="shared" si="230"/>
        <v>100950069.0055296</v>
      </c>
      <c r="AR333" s="144">
        <f t="shared" si="204"/>
        <v>1486860828.5425055</v>
      </c>
      <c r="AS333" s="143">
        <f>INDEX(รายได้แยกตามสิทธิ!$I:$I,MATCH(CalBudget2567!$D333,รายได้แยกตามสิทธิ!$B:$B,0))</f>
        <v>756624975.29999995</v>
      </c>
      <c r="AT333" s="138">
        <f>INDEX(ผลงานAdjRw_DHES!$D:$D,MATCH(CalBudget2567!$D333,ผลงานAdjRw_DHES!$B:$B,0))</f>
        <v>55078.37</v>
      </c>
      <c r="AU333" s="143">
        <f t="shared" si="231"/>
        <v>13737.243409708746</v>
      </c>
      <c r="AV333" s="139">
        <f t="shared" si="232"/>
        <v>66094.043999999994</v>
      </c>
      <c r="AW333" s="140">
        <f t="shared" si="233"/>
        <v>66094.043999999994</v>
      </c>
      <c r="AX333" s="141">
        <f t="shared" si="234"/>
        <v>14099.906635725058</v>
      </c>
      <c r="AY333" s="142">
        <f t="shared" si="235"/>
        <v>931919849.5775038</v>
      </c>
      <c r="AZ333" s="143">
        <f>INDEX(รายได้แยกตามสิทธิ!$J:$J,MATCH(CalBudget2567!$D333,รายได้แยกตามสิทธิ!$B:$B,0))</f>
        <v>193974006.40000001</v>
      </c>
      <c r="BA333" s="138">
        <f>INDEX(ผลงานAdjRw_DHES!$F:$F,MATCH(CalBudget2567!$D333,ผลงานAdjRw_DHES!$B:$B,0))</f>
        <v>9650.840000000002</v>
      </c>
      <c r="BB333" s="143">
        <f t="shared" si="236"/>
        <v>20099.183739446511</v>
      </c>
      <c r="BC333" s="139">
        <f t="shared" si="237"/>
        <v>11581.008000000002</v>
      </c>
      <c r="BD333" s="140">
        <f t="shared" si="238"/>
        <v>11581.008000000002</v>
      </c>
      <c r="BE333" s="141">
        <f t="shared" si="239"/>
        <v>20629.802190167899</v>
      </c>
      <c r="BF333" s="142">
        <f t="shared" si="240"/>
        <v>238913904.20275199</v>
      </c>
      <c r="BG333" s="143">
        <f>INDEX(รายได้แยกตามสิทธิ!$K:$K,MATCH(CalBudget2567!$D333,รายได้แยกตามสิทธิ!$B:$B,0))</f>
        <v>110597506.47</v>
      </c>
      <c r="BH333" s="138">
        <f>INDEX(ผลงานAdjRw_DHES!$E:$E,MATCH(CalBudget2567!$D333,ผลงานAdjRw_DHES!$B:$B,0))</f>
        <v>7219.06</v>
      </c>
      <c r="BI333" s="143">
        <f t="shared" si="241"/>
        <v>15320.208790341123</v>
      </c>
      <c r="BJ333" s="139">
        <f t="shared" si="242"/>
        <v>8662.8719999999994</v>
      </c>
      <c r="BK333" s="140">
        <f t="shared" si="243"/>
        <v>8662.8719999999994</v>
      </c>
      <c r="BL333" s="141">
        <f t="shared" si="244"/>
        <v>15724.662302406128</v>
      </c>
      <c r="BM333" s="142">
        <f t="shared" si="245"/>
        <v>136220736.76896957</v>
      </c>
      <c r="BN333" s="143">
        <f>INDEX(รายได้แยกตามสิทธิ!$N:$N,MATCH(CalBudget2567!$D333,รายได้แยกตามสิทธิ!$B:$B,0))</f>
        <v>133431704.27</v>
      </c>
      <c r="BO333" s="138">
        <f>INDEX(ผลงานAdjRw_DHES!$I:$I,MATCH(CalBudget2567!$D333,ผลงานAdjRw_DHES!$B:$B,0))</f>
        <v>9264.3800000000028</v>
      </c>
      <c r="BP333" s="143">
        <f t="shared" si="246"/>
        <v>14402.658814729097</v>
      </c>
      <c r="BQ333" s="139">
        <f t="shared" si="247"/>
        <v>11117.256000000003</v>
      </c>
      <c r="BR333" s="140">
        <f t="shared" si="248"/>
        <v>11117.256000000003</v>
      </c>
      <c r="BS333" s="141">
        <f t="shared" si="249"/>
        <v>14782.889007437945</v>
      </c>
      <c r="BT333" s="142">
        <f t="shared" si="250"/>
        <v>164345161.51527357</v>
      </c>
      <c r="BU333" s="144">
        <f t="shared" si="251"/>
        <v>1471399652.0644989</v>
      </c>
      <c r="BV333" s="145">
        <f t="shared" si="205"/>
        <v>2958260480.6070042</v>
      </c>
      <c r="BW333" s="146">
        <f>INDEX(รายได้แยกตามสิทธิ!$Q:$Q,MATCH(CalBudget2567!$D333,รายได้แยกตามสิทธิ!$B:$B,0))</f>
        <v>0.26</v>
      </c>
      <c r="BX333" s="145">
        <f t="shared" si="252"/>
        <v>769147724.95782113</v>
      </c>
      <c r="BY333" s="141"/>
      <c r="BZ333" s="143">
        <f t="shared" si="253"/>
        <v>854195</v>
      </c>
      <c r="CA333" s="138">
        <f>INDEX(ผลงานOPDVisit_HDC!$C:$C,MATCH(CalBudget2567!$D333,ผลงานOPDVisit_HDC!$A:$A,0))</f>
        <v>854195</v>
      </c>
      <c r="CB333" s="138">
        <f t="shared" si="254"/>
        <v>0</v>
      </c>
    </row>
    <row r="334" spans="1:80" hidden="1" x14ac:dyDescent="0.7">
      <c r="A334" s="136">
        <f>COUNTA($D$16:D334)</f>
        <v>319</v>
      </c>
      <c r="B334" s="1">
        <v>5</v>
      </c>
      <c r="C334" s="2" t="s">
        <v>30</v>
      </c>
      <c r="D334" s="91" t="s">
        <v>391</v>
      </c>
      <c r="E334" s="3" t="s">
        <v>1288</v>
      </c>
      <c r="F334" s="4" t="s">
        <v>1877</v>
      </c>
      <c r="G334" s="1">
        <v>15</v>
      </c>
      <c r="H334" s="3" t="s">
        <v>2969</v>
      </c>
      <c r="I334" s="137">
        <f>INDEX(รายได้แยกตามสิทธิ!$D:$D,MATCH(CalBudget2567!$D334,รายได้แยกตามสิทธิ!$B:$B,0))</f>
        <v>108488596.95</v>
      </c>
      <c r="J334" s="138">
        <f>INDEX(ผลงานOPDVisit_HDC!$F:$F,MATCH(CalBudget2567!$D334,ผลงานOPDVisit_HDC!$A:$A,0))</f>
        <v>181509</v>
      </c>
      <c r="K334" s="138">
        <f t="shared" si="206"/>
        <v>597.70367833000023</v>
      </c>
      <c r="L334" s="139">
        <f t="shared" si="207"/>
        <v>217810.8</v>
      </c>
      <c r="M334" s="140">
        <f t="shared" si="208"/>
        <v>217810.8</v>
      </c>
      <c r="N334" s="141">
        <f t="shared" si="209"/>
        <v>613.48305543791218</v>
      </c>
      <c r="O334" s="142">
        <f t="shared" si="210"/>
        <v>133623235.09137599</v>
      </c>
      <c r="P334" s="143">
        <f>INDEX(รายได้แยกตามสิทธิ!$E:$E,MATCH(CalBudget2567!$D334,รายได้แยกตามสิทธิ!$B:$B,0))</f>
        <v>24847784.25</v>
      </c>
      <c r="Q334" s="138">
        <f>INDEX(ผลงานOPDVisit_HDC!$D:$D,MATCH(CalBudget2567!$D334,ผลงานOPDVisit_HDC!$A:$A,0))</f>
        <v>32022</v>
      </c>
      <c r="R334" s="138">
        <f t="shared" si="211"/>
        <v>775.95978545999628</v>
      </c>
      <c r="S334" s="139">
        <f t="shared" si="212"/>
        <v>38426.400000000001</v>
      </c>
      <c r="T334" s="140">
        <f t="shared" si="213"/>
        <v>38426.400000000001</v>
      </c>
      <c r="U334" s="141">
        <f t="shared" si="214"/>
        <v>796.44512379614014</v>
      </c>
      <c r="V334" s="142">
        <f t="shared" si="215"/>
        <v>30604518.90504</v>
      </c>
      <c r="W334" s="143">
        <f>INDEX(รายได้แยกตามสิทธิ!$F:$F,MATCH(CalBudget2567!$D334,รายได้แยกตามสิทธิ!$B:$B,0))</f>
        <v>10341237.25</v>
      </c>
      <c r="X334" s="138">
        <f>INDEX(ผลงานOPDVisit_HDC!$E:$E,MATCH(CalBudget2567!$D334,ผลงานOPDVisit_HDC!$A:$A,0))</f>
        <v>19805</v>
      </c>
      <c r="Y334" s="138">
        <f t="shared" si="216"/>
        <v>522.15285281494573</v>
      </c>
      <c r="Z334" s="139">
        <f t="shared" si="217"/>
        <v>23766</v>
      </c>
      <c r="AA334" s="140">
        <f t="shared" si="218"/>
        <v>23766</v>
      </c>
      <c r="AB334" s="141">
        <f t="shared" si="219"/>
        <v>535.93768812926032</v>
      </c>
      <c r="AC334" s="142">
        <f t="shared" si="220"/>
        <v>12737095.096080001</v>
      </c>
      <c r="AD334" s="143">
        <f>INDEX(รายได้แยกตามสิทธิ!$G:$G,MATCH(CalBudget2567!$D334,รายได้แยกตามสิทธิ!$B:$B,0))</f>
        <v>1007081.75</v>
      </c>
      <c r="AE334" s="138">
        <f>INDEX(ผลงานOPDVisit_HDC!$G:$G,MATCH(CalBudget2567!$D334,ผลงานOPDVisit_HDC!$A:$A,0))</f>
        <v>3445</v>
      </c>
      <c r="AF334" s="138">
        <f t="shared" si="221"/>
        <v>292.3314223512337</v>
      </c>
      <c r="AG334" s="139">
        <f t="shared" si="222"/>
        <v>4134</v>
      </c>
      <c r="AH334" s="140">
        <f t="shared" si="223"/>
        <v>4134</v>
      </c>
      <c r="AI334" s="141">
        <f t="shared" si="224"/>
        <v>300.04897190130629</v>
      </c>
      <c r="AJ334" s="142">
        <f t="shared" si="225"/>
        <v>1240402.4498400001</v>
      </c>
      <c r="AK334" s="143">
        <f>INDEX(รายได้แยกตามสิทธิ!$H:$H,MATCH(CalBudget2567!$D334,รายได้แยกตามสิทธิ!$B:$B,0))</f>
        <v>9758447.8300000001</v>
      </c>
      <c r="AL334" s="138">
        <f>INDEX(ผลงานOPDVisit_HDC!$K:$K,MATCH(CalBudget2567!$D334,ผลงานOPDVisit_HDC!$A:$A,0))</f>
        <v>20</v>
      </c>
      <c r="AM334" s="138">
        <f t="shared" si="226"/>
        <v>487922.39150000003</v>
      </c>
      <c r="AN334" s="139">
        <f t="shared" si="227"/>
        <v>24</v>
      </c>
      <c r="AO334" s="140">
        <f t="shared" si="228"/>
        <v>24</v>
      </c>
      <c r="AP334" s="141">
        <f t="shared" si="229"/>
        <v>500803.54263560002</v>
      </c>
      <c r="AQ334" s="142">
        <f t="shared" si="230"/>
        <v>12019285.0232544</v>
      </c>
      <c r="AR334" s="144">
        <f t="shared" si="204"/>
        <v>190224536.56559041</v>
      </c>
      <c r="AS334" s="143">
        <f>INDEX(รายได้แยกตามสิทธิ!$I:$I,MATCH(CalBudget2567!$D334,รายได้แยกตามสิทธิ!$B:$B,0))</f>
        <v>105234149.15000001</v>
      </c>
      <c r="AT334" s="138">
        <f>INDEX(ผลงานAdjRw_DHES!$D:$D,MATCH(CalBudget2567!$D334,ผลงานAdjRw_DHES!$B:$B,0))</f>
        <v>8559.5814000000009</v>
      </c>
      <c r="AU334" s="143">
        <f t="shared" si="231"/>
        <v>12294.310227600616</v>
      </c>
      <c r="AV334" s="139">
        <f t="shared" si="232"/>
        <v>10271.49768</v>
      </c>
      <c r="AW334" s="140">
        <f t="shared" si="233"/>
        <v>10271.49768</v>
      </c>
      <c r="AX334" s="141">
        <f t="shared" si="234"/>
        <v>12618.880017609272</v>
      </c>
      <c r="AY334" s="142">
        <f t="shared" si="235"/>
        <v>129614796.82507201</v>
      </c>
      <c r="AZ334" s="143">
        <f>INDEX(รายได้แยกตามสิทธิ!$J:$J,MATCH(CalBudget2567!$D334,รายได้แยกตามสิทธิ!$B:$B,0))</f>
        <v>20113996.280000001</v>
      </c>
      <c r="BA334" s="138">
        <f>INDEX(ผลงานAdjRw_DHES!$F:$F,MATCH(CalBudget2567!$D334,ผลงานAdjRw_DHES!$B:$B,0))</f>
        <v>1090.9904000000001</v>
      </c>
      <c r="BB334" s="143">
        <f t="shared" si="236"/>
        <v>18436.455792828241</v>
      </c>
      <c r="BC334" s="139">
        <f t="shared" si="237"/>
        <v>1309.18848</v>
      </c>
      <c r="BD334" s="140">
        <f t="shared" si="238"/>
        <v>1309.18848</v>
      </c>
      <c r="BE334" s="141">
        <f t="shared" si="239"/>
        <v>18923.178225758908</v>
      </c>
      <c r="BF334" s="142">
        <f t="shared" si="240"/>
        <v>24774006.938150402</v>
      </c>
      <c r="BG334" s="143">
        <f>INDEX(รายได้แยกตามสิทธิ!$K:$K,MATCH(CalBudget2567!$D334,รายได้แยกตามสิทธิ!$B:$B,0))</f>
        <v>7501563.4500000002</v>
      </c>
      <c r="BH334" s="138">
        <f>INDEX(ผลงานAdjRw_DHES!$E:$E,MATCH(CalBudget2567!$D334,ผลงานAdjRw_DHES!$B:$B,0))</f>
        <v>406.97579999999999</v>
      </c>
      <c r="BI334" s="143">
        <f t="shared" si="241"/>
        <v>18432.455811868913</v>
      </c>
      <c r="BJ334" s="139">
        <f t="shared" si="242"/>
        <v>488.37095999999997</v>
      </c>
      <c r="BK334" s="140">
        <f t="shared" si="243"/>
        <v>488.37095999999997</v>
      </c>
      <c r="BL334" s="141">
        <f t="shared" si="244"/>
        <v>18919.072645302251</v>
      </c>
      <c r="BM334" s="142">
        <f t="shared" si="245"/>
        <v>9239525.6700959988</v>
      </c>
      <c r="BN334" s="143">
        <f>INDEX(รายได้แยกตามสิทธิ!$N:$N,MATCH(CalBudget2567!$D334,รายได้แยกตามสิทธิ!$B:$B,0))</f>
        <v>32184585.109999999</v>
      </c>
      <c r="BO334" s="138">
        <f>INDEX(ผลงานAdjRw_DHES!$I:$I,MATCH(CalBudget2567!$D334,ผลงานAdjRw_DHES!$B:$B,0))</f>
        <v>978.31939999999895</v>
      </c>
      <c r="BP334" s="143">
        <f t="shared" si="246"/>
        <v>32897.829798734478</v>
      </c>
      <c r="BQ334" s="139">
        <f t="shared" si="247"/>
        <v>1173.9832799999988</v>
      </c>
      <c r="BR334" s="140">
        <f t="shared" si="248"/>
        <v>1173.9832799999988</v>
      </c>
      <c r="BS334" s="141">
        <f t="shared" si="249"/>
        <v>33766.332505421065</v>
      </c>
      <c r="BT334" s="142">
        <f t="shared" si="250"/>
        <v>39641109.788284801</v>
      </c>
      <c r="BU334" s="144">
        <f t="shared" si="251"/>
        <v>203269439.22160321</v>
      </c>
      <c r="BV334" s="145">
        <f t="shared" si="205"/>
        <v>393493975.78719366</v>
      </c>
      <c r="BW334" s="146">
        <f>INDEX(รายได้แยกตามสิทธิ!$Q:$Q,MATCH(CalBudget2567!$D334,รายได้แยกตามสิทธิ!$B:$B,0))</f>
        <v>0.19</v>
      </c>
      <c r="BX334" s="145">
        <f t="shared" si="252"/>
        <v>74763855.399566799</v>
      </c>
      <c r="BY334" s="141"/>
      <c r="BZ334" s="143">
        <f t="shared" si="253"/>
        <v>236801</v>
      </c>
      <c r="CA334" s="138">
        <f>INDEX(ผลงานOPDVisit_HDC!$C:$C,MATCH(CalBudget2567!$D334,ผลงานOPDVisit_HDC!$A:$A,0))</f>
        <v>236801</v>
      </c>
      <c r="CB334" s="138">
        <f t="shared" si="254"/>
        <v>0</v>
      </c>
    </row>
    <row r="335" spans="1:80" hidden="1" x14ac:dyDescent="0.7">
      <c r="A335" s="136">
        <f>COUNTA($D$16:D335)</f>
        <v>320</v>
      </c>
      <c r="B335" s="1">
        <v>5</v>
      </c>
      <c r="C335" s="2" t="s">
        <v>30</v>
      </c>
      <c r="D335" s="91" t="s">
        <v>392</v>
      </c>
      <c r="E335" s="3" t="s">
        <v>1289</v>
      </c>
      <c r="F335" s="4" t="s">
        <v>1877</v>
      </c>
      <c r="G335" s="1">
        <v>16</v>
      </c>
      <c r="H335" s="3" t="s">
        <v>2973</v>
      </c>
      <c r="I335" s="137">
        <f>INDEX(รายได้แยกตามสิทธิ!$D:$D,MATCH(CalBudget2567!$D335,รายได้แยกตามสิทธิ!$B:$B,0))</f>
        <v>158283181.06999999</v>
      </c>
      <c r="J335" s="138">
        <f>INDEX(ผลงานOPDVisit_HDC!$F:$F,MATCH(CalBudget2567!$D335,ผลงานOPDVisit_HDC!$A:$A,0))</f>
        <v>252479</v>
      </c>
      <c r="K335" s="138">
        <f t="shared" si="206"/>
        <v>626.91622301260691</v>
      </c>
      <c r="L335" s="139">
        <f t="shared" si="207"/>
        <v>302974.8</v>
      </c>
      <c r="M335" s="140">
        <f t="shared" si="208"/>
        <v>302974.8</v>
      </c>
      <c r="N335" s="141">
        <f t="shared" si="209"/>
        <v>643.46681130013974</v>
      </c>
      <c r="O335" s="142">
        <f t="shared" si="210"/>
        <v>194954228.46029758</v>
      </c>
      <c r="P335" s="143">
        <f>INDEX(รายได้แยกตามสิทธิ!$E:$E,MATCH(CalBudget2567!$D335,รายได้แยกตามสิทธิ!$B:$B,0))</f>
        <v>54807051.159999996</v>
      </c>
      <c r="Q335" s="138">
        <f>INDEX(ผลงานOPDVisit_HDC!$D:$D,MATCH(CalBudget2567!$D335,ผลงานOPDVisit_HDC!$A:$A,0))</f>
        <v>54621</v>
      </c>
      <c r="R335" s="138">
        <f t="shared" si="211"/>
        <v>1003.4062203181926</v>
      </c>
      <c r="S335" s="139">
        <f t="shared" si="212"/>
        <v>65545.2</v>
      </c>
      <c r="T335" s="140">
        <f t="shared" si="213"/>
        <v>65545.2</v>
      </c>
      <c r="U335" s="141">
        <f t="shared" si="214"/>
        <v>1029.8961445345928</v>
      </c>
      <c r="V335" s="142">
        <f t="shared" si="215"/>
        <v>67504748.772748798</v>
      </c>
      <c r="W335" s="143">
        <f>INDEX(รายได้แยกตามสิทธิ!$F:$F,MATCH(CalBudget2567!$D335,รายได้แยกตามสิทธิ!$B:$B,0))</f>
        <v>55472151.390000001</v>
      </c>
      <c r="X335" s="138">
        <f>INDEX(ผลงานOPDVisit_HDC!$E:$E,MATCH(CalBudget2567!$D335,ผลงานOPDVisit_HDC!$A:$A,0))</f>
        <v>81140</v>
      </c>
      <c r="Y335" s="138">
        <f t="shared" si="216"/>
        <v>683.65974106482622</v>
      </c>
      <c r="Z335" s="139">
        <f t="shared" si="217"/>
        <v>97368</v>
      </c>
      <c r="AA335" s="140">
        <f t="shared" si="218"/>
        <v>97368</v>
      </c>
      <c r="AB335" s="141">
        <f t="shared" si="219"/>
        <v>701.70835822893764</v>
      </c>
      <c r="AC335" s="142">
        <f t="shared" si="220"/>
        <v>68323939.424035206</v>
      </c>
      <c r="AD335" s="143">
        <f>INDEX(รายได้แยกตามสิทธิ!$G:$G,MATCH(CalBudget2567!$D335,รายได้แยกตามสิทธิ!$B:$B,0))</f>
        <v>2541870.73</v>
      </c>
      <c r="AE335" s="138">
        <f>INDEX(ผลงานOPDVisit_HDC!$G:$G,MATCH(CalBudget2567!$D335,ผลงานOPDVisit_HDC!$A:$A,0))</f>
        <v>5275</v>
      </c>
      <c r="AF335" s="138">
        <f t="shared" si="221"/>
        <v>481.87122843601895</v>
      </c>
      <c r="AG335" s="139">
        <f t="shared" si="222"/>
        <v>6330</v>
      </c>
      <c r="AH335" s="140">
        <f t="shared" si="223"/>
        <v>6330</v>
      </c>
      <c r="AI335" s="141">
        <f t="shared" si="224"/>
        <v>494.59262886672985</v>
      </c>
      <c r="AJ335" s="142">
        <f t="shared" si="225"/>
        <v>3130771.3407263998</v>
      </c>
      <c r="AK335" s="143">
        <f>INDEX(รายได้แยกตามสิทธิ!$H:$H,MATCH(CalBudget2567!$D335,รายได้แยกตามสิทธิ!$B:$B,0))</f>
        <v>42119900.149999999</v>
      </c>
      <c r="AL335" s="138">
        <f>INDEX(ผลงานOPDVisit_HDC!$K:$K,MATCH(CalBudget2567!$D335,ผลงานOPDVisit_HDC!$A:$A,0))</f>
        <v>26411</v>
      </c>
      <c r="AM335" s="138">
        <f t="shared" si="226"/>
        <v>1594.7862689788344</v>
      </c>
      <c r="AN335" s="139">
        <f t="shared" si="227"/>
        <v>31693.199999999997</v>
      </c>
      <c r="AO335" s="140">
        <f t="shared" si="228"/>
        <v>31693.199999999997</v>
      </c>
      <c r="AP335" s="141">
        <f t="shared" si="229"/>
        <v>1636.8886264798757</v>
      </c>
      <c r="AQ335" s="142">
        <f t="shared" si="230"/>
        <v>51878238.616751991</v>
      </c>
      <c r="AR335" s="144">
        <f t="shared" si="204"/>
        <v>385791926.61455995</v>
      </c>
      <c r="AS335" s="143">
        <f>INDEX(รายได้แยกตามสิทธิ!$I:$I,MATCH(CalBudget2567!$D335,รายได้แยกตามสิทธิ!$B:$B,0))</f>
        <v>225422714.09</v>
      </c>
      <c r="AT335" s="138">
        <f>INDEX(ผลงานAdjRw_DHES!$D:$D,MATCH(CalBudget2567!$D335,ผลงานAdjRw_DHES!$B:$B,0))</f>
        <v>16811.327699999998</v>
      </c>
      <c r="AU335" s="143">
        <f t="shared" si="231"/>
        <v>13408.977453339396</v>
      </c>
      <c r="AV335" s="139">
        <f t="shared" si="232"/>
        <v>20173.593239999998</v>
      </c>
      <c r="AW335" s="140">
        <f t="shared" si="233"/>
        <v>20173.593239999998</v>
      </c>
      <c r="AX335" s="141">
        <f t="shared" si="234"/>
        <v>13762.974458107556</v>
      </c>
      <c r="AY335" s="142">
        <f t="shared" si="235"/>
        <v>277648648.49037123</v>
      </c>
      <c r="AZ335" s="143">
        <f>INDEX(รายได้แยกตามสิทธิ!$J:$J,MATCH(CalBudget2567!$D335,รายได้แยกตามสิทธิ!$B:$B,0))</f>
        <v>34800261.460000001</v>
      </c>
      <c r="BA335" s="138">
        <f>INDEX(ผลงานAdjRw_DHES!$F:$F,MATCH(CalBudget2567!$D335,ผลงานAdjRw_DHES!$B:$B,0))</f>
        <v>2086.4059999999999</v>
      </c>
      <c r="BB335" s="143">
        <f t="shared" si="236"/>
        <v>16679.525202669087</v>
      </c>
      <c r="BC335" s="139">
        <f t="shared" si="237"/>
        <v>2503.6871999999998</v>
      </c>
      <c r="BD335" s="140">
        <f t="shared" si="238"/>
        <v>2503.6871999999998</v>
      </c>
      <c r="BE335" s="141">
        <f t="shared" si="239"/>
        <v>17119.864668019552</v>
      </c>
      <c r="BF335" s="142">
        <f t="shared" si="240"/>
        <v>42862786.035052799</v>
      </c>
      <c r="BG335" s="143">
        <f>INDEX(รายได้แยกตามสิทธิ!$K:$K,MATCH(CalBudget2567!$D335,รายได้แยกตามสิทธิ!$B:$B,0))</f>
        <v>51659594.649999999</v>
      </c>
      <c r="BH335" s="138">
        <f>INDEX(ผลงานAdjRw_DHES!$E:$E,MATCH(CalBudget2567!$D335,ผลงานAdjRw_DHES!$B:$B,0))</f>
        <v>2695.0756999999999</v>
      </c>
      <c r="BI335" s="143">
        <f t="shared" si="241"/>
        <v>19168.142345686247</v>
      </c>
      <c r="BJ335" s="139">
        <f t="shared" si="242"/>
        <v>3234.0908399999998</v>
      </c>
      <c r="BK335" s="140">
        <f t="shared" si="243"/>
        <v>3234.0908399999998</v>
      </c>
      <c r="BL335" s="141">
        <f t="shared" si="244"/>
        <v>19674.181303612364</v>
      </c>
      <c r="BM335" s="142">
        <f t="shared" si="245"/>
        <v>63628089.538511999</v>
      </c>
      <c r="BN335" s="143">
        <f>INDEX(รายได้แยกตามสิทธิ!$N:$N,MATCH(CalBudget2567!$D335,รายได้แยกตามสิทธิ!$B:$B,0))</f>
        <v>15436357.52</v>
      </c>
      <c r="BO335" s="138">
        <f>INDEX(ผลงานAdjRw_DHES!$I:$I,MATCH(CalBudget2567!$D335,ผลงานAdjRw_DHES!$B:$B,0))</f>
        <v>1774.8500000000026</v>
      </c>
      <c r="BP335" s="143">
        <f t="shared" si="246"/>
        <v>8697.2744288249578</v>
      </c>
      <c r="BQ335" s="139">
        <f t="shared" si="247"/>
        <v>2129.8200000000029</v>
      </c>
      <c r="BR335" s="140">
        <f t="shared" si="248"/>
        <v>2129.8200000000029</v>
      </c>
      <c r="BS335" s="141">
        <f t="shared" si="249"/>
        <v>8926.8824737459363</v>
      </c>
      <c r="BT335" s="142">
        <f t="shared" si="250"/>
        <v>19012652.830233596</v>
      </c>
      <c r="BU335" s="144">
        <f t="shared" si="251"/>
        <v>403152176.89416957</v>
      </c>
      <c r="BV335" s="145">
        <f t="shared" si="205"/>
        <v>788944103.50872946</v>
      </c>
      <c r="BW335" s="146">
        <f>INDEX(รายได้แยกตามสิทธิ!$Q:$Q,MATCH(CalBudget2567!$D335,รายได้แยกตามสิทธิ!$B:$B,0))</f>
        <v>0.3</v>
      </c>
      <c r="BX335" s="145">
        <f t="shared" si="252"/>
        <v>236683231.05261883</v>
      </c>
      <c r="BY335" s="141"/>
      <c r="BZ335" s="143">
        <f t="shared" si="253"/>
        <v>419926</v>
      </c>
      <c r="CA335" s="138">
        <f>INDEX(ผลงานOPDVisit_HDC!$C:$C,MATCH(CalBudget2567!$D335,ผลงานOPDVisit_HDC!$A:$A,0))</f>
        <v>419926</v>
      </c>
      <c r="CB335" s="138">
        <f t="shared" si="254"/>
        <v>0</v>
      </c>
    </row>
    <row r="336" spans="1:80" hidden="1" x14ac:dyDescent="0.7">
      <c r="A336" s="136">
        <f>COUNTA($D$16:D336)</f>
        <v>321</v>
      </c>
      <c r="B336" s="1">
        <v>5</v>
      </c>
      <c r="C336" s="2" t="s">
        <v>30</v>
      </c>
      <c r="D336" s="91" t="s">
        <v>393</v>
      </c>
      <c r="E336" s="3" t="s">
        <v>1290</v>
      </c>
      <c r="F336" s="4" t="s">
        <v>1877</v>
      </c>
      <c r="G336" s="1">
        <v>15</v>
      </c>
      <c r="H336" s="3" t="s">
        <v>2969</v>
      </c>
      <c r="I336" s="137">
        <f>INDEX(รายได้แยกตามสิทธิ!$D:$D,MATCH(CalBudget2567!$D336,รายได้แยกตามสิทธิ!$B:$B,0))</f>
        <v>130054406.37</v>
      </c>
      <c r="J336" s="138">
        <f>INDEX(ผลงานOPDVisit_HDC!$F:$F,MATCH(CalBudget2567!$D336,ผลงานOPDVisit_HDC!$A:$A,0))</f>
        <v>154637</v>
      </c>
      <c r="K336" s="138">
        <f t="shared" si="206"/>
        <v>841.0303250192386</v>
      </c>
      <c r="L336" s="139">
        <f t="shared" si="207"/>
        <v>185564.4</v>
      </c>
      <c r="M336" s="140">
        <f t="shared" si="208"/>
        <v>185564.4</v>
      </c>
      <c r="N336" s="141">
        <f t="shared" si="209"/>
        <v>863.23352559974649</v>
      </c>
      <c r="O336" s="142">
        <f t="shared" si="210"/>
        <v>160185411.23780158</v>
      </c>
      <c r="P336" s="143">
        <f>INDEX(รายได้แยกตามสิทธิ!$E:$E,MATCH(CalBudget2567!$D336,รายได้แยกตามสิทธิ!$B:$B,0))</f>
        <v>49561645.109999999</v>
      </c>
      <c r="Q336" s="138">
        <f>INDEX(ผลงานOPDVisit_HDC!$D:$D,MATCH(CalBudget2567!$D336,ผลงานOPDVisit_HDC!$A:$A,0))</f>
        <v>60906</v>
      </c>
      <c r="R336" s="138">
        <f t="shared" si="211"/>
        <v>813.73994532558368</v>
      </c>
      <c r="S336" s="139">
        <f t="shared" si="212"/>
        <v>73087.199999999997</v>
      </c>
      <c r="T336" s="140">
        <f t="shared" si="213"/>
        <v>73087.199999999997</v>
      </c>
      <c r="U336" s="141">
        <f t="shared" si="214"/>
        <v>835.22267988217914</v>
      </c>
      <c r="V336" s="142">
        <f t="shared" si="215"/>
        <v>61044087.049084798</v>
      </c>
      <c r="W336" s="143">
        <f>INDEX(รายได้แยกตามสิทธิ!$F:$F,MATCH(CalBudget2567!$D336,รายได้แยกตามสิทธิ!$B:$B,0))</f>
        <v>28775549.91</v>
      </c>
      <c r="X336" s="138">
        <f>INDEX(ผลงานOPDVisit_HDC!$E:$E,MATCH(CalBudget2567!$D336,ผลงานOPDVisit_HDC!$A:$A,0))</f>
        <v>42498</v>
      </c>
      <c r="Y336" s="138">
        <f t="shared" si="216"/>
        <v>677.10362628829591</v>
      </c>
      <c r="Z336" s="139">
        <f t="shared" si="217"/>
        <v>50997.599999999999</v>
      </c>
      <c r="AA336" s="140">
        <f t="shared" si="218"/>
        <v>50997.599999999999</v>
      </c>
      <c r="AB336" s="141">
        <f t="shared" si="219"/>
        <v>694.97916202230692</v>
      </c>
      <c r="AC336" s="142">
        <f t="shared" si="220"/>
        <v>35442269.313148797</v>
      </c>
      <c r="AD336" s="143">
        <f>INDEX(รายได้แยกตามสิทธิ!$G:$G,MATCH(CalBudget2567!$D336,รายได้แยกตามสิทธิ!$B:$B,0))</f>
        <v>1874033.45</v>
      </c>
      <c r="AE336" s="138">
        <f>INDEX(ผลงานOPDVisit_HDC!$G:$G,MATCH(CalBudget2567!$D336,ผลงานOPDVisit_HDC!$A:$A,0))</f>
        <v>2032</v>
      </c>
      <c r="AF336" s="138">
        <f t="shared" si="221"/>
        <v>922.26055610236222</v>
      </c>
      <c r="AG336" s="139">
        <f t="shared" si="222"/>
        <v>2438.4</v>
      </c>
      <c r="AH336" s="140">
        <f t="shared" si="223"/>
        <v>2438.4</v>
      </c>
      <c r="AI336" s="141">
        <f t="shared" si="224"/>
        <v>946.60823478346458</v>
      </c>
      <c r="AJ336" s="142">
        <f t="shared" si="225"/>
        <v>2308209.519696</v>
      </c>
      <c r="AK336" s="143">
        <f>INDEX(รายได้แยกตามสิทธิ!$H:$H,MATCH(CalBudget2567!$D336,รายได้แยกตามสิทธิ!$B:$B,0))</f>
        <v>47397693.549999997</v>
      </c>
      <c r="AL336" s="138">
        <f>INDEX(ผลงานOPDVisit_HDC!$K:$K,MATCH(CalBudget2567!$D336,ผลงานOPDVisit_HDC!$A:$A,0))</f>
        <v>20231</v>
      </c>
      <c r="AM336" s="138">
        <f t="shared" si="226"/>
        <v>2342.8250481933665</v>
      </c>
      <c r="AN336" s="139">
        <f t="shared" si="227"/>
        <v>24277.200000000001</v>
      </c>
      <c r="AO336" s="140">
        <f t="shared" si="228"/>
        <v>24277.200000000001</v>
      </c>
      <c r="AP336" s="141">
        <f t="shared" si="229"/>
        <v>2404.6756294656711</v>
      </c>
      <c r="AQ336" s="142">
        <f t="shared" si="230"/>
        <v>58378791.191663995</v>
      </c>
      <c r="AR336" s="144">
        <f t="shared" ref="AR336:AR399" si="255">O336+V336+AC336+AJ336+AQ336</f>
        <v>317358768.31139517</v>
      </c>
      <c r="AS336" s="143">
        <f>INDEX(รายได้แยกตามสิทธิ!$I:$I,MATCH(CalBudget2567!$D336,รายได้แยกตามสิทธิ!$B:$B,0))</f>
        <v>145005356.34</v>
      </c>
      <c r="AT336" s="138">
        <f>INDEX(ผลงานAdjRw_DHES!$D:$D,MATCH(CalBudget2567!$D336,ผลงานAdjRw_DHES!$B:$B,0))</f>
        <v>10849.550000000001</v>
      </c>
      <c r="AU336" s="143">
        <f t="shared" si="231"/>
        <v>13365.103284468018</v>
      </c>
      <c r="AV336" s="139">
        <f t="shared" si="232"/>
        <v>13019.460000000001</v>
      </c>
      <c r="AW336" s="140">
        <f t="shared" si="233"/>
        <v>13019.460000000001</v>
      </c>
      <c r="AX336" s="141">
        <f t="shared" si="234"/>
        <v>13717.942011177973</v>
      </c>
      <c r="AY336" s="142">
        <f t="shared" si="235"/>
        <v>178600197.29685119</v>
      </c>
      <c r="AZ336" s="143">
        <f>INDEX(รายได้แยกตามสิทธิ!$J:$J,MATCH(CalBudget2567!$D336,รายได้แยกตามสิทธิ!$B:$B,0))</f>
        <v>36256493.719999999</v>
      </c>
      <c r="BA336" s="138">
        <f>INDEX(ผลงานAdjRw_DHES!$F:$F,MATCH(CalBudget2567!$D336,ผลงานAdjRw_DHES!$B:$B,0))</f>
        <v>2128.83</v>
      </c>
      <c r="BB336" s="143">
        <f t="shared" si="236"/>
        <v>17031.183194524692</v>
      </c>
      <c r="BC336" s="139">
        <f t="shared" si="237"/>
        <v>2554.596</v>
      </c>
      <c r="BD336" s="140">
        <f t="shared" si="238"/>
        <v>2554.596</v>
      </c>
      <c r="BE336" s="141">
        <f t="shared" si="239"/>
        <v>17480.806430860142</v>
      </c>
      <c r="BF336" s="142">
        <f t="shared" si="240"/>
        <v>44656398.185049593</v>
      </c>
      <c r="BG336" s="143">
        <f>INDEX(รายได้แยกตามสิทธิ!$K:$K,MATCH(CalBudget2567!$D336,รายได้แยกตามสิทธิ!$B:$B,0))</f>
        <v>29321166.890000001</v>
      </c>
      <c r="BH336" s="138">
        <f>INDEX(ผลงานAdjRw_DHES!$E:$E,MATCH(CalBudget2567!$D336,ผลงานAdjRw_DHES!$B:$B,0))</f>
        <v>1581.1500000000003</v>
      </c>
      <c r="BI336" s="143">
        <f t="shared" si="241"/>
        <v>18544.203200202381</v>
      </c>
      <c r="BJ336" s="139">
        <f t="shared" si="242"/>
        <v>1897.3800000000003</v>
      </c>
      <c r="BK336" s="140">
        <f t="shared" si="243"/>
        <v>1897.3800000000003</v>
      </c>
      <c r="BL336" s="141">
        <f t="shared" si="244"/>
        <v>19033.770164687725</v>
      </c>
      <c r="BM336" s="142">
        <f t="shared" si="245"/>
        <v>36114294.8350752</v>
      </c>
      <c r="BN336" s="143">
        <f>INDEX(รายได้แยกตามสิทธิ!$N:$N,MATCH(CalBudget2567!$D336,รายได้แยกตามสิทธิ!$B:$B,0))</f>
        <v>51305904.170000002</v>
      </c>
      <c r="BO336" s="138">
        <f>INDEX(ผลงานAdjRw_DHES!$I:$I,MATCH(CalBudget2567!$D336,ผลงานAdjRw_DHES!$B:$B,0))</f>
        <v>976.73999999999705</v>
      </c>
      <c r="BP336" s="143">
        <f t="shared" si="246"/>
        <v>52527.698435612503</v>
      </c>
      <c r="BQ336" s="139">
        <f t="shared" si="247"/>
        <v>1172.0879999999963</v>
      </c>
      <c r="BR336" s="140">
        <f t="shared" si="248"/>
        <v>1172.0879999999963</v>
      </c>
      <c r="BS336" s="141">
        <f t="shared" si="249"/>
        <v>53914.429674312676</v>
      </c>
      <c r="BT336" s="142">
        <f t="shared" si="250"/>
        <v>63192456.048105597</v>
      </c>
      <c r="BU336" s="144">
        <f t="shared" si="251"/>
        <v>322563346.36508155</v>
      </c>
      <c r="BV336" s="145">
        <f t="shared" ref="BV336:BV399" si="256">AR336+BU336</f>
        <v>639922114.67647672</v>
      </c>
      <c r="BW336" s="146">
        <f>INDEX(รายได้แยกตามสิทธิ!$Q:$Q,MATCH(CalBudget2567!$D336,รายได้แยกตามสิทธิ!$B:$B,0))</f>
        <v>0.17</v>
      </c>
      <c r="BX336" s="145">
        <f t="shared" si="252"/>
        <v>108786759.49500105</v>
      </c>
      <c r="BY336" s="141"/>
      <c r="BZ336" s="143">
        <f t="shared" si="253"/>
        <v>280304</v>
      </c>
      <c r="CA336" s="138">
        <f>INDEX(ผลงานOPDVisit_HDC!$C:$C,MATCH(CalBudget2567!$D336,ผลงานOPDVisit_HDC!$A:$A,0))</f>
        <v>280304</v>
      </c>
      <c r="CB336" s="138">
        <f t="shared" si="254"/>
        <v>0</v>
      </c>
    </row>
    <row r="337" spans="1:80" hidden="1" x14ac:dyDescent="0.7">
      <c r="A337" s="136">
        <f>COUNTA($D$16:D337)</f>
        <v>322</v>
      </c>
      <c r="B337" s="1">
        <v>5</v>
      </c>
      <c r="C337" s="2" t="s">
        <v>30</v>
      </c>
      <c r="D337" s="91" t="s">
        <v>394</v>
      </c>
      <c r="E337" s="3" t="s">
        <v>1291</v>
      </c>
      <c r="F337" s="4" t="s">
        <v>1876</v>
      </c>
      <c r="G337" s="1">
        <v>5</v>
      </c>
      <c r="H337" s="3" t="s">
        <v>2964</v>
      </c>
      <c r="I337" s="137">
        <f>INDEX(รายได้แยกตามสิทธิ!$D:$D,MATCH(CalBudget2567!$D337,รายได้แยกตามสิทธิ!$B:$B,0))</f>
        <v>24939296.789999999</v>
      </c>
      <c r="J337" s="138">
        <f>INDEX(ผลงานOPDVisit_HDC!$F:$F,MATCH(CalBudget2567!$D337,ผลงานOPDVisit_HDC!$A:$A,0))</f>
        <v>51469</v>
      </c>
      <c r="K337" s="138">
        <f t="shared" ref="K337:K400" si="257">SUM(I337/J337)</f>
        <v>484.54986088713594</v>
      </c>
      <c r="L337" s="139">
        <f t="shared" ref="L337:L400" si="258">J337*1.2</f>
        <v>61762.799999999996</v>
      </c>
      <c r="M337" s="140">
        <f t="shared" ref="M337:M400" si="259">L337</f>
        <v>61762.799999999996</v>
      </c>
      <c r="N337" s="141">
        <f t="shared" ref="N337:N400" si="260">($F$4*K337)+K337</f>
        <v>497.34197721455632</v>
      </c>
      <c r="O337" s="142">
        <f t="shared" ref="O337:O400" si="261">M337*N337</f>
        <v>30717233.070307199</v>
      </c>
      <c r="P337" s="143">
        <f>INDEX(รายได้แยกตามสิทธิ!$E:$E,MATCH(CalBudget2567!$D337,รายได้แยกตามสิทธิ!$B:$B,0))</f>
        <v>11794319</v>
      </c>
      <c r="Q337" s="138">
        <f>INDEX(ผลงานOPDVisit_HDC!$D:$D,MATCH(CalBudget2567!$D337,ผลงานOPDVisit_HDC!$A:$A,0))</f>
        <v>17839</v>
      </c>
      <c r="R337" s="138">
        <f t="shared" ref="R337:R400" si="262">IF(Q337=0,0,P337/Q337)</f>
        <v>661.15359605359049</v>
      </c>
      <c r="S337" s="139">
        <f t="shared" ref="S337:S400" si="263">Q337*1.2</f>
        <v>21406.799999999999</v>
      </c>
      <c r="T337" s="140">
        <f t="shared" ref="T337:T400" si="264">S337</f>
        <v>21406.799999999999</v>
      </c>
      <c r="U337" s="141">
        <f t="shared" ref="U337:U400" si="265">($F$4*R337)+R337</f>
        <v>678.60805098940523</v>
      </c>
      <c r="V337" s="142">
        <f t="shared" ref="V337:V400" si="266">T337*U337</f>
        <v>14526826.825919999</v>
      </c>
      <c r="W337" s="143">
        <f>INDEX(รายได้แยกตามสิทธิ!$F:$F,MATCH(CalBudget2567!$D337,รายได้แยกตามสิทธิ!$B:$B,0))</f>
        <v>2173265.5</v>
      </c>
      <c r="X337" s="138">
        <f>INDEX(ผลงานOPDVisit_HDC!$E:$E,MATCH(CalBudget2567!$D337,ผลงานOPDVisit_HDC!$A:$A,0))</f>
        <v>22252</v>
      </c>
      <c r="Y337" s="138">
        <f t="shared" ref="Y337:Y400" si="267">IF(X337=0,0,W337/X337)</f>
        <v>97.666074959554194</v>
      </c>
      <c r="Z337" s="139">
        <f t="shared" ref="Z337:Z400" si="268">X337*1.2</f>
        <v>26702.399999999998</v>
      </c>
      <c r="AA337" s="140">
        <f t="shared" ref="AA337:AA400" si="269">Z337</f>
        <v>26702.399999999998</v>
      </c>
      <c r="AB337" s="141">
        <f t="shared" ref="AB337:AB400" si="270">($F$4*Y337)+Y337</f>
        <v>100.24445933848642</v>
      </c>
      <c r="AC337" s="142">
        <f t="shared" ref="AC337:AC400" si="271">AA337*AB337</f>
        <v>2676767.6510399994</v>
      </c>
      <c r="AD337" s="143">
        <f>INDEX(รายได้แยกตามสิทธิ!$G:$G,MATCH(CalBudget2567!$D337,รายได้แยกตามสิทธิ!$B:$B,0))</f>
        <v>87266.5</v>
      </c>
      <c r="AE337" s="138">
        <f>INDEX(ผลงานOPDVisit_HDC!$G:$G,MATCH(CalBudget2567!$D337,ผลงานOPDVisit_HDC!$A:$A,0))</f>
        <v>2634</v>
      </c>
      <c r="AF337" s="138">
        <f t="shared" ref="AF337:AF400" si="272">IFERROR(SUM(AD337/AE337),0)</f>
        <v>33.130789673500381</v>
      </c>
      <c r="AG337" s="139">
        <f t="shared" ref="AG337:AG400" si="273">AE337*1.2</f>
        <v>3160.7999999999997</v>
      </c>
      <c r="AH337" s="140">
        <f t="shared" ref="AH337:AH400" si="274">AG337</f>
        <v>3160.7999999999997</v>
      </c>
      <c r="AI337" s="141">
        <f t="shared" ref="AI337:AI400" si="275">($F$4*AF337)+AF337</f>
        <v>34.005442520880791</v>
      </c>
      <c r="AJ337" s="142">
        <f t="shared" ref="AJ337:AJ400" si="276">AH337*AI337</f>
        <v>107484.40272</v>
      </c>
      <c r="AK337" s="143">
        <f>INDEX(รายได้แยกตามสิทธิ!$H:$H,MATCH(CalBudget2567!$D337,รายได้แยกตามสิทธิ!$B:$B,0))</f>
        <v>12464861.98</v>
      </c>
      <c r="AL337" s="138">
        <f>INDEX(ผลงานOPDVisit_HDC!$K:$K,MATCH(CalBudget2567!$D337,ผลงานOPDVisit_HDC!$A:$A,0))</f>
        <v>14260</v>
      </c>
      <c r="AM337" s="138">
        <f t="shared" ref="AM337:AM400" si="277">IFERROR(SUM(AK337/AL337),0)</f>
        <v>874.11374333800848</v>
      </c>
      <c r="AN337" s="139">
        <f t="shared" ref="AN337:AN400" si="278">AL337*1.2</f>
        <v>17112</v>
      </c>
      <c r="AO337" s="140">
        <f t="shared" ref="AO337:AO400" si="279">AN337</f>
        <v>17112</v>
      </c>
      <c r="AP337" s="141">
        <f t="shared" ref="AP337:AP400" si="280">($F$4*AM337)+AM337</f>
        <v>897.19034616213185</v>
      </c>
      <c r="AQ337" s="142">
        <f t="shared" ref="AQ337:AQ400" si="281">AO337*AP337</f>
        <v>15352721.2035264</v>
      </c>
      <c r="AR337" s="144">
        <f t="shared" si="255"/>
        <v>63381033.153513595</v>
      </c>
      <c r="AS337" s="143">
        <f>INDEX(รายได้แยกตามสิทธิ!$I:$I,MATCH(CalBudget2567!$D337,รายได้แยกตามสิทธิ!$B:$B,0))</f>
        <v>11472177.800000001</v>
      </c>
      <c r="AT337" s="138">
        <f>INDEX(ผลงานAdjRw_DHES!$D:$D,MATCH(CalBudget2567!$D337,ผลงานAdjRw_DHES!$B:$B,0))</f>
        <v>882.23119999999994</v>
      </c>
      <c r="AU337" s="143">
        <f t="shared" ref="AU337:AU400" si="282">IFERROR(SUM(AS337/AT337),0)</f>
        <v>13003.595656104661</v>
      </c>
      <c r="AV337" s="139">
        <f t="shared" ref="AV337:AV400" si="283">AT337*1.2</f>
        <v>1058.6774399999999</v>
      </c>
      <c r="AW337" s="140">
        <f t="shared" ref="AW337:AW400" si="284">AV337</f>
        <v>1058.6774399999999</v>
      </c>
      <c r="AX337" s="141">
        <f t="shared" ref="AX337:AX400" si="285">($F$4*AU337)+AU337</f>
        <v>13346.890581425823</v>
      </c>
      <c r="AY337" s="142">
        <f t="shared" ref="AY337:AY400" si="286">AW337*AX337</f>
        <v>14130051.952704001</v>
      </c>
      <c r="AZ337" s="143">
        <f>INDEX(รายได้แยกตามสิทธิ!$J:$J,MATCH(CalBudget2567!$D337,รายได้แยกตามสิทธิ!$B:$B,0))</f>
        <v>2649753</v>
      </c>
      <c r="BA337" s="138">
        <f>INDEX(ผลงานAdjRw_DHES!$F:$F,MATCH(CalBudget2567!$D337,ผลงานAdjRw_DHES!$B:$B,0))</f>
        <v>127.69580000000001</v>
      </c>
      <c r="BB337" s="143">
        <f t="shared" ref="BB337:BB400" si="287">IFERROR(SUM(AZ337/BA337),0)</f>
        <v>20750.510196889794</v>
      </c>
      <c r="BC337" s="139">
        <f t="shared" ref="BC337:BC400" si="288">BA337*1.2</f>
        <v>153.23496</v>
      </c>
      <c r="BD337" s="140">
        <f t="shared" ref="BD337:BD400" si="289">BC337</f>
        <v>153.23496</v>
      </c>
      <c r="BE337" s="141">
        <f t="shared" ref="BE337:BE400" si="290">($F$4*BB337)+BB337</f>
        <v>21298.323666087686</v>
      </c>
      <c r="BF337" s="142">
        <f t="shared" ref="BF337:BF400" si="291">BD337*BE337</f>
        <v>3263647.7750400002</v>
      </c>
      <c r="BG337" s="143">
        <f>INDEX(รายได้แยกตามสิทธิ!$K:$K,MATCH(CalBudget2567!$D337,รายได้แยกตามสิทธิ!$B:$B,0))</f>
        <v>634008.37</v>
      </c>
      <c r="BH337" s="138">
        <f>INDEX(ผลงานAdjRw_DHES!$E:$E,MATCH(CalBudget2567!$D337,ผลงานAdjRw_DHES!$B:$B,0))</f>
        <v>59.322500000000005</v>
      </c>
      <c r="BI337" s="143">
        <f t="shared" ref="BI337:BI400" si="292">IFERROR(SUM(BG337/BH337),0)</f>
        <v>10687.485692612414</v>
      </c>
      <c r="BJ337" s="139">
        <f t="shared" ref="BJ337:BJ400" si="293">BH337*1.2</f>
        <v>71.186999999999998</v>
      </c>
      <c r="BK337" s="140">
        <f t="shared" ref="BK337:BK400" si="294">BJ337</f>
        <v>71.186999999999998</v>
      </c>
      <c r="BL337" s="141">
        <f t="shared" ref="BL337:BL400" si="295">($F$4*BI337)+BI337</f>
        <v>10969.635314897381</v>
      </c>
      <c r="BM337" s="142">
        <f t="shared" ref="BM337:BM400" si="296">BK337*BL337</f>
        <v>780895.42916159984</v>
      </c>
      <c r="BN337" s="143">
        <f>INDEX(รายได้แยกตามสิทธิ!$N:$N,MATCH(CalBudget2567!$D337,รายได้แยกตามสิทธิ!$B:$B,0))</f>
        <v>5766507.9199999999</v>
      </c>
      <c r="BO337" s="138">
        <f>INDEX(ผลงานAdjRw_DHES!$I:$I,MATCH(CalBudget2567!$D337,ผลงานAdjRw_DHES!$B:$B,0))</f>
        <v>641.50939999999991</v>
      </c>
      <c r="BP337" s="143">
        <f t="shared" ref="BP337:BP400" si="297">IFERROR(SUM(BN337/BO337),0)</f>
        <v>8988.9687041218731</v>
      </c>
      <c r="BQ337" s="139">
        <f t="shared" ref="BQ337:BQ400" si="298">BO337*1.2</f>
        <v>769.8112799999999</v>
      </c>
      <c r="BR337" s="140">
        <f t="shared" ref="BR337:BR400" si="299">BQ337</f>
        <v>769.8112799999999</v>
      </c>
      <c r="BS337" s="141">
        <f t="shared" ref="BS337:BS400" si="300">($F$4*BP337)+BP337</f>
        <v>9226.2774779106912</v>
      </c>
      <c r="BT337" s="142">
        <f t="shared" ref="BT337:BT400" si="301">BR337*BS337</f>
        <v>7102492.4749055998</v>
      </c>
      <c r="BU337" s="144">
        <f t="shared" ref="BU337:BU400" si="302">AY337+BF337+BM337+BT337</f>
        <v>25277087.631811202</v>
      </c>
      <c r="BV337" s="145">
        <f t="shared" si="256"/>
        <v>88658120.785324797</v>
      </c>
      <c r="BW337" s="146">
        <f>INDEX(รายได้แยกตามสิทธิ!$Q:$Q,MATCH(CalBudget2567!$D337,รายได้แยกตามสิทธิ!$B:$B,0))</f>
        <v>0.2</v>
      </c>
      <c r="BX337" s="145">
        <f t="shared" ref="BX337:BX400" si="303">BV337*BW337</f>
        <v>17731624.157064959</v>
      </c>
      <c r="BY337" s="141"/>
      <c r="BZ337" s="143">
        <f t="shared" ref="BZ337:BZ400" si="304">SUM(J337,Q337,X337,AE337,AL337)</f>
        <v>108454</v>
      </c>
      <c r="CA337" s="138">
        <f>INDEX(ผลงานOPDVisit_HDC!$C:$C,MATCH(CalBudget2567!$D337,ผลงานOPDVisit_HDC!$A:$A,0))</f>
        <v>108454</v>
      </c>
      <c r="CB337" s="138">
        <f t="shared" ref="CB337:CB400" si="305">SUM(BZ337-CA337)</f>
        <v>0</v>
      </c>
    </row>
    <row r="338" spans="1:80" hidden="1" x14ac:dyDescent="0.7">
      <c r="A338" s="136">
        <f>COUNTA($D$16:D338)</f>
        <v>323</v>
      </c>
      <c r="B338" s="1">
        <v>5</v>
      </c>
      <c r="C338" s="2" t="s">
        <v>30</v>
      </c>
      <c r="D338" s="91" t="s">
        <v>395</v>
      </c>
      <c r="E338" s="3" t="s">
        <v>1292</v>
      </c>
      <c r="F338" s="4" t="s">
        <v>1876</v>
      </c>
      <c r="G338" s="1">
        <v>5</v>
      </c>
      <c r="H338" s="3" t="s">
        <v>2964</v>
      </c>
      <c r="I338" s="137">
        <f>INDEX(รายได้แยกตามสิทธิ!$D:$D,MATCH(CalBudget2567!$D338,รายได้แยกตามสิทธิ!$B:$B,0))</f>
        <v>23390103.800000001</v>
      </c>
      <c r="J338" s="138">
        <f>INDEX(ผลงานOPDVisit_HDC!$F:$F,MATCH(CalBudget2567!$D338,ผลงานOPDVisit_HDC!$A:$A,0))</f>
        <v>47916</v>
      </c>
      <c r="K338" s="138">
        <f t="shared" si="257"/>
        <v>488.14808832122884</v>
      </c>
      <c r="L338" s="139">
        <f t="shared" si="258"/>
        <v>57499.199999999997</v>
      </c>
      <c r="M338" s="140">
        <f t="shared" si="259"/>
        <v>57499.199999999997</v>
      </c>
      <c r="N338" s="141">
        <f t="shared" si="260"/>
        <v>501.03519785290928</v>
      </c>
      <c r="O338" s="142">
        <f t="shared" si="261"/>
        <v>28809123.048384</v>
      </c>
      <c r="P338" s="143">
        <f>INDEX(รายได้แยกตามสิทธิ!$E:$E,MATCH(CalBudget2567!$D338,รายได้แยกตามสิทธิ!$B:$B,0))</f>
        <v>5310958</v>
      </c>
      <c r="Q338" s="138">
        <f>INDEX(ผลงานOPDVisit_HDC!$D:$D,MATCH(CalBudget2567!$D338,ผลงานOPDVisit_HDC!$A:$A,0))</f>
        <v>11580</v>
      </c>
      <c r="R338" s="138">
        <f t="shared" si="262"/>
        <v>458.63195164075995</v>
      </c>
      <c r="S338" s="139">
        <f t="shared" si="263"/>
        <v>13896</v>
      </c>
      <c r="T338" s="140">
        <f t="shared" si="264"/>
        <v>13896</v>
      </c>
      <c r="U338" s="141">
        <f t="shared" si="265"/>
        <v>470.739835164076</v>
      </c>
      <c r="V338" s="142">
        <f t="shared" si="266"/>
        <v>6541400.7494400004</v>
      </c>
      <c r="W338" s="143">
        <f>INDEX(รายได้แยกตามสิทธิ!$F:$F,MATCH(CalBudget2567!$D338,รายได้แยกตามสิทธิ!$B:$B,0))</f>
        <v>1359141</v>
      </c>
      <c r="X338" s="138">
        <f>INDEX(ผลงานOPDVisit_HDC!$E:$E,MATCH(CalBudget2567!$D338,ผลงานOPDVisit_HDC!$A:$A,0))</f>
        <v>8696</v>
      </c>
      <c r="Y338" s="138">
        <f t="shared" si="267"/>
        <v>156.29496320147194</v>
      </c>
      <c r="Z338" s="139">
        <f t="shared" si="268"/>
        <v>10435.199999999999</v>
      </c>
      <c r="AA338" s="140">
        <f t="shared" si="269"/>
        <v>10435.199999999999</v>
      </c>
      <c r="AB338" s="141">
        <f t="shared" si="270"/>
        <v>160.42115022999081</v>
      </c>
      <c r="AC338" s="142">
        <f t="shared" si="271"/>
        <v>1674026.78688</v>
      </c>
      <c r="AD338" s="143">
        <f>INDEX(รายได้แยกตามสิทธิ!$G:$G,MATCH(CalBudget2567!$D338,รายได้แยกตามสิทธิ!$B:$B,0))</f>
        <v>703331</v>
      </c>
      <c r="AE338" s="138">
        <f>INDEX(ผลงานOPDVisit_HDC!$G:$G,MATCH(CalBudget2567!$D338,ผลงานOPDVisit_HDC!$A:$A,0))</f>
        <v>1394</v>
      </c>
      <c r="AF338" s="138">
        <f t="shared" si="272"/>
        <v>504.54160688665712</v>
      </c>
      <c r="AG338" s="139">
        <f t="shared" si="273"/>
        <v>1672.8</v>
      </c>
      <c r="AH338" s="140">
        <f t="shared" si="274"/>
        <v>1672.8</v>
      </c>
      <c r="AI338" s="141">
        <f t="shared" si="275"/>
        <v>517.86150530846487</v>
      </c>
      <c r="AJ338" s="142">
        <f t="shared" si="276"/>
        <v>866278.72608000005</v>
      </c>
      <c r="AK338" s="143">
        <f>INDEX(รายได้แยกตามสิทธิ!$H:$H,MATCH(CalBudget2567!$D338,รายได้แยกตามสิทธิ!$B:$B,0))</f>
        <v>5662336</v>
      </c>
      <c r="AL338" s="138">
        <f>INDEX(ผลงานOPDVisit_HDC!$K:$K,MATCH(CalBudget2567!$D338,ผลงานOPDVisit_HDC!$A:$A,0))</f>
        <v>7236</v>
      </c>
      <c r="AM338" s="138">
        <f t="shared" si="277"/>
        <v>782.52294085129904</v>
      </c>
      <c r="AN338" s="139">
        <f t="shared" si="278"/>
        <v>8683.1999999999989</v>
      </c>
      <c r="AO338" s="140">
        <f t="shared" si="279"/>
        <v>8683.1999999999989</v>
      </c>
      <c r="AP338" s="141">
        <f t="shared" si="280"/>
        <v>803.18154648977338</v>
      </c>
      <c r="AQ338" s="142">
        <f t="shared" si="281"/>
        <v>6974186.0044799997</v>
      </c>
      <c r="AR338" s="144">
        <f t="shared" si="255"/>
        <v>44865015.315264001</v>
      </c>
      <c r="AS338" s="143">
        <f>INDEX(รายได้แยกตามสิทธิ!$I:$I,MATCH(CalBudget2567!$D338,รายได้แยกตามสิทธิ!$B:$B,0))</f>
        <v>7470378.0099999998</v>
      </c>
      <c r="AT338" s="138">
        <f>INDEX(ผลงานAdjRw_DHES!$D:$D,MATCH(CalBudget2567!$D338,ผลงานAdjRw_DHES!$B:$B,0))</f>
        <v>348.2600000000001</v>
      </c>
      <c r="AU338" s="143">
        <f t="shared" si="282"/>
        <v>21450.577183713311</v>
      </c>
      <c r="AV338" s="139">
        <f t="shared" si="283"/>
        <v>417.91200000000009</v>
      </c>
      <c r="AW338" s="140">
        <f t="shared" si="284"/>
        <v>417.91200000000009</v>
      </c>
      <c r="AX338" s="141">
        <f t="shared" si="285"/>
        <v>22016.872421363343</v>
      </c>
      <c r="AY338" s="142">
        <f t="shared" si="286"/>
        <v>9201115.1873567998</v>
      </c>
      <c r="AZ338" s="143">
        <f>INDEX(รายได้แยกตามสิทธิ!$J:$J,MATCH(CalBudget2567!$D338,รายได้แยกตามสิทธิ!$B:$B,0))</f>
        <v>906322.5</v>
      </c>
      <c r="BA338" s="138">
        <f>INDEX(ผลงานAdjRw_DHES!$F:$F,MATCH(CalBudget2567!$D338,ผลงานAdjRw_DHES!$B:$B,0))</f>
        <v>88.47</v>
      </c>
      <c r="BB338" s="143">
        <f t="shared" si="287"/>
        <v>10244.40488301119</v>
      </c>
      <c r="BC338" s="139">
        <f t="shared" si="288"/>
        <v>106.164</v>
      </c>
      <c r="BD338" s="140">
        <f t="shared" si="289"/>
        <v>106.164</v>
      </c>
      <c r="BE338" s="141">
        <f t="shared" si="290"/>
        <v>10514.857171922686</v>
      </c>
      <c r="BF338" s="142">
        <f t="shared" si="291"/>
        <v>1116299.2968000001</v>
      </c>
      <c r="BG338" s="143">
        <f>INDEX(รายได้แยกตามสิทธิ!$K:$K,MATCH(CalBudget2567!$D338,รายได้แยกตามสิทธิ!$B:$B,0))</f>
        <v>1280191</v>
      </c>
      <c r="BH338" s="138">
        <f>INDEX(ผลงานAdjRw_DHES!$E:$E,MATCH(CalBudget2567!$D338,ผลงานAdjRw_DHES!$B:$B,0))</f>
        <v>10.360000000000001</v>
      </c>
      <c r="BI338" s="143">
        <f t="shared" si="292"/>
        <v>123570.55984555984</v>
      </c>
      <c r="BJ338" s="139">
        <f t="shared" si="293"/>
        <v>12.432</v>
      </c>
      <c r="BK338" s="140">
        <f t="shared" si="294"/>
        <v>12.432</v>
      </c>
      <c r="BL338" s="141">
        <f t="shared" si="295"/>
        <v>126832.82262548261</v>
      </c>
      <c r="BM338" s="142">
        <f t="shared" si="296"/>
        <v>1576785.6508799999</v>
      </c>
      <c r="BN338" s="143">
        <f>INDEX(รายได้แยกตามสิทธิ!$N:$N,MATCH(CalBudget2567!$D338,รายได้แยกตามสิทธิ!$B:$B,0))</f>
        <v>589916.5</v>
      </c>
      <c r="BO338" s="138">
        <f>INDEX(ผลงานAdjRw_DHES!$I:$I,MATCH(CalBudget2567!$D338,ผลงานAdjRw_DHES!$B:$B,0))</f>
        <v>517.44999999999982</v>
      </c>
      <c r="BP338" s="143">
        <f t="shared" si="297"/>
        <v>1140.0454150159439</v>
      </c>
      <c r="BQ338" s="139">
        <f t="shared" si="298"/>
        <v>620.93999999999971</v>
      </c>
      <c r="BR338" s="140">
        <f t="shared" si="299"/>
        <v>620.93999999999971</v>
      </c>
      <c r="BS338" s="141">
        <f t="shared" si="300"/>
        <v>1170.1426139723649</v>
      </c>
      <c r="BT338" s="142">
        <f t="shared" si="301"/>
        <v>726588.35471999994</v>
      </c>
      <c r="BU338" s="144">
        <f t="shared" si="302"/>
        <v>12620788.4897568</v>
      </c>
      <c r="BV338" s="145">
        <f t="shared" si="256"/>
        <v>57485803.805020802</v>
      </c>
      <c r="BW338" s="146">
        <f>INDEX(รายได้แยกตามสิทธิ!$Q:$Q,MATCH(CalBudget2567!$D338,รายได้แยกตามสิทธิ!$B:$B,0))</f>
        <v>0.25</v>
      </c>
      <c r="BX338" s="145">
        <f t="shared" si="303"/>
        <v>14371450.9512552</v>
      </c>
      <c r="BY338" s="141"/>
      <c r="BZ338" s="143">
        <f t="shared" si="304"/>
        <v>76822</v>
      </c>
      <c r="CA338" s="138">
        <f>INDEX(ผลงานOPDVisit_HDC!$C:$C,MATCH(CalBudget2567!$D338,ผลงานOPDVisit_HDC!$A:$A,0))</f>
        <v>76822</v>
      </c>
      <c r="CB338" s="138">
        <f t="shared" si="305"/>
        <v>0</v>
      </c>
    </row>
    <row r="339" spans="1:80" hidden="1" x14ac:dyDescent="0.7">
      <c r="A339" s="136">
        <f>COUNTA($D$16:D339)</f>
        <v>324</v>
      </c>
      <c r="B339" s="1">
        <v>5</v>
      </c>
      <c r="C339" s="2" t="s">
        <v>30</v>
      </c>
      <c r="D339" s="91" t="s">
        <v>396</v>
      </c>
      <c r="E339" s="3" t="s">
        <v>1293</v>
      </c>
      <c r="F339" s="4" t="s">
        <v>1876</v>
      </c>
      <c r="G339" s="1">
        <v>5</v>
      </c>
      <c r="H339" s="3" t="s">
        <v>2964</v>
      </c>
      <c r="I339" s="137">
        <f>INDEX(รายได้แยกตามสิทธิ!$D:$D,MATCH(CalBudget2567!$D339,รายได้แยกตามสิทธิ!$B:$B,0))</f>
        <v>11666521.73</v>
      </c>
      <c r="J339" s="138">
        <f>INDEX(ผลงานOPDVisit_HDC!$F:$F,MATCH(CalBudget2567!$D339,ผลงานOPDVisit_HDC!$A:$A,0))</f>
        <v>23472</v>
      </c>
      <c r="K339" s="138">
        <f t="shared" si="257"/>
        <v>497.0399510054533</v>
      </c>
      <c r="L339" s="139">
        <f t="shared" si="258"/>
        <v>28166.399999999998</v>
      </c>
      <c r="M339" s="140">
        <f t="shared" si="259"/>
        <v>28166.399999999998</v>
      </c>
      <c r="N339" s="141">
        <f t="shared" si="260"/>
        <v>510.16180571199726</v>
      </c>
      <c r="O339" s="142">
        <f t="shared" si="261"/>
        <v>14369421.484406399</v>
      </c>
      <c r="P339" s="143">
        <f>INDEX(รายได้แยกตามสิทธิ!$E:$E,MATCH(CalBudget2567!$D339,รายได้แยกตามสิทธิ!$B:$B,0))</f>
        <v>3658716.25</v>
      </c>
      <c r="Q339" s="138">
        <f>INDEX(ผลงานOPDVisit_HDC!$D:$D,MATCH(CalBudget2567!$D339,ผลงานOPDVisit_HDC!$A:$A,0))</f>
        <v>8716</v>
      </c>
      <c r="R339" s="138">
        <f t="shared" si="262"/>
        <v>419.77010670032126</v>
      </c>
      <c r="S339" s="139">
        <f t="shared" si="263"/>
        <v>10459.199999999999</v>
      </c>
      <c r="T339" s="140">
        <f t="shared" si="264"/>
        <v>10459.199999999999</v>
      </c>
      <c r="U339" s="141">
        <f t="shared" si="265"/>
        <v>430.85203751720974</v>
      </c>
      <c r="V339" s="142">
        <f t="shared" si="266"/>
        <v>4506367.6307999995</v>
      </c>
      <c r="W339" s="143">
        <f>INDEX(รายได้แยกตามสิทธิ!$F:$F,MATCH(CalBudget2567!$D339,รายได้แยกตามสิทธิ!$B:$B,0))</f>
        <v>889892.74</v>
      </c>
      <c r="X339" s="138">
        <f>INDEX(ผลงานOPDVisit_HDC!$E:$E,MATCH(CalBudget2567!$D339,ผลงานOPDVisit_HDC!$A:$A,0))</f>
        <v>10452</v>
      </c>
      <c r="Y339" s="138">
        <f t="shared" si="267"/>
        <v>85.140905089934947</v>
      </c>
      <c r="Z339" s="139">
        <f t="shared" si="268"/>
        <v>12542.4</v>
      </c>
      <c r="AA339" s="140">
        <f t="shared" si="269"/>
        <v>12542.4</v>
      </c>
      <c r="AB339" s="141">
        <f t="shared" si="270"/>
        <v>87.388624984309232</v>
      </c>
      <c r="AC339" s="142">
        <f t="shared" si="271"/>
        <v>1096063.0900032001</v>
      </c>
      <c r="AD339" s="143">
        <f>INDEX(รายได้แยกตามสิทธิ!$G:$G,MATCH(CalBudget2567!$D339,รายได้แยกตามสิทธิ!$B:$B,0))</f>
        <v>44195.75</v>
      </c>
      <c r="AE339" s="138">
        <f>INDEX(ผลงานOPDVisit_HDC!$G:$G,MATCH(CalBudget2567!$D339,ผลงานOPDVisit_HDC!$A:$A,0))</f>
        <v>191</v>
      </c>
      <c r="AF339" s="138">
        <f t="shared" si="272"/>
        <v>231.39136125654451</v>
      </c>
      <c r="AG339" s="139">
        <f t="shared" si="273"/>
        <v>229.2</v>
      </c>
      <c r="AH339" s="140">
        <f t="shared" si="274"/>
        <v>229.2</v>
      </c>
      <c r="AI339" s="141">
        <f t="shared" si="275"/>
        <v>237.50009319371728</v>
      </c>
      <c r="AJ339" s="142">
        <f t="shared" si="276"/>
        <v>54435.021359999999</v>
      </c>
      <c r="AK339" s="143">
        <f>INDEX(รายได้แยกตามสิทธิ!$H:$H,MATCH(CalBudget2567!$D339,รายได้แยกตามสิทธิ!$B:$B,0))</f>
        <v>14300030.779999999</v>
      </c>
      <c r="AL339" s="138">
        <f>INDEX(ผลงานOPDVisit_HDC!$K:$K,MATCH(CalBudget2567!$D339,ผลงานOPDVisit_HDC!$A:$A,0))</f>
        <v>7518</v>
      </c>
      <c r="AM339" s="138">
        <f t="shared" si="277"/>
        <v>1902.1057169459962</v>
      </c>
      <c r="AN339" s="139">
        <f t="shared" si="278"/>
        <v>9021.6</v>
      </c>
      <c r="AO339" s="140">
        <f t="shared" si="279"/>
        <v>9021.6</v>
      </c>
      <c r="AP339" s="141">
        <f t="shared" si="280"/>
        <v>1952.3213078733704</v>
      </c>
      <c r="AQ339" s="142">
        <f t="shared" si="281"/>
        <v>17613061.911110397</v>
      </c>
      <c r="AR339" s="144">
        <f t="shared" si="255"/>
        <v>37639349.137679994</v>
      </c>
      <c r="AS339" s="143">
        <f>INDEX(รายได้แยกตามสิทธิ!$I:$I,MATCH(CalBudget2567!$D339,รายได้แยกตามสิทธิ!$B:$B,0))</f>
        <v>4719392</v>
      </c>
      <c r="AT339" s="138">
        <f>INDEX(ผลงานAdjRw_DHES!$D:$D,MATCH(CalBudget2567!$D339,ผลงานAdjRw_DHES!$B:$B,0))</f>
        <v>381.74780000000004</v>
      </c>
      <c r="AU339" s="143">
        <f t="shared" si="282"/>
        <v>12362.591218600342</v>
      </c>
      <c r="AV339" s="139">
        <f t="shared" si="283"/>
        <v>458.09736000000004</v>
      </c>
      <c r="AW339" s="140">
        <f t="shared" si="284"/>
        <v>458.09736000000004</v>
      </c>
      <c r="AX339" s="141">
        <f t="shared" si="285"/>
        <v>12688.963626771392</v>
      </c>
      <c r="AY339" s="142">
        <f t="shared" si="286"/>
        <v>5812780.7385600004</v>
      </c>
      <c r="AZ339" s="143">
        <f>INDEX(รายได้แยกตามสิทธิ!$J:$J,MATCH(CalBudget2567!$D339,รายได้แยกตามสิทธิ!$B:$B,0))</f>
        <v>922824.6</v>
      </c>
      <c r="BA339" s="138">
        <f>INDEX(ผลงานAdjRw_DHES!$F:$F,MATCH(CalBudget2567!$D339,ผลงานAdjRw_DHES!$B:$B,0))</f>
        <v>70.375200000000007</v>
      </c>
      <c r="BB339" s="143">
        <f t="shared" si="287"/>
        <v>13112.923302527024</v>
      </c>
      <c r="BC339" s="139">
        <f t="shared" si="288"/>
        <v>84.450240000000008</v>
      </c>
      <c r="BD339" s="140">
        <f t="shared" si="289"/>
        <v>84.450240000000008</v>
      </c>
      <c r="BE339" s="141">
        <f t="shared" si="290"/>
        <v>13459.104477713738</v>
      </c>
      <c r="BF339" s="142">
        <f t="shared" si="291"/>
        <v>1136624.6033279998</v>
      </c>
      <c r="BG339" s="143">
        <f>INDEX(รายได้แยกตามสิทธิ!$K:$K,MATCH(CalBudget2567!$D339,รายได้แยกตามสิทธิ!$B:$B,0))</f>
        <v>156555.75</v>
      </c>
      <c r="BH339" s="138">
        <f>INDEX(ผลงานAdjRw_DHES!$E:$E,MATCH(CalBudget2567!$D339,ผลงานAdjRw_DHES!$B:$B,0))</f>
        <v>18.234500000000001</v>
      </c>
      <c r="BI339" s="143">
        <f t="shared" si="292"/>
        <v>8585.6892154980942</v>
      </c>
      <c r="BJ339" s="139">
        <f t="shared" si="293"/>
        <v>21.881399999999999</v>
      </c>
      <c r="BK339" s="140">
        <f t="shared" si="294"/>
        <v>21.881399999999999</v>
      </c>
      <c r="BL339" s="141">
        <f t="shared" si="295"/>
        <v>8812.3514107872434</v>
      </c>
      <c r="BM339" s="142">
        <f t="shared" si="296"/>
        <v>192826.58615999998</v>
      </c>
      <c r="BN339" s="143">
        <f>INDEX(รายได้แยกตามสิทธิ!$N:$N,MATCH(CalBudget2567!$D339,รายได้แยกตามสิทธิ!$B:$B,0))</f>
        <v>314282.82999999996</v>
      </c>
      <c r="BO339" s="138">
        <f>INDEX(ผลงานAdjRw_DHES!$I:$I,MATCH(CalBudget2567!$D339,ผลงานAdjRw_DHES!$B:$B,0))</f>
        <v>24.645699999999948</v>
      </c>
      <c r="BP339" s="143">
        <f t="shared" si="297"/>
        <v>12752.035040595341</v>
      </c>
      <c r="BQ339" s="139">
        <f t="shared" si="298"/>
        <v>29.574839999999938</v>
      </c>
      <c r="BR339" s="140">
        <f t="shared" si="299"/>
        <v>29.574839999999938</v>
      </c>
      <c r="BS339" s="141">
        <f t="shared" si="300"/>
        <v>13088.688765667059</v>
      </c>
      <c r="BT339" s="142">
        <f t="shared" si="301"/>
        <v>387095.87605439994</v>
      </c>
      <c r="BU339" s="144">
        <f t="shared" si="302"/>
        <v>7529327.8041024003</v>
      </c>
      <c r="BV339" s="145">
        <f t="shared" si="256"/>
        <v>45168676.941782393</v>
      </c>
      <c r="BW339" s="146">
        <f>INDEX(รายได้แยกตามสิทธิ!$Q:$Q,MATCH(CalBudget2567!$D339,รายได้แยกตามสิทธิ!$B:$B,0))</f>
        <v>0.15</v>
      </c>
      <c r="BX339" s="145">
        <f t="shared" si="303"/>
        <v>6775301.5412673587</v>
      </c>
      <c r="BY339" s="141"/>
      <c r="BZ339" s="143">
        <f t="shared" si="304"/>
        <v>50349</v>
      </c>
      <c r="CA339" s="138">
        <f>INDEX(ผลงานOPDVisit_HDC!$C:$C,MATCH(CalBudget2567!$D339,ผลงานOPDVisit_HDC!$A:$A,0))</f>
        <v>50349</v>
      </c>
      <c r="CB339" s="138">
        <f t="shared" si="305"/>
        <v>0</v>
      </c>
    </row>
    <row r="340" spans="1:80" hidden="1" x14ac:dyDescent="0.7">
      <c r="A340" s="136">
        <f>COUNTA($D$16:D340)</f>
        <v>325</v>
      </c>
      <c r="B340" s="1">
        <v>5</v>
      </c>
      <c r="C340" s="2" t="s">
        <v>30</v>
      </c>
      <c r="D340" s="91" t="s">
        <v>397</v>
      </c>
      <c r="E340" s="3" t="s">
        <v>1294</v>
      </c>
      <c r="F340" s="4" t="s">
        <v>1876</v>
      </c>
      <c r="G340" s="1">
        <v>6</v>
      </c>
      <c r="H340" s="3" t="s">
        <v>2965</v>
      </c>
      <c r="I340" s="137">
        <f>INDEX(รายได้แยกตามสิทธิ!$D:$D,MATCH(CalBudget2567!$D340,รายได้แยกตามสิทธิ!$B:$B,0))</f>
        <v>35237155.289999999</v>
      </c>
      <c r="J340" s="138">
        <f>INDEX(ผลงานOPDVisit_HDC!$F:$F,MATCH(CalBudget2567!$D340,ผลงานOPDVisit_HDC!$A:$A,0))</f>
        <v>74544</v>
      </c>
      <c r="K340" s="138">
        <f t="shared" si="257"/>
        <v>472.70277004185448</v>
      </c>
      <c r="L340" s="139">
        <f t="shared" si="258"/>
        <v>89452.800000000003</v>
      </c>
      <c r="M340" s="140">
        <f t="shared" si="259"/>
        <v>89452.800000000003</v>
      </c>
      <c r="N340" s="141">
        <f t="shared" si="260"/>
        <v>485.18212317095941</v>
      </c>
      <c r="O340" s="142">
        <f t="shared" si="261"/>
        <v>43400899.427587196</v>
      </c>
      <c r="P340" s="143">
        <f>INDEX(รายได้แยกตามสิทธิ!$E:$E,MATCH(CalBudget2567!$D340,รายได้แยกตามสิทธิ!$B:$B,0))</f>
        <v>6611945.75</v>
      </c>
      <c r="Q340" s="138">
        <f>INDEX(ผลงานOPDVisit_HDC!$D:$D,MATCH(CalBudget2567!$D340,ผลงานOPDVisit_HDC!$A:$A,0))</f>
        <v>11445</v>
      </c>
      <c r="R340" s="138">
        <f t="shared" si="262"/>
        <v>577.71478811708164</v>
      </c>
      <c r="S340" s="139">
        <f t="shared" si="263"/>
        <v>13734</v>
      </c>
      <c r="T340" s="140">
        <f t="shared" si="264"/>
        <v>13734</v>
      </c>
      <c r="U340" s="141">
        <f t="shared" si="265"/>
        <v>592.96645852337258</v>
      </c>
      <c r="V340" s="142">
        <f t="shared" si="266"/>
        <v>8143801.341359999</v>
      </c>
      <c r="W340" s="143">
        <f>INDEX(รายได้แยกตามสิทธิ!$F:$F,MATCH(CalBudget2567!$D340,รายได้แยกตามสิทธิ!$B:$B,0))</f>
        <v>4262274.6500000004</v>
      </c>
      <c r="X340" s="138">
        <f>INDEX(ผลงานOPDVisit_HDC!$E:$E,MATCH(CalBudget2567!$D340,ผลงานOPDVisit_HDC!$A:$A,0))</f>
        <v>15021</v>
      </c>
      <c r="Y340" s="138">
        <f t="shared" si="267"/>
        <v>283.75438719126561</v>
      </c>
      <c r="Z340" s="139">
        <f t="shared" si="268"/>
        <v>18025.2</v>
      </c>
      <c r="AA340" s="140">
        <f t="shared" si="269"/>
        <v>18025.2</v>
      </c>
      <c r="AB340" s="141">
        <f t="shared" si="270"/>
        <v>291.24550301311501</v>
      </c>
      <c r="AC340" s="142">
        <f t="shared" si="271"/>
        <v>5249758.4409120008</v>
      </c>
      <c r="AD340" s="143">
        <f>INDEX(รายได้แยกตามสิทธิ!$G:$G,MATCH(CalBudget2567!$D340,รายได้แยกตามสิทธิ!$B:$B,0))</f>
        <v>492860.5</v>
      </c>
      <c r="AE340" s="138">
        <f>INDEX(ผลงานOPDVisit_HDC!$G:$G,MATCH(CalBudget2567!$D340,ผลงานOPDVisit_HDC!$A:$A,0))</f>
        <v>647</v>
      </c>
      <c r="AF340" s="138">
        <f t="shared" si="272"/>
        <v>761.76275115919634</v>
      </c>
      <c r="AG340" s="139">
        <f t="shared" si="273"/>
        <v>776.4</v>
      </c>
      <c r="AH340" s="140">
        <f t="shared" si="274"/>
        <v>776.4</v>
      </c>
      <c r="AI340" s="141">
        <f t="shared" si="275"/>
        <v>781.87328778979918</v>
      </c>
      <c r="AJ340" s="142">
        <f t="shared" si="276"/>
        <v>607046.42064000003</v>
      </c>
      <c r="AK340" s="143">
        <f>INDEX(รายได้แยกตามสิทธิ!$H:$H,MATCH(CalBudget2567!$D340,รายได้แยกตามสิทธิ!$B:$B,0))</f>
        <v>6817250.5599999996</v>
      </c>
      <c r="AL340" s="138">
        <f>INDEX(ผลงานOPDVisit_HDC!$K:$K,MATCH(CalBudget2567!$D340,ผลงานOPDVisit_HDC!$A:$A,0))</f>
        <v>12114</v>
      </c>
      <c r="AM340" s="138">
        <f t="shared" si="277"/>
        <v>562.7580122172692</v>
      </c>
      <c r="AN340" s="139">
        <f t="shared" si="278"/>
        <v>14536.8</v>
      </c>
      <c r="AO340" s="140">
        <f t="shared" si="279"/>
        <v>14536.8</v>
      </c>
      <c r="AP340" s="141">
        <f t="shared" si="280"/>
        <v>577.61482373980516</v>
      </c>
      <c r="AQ340" s="142">
        <f t="shared" si="281"/>
        <v>8396671.1697407998</v>
      </c>
      <c r="AR340" s="144">
        <f t="shared" si="255"/>
        <v>65798176.800239995</v>
      </c>
      <c r="AS340" s="143">
        <f>INDEX(รายได้แยกตามสิทธิ!$I:$I,MATCH(CalBudget2567!$D340,รายได้แยกตามสิทธิ!$B:$B,0))</f>
        <v>15200771.59</v>
      </c>
      <c r="AT340" s="138">
        <f>INDEX(ผลงานAdjRw_DHES!$D:$D,MATCH(CalBudget2567!$D340,ผลงานAdjRw_DHES!$B:$B,0))</f>
        <v>1460.2112999999999</v>
      </c>
      <c r="AU340" s="143">
        <f t="shared" si="282"/>
        <v>10409.980795245181</v>
      </c>
      <c r="AV340" s="139">
        <f t="shared" si="283"/>
        <v>1752.2535599999999</v>
      </c>
      <c r="AW340" s="140">
        <f t="shared" si="284"/>
        <v>1752.2535599999999</v>
      </c>
      <c r="AX340" s="141">
        <f t="shared" si="285"/>
        <v>10684.804288239653</v>
      </c>
      <c r="AY340" s="142">
        <f t="shared" si="286"/>
        <v>18722486.351971198</v>
      </c>
      <c r="AZ340" s="143">
        <f>INDEX(รายได้แยกตามสิทธิ!$J:$J,MATCH(CalBudget2567!$D340,รายได้แยกตามสิทธิ!$B:$B,0))</f>
        <v>1033614.5</v>
      </c>
      <c r="BA340" s="138">
        <f>INDEX(ผลงานAdjRw_DHES!$F:$F,MATCH(CalBudget2567!$D340,ผลงานAdjRw_DHES!$B:$B,0))</f>
        <v>124.1267</v>
      </c>
      <c r="BB340" s="143">
        <f t="shared" si="287"/>
        <v>8327.0923983317043</v>
      </c>
      <c r="BC340" s="139">
        <f t="shared" si="288"/>
        <v>148.95203999999998</v>
      </c>
      <c r="BD340" s="140">
        <f t="shared" si="289"/>
        <v>148.95203999999998</v>
      </c>
      <c r="BE340" s="141">
        <f t="shared" si="290"/>
        <v>8546.927637647661</v>
      </c>
      <c r="BF340" s="142">
        <f t="shared" si="291"/>
        <v>1273082.3073599997</v>
      </c>
      <c r="BG340" s="143">
        <f>INDEX(รายได้แยกตามสิทธิ!$K:$K,MATCH(CalBudget2567!$D340,รายได้แยกตามสิทธิ!$B:$B,0))</f>
        <v>996229</v>
      </c>
      <c r="BH340" s="138">
        <f>INDEX(ผลงานAdjRw_DHES!$E:$E,MATCH(CalBudget2567!$D340,ผลงานAdjRw_DHES!$B:$B,0))</f>
        <v>83.684700000000007</v>
      </c>
      <c r="BI340" s="143">
        <f t="shared" si="292"/>
        <v>11904.553640032167</v>
      </c>
      <c r="BJ340" s="139">
        <f t="shared" si="293"/>
        <v>100.42164000000001</v>
      </c>
      <c r="BK340" s="140">
        <f t="shared" si="294"/>
        <v>100.42164000000001</v>
      </c>
      <c r="BL340" s="141">
        <f t="shared" si="295"/>
        <v>12218.833856129017</v>
      </c>
      <c r="BM340" s="142">
        <f t="shared" si="296"/>
        <v>1227035.3347199999</v>
      </c>
      <c r="BN340" s="143">
        <f>INDEX(รายได้แยกตามสิทธิ!$N:$N,MATCH(CalBudget2567!$D340,รายได้แยกตามสิทธิ!$B:$B,0))</f>
        <v>1272128.1600000001</v>
      </c>
      <c r="BO340" s="138">
        <f>INDEX(ผลงานAdjRw_DHES!$I:$I,MATCH(CalBudget2567!$D340,ผลงานAdjRw_DHES!$B:$B,0))</f>
        <v>90.262800000000226</v>
      </c>
      <c r="BP340" s="143">
        <f t="shared" si="297"/>
        <v>14093.604009625195</v>
      </c>
      <c r="BQ340" s="139">
        <f t="shared" si="298"/>
        <v>108.31536000000027</v>
      </c>
      <c r="BR340" s="140">
        <f t="shared" si="299"/>
        <v>108.31536000000027</v>
      </c>
      <c r="BS340" s="141">
        <f t="shared" si="300"/>
        <v>14465.675155479299</v>
      </c>
      <c r="BT340" s="142">
        <f t="shared" si="301"/>
        <v>1566854.8121088</v>
      </c>
      <c r="BU340" s="144">
        <f t="shared" si="302"/>
        <v>22789458.806159999</v>
      </c>
      <c r="BV340" s="145">
        <f t="shared" si="256"/>
        <v>88587635.606399998</v>
      </c>
      <c r="BW340" s="146">
        <f>INDEX(รายได้แยกตามสิทธิ!$Q:$Q,MATCH(CalBudget2567!$D340,รายได้แยกตามสิทธิ!$B:$B,0))</f>
        <v>0.3</v>
      </c>
      <c r="BX340" s="145">
        <f t="shared" si="303"/>
        <v>26576290.681919999</v>
      </c>
      <c r="BY340" s="141"/>
      <c r="BZ340" s="143">
        <f t="shared" si="304"/>
        <v>113771</v>
      </c>
      <c r="CA340" s="138">
        <f>INDEX(ผลงานOPDVisit_HDC!$C:$C,MATCH(CalBudget2567!$D340,ผลงานOPDVisit_HDC!$A:$A,0))</f>
        <v>113771</v>
      </c>
      <c r="CB340" s="138">
        <f t="shared" si="305"/>
        <v>0</v>
      </c>
    </row>
    <row r="341" spans="1:80" hidden="1" x14ac:dyDescent="0.7">
      <c r="A341" s="136">
        <f>COUNTA($D$16:D341)</f>
        <v>326</v>
      </c>
      <c r="B341" s="1">
        <v>5</v>
      </c>
      <c r="C341" s="2" t="s">
        <v>30</v>
      </c>
      <c r="D341" s="91" t="s">
        <v>398</v>
      </c>
      <c r="E341" s="3" t="s">
        <v>1295</v>
      </c>
      <c r="F341" s="4" t="s">
        <v>1876</v>
      </c>
      <c r="G341" s="1">
        <v>5</v>
      </c>
      <c r="H341" s="3" t="s">
        <v>2964</v>
      </c>
      <c r="I341" s="137">
        <f>INDEX(รายได้แยกตามสิทธิ!$D:$D,MATCH(CalBudget2567!$D341,รายได้แยกตามสิทธิ!$B:$B,0))</f>
        <v>15633058</v>
      </c>
      <c r="J341" s="138">
        <f>INDEX(ผลงานOPDVisit_HDC!$F:$F,MATCH(CalBudget2567!$D341,ผลงานOPDVisit_HDC!$A:$A,0))</f>
        <v>35263</v>
      </c>
      <c r="K341" s="138">
        <f t="shared" si="257"/>
        <v>443.32751042168843</v>
      </c>
      <c r="L341" s="139">
        <f t="shared" si="258"/>
        <v>42315.6</v>
      </c>
      <c r="M341" s="140">
        <f t="shared" si="259"/>
        <v>42315.6</v>
      </c>
      <c r="N341" s="141">
        <f t="shared" si="260"/>
        <v>455.03135669682098</v>
      </c>
      <c r="O341" s="142">
        <f t="shared" si="261"/>
        <v>19254924.877439998</v>
      </c>
      <c r="P341" s="143">
        <f>INDEX(รายได้แยกตามสิทธิ!$E:$E,MATCH(CalBudget2567!$D341,รายได้แยกตามสิทธิ!$B:$B,0))</f>
        <v>11323439</v>
      </c>
      <c r="Q341" s="138">
        <f>INDEX(ผลงานOPDVisit_HDC!$D:$D,MATCH(CalBudget2567!$D341,ผลงานOPDVisit_HDC!$A:$A,0))</f>
        <v>19616</v>
      </c>
      <c r="R341" s="138">
        <f t="shared" si="262"/>
        <v>577.2552508156607</v>
      </c>
      <c r="S341" s="139">
        <f t="shared" si="263"/>
        <v>23539.200000000001</v>
      </c>
      <c r="T341" s="140">
        <f t="shared" si="264"/>
        <v>23539.200000000001</v>
      </c>
      <c r="U341" s="141">
        <f t="shared" si="265"/>
        <v>592.49478943719419</v>
      </c>
      <c r="V341" s="142">
        <f t="shared" si="266"/>
        <v>13946853.347520001</v>
      </c>
      <c r="W341" s="143">
        <f>INDEX(รายได้แยกตามสิทธิ!$F:$F,MATCH(CalBudget2567!$D341,รายได้แยกตามสิทธิ!$B:$B,0))</f>
        <v>1940868</v>
      </c>
      <c r="X341" s="138">
        <f>INDEX(ผลงานOPDVisit_HDC!$E:$E,MATCH(CalBudget2567!$D341,ผลงานOPDVisit_HDC!$A:$A,0))</f>
        <v>7903</v>
      </c>
      <c r="Y341" s="138">
        <f t="shared" si="267"/>
        <v>245.58623307604708</v>
      </c>
      <c r="Z341" s="139">
        <f t="shared" si="268"/>
        <v>9483.6</v>
      </c>
      <c r="AA341" s="140">
        <f t="shared" si="269"/>
        <v>9483.6</v>
      </c>
      <c r="AB341" s="141">
        <f t="shared" si="270"/>
        <v>252.06970962925473</v>
      </c>
      <c r="AC341" s="142">
        <f t="shared" si="271"/>
        <v>2390528.2982400004</v>
      </c>
      <c r="AD341" s="143">
        <f>INDEX(รายได้แยกตามสิทธิ!$G:$G,MATCH(CalBudget2567!$D341,รายได้แยกตามสิทธิ!$B:$B,0))</f>
        <v>18791</v>
      </c>
      <c r="AE341" s="138">
        <f>INDEX(ผลงานOPDVisit_HDC!$G:$G,MATCH(CalBudget2567!$D341,ผลงานOPDVisit_HDC!$A:$A,0))</f>
        <v>264</v>
      </c>
      <c r="AF341" s="138">
        <f t="shared" si="272"/>
        <v>71.178030303030297</v>
      </c>
      <c r="AG341" s="139">
        <f t="shared" si="273"/>
        <v>316.8</v>
      </c>
      <c r="AH341" s="140">
        <f t="shared" si="274"/>
        <v>316.8</v>
      </c>
      <c r="AI341" s="141">
        <f t="shared" si="275"/>
        <v>73.057130303030291</v>
      </c>
      <c r="AJ341" s="142">
        <f t="shared" si="276"/>
        <v>23144.498879999996</v>
      </c>
      <c r="AK341" s="143">
        <f>INDEX(รายได้แยกตามสิทธิ!$H:$H,MATCH(CalBudget2567!$D341,รายได้แยกตามสิทธิ!$B:$B,0))</f>
        <v>776845</v>
      </c>
      <c r="AL341" s="138">
        <f>INDEX(ผลงานOPDVisit_HDC!$K:$K,MATCH(CalBudget2567!$D341,ผลงานOPDVisit_HDC!$A:$A,0))</f>
        <v>7522</v>
      </c>
      <c r="AM341" s="138">
        <f t="shared" si="277"/>
        <v>103.27638925817601</v>
      </c>
      <c r="AN341" s="139">
        <f t="shared" si="278"/>
        <v>9026.4</v>
      </c>
      <c r="AO341" s="140">
        <f t="shared" si="279"/>
        <v>9026.4</v>
      </c>
      <c r="AP341" s="141">
        <f t="shared" si="280"/>
        <v>106.00288593459186</v>
      </c>
      <c r="AQ341" s="142">
        <f t="shared" si="281"/>
        <v>956824.44959999993</v>
      </c>
      <c r="AR341" s="144">
        <f t="shared" si="255"/>
        <v>36572275.47168</v>
      </c>
      <c r="AS341" s="143">
        <f>INDEX(รายได้แยกตามสิทธิ!$I:$I,MATCH(CalBudget2567!$D341,รายได้แยกตามสิทธิ!$B:$B,0))</f>
        <v>3391187</v>
      </c>
      <c r="AT341" s="138">
        <f>INDEX(ผลงานAdjRw_DHES!$D:$D,MATCH(CalBudget2567!$D341,ผลงานAdjRw_DHES!$B:$B,0))</f>
        <v>405.60659999999996</v>
      </c>
      <c r="AU341" s="143">
        <f t="shared" si="282"/>
        <v>8360.7786461068445</v>
      </c>
      <c r="AV341" s="139">
        <f t="shared" si="283"/>
        <v>486.72791999999993</v>
      </c>
      <c r="AW341" s="140">
        <f t="shared" si="284"/>
        <v>486.72791999999993</v>
      </c>
      <c r="AX341" s="141">
        <f t="shared" si="285"/>
        <v>8581.5032023640651</v>
      </c>
      <c r="AY341" s="142">
        <f t="shared" si="286"/>
        <v>4176857.2041599997</v>
      </c>
      <c r="AZ341" s="143">
        <f>INDEX(รายได้แยกตามสิทธิ!$J:$J,MATCH(CalBudget2567!$D341,รายได้แยกตามสิทธิ!$B:$B,0))</f>
        <v>1856495</v>
      </c>
      <c r="BA341" s="138">
        <f>INDEX(ผลงานAdjRw_DHES!$F:$F,MATCH(CalBudget2567!$D341,ผลงานAdjRw_DHES!$B:$B,0))</f>
        <v>122.17440000000001</v>
      </c>
      <c r="BB341" s="143">
        <f t="shared" si="287"/>
        <v>15195.450110661481</v>
      </c>
      <c r="BC341" s="139">
        <f t="shared" si="288"/>
        <v>146.60928000000001</v>
      </c>
      <c r="BD341" s="140">
        <f t="shared" si="289"/>
        <v>146.60928000000001</v>
      </c>
      <c r="BE341" s="141">
        <f t="shared" si="290"/>
        <v>15596.609993582944</v>
      </c>
      <c r="BF341" s="142">
        <f t="shared" si="291"/>
        <v>2286607.7616000003</v>
      </c>
      <c r="BG341" s="143">
        <f>INDEX(รายได้แยกตามสิทธิ!$K:$K,MATCH(CalBudget2567!$D341,รายได้แยกตามสิทธิ!$B:$B,0))</f>
        <v>1348285</v>
      </c>
      <c r="BH341" s="138">
        <f>INDEX(ผลงานAdjRw_DHES!$E:$E,MATCH(CalBudget2567!$D341,ผลงานAdjRw_DHES!$B:$B,0))</f>
        <v>35.514300000000006</v>
      </c>
      <c r="BI341" s="143">
        <f t="shared" si="292"/>
        <v>37964.566385934675</v>
      </c>
      <c r="BJ341" s="139">
        <f t="shared" si="293"/>
        <v>42.617160000000005</v>
      </c>
      <c r="BK341" s="140">
        <f t="shared" si="294"/>
        <v>42.617160000000005</v>
      </c>
      <c r="BL341" s="141">
        <f t="shared" si="295"/>
        <v>38966.830938523352</v>
      </c>
      <c r="BM341" s="142">
        <f t="shared" si="296"/>
        <v>1660655.6688000001</v>
      </c>
      <c r="BN341" s="143">
        <f>INDEX(รายได้แยกตามสิทธิ!$N:$N,MATCH(CalBudget2567!$D341,รายได้แยกตามสิทธิ!$B:$B,0))</f>
        <v>391344</v>
      </c>
      <c r="BO341" s="138">
        <f>INDEX(ผลงานAdjRw_DHES!$I:$I,MATCH(CalBudget2567!$D341,ผลงานAdjRw_DHES!$B:$B,0))</f>
        <v>17.738300000000024</v>
      </c>
      <c r="BP341" s="143">
        <f t="shared" si="297"/>
        <v>22062.091632230793</v>
      </c>
      <c r="BQ341" s="139">
        <f t="shared" si="298"/>
        <v>21.285960000000028</v>
      </c>
      <c r="BR341" s="140">
        <f t="shared" si="299"/>
        <v>21.285960000000028</v>
      </c>
      <c r="BS341" s="141">
        <f t="shared" si="300"/>
        <v>22644.530851321688</v>
      </c>
      <c r="BT341" s="142">
        <f t="shared" si="301"/>
        <v>482010.57792000001</v>
      </c>
      <c r="BU341" s="144">
        <f t="shared" si="302"/>
        <v>8606131.2124799993</v>
      </c>
      <c r="BV341" s="145">
        <f t="shared" si="256"/>
        <v>45178406.684160002</v>
      </c>
      <c r="BW341" s="146">
        <f>INDEX(รายได้แยกตามสิทธิ!$Q:$Q,MATCH(CalBudget2567!$D341,รายได้แยกตามสิทธิ!$B:$B,0))</f>
        <v>0.39</v>
      </c>
      <c r="BX341" s="145">
        <f t="shared" si="303"/>
        <v>17619578.606822401</v>
      </c>
      <c r="BY341" s="141"/>
      <c r="BZ341" s="143">
        <f t="shared" si="304"/>
        <v>70568</v>
      </c>
      <c r="CA341" s="138">
        <f>INDEX(ผลงานOPDVisit_HDC!$C:$C,MATCH(CalBudget2567!$D341,ผลงานOPDVisit_HDC!$A:$A,0))</f>
        <v>70568</v>
      </c>
      <c r="CB341" s="138">
        <f t="shared" si="305"/>
        <v>0</v>
      </c>
    </row>
    <row r="342" spans="1:80" hidden="1" x14ac:dyDescent="0.7">
      <c r="A342" s="136">
        <f>COUNTA($D$16:D342)</f>
        <v>327</v>
      </c>
      <c r="B342" s="1">
        <v>5</v>
      </c>
      <c r="C342" s="2" t="s">
        <v>30</v>
      </c>
      <c r="D342" s="91" t="s">
        <v>399</v>
      </c>
      <c r="E342" s="3" t="s">
        <v>1296</v>
      </c>
      <c r="F342" s="4" t="s">
        <v>1876</v>
      </c>
      <c r="G342" s="1">
        <v>10</v>
      </c>
      <c r="H342" s="3" t="s">
        <v>2962</v>
      </c>
      <c r="I342" s="137">
        <f>INDEX(รายได้แยกตามสิทธิ!$D:$D,MATCH(CalBudget2567!$D342,รายได้แยกตามสิทธิ!$B:$B,0))</f>
        <v>67950551.420000002</v>
      </c>
      <c r="J342" s="138">
        <f>INDEX(ผลงานOPDVisit_HDC!$F:$F,MATCH(CalBudget2567!$D342,ผลงานOPDVisit_HDC!$A:$A,0))</f>
        <v>87812</v>
      </c>
      <c r="K342" s="138">
        <f t="shared" si="257"/>
        <v>773.81851478157887</v>
      </c>
      <c r="L342" s="139">
        <f t="shared" si="258"/>
        <v>105374.39999999999</v>
      </c>
      <c r="M342" s="140">
        <f t="shared" si="259"/>
        <v>105374.39999999999</v>
      </c>
      <c r="N342" s="141">
        <f t="shared" si="260"/>
        <v>794.24732357181256</v>
      </c>
      <c r="O342" s="142">
        <f t="shared" si="261"/>
        <v>83693335.172985598</v>
      </c>
      <c r="P342" s="143">
        <f>INDEX(รายได้แยกตามสิทธิ!$E:$E,MATCH(CalBudget2567!$D342,รายได้แยกตามสิทธิ!$B:$B,0))</f>
        <v>10182854.02</v>
      </c>
      <c r="Q342" s="138">
        <f>INDEX(ผลงานOPDVisit_HDC!$D:$D,MATCH(CalBudget2567!$D342,ผลงานOPDVisit_HDC!$A:$A,0))</f>
        <v>1457</v>
      </c>
      <c r="R342" s="138">
        <f t="shared" si="262"/>
        <v>6988.9183390528478</v>
      </c>
      <c r="S342" s="139">
        <f t="shared" si="263"/>
        <v>1748.3999999999999</v>
      </c>
      <c r="T342" s="140">
        <f t="shared" si="264"/>
        <v>1748.3999999999999</v>
      </c>
      <c r="U342" s="141">
        <f t="shared" si="265"/>
        <v>7173.4257832038429</v>
      </c>
      <c r="V342" s="142">
        <f t="shared" si="266"/>
        <v>12542017.639353598</v>
      </c>
      <c r="W342" s="143">
        <f>INDEX(รายได้แยกตามสิทธิ!$F:$F,MATCH(CalBudget2567!$D342,รายได้แยกตามสิทธิ!$B:$B,0))</f>
        <v>4153573.38</v>
      </c>
      <c r="X342" s="138">
        <f>INDEX(ผลงานOPDVisit_HDC!$E:$E,MATCH(CalBudget2567!$D342,ผลงานOPDVisit_HDC!$A:$A,0))</f>
        <v>28615</v>
      </c>
      <c r="Y342" s="138">
        <f t="shared" si="267"/>
        <v>145.15370889393674</v>
      </c>
      <c r="Z342" s="139">
        <f t="shared" si="268"/>
        <v>34338</v>
      </c>
      <c r="AA342" s="140">
        <f t="shared" si="269"/>
        <v>34338</v>
      </c>
      <c r="AB342" s="141">
        <f t="shared" si="270"/>
        <v>148.98576680873666</v>
      </c>
      <c r="AC342" s="142">
        <f t="shared" si="271"/>
        <v>5115873.2606783994</v>
      </c>
      <c r="AD342" s="143">
        <f>INDEX(รายได้แยกตามสิทธิ!$G:$G,MATCH(CalBudget2567!$D342,รายได้แยกตามสิทธิ!$B:$B,0))</f>
        <v>859651.22</v>
      </c>
      <c r="AE342" s="138">
        <f>INDEX(ผลงานOPDVisit_HDC!$G:$G,MATCH(CalBudget2567!$D342,ผลงานOPDVisit_HDC!$A:$A,0))</f>
        <v>2939</v>
      </c>
      <c r="AF342" s="138">
        <f t="shared" si="272"/>
        <v>292.4978632187819</v>
      </c>
      <c r="AG342" s="139">
        <f t="shared" si="273"/>
        <v>3526.7999999999997</v>
      </c>
      <c r="AH342" s="140">
        <f t="shared" si="274"/>
        <v>3526.7999999999997</v>
      </c>
      <c r="AI342" s="141">
        <f t="shared" si="275"/>
        <v>300.21980680775772</v>
      </c>
      <c r="AJ342" s="142">
        <f t="shared" si="276"/>
        <v>1058815.2146495997</v>
      </c>
      <c r="AK342" s="143">
        <f>INDEX(รายได้แยกตามสิทธิ!$H:$H,MATCH(CalBudget2567!$D342,รายได้แยกตามสิทธิ!$B:$B,0))</f>
        <v>7915091.5</v>
      </c>
      <c r="AL342" s="138">
        <f>INDEX(ผลงานOPDVisit_HDC!$K:$K,MATCH(CalBudget2567!$D342,ผลงานOPDVisit_HDC!$A:$A,0))</f>
        <v>19858</v>
      </c>
      <c r="AM342" s="138">
        <f t="shared" si="277"/>
        <v>398.58452512841171</v>
      </c>
      <c r="AN342" s="139">
        <f t="shared" si="278"/>
        <v>23829.599999999999</v>
      </c>
      <c r="AO342" s="140">
        <f t="shared" si="279"/>
        <v>23829.599999999999</v>
      </c>
      <c r="AP342" s="141">
        <f t="shared" si="280"/>
        <v>409.10715659180175</v>
      </c>
      <c r="AQ342" s="142">
        <f t="shared" si="281"/>
        <v>9748859.8987199981</v>
      </c>
      <c r="AR342" s="144">
        <f t="shared" si="255"/>
        <v>112158901.1863872</v>
      </c>
      <c r="AS342" s="143">
        <f>INDEX(รายได้แยกตามสิทธิ!$I:$I,MATCH(CalBudget2567!$D342,รายได้แยกตามสิทธิ!$B:$B,0))</f>
        <v>36518825.719999999</v>
      </c>
      <c r="AT342" s="138">
        <f>INDEX(ผลงานAdjRw_DHES!$D:$D,MATCH(CalBudget2567!$D342,ผลงานAdjRw_DHES!$B:$B,0))</f>
        <v>3278.7267999999999</v>
      </c>
      <c r="AU342" s="143">
        <f t="shared" si="282"/>
        <v>11138.111818282634</v>
      </c>
      <c r="AV342" s="139">
        <f t="shared" si="283"/>
        <v>3934.4721599999998</v>
      </c>
      <c r="AW342" s="140">
        <f t="shared" si="284"/>
        <v>3934.4721599999998</v>
      </c>
      <c r="AX342" s="141">
        <f t="shared" si="285"/>
        <v>11432.157970285296</v>
      </c>
      <c r="AY342" s="142">
        <f t="shared" si="286"/>
        <v>44979507.262809604</v>
      </c>
      <c r="AZ342" s="143">
        <f>INDEX(รายได้แยกตามสิทธิ!$J:$J,MATCH(CalBudget2567!$D342,รายได้แยกตามสิทธิ!$B:$B,0))</f>
        <v>3479587.79</v>
      </c>
      <c r="BA342" s="138">
        <f>INDEX(ผลงานAdjRw_DHES!$F:$F,MATCH(CalBudget2567!$D342,ผลงานAdjRw_DHES!$B:$B,0))</f>
        <v>322.44139999999999</v>
      </c>
      <c r="BB342" s="143">
        <f t="shared" si="287"/>
        <v>10791.380356244577</v>
      </c>
      <c r="BC342" s="139">
        <f t="shared" si="288"/>
        <v>386.92967999999996</v>
      </c>
      <c r="BD342" s="140">
        <f t="shared" si="289"/>
        <v>386.92967999999996</v>
      </c>
      <c r="BE342" s="141">
        <f t="shared" si="290"/>
        <v>11076.272797649433</v>
      </c>
      <c r="BF342" s="142">
        <f t="shared" si="291"/>
        <v>4285738.6891871998</v>
      </c>
      <c r="BG342" s="143">
        <f>INDEX(รายได้แยกตามสิทธิ!$K:$K,MATCH(CalBudget2567!$D342,รายได้แยกตามสิทธิ!$B:$B,0))</f>
        <v>987408</v>
      </c>
      <c r="BH342" s="138">
        <f>INDEX(ผลงานAdjRw_DHES!$E:$E,MATCH(CalBudget2567!$D342,ผลงานAdjRw_DHES!$B:$B,0))</f>
        <v>61.433599999999998</v>
      </c>
      <c r="BI342" s="143">
        <f t="shared" si="292"/>
        <v>16072.76799666632</v>
      </c>
      <c r="BJ342" s="139">
        <f t="shared" si="293"/>
        <v>73.720320000000001</v>
      </c>
      <c r="BK342" s="140">
        <f t="shared" si="294"/>
        <v>73.720320000000001</v>
      </c>
      <c r="BL342" s="141">
        <f t="shared" si="295"/>
        <v>16497.089071778311</v>
      </c>
      <c r="BM342" s="142">
        <f t="shared" si="296"/>
        <v>1216170.6854400001</v>
      </c>
      <c r="BN342" s="143">
        <f>INDEX(รายได้แยกตามสิทธิ!$N:$N,MATCH(CalBudget2567!$D342,รายได้แยกตามสิทธิ!$B:$B,0))</f>
        <v>969100.5</v>
      </c>
      <c r="BO342" s="138">
        <f>INDEX(ผลงานAdjRw_DHES!$I:$I,MATCH(CalBudget2567!$D342,ผลงานAdjRw_DHES!$B:$B,0))</f>
        <v>234.48799999999989</v>
      </c>
      <c r="BP342" s="143">
        <f t="shared" si="297"/>
        <v>4132.8362218962184</v>
      </c>
      <c r="BQ342" s="139">
        <f t="shared" si="298"/>
        <v>281.38559999999984</v>
      </c>
      <c r="BR342" s="140">
        <f t="shared" si="299"/>
        <v>281.38559999999984</v>
      </c>
      <c r="BS342" s="141">
        <f t="shared" si="300"/>
        <v>4241.9430981542782</v>
      </c>
      <c r="BT342" s="142">
        <f t="shared" si="301"/>
        <v>1193621.7038399999</v>
      </c>
      <c r="BU342" s="144">
        <f t="shared" si="302"/>
        <v>51675038.34127681</v>
      </c>
      <c r="BV342" s="145">
        <f t="shared" si="256"/>
        <v>163833939.52766401</v>
      </c>
      <c r="BW342" s="146">
        <f>INDEX(รายได้แยกตามสิทธิ!$Q:$Q,MATCH(CalBudget2567!$D342,รายได้แยกตามสิทธิ!$B:$B,0))</f>
        <v>0.4</v>
      </c>
      <c r="BX342" s="145">
        <f t="shared" si="303"/>
        <v>65533575.811065607</v>
      </c>
      <c r="BY342" s="141"/>
      <c r="BZ342" s="143">
        <f t="shared" si="304"/>
        <v>140681</v>
      </c>
      <c r="CA342" s="138">
        <f>INDEX(ผลงานOPDVisit_HDC!$C:$C,MATCH(CalBudget2567!$D342,ผลงานOPDVisit_HDC!$A:$A,0))</f>
        <v>140681</v>
      </c>
      <c r="CB342" s="138">
        <f t="shared" si="305"/>
        <v>0</v>
      </c>
    </row>
    <row r="343" spans="1:80" hidden="1" x14ac:dyDescent="0.7">
      <c r="A343" s="136">
        <f>COUNTA($D$16:D343)</f>
        <v>328</v>
      </c>
      <c r="B343" s="1">
        <v>5</v>
      </c>
      <c r="C343" s="2" t="s">
        <v>30</v>
      </c>
      <c r="D343" s="91" t="s">
        <v>400</v>
      </c>
      <c r="E343" s="3" t="s">
        <v>1297</v>
      </c>
      <c r="F343" s="4" t="s">
        <v>1876</v>
      </c>
      <c r="G343" s="1">
        <v>3</v>
      </c>
      <c r="H343" s="3" t="s">
        <v>2972</v>
      </c>
      <c r="I343" s="137">
        <f>INDEX(รายได้แยกตามสิทธิ!$D:$D,MATCH(CalBudget2567!$D343,รายได้แยกตามสิทธิ!$B:$B,0))</f>
        <v>17247065.649999999</v>
      </c>
      <c r="J343" s="138">
        <f>INDEX(ผลงานOPDVisit_HDC!$F:$F,MATCH(CalBudget2567!$D343,ผลงานOPDVisit_HDC!$A:$A,0))</f>
        <v>42515</v>
      </c>
      <c r="K343" s="138">
        <f t="shared" si="257"/>
        <v>405.67013171821708</v>
      </c>
      <c r="L343" s="139">
        <f t="shared" si="258"/>
        <v>51018</v>
      </c>
      <c r="M343" s="140">
        <f t="shared" si="259"/>
        <v>51018</v>
      </c>
      <c r="N343" s="141">
        <f t="shared" si="260"/>
        <v>416.37982319557801</v>
      </c>
      <c r="O343" s="142">
        <f t="shared" si="261"/>
        <v>21242865.819791999</v>
      </c>
      <c r="P343" s="143">
        <f>INDEX(รายได้แยกตามสิทธิ!$E:$E,MATCH(CalBudget2567!$D343,รายได้แยกตามสิทธิ!$B:$B,0))</f>
        <v>1782989.5</v>
      </c>
      <c r="Q343" s="138">
        <f>INDEX(ผลงานOPDVisit_HDC!$D:$D,MATCH(CalBudget2567!$D343,ผลงานOPDVisit_HDC!$A:$A,0))</f>
        <v>4285</v>
      </c>
      <c r="R343" s="138">
        <f t="shared" si="262"/>
        <v>416.10023337222873</v>
      </c>
      <c r="S343" s="139">
        <f t="shared" si="263"/>
        <v>5142</v>
      </c>
      <c r="T343" s="140">
        <f t="shared" si="264"/>
        <v>5142</v>
      </c>
      <c r="U343" s="141">
        <f t="shared" si="265"/>
        <v>427.08527953325557</v>
      </c>
      <c r="V343" s="142">
        <f t="shared" si="266"/>
        <v>2196072.5073600002</v>
      </c>
      <c r="W343" s="143">
        <f>INDEX(รายได้แยกตามสิทธิ!$F:$F,MATCH(CalBudget2567!$D343,รายได้แยกตามสิทธิ!$B:$B,0))</f>
        <v>883285</v>
      </c>
      <c r="X343" s="138">
        <f>INDEX(ผลงานOPDVisit_HDC!$E:$E,MATCH(CalBudget2567!$D343,ผลงานOPDVisit_HDC!$A:$A,0))</f>
        <v>3652</v>
      </c>
      <c r="Y343" s="138">
        <f t="shared" si="267"/>
        <v>241.86336254107337</v>
      </c>
      <c r="Z343" s="139">
        <f t="shared" si="268"/>
        <v>4382.3999999999996</v>
      </c>
      <c r="AA343" s="140">
        <f t="shared" si="269"/>
        <v>4382.3999999999996</v>
      </c>
      <c r="AB343" s="141">
        <f t="shared" si="270"/>
        <v>248.24855531215772</v>
      </c>
      <c r="AC343" s="142">
        <f t="shared" si="271"/>
        <v>1087924.4687999999</v>
      </c>
      <c r="AD343" s="143">
        <f>INDEX(รายได้แยกตามสิทธิ!$G:$G,MATCH(CalBudget2567!$D343,รายได้แยกตามสิทธิ!$B:$B,0))</f>
        <v>480127</v>
      </c>
      <c r="AE343" s="138">
        <f>INDEX(ผลงานOPDVisit_HDC!$G:$G,MATCH(CalBudget2567!$D343,ผลงานOPDVisit_HDC!$A:$A,0))</f>
        <v>1005</v>
      </c>
      <c r="AF343" s="138">
        <f t="shared" si="272"/>
        <v>477.73830845771147</v>
      </c>
      <c r="AG343" s="139">
        <f t="shared" si="273"/>
        <v>1206</v>
      </c>
      <c r="AH343" s="140">
        <f t="shared" si="274"/>
        <v>1206</v>
      </c>
      <c r="AI343" s="141">
        <f t="shared" si="275"/>
        <v>490.35059980099504</v>
      </c>
      <c r="AJ343" s="142">
        <f t="shared" si="276"/>
        <v>591362.82336000004</v>
      </c>
      <c r="AK343" s="143">
        <f>INDEX(รายได้แยกตามสิทธิ!$H:$H,MATCH(CalBudget2567!$D343,รายได้แยกตามสิทธิ!$B:$B,0))</f>
        <v>14076607.25</v>
      </c>
      <c r="AL343" s="138">
        <f>INDEX(ผลงานOPDVisit_HDC!$K:$K,MATCH(CalBudget2567!$D343,ผลงานOPDVisit_HDC!$A:$A,0))</f>
        <v>3562</v>
      </c>
      <c r="AM343" s="138">
        <f t="shared" si="277"/>
        <v>3951.8830011229647</v>
      </c>
      <c r="AN343" s="139">
        <f t="shared" si="278"/>
        <v>4274.3999999999996</v>
      </c>
      <c r="AO343" s="140">
        <f t="shared" si="279"/>
        <v>4274.3999999999996</v>
      </c>
      <c r="AP343" s="141">
        <f t="shared" si="280"/>
        <v>4056.2127123526111</v>
      </c>
      <c r="AQ343" s="142">
        <f t="shared" si="281"/>
        <v>17337875.617679998</v>
      </c>
      <c r="AR343" s="144">
        <f t="shared" si="255"/>
        <v>42456101.236992002</v>
      </c>
      <c r="AS343" s="143">
        <f>INDEX(รายได้แยกตามสิทธิ!$I:$I,MATCH(CalBudget2567!$D343,รายได้แยกตามสิทธิ!$B:$B,0))</f>
        <v>6491073.5300000003</v>
      </c>
      <c r="AT343" s="138">
        <f>INDEX(ผลงานAdjRw_DHES!$D:$D,MATCH(CalBudget2567!$D343,ผลงานAdjRw_DHES!$B:$B,0))</f>
        <v>220.32</v>
      </c>
      <c r="AU343" s="143">
        <f t="shared" si="282"/>
        <v>29462.025826071171</v>
      </c>
      <c r="AV343" s="139">
        <f t="shared" si="283"/>
        <v>264.38399999999996</v>
      </c>
      <c r="AW343" s="140">
        <f t="shared" si="284"/>
        <v>264.38399999999996</v>
      </c>
      <c r="AX343" s="141">
        <f t="shared" si="285"/>
        <v>30239.823307879451</v>
      </c>
      <c r="AY343" s="142">
        <f t="shared" si="286"/>
        <v>7994925.4454303999</v>
      </c>
      <c r="AZ343" s="143">
        <f>INDEX(รายได้แยกตามสิทธิ!$J:$J,MATCH(CalBudget2567!$D343,รายได้แยกตามสิทธิ!$B:$B,0))</f>
        <v>158462.15</v>
      </c>
      <c r="BA343" s="138">
        <f>INDEX(ผลงานAdjRw_DHES!$F:$F,MATCH(CalBudget2567!$D343,ผลงานAdjRw_DHES!$B:$B,0))</f>
        <v>29.070000000000004</v>
      </c>
      <c r="BB343" s="143">
        <f t="shared" si="287"/>
        <v>5451.0543515651862</v>
      </c>
      <c r="BC343" s="139">
        <f t="shared" si="288"/>
        <v>34.884</v>
      </c>
      <c r="BD343" s="140">
        <f t="shared" si="289"/>
        <v>34.884</v>
      </c>
      <c r="BE343" s="141">
        <f t="shared" si="290"/>
        <v>5594.9621864465071</v>
      </c>
      <c r="BF343" s="142">
        <f t="shared" si="291"/>
        <v>195174.66091199996</v>
      </c>
      <c r="BG343" s="143">
        <f>INDEX(รายได้แยกตามสิทธิ!$K:$K,MATCH(CalBudget2567!$D343,รายได้แยกตามสิทธิ!$B:$B,0))</f>
        <v>668397.6</v>
      </c>
      <c r="BH343" s="138">
        <f>INDEX(ผลงานAdjRw_DHES!$E:$E,MATCH(CalBudget2567!$D343,ผลงานAdjRw_DHES!$B:$B,0))</f>
        <v>33.339999999999996</v>
      </c>
      <c r="BI343" s="143">
        <f t="shared" si="292"/>
        <v>20047.918416316737</v>
      </c>
      <c r="BJ343" s="139">
        <f t="shared" si="293"/>
        <v>40.007999999999996</v>
      </c>
      <c r="BK343" s="140">
        <f t="shared" si="294"/>
        <v>40.007999999999996</v>
      </c>
      <c r="BL343" s="141">
        <f t="shared" si="295"/>
        <v>20577.183462507499</v>
      </c>
      <c r="BM343" s="142">
        <f t="shared" si="296"/>
        <v>823251.95596799988</v>
      </c>
      <c r="BN343" s="143">
        <f>INDEX(รายได้แยกตามสิทธิ!$N:$N,MATCH(CalBudget2567!$D343,รายได้แยกตามสิทธิ!$B:$B,0))</f>
        <v>404408.73</v>
      </c>
      <c r="BO343" s="138">
        <f>INDEX(ผลงานAdjRw_DHES!$I:$I,MATCH(CalBudget2567!$D343,ผลงานAdjRw_DHES!$B:$B,0))</f>
        <v>715.87999999999988</v>
      </c>
      <c r="BP343" s="143">
        <f t="shared" si="297"/>
        <v>564.91133988936701</v>
      </c>
      <c r="BQ343" s="139">
        <f t="shared" si="298"/>
        <v>859.05599999999981</v>
      </c>
      <c r="BR343" s="140">
        <f t="shared" si="299"/>
        <v>859.05599999999981</v>
      </c>
      <c r="BS343" s="141">
        <f t="shared" si="300"/>
        <v>579.82499926244634</v>
      </c>
      <c r="BT343" s="142">
        <f t="shared" si="301"/>
        <v>498102.14456639998</v>
      </c>
      <c r="BU343" s="144">
        <f t="shared" si="302"/>
        <v>9511454.2068767995</v>
      </c>
      <c r="BV343" s="145">
        <f t="shared" si="256"/>
        <v>51967555.443868801</v>
      </c>
      <c r="BW343" s="146">
        <f>INDEX(รายได้แยกตามสิทธิ!$Q:$Q,MATCH(CalBudget2567!$D343,รายได้แยกตามสิทธิ!$B:$B,0))</f>
        <v>0.45</v>
      </c>
      <c r="BX343" s="145">
        <f t="shared" si="303"/>
        <v>23385399.949740961</v>
      </c>
      <c r="BY343" s="141"/>
      <c r="BZ343" s="143">
        <f t="shared" si="304"/>
        <v>55019</v>
      </c>
      <c r="CA343" s="138">
        <f>INDEX(ผลงานOPDVisit_HDC!$C:$C,MATCH(CalBudget2567!$D343,ผลงานOPDVisit_HDC!$A:$A,0))</f>
        <v>55019</v>
      </c>
      <c r="CB343" s="138">
        <f t="shared" si="305"/>
        <v>0</v>
      </c>
    </row>
    <row r="344" spans="1:80" hidden="1" x14ac:dyDescent="0.7">
      <c r="A344" s="136">
        <f>COUNTA($D$16:D344)</f>
        <v>329</v>
      </c>
      <c r="B344" s="1">
        <v>5</v>
      </c>
      <c r="C344" s="2" t="s">
        <v>31</v>
      </c>
      <c r="D344" s="91" t="s">
        <v>401</v>
      </c>
      <c r="E344" s="3" t="s">
        <v>1298</v>
      </c>
      <c r="F344" s="4" t="s">
        <v>1877</v>
      </c>
      <c r="G344" s="1">
        <v>16</v>
      </c>
      <c r="H344" s="3" t="s">
        <v>2973</v>
      </c>
      <c r="I344" s="137">
        <f>INDEX(รายได้แยกตามสิทธิ!$D:$D,MATCH(CalBudget2567!$D344,รายได้แยกตามสิทธิ!$B:$B,0))</f>
        <v>155774340.30000001</v>
      </c>
      <c r="J344" s="138">
        <f>INDEX(ผลงานOPDVisit_HDC!$F:$F,MATCH(CalBudget2567!$D344,ผลงานOPDVisit_HDC!$A:$A,0))</f>
        <v>177957</v>
      </c>
      <c r="K344" s="138">
        <f t="shared" si="257"/>
        <v>875.34820377956476</v>
      </c>
      <c r="L344" s="139">
        <f t="shared" si="258"/>
        <v>213548.4</v>
      </c>
      <c r="M344" s="140">
        <f t="shared" si="259"/>
        <v>213548.4</v>
      </c>
      <c r="N344" s="141">
        <f t="shared" si="260"/>
        <v>898.45739635934524</v>
      </c>
      <c r="O344" s="142">
        <f t="shared" si="261"/>
        <v>191864139.460704</v>
      </c>
      <c r="P344" s="143">
        <f>INDEX(รายได้แยกตามสิทธิ!$E:$E,MATCH(CalBudget2567!$D344,รายได้แยกตามสิทธิ!$B:$B,0))</f>
        <v>63608036.060000002</v>
      </c>
      <c r="Q344" s="138">
        <f>INDEX(ผลงานOPDVisit_HDC!$D:$D,MATCH(CalBudget2567!$D344,ผลงานOPDVisit_HDC!$A:$A,0))</f>
        <v>69022</v>
      </c>
      <c r="R344" s="138">
        <f t="shared" si="262"/>
        <v>921.56176378545979</v>
      </c>
      <c r="S344" s="139">
        <f t="shared" si="263"/>
        <v>82826.399999999994</v>
      </c>
      <c r="T344" s="140">
        <f t="shared" si="264"/>
        <v>82826.399999999994</v>
      </c>
      <c r="U344" s="141">
        <f t="shared" si="265"/>
        <v>945.8909943493959</v>
      </c>
      <c r="V344" s="142">
        <f t="shared" si="266"/>
        <v>78344745.854380801</v>
      </c>
      <c r="W344" s="143">
        <f>INDEX(รายได้แยกตามสิทธิ!$F:$F,MATCH(CalBudget2567!$D344,รายได้แยกตามสิทธิ!$B:$B,0))</f>
        <v>29400808.670000002</v>
      </c>
      <c r="X344" s="138">
        <f>INDEX(ผลงานOPDVisit_HDC!$E:$E,MATCH(CalBudget2567!$D344,ผลงานOPDVisit_HDC!$A:$A,0))</f>
        <v>50819</v>
      </c>
      <c r="Y344" s="138">
        <f t="shared" si="267"/>
        <v>578.53969322497494</v>
      </c>
      <c r="Z344" s="139">
        <f t="shared" si="268"/>
        <v>60982.799999999996</v>
      </c>
      <c r="AA344" s="140">
        <f t="shared" si="269"/>
        <v>60982.799999999996</v>
      </c>
      <c r="AB344" s="141">
        <f t="shared" si="270"/>
        <v>593.81314112611426</v>
      </c>
      <c r="AC344" s="142">
        <f t="shared" si="271"/>
        <v>36212388.022665597</v>
      </c>
      <c r="AD344" s="143">
        <f>INDEX(รายได้แยกตามสิทธิ!$G:$G,MATCH(CalBudget2567!$D344,รายได้แยกตามสิทธิ!$B:$B,0))</f>
        <v>7637189.4699999997</v>
      </c>
      <c r="AE344" s="138">
        <f>INDEX(ผลงานOPDVisit_HDC!$G:$G,MATCH(CalBudget2567!$D344,ผลงานOPDVisit_HDC!$A:$A,0))</f>
        <v>7957</v>
      </c>
      <c r="AF344" s="138">
        <f t="shared" si="272"/>
        <v>959.8076498680407</v>
      </c>
      <c r="AG344" s="139">
        <f t="shared" si="273"/>
        <v>9548.4</v>
      </c>
      <c r="AH344" s="140">
        <f t="shared" si="274"/>
        <v>9548.4</v>
      </c>
      <c r="AI344" s="141">
        <f t="shared" si="275"/>
        <v>985.14657182455699</v>
      </c>
      <c r="AJ344" s="142">
        <f t="shared" si="276"/>
        <v>9406573.5264095999</v>
      </c>
      <c r="AK344" s="143">
        <f>INDEX(รายได้แยกตามสิทธิ!$H:$H,MATCH(CalBudget2567!$D344,รายได้แยกตามสิทธิ!$B:$B,0))</f>
        <v>17073603.579999998</v>
      </c>
      <c r="AL344" s="138">
        <f>INDEX(ผลงานOPDVisit_HDC!$K:$K,MATCH(CalBudget2567!$D344,ผลงานOPDVisit_HDC!$A:$A,0))</f>
        <v>11232</v>
      </c>
      <c r="AM344" s="138">
        <f t="shared" si="277"/>
        <v>1520.0857888176636</v>
      </c>
      <c r="AN344" s="139">
        <f t="shared" si="278"/>
        <v>13478.4</v>
      </c>
      <c r="AO344" s="140">
        <f t="shared" si="279"/>
        <v>13478.4</v>
      </c>
      <c r="AP344" s="141">
        <f t="shared" si="280"/>
        <v>1560.2160536424499</v>
      </c>
      <c r="AQ344" s="142">
        <f t="shared" si="281"/>
        <v>21029216.057414398</v>
      </c>
      <c r="AR344" s="144">
        <f t="shared" si="255"/>
        <v>336857062.92157447</v>
      </c>
      <c r="AS344" s="143">
        <f>INDEX(รายได้แยกตามสิทธิ!$I:$I,MATCH(CalBudget2567!$D344,รายได้แยกตามสิทธิ!$B:$B,0))</f>
        <v>166457328.28999999</v>
      </c>
      <c r="AT344" s="138">
        <f>INDEX(ผลงานAdjRw_DHES!$D:$D,MATCH(CalBudget2567!$D344,ผลงานAdjRw_DHES!$B:$B,0))</f>
        <v>12487.721899999999</v>
      </c>
      <c r="AU344" s="143">
        <f t="shared" si="282"/>
        <v>13329.679314046865</v>
      </c>
      <c r="AV344" s="139">
        <f t="shared" si="283"/>
        <v>14985.266279999998</v>
      </c>
      <c r="AW344" s="140">
        <f t="shared" si="284"/>
        <v>14985.266279999998</v>
      </c>
      <c r="AX344" s="141">
        <f t="shared" si="285"/>
        <v>13681.582847937703</v>
      </c>
      <c r="AY344" s="142">
        <f t="shared" si="286"/>
        <v>205022162.10822719</v>
      </c>
      <c r="AZ344" s="143">
        <f>INDEX(รายได้แยกตามสิทธิ!$J:$J,MATCH(CalBudget2567!$D344,รายได้แยกตามสิทธิ!$B:$B,0))</f>
        <v>27446162.390000001</v>
      </c>
      <c r="BA344" s="138">
        <f>INDEX(ผลงานAdjRw_DHES!$F:$F,MATCH(CalBudget2567!$D344,ผลงานAdjRw_DHES!$B:$B,0))</f>
        <v>1701.8547999999998</v>
      </c>
      <c r="BB344" s="143">
        <f t="shared" si="287"/>
        <v>16127.205675830866</v>
      </c>
      <c r="BC344" s="139">
        <f t="shared" si="288"/>
        <v>2042.2257599999998</v>
      </c>
      <c r="BD344" s="140">
        <f t="shared" si="289"/>
        <v>2042.2257599999998</v>
      </c>
      <c r="BE344" s="141">
        <f t="shared" si="290"/>
        <v>16552.963905672801</v>
      </c>
      <c r="BF344" s="142">
        <f t="shared" si="291"/>
        <v>33804889.292515203</v>
      </c>
      <c r="BG344" s="143">
        <f>INDEX(รายได้แยกตามสิทธิ!$K:$K,MATCH(CalBudget2567!$D344,รายได้แยกตามสิทธิ!$B:$B,0))</f>
        <v>17388547.32</v>
      </c>
      <c r="BH344" s="138">
        <f>INDEX(ผลงานAdjRw_DHES!$E:$E,MATCH(CalBudget2567!$D344,ผลงานAdjRw_DHES!$B:$B,0))</f>
        <v>1701.4335000000001</v>
      </c>
      <c r="BI344" s="143">
        <f t="shared" si="292"/>
        <v>10219.939433424815</v>
      </c>
      <c r="BJ344" s="139">
        <f t="shared" si="293"/>
        <v>2041.7202</v>
      </c>
      <c r="BK344" s="140">
        <f t="shared" si="294"/>
        <v>2041.7202</v>
      </c>
      <c r="BL344" s="141">
        <f t="shared" si="295"/>
        <v>10489.74583446723</v>
      </c>
      <c r="BM344" s="142">
        <f t="shared" si="296"/>
        <v>21417125.963097602</v>
      </c>
      <c r="BN344" s="143">
        <f>INDEX(รายได้แยกตามสิทธิ!$N:$N,MATCH(CalBudget2567!$D344,รายได้แยกตามสิทธิ!$B:$B,0))</f>
        <v>31331274.719999999</v>
      </c>
      <c r="BO344" s="138">
        <f>INDEX(ผลงานAdjRw_DHES!$I:$I,MATCH(CalBudget2567!$D344,ผลงานAdjRw_DHES!$B:$B,0))</f>
        <v>1557.9248000000027</v>
      </c>
      <c r="BP344" s="143">
        <f t="shared" si="297"/>
        <v>20110.903119328959</v>
      </c>
      <c r="BQ344" s="139">
        <f t="shared" si="298"/>
        <v>1869.5097600000031</v>
      </c>
      <c r="BR344" s="140">
        <f t="shared" si="299"/>
        <v>1869.5097600000031</v>
      </c>
      <c r="BS344" s="141">
        <f t="shared" si="300"/>
        <v>20641.830961679243</v>
      </c>
      <c r="BT344" s="142">
        <f t="shared" si="301"/>
        <v>38590104.447129592</v>
      </c>
      <c r="BU344" s="144">
        <f t="shared" si="302"/>
        <v>298834281.81096959</v>
      </c>
      <c r="BV344" s="145">
        <f t="shared" si="256"/>
        <v>635691344.73254406</v>
      </c>
      <c r="BW344" s="146">
        <f>INDEX(รายได้แยกตามสิทธิ!$Q:$Q,MATCH(CalBudget2567!$D344,รายได้แยกตามสิทธิ!$B:$B,0))</f>
        <v>0.21</v>
      </c>
      <c r="BX344" s="145">
        <f t="shared" si="303"/>
        <v>133495182.39383425</v>
      </c>
      <c r="BY344" s="141"/>
      <c r="BZ344" s="143">
        <f t="shared" si="304"/>
        <v>316987</v>
      </c>
      <c r="CA344" s="138">
        <f>INDEX(ผลงานOPDVisit_HDC!$C:$C,MATCH(CalBudget2567!$D344,ผลงานOPDVisit_HDC!$A:$A,0))</f>
        <v>316987</v>
      </c>
      <c r="CB344" s="138">
        <f t="shared" si="305"/>
        <v>0</v>
      </c>
    </row>
    <row r="345" spans="1:80" hidden="1" x14ac:dyDescent="0.7">
      <c r="A345" s="136">
        <f>COUNTA($D$16:D345)</f>
        <v>330</v>
      </c>
      <c r="B345" s="1">
        <v>5</v>
      </c>
      <c r="C345" s="2" t="s">
        <v>31</v>
      </c>
      <c r="D345" s="91" t="s">
        <v>402</v>
      </c>
      <c r="E345" s="3" t="s">
        <v>1299</v>
      </c>
      <c r="F345" s="4" t="s">
        <v>1876</v>
      </c>
      <c r="G345" s="1">
        <v>9</v>
      </c>
      <c r="H345" s="3" t="s">
        <v>2967</v>
      </c>
      <c r="I345" s="137">
        <f>INDEX(รายได้แยกตามสิทธิ!$D:$D,MATCH(CalBudget2567!$D345,รายได้แยกตามสิทธิ!$B:$B,0))</f>
        <v>27192365.75</v>
      </c>
      <c r="J345" s="138">
        <f>INDEX(ผลงานOPDVisit_HDC!$F:$F,MATCH(CalBudget2567!$D345,ผลงานOPDVisit_HDC!$A:$A,0))</f>
        <v>43484</v>
      </c>
      <c r="K345" s="138">
        <f t="shared" si="257"/>
        <v>625.34186712353971</v>
      </c>
      <c r="L345" s="139">
        <f t="shared" si="258"/>
        <v>52180.799999999996</v>
      </c>
      <c r="M345" s="140">
        <f t="shared" si="259"/>
        <v>52180.799999999996</v>
      </c>
      <c r="N345" s="141">
        <f t="shared" si="260"/>
        <v>641.85089241560115</v>
      </c>
      <c r="O345" s="142">
        <f t="shared" si="261"/>
        <v>33492293.046959996</v>
      </c>
      <c r="P345" s="143">
        <f>INDEX(รายได้แยกตามสิทธิ!$E:$E,MATCH(CalBudget2567!$D345,รายได้แยกตามสิทธิ!$B:$B,0))</f>
        <v>12831732.75</v>
      </c>
      <c r="Q345" s="138">
        <f>INDEX(ผลงานOPDVisit_HDC!$D:$D,MATCH(CalBudget2567!$D345,ผลงานOPDVisit_HDC!$A:$A,0))</f>
        <v>27525</v>
      </c>
      <c r="R345" s="138">
        <f t="shared" si="262"/>
        <v>466.18465940054494</v>
      </c>
      <c r="S345" s="139">
        <f t="shared" si="263"/>
        <v>33030</v>
      </c>
      <c r="T345" s="140">
        <f t="shared" si="264"/>
        <v>33030</v>
      </c>
      <c r="U345" s="141">
        <f t="shared" si="265"/>
        <v>478.49193440871932</v>
      </c>
      <c r="V345" s="142">
        <f t="shared" si="266"/>
        <v>15804588.593519999</v>
      </c>
      <c r="W345" s="143">
        <f>INDEX(รายได้แยกตามสิทธิ!$F:$F,MATCH(CalBudget2567!$D345,รายได้แยกตามสิทธิ!$B:$B,0))</f>
        <v>2600780</v>
      </c>
      <c r="X345" s="138">
        <f>INDEX(ผลงานOPDVisit_HDC!$E:$E,MATCH(CalBudget2567!$D345,ผลงานOPDVisit_HDC!$A:$A,0))</f>
        <v>8125</v>
      </c>
      <c r="Y345" s="138">
        <f t="shared" si="267"/>
        <v>320.096</v>
      </c>
      <c r="Z345" s="139">
        <f t="shared" si="268"/>
        <v>9750</v>
      </c>
      <c r="AA345" s="140">
        <f t="shared" si="269"/>
        <v>9750</v>
      </c>
      <c r="AB345" s="141">
        <f t="shared" si="270"/>
        <v>328.54653439999998</v>
      </c>
      <c r="AC345" s="142">
        <f t="shared" si="271"/>
        <v>3203328.7103999997</v>
      </c>
      <c r="AD345" s="143">
        <f>INDEX(รายได้แยกตามสิทธิ!$G:$G,MATCH(CalBudget2567!$D345,รายได้แยกตามสิทธิ!$B:$B,0))</f>
        <v>14427.89</v>
      </c>
      <c r="AE345" s="138">
        <f>INDEX(ผลงานOPDVisit_HDC!$G:$G,MATCH(CalBudget2567!$D345,ผลงานOPDVisit_HDC!$A:$A,0))</f>
        <v>52</v>
      </c>
      <c r="AF345" s="138">
        <f t="shared" si="272"/>
        <v>277.45942307692309</v>
      </c>
      <c r="AG345" s="139">
        <f t="shared" si="273"/>
        <v>62.4</v>
      </c>
      <c r="AH345" s="140">
        <f t="shared" si="274"/>
        <v>62.4</v>
      </c>
      <c r="AI345" s="141">
        <f t="shared" si="275"/>
        <v>284.78435184615387</v>
      </c>
      <c r="AJ345" s="142">
        <f t="shared" si="276"/>
        <v>17770.543555200002</v>
      </c>
      <c r="AK345" s="143">
        <f>INDEX(รายได้แยกตามสิทธิ!$H:$H,MATCH(CalBudget2567!$D345,รายได้แยกตามสิทธิ!$B:$B,0))</f>
        <v>4095420.79</v>
      </c>
      <c r="AL345" s="138">
        <f>INDEX(ผลงานOPDVisit_HDC!$K:$K,MATCH(CalBudget2567!$D345,ผลงานOPDVisit_HDC!$A:$A,0))</f>
        <v>829</v>
      </c>
      <c r="AM345" s="138">
        <f t="shared" si="277"/>
        <v>4940.1939565741859</v>
      </c>
      <c r="AN345" s="139">
        <f t="shared" si="278"/>
        <v>994.8</v>
      </c>
      <c r="AO345" s="140">
        <f t="shared" si="279"/>
        <v>994.8</v>
      </c>
      <c r="AP345" s="141">
        <f t="shared" si="280"/>
        <v>5070.6150770277445</v>
      </c>
      <c r="AQ345" s="142">
        <f t="shared" si="281"/>
        <v>5044247.8786271997</v>
      </c>
      <c r="AR345" s="144">
        <f t="shared" si="255"/>
        <v>57562228.773062393</v>
      </c>
      <c r="AS345" s="143">
        <f>INDEX(รายได้แยกตามสิทธิ!$I:$I,MATCH(CalBudget2567!$D345,รายได้แยกตามสิทธิ!$B:$B,0))</f>
        <v>10728013.23</v>
      </c>
      <c r="AT345" s="138">
        <f>INDEX(ผลงานAdjRw_DHES!$D:$D,MATCH(CalBudget2567!$D345,ผลงานAdjRw_DHES!$B:$B,0))</f>
        <v>1055.5293999999999</v>
      </c>
      <c r="AU345" s="143">
        <f t="shared" si="282"/>
        <v>10163.632798859038</v>
      </c>
      <c r="AV345" s="139">
        <f t="shared" si="283"/>
        <v>1266.6352799999997</v>
      </c>
      <c r="AW345" s="140">
        <f t="shared" si="284"/>
        <v>1266.6352799999997</v>
      </c>
      <c r="AX345" s="141">
        <f t="shared" si="285"/>
        <v>10431.952704748917</v>
      </c>
      <c r="AY345" s="142">
        <f t="shared" si="286"/>
        <v>13213479.3351264</v>
      </c>
      <c r="AZ345" s="143">
        <f>INDEX(รายได้แยกตามสิทธิ!$J:$J,MATCH(CalBudget2567!$D345,รายได้แยกตามสิทธิ!$B:$B,0))</f>
        <v>4162549.37</v>
      </c>
      <c r="BA345" s="138">
        <f>INDEX(ผลงานAdjRw_DHES!$F:$F,MATCH(CalBudget2567!$D345,ผลงานAdjRw_DHES!$B:$B,0))</f>
        <v>221.97269999999997</v>
      </c>
      <c r="BB345" s="143">
        <f t="shared" si="287"/>
        <v>18752.528441560607</v>
      </c>
      <c r="BC345" s="139">
        <f t="shared" si="288"/>
        <v>266.36723999999998</v>
      </c>
      <c r="BD345" s="140">
        <f t="shared" si="289"/>
        <v>266.36723999999998</v>
      </c>
      <c r="BE345" s="141">
        <f t="shared" si="290"/>
        <v>19247.595192417808</v>
      </c>
      <c r="BF345" s="142">
        <f t="shared" si="291"/>
        <v>5126928.8080416005</v>
      </c>
      <c r="BG345" s="143">
        <f>INDEX(รายได้แยกตามสิทธิ!$K:$K,MATCH(CalBudget2567!$D345,รายได้แยกตามสิทธิ!$B:$B,0))</f>
        <v>517561</v>
      </c>
      <c r="BH345" s="138">
        <f>INDEX(ผลงานAdjRw_DHES!$E:$E,MATCH(CalBudget2567!$D345,ผลงานAdjRw_DHES!$B:$B,0))</f>
        <v>62.184800000000003</v>
      </c>
      <c r="BI345" s="143">
        <f t="shared" si="292"/>
        <v>8322.9503029679272</v>
      </c>
      <c r="BJ345" s="139">
        <f t="shared" si="293"/>
        <v>74.621759999999995</v>
      </c>
      <c r="BK345" s="140">
        <f t="shared" si="294"/>
        <v>74.621759999999995</v>
      </c>
      <c r="BL345" s="141">
        <f t="shared" si="295"/>
        <v>8542.67619096628</v>
      </c>
      <c r="BM345" s="142">
        <f t="shared" si="296"/>
        <v>637469.53247999982</v>
      </c>
      <c r="BN345" s="143">
        <f>INDEX(รายได้แยกตามสิทธิ!$N:$N,MATCH(CalBudget2567!$D345,รายได้แยกตามสิทธิ!$B:$B,0))</f>
        <v>599441.78</v>
      </c>
      <c r="BO345" s="138">
        <f>INDEX(ผลงานAdjRw_DHES!$I:$I,MATCH(CalBudget2567!$D345,ผลงานAdjRw_DHES!$B:$B,0))</f>
        <v>70.63129999999984</v>
      </c>
      <c r="BP345" s="143">
        <f t="shared" si="297"/>
        <v>8486.9141584538502</v>
      </c>
      <c r="BQ345" s="139">
        <f t="shared" si="298"/>
        <v>84.757559999999799</v>
      </c>
      <c r="BR345" s="140">
        <f t="shared" si="299"/>
        <v>84.757559999999799</v>
      </c>
      <c r="BS345" s="141">
        <f t="shared" si="300"/>
        <v>8710.9686922370311</v>
      </c>
      <c r="BT345" s="142">
        <f t="shared" si="301"/>
        <v>738320.45159039996</v>
      </c>
      <c r="BU345" s="144">
        <f t="shared" si="302"/>
        <v>19716198.127238404</v>
      </c>
      <c r="BV345" s="145">
        <f t="shared" si="256"/>
        <v>77278426.900300801</v>
      </c>
      <c r="BW345" s="146">
        <f>INDEX(รายได้แยกตามสิทธิ!$Q:$Q,MATCH(CalBudget2567!$D345,รายได้แยกตามสิทธิ!$B:$B,0))</f>
        <v>0.28000000000000003</v>
      </c>
      <c r="BX345" s="145">
        <f t="shared" si="303"/>
        <v>21637959.532084227</v>
      </c>
      <c r="BY345" s="141"/>
      <c r="BZ345" s="143">
        <f t="shared" si="304"/>
        <v>80015</v>
      </c>
      <c r="CA345" s="138">
        <f>INDEX(ผลงานOPDVisit_HDC!$C:$C,MATCH(CalBudget2567!$D345,ผลงานOPDVisit_HDC!$A:$A,0))</f>
        <v>80015</v>
      </c>
      <c r="CB345" s="138">
        <f t="shared" si="305"/>
        <v>0</v>
      </c>
    </row>
    <row r="346" spans="1:80" hidden="1" x14ac:dyDescent="0.7">
      <c r="A346" s="136">
        <f>COUNTA($D$16:D346)</f>
        <v>331</v>
      </c>
      <c r="B346" s="1">
        <v>5</v>
      </c>
      <c r="C346" s="2" t="s">
        <v>31</v>
      </c>
      <c r="D346" s="91" t="s">
        <v>403</v>
      </c>
      <c r="E346" s="3" t="s">
        <v>1300</v>
      </c>
      <c r="F346" s="4" t="s">
        <v>1876</v>
      </c>
      <c r="G346" s="1">
        <v>6</v>
      </c>
      <c r="H346" s="3" t="s">
        <v>2965</v>
      </c>
      <c r="I346" s="137">
        <f>INDEX(รายได้แยกตามสิทธิ!$D:$D,MATCH(CalBudget2567!$D346,รายได้แยกตามสิทธิ!$B:$B,0))</f>
        <v>18123094.25</v>
      </c>
      <c r="J346" s="138">
        <f>INDEX(ผลงานOPDVisit_HDC!$F:$F,MATCH(CalBudget2567!$D346,ผลงานOPDVisit_HDC!$A:$A,0))</f>
        <v>40176</v>
      </c>
      <c r="K346" s="138">
        <f t="shared" si="257"/>
        <v>451.09254903424932</v>
      </c>
      <c r="L346" s="139">
        <f t="shared" si="258"/>
        <v>48211.199999999997</v>
      </c>
      <c r="M346" s="140">
        <f t="shared" si="259"/>
        <v>48211.199999999997</v>
      </c>
      <c r="N346" s="141">
        <f t="shared" si="260"/>
        <v>463.00139232875352</v>
      </c>
      <c r="O346" s="142">
        <f t="shared" si="261"/>
        <v>22321852.725840002</v>
      </c>
      <c r="P346" s="143">
        <f>INDEX(รายได้แยกตามสิทธิ!$E:$E,MATCH(CalBudget2567!$D346,รายได้แยกตามสิทธิ!$B:$B,0))</f>
        <v>4978669.66</v>
      </c>
      <c r="Q346" s="138">
        <f>INDEX(ผลงานOPDVisit_HDC!$D:$D,MATCH(CalBudget2567!$D346,ผลงานOPDVisit_HDC!$A:$A,0))</f>
        <v>2445</v>
      </c>
      <c r="R346" s="138">
        <f t="shared" si="262"/>
        <v>2036.2657096114519</v>
      </c>
      <c r="S346" s="139">
        <f t="shared" si="263"/>
        <v>2934</v>
      </c>
      <c r="T346" s="140">
        <f t="shared" si="264"/>
        <v>2934</v>
      </c>
      <c r="U346" s="141">
        <f t="shared" si="265"/>
        <v>2090.0231243451944</v>
      </c>
      <c r="V346" s="142">
        <f t="shared" si="266"/>
        <v>6132127.8468288006</v>
      </c>
      <c r="W346" s="143">
        <f>INDEX(รายได้แยกตามสิทธิ!$F:$F,MATCH(CalBudget2567!$D346,รายได้แยกตามสิทธิ!$B:$B,0))</f>
        <v>1098965</v>
      </c>
      <c r="X346" s="138">
        <f>INDEX(ผลงานOPDVisit_HDC!$E:$E,MATCH(CalBudget2567!$D346,ผลงานOPDVisit_HDC!$A:$A,0))</f>
        <v>4106</v>
      </c>
      <c r="Y346" s="138">
        <f t="shared" si="267"/>
        <v>267.64856307842183</v>
      </c>
      <c r="Z346" s="139">
        <f t="shared" si="268"/>
        <v>4927.2</v>
      </c>
      <c r="AA346" s="140">
        <f t="shared" si="269"/>
        <v>4927.2</v>
      </c>
      <c r="AB346" s="141">
        <f t="shared" si="270"/>
        <v>274.71448514369217</v>
      </c>
      <c r="AC346" s="142">
        <f t="shared" si="271"/>
        <v>1353573.2112</v>
      </c>
      <c r="AD346" s="143">
        <f>INDEX(รายได้แยกตามสิทธิ!$G:$G,MATCH(CalBudget2567!$D346,รายได้แยกตามสิทธิ!$B:$B,0))</f>
        <v>1449</v>
      </c>
      <c r="AE346" s="138">
        <f>INDEX(ผลงานOPDVisit_HDC!$G:$G,MATCH(CalBudget2567!$D346,ผลงานOPDVisit_HDC!$A:$A,0))</f>
        <v>8</v>
      </c>
      <c r="AF346" s="138">
        <f t="shared" si="272"/>
        <v>181.125</v>
      </c>
      <c r="AG346" s="139">
        <f t="shared" si="273"/>
        <v>9.6</v>
      </c>
      <c r="AH346" s="140">
        <f t="shared" si="274"/>
        <v>9.6</v>
      </c>
      <c r="AI346" s="141">
        <f t="shared" si="275"/>
        <v>185.9067</v>
      </c>
      <c r="AJ346" s="142">
        <f t="shared" si="276"/>
        <v>1784.7043200000001</v>
      </c>
      <c r="AK346" s="143">
        <f>INDEX(รายได้แยกตามสิทธิ!$H:$H,MATCH(CalBudget2567!$D346,รายได้แยกตามสิทธิ!$B:$B,0))</f>
        <v>2133753</v>
      </c>
      <c r="AL346" s="138">
        <f>INDEX(ผลงานOPDVisit_HDC!$K:$K,MATCH(CalBudget2567!$D346,ผลงานOPDVisit_HDC!$A:$A,0))</f>
        <v>22089</v>
      </c>
      <c r="AM346" s="138">
        <f t="shared" si="277"/>
        <v>96.597989949748737</v>
      </c>
      <c r="AN346" s="139">
        <f t="shared" si="278"/>
        <v>26506.799999999999</v>
      </c>
      <c r="AO346" s="140">
        <f t="shared" si="279"/>
        <v>26506.799999999999</v>
      </c>
      <c r="AP346" s="141">
        <f t="shared" si="280"/>
        <v>99.148176884422099</v>
      </c>
      <c r="AQ346" s="142">
        <f t="shared" si="281"/>
        <v>2628100.8950399999</v>
      </c>
      <c r="AR346" s="144">
        <f t="shared" si="255"/>
        <v>32437439.383228801</v>
      </c>
      <c r="AS346" s="143">
        <f>INDEX(รายได้แยกตามสิทธิ!$I:$I,MATCH(CalBudget2567!$D346,รายได้แยกตามสิทธิ!$B:$B,0))</f>
        <v>3483546.5</v>
      </c>
      <c r="AT346" s="138">
        <f>INDEX(ผลงานAdjRw_DHES!$D:$D,MATCH(CalBudget2567!$D346,ผลงานAdjRw_DHES!$B:$B,0))</f>
        <v>341.46209999999996</v>
      </c>
      <c r="AU346" s="143">
        <f t="shared" si="282"/>
        <v>10201.854027138006</v>
      </c>
      <c r="AV346" s="139">
        <f t="shared" si="283"/>
        <v>409.75451999999996</v>
      </c>
      <c r="AW346" s="140">
        <f t="shared" si="284"/>
        <v>409.75451999999996</v>
      </c>
      <c r="AX346" s="141">
        <f t="shared" si="285"/>
        <v>10471.18297345445</v>
      </c>
      <c r="AY346" s="142">
        <f t="shared" si="286"/>
        <v>4290614.5531200003</v>
      </c>
      <c r="AZ346" s="143">
        <f>INDEX(รายได้แยกตามสิทธิ!$J:$J,MATCH(CalBudget2567!$D346,รายได้แยกตามสิทธิ!$B:$B,0))</f>
        <v>764302.69</v>
      </c>
      <c r="BA346" s="138">
        <f>INDEX(ผลงานAdjRw_DHES!$F:$F,MATCH(CalBudget2567!$D346,ผลงานAdjRw_DHES!$B:$B,0))</f>
        <v>53.647000000000013</v>
      </c>
      <c r="BB346" s="143">
        <f t="shared" si="287"/>
        <v>14246.885939567912</v>
      </c>
      <c r="BC346" s="139">
        <f t="shared" si="288"/>
        <v>64.376400000000018</v>
      </c>
      <c r="BD346" s="140">
        <f t="shared" si="289"/>
        <v>64.376400000000018</v>
      </c>
      <c r="BE346" s="141">
        <f t="shared" si="290"/>
        <v>14623.003728372505</v>
      </c>
      <c r="BF346" s="142">
        <f t="shared" si="291"/>
        <v>941376.33721919998</v>
      </c>
      <c r="BG346" s="143">
        <f>INDEX(รายได้แยกตามสิทธิ!$K:$K,MATCH(CalBudget2567!$D346,รายได้แยกตามสิทธิ!$B:$B,0))</f>
        <v>370538.83</v>
      </c>
      <c r="BH346" s="138">
        <f>INDEX(ผลงานAdjRw_DHES!$E:$E,MATCH(CalBudget2567!$D346,ผลงานAdjRw_DHES!$B:$B,0))</f>
        <v>25.456299999999999</v>
      </c>
      <c r="BI346" s="143">
        <f t="shared" si="292"/>
        <v>14555.879291177431</v>
      </c>
      <c r="BJ346" s="139">
        <f t="shared" si="293"/>
        <v>30.547559999999997</v>
      </c>
      <c r="BK346" s="140">
        <f t="shared" si="294"/>
        <v>30.547559999999997</v>
      </c>
      <c r="BL346" s="141">
        <f t="shared" si="295"/>
        <v>14940.154504464515</v>
      </c>
      <c r="BM346" s="142">
        <f t="shared" si="296"/>
        <v>456385.26613440004</v>
      </c>
      <c r="BN346" s="143">
        <f>INDEX(รายได้แยกตามสิทธิ!$N:$N,MATCH(CalBudget2567!$D346,รายได้แยกตามสิทธิ!$B:$B,0))</f>
        <v>54740.5</v>
      </c>
      <c r="BO346" s="138">
        <f>INDEX(ผลงานAdjRw_DHES!$I:$I,MATCH(CalBudget2567!$D346,ผลงานAdjRw_DHES!$B:$B,0))</f>
        <v>9.8040000000000092</v>
      </c>
      <c r="BP346" s="143">
        <f t="shared" si="297"/>
        <v>5583.486332109338</v>
      </c>
      <c r="BQ346" s="139">
        <f t="shared" si="298"/>
        <v>11.76480000000001</v>
      </c>
      <c r="BR346" s="140">
        <f t="shared" si="299"/>
        <v>11.76480000000001</v>
      </c>
      <c r="BS346" s="141">
        <f t="shared" si="300"/>
        <v>5730.8903712770243</v>
      </c>
      <c r="BT346" s="142">
        <f t="shared" si="301"/>
        <v>67422.779039999994</v>
      </c>
      <c r="BU346" s="144">
        <f t="shared" si="302"/>
        <v>5755798.9355136007</v>
      </c>
      <c r="BV346" s="145">
        <f t="shared" si="256"/>
        <v>38193238.318742402</v>
      </c>
      <c r="BW346" s="146">
        <f>INDEX(รายได้แยกตามสิทธิ!$Q:$Q,MATCH(CalBudget2567!$D346,รายได้แยกตามสิทธิ!$B:$B,0))</f>
        <v>0.26</v>
      </c>
      <c r="BX346" s="145">
        <f t="shared" si="303"/>
        <v>9930241.9628730249</v>
      </c>
      <c r="BY346" s="141"/>
      <c r="BZ346" s="143">
        <f t="shared" si="304"/>
        <v>68824</v>
      </c>
      <c r="CA346" s="138">
        <f>INDEX(ผลงานOPDVisit_HDC!$C:$C,MATCH(CalBudget2567!$D346,ผลงานOPDVisit_HDC!$A:$A,0))</f>
        <v>68824</v>
      </c>
      <c r="CB346" s="138">
        <f t="shared" si="305"/>
        <v>0</v>
      </c>
    </row>
    <row r="347" spans="1:80" hidden="1" x14ac:dyDescent="0.7">
      <c r="A347" s="136">
        <f>COUNTA($D$16:D347)</f>
        <v>332</v>
      </c>
      <c r="B347" s="1">
        <v>5</v>
      </c>
      <c r="C347" s="2" t="s">
        <v>32</v>
      </c>
      <c r="D347" s="91" t="s">
        <v>404</v>
      </c>
      <c r="E347" s="3" t="s">
        <v>2029</v>
      </c>
      <c r="F347" s="4" t="s">
        <v>1875</v>
      </c>
      <c r="G347" s="1">
        <v>18</v>
      </c>
      <c r="H347" s="3" t="s">
        <v>2975</v>
      </c>
      <c r="I347" s="137">
        <f>INDEX(รายได้แยกตามสิทธิ!$D:$D,MATCH(CalBudget2567!$D347,รายได้แยกตามสิทธิ!$B:$B,0))</f>
        <v>644067838.19000006</v>
      </c>
      <c r="J347" s="138">
        <f>INDEX(ผลงานOPDVisit_HDC!$F:$F,MATCH(CalBudget2567!$D347,ผลงานOPDVisit_HDC!$A:$A,0))</f>
        <v>392004</v>
      </c>
      <c r="K347" s="138">
        <f t="shared" si="257"/>
        <v>1643.0134340210816</v>
      </c>
      <c r="L347" s="139">
        <f t="shared" si="258"/>
        <v>470404.8</v>
      </c>
      <c r="M347" s="140">
        <f t="shared" si="259"/>
        <v>470404.8</v>
      </c>
      <c r="N347" s="141">
        <f t="shared" si="260"/>
        <v>1686.3889886792381</v>
      </c>
      <c r="O347" s="142">
        <f t="shared" si="261"/>
        <v>793285474.94185925</v>
      </c>
      <c r="P347" s="143">
        <f>INDEX(รายได้แยกตามสิทธิ!$E:$E,MATCH(CalBudget2567!$D347,รายได้แยกตามสิทธิ!$B:$B,0))</f>
        <v>101591064.06</v>
      </c>
      <c r="Q347" s="138">
        <f>INDEX(ผลงานOPDVisit_HDC!$D:$D,MATCH(CalBudget2567!$D347,ผลงานOPDVisit_HDC!$A:$A,0))</f>
        <v>71624</v>
      </c>
      <c r="R347" s="138">
        <f t="shared" si="262"/>
        <v>1418.3941703898136</v>
      </c>
      <c r="S347" s="139">
        <f t="shared" si="263"/>
        <v>85948.800000000003</v>
      </c>
      <c r="T347" s="140">
        <f t="shared" si="264"/>
        <v>85948.800000000003</v>
      </c>
      <c r="U347" s="141">
        <f t="shared" si="265"/>
        <v>1455.8397764881047</v>
      </c>
      <c r="V347" s="142">
        <f t="shared" si="266"/>
        <v>125127681.78142081</v>
      </c>
      <c r="W347" s="143">
        <f>INDEX(รายได้แยกตามสิทธิ!$F:$F,MATCH(CalBudget2567!$D347,รายได้แยกตามสิทธิ!$B:$B,0))</f>
        <v>188741328.72999999</v>
      </c>
      <c r="X347" s="138">
        <f>INDEX(ผลงานOPDVisit_HDC!$E:$E,MATCH(CalBudget2567!$D347,ผลงานOPDVisit_HDC!$A:$A,0))</f>
        <v>318077</v>
      </c>
      <c r="Y347" s="138">
        <f t="shared" si="267"/>
        <v>593.38251030410868</v>
      </c>
      <c r="Z347" s="139">
        <f t="shared" si="268"/>
        <v>381692.39999999997</v>
      </c>
      <c r="AA347" s="140">
        <f t="shared" si="269"/>
        <v>381692.39999999997</v>
      </c>
      <c r="AB347" s="141">
        <f t="shared" si="270"/>
        <v>609.04780857613719</v>
      </c>
      <c r="AC347" s="142">
        <f t="shared" si="271"/>
        <v>232468919.77016637</v>
      </c>
      <c r="AD347" s="143">
        <f>INDEX(รายได้แยกตามสิทธิ!$G:$G,MATCH(CalBudget2567!$D347,รายได้แยกตามสิทธิ!$B:$B,0))</f>
        <v>24171352</v>
      </c>
      <c r="AE347" s="138">
        <f>INDEX(ผลงานOPDVisit_HDC!$G:$G,MATCH(CalBudget2567!$D347,ผลงานOPDVisit_HDC!$A:$A,0))</f>
        <v>13147</v>
      </c>
      <c r="AF347" s="138">
        <f t="shared" si="272"/>
        <v>1838.5450673157375</v>
      </c>
      <c r="AG347" s="139">
        <f t="shared" si="273"/>
        <v>15776.4</v>
      </c>
      <c r="AH347" s="140">
        <f t="shared" si="274"/>
        <v>15776.4</v>
      </c>
      <c r="AI347" s="141">
        <f t="shared" si="275"/>
        <v>1887.082657092873</v>
      </c>
      <c r="AJ347" s="142">
        <f t="shared" si="276"/>
        <v>29771370.831360001</v>
      </c>
      <c r="AK347" s="143">
        <f>INDEX(รายได้แยกตามสิทธิ!$H:$H,MATCH(CalBudget2567!$D347,รายได้แยกตามสิทธิ!$B:$B,0))</f>
        <v>42437804.57</v>
      </c>
      <c r="AL347" s="138">
        <f>INDEX(ผลงานOPDVisit_HDC!$K:$K,MATCH(CalBudget2567!$D347,ผลงานOPDVisit_HDC!$A:$A,0))</f>
        <v>100985</v>
      </c>
      <c r="AM347" s="138">
        <f t="shared" si="277"/>
        <v>420.23869455859784</v>
      </c>
      <c r="AN347" s="139">
        <f t="shared" si="278"/>
        <v>121182</v>
      </c>
      <c r="AO347" s="140">
        <f t="shared" si="279"/>
        <v>121182</v>
      </c>
      <c r="AP347" s="141">
        <f t="shared" si="280"/>
        <v>431.3329960949448</v>
      </c>
      <c r="AQ347" s="142">
        <f t="shared" si="281"/>
        <v>52269795.132777601</v>
      </c>
      <c r="AR347" s="144">
        <f t="shared" si="255"/>
        <v>1232923242.4575841</v>
      </c>
      <c r="AS347" s="143">
        <f>INDEX(รายได้แยกตามสิทธิ!$I:$I,MATCH(CalBudget2567!$D347,รายได้แยกตามสิทธิ!$B:$B,0))</f>
        <v>679802420.38</v>
      </c>
      <c r="AT347" s="138">
        <f>INDEX(ผลงานAdjRw_DHES!$D:$D,MATCH(CalBudget2567!$D347,ผลงานAdjRw_DHES!$B:$B,0))</f>
        <v>37829.570899999999</v>
      </c>
      <c r="AU347" s="143">
        <f t="shared" si="282"/>
        <v>17970.132999314566</v>
      </c>
      <c r="AV347" s="139">
        <f t="shared" si="283"/>
        <v>45395.485079999999</v>
      </c>
      <c r="AW347" s="140">
        <f t="shared" si="284"/>
        <v>45395.485079999999</v>
      </c>
      <c r="AX347" s="141">
        <f t="shared" si="285"/>
        <v>18444.544510496471</v>
      </c>
      <c r="AY347" s="142">
        <f t="shared" si="286"/>
        <v>837299045.13363838</v>
      </c>
      <c r="AZ347" s="143">
        <f>INDEX(รายได้แยกตามสิทธิ!$J:$J,MATCH(CalBudget2567!$D347,รายได้แยกตามสิทธิ!$B:$B,0))</f>
        <v>93227908.219999999</v>
      </c>
      <c r="BA347" s="138">
        <f>INDEX(ผลงานAdjRw_DHES!$F:$F,MATCH(CalBudget2567!$D347,ผลงานAdjRw_DHES!$B:$B,0))</f>
        <v>4388.1129000000001</v>
      </c>
      <c r="BB347" s="143">
        <f t="shared" si="287"/>
        <v>21245.558248968478</v>
      </c>
      <c r="BC347" s="139">
        <f t="shared" si="288"/>
        <v>5265.7354800000003</v>
      </c>
      <c r="BD347" s="140">
        <f t="shared" si="289"/>
        <v>5265.7354800000003</v>
      </c>
      <c r="BE347" s="141">
        <f t="shared" si="290"/>
        <v>21806.440986741247</v>
      </c>
      <c r="BF347" s="142">
        <f t="shared" si="291"/>
        <v>114826949.9964096</v>
      </c>
      <c r="BG347" s="143">
        <f>INDEX(รายได้แยกตามสิทธิ!$K:$K,MATCH(CalBudget2567!$D347,รายได้แยกตามสิทธิ!$B:$B,0))</f>
        <v>150835134.46000001</v>
      </c>
      <c r="BH347" s="138">
        <f>INDEX(ผลงานAdjRw_DHES!$E:$E,MATCH(CalBudget2567!$D347,ผลงานAdjRw_DHES!$B:$B,0))</f>
        <v>9622.1376999999993</v>
      </c>
      <c r="BI347" s="143">
        <f t="shared" si="292"/>
        <v>15675.844512181531</v>
      </c>
      <c r="BJ347" s="139">
        <f t="shared" si="293"/>
        <v>11546.565239999998</v>
      </c>
      <c r="BK347" s="140">
        <f t="shared" si="294"/>
        <v>11546.565239999998</v>
      </c>
      <c r="BL347" s="141">
        <f t="shared" si="295"/>
        <v>16089.686807303124</v>
      </c>
      <c r="BM347" s="142">
        <f t="shared" si="296"/>
        <v>185780618.4116928</v>
      </c>
      <c r="BN347" s="143">
        <f>INDEX(รายได้แยกตามสิทธิ!$N:$N,MATCH(CalBudget2567!$D347,รายได้แยกตามสิทธิ!$B:$B,0))</f>
        <v>207063916.56</v>
      </c>
      <c r="BO347" s="138">
        <f>INDEX(ผลงานAdjRw_DHES!$I:$I,MATCH(CalBudget2567!$D347,ผลงานAdjRw_DHES!$B:$B,0))</f>
        <v>8200.4058000000005</v>
      </c>
      <c r="BP347" s="143">
        <f t="shared" si="297"/>
        <v>25250.447552241865</v>
      </c>
      <c r="BQ347" s="139">
        <f t="shared" si="298"/>
        <v>9840.4869600000002</v>
      </c>
      <c r="BR347" s="140">
        <f t="shared" si="299"/>
        <v>9840.4869600000002</v>
      </c>
      <c r="BS347" s="141">
        <f t="shared" si="300"/>
        <v>25917.059367621052</v>
      </c>
      <c r="BT347" s="142">
        <f t="shared" si="301"/>
        <v>255036484.74862081</v>
      </c>
      <c r="BU347" s="144">
        <f t="shared" si="302"/>
        <v>1392943098.2903616</v>
      </c>
      <c r="BV347" s="145">
        <f t="shared" si="256"/>
        <v>2625866340.7479458</v>
      </c>
      <c r="BW347" s="146">
        <f>INDEX(รายได้แยกตามสิทธิ!$Q:$Q,MATCH(CalBudget2567!$D347,รายได้แยกตามสิทธิ!$B:$B,0))</f>
        <v>0.25</v>
      </c>
      <c r="BX347" s="145">
        <f t="shared" si="303"/>
        <v>656466585.18698645</v>
      </c>
      <c r="BY347" s="141"/>
      <c r="BZ347" s="143">
        <f t="shared" si="304"/>
        <v>895837</v>
      </c>
      <c r="CA347" s="138">
        <f>INDEX(ผลงานOPDVisit_HDC!$C:$C,MATCH(CalBudget2567!$D347,ผลงานOPDVisit_HDC!$A:$A,0))</f>
        <v>895837</v>
      </c>
      <c r="CB347" s="138">
        <f t="shared" si="305"/>
        <v>0</v>
      </c>
    </row>
    <row r="348" spans="1:80" hidden="1" x14ac:dyDescent="0.7">
      <c r="A348" s="136">
        <f>COUNTA($D$16:D348)</f>
        <v>333</v>
      </c>
      <c r="B348" s="1">
        <v>5</v>
      </c>
      <c r="C348" s="2" t="s">
        <v>32</v>
      </c>
      <c r="D348" s="91" t="s">
        <v>405</v>
      </c>
      <c r="E348" s="3" t="s">
        <v>1301</v>
      </c>
      <c r="F348" s="4" t="s">
        <v>1877</v>
      </c>
      <c r="G348" s="1">
        <v>16</v>
      </c>
      <c r="H348" s="3" t="s">
        <v>2973</v>
      </c>
      <c r="I348" s="137">
        <f>INDEX(รายได้แยกตามสิทธิ!$D:$D,MATCH(CalBudget2567!$D348,รายได้แยกตามสิทธิ!$B:$B,0))</f>
        <v>217232828.15000001</v>
      </c>
      <c r="J348" s="138">
        <f>INDEX(ผลงานOPDVisit_HDC!$F:$F,MATCH(CalBudget2567!$D348,ผลงานOPDVisit_HDC!$A:$A,0))</f>
        <v>275344</v>
      </c>
      <c r="K348" s="138">
        <f t="shared" si="257"/>
        <v>788.95065136701726</v>
      </c>
      <c r="L348" s="139">
        <f t="shared" si="258"/>
        <v>330412.79999999999</v>
      </c>
      <c r="M348" s="140">
        <f t="shared" si="259"/>
        <v>330412.79999999999</v>
      </c>
      <c r="N348" s="141">
        <f t="shared" si="260"/>
        <v>809.7789485631065</v>
      </c>
      <c r="O348" s="142">
        <f t="shared" si="261"/>
        <v>267561329.77579197</v>
      </c>
      <c r="P348" s="143">
        <f>INDEX(รายได้แยกตามสิทธิ!$E:$E,MATCH(CalBudget2567!$D348,รายได้แยกตามสิทธิ!$B:$B,0))</f>
        <v>45959193.039999999</v>
      </c>
      <c r="Q348" s="138">
        <f>INDEX(ผลงานOPDVisit_HDC!$D:$D,MATCH(CalBudget2567!$D348,ผลงานOPDVisit_HDC!$A:$A,0))</f>
        <v>45813</v>
      </c>
      <c r="R348" s="138">
        <f t="shared" si="262"/>
        <v>1003.1910820072904</v>
      </c>
      <c r="S348" s="139">
        <f t="shared" si="263"/>
        <v>54975.6</v>
      </c>
      <c r="T348" s="140">
        <f t="shared" si="264"/>
        <v>54975.6</v>
      </c>
      <c r="U348" s="141">
        <f t="shared" si="265"/>
        <v>1029.675326572283</v>
      </c>
      <c r="V348" s="142">
        <f t="shared" si="266"/>
        <v>56607018.8835072</v>
      </c>
      <c r="W348" s="143">
        <f>INDEX(รายได้แยกตามสิทธิ!$F:$F,MATCH(CalBudget2567!$D348,รายได้แยกตามสิทธิ!$B:$B,0))</f>
        <v>47623938.079999998</v>
      </c>
      <c r="X348" s="138">
        <f>INDEX(ผลงานOPDVisit_HDC!$E:$E,MATCH(CalBudget2567!$D348,ผลงานOPDVisit_HDC!$A:$A,0))</f>
        <v>72649</v>
      </c>
      <c r="Y348" s="138">
        <f t="shared" si="267"/>
        <v>655.53466778620486</v>
      </c>
      <c r="Z348" s="139">
        <f t="shared" si="268"/>
        <v>87178.8</v>
      </c>
      <c r="AA348" s="140">
        <f t="shared" si="269"/>
        <v>87178.8</v>
      </c>
      <c r="AB348" s="141">
        <f t="shared" si="270"/>
        <v>672.84078301576062</v>
      </c>
      <c r="AC348" s="142">
        <f t="shared" si="271"/>
        <v>58657452.054374397</v>
      </c>
      <c r="AD348" s="143">
        <f>INDEX(รายได้แยกตามสิทธิ!$G:$G,MATCH(CalBudget2567!$D348,รายได้แยกตามสิทธิ!$B:$B,0))</f>
        <v>1665980.11</v>
      </c>
      <c r="AE348" s="138">
        <f>INDEX(ผลงานOPDVisit_HDC!$G:$G,MATCH(CalBudget2567!$D348,ผลงานOPDVisit_HDC!$A:$A,0))</f>
        <v>1973</v>
      </c>
      <c r="AF348" s="138">
        <f t="shared" si="272"/>
        <v>844.3893106943741</v>
      </c>
      <c r="AG348" s="139">
        <f t="shared" si="273"/>
        <v>2367.6</v>
      </c>
      <c r="AH348" s="140">
        <f t="shared" si="274"/>
        <v>2367.6</v>
      </c>
      <c r="AI348" s="141">
        <f t="shared" si="275"/>
        <v>866.68118849670554</v>
      </c>
      <c r="AJ348" s="142">
        <f t="shared" si="276"/>
        <v>2051954.3818848</v>
      </c>
      <c r="AK348" s="143">
        <f>INDEX(รายได้แยกตามสิทธิ!$H:$H,MATCH(CalBudget2567!$D348,รายได้แยกตามสิทธิ!$B:$B,0))</f>
        <v>43753577.07</v>
      </c>
      <c r="AL348" s="138">
        <f>INDEX(ผลงานOPDVisit_HDC!$K:$K,MATCH(CalBudget2567!$D348,ผลงานOPDVisit_HDC!$A:$A,0))</f>
        <v>73617</v>
      </c>
      <c r="AM348" s="138">
        <f t="shared" si="277"/>
        <v>594.34066954643629</v>
      </c>
      <c r="AN348" s="139">
        <f t="shared" si="278"/>
        <v>88340.4</v>
      </c>
      <c r="AO348" s="140">
        <f t="shared" si="279"/>
        <v>88340.4</v>
      </c>
      <c r="AP348" s="141">
        <f t="shared" si="280"/>
        <v>610.03126322246226</v>
      </c>
      <c r="AQ348" s="142">
        <f t="shared" si="281"/>
        <v>53890405.805577599</v>
      </c>
      <c r="AR348" s="144">
        <f t="shared" si="255"/>
        <v>438768160.90113598</v>
      </c>
      <c r="AS348" s="143">
        <f>INDEX(รายได้แยกตามสิทธิ!$I:$I,MATCH(CalBudget2567!$D348,รายได้แยกตามสิทธิ!$B:$B,0))</f>
        <v>223816511.37</v>
      </c>
      <c r="AT348" s="138">
        <f>INDEX(ผลงานAdjRw_DHES!$D:$D,MATCH(CalBudget2567!$D348,ผลงานAdjRw_DHES!$B:$B,0))</f>
        <v>12453.326000000001</v>
      </c>
      <c r="AU348" s="143">
        <f t="shared" si="282"/>
        <v>17972.428519899022</v>
      </c>
      <c r="AV348" s="139">
        <f t="shared" si="283"/>
        <v>14943.9912</v>
      </c>
      <c r="AW348" s="140">
        <f t="shared" si="284"/>
        <v>14943.9912</v>
      </c>
      <c r="AX348" s="141">
        <f t="shared" si="285"/>
        <v>18446.900632824356</v>
      </c>
      <c r="AY348" s="142">
        <f t="shared" si="286"/>
        <v>275670320.72420162</v>
      </c>
      <c r="AZ348" s="143">
        <f>INDEX(รายได้แยกตามสิทธิ!$J:$J,MATCH(CalBudget2567!$D348,รายได้แยกตามสิทธิ!$B:$B,0))</f>
        <v>23801381.120000001</v>
      </c>
      <c r="BA348" s="138">
        <f>INDEX(ผลงานAdjRw_DHES!$F:$F,MATCH(CalBudget2567!$D348,ผลงานAdjRw_DHES!$B:$B,0))</f>
        <v>1157.0606</v>
      </c>
      <c r="BB348" s="143">
        <f t="shared" si="287"/>
        <v>20570.557082317038</v>
      </c>
      <c r="BC348" s="139">
        <f t="shared" si="288"/>
        <v>1388.47272</v>
      </c>
      <c r="BD348" s="140">
        <f t="shared" si="289"/>
        <v>1388.47272</v>
      </c>
      <c r="BE348" s="141">
        <f t="shared" si="290"/>
        <v>21113.619789290209</v>
      </c>
      <c r="BF348" s="142">
        <f t="shared" si="291"/>
        <v>29315685.097881604</v>
      </c>
      <c r="BG348" s="143">
        <f>INDEX(รายได้แยกตามสิทธิ!$K:$K,MATCH(CalBudget2567!$D348,รายได้แยกตามสิทธิ!$B:$B,0))</f>
        <v>41478425.270000003</v>
      </c>
      <c r="BH348" s="138">
        <f>INDEX(ผลงานAdjRw_DHES!$E:$E,MATCH(CalBudget2567!$D348,ผลงานAdjRw_DHES!$B:$B,0))</f>
        <v>1649.0289999999998</v>
      </c>
      <c r="BI348" s="143">
        <f t="shared" si="292"/>
        <v>25153.241859300237</v>
      </c>
      <c r="BJ348" s="139">
        <f t="shared" si="293"/>
        <v>1978.8347999999996</v>
      </c>
      <c r="BK348" s="140">
        <f t="shared" si="294"/>
        <v>1978.8347999999996</v>
      </c>
      <c r="BL348" s="141">
        <f t="shared" si="295"/>
        <v>25817.287444385762</v>
      </c>
      <c r="BM348" s="142">
        <f t="shared" si="296"/>
        <v>51088146.836553603</v>
      </c>
      <c r="BN348" s="143">
        <f>INDEX(รายได้แยกตามสิทธิ!$N:$N,MATCH(CalBudget2567!$D348,รายได้แยกตามสิทธิ!$B:$B,0))</f>
        <v>77396416.770000011</v>
      </c>
      <c r="BO348" s="138">
        <f>INDEX(ผลงานAdjRw_DHES!$I:$I,MATCH(CalBudget2567!$D348,ผลงานAdjRw_DHES!$B:$B,0))</f>
        <v>3673.3214000000007</v>
      </c>
      <c r="BP348" s="143">
        <f t="shared" si="297"/>
        <v>21069.873376721131</v>
      </c>
      <c r="BQ348" s="139">
        <f t="shared" si="298"/>
        <v>4407.9856800000007</v>
      </c>
      <c r="BR348" s="140">
        <f t="shared" si="299"/>
        <v>4407.9856800000007</v>
      </c>
      <c r="BS348" s="141">
        <f t="shared" si="300"/>
        <v>21626.118033866569</v>
      </c>
      <c r="BT348" s="142">
        <f t="shared" si="301"/>
        <v>95327618.607273608</v>
      </c>
      <c r="BU348" s="144">
        <f t="shared" si="302"/>
        <v>451401771.26591039</v>
      </c>
      <c r="BV348" s="145">
        <f t="shared" si="256"/>
        <v>890169932.16704631</v>
      </c>
      <c r="BW348" s="146">
        <f>INDEX(รายได้แยกตามสิทธิ!$Q:$Q,MATCH(CalBudget2567!$D348,รายได้แยกตามสิทธิ!$B:$B,0))</f>
        <v>0.3</v>
      </c>
      <c r="BX348" s="145">
        <f t="shared" si="303"/>
        <v>267050979.65011388</v>
      </c>
      <c r="BY348" s="141"/>
      <c r="BZ348" s="143">
        <f t="shared" si="304"/>
        <v>469396</v>
      </c>
      <c r="CA348" s="138">
        <f>INDEX(ผลงานOPDVisit_HDC!$C:$C,MATCH(CalBudget2567!$D348,ผลงานOPDVisit_HDC!$A:$A,0))</f>
        <v>469396</v>
      </c>
      <c r="CB348" s="138">
        <f t="shared" si="305"/>
        <v>0</v>
      </c>
    </row>
    <row r="349" spans="1:80" hidden="1" x14ac:dyDescent="0.7">
      <c r="A349" s="136">
        <f>COUNTA($D$16:D349)</f>
        <v>334</v>
      </c>
      <c r="B349" s="1">
        <v>5</v>
      </c>
      <c r="C349" s="2" t="s">
        <v>33</v>
      </c>
      <c r="D349" s="91" t="s">
        <v>406</v>
      </c>
      <c r="E349" s="3" t="s">
        <v>1302</v>
      </c>
      <c r="F349" s="4" t="s">
        <v>1875</v>
      </c>
      <c r="G349" s="1">
        <v>19</v>
      </c>
      <c r="H349" s="3" t="s">
        <v>2961</v>
      </c>
      <c r="I349" s="137">
        <f>INDEX(รายได้แยกตามสิทธิ!$D:$D,MATCH(CalBudget2567!$D349,รายได้แยกตามสิทธิ!$B:$B,0))</f>
        <v>379800981.75</v>
      </c>
      <c r="J349" s="138">
        <f>INDEX(ผลงานOPDVisit_HDC!$F:$F,MATCH(CalBudget2567!$D349,ผลงานOPDVisit_HDC!$A:$A,0))</f>
        <v>419926</v>
      </c>
      <c r="K349" s="138">
        <f t="shared" si="257"/>
        <v>904.44740680500854</v>
      </c>
      <c r="L349" s="139">
        <f t="shared" si="258"/>
        <v>503911.19999999995</v>
      </c>
      <c r="M349" s="140">
        <f t="shared" si="259"/>
        <v>503911.19999999995</v>
      </c>
      <c r="N349" s="141">
        <f t="shared" si="260"/>
        <v>928.3248183446608</v>
      </c>
      <c r="O349" s="142">
        <f t="shared" si="261"/>
        <v>467793273.20183998</v>
      </c>
      <c r="P349" s="143">
        <f>INDEX(รายได้แยกตามสิทธิ!$E:$E,MATCH(CalBudget2567!$D349,รายได้แยกตามสิทธิ!$B:$B,0))</f>
        <v>281617080.35000002</v>
      </c>
      <c r="Q349" s="138">
        <f>INDEX(ผลงานOPDVisit_HDC!$D:$D,MATCH(CalBudget2567!$D349,ผลงานOPDVisit_HDC!$A:$A,0))</f>
        <v>168270</v>
      </c>
      <c r="R349" s="138">
        <f t="shared" si="262"/>
        <v>1673.6024267546206</v>
      </c>
      <c r="S349" s="139">
        <f t="shared" si="263"/>
        <v>201924</v>
      </c>
      <c r="T349" s="140">
        <f t="shared" si="264"/>
        <v>201924</v>
      </c>
      <c r="U349" s="141">
        <f t="shared" si="265"/>
        <v>1717.7855308209425</v>
      </c>
      <c r="V349" s="142">
        <f t="shared" si="266"/>
        <v>346862125.52548802</v>
      </c>
      <c r="W349" s="143">
        <f>INDEX(รายได้แยกตามสิทธิ!$F:$F,MATCH(CalBudget2567!$D349,รายได้แยกตามสิทธิ!$B:$B,0))</f>
        <v>63646919.68</v>
      </c>
      <c r="X349" s="138">
        <f>INDEX(ผลงานOPDVisit_HDC!$E:$E,MATCH(CalBudget2567!$D349,ผลงานOPDVisit_HDC!$A:$A,0))</f>
        <v>149865</v>
      </c>
      <c r="Y349" s="138">
        <f t="shared" si="267"/>
        <v>424.69502338771559</v>
      </c>
      <c r="Z349" s="139">
        <f t="shared" si="268"/>
        <v>179838</v>
      </c>
      <c r="AA349" s="140">
        <f t="shared" si="269"/>
        <v>179838</v>
      </c>
      <c r="AB349" s="141">
        <f t="shared" si="270"/>
        <v>435.90697200515126</v>
      </c>
      <c r="AC349" s="142">
        <f t="shared" si="271"/>
        <v>78392638.031462386</v>
      </c>
      <c r="AD349" s="143">
        <f>INDEX(รายได้แยกตามสิทธิ!$G:$G,MATCH(CalBudget2567!$D349,รายได้แยกตามสิทธิ!$B:$B,0))</f>
        <v>2336535.5299999998</v>
      </c>
      <c r="AE349" s="138">
        <f>INDEX(ผลงานOPDVisit_HDC!$G:$G,MATCH(CalBudget2567!$D349,ผลงานOPDVisit_HDC!$A:$A,0))</f>
        <v>3404</v>
      </c>
      <c r="AF349" s="138">
        <f t="shared" si="272"/>
        <v>686.40879259694475</v>
      </c>
      <c r="AG349" s="139">
        <f t="shared" si="273"/>
        <v>4084.7999999999997</v>
      </c>
      <c r="AH349" s="140">
        <f t="shared" si="274"/>
        <v>4084.7999999999997</v>
      </c>
      <c r="AI349" s="141">
        <f t="shared" si="275"/>
        <v>704.52998472150409</v>
      </c>
      <c r="AJ349" s="142">
        <f t="shared" si="276"/>
        <v>2877864.0815903996</v>
      </c>
      <c r="AK349" s="143">
        <f>INDEX(รายได้แยกตามสิทธิ!$H:$H,MATCH(CalBudget2567!$D349,รายได้แยกตามสิทธิ!$B:$B,0))</f>
        <v>58621598.670000002</v>
      </c>
      <c r="AL349" s="138">
        <f>INDEX(ผลงานOPDVisit_HDC!$K:$K,MATCH(CalBudget2567!$D349,ผลงานOPDVisit_HDC!$A:$A,0))</f>
        <v>40104</v>
      </c>
      <c r="AM349" s="138">
        <f t="shared" si="277"/>
        <v>1461.7394441950928</v>
      </c>
      <c r="AN349" s="139">
        <f t="shared" si="278"/>
        <v>48124.799999999996</v>
      </c>
      <c r="AO349" s="140">
        <f t="shared" si="279"/>
        <v>48124.799999999996</v>
      </c>
      <c r="AP349" s="141">
        <f t="shared" si="280"/>
        <v>1500.3293655218433</v>
      </c>
      <c r="AQ349" s="142">
        <f t="shared" si="281"/>
        <v>72203050.649865597</v>
      </c>
      <c r="AR349" s="144">
        <f t="shared" si="255"/>
        <v>968128951.49024653</v>
      </c>
      <c r="AS349" s="143">
        <f>INDEX(รายได้แยกตามสิทธิ!$I:$I,MATCH(CalBudget2567!$D349,รายได้แยกตามสิทธิ!$B:$B,0))</f>
        <v>715617882.10000002</v>
      </c>
      <c r="AT349" s="138">
        <f>INDEX(ผลงานAdjRw_DHES!$D:$D,MATCH(CalBudget2567!$D349,ผลงานAdjRw_DHES!$B:$B,0))</f>
        <v>50859.340000000004</v>
      </c>
      <c r="AU349" s="143">
        <f t="shared" si="282"/>
        <v>14070.530252653691</v>
      </c>
      <c r="AV349" s="139">
        <f t="shared" si="283"/>
        <v>61031.207999999999</v>
      </c>
      <c r="AW349" s="140">
        <f t="shared" si="284"/>
        <v>61031.207999999999</v>
      </c>
      <c r="AX349" s="141">
        <f t="shared" si="285"/>
        <v>14441.992251323749</v>
      </c>
      <c r="AY349" s="142">
        <f t="shared" si="286"/>
        <v>881412233.02492797</v>
      </c>
      <c r="AZ349" s="143">
        <f>INDEX(รายได้แยกตามสิทธิ!$J:$J,MATCH(CalBudget2567!$D349,รายได้แยกตามสิทธิ!$B:$B,0))</f>
        <v>175966145.96000001</v>
      </c>
      <c r="BA349" s="138">
        <f>INDEX(ผลงานAdjRw_DHES!$F:$F,MATCH(CalBudget2567!$D349,ผลงานAdjRw_DHES!$B:$B,0))</f>
        <v>9673.69</v>
      </c>
      <c r="BB349" s="143">
        <f t="shared" si="287"/>
        <v>18190.178304245845</v>
      </c>
      <c r="BC349" s="139">
        <f t="shared" si="288"/>
        <v>11608.428</v>
      </c>
      <c r="BD349" s="140">
        <f t="shared" si="289"/>
        <v>11608.428</v>
      </c>
      <c r="BE349" s="141">
        <f t="shared" si="290"/>
        <v>18670.399011477934</v>
      </c>
      <c r="BF349" s="142">
        <f t="shared" si="291"/>
        <v>216733982.65601277</v>
      </c>
      <c r="BG349" s="143">
        <f>INDEX(รายได้แยกตามสิทธิ!$K:$K,MATCH(CalBudget2567!$D349,รายได้แยกตามสิทธิ!$B:$B,0))</f>
        <v>105120823.8</v>
      </c>
      <c r="BH349" s="138">
        <f>INDEX(ผลงานAdjRw_DHES!$E:$E,MATCH(CalBudget2567!$D349,ผลงานAdjRw_DHES!$B:$B,0))</f>
        <v>4988.3099999999995</v>
      </c>
      <c r="BI349" s="143">
        <f t="shared" si="292"/>
        <v>21073.434449743501</v>
      </c>
      <c r="BJ349" s="139">
        <f t="shared" si="293"/>
        <v>5985.9719999999988</v>
      </c>
      <c r="BK349" s="140">
        <f t="shared" si="294"/>
        <v>5985.9719999999988</v>
      </c>
      <c r="BL349" s="141">
        <f t="shared" si="295"/>
        <v>21629.77311921673</v>
      </c>
      <c r="BM349" s="142">
        <f t="shared" si="296"/>
        <v>129475216.25798398</v>
      </c>
      <c r="BN349" s="143">
        <f>INDEX(รายได้แยกตามสิทธิ!$N:$N,MATCH(CalBudget2567!$D349,รายได้แยกตามสิทธิ!$B:$B,0))</f>
        <v>96276383.359999999</v>
      </c>
      <c r="BO349" s="138">
        <f>INDEX(ผลงานAdjRw_DHES!$I:$I,MATCH(CalBudget2567!$D349,ผลงานAdjRw_DHES!$B:$B,0))</f>
        <v>4619.1999999999898</v>
      </c>
      <c r="BP349" s="143">
        <f t="shared" si="297"/>
        <v>20842.653134741991</v>
      </c>
      <c r="BQ349" s="139">
        <f t="shared" si="298"/>
        <v>5543.0399999999872</v>
      </c>
      <c r="BR349" s="140">
        <f t="shared" si="299"/>
        <v>5543.0399999999872</v>
      </c>
      <c r="BS349" s="141">
        <f t="shared" si="300"/>
        <v>21392.899177499181</v>
      </c>
      <c r="BT349" s="142">
        <f t="shared" si="301"/>
        <v>118581695.85684478</v>
      </c>
      <c r="BU349" s="144">
        <f t="shared" si="302"/>
        <v>1346203127.7957692</v>
      </c>
      <c r="BV349" s="145">
        <f t="shared" si="256"/>
        <v>2314332079.2860155</v>
      </c>
      <c r="BW349" s="146">
        <f>INDEX(รายได้แยกตามสิทธิ!$Q:$Q,MATCH(CalBudget2567!$D349,รายได้แยกตามสิทธิ!$B:$B,0))</f>
        <v>0.33</v>
      </c>
      <c r="BX349" s="145">
        <f t="shared" si="303"/>
        <v>763729586.1643852</v>
      </c>
      <c r="BY349" s="141"/>
      <c r="BZ349" s="143">
        <f t="shared" si="304"/>
        <v>781569</v>
      </c>
      <c r="CA349" s="138">
        <f>INDEX(ผลงานOPDVisit_HDC!$C:$C,MATCH(CalBudget2567!$D349,ผลงานOPDVisit_HDC!$A:$A,0))</f>
        <v>781569</v>
      </c>
      <c r="CB349" s="138">
        <f t="shared" si="305"/>
        <v>0</v>
      </c>
    </row>
    <row r="350" spans="1:80" hidden="1" x14ac:dyDescent="0.7">
      <c r="A350" s="136">
        <f>COUNTA($D$16:D350)</f>
        <v>335</v>
      </c>
      <c r="B350" s="1">
        <v>5</v>
      </c>
      <c r="C350" s="2" t="s">
        <v>33</v>
      </c>
      <c r="D350" s="91" t="s">
        <v>407</v>
      </c>
      <c r="E350" s="3" t="s">
        <v>1303</v>
      </c>
      <c r="F350" s="4" t="s">
        <v>1877</v>
      </c>
      <c r="G350" s="1">
        <v>15</v>
      </c>
      <c r="H350" s="3" t="s">
        <v>2969</v>
      </c>
      <c r="I350" s="137">
        <f>INDEX(รายได้แยกตามสิทธิ!$D:$D,MATCH(CalBudget2567!$D350,รายได้แยกตามสิทธิ!$B:$B,0))</f>
        <v>132049505.56</v>
      </c>
      <c r="J350" s="138">
        <f>INDEX(ผลงานOPDVisit_HDC!$F:$F,MATCH(CalBudget2567!$D350,ผลงานOPDVisit_HDC!$A:$A,0))</f>
        <v>200182</v>
      </c>
      <c r="K350" s="138">
        <f t="shared" si="257"/>
        <v>659.6472488035887</v>
      </c>
      <c r="L350" s="139">
        <f t="shared" si="258"/>
        <v>240218.4</v>
      </c>
      <c r="M350" s="140">
        <f t="shared" si="259"/>
        <v>240218.4</v>
      </c>
      <c r="N350" s="141">
        <f t="shared" si="260"/>
        <v>677.06193617200347</v>
      </c>
      <c r="O350" s="142">
        <f t="shared" si="261"/>
        <v>162642735.0081408</v>
      </c>
      <c r="P350" s="143">
        <f>INDEX(รายได้แยกตามสิทธิ!$E:$E,MATCH(CalBudget2567!$D350,รายได้แยกตามสิทธิ!$B:$B,0))</f>
        <v>29817064.879999999</v>
      </c>
      <c r="Q350" s="138">
        <f>INDEX(ผลงานOPDVisit_HDC!$D:$D,MATCH(CalBudget2567!$D350,ผลงานOPDVisit_HDC!$A:$A,0))</f>
        <v>39517</v>
      </c>
      <c r="R350" s="138">
        <f t="shared" si="262"/>
        <v>754.53766429637869</v>
      </c>
      <c r="S350" s="139">
        <f t="shared" si="263"/>
        <v>47420.4</v>
      </c>
      <c r="T350" s="140">
        <f t="shared" si="264"/>
        <v>47420.4</v>
      </c>
      <c r="U350" s="141">
        <f t="shared" si="265"/>
        <v>774.45745863380307</v>
      </c>
      <c r="V350" s="142">
        <f t="shared" si="266"/>
        <v>36725082.471398398</v>
      </c>
      <c r="W350" s="143">
        <f>INDEX(รายได้แยกตามสิทธิ!$F:$F,MATCH(CalBudget2567!$D350,รายได้แยกตามสิทธิ!$B:$B,0))</f>
        <v>18778830.050000001</v>
      </c>
      <c r="X350" s="138">
        <f>INDEX(ผลงานOPDVisit_HDC!$E:$E,MATCH(CalBudget2567!$D350,ผลงานOPDVisit_HDC!$A:$A,0))</f>
        <v>31413</v>
      </c>
      <c r="Y350" s="138">
        <f t="shared" si="267"/>
        <v>597.80441377773536</v>
      </c>
      <c r="Z350" s="139">
        <f t="shared" si="268"/>
        <v>37695.599999999999</v>
      </c>
      <c r="AA350" s="140">
        <f t="shared" si="269"/>
        <v>37695.599999999999</v>
      </c>
      <c r="AB350" s="141">
        <f t="shared" si="270"/>
        <v>613.58645030146761</v>
      </c>
      <c r="AC350" s="142">
        <f t="shared" si="271"/>
        <v>23129509.395984001</v>
      </c>
      <c r="AD350" s="143">
        <f>INDEX(รายได้แยกตามสิทธิ!$G:$G,MATCH(CalBudget2567!$D350,รายได้แยกตามสิทธิ!$B:$B,0))</f>
        <v>649430</v>
      </c>
      <c r="AE350" s="138">
        <f>INDEX(ผลงานOPDVisit_HDC!$G:$G,MATCH(CalBudget2567!$D350,ผลงานOPDVisit_HDC!$A:$A,0))</f>
        <v>3890</v>
      </c>
      <c r="AF350" s="138">
        <f t="shared" si="272"/>
        <v>166.94858611825194</v>
      </c>
      <c r="AG350" s="139">
        <f t="shared" si="273"/>
        <v>4668</v>
      </c>
      <c r="AH350" s="140">
        <f t="shared" si="274"/>
        <v>4668</v>
      </c>
      <c r="AI350" s="141">
        <f t="shared" si="275"/>
        <v>171.35602879177378</v>
      </c>
      <c r="AJ350" s="142">
        <f t="shared" si="276"/>
        <v>799889.94240000006</v>
      </c>
      <c r="AK350" s="143">
        <f>INDEX(รายได้แยกตามสิทธิ!$H:$H,MATCH(CalBudget2567!$D350,รายได้แยกตามสิทธิ!$B:$B,0))</f>
        <v>15344251</v>
      </c>
      <c r="AL350" s="138">
        <f>INDEX(ผลงานOPDVisit_HDC!$K:$K,MATCH(CalBudget2567!$D350,ผลงานOPDVisit_HDC!$A:$A,0))</f>
        <v>13203</v>
      </c>
      <c r="AM350" s="138">
        <f t="shared" si="277"/>
        <v>1162.1791259562222</v>
      </c>
      <c r="AN350" s="139">
        <f t="shared" si="278"/>
        <v>15843.599999999999</v>
      </c>
      <c r="AO350" s="140">
        <f t="shared" si="279"/>
        <v>15843.599999999999</v>
      </c>
      <c r="AP350" s="141">
        <f t="shared" si="280"/>
        <v>1192.8606548814664</v>
      </c>
      <c r="AQ350" s="142">
        <f t="shared" si="281"/>
        <v>18899207.071679998</v>
      </c>
      <c r="AR350" s="144">
        <f t="shared" si="255"/>
        <v>242196423.88960323</v>
      </c>
      <c r="AS350" s="143">
        <f>INDEX(รายได้แยกตามสิทธิ!$I:$I,MATCH(CalBudget2567!$D350,รายได้แยกตามสิทธิ!$B:$B,0))</f>
        <v>146269451.71000001</v>
      </c>
      <c r="AT350" s="138">
        <f>INDEX(ผลงานAdjRw_DHES!$D:$D,MATCH(CalBudget2567!$D350,ผลงานAdjRw_DHES!$B:$B,0))</f>
        <v>10472.496599999999</v>
      </c>
      <c r="AU350" s="143">
        <f t="shared" si="282"/>
        <v>13967.008756059184</v>
      </c>
      <c r="AV350" s="139">
        <f t="shared" si="283"/>
        <v>12566.995919999998</v>
      </c>
      <c r="AW350" s="140">
        <f t="shared" si="284"/>
        <v>12566.995919999998</v>
      </c>
      <c r="AX350" s="141">
        <f t="shared" si="285"/>
        <v>14335.737787219146</v>
      </c>
      <c r="AY350" s="142">
        <f t="shared" si="286"/>
        <v>180157158.2821728</v>
      </c>
      <c r="AZ350" s="143">
        <f>INDEX(รายได้แยกตามสิทธิ!$J:$J,MATCH(CalBudget2567!$D350,รายได้แยกตามสิทธิ!$B:$B,0))</f>
        <v>22174726.879999999</v>
      </c>
      <c r="BA350" s="138">
        <f>INDEX(ผลงานAdjRw_DHES!$F:$F,MATCH(CalBudget2567!$D350,ผลงานAdjRw_DHES!$B:$B,0))</f>
        <v>1073.4348</v>
      </c>
      <c r="BB350" s="143">
        <f t="shared" si="287"/>
        <v>20657.730567333943</v>
      </c>
      <c r="BC350" s="139">
        <f t="shared" si="288"/>
        <v>1288.12176</v>
      </c>
      <c r="BD350" s="140">
        <f t="shared" si="289"/>
        <v>1288.12176</v>
      </c>
      <c r="BE350" s="141">
        <f t="shared" si="290"/>
        <v>21203.094654311561</v>
      </c>
      <c r="BF350" s="142">
        <f t="shared" si="291"/>
        <v>27312167.603558399</v>
      </c>
      <c r="BG350" s="143">
        <f>INDEX(รายได้แยกตามสิทธิ!$K:$K,MATCH(CalBudget2567!$D350,รายได้แยกตามสิทธิ!$B:$B,0))</f>
        <v>11852030.869999999</v>
      </c>
      <c r="BH350" s="138">
        <f>INDEX(ผลงานAdjRw_DHES!$E:$E,MATCH(CalBudget2567!$D350,ผลงานAdjRw_DHES!$B:$B,0))</f>
        <v>774.20629999999994</v>
      </c>
      <c r="BI350" s="143">
        <f t="shared" si="292"/>
        <v>15308.62106133727</v>
      </c>
      <c r="BJ350" s="139">
        <f t="shared" si="293"/>
        <v>929.04755999999986</v>
      </c>
      <c r="BK350" s="140">
        <f t="shared" si="294"/>
        <v>929.04755999999986</v>
      </c>
      <c r="BL350" s="141">
        <f t="shared" si="295"/>
        <v>15712.768657356573</v>
      </c>
      <c r="BM350" s="142">
        <f t="shared" si="296"/>
        <v>14597909.381961599</v>
      </c>
      <c r="BN350" s="143">
        <f>INDEX(รายได้แยกตามสิทธิ!$N:$N,MATCH(CalBudget2567!$D350,รายได้แยกตามสิทธิ!$B:$B,0))</f>
        <v>26600611.859999999</v>
      </c>
      <c r="BO350" s="138">
        <f>INDEX(ผลงานAdjRw_DHES!$I:$I,MATCH(CalBudget2567!$D350,ผลงานAdjRw_DHES!$B:$B,0))</f>
        <v>1321.4766000000027</v>
      </c>
      <c r="BP350" s="143">
        <f t="shared" si="297"/>
        <v>20129.461134612557</v>
      </c>
      <c r="BQ350" s="139">
        <f t="shared" si="298"/>
        <v>1585.7719200000031</v>
      </c>
      <c r="BR350" s="140">
        <f t="shared" si="299"/>
        <v>1585.7719200000031</v>
      </c>
      <c r="BS350" s="141">
        <f t="shared" si="300"/>
        <v>20660.878908566327</v>
      </c>
      <c r="BT350" s="142">
        <f t="shared" si="301"/>
        <v>32763441.615724791</v>
      </c>
      <c r="BU350" s="144">
        <f t="shared" si="302"/>
        <v>254830676.88341761</v>
      </c>
      <c r="BV350" s="145">
        <f t="shared" si="256"/>
        <v>497027100.77302086</v>
      </c>
      <c r="BW350" s="146">
        <f>INDEX(รายได้แยกตามสิทธิ!$Q:$Q,MATCH(CalBudget2567!$D350,รายได้แยกตามสิทธิ!$B:$B,0))</f>
        <v>0.32</v>
      </c>
      <c r="BX350" s="145">
        <f t="shared" si="303"/>
        <v>159048672.24736667</v>
      </c>
      <c r="BY350" s="141"/>
      <c r="BZ350" s="143">
        <f t="shared" si="304"/>
        <v>288205</v>
      </c>
      <c r="CA350" s="138">
        <f>INDEX(ผลงานOPDVisit_HDC!$C:$C,MATCH(CalBudget2567!$D350,ผลงานOPDVisit_HDC!$A:$A,0))</f>
        <v>288205</v>
      </c>
      <c r="CB350" s="138">
        <f t="shared" si="305"/>
        <v>0</v>
      </c>
    </row>
    <row r="351" spans="1:80" hidden="1" x14ac:dyDescent="0.7">
      <c r="A351" s="136">
        <f>COUNTA($D$16:D351)</f>
        <v>336</v>
      </c>
      <c r="B351" s="1">
        <v>5</v>
      </c>
      <c r="C351" s="2" t="s">
        <v>33</v>
      </c>
      <c r="D351" s="91" t="s">
        <v>408</v>
      </c>
      <c r="E351" s="3" t="s">
        <v>1304</v>
      </c>
      <c r="F351" s="4" t="s">
        <v>1876</v>
      </c>
      <c r="G351" s="1">
        <v>10</v>
      </c>
      <c r="H351" s="3" t="s">
        <v>2962</v>
      </c>
      <c r="I351" s="137">
        <f>INDEX(รายได้แยกตามสิทธิ!$D:$D,MATCH(CalBudget2567!$D351,รายได้แยกตามสิทธิ!$B:$B,0))</f>
        <v>73598313.629999995</v>
      </c>
      <c r="J351" s="138">
        <f>INDEX(ผลงานOPDVisit_HDC!$F:$F,MATCH(CalBudget2567!$D351,ผลงานOPDVisit_HDC!$A:$A,0))</f>
        <v>124979</v>
      </c>
      <c r="K351" s="138">
        <f t="shared" si="257"/>
        <v>588.88544179422138</v>
      </c>
      <c r="L351" s="139">
        <f t="shared" si="258"/>
        <v>149974.79999999999</v>
      </c>
      <c r="M351" s="140">
        <f t="shared" si="259"/>
        <v>149974.79999999999</v>
      </c>
      <c r="N351" s="141">
        <f t="shared" si="260"/>
        <v>604.43201745758881</v>
      </c>
      <c r="O351" s="142">
        <f t="shared" si="261"/>
        <v>90649570.931798384</v>
      </c>
      <c r="P351" s="143">
        <f>INDEX(รายได้แยกตามสิทธิ!$E:$E,MATCH(CalBudget2567!$D351,รายได้แยกตามสิทธิ!$B:$B,0))</f>
        <v>48944977</v>
      </c>
      <c r="Q351" s="138">
        <f>INDEX(ผลงานOPDVisit_HDC!$D:$D,MATCH(CalBudget2567!$D351,ผลงานOPDVisit_HDC!$A:$A,0))</f>
        <v>27193</v>
      </c>
      <c r="R351" s="138">
        <f t="shared" si="262"/>
        <v>1799.9108961865186</v>
      </c>
      <c r="S351" s="139">
        <f t="shared" si="263"/>
        <v>32631.599999999999</v>
      </c>
      <c r="T351" s="140">
        <f t="shared" si="264"/>
        <v>32631.599999999999</v>
      </c>
      <c r="U351" s="141">
        <f t="shared" si="265"/>
        <v>1847.4285438458426</v>
      </c>
      <c r="V351" s="142">
        <f t="shared" si="266"/>
        <v>60284549.271359995</v>
      </c>
      <c r="W351" s="143">
        <f>INDEX(รายได้แยกตามสิทธิ!$F:$F,MATCH(CalBudget2567!$D351,รายได้แยกตามสิทธิ!$B:$B,0))</f>
        <v>4579757.96</v>
      </c>
      <c r="X351" s="138">
        <f>INDEX(ผลงานOPDVisit_HDC!$E:$E,MATCH(CalBudget2567!$D351,ผลงานOPDVisit_HDC!$A:$A,0))</f>
        <v>24024</v>
      </c>
      <c r="Y351" s="138">
        <f t="shared" si="267"/>
        <v>190.63261571761572</v>
      </c>
      <c r="Z351" s="139">
        <f t="shared" si="268"/>
        <v>28828.799999999999</v>
      </c>
      <c r="AA351" s="140">
        <f t="shared" si="269"/>
        <v>28828.799999999999</v>
      </c>
      <c r="AB351" s="141">
        <f t="shared" si="270"/>
        <v>195.66531677256077</v>
      </c>
      <c r="AC351" s="142">
        <f t="shared" si="271"/>
        <v>5640796.2841727994</v>
      </c>
      <c r="AD351" s="143">
        <f>INDEX(รายได้แยกตามสิทธิ!$G:$G,MATCH(CalBudget2567!$D351,รายได้แยกตามสิทธิ!$B:$B,0))</f>
        <v>82634.75</v>
      </c>
      <c r="AE351" s="138">
        <f>INDEX(ผลงานOPDVisit_HDC!$G:$G,MATCH(CalBudget2567!$D351,ผลงานOPDVisit_HDC!$A:$A,0))</f>
        <v>300</v>
      </c>
      <c r="AF351" s="138">
        <f t="shared" si="272"/>
        <v>275.44916666666666</v>
      </c>
      <c r="AG351" s="139">
        <f t="shared" si="273"/>
        <v>360</v>
      </c>
      <c r="AH351" s="140">
        <f t="shared" si="274"/>
        <v>360</v>
      </c>
      <c r="AI351" s="141">
        <f t="shared" si="275"/>
        <v>282.72102466666666</v>
      </c>
      <c r="AJ351" s="142">
        <f t="shared" si="276"/>
        <v>101779.56888000001</v>
      </c>
      <c r="AK351" s="143">
        <f>INDEX(รายได้แยกตามสิทธิ!$H:$H,MATCH(CalBudget2567!$D351,รายได้แยกตามสิทธิ!$B:$B,0))</f>
        <v>7025211.2800000003</v>
      </c>
      <c r="AL351" s="138">
        <f>INDEX(ผลงานOPDVisit_HDC!$K:$K,MATCH(CalBudget2567!$D351,ผลงานOPDVisit_HDC!$A:$A,0))</f>
        <v>0</v>
      </c>
      <c r="AM351" s="138">
        <f t="shared" si="277"/>
        <v>0</v>
      </c>
      <c r="AN351" s="139">
        <f t="shared" si="278"/>
        <v>0</v>
      </c>
      <c r="AO351" s="140">
        <f t="shared" si="279"/>
        <v>0</v>
      </c>
      <c r="AP351" s="141">
        <f t="shared" si="280"/>
        <v>0</v>
      </c>
      <c r="AQ351" s="142">
        <f t="shared" si="281"/>
        <v>0</v>
      </c>
      <c r="AR351" s="144">
        <f t="shared" si="255"/>
        <v>156676696.05621117</v>
      </c>
      <c r="AS351" s="143">
        <f>INDEX(รายได้แยกตามสิทธิ!$I:$I,MATCH(CalBudget2567!$D351,รายได้แยกตามสิทธิ!$B:$B,0))</f>
        <v>58612199.450000003</v>
      </c>
      <c r="AT351" s="138">
        <f>INDEX(ผลงานAdjRw_DHES!$D:$D,MATCH(CalBudget2567!$D351,ผลงานAdjRw_DHES!$B:$B,0))</f>
        <v>5781.5907999999999</v>
      </c>
      <c r="AU351" s="143">
        <f t="shared" si="282"/>
        <v>10137.728780459523</v>
      </c>
      <c r="AV351" s="139">
        <f t="shared" si="283"/>
        <v>6937.9089599999998</v>
      </c>
      <c r="AW351" s="140">
        <f t="shared" si="284"/>
        <v>6937.9089599999998</v>
      </c>
      <c r="AX351" s="141">
        <f t="shared" si="285"/>
        <v>10405.364820263654</v>
      </c>
      <c r="AY351" s="142">
        <f t="shared" si="286"/>
        <v>72191473.818575993</v>
      </c>
      <c r="AZ351" s="143">
        <f>INDEX(รายได้แยกตามสิทธิ!$J:$J,MATCH(CalBudget2567!$D351,รายได้แยกตามสิทธิ!$B:$B,0))</f>
        <v>7751236.5199999996</v>
      </c>
      <c r="BA351" s="138">
        <f>INDEX(ผลงานAdjRw_DHES!$F:$F,MATCH(CalBudget2567!$D351,ผลงานAdjRw_DHES!$B:$B,0))</f>
        <v>610.71890000000008</v>
      </c>
      <c r="BB351" s="143">
        <f t="shared" si="287"/>
        <v>12691.987295628151</v>
      </c>
      <c r="BC351" s="139">
        <f t="shared" si="288"/>
        <v>732.86268000000007</v>
      </c>
      <c r="BD351" s="140">
        <f t="shared" si="289"/>
        <v>732.86268000000007</v>
      </c>
      <c r="BE351" s="141">
        <f t="shared" si="290"/>
        <v>13027.055760232734</v>
      </c>
      <c r="BF351" s="142">
        <f t="shared" si="291"/>
        <v>9547042.9969535992</v>
      </c>
      <c r="BG351" s="143">
        <f>INDEX(รายได้แยกตามสิทธิ!$K:$K,MATCH(CalBudget2567!$D351,รายได้แยกตามสิทธิ!$B:$B,0))</f>
        <v>1978019.49</v>
      </c>
      <c r="BH351" s="138">
        <f>INDEX(ผลงานAdjRw_DHES!$E:$E,MATCH(CalBudget2567!$D351,ผลงานAdjRw_DHES!$B:$B,0))</f>
        <v>155.00110000000001</v>
      </c>
      <c r="BI351" s="143">
        <f t="shared" si="292"/>
        <v>12761.325500270643</v>
      </c>
      <c r="BJ351" s="139">
        <f t="shared" si="293"/>
        <v>186.00131999999999</v>
      </c>
      <c r="BK351" s="140">
        <f t="shared" si="294"/>
        <v>186.00131999999999</v>
      </c>
      <c r="BL351" s="141">
        <f t="shared" si="295"/>
        <v>13098.224493477788</v>
      </c>
      <c r="BM351" s="142">
        <f t="shared" si="296"/>
        <v>2436287.0454432</v>
      </c>
      <c r="BN351" s="143">
        <f>INDEX(รายได้แยกตามสิทธิ!$N:$N,MATCH(CalBudget2567!$D351,รายได้แยกตามสิทธิ!$B:$B,0))</f>
        <v>4713802.1400000006</v>
      </c>
      <c r="BO351" s="138">
        <f>INDEX(ผลงานAdjRw_DHES!$I:$I,MATCH(CalBudget2567!$D351,ผลงานAdjRw_DHES!$B:$B,0))</f>
        <v>236.79039999999918</v>
      </c>
      <c r="BP351" s="143">
        <f t="shared" si="297"/>
        <v>19907.066080381708</v>
      </c>
      <c r="BQ351" s="139">
        <f t="shared" si="298"/>
        <v>284.14847999999898</v>
      </c>
      <c r="BR351" s="140">
        <f t="shared" si="299"/>
        <v>284.14847999999898</v>
      </c>
      <c r="BS351" s="141">
        <f t="shared" si="300"/>
        <v>20432.612624903784</v>
      </c>
      <c r="BT351" s="142">
        <f t="shared" si="301"/>
        <v>5805895.8197951997</v>
      </c>
      <c r="BU351" s="144">
        <f t="shared" si="302"/>
        <v>89980699.680767998</v>
      </c>
      <c r="BV351" s="145">
        <f t="shared" si="256"/>
        <v>246657395.73697919</v>
      </c>
      <c r="BW351" s="146">
        <f>INDEX(รายได้แยกตามสิทธิ!$Q:$Q,MATCH(CalBudget2567!$D351,รายได้แยกตามสิทธิ!$B:$B,0))</f>
        <v>0.36</v>
      </c>
      <c r="BX351" s="145">
        <f t="shared" si="303"/>
        <v>88796662.465312511</v>
      </c>
      <c r="BY351" s="141"/>
      <c r="BZ351" s="143">
        <f t="shared" si="304"/>
        <v>176496</v>
      </c>
      <c r="CA351" s="138">
        <f>INDEX(ผลงานOPDVisit_HDC!$C:$C,MATCH(CalBudget2567!$D351,ผลงานOPDVisit_HDC!$A:$A,0))</f>
        <v>176496</v>
      </c>
      <c r="CB351" s="138">
        <f t="shared" si="305"/>
        <v>0</v>
      </c>
    </row>
    <row r="352" spans="1:80" hidden="1" x14ac:dyDescent="0.7">
      <c r="A352" s="136">
        <f>COUNTA($D$16:D352)</f>
        <v>337</v>
      </c>
      <c r="B352" s="1">
        <v>5</v>
      </c>
      <c r="C352" s="2" t="s">
        <v>33</v>
      </c>
      <c r="D352" s="91" t="s">
        <v>409</v>
      </c>
      <c r="E352" s="3" t="s">
        <v>1305</v>
      </c>
      <c r="F352" s="4" t="s">
        <v>1876</v>
      </c>
      <c r="G352" s="1">
        <v>10</v>
      </c>
      <c r="H352" s="3" t="s">
        <v>2962</v>
      </c>
      <c r="I352" s="137">
        <f>INDEX(รายได้แยกตามสิทธิ!$D:$D,MATCH(CalBudget2567!$D352,รายได้แยกตามสิทธิ!$B:$B,0))</f>
        <v>71977959.299999997</v>
      </c>
      <c r="J352" s="138">
        <f>INDEX(ผลงานOPDVisit_HDC!$F:$F,MATCH(CalBudget2567!$D352,ผลงานOPDVisit_HDC!$A:$A,0))</f>
        <v>102241</v>
      </c>
      <c r="K352" s="138">
        <f t="shared" si="257"/>
        <v>704.00288827378449</v>
      </c>
      <c r="L352" s="139">
        <f t="shared" si="258"/>
        <v>122689.2</v>
      </c>
      <c r="M352" s="140">
        <f t="shared" si="259"/>
        <v>122689.2</v>
      </c>
      <c r="N352" s="141">
        <f t="shared" si="260"/>
        <v>722.58856452421242</v>
      </c>
      <c r="O352" s="142">
        <f t="shared" si="261"/>
        <v>88653812.910623997</v>
      </c>
      <c r="P352" s="143">
        <f>INDEX(รายได้แยกตามสิทธิ!$E:$E,MATCH(CalBudget2567!$D352,รายได้แยกตามสิทธิ!$B:$B,0))</f>
        <v>24632700.829999998</v>
      </c>
      <c r="Q352" s="138">
        <f>INDEX(ผลงานOPDVisit_HDC!$D:$D,MATCH(CalBudget2567!$D352,ผลงานOPDVisit_HDC!$A:$A,0))</f>
        <v>17533</v>
      </c>
      <c r="R352" s="138">
        <f t="shared" si="262"/>
        <v>1404.9336012091483</v>
      </c>
      <c r="S352" s="139">
        <f t="shared" si="263"/>
        <v>21039.599999999999</v>
      </c>
      <c r="T352" s="140">
        <f t="shared" si="264"/>
        <v>21039.599999999999</v>
      </c>
      <c r="U352" s="141">
        <f t="shared" si="265"/>
        <v>1442.0238482810698</v>
      </c>
      <c r="V352" s="142">
        <f t="shared" si="266"/>
        <v>30339604.958294395</v>
      </c>
      <c r="W352" s="143">
        <f>INDEX(รายได้แยกตามสิทธิ!$F:$F,MATCH(CalBudget2567!$D352,รายได้แยกตามสิทธิ!$B:$B,0))</f>
        <v>15048244.6</v>
      </c>
      <c r="X352" s="138">
        <f>INDEX(ผลงานOPDVisit_HDC!$E:$E,MATCH(CalBudget2567!$D352,ผลงานOPDVisit_HDC!$A:$A,0))</f>
        <v>22437</v>
      </c>
      <c r="Y352" s="138">
        <f t="shared" si="267"/>
        <v>670.68879975041227</v>
      </c>
      <c r="Z352" s="139">
        <f t="shared" si="268"/>
        <v>26924.399999999998</v>
      </c>
      <c r="AA352" s="140">
        <f t="shared" si="269"/>
        <v>26924.399999999998</v>
      </c>
      <c r="AB352" s="141">
        <f t="shared" si="270"/>
        <v>688.39498406382313</v>
      </c>
      <c r="AC352" s="142">
        <f t="shared" si="271"/>
        <v>18534621.908927999</v>
      </c>
      <c r="AD352" s="143">
        <f>INDEX(รายได้แยกตามสิทธิ!$G:$G,MATCH(CalBudget2567!$D352,รายได้แยกตามสิทธิ!$B:$B,0))</f>
        <v>109615</v>
      </c>
      <c r="AE352" s="138">
        <f>INDEX(ผลงานOPDVisit_HDC!$G:$G,MATCH(CalBudget2567!$D352,ผลงานOPDVisit_HDC!$A:$A,0))</f>
        <v>2157</v>
      </c>
      <c r="AF352" s="138">
        <f t="shared" si="272"/>
        <v>50.818266110338435</v>
      </c>
      <c r="AG352" s="139">
        <f t="shared" si="273"/>
        <v>2588.4</v>
      </c>
      <c r="AH352" s="140">
        <f t="shared" si="274"/>
        <v>2588.4</v>
      </c>
      <c r="AI352" s="141">
        <f t="shared" si="275"/>
        <v>52.159868335651367</v>
      </c>
      <c r="AJ352" s="142">
        <f t="shared" si="276"/>
        <v>135010.60320000001</v>
      </c>
      <c r="AK352" s="143">
        <f>INDEX(รายได้แยกตามสิทธิ!$H:$H,MATCH(CalBudget2567!$D352,รายได้แยกตามสิทธิ!$B:$B,0))</f>
        <v>5587762</v>
      </c>
      <c r="AL352" s="138">
        <f>INDEX(ผลงานOPDVisit_HDC!$K:$K,MATCH(CalBudget2567!$D352,ผลงานOPDVisit_HDC!$A:$A,0))</f>
        <v>491</v>
      </c>
      <c r="AM352" s="138">
        <f t="shared" si="277"/>
        <v>11380.370672097759</v>
      </c>
      <c r="AN352" s="139">
        <f t="shared" si="278"/>
        <v>589.19999999999993</v>
      </c>
      <c r="AO352" s="140">
        <f t="shared" si="279"/>
        <v>589.19999999999993</v>
      </c>
      <c r="AP352" s="141">
        <f t="shared" si="280"/>
        <v>11680.812457841139</v>
      </c>
      <c r="AQ352" s="142">
        <f t="shared" si="281"/>
        <v>6882334.7001599986</v>
      </c>
      <c r="AR352" s="144">
        <f t="shared" si="255"/>
        <v>144545385.08120638</v>
      </c>
      <c r="AS352" s="143">
        <f>INDEX(รายได้แยกตามสิทธิ!$I:$I,MATCH(CalBudget2567!$D352,รายได้แยกตามสิทธิ!$B:$B,0))</f>
        <v>55284015.210000001</v>
      </c>
      <c r="AT352" s="138">
        <f>INDEX(ผลงานAdjRw_DHES!$D:$D,MATCH(CalBudget2567!$D352,ผลงานAdjRw_DHES!$B:$B,0))</f>
        <v>4023.2055</v>
      </c>
      <c r="AU352" s="143">
        <f t="shared" si="282"/>
        <v>13741.285452607381</v>
      </c>
      <c r="AV352" s="139">
        <f t="shared" si="283"/>
        <v>4827.8465999999999</v>
      </c>
      <c r="AW352" s="140">
        <f t="shared" si="284"/>
        <v>4827.8465999999999</v>
      </c>
      <c r="AX352" s="141">
        <f t="shared" si="285"/>
        <v>14104.055388556215</v>
      </c>
      <c r="AY352" s="142">
        <f t="shared" si="286"/>
        <v>68092215.853852794</v>
      </c>
      <c r="AZ352" s="143">
        <f>INDEX(รายได้แยกตามสิทธิ!$J:$J,MATCH(CalBudget2567!$D352,รายได้แยกตามสิทธิ!$B:$B,0))</f>
        <v>5934070.7999999998</v>
      </c>
      <c r="BA352" s="138">
        <f>INDEX(ผลงานAdjRw_DHES!$F:$F,MATCH(CalBudget2567!$D352,ผลงานAdjRw_DHES!$B:$B,0))</f>
        <v>353.89619999999996</v>
      </c>
      <c r="BB352" s="143">
        <f t="shared" si="287"/>
        <v>16767.828532773172</v>
      </c>
      <c r="BC352" s="139">
        <f t="shared" si="288"/>
        <v>424.67543999999992</v>
      </c>
      <c r="BD352" s="140">
        <f t="shared" si="289"/>
        <v>424.67543999999992</v>
      </c>
      <c r="BE352" s="141">
        <f t="shared" si="290"/>
        <v>17210.499206038385</v>
      </c>
      <c r="BF352" s="142">
        <f t="shared" si="291"/>
        <v>7308876.3229440004</v>
      </c>
      <c r="BG352" s="143">
        <f>INDEX(รายได้แยกตามสิทธิ!$K:$K,MATCH(CalBudget2567!$D352,รายได้แยกตามสิทธิ!$B:$B,0))</f>
        <v>2175966</v>
      </c>
      <c r="BH352" s="138">
        <f>INDEX(ผลงานAdjRw_DHES!$E:$E,MATCH(CalBudget2567!$D352,ผลงานAdjRw_DHES!$B:$B,0))</f>
        <v>290.1764</v>
      </c>
      <c r="BI352" s="143">
        <f t="shared" si="292"/>
        <v>7498.7697138705971</v>
      </c>
      <c r="BJ352" s="139">
        <f t="shared" si="293"/>
        <v>348.21168</v>
      </c>
      <c r="BK352" s="140">
        <f t="shared" si="294"/>
        <v>348.21168</v>
      </c>
      <c r="BL352" s="141">
        <f t="shared" si="295"/>
        <v>7696.7372343167808</v>
      </c>
      <c r="BM352" s="142">
        <f t="shared" si="296"/>
        <v>2680093.8028799999</v>
      </c>
      <c r="BN352" s="143">
        <f>INDEX(รายได้แยกตามสิทธิ!$N:$N,MATCH(CalBudget2567!$D352,รายได้แยกตามสิทธิ!$B:$B,0))</f>
        <v>8788685.4700000007</v>
      </c>
      <c r="BO352" s="138">
        <f>INDEX(ผลงานAdjRw_DHES!$I:$I,MATCH(CalBudget2567!$D352,ผลงานAdjRw_DHES!$B:$B,0))</f>
        <v>244.89370000000093</v>
      </c>
      <c r="BP352" s="143">
        <f t="shared" si="297"/>
        <v>35887.756483731377</v>
      </c>
      <c r="BQ352" s="139">
        <f t="shared" si="298"/>
        <v>293.87244000000112</v>
      </c>
      <c r="BR352" s="140">
        <f t="shared" si="299"/>
        <v>293.87244000000112</v>
      </c>
      <c r="BS352" s="141">
        <f t="shared" si="300"/>
        <v>36835.193254901882</v>
      </c>
      <c r="BT352" s="142">
        <f t="shared" si="301"/>
        <v>10824848.119689599</v>
      </c>
      <c r="BU352" s="144">
        <f t="shared" si="302"/>
        <v>88906034.099366397</v>
      </c>
      <c r="BV352" s="145">
        <f t="shared" si="256"/>
        <v>233451419.18057278</v>
      </c>
      <c r="BW352" s="146">
        <f>INDEX(รายได้แยกตามสิทธิ!$Q:$Q,MATCH(CalBudget2567!$D352,รายได้แยกตามสิทธิ!$B:$B,0))</f>
        <v>0.41</v>
      </c>
      <c r="BX352" s="145">
        <f t="shared" si="303"/>
        <v>95715081.864034832</v>
      </c>
      <c r="BY352" s="141"/>
      <c r="BZ352" s="143">
        <f t="shared" si="304"/>
        <v>144859</v>
      </c>
      <c r="CA352" s="138">
        <f>INDEX(ผลงานOPDVisit_HDC!$C:$C,MATCH(CalBudget2567!$D352,ผลงานOPDVisit_HDC!$A:$A,0))</f>
        <v>144859</v>
      </c>
      <c r="CB352" s="138">
        <f t="shared" si="305"/>
        <v>0</v>
      </c>
    </row>
    <row r="353" spans="1:80" hidden="1" x14ac:dyDescent="0.7">
      <c r="A353" s="136">
        <f>COUNTA($D$16:D353)</f>
        <v>338</v>
      </c>
      <c r="B353" s="1">
        <v>5</v>
      </c>
      <c r="C353" s="2" t="s">
        <v>33</v>
      </c>
      <c r="D353" s="91" t="s">
        <v>410</v>
      </c>
      <c r="E353" s="3" t="s">
        <v>1306</v>
      </c>
      <c r="F353" s="4" t="s">
        <v>1876</v>
      </c>
      <c r="G353" s="1">
        <v>6</v>
      </c>
      <c r="H353" s="3" t="s">
        <v>2965</v>
      </c>
      <c r="I353" s="137">
        <f>INDEX(รายได้แยกตามสิทธิ!$D:$D,MATCH(CalBudget2567!$D353,รายได้แยกตามสิทธิ!$B:$B,0))</f>
        <v>59444867.020000003</v>
      </c>
      <c r="J353" s="138">
        <f>INDEX(ผลงานOPDVisit_HDC!$F:$F,MATCH(CalBudget2567!$D353,ผลงานOPDVisit_HDC!$A:$A,0))</f>
        <v>90861</v>
      </c>
      <c r="K353" s="138">
        <f t="shared" si="257"/>
        <v>654.23962998426168</v>
      </c>
      <c r="L353" s="139">
        <f t="shared" si="258"/>
        <v>109033.2</v>
      </c>
      <c r="M353" s="140">
        <f t="shared" si="259"/>
        <v>109033.2</v>
      </c>
      <c r="N353" s="141">
        <f t="shared" si="260"/>
        <v>671.51155621584621</v>
      </c>
      <c r="O353" s="142">
        <f t="shared" si="261"/>
        <v>73217053.8111936</v>
      </c>
      <c r="P353" s="143">
        <f>INDEX(รายได้แยกตามสิทธิ!$E:$E,MATCH(CalBudget2567!$D353,รายได้แยกตามสิทธิ!$B:$B,0))</f>
        <v>27795448</v>
      </c>
      <c r="Q353" s="138">
        <f>INDEX(ผลงานOPDVisit_HDC!$D:$D,MATCH(CalBudget2567!$D353,ผลงานOPDVisit_HDC!$A:$A,0))</f>
        <v>19614</v>
      </c>
      <c r="R353" s="138">
        <f t="shared" si="262"/>
        <v>1417.1228714183746</v>
      </c>
      <c r="S353" s="139">
        <f t="shared" si="263"/>
        <v>23536.799999999999</v>
      </c>
      <c r="T353" s="140">
        <f t="shared" si="264"/>
        <v>23536.799999999999</v>
      </c>
      <c r="U353" s="141">
        <f t="shared" si="265"/>
        <v>1454.5349152238198</v>
      </c>
      <c r="V353" s="142">
        <f t="shared" si="266"/>
        <v>34235097.392640002</v>
      </c>
      <c r="W353" s="143">
        <f>INDEX(รายได้แยกตามสิทธิ!$F:$F,MATCH(CalBudget2567!$D353,รายได้แยกตามสิทธิ!$B:$B,0))</f>
        <v>2321172.5</v>
      </c>
      <c r="X353" s="138">
        <f>INDEX(ผลงานOPDVisit_HDC!$E:$E,MATCH(CalBudget2567!$D353,ผลงานOPDVisit_HDC!$A:$A,0))</f>
        <v>7528</v>
      </c>
      <c r="Y353" s="138">
        <f t="shared" si="267"/>
        <v>308.33853613177473</v>
      </c>
      <c r="Z353" s="139">
        <f t="shared" si="268"/>
        <v>9033.6</v>
      </c>
      <c r="AA353" s="140">
        <f t="shared" si="269"/>
        <v>9033.6</v>
      </c>
      <c r="AB353" s="141">
        <f t="shared" si="270"/>
        <v>316.47867348565359</v>
      </c>
      <c r="AC353" s="142">
        <f t="shared" si="271"/>
        <v>2858941.7448000005</v>
      </c>
      <c r="AD353" s="143">
        <f>INDEX(รายได้แยกตามสิทธิ!$G:$G,MATCH(CalBudget2567!$D353,รายได้แยกตามสิทธิ!$B:$B,0))</f>
        <v>160684</v>
      </c>
      <c r="AE353" s="138">
        <f>INDEX(ผลงานOPDVisit_HDC!$G:$G,MATCH(CalBudget2567!$D353,ผลงานOPDVisit_HDC!$A:$A,0))</f>
        <v>109</v>
      </c>
      <c r="AF353" s="138">
        <f t="shared" si="272"/>
        <v>1474.165137614679</v>
      </c>
      <c r="AG353" s="139">
        <f t="shared" si="273"/>
        <v>130.79999999999998</v>
      </c>
      <c r="AH353" s="140">
        <f t="shared" si="274"/>
        <v>130.79999999999998</v>
      </c>
      <c r="AI353" s="141">
        <f t="shared" si="275"/>
        <v>1513.0830972477065</v>
      </c>
      <c r="AJ353" s="142">
        <f t="shared" si="276"/>
        <v>197911.26911999998</v>
      </c>
      <c r="AK353" s="143">
        <f>INDEX(รายได้แยกตามสิทธิ!$H:$H,MATCH(CalBudget2567!$D353,รายได้แยกตามสิทธิ!$B:$B,0))</f>
        <v>5096179.5</v>
      </c>
      <c r="AL353" s="138">
        <f>INDEX(ผลงานOPDVisit_HDC!$K:$K,MATCH(CalBudget2567!$D353,ผลงานOPDVisit_HDC!$A:$A,0))</f>
        <v>10906</v>
      </c>
      <c r="AM353" s="138">
        <f t="shared" si="277"/>
        <v>467.2821841188337</v>
      </c>
      <c r="AN353" s="139">
        <f t="shared" si="278"/>
        <v>13087.199999999999</v>
      </c>
      <c r="AO353" s="140">
        <f t="shared" si="279"/>
        <v>13087.199999999999</v>
      </c>
      <c r="AP353" s="141">
        <f t="shared" si="280"/>
        <v>479.61843377957092</v>
      </c>
      <c r="AQ353" s="142">
        <f t="shared" si="281"/>
        <v>6276862.36656</v>
      </c>
      <c r="AR353" s="144">
        <f t="shared" si="255"/>
        <v>116785866.5843136</v>
      </c>
      <c r="AS353" s="143">
        <f>INDEX(รายได้แยกตามสิทธิ!$I:$I,MATCH(CalBudget2567!$D353,รายได้แยกตามสิทธิ!$B:$B,0))</f>
        <v>24497569.399999999</v>
      </c>
      <c r="AT353" s="138">
        <f>INDEX(ผลงานAdjRw_DHES!$D:$D,MATCH(CalBudget2567!$D353,ผลงานAdjRw_DHES!$B:$B,0))</f>
        <v>1877.7447999999999</v>
      </c>
      <c r="AU353" s="143">
        <f t="shared" si="282"/>
        <v>13046.271996066771</v>
      </c>
      <c r="AV353" s="139">
        <f t="shared" si="283"/>
        <v>2253.29376</v>
      </c>
      <c r="AW353" s="140">
        <f t="shared" si="284"/>
        <v>2253.29376</v>
      </c>
      <c r="AX353" s="141">
        <f t="shared" si="285"/>
        <v>13390.693576762933</v>
      </c>
      <c r="AY353" s="142">
        <f t="shared" si="286"/>
        <v>30173166.278591998</v>
      </c>
      <c r="AZ353" s="143">
        <f>INDEX(รายได้แยกตามสิทธิ!$J:$J,MATCH(CalBudget2567!$D353,รายได้แยกตามสิทธิ!$B:$B,0))</f>
        <v>4093733.97</v>
      </c>
      <c r="BA353" s="138">
        <f>INDEX(ผลงานAdjRw_DHES!$F:$F,MATCH(CalBudget2567!$D353,ผลงานAdjRw_DHES!$B:$B,0))</f>
        <v>171.45660000000001</v>
      </c>
      <c r="BB353" s="143">
        <f t="shared" si="287"/>
        <v>23876.211064490955</v>
      </c>
      <c r="BC353" s="139">
        <f t="shared" si="288"/>
        <v>205.74791999999999</v>
      </c>
      <c r="BD353" s="140">
        <f t="shared" si="289"/>
        <v>205.74791999999999</v>
      </c>
      <c r="BE353" s="141">
        <f t="shared" si="290"/>
        <v>24506.543036593517</v>
      </c>
      <c r="BF353" s="142">
        <f t="shared" si="291"/>
        <v>5042170.2561695995</v>
      </c>
      <c r="BG353" s="143">
        <f>INDEX(รายได้แยกตามสิทธิ!$K:$K,MATCH(CalBudget2567!$D353,รายได้แยกตามสิทธิ!$B:$B,0))</f>
        <v>674999</v>
      </c>
      <c r="BH353" s="138">
        <f>INDEX(ผลงานAdjRw_DHES!$E:$E,MATCH(CalBudget2567!$D353,ผลงานAdjRw_DHES!$B:$B,0))</f>
        <v>55.822499999999991</v>
      </c>
      <c r="BI353" s="143">
        <f t="shared" si="292"/>
        <v>12091.880514129609</v>
      </c>
      <c r="BJ353" s="139">
        <f t="shared" si="293"/>
        <v>66.986999999999981</v>
      </c>
      <c r="BK353" s="140">
        <f t="shared" si="294"/>
        <v>66.986999999999981</v>
      </c>
      <c r="BL353" s="141">
        <f t="shared" si="295"/>
        <v>12411.106159702631</v>
      </c>
      <c r="BM353" s="142">
        <f t="shared" si="296"/>
        <v>831382.76831999992</v>
      </c>
      <c r="BN353" s="143">
        <f>INDEX(รายได้แยกตามสิทธิ!$N:$N,MATCH(CalBudget2567!$D353,รายได้แยกตามสิทธิ!$B:$B,0))</f>
        <v>2665636</v>
      </c>
      <c r="BO353" s="138">
        <f>INDEX(ผลงานAdjRw_DHES!$I:$I,MATCH(CalBudget2567!$D353,ผลงานAdjRw_DHES!$B:$B,0))</f>
        <v>117.56029999999984</v>
      </c>
      <c r="BP353" s="143">
        <f t="shared" si="297"/>
        <v>22674.627403979095</v>
      </c>
      <c r="BQ353" s="139">
        <f t="shared" si="298"/>
        <v>141.0723599999998</v>
      </c>
      <c r="BR353" s="140">
        <f t="shared" si="299"/>
        <v>141.0723599999998</v>
      </c>
      <c r="BS353" s="141">
        <f t="shared" si="300"/>
        <v>23273.237567444143</v>
      </c>
      <c r="BT353" s="142">
        <f t="shared" si="301"/>
        <v>3283210.5484799999</v>
      </c>
      <c r="BU353" s="144">
        <f t="shared" si="302"/>
        <v>39329929.851561598</v>
      </c>
      <c r="BV353" s="145">
        <f t="shared" si="256"/>
        <v>156115796.43587521</v>
      </c>
      <c r="BW353" s="146">
        <f>INDEX(รายได้แยกตามสิทธิ!$Q:$Q,MATCH(CalBudget2567!$D353,รายได้แยกตามสิทธิ!$B:$B,0))</f>
        <v>0.33</v>
      </c>
      <c r="BX353" s="145">
        <f t="shared" si="303"/>
        <v>51518212.823838823</v>
      </c>
      <c r="BY353" s="141"/>
      <c r="BZ353" s="143">
        <f t="shared" si="304"/>
        <v>129018</v>
      </c>
      <c r="CA353" s="138">
        <f>INDEX(ผลงานOPDVisit_HDC!$C:$C,MATCH(CalBudget2567!$D353,ผลงานOPDVisit_HDC!$A:$A,0))</f>
        <v>129018</v>
      </c>
      <c r="CB353" s="138">
        <f t="shared" si="305"/>
        <v>0</v>
      </c>
    </row>
    <row r="354" spans="1:80" hidden="1" x14ac:dyDescent="0.7">
      <c r="A354" s="136">
        <f>COUNTA($D$16:D354)</f>
        <v>339</v>
      </c>
      <c r="B354" s="1">
        <v>5</v>
      </c>
      <c r="C354" s="2" t="s">
        <v>33</v>
      </c>
      <c r="D354" s="91" t="s">
        <v>411</v>
      </c>
      <c r="E354" s="3" t="s">
        <v>1307</v>
      </c>
      <c r="F354" s="4" t="s">
        <v>1876</v>
      </c>
      <c r="G354" s="1">
        <v>6</v>
      </c>
      <c r="H354" s="3" t="s">
        <v>2965</v>
      </c>
      <c r="I354" s="137">
        <f>INDEX(รายได้แยกตามสิทธิ!$D:$D,MATCH(CalBudget2567!$D354,รายได้แยกตามสิทธิ!$B:$B,0))</f>
        <v>55568932.100000001</v>
      </c>
      <c r="J354" s="138">
        <f>INDEX(ผลงานOPDVisit_HDC!$F:$F,MATCH(CalBudget2567!$D354,ผลงานOPDVisit_HDC!$A:$A,0))</f>
        <v>76586</v>
      </c>
      <c r="K354" s="138">
        <f t="shared" si="257"/>
        <v>725.57558953333512</v>
      </c>
      <c r="L354" s="139">
        <f t="shared" si="258"/>
        <v>91903.2</v>
      </c>
      <c r="M354" s="140">
        <f t="shared" si="259"/>
        <v>91903.2</v>
      </c>
      <c r="N354" s="141">
        <f t="shared" si="260"/>
        <v>744.7307850970152</v>
      </c>
      <c r="O354" s="142">
        <f t="shared" si="261"/>
        <v>68443142.288928002</v>
      </c>
      <c r="P354" s="143">
        <f>INDEX(รายได้แยกตามสิทธิ!$E:$E,MATCH(CalBudget2567!$D354,รายได้แยกตามสิทธิ!$B:$B,0))</f>
        <v>35555364.140000001</v>
      </c>
      <c r="Q354" s="138">
        <f>INDEX(ผลงานOPDVisit_HDC!$D:$D,MATCH(CalBudget2567!$D354,ผลงานOPDVisit_HDC!$A:$A,0))</f>
        <v>26040</v>
      </c>
      <c r="R354" s="138">
        <f t="shared" si="262"/>
        <v>1365.4133694316436</v>
      </c>
      <c r="S354" s="139">
        <f t="shared" si="263"/>
        <v>31248</v>
      </c>
      <c r="T354" s="140">
        <f t="shared" si="264"/>
        <v>31248</v>
      </c>
      <c r="U354" s="141">
        <f t="shared" si="265"/>
        <v>1401.460282384639</v>
      </c>
      <c r="V354" s="142">
        <f t="shared" si="266"/>
        <v>43792830.903955199</v>
      </c>
      <c r="W354" s="143">
        <f>INDEX(รายได้แยกตามสิทธิ!$F:$F,MATCH(CalBudget2567!$D354,รายได้แยกตามสิทธิ!$B:$B,0))</f>
        <v>6069760</v>
      </c>
      <c r="X354" s="138">
        <f>INDEX(ผลงานOPDVisit_HDC!$E:$E,MATCH(CalBudget2567!$D354,ผลงานOPDVisit_HDC!$A:$A,0))</f>
        <v>22566</v>
      </c>
      <c r="Y354" s="138">
        <f t="shared" si="267"/>
        <v>268.97810865904461</v>
      </c>
      <c r="Z354" s="139">
        <f t="shared" si="268"/>
        <v>27079.200000000001</v>
      </c>
      <c r="AA354" s="140">
        <f t="shared" si="269"/>
        <v>27079.200000000001</v>
      </c>
      <c r="AB354" s="141">
        <f t="shared" si="270"/>
        <v>276.07913072764336</v>
      </c>
      <c r="AC354" s="142">
        <f t="shared" si="271"/>
        <v>7476001.9967999998</v>
      </c>
      <c r="AD354" s="143">
        <f>INDEX(รายได้แยกตามสิทธิ!$G:$G,MATCH(CalBudget2567!$D354,รายได้แยกตามสิทธิ!$B:$B,0))</f>
        <v>31734</v>
      </c>
      <c r="AE354" s="138">
        <f>INDEX(ผลงานOPDVisit_HDC!$G:$G,MATCH(CalBudget2567!$D354,ผลงานOPDVisit_HDC!$A:$A,0))</f>
        <v>457</v>
      </c>
      <c r="AF354" s="138">
        <f t="shared" si="272"/>
        <v>69.439824945295399</v>
      </c>
      <c r="AG354" s="139">
        <f t="shared" si="273"/>
        <v>548.4</v>
      </c>
      <c r="AH354" s="140">
        <f t="shared" si="274"/>
        <v>548.4</v>
      </c>
      <c r="AI354" s="141">
        <f t="shared" si="275"/>
        <v>71.273036323851201</v>
      </c>
      <c r="AJ354" s="142">
        <f t="shared" si="276"/>
        <v>39086.133119999999</v>
      </c>
      <c r="AK354" s="143">
        <f>INDEX(รายได้แยกตามสิทธิ!$H:$H,MATCH(CalBudget2567!$D354,รายได้แยกตามสิทธิ!$B:$B,0))</f>
        <v>6203635.79</v>
      </c>
      <c r="AL354" s="138">
        <f>INDEX(ผลงานOPDVisit_HDC!$K:$K,MATCH(CalBudget2567!$D354,ผลงานOPDVisit_HDC!$A:$A,0))</f>
        <v>5485</v>
      </c>
      <c r="AM354" s="138">
        <f t="shared" si="277"/>
        <v>1131.0183755697356</v>
      </c>
      <c r="AN354" s="139">
        <f t="shared" si="278"/>
        <v>6582</v>
      </c>
      <c r="AO354" s="140">
        <f t="shared" si="279"/>
        <v>6582</v>
      </c>
      <c r="AP354" s="141">
        <f t="shared" si="280"/>
        <v>1160.8772606847765</v>
      </c>
      <c r="AQ354" s="142">
        <f t="shared" si="281"/>
        <v>7640894.1298271986</v>
      </c>
      <c r="AR354" s="144">
        <f t="shared" si="255"/>
        <v>127391955.4526304</v>
      </c>
      <c r="AS354" s="143">
        <f>INDEX(รายได้แยกตามสิทธิ!$I:$I,MATCH(CalBudget2567!$D354,รายได้แยกตามสิทธิ!$B:$B,0))</f>
        <v>25068053.670000002</v>
      </c>
      <c r="AT354" s="138">
        <f>INDEX(ผลงานAdjRw_DHES!$D:$D,MATCH(CalBudget2567!$D354,ผลงานAdjRw_DHES!$B:$B,0))</f>
        <v>2522.9516000000003</v>
      </c>
      <c r="AU354" s="143">
        <f t="shared" si="282"/>
        <v>9936.0026050440283</v>
      </c>
      <c r="AV354" s="139">
        <f t="shared" si="283"/>
        <v>3027.5419200000001</v>
      </c>
      <c r="AW354" s="140">
        <f t="shared" si="284"/>
        <v>3027.5419200000001</v>
      </c>
      <c r="AX354" s="141">
        <f t="shared" si="285"/>
        <v>10198.313073817191</v>
      </c>
      <c r="AY354" s="142">
        <f t="shared" si="286"/>
        <v>30875820.344265603</v>
      </c>
      <c r="AZ354" s="143">
        <f>INDEX(รายได้แยกตามสิทธิ!$J:$J,MATCH(CalBudget2567!$D354,รายได้แยกตามสิทธิ!$B:$B,0))</f>
        <v>6405559.5</v>
      </c>
      <c r="BA354" s="138">
        <f>INDEX(ผลงานAdjRw_DHES!$F:$F,MATCH(CalBudget2567!$D354,ผลงานAdjRw_DHES!$B:$B,0))</f>
        <v>316.21410000000003</v>
      </c>
      <c r="BB354" s="143">
        <f t="shared" si="287"/>
        <v>20257.033130401203</v>
      </c>
      <c r="BC354" s="139">
        <f t="shared" si="288"/>
        <v>379.45692000000003</v>
      </c>
      <c r="BD354" s="140">
        <f t="shared" si="289"/>
        <v>379.45692000000003</v>
      </c>
      <c r="BE354" s="141">
        <f t="shared" si="290"/>
        <v>20791.818805043797</v>
      </c>
      <c r="BF354" s="142">
        <f t="shared" si="291"/>
        <v>7889599.5249600001</v>
      </c>
      <c r="BG354" s="143">
        <f>INDEX(รายได้แยกตามสิทธิ!$K:$K,MATCH(CalBudget2567!$D354,รายได้แยกตามสิทธิ!$B:$B,0))</f>
        <v>1042346</v>
      </c>
      <c r="BH354" s="138">
        <f>INDEX(ผลงานAdjRw_DHES!$E:$E,MATCH(CalBudget2567!$D354,ผลงานAdjRw_DHES!$B:$B,0))</f>
        <v>116.01140000000001</v>
      </c>
      <c r="BI354" s="143">
        <f t="shared" si="292"/>
        <v>8984.8583846070287</v>
      </c>
      <c r="BJ354" s="139">
        <f t="shared" si="293"/>
        <v>139.21368000000001</v>
      </c>
      <c r="BK354" s="140">
        <f t="shared" si="294"/>
        <v>139.21368000000001</v>
      </c>
      <c r="BL354" s="141">
        <f t="shared" si="295"/>
        <v>9222.0586459606548</v>
      </c>
      <c r="BM354" s="142">
        <f t="shared" si="296"/>
        <v>1283836.7212799999</v>
      </c>
      <c r="BN354" s="143">
        <f>INDEX(รายได้แยกตามสิทธิ!$N:$N,MATCH(CalBudget2567!$D354,รายได้แยกตามสิทธิ!$B:$B,0))</f>
        <v>2476749</v>
      </c>
      <c r="BO354" s="138">
        <f>INDEX(ผลงานAdjRw_DHES!$I:$I,MATCH(CalBudget2567!$D354,ผลงานAdjRw_DHES!$B:$B,0))</f>
        <v>82.235799999999472</v>
      </c>
      <c r="BP354" s="143">
        <f t="shared" si="297"/>
        <v>30117.649490854543</v>
      </c>
      <c r="BQ354" s="139">
        <f t="shared" si="298"/>
        <v>98.682959999999369</v>
      </c>
      <c r="BR354" s="140">
        <f t="shared" si="299"/>
        <v>98.682959999999369</v>
      </c>
      <c r="BS354" s="141">
        <f t="shared" si="300"/>
        <v>30912.755437413103</v>
      </c>
      <c r="BT354" s="142">
        <f t="shared" si="301"/>
        <v>3050562.2083200002</v>
      </c>
      <c r="BU354" s="144">
        <f t="shared" si="302"/>
        <v>43099818.798825607</v>
      </c>
      <c r="BV354" s="145">
        <f t="shared" si="256"/>
        <v>170491774.25145602</v>
      </c>
      <c r="BW354" s="146">
        <f>INDEX(รายได้แยกตามสิทธิ!$Q:$Q,MATCH(CalBudget2567!$D354,รายได้แยกตามสิทธิ!$B:$B,0))</f>
        <v>0.31</v>
      </c>
      <c r="BX354" s="145">
        <f t="shared" si="303"/>
        <v>52852450.017951369</v>
      </c>
      <c r="BY354" s="141"/>
      <c r="BZ354" s="143">
        <f t="shared" si="304"/>
        <v>131134</v>
      </c>
      <c r="CA354" s="138">
        <f>INDEX(ผลงานOPDVisit_HDC!$C:$C,MATCH(CalBudget2567!$D354,ผลงานOPDVisit_HDC!$A:$A,0))</f>
        <v>131134</v>
      </c>
      <c r="CB354" s="138">
        <f t="shared" si="305"/>
        <v>0</v>
      </c>
    </row>
    <row r="355" spans="1:80" hidden="1" x14ac:dyDescent="0.7">
      <c r="A355" s="136">
        <f>COUNTA($D$16:D355)</f>
        <v>340</v>
      </c>
      <c r="B355" s="1">
        <v>5</v>
      </c>
      <c r="C355" s="2" t="s">
        <v>33</v>
      </c>
      <c r="D355" s="91" t="s">
        <v>412</v>
      </c>
      <c r="E355" s="3" t="s">
        <v>1308</v>
      </c>
      <c r="F355" s="4" t="s">
        <v>1876</v>
      </c>
      <c r="G355" s="1">
        <v>6</v>
      </c>
      <c r="H355" s="3" t="s">
        <v>2965</v>
      </c>
      <c r="I355" s="137">
        <f>INDEX(รายได้แยกตามสิทธิ!$D:$D,MATCH(CalBudget2567!$D355,รายได้แยกตามสิทธิ!$B:$B,0))</f>
        <v>53358722.009999998</v>
      </c>
      <c r="J355" s="138">
        <f>INDEX(ผลงานOPDVisit_HDC!$F:$F,MATCH(CalBudget2567!$D355,ผลงานOPDVisit_HDC!$A:$A,0))</f>
        <v>80107</v>
      </c>
      <c r="K355" s="138">
        <f t="shared" si="257"/>
        <v>666.09312556955069</v>
      </c>
      <c r="L355" s="139">
        <f t="shared" si="258"/>
        <v>96128.4</v>
      </c>
      <c r="M355" s="140">
        <f t="shared" si="259"/>
        <v>96128.4</v>
      </c>
      <c r="N355" s="141">
        <f t="shared" si="260"/>
        <v>683.6779840845868</v>
      </c>
      <c r="O355" s="142">
        <f t="shared" si="261"/>
        <v>65720870.725276791</v>
      </c>
      <c r="P355" s="143">
        <f>INDEX(รายได้แยกตามสิทธิ!$E:$E,MATCH(CalBudget2567!$D355,รายได้แยกตามสิทธิ!$B:$B,0))</f>
        <v>34896132.979999997</v>
      </c>
      <c r="Q355" s="138">
        <f>INDEX(ผลงานOPDVisit_HDC!$D:$D,MATCH(CalBudget2567!$D355,ผลงานOPDVisit_HDC!$A:$A,0))</f>
        <v>33226</v>
      </c>
      <c r="R355" s="138">
        <f t="shared" si="262"/>
        <v>1050.2658454222596</v>
      </c>
      <c r="S355" s="139">
        <f t="shared" si="263"/>
        <v>39871.199999999997</v>
      </c>
      <c r="T355" s="140">
        <f t="shared" si="264"/>
        <v>39871.199999999997</v>
      </c>
      <c r="U355" s="141">
        <f t="shared" si="265"/>
        <v>1077.9928637414073</v>
      </c>
      <c r="V355" s="142">
        <f t="shared" si="266"/>
        <v>42980869.068806395</v>
      </c>
      <c r="W355" s="143">
        <f>INDEX(รายได้แยกตามสิทธิ!$F:$F,MATCH(CalBudget2567!$D355,รายได้แยกตามสิทธิ!$B:$B,0))</f>
        <v>3982411.6</v>
      </c>
      <c r="X355" s="138">
        <f>INDEX(ผลงานOPDVisit_HDC!$E:$E,MATCH(CalBudget2567!$D355,ผลงานOPDVisit_HDC!$A:$A,0))</f>
        <v>27101</v>
      </c>
      <c r="Y355" s="138">
        <f t="shared" si="267"/>
        <v>146.94703516475408</v>
      </c>
      <c r="Z355" s="139">
        <f t="shared" si="268"/>
        <v>32521.199999999997</v>
      </c>
      <c r="AA355" s="140">
        <f t="shared" si="269"/>
        <v>32521.199999999997</v>
      </c>
      <c r="AB355" s="141">
        <f t="shared" si="270"/>
        <v>150.82643689310359</v>
      </c>
      <c r="AC355" s="142">
        <f t="shared" si="271"/>
        <v>4905056.7194880005</v>
      </c>
      <c r="AD355" s="143">
        <f>INDEX(รายได้แยกตามสิทธิ!$G:$G,MATCH(CalBudget2567!$D355,รายได้แยกตามสิทธิ!$B:$B,0))</f>
        <v>149556</v>
      </c>
      <c r="AE355" s="138">
        <f>INDEX(ผลงานOPDVisit_HDC!$G:$G,MATCH(CalBudget2567!$D355,ผลงานOPDVisit_HDC!$A:$A,0))</f>
        <v>207</v>
      </c>
      <c r="AF355" s="138">
        <f t="shared" si="272"/>
        <v>722.49275362318838</v>
      </c>
      <c r="AG355" s="139">
        <f t="shared" si="273"/>
        <v>248.39999999999998</v>
      </c>
      <c r="AH355" s="140">
        <f t="shared" si="274"/>
        <v>248.39999999999998</v>
      </c>
      <c r="AI355" s="141">
        <f t="shared" si="275"/>
        <v>741.56656231884051</v>
      </c>
      <c r="AJ355" s="142">
        <f t="shared" si="276"/>
        <v>184205.13407999996</v>
      </c>
      <c r="AK355" s="143">
        <f>INDEX(รายได้แยกตามสิทธิ!$H:$H,MATCH(CalBudget2567!$D355,รายได้แยกตามสิทธิ!$B:$B,0))</f>
        <v>5406561</v>
      </c>
      <c r="AL355" s="138">
        <f>INDEX(ผลงานOPDVisit_HDC!$K:$K,MATCH(CalBudget2567!$D355,ผลงานOPDVisit_HDC!$A:$A,0))</f>
        <v>4887</v>
      </c>
      <c r="AM355" s="138">
        <f t="shared" si="277"/>
        <v>1106.3149171270718</v>
      </c>
      <c r="AN355" s="139">
        <f t="shared" si="278"/>
        <v>5864.4</v>
      </c>
      <c r="AO355" s="140">
        <f t="shared" si="279"/>
        <v>5864.4</v>
      </c>
      <c r="AP355" s="141">
        <f t="shared" si="280"/>
        <v>1135.5216309392265</v>
      </c>
      <c r="AQ355" s="142">
        <f t="shared" si="281"/>
        <v>6659153.0524799991</v>
      </c>
      <c r="AR355" s="144">
        <f t="shared" si="255"/>
        <v>120450154.70013116</v>
      </c>
      <c r="AS355" s="143">
        <f>INDEX(รายได้แยกตามสิทธิ!$I:$I,MATCH(CalBudget2567!$D355,รายได้แยกตามสิทธิ!$B:$B,0))</f>
        <v>25232875.670000002</v>
      </c>
      <c r="AT355" s="138">
        <f>INDEX(ผลงานAdjRw_DHES!$D:$D,MATCH(CalBudget2567!$D355,ผลงานAdjRw_DHES!$B:$B,0))</f>
        <v>2110.4633999999996</v>
      </c>
      <c r="AU355" s="143">
        <f t="shared" si="282"/>
        <v>11956.083043183789</v>
      </c>
      <c r="AV355" s="139">
        <f t="shared" si="283"/>
        <v>2532.5560799999994</v>
      </c>
      <c r="AW355" s="140">
        <f t="shared" si="284"/>
        <v>2532.5560799999994</v>
      </c>
      <c r="AX355" s="141">
        <f t="shared" si="285"/>
        <v>12271.723635523842</v>
      </c>
      <c r="AY355" s="142">
        <f t="shared" si="286"/>
        <v>31078828.305225603</v>
      </c>
      <c r="AZ355" s="143">
        <f>INDEX(รายได้แยกตามสิทธิ!$J:$J,MATCH(CalBudget2567!$D355,รายได้แยกตามสิทธิ!$B:$B,0))</f>
        <v>3093172.43</v>
      </c>
      <c r="BA355" s="138">
        <f>INDEX(ผลงานAdjRw_DHES!$F:$F,MATCH(CalBudget2567!$D355,ผลงานAdjRw_DHES!$B:$B,0))</f>
        <v>230.642</v>
      </c>
      <c r="BB355" s="143">
        <f t="shared" si="287"/>
        <v>13411.141205851494</v>
      </c>
      <c r="BC355" s="139">
        <f t="shared" si="288"/>
        <v>276.7704</v>
      </c>
      <c r="BD355" s="140">
        <f t="shared" si="289"/>
        <v>276.7704</v>
      </c>
      <c r="BE355" s="141">
        <f t="shared" si="290"/>
        <v>13765.195333685973</v>
      </c>
      <c r="BF355" s="142">
        <f t="shared" si="291"/>
        <v>3809798.6185824</v>
      </c>
      <c r="BG355" s="143">
        <f>INDEX(รายได้แยกตามสิทธิ!$K:$K,MATCH(CalBudget2567!$D355,รายได้แยกตามสิทธิ!$B:$B,0))</f>
        <v>1201245.81</v>
      </c>
      <c r="BH355" s="138">
        <f>INDEX(ผลงานAdjRw_DHES!$E:$E,MATCH(CalBudget2567!$D355,ผลงานAdjRw_DHES!$B:$B,0))</f>
        <v>98.500000000000014</v>
      </c>
      <c r="BI355" s="143">
        <f t="shared" si="292"/>
        <v>12195.38893401015</v>
      </c>
      <c r="BJ355" s="139">
        <f t="shared" si="293"/>
        <v>118.20000000000002</v>
      </c>
      <c r="BK355" s="140">
        <f t="shared" si="294"/>
        <v>118.20000000000002</v>
      </c>
      <c r="BL355" s="141">
        <f t="shared" si="295"/>
        <v>12517.347201868019</v>
      </c>
      <c r="BM355" s="142">
        <f t="shared" si="296"/>
        <v>1479550.4392607999</v>
      </c>
      <c r="BN355" s="143">
        <f>INDEX(รายได้แยกตามสิทธิ!$N:$N,MATCH(CalBudget2567!$D355,รายได้แยกตามสิทธิ!$B:$B,0))</f>
        <v>1206578.2500000002</v>
      </c>
      <c r="BO355" s="138">
        <f>INDEX(ผลงานAdjRw_DHES!$I:$I,MATCH(CalBudget2567!$D355,ผลงานAdjRw_DHES!$B:$B,0))</f>
        <v>144.47950000000066</v>
      </c>
      <c r="BP355" s="143">
        <f t="shared" si="297"/>
        <v>8351.2072646984161</v>
      </c>
      <c r="BQ355" s="139">
        <f t="shared" si="298"/>
        <v>173.37540000000078</v>
      </c>
      <c r="BR355" s="140">
        <f t="shared" si="299"/>
        <v>173.37540000000078</v>
      </c>
      <c r="BS355" s="141">
        <f t="shared" si="300"/>
        <v>8571.6791364864548</v>
      </c>
      <c r="BT355" s="142">
        <f t="shared" si="301"/>
        <v>1486118.2989600003</v>
      </c>
      <c r="BU355" s="144">
        <f t="shared" si="302"/>
        <v>37854295.662028804</v>
      </c>
      <c r="BV355" s="145">
        <f t="shared" si="256"/>
        <v>158304450.36215997</v>
      </c>
      <c r="BW355" s="146">
        <f>INDEX(รายได้แยกตามสิทธิ!$Q:$Q,MATCH(CalBudget2567!$D355,รายได้แยกตามสิทธิ!$B:$B,0))</f>
        <v>0.31</v>
      </c>
      <c r="BX355" s="145">
        <f t="shared" si="303"/>
        <v>49074379.612269588</v>
      </c>
      <c r="BY355" s="141"/>
      <c r="BZ355" s="143">
        <f t="shared" si="304"/>
        <v>145528</v>
      </c>
      <c r="CA355" s="138">
        <f>INDEX(ผลงานOPDVisit_HDC!$C:$C,MATCH(CalBudget2567!$D355,ผลงานOPDVisit_HDC!$A:$A,0))</f>
        <v>145528</v>
      </c>
      <c r="CB355" s="138">
        <f t="shared" si="305"/>
        <v>0</v>
      </c>
    </row>
    <row r="356" spans="1:80" hidden="1" x14ac:dyDescent="0.7">
      <c r="A356" s="136">
        <f>COUNTA($D$16:D356)</f>
        <v>341</v>
      </c>
      <c r="B356" s="1">
        <v>5</v>
      </c>
      <c r="C356" s="2" t="s">
        <v>33</v>
      </c>
      <c r="D356" s="91" t="s">
        <v>413</v>
      </c>
      <c r="E356" s="3" t="s">
        <v>1309</v>
      </c>
      <c r="F356" s="4" t="s">
        <v>1876</v>
      </c>
      <c r="G356" s="1">
        <v>6</v>
      </c>
      <c r="H356" s="3" t="s">
        <v>2965</v>
      </c>
      <c r="I356" s="137">
        <f>INDEX(รายได้แยกตามสิทธิ!$D:$D,MATCH(CalBudget2567!$D356,รายได้แยกตามสิทธิ!$B:$B,0))</f>
        <v>62068086.640000001</v>
      </c>
      <c r="J356" s="138">
        <f>INDEX(ผลงานOPDVisit_HDC!$F:$F,MATCH(CalBudget2567!$D356,ผลงานOPDVisit_HDC!$A:$A,0))</f>
        <v>88856</v>
      </c>
      <c r="K356" s="138">
        <f t="shared" si="257"/>
        <v>698.52442873863333</v>
      </c>
      <c r="L356" s="139">
        <f t="shared" si="258"/>
        <v>106627.2</v>
      </c>
      <c r="M356" s="140">
        <f t="shared" si="259"/>
        <v>106627.2</v>
      </c>
      <c r="N356" s="141">
        <f t="shared" si="260"/>
        <v>716.96547365733329</v>
      </c>
      <c r="O356" s="142">
        <f t="shared" si="261"/>
        <v>76448020.952755213</v>
      </c>
      <c r="P356" s="143">
        <f>INDEX(รายได้แยกตามสิทธิ!$E:$E,MATCH(CalBudget2567!$D356,รายได้แยกตามสิทธิ!$B:$B,0))</f>
        <v>69107989.049999997</v>
      </c>
      <c r="Q356" s="138">
        <f>INDEX(ผลงานOPDVisit_HDC!$D:$D,MATCH(CalBudget2567!$D356,ผลงานOPDVisit_HDC!$A:$A,0))</f>
        <v>34519</v>
      </c>
      <c r="R356" s="138">
        <f t="shared" si="262"/>
        <v>2002.0275514933803</v>
      </c>
      <c r="S356" s="139">
        <f t="shared" si="263"/>
        <v>41422.799999999996</v>
      </c>
      <c r="T356" s="140">
        <f t="shared" si="264"/>
        <v>41422.799999999996</v>
      </c>
      <c r="U356" s="141">
        <f t="shared" si="265"/>
        <v>2054.8810788528053</v>
      </c>
      <c r="V356" s="142">
        <f t="shared" si="266"/>
        <v>85118927.953103974</v>
      </c>
      <c r="W356" s="143">
        <f>INDEX(รายได้แยกตามสิทธิ!$F:$F,MATCH(CalBudget2567!$D356,รายได้แยกตามสิทธิ!$B:$B,0))</f>
        <v>4290650</v>
      </c>
      <c r="X356" s="138">
        <f>INDEX(ผลงานOPDVisit_HDC!$E:$E,MATCH(CalBudget2567!$D356,ผลงานOPDVisit_HDC!$A:$A,0))</f>
        <v>20551</v>
      </c>
      <c r="Y356" s="138">
        <f t="shared" si="267"/>
        <v>208.78059461826675</v>
      </c>
      <c r="Z356" s="139">
        <f t="shared" si="268"/>
        <v>24661.200000000001</v>
      </c>
      <c r="AA356" s="140">
        <f t="shared" si="269"/>
        <v>24661.200000000001</v>
      </c>
      <c r="AB356" s="141">
        <f t="shared" si="270"/>
        <v>214.292402316189</v>
      </c>
      <c r="AC356" s="142">
        <f t="shared" si="271"/>
        <v>5284707.7920000004</v>
      </c>
      <c r="AD356" s="143">
        <f>INDEX(รายได้แยกตามสิทธิ!$G:$G,MATCH(CalBudget2567!$D356,รายได้แยกตามสิทธิ!$B:$B,0))</f>
        <v>30076.5</v>
      </c>
      <c r="AE356" s="138">
        <f>INDEX(ผลงานOPDVisit_HDC!$G:$G,MATCH(CalBudget2567!$D356,ผลงานOPDVisit_HDC!$A:$A,0))</f>
        <v>178</v>
      </c>
      <c r="AF356" s="138">
        <f t="shared" si="272"/>
        <v>168.96910112359549</v>
      </c>
      <c r="AG356" s="139">
        <f t="shared" si="273"/>
        <v>213.6</v>
      </c>
      <c r="AH356" s="140">
        <f t="shared" si="274"/>
        <v>213.6</v>
      </c>
      <c r="AI356" s="141">
        <f t="shared" si="275"/>
        <v>173.42988539325842</v>
      </c>
      <c r="AJ356" s="142">
        <f t="shared" si="276"/>
        <v>37044.623519999994</v>
      </c>
      <c r="AK356" s="143">
        <f>INDEX(รายได้แยกตามสิทธิ!$H:$H,MATCH(CalBudget2567!$D356,รายได้แยกตามสิทธิ!$B:$B,0))</f>
        <v>8240364.25</v>
      </c>
      <c r="AL356" s="138">
        <f>INDEX(ผลงานOPDVisit_HDC!$K:$K,MATCH(CalBudget2567!$D356,ผลงานOPDVisit_HDC!$A:$A,0))</f>
        <v>30</v>
      </c>
      <c r="AM356" s="138">
        <f t="shared" si="277"/>
        <v>274678.80833333335</v>
      </c>
      <c r="AN356" s="139">
        <f t="shared" si="278"/>
        <v>36</v>
      </c>
      <c r="AO356" s="140">
        <f t="shared" si="279"/>
        <v>36</v>
      </c>
      <c r="AP356" s="141">
        <f t="shared" si="280"/>
        <v>281930.32887333335</v>
      </c>
      <c r="AQ356" s="142">
        <f t="shared" si="281"/>
        <v>10149491.839440001</v>
      </c>
      <c r="AR356" s="144">
        <f t="shared" si="255"/>
        <v>177038193.16081914</v>
      </c>
      <c r="AS356" s="143">
        <f>INDEX(รายได้แยกตามสิทธิ!$I:$I,MATCH(CalBudget2567!$D356,รายได้แยกตามสิทธิ!$B:$B,0))</f>
        <v>16589840.93</v>
      </c>
      <c r="AT356" s="138">
        <f>INDEX(ผลงานAdjRw_DHES!$D:$D,MATCH(CalBudget2567!$D356,ผลงานAdjRw_DHES!$B:$B,0))</f>
        <v>1535.0744000000002</v>
      </c>
      <c r="AU356" s="143">
        <f t="shared" si="282"/>
        <v>10807.19014661439</v>
      </c>
      <c r="AV356" s="139">
        <f t="shared" si="283"/>
        <v>1842.0892800000001</v>
      </c>
      <c r="AW356" s="140">
        <f t="shared" si="284"/>
        <v>1842.0892800000001</v>
      </c>
      <c r="AX356" s="141">
        <f t="shared" si="285"/>
        <v>11092.499966485009</v>
      </c>
      <c r="AY356" s="142">
        <f t="shared" si="286"/>
        <v>20433375.276662398</v>
      </c>
      <c r="AZ356" s="143">
        <f>INDEX(รายได้แยกตามสิทธิ!$J:$J,MATCH(CalBudget2567!$D356,รายได้แยกตามสิทธิ!$B:$B,0))</f>
        <v>4991632.16</v>
      </c>
      <c r="BA356" s="138">
        <f>INDEX(ผลงานAdjRw_DHES!$F:$F,MATCH(CalBudget2567!$D356,ผลงานAdjRw_DHES!$B:$B,0))</f>
        <v>326.13510000000002</v>
      </c>
      <c r="BB356" s="143">
        <f t="shared" si="287"/>
        <v>15305.412266266341</v>
      </c>
      <c r="BC356" s="139">
        <f t="shared" si="288"/>
        <v>391.36212</v>
      </c>
      <c r="BD356" s="140">
        <f t="shared" si="289"/>
        <v>391.36212</v>
      </c>
      <c r="BE356" s="141">
        <f t="shared" si="290"/>
        <v>15709.475150095772</v>
      </c>
      <c r="BF356" s="142">
        <f t="shared" si="291"/>
        <v>6148093.4988287995</v>
      </c>
      <c r="BG356" s="143">
        <f>INDEX(รายได้แยกตามสิทธิ!$K:$K,MATCH(CalBudget2567!$D356,รายได้แยกตามสิทธิ!$B:$B,0))</f>
        <v>712140.25</v>
      </c>
      <c r="BH356" s="138">
        <f>INDEX(ผลงานAdjRw_DHES!$E:$E,MATCH(CalBudget2567!$D356,ผลงานAdjRw_DHES!$B:$B,0))</f>
        <v>89.449499999999986</v>
      </c>
      <c r="BI356" s="143">
        <f t="shared" si="292"/>
        <v>7961.366469348628</v>
      </c>
      <c r="BJ356" s="139">
        <f t="shared" si="293"/>
        <v>107.33939999999998</v>
      </c>
      <c r="BK356" s="140">
        <f t="shared" si="294"/>
        <v>107.33939999999998</v>
      </c>
      <c r="BL356" s="141">
        <f t="shared" si="295"/>
        <v>8171.5465441394317</v>
      </c>
      <c r="BM356" s="142">
        <f t="shared" si="296"/>
        <v>877128.90312000003</v>
      </c>
      <c r="BN356" s="143">
        <f>INDEX(รายได้แยกตามสิทธิ!$N:$N,MATCH(CalBudget2567!$D356,รายได้แยกตามสิทธิ!$B:$B,0))</f>
        <v>3453536.91</v>
      </c>
      <c r="BO356" s="138">
        <f>INDEX(ผลงานAdjRw_DHES!$I:$I,MATCH(CalBudget2567!$D356,ผลงานAdjRw_DHES!$B:$B,0))</f>
        <v>109.62710000000004</v>
      </c>
      <c r="BP356" s="143">
        <f t="shared" si="297"/>
        <v>31502.583850161125</v>
      </c>
      <c r="BQ356" s="139">
        <f t="shared" si="298"/>
        <v>131.55252000000004</v>
      </c>
      <c r="BR356" s="140">
        <f t="shared" si="299"/>
        <v>131.55252000000004</v>
      </c>
      <c r="BS356" s="141">
        <f t="shared" si="300"/>
        <v>32334.252063805379</v>
      </c>
      <c r="BT356" s="142">
        <f t="shared" si="301"/>
        <v>4253652.3413087996</v>
      </c>
      <c r="BU356" s="144">
        <f t="shared" si="302"/>
        <v>31712250.019919995</v>
      </c>
      <c r="BV356" s="145">
        <f t="shared" si="256"/>
        <v>208750443.18073913</v>
      </c>
      <c r="BW356" s="146">
        <f>INDEX(รายได้แยกตามสิทธิ!$Q:$Q,MATCH(CalBudget2567!$D356,รายได้แยกตามสิทธิ!$B:$B,0))</f>
        <v>0.27</v>
      </c>
      <c r="BX356" s="145">
        <f t="shared" si="303"/>
        <v>56362619.658799566</v>
      </c>
      <c r="BY356" s="141"/>
      <c r="BZ356" s="143">
        <f t="shared" si="304"/>
        <v>144134</v>
      </c>
      <c r="CA356" s="138">
        <f>INDEX(ผลงานOPDVisit_HDC!$C:$C,MATCH(CalBudget2567!$D356,ผลงานOPDVisit_HDC!$A:$A,0))</f>
        <v>144134</v>
      </c>
      <c r="CB356" s="138">
        <f t="shared" si="305"/>
        <v>0</v>
      </c>
    </row>
    <row r="357" spans="1:80" hidden="1" x14ac:dyDescent="0.7">
      <c r="A357" s="136">
        <f>COUNTA($D$16:D357)</f>
        <v>342</v>
      </c>
      <c r="B357" s="1">
        <v>5</v>
      </c>
      <c r="C357" s="2" t="s">
        <v>33</v>
      </c>
      <c r="D357" s="91" t="s">
        <v>414</v>
      </c>
      <c r="E357" s="3" t="s">
        <v>1310</v>
      </c>
      <c r="F357" s="4" t="s">
        <v>1876</v>
      </c>
      <c r="G357" s="1">
        <v>13</v>
      </c>
      <c r="H357" s="3" t="s">
        <v>2963</v>
      </c>
      <c r="I357" s="137">
        <f>INDEX(รายได้แยกตามสิทธิ!$D:$D,MATCH(CalBudget2567!$D357,รายได้แยกตามสิทธิ!$B:$B,0))</f>
        <v>111095271.84999999</v>
      </c>
      <c r="J357" s="138">
        <f>INDEX(ผลงานOPDVisit_HDC!$F:$F,MATCH(CalBudget2567!$D357,ผลงานOPDVisit_HDC!$A:$A,0))</f>
        <v>148538</v>
      </c>
      <c r="K357" s="138">
        <f t="shared" si="257"/>
        <v>747.92492055904881</v>
      </c>
      <c r="L357" s="139">
        <f t="shared" si="258"/>
        <v>178245.6</v>
      </c>
      <c r="M357" s="140">
        <f t="shared" si="259"/>
        <v>178245.6</v>
      </c>
      <c r="N357" s="141">
        <f t="shared" si="260"/>
        <v>767.67013846180771</v>
      </c>
      <c r="O357" s="142">
        <f t="shared" si="261"/>
        <v>136833824.432208</v>
      </c>
      <c r="P357" s="143">
        <f>INDEX(รายได้แยกตามสิทธิ!$E:$E,MATCH(CalBudget2567!$D357,รายได้แยกตามสิทธิ!$B:$B,0))</f>
        <v>25807094.140000001</v>
      </c>
      <c r="Q357" s="138">
        <f>INDEX(ผลงานOPDVisit_HDC!$D:$D,MATCH(CalBudget2567!$D357,ผลงานOPDVisit_HDC!$A:$A,0))</f>
        <v>23763</v>
      </c>
      <c r="R357" s="138">
        <f t="shared" si="262"/>
        <v>1086.0200370323612</v>
      </c>
      <c r="S357" s="139">
        <f t="shared" si="263"/>
        <v>28515.599999999999</v>
      </c>
      <c r="T357" s="140">
        <f t="shared" si="264"/>
        <v>28515.599999999999</v>
      </c>
      <c r="U357" s="141">
        <f t="shared" si="265"/>
        <v>1114.6909660100155</v>
      </c>
      <c r="V357" s="142">
        <f t="shared" si="266"/>
        <v>31786081.710355196</v>
      </c>
      <c r="W357" s="143">
        <f>INDEX(รายได้แยกตามสิทธิ!$F:$F,MATCH(CalBudget2567!$D357,รายได้แยกตามสิทธิ!$B:$B,0))</f>
        <v>10031391.699999999</v>
      </c>
      <c r="X357" s="138">
        <f>INDEX(ผลงานOPDVisit_HDC!$E:$E,MATCH(CalBudget2567!$D357,ผลงานOPDVisit_HDC!$A:$A,0))</f>
        <v>13704</v>
      </c>
      <c r="Y357" s="138">
        <f t="shared" si="267"/>
        <v>732.00464827787505</v>
      </c>
      <c r="Z357" s="139">
        <f t="shared" si="268"/>
        <v>16444.8</v>
      </c>
      <c r="AA357" s="140">
        <f t="shared" si="269"/>
        <v>16444.8</v>
      </c>
      <c r="AB357" s="141">
        <f t="shared" si="270"/>
        <v>751.32957099241094</v>
      </c>
      <c r="AC357" s="142">
        <f t="shared" si="271"/>
        <v>12355464.529056</v>
      </c>
      <c r="AD357" s="143">
        <f>INDEX(รายได้แยกตามสิทธิ!$G:$G,MATCH(CalBudget2567!$D357,รายได้แยกตามสิทธิ!$B:$B,0))</f>
        <v>288734.24</v>
      </c>
      <c r="AE357" s="138">
        <f>INDEX(ผลงานOPDVisit_HDC!$G:$G,MATCH(CalBudget2567!$D357,ผลงานOPDVisit_HDC!$A:$A,0))</f>
        <v>266</v>
      </c>
      <c r="AF357" s="138">
        <f t="shared" si="272"/>
        <v>1085.4670676691728</v>
      </c>
      <c r="AG357" s="139">
        <f t="shared" si="273"/>
        <v>319.2</v>
      </c>
      <c r="AH357" s="140">
        <f t="shared" si="274"/>
        <v>319.2</v>
      </c>
      <c r="AI357" s="141">
        <f t="shared" si="275"/>
        <v>1114.1233982556389</v>
      </c>
      <c r="AJ357" s="142">
        <f t="shared" si="276"/>
        <v>355628.18872319994</v>
      </c>
      <c r="AK357" s="143">
        <f>INDEX(รายได้แยกตามสิทธิ!$H:$H,MATCH(CalBudget2567!$D357,รายได้แยกตามสิทธิ!$B:$B,0))</f>
        <v>6539320.54</v>
      </c>
      <c r="AL357" s="138">
        <f>INDEX(ผลงานOPDVisit_HDC!$K:$K,MATCH(CalBudget2567!$D357,ผลงานOPDVisit_HDC!$A:$A,0))</f>
        <v>8231</v>
      </c>
      <c r="AM357" s="138">
        <f t="shared" si="277"/>
        <v>794.4746130482323</v>
      </c>
      <c r="AN357" s="139">
        <f t="shared" si="278"/>
        <v>9877.1999999999989</v>
      </c>
      <c r="AO357" s="140">
        <f t="shared" si="279"/>
        <v>9877.1999999999989</v>
      </c>
      <c r="AP357" s="141">
        <f t="shared" si="280"/>
        <v>815.44874283270565</v>
      </c>
      <c r="AQ357" s="142">
        <f t="shared" si="281"/>
        <v>8054350.3227071995</v>
      </c>
      <c r="AR357" s="144">
        <f t="shared" si="255"/>
        <v>189385349.18304962</v>
      </c>
      <c r="AS357" s="143">
        <f>INDEX(รายได้แยกตามสิทธิ!$I:$I,MATCH(CalBudget2567!$D357,รายได้แยกตามสิทธิ!$B:$B,0))</f>
        <v>104904911.31999999</v>
      </c>
      <c r="AT357" s="138">
        <f>INDEX(ผลงานAdjRw_DHES!$D:$D,MATCH(CalBudget2567!$D357,ผลงานAdjRw_DHES!$B:$B,0))</f>
        <v>6268.0433999999996</v>
      </c>
      <c r="AU357" s="143">
        <f t="shared" si="282"/>
        <v>16736.46856369884</v>
      </c>
      <c r="AV357" s="139">
        <f t="shared" si="283"/>
        <v>7521.6520799999989</v>
      </c>
      <c r="AW357" s="140">
        <f t="shared" si="284"/>
        <v>7521.6520799999989</v>
      </c>
      <c r="AX357" s="141">
        <f t="shared" si="285"/>
        <v>17178.31133378049</v>
      </c>
      <c r="AY357" s="142">
        <f t="shared" si="286"/>
        <v>129209281.17461757</v>
      </c>
      <c r="AZ357" s="143">
        <f>INDEX(รายได้แยกตามสิทธิ!$J:$J,MATCH(CalBudget2567!$D357,รายได้แยกตามสิทธิ!$B:$B,0))</f>
        <v>10478527.51</v>
      </c>
      <c r="BA357" s="138">
        <f>INDEX(ผลงานAdjRw_DHES!$F:$F,MATCH(CalBudget2567!$D357,ผลงานAdjRw_DHES!$B:$B,0))</f>
        <v>564.20479999999998</v>
      </c>
      <c r="BB357" s="143">
        <f t="shared" si="287"/>
        <v>18572.205536003949</v>
      </c>
      <c r="BC357" s="139">
        <f t="shared" si="288"/>
        <v>677.04575999999997</v>
      </c>
      <c r="BD357" s="140">
        <f t="shared" si="289"/>
        <v>677.04575999999997</v>
      </c>
      <c r="BE357" s="141">
        <f t="shared" si="290"/>
        <v>19062.511762154452</v>
      </c>
      <c r="BF357" s="142">
        <f t="shared" si="291"/>
        <v>12906192.7635168</v>
      </c>
      <c r="BG357" s="143">
        <f>INDEX(รายได้แยกตามสิทธิ!$K:$K,MATCH(CalBudget2567!$D357,รายได้แยกตามสิทธิ!$B:$B,0))</f>
        <v>10736985.939999999</v>
      </c>
      <c r="BH357" s="138">
        <f>INDEX(ผลงานAdjRw_DHES!$E:$E,MATCH(CalBudget2567!$D357,ผลงานAdjRw_DHES!$B:$B,0))</f>
        <v>271.2586</v>
      </c>
      <c r="BI357" s="143">
        <f t="shared" si="292"/>
        <v>39582.103350824633</v>
      </c>
      <c r="BJ357" s="139">
        <f t="shared" si="293"/>
        <v>325.51031999999998</v>
      </c>
      <c r="BK357" s="140">
        <f t="shared" si="294"/>
        <v>325.51031999999998</v>
      </c>
      <c r="BL357" s="141">
        <f t="shared" si="295"/>
        <v>40627.070879286402</v>
      </c>
      <c r="BM357" s="142">
        <f t="shared" si="296"/>
        <v>13224530.842579197</v>
      </c>
      <c r="BN357" s="143">
        <f>INDEX(รายได้แยกตามสิทธิ!$N:$N,MATCH(CalBudget2567!$D357,รายได้แยกตามสิทธิ!$B:$B,0))</f>
        <v>9974420.0500000007</v>
      </c>
      <c r="BO357" s="138">
        <f>INDEX(ผลงานAdjRw_DHES!$I:$I,MATCH(CalBudget2567!$D357,ผลงานAdjRw_DHES!$B:$B,0))</f>
        <v>584.26219999999967</v>
      </c>
      <c r="BP357" s="143">
        <f t="shared" si="297"/>
        <v>17071.821606805996</v>
      </c>
      <c r="BQ357" s="139">
        <f t="shared" si="298"/>
        <v>701.11463999999955</v>
      </c>
      <c r="BR357" s="140">
        <f t="shared" si="299"/>
        <v>701.11463999999955</v>
      </c>
      <c r="BS357" s="141">
        <f t="shared" si="300"/>
        <v>17522.517697225674</v>
      </c>
      <c r="BT357" s="142">
        <f t="shared" si="301"/>
        <v>12285293.687184</v>
      </c>
      <c r="BU357" s="144">
        <f t="shared" si="302"/>
        <v>167625298.46789756</v>
      </c>
      <c r="BV357" s="145">
        <f t="shared" si="256"/>
        <v>357010647.65094721</v>
      </c>
      <c r="BW357" s="146">
        <f>INDEX(รายได้แยกตามสิทธิ!$Q:$Q,MATCH(CalBudget2567!$D357,รายได้แยกตามสิทธิ!$B:$B,0))</f>
        <v>0.37</v>
      </c>
      <c r="BX357" s="145">
        <f t="shared" si="303"/>
        <v>132093939.63085046</v>
      </c>
      <c r="BY357" s="141"/>
      <c r="BZ357" s="143">
        <f t="shared" si="304"/>
        <v>194502</v>
      </c>
      <c r="CA357" s="138">
        <f>INDEX(ผลงานOPDVisit_HDC!$C:$C,MATCH(CalBudget2567!$D357,ผลงานOPDVisit_HDC!$A:$A,0))</f>
        <v>194502</v>
      </c>
      <c r="CB357" s="138">
        <f t="shared" si="305"/>
        <v>0</v>
      </c>
    </row>
    <row r="358" spans="1:80" hidden="1" x14ac:dyDescent="0.7">
      <c r="A358" s="136">
        <f>COUNTA($D$16:D358)</f>
        <v>343</v>
      </c>
      <c r="B358" s="1">
        <v>5</v>
      </c>
      <c r="C358" s="2" t="s">
        <v>33</v>
      </c>
      <c r="D358" s="91" t="s">
        <v>415</v>
      </c>
      <c r="E358" s="3" t="s">
        <v>1311</v>
      </c>
      <c r="F358" s="4" t="s">
        <v>1876</v>
      </c>
      <c r="G358" s="1">
        <v>5</v>
      </c>
      <c r="H358" s="3" t="s">
        <v>2964</v>
      </c>
      <c r="I358" s="137">
        <f>INDEX(รายได้แยกตามสิทธิ!$D:$D,MATCH(CalBudget2567!$D358,รายได้แยกตามสิทธิ!$B:$B,0))</f>
        <v>33110821.309999999</v>
      </c>
      <c r="J358" s="138">
        <f>INDEX(ผลงานOPDVisit_HDC!$F:$F,MATCH(CalBudget2567!$D358,ผลงานOPDVisit_HDC!$A:$A,0))</f>
        <v>61084</v>
      </c>
      <c r="K358" s="138">
        <f t="shared" si="257"/>
        <v>542.05391444568136</v>
      </c>
      <c r="L358" s="139">
        <f t="shared" si="258"/>
        <v>73300.800000000003</v>
      </c>
      <c r="M358" s="140">
        <f t="shared" si="259"/>
        <v>73300.800000000003</v>
      </c>
      <c r="N358" s="141">
        <f t="shared" si="260"/>
        <v>556.3641377870473</v>
      </c>
      <c r="O358" s="142">
        <f t="shared" si="261"/>
        <v>40781936.391100802</v>
      </c>
      <c r="P358" s="143">
        <f>INDEX(รายได้แยกตามสิทธิ!$E:$E,MATCH(CalBudget2567!$D358,รายได้แยกตามสิทธิ!$B:$B,0))</f>
        <v>4595464.5</v>
      </c>
      <c r="Q358" s="138">
        <f>INDEX(ผลงานOPDVisit_HDC!$D:$D,MATCH(CalBudget2567!$D358,ผลงานOPDVisit_HDC!$A:$A,0))</f>
        <v>9119</v>
      </c>
      <c r="R358" s="138">
        <f t="shared" si="262"/>
        <v>503.94390832328105</v>
      </c>
      <c r="S358" s="139">
        <f t="shared" si="263"/>
        <v>10942.8</v>
      </c>
      <c r="T358" s="140">
        <f t="shared" si="264"/>
        <v>10942.8</v>
      </c>
      <c r="U358" s="141">
        <f t="shared" si="265"/>
        <v>517.24802750301569</v>
      </c>
      <c r="V358" s="142">
        <f t="shared" si="266"/>
        <v>5660141.7153599998</v>
      </c>
      <c r="W358" s="143">
        <f>INDEX(รายได้แยกตามสิทธิ!$F:$F,MATCH(CalBudget2567!$D358,รายได้แยกตามสิทธิ!$B:$B,0))</f>
        <v>1376335.76</v>
      </c>
      <c r="X358" s="138">
        <f>INDEX(ผลงานOPDVisit_HDC!$E:$E,MATCH(CalBudget2567!$D358,ผลงานOPDVisit_HDC!$A:$A,0))</f>
        <v>16289</v>
      </c>
      <c r="Y358" s="138">
        <f t="shared" si="267"/>
        <v>84.494797716250233</v>
      </c>
      <c r="Z358" s="139">
        <f t="shared" si="268"/>
        <v>19546.8</v>
      </c>
      <c r="AA358" s="140">
        <f t="shared" si="269"/>
        <v>19546.8</v>
      </c>
      <c r="AB358" s="141">
        <f t="shared" si="270"/>
        <v>86.725460375959244</v>
      </c>
      <c r="AC358" s="142">
        <f t="shared" si="271"/>
        <v>1695205.2288768</v>
      </c>
      <c r="AD358" s="143">
        <f>INDEX(รายได้แยกตามสิทธิ!$G:$G,MATCH(CalBudget2567!$D358,รายได้แยกตามสิทธิ!$B:$B,0))</f>
        <v>27250.75</v>
      </c>
      <c r="AE358" s="138">
        <f>INDEX(ผลงานOPDVisit_HDC!$G:$G,MATCH(CalBudget2567!$D358,ผลงานOPDVisit_HDC!$A:$A,0))</f>
        <v>31</v>
      </c>
      <c r="AF358" s="138">
        <f t="shared" si="272"/>
        <v>879.05645161290317</v>
      </c>
      <c r="AG358" s="139">
        <f t="shared" si="273"/>
        <v>37.199999999999996</v>
      </c>
      <c r="AH358" s="140">
        <f t="shared" si="274"/>
        <v>37.199999999999996</v>
      </c>
      <c r="AI358" s="141">
        <f t="shared" si="275"/>
        <v>902.26354193548377</v>
      </c>
      <c r="AJ358" s="142">
        <f t="shared" si="276"/>
        <v>33564.203759999989</v>
      </c>
      <c r="AK358" s="143">
        <f>INDEX(รายได้แยกตามสิทธิ!$H:$H,MATCH(CalBudget2567!$D358,รายได้แยกตามสิทธิ!$B:$B,0))</f>
        <v>2962530.25</v>
      </c>
      <c r="AL358" s="138">
        <f>INDEX(ผลงานOPDVisit_HDC!$K:$K,MATCH(CalBudget2567!$D358,ผลงานOPDVisit_HDC!$A:$A,0))</f>
        <v>83</v>
      </c>
      <c r="AM358" s="138">
        <f t="shared" si="277"/>
        <v>35693.135542168675</v>
      </c>
      <c r="AN358" s="139">
        <f t="shared" si="278"/>
        <v>99.6</v>
      </c>
      <c r="AO358" s="140">
        <f t="shared" si="279"/>
        <v>99.6</v>
      </c>
      <c r="AP358" s="141">
        <f t="shared" si="280"/>
        <v>36635.434320481931</v>
      </c>
      <c r="AQ358" s="142">
        <f t="shared" si="281"/>
        <v>3648889.25832</v>
      </c>
      <c r="AR358" s="144">
        <f t="shared" si="255"/>
        <v>51819736.797417596</v>
      </c>
      <c r="AS358" s="143">
        <f>INDEX(รายได้แยกตามสิทธิ!$I:$I,MATCH(CalBudget2567!$D358,รายได้แยกตามสิทธิ!$B:$B,0))</f>
        <v>15253230.710000001</v>
      </c>
      <c r="AT358" s="138">
        <f>INDEX(ผลงานAdjRw_DHES!$D:$D,MATCH(CalBudget2567!$D358,ผลงานAdjRw_DHES!$B:$B,0))</f>
        <v>1698.55</v>
      </c>
      <c r="AU358" s="143">
        <f t="shared" si="282"/>
        <v>8980.1481911041774</v>
      </c>
      <c r="AV358" s="139">
        <f t="shared" si="283"/>
        <v>2038.2599999999998</v>
      </c>
      <c r="AW358" s="140">
        <f t="shared" si="284"/>
        <v>2038.2599999999998</v>
      </c>
      <c r="AX358" s="141">
        <f t="shared" si="285"/>
        <v>9217.2241033493283</v>
      </c>
      <c r="AY358" s="142">
        <f t="shared" si="286"/>
        <v>18787099.200892799</v>
      </c>
      <c r="AZ358" s="143">
        <f>INDEX(รายได้แยกตามสิทธิ!$J:$J,MATCH(CalBudget2567!$D358,รายได้แยกตามสิทธิ!$B:$B,0))</f>
        <v>2136672.25</v>
      </c>
      <c r="BA358" s="138">
        <f>INDEX(ผลงานAdjRw_DHES!$F:$F,MATCH(CalBudget2567!$D358,ผลงานAdjRw_DHES!$B:$B,0))</f>
        <v>186.24</v>
      </c>
      <c r="BB358" s="143">
        <f t="shared" si="287"/>
        <v>11472.681754725085</v>
      </c>
      <c r="BC358" s="139">
        <f t="shared" si="288"/>
        <v>223.488</v>
      </c>
      <c r="BD358" s="140">
        <f t="shared" si="289"/>
        <v>223.488</v>
      </c>
      <c r="BE358" s="141">
        <f t="shared" si="290"/>
        <v>11775.560553049827</v>
      </c>
      <c r="BF358" s="142">
        <f t="shared" si="291"/>
        <v>2631696.4768799995</v>
      </c>
      <c r="BG358" s="143">
        <f>INDEX(รายได้แยกตามสิทธิ!$K:$K,MATCH(CalBudget2567!$D358,รายได้แยกตามสิทธิ!$B:$B,0))</f>
        <v>505710.25</v>
      </c>
      <c r="BH358" s="138">
        <f>INDEX(ผลงานAdjRw_DHES!$E:$E,MATCH(CalBudget2567!$D358,ผลงานAdjRw_DHES!$B:$B,0))</f>
        <v>67.13000000000001</v>
      </c>
      <c r="BI358" s="143">
        <f t="shared" si="292"/>
        <v>7533.2973335319521</v>
      </c>
      <c r="BJ358" s="139">
        <f t="shared" si="293"/>
        <v>80.556000000000012</v>
      </c>
      <c r="BK358" s="140">
        <f t="shared" si="294"/>
        <v>80.556000000000012</v>
      </c>
      <c r="BL358" s="141">
        <f t="shared" si="295"/>
        <v>7732.1763831371954</v>
      </c>
      <c r="BM358" s="142">
        <f t="shared" si="296"/>
        <v>622873.20071999996</v>
      </c>
      <c r="BN358" s="143">
        <f>INDEX(รายได้แยกตามสิทธิ!$N:$N,MATCH(CalBudget2567!$D358,รายได้แยกตามสิทธิ!$B:$B,0))</f>
        <v>1460461.5</v>
      </c>
      <c r="BO358" s="138">
        <f>INDEX(ผลงานAdjRw_DHES!$I:$I,MATCH(CalBudget2567!$D358,ผลงานAdjRw_DHES!$B:$B,0))</f>
        <v>51.989999999999895</v>
      </c>
      <c r="BP358" s="143">
        <f t="shared" si="297"/>
        <v>28091.200230813676</v>
      </c>
      <c r="BQ358" s="139">
        <f t="shared" si="298"/>
        <v>62.38799999999987</v>
      </c>
      <c r="BR358" s="140">
        <f t="shared" si="299"/>
        <v>62.38799999999987</v>
      </c>
      <c r="BS358" s="141">
        <f t="shared" si="300"/>
        <v>28832.807916907157</v>
      </c>
      <c r="BT358" s="142">
        <f t="shared" si="301"/>
        <v>1798821.2203200001</v>
      </c>
      <c r="BU358" s="144">
        <f t="shared" si="302"/>
        <v>23840490.0988128</v>
      </c>
      <c r="BV358" s="145">
        <f t="shared" si="256"/>
        <v>75660226.8962304</v>
      </c>
      <c r="BW358" s="146">
        <f>INDEX(รายได้แยกตามสิทธิ!$Q:$Q,MATCH(CalBudget2567!$D358,รายได้แยกตามสิทธิ!$B:$B,0))</f>
        <v>0.5</v>
      </c>
      <c r="BX358" s="145">
        <f t="shared" si="303"/>
        <v>37830113.4481152</v>
      </c>
      <c r="BY358" s="141"/>
      <c r="BZ358" s="143">
        <f t="shared" si="304"/>
        <v>86606</v>
      </c>
      <c r="CA358" s="138">
        <f>INDEX(ผลงานOPDVisit_HDC!$C:$C,MATCH(CalBudget2567!$D358,ผลงานOPDVisit_HDC!$A:$A,0))</f>
        <v>86606</v>
      </c>
      <c r="CB358" s="138">
        <f t="shared" si="305"/>
        <v>0</v>
      </c>
    </row>
    <row r="359" spans="1:80" hidden="1" x14ac:dyDescent="0.7">
      <c r="A359" s="136">
        <f>COUNTA($D$16:D359)</f>
        <v>344</v>
      </c>
      <c r="B359" s="1">
        <v>6</v>
      </c>
      <c r="C359" s="2" t="s">
        <v>34</v>
      </c>
      <c r="D359" s="91" t="s">
        <v>416</v>
      </c>
      <c r="E359" s="3" t="s">
        <v>1312</v>
      </c>
      <c r="F359" s="4" t="s">
        <v>1875</v>
      </c>
      <c r="G359" s="1">
        <v>19</v>
      </c>
      <c r="H359" s="3" t="s">
        <v>2961</v>
      </c>
      <c r="I359" s="137">
        <f>INDEX(รายได้แยกตามสิทธิ!$D:$D,MATCH(CalBudget2567!$D359,รายได้แยกตามสิทธิ!$B:$B,0))</f>
        <v>373431255.85000002</v>
      </c>
      <c r="J359" s="138">
        <f>INDEX(ผลงานOPDVisit_HDC!$F:$F,MATCH(CalBudget2567!$D359,ผลงานOPDVisit_HDC!$A:$A,0))</f>
        <v>393359</v>
      </c>
      <c r="K359" s="138">
        <f t="shared" si="257"/>
        <v>949.33954949549911</v>
      </c>
      <c r="L359" s="139">
        <f t="shared" si="258"/>
        <v>472030.8</v>
      </c>
      <c r="M359" s="140">
        <f t="shared" si="259"/>
        <v>472030.8</v>
      </c>
      <c r="N359" s="141">
        <f t="shared" si="260"/>
        <v>974.40211360218029</v>
      </c>
      <c r="O359" s="142">
        <f t="shared" si="261"/>
        <v>459947809.20532805</v>
      </c>
      <c r="P359" s="143">
        <f>INDEX(รายได้แยกตามสิทธิ!$E:$E,MATCH(CalBudget2567!$D359,รายได้แยกตามสิทธิ!$B:$B,0))</f>
        <v>276047446.44</v>
      </c>
      <c r="Q359" s="138">
        <f>INDEX(ผลงานOPDVisit_HDC!$D:$D,MATCH(CalBudget2567!$D359,ผลงานOPDVisit_HDC!$A:$A,0))</f>
        <v>143110</v>
      </c>
      <c r="R359" s="138">
        <f t="shared" si="262"/>
        <v>1928.9179403256237</v>
      </c>
      <c r="S359" s="139">
        <f t="shared" si="263"/>
        <v>171732</v>
      </c>
      <c r="T359" s="140">
        <f t="shared" si="264"/>
        <v>171732</v>
      </c>
      <c r="U359" s="141">
        <f t="shared" si="265"/>
        <v>1979.8413739502203</v>
      </c>
      <c r="V359" s="142">
        <f t="shared" si="266"/>
        <v>340002118.8312192</v>
      </c>
      <c r="W359" s="143">
        <f>INDEX(รายได้แยกตามสิทธิ!$F:$F,MATCH(CalBudget2567!$D359,รายได้แยกตามสิทธิ!$B:$B,0))</f>
        <v>82880638.829999998</v>
      </c>
      <c r="X359" s="138">
        <f>INDEX(ผลงานOPDVisit_HDC!$E:$E,MATCH(CalBudget2567!$D359,ผลงานOPDVisit_HDC!$A:$A,0))</f>
        <v>86351</v>
      </c>
      <c r="Y359" s="138">
        <f t="shared" si="267"/>
        <v>959.81099037648664</v>
      </c>
      <c r="Z359" s="139">
        <f t="shared" si="268"/>
        <v>103621.2</v>
      </c>
      <c r="AA359" s="140">
        <f t="shared" si="269"/>
        <v>103621.2</v>
      </c>
      <c r="AB359" s="141">
        <f t="shared" si="270"/>
        <v>985.1500005224259</v>
      </c>
      <c r="AC359" s="142">
        <f t="shared" si="271"/>
        <v>102082425.23413439</v>
      </c>
      <c r="AD359" s="143">
        <f>INDEX(รายได้แยกตามสิทธิ!$G:$G,MATCH(CalBudget2567!$D359,รายได้แยกตามสิทธิ!$B:$B,0))</f>
        <v>4078773.38</v>
      </c>
      <c r="AE359" s="138">
        <f>INDEX(ผลงานOPDVisit_HDC!$G:$G,MATCH(CalBudget2567!$D359,ผลงานOPDVisit_HDC!$A:$A,0))</f>
        <v>13185</v>
      </c>
      <c r="AF359" s="138">
        <f t="shared" si="272"/>
        <v>309.34951687523699</v>
      </c>
      <c r="AG359" s="139">
        <f t="shared" si="273"/>
        <v>15822</v>
      </c>
      <c r="AH359" s="140">
        <f t="shared" si="274"/>
        <v>15822</v>
      </c>
      <c r="AI359" s="141">
        <f t="shared" si="275"/>
        <v>317.51634412074327</v>
      </c>
      <c r="AJ359" s="142">
        <f t="shared" si="276"/>
        <v>5023743.5966784004</v>
      </c>
      <c r="AK359" s="143">
        <f>INDEX(รายได้แยกตามสิทธิ!$H:$H,MATCH(CalBudget2567!$D359,รายได้แยกตามสิทธิ!$B:$B,0))</f>
        <v>121402942.75</v>
      </c>
      <c r="AL359" s="138">
        <f>INDEX(ผลงานOPDVisit_HDC!$K:$K,MATCH(CalBudget2567!$D359,ผลงานOPDVisit_HDC!$A:$A,0))</f>
        <v>25213</v>
      </c>
      <c r="AM359" s="138">
        <f t="shared" si="277"/>
        <v>4815.0931166461742</v>
      </c>
      <c r="AN359" s="139">
        <f t="shared" si="278"/>
        <v>30255.599999999999</v>
      </c>
      <c r="AO359" s="140">
        <f t="shared" si="279"/>
        <v>30255.599999999999</v>
      </c>
      <c r="AP359" s="141">
        <f t="shared" si="280"/>
        <v>4942.2115749256336</v>
      </c>
      <c r="AQ359" s="142">
        <f t="shared" si="281"/>
        <v>149529576.52631998</v>
      </c>
      <c r="AR359" s="144">
        <f t="shared" si="255"/>
        <v>1056585673.39368</v>
      </c>
      <c r="AS359" s="143">
        <f>INDEX(รายได้แยกตามสิทธิ!$I:$I,MATCH(CalBudget2567!$D359,รายได้แยกตามสิทธิ!$B:$B,0))</f>
        <v>838023656.00999999</v>
      </c>
      <c r="AT359" s="138">
        <f>INDEX(ผลงานAdjRw_DHES!$D:$D,MATCH(CalBudget2567!$D359,ผลงานAdjRw_DHES!$B:$B,0))</f>
        <v>61567.656700000007</v>
      </c>
      <c r="AU359" s="143">
        <f t="shared" si="282"/>
        <v>13611.426858316663</v>
      </c>
      <c r="AV359" s="139">
        <f t="shared" si="283"/>
        <v>73881.188040000008</v>
      </c>
      <c r="AW359" s="140">
        <f t="shared" si="284"/>
        <v>73881.188040000008</v>
      </c>
      <c r="AX359" s="141">
        <f t="shared" si="285"/>
        <v>13970.768527376224</v>
      </c>
      <c r="AY359" s="142">
        <f t="shared" si="286"/>
        <v>1032176976.6343968</v>
      </c>
      <c r="AZ359" s="143">
        <f>INDEX(รายได้แยกตามสิทธิ!$J:$J,MATCH(CalBudget2567!$D359,รายได้แยกตามสิทธิ!$B:$B,0))</f>
        <v>186373733.74000001</v>
      </c>
      <c r="BA359" s="138">
        <f>INDEX(ผลงานAdjRw_DHES!$F:$F,MATCH(CalBudget2567!$D359,ผลงานAdjRw_DHES!$B:$B,0))</f>
        <v>9574.9763000000003</v>
      </c>
      <c r="BB359" s="143">
        <f t="shared" si="287"/>
        <v>19464.667890613997</v>
      </c>
      <c r="BC359" s="139">
        <f t="shared" si="288"/>
        <v>11489.97156</v>
      </c>
      <c r="BD359" s="140">
        <f t="shared" si="289"/>
        <v>11489.97156</v>
      </c>
      <c r="BE359" s="141">
        <f t="shared" si="290"/>
        <v>19978.535122926205</v>
      </c>
      <c r="BF359" s="142">
        <f t="shared" si="291"/>
        <v>229552800.3728832</v>
      </c>
      <c r="BG359" s="143">
        <f>INDEX(รายได้แยกตามสิทธิ!$K:$K,MATCH(CalBudget2567!$D359,รายได้แยกตามสิทธิ!$B:$B,0))</f>
        <v>139085088.94</v>
      </c>
      <c r="BH359" s="138">
        <f>INDEX(ผลงานAdjRw_DHES!$E:$E,MATCH(CalBudget2567!$D359,ผลงานAdjRw_DHES!$B:$B,0))</f>
        <v>5891.1309999999994</v>
      </c>
      <c r="BI359" s="143">
        <f t="shared" si="292"/>
        <v>23609.233768524246</v>
      </c>
      <c r="BJ359" s="139">
        <f t="shared" si="293"/>
        <v>7069.3571999999995</v>
      </c>
      <c r="BK359" s="140">
        <f t="shared" si="294"/>
        <v>7069.3571999999995</v>
      </c>
      <c r="BL359" s="141">
        <f t="shared" si="295"/>
        <v>24232.517540013287</v>
      </c>
      <c r="BM359" s="142">
        <f t="shared" si="296"/>
        <v>171308322.3456192</v>
      </c>
      <c r="BN359" s="143">
        <f>INDEX(รายได้แยกตามสิทธิ!$N:$N,MATCH(CalBudget2567!$D359,รายได้แยกตามสิทธิ!$B:$B,0))</f>
        <v>231454228.66</v>
      </c>
      <c r="BO359" s="138">
        <f>INDEX(ผลงานAdjRw_DHES!$I:$I,MATCH(CalBudget2567!$D359,ผลงานAdjRw_DHES!$B:$B,0))</f>
        <v>6168.5291999999936</v>
      </c>
      <c r="BP359" s="143">
        <f t="shared" si="297"/>
        <v>37521.785364978125</v>
      </c>
      <c r="BQ359" s="139">
        <f t="shared" si="298"/>
        <v>7402.2350399999923</v>
      </c>
      <c r="BR359" s="140">
        <f t="shared" si="299"/>
        <v>7402.2350399999923</v>
      </c>
      <c r="BS359" s="141">
        <f t="shared" si="300"/>
        <v>38512.360498613547</v>
      </c>
      <c r="BT359" s="142">
        <f t="shared" si="301"/>
        <v>285077544.35594875</v>
      </c>
      <c r="BU359" s="144">
        <f t="shared" si="302"/>
        <v>1718115643.7088478</v>
      </c>
      <c r="BV359" s="145">
        <f t="shared" si="256"/>
        <v>2774701317.1025276</v>
      </c>
      <c r="BW359" s="146">
        <f>INDEX(รายได้แยกตามสิทธิ!$Q:$Q,MATCH(CalBudget2567!$D359,รายได้แยกตามสิทธิ!$B:$B,0))</f>
        <v>0.31</v>
      </c>
      <c r="BX359" s="145">
        <f t="shared" si="303"/>
        <v>860157408.30178356</v>
      </c>
      <c r="BY359" s="141"/>
      <c r="BZ359" s="143">
        <f t="shared" si="304"/>
        <v>661218</v>
      </c>
      <c r="CA359" s="138">
        <f>INDEX(ผลงานOPDVisit_HDC!$C:$C,MATCH(CalBudget2567!$D359,ผลงานOPDVisit_HDC!$A:$A,0))</f>
        <v>661218</v>
      </c>
      <c r="CB359" s="138">
        <f t="shared" si="305"/>
        <v>0</v>
      </c>
    </row>
    <row r="360" spans="1:80" hidden="1" x14ac:dyDescent="0.7">
      <c r="A360" s="136">
        <f>COUNTA($D$16:D360)</f>
        <v>345</v>
      </c>
      <c r="B360" s="1">
        <v>6</v>
      </c>
      <c r="C360" s="2" t="s">
        <v>34</v>
      </c>
      <c r="D360" s="91" t="s">
        <v>417</v>
      </c>
      <c r="E360" s="3" t="s">
        <v>1313</v>
      </c>
      <c r="F360" s="4" t="s">
        <v>1876</v>
      </c>
      <c r="G360" s="1">
        <v>9</v>
      </c>
      <c r="H360" s="3" t="s">
        <v>2967</v>
      </c>
      <c r="I360" s="137">
        <f>INDEX(รายได้แยกตามสิทธิ!$D:$D,MATCH(CalBudget2567!$D360,รายได้แยกตามสิทธิ!$B:$B,0))</f>
        <v>40631178.979999997</v>
      </c>
      <c r="J360" s="138">
        <f>INDEX(ผลงานOPDVisit_HDC!$F:$F,MATCH(CalBudget2567!$D360,ผลงานOPDVisit_HDC!$A:$A,0))</f>
        <v>59839</v>
      </c>
      <c r="K360" s="138">
        <f t="shared" si="257"/>
        <v>679.00832199735953</v>
      </c>
      <c r="L360" s="139">
        <f t="shared" si="258"/>
        <v>71806.8</v>
      </c>
      <c r="M360" s="140">
        <f t="shared" si="259"/>
        <v>71806.8</v>
      </c>
      <c r="N360" s="141">
        <f t="shared" si="260"/>
        <v>696.93414169808977</v>
      </c>
      <c r="O360" s="142">
        <f t="shared" si="261"/>
        <v>50044610.526086397</v>
      </c>
      <c r="P360" s="143">
        <f>INDEX(รายได้แยกตามสิทธิ!$E:$E,MATCH(CalBudget2567!$D360,รายได้แยกตามสิทธิ!$B:$B,0))</f>
        <v>9293596.7899999991</v>
      </c>
      <c r="Q360" s="138">
        <f>INDEX(ผลงานOPDVisit_HDC!$D:$D,MATCH(CalBudget2567!$D360,ผลงานOPDVisit_HDC!$A:$A,0))</f>
        <v>23944</v>
      </c>
      <c r="R360" s="138">
        <f t="shared" si="262"/>
        <v>388.13885691613763</v>
      </c>
      <c r="S360" s="139">
        <f t="shared" si="263"/>
        <v>28732.799999999999</v>
      </c>
      <c r="T360" s="140">
        <f t="shared" si="264"/>
        <v>28732.799999999999</v>
      </c>
      <c r="U360" s="141">
        <f t="shared" si="265"/>
        <v>398.38572273872364</v>
      </c>
      <c r="V360" s="142">
        <f t="shared" si="266"/>
        <v>11446737.294307198</v>
      </c>
      <c r="W360" s="143">
        <f>INDEX(รายได้แยกตามสิทธิ!$F:$F,MATCH(CalBudget2567!$D360,รายได้แยกตามสิทธิ!$B:$B,0))</f>
        <v>2281200.0299999998</v>
      </c>
      <c r="X360" s="138">
        <f>INDEX(ผลงานOPDVisit_HDC!$E:$E,MATCH(CalBudget2567!$D360,ผลงานOPDVisit_HDC!$A:$A,0))</f>
        <v>711</v>
      </c>
      <c r="Y360" s="138">
        <f t="shared" si="267"/>
        <v>3208.4388607594933</v>
      </c>
      <c r="Z360" s="139">
        <f t="shared" si="268"/>
        <v>853.19999999999993</v>
      </c>
      <c r="AA360" s="140">
        <f t="shared" si="269"/>
        <v>853.19999999999993</v>
      </c>
      <c r="AB360" s="141">
        <f t="shared" si="270"/>
        <v>3293.141646683544</v>
      </c>
      <c r="AC360" s="142">
        <f t="shared" si="271"/>
        <v>2809708.4529503994</v>
      </c>
      <c r="AD360" s="143">
        <f>INDEX(รายได้แยกตามสิทธิ!$G:$G,MATCH(CalBudget2567!$D360,รายได้แยกตามสิทธิ!$B:$B,0))</f>
        <v>1897937.18</v>
      </c>
      <c r="AE360" s="138">
        <f>INDEX(ผลงานOPDVisit_HDC!$G:$G,MATCH(CalBudget2567!$D360,ผลงานOPDVisit_HDC!$A:$A,0))</f>
        <v>2963</v>
      </c>
      <c r="AF360" s="138">
        <f t="shared" si="272"/>
        <v>640.54579142760713</v>
      </c>
      <c r="AG360" s="139">
        <f t="shared" si="273"/>
        <v>3555.6</v>
      </c>
      <c r="AH360" s="140">
        <f t="shared" si="274"/>
        <v>3555.6</v>
      </c>
      <c r="AI360" s="141">
        <f t="shared" si="275"/>
        <v>657.45620032129591</v>
      </c>
      <c r="AJ360" s="142">
        <f t="shared" si="276"/>
        <v>2337651.2658623997</v>
      </c>
      <c r="AK360" s="143">
        <f>INDEX(รายได้แยกตามสิทธิ!$H:$H,MATCH(CalBudget2567!$D360,รายได้แยกตามสิทธิ!$B:$B,0))</f>
        <v>5599167</v>
      </c>
      <c r="AL360" s="138">
        <f>INDEX(ผลงานOPDVisit_HDC!$K:$K,MATCH(CalBudget2567!$D360,ผลงานOPDVisit_HDC!$A:$A,0))</f>
        <v>11657</v>
      </c>
      <c r="AM360" s="138">
        <f t="shared" si="277"/>
        <v>480.32658488461868</v>
      </c>
      <c r="AN360" s="139">
        <f t="shared" si="278"/>
        <v>13988.4</v>
      </c>
      <c r="AO360" s="140">
        <f t="shared" si="279"/>
        <v>13988.4</v>
      </c>
      <c r="AP360" s="141">
        <f t="shared" si="280"/>
        <v>493.00720672557259</v>
      </c>
      <c r="AQ360" s="142">
        <f t="shared" si="281"/>
        <v>6896382.0105599994</v>
      </c>
      <c r="AR360" s="144">
        <f t="shared" si="255"/>
        <v>73535089.549766392</v>
      </c>
      <c r="AS360" s="143">
        <f>INDEX(รายได้แยกตามสิทธิ!$I:$I,MATCH(CalBudget2567!$D360,รายได้แยกตามสิทธิ!$B:$B,0))</f>
        <v>11637029.560000001</v>
      </c>
      <c r="AT360" s="138">
        <f>INDEX(ผลงานAdjRw_DHES!$D:$D,MATCH(CalBudget2567!$D360,ผลงานAdjRw_DHES!$B:$B,0))</f>
        <v>1754.8382000000001</v>
      </c>
      <c r="AU360" s="143">
        <f t="shared" si="282"/>
        <v>6631.3974473544058</v>
      </c>
      <c r="AV360" s="139">
        <f t="shared" si="283"/>
        <v>2105.80584</v>
      </c>
      <c r="AW360" s="140">
        <f t="shared" si="284"/>
        <v>2105.80584</v>
      </c>
      <c r="AX360" s="141">
        <f t="shared" si="285"/>
        <v>6806.4663399645624</v>
      </c>
      <c r="AY360" s="142">
        <f t="shared" si="286"/>
        <v>14333096.568460802</v>
      </c>
      <c r="AZ360" s="143">
        <f>INDEX(รายได้แยกตามสิทธิ!$J:$J,MATCH(CalBudget2567!$D360,รายได้แยกตามสิทธิ!$B:$B,0))</f>
        <v>1272139.03</v>
      </c>
      <c r="BA360" s="138">
        <f>INDEX(ผลงานAdjRw_DHES!$F:$F,MATCH(CalBudget2567!$D360,ผลงานAdjRw_DHES!$B:$B,0))</f>
        <v>75.2226</v>
      </c>
      <c r="BB360" s="143">
        <f t="shared" si="287"/>
        <v>16911.659926670975</v>
      </c>
      <c r="BC360" s="139">
        <f t="shared" si="288"/>
        <v>90.267119999999991</v>
      </c>
      <c r="BD360" s="140">
        <f t="shared" si="289"/>
        <v>90.267119999999991</v>
      </c>
      <c r="BE360" s="141">
        <f t="shared" si="290"/>
        <v>17358.127748735089</v>
      </c>
      <c r="BF360" s="142">
        <f t="shared" si="291"/>
        <v>1566868.2004704</v>
      </c>
      <c r="BG360" s="143">
        <f>INDEX(รายได้แยกตามสิทธิ!$K:$K,MATCH(CalBudget2567!$D360,รายได้แยกตามสิทธิ!$B:$B,0))</f>
        <v>632173.15</v>
      </c>
      <c r="BH360" s="138">
        <f>INDEX(ผลงานAdjRw_DHES!$E:$E,MATCH(CalBudget2567!$D360,ผลงานAdjRw_DHES!$B:$B,0))</f>
        <v>42.502900000000004</v>
      </c>
      <c r="BI360" s="143">
        <f t="shared" si="292"/>
        <v>14873.647445233148</v>
      </c>
      <c r="BJ360" s="139">
        <f t="shared" si="293"/>
        <v>51.003480000000003</v>
      </c>
      <c r="BK360" s="140">
        <f t="shared" si="294"/>
        <v>51.003480000000003</v>
      </c>
      <c r="BL360" s="141">
        <f t="shared" si="295"/>
        <v>15266.311737787302</v>
      </c>
      <c r="BM360" s="142">
        <f t="shared" si="296"/>
        <v>778635.02539199998</v>
      </c>
      <c r="BN360" s="143">
        <f>INDEX(รายได้แยกตามสิทธิ!$N:$N,MATCH(CalBudget2567!$D360,รายได้แยกตามสิทธิ!$B:$B,0))</f>
        <v>1523472.2000000002</v>
      </c>
      <c r="BO360" s="138">
        <f>INDEX(ผลงานAdjRw_DHES!$I:$I,MATCH(CalBudget2567!$D360,ผลงานAdjRw_DHES!$B:$B,0))</f>
        <v>161.72839999999974</v>
      </c>
      <c r="BP360" s="143">
        <f t="shared" si="297"/>
        <v>9419.9423230552129</v>
      </c>
      <c r="BQ360" s="139">
        <f t="shared" si="298"/>
        <v>194.07407999999967</v>
      </c>
      <c r="BR360" s="140">
        <f t="shared" si="299"/>
        <v>194.07407999999967</v>
      </c>
      <c r="BS360" s="141">
        <f t="shared" si="300"/>
        <v>9668.6288003838708</v>
      </c>
      <c r="BT360" s="142">
        <f t="shared" si="301"/>
        <v>1876430.2392960002</v>
      </c>
      <c r="BU360" s="144">
        <f t="shared" si="302"/>
        <v>18555030.033619203</v>
      </c>
      <c r="BV360" s="145">
        <f t="shared" si="256"/>
        <v>92090119.583385587</v>
      </c>
      <c r="BW360" s="146">
        <f>INDEX(รายได้แยกตามสิทธิ!$Q:$Q,MATCH(CalBudget2567!$D360,รายได้แยกตามสิทธิ!$B:$B,0))</f>
        <v>0.49</v>
      </c>
      <c r="BX360" s="145">
        <f t="shared" si="303"/>
        <v>45124158.595858939</v>
      </c>
      <c r="BY360" s="141"/>
      <c r="BZ360" s="143">
        <f t="shared" si="304"/>
        <v>99114</v>
      </c>
      <c r="CA360" s="138">
        <f>INDEX(ผลงานOPDVisit_HDC!$C:$C,MATCH(CalBudget2567!$D360,ผลงานOPDVisit_HDC!$A:$A,0))</f>
        <v>99114</v>
      </c>
      <c r="CB360" s="138">
        <f t="shared" si="305"/>
        <v>0</v>
      </c>
    </row>
    <row r="361" spans="1:80" hidden="1" x14ac:dyDescent="0.7">
      <c r="A361" s="136">
        <f>COUNTA($D$16:D361)</f>
        <v>346</v>
      </c>
      <c r="B361" s="1">
        <v>6</v>
      </c>
      <c r="C361" s="2" t="s">
        <v>34</v>
      </c>
      <c r="D361" s="91" t="s">
        <v>418</v>
      </c>
      <c r="E361" s="3" t="s">
        <v>1314</v>
      </c>
      <c r="F361" s="4" t="s">
        <v>1876</v>
      </c>
      <c r="G361" s="1">
        <v>5</v>
      </c>
      <c r="H361" s="3" t="s">
        <v>2964</v>
      </c>
      <c r="I361" s="137">
        <f>INDEX(รายได้แยกตามสิทธิ!$D:$D,MATCH(CalBudget2567!$D361,รายได้แยกตามสิทธิ!$B:$B,0))</f>
        <v>19591765.5</v>
      </c>
      <c r="J361" s="138">
        <f>INDEX(ผลงานOPDVisit_HDC!$F:$F,MATCH(CalBudget2567!$D361,ผลงานOPDVisit_HDC!$A:$A,0))</f>
        <v>42518</v>
      </c>
      <c r="K361" s="138">
        <f t="shared" si="257"/>
        <v>460.78756056258527</v>
      </c>
      <c r="L361" s="139">
        <f t="shared" si="258"/>
        <v>51021.599999999999</v>
      </c>
      <c r="M361" s="140">
        <f t="shared" si="259"/>
        <v>51021.599999999999</v>
      </c>
      <c r="N361" s="141">
        <f t="shared" si="260"/>
        <v>472.95235216143755</v>
      </c>
      <c r="O361" s="142">
        <f t="shared" si="261"/>
        <v>24130785.731040001</v>
      </c>
      <c r="P361" s="143">
        <f>INDEX(รายได้แยกตามสิทธิ!$E:$E,MATCH(CalBudget2567!$D361,รายได้แยกตามสิทธิ!$B:$B,0))</f>
        <v>5004719.3899999997</v>
      </c>
      <c r="Q361" s="138">
        <f>INDEX(ผลงานOPDVisit_HDC!$D:$D,MATCH(CalBudget2567!$D361,ผลงานOPDVisit_HDC!$A:$A,0))</f>
        <v>15122</v>
      </c>
      <c r="R361" s="138">
        <f t="shared" si="262"/>
        <v>330.95618238328262</v>
      </c>
      <c r="S361" s="139">
        <f t="shared" si="263"/>
        <v>18146.399999999998</v>
      </c>
      <c r="T361" s="140">
        <f t="shared" si="264"/>
        <v>18146.399999999998</v>
      </c>
      <c r="U361" s="141">
        <f t="shared" si="265"/>
        <v>339.69342559820126</v>
      </c>
      <c r="V361" s="142">
        <f t="shared" si="266"/>
        <v>6164212.7782751983</v>
      </c>
      <c r="W361" s="143">
        <f>INDEX(รายได้แยกตามสิทธิ!$F:$F,MATCH(CalBudget2567!$D361,รายได้แยกตามสิทธิ!$B:$B,0))</f>
        <v>1846542.25</v>
      </c>
      <c r="X361" s="138">
        <f>INDEX(ผลงานOPDVisit_HDC!$E:$E,MATCH(CalBudget2567!$D361,ผลงานOPDVisit_HDC!$A:$A,0))</f>
        <v>6489</v>
      </c>
      <c r="Y361" s="138">
        <f t="shared" si="267"/>
        <v>284.56499460625673</v>
      </c>
      <c r="Z361" s="139">
        <f t="shared" si="268"/>
        <v>7786.7999999999993</v>
      </c>
      <c r="AA361" s="140">
        <f t="shared" si="269"/>
        <v>7786.7999999999993</v>
      </c>
      <c r="AB361" s="141">
        <f t="shared" si="270"/>
        <v>292.07751046386193</v>
      </c>
      <c r="AC361" s="142">
        <f t="shared" si="271"/>
        <v>2274349.1584799998</v>
      </c>
      <c r="AD361" s="143">
        <f>INDEX(รายได้แยกตามสิทธิ!$G:$G,MATCH(CalBudget2567!$D361,รายได้แยกตามสิทธิ!$B:$B,0))</f>
        <v>280676</v>
      </c>
      <c r="AE361" s="138">
        <f>INDEX(ผลงานOPDVisit_HDC!$G:$G,MATCH(CalBudget2567!$D361,ผลงานOPDVisit_HDC!$A:$A,0))</f>
        <v>460</v>
      </c>
      <c r="AF361" s="138">
        <f t="shared" si="272"/>
        <v>610.1652173913044</v>
      </c>
      <c r="AG361" s="139">
        <f t="shared" si="273"/>
        <v>552</v>
      </c>
      <c r="AH361" s="140">
        <f t="shared" si="274"/>
        <v>552</v>
      </c>
      <c r="AI361" s="141">
        <f t="shared" si="275"/>
        <v>626.27357913043488</v>
      </c>
      <c r="AJ361" s="142">
        <f t="shared" si="276"/>
        <v>345703.01568000007</v>
      </c>
      <c r="AK361" s="143">
        <f>INDEX(รายได้แยกตามสิทธิ!$H:$H,MATCH(CalBudget2567!$D361,รายได้แยกตามสิทธิ!$B:$B,0))</f>
        <v>2732946.72</v>
      </c>
      <c r="AL361" s="138">
        <f>INDEX(ผลงานOPDVisit_HDC!$K:$K,MATCH(CalBudget2567!$D361,ผลงานOPDVisit_HDC!$A:$A,0))</f>
        <v>7708</v>
      </c>
      <c r="AM361" s="138">
        <f t="shared" si="277"/>
        <v>354.5597716658018</v>
      </c>
      <c r="AN361" s="139">
        <f t="shared" si="278"/>
        <v>9249.6</v>
      </c>
      <c r="AO361" s="140">
        <f t="shared" si="279"/>
        <v>9249.6</v>
      </c>
      <c r="AP361" s="141">
        <f t="shared" si="280"/>
        <v>363.92014963777899</v>
      </c>
      <c r="AQ361" s="142">
        <f t="shared" si="281"/>
        <v>3366115.8160896008</v>
      </c>
      <c r="AR361" s="144">
        <f t="shared" si="255"/>
        <v>36281166.499564804</v>
      </c>
      <c r="AS361" s="143">
        <f>INDEX(รายได้แยกตามสิทธิ!$I:$I,MATCH(CalBudget2567!$D361,รายได้แยกตามสิทธิ!$B:$B,0))</f>
        <v>6022306.6699999999</v>
      </c>
      <c r="AT361" s="138">
        <f>INDEX(ผลงานAdjRw_DHES!$D:$D,MATCH(CalBudget2567!$D361,ผลงานAdjRw_DHES!$B:$B,0))</f>
        <v>777.774</v>
      </c>
      <c r="AU361" s="143">
        <f t="shared" si="282"/>
        <v>7743.0033274447333</v>
      </c>
      <c r="AV361" s="139">
        <f t="shared" si="283"/>
        <v>933.3288</v>
      </c>
      <c r="AW361" s="140">
        <f t="shared" si="284"/>
        <v>933.3288</v>
      </c>
      <c r="AX361" s="141">
        <f t="shared" si="285"/>
        <v>7947.4186152892744</v>
      </c>
      <c r="AY361" s="142">
        <f t="shared" si="286"/>
        <v>7417554.6793056</v>
      </c>
      <c r="AZ361" s="143">
        <f>INDEX(รายได้แยกตามสิทธิ!$J:$J,MATCH(CalBudget2567!$D361,รายได้แยกตามสิทธิ!$B:$B,0))</f>
        <v>1114859</v>
      </c>
      <c r="BA361" s="138">
        <f>INDEX(ผลงานAdjRw_DHES!$F:$F,MATCH(CalBudget2567!$D361,ผลงานAdjRw_DHES!$B:$B,0))</f>
        <v>102.61250000000001</v>
      </c>
      <c r="BB361" s="143">
        <f t="shared" si="287"/>
        <v>10864.748446826652</v>
      </c>
      <c r="BC361" s="139">
        <f t="shared" si="288"/>
        <v>123.13500000000001</v>
      </c>
      <c r="BD361" s="140">
        <f t="shared" si="289"/>
        <v>123.13500000000001</v>
      </c>
      <c r="BE361" s="141">
        <f t="shared" si="290"/>
        <v>11151.577805822875</v>
      </c>
      <c r="BF361" s="142">
        <f t="shared" si="291"/>
        <v>1373149.5331199998</v>
      </c>
      <c r="BG361" s="143">
        <f>INDEX(รายได้แยกตามสิทธิ!$K:$K,MATCH(CalBudget2567!$D361,รายได้แยกตามสิทธิ!$B:$B,0))</f>
        <v>321088.5</v>
      </c>
      <c r="BH361" s="138">
        <f>INDEX(ผลงานAdjRw_DHES!$E:$E,MATCH(CalBudget2567!$D361,ผลงานAdjRw_DHES!$B:$B,0))</f>
        <v>16.761899999999997</v>
      </c>
      <c r="BI361" s="143">
        <f t="shared" si="292"/>
        <v>19155.853453367461</v>
      </c>
      <c r="BJ361" s="139">
        <f t="shared" si="293"/>
        <v>20.114279999999997</v>
      </c>
      <c r="BK361" s="140">
        <f t="shared" si="294"/>
        <v>20.114279999999997</v>
      </c>
      <c r="BL361" s="141">
        <f t="shared" si="295"/>
        <v>19661.567984536363</v>
      </c>
      <c r="BM361" s="142">
        <f t="shared" si="296"/>
        <v>395478.28367999999</v>
      </c>
      <c r="BN361" s="143">
        <f>INDEX(รายได้แยกตามสิทธิ!$N:$N,MATCH(CalBudget2567!$D361,รายได้แยกตามสิทธิ!$B:$B,0))</f>
        <v>781613.35</v>
      </c>
      <c r="BO361" s="138">
        <f>INDEX(ผลงานAdjRw_DHES!$I:$I,MATCH(CalBudget2567!$D361,ผลงานAdjRw_DHES!$B:$B,0))</f>
        <v>61.044499999999999</v>
      </c>
      <c r="BP361" s="143">
        <f t="shared" si="297"/>
        <v>12803.992988721342</v>
      </c>
      <c r="BQ361" s="139">
        <f t="shared" si="298"/>
        <v>73.253399999999999</v>
      </c>
      <c r="BR361" s="140">
        <f t="shared" si="299"/>
        <v>73.253399999999999</v>
      </c>
      <c r="BS361" s="141">
        <f t="shared" si="300"/>
        <v>13142.018403623586</v>
      </c>
      <c r="BT361" s="142">
        <f t="shared" si="301"/>
        <v>962697.53092799999</v>
      </c>
      <c r="BU361" s="144">
        <f t="shared" si="302"/>
        <v>10148880.027033601</v>
      </c>
      <c r="BV361" s="145">
        <f t="shared" si="256"/>
        <v>46430046.526598409</v>
      </c>
      <c r="BW361" s="146">
        <f>INDEX(รายได้แยกตามสิทธิ!$Q:$Q,MATCH(CalBudget2567!$D361,รายได้แยกตามสิทธิ!$B:$B,0))</f>
        <v>0.43</v>
      </c>
      <c r="BX361" s="145">
        <f t="shared" si="303"/>
        <v>19964920.006437317</v>
      </c>
      <c r="BY361" s="141"/>
      <c r="BZ361" s="143">
        <f t="shared" si="304"/>
        <v>72297</v>
      </c>
      <c r="CA361" s="138">
        <f>INDEX(ผลงานOPDVisit_HDC!$C:$C,MATCH(CalBudget2567!$D361,ผลงานOPDVisit_HDC!$A:$A,0))</f>
        <v>72297</v>
      </c>
      <c r="CB361" s="138">
        <f t="shared" si="305"/>
        <v>0</v>
      </c>
    </row>
    <row r="362" spans="1:80" hidden="1" x14ac:dyDescent="0.7">
      <c r="A362" s="136">
        <f>COUNTA($D$16:D362)</f>
        <v>347</v>
      </c>
      <c r="B362" s="1">
        <v>6</v>
      </c>
      <c r="C362" s="2" t="s">
        <v>34</v>
      </c>
      <c r="D362" s="91" t="s">
        <v>419</v>
      </c>
      <c r="E362" s="3" t="s">
        <v>1315</v>
      </c>
      <c r="F362" s="4" t="s">
        <v>1876</v>
      </c>
      <c r="G362" s="1">
        <v>5</v>
      </c>
      <c r="H362" s="3" t="s">
        <v>2964</v>
      </c>
      <c r="I362" s="137">
        <f>INDEX(รายได้แยกตามสิทธิ!$D:$D,MATCH(CalBudget2567!$D362,รายได้แยกตามสิทธิ!$B:$B,0))</f>
        <v>19635322.5</v>
      </c>
      <c r="J362" s="138">
        <f>INDEX(ผลงานOPDVisit_HDC!$F:$F,MATCH(CalBudget2567!$D362,ผลงานOPDVisit_HDC!$A:$A,0))</f>
        <v>34774</v>
      </c>
      <c r="K362" s="138">
        <f t="shared" si="257"/>
        <v>564.65527405532873</v>
      </c>
      <c r="L362" s="139">
        <f t="shared" si="258"/>
        <v>41728.799999999996</v>
      </c>
      <c r="M362" s="140">
        <f t="shared" si="259"/>
        <v>41728.799999999996</v>
      </c>
      <c r="N362" s="141">
        <f t="shared" si="260"/>
        <v>579.56217329038941</v>
      </c>
      <c r="O362" s="142">
        <f t="shared" si="261"/>
        <v>24184434.016799998</v>
      </c>
      <c r="P362" s="143">
        <f>INDEX(รายได้แยกตามสิทธิ!$E:$E,MATCH(CalBudget2567!$D362,รายได้แยกตามสิทธิ!$B:$B,0))</f>
        <v>2303782.5</v>
      </c>
      <c r="Q362" s="138">
        <f>INDEX(ผลงานOPDVisit_HDC!$D:$D,MATCH(CalBudget2567!$D362,ผลงานOPDVisit_HDC!$A:$A,0))</f>
        <v>4264</v>
      </c>
      <c r="R362" s="138">
        <f t="shared" si="262"/>
        <v>540.28670262664161</v>
      </c>
      <c r="S362" s="139">
        <f t="shared" si="263"/>
        <v>5116.8</v>
      </c>
      <c r="T362" s="140">
        <f t="shared" si="264"/>
        <v>5116.8</v>
      </c>
      <c r="U362" s="141">
        <f t="shared" si="265"/>
        <v>554.55027157598499</v>
      </c>
      <c r="V362" s="142">
        <f t="shared" si="266"/>
        <v>2837522.8296000003</v>
      </c>
      <c r="W362" s="143">
        <f>INDEX(รายได้แยกตามสิทธิ!$F:$F,MATCH(CalBudget2567!$D362,รายได้แยกตามสิทธิ!$B:$B,0))</f>
        <v>1037339.75</v>
      </c>
      <c r="X362" s="138">
        <f>INDEX(ผลงานOPDVisit_HDC!$E:$E,MATCH(CalBudget2567!$D362,ผลงานOPDVisit_HDC!$A:$A,0))</f>
        <v>2490</v>
      </c>
      <c r="Y362" s="138">
        <f t="shared" si="267"/>
        <v>416.6023092369478</v>
      </c>
      <c r="Z362" s="139">
        <f t="shared" si="268"/>
        <v>2988</v>
      </c>
      <c r="AA362" s="140">
        <f t="shared" si="269"/>
        <v>2988</v>
      </c>
      <c r="AB362" s="141">
        <f t="shared" si="270"/>
        <v>427.6006102008032</v>
      </c>
      <c r="AC362" s="142">
        <f t="shared" si="271"/>
        <v>1277670.6232799999</v>
      </c>
      <c r="AD362" s="143">
        <f>INDEX(รายได้แยกตามสิทธิ!$G:$G,MATCH(CalBudget2567!$D362,รายได้แยกตามสิทธิ!$B:$B,0))</f>
        <v>906054</v>
      </c>
      <c r="AE362" s="138">
        <f>INDEX(ผลงานOPDVisit_HDC!$G:$G,MATCH(CalBudget2567!$D362,ผลงานOPDVisit_HDC!$A:$A,0))</f>
        <v>752</v>
      </c>
      <c r="AF362" s="138">
        <f t="shared" si="272"/>
        <v>1204.8590425531916</v>
      </c>
      <c r="AG362" s="139">
        <f t="shared" si="273"/>
        <v>902.4</v>
      </c>
      <c r="AH362" s="140">
        <f t="shared" si="274"/>
        <v>902.4</v>
      </c>
      <c r="AI362" s="141">
        <f t="shared" si="275"/>
        <v>1236.6673212765959</v>
      </c>
      <c r="AJ362" s="142">
        <f t="shared" si="276"/>
        <v>1115968.5907200002</v>
      </c>
      <c r="AK362" s="143">
        <f>INDEX(รายได้แยกตามสิทธิ!$H:$H,MATCH(CalBudget2567!$D362,รายได้แยกตามสิทธิ!$B:$B,0))</f>
        <v>2894779.5</v>
      </c>
      <c r="AL362" s="138">
        <f>INDEX(ผลงานOPDVisit_HDC!$K:$K,MATCH(CalBudget2567!$D362,ผลงานOPDVisit_HDC!$A:$A,0))</f>
        <v>5821</v>
      </c>
      <c r="AM362" s="138">
        <f t="shared" si="277"/>
        <v>497.29934719120428</v>
      </c>
      <c r="AN362" s="139">
        <f t="shared" si="278"/>
        <v>6985.2</v>
      </c>
      <c r="AO362" s="140">
        <f t="shared" si="279"/>
        <v>6985.2</v>
      </c>
      <c r="AP362" s="141">
        <f t="shared" si="280"/>
        <v>510.42804995705205</v>
      </c>
      <c r="AQ362" s="142">
        <f t="shared" si="281"/>
        <v>3565442.01456</v>
      </c>
      <c r="AR362" s="144">
        <f t="shared" si="255"/>
        <v>32981038.074959997</v>
      </c>
      <c r="AS362" s="143">
        <f>INDEX(รายได้แยกตามสิทธิ!$I:$I,MATCH(CalBudget2567!$D362,รายได้แยกตามสิทธิ!$B:$B,0))</f>
        <v>9268526</v>
      </c>
      <c r="AT362" s="138">
        <f>INDEX(ผลงานAdjRw_DHES!$D:$D,MATCH(CalBudget2567!$D362,ผลงานAdjRw_DHES!$B:$B,0))</f>
        <v>1079.7746</v>
      </c>
      <c r="AU362" s="143">
        <f t="shared" si="282"/>
        <v>8583.7599810182601</v>
      </c>
      <c r="AV362" s="139">
        <f t="shared" si="283"/>
        <v>1295.7295199999999</v>
      </c>
      <c r="AW362" s="140">
        <f t="shared" si="284"/>
        <v>1295.7295199999999</v>
      </c>
      <c r="AX362" s="141">
        <f t="shared" si="285"/>
        <v>8810.3712445171423</v>
      </c>
      <c r="AY362" s="142">
        <f t="shared" si="286"/>
        <v>11415858.103679998</v>
      </c>
      <c r="AZ362" s="143">
        <f>INDEX(รายได้แยกตามสิทธิ!$J:$J,MATCH(CalBudget2567!$D362,รายได้แยกตามสิทธิ!$B:$B,0))</f>
        <v>743023.15</v>
      </c>
      <c r="BA362" s="138">
        <f>INDEX(ผลงานAdjRw_DHES!$F:$F,MATCH(CalBudget2567!$D362,ผลงานAdjRw_DHES!$B:$B,0))</f>
        <v>75.505099999999999</v>
      </c>
      <c r="BB362" s="143">
        <f t="shared" si="287"/>
        <v>9840.7014890384889</v>
      </c>
      <c r="BC362" s="139">
        <f t="shared" si="288"/>
        <v>90.60611999999999</v>
      </c>
      <c r="BD362" s="140">
        <f t="shared" si="289"/>
        <v>90.60611999999999</v>
      </c>
      <c r="BE362" s="141">
        <f t="shared" si="290"/>
        <v>10100.496008349106</v>
      </c>
      <c r="BF362" s="142">
        <f t="shared" si="291"/>
        <v>915166.75339199998</v>
      </c>
      <c r="BG362" s="143">
        <f>INDEX(รายได้แยกตามสิทธิ!$K:$K,MATCH(CalBudget2567!$D362,รายได้แยกตามสิทธิ!$B:$B,0))</f>
        <v>252706.5</v>
      </c>
      <c r="BH362" s="138">
        <f>INDEX(ผลงานAdjRw_DHES!$E:$E,MATCH(CalBudget2567!$D362,ผลงานAdjRw_DHES!$B:$B,0))</f>
        <v>29.432499999999997</v>
      </c>
      <c r="BI362" s="143">
        <f t="shared" si="292"/>
        <v>8585.9678926356919</v>
      </c>
      <c r="BJ362" s="139">
        <f t="shared" si="293"/>
        <v>35.318999999999996</v>
      </c>
      <c r="BK362" s="140">
        <f t="shared" si="294"/>
        <v>35.318999999999996</v>
      </c>
      <c r="BL362" s="141">
        <f t="shared" si="295"/>
        <v>8812.6374450012736</v>
      </c>
      <c r="BM362" s="142">
        <f t="shared" si="296"/>
        <v>311253.54191999993</v>
      </c>
      <c r="BN362" s="143">
        <f>INDEX(รายได้แยกตามสิทธิ!$N:$N,MATCH(CalBudget2567!$D362,รายได้แยกตามสิทธิ!$B:$B,0))</f>
        <v>1530272</v>
      </c>
      <c r="BO362" s="138">
        <f>INDEX(ผลงานAdjRw_DHES!$I:$I,MATCH(CalBudget2567!$D362,ผลงานAdjRw_DHES!$B:$B,0))</f>
        <v>121.83339999999995</v>
      </c>
      <c r="BP362" s="143">
        <f t="shared" si="297"/>
        <v>12560.365220046397</v>
      </c>
      <c r="BQ362" s="139">
        <f t="shared" si="298"/>
        <v>146.20007999999993</v>
      </c>
      <c r="BR362" s="140">
        <f t="shared" si="299"/>
        <v>146.20007999999993</v>
      </c>
      <c r="BS362" s="141">
        <f t="shared" si="300"/>
        <v>12891.958861855621</v>
      </c>
      <c r="BT362" s="142">
        <f t="shared" si="301"/>
        <v>1884805.4169599998</v>
      </c>
      <c r="BU362" s="144">
        <f t="shared" si="302"/>
        <v>14527083.815951997</v>
      </c>
      <c r="BV362" s="145">
        <f t="shared" si="256"/>
        <v>47508121.890911996</v>
      </c>
      <c r="BW362" s="146">
        <f>INDEX(รายได้แยกตามสิทธิ!$Q:$Q,MATCH(CalBudget2567!$D362,รายได้แยกตามสิทธิ!$B:$B,0))</f>
        <v>0.44</v>
      </c>
      <c r="BX362" s="145">
        <f t="shared" si="303"/>
        <v>20903573.632001277</v>
      </c>
      <c r="BY362" s="141"/>
      <c r="BZ362" s="143">
        <f t="shared" si="304"/>
        <v>48101</v>
      </c>
      <c r="CA362" s="138">
        <f>INDEX(ผลงานOPDVisit_HDC!$C:$C,MATCH(CalBudget2567!$D362,ผลงานOPDVisit_HDC!$A:$A,0))</f>
        <v>48101</v>
      </c>
      <c r="CB362" s="138">
        <f t="shared" si="305"/>
        <v>0</v>
      </c>
    </row>
    <row r="363" spans="1:80" hidden="1" x14ac:dyDescent="0.7">
      <c r="A363" s="136">
        <f>COUNTA($D$16:D363)</f>
        <v>348</v>
      </c>
      <c r="B363" s="1">
        <v>6</v>
      </c>
      <c r="C363" s="2" t="s">
        <v>34</v>
      </c>
      <c r="D363" s="91" t="s">
        <v>420</v>
      </c>
      <c r="E363" s="3" t="s">
        <v>1316</v>
      </c>
      <c r="F363" s="4" t="s">
        <v>1876</v>
      </c>
      <c r="G363" s="1">
        <v>5</v>
      </c>
      <c r="H363" s="3" t="s">
        <v>2964</v>
      </c>
      <c r="I363" s="137">
        <f>INDEX(รายได้แยกตามสิทธิ!$D:$D,MATCH(CalBudget2567!$D363,รายได้แยกตามสิทธิ!$B:$B,0))</f>
        <v>20385813.390000001</v>
      </c>
      <c r="J363" s="138">
        <f>INDEX(ผลงานOPDVisit_HDC!$F:$F,MATCH(CalBudget2567!$D363,ผลงานOPDVisit_HDC!$A:$A,0))</f>
        <v>46829</v>
      </c>
      <c r="K363" s="138">
        <f t="shared" si="257"/>
        <v>435.32455081253073</v>
      </c>
      <c r="L363" s="139">
        <f t="shared" si="258"/>
        <v>56194.799999999996</v>
      </c>
      <c r="M363" s="140">
        <f t="shared" si="259"/>
        <v>56194.799999999996</v>
      </c>
      <c r="N363" s="141">
        <f t="shared" si="260"/>
        <v>446.81711895398155</v>
      </c>
      <c r="O363" s="142">
        <f t="shared" si="261"/>
        <v>25108798.636195201</v>
      </c>
      <c r="P363" s="143">
        <f>INDEX(รายได้แยกตามสิทธิ!$E:$E,MATCH(CalBudget2567!$D363,รายได้แยกตามสิทธิ!$B:$B,0))</f>
        <v>3164837.49</v>
      </c>
      <c r="Q363" s="138">
        <f>INDEX(ผลงานOPDVisit_HDC!$D:$D,MATCH(CalBudget2567!$D363,ผลงานOPDVisit_HDC!$A:$A,0))</f>
        <v>7475</v>
      </c>
      <c r="R363" s="138">
        <f t="shared" si="262"/>
        <v>423.38963076923079</v>
      </c>
      <c r="S363" s="139">
        <f t="shared" si="263"/>
        <v>8970</v>
      </c>
      <c r="T363" s="140">
        <f t="shared" si="264"/>
        <v>8970</v>
      </c>
      <c r="U363" s="141">
        <f t="shared" si="265"/>
        <v>434.56711702153848</v>
      </c>
      <c r="V363" s="142">
        <f t="shared" si="266"/>
        <v>3898067.0396832</v>
      </c>
      <c r="W363" s="143">
        <f>INDEX(รายได้แยกตามสิทธิ!$F:$F,MATCH(CalBudget2567!$D363,รายได้แยกตามสิทธิ!$B:$B,0))</f>
        <v>1656961.5</v>
      </c>
      <c r="X363" s="138">
        <f>INDEX(ผลงานOPDVisit_HDC!$E:$E,MATCH(CalBudget2567!$D363,ผลงานOPDVisit_HDC!$A:$A,0))</f>
        <v>4522</v>
      </c>
      <c r="Y363" s="138">
        <f t="shared" si="267"/>
        <v>366.42226890756302</v>
      </c>
      <c r="Z363" s="139">
        <f t="shared" si="268"/>
        <v>5426.4</v>
      </c>
      <c r="AA363" s="140">
        <f t="shared" si="269"/>
        <v>5426.4</v>
      </c>
      <c r="AB363" s="141">
        <f t="shared" si="270"/>
        <v>376.09581680672267</v>
      </c>
      <c r="AC363" s="142">
        <f t="shared" si="271"/>
        <v>2040846.3403199997</v>
      </c>
      <c r="AD363" s="143">
        <f>INDEX(รายได้แยกตามสิทธิ!$G:$G,MATCH(CalBudget2567!$D363,รายได้แยกตามสิทธิ!$B:$B,0))</f>
        <v>690079.25</v>
      </c>
      <c r="AE363" s="138">
        <f>INDEX(ผลงานOPDVisit_HDC!$G:$G,MATCH(CalBudget2567!$D363,ผลงานOPDVisit_HDC!$A:$A,0))</f>
        <v>0</v>
      </c>
      <c r="AF363" s="138">
        <f t="shared" si="272"/>
        <v>0</v>
      </c>
      <c r="AG363" s="139">
        <f t="shared" si="273"/>
        <v>0</v>
      </c>
      <c r="AH363" s="140">
        <f t="shared" si="274"/>
        <v>0</v>
      </c>
      <c r="AI363" s="141">
        <f t="shared" si="275"/>
        <v>0</v>
      </c>
      <c r="AJ363" s="142">
        <f t="shared" si="276"/>
        <v>0</v>
      </c>
      <c r="AK363" s="143">
        <f>INDEX(รายได้แยกตามสิทธิ!$H:$H,MATCH(CalBudget2567!$D363,รายได้แยกตามสิทธิ!$B:$B,0))</f>
        <v>2513476.7400000002</v>
      </c>
      <c r="AL363" s="138">
        <f>INDEX(ผลงานOPDVisit_HDC!$K:$K,MATCH(CalBudget2567!$D363,ผลงานOPDVisit_HDC!$A:$A,0))</f>
        <v>7348</v>
      </c>
      <c r="AM363" s="138">
        <f t="shared" si="277"/>
        <v>342.06270277626567</v>
      </c>
      <c r="AN363" s="139">
        <f t="shared" si="278"/>
        <v>8817.6</v>
      </c>
      <c r="AO363" s="140">
        <f t="shared" si="279"/>
        <v>8817.6</v>
      </c>
      <c r="AP363" s="141">
        <f t="shared" si="280"/>
        <v>351.09315812955907</v>
      </c>
      <c r="AQ363" s="142">
        <f t="shared" si="281"/>
        <v>3095799.0311232004</v>
      </c>
      <c r="AR363" s="144">
        <f t="shared" si="255"/>
        <v>34143511.047321603</v>
      </c>
      <c r="AS363" s="143">
        <f>INDEX(รายได้แยกตามสิทธิ!$I:$I,MATCH(CalBudget2567!$D363,รายได้แยกตามสิทธิ!$B:$B,0))</f>
        <v>5477800.8899999997</v>
      </c>
      <c r="AT363" s="138">
        <f>INDEX(ผลงานAdjRw_DHES!$D:$D,MATCH(CalBudget2567!$D363,ผลงานAdjRw_DHES!$B:$B,0))</f>
        <v>682.12059999999997</v>
      </c>
      <c r="AU363" s="143">
        <f t="shared" si="282"/>
        <v>8030.5460500679792</v>
      </c>
      <c r="AV363" s="139">
        <f t="shared" si="283"/>
        <v>818.54471999999998</v>
      </c>
      <c r="AW363" s="140">
        <f t="shared" si="284"/>
        <v>818.54471999999998</v>
      </c>
      <c r="AX363" s="141">
        <f t="shared" si="285"/>
        <v>8242.5524657897731</v>
      </c>
      <c r="AY363" s="142">
        <f t="shared" si="286"/>
        <v>6746897.8001951994</v>
      </c>
      <c r="AZ363" s="143">
        <f>INDEX(รายได้แยกตามสิทธิ!$J:$J,MATCH(CalBudget2567!$D363,รายได้แยกตามสิทธิ!$B:$B,0))</f>
        <v>378440.21</v>
      </c>
      <c r="BA363" s="138">
        <f>INDEX(ผลงานAdjRw_DHES!$F:$F,MATCH(CalBudget2567!$D363,ผลงานAdjRw_DHES!$B:$B,0))</f>
        <v>41.494200000000006</v>
      </c>
      <c r="BB363" s="143">
        <f t="shared" si="287"/>
        <v>9120.3158513719973</v>
      </c>
      <c r="BC363" s="139">
        <f t="shared" si="288"/>
        <v>49.793040000000005</v>
      </c>
      <c r="BD363" s="140">
        <f t="shared" si="289"/>
        <v>49.793040000000005</v>
      </c>
      <c r="BE363" s="141">
        <f t="shared" si="290"/>
        <v>9361.0921898482175</v>
      </c>
      <c r="BF363" s="142">
        <f t="shared" si="291"/>
        <v>466117.23785279994</v>
      </c>
      <c r="BG363" s="143">
        <f>INDEX(รายได้แยกตามสิทธิ!$K:$K,MATCH(CalBudget2567!$D363,รายได้แยกตามสิทธิ!$B:$B,0))</f>
        <v>280961.40999999997</v>
      </c>
      <c r="BH363" s="138">
        <f>INDEX(ผลงานAdjRw_DHES!$E:$E,MATCH(CalBudget2567!$D363,ผลงานAdjRw_DHES!$B:$B,0))</f>
        <v>35.088000000000001</v>
      </c>
      <c r="BI363" s="143">
        <f t="shared" si="292"/>
        <v>8007.3361263109882</v>
      </c>
      <c r="BJ363" s="139">
        <f t="shared" si="293"/>
        <v>42.105600000000003</v>
      </c>
      <c r="BK363" s="140">
        <f t="shared" si="294"/>
        <v>42.105600000000003</v>
      </c>
      <c r="BL363" s="141">
        <f t="shared" si="295"/>
        <v>8218.7298000455976</v>
      </c>
      <c r="BM363" s="142">
        <f t="shared" si="296"/>
        <v>346054.54946879996</v>
      </c>
      <c r="BN363" s="143">
        <f>INDEX(รายได้แยกตามสิทธิ!$N:$N,MATCH(CalBudget2567!$D363,รายได้แยกตามสิทธิ!$B:$B,0))</f>
        <v>226606</v>
      </c>
      <c r="BO363" s="138">
        <f>INDEX(ผลงานAdjRw_DHES!$I:$I,MATCH(CalBudget2567!$D363,ผลงานAdjRw_DHES!$B:$B,0))</f>
        <v>57.920300000000054</v>
      </c>
      <c r="BP363" s="143">
        <f t="shared" si="297"/>
        <v>3912.3761444605739</v>
      </c>
      <c r="BQ363" s="139">
        <f t="shared" si="298"/>
        <v>69.504360000000062</v>
      </c>
      <c r="BR363" s="140">
        <f t="shared" si="299"/>
        <v>69.504360000000062</v>
      </c>
      <c r="BS363" s="141">
        <f t="shared" si="300"/>
        <v>4015.6628746743331</v>
      </c>
      <c r="BT363" s="142">
        <f t="shared" si="301"/>
        <v>279106.07808000001</v>
      </c>
      <c r="BU363" s="144">
        <f t="shared" si="302"/>
        <v>7838175.6655967999</v>
      </c>
      <c r="BV363" s="145">
        <f t="shared" si="256"/>
        <v>41981686.712918401</v>
      </c>
      <c r="BW363" s="146">
        <f>INDEX(รายได้แยกตามสิทธิ!$Q:$Q,MATCH(CalBudget2567!$D363,รายได้แยกตามสิทธิ!$B:$B,0))</f>
        <v>0.47</v>
      </c>
      <c r="BX363" s="145">
        <f t="shared" si="303"/>
        <v>19731392.755071647</v>
      </c>
      <c r="BY363" s="141"/>
      <c r="BZ363" s="143">
        <f t="shared" si="304"/>
        <v>66174</v>
      </c>
      <c r="CA363" s="138">
        <f>INDEX(ผลงานOPDVisit_HDC!$C:$C,MATCH(CalBudget2567!$D363,ผลงานOPDVisit_HDC!$A:$A,0))</f>
        <v>66174</v>
      </c>
      <c r="CB363" s="138">
        <f t="shared" si="305"/>
        <v>0</v>
      </c>
    </row>
    <row r="364" spans="1:80" hidden="1" x14ac:dyDescent="0.7">
      <c r="A364" s="136">
        <f>COUNTA($D$16:D364)</f>
        <v>349</v>
      </c>
      <c r="B364" s="1">
        <v>6</v>
      </c>
      <c r="C364" s="2" t="s">
        <v>34</v>
      </c>
      <c r="D364" s="91" t="s">
        <v>421</v>
      </c>
      <c r="E364" s="3" t="s">
        <v>1317</v>
      </c>
      <c r="F364" s="4" t="s">
        <v>1876</v>
      </c>
      <c r="G364" s="1">
        <v>6</v>
      </c>
      <c r="H364" s="3" t="s">
        <v>2965</v>
      </c>
      <c r="I364" s="137">
        <f>INDEX(รายได้แยกตามสิทธิ!$D:$D,MATCH(CalBudget2567!$D364,รายได้แยกตามสิทธิ!$B:$B,0))</f>
        <v>35779756</v>
      </c>
      <c r="J364" s="138">
        <f>INDEX(ผลงานOPDVisit_HDC!$F:$F,MATCH(CalBudget2567!$D364,ผลงานOPDVisit_HDC!$A:$A,0))</f>
        <v>74036</v>
      </c>
      <c r="K364" s="138">
        <f t="shared" si="257"/>
        <v>483.27510940623483</v>
      </c>
      <c r="L364" s="139">
        <f t="shared" si="258"/>
        <v>88843.199999999997</v>
      </c>
      <c r="M364" s="140">
        <f t="shared" si="259"/>
        <v>88843.199999999997</v>
      </c>
      <c r="N364" s="141">
        <f t="shared" si="260"/>
        <v>496.03357229455941</v>
      </c>
      <c r="O364" s="142">
        <f t="shared" si="261"/>
        <v>44069209.870080002</v>
      </c>
      <c r="P364" s="143">
        <f>INDEX(รายได้แยกตามสิทธิ!$E:$E,MATCH(CalBudget2567!$D364,รายได้แยกตามสิทธิ!$B:$B,0))</f>
        <v>5425687.7000000002</v>
      </c>
      <c r="Q364" s="138">
        <f>INDEX(ผลงานOPDVisit_HDC!$D:$D,MATCH(CalBudget2567!$D364,ผลงานOPDVisit_HDC!$A:$A,0))</f>
        <v>11082</v>
      </c>
      <c r="R364" s="138">
        <f t="shared" si="262"/>
        <v>489.59463093304458</v>
      </c>
      <c r="S364" s="139">
        <f t="shared" si="263"/>
        <v>13298.4</v>
      </c>
      <c r="T364" s="140">
        <f t="shared" si="264"/>
        <v>13298.4</v>
      </c>
      <c r="U364" s="141">
        <f t="shared" si="265"/>
        <v>502.51992918967699</v>
      </c>
      <c r="V364" s="142">
        <f t="shared" si="266"/>
        <v>6682711.0263360003</v>
      </c>
      <c r="W364" s="143">
        <f>INDEX(รายได้แยกตามสิทธิ!$F:$F,MATCH(CalBudget2567!$D364,รายได้แยกตามสิทธิ!$B:$B,0))</f>
        <v>1657064</v>
      </c>
      <c r="X364" s="138">
        <f>INDEX(ผลงานOPDVisit_HDC!$E:$E,MATCH(CalBudget2567!$D364,ผลงานOPDVisit_HDC!$A:$A,0))</f>
        <v>7472</v>
      </c>
      <c r="Y364" s="138">
        <f t="shared" si="267"/>
        <v>221.76980728051393</v>
      </c>
      <c r="Z364" s="139">
        <f t="shared" si="268"/>
        <v>8966.4</v>
      </c>
      <c r="AA364" s="140">
        <f t="shared" si="269"/>
        <v>8966.4</v>
      </c>
      <c r="AB364" s="141">
        <f t="shared" si="270"/>
        <v>227.6245301927195</v>
      </c>
      <c r="AC364" s="142">
        <f t="shared" si="271"/>
        <v>2040972.5875200001</v>
      </c>
      <c r="AD364" s="143">
        <f>INDEX(รายได้แยกตามสิทธิ!$G:$G,MATCH(CalBudget2567!$D364,รายได้แยกตามสิทธิ!$B:$B,0))</f>
        <v>11732987.18</v>
      </c>
      <c r="AE364" s="138">
        <f>INDEX(ผลงานOPDVisit_HDC!$G:$G,MATCH(CalBudget2567!$D364,ผลงานOPDVisit_HDC!$A:$A,0))</f>
        <v>40456</v>
      </c>
      <c r="AF364" s="138">
        <f t="shared" si="272"/>
        <v>290.01846895392526</v>
      </c>
      <c r="AG364" s="139">
        <f t="shared" si="273"/>
        <v>48547.199999999997</v>
      </c>
      <c r="AH364" s="140">
        <f t="shared" si="274"/>
        <v>48547.199999999997</v>
      </c>
      <c r="AI364" s="141">
        <f t="shared" si="275"/>
        <v>297.67495653430888</v>
      </c>
      <c r="AJ364" s="142">
        <f t="shared" si="276"/>
        <v>14451285.649862399</v>
      </c>
      <c r="AK364" s="143">
        <f>INDEX(รายได้แยกตามสิทธิ!$H:$H,MATCH(CalBudget2567!$D364,รายได้แยกตามสิทธิ!$B:$B,0))</f>
        <v>3943246</v>
      </c>
      <c r="AL364" s="138">
        <f>INDEX(ผลงานOPDVisit_HDC!$K:$K,MATCH(CalBudget2567!$D364,ผลงานOPDVisit_HDC!$A:$A,0))</f>
        <v>4334</v>
      </c>
      <c r="AM364" s="138">
        <f t="shared" si="277"/>
        <v>909.83987078910934</v>
      </c>
      <c r="AN364" s="139">
        <f t="shared" si="278"/>
        <v>5200.8</v>
      </c>
      <c r="AO364" s="140">
        <f t="shared" si="279"/>
        <v>5200.8</v>
      </c>
      <c r="AP364" s="141">
        <f t="shared" si="280"/>
        <v>933.85964337794178</v>
      </c>
      <c r="AQ364" s="142">
        <f t="shared" si="281"/>
        <v>4856817.2332799993</v>
      </c>
      <c r="AR364" s="144">
        <f t="shared" si="255"/>
        <v>72100996.367078409</v>
      </c>
      <c r="AS364" s="143">
        <f>INDEX(รายได้แยกตามสิทธิ!$I:$I,MATCH(CalBudget2567!$D364,รายได้แยกตามสิทธิ!$B:$B,0))</f>
        <v>14608857</v>
      </c>
      <c r="AT364" s="138">
        <f>INDEX(ผลงานAdjRw_DHES!$D:$D,MATCH(CalBudget2567!$D364,ผลงานAdjRw_DHES!$B:$B,0))</f>
        <v>1130.5937999999999</v>
      </c>
      <c r="AU364" s="143">
        <f t="shared" si="282"/>
        <v>12921.402010164926</v>
      </c>
      <c r="AV364" s="139">
        <f t="shared" si="283"/>
        <v>1356.7125599999997</v>
      </c>
      <c r="AW364" s="140">
        <f t="shared" si="284"/>
        <v>1356.7125599999997</v>
      </c>
      <c r="AX364" s="141">
        <f t="shared" si="285"/>
        <v>13262.52702323328</v>
      </c>
      <c r="AY364" s="142">
        <f t="shared" si="286"/>
        <v>17993436.98976</v>
      </c>
      <c r="AZ364" s="143">
        <f>INDEX(รายได้แยกตามสิทธิ!$J:$J,MATCH(CalBudget2567!$D364,รายได้แยกตามสิทธิ!$B:$B,0))</f>
        <v>1345677</v>
      </c>
      <c r="BA364" s="138">
        <f>INDEX(ผลงานAdjRw_DHES!$F:$F,MATCH(CalBudget2567!$D364,ผลงานAdjRw_DHES!$B:$B,0))</f>
        <v>76.6494</v>
      </c>
      <c r="BB364" s="143">
        <f t="shared" si="287"/>
        <v>17556.262671332064</v>
      </c>
      <c r="BC364" s="139">
        <f t="shared" si="288"/>
        <v>91.979280000000003</v>
      </c>
      <c r="BD364" s="140">
        <f t="shared" si="289"/>
        <v>91.979280000000003</v>
      </c>
      <c r="BE364" s="141">
        <f t="shared" si="290"/>
        <v>18019.748005855232</v>
      </c>
      <c r="BF364" s="142">
        <f t="shared" si="291"/>
        <v>1657443.4473600001</v>
      </c>
      <c r="BG364" s="143">
        <f>INDEX(รายได้แยกตามสิทธิ!$K:$K,MATCH(CalBudget2567!$D364,รายได้แยกตามสิทธิ!$B:$B,0))</f>
        <v>473393.5</v>
      </c>
      <c r="BH364" s="138">
        <f>INDEX(ผลงานAdjRw_DHES!$E:$E,MATCH(CalBudget2567!$D364,ผลงานAdjRw_DHES!$B:$B,0))</f>
        <v>43.802199999999992</v>
      </c>
      <c r="BI364" s="143">
        <f t="shared" si="292"/>
        <v>10807.52793238696</v>
      </c>
      <c r="BJ364" s="139">
        <f t="shared" si="293"/>
        <v>52.562639999999988</v>
      </c>
      <c r="BK364" s="140">
        <f t="shared" si="294"/>
        <v>52.562639999999988</v>
      </c>
      <c r="BL364" s="141">
        <f t="shared" si="295"/>
        <v>11092.846669801977</v>
      </c>
      <c r="BM364" s="142">
        <f t="shared" si="296"/>
        <v>583069.30608000001</v>
      </c>
      <c r="BN364" s="143">
        <f>INDEX(รายได้แยกตามสิทธิ!$N:$N,MATCH(CalBudget2567!$D364,รายได้แยกตามสิทธิ!$B:$B,0))</f>
        <v>2647000.92</v>
      </c>
      <c r="BO364" s="138">
        <f>INDEX(ผลงานAdjRw_DHES!$I:$I,MATCH(CalBudget2567!$D364,ผลงานAdjRw_DHES!$B:$B,0))</f>
        <v>260.89140000000009</v>
      </c>
      <c r="BP364" s="143">
        <f t="shared" si="297"/>
        <v>10145.987640834459</v>
      </c>
      <c r="BQ364" s="139">
        <f t="shared" si="298"/>
        <v>313.06968000000012</v>
      </c>
      <c r="BR364" s="140">
        <f t="shared" si="299"/>
        <v>313.06968000000012</v>
      </c>
      <c r="BS364" s="141">
        <f t="shared" si="300"/>
        <v>10413.841714552489</v>
      </c>
      <c r="BT364" s="142">
        <f t="shared" si="301"/>
        <v>3260258.0931456005</v>
      </c>
      <c r="BU364" s="144">
        <f t="shared" si="302"/>
        <v>23494207.836345602</v>
      </c>
      <c r="BV364" s="145">
        <f t="shared" si="256"/>
        <v>95595204.203424007</v>
      </c>
      <c r="BW364" s="146">
        <f>INDEX(รายได้แยกตามสิทธิ!$Q:$Q,MATCH(CalBudget2567!$D364,รายได้แยกตามสิทธิ!$B:$B,0))</f>
        <v>0.42</v>
      </c>
      <c r="BX364" s="145">
        <f t="shared" si="303"/>
        <v>40149985.76543808</v>
      </c>
      <c r="BY364" s="141"/>
      <c r="BZ364" s="143">
        <f t="shared" si="304"/>
        <v>137380</v>
      </c>
      <c r="CA364" s="138">
        <f>INDEX(ผลงานOPDVisit_HDC!$C:$C,MATCH(CalBudget2567!$D364,ผลงานOPDVisit_HDC!$A:$A,0))</f>
        <v>137380</v>
      </c>
      <c r="CB364" s="138">
        <f t="shared" si="305"/>
        <v>0</v>
      </c>
    </row>
    <row r="365" spans="1:80" hidden="1" x14ac:dyDescent="0.7">
      <c r="A365" s="136">
        <f>COUNTA($D$16:D365)</f>
        <v>350</v>
      </c>
      <c r="B365" s="1">
        <v>6</v>
      </c>
      <c r="C365" s="2" t="s">
        <v>34</v>
      </c>
      <c r="D365" s="91" t="s">
        <v>422</v>
      </c>
      <c r="E365" s="3" t="s">
        <v>1318</v>
      </c>
      <c r="F365" s="4" t="s">
        <v>1876</v>
      </c>
      <c r="G365" s="1">
        <v>9</v>
      </c>
      <c r="H365" s="3" t="s">
        <v>2967</v>
      </c>
      <c r="I365" s="137">
        <f>INDEX(รายได้แยกตามสิทธิ!$D:$D,MATCH(CalBudget2567!$D365,รายได้แยกตามสิทธิ!$B:$B,0))</f>
        <v>24104905.870000001</v>
      </c>
      <c r="J365" s="138">
        <f>INDEX(ผลงานOPDVisit_HDC!$F:$F,MATCH(CalBudget2567!$D365,ผลงานOPDVisit_HDC!$A:$A,0))</f>
        <v>42683</v>
      </c>
      <c r="K365" s="138">
        <f t="shared" si="257"/>
        <v>564.74254082421578</v>
      </c>
      <c r="L365" s="139">
        <f t="shared" si="258"/>
        <v>51219.6</v>
      </c>
      <c r="M365" s="140">
        <f t="shared" si="259"/>
        <v>51219.6</v>
      </c>
      <c r="N365" s="141">
        <f t="shared" si="260"/>
        <v>579.65174390197512</v>
      </c>
      <c r="O365" s="142">
        <f t="shared" si="261"/>
        <v>29689530.461961605</v>
      </c>
      <c r="P365" s="143">
        <f>INDEX(รายได้แยกตามสิทธิ!$E:$E,MATCH(CalBudget2567!$D365,รายได้แยกตามสิทธิ!$B:$B,0))</f>
        <v>5160420.47</v>
      </c>
      <c r="Q365" s="138">
        <f>INDEX(ผลงานOPDVisit_HDC!$D:$D,MATCH(CalBudget2567!$D365,ผลงานOPDVisit_HDC!$A:$A,0))</f>
        <v>10606</v>
      </c>
      <c r="R365" s="138">
        <f t="shared" si="262"/>
        <v>486.55671035263055</v>
      </c>
      <c r="S365" s="139">
        <f t="shared" si="263"/>
        <v>12727.199999999999</v>
      </c>
      <c r="T365" s="140">
        <f t="shared" si="264"/>
        <v>12727.199999999999</v>
      </c>
      <c r="U365" s="141">
        <f t="shared" si="265"/>
        <v>499.40180750593998</v>
      </c>
      <c r="V365" s="142">
        <f t="shared" si="266"/>
        <v>6355986.6844895985</v>
      </c>
      <c r="W365" s="143">
        <f>INDEX(รายได้แยกตามสิทธิ!$F:$F,MATCH(CalBudget2567!$D365,รายได้แยกตามสิทธิ!$B:$B,0))</f>
        <v>1856348.82</v>
      </c>
      <c r="X365" s="138">
        <f>INDEX(ผลงานOPDVisit_HDC!$E:$E,MATCH(CalBudget2567!$D365,ผลงานOPDVisit_HDC!$A:$A,0))</f>
        <v>9528</v>
      </c>
      <c r="Y365" s="138">
        <f t="shared" si="267"/>
        <v>194.83090050377834</v>
      </c>
      <c r="Z365" s="139">
        <f t="shared" si="268"/>
        <v>11433.6</v>
      </c>
      <c r="AA365" s="140">
        <f t="shared" si="269"/>
        <v>11433.6</v>
      </c>
      <c r="AB365" s="141">
        <f t="shared" si="270"/>
        <v>199.9744362770781</v>
      </c>
      <c r="AC365" s="142">
        <f t="shared" si="271"/>
        <v>2286427.7146176002</v>
      </c>
      <c r="AD365" s="143">
        <f>INDEX(รายได้แยกตามสิทธิ!$G:$G,MATCH(CalBudget2567!$D365,รายได้แยกตามสิทธิ!$B:$B,0))</f>
        <v>7857758.25</v>
      </c>
      <c r="AE365" s="138">
        <f>INDEX(ผลงานOPDVisit_HDC!$G:$G,MATCH(CalBudget2567!$D365,ผลงานOPDVisit_HDC!$A:$A,0))</f>
        <v>26282</v>
      </c>
      <c r="AF365" s="138">
        <f t="shared" si="272"/>
        <v>298.97870215356517</v>
      </c>
      <c r="AG365" s="139">
        <f t="shared" si="273"/>
        <v>31538.399999999998</v>
      </c>
      <c r="AH365" s="140">
        <f t="shared" si="274"/>
        <v>31538.399999999998</v>
      </c>
      <c r="AI365" s="141">
        <f t="shared" si="275"/>
        <v>306.87173989041929</v>
      </c>
      <c r="AJ365" s="142">
        <f t="shared" si="276"/>
        <v>9678243.6813599989</v>
      </c>
      <c r="AK365" s="143">
        <f>INDEX(รายได้แยกตามสิทธิ!$H:$H,MATCH(CalBudget2567!$D365,รายได้แยกตามสิทธิ!$B:$B,0))</f>
        <v>4836973</v>
      </c>
      <c r="AL365" s="138">
        <f>INDEX(ผลงานOPDVisit_HDC!$K:$K,MATCH(CalBudget2567!$D365,ผลงานOPDVisit_HDC!$A:$A,0))</f>
        <v>0</v>
      </c>
      <c r="AM365" s="138">
        <f t="shared" si="277"/>
        <v>0</v>
      </c>
      <c r="AN365" s="139">
        <f t="shared" si="278"/>
        <v>0</v>
      </c>
      <c r="AO365" s="140">
        <f t="shared" si="279"/>
        <v>0</v>
      </c>
      <c r="AP365" s="141">
        <f t="shared" si="280"/>
        <v>0</v>
      </c>
      <c r="AQ365" s="142">
        <f t="shared" si="281"/>
        <v>0</v>
      </c>
      <c r="AR365" s="144">
        <f t="shared" si="255"/>
        <v>48010188.542428806</v>
      </c>
      <c r="AS365" s="143">
        <f>INDEX(รายได้แยกตามสิทธิ!$I:$I,MATCH(CalBudget2567!$D365,รายได้แยกตามสิทธิ!$B:$B,0))</f>
        <v>10881889.060000001</v>
      </c>
      <c r="AT365" s="138">
        <f>INDEX(ผลงานAdjRw_DHES!$D:$D,MATCH(CalBudget2567!$D365,ผลงานAdjRw_DHES!$B:$B,0))</f>
        <v>810.80520000000001</v>
      </c>
      <c r="AU365" s="143">
        <f t="shared" si="282"/>
        <v>13421.089381271851</v>
      </c>
      <c r="AV365" s="139">
        <f t="shared" si="283"/>
        <v>972.96623999999997</v>
      </c>
      <c r="AW365" s="140">
        <f t="shared" si="284"/>
        <v>972.96623999999997</v>
      </c>
      <c r="AX365" s="141">
        <f t="shared" si="285"/>
        <v>13775.406140937428</v>
      </c>
      <c r="AY365" s="142">
        <f t="shared" si="286"/>
        <v>13403005.117420798</v>
      </c>
      <c r="AZ365" s="143">
        <f>INDEX(รายได้แยกตามสิทธิ!$J:$J,MATCH(CalBudget2567!$D365,รายได้แยกตามสิทธิ!$B:$B,0))</f>
        <v>1266009.98</v>
      </c>
      <c r="BA365" s="138">
        <f>INDEX(ผลงานAdjRw_DHES!$F:$F,MATCH(CalBudget2567!$D365,ผลงานAdjRw_DHES!$B:$B,0))</f>
        <v>91.151699999999991</v>
      </c>
      <c r="BB365" s="143">
        <f t="shared" si="287"/>
        <v>13889.044088042243</v>
      </c>
      <c r="BC365" s="139">
        <f t="shared" si="288"/>
        <v>109.38203999999999</v>
      </c>
      <c r="BD365" s="140">
        <f t="shared" si="289"/>
        <v>109.38203999999999</v>
      </c>
      <c r="BE365" s="141">
        <f t="shared" si="290"/>
        <v>14255.714851966559</v>
      </c>
      <c r="BF365" s="142">
        <f t="shared" si="291"/>
        <v>1559319.1721664001</v>
      </c>
      <c r="BG365" s="143">
        <f>INDEX(รายได้แยกตามสิทธิ!$K:$K,MATCH(CalBudget2567!$D365,รายได้แยกตามสิทธิ!$B:$B,0))</f>
        <v>718733.1</v>
      </c>
      <c r="BH365" s="138">
        <f>INDEX(ผลงานAdjRw_DHES!$E:$E,MATCH(CalBudget2567!$D365,ผลงานAdjRw_DHES!$B:$B,0))</f>
        <v>43.410600000000002</v>
      </c>
      <c r="BI365" s="143">
        <f t="shared" si="292"/>
        <v>16556.626722505564</v>
      </c>
      <c r="BJ365" s="139">
        <f t="shared" si="293"/>
        <v>52.09272</v>
      </c>
      <c r="BK365" s="140">
        <f t="shared" si="294"/>
        <v>52.09272</v>
      </c>
      <c r="BL365" s="141">
        <f t="shared" si="295"/>
        <v>16993.721667979709</v>
      </c>
      <c r="BM365" s="142">
        <f t="shared" si="296"/>
        <v>885249.18460799998</v>
      </c>
      <c r="BN365" s="143">
        <f>INDEX(รายได้แยกตามสิทธิ!$N:$N,MATCH(CalBudget2567!$D365,รายได้แยกตามสิทธิ!$B:$B,0))</f>
        <v>2967072</v>
      </c>
      <c r="BO365" s="138">
        <f>INDEX(ผลงานAdjRw_DHES!$I:$I,MATCH(CalBudget2567!$D365,ผลงานAdjRw_DHES!$B:$B,0))</f>
        <v>126.69899999999991</v>
      </c>
      <c r="BP365" s="143">
        <f t="shared" si="297"/>
        <v>23418.274808798822</v>
      </c>
      <c r="BQ365" s="139">
        <f t="shared" si="298"/>
        <v>152.0387999999999</v>
      </c>
      <c r="BR365" s="140">
        <f t="shared" si="299"/>
        <v>152.0387999999999</v>
      </c>
      <c r="BS365" s="141">
        <f t="shared" si="300"/>
        <v>24036.51726375111</v>
      </c>
      <c r="BT365" s="142">
        <f t="shared" si="301"/>
        <v>3654483.2409599996</v>
      </c>
      <c r="BU365" s="144">
        <f t="shared" si="302"/>
        <v>19502056.715155195</v>
      </c>
      <c r="BV365" s="145">
        <f t="shared" si="256"/>
        <v>67512245.257584006</v>
      </c>
      <c r="BW365" s="146">
        <f>INDEX(รายได้แยกตามสิทธิ!$Q:$Q,MATCH(CalBudget2567!$D365,รายได้แยกตามสิทธิ!$B:$B,0))</f>
        <v>0.31</v>
      </c>
      <c r="BX365" s="145">
        <f t="shared" si="303"/>
        <v>20928796.029851042</v>
      </c>
      <c r="BY365" s="141"/>
      <c r="BZ365" s="143">
        <f t="shared" si="304"/>
        <v>89099</v>
      </c>
      <c r="CA365" s="138">
        <f>INDEX(ผลงานOPDVisit_HDC!$C:$C,MATCH(CalBudget2567!$D365,ผลงานOPDVisit_HDC!$A:$A,0))</f>
        <v>89099</v>
      </c>
      <c r="CB365" s="138">
        <f t="shared" si="305"/>
        <v>0</v>
      </c>
    </row>
    <row r="366" spans="1:80" hidden="1" x14ac:dyDescent="0.7">
      <c r="A366" s="136">
        <f>COUNTA($D$16:D366)</f>
        <v>351</v>
      </c>
      <c r="B366" s="1">
        <v>6</v>
      </c>
      <c r="C366" s="2" t="s">
        <v>34</v>
      </c>
      <c r="D366" s="91" t="s">
        <v>423</v>
      </c>
      <c r="E366" s="3" t="s">
        <v>1319</v>
      </c>
      <c r="F366" s="4" t="s">
        <v>1876</v>
      </c>
      <c r="G366" s="1">
        <v>5</v>
      </c>
      <c r="H366" s="3" t="s">
        <v>2964</v>
      </c>
      <c r="I366" s="137">
        <f>INDEX(รายได้แยกตามสิทธิ!$D:$D,MATCH(CalBudget2567!$D366,รายได้แยกตามสิทธิ!$B:$B,0))</f>
        <v>25590047</v>
      </c>
      <c r="J366" s="138">
        <f>INDEX(ผลงานOPDVisit_HDC!$F:$F,MATCH(CalBudget2567!$D366,ผลงานOPDVisit_HDC!$A:$A,0))</f>
        <v>41649</v>
      </c>
      <c r="K366" s="138">
        <f t="shared" si="257"/>
        <v>614.42164277653728</v>
      </c>
      <c r="L366" s="139">
        <f t="shared" si="258"/>
        <v>49978.799999999996</v>
      </c>
      <c r="M366" s="140">
        <f t="shared" si="259"/>
        <v>49978.799999999996</v>
      </c>
      <c r="N366" s="141">
        <f t="shared" si="260"/>
        <v>630.64237414583783</v>
      </c>
      <c r="O366" s="142">
        <f t="shared" si="261"/>
        <v>31518749.088959996</v>
      </c>
      <c r="P366" s="143">
        <f>INDEX(รายได้แยกตามสิทธิ!$E:$E,MATCH(CalBudget2567!$D366,รายได้แยกตามสิทธิ!$B:$B,0))</f>
        <v>6490134.5</v>
      </c>
      <c r="Q366" s="138">
        <f>INDEX(ผลงานOPDVisit_HDC!$D:$D,MATCH(CalBudget2567!$D366,ผลงานOPDVisit_HDC!$A:$A,0))</f>
        <v>14016</v>
      </c>
      <c r="R366" s="138">
        <f t="shared" si="262"/>
        <v>463.05183361872145</v>
      </c>
      <c r="S366" s="139">
        <f t="shared" si="263"/>
        <v>16819.2</v>
      </c>
      <c r="T366" s="140">
        <f t="shared" si="264"/>
        <v>16819.2</v>
      </c>
      <c r="U366" s="141">
        <f t="shared" si="265"/>
        <v>475.27640202625571</v>
      </c>
      <c r="V366" s="142">
        <f t="shared" si="266"/>
        <v>7993768.8609600002</v>
      </c>
      <c r="W366" s="143">
        <f>INDEX(รายได้แยกตามสิทธิ!$F:$F,MATCH(CalBudget2567!$D366,รายได้แยกตามสิทธิ!$B:$B,0))</f>
        <v>1706726.5</v>
      </c>
      <c r="X366" s="138">
        <f>INDEX(ผลงานOPDVisit_HDC!$E:$E,MATCH(CalBudget2567!$D366,ผลงานOPDVisit_HDC!$A:$A,0))</f>
        <v>8641</v>
      </c>
      <c r="Y366" s="138">
        <f t="shared" si="267"/>
        <v>197.51492882768198</v>
      </c>
      <c r="Z366" s="139">
        <f t="shared" si="268"/>
        <v>10369.199999999999</v>
      </c>
      <c r="AA366" s="140">
        <f t="shared" si="269"/>
        <v>10369.199999999999</v>
      </c>
      <c r="AB366" s="141">
        <f t="shared" si="270"/>
        <v>202.7293229487328</v>
      </c>
      <c r="AC366" s="142">
        <f t="shared" si="271"/>
        <v>2102140.8955199998</v>
      </c>
      <c r="AD366" s="143">
        <f>INDEX(รายได้แยกตามสิทธิ!$G:$G,MATCH(CalBudget2567!$D366,รายได้แยกตามสิทธิ!$B:$B,0))</f>
        <v>940261.6</v>
      </c>
      <c r="AE366" s="138">
        <f>INDEX(ผลงานOPDVisit_HDC!$G:$G,MATCH(CalBudget2567!$D366,ผลงานOPDVisit_HDC!$A:$A,0))</f>
        <v>2395</v>
      </c>
      <c r="AF366" s="138">
        <f t="shared" si="272"/>
        <v>392.59356993736952</v>
      </c>
      <c r="AG366" s="139">
        <f t="shared" si="273"/>
        <v>2874</v>
      </c>
      <c r="AH366" s="140">
        <f t="shared" si="274"/>
        <v>2874</v>
      </c>
      <c r="AI366" s="141">
        <f t="shared" si="275"/>
        <v>402.95804018371609</v>
      </c>
      <c r="AJ366" s="142">
        <f t="shared" si="276"/>
        <v>1158101.4074880001</v>
      </c>
      <c r="AK366" s="143">
        <f>INDEX(รายได้แยกตามสิทธิ!$H:$H,MATCH(CalBudget2567!$D366,รายได้แยกตามสิทธิ!$B:$B,0))</f>
        <v>3772707</v>
      </c>
      <c r="AL366" s="138">
        <f>INDEX(ผลงานOPDVisit_HDC!$K:$K,MATCH(CalBudget2567!$D366,ผลงานOPDVisit_HDC!$A:$A,0))</f>
        <v>0</v>
      </c>
      <c r="AM366" s="138">
        <f t="shared" si="277"/>
        <v>0</v>
      </c>
      <c r="AN366" s="139">
        <f t="shared" si="278"/>
        <v>0</v>
      </c>
      <c r="AO366" s="140">
        <f t="shared" si="279"/>
        <v>0</v>
      </c>
      <c r="AP366" s="141">
        <f t="shared" si="280"/>
        <v>0</v>
      </c>
      <c r="AQ366" s="142">
        <f t="shared" si="281"/>
        <v>0</v>
      </c>
      <c r="AR366" s="144">
        <f t="shared" si="255"/>
        <v>42772760.252928004</v>
      </c>
      <c r="AS366" s="143">
        <f>INDEX(รายได้แยกตามสิทธิ!$I:$I,MATCH(CalBudget2567!$D366,รายได้แยกตามสิทธิ!$B:$B,0))</f>
        <v>8516416.5</v>
      </c>
      <c r="AT366" s="138">
        <f>INDEX(ผลงานAdjRw_DHES!$D:$D,MATCH(CalBudget2567!$D366,ผลงานAdjRw_DHES!$B:$B,0))</f>
        <v>756.61</v>
      </c>
      <c r="AU366" s="143">
        <f t="shared" si="282"/>
        <v>11256.018952961234</v>
      </c>
      <c r="AV366" s="139">
        <f t="shared" si="283"/>
        <v>907.93200000000002</v>
      </c>
      <c r="AW366" s="140">
        <f t="shared" si="284"/>
        <v>907.93200000000002</v>
      </c>
      <c r="AX366" s="141">
        <f t="shared" si="285"/>
        <v>11553.17785331941</v>
      </c>
      <c r="AY366" s="142">
        <f t="shared" si="286"/>
        <v>10489499.87472</v>
      </c>
      <c r="AZ366" s="143">
        <f>INDEX(รายได้แยกตามสิทธิ!$J:$J,MATCH(CalBudget2567!$D366,รายได้แยกตามสิทธิ!$B:$B,0))</f>
        <v>1300915.3500000001</v>
      </c>
      <c r="BA366" s="138">
        <f>INDEX(ผลงานAdjRw_DHES!$F:$F,MATCH(CalBudget2567!$D366,ผลงานAdjRw_DHES!$B:$B,0))</f>
        <v>78.070000000000007</v>
      </c>
      <c r="BB366" s="143">
        <f t="shared" si="287"/>
        <v>16663.447547073138</v>
      </c>
      <c r="BC366" s="139">
        <f t="shared" si="288"/>
        <v>93.684000000000012</v>
      </c>
      <c r="BD366" s="140">
        <f t="shared" si="289"/>
        <v>93.684000000000012</v>
      </c>
      <c r="BE366" s="141">
        <f t="shared" si="290"/>
        <v>17103.36256231587</v>
      </c>
      <c r="BF366" s="142">
        <f t="shared" si="291"/>
        <v>1602311.4182880002</v>
      </c>
      <c r="BG366" s="143">
        <f>INDEX(รายได้แยกตามสิทธิ!$K:$K,MATCH(CalBudget2567!$D366,รายได้แยกตามสิทธิ!$B:$B,0))</f>
        <v>367348</v>
      </c>
      <c r="BH366" s="138">
        <f>INDEX(ผลงานAdjRw_DHES!$E:$E,MATCH(CalBudget2567!$D366,ผลงานAdjRw_DHES!$B:$B,0))</f>
        <v>40.620000000000005</v>
      </c>
      <c r="BI366" s="143">
        <f t="shared" si="292"/>
        <v>9043.5253569670094</v>
      </c>
      <c r="BJ366" s="139">
        <f t="shared" si="293"/>
        <v>48.744000000000007</v>
      </c>
      <c r="BK366" s="140">
        <f t="shared" si="294"/>
        <v>48.744000000000007</v>
      </c>
      <c r="BL366" s="141">
        <f t="shared" si="295"/>
        <v>9282.274426390939</v>
      </c>
      <c r="BM366" s="142">
        <f t="shared" si="296"/>
        <v>452455.18463999999</v>
      </c>
      <c r="BN366" s="143">
        <f>INDEX(รายได้แยกตามสิทธิ!$N:$N,MATCH(CalBudget2567!$D366,รายได้แยกตามสิทธิ!$B:$B,0))</f>
        <v>898477</v>
      </c>
      <c r="BO366" s="138">
        <f>INDEX(ผลงานAdjRw_DHES!$I:$I,MATCH(CalBudget2567!$D366,ผลงานAdjRw_DHES!$B:$B,0))</f>
        <v>59.630000000000038</v>
      </c>
      <c r="BP366" s="143">
        <f t="shared" si="297"/>
        <v>15067.533120912283</v>
      </c>
      <c r="BQ366" s="139">
        <f t="shared" si="298"/>
        <v>71.55600000000004</v>
      </c>
      <c r="BR366" s="140">
        <f t="shared" si="299"/>
        <v>71.55600000000004</v>
      </c>
      <c r="BS366" s="141">
        <f t="shared" si="300"/>
        <v>15465.315995304367</v>
      </c>
      <c r="BT366" s="142">
        <f t="shared" si="301"/>
        <v>1106636.1513599998</v>
      </c>
      <c r="BU366" s="144">
        <f t="shared" si="302"/>
        <v>13650902.629007999</v>
      </c>
      <c r="BV366" s="145">
        <f t="shared" si="256"/>
        <v>56423662.881935999</v>
      </c>
      <c r="BW366" s="146">
        <f>INDEX(รายได้แยกตามสิทธิ!$Q:$Q,MATCH(CalBudget2567!$D366,รายได้แยกตามสิทธิ!$B:$B,0))</f>
        <v>0.4</v>
      </c>
      <c r="BX366" s="145">
        <f t="shared" si="303"/>
        <v>22569465.152774401</v>
      </c>
      <c r="BY366" s="141"/>
      <c r="BZ366" s="143">
        <f t="shared" si="304"/>
        <v>66701</v>
      </c>
      <c r="CA366" s="138">
        <f>INDEX(ผลงานOPDVisit_HDC!$C:$C,MATCH(CalBudget2567!$D366,ผลงานOPDVisit_HDC!$A:$A,0))</f>
        <v>66701</v>
      </c>
      <c r="CB366" s="138">
        <f t="shared" si="305"/>
        <v>0</v>
      </c>
    </row>
    <row r="367" spans="1:80" hidden="1" x14ac:dyDescent="0.7">
      <c r="A367" s="136">
        <f>COUNTA($D$16:D367)</f>
        <v>352</v>
      </c>
      <c r="B367" s="1">
        <v>6</v>
      </c>
      <c r="C367" s="2" t="s">
        <v>34</v>
      </c>
      <c r="D367" s="91" t="s">
        <v>424</v>
      </c>
      <c r="E367" s="3" t="s">
        <v>1320</v>
      </c>
      <c r="F367" s="4" t="s">
        <v>1876</v>
      </c>
      <c r="G367" s="1">
        <v>10</v>
      </c>
      <c r="H367" s="3" t="s">
        <v>2962</v>
      </c>
      <c r="I367" s="137">
        <f>INDEX(รายได้แยกตามสิทธิ!$D:$D,MATCH(CalBudget2567!$D367,รายได้แยกตามสิทธิ!$B:$B,0))</f>
        <v>36281617.07</v>
      </c>
      <c r="J367" s="138">
        <f>INDEX(ผลงานOPDVisit_HDC!$F:$F,MATCH(CalBudget2567!$D367,ผลงานOPDVisit_HDC!$A:$A,0))</f>
        <v>59731</v>
      </c>
      <c r="K367" s="138">
        <f t="shared" si="257"/>
        <v>607.41687013443607</v>
      </c>
      <c r="L367" s="139">
        <f t="shared" si="258"/>
        <v>71677.2</v>
      </c>
      <c r="M367" s="140">
        <f t="shared" si="259"/>
        <v>71677.2</v>
      </c>
      <c r="N367" s="141">
        <f t="shared" si="260"/>
        <v>623.45267550598521</v>
      </c>
      <c r="O367" s="142">
        <f t="shared" si="261"/>
        <v>44687342.112777598</v>
      </c>
      <c r="P367" s="143">
        <f>INDEX(รายได้แยกตามสิทธิ!$E:$E,MATCH(CalBudget2567!$D367,รายได้แยกตามสิทธิ!$B:$B,0))</f>
        <v>6176323.25</v>
      </c>
      <c r="Q367" s="138">
        <f>INDEX(ผลงานOPDVisit_HDC!$D:$D,MATCH(CalBudget2567!$D367,ผลงานOPDVisit_HDC!$A:$A,0))</f>
        <v>13901</v>
      </c>
      <c r="R367" s="138">
        <f t="shared" si="262"/>
        <v>444.30783756564279</v>
      </c>
      <c r="S367" s="139">
        <f t="shared" si="263"/>
        <v>16681.2</v>
      </c>
      <c r="T367" s="140">
        <f t="shared" si="264"/>
        <v>16681.2</v>
      </c>
      <c r="U367" s="141">
        <f t="shared" si="265"/>
        <v>456.03756447737578</v>
      </c>
      <c r="V367" s="142">
        <f t="shared" si="266"/>
        <v>7607253.8205600008</v>
      </c>
      <c r="W367" s="143">
        <f>INDEX(รายได้แยกตามสิทธิ!$F:$F,MATCH(CalBudget2567!$D367,รายได้แยกตามสิทธิ!$B:$B,0))</f>
        <v>2387948.0299999998</v>
      </c>
      <c r="X367" s="138">
        <f>INDEX(ผลงานOPDVisit_HDC!$E:$E,MATCH(CalBudget2567!$D367,ผลงานOPDVisit_HDC!$A:$A,0))</f>
        <v>12249</v>
      </c>
      <c r="Y367" s="138">
        <f t="shared" si="267"/>
        <v>194.95044738345985</v>
      </c>
      <c r="Z367" s="139">
        <f t="shared" si="268"/>
        <v>14698.8</v>
      </c>
      <c r="AA367" s="140">
        <f t="shared" si="269"/>
        <v>14698.8</v>
      </c>
      <c r="AB367" s="141">
        <f t="shared" si="270"/>
        <v>200.09713919438317</v>
      </c>
      <c r="AC367" s="142">
        <f t="shared" si="271"/>
        <v>2941187.8295903993</v>
      </c>
      <c r="AD367" s="143">
        <f>INDEX(รายได้แยกตามสิทธิ!$G:$G,MATCH(CalBudget2567!$D367,รายได้แยกตามสิทธิ!$B:$B,0))</f>
        <v>3327269.54</v>
      </c>
      <c r="AE367" s="138">
        <f>INDEX(ผลงานOPDVisit_HDC!$G:$G,MATCH(CalBudget2567!$D367,ผลงานOPDVisit_HDC!$A:$A,0))</f>
        <v>1462</v>
      </c>
      <c r="AF367" s="138">
        <f t="shared" si="272"/>
        <v>2275.8341586867305</v>
      </c>
      <c r="AG367" s="139">
        <f t="shared" si="273"/>
        <v>1754.3999999999999</v>
      </c>
      <c r="AH367" s="140">
        <f t="shared" si="274"/>
        <v>1754.3999999999999</v>
      </c>
      <c r="AI367" s="141">
        <f t="shared" si="275"/>
        <v>2335.9161804760602</v>
      </c>
      <c r="AJ367" s="142">
        <f t="shared" si="276"/>
        <v>4098131.3470271998</v>
      </c>
      <c r="AK367" s="143">
        <f>INDEX(รายได้แยกตามสิทธิ!$H:$H,MATCH(CalBudget2567!$D367,รายได้แยกตามสิทธิ!$B:$B,0))</f>
        <v>4632654</v>
      </c>
      <c r="AL367" s="138">
        <f>INDEX(ผลงานOPDVisit_HDC!$K:$K,MATCH(CalBudget2567!$D367,ผลงานOPDVisit_HDC!$A:$A,0))</f>
        <v>18445</v>
      </c>
      <c r="AM367" s="138">
        <f t="shared" si="277"/>
        <v>251.16042287882894</v>
      </c>
      <c r="AN367" s="139">
        <f t="shared" si="278"/>
        <v>22134</v>
      </c>
      <c r="AO367" s="140">
        <f t="shared" si="279"/>
        <v>22134</v>
      </c>
      <c r="AP367" s="141">
        <f t="shared" si="280"/>
        <v>257.79105804283</v>
      </c>
      <c r="AQ367" s="142">
        <f t="shared" si="281"/>
        <v>5705947.2787199989</v>
      </c>
      <c r="AR367" s="144">
        <f t="shared" si="255"/>
        <v>65039862.388675198</v>
      </c>
      <c r="AS367" s="143">
        <f>INDEX(รายได้แยกตามสิทธิ!$I:$I,MATCH(CalBudget2567!$D367,รายได้แยกตามสิทธิ!$B:$B,0))</f>
        <v>24305584</v>
      </c>
      <c r="AT367" s="138">
        <f>INDEX(ผลงานAdjRw_DHES!$D:$D,MATCH(CalBudget2567!$D367,ผลงานAdjRw_DHES!$B:$B,0))</f>
        <v>2378.9599999999996</v>
      </c>
      <c r="AU367" s="143">
        <f t="shared" si="282"/>
        <v>10216.894777549856</v>
      </c>
      <c r="AV367" s="139">
        <f t="shared" si="283"/>
        <v>2854.7519999999995</v>
      </c>
      <c r="AW367" s="140">
        <f t="shared" si="284"/>
        <v>2854.7519999999995</v>
      </c>
      <c r="AX367" s="141">
        <f t="shared" si="285"/>
        <v>10486.620799677172</v>
      </c>
      <c r="AY367" s="142">
        <f t="shared" si="286"/>
        <v>29936701.70112</v>
      </c>
      <c r="AZ367" s="143">
        <f>INDEX(รายได้แยกตามสิทธิ!$J:$J,MATCH(CalBudget2567!$D367,รายได้แยกตามสิทธิ!$B:$B,0))</f>
        <v>1995806</v>
      </c>
      <c r="BA367" s="138">
        <f>INDEX(ผลงานAdjRw_DHES!$F:$F,MATCH(CalBudget2567!$D367,ผลงานAdjRw_DHES!$B:$B,0))</f>
        <v>140.3021</v>
      </c>
      <c r="BB367" s="143">
        <f t="shared" si="287"/>
        <v>14225.061492308383</v>
      </c>
      <c r="BC367" s="139">
        <f t="shared" si="288"/>
        <v>168.36251999999999</v>
      </c>
      <c r="BD367" s="140">
        <f t="shared" si="289"/>
        <v>168.36251999999999</v>
      </c>
      <c r="BE367" s="141">
        <f t="shared" si="290"/>
        <v>14600.603115705324</v>
      </c>
      <c r="BF367" s="142">
        <f t="shared" si="291"/>
        <v>2458194.3340799999</v>
      </c>
      <c r="BG367" s="143">
        <f>INDEX(รายได้แยกตามสิทธิ!$K:$K,MATCH(CalBudget2567!$D367,รายได้แยกตามสิทธิ!$B:$B,0))</f>
        <v>956001.25</v>
      </c>
      <c r="BH367" s="138">
        <f>INDEX(ผลงานAdjRw_DHES!$E:$E,MATCH(CalBudget2567!$D367,ผลงานAdjRw_DHES!$B:$B,0))</f>
        <v>91.529200000000003</v>
      </c>
      <c r="BI367" s="143">
        <f t="shared" si="292"/>
        <v>10444.767899205935</v>
      </c>
      <c r="BJ367" s="139">
        <f t="shared" si="293"/>
        <v>109.83504000000001</v>
      </c>
      <c r="BK367" s="140">
        <f t="shared" si="294"/>
        <v>109.83504000000001</v>
      </c>
      <c r="BL367" s="141">
        <f t="shared" si="295"/>
        <v>10720.509771744972</v>
      </c>
      <c r="BM367" s="142">
        <f t="shared" si="296"/>
        <v>1177487.6195999999</v>
      </c>
      <c r="BN367" s="143">
        <f>INDEX(รายได้แยกตามสิทธิ!$N:$N,MATCH(CalBudget2567!$D367,รายได้แยกตามสิทธิ!$B:$B,0))</f>
        <v>4443976.5600000005</v>
      </c>
      <c r="BO367" s="138">
        <f>INDEX(ผลงานAdjRw_DHES!$I:$I,MATCH(CalBudget2567!$D367,ผลงานAdjRw_DHES!$B:$B,0))</f>
        <v>200.09030000000058</v>
      </c>
      <c r="BP367" s="143">
        <f t="shared" si="297"/>
        <v>22209.855050444661</v>
      </c>
      <c r="BQ367" s="139">
        <f t="shared" si="298"/>
        <v>240.10836000000069</v>
      </c>
      <c r="BR367" s="140">
        <f t="shared" si="299"/>
        <v>240.10836000000069</v>
      </c>
      <c r="BS367" s="141">
        <f t="shared" si="300"/>
        <v>22796.195223776402</v>
      </c>
      <c r="BT367" s="142">
        <f t="shared" si="301"/>
        <v>5473557.0494208001</v>
      </c>
      <c r="BU367" s="144">
        <f t="shared" si="302"/>
        <v>39045940.704220802</v>
      </c>
      <c r="BV367" s="145">
        <f t="shared" si="256"/>
        <v>104085803.092896</v>
      </c>
      <c r="BW367" s="146">
        <f>INDEX(รายได้แยกตามสิทธิ!$Q:$Q,MATCH(CalBudget2567!$D367,รายได้แยกตามสิทธิ!$B:$B,0))</f>
        <v>0.49</v>
      </c>
      <c r="BX367" s="145">
        <f t="shared" si="303"/>
        <v>51002043.515519038</v>
      </c>
      <c r="BY367" s="141"/>
      <c r="BZ367" s="143">
        <f t="shared" si="304"/>
        <v>105788</v>
      </c>
      <c r="CA367" s="138">
        <f>INDEX(ผลงานOPDVisit_HDC!$C:$C,MATCH(CalBudget2567!$D367,ผลงานOPDVisit_HDC!$A:$A,0))</f>
        <v>105788</v>
      </c>
      <c r="CB367" s="138">
        <f t="shared" si="305"/>
        <v>0</v>
      </c>
    </row>
    <row r="368" spans="1:80" hidden="1" x14ac:dyDescent="0.7">
      <c r="A368" s="136">
        <f>COUNTA($D$16:D368)</f>
        <v>353</v>
      </c>
      <c r="B368" s="1">
        <v>6</v>
      </c>
      <c r="C368" s="2" t="s">
        <v>34</v>
      </c>
      <c r="D368" s="91" t="s">
        <v>425</v>
      </c>
      <c r="E368" s="3" t="s">
        <v>1321</v>
      </c>
      <c r="F368" s="4" t="s">
        <v>1876</v>
      </c>
      <c r="G368" s="1">
        <v>6</v>
      </c>
      <c r="H368" s="3" t="s">
        <v>2965</v>
      </c>
      <c r="I368" s="137">
        <f>INDEX(รายได้แยกตามสิทธิ!$D:$D,MATCH(CalBudget2567!$D368,รายได้แยกตามสิทธิ!$B:$B,0))</f>
        <v>29230154.379999999</v>
      </c>
      <c r="J368" s="138">
        <f>INDEX(ผลงานOPDVisit_HDC!$F:$F,MATCH(CalBudget2567!$D368,ผลงานOPDVisit_HDC!$A:$A,0))</f>
        <v>55736</v>
      </c>
      <c r="K368" s="138">
        <f t="shared" si="257"/>
        <v>524.43939966987227</v>
      </c>
      <c r="L368" s="139">
        <f t="shared" si="258"/>
        <v>66883.199999999997</v>
      </c>
      <c r="M368" s="140">
        <f t="shared" si="259"/>
        <v>66883.199999999997</v>
      </c>
      <c r="N368" s="141">
        <f t="shared" si="260"/>
        <v>538.28459982115692</v>
      </c>
      <c r="O368" s="142">
        <f t="shared" si="261"/>
        <v>36002196.546758398</v>
      </c>
      <c r="P368" s="143">
        <f>INDEX(รายได้แยกตามสิทธิ!$E:$E,MATCH(CalBudget2567!$D368,รายได้แยกตามสิทธิ!$B:$B,0))</f>
        <v>3221933.25</v>
      </c>
      <c r="Q368" s="138">
        <f>INDEX(ผลงานOPDVisit_HDC!$D:$D,MATCH(CalBudget2567!$D368,ผลงานOPDVisit_HDC!$A:$A,0))</f>
        <v>6073</v>
      </c>
      <c r="R368" s="138">
        <f t="shared" si="262"/>
        <v>530.53404412975465</v>
      </c>
      <c r="S368" s="139">
        <f t="shared" si="263"/>
        <v>7287.5999999999995</v>
      </c>
      <c r="T368" s="140">
        <f t="shared" si="264"/>
        <v>7287.5999999999995</v>
      </c>
      <c r="U368" s="141">
        <f t="shared" si="265"/>
        <v>544.54014289478016</v>
      </c>
      <c r="V368" s="142">
        <f t="shared" si="266"/>
        <v>3968390.7453599996</v>
      </c>
      <c r="W368" s="143">
        <f>INDEX(รายได้แยกตามสิทธิ!$F:$F,MATCH(CalBudget2567!$D368,รายได้แยกตามสิทธิ!$B:$B,0))</f>
        <v>1091544.25</v>
      </c>
      <c r="X368" s="138">
        <f>INDEX(ผลงานOPDVisit_HDC!$E:$E,MATCH(CalBudget2567!$D368,ผลงานOPDVisit_HDC!$A:$A,0))</f>
        <v>8115</v>
      </c>
      <c r="Y368" s="138">
        <f t="shared" si="267"/>
        <v>134.50945779420826</v>
      </c>
      <c r="Z368" s="139">
        <f t="shared" si="268"/>
        <v>9738</v>
      </c>
      <c r="AA368" s="140">
        <f t="shared" si="269"/>
        <v>9738</v>
      </c>
      <c r="AB368" s="141">
        <f t="shared" si="270"/>
        <v>138.06050747997537</v>
      </c>
      <c r="AC368" s="142">
        <f t="shared" si="271"/>
        <v>1344433.2218400002</v>
      </c>
      <c r="AD368" s="143">
        <f>INDEX(รายได้แยกตามสิทธิ!$G:$G,MATCH(CalBudget2567!$D368,รายได้แยกตามสิทธิ!$B:$B,0))</f>
        <v>1141632.26</v>
      </c>
      <c r="AE368" s="138">
        <f>INDEX(ผลงานOPDVisit_HDC!$G:$G,MATCH(CalBudget2567!$D368,ผลงานOPDVisit_HDC!$A:$A,0))</f>
        <v>3458</v>
      </c>
      <c r="AF368" s="138">
        <f t="shared" si="272"/>
        <v>330.14235396182767</v>
      </c>
      <c r="AG368" s="139">
        <f t="shared" si="273"/>
        <v>4149.5999999999995</v>
      </c>
      <c r="AH368" s="140">
        <f t="shared" si="274"/>
        <v>4149.5999999999995</v>
      </c>
      <c r="AI368" s="141">
        <f t="shared" si="275"/>
        <v>338.85811210641992</v>
      </c>
      <c r="AJ368" s="142">
        <f t="shared" si="276"/>
        <v>1406125.6219967999</v>
      </c>
      <c r="AK368" s="143">
        <f>INDEX(รายได้แยกตามสิทธิ!$H:$H,MATCH(CalBudget2567!$D368,รายได้แยกตามสิทธิ!$B:$B,0))</f>
        <v>2086716.01</v>
      </c>
      <c r="AL368" s="138">
        <f>INDEX(ผลงานOPDVisit_HDC!$K:$K,MATCH(CalBudget2567!$D368,ผลงานOPDVisit_HDC!$A:$A,0))</f>
        <v>3234</v>
      </c>
      <c r="AM368" s="138">
        <f t="shared" si="277"/>
        <v>645.24304576376005</v>
      </c>
      <c r="AN368" s="139">
        <f t="shared" si="278"/>
        <v>3880.7999999999997</v>
      </c>
      <c r="AO368" s="140">
        <f t="shared" si="279"/>
        <v>3880.7999999999997</v>
      </c>
      <c r="AP368" s="141">
        <f t="shared" si="280"/>
        <v>662.27746217192328</v>
      </c>
      <c r="AQ368" s="142">
        <f t="shared" si="281"/>
        <v>2570166.3751967996</v>
      </c>
      <c r="AR368" s="144">
        <f t="shared" si="255"/>
        <v>45291312.511151999</v>
      </c>
      <c r="AS368" s="143">
        <f>INDEX(รายได้แยกตามสิทธิ!$I:$I,MATCH(CalBudget2567!$D368,รายได้แยกตามสิทธิ!$B:$B,0))</f>
        <v>7748626.9299999997</v>
      </c>
      <c r="AT368" s="138">
        <f>INDEX(ผลงานAdjRw_DHES!$D:$D,MATCH(CalBudget2567!$D368,ผลงานAdjRw_DHES!$B:$B,0))</f>
        <v>962.70549999999992</v>
      </c>
      <c r="AU368" s="143">
        <f t="shared" si="282"/>
        <v>8048.8030140058409</v>
      </c>
      <c r="AV368" s="139">
        <f t="shared" si="283"/>
        <v>1155.2465999999999</v>
      </c>
      <c r="AW368" s="140">
        <f t="shared" si="284"/>
        <v>1155.2465999999999</v>
      </c>
      <c r="AX368" s="141">
        <f t="shared" si="285"/>
        <v>8261.2914135755946</v>
      </c>
      <c r="AY368" s="142">
        <f t="shared" si="286"/>
        <v>9543828.817142399</v>
      </c>
      <c r="AZ368" s="143">
        <f>INDEX(รายได้แยกตามสิทธิ!$J:$J,MATCH(CalBudget2567!$D368,รายได้แยกตามสิทธิ!$B:$B,0))</f>
        <v>349394.75</v>
      </c>
      <c r="BA368" s="138">
        <f>INDEX(ผลงานAdjRw_DHES!$F:$F,MATCH(CalBudget2567!$D368,ผลงานAdjRw_DHES!$B:$B,0))</f>
        <v>39.245100000000001</v>
      </c>
      <c r="BB368" s="143">
        <f t="shared" si="287"/>
        <v>8902.8885134704706</v>
      </c>
      <c r="BC368" s="139">
        <f t="shared" si="288"/>
        <v>47.094119999999997</v>
      </c>
      <c r="BD368" s="140">
        <f t="shared" si="289"/>
        <v>47.094119999999997</v>
      </c>
      <c r="BE368" s="141">
        <f t="shared" si="290"/>
        <v>9137.9247702260909</v>
      </c>
      <c r="BF368" s="142">
        <f t="shared" si="291"/>
        <v>430342.5256799999</v>
      </c>
      <c r="BG368" s="143">
        <f>INDEX(รายได้แยกตามสิทธิ!$K:$K,MATCH(CalBudget2567!$D368,รายได้แยกตามสิทธิ!$B:$B,0))</f>
        <v>112628.16</v>
      </c>
      <c r="BH368" s="138">
        <f>INDEX(ผลงานAdjRw_DHES!$E:$E,MATCH(CalBudget2567!$D368,ผลงานAdjRw_DHES!$B:$B,0))</f>
        <v>17.879799999999996</v>
      </c>
      <c r="BI368" s="143">
        <f t="shared" si="292"/>
        <v>6299.1845546370778</v>
      </c>
      <c r="BJ368" s="139">
        <f t="shared" si="293"/>
        <v>21.455759999999994</v>
      </c>
      <c r="BK368" s="140">
        <f t="shared" si="294"/>
        <v>21.455759999999994</v>
      </c>
      <c r="BL368" s="141">
        <f t="shared" si="295"/>
        <v>6465.4830268794967</v>
      </c>
      <c r="BM368" s="142">
        <f t="shared" si="296"/>
        <v>138721.8521088</v>
      </c>
      <c r="BN368" s="143">
        <f>INDEX(รายได้แยกตามสิทธิ!$N:$N,MATCH(CalBudget2567!$D368,รายได้แยกตามสิทธิ!$B:$B,0))</f>
        <v>1224577.33</v>
      </c>
      <c r="BO368" s="138">
        <f>INDEX(ผลงานAdjRw_DHES!$I:$I,MATCH(CalBudget2567!$D368,ผลงานAdjRw_DHES!$B:$B,0))</f>
        <v>84.344700000000017</v>
      </c>
      <c r="BP368" s="143">
        <f t="shared" si="297"/>
        <v>14518.722931019967</v>
      </c>
      <c r="BQ368" s="139">
        <f t="shared" si="298"/>
        <v>101.21364000000001</v>
      </c>
      <c r="BR368" s="140">
        <f t="shared" si="299"/>
        <v>101.21364000000001</v>
      </c>
      <c r="BS368" s="141">
        <f t="shared" si="300"/>
        <v>14902.017216398894</v>
      </c>
      <c r="BT368" s="142">
        <f t="shared" si="301"/>
        <v>1508287.4058143999</v>
      </c>
      <c r="BU368" s="144">
        <f t="shared" si="302"/>
        <v>11621180.6007456</v>
      </c>
      <c r="BV368" s="145">
        <f t="shared" si="256"/>
        <v>56912493.111897603</v>
      </c>
      <c r="BW368" s="146">
        <f>INDEX(รายได้แยกตามสิทธิ!$Q:$Q,MATCH(CalBudget2567!$D368,รายได้แยกตามสิทธิ!$B:$B,0))</f>
        <v>0.56000000000000005</v>
      </c>
      <c r="BX368" s="145">
        <f t="shared" si="303"/>
        <v>31870996.142662659</v>
      </c>
      <c r="BY368" s="141"/>
      <c r="BZ368" s="143">
        <f t="shared" si="304"/>
        <v>76616</v>
      </c>
      <c r="CA368" s="138">
        <f>INDEX(ผลงานOPDVisit_HDC!$C:$C,MATCH(CalBudget2567!$D368,ผลงานOPDVisit_HDC!$A:$A,0))</f>
        <v>76616</v>
      </c>
      <c r="CB368" s="138">
        <f t="shared" si="305"/>
        <v>0</v>
      </c>
    </row>
    <row r="369" spans="1:80" hidden="1" x14ac:dyDescent="0.7">
      <c r="A369" s="136">
        <f>COUNTA($D$16:D369)</f>
        <v>354</v>
      </c>
      <c r="B369" s="1">
        <v>6</v>
      </c>
      <c r="C369" s="2" t="s">
        <v>34</v>
      </c>
      <c r="D369" s="91" t="s">
        <v>426</v>
      </c>
      <c r="E369" s="3" t="s">
        <v>1322</v>
      </c>
      <c r="F369" s="4" t="s">
        <v>1876</v>
      </c>
      <c r="G369" s="1">
        <v>9</v>
      </c>
      <c r="H369" s="3" t="s">
        <v>2967</v>
      </c>
      <c r="I369" s="137">
        <f>INDEX(รายได้แยกตามสิทธิ!$D:$D,MATCH(CalBudget2567!$D369,รายได้แยกตามสิทธิ!$B:$B,0))</f>
        <v>28981729</v>
      </c>
      <c r="J369" s="138">
        <f>INDEX(ผลงานOPDVisit_HDC!$F:$F,MATCH(CalBudget2567!$D369,ผลงานOPDVisit_HDC!$A:$A,0))</f>
        <v>60419</v>
      </c>
      <c r="K369" s="138">
        <f t="shared" si="257"/>
        <v>479.67905791224615</v>
      </c>
      <c r="L369" s="139">
        <f t="shared" si="258"/>
        <v>72502.8</v>
      </c>
      <c r="M369" s="140">
        <f t="shared" si="259"/>
        <v>72502.8</v>
      </c>
      <c r="N369" s="141">
        <f t="shared" si="260"/>
        <v>492.34258504112944</v>
      </c>
      <c r="O369" s="142">
        <f t="shared" si="261"/>
        <v>35696215.974720001</v>
      </c>
      <c r="P369" s="143">
        <f>INDEX(รายได้แยกตามสิทธิ!$E:$E,MATCH(CalBudget2567!$D369,รายได้แยกตามสิทธิ!$B:$B,0))</f>
        <v>4762800.5599999996</v>
      </c>
      <c r="Q369" s="138">
        <f>INDEX(ผลงานOPDVisit_HDC!$D:$D,MATCH(CalBudget2567!$D369,ผลงานOPDVisit_HDC!$A:$A,0))</f>
        <v>12000</v>
      </c>
      <c r="R369" s="138">
        <f t="shared" si="262"/>
        <v>396.90004666666664</v>
      </c>
      <c r="S369" s="139">
        <f t="shared" si="263"/>
        <v>14400</v>
      </c>
      <c r="T369" s="140">
        <f t="shared" si="264"/>
        <v>14400</v>
      </c>
      <c r="U369" s="141">
        <f t="shared" si="265"/>
        <v>407.37820789866663</v>
      </c>
      <c r="V369" s="142">
        <f t="shared" si="266"/>
        <v>5866246.1937407991</v>
      </c>
      <c r="W369" s="143">
        <f>INDEX(รายได้แยกตามสิทธิ!$F:$F,MATCH(CalBudget2567!$D369,รายได้แยกตามสิทธิ!$B:$B,0))</f>
        <v>2789432.96</v>
      </c>
      <c r="X369" s="138">
        <f>INDEX(ผลงานOPDVisit_HDC!$E:$E,MATCH(CalBudget2567!$D369,ผลงานOPDVisit_HDC!$A:$A,0))</f>
        <v>7971</v>
      </c>
      <c r="Y369" s="138">
        <f t="shared" si="267"/>
        <v>349.947680341237</v>
      </c>
      <c r="Z369" s="139">
        <f t="shared" si="268"/>
        <v>9565.1999999999989</v>
      </c>
      <c r="AA369" s="140">
        <f t="shared" si="269"/>
        <v>9565.1999999999989</v>
      </c>
      <c r="AB369" s="141">
        <f t="shared" si="270"/>
        <v>359.18629910224564</v>
      </c>
      <c r="AC369" s="142">
        <f t="shared" si="271"/>
        <v>3435688.7881727996</v>
      </c>
      <c r="AD369" s="143">
        <f>INDEX(รายได้แยกตามสิทธิ!$G:$G,MATCH(CalBudget2567!$D369,รายได้แยกตามสิทธิ!$B:$B,0))</f>
        <v>764257.4</v>
      </c>
      <c r="AE369" s="138">
        <f>INDEX(ผลงานOPDVisit_HDC!$G:$G,MATCH(CalBudget2567!$D369,ผลงานOPDVisit_HDC!$A:$A,0))</f>
        <v>960</v>
      </c>
      <c r="AF369" s="138">
        <f t="shared" si="272"/>
        <v>796.10145833333331</v>
      </c>
      <c r="AG369" s="139">
        <f t="shared" si="273"/>
        <v>1152</v>
      </c>
      <c r="AH369" s="140">
        <f t="shared" si="274"/>
        <v>1152</v>
      </c>
      <c r="AI369" s="141">
        <f t="shared" si="275"/>
        <v>817.11853683333334</v>
      </c>
      <c r="AJ369" s="142">
        <f t="shared" si="276"/>
        <v>941320.55443200003</v>
      </c>
      <c r="AK369" s="143">
        <f>INDEX(รายได้แยกตามสิทธิ!$H:$H,MATCH(CalBudget2567!$D369,รายได้แยกตามสิทธิ!$B:$B,0))</f>
        <v>3032977.75</v>
      </c>
      <c r="AL369" s="138">
        <f>INDEX(ผลงานOPDVisit_HDC!$K:$K,MATCH(CalBudget2567!$D369,ผลงานOPDVisit_HDC!$A:$A,0))</f>
        <v>7272</v>
      </c>
      <c r="AM369" s="138">
        <f t="shared" si="277"/>
        <v>417.07614823982397</v>
      </c>
      <c r="AN369" s="139">
        <f t="shared" si="278"/>
        <v>8726.4</v>
      </c>
      <c r="AO369" s="140">
        <f t="shared" si="279"/>
        <v>8726.4</v>
      </c>
      <c r="AP369" s="141">
        <f t="shared" si="280"/>
        <v>428.08695855335532</v>
      </c>
      <c r="AQ369" s="142">
        <f t="shared" si="281"/>
        <v>3735658.0351199997</v>
      </c>
      <c r="AR369" s="144">
        <f t="shared" si="255"/>
        <v>49675129.546185598</v>
      </c>
      <c r="AS369" s="143">
        <f>INDEX(รายได้แยกตามสิทธิ!$I:$I,MATCH(CalBudget2567!$D369,รายได้แยกตามสิทธิ!$B:$B,0))</f>
        <v>9912690.6300000008</v>
      </c>
      <c r="AT369" s="138">
        <f>INDEX(ผลงานAdjRw_DHES!$D:$D,MATCH(CalBudget2567!$D369,ผลงานAdjRw_DHES!$B:$B,0))</f>
        <v>958.59529999999984</v>
      </c>
      <c r="AU369" s="143">
        <f t="shared" si="282"/>
        <v>10340.850440222273</v>
      </c>
      <c r="AV369" s="139">
        <f t="shared" si="283"/>
        <v>1150.3143599999999</v>
      </c>
      <c r="AW369" s="140">
        <f t="shared" si="284"/>
        <v>1150.3143599999999</v>
      </c>
      <c r="AX369" s="141">
        <f t="shared" si="285"/>
        <v>10613.848891844142</v>
      </c>
      <c r="AY369" s="142">
        <f t="shared" si="286"/>
        <v>12209262.795158401</v>
      </c>
      <c r="AZ369" s="143">
        <f>INDEX(รายได้แยกตามสิทธิ!$J:$J,MATCH(CalBudget2567!$D369,รายได้แยกตามสิทธิ!$B:$B,0))</f>
        <v>875903.71</v>
      </c>
      <c r="BA369" s="138">
        <f>INDEX(ผลงานAdjRw_DHES!$F:$F,MATCH(CalBudget2567!$D369,ผลงานAdjRw_DHES!$B:$B,0))</f>
        <v>65.024699999999996</v>
      </c>
      <c r="BB369" s="143">
        <f t="shared" si="287"/>
        <v>13470.322969579252</v>
      </c>
      <c r="BC369" s="139">
        <f t="shared" si="288"/>
        <v>78.029639999999986</v>
      </c>
      <c r="BD369" s="140">
        <f t="shared" si="289"/>
        <v>78.029639999999986</v>
      </c>
      <c r="BE369" s="141">
        <f t="shared" si="290"/>
        <v>13825.939495976145</v>
      </c>
      <c r="BF369" s="142">
        <f t="shared" si="291"/>
        <v>1078833.0815327999</v>
      </c>
      <c r="BG369" s="143">
        <f>INDEX(รายได้แยกตามสิทธิ!$K:$K,MATCH(CalBudget2567!$D369,รายได้แยกตามสิทธิ!$B:$B,0))</f>
        <v>548069.07999999996</v>
      </c>
      <c r="BH369" s="138">
        <f>INDEX(ผลงานAdjRw_DHES!$E:$E,MATCH(CalBudget2567!$D369,ผลงานAdjRw_DHES!$B:$B,0))</f>
        <v>75.200299999999999</v>
      </c>
      <c r="BI369" s="143">
        <f t="shared" si="292"/>
        <v>7288.1235846133586</v>
      </c>
      <c r="BJ369" s="139">
        <f t="shared" si="293"/>
        <v>90.240359999999995</v>
      </c>
      <c r="BK369" s="140">
        <f t="shared" si="294"/>
        <v>90.240359999999995</v>
      </c>
      <c r="BL369" s="141">
        <f t="shared" si="295"/>
        <v>7480.5300472471517</v>
      </c>
      <c r="BM369" s="142">
        <f t="shared" si="296"/>
        <v>675045.7244543999</v>
      </c>
      <c r="BN369" s="143">
        <f>INDEX(รายได้แยกตามสิทธิ!$N:$N,MATCH(CalBudget2567!$D369,รายได้แยกตามสิทธิ!$B:$B,0))</f>
        <v>1569462.16</v>
      </c>
      <c r="BO369" s="138">
        <f>INDEX(ผลงานAdjRw_DHES!$I:$I,MATCH(CalBudget2567!$D369,ผลงานAdjRw_DHES!$B:$B,0))</f>
        <v>81.05890000000025</v>
      </c>
      <c r="BP369" s="143">
        <f t="shared" si="297"/>
        <v>19361.99677024972</v>
      </c>
      <c r="BQ369" s="139">
        <f t="shared" si="298"/>
        <v>97.270680000000297</v>
      </c>
      <c r="BR369" s="140">
        <f t="shared" si="299"/>
        <v>97.270680000000297</v>
      </c>
      <c r="BS369" s="141">
        <f t="shared" si="300"/>
        <v>19873.153484984312</v>
      </c>
      <c r="BT369" s="142">
        <f t="shared" si="301"/>
        <v>1933075.1532287998</v>
      </c>
      <c r="BU369" s="144">
        <f t="shared" si="302"/>
        <v>15896216.7543744</v>
      </c>
      <c r="BV369" s="145">
        <f t="shared" si="256"/>
        <v>65571346.300559998</v>
      </c>
      <c r="BW369" s="146">
        <f>INDEX(รายได้แยกตามสิทธิ!$Q:$Q,MATCH(CalBudget2567!$D369,รายได้แยกตามสิทธิ!$B:$B,0))</f>
        <v>0.43</v>
      </c>
      <c r="BX369" s="145">
        <f t="shared" si="303"/>
        <v>28195678.909240797</v>
      </c>
      <c r="BY369" s="141"/>
      <c r="BZ369" s="143">
        <f t="shared" si="304"/>
        <v>88622</v>
      </c>
      <c r="CA369" s="138">
        <f>INDEX(ผลงานOPDVisit_HDC!$C:$C,MATCH(CalBudget2567!$D369,ผลงานOPDVisit_HDC!$A:$A,0))</f>
        <v>88622</v>
      </c>
      <c r="CB369" s="138">
        <f t="shared" si="305"/>
        <v>0</v>
      </c>
    </row>
    <row r="370" spans="1:80" hidden="1" x14ac:dyDescent="0.7">
      <c r="A370" s="136">
        <f>COUNTA($D$16:D370)</f>
        <v>355</v>
      </c>
      <c r="B370" s="1">
        <v>6</v>
      </c>
      <c r="C370" s="2" t="s">
        <v>34</v>
      </c>
      <c r="D370" s="91" t="s">
        <v>427</v>
      </c>
      <c r="E370" s="3" t="s">
        <v>1323</v>
      </c>
      <c r="F370" s="4" t="s">
        <v>1876</v>
      </c>
      <c r="G370" s="1">
        <v>5</v>
      </c>
      <c r="H370" s="3" t="s">
        <v>2964</v>
      </c>
      <c r="I370" s="137">
        <f>INDEX(รายได้แยกตามสิทธิ!$D:$D,MATCH(CalBudget2567!$D370,รายได้แยกตามสิทธิ!$B:$B,0))</f>
        <v>28612575.07</v>
      </c>
      <c r="J370" s="138">
        <f>INDEX(ผลงานOPDVisit_HDC!$F:$F,MATCH(CalBudget2567!$D370,ผลงานOPDVisit_HDC!$A:$A,0))</f>
        <v>42669</v>
      </c>
      <c r="K370" s="138">
        <f t="shared" si="257"/>
        <v>670.57055637582323</v>
      </c>
      <c r="L370" s="139">
        <f t="shared" si="258"/>
        <v>51202.799999999996</v>
      </c>
      <c r="M370" s="140">
        <f t="shared" si="259"/>
        <v>51202.799999999996</v>
      </c>
      <c r="N370" s="141">
        <f t="shared" si="260"/>
        <v>688.27361906414501</v>
      </c>
      <c r="O370" s="142">
        <f t="shared" si="261"/>
        <v>35241536.462217599</v>
      </c>
      <c r="P370" s="143">
        <f>INDEX(รายได้แยกตามสิทธิ!$E:$E,MATCH(CalBudget2567!$D370,รายได้แยกตามสิทธิ!$B:$B,0))</f>
        <v>3862170.2</v>
      </c>
      <c r="Q370" s="138">
        <f>INDEX(ผลงานOPDVisit_HDC!$D:$D,MATCH(CalBudget2567!$D370,ผลงานOPDVisit_HDC!$A:$A,0))</f>
        <v>6959</v>
      </c>
      <c r="R370" s="138">
        <f t="shared" si="262"/>
        <v>554.98925132921397</v>
      </c>
      <c r="S370" s="139">
        <f t="shared" si="263"/>
        <v>8350.7999999999993</v>
      </c>
      <c r="T370" s="140">
        <f t="shared" si="264"/>
        <v>8350.7999999999993</v>
      </c>
      <c r="U370" s="141">
        <f t="shared" si="265"/>
        <v>569.64096756430524</v>
      </c>
      <c r="V370" s="142">
        <f t="shared" si="266"/>
        <v>4756957.7919359999</v>
      </c>
      <c r="W370" s="143">
        <f>INDEX(รายได้แยกตามสิทธิ!$F:$F,MATCH(CalBudget2567!$D370,รายได้แยกตามสิทธิ!$B:$B,0))</f>
        <v>1228811.25</v>
      </c>
      <c r="X370" s="138">
        <f>INDEX(ผลงานOPDVisit_HDC!$E:$E,MATCH(CalBudget2567!$D370,ผลงานOPDVisit_HDC!$A:$A,0))</f>
        <v>2540</v>
      </c>
      <c r="Y370" s="138">
        <f t="shared" si="267"/>
        <v>483.78395669291336</v>
      </c>
      <c r="Z370" s="139">
        <f t="shared" si="268"/>
        <v>3048</v>
      </c>
      <c r="AA370" s="140">
        <f t="shared" si="269"/>
        <v>3048</v>
      </c>
      <c r="AB370" s="141">
        <f t="shared" si="270"/>
        <v>496.55585314960626</v>
      </c>
      <c r="AC370" s="142">
        <f t="shared" si="271"/>
        <v>1513502.2404</v>
      </c>
      <c r="AD370" s="143">
        <f>INDEX(รายได้แยกตามสิทธิ!$G:$G,MATCH(CalBudget2567!$D370,รายได้แยกตามสิทธิ!$B:$B,0))</f>
        <v>1515455</v>
      </c>
      <c r="AE370" s="138">
        <f>INDEX(ผลงานOPDVisit_HDC!$G:$G,MATCH(CalBudget2567!$D370,ผลงานOPDVisit_HDC!$A:$A,0))</f>
        <v>1754</v>
      </c>
      <c r="AF370" s="138">
        <f t="shared" si="272"/>
        <v>863.99942987457246</v>
      </c>
      <c r="AG370" s="139">
        <f t="shared" si="273"/>
        <v>2104.7999999999997</v>
      </c>
      <c r="AH370" s="140">
        <f t="shared" si="274"/>
        <v>2104.7999999999997</v>
      </c>
      <c r="AI370" s="141">
        <f t="shared" si="275"/>
        <v>886.80901482326112</v>
      </c>
      <c r="AJ370" s="142">
        <f t="shared" si="276"/>
        <v>1866555.6143999998</v>
      </c>
      <c r="AK370" s="143">
        <f>INDEX(รายได้แยกตามสิทธิ!$H:$H,MATCH(CalBudget2567!$D370,รายได้แยกตามสิทธิ!$B:$B,0))</f>
        <v>3902578.75</v>
      </c>
      <c r="AL370" s="138">
        <f>INDEX(ผลงานOPDVisit_HDC!$K:$K,MATCH(CalBudget2567!$D370,ผลงานOPDVisit_HDC!$A:$A,0))</f>
        <v>9050</v>
      </c>
      <c r="AM370" s="138">
        <f t="shared" si="277"/>
        <v>431.22417127071822</v>
      </c>
      <c r="AN370" s="139">
        <f t="shared" si="278"/>
        <v>10860</v>
      </c>
      <c r="AO370" s="140">
        <f t="shared" si="279"/>
        <v>10860</v>
      </c>
      <c r="AP370" s="141">
        <f t="shared" si="280"/>
        <v>442.6084893922652</v>
      </c>
      <c r="AQ370" s="142">
        <f t="shared" si="281"/>
        <v>4806728.1947999997</v>
      </c>
      <c r="AR370" s="144">
        <f t="shared" si="255"/>
        <v>48185280.3037536</v>
      </c>
      <c r="AS370" s="143">
        <f>INDEX(รายได้แยกตามสิทธิ!$I:$I,MATCH(CalBudget2567!$D370,รายได้แยกตามสิทธิ!$B:$B,0))</f>
        <v>7983189.6500000004</v>
      </c>
      <c r="AT370" s="138">
        <f>INDEX(ผลงานAdjRw_DHES!$D:$D,MATCH(CalBudget2567!$D370,ผลงานAdjRw_DHES!$B:$B,0))</f>
        <v>693.6</v>
      </c>
      <c r="AU370" s="143">
        <f t="shared" si="282"/>
        <v>11509.788999423299</v>
      </c>
      <c r="AV370" s="139">
        <f t="shared" si="283"/>
        <v>832.32</v>
      </c>
      <c r="AW370" s="140">
        <f t="shared" si="284"/>
        <v>832.32</v>
      </c>
      <c r="AX370" s="141">
        <f t="shared" si="285"/>
        <v>11813.647429008075</v>
      </c>
      <c r="AY370" s="142">
        <f t="shared" si="286"/>
        <v>9832735.0281120017</v>
      </c>
      <c r="AZ370" s="143">
        <f>INDEX(รายได้แยกตามสิทธิ!$J:$J,MATCH(CalBudget2567!$D370,รายได้แยกตามสิทธิ!$B:$B,0))</f>
        <v>495997.56</v>
      </c>
      <c r="BA370" s="138">
        <f>INDEX(ผลงานAdjRw_DHES!$F:$F,MATCH(CalBudget2567!$D370,ผลงานAdjRw_DHES!$B:$B,0))</f>
        <v>38.752499999999998</v>
      </c>
      <c r="BB370" s="143">
        <f t="shared" si="287"/>
        <v>12799.111283143024</v>
      </c>
      <c r="BC370" s="139">
        <f t="shared" si="288"/>
        <v>46.502999999999993</v>
      </c>
      <c r="BD370" s="140">
        <f t="shared" si="289"/>
        <v>46.502999999999993</v>
      </c>
      <c r="BE370" s="141">
        <f t="shared" si="290"/>
        <v>13137.007821018</v>
      </c>
      <c r="BF370" s="142">
        <f t="shared" si="291"/>
        <v>610910.27470079996</v>
      </c>
      <c r="BG370" s="143">
        <f>INDEX(รายได้แยกตามสิทธิ!$K:$K,MATCH(CalBudget2567!$D370,รายได้แยกตามสิทธิ!$B:$B,0))</f>
        <v>193819.25</v>
      </c>
      <c r="BH370" s="138">
        <f>INDEX(ผลงานAdjRw_DHES!$E:$E,MATCH(CalBudget2567!$D370,ผลงานAdjRw_DHES!$B:$B,0))</f>
        <v>20.659099999999999</v>
      </c>
      <c r="BI370" s="143">
        <f t="shared" si="292"/>
        <v>9381.7857505893298</v>
      </c>
      <c r="BJ370" s="139">
        <f t="shared" si="293"/>
        <v>24.790919999999996</v>
      </c>
      <c r="BK370" s="140">
        <f t="shared" si="294"/>
        <v>24.790919999999996</v>
      </c>
      <c r="BL370" s="141">
        <f t="shared" si="295"/>
        <v>9629.4648944048877</v>
      </c>
      <c r="BM370" s="142">
        <f t="shared" si="296"/>
        <v>238723.29383999997</v>
      </c>
      <c r="BN370" s="143">
        <f>INDEX(รายได้แยกตามสิทธิ!$N:$N,MATCH(CalBudget2567!$D370,รายได้แยกตามสิทธิ!$B:$B,0))</f>
        <v>623332.90999999992</v>
      </c>
      <c r="BO370" s="138">
        <f>INDEX(ผลงานAdjRw_DHES!$I:$I,MATCH(CalBudget2567!$D370,ผลงานAdjRw_DHES!$B:$B,0))</f>
        <v>95.570999999999827</v>
      </c>
      <c r="BP370" s="143">
        <f t="shared" si="297"/>
        <v>6522.1972146362496</v>
      </c>
      <c r="BQ370" s="139">
        <f t="shared" si="298"/>
        <v>114.6851999999998</v>
      </c>
      <c r="BR370" s="140">
        <f t="shared" si="299"/>
        <v>114.6851999999998</v>
      </c>
      <c r="BS370" s="141">
        <f t="shared" si="300"/>
        <v>6694.3832211026465</v>
      </c>
      <c r="BT370" s="142">
        <f t="shared" si="301"/>
        <v>767746.6785887999</v>
      </c>
      <c r="BU370" s="144">
        <f t="shared" si="302"/>
        <v>11450115.275241602</v>
      </c>
      <c r="BV370" s="145">
        <f t="shared" si="256"/>
        <v>59635395.578995198</v>
      </c>
      <c r="BW370" s="146">
        <f>INDEX(รายได้แยกตามสิทธิ!$Q:$Q,MATCH(CalBudget2567!$D370,รายได้แยกตามสิทธิ!$B:$B,0))</f>
        <v>0.41</v>
      </c>
      <c r="BX370" s="145">
        <f t="shared" si="303"/>
        <v>24450512.187388029</v>
      </c>
      <c r="BY370" s="141"/>
      <c r="BZ370" s="143">
        <f t="shared" si="304"/>
        <v>62972</v>
      </c>
      <c r="CA370" s="138">
        <f>INDEX(ผลงานOPDVisit_HDC!$C:$C,MATCH(CalBudget2567!$D370,ผลงานOPDVisit_HDC!$A:$A,0))</f>
        <v>62972</v>
      </c>
      <c r="CB370" s="138">
        <f t="shared" si="305"/>
        <v>0</v>
      </c>
    </row>
    <row r="371" spans="1:80" hidden="1" x14ac:dyDescent="0.7">
      <c r="A371" s="136">
        <f>COUNTA($D$16:D371)</f>
        <v>356</v>
      </c>
      <c r="B371" s="1">
        <v>6</v>
      </c>
      <c r="C371" s="2" t="s">
        <v>35</v>
      </c>
      <c r="D371" s="91" t="s">
        <v>428</v>
      </c>
      <c r="E371" s="3" t="s">
        <v>2030</v>
      </c>
      <c r="F371" s="4" t="s">
        <v>1875</v>
      </c>
      <c r="G371" s="1">
        <v>18</v>
      </c>
      <c r="H371" s="3" t="s">
        <v>2975</v>
      </c>
      <c r="I371" s="137">
        <f>INDEX(รายได้แยกตามสิทธิ!$D:$D,MATCH(CalBudget2567!$D371,รายได้แยกตามสิทธิ!$B:$B,0))</f>
        <v>231515355.49000001</v>
      </c>
      <c r="J371" s="138">
        <f>INDEX(ผลงานOPDVisit_HDC!$F:$F,MATCH(CalBudget2567!$D371,ผลงานOPDVisit_HDC!$A:$A,0))</f>
        <v>282895</v>
      </c>
      <c r="K371" s="138">
        <f t="shared" si="257"/>
        <v>818.37909998409305</v>
      </c>
      <c r="L371" s="139">
        <f t="shared" si="258"/>
        <v>339474</v>
      </c>
      <c r="M371" s="140">
        <f t="shared" si="259"/>
        <v>339474</v>
      </c>
      <c r="N371" s="141">
        <f t="shared" si="260"/>
        <v>839.98430822367311</v>
      </c>
      <c r="O371" s="142">
        <f t="shared" si="261"/>
        <v>285152833.04992318</v>
      </c>
      <c r="P371" s="143">
        <f>INDEX(รายได้แยกตามสิทธิ!$E:$E,MATCH(CalBudget2567!$D371,รายได้แยกตามสิทธิ!$B:$B,0))</f>
        <v>104182260.13</v>
      </c>
      <c r="Q371" s="138">
        <f>INDEX(ผลงานOPDVisit_HDC!$D:$D,MATCH(CalBudget2567!$D371,ผลงานOPDVisit_HDC!$A:$A,0))</f>
        <v>90582</v>
      </c>
      <c r="R371" s="138">
        <f t="shared" si="262"/>
        <v>1150.1430762182331</v>
      </c>
      <c r="S371" s="139">
        <f t="shared" si="263"/>
        <v>108698.4</v>
      </c>
      <c r="T371" s="140">
        <f t="shared" si="264"/>
        <v>108698.4</v>
      </c>
      <c r="U371" s="141">
        <f t="shared" si="265"/>
        <v>1180.5068534303944</v>
      </c>
      <c r="V371" s="142">
        <f t="shared" si="266"/>
        <v>128319206.15691838</v>
      </c>
      <c r="W371" s="143">
        <f>INDEX(รายได้แยกตามสิทธิ!$F:$F,MATCH(CalBudget2567!$D371,รายได้แยกตามสิทธิ!$B:$B,0))</f>
        <v>109514219.43000001</v>
      </c>
      <c r="X371" s="138">
        <f>INDEX(ผลงานOPDVisit_HDC!$E:$E,MATCH(CalBudget2567!$D371,ผลงานOPDVisit_HDC!$A:$A,0))</f>
        <v>92024</v>
      </c>
      <c r="Y371" s="138">
        <f t="shared" si="267"/>
        <v>1190.0614995001304</v>
      </c>
      <c r="Z371" s="139">
        <f t="shared" si="268"/>
        <v>110428.8</v>
      </c>
      <c r="AA371" s="140">
        <f t="shared" si="269"/>
        <v>110428.8</v>
      </c>
      <c r="AB371" s="141">
        <f t="shared" si="270"/>
        <v>1221.4791230869339</v>
      </c>
      <c r="AC371" s="142">
        <f t="shared" si="271"/>
        <v>134886473.7875424</v>
      </c>
      <c r="AD371" s="143">
        <f>INDEX(รายได้แยกตามสิทธิ!$G:$G,MATCH(CalBudget2567!$D371,รายได้แยกตามสิทธิ!$B:$B,0))</f>
        <v>2606217.9</v>
      </c>
      <c r="AE371" s="138">
        <f>INDEX(ผลงานOPDVisit_HDC!$G:$G,MATCH(CalBudget2567!$D371,ผลงานOPDVisit_HDC!$A:$A,0))</f>
        <v>8854</v>
      </c>
      <c r="AF371" s="138">
        <f t="shared" si="272"/>
        <v>294.35485656200586</v>
      </c>
      <c r="AG371" s="139">
        <f t="shared" si="273"/>
        <v>10624.8</v>
      </c>
      <c r="AH371" s="140">
        <f t="shared" si="274"/>
        <v>10624.8</v>
      </c>
      <c r="AI371" s="141">
        <f t="shared" si="275"/>
        <v>302.12582477524279</v>
      </c>
      <c r="AJ371" s="142">
        <f t="shared" si="276"/>
        <v>3210026.4630719996</v>
      </c>
      <c r="AK371" s="143">
        <f>INDEX(รายได้แยกตามสิทธิ!$H:$H,MATCH(CalBudget2567!$D371,รายได้แยกตามสิทธิ!$B:$B,0))</f>
        <v>46865642.25</v>
      </c>
      <c r="AL371" s="138">
        <f>INDEX(ผลงานOPDVisit_HDC!$K:$K,MATCH(CalBudget2567!$D371,ผลงานOPDVisit_HDC!$A:$A,0))</f>
        <v>25928</v>
      </c>
      <c r="AM371" s="138">
        <f t="shared" si="277"/>
        <v>1807.5301700863931</v>
      </c>
      <c r="AN371" s="139">
        <f t="shared" si="278"/>
        <v>31113.599999999999</v>
      </c>
      <c r="AO371" s="140">
        <f t="shared" si="279"/>
        <v>31113.599999999999</v>
      </c>
      <c r="AP371" s="141">
        <f t="shared" si="280"/>
        <v>1855.2489665766739</v>
      </c>
      <c r="AQ371" s="142">
        <f t="shared" si="281"/>
        <v>57723474.246479996</v>
      </c>
      <c r="AR371" s="144">
        <f t="shared" si="255"/>
        <v>609292013.70393598</v>
      </c>
      <c r="AS371" s="143">
        <f>INDEX(รายได้แยกตามสิทธิ!$I:$I,MATCH(CalBudget2567!$D371,รายได้แยกตามสิทธิ!$B:$B,0))</f>
        <v>504370845.76999998</v>
      </c>
      <c r="AT371" s="138">
        <f>INDEX(ผลงานAdjRw_DHES!$D:$D,MATCH(CalBudget2567!$D371,ผลงานAdjRw_DHES!$B:$B,0))</f>
        <v>36771.486899999996</v>
      </c>
      <c r="AU371" s="143">
        <f t="shared" si="282"/>
        <v>13716.357109562519</v>
      </c>
      <c r="AV371" s="139">
        <f t="shared" si="283"/>
        <v>44125.784279999993</v>
      </c>
      <c r="AW371" s="140">
        <f t="shared" si="284"/>
        <v>44125.784279999993</v>
      </c>
      <c r="AX371" s="141">
        <f t="shared" si="285"/>
        <v>14078.468937254969</v>
      </c>
      <c r="AY371" s="142">
        <f t="shared" si="286"/>
        <v>621223483.31799352</v>
      </c>
      <c r="AZ371" s="143">
        <f>INDEX(รายได้แยกตามสิทธิ!$J:$J,MATCH(CalBudget2567!$D371,รายได้แยกตามสิทธิ!$B:$B,0))</f>
        <v>76828530.069999993</v>
      </c>
      <c r="BA371" s="138">
        <f>INDEX(ผลงานAdjRw_DHES!$F:$F,MATCH(CalBudget2567!$D371,ผลงานAdjRw_DHES!$B:$B,0))</f>
        <v>5361.2837</v>
      </c>
      <c r="BB371" s="143">
        <f t="shared" si="287"/>
        <v>14330.24894205841</v>
      </c>
      <c r="BC371" s="139">
        <f t="shared" si="288"/>
        <v>6433.5404399999998</v>
      </c>
      <c r="BD371" s="140">
        <f t="shared" si="289"/>
        <v>6433.5404399999998</v>
      </c>
      <c r="BE371" s="141">
        <f t="shared" si="290"/>
        <v>14708.567514128752</v>
      </c>
      <c r="BF371" s="142">
        <f t="shared" si="291"/>
        <v>94628163.916617587</v>
      </c>
      <c r="BG371" s="143">
        <f>INDEX(รายได้แยกตามสิทธิ!$K:$K,MATCH(CalBudget2567!$D371,รายได้แยกตามสิทธิ!$B:$B,0))</f>
        <v>150962850.25</v>
      </c>
      <c r="BH371" s="138">
        <f>INDEX(ผลงานAdjRw_DHES!$E:$E,MATCH(CalBudget2567!$D371,ผลงานAdjRw_DHES!$B:$B,0))</f>
        <v>6047.5692000000008</v>
      </c>
      <c r="BI371" s="143">
        <f t="shared" si="292"/>
        <v>24962.566819409025</v>
      </c>
      <c r="BJ371" s="139">
        <f t="shared" si="293"/>
        <v>7257.0830400000004</v>
      </c>
      <c r="BK371" s="140">
        <f t="shared" si="294"/>
        <v>7257.0830400000004</v>
      </c>
      <c r="BL371" s="141">
        <f t="shared" si="295"/>
        <v>25621.578583441424</v>
      </c>
      <c r="BM371" s="142">
        <f t="shared" si="296"/>
        <v>185937923.39591998</v>
      </c>
      <c r="BN371" s="143">
        <f>INDEX(รายได้แยกตามสิทธิ!$N:$N,MATCH(CalBudget2567!$D371,รายได้แยกตามสิทธิ!$B:$B,0))</f>
        <v>120566108.65000001</v>
      </c>
      <c r="BO371" s="138">
        <f>INDEX(ผลงานAdjRw_DHES!$I:$I,MATCH(CalBudget2567!$D371,ผลงานAdjRw_DHES!$B:$B,0))</f>
        <v>3441.0426999999945</v>
      </c>
      <c r="BP371" s="143">
        <f t="shared" si="297"/>
        <v>35037.667114680153</v>
      </c>
      <c r="BQ371" s="139">
        <f t="shared" si="298"/>
        <v>4129.2512399999932</v>
      </c>
      <c r="BR371" s="140">
        <f t="shared" si="299"/>
        <v>4129.2512399999932</v>
      </c>
      <c r="BS371" s="141">
        <f t="shared" si="300"/>
        <v>35962.661526507705</v>
      </c>
      <c r="BT371" s="142">
        <f t="shared" si="301"/>
        <v>148498864.702032</v>
      </c>
      <c r="BU371" s="144">
        <f t="shared" si="302"/>
        <v>1050288435.332563</v>
      </c>
      <c r="BV371" s="145">
        <f t="shared" si="256"/>
        <v>1659580449.036499</v>
      </c>
      <c r="BW371" s="146">
        <f>INDEX(รายได้แยกตามสิทธิ!$Q:$Q,MATCH(CalBudget2567!$D371,รายได้แยกตามสิทธิ!$B:$B,0))</f>
        <v>0.22</v>
      </c>
      <c r="BX371" s="145">
        <f t="shared" si="303"/>
        <v>365107698.78802979</v>
      </c>
      <c r="BY371" s="141"/>
      <c r="BZ371" s="143">
        <f t="shared" si="304"/>
        <v>500283</v>
      </c>
      <c r="CA371" s="138">
        <f>INDEX(ผลงานOPDVisit_HDC!$C:$C,MATCH(CalBudget2567!$D371,ผลงานOPDVisit_HDC!$A:$A,0))</f>
        <v>500283</v>
      </c>
      <c r="CB371" s="138">
        <f t="shared" si="305"/>
        <v>0</v>
      </c>
    </row>
    <row r="372" spans="1:80" hidden="1" x14ac:dyDescent="0.7">
      <c r="A372" s="136">
        <f>COUNTA($D$16:D372)</f>
        <v>357</v>
      </c>
      <c r="B372" s="1">
        <v>6</v>
      </c>
      <c r="C372" s="2" t="s">
        <v>35</v>
      </c>
      <c r="D372" s="91" t="s">
        <v>429</v>
      </c>
      <c r="E372" s="3" t="s">
        <v>1324</v>
      </c>
      <c r="F372" s="4" t="s">
        <v>1876</v>
      </c>
      <c r="G372" s="1">
        <v>6</v>
      </c>
      <c r="H372" s="3" t="s">
        <v>2965</v>
      </c>
      <c r="I372" s="137">
        <f>INDEX(รายได้แยกตามสิทธิ!$D:$D,MATCH(CalBudget2567!$D372,รายได้แยกตามสิทธิ!$B:$B,0))</f>
        <v>34958415</v>
      </c>
      <c r="J372" s="138">
        <f>INDEX(ผลงานOPDVisit_HDC!$F:$F,MATCH(CalBudget2567!$D372,ผลงานOPDVisit_HDC!$A:$A,0))</f>
        <v>75435</v>
      </c>
      <c r="K372" s="138">
        <f t="shared" si="257"/>
        <v>463.42433883475837</v>
      </c>
      <c r="L372" s="139">
        <f t="shared" si="258"/>
        <v>90522</v>
      </c>
      <c r="M372" s="140">
        <f t="shared" si="259"/>
        <v>90522</v>
      </c>
      <c r="N372" s="141">
        <f t="shared" si="260"/>
        <v>475.658741379996</v>
      </c>
      <c r="O372" s="142">
        <f t="shared" si="261"/>
        <v>43057580.587200001</v>
      </c>
      <c r="P372" s="143">
        <f>INDEX(รายได้แยกตามสิทธิ!$E:$E,MATCH(CalBudget2567!$D372,รายได้แยกตามสิทธิ!$B:$B,0))</f>
        <v>2429920.25</v>
      </c>
      <c r="Q372" s="138">
        <f>INDEX(ผลงานOPDVisit_HDC!$D:$D,MATCH(CalBudget2567!$D372,ผลงานOPDVisit_HDC!$A:$A,0))</f>
        <v>9438</v>
      </c>
      <c r="R372" s="138">
        <f t="shared" si="262"/>
        <v>257.46135304089847</v>
      </c>
      <c r="S372" s="139">
        <f t="shared" si="263"/>
        <v>11325.6</v>
      </c>
      <c r="T372" s="140">
        <f t="shared" si="264"/>
        <v>11325.6</v>
      </c>
      <c r="U372" s="141">
        <f t="shared" si="265"/>
        <v>264.25833276117817</v>
      </c>
      <c r="V372" s="142">
        <f t="shared" si="266"/>
        <v>2992884.1735199997</v>
      </c>
      <c r="W372" s="143">
        <f>INDEX(รายได้แยกตามสิทธิ!$F:$F,MATCH(CalBudget2567!$D372,รายได้แยกตามสิทธิ!$B:$B,0))</f>
        <v>1551647.5</v>
      </c>
      <c r="X372" s="138">
        <f>INDEX(ผลงานOPDVisit_HDC!$E:$E,MATCH(CalBudget2567!$D372,ผลงานOPDVisit_HDC!$A:$A,0))</f>
        <v>6213</v>
      </c>
      <c r="Y372" s="138">
        <f t="shared" si="267"/>
        <v>249.74207307258973</v>
      </c>
      <c r="Z372" s="139">
        <f t="shared" si="268"/>
        <v>7455.5999999999995</v>
      </c>
      <c r="AA372" s="140">
        <f t="shared" si="269"/>
        <v>7455.5999999999995</v>
      </c>
      <c r="AB372" s="141">
        <f t="shared" si="270"/>
        <v>256.33526380170611</v>
      </c>
      <c r="AC372" s="142">
        <f t="shared" si="271"/>
        <v>1911133.1927999998</v>
      </c>
      <c r="AD372" s="143">
        <f>INDEX(รายได้แยกตามสิทธิ!$G:$G,MATCH(CalBudget2567!$D372,รายได้แยกตามสิทธิ!$B:$B,0))</f>
        <v>1442687</v>
      </c>
      <c r="AE372" s="138">
        <f>INDEX(ผลงานOPDVisit_HDC!$G:$G,MATCH(CalBudget2567!$D372,ผลงานOPDVisit_HDC!$A:$A,0))</f>
        <v>2508</v>
      </c>
      <c r="AF372" s="138">
        <f t="shared" si="272"/>
        <v>575.23405103668267</v>
      </c>
      <c r="AG372" s="139">
        <f t="shared" si="273"/>
        <v>3009.6</v>
      </c>
      <c r="AH372" s="140">
        <f t="shared" si="274"/>
        <v>3009.6</v>
      </c>
      <c r="AI372" s="141">
        <f t="shared" si="275"/>
        <v>590.42022998405105</v>
      </c>
      <c r="AJ372" s="142">
        <f t="shared" si="276"/>
        <v>1776928.72416</v>
      </c>
      <c r="AK372" s="143">
        <f>INDEX(รายได้แยกตามสิทธิ!$H:$H,MATCH(CalBudget2567!$D372,รายได้แยกตามสิทธิ!$B:$B,0))</f>
        <v>40040057.450000003</v>
      </c>
      <c r="AL372" s="138">
        <f>INDEX(ผลงานOPDVisit_HDC!$K:$K,MATCH(CalBudget2567!$D372,ผลงานOPDVisit_HDC!$A:$A,0))</f>
        <v>1608</v>
      </c>
      <c r="AM372" s="138">
        <f t="shared" si="277"/>
        <v>24900.533240049754</v>
      </c>
      <c r="AN372" s="139">
        <f t="shared" si="278"/>
        <v>1929.6</v>
      </c>
      <c r="AO372" s="140">
        <f t="shared" si="279"/>
        <v>1929.6</v>
      </c>
      <c r="AP372" s="141">
        <f t="shared" si="280"/>
        <v>25557.907317587065</v>
      </c>
      <c r="AQ372" s="142">
        <f t="shared" si="281"/>
        <v>49316537.960015997</v>
      </c>
      <c r="AR372" s="144">
        <f t="shared" si="255"/>
        <v>99055064.637695998</v>
      </c>
      <c r="AS372" s="143">
        <f>INDEX(รายได้แยกตามสิทธิ!$I:$I,MATCH(CalBudget2567!$D372,รายได้แยกตามสิทธิ!$B:$B,0))</f>
        <v>26563388.379999999</v>
      </c>
      <c r="AT372" s="138">
        <f>INDEX(ผลงานAdjRw_DHES!$D:$D,MATCH(CalBudget2567!$D372,ผลงานAdjRw_DHES!$B:$B,0))</f>
        <v>1793.3331999999998</v>
      </c>
      <c r="AU372" s="143">
        <f t="shared" si="282"/>
        <v>14812.299454446058</v>
      </c>
      <c r="AV372" s="139">
        <f t="shared" si="283"/>
        <v>2151.9998399999995</v>
      </c>
      <c r="AW372" s="140">
        <f t="shared" si="284"/>
        <v>2151.9998399999995</v>
      </c>
      <c r="AX372" s="141">
        <f t="shared" si="285"/>
        <v>15203.344160043434</v>
      </c>
      <c r="AY372" s="142">
        <f t="shared" si="286"/>
        <v>32717594.199878398</v>
      </c>
      <c r="AZ372" s="143">
        <f>INDEX(รายได้แยกตามสิทธิ!$J:$J,MATCH(CalBudget2567!$D372,รายได้แยกตามสิทธิ!$B:$B,0))</f>
        <v>436764</v>
      </c>
      <c r="BA372" s="138">
        <f>INDEX(ผลงานAdjRw_DHES!$F:$F,MATCH(CalBudget2567!$D372,ผลงานAdjRw_DHES!$B:$B,0))</f>
        <v>51.1175</v>
      </c>
      <c r="BB372" s="143">
        <f t="shared" si="287"/>
        <v>8544.3145693744809</v>
      </c>
      <c r="BC372" s="139">
        <f t="shared" si="288"/>
        <v>61.340999999999994</v>
      </c>
      <c r="BD372" s="140">
        <f t="shared" si="289"/>
        <v>61.340999999999994</v>
      </c>
      <c r="BE372" s="141">
        <f t="shared" si="290"/>
        <v>8769.8844740059667</v>
      </c>
      <c r="BF372" s="142">
        <f t="shared" si="291"/>
        <v>537953.48351999989</v>
      </c>
      <c r="BG372" s="143">
        <f>INDEX(รายได้แยกตามสิทธิ!$K:$K,MATCH(CalBudget2567!$D372,รายได้แยกตามสิทธิ!$B:$B,0))</f>
        <v>553333</v>
      </c>
      <c r="BH372" s="138">
        <f>INDEX(ผลงานAdjRw_DHES!$E:$E,MATCH(CalBudget2567!$D372,ผลงานAdjRw_DHES!$B:$B,0))</f>
        <v>50.173200000000001</v>
      </c>
      <c r="BI372" s="143">
        <f t="shared" si="292"/>
        <v>11028.457423485048</v>
      </c>
      <c r="BJ372" s="139">
        <f t="shared" si="293"/>
        <v>60.207839999999997</v>
      </c>
      <c r="BK372" s="140">
        <f t="shared" si="294"/>
        <v>60.207839999999997</v>
      </c>
      <c r="BL372" s="141">
        <f t="shared" si="295"/>
        <v>11319.608699465054</v>
      </c>
      <c r="BM372" s="142">
        <f t="shared" si="296"/>
        <v>681529.18943999999</v>
      </c>
      <c r="BN372" s="143">
        <f>INDEX(รายได้แยกตามสิทธิ!$N:$N,MATCH(CalBudget2567!$D372,รายได้แยกตามสิทธิ!$B:$B,0))</f>
        <v>1694673.17</v>
      </c>
      <c r="BO372" s="138">
        <f>INDEX(ผลงานAdjRw_DHES!$I:$I,MATCH(CalBudget2567!$D372,ผลงานAdjRw_DHES!$B:$B,0))</f>
        <v>130.14770000000021</v>
      </c>
      <c r="BP372" s="143">
        <f t="shared" si="297"/>
        <v>13021.15342798987</v>
      </c>
      <c r="BQ372" s="139">
        <f t="shared" si="298"/>
        <v>156.17724000000024</v>
      </c>
      <c r="BR372" s="140">
        <f t="shared" si="299"/>
        <v>156.17724000000024</v>
      </c>
      <c r="BS372" s="141">
        <f t="shared" si="300"/>
        <v>13364.911878488801</v>
      </c>
      <c r="BT372" s="142">
        <f t="shared" si="301"/>
        <v>2087295.0500255995</v>
      </c>
      <c r="BU372" s="144">
        <f t="shared" si="302"/>
        <v>36024371.922863998</v>
      </c>
      <c r="BV372" s="145">
        <f t="shared" si="256"/>
        <v>135079436.56055999</v>
      </c>
      <c r="BW372" s="146">
        <f>INDEX(รายได้แยกตามสิทธิ!$Q:$Q,MATCH(CalBudget2567!$D372,รายได้แยกตามสิทธิ!$B:$B,0))</f>
        <v>0.32</v>
      </c>
      <c r="BX372" s="145">
        <f t="shared" si="303"/>
        <v>43225419.699379198</v>
      </c>
      <c r="BY372" s="141"/>
      <c r="BZ372" s="143">
        <f t="shared" si="304"/>
        <v>95202</v>
      </c>
      <c r="CA372" s="138">
        <f>INDEX(ผลงานOPDVisit_HDC!$C:$C,MATCH(CalBudget2567!$D372,ผลงานOPDVisit_HDC!$A:$A,0))</f>
        <v>95202</v>
      </c>
      <c r="CB372" s="138">
        <f t="shared" si="305"/>
        <v>0</v>
      </c>
    </row>
    <row r="373" spans="1:80" hidden="1" x14ac:dyDescent="0.7">
      <c r="A373" s="136">
        <f>COUNTA($D$16:D373)</f>
        <v>358</v>
      </c>
      <c r="B373" s="1">
        <v>6</v>
      </c>
      <c r="C373" s="2" t="s">
        <v>35</v>
      </c>
      <c r="D373" s="91" t="s">
        <v>430</v>
      </c>
      <c r="E373" s="3" t="s">
        <v>1325</v>
      </c>
      <c r="F373" s="4" t="s">
        <v>1876</v>
      </c>
      <c r="G373" s="1">
        <v>5</v>
      </c>
      <c r="H373" s="3" t="s">
        <v>2964</v>
      </c>
      <c r="I373" s="137">
        <f>INDEX(รายได้แยกตามสิทธิ!$D:$D,MATCH(CalBudget2567!$D373,รายได้แยกตามสิทธิ!$B:$B,0))</f>
        <v>41283644.299999997</v>
      </c>
      <c r="J373" s="138">
        <f>INDEX(ผลงานOPDVisit_HDC!$F:$F,MATCH(CalBudget2567!$D373,ผลงานOPDVisit_HDC!$A:$A,0))</f>
        <v>55947</v>
      </c>
      <c r="K373" s="138">
        <f t="shared" si="257"/>
        <v>737.90630954296023</v>
      </c>
      <c r="L373" s="139">
        <f t="shared" si="258"/>
        <v>67136.399999999994</v>
      </c>
      <c r="M373" s="140">
        <f t="shared" si="259"/>
        <v>67136.399999999994</v>
      </c>
      <c r="N373" s="141">
        <f t="shared" si="260"/>
        <v>757.38703611489439</v>
      </c>
      <c r="O373" s="142">
        <f t="shared" si="261"/>
        <v>50848239.01142399</v>
      </c>
      <c r="P373" s="143">
        <f>INDEX(รายได้แยกตามสิทธิ!$E:$E,MATCH(CalBudget2567!$D373,รายได้แยกตามสิทธิ!$B:$B,0))</f>
        <v>11904046</v>
      </c>
      <c r="Q373" s="138">
        <f>INDEX(ผลงานOPDVisit_HDC!$D:$D,MATCH(CalBudget2567!$D373,ผลงานOPDVisit_HDC!$A:$A,0))</f>
        <v>14494</v>
      </c>
      <c r="R373" s="138">
        <f t="shared" si="262"/>
        <v>821.30854146543402</v>
      </c>
      <c r="S373" s="139">
        <f t="shared" si="263"/>
        <v>17392.8</v>
      </c>
      <c r="T373" s="140">
        <f t="shared" si="264"/>
        <v>17392.8</v>
      </c>
      <c r="U373" s="141">
        <f t="shared" si="265"/>
        <v>842.99108696012149</v>
      </c>
      <c r="V373" s="142">
        <f t="shared" si="266"/>
        <v>14661975.377280001</v>
      </c>
      <c r="W373" s="143">
        <f>INDEX(รายได้แยกตามสิทธิ!$F:$F,MATCH(CalBudget2567!$D373,รายได้แยกตามสิทธิ!$B:$B,0))</f>
        <v>4219397.55</v>
      </c>
      <c r="X373" s="138">
        <f>INDEX(ผลงานOPDVisit_HDC!$E:$E,MATCH(CalBudget2567!$D373,ผลงานOPDVisit_HDC!$A:$A,0))</f>
        <v>19420</v>
      </c>
      <c r="Y373" s="138">
        <f t="shared" si="267"/>
        <v>217.27072863027806</v>
      </c>
      <c r="Z373" s="139">
        <f t="shared" si="268"/>
        <v>23304</v>
      </c>
      <c r="AA373" s="140">
        <f t="shared" si="269"/>
        <v>23304</v>
      </c>
      <c r="AB373" s="141">
        <f t="shared" si="270"/>
        <v>223.0066758661174</v>
      </c>
      <c r="AC373" s="142">
        <f t="shared" si="271"/>
        <v>5196947.5743840002</v>
      </c>
      <c r="AD373" s="143">
        <f>INDEX(รายได้แยกตามสิทธิ!$G:$G,MATCH(CalBudget2567!$D373,รายได้แยกตามสิทธิ!$B:$B,0))</f>
        <v>2311304</v>
      </c>
      <c r="AE373" s="138">
        <f>INDEX(ผลงานOPDVisit_HDC!$G:$G,MATCH(CalBudget2567!$D373,ผลงานOPDVisit_HDC!$A:$A,0))</f>
        <v>1</v>
      </c>
      <c r="AF373" s="138">
        <f t="shared" si="272"/>
        <v>2311304</v>
      </c>
      <c r="AG373" s="139">
        <f t="shared" si="273"/>
        <v>1.2</v>
      </c>
      <c r="AH373" s="140">
        <f t="shared" si="274"/>
        <v>1.2</v>
      </c>
      <c r="AI373" s="141">
        <f t="shared" si="275"/>
        <v>2372322.4256000002</v>
      </c>
      <c r="AJ373" s="142">
        <f t="shared" si="276"/>
        <v>2846786.91072</v>
      </c>
      <c r="AK373" s="143">
        <f>INDEX(รายได้แยกตามสิทธิ!$H:$H,MATCH(CalBudget2567!$D373,รายได้แยกตามสิทธิ!$B:$B,0))</f>
        <v>5784724</v>
      </c>
      <c r="AL373" s="138">
        <f>INDEX(ผลงานOPDVisit_HDC!$K:$K,MATCH(CalBudget2567!$D373,ผลงานOPDVisit_HDC!$A:$A,0))</f>
        <v>17560</v>
      </c>
      <c r="AM373" s="138">
        <f t="shared" si="277"/>
        <v>329.42619589977221</v>
      </c>
      <c r="AN373" s="139">
        <f t="shared" si="278"/>
        <v>21072</v>
      </c>
      <c r="AO373" s="140">
        <f t="shared" si="279"/>
        <v>21072</v>
      </c>
      <c r="AP373" s="141">
        <f t="shared" si="280"/>
        <v>338.12304747152621</v>
      </c>
      <c r="AQ373" s="142">
        <f t="shared" si="281"/>
        <v>7124928.8563200003</v>
      </c>
      <c r="AR373" s="144">
        <f t="shared" si="255"/>
        <v>80678877.73012799</v>
      </c>
      <c r="AS373" s="143">
        <f>INDEX(รายได้แยกตามสิทธิ!$I:$I,MATCH(CalBudget2567!$D373,รายได้แยกตามสิทธิ!$B:$B,0))</f>
        <v>12523519</v>
      </c>
      <c r="AT373" s="138">
        <f>INDEX(ผลงานAdjRw_DHES!$D:$D,MATCH(CalBudget2567!$D373,ผลงานAdjRw_DHES!$B:$B,0))</f>
        <v>919.91319999999996</v>
      </c>
      <c r="AU373" s="143">
        <f t="shared" si="282"/>
        <v>13613.805085088463</v>
      </c>
      <c r="AV373" s="139">
        <f t="shared" si="283"/>
        <v>1103.8958399999999</v>
      </c>
      <c r="AW373" s="140">
        <f t="shared" si="284"/>
        <v>1103.8958399999999</v>
      </c>
      <c r="AX373" s="141">
        <f t="shared" si="285"/>
        <v>13973.209539334799</v>
      </c>
      <c r="AY373" s="142">
        <f t="shared" si="286"/>
        <v>15424967.881920001</v>
      </c>
      <c r="AZ373" s="143">
        <f>INDEX(รายได้แยกตามสิทธิ!$J:$J,MATCH(CalBudget2567!$D373,รายได้แยกตามสิทธิ!$B:$B,0))</f>
        <v>2896309.75</v>
      </c>
      <c r="BA373" s="138">
        <f>INDEX(ผลงานAdjRw_DHES!$F:$F,MATCH(CalBudget2567!$D373,ผลงานAdjRw_DHES!$B:$B,0))</f>
        <v>104.5668</v>
      </c>
      <c r="BB373" s="143">
        <f t="shared" si="287"/>
        <v>27698.177146092257</v>
      </c>
      <c r="BC373" s="139">
        <f t="shared" si="288"/>
        <v>125.48016</v>
      </c>
      <c r="BD373" s="140">
        <f t="shared" si="289"/>
        <v>125.48016</v>
      </c>
      <c r="BE373" s="141">
        <f t="shared" si="290"/>
        <v>28429.409022749092</v>
      </c>
      <c r="BF373" s="142">
        <f t="shared" si="291"/>
        <v>3567326.7928799996</v>
      </c>
      <c r="BG373" s="143">
        <f>INDEX(รายได้แยกตามสิทธิ!$K:$K,MATCH(CalBudget2567!$D373,รายได้แยกตามสิทธิ!$B:$B,0))</f>
        <v>440179.5</v>
      </c>
      <c r="BH373" s="138">
        <f>INDEX(ผลงานAdjRw_DHES!$E:$E,MATCH(CalBudget2567!$D373,ผลงานAdjRw_DHES!$B:$B,0))</f>
        <v>47.884</v>
      </c>
      <c r="BI373" s="143">
        <f t="shared" si="292"/>
        <v>9192.621752568708</v>
      </c>
      <c r="BJ373" s="139">
        <f t="shared" si="293"/>
        <v>57.460799999999999</v>
      </c>
      <c r="BK373" s="140">
        <f t="shared" si="294"/>
        <v>57.460799999999999</v>
      </c>
      <c r="BL373" s="141">
        <f t="shared" si="295"/>
        <v>9435.3069668365224</v>
      </c>
      <c r="BM373" s="142">
        <f t="shared" si="296"/>
        <v>542160.28656000004</v>
      </c>
      <c r="BN373" s="143">
        <f>INDEX(รายได้แยกตามสิทธิ!$N:$N,MATCH(CalBudget2567!$D373,รายได้แยกตามสิทธิ!$B:$B,0))</f>
        <v>2859043.75</v>
      </c>
      <c r="BO373" s="138">
        <f>INDEX(ผลงานAdjRw_DHES!$I:$I,MATCH(CalBudget2567!$D373,ผลงานAdjRw_DHES!$B:$B,0))</f>
        <v>77.80559999999997</v>
      </c>
      <c r="BP373" s="143">
        <f t="shared" si="297"/>
        <v>36745.989363233508</v>
      </c>
      <c r="BQ373" s="139">
        <f t="shared" si="298"/>
        <v>93.366719999999958</v>
      </c>
      <c r="BR373" s="140">
        <f t="shared" si="299"/>
        <v>93.366719999999958</v>
      </c>
      <c r="BS373" s="141">
        <f t="shared" si="300"/>
        <v>37716.083482422873</v>
      </c>
      <c r="BT373" s="142">
        <f t="shared" si="301"/>
        <v>3521427.0059999996</v>
      </c>
      <c r="BU373" s="144">
        <f t="shared" si="302"/>
        <v>23055881.967360001</v>
      </c>
      <c r="BV373" s="145">
        <f t="shared" si="256"/>
        <v>103734759.697488</v>
      </c>
      <c r="BW373" s="146">
        <f>INDEX(รายได้แยกตามสิทธิ!$Q:$Q,MATCH(CalBudget2567!$D373,รายได้แยกตามสิทธิ!$B:$B,0))</f>
        <v>0.36</v>
      </c>
      <c r="BX373" s="145">
        <f t="shared" si="303"/>
        <v>37344513.491095677</v>
      </c>
      <c r="BY373" s="141"/>
      <c r="BZ373" s="143">
        <f t="shared" si="304"/>
        <v>107422</v>
      </c>
      <c r="CA373" s="138">
        <f>INDEX(ผลงานOPDVisit_HDC!$C:$C,MATCH(CalBudget2567!$D373,ผลงานOPDVisit_HDC!$A:$A,0))</f>
        <v>107422</v>
      </c>
      <c r="CB373" s="138">
        <f t="shared" si="305"/>
        <v>0</v>
      </c>
    </row>
    <row r="374" spans="1:80" hidden="1" x14ac:dyDescent="0.7">
      <c r="A374" s="136">
        <f>COUNTA($D$16:D374)</f>
        <v>359</v>
      </c>
      <c r="B374" s="1">
        <v>6</v>
      </c>
      <c r="C374" s="2" t="s">
        <v>35</v>
      </c>
      <c r="D374" s="91" t="s">
        <v>431</v>
      </c>
      <c r="E374" s="3" t="s">
        <v>1326</v>
      </c>
      <c r="F374" s="4" t="s">
        <v>1876</v>
      </c>
      <c r="G374" s="1">
        <v>10</v>
      </c>
      <c r="H374" s="3" t="s">
        <v>2962</v>
      </c>
      <c r="I374" s="137">
        <f>INDEX(รายได้แยกตามสิทธิ!$D:$D,MATCH(CalBudget2567!$D374,รายได้แยกตามสิทธิ!$B:$B,0))</f>
        <v>58311463.640000001</v>
      </c>
      <c r="J374" s="138">
        <f>INDEX(ผลงานOPDVisit_HDC!$F:$F,MATCH(CalBudget2567!$D374,ผลงานOPDVisit_HDC!$A:$A,0))</f>
        <v>93750</v>
      </c>
      <c r="K374" s="138">
        <f t="shared" si="257"/>
        <v>621.98894549333329</v>
      </c>
      <c r="L374" s="139">
        <f t="shared" si="258"/>
        <v>112500</v>
      </c>
      <c r="M374" s="140">
        <f t="shared" si="259"/>
        <v>112500</v>
      </c>
      <c r="N374" s="141">
        <f t="shared" si="260"/>
        <v>638.40945365435732</v>
      </c>
      <c r="O374" s="142">
        <f t="shared" si="261"/>
        <v>71821063.536115199</v>
      </c>
      <c r="P374" s="143">
        <f>INDEX(รายได้แยกตามสิทธิ!$E:$E,MATCH(CalBudget2567!$D374,รายได้แยกตามสิทธิ!$B:$B,0))</f>
        <v>6011557.21</v>
      </c>
      <c r="Q374" s="138">
        <f>INDEX(ผลงานOPDVisit_HDC!$D:$D,MATCH(CalBudget2567!$D374,ผลงานOPDVisit_HDC!$A:$A,0))</f>
        <v>9312</v>
      </c>
      <c r="R374" s="138">
        <f t="shared" si="262"/>
        <v>645.57100622852238</v>
      </c>
      <c r="S374" s="139">
        <f t="shared" si="263"/>
        <v>11174.4</v>
      </c>
      <c r="T374" s="140">
        <f t="shared" si="264"/>
        <v>11174.4</v>
      </c>
      <c r="U374" s="141">
        <f t="shared" si="265"/>
        <v>662.61408079295541</v>
      </c>
      <c r="V374" s="142">
        <f t="shared" si="266"/>
        <v>7404314.7844128003</v>
      </c>
      <c r="W374" s="143">
        <f>INDEX(รายได้แยกตามสิทธิ!$F:$F,MATCH(CalBudget2567!$D374,รายได้แยกตามสิทธิ!$B:$B,0))</f>
        <v>10702147.23</v>
      </c>
      <c r="X374" s="138">
        <f>INDEX(ผลงานOPDVisit_HDC!$E:$E,MATCH(CalBudget2567!$D374,ผลงานOPDVisit_HDC!$A:$A,0))</f>
        <v>22610</v>
      </c>
      <c r="Y374" s="138">
        <f t="shared" si="267"/>
        <v>473.33689650597086</v>
      </c>
      <c r="Z374" s="139">
        <f t="shared" si="268"/>
        <v>27132</v>
      </c>
      <c r="AA374" s="140">
        <f t="shared" si="269"/>
        <v>27132</v>
      </c>
      <c r="AB374" s="141">
        <f t="shared" si="270"/>
        <v>485.83299057372847</v>
      </c>
      <c r="AC374" s="142">
        <f t="shared" si="271"/>
        <v>13181620.700246401</v>
      </c>
      <c r="AD374" s="143">
        <f>INDEX(รายได้แยกตามสิทธิ!$G:$G,MATCH(CalBudget2567!$D374,รายได้แยกตามสิทธิ!$B:$B,0))</f>
        <v>114440</v>
      </c>
      <c r="AE374" s="138">
        <f>INDEX(ผลงานOPDVisit_HDC!$G:$G,MATCH(CalBudget2567!$D374,ผลงานOPDVisit_HDC!$A:$A,0))</f>
        <v>139</v>
      </c>
      <c r="AF374" s="138">
        <f t="shared" si="272"/>
        <v>823.30935251798564</v>
      </c>
      <c r="AG374" s="139">
        <f t="shared" si="273"/>
        <v>166.79999999999998</v>
      </c>
      <c r="AH374" s="140">
        <f t="shared" si="274"/>
        <v>166.79999999999998</v>
      </c>
      <c r="AI374" s="141">
        <f t="shared" si="275"/>
        <v>845.04471942446048</v>
      </c>
      <c r="AJ374" s="142">
        <f t="shared" si="276"/>
        <v>140953.45919999998</v>
      </c>
      <c r="AK374" s="143">
        <f>INDEX(รายได้แยกตามสิทธิ!$H:$H,MATCH(CalBudget2567!$D374,รายได้แยกตามสิทธิ!$B:$B,0))</f>
        <v>67346883.079999998</v>
      </c>
      <c r="AL374" s="138">
        <f>INDEX(ผลงานOPDVisit_HDC!$K:$K,MATCH(CalBudget2567!$D374,ผลงานOPDVisit_HDC!$A:$A,0))</f>
        <v>9523</v>
      </c>
      <c r="AM374" s="138">
        <f t="shared" si="277"/>
        <v>7072.023845426861</v>
      </c>
      <c r="AN374" s="139">
        <f t="shared" si="278"/>
        <v>11427.6</v>
      </c>
      <c r="AO374" s="140">
        <f t="shared" si="279"/>
        <v>11427.6</v>
      </c>
      <c r="AP374" s="141">
        <f t="shared" si="280"/>
        <v>7258.7252749461304</v>
      </c>
      <c r="AQ374" s="142">
        <f t="shared" si="281"/>
        <v>82949808.951974407</v>
      </c>
      <c r="AR374" s="144">
        <f t="shared" si="255"/>
        <v>175497761.43194878</v>
      </c>
      <c r="AS374" s="143">
        <f>INDEX(รายได้แยกตามสิทธิ!$I:$I,MATCH(CalBudget2567!$D374,รายได้แยกตามสิทธิ!$B:$B,0))</f>
        <v>22294945.579999998</v>
      </c>
      <c r="AT374" s="138">
        <f>INDEX(ผลงานAdjRw_DHES!$D:$D,MATCH(CalBudget2567!$D374,ผลงานAdjRw_DHES!$B:$B,0))</f>
        <v>2176.6553999999996</v>
      </c>
      <c r="AU374" s="143">
        <f t="shared" si="282"/>
        <v>10242.753896643448</v>
      </c>
      <c r="AV374" s="139">
        <f t="shared" si="283"/>
        <v>2611.9864799999996</v>
      </c>
      <c r="AW374" s="140">
        <f t="shared" si="284"/>
        <v>2611.9864799999996</v>
      </c>
      <c r="AX374" s="141">
        <f t="shared" si="285"/>
        <v>10513.162599514835</v>
      </c>
      <c r="AY374" s="142">
        <f t="shared" si="286"/>
        <v>27460238.5719744</v>
      </c>
      <c r="AZ374" s="143">
        <f>INDEX(รายได้แยกตามสิทธิ!$J:$J,MATCH(CalBudget2567!$D374,รายได้แยกตามสิทธิ!$B:$B,0))</f>
        <v>1567882.56</v>
      </c>
      <c r="BA374" s="138">
        <f>INDEX(ผลงานAdjRw_DHES!$F:$F,MATCH(CalBudget2567!$D374,ผลงานAdjRw_DHES!$B:$B,0))</f>
        <v>152.43819999999999</v>
      </c>
      <c r="BB374" s="143">
        <f t="shared" si="287"/>
        <v>10285.365216855094</v>
      </c>
      <c r="BC374" s="139">
        <f t="shared" si="288"/>
        <v>182.92583999999999</v>
      </c>
      <c r="BD374" s="140">
        <f t="shared" si="289"/>
        <v>182.92583999999999</v>
      </c>
      <c r="BE374" s="141">
        <f t="shared" si="290"/>
        <v>10556.898858580069</v>
      </c>
      <c r="BF374" s="142">
        <f t="shared" si="291"/>
        <v>1931129.5915008003</v>
      </c>
      <c r="BG374" s="143">
        <f>INDEX(รายได้แยกตามสิทธิ!$K:$K,MATCH(CalBudget2567!$D374,รายได้แยกตามสิทธิ!$B:$B,0))</f>
        <v>8095652.4299999997</v>
      </c>
      <c r="BH374" s="138">
        <f>INDEX(ผลงานAdjRw_DHES!$E:$E,MATCH(CalBudget2567!$D374,ผลงานAdjRw_DHES!$B:$B,0))</f>
        <v>338.02670000000001</v>
      </c>
      <c r="BI374" s="143">
        <f t="shared" si="292"/>
        <v>23949.742520339369</v>
      </c>
      <c r="BJ374" s="139">
        <f t="shared" si="293"/>
        <v>405.63204000000002</v>
      </c>
      <c r="BK374" s="140">
        <f t="shared" si="294"/>
        <v>405.63204000000002</v>
      </c>
      <c r="BL374" s="141">
        <f t="shared" si="295"/>
        <v>24582.015722876327</v>
      </c>
      <c r="BM374" s="142">
        <f t="shared" si="296"/>
        <v>9971253.1849824004</v>
      </c>
      <c r="BN374" s="143">
        <f>INDEX(รายได้แยกตามสิทธิ!$N:$N,MATCH(CalBudget2567!$D374,รายได้แยกตามสิทธิ!$B:$B,0))</f>
        <v>3002575.5700000003</v>
      </c>
      <c r="BO374" s="138">
        <f>INDEX(ผลงานAdjRw_DHES!$I:$I,MATCH(CalBudget2567!$D374,ผลงานAdjRw_DHES!$B:$B,0))</f>
        <v>0</v>
      </c>
      <c r="BP374" s="143">
        <f t="shared" si="297"/>
        <v>0</v>
      </c>
      <c r="BQ374" s="139">
        <f t="shared" si="298"/>
        <v>0</v>
      </c>
      <c r="BR374" s="140">
        <f t="shared" si="299"/>
        <v>0</v>
      </c>
      <c r="BS374" s="141">
        <f t="shared" si="300"/>
        <v>0</v>
      </c>
      <c r="BT374" s="142">
        <f t="shared" si="301"/>
        <v>0</v>
      </c>
      <c r="BU374" s="144">
        <f t="shared" si="302"/>
        <v>39362621.348457605</v>
      </c>
      <c r="BV374" s="145">
        <f t="shared" si="256"/>
        <v>214860382.78040639</v>
      </c>
      <c r="BW374" s="146">
        <f>INDEX(รายได้แยกตามสิทธิ!$Q:$Q,MATCH(CalBudget2567!$D374,รายได้แยกตามสิทธิ!$B:$B,0))</f>
        <v>0.31</v>
      </c>
      <c r="BX374" s="145">
        <f t="shared" si="303"/>
        <v>66606718.661925979</v>
      </c>
      <c r="BY374" s="141"/>
      <c r="BZ374" s="143">
        <f t="shared" si="304"/>
        <v>135334</v>
      </c>
      <c r="CA374" s="138">
        <f>INDEX(ผลงานOPDVisit_HDC!$C:$C,MATCH(CalBudget2567!$D374,ผลงานOPDVisit_HDC!$A:$A,0))</f>
        <v>135334</v>
      </c>
      <c r="CB374" s="138">
        <f t="shared" si="305"/>
        <v>0</v>
      </c>
    </row>
    <row r="375" spans="1:80" hidden="1" x14ac:dyDescent="0.7">
      <c r="A375" s="136">
        <f>COUNTA($D$16:D375)</f>
        <v>360</v>
      </c>
      <c r="B375" s="1">
        <v>6</v>
      </c>
      <c r="C375" s="2" t="s">
        <v>35</v>
      </c>
      <c r="D375" s="91" t="s">
        <v>432</v>
      </c>
      <c r="E375" s="3" t="s">
        <v>1327</v>
      </c>
      <c r="F375" s="4" t="s">
        <v>1876</v>
      </c>
      <c r="G375" s="1">
        <v>10</v>
      </c>
      <c r="H375" s="3" t="s">
        <v>2962</v>
      </c>
      <c r="I375" s="137">
        <f>INDEX(รายได้แยกตามสิทธิ!$D:$D,MATCH(CalBudget2567!$D375,รายได้แยกตามสิทธิ!$B:$B,0))</f>
        <v>51063385.780000001</v>
      </c>
      <c r="J375" s="138">
        <f>INDEX(ผลงานOPDVisit_HDC!$F:$F,MATCH(CalBudget2567!$D375,ผลงานOPDVisit_HDC!$A:$A,0))</f>
        <v>63442</v>
      </c>
      <c r="K375" s="138">
        <f t="shared" si="257"/>
        <v>804.88297626178246</v>
      </c>
      <c r="L375" s="139">
        <f t="shared" si="258"/>
        <v>76130.399999999994</v>
      </c>
      <c r="M375" s="140">
        <f t="shared" si="259"/>
        <v>76130.399999999994</v>
      </c>
      <c r="N375" s="141">
        <f t="shared" si="260"/>
        <v>826.1318868350935</v>
      </c>
      <c r="O375" s="142">
        <f t="shared" si="261"/>
        <v>62893750.997510396</v>
      </c>
      <c r="P375" s="143">
        <f>INDEX(รายได้แยกตามสิทธิ!$E:$E,MATCH(CalBudget2567!$D375,รายได้แยกตามสิทธิ!$B:$B,0))</f>
        <v>5440267.8300000001</v>
      </c>
      <c r="Q375" s="138">
        <f>INDEX(ผลงานOPDVisit_HDC!$D:$D,MATCH(CalBudget2567!$D375,ผลงานOPDVisit_HDC!$A:$A,0))</f>
        <v>6593</v>
      </c>
      <c r="R375" s="138">
        <f t="shared" si="262"/>
        <v>825.15817230395874</v>
      </c>
      <c r="S375" s="139">
        <f t="shared" si="263"/>
        <v>7911.5999999999995</v>
      </c>
      <c r="T375" s="140">
        <f t="shared" si="264"/>
        <v>7911.5999999999995</v>
      </c>
      <c r="U375" s="141">
        <f t="shared" si="265"/>
        <v>846.94234805278325</v>
      </c>
      <c r="V375" s="142">
        <f t="shared" si="266"/>
        <v>6700669.0808543991</v>
      </c>
      <c r="W375" s="143">
        <f>INDEX(รายได้แยกตามสิทธิ!$F:$F,MATCH(CalBudget2567!$D375,รายได้แยกตามสิทธิ!$B:$B,0))</f>
        <v>1852843.74</v>
      </c>
      <c r="X375" s="138">
        <f>INDEX(ผลงานOPDVisit_HDC!$E:$E,MATCH(CalBudget2567!$D375,ผลงานOPDVisit_HDC!$A:$A,0))</f>
        <v>3121</v>
      </c>
      <c r="Y375" s="138">
        <f t="shared" si="267"/>
        <v>593.66989426465875</v>
      </c>
      <c r="Z375" s="139">
        <f t="shared" si="268"/>
        <v>3745.2</v>
      </c>
      <c r="AA375" s="140">
        <f t="shared" si="269"/>
        <v>3745.2</v>
      </c>
      <c r="AB375" s="141">
        <f t="shared" si="270"/>
        <v>609.34277947324574</v>
      </c>
      <c r="AC375" s="142">
        <f t="shared" si="271"/>
        <v>2282110.5776831997</v>
      </c>
      <c r="AD375" s="143">
        <f>INDEX(รายได้แยกตามสิทธิ!$G:$G,MATCH(CalBudget2567!$D375,รายได้แยกตามสิทธิ!$B:$B,0))</f>
        <v>662076</v>
      </c>
      <c r="AE375" s="138">
        <f>INDEX(ผลงานOPDVisit_HDC!$G:$G,MATCH(CalBudget2567!$D375,ผลงานOPDVisit_HDC!$A:$A,0))</f>
        <v>2927</v>
      </c>
      <c r="AF375" s="138">
        <f t="shared" si="272"/>
        <v>226.19610522719509</v>
      </c>
      <c r="AG375" s="139">
        <f t="shared" si="273"/>
        <v>3512.4</v>
      </c>
      <c r="AH375" s="140">
        <f t="shared" si="274"/>
        <v>3512.4</v>
      </c>
      <c r="AI375" s="141">
        <f t="shared" si="275"/>
        <v>232.16768240519303</v>
      </c>
      <c r="AJ375" s="142">
        <f t="shared" si="276"/>
        <v>815465.76768000005</v>
      </c>
      <c r="AK375" s="143">
        <f>INDEX(รายได้แยกตามสิทธิ!$H:$H,MATCH(CalBudget2567!$D375,รายได้แยกตามสิทธิ!$B:$B,0))</f>
        <v>10683314</v>
      </c>
      <c r="AL375" s="138">
        <f>INDEX(ผลงานOPDVisit_HDC!$K:$K,MATCH(CalBudget2567!$D375,ผลงานOPDVisit_HDC!$A:$A,0))</f>
        <v>24079</v>
      </c>
      <c r="AM375" s="138">
        <f t="shared" si="277"/>
        <v>443.67764442044933</v>
      </c>
      <c r="AN375" s="139">
        <f t="shared" si="278"/>
        <v>28894.799999999999</v>
      </c>
      <c r="AO375" s="140">
        <f t="shared" si="279"/>
        <v>28894.799999999999</v>
      </c>
      <c r="AP375" s="141">
        <f t="shared" si="280"/>
        <v>455.3907342331492</v>
      </c>
      <c r="AQ375" s="142">
        <f t="shared" si="281"/>
        <v>13158424.187519999</v>
      </c>
      <c r="AR375" s="144">
        <f t="shared" si="255"/>
        <v>85850420.611247987</v>
      </c>
      <c r="AS375" s="143">
        <f>INDEX(รายได้แยกตามสิทธิ!$I:$I,MATCH(CalBudget2567!$D375,รายได้แยกตามสิทธิ!$B:$B,0))</f>
        <v>36052399.520000003</v>
      </c>
      <c r="AT375" s="138">
        <f>INDEX(ผลงานAdjRw_DHES!$D:$D,MATCH(CalBudget2567!$D375,ผลงานAdjRw_DHES!$B:$B,0))</f>
        <v>1708.0289999999998</v>
      </c>
      <c r="AU375" s="143">
        <f t="shared" si="282"/>
        <v>21107.603863868826</v>
      </c>
      <c r="AV375" s="139">
        <f t="shared" si="283"/>
        <v>2049.6347999999998</v>
      </c>
      <c r="AW375" s="140">
        <f t="shared" si="284"/>
        <v>2049.6347999999998</v>
      </c>
      <c r="AX375" s="141">
        <f t="shared" si="285"/>
        <v>21664.844605874961</v>
      </c>
      <c r="AY375" s="142">
        <f t="shared" si="286"/>
        <v>44405019.440793604</v>
      </c>
      <c r="AZ375" s="143">
        <f>INDEX(รายได้แยกตามสิทธิ!$J:$J,MATCH(CalBudget2567!$D375,รายได้แยกตามสิทธิ!$B:$B,0))</f>
        <v>2352816.46</v>
      </c>
      <c r="BA375" s="138">
        <f>INDEX(ผลงานAdjRw_DHES!$F:$F,MATCH(CalBudget2567!$D375,ผลงานAdjRw_DHES!$B:$B,0))</f>
        <v>107.43599999999998</v>
      </c>
      <c r="BB375" s="143">
        <f t="shared" si="287"/>
        <v>21899.70270672773</v>
      </c>
      <c r="BC375" s="139">
        <f t="shared" si="288"/>
        <v>128.92319999999998</v>
      </c>
      <c r="BD375" s="140">
        <f t="shared" si="289"/>
        <v>128.92319999999998</v>
      </c>
      <c r="BE375" s="141">
        <f t="shared" si="290"/>
        <v>22477.854858185343</v>
      </c>
      <c r="BF375" s="142">
        <f t="shared" si="291"/>
        <v>2897916.9774528001</v>
      </c>
      <c r="BG375" s="143">
        <f>INDEX(รายได้แยกตามสิทธิ!$K:$K,MATCH(CalBudget2567!$D375,รายได้แยกตามสิทธิ!$B:$B,0))</f>
        <v>983947.55</v>
      </c>
      <c r="BH375" s="138">
        <f>INDEX(ผลงานAdjRw_DHES!$E:$E,MATCH(CalBudget2567!$D375,ผลงานAdjRw_DHES!$B:$B,0))</f>
        <v>56.341000000000008</v>
      </c>
      <c r="BI375" s="143">
        <f t="shared" si="292"/>
        <v>17464.147778704672</v>
      </c>
      <c r="BJ375" s="139">
        <f t="shared" si="293"/>
        <v>67.609200000000001</v>
      </c>
      <c r="BK375" s="140">
        <f t="shared" si="294"/>
        <v>67.609200000000001</v>
      </c>
      <c r="BL375" s="141">
        <f t="shared" si="295"/>
        <v>17925.201280062476</v>
      </c>
      <c r="BM375" s="142">
        <f t="shared" si="296"/>
        <v>1211908.5183840001</v>
      </c>
      <c r="BN375" s="143">
        <f>INDEX(รายได้แยกตามสิทธิ!$N:$N,MATCH(CalBudget2567!$D375,รายได้แยกตามสิทธิ!$B:$B,0))</f>
        <v>7071730</v>
      </c>
      <c r="BO375" s="138">
        <f>INDEX(ผลงานAdjRw_DHES!$I:$I,MATCH(CalBudget2567!$D375,ผลงานAdjRw_DHES!$B:$B,0))</f>
        <v>681.54900000000021</v>
      </c>
      <c r="BP375" s="143">
        <f t="shared" si="297"/>
        <v>10375.967098477142</v>
      </c>
      <c r="BQ375" s="139">
        <f t="shared" si="298"/>
        <v>817.8588000000002</v>
      </c>
      <c r="BR375" s="140">
        <f t="shared" si="299"/>
        <v>817.8588000000002</v>
      </c>
      <c r="BS375" s="141">
        <f t="shared" si="300"/>
        <v>10649.892629876938</v>
      </c>
      <c r="BT375" s="142">
        <f t="shared" si="301"/>
        <v>8710108.4063999988</v>
      </c>
      <c r="BU375" s="144">
        <f t="shared" si="302"/>
        <v>57224953.343030408</v>
      </c>
      <c r="BV375" s="145">
        <f t="shared" si="256"/>
        <v>143075373.95427841</v>
      </c>
      <c r="BW375" s="146">
        <f>INDEX(รายได้แยกตามสิทธิ!$Q:$Q,MATCH(CalBudget2567!$D375,รายได้แยกตามสิทธิ!$B:$B,0))</f>
        <v>0.46</v>
      </c>
      <c r="BX375" s="145">
        <f t="shared" si="303"/>
        <v>65814672.018968068</v>
      </c>
      <c r="BY375" s="141"/>
      <c r="BZ375" s="143">
        <f t="shared" si="304"/>
        <v>100162</v>
      </c>
      <c r="CA375" s="138">
        <f>INDEX(ผลงานOPDVisit_HDC!$C:$C,MATCH(CalBudget2567!$D375,ผลงานOPDVisit_HDC!$A:$A,0))</f>
        <v>100162</v>
      </c>
      <c r="CB375" s="138">
        <f t="shared" si="305"/>
        <v>0</v>
      </c>
    </row>
    <row r="376" spans="1:80" hidden="1" x14ac:dyDescent="0.7">
      <c r="A376" s="136">
        <f>COUNTA($D$16:D376)</f>
        <v>361</v>
      </c>
      <c r="B376" s="1">
        <v>6</v>
      </c>
      <c r="C376" s="2" t="s">
        <v>35</v>
      </c>
      <c r="D376" s="91" t="s">
        <v>433</v>
      </c>
      <c r="E376" s="3" t="s">
        <v>1328</v>
      </c>
      <c r="F376" s="4" t="s">
        <v>1876</v>
      </c>
      <c r="G376" s="1">
        <v>6</v>
      </c>
      <c r="H376" s="3" t="s">
        <v>2965</v>
      </c>
      <c r="I376" s="137">
        <f>INDEX(รายได้แยกตามสิทธิ!$D:$D,MATCH(CalBudget2567!$D376,รายได้แยกตามสิทธิ!$B:$B,0))</f>
        <v>38660709.18</v>
      </c>
      <c r="J376" s="138">
        <f>INDEX(ผลงานOPDVisit_HDC!$F:$F,MATCH(CalBudget2567!$D376,ผลงานOPDVisit_HDC!$A:$A,0))</f>
        <v>75040</v>
      </c>
      <c r="K376" s="138">
        <f t="shared" si="257"/>
        <v>515.20134834754799</v>
      </c>
      <c r="L376" s="139">
        <f t="shared" si="258"/>
        <v>90048</v>
      </c>
      <c r="M376" s="140">
        <f t="shared" si="259"/>
        <v>90048</v>
      </c>
      <c r="N376" s="141">
        <f t="shared" si="260"/>
        <v>528.80266394392322</v>
      </c>
      <c r="O376" s="142">
        <f t="shared" si="261"/>
        <v>47617622.2828224</v>
      </c>
      <c r="P376" s="143">
        <f>INDEX(รายได้แยกตามสิทธิ!$E:$E,MATCH(CalBudget2567!$D376,รายได้แยกตามสิทธิ!$B:$B,0))</f>
        <v>8624059.5</v>
      </c>
      <c r="Q376" s="138">
        <f>INDEX(ผลงานOPDVisit_HDC!$D:$D,MATCH(CalBudget2567!$D376,ผลงานOPDVisit_HDC!$A:$A,0))</f>
        <v>14687</v>
      </c>
      <c r="R376" s="138">
        <f t="shared" si="262"/>
        <v>587.18999795737727</v>
      </c>
      <c r="S376" s="139">
        <f t="shared" si="263"/>
        <v>17624.399999999998</v>
      </c>
      <c r="T376" s="140">
        <f t="shared" si="264"/>
        <v>17624.399999999998</v>
      </c>
      <c r="U376" s="141">
        <f t="shared" si="265"/>
        <v>602.69181390345204</v>
      </c>
      <c r="V376" s="142">
        <f t="shared" si="266"/>
        <v>10622081.604959998</v>
      </c>
      <c r="W376" s="143">
        <f>INDEX(รายได้แยกตามสิทธิ!$F:$F,MATCH(CalBudget2567!$D376,รายได้แยกตามสิทธิ!$B:$B,0))</f>
        <v>3623890.25</v>
      </c>
      <c r="X376" s="138">
        <f>INDEX(ผลงานOPDVisit_HDC!$E:$E,MATCH(CalBudget2567!$D376,ผลงานOPDVisit_HDC!$A:$A,0))</f>
        <v>11206</v>
      </c>
      <c r="Y376" s="138">
        <f t="shared" si="267"/>
        <v>323.38838568623953</v>
      </c>
      <c r="Z376" s="139">
        <f t="shared" si="268"/>
        <v>13447.199999999999</v>
      </c>
      <c r="AA376" s="140">
        <f t="shared" si="269"/>
        <v>13447.199999999999</v>
      </c>
      <c r="AB376" s="141">
        <f t="shared" si="270"/>
        <v>331.92583906835625</v>
      </c>
      <c r="AC376" s="142">
        <f t="shared" si="271"/>
        <v>4463473.1431200001</v>
      </c>
      <c r="AD376" s="143">
        <f>INDEX(รายได้แยกตามสิทธิ!$G:$G,MATCH(CalBudget2567!$D376,รายได้แยกตามสิทธิ!$B:$B,0))</f>
        <v>375632</v>
      </c>
      <c r="AE376" s="138">
        <f>INDEX(ผลงานOPDVisit_HDC!$G:$G,MATCH(CalBudget2567!$D376,ผลงานOPDVisit_HDC!$A:$A,0))</f>
        <v>1960</v>
      </c>
      <c r="AF376" s="138">
        <f t="shared" si="272"/>
        <v>191.64897959183673</v>
      </c>
      <c r="AG376" s="139">
        <f t="shared" si="273"/>
        <v>2352</v>
      </c>
      <c r="AH376" s="140">
        <f t="shared" si="274"/>
        <v>2352</v>
      </c>
      <c r="AI376" s="141">
        <f t="shared" si="275"/>
        <v>196.70851265306123</v>
      </c>
      <c r="AJ376" s="142">
        <f t="shared" si="276"/>
        <v>462658.42176</v>
      </c>
      <c r="AK376" s="143">
        <f>INDEX(รายได้แยกตามสิทธิ!$H:$H,MATCH(CalBudget2567!$D376,รายได้แยกตามสิทธิ!$B:$B,0))</f>
        <v>6439809.8499999996</v>
      </c>
      <c r="AL376" s="138">
        <f>INDEX(ผลงานOPDVisit_HDC!$K:$K,MATCH(CalBudget2567!$D376,ผลงานOPDVisit_HDC!$A:$A,0))</f>
        <v>8484</v>
      </c>
      <c r="AM376" s="138">
        <f t="shared" si="277"/>
        <v>759.05349481376709</v>
      </c>
      <c r="AN376" s="139">
        <f t="shared" si="278"/>
        <v>10180.799999999999</v>
      </c>
      <c r="AO376" s="140">
        <f t="shared" si="279"/>
        <v>10180.799999999999</v>
      </c>
      <c r="AP376" s="141">
        <f t="shared" si="280"/>
        <v>779.09250707685055</v>
      </c>
      <c r="AQ376" s="142">
        <f t="shared" si="281"/>
        <v>7931784.9960479997</v>
      </c>
      <c r="AR376" s="144">
        <f t="shared" si="255"/>
        <v>71097620.448710397</v>
      </c>
      <c r="AS376" s="143">
        <f>INDEX(รายได้แยกตามสิทธิ!$I:$I,MATCH(CalBudget2567!$D376,รายได้แยกตามสิทธิ!$B:$B,0))</f>
        <v>14995554</v>
      </c>
      <c r="AT376" s="138">
        <f>INDEX(ผลงานAdjRw_DHES!$D:$D,MATCH(CalBudget2567!$D376,ผลงานAdjRw_DHES!$B:$B,0))</f>
        <v>1366.2999</v>
      </c>
      <c r="AU376" s="143">
        <f t="shared" si="282"/>
        <v>10975.301981651321</v>
      </c>
      <c r="AV376" s="139">
        <f t="shared" si="283"/>
        <v>1639.55988</v>
      </c>
      <c r="AW376" s="140">
        <f t="shared" si="284"/>
        <v>1639.55988</v>
      </c>
      <c r="AX376" s="141">
        <f t="shared" si="285"/>
        <v>11265.049953966916</v>
      </c>
      <c r="AY376" s="142">
        <f t="shared" si="286"/>
        <v>18469723.950720005</v>
      </c>
      <c r="AZ376" s="143">
        <f>INDEX(รายได้แยกตามสิทธิ!$J:$J,MATCH(CalBudget2567!$D376,รายได้แยกตามสิทธิ!$B:$B,0))</f>
        <v>1934496</v>
      </c>
      <c r="BA376" s="138">
        <f>INDEX(ผลงานAdjRw_DHES!$F:$F,MATCH(CalBudget2567!$D376,ผลงานAdjRw_DHES!$B:$B,0))</f>
        <v>108.6759</v>
      </c>
      <c r="BB376" s="143">
        <f t="shared" si="287"/>
        <v>17800.597924654867</v>
      </c>
      <c r="BC376" s="139">
        <f t="shared" si="288"/>
        <v>130.41108</v>
      </c>
      <c r="BD376" s="140">
        <f t="shared" si="289"/>
        <v>130.41108</v>
      </c>
      <c r="BE376" s="141">
        <f t="shared" si="290"/>
        <v>18270.533709865755</v>
      </c>
      <c r="BF376" s="142">
        <f t="shared" si="291"/>
        <v>2382680.0332799996</v>
      </c>
      <c r="BG376" s="143">
        <f>INDEX(รายได้แยกตามสิทธิ!$K:$K,MATCH(CalBudget2567!$D376,รายได้แยกตามสิทธิ!$B:$B,0))</f>
        <v>862431.55</v>
      </c>
      <c r="BH376" s="138">
        <f>INDEX(ผลงานAdjRw_DHES!$E:$E,MATCH(CalBudget2567!$D376,ผลงานAdjRw_DHES!$B:$B,0))</f>
        <v>85.571399999999997</v>
      </c>
      <c r="BI376" s="143">
        <f t="shared" si="292"/>
        <v>10078.502279967373</v>
      </c>
      <c r="BJ376" s="139">
        <f t="shared" si="293"/>
        <v>102.68567999999999</v>
      </c>
      <c r="BK376" s="140">
        <f t="shared" si="294"/>
        <v>102.68567999999999</v>
      </c>
      <c r="BL376" s="141">
        <f t="shared" si="295"/>
        <v>10344.574740158512</v>
      </c>
      <c r="BM376" s="142">
        <f t="shared" si="296"/>
        <v>1062239.691504</v>
      </c>
      <c r="BN376" s="143">
        <f>INDEX(รายได้แยกตามสิทธิ!$N:$N,MATCH(CalBudget2567!$D376,รายได้แยกตามสิทธิ!$B:$B,0))</f>
        <v>2429833</v>
      </c>
      <c r="BO376" s="138">
        <f>INDEX(ผลงานAdjRw_DHES!$I:$I,MATCH(CalBudget2567!$D376,ผลงานAdjRw_DHES!$B:$B,0))</f>
        <v>84.516699999999915</v>
      </c>
      <c r="BP376" s="143">
        <f t="shared" si="297"/>
        <v>28749.738217417416</v>
      </c>
      <c r="BQ376" s="139">
        <f t="shared" si="298"/>
        <v>101.4200399999999</v>
      </c>
      <c r="BR376" s="140">
        <f t="shared" si="299"/>
        <v>101.4200399999999</v>
      </c>
      <c r="BS376" s="141">
        <f t="shared" si="300"/>
        <v>29508.731306357236</v>
      </c>
      <c r="BT376" s="142">
        <f t="shared" si="301"/>
        <v>2992776.7094400004</v>
      </c>
      <c r="BU376" s="144">
        <f t="shared" si="302"/>
        <v>24907420.384944007</v>
      </c>
      <c r="BV376" s="145">
        <f t="shared" si="256"/>
        <v>96005040.833654404</v>
      </c>
      <c r="BW376" s="146">
        <f>INDEX(รายได้แยกตามสิทธิ!$Q:$Q,MATCH(CalBudget2567!$D376,รายได้แยกตามสิทธิ!$B:$B,0))</f>
        <v>0.37</v>
      </c>
      <c r="BX376" s="145">
        <f t="shared" si="303"/>
        <v>35521865.108452126</v>
      </c>
      <c r="BY376" s="141"/>
      <c r="BZ376" s="143">
        <f t="shared" si="304"/>
        <v>111377</v>
      </c>
      <c r="CA376" s="138">
        <f>INDEX(ผลงานOPDVisit_HDC!$C:$C,MATCH(CalBudget2567!$D376,ผลงานOPDVisit_HDC!$A:$A,0))</f>
        <v>111377</v>
      </c>
      <c r="CB376" s="138">
        <f t="shared" si="305"/>
        <v>0</v>
      </c>
    </row>
    <row r="377" spans="1:80" hidden="1" x14ac:dyDescent="0.7">
      <c r="A377" s="136">
        <f>COUNTA($D$16:D377)</f>
        <v>362</v>
      </c>
      <c r="B377" s="1">
        <v>6</v>
      </c>
      <c r="C377" s="2" t="s">
        <v>35</v>
      </c>
      <c r="D377" s="91" t="s">
        <v>434</v>
      </c>
      <c r="E377" s="3" t="s">
        <v>1329</v>
      </c>
      <c r="F377" s="4" t="s">
        <v>1876</v>
      </c>
      <c r="G377" s="1">
        <v>13</v>
      </c>
      <c r="H377" s="3" t="s">
        <v>2963</v>
      </c>
      <c r="I377" s="137">
        <f>INDEX(รายได้แยกตามสิทธิ!$D:$D,MATCH(CalBudget2567!$D377,รายได้แยกตามสิทธิ!$B:$B,0))</f>
        <v>66831654.350000001</v>
      </c>
      <c r="J377" s="138">
        <f>INDEX(ผลงานOPDVisit_HDC!$F:$F,MATCH(CalBudget2567!$D377,ผลงานOPDVisit_HDC!$A:$A,0))</f>
        <v>118260</v>
      </c>
      <c r="K377" s="138">
        <f t="shared" si="257"/>
        <v>565.1247619651615</v>
      </c>
      <c r="L377" s="139">
        <f t="shared" si="258"/>
        <v>141912</v>
      </c>
      <c r="M377" s="140">
        <f t="shared" si="259"/>
        <v>141912</v>
      </c>
      <c r="N377" s="141">
        <f t="shared" si="260"/>
        <v>580.04405568104175</v>
      </c>
      <c r="O377" s="142">
        <f t="shared" si="261"/>
        <v>82315212.029808</v>
      </c>
      <c r="P377" s="143">
        <f>INDEX(รายได้แยกตามสิทธิ!$E:$E,MATCH(CalBudget2567!$D377,รายได้แยกตามสิทธิ!$B:$B,0))</f>
        <v>18461481.300000001</v>
      </c>
      <c r="Q377" s="138">
        <f>INDEX(ผลงานOPDVisit_HDC!$D:$D,MATCH(CalBudget2567!$D377,ผลงานOPDVisit_HDC!$A:$A,0))</f>
        <v>28580</v>
      </c>
      <c r="R377" s="138">
        <f t="shared" si="262"/>
        <v>645.95805808257523</v>
      </c>
      <c r="S377" s="139">
        <f t="shared" si="263"/>
        <v>34296</v>
      </c>
      <c r="T377" s="140">
        <f t="shared" si="264"/>
        <v>34296</v>
      </c>
      <c r="U377" s="141">
        <f t="shared" si="265"/>
        <v>663.01135081595521</v>
      </c>
      <c r="V377" s="142">
        <f t="shared" si="266"/>
        <v>22738637.287583999</v>
      </c>
      <c r="W377" s="143">
        <f>INDEX(รายได้แยกตามสิทธิ!$F:$F,MATCH(CalBudget2567!$D377,รายได้แยกตามสิทธิ!$B:$B,0))</f>
        <v>9991486.9499999993</v>
      </c>
      <c r="X377" s="138">
        <f>INDEX(ผลงานOPDVisit_HDC!$E:$E,MATCH(CalBudget2567!$D377,ผลงานOPDVisit_HDC!$A:$A,0))</f>
        <v>27103</v>
      </c>
      <c r="Y377" s="138">
        <f t="shared" si="267"/>
        <v>368.64874552632546</v>
      </c>
      <c r="Z377" s="139">
        <f t="shared" si="268"/>
        <v>32523.599999999999</v>
      </c>
      <c r="AA377" s="140">
        <f t="shared" si="269"/>
        <v>32523.599999999999</v>
      </c>
      <c r="AB377" s="141">
        <f t="shared" si="270"/>
        <v>378.38107240822046</v>
      </c>
      <c r="AC377" s="142">
        <f t="shared" si="271"/>
        <v>12306314.646575999</v>
      </c>
      <c r="AD377" s="143">
        <f>INDEX(รายได้แยกตามสิทธิ!$G:$G,MATCH(CalBudget2567!$D377,รายได้แยกตามสิทธิ!$B:$B,0))</f>
        <v>150416</v>
      </c>
      <c r="AE377" s="138">
        <f>INDEX(ผลงานOPDVisit_HDC!$G:$G,MATCH(CalBudget2567!$D377,ผลงานOPDVisit_HDC!$A:$A,0))</f>
        <v>1015</v>
      </c>
      <c r="AF377" s="138">
        <f t="shared" si="272"/>
        <v>148.19310344827585</v>
      </c>
      <c r="AG377" s="139">
        <f t="shared" si="273"/>
        <v>1218</v>
      </c>
      <c r="AH377" s="140">
        <f t="shared" si="274"/>
        <v>1218</v>
      </c>
      <c r="AI377" s="141">
        <f t="shared" si="275"/>
        <v>152.10540137931034</v>
      </c>
      <c r="AJ377" s="142">
        <f t="shared" si="276"/>
        <v>185264.37888</v>
      </c>
      <c r="AK377" s="143">
        <f>INDEX(รายได้แยกตามสิทธิ!$H:$H,MATCH(CalBudget2567!$D377,รายได้แยกตามสิทธิ!$B:$B,0))</f>
        <v>13384173.5</v>
      </c>
      <c r="AL377" s="138">
        <f>INDEX(ผลงานOPDVisit_HDC!$K:$K,MATCH(CalBudget2567!$D377,ผลงานOPDVisit_HDC!$A:$A,0))</f>
        <v>18801</v>
      </c>
      <c r="AM377" s="138">
        <f t="shared" si="277"/>
        <v>711.88625605021014</v>
      </c>
      <c r="AN377" s="139">
        <f t="shared" si="278"/>
        <v>22561.200000000001</v>
      </c>
      <c r="AO377" s="140">
        <f t="shared" si="279"/>
        <v>22561.200000000001</v>
      </c>
      <c r="AP377" s="141">
        <f t="shared" si="280"/>
        <v>730.68005320993564</v>
      </c>
      <c r="AQ377" s="142">
        <f t="shared" si="281"/>
        <v>16485018.81648</v>
      </c>
      <c r="AR377" s="144">
        <f t="shared" si="255"/>
        <v>134030447.15932798</v>
      </c>
      <c r="AS377" s="143">
        <f>INDEX(รายได้แยกตามสิทธิ!$I:$I,MATCH(CalBudget2567!$D377,รายได้แยกตามสิทธิ!$B:$B,0))</f>
        <v>77704520.480000004</v>
      </c>
      <c r="AT377" s="138">
        <f>INDEX(ผลงานAdjRw_DHES!$D:$D,MATCH(CalBudget2567!$D377,ผลงานAdjRw_DHES!$B:$B,0))</f>
        <v>5643.9227999999994</v>
      </c>
      <c r="AU377" s="143">
        <f t="shared" si="282"/>
        <v>13767.821289121817</v>
      </c>
      <c r="AV377" s="139">
        <f t="shared" si="283"/>
        <v>6772.7073599999994</v>
      </c>
      <c r="AW377" s="140">
        <f t="shared" si="284"/>
        <v>6772.7073599999994</v>
      </c>
      <c r="AX377" s="141">
        <f t="shared" si="285"/>
        <v>14131.291771154632</v>
      </c>
      <c r="AY377" s="142">
        <f t="shared" si="286"/>
        <v>95707103.784806401</v>
      </c>
      <c r="AZ377" s="143">
        <f>INDEX(รายได้แยกตามสิทธิ!$J:$J,MATCH(CalBudget2567!$D377,รายได้แยกตามสิทธิ!$B:$B,0))</f>
        <v>13186369.949999999</v>
      </c>
      <c r="BA377" s="138">
        <f>INDEX(ผลงานAdjRw_DHES!$F:$F,MATCH(CalBudget2567!$D377,ผลงานAdjRw_DHES!$B:$B,0))</f>
        <v>742.40700000000004</v>
      </c>
      <c r="BB377" s="143">
        <f t="shared" si="287"/>
        <v>17761.645499032202</v>
      </c>
      <c r="BC377" s="139">
        <f t="shared" si="288"/>
        <v>890.88840000000005</v>
      </c>
      <c r="BD377" s="140">
        <f t="shared" si="289"/>
        <v>890.88840000000005</v>
      </c>
      <c r="BE377" s="141">
        <f t="shared" si="290"/>
        <v>18230.552940206653</v>
      </c>
      <c r="BF377" s="142">
        <f t="shared" si="291"/>
        <v>16241388.140016003</v>
      </c>
      <c r="BG377" s="143">
        <f>INDEX(รายได้แยกตามสิทธิ!$K:$K,MATCH(CalBudget2567!$D377,รายได้แยกตามสิทธิ!$B:$B,0))</f>
        <v>6473080.25</v>
      </c>
      <c r="BH377" s="138">
        <f>INDEX(ผลงานAdjRw_DHES!$E:$E,MATCH(CalBudget2567!$D377,ผลงานAdjRw_DHES!$B:$B,0))</f>
        <v>552.35519999999997</v>
      </c>
      <c r="BI377" s="143">
        <f t="shared" si="292"/>
        <v>11719.053699503509</v>
      </c>
      <c r="BJ377" s="139">
        <f t="shared" si="293"/>
        <v>662.82623999999998</v>
      </c>
      <c r="BK377" s="140">
        <f t="shared" si="294"/>
        <v>662.82623999999998</v>
      </c>
      <c r="BL377" s="141">
        <f t="shared" si="295"/>
        <v>12028.436717170402</v>
      </c>
      <c r="BM377" s="142">
        <f t="shared" si="296"/>
        <v>7972763.4823200004</v>
      </c>
      <c r="BN377" s="143">
        <f>INDEX(รายได้แยกตามสิทธิ!$N:$N,MATCH(CalBudget2567!$D377,รายได้แยกตามสิทธิ!$B:$B,0))</f>
        <v>19369935</v>
      </c>
      <c r="BO377" s="138">
        <f>INDEX(ผลงานAdjRw_DHES!$I:$I,MATCH(CalBudget2567!$D377,ผลงานAdjRw_DHES!$B:$B,0))</f>
        <v>751.0529000000007</v>
      </c>
      <c r="BP377" s="143">
        <f t="shared" si="297"/>
        <v>25790.373753965909</v>
      </c>
      <c r="BQ377" s="139">
        <f t="shared" si="298"/>
        <v>901.26348000000087</v>
      </c>
      <c r="BR377" s="140">
        <f t="shared" si="299"/>
        <v>901.26348000000087</v>
      </c>
      <c r="BS377" s="141">
        <f t="shared" si="300"/>
        <v>26471.23962107061</v>
      </c>
      <c r="BT377" s="142">
        <f t="shared" si="301"/>
        <v>23857561.540800001</v>
      </c>
      <c r="BU377" s="144">
        <f t="shared" si="302"/>
        <v>143778816.94794241</v>
      </c>
      <c r="BV377" s="145">
        <f t="shared" si="256"/>
        <v>277809264.10727036</v>
      </c>
      <c r="BW377" s="146">
        <f>INDEX(รายได้แยกตามสิทธิ!$Q:$Q,MATCH(CalBudget2567!$D377,รายได้แยกตามสิทธิ!$B:$B,0))</f>
        <v>0.41</v>
      </c>
      <c r="BX377" s="145">
        <f t="shared" si="303"/>
        <v>113901798.28398085</v>
      </c>
      <c r="BY377" s="141"/>
      <c r="BZ377" s="143">
        <f t="shared" si="304"/>
        <v>193759</v>
      </c>
      <c r="CA377" s="138">
        <f>INDEX(ผลงานOPDVisit_HDC!$C:$C,MATCH(CalBudget2567!$D377,ผลงานOPDVisit_HDC!$A:$A,0))</f>
        <v>193759</v>
      </c>
      <c r="CB377" s="138">
        <f t="shared" si="305"/>
        <v>0</v>
      </c>
    </row>
    <row r="378" spans="1:80" hidden="1" x14ac:dyDescent="0.7">
      <c r="A378" s="136">
        <f>COUNTA($D$16:D378)</f>
        <v>363</v>
      </c>
      <c r="B378" s="1">
        <v>6</v>
      </c>
      <c r="C378" s="2" t="s">
        <v>35</v>
      </c>
      <c r="D378" s="91" t="s">
        <v>435</v>
      </c>
      <c r="E378" s="3" t="s">
        <v>1330</v>
      </c>
      <c r="F378" s="4" t="s">
        <v>1876</v>
      </c>
      <c r="G378" s="1">
        <v>13</v>
      </c>
      <c r="H378" s="3" t="s">
        <v>2963</v>
      </c>
      <c r="I378" s="137">
        <f>INDEX(รายได้แยกตามสิทธิ!$D:$D,MATCH(CalBudget2567!$D378,รายได้แยกตามสิทธิ!$B:$B,0))</f>
        <v>50673871.890000001</v>
      </c>
      <c r="J378" s="138">
        <f>INDEX(ผลงานOPDVisit_HDC!$F:$F,MATCH(CalBudget2567!$D378,ผลงานOPDVisit_HDC!$A:$A,0))</f>
        <v>51381</v>
      </c>
      <c r="K378" s="138">
        <f t="shared" si="257"/>
        <v>986.23755648975305</v>
      </c>
      <c r="L378" s="139">
        <f t="shared" si="258"/>
        <v>61657.2</v>
      </c>
      <c r="M378" s="140">
        <f t="shared" si="259"/>
        <v>61657.2</v>
      </c>
      <c r="N378" s="141">
        <f t="shared" si="260"/>
        <v>1012.2742279810825</v>
      </c>
      <c r="O378" s="142">
        <f t="shared" si="261"/>
        <v>62413994.529475197</v>
      </c>
      <c r="P378" s="143">
        <f>INDEX(รายได้แยกตามสิทธิ!$E:$E,MATCH(CalBudget2567!$D378,รายได้แยกตามสิทธิ!$B:$B,0))</f>
        <v>8334608.3399999999</v>
      </c>
      <c r="Q378" s="138">
        <f>INDEX(ผลงานOPDVisit_HDC!$D:$D,MATCH(CalBudget2567!$D378,ผลงานOPDVisit_HDC!$A:$A,0))</f>
        <v>10633</v>
      </c>
      <c r="R378" s="138">
        <f t="shared" si="262"/>
        <v>783.84353804194484</v>
      </c>
      <c r="S378" s="139">
        <f t="shared" si="263"/>
        <v>12759.6</v>
      </c>
      <c r="T378" s="140">
        <f t="shared" si="264"/>
        <v>12759.6</v>
      </c>
      <c r="U378" s="141">
        <f t="shared" si="265"/>
        <v>804.53700744625223</v>
      </c>
      <c r="V378" s="142">
        <f t="shared" si="266"/>
        <v>10265570.4002112</v>
      </c>
      <c r="W378" s="143">
        <f>INDEX(รายได้แยกตามสิทธิ!$F:$F,MATCH(CalBudget2567!$D378,รายได้แยกตามสิทธิ!$B:$B,0))</f>
        <v>7364563.2699999996</v>
      </c>
      <c r="X378" s="138">
        <f>INDEX(ผลงานOPDVisit_HDC!$E:$E,MATCH(CalBudget2567!$D378,ผลงานOPDVisit_HDC!$A:$A,0))</f>
        <v>10625</v>
      </c>
      <c r="Y378" s="138">
        <f t="shared" si="267"/>
        <v>693.13536658823523</v>
      </c>
      <c r="Z378" s="139">
        <f t="shared" si="268"/>
        <v>12750</v>
      </c>
      <c r="AA378" s="140">
        <f t="shared" si="269"/>
        <v>12750</v>
      </c>
      <c r="AB378" s="141">
        <f t="shared" si="270"/>
        <v>711.4341402661646</v>
      </c>
      <c r="AC378" s="142">
        <f t="shared" si="271"/>
        <v>9070785.288393598</v>
      </c>
      <c r="AD378" s="143">
        <f>INDEX(รายได้แยกตามสิทธิ!$G:$G,MATCH(CalBudget2567!$D378,รายได้แยกตามสิทธิ!$B:$B,0))</f>
        <v>1633675</v>
      </c>
      <c r="AE378" s="138">
        <f>INDEX(ผลงานOPDVisit_HDC!$G:$G,MATCH(CalBudget2567!$D378,ผลงานOPDVisit_HDC!$A:$A,0))</f>
        <v>1127</v>
      </c>
      <c r="AF378" s="138">
        <f t="shared" si="272"/>
        <v>1449.578527062999</v>
      </c>
      <c r="AG378" s="139">
        <f t="shared" si="273"/>
        <v>1352.3999999999999</v>
      </c>
      <c r="AH378" s="140">
        <f t="shared" si="274"/>
        <v>1352.3999999999999</v>
      </c>
      <c r="AI378" s="141">
        <f t="shared" si="275"/>
        <v>1487.8474001774621</v>
      </c>
      <c r="AJ378" s="142">
        <f t="shared" si="276"/>
        <v>2012164.8239999996</v>
      </c>
      <c r="AK378" s="143">
        <f>INDEX(รายได้แยกตามสิทธิ!$H:$H,MATCH(CalBudget2567!$D378,รายได้แยกตามสิทธิ!$B:$B,0))</f>
        <v>24845583</v>
      </c>
      <c r="AL378" s="138">
        <f>INDEX(ผลงานOPDVisit_HDC!$K:$K,MATCH(CalBudget2567!$D378,ผลงานOPDVisit_HDC!$A:$A,0))</f>
        <v>16317</v>
      </c>
      <c r="AM378" s="138">
        <f t="shared" si="277"/>
        <v>1522.6808236808238</v>
      </c>
      <c r="AN378" s="139">
        <f t="shared" si="278"/>
        <v>19580.399999999998</v>
      </c>
      <c r="AO378" s="140">
        <f t="shared" si="279"/>
        <v>19580.399999999998</v>
      </c>
      <c r="AP378" s="141">
        <f t="shared" si="280"/>
        <v>1562.8795974259974</v>
      </c>
      <c r="AQ378" s="142">
        <f t="shared" si="281"/>
        <v>30601807.669439998</v>
      </c>
      <c r="AR378" s="144">
        <f t="shared" si="255"/>
        <v>114364322.71152</v>
      </c>
      <c r="AS378" s="143">
        <f>INDEX(รายได้แยกตามสิทธิ!$I:$I,MATCH(CalBudget2567!$D378,รายได้แยกตามสิทธิ!$B:$B,0))</f>
        <v>60697353.909999996</v>
      </c>
      <c r="AT378" s="138">
        <f>INDEX(ผลงานAdjRw_DHES!$D:$D,MATCH(CalBudget2567!$D378,ผลงานAdjRw_DHES!$B:$B,0))</f>
        <v>4384.4845999999998</v>
      </c>
      <c r="AU378" s="143">
        <f t="shared" si="282"/>
        <v>13843.669084845229</v>
      </c>
      <c r="AV378" s="139">
        <f t="shared" si="283"/>
        <v>5261.3815199999999</v>
      </c>
      <c r="AW378" s="140">
        <f t="shared" si="284"/>
        <v>5261.3815199999999</v>
      </c>
      <c r="AX378" s="141">
        <f t="shared" si="285"/>
        <v>14209.141948685143</v>
      </c>
      <c r="AY378" s="142">
        <f t="shared" si="286"/>
        <v>74759716.863868803</v>
      </c>
      <c r="AZ378" s="143">
        <f>INDEX(รายได้แยกตามสิทธิ!$J:$J,MATCH(CalBudget2567!$D378,รายได้แยกตามสิทธิ!$B:$B,0))</f>
        <v>3759846.77</v>
      </c>
      <c r="BA378" s="138">
        <f>INDEX(ผลงานAdjRw_DHES!$F:$F,MATCH(CalBudget2567!$D378,ผลงานAdjRw_DHES!$B:$B,0))</f>
        <v>223.23390000000001</v>
      </c>
      <c r="BB378" s="143">
        <f t="shared" si="287"/>
        <v>16842.633533706125</v>
      </c>
      <c r="BC378" s="139">
        <f t="shared" si="288"/>
        <v>267.88067999999998</v>
      </c>
      <c r="BD378" s="140">
        <f t="shared" si="289"/>
        <v>267.88067999999998</v>
      </c>
      <c r="BE378" s="141">
        <f t="shared" si="290"/>
        <v>17287.279058995966</v>
      </c>
      <c r="BF378" s="142">
        <f t="shared" si="291"/>
        <v>4630928.0696735987</v>
      </c>
      <c r="BG378" s="143">
        <f>INDEX(รายได้แยกตามสิทธิ!$K:$K,MATCH(CalBudget2567!$D378,รายได้แยกตามสิทธิ!$B:$B,0))</f>
        <v>2523350.46</v>
      </c>
      <c r="BH378" s="138">
        <f>INDEX(ผลงานAdjRw_DHES!$E:$E,MATCH(CalBudget2567!$D378,ผลงานAdjRw_DHES!$B:$B,0))</f>
        <v>178.36239999999998</v>
      </c>
      <c r="BI378" s="143">
        <f t="shared" si="292"/>
        <v>14147.322866254324</v>
      </c>
      <c r="BJ378" s="139">
        <f t="shared" si="293"/>
        <v>214.03487999999996</v>
      </c>
      <c r="BK378" s="140">
        <f t="shared" si="294"/>
        <v>214.03487999999996</v>
      </c>
      <c r="BL378" s="141">
        <f t="shared" si="295"/>
        <v>14520.812189923439</v>
      </c>
      <c r="BM378" s="142">
        <f t="shared" si="296"/>
        <v>3107960.2945727999</v>
      </c>
      <c r="BN378" s="143">
        <f>INDEX(รายได้แยกตามสิทธิ!$N:$N,MATCH(CalBudget2567!$D378,รายได้แยกตามสิทธิ!$B:$B,0))</f>
        <v>9017400.7300000004</v>
      </c>
      <c r="BO378" s="138">
        <f>INDEX(ผลงานAdjRw_DHES!$I:$I,MATCH(CalBudget2567!$D378,ผลงานAdjRw_DHES!$B:$B,0))</f>
        <v>416.7707999999995</v>
      </c>
      <c r="BP378" s="143">
        <f t="shared" si="297"/>
        <v>21636.354394309801</v>
      </c>
      <c r="BQ378" s="139">
        <f t="shared" si="298"/>
        <v>500.12495999999936</v>
      </c>
      <c r="BR378" s="140">
        <f t="shared" si="299"/>
        <v>500.12495999999936</v>
      </c>
      <c r="BS378" s="141">
        <f t="shared" si="300"/>
        <v>22207.554150319578</v>
      </c>
      <c r="BT378" s="142">
        <f t="shared" si="301"/>
        <v>11106552.131126398</v>
      </c>
      <c r="BU378" s="144">
        <f t="shared" si="302"/>
        <v>93605157.359241605</v>
      </c>
      <c r="BV378" s="145">
        <f t="shared" si="256"/>
        <v>207969480.07076162</v>
      </c>
      <c r="BW378" s="146">
        <f>INDEX(รายได้แยกตามสิทธิ!$Q:$Q,MATCH(CalBudget2567!$D378,รายได้แยกตามสิทธิ!$B:$B,0))</f>
        <v>0.36</v>
      </c>
      <c r="BX378" s="145">
        <f t="shared" si="303"/>
        <v>74869012.825474188</v>
      </c>
      <c r="BY378" s="141"/>
      <c r="BZ378" s="143">
        <f t="shared" si="304"/>
        <v>90083</v>
      </c>
      <c r="CA378" s="138">
        <f>INDEX(ผลงานOPDVisit_HDC!$C:$C,MATCH(CalBudget2567!$D378,ผลงานOPDVisit_HDC!$A:$A,0))</f>
        <v>90083</v>
      </c>
      <c r="CB378" s="138">
        <f t="shared" si="305"/>
        <v>0</v>
      </c>
    </row>
    <row r="379" spans="1:80" hidden="1" x14ac:dyDescent="0.7">
      <c r="A379" s="136">
        <f>COUNTA($D$16:D379)</f>
        <v>364</v>
      </c>
      <c r="B379" s="1">
        <v>6</v>
      </c>
      <c r="C379" s="2" t="s">
        <v>35</v>
      </c>
      <c r="D379" s="91" t="s">
        <v>436</v>
      </c>
      <c r="E379" s="3" t="s">
        <v>1331</v>
      </c>
      <c r="F379" s="4" t="s">
        <v>1876</v>
      </c>
      <c r="G379" s="1">
        <v>5</v>
      </c>
      <c r="H379" s="3" t="s">
        <v>2964</v>
      </c>
      <c r="I379" s="137">
        <f>INDEX(รายได้แยกตามสิทธิ!$D:$D,MATCH(CalBudget2567!$D379,รายได้แยกตามสิทธิ!$B:$B,0))</f>
        <v>42286160.700000003</v>
      </c>
      <c r="J379" s="138">
        <f>INDEX(ผลงานOPDVisit_HDC!$F:$F,MATCH(CalBudget2567!$D379,ผลงานOPDVisit_HDC!$A:$A,0))</f>
        <v>75958</v>
      </c>
      <c r="K379" s="138">
        <f t="shared" si="257"/>
        <v>556.70450380473426</v>
      </c>
      <c r="L379" s="139">
        <f t="shared" si="258"/>
        <v>91149.599999999991</v>
      </c>
      <c r="M379" s="140">
        <f t="shared" si="259"/>
        <v>91149.599999999991</v>
      </c>
      <c r="N379" s="141">
        <f t="shared" si="260"/>
        <v>571.40150270517927</v>
      </c>
      <c r="O379" s="142">
        <f t="shared" si="261"/>
        <v>52083018.410976</v>
      </c>
      <c r="P379" s="143">
        <f>INDEX(รายได้แยกตามสิทธิ!$E:$E,MATCH(CalBudget2567!$D379,รายได้แยกตามสิทธิ!$B:$B,0))</f>
        <v>4543968.5</v>
      </c>
      <c r="Q379" s="138">
        <f>INDEX(ผลงานOPDVisit_HDC!$D:$D,MATCH(CalBudget2567!$D379,ผลงานOPDVisit_HDC!$A:$A,0))</f>
        <v>8808</v>
      </c>
      <c r="R379" s="138">
        <f t="shared" si="262"/>
        <v>515.89106494096279</v>
      </c>
      <c r="S379" s="139">
        <f t="shared" si="263"/>
        <v>10569.6</v>
      </c>
      <c r="T379" s="140">
        <f t="shared" si="264"/>
        <v>10569.6</v>
      </c>
      <c r="U379" s="141">
        <f t="shared" si="265"/>
        <v>529.51058905540424</v>
      </c>
      <c r="V379" s="142">
        <f t="shared" si="266"/>
        <v>5596715.122080001</v>
      </c>
      <c r="W379" s="143">
        <f>INDEX(รายได้แยกตามสิทธิ!$F:$F,MATCH(CalBudget2567!$D379,รายได้แยกตามสิทธิ!$B:$B,0))</f>
        <v>8366519.2000000002</v>
      </c>
      <c r="X379" s="138">
        <f>INDEX(ผลงานOPDVisit_HDC!$E:$E,MATCH(CalBudget2567!$D379,ผลงานOPDVisit_HDC!$A:$A,0))</f>
        <v>40149</v>
      </c>
      <c r="Y379" s="138">
        <f t="shared" si="267"/>
        <v>208.38673939575082</v>
      </c>
      <c r="Z379" s="139">
        <f t="shared" si="268"/>
        <v>48178.799999999996</v>
      </c>
      <c r="AA379" s="140">
        <f t="shared" si="269"/>
        <v>48178.799999999996</v>
      </c>
      <c r="AB379" s="141">
        <f t="shared" si="270"/>
        <v>213.88814931579864</v>
      </c>
      <c r="AC379" s="142">
        <f t="shared" si="271"/>
        <v>10304874.368255999</v>
      </c>
      <c r="AD379" s="143">
        <f>INDEX(รายได้แยกตามสิทธิ!$G:$G,MATCH(CalBudget2567!$D379,รายได้แยกตามสิทธิ!$B:$B,0))</f>
        <v>617675</v>
      </c>
      <c r="AE379" s="138">
        <f>INDEX(ผลงานOPDVisit_HDC!$G:$G,MATCH(CalBudget2567!$D379,ผลงานOPDVisit_HDC!$A:$A,0))</f>
        <v>1045</v>
      </c>
      <c r="AF379" s="138">
        <f t="shared" si="272"/>
        <v>591.07655502392345</v>
      </c>
      <c r="AG379" s="139">
        <f t="shared" si="273"/>
        <v>1254</v>
      </c>
      <c r="AH379" s="140">
        <f t="shared" si="274"/>
        <v>1254</v>
      </c>
      <c r="AI379" s="141">
        <f t="shared" si="275"/>
        <v>606.680976076555</v>
      </c>
      <c r="AJ379" s="142">
        <f t="shared" si="276"/>
        <v>760777.94400000002</v>
      </c>
      <c r="AK379" s="143">
        <f>INDEX(รายได้แยกตามสิทธิ!$H:$H,MATCH(CalBudget2567!$D379,รายได้แยกตามสิทธิ!$B:$B,0))</f>
        <v>53085051.270000003</v>
      </c>
      <c r="AL379" s="138">
        <f>INDEX(ผลงานOPDVisit_HDC!$K:$K,MATCH(CalBudget2567!$D379,ผลงานOPDVisit_HDC!$A:$A,0))</f>
        <v>402</v>
      </c>
      <c r="AM379" s="138">
        <f t="shared" si="277"/>
        <v>132052.36634328359</v>
      </c>
      <c r="AN379" s="139">
        <f t="shared" si="278"/>
        <v>482.4</v>
      </c>
      <c r="AO379" s="140">
        <f t="shared" si="279"/>
        <v>482.4</v>
      </c>
      <c r="AP379" s="141">
        <f t="shared" si="280"/>
        <v>135538.54881474629</v>
      </c>
      <c r="AQ379" s="142">
        <f t="shared" si="281"/>
        <v>65383795.948233604</v>
      </c>
      <c r="AR379" s="144">
        <f t="shared" si="255"/>
        <v>134129181.7935456</v>
      </c>
      <c r="AS379" s="143">
        <f>INDEX(รายได้แยกตามสิทธิ!$I:$I,MATCH(CalBudget2567!$D379,รายได้แยกตามสิทธิ!$B:$B,0))</f>
        <v>18321823</v>
      </c>
      <c r="AT379" s="138">
        <f>INDEX(ผลงานAdjRw_DHES!$D:$D,MATCH(CalBudget2567!$D379,ผลงานAdjRw_DHES!$B:$B,0))</f>
        <v>1076.3188</v>
      </c>
      <c r="AU379" s="143">
        <f t="shared" si="282"/>
        <v>17022.673022156632</v>
      </c>
      <c r="AV379" s="139">
        <f t="shared" si="283"/>
        <v>1291.5825600000001</v>
      </c>
      <c r="AW379" s="140">
        <f t="shared" si="284"/>
        <v>1291.5825600000001</v>
      </c>
      <c r="AX379" s="141">
        <f t="shared" si="285"/>
        <v>17472.071589941566</v>
      </c>
      <c r="AY379" s="142">
        <f t="shared" si="286"/>
        <v>22566622.952640001</v>
      </c>
      <c r="AZ379" s="143">
        <f>INDEX(รายได้แยกตามสิทธิ!$J:$J,MATCH(CalBudget2567!$D379,รายได้แยกตามสิทธิ!$B:$B,0))</f>
        <v>1719183.65</v>
      </c>
      <c r="BA379" s="138">
        <f>INDEX(ผลงานAdjRw_DHES!$F:$F,MATCH(CalBudget2567!$D379,ผลงานAdjRw_DHES!$B:$B,0))</f>
        <v>65.311000000000007</v>
      </c>
      <c r="BB379" s="143">
        <f t="shared" si="287"/>
        <v>26323.033639050078</v>
      </c>
      <c r="BC379" s="139">
        <f t="shared" si="288"/>
        <v>78.373200000000011</v>
      </c>
      <c r="BD379" s="140">
        <f t="shared" si="289"/>
        <v>78.373200000000011</v>
      </c>
      <c r="BE379" s="141">
        <f t="shared" si="290"/>
        <v>27017.961727121001</v>
      </c>
      <c r="BF379" s="142">
        <f t="shared" si="291"/>
        <v>2117484.118032</v>
      </c>
      <c r="BG379" s="143">
        <f>INDEX(รายได้แยกตามสิทธิ!$K:$K,MATCH(CalBudget2567!$D379,รายได้แยกตามสิทธิ!$B:$B,0))</f>
        <v>1924218.65</v>
      </c>
      <c r="BH379" s="138">
        <f>INDEX(ผลงานAdjRw_DHES!$E:$E,MATCH(CalBudget2567!$D379,ผลงานAdjRw_DHES!$B:$B,0))</f>
        <v>120.32930000000002</v>
      </c>
      <c r="BI379" s="143">
        <f t="shared" si="292"/>
        <v>15991.27269916803</v>
      </c>
      <c r="BJ379" s="139">
        <f t="shared" si="293"/>
        <v>144.39516</v>
      </c>
      <c r="BK379" s="140">
        <f t="shared" si="294"/>
        <v>144.39516</v>
      </c>
      <c r="BL379" s="141">
        <f t="shared" si="295"/>
        <v>16413.442298426067</v>
      </c>
      <c r="BM379" s="142">
        <f t="shared" si="296"/>
        <v>2370021.626832</v>
      </c>
      <c r="BN379" s="143">
        <f>INDEX(รายได้แยกตามสิทธิ!$N:$N,MATCH(CalBudget2567!$D379,รายได้แยกตามสิทธิ!$B:$B,0))</f>
        <v>3143256</v>
      </c>
      <c r="BO379" s="138">
        <f>INDEX(ผลงานAdjRw_DHES!$I:$I,MATCH(CalBudget2567!$D379,ผลงานAdjRw_DHES!$B:$B,0))</f>
        <v>125.46399999999971</v>
      </c>
      <c r="BP379" s="143">
        <f t="shared" si="297"/>
        <v>25053.05107441184</v>
      </c>
      <c r="BQ379" s="139">
        <f t="shared" si="298"/>
        <v>150.55679999999964</v>
      </c>
      <c r="BR379" s="140">
        <f t="shared" si="299"/>
        <v>150.55679999999964</v>
      </c>
      <c r="BS379" s="141">
        <f t="shared" si="300"/>
        <v>25714.451622776312</v>
      </c>
      <c r="BT379" s="142">
        <f t="shared" si="301"/>
        <v>3871485.5500799995</v>
      </c>
      <c r="BU379" s="144">
        <f t="shared" si="302"/>
        <v>30925614.247584</v>
      </c>
      <c r="BV379" s="145">
        <f t="shared" si="256"/>
        <v>165054796.04112959</v>
      </c>
      <c r="BW379" s="146">
        <f>INDEX(รายได้แยกตามสิทธิ!$Q:$Q,MATCH(CalBudget2567!$D379,รายได้แยกตามสิทธิ!$B:$B,0))</f>
        <v>0.44</v>
      </c>
      <c r="BX379" s="145">
        <f t="shared" si="303"/>
        <v>72624110.258097023</v>
      </c>
      <c r="BY379" s="141"/>
      <c r="BZ379" s="143">
        <f t="shared" si="304"/>
        <v>126362</v>
      </c>
      <c r="CA379" s="138">
        <f>INDEX(ผลงานOPDVisit_HDC!$C:$C,MATCH(CalBudget2567!$D379,ผลงานOPDVisit_HDC!$A:$A,0))</f>
        <v>126362</v>
      </c>
      <c r="CB379" s="138">
        <f t="shared" si="305"/>
        <v>0</v>
      </c>
    </row>
    <row r="380" spans="1:80" hidden="1" x14ac:dyDescent="0.7">
      <c r="A380" s="136">
        <f>COUNTA($D$16:D380)</f>
        <v>365</v>
      </c>
      <c r="B380" s="1">
        <v>6</v>
      </c>
      <c r="C380" s="2" t="s">
        <v>35</v>
      </c>
      <c r="D380" s="91" t="s">
        <v>437</v>
      </c>
      <c r="E380" s="3" t="s">
        <v>1332</v>
      </c>
      <c r="F380" s="4" t="s">
        <v>1876</v>
      </c>
      <c r="G380" s="1">
        <v>5</v>
      </c>
      <c r="H380" s="3" t="s">
        <v>2964</v>
      </c>
      <c r="I380" s="137">
        <f>INDEX(รายได้แยกตามสิทธิ!$D:$D,MATCH(CalBudget2567!$D380,รายได้แยกตามสิทธิ!$B:$B,0))</f>
        <v>8120114.5300000003</v>
      </c>
      <c r="J380" s="138">
        <f>INDEX(ผลงานOPDVisit_HDC!$F:$F,MATCH(CalBudget2567!$D380,ผลงานOPDVisit_HDC!$A:$A,0))</f>
        <v>19539</v>
      </c>
      <c r="K380" s="138">
        <f t="shared" si="257"/>
        <v>415.58495982394186</v>
      </c>
      <c r="L380" s="139">
        <f t="shared" si="258"/>
        <v>23446.799999999999</v>
      </c>
      <c r="M380" s="140">
        <f t="shared" si="259"/>
        <v>23446.799999999999</v>
      </c>
      <c r="N380" s="141">
        <f t="shared" si="260"/>
        <v>426.55640276329393</v>
      </c>
      <c r="O380" s="142">
        <f t="shared" si="261"/>
        <v>10001382.664310399</v>
      </c>
      <c r="P380" s="143">
        <f>INDEX(รายได้แยกตามสิทธิ!$E:$E,MATCH(CalBudget2567!$D380,รายได้แยกตามสิทธิ!$B:$B,0))</f>
        <v>1474922.32</v>
      </c>
      <c r="Q380" s="138">
        <f>INDEX(ผลงานOPDVisit_HDC!$D:$D,MATCH(CalBudget2567!$D380,ผลงานOPDVisit_HDC!$A:$A,0))</f>
        <v>3220</v>
      </c>
      <c r="R380" s="138">
        <f t="shared" si="262"/>
        <v>458.05040993788822</v>
      </c>
      <c r="S380" s="139">
        <f t="shared" si="263"/>
        <v>3864</v>
      </c>
      <c r="T380" s="140">
        <f t="shared" si="264"/>
        <v>3864</v>
      </c>
      <c r="U380" s="141">
        <f t="shared" si="265"/>
        <v>470.14294076024845</v>
      </c>
      <c r="V380" s="142">
        <f t="shared" si="266"/>
        <v>1816632.3230975999</v>
      </c>
      <c r="W380" s="143">
        <f>INDEX(รายได้แยกตามสิทธิ!$F:$F,MATCH(CalBudget2567!$D380,รายได้แยกตามสิทธิ!$B:$B,0))</f>
        <v>1421767.59</v>
      </c>
      <c r="X380" s="138">
        <f>INDEX(ผลงานOPDVisit_HDC!$E:$E,MATCH(CalBudget2567!$D380,ผลงานOPDVisit_HDC!$A:$A,0))</f>
        <v>10716</v>
      </c>
      <c r="Y380" s="138">
        <f t="shared" si="267"/>
        <v>132.67708006718925</v>
      </c>
      <c r="Z380" s="139">
        <f t="shared" si="268"/>
        <v>12859.199999999999</v>
      </c>
      <c r="AA380" s="140">
        <f t="shared" si="269"/>
        <v>12859.199999999999</v>
      </c>
      <c r="AB380" s="141">
        <f t="shared" si="270"/>
        <v>136.17975498096305</v>
      </c>
      <c r="AC380" s="142">
        <f t="shared" si="271"/>
        <v>1751162.7052511999</v>
      </c>
      <c r="AD380" s="143">
        <f>INDEX(รายได้แยกตามสิทธิ!$G:$G,MATCH(CalBudget2567!$D380,รายได้แยกตามสิทธิ!$B:$B,0))</f>
        <v>19932</v>
      </c>
      <c r="AE380" s="138">
        <f>INDEX(ผลงานOPDVisit_HDC!$G:$G,MATCH(CalBudget2567!$D380,ผลงานOPDVisit_HDC!$A:$A,0))</f>
        <v>55</v>
      </c>
      <c r="AF380" s="138">
        <f t="shared" si="272"/>
        <v>362.4</v>
      </c>
      <c r="AG380" s="139">
        <f t="shared" si="273"/>
        <v>66</v>
      </c>
      <c r="AH380" s="140">
        <f t="shared" si="274"/>
        <v>66</v>
      </c>
      <c r="AI380" s="141">
        <f t="shared" si="275"/>
        <v>371.96735999999999</v>
      </c>
      <c r="AJ380" s="142">
        <f t="shared" si="276"/>
        <v>24549.84576</v>
      </c>
      <c r="AK380" s="143">
        <f>INDEX(รายได้แยกตามสิทธิ!$H:$H,MATCH(CalBudget2567!$D380,รายได้แยกตามสิทธิ!$B:$B,0))</f>
        <v>1414920.58</v>
      </c>
      <c r="AL380" s="138">
        <f>INDEX(ผลงานOPDVisit_HDC!$K:$K,MATCH(CalBudget2567!$D380,ผลงานOPDVisit_HDC!$A:$A,0))</f>
        <v>3648</v>
      </c>
      <c r="AM380" s="138">
        <f t="shared" si="277"/>
        <v>387.86200109649127</v>
      </c>
      <c r="AN380" s="139">
        <f t="shared" si="278"/>
        <v>4377.5999999999995</v>
      </c>
      <c r="AO380" s="140">
        <f t="shared" si="279"/>
        <v>4377.5999999999995</v>
      </c>
      <c r="AP380" s="141">
        <f t="shared" si="280"/>
        <v>398.10155792543861</v>
      </c>
      <c r="AQ380" s="142">
        <f t="shared" si="281"/>
        <v>1742729.3799743999</v>
      </c>
      <c r="AR380" s="144">
        <f t="shared" si="255"/>
        <v>15336456.918393601</v>
      </c>
      <c r="AS380" s="143">
        <f>INDEX(รายได้แยกตามสิทธิ!$I:$I,MATCH(CalBudget2567!$D380,รายได้แยกตามสิทธิ!$B:$B,0))</f>
        <v>4221453.49</v>
      </c>
      <c r="AT380" s="138">
        <f>INDEX(ผลงานAdjRw_DHES!$D:$D,MATCH(CalBudget2567!$D380,ผลงานAdjRw_DHES!$B:$B,0))</f>
        <v>355.39509999999996</v>
      </c>
      <c r="AU380" s="143">
        <f t="shared" si="282"/>
        <v>11878.198348823607</v>
      </c>
      <c r="AV380" s="139">
        <f t="shared" si="283"/>
        <v>426.47411999999991</v>
      </c>
      <c r="AW380" s="140">
        <f t="shared" si="284"/>
        <v>426.47411999999991</v>
      </c>
      <c r="AX380" s="141">
        <f t="shared" si="285"/>
        <v>12191.78278523255</v>
      </c>
      <c r="AY380" s="142">
        <f t="shared" si="286"/>
        <v>5199479.8345631994</v>
      </c>
      <c r="AZ380" s="143">
        <f>INDEX(รายได้แยกตามสิทธิ!$J:$J,MATCH(CalBudget2567!$D380,รายได้แยกตามสิทธิ!$B:$B,0))</f>
        <v>249833.72</v>
      </c>
      <c r="BA380" s="138">
        <f>INDEX(ผลงานAdjRw_DHES!$F:$F,MATCH(CalBudget2567!$D380,ผลงานAdjRw_DHES!$B:$B,0))</f>
        <v>22.793200000000002</v>
      </c>
      <c r="BB380" s="143">
        <f t="shared" si="287"/>
        <v>10960.88833511749</v>
      </c>
      <c r="BC380" s="139">
        <f t="shared" si="288"/>
        <v>27.351840000000003</v>
      </c>
      <c r="BD380" s="140">
        <f t="shared" si="289"/>
        <v>27.351840000000003</v>
      </c>
      <c r="BE380" s="141">
        <f t="shared" si="290"/>
        <v>11250.255787164591</v>
      </c>
      <c r="BF380" s="142">
        <f t="shared" si="291"/>
        <v>307715.19624959998</v>
      </c>
      <c r="BG380" s="143">
        <f>INDEX(รายได้แยกตามสิทธิ!$K:$K,MATCH(CalBudget2567!$D380,รายได้แยกตามสิทธิ!$B:$B,0))</f>
        <v>197502.85</v>
      </c>
      <c r="BH380" s="138">
        <f>INDEX(ผลงานAdjRw_DHES!$E:$E,MATCH(CalBudget2567!$D380,ผลงานAdjRw_DHES!$B:$B,0))</f>
        <v>12.409300000000002</v>
      </c>
      <c r="BI380" s="143">
        <f t="shared" si="292"/>
        <v>15915.712409241454</v>
      </c>
      <c r="BJ380" s="139">
        <f t="shared" si="293"/>
        <v>14.891160000000001</v>
      </c>
      <c r="BK380" s="140">
        <f t="shared" si="294"/>
        <v>14.891160000000001</v>
      </c>
      <c r="BL380" s="141">
        <f t="shared" si="295"/>
        <v>16335.887216845429</v>
      </c>
      <c r="BM380" s="142">
        <f t="shared" si="296"/>
        <v>243260.31028800001</v>
      </c>
      <c r="BN380" s="143">
        <f>INDEX(รายได้แยกตามสิทธิ!$N:$N,MATCH(CalBudget2567!$D380,รายได้แยกตามสิทธิ!$B:$B,0))</f>
        <v>57965</v>
      </c>
      <c r="BO380" s="138">
        <f>INDEX(ผลงานAdjRw_DHES!$I:$I,MATCH(CalBudget2567!$D380,ผลงานAdjRw_DHES!$B:$B,0))</f>
        <v>13.231299999999958</v>
      </c>
      <c r="BP380" s="143">
        <f t="shared" si="297"/>
        <v>4380.8998359949655</v>
      </c>
      <c r="BQ380" s="139">
        <f t="shared" si="298"/>
        <v>15.877559999999949</v>
      </c>
      <c r="BR380" s="140">
        <f t="shared" si="299"/>
        <v>15.877559999999949</v>
      </c>
      <c r="BS380" s="141">
        <f t="shared" si="300"/>
        <v>4496.5555916652329</v>
      </c>
      <c r="BT380" s="142">
        <f t="shared" si="301"/>
        <v>71394.331200000001</v>
      </c>
      <c r="BU380" s="144">
        <f t="shared" si="302"/>
        <v>5821849.6723007988</v>
      </c>
      <c r="BV380" s="145">
        <f t="shared" si="256"/>
        <v>21158306.590694398</v>
      </c>
      <c r="BW380" s="146">
        <f>INDEX(รายได้แยกตามสิทธิ!$Q:$Q,MATCH(CalBudget2567!$D380,รายได้แยกตามสิทธิ!$B:$B,0))</f>
        <v>0.42</v>
      </c>
      <c r="BX380" s="145">
        <f t="shared" si="303"/>
        <v>8886488.768091647</v>
      </c>
      <c r="BY380" s="141"/>
      <c r="BZ380" s="143">
        <f t="shared" si="304"/>
        <v>37178</v>
      </c>
      <c r="CA380" s="138">
        <f>INDEX(ผลงานOPDVisit_HDC!$C:$C,MATCH(CalBudget2567!$D380,ผลงานOPDVisit_HDC!$A:$A,0))</f>
        <v>37178</v>
      </c>
      <c r="CB380" s="138">
        <f t="shared" si="305"/>
        <v>0</v>
      </c>
    </row>
    <row r="381" spans="1:80" hidden="1" x14ac:dyDescent="0.7">
      <c r="A381" s="136">
        <f>COUNTA($D$16:D381)</f>
        <v>366</v>
      </c>
      <c r="B381" s="1">
        <v>6</v>
      </c>
      <c r="C381" s="2" t="s">
        <v>35</v>
      </c>
      <c r="D381" s="91" t="s">
        <v>438</v>
      </c>
      <c r="E381" s="3" t="s">
        <v>1333</v>
      </c>
      <c r="F381" s="4" t="s">
        <v>1876</v>
      </c>
      <c r="G381" s="1">
        <v>2</v>
      </c>
      <c r="H381" s="3" t="s">
        <v>2968</v>
      </c>
      <c r="I381" s="137">
        <f>INDEX(รายได้แยกตามสิทธิ!$D:$D,MATCH(CalBudget2567!$D381,รายได้แยกตามสิทธิ!$B:$B,0))</f>
        <v>10396304.25</v>
      </c>
      <c r="J381" s="138">
        <f>INDEX(ผลงานOPDVisit_HDC!$F:$F,MATCH(CalBudget2567!$D381,ผลงานOPDVisit_HDC!$A:$A,0))</f>
        <v>27749</v>
      </c>
      <c r="K381" s="138">
        <f t="shared" si="257"/>
        <v>374.65509567912358</v>
      </c>
      <c r="L381" s="139">
        <f t="shared" si="258"/>
        <v>33298.799999999996</v>
      </c>
      <c r="M381" s="140">
        <f t="shared" si="259"/>
        <v>33298.799999999996</v>
      </c>
      <c r="N381" s="141">
        <f t="shared" si="260"/>
        <v>384.54599020505242</v>
      </c>
      <c r="O381" s="142">
        <f t="shared" si="261"/>
        <v>12804920.018639999</v>
      </c>
      <c r="P381" s="143">
        <f>INDEX(รายได้แยกตามสิทธิ!$E:$E,MATCH(CalBudget2567!$D381,รายได้แยกตามสิทธิ!$B:$B,0))</f>
        <v>3627909.25</v>
      </c>
      <c r="Q381" s="138">
        <f>INDEX(ผลงานOPDVisit_HDC!$D:$D,MATCH(CalBudget2567!$D381,ผลงานOPDVisit_HDC!$A:$A,0))</f>
        <v>6128</v>
      </c>
      <c r="R381" s="138">
        <f t="shared" si="262"/>
        <v>592.02174445169715</v>
      </c>
      <c r="S381" s="139">
        <f t="shared" si="263"/>
        <v>7353.5999999999995</v>
      </c>
      <c r="T381" s="140">
        <f t="shared" si="264"/>
        <v>7353.5999999999995</v>
      </c>
      <c r="U381" s="141">
        <f t="shared" si="265"/>
        <v>607.65111850522192</v>
      </c>
      <c r="V381" s="142">
        <f t="shared" si="266"/>
        <v>4468423.26504</v>
      </c>
      <c r="W381" s="143">
        <f>INDEX(รายได้แยกตามสิทธิ!$F:$F,MATCH(CalBudget2567!$D381,รายได้แยกตามสิทธิ!$B:$B,0))</f>
        <v>838160</v>
      </c>
      <c r="X381" s="138">
        <f>INDEX(ผลงานOPDVisit_HDC!$E:$E,MATCH(CalBudget2567!$D381,ผลงานOPDVisit_HDC!$A:$A,0))</f>
        <v>4736</v>
      </c>
      <c r="Y381" s="138">
        <f t="shared" si="267"/>
        <v>176.97635135135135</v>
      </c>
      <c r="Z381" s="139">
        <f t="shared" si="268"/>
        <v>5683.2</v>
      </c>
      <c r="AA381" s="140">
        <f t="shared" si="269"/>
        <v>5683.2</v>
      </c>
      <c r="AB381" s="141">
        <f t="shared" si="270"/>
        <v>181.64852702702703</v>
      </c>
      <c r="AC381" s="142">
        <f t="shared" si="271"/>
        <v>1032344.9088</v>
      </c>
      <c r="AD381" s="143">
        <f>INDEX(รายได้แยกตามสิทธิ!$G:$G,MATCH(CalBudget2567!$D381,รายได้แยกตามสิทธิ!$B:$B,0))</f>
        <v>66047.5</v>
      </c>
      <c r="AE381" s="138">
        <f>INDEX(ผลงานOPDVisit_HDC!$G:$G,MATCH(CalBudget2567!$D381,ผลงานOPDVisit_HDC!$A:$A,0))</f>
        <v>52</v>
      </c>
      <c r="AF381" s="138">
        <f t="shared" si="272"/>
        <v>1270.1442307692307</v>
      </c>
      <c r="AG381" s="139">
        <f t="shared" si="273"/>
        <v>62.4</v>
      </c>
      <c r="AH381" s="140">
        <f t="shared" si="274"/>
        <v>62.4</v>
      </c>
      <c r="AI381" s="141">
        <f t="shared" si="275"/>
        <v>1303.6760384615384</v>
      </c>
      <c r="AJ381" s="142">
        <f t="shared" si="276"/>
        <v>81349.3848</v>
      </c>
      <c r="AK381" s="143">
        <f>INDEX(รายได้แยกตามสิทธิ!$H:$H,MATCH(CalBudget2567!$D381,รายได้แยกตามสิทธิ!$B:$B,0))</f>
        <v>1208612.25</v>
      </c>
      <c r="AL381" s="138">
        <f>INDEX(ผลงานOPDVisit_HDC!$K:$K,MATCH(CalBudget2567!$D381,ผลงานOPDVisit_HDC!$A:$A,0))</f>
        <v>1200</v>
      </c>
      <c r="AM381" s="138">
        <f t="shared" si="277"/>
        <v>1007.176875</v>
      </c>
      <c r="AN381" s="139">
        <f t="shared" si="278"/>
        <v>1440</v>
      </c>
      <c r="AO381" s="140">
        <f t="shared" si="279"/>
        <v>1440</v>
      </c>
      <c r="AP381" s="141">
        <f t="shared" si="280"/>
        <v>1033.7663445000001</v>
      </c>
      <c r="AQ381" s="142">
        <f t="shared" si="281"/>
        <v>1488623.53608</v>
      </c>
      <c r="AR381" s="144">
        <f t="shared" si="255"/>
        <v>19875661.113359995</v>
      </c>
      <c r="AS381" s="143">
        <f>INDEX(รายได้แยกตามสิทธิ!$I:$I,MATCH(CalBudget2567!$D381,รายได้แยกตามสิทธิ!$B:$B,0))</f>
        <v>2482656.25</v>
      </c>
      <c r="AT381" s="138">
        <f>INDEX(ผลงานAdjRw_DHES!$D:$D,MATCH(CalBudget2567!$D381,ผลงานAdjRw_DHES!$B:$B,0))</f>
        <v>285.04070000000002</v>
      </c>
      <c r="AU381" s="143">
        <f t="shared" si="282"/>
        <v>8709.8307364527245</v>
      </c>
      <c r="AV381" s="139">
        <f t="shared" si="283"/>
        <v>342.04883999999998</v>
      </c>
      <c r="AW381" s="140">
        <f t="shared" si="284"/>
        <v>342.04883999999998</v>
      </c>
      <c r="AX381" s="141">
        <f t="shared" si="285"/>
        <v>8939.7702678950773</v>
      </c>
      <c r="AY381" s="142">
        <f t="shared" si="286"/>
        <v>3057838.0500000003</v>
      </c>
      <c r="AZ381" s="143">
        <f>INDEX(รายได้แยกตามสิทธิ!$J:$J,MATCH(CalBudget2567!$D381,รายได้แยกตามสิทธิ!$B:$B,0))</f>
        <v>524229.5</v>
      </c>
      <c r="BA381" s="138">
        <f>INDEX(ผลงานAdjRw_DHES!$F:$F,MATCH(CalBudget2567!$D381,ผลงานAdjRw_DHES!$B:$B,0))</f>
        <v>37.036299999999997</v>
      </c>
      <c r="BB381" s="143">
        <f t="shared" si="287"/>
        <v>14154.478174115666</v>
      </c>
      <c r="BC381" s="139">
        <f t="shared" si="288"/>
        <v>44.443559999999998</v>
      </c>
      <c r="BD381" s="140">
        <f t="shared" si="289"/>
        <v>44.443559999999998</v>
      </c>
      <c r="BE381" s="141">
        <f t="shared" si="290"/>
        <v>14528.15639791232</v>
      </c>
      <c r="BF381" s="142">
        <f t="shared" si="291"/>
        <v>645682.99056000006</v>
      </c>
      <c r="BG381" s="143">
        <f>INDEX(รายได้แยกตามสิทธิ!$K:$K,MATCH(CalBudget2567!$D381,รายได้แยกตามสิทธิ!$B:$B,0))</f>
        <v>146844.5</v>
      </c>
      <c r="BH381" s="138">
        <f>INDEX(ผลงานAdjRw_DHES!$E:$E,MATCH(CalBudget2567!$D381,ผลงานAdjRw_DHES!$B:$B,0))</f>
        <v>19.434699999999999</v>
      </c>
      <c r="BI381" s="143">
        <f t="shared" si="292"/>
        <v>7555.7893870242406</v>
      </c>
      <c r="BJ381" s="139">
        <f t="shared" si="293"/>
        <v>23.321639999999999</v>
      </c>
      <c r="BK381" s="140">
        <f t="shared" si="294"/>
        <v>23.321639999999999</v>
      </c>
      <c r="BL381" s="141">
        <f t="shared" si="295"/>
        <v>7755.2622268416808</v>
      </c>
      <c r="BM381" s="142">
        <f t="shared" si="296"/>
        <v>180865.43376000001</v>
      </c>
      <c r="BN381" s="143">
        <f>INDEX(รายได้แยกตามสิทธิ!$N:$N,MATCH(CalBudget2567!$D381,รายได้แยกตามสิทธิ!$B:$B,0))</f>
        <v>350994.5</v>
      </c>
      <c r="BO381" s="138">
        <f>INDEX(ผลงานAdjRw_DHES!$I:$I,MATCH(CalBudget2567!$D381,ผลงานAdjRw_DHES!$B:$B,0))</f>
        <v>14.903500000000015</v>
      </c>
      <c r="BP381" s="143">
        <f t="shared" si="297"/>
        <v>23551.14570402923</v>
      </c>
      <c r="BQ381" s="139">
        <f t="shared" si="298"/>
        <v>17.884200000000018</v>
      </c>
      <c r="BR381" s="140">
        <f t="shared" si="299"/>
        <v>17.884200000000018</v>
      </c>
      <c r="BS381" s="141">
        <f t="shared" si="300"/>
        <v>24172.895950615602</v>
      </c>
      <c r="BT381" s="142">
        <f t="shared" si="301"/>
        <v>432312.90575999999</v>
      </c>
      <c r="BU381" s="144">
        <f t="shared" si="302"/>
        <v>4316699.3800800005</v>
      </c>
      <c r="BV381" s="145">
        <f t="shared" si="256"/>
        <v>24192360.493439995</v>
      </c>
      <c r="BW381" s="146">
        <f>INDEX(รายได้แยกตามสิทธิ!$Q:$Q,MATCH(CalBudget2567!$D381,รายได้แยกตามสิทธิ!$B:$B,0))</f>
        <v>0.44</v>
      </c>
      <c r="BX381" s="145">
        <f t="shared" si="303"/>
        <v>10644638.617113598</v>
      </c>
      <c r="BY381" s="141"/>
      <c r="BZ381" s="143">
        <f t="shared" si="304"/>
        <v>39865</v>
      </c>
      <c r="CA381" s="138">
        <f>INDEX(ผลงานOPDVisit_HDC!$C:$C,MATCH(CalBudget2567!$D381,ผลงานOPDVisit_HDC!$A:$A,0))</f>
        <v>39865</v>
      </c>
      <c r="CB381" s="138">
        <f t="shared" si="305"/>
        <v>0</v>
      </c>
    </row>
    <row r="382" spans="1:80" hidden="1" x14ac:dyDescent="0.7">
      <c r="A382" s="136">
        <f>COUNTA($D$16:D382)</f>
        <v>367</v>
      </c>
      <c r="B382" s="1">
        <v>6</v>
      </c>
      <c r="C382" s="2" t="s">
        <v>36</v>
      </c>
      <c r="D382" s="91" t="s">
        <v>439</v>
      </c>
      <c r="E382" s="3" t="s">
        <v>1334</v>
      </c>
      <c r="F382" s="4" t="s">
        <v>1875</v>
      </c>
      <c r="G382" s="1">
        <v>19</v>
      </c>
      <c r="H382" s="3" t="s">
        <v>2961</v>
      </c>
      <c r="I382" s="137">
        <f>INDEX(รายได้แยกตามสิทธิ!$D:$D,MATCH(CalBudget2567!$D382,รายได้แยกตามสิทธิ!$B:$B,0))</f>
        <v>497626494.45999998</v>
      </c>
      <c r="J382" s="138">
        <f>INDEX(ผลงานOPDVisit_HDC!$F:$F,MATCH(CalBudget2567!$D382,ผลงานOPDVisit_HDC!$A:$A,0))</f>
        <v>408217</v>
      </c>
      <c r="K382" s="138">
        <f t="shared" si="257"/>
        <v>1219.0244268612037</v>
      </c>
      <c r="L382" s="139">
        <f t="shared" si="258"/>
        <v>489860.39999999997</v>
      </c>
      <c r="M382" s="140">
        <f t="shared" si="259"/>
        <v>489860.39999999997</v>
      </c>
      <c r="N382" s="141">
        <f t="shared" si="260"/>
        <v>1251.2066717303394</v>
      </c>
      <c r="O382" s="142">
        <f t="shared" si="261"/>
        <v>612916600.69649267</v>
      </c>
      <c r="P382" s="143">
        <f>INDEX(รายได้แยกตามสิทธิ!$E:$E,MATCH(CalBudget2567!$D382,รายได้แยกตามสิทธิ!$B:$B,0))</f>
        <v>256303099.75</v>
      </c>
      <c r="Q382" s="138">
        <f>INDEX(ผลงานOPDVisit_HDC!$D:$D,MATCH(CalBudget2567!$D382,ผลงานOPDVisit_HDC!$A:$A,0))</f>
        <v>4608</v>
      </c>
      <c r="R382" s="138">
        <f t="shared" si="262"/>
        <v>55621.332411024305</v>
      </c>
      <c r="S382" s="139">
        <f t="shared" si="263"/>
        <v>5529.5999999999995</v>
      </c>
      <c r="T382" s="140">
        <f t="shared" si="264"/>
        <v>5529.5999999999995</v>
      </c>
      <c r="U382" s="141">
        <f t="shared" si="265"/>
        <v>57089.73558667535</v>
      </c>
      <c r="V382" s="142">
        <f t="shared" si="266"/>
        <v>315683401.90007997</v>
      </c>
      <c r="W382" s="143">
        <f>INDEX(รายได้แยกตามสิทธิ!$F:$F,MATCH(CalBudget2567!$D382,รายได้แยกตามสิทธิ!$B:$B,0))</f>
        <v>197870818</v>
      </c>
      <c r="X382" s="138">
        <f>INDEX(ผลงานOPDVisit_HDC!$E:$E,MATCH(CalBudget2567!$D382,ผลงานOPDVisit_HDC!$A:$A,0))</f>
        <v>120791</v>
      </c>
      <c r="Y382" s="138">
        <f t="shared" si="267"/>
        <v>1638.1255060393573</v>
      </c>
      <c r="Z382" s="139">
        <f t="shared" si="268"/>
        <v>144949.19999999998</v>
      </c>
      <c r="AA382" s="140">
        <f t="shared" si="269"/>
        <v>144949.19999999998</v>
      </c>
      <c r="AB382" s="141">
        <f t="shared" si="270"/>
        <v>1681.3720193987963</v>
      </c>
      <c r="AC382" s="142">
        <f t="shared" si="271"/>
        <v>243713529.11423996</v>
      </c>
      <c r="AD382" s="143">
        <f>INDEX(รายได้แยกตามสิทธิ!$G:$G,MATCH(CalBudget2567!$D382,รายได้แยกตามสิทธิ!$B:$B,0))</f>
        <v>3027213</v>
      </c>
      <c r="AE382" s="138">
        <f>INDEX(ผลงานOPDVisit_HDC!$G:$G,MATCH(CalBudget2567!$D382,ผลงานOPDVisit_HDC!$A:$A,0))</f>
        <v>3746</v>
      </c>
      <c r="AF382" s="138">
        <f t="shared" si="272"/>
        <v>808.11879337960488</v>
      </c>
      <c r="AG382" s="139">
        <f t="shared" si="273"/>
        <v>4495.2</v>
      </c>
      <c r="AH382" s="140">
        <f t="shared" si="274"/>
        <v>4495.2</v>
      </c>
      <c r="AI382" s="141">
        <f t="shared" si="275"/>
        <v>829.45312952482641</v>
      </c>
      <c r="AJ382" s="142">
        <f t="shared" si="276"/>
        <v>3728557.7078399993</v>
      </c>
      <c r="AK382" s="143">
        <f>INDEX(รายได้แยกตามสิทธิ!$H:$H,MATCH(CalBudget2567!$D382,รายได้แยกตามสิทธิ!$B:$B,0))</f>
        <v>109689223.29000001</v>
      </c>
      <c r="AL382" s="138">
        <f>INDEX(ผลงานOPDVisit_HDC!$K:$K,MATCH(CalBudget2567!$D382,ผลงานOPDVisit_HDC!$A:$A,0))</f>
        <v>116372</v>
      </c>
      <c r="AM382" s="138">
        <f t="shared" si="277"/>
        <v>942.57401514109927</v>
      </c>
      <c r="AN382" s="139">
        <f t="shared" si="278"/>
        <v>139646.39999999999</v>
      </c>
      <c r="AO382" s="140">
        <f t="shared" si="279"/>
        <v>139646.39999999999</v>
      </c>
      <c r="AP382" s="141">
        <f t="shared" si="280"/>
        <v>967.45796914082428</v>
      </c>
      <c r="AQ382" s="142">
        <f t="shared" si="281"/>
        <v>135102022.5418272</v>
      </c>
      <c r="AR382" s="144">
        <f t="shared" si="255"/>
        <v>1311144111.9604797</v>
      </c>
      <c r="AS382" s="143">
        <f>INDEX(รายได้แยกตามสิทธิ!$I:$I,MATCH(CalBudget2567!$D382,รายได้แยกตามสิทธิ!$B:$B,0))</f>
        <v>1073481248.1</v>
      </c>
      <c r="AT382" s="138">
        <f>INDEX(ผลงานAdjRw_DHES!$D:$D,MATCH(CalBudget2567!$D382,ผลงานAdjRw_DHES!$B:$B,0))</f>
        <v>67763.881300000008</v>
      </c>
      <c r="AU382" s="143">
        <f t="shared" si="282"/>
        <v>15841.495904692223</v>
      </c>
      <c r="AV382" s="139">
        <f t="shared" si="283"/>
        <v>81316.657560000007</v>
      </c>
      <c r="AW382" s="140">
        <f t="shared" si="284"/>
        <v>81316.657560000007</v>
      </c>
      <c r="AX382" s="141">
        <f t="shared" si="285"/>
        <v>16259.711396576098</v>
      </c>
      <c r="AY382" s="142">
        <f t="shared" si="286"/>
        <v>1322185383.6598082</v>
      </c>
      <c r="AZ382" s="143">
        <f>INDEX(รายได้แยกตามสิทธิ!$J:$J,MATCH(CalBudget2567!$D382,รายได้แยกตามสิทธิ!$B:$B,0))</f>
        <v>118043146.61</v>
      </c>
      <c r="BA382" s="138">
        <f>INDEX(ผลงานAdjRw_DHES!$F:$F,MATCH(CalBudget2567!$D382,ผลงานAdjRw_DHES!$B:$B,0))</f>
        <v>6808.9305999999988</v>
      </c>
      <c r="BB382" s="143">
        <f t="shared" si="287"/>
        <v>17336.517809419296</v>
      </c>
      <c r="BC382" s="139">
        <f t="shared" si="288"/>
        <v>8170.7167199999985</v>
      </c>
      <c r="BD382" s="140">
        <f t="shared" si="289"/>
        <v>8170.7167199999985</v>
      </c>
      <c r="BE382" s="141">
        <f t="shared" si="290"/>
        <v>17794.201879587967</v>
      </c>
      <c r="BF382" s="142">
        <f t="shared" si="291"/>
        <v>145391382.81660479</v>
      </c>
      <c r="BG382" s="143">
        <f>INDEX(รายได้แยกตามสิทธิ!$K:$K,MATCH(CalBudget2567!$D382,รายได้แยกตามสิทธิ!$B:$B,0))</f>
        <v>194452318.00999999</v>
      </c>
      <c r="BH382" s="138">
        <f>INDEX(ผลงานAdjRw_DHES!$E:$E,MATCH(CalBudget2567!$D382,ผลงานAdjRw_DHES!$B:$B,0))</f>
        <v>12745.248599999999</v>
      </c>
      <c r="BI382" s="143">
        <f t="shared" si="292"/>
        <v>15256.847795813101</v>
      </c>
      <c r="BJ382" s="139">
        <f t="shared" si="293"/>
        <v>15294.298319999998</v>
      </c>
      <c r="BK382" s="140">
        <f t="shared" si="294"/>
        <v>15294.298319999998</v>
      </c>
      <c r="BL382" s="141">
        <f t="shared" si="295"/>
        <v>15659.628577622567</v>
      </c>
      <c r="BM382" s="142">
        <f t="shared" si="296"/>
        <v>239503031.04655677</v>
      </c>
      <c r="BN382" s="143">
        <f>INDEX(รายได้แยกตามสิทธิ!$N:$N,MATCH(CalBudget2567!$D382,รายได้แยกตามสิทธิ!$B:$B,0))</f>
        <v>249249019.01999998</v>
      </c>
      <c r="BO382" s="138">
        <f>INDEX(ผลงานAdjRw_DHES!$I:$I,MATCH(CalBudget2567!$D382,ผลงานAdjRw_DHES!$B:$B,0))</f>
        <v>8176.9960999999903</v>
      </c>
      <c r="BP382" s="143">
        <f t="shared" si="297"/>
        <v>30481.733875353111</v>
      </c>
      <c r="BQ382" s="139">
        <f t="shared" si="298"/>
        <v>9812.3953199999887</v>
      </c>
      <c r="BR382" s="140">
        <f t="shared" si="299"/>
        <v>9812.3953199999887</v>
      </c>
      <c r="BS382" s="141">
        <f t="shared" si="300"/>
        <v>31286.451649662435</v>
      </c>
      <c r="BT382" s="142">
        <f t="shared" si="301"/>
        <v>306995031.7465536</v>
      </c>
      <c r="BU382" s="144">
        <f t="shared" si="302"/>
        <v>2014074829.2695234</v>
      </c>
      <c r="BV382" s="145">
        <f t="shared" si="256"/>
        <v>3325218941.2300034</v>
      </c>
      <c r="BW382" s="146">
        <f>INDEX(รายได้แยกตามสิทธิ!$Q:$Q,MATCH(CalBudget2567!$D382,รายได้แยกตามสิทธิ!$B:$B,0))</f>
        <v>0.32</v>
      </c>
      <c r="BX382" s="145">
        <f t="shared" si="303"/>
        <v>1064070061.1936011</v>
      </c>
      <c r="BY382" s="141"/>
      <c r="BZ382" s="143">
        <f t="shared" si="304"/>
        <v>653734</v>
      </c>
      <c r="CA382" s="138">
        <f>INDEX(ผลงานOPDVisit_HDC!$C:$C,MATCH(CalBudget2567!$D382,ผลงานOPDVisit_HDC!$A:$A,0))</f>
        <v>653734</v>
      </c>
      <c r="CB382" s="138">
        <f t="shared" si="305"/>
        <v>0</v>
      </c>
    </row>
    <row r="383" spans="1:80" hidden="1" x14ac:dyDescent="0.7">
      <c r="A383" s="136">
        <f>COUNTA($D$16:D383)</f>
        <v>368</v>
      </c>
      <c r="B383" s="1">
        <v>6</v>
      </c>
      <c r="C383" s="2" t="s">
        <v>36</v>
      </c>
      <c r="D383" s="91" t="s">
        <v>440</v>
      </c>
      <c r="E383" s="3" t="s">
        <v>1335</v>
      </c>
      <c r="F383" s="4" t="s">
        <v>1876</v>
      </c>
      <c r="G383" s="1">
        <v>13</v>
      </c>
      <c r="H383" s="3" t="s">
        <v>2963</v>
      </c>
      <c r="I383" s="137">
        <f>INDEX(รายได้แยกตามสิทธิ!$D:$D,MATCH(CalBudget2567!$D383,รายได้แยกตามสิทธิ!$B:$B,0))</f>
        <v>83749399.459999993</v>
      </c>
      <c r="J383" s="138">
        <f>INDEX(ผลงานOPDVisit_HDC!$F:$F,MATCH(CalBudget2567!$D383,ผลงานOPDVisit_HDC!$A:$A,0))</f>
        <v>156276</v>
      </c>
      <c r="K383" s="138">
        <f t="shared" si="257"/>
        <v>535.90698162225806</v>
      </c>
      <c r="L383" s="139">
        <f t="shared" si="258"/>
        <v>187531.19999999998</v>
      </c>
      <c r="M383" s="140">
        <f t="shared" si="259"/>
        <v>187531.19999999998</v>
      </c>
      <c r="N383" s="141">
        <f t="shared" si="260"/>
        <v>550.05492593708573</v>
      </c>
      <c r="O383" s="142">
        <f t="shared" si="261"/>
        <v>103152460.32689281</v>
      </c>
      <c r="P383" s="143">
        <f>INDEX(รายได้แยกตามสิทธิ!$E:$E,MATCH(CalBudget2567!$D383,รายได้แยกตามสิทธิ!$B:$B,0))</f>
        <v>14242319.01</v>
      </c>
      <c r="Q383" s="138">
        <f>INDEX(ผลงานOPDVisit_HDC!$D:$D,MATCH(CalBudget2567!$D383,ผลงานOPDVisit_HDC!$A:$A,0))</f>
        <v>689</v>
      </c>
      <c r="R383" s="138">
        <f t="shared" si="262"/>
        <v>20671.000014513789</v>
      </c>
      <c r="S383" s="139">
        <f t="shared" si="263"/>
        <v>826.8</v>
      </c>
      <c r="T383" s="140">
        <f t="shared" si="264"/>
        <v>826.8</v>
      </c>
      <c r="U383" s="141">
        <f t="shared" si="265"/>
        <v>21216.714414896953</v>
      </c>
      <c r="V383" s="142">
        <f t="shared" si="266"/>
        <v>17541979.478236798</v>
      </c>
      <c r="W383" s="143">
        <f>INDEX(รายได้แยกตามสิทธิ!$F:$F,MATCH(CalBudget2567!$D383,รายได้แยกตามสิทธิ!$B:$B,0))</f>
        <v>27237661.300000001</v>
      </c>
      <c r="X383" s="138">
        <f>INDEX(ผลงานOPDVisit_HDC!$E:$E,MATCH(CalBudget2567!$D383,ผลงานOPDVisit_HDC!$A:$A,0))</f>
        <v>89570</v>
      </c>
      <c r="Y383" s="138">
        <f t="shared" si="267"/>
        <v>304.09357262476277</v>
      </c>
      <c r="Z383" s="139">
        <f t="shared" si="268"/>
        <v>107484</v>
      </c>
      <c r="AA383" s="140">
        <f t="shared" si="269"/>
        <v>107484</v>
      </c>
      <c r="AB383" s="141">
        <f t="shared" si="270"/>
        <v>312.1216429420565</v>
      </c>
      <c r="AC383" s="142">
        <f t="shared" si="271"/>
        <v>33548082.669984002</v>
      </c>
      <c r="AD383" s="143">
        <f>INDEX(รายได้แยกตามสิทธิ!$G:$G,MATCH(CalBudget2567!$D383,รายได้แยกตามสิทธิ!$B:$B,0))</f>
        <v>1587264.7</v>
      </c>
      <c r="AE383" s="138">
        <f>INDEX(ผลงานOPDVisit_HDC!$G:$G,MATCH(CalBudget2567!$D383,ผลงานOPDVisit_HDC!$A:$A,0))</f>
        <v>3126</v>
      </c>
      <c r="AF383" s="138">
        <f t="shared" si="272"/>
        <v>507.76222008957131</v>
      </c>
      <c r="AG383" s="139">
        <f t="shared" si="273"/>
        <v>3751.2</v>
      </c>
      <c r="AH383" s="140">
        <f t="shared" si="274"/>
        <v>3751.2</v>
      </c>
      <c r="AI383" s="141">
        <f t="shared" si="275"/>
        <v>521.16714269993599</v>
      </c>
      <c r="AJ383" s="142">
        <f t="shared" si="276"/>
        <v>1955002.1856959998</v>
      </c>
      <c r="AK383" s="143">
        <f>INDEX(รายได้แยกตามสิทธิ!$H:$H,MATCH(CalBudget2567!$D383,รายได้แยกตามสิทธิ!$B:$B,0))</f>
        <v>31574819</v>
      </c>
      <c r="AL383" s="138">
        <f>INDEX(ผลงานOPDVisit_HDC!$K:$K,MATCH(CalBudget2567!$D383,ผลงานOPDVisit_HDC!$A:$A,0))</f>
        <v>45703</v>
      </c>
      <c r="AM383" s="138">
        <f t="shared" si="277"/>
        <v>690.86972408813426</v>
      </c>
      <c r="AN383" s="139">
        <f t="shared" si="278"/>
        <v>54843.6</v>
      </c>
      <c r="AO383" s="140">
        <f t="shared" si="279"/>
        <v>54843.6</v>
      </c>
      <c r="AP383" s="141">
        <f t="shared" si="280"/>
        <v>709.108684804061</v>
      </c>
      <c r="AQ383" s="142">
        <f t="shared" si="281"/>
        <v>38890073.065919995</v>
      </c>
      <c r="AR383" s="144">
        <f t="shared" si="255"/>
        <v>195087597.7267296</v>
      </c>
      <c r="AS383" s="143">
        <f>INDEX(รายได้แยกตามสิทธิ!$I:$I,MATCH(CalBudget2567!$D383,รายได้แยกตามสิทธิ!$B:$B,0))</f>
        <v>84748927.239999995</v>
      </c>
      <c r="AT383" s="138">
        <f>INDEX(ผลงานAdjRw_DHES!$D:$D,MATCH(CalBudget2567!$D383,ผลงานAdjRw_DHES!$B:$B,0))</f>
        <v>6002.2584000000006</v>
      </c>
      <c r="AU383" s="143">
        <f t="shared" si="282"/>
        <v>14119.506624373251</v>
      </c>
      <c r="AV383" s="139">
        <f t="shared" si="283"/>
        <v>7202.7100800000007</v>
      </c>
      <c r="AW383" s="140">
        <f t="shared" si="284"/>
        <v>7202.7100800000007</v>
      </c>
      <c r="AX383" s="141">
        <f t="shared" si="285"/>
        <v>14492.261599256704</v>
      </c>
      <c r="AY383" s="142">
        <f t="shared" si="286"/>
        <v>104383558.7029632</v>
      </c>
      <c r="AZ383" s="143">
        <f>INDEX(รายได้แยกตามสิทธิ!$J:$J,MATCH(CalBudget2567!$D383,รายได้แยกตามสิทธิ!$B:$B,0))</f>
        <v>7151853.6799999997</v>
      </c>
      <c r="BA383" s="138">
        <f>INDEX(ผลงานAdjRw_DHES!$F:$F,MATCH(CalBudget2567!$D383,ผลงานAdjRw_DHES!$B:$B,0))</f>
        <v>365.73439999999994</v>
      </c>
      <c r="BB383" s="143">
        <f t="shared" si="287"/>
        <v>19554.77439365835</v>
      </c>
      <c r="BC383" s="139">
        <f t="shared" si="288"/>
        <v>438.88127999999989</v>
      </c>
      <c r="BD383" s="140">
        <f t="shared" si="289"/>
        <v>438.88127999999989</v>
      </c>
      <c r="BE383" s="141">
        <f t="shared" si="290"/>
        <v>20071.020437650932</v>
      </c>
      <c r="BF383" s="142">
        <f t="shared" si="291"/>
        <v>8808795.1405823994</v>
      </c>
      <c r="BG383" s="143">
        <f>INDEX(รายได้แยกตามสิทธิ!$K:$K,MATCH(CalBudget2567!$D383,รายได้แยกตามสิทธิ!$B:$B,0))</f>
        <v>19230396.940000001</v>
      </c>
      <c r="BH383" s="138">
        <f>INDEX(ผลงานAdjRw_DHES!$E:$E,MATCH(CalBudget2567!$D383,ผลงานAdjRw_DHES!$B:$B,0))</f>
        <v>985.15420000000006</v>
      </c>
      <c r="BI383" s="143">
        <f t="shared" si="292"/>
        <v>19520.189773337006</v>
      </c>
      <c r="BJ383" s="139">
        <f t="shared" si="293"/>
        <v>1182.1850400000001</v>
      </c>
      <c r="BK383" s="140">
        <f t="shared" si="294"/>
        <v>1182.1850400000001</v>
      </c>
      <c r="BL383" s="141">
        <f t="shared" si="295"/>
        <v>20035.522783353103</v>
      </c>
      <c r="BM383" s="142">
        <f t="shared" si="296"/>
        <v>23685695.303059202</v>
      </c>
      <c r="BN383" s="143">
        <f>INDEX(รายได้แยกตามสิทธิ!$N:$N,MATCH(CalBudget2567!$D383,รายได้แยกตามสิทธิ!$B:$B,0))</f>
        <v>36187212.07</v>
      </c>
      <c r="BO383" s="138">
        <f>INDEX(ผลงานAdjRw_DHES!$I:$I,MATCH(CalBudget2567!$D383,ผลงานAdjRw_DHES!$B:$B,0))</f>
        <v>1702.917899999999</v>
      </c>
      <c r="BP383" s="143">
        <f t="shared" si="297"/>
        <v>21250.121376961284</v>
      </c>
      <c r="BQ383" s="139">
        <f t="shared" si="298"/>
        <v>2043.5014799999988</v>
      </c>
      <c r="BR383" s="140">
        <f t="shared" si="299"/>
        <v>2043.5014799999988</v>
      </c>
      <c r="BS383" s="141">
        <f t="shared" si="300"/>
        <v>21811.124581313063</v>
      </c>
      <c r="BT383" s="142">
        <f t="shared" si="301"/>
        <v>44571065.362377599</v>
      </c>
      <c r="BU383" s="144">
        <f t="shared" si="302"/>
        <v>181449114.50898242</v>
      </c>
      <c r="BV383" s="145">
        <f t="shared" si="256"/>
        <v>376536712.23571205</v>
      </c>
      <c r="BW383" s="146">
        <f>INDEX(รายได้แยกตามสิทธิ!$Q:$Q,MATCH(CalBudget2567!$D383,รายได้แยกตามสิทธิ!$B:$B,0))</f>
        <v>0.35</v>
      </c>
      <c r="BX383" s="145">
        <f t="shared" si="303"/>
        <v>131787849.28249921</v>
      </c>
      <c r="BY383" s="141"/>
      <c r="BZ383" s="143">
        <f t="shared" si="304"/>
        <v>295364</v>
      </c>
      <c r="CA383" s="138">
        <f>INDEX(ผลงานOPDVisit_HDC!$C:$C,MATCH(CalBudget2567!$D383,ผลงานOPDVisit_HDC!$A:$A,0))</f>
        <v>295364</v>
      </c>
      <c r="CB383" s="138">
        <f t="shared" si="305"/>
        <v>0</v>
      </c>
    </row>
    <row r="384" spans="1:80" hidden="1" x14ac:dyDescent="0.7">
      <c r="A384" s="136">
        <f>COUNTA($D$16:D384)</f>
        <v>369</v>
      </c>
      <c r="B384" s="1">
        <v>6</v>
      </c>
      <c r="C384" s="2" t="s">
        <v>36</v>
      </c>
      <c r="D384" s="91" t="s">
        <v>441</v>
      </c>
      <c r="E384" s="3" t="s">
        <v>1336</v>
      </c>
      <c r="F384" s="4" t="s">
        <v>1876</v>
      </c>
      <c r="G384" s="1">
        <v>5</v>
      </c>
      <c r="H384" s="3" t="s">
        <v>2964</v>
      </c>
      <c r="I384" s="137">
        <f>INDEX(รายได้แยกตามสิทธิ!$D:$D,MATCH(CalBudget2567!$D384,รายได้แยกตามสิทธิ!$B:$B,0))</f>
        <v>16385202.1</v>
      </c>
      <c r="J384" s="138">
        <f>INDEX(ผลงานOPDVisit_HDC!$F:$F,MATCH(CalBudget2567!$D384,ผลงานOPDVisit_HDC!$A:$A,0))</f>
        <v>31645</v>
      </c>
      <c r="K384" s="138">
        <f t="shared" si="257"/>
        <v>517.78170643071576</v>
      </c>
      <c r="L384" s="139">
        <f t="shared" si="258"/>
        <v>37974</v>
      </c>
      <c r="M384" s="140">
        <f t="shared" si="259"/>
        <v>37974</v>
      </c>
      <c r="N384" s="141">
        <f t="shared" si="260"/>
        <v>531.45114348048662</v>
      </c>
      <c r="O384" s="142">
        <f t="shared" si="261"/>
        <v>20181325.722527999</v>
      </c>
      <c r="P384" s="143">
        <f>INDEX(รายได้แยกตามสิทธิ!$E:$E,MATCH(CalBudget2567!$D384,รายได้แยกตามสิทธิ!$B:$B,0))</f>
        <v>1639902.25</v>
      </c>
      <c r="Q384" s="138">
        <f>INDEX(ผลงานOPDVisit_HDC!$D:$D,MATCH(CalBudget2567!$D384,ผลงานOPDVisit_HDC!$A:$A,0))</f>
        <v>3647</v>
      </c>
      <c r="R384" s="138">
        <f t="shared" si="262"/>
        <v>449.65786948176583</v>
      </c>
      <c r="S384" s="139">
        <f t="shared" si="263"/>
        <v>4376.3999999999996</v>
      </c>
      <c r="T384" s="140">
        <f t="shared" si="264"/>
        <v>4376.3999999999996</v>
      </c>
      <c r="U384" s="141">
        <f t="shared" si="265"/>
        <v>461.52883723608443</v>
      </c>
      <c r="V384" s="142">
        <f t="shared" si="266"/>
        <v>2019834.8032799996</v>
      </c>
      <c r="W384" s="143">
        <f>INDEX(รายได้แยกตามสิทธิ!$F:$F,MATCH(CalBudget2567!$D384,รายได้แยกตามสิทธิ!$B:$B,0))</f>
        <v>5178401.71</v>
      </c>
      <c r="X384" s="138">
        <f>INDEX(ผลงานOPDVisit_HDC!$E:$E,MATCH(CalBudget2567!$D384,ผลงานOPDVisit_HDC!$A:$A,0))</f>
        <v>16216</v>
      </c>
      <c r="Y384" s="138">
        <f t="shared" si="267"/>
        <v>319.33902997039962</v>
      </c>
      <c r="Z384" s="139">
        <f t="shared" si="268"/>
        <v>19459.2</v>
      </c>
      <c r="AA384" s="140">
        <f t="shared" si="269"/>
        <v>19459.2</v>
      </c>
      <c r="AB384" s="141">
        <f t="shared" si="270"/>
        <v>327.76958036161818</v>
      </c>
      <c r="AC384" s="142">
        <f t="shared" si="271"/>
        <v>6378133.8181728004</v>
      </c>
      <c r="AD384" s="143">
        <f>INDEX(รายได้แยกตามสิทธิ!$G:$G,MATCH(CalBudget2567!$D384,รายได้แยกตามสิทธิ!$B:$B,0))</f>
        <v>928931</v>
      </c>
      <c r="AE384" s="138">
        <f>INDEX(ผลงานOPDVisit_HDC!$G:$G,MATCH(CalBudget2567!$D384,ผลงานOPDVisit_HDC!$A:$A,0))</f>
        <v>5351</v>
      </c>
      <c r="AF384" s="138">
        <f t="shared" si="272"/>
        <v>173.59951410951223</v>
      </c>
      <c r="AG384" s="139">
        <f t="shared" si="273"/>
        <v>6421.2</v>
      </c>
      <c r="AH384" s="140">
        <f t="shared" si="274"/>
        <v>6421.2</v>
      </c>
      <c r="AI384" s="141">
        <f t="shared" si="275"/>
        <v>178.18254128200334</v>
      </c>
      <c r="AJ384" s="142">
        <f t="shared" si="276"/>
        <v>1144145.7340799998</v>
      </c>
      <c r="AK384" s="143">
        <f>INDEX(รายได้แยกตามสิทธิ!$H:$H,MATCH(CalBudget2567!$D384,รายได้แยกตามสิทธิ!$B:$B,0))</f>
        <v>7510095.5</v>
      </c>
      <c r="AL384" s="138">
        <f>INDEX(ผลงานOPDVisit_HDC!$K:$K,MATCH(CalBudget2567!$D384,ผลงานOPDVisit_HDC!$A:$A,0))</f>
        <v>15008</v>
      </c>
      <c r="AM384" s="138">
        <f t="shared" si="277"/>
        <v>500.40615005330488</v>
      </c>
      <c r="AN384" s="139">
        <f t="shared" si="278"/>
        <v>18009.599999999999</v>
      </c>
      <c r="AO384" s="140">
        <f t="shared" si="279"/>
        <v>18009.599999999999</v>
      </c>
      <c r="AP384" s="141">
        <f t="shared" si="280"/>
        <v>513.61687241471213</v>
      </c>
      <c r="AQ384" s="142">
        <f t="shared" si="281"/>
        <v>9250034.4254399985</v>
      </c>
      <c r="AR384" s="144">
        <f t="shared" si="255"/>
        <v>38973474.503500797</v>
      </c>
      <c r="AS384" s="143">
        <f>INDEX(รายได้แยกตามสิทธิ!$I:$I,MATCH(CalBudget2567!$D384,รายได้แยกตามสิทธิ!$B:$B,0))</f>
        <v>7111460.8399999999</v>
      </c>
      <c r="AT384" s="138">
        <f>INDEX(ผลงานAdjRw_DHES!$D:$D,MATCH(CalBudget2567!$D384,ผลงานAdjRw_DHES!$B:$B,0))</f>
        <v>538.64080000000001</v>
      </c>
      <c r="AU384" s="143">
        <f t="shared" si="282"/>
        <v>13202.603367587453</v>
      </c>
      <c r="AV384" s="139">
        <f t="shared" si="283"/>
        <v>646.36896000000002</v>
      </c>
      <c r="AW384" s="140">
        <f t="shared" si="284"/>
        <v>646.36896000000002</v>
      </c>
      <c r="AX384" s="141">
        <f t="shared" si="285"/>
        <v>13551.152096491762</v>
      </c>
      <c r="AY384" s="142">
        <f t="shared" si="286"/>
        <v>8759044.0874112006</v>
      </c>
      <c r="AZ384" s="143">
        <f>INDEX(รายได้แยกตามสิทธิ!$J:$J,MATCH(CalBudget2567!$D384,รายได้แยกตามสิทธิ!$B:$B,0))</f>
        <v>203159</v>
      </c>
      <c r="BA384" s="138">
        <f>INDEX(ผลงานAdjRw_DHES!$F:$F,MATCH(CalBudget2567!$D384,ผลงานAdjRw_DHES!$B:$B,0))</f>
        <v>7.8489000000000004</v>
      </c>
      <c r="BB384" s="143">
        <f t="shared" si="287"/>
        <v>25883.754411446189</v>
      </c>
      <c r="BC384" s="139">
        <f t="shared" si="288"/>
        <v>9.4186800000000002</v>
      </c>
      <c r="BD384" s="140">
        <f t="shared" si="289"/>
        <v>9.4186800000000002</v>
      </c>
      <c r="BE384" s="141">
        <f t="shared" si="290"/>
        <v>26567.08552790837</v>
      </c>
      <c r="BF384" s="142">
        <f t="shared" si="291"/>
        <v>250226.87712000002</v>
      </c>
      <c r="BG384" s="143">
        <f>INDEX(รายได้แยกตามสิทธิ!$K:$K,MATCH(CalBudget2567!$D384,รายได้แยกตามสิทธิ!$B:$B,0))</f>
        <v>1061559.1299999999</v>
      </c>
      <c r="BH384" s="138">
        <f>INDEX(ผลงานAdjRw_DHES!$E:$E,MATCH(CalBudget2567!$D384,ผลงานAdjRw_DHES!$B:$B,0))</f>
        <v>115.17310000000001</v>
      </c>
      <c r="BI384" s="143">
        <f t="shared" si="292"/>
        <v>9217.0752545516261</v>
      </c>
      <c r="BJ384" s="139">
        <f t="shared" si="293"/>
        <v>138.20771999999999</v>
      </c>
      <c r="BK384" s="140">
        <f t="shared" si="294"/>
        <v>138.20771999999999</v>
      </c>
      <c r="BL384" s="141">
        <f t="shared" si="295"/>
        <v>9460.4060412717899</v>
      </c>
      <c r="BM384" s="142">
        <f t="shared" si="296"/>
        <v>1307501.1492383999</v>
      </c>
      <c r="BN384" s="143">
        <f>INDEX(รายได้แยกตามสิทธิ!$N:$N,MATCH(CalBudget2567!$D384,รายได้แยกตามสิทธิ!$B:$B,0))</f>
        <v>1790573.04</v>
      </c>
      <c r="BO384" s="138">
        <f>INDEX(ผลงานAdjRw_DHES!$I:$I,MATCH(CalBudget2567!$D384,ผลงานAdjRw_DHES!$B:$B,0))</f>
        <v>86.058000000000035</v>
      </c>
      <c r="BP384" s="143">
        <f t="shared" si="297"/>
        <v>20806.584396569746</v>
      </c>
      <c r="BQ384" s="139">
        <f t="shared" si="298"/>
        <v>103.26960000000004</v>
      </c>
      <c r="BR384" s="140">
        <f t="shared" si="299"/>
        <v>103.26960000000004</v>
      </c>
      <c r="BS384" s="141">
        <f t="shared" si="300"/>
        <v>21355.878224639186</v>
      </c>
      <c r="BT384" s="142">
        <f t="shared" si="301"/>
        <v>2205413.0019071996</v>
      </c>
      <c r="BU384" s="144">
        <f t="shared" si="302"/>
        <v>12522185.1156768</v>
      </c>
      <c r="BV384" s="145">
        <f t="shared" si="256"/>
        <v>51495659.619177595</v>
      </c>
      <c r="BW384" s="146">
        <f>INDEX(รายได้แยกตามสิทธิ!$Q:$Q,MATCH(CalBudget2567!$D384,รายได้แยกตามสิทธิ!$B:$B,0))</f>
        <v>0.23</v>
      </c>
      <c r="BX384" s="145">
        <f t="shared" si="303"/>
        <v>11844001.712410847</v>
      </c>
      <c r="BY384" s="141"/>
      <c r="BZ384" s="143">
        <f t="shared" si="304"/>
        <v>71867</v>
      </c>
      <c r="CA384" s="138">
        <f>INDEX(ผลงานOPDVisit_HDC!$C:$C,MATCH(CalBudget2567!$D384,ผลงานOPDVisit_HDC!$A:$A,0))</f>
        <v>71867</v>
      </c>
      <c r="CB384" s="138">
        <f t="shared" si="305"/>
        <v>0</v>
      </c>
    </row>
    <row r="385" spans="1:80" hidden="1" x14ac:dyDescent="0.7">
      <c r="A385" s="136">
        <f>COUNTA($D$16:D385)</f>
        <v>370</v>
      </c>
      <c r="B385" s="1">
        <v>6</v>
      </c>
      <c r="C385" s="2" t="s">
        <v>36</v>
      </c>
      <c r="D385" s="91" t="s">
        <v>442</v>
      </c>
      <c r="E385" s="3" t="s">
        <v>1337</v>
      </c>
      <c r="F385" s="4" t="s">
        <v>1877</v>
      </c>
      <c r="G385" s="1">
        <v>16</v>
      </c>
      <c r="H385" s="3" t="s">
        <v>2973</v>
      </c>
      <c r="I385" s="137">
        <f>INDEX(รายได้แยกตามสิทธิ!$D:$D,MATCH(CalBudget2567!$D385,รายได้แยกตามสิทธิ!$B:$B,0))</f>
        <v>185454973.83000001</v>
      </c>
      <c r="J385" s="138">
        <f>INDEX(ผลงานOPDVisit_HDC!$F:$F,MATCH(CalBudget2567!$D385,ผลงานOPDVisit_HDC!$A:$A,0))</f>
        <v>326138</v>
      </c>
      <c r="K385" s="138">
        <f t="shared" si="257"/>
        <v>568.63957536380315</v>
      </c>
      <c r="L385" s="139">
        <f t="shared" si="258"/>
        <v>391365.6</v>
      </c>
      <c r="M385" s="140">
        <f t="shared" si="259"/>
        <v>391365.6</v>
      </c>
      <c r="N385" s="141">
        <f t="shared" si="260"/>
        <v>583.65166015340753</v>
      </c>
      <c r="O385" s="142">
        <f t="shared" si="261"/>
        <v>228421182.16693443</v>
      </c>
      <c r="P385" s="143">
        <f>INDEX(รายได้แยกตามสิทธิ!$E:$E,MATCH(CalBudget2567!$D385,รายได้แยกตามสิทธิ!$B:$B,0))</f>
        <v>27232095.649999999</v>
      </c>
      <c r="Q385" s="138">
        <f>INDEX(ผลงานOPDVisit_HDC!$D:$D,MATCH(CalBudget2567!$D385,ผลงานOPDVisit_HDC!$A:$A,0))</f>
        <v>21863</v>
      </c>
      <c r="R385" s="138">
        <f t="shared" si="262"/>
        <v>1245.5790902437909</v>
      </c>
      <c r="S385" s="139">
        <f t="shared" si="263"/>
        <v>26235.599999999999</v>
      </c>
      <c r="T385" s="140">
        <f t="shared" si="264"/>
        <v>26235.599999999999</v>
      </c>
      <c r="U385" s="141">
        <f t="shared" si="265"/>
        <v>1278.462378226227</v>
      </c>
      <c r="V385" s="142">
        <f t="shared" si="266"/>
        <v>33541227.570191998</v>
      </c>
      <c r="W385" s="143">
        <f>INDEX(รายได้แยกตามสิทธิ!$F:$F,MATCH(CalBudget2567!$D385,รายได้แยกตามสิทธิ!$B:$B,0))</f>
        <v>20759173.600000001</v>
      </c>
      <c r="X385" s="138">
        <f>INDEX(ผลงานOPDVisit_HDC!$E:$E,MATCH(CalBudget2567!$D385,ผลงานOPDVisit_HDC!$A:$A,0))</f>
        <v>74755</v>
      </c>
      <c r="Y385" s="138">
        <f t="shared" si="267"/>
        <v>277.69612199852855</v>
      </c>
      <c r="Z385" s="139">
        <f t="shared" si="268"/>
        <v>89706</v>
      </c>
      <c r="AA385" s="140">
        <f t="shared" si="269"/>
        <v>89706</v>
      </c>
      <c r="AB385" s="141">
        <f t="shared" si="270"/>
        <v>285.02729961928969</v>
      </c>
      <c r="AC385" s="142">
        <f t="shared" si="271"/>
        <v>25568658.939648002</v>
      </c>
      <c r="AD385" s="143">
        <f>INDEX(รายได้แยกตามสิทธิ!$G:$G,MATCH(CalBudget2567!$D385,รายได้แยกตามสิทธิ!$B:$B,0))</f>
        <v>2937129.85</v>
      </c>
      <c r="AE385" s="138">
        <f>INDEX(ผลงานOPDVisit_HDC!$G:$G,MATCH(CalBudget2567!$D385,ผลงานOPDVisit_HDC!$A:$A,0))</f>
        <v>15580</v>
      </c>
      <c r="AF385" s="138">
        <f t="shared" si="272"/>
        <v>188.51924582798461</v>
      </c>
      <c r="AG385" s="139">
        <f t="shared" si="273"/>
        <v>18696</v>
      </c>
      <c r="AH385" s="140">
        <f t="shared" si="274"/>
        <v>18696</v>
      </c>
      <c r="AI385" s="141">
        <f t="shared" si="275"/>
        <v>193.4961539178434</v>
      </c>
      <c r="AJ385" s="142">
        <f t="shared" si="276"/>
        <v>3617604.0936480002</v>
      </c>
      <c r="AK385" s="143">
        <f>INDEX(รายได้แยกตามสิทธิ!$H:$H,MATCH(CalBudget2567!$D385,รายได้แยกตามสิทธิ!$B:$B,0))</f>
        <v>49045925.510000005</v>
      </c>
      <c r="AL385" s="138">
        <f>INDEX(ผลงานOPDVisit_HDC!$K:$K,MATCH(CalBudget2567!$D385,ผลงานOPDVisit_HDC!$A:$A,0))</f>
        <v>572</v>
      </c>
      <c r="AM385" s="138">
        <f t="shared" si="277"/>
        <v>85744.625017482525</v>
      </c>
      <c r="AN385" s="139">
        <f t="shared" si="278"/>
        <v>686.4</v>
      </c>
      <c r="AO385" s="140">
        <f t="shared" si="279"/>
        <v>686.4</v>
      </c>
      <c r="AP385" s="141">
        <f t="shared" si="280"/>
        <v>88008.283117944069</v>
      </c>
      <c r="AQ385" s="142">
        <f t="shared" si="281"/>
        <v>60408885.53215681</v>
      </c>
      <c r="AR385" s="144">
        <f t="shared" si="255"/>
        <v>351557558.30257928</v>
      </c>
      <c r="AS385" s="143">
        <f>INDEX(รายได้แยกตามสิทธิ!$I:$I,MATCH(CalBudget2567!$D385,รายได้แยกตามสิทธิ!$B:$B,0))</f>
        <v>261532183.09</v>
      </c>
      <c r="AT385" s="138">
        <f>INDEX(ผลงานAdjRw_DHES!$D:$D,MATCH(CalBudget2567!$D385,ผลงานAdjRw_DHES!$B:$B,0))</f>
        <v>19648.5</v>
      </c>
      <c r="AU385" s="143">
        <f t="shared" si="282"/>
        <v>13310.541928900426</v>
      </c>
      <c r="AV385" s="139">
        <f t="shared" si="283"/>
        <v>23578.2</v>
      </c>
      <c r="AW385" s="140">
        <f t="shared" si="284"/>
        <v>23578.2</v>
      </c>
      <c r="AX385" s="141">
        <f t="shared" si="285"/>
        <v>13661.940235823397</v>
      </c>
      <c r="AY385" s="142">
        <f t="shared" si="286"/>
        <v>322123959.26829123</v>
      </c>
      <c r="AZ385" s="143">
        <f>INDEX(รายได้แยกตามสิทธิ!$J:$J,MATCH(CalBudget2567!$D385,รายได้แยกตามสิทธิ!$B:$B,0))</f>
        <v>12056415.75</v>
      </c>
      <c r="BA385" s="138">
        <f>INDEX(ผลงานAdjRw_DHES!$F:$F,MATCH(CalBudget2567!$D385,ผลงานAdjRw_DHES!$B:$B,0))</f>
        <v>644.79</v>
      </c>
      <c r="BB385" s="143">
        <f t="shared" si="287"/>
        <v>18698.205229609641</v>
      </c>
      <c r="BC385" s="139">
        <f t="shared" si="288"/>
        <v>773.74799999999993</v>
      </c>
      <c r="BD385" s="140">
        <f t="shared" si="289"/>
        <v>773.74799999999993</v>
      </c>
      <c r="BE385" s="141">
        <f t="shared" si="290"/>
        <v>19191.837847671337</v>
      </c>
      <c r="BF385" s="142">
        <f t="shared" si="291"/>
        <v>14849646.15096</v>
      </c>
      <c r="BG385" s="143">
        <f>INDEX(รายได้แยกตามสิทธิ!$K:$K,MATCH(CalBudget2567!$D385,รายได้แยกตามสิทธิ!$B:$B,0))</f>
        <v>135213555.80000001</v>
      </c>
      <c r="BH385" s="138">
        <f>INDEX(ผลงานAdjRw_DHES!$E:$E,MATCH(CalBudget2567!$D385,ผลงานAdjRw_DHES!$B:$B,0))</f>
        <v>626.1</v>
      </c>
      <c r="BI385" s="143">
        <f t="shared" si="292"/>
        <v>215961.59686950967</v>
      </c>
      <c r="BJ385" s="139">
        <f t="shared" si="293"/>
        <v>751.32</v>
      </c>
      <c r="BK385" s="140">
        <f t="shared" si="294"/>
        <v>751.32</v>
      </c>
      <c r="BL385" s="141">
        <f t="shared" si="295"/>
        <v>221662.98302686473</v>
      </c>
      <c r="BM385" s="142">
        <f t="shared" si="296"/>
        <v>166539832.40774402</v>
      </c>
      <c r="BN385" s="143">
        <f>INDEX(รายได้แยกตามสิทธิ!$N:$N,MATCH(CalBudget2567!$D385,รายได้แยกตามสิทธิ!$B:$B,0))</f>
        <v>100095149.45</v>
      </c>
      <c r="BO385" s="138">
        <f>INDEX(ผลงานAdjRw_DHES!$I:$I,MATCH(CalBudget2567!$D385,ผลงานAdjRw_DHES!$B:$B,0))</f>
        <v>3878.5999999999976</v>
      </c>
      <c r="BP385" s="143">
        <f t="shared" si="297"/>
        <v>25807.030745629883</v>
      </c>
      <c r="BQ385" s="139">
        <f t="shared" si="298"/>
        <v>4654.319999999997</v>
      </c>
      <c r="BR385" s="140">
        <f t="shared" si="299"/>
        <v>4654.319999999997</v>
      </c>
      <c r="BS385" s="141">
        <f t="shared" si="300"/>
        <v>26488.336357314511</v>
      </c>
      <c r="BT385" s="142">
        <f t="shared" si="301"/>
        <v>123285193.674576</v>
      </c>
      <c r="BU385" s="144">
        <f t="shared" si="302"/>
        <v>626798631.5015713</v>
      </c>
      <c r="BV385" s="145">
        <f t="shared" si="256"/>
        <v>978356189.80415058</v>
      </c>
      <c r="BW385" s="146">
        <f>INDEX(รายได้แยกตามสิทธิ!$Q:$Q,MATCH(CalBudget2567!$D385,รายได้แยกตามสิทธิ!$B:$B,0))</f>
        <v>0.41</v>
      </c>
      <c r="BX385" s="145">
        <f t="shared" si="303"/>
        <v>401126037.81970173</v>
      </c>
      <c r="BY385" s="141"/>
      <c r="BZ385" s="143">
        <f t="shared" si="304"/>
        <v>438908</v>
      </c>
      <c r="CA385" s="138">
        <f>INDEX(ผลงานOPDVisit_HDC!$C:$C,MATCH(CalBudget2567!$D385,ผลงานOPDVisit_HDC!$A:$A,0))</f>
        <v>438908</v>
      </c>
      <c r="CB385" s="138">
        <f t="shared" si="305"/>
        <v>0</v>
      </c>
    </row>
    <row r="386" spans="1:80" hidden="1" x14ac:dyDescent="0.7">
      <c r="A386" s="136">
        <f>COUNTA($D$16:D386)</f>
        <v>371</v>
      </c>
      <c r="B386" s="1">
        <v>6</v>
      </c>
      <c r="C386" s="2" t="s">
        <v>36</v>
      </c>
      <c r="D386" s="91" t="s">
        <v>443</v>
      </c>
      <c r="E386" s="3" t="s">
        <v>1338</v>
      </c>
      <c r="F386" s="4" t="s">
        <v>1876</v>
      </c>
      <c r="G386" s="1">
        <v>5</v>
      </c>
      <c r="H386" s="3" t="s">
        <v>2964</v>
      </c>
      <c r="I386" s="137">
        <f>INDEX(รายได้แยกตามสิทธิ!$D:$D,MATCH(CalBudget2567!$D386,รายได้แยกตามสิทธิ!$B:$B,0))</f>
        <v>17251896.75</v>
      </c>
      <c r="J386" s="138">
        <f>INDEX(ผลงานOPDVisit_HDC!$F:$F,MATCH(CalBudget2567!$D386,ผลงานOPDVisit_HDC!$A:$A,0))</f>
        <v>41977</v>
      </c>
      <c r="K386" s="138">
        <f t="shared" si="257"/>
        <v>410.98450937418107</v>
      </c>
      <c r="L386" s="139">
        <f t="shared" si="258"/>
        <v>50372.4</v>
      </c>
      <c r="M386" s="140">
        <f t="shared" si="259"/>
        <v>50372.4</v>
      </c>
      <c r="N386" s="141">
        <f t="shared" si="260"/>
        <v>421.83450042165947</v>
      </c>
      <c r="O386" s="142">
        <f t="shared" si="261"/>
        <v>21248816.189040001</v>
      </c>
      <c r="P386" s="143">
        <f>INDEX(รายได้แยกตามสิทธิ!$E:$E,MATCH(CalBudget2567!$D386,รายได้แยกตามสิทธิ!$B:$B,0))</f>
        <v>2882622</v>
      </c>
      <c r="Q386" s="138">
        <f>INDEX(ผลงานOPDVisit_HDC!$D:$D,MATCH(CalBudget2567!$D386,ผลงานOPDVisit_HDC!$A:$A,0))</f>
        <v>7690</v>
      </c>
      <c r="R386" s="138">
        <f t="shared" si="262"/>
        <v>374.85331599479844</v>
      </c>
      <c r="S386" s="139">
        <f t="shared" si="263"/>
        <v>9228</v>
      </c>
      <c r="T386" s="140">
        <f t="shared" si="264"/>
        <v>9228</v>
      </c>
      <c r="U386" s="141">
        <f t="shared" si="265"/>
        <v>384.7494435370611</v>
      </c>
      <c r="V386" s="142">
        <f t="shared" si="266"/>
        <v>3550467.8649599999</v>
      </c>
      <c r="W386" s="143">
        <f>INDEX(รายได้แยกตามสิทธิ!$F:$F,MATCH(CalBudget2567!$D386,รายได้แยกตามสิทธิ!$B:$B,0))</f>
        <v>2687408.7</v>
      </c>
      <c r="X386" s="138">
        <f>INDEX(ผลงานOPDVisit_HDC!$E:$E,MATCH(CalBudget2567!$D386,ผลงานOPDVisit_HDC!$A:$A,0))</f>
        <v>10371</v>
      </c>
      <c r="Y386" s="138">
        <f t="shared" si="267"/>
        <v>259.12724905987852</v>
      </c>
      <c r="Z386" s="139">
        <f t="shared" si="268"/>
        <v>12445.199999999999</v>
      </c>
      <c r="AA386" s="140">
        <f t="shared" si="269"/>
        <v>12445.199999999999</v>
      </c>
      <c r="AB386" s="141">
        <f t="shared" si="270"/>
        <v>265.9682084350593</v>
      </c>
      <c r="AC386" s="142">
        <f t="shared" si="271"/>
        <v>3310027.5476159998</v>
      </c>
      <c r="AD386" s="143">
        <f>INDEX(รายได้แยกตามสิทธิ!$G:$G,MATCH(CalBudget2567!$D386,รายได้แยกตามสิทธิ!$B:$B,0))</f>
        <v>881920</v>
      </c>
      <c r="AE386" s="138">
        <f>INDEX(ผลงานOPDVisit_HDC!$G:$G,MATCH(CalBudget2567!$D386,ผลงานOPDVisit_HDC!$A:$A,0))</f>
        <v>3975</v>
      </c>
      <c r="AF386" s="138">
        <f t="shared" si="272"/>
        <v>221.86666666666667</v>
      </c>
      <c r="AG386" s="139">
        <f t="shared" si="273"/>
        <v>4770</v>
      </c>
      <c r="AH386" s="140">
        <f t="shared" si="274"/>
        <v>4770</v>
      </c>
      <c r="AI386" s="141">
        <f t="shared" si="275"/>
        <v>227.72394666666668</v>
      </c>
      <c r="AJ386" s="142">
        <f t="shared" si="276"/>
        <v>1086243.2256</v>
      </c>
      <c r="AK386" s="143">
        <f>INDEX(รายได้แยกตามสิทธิ!$H:$H,MATCH(CalBudget2567!$D386,รายได้แยกตามสิทธิ!$B:$B,0))</f>
        <v>4332071</v>
      </c>
      <c r="AL386" s="138">
        <f>INDEX(ผลงานOPDVisit_HDC!$K:$K,MATCH(CalBudget2567!$D386,ผลงานOPDVisit_HDC!$A:$A,0))</f>
        <v>5408</v>
      </c>
      <c r="AM386" s="138">
        <f t="shared" si="277"/>
        <v>801.04863165680479</v>
      </c>
      <c r="AN386" s="139">
        <f t="shared" si="278"/>
        <v>6489.5999999999995</v>
      </c>
      <c r="AO386" s="140">
        <f t="shared" si="279"/>
        <v>6489.5999999999995</v>
      </c>
      <c r="AP386" s="141">
        <f t="shared" si="280"/>
        <v>822.19631553254442</v>
      </c>
      <c r="AQ386" s="142">
        <f t="shared" si="281"/>
        <v>5335725.2092800001</v>
      </c>
      <c r="AR386" s="144">
        <f t="shared" si="255"/>
        <v>34531280.036496006</v>
      </c>
      <c r="AS386" s="143">
        <f>INDEX(รายได้แยกตามสิทธิ!$I:$I,MATCH(CalBudget2567!$D386,รายได้แยกตามสิทธิ!$B:$B,0))</f>
        <v>8057165.2999999998</v>
      </c>
      <c r="AT386" s="138">
        <f>INDEX(ผลงานAdjRw_DHES!$D:$D,MATCH(CalBudget2567!$D386,ผลงานAdjRw_DHES!$B:$B,0))</f>
        <v>716.71300000000008</v>
      </c>
      <c r="AU386" s="143">
        <f t="shared" si="282"/>
        <v>11241.829435213256</v>
      </c>
      <c r="AV386" s="139">
        <f t="shared" si="283"/>
        <v>860.05560000000003</v>
      </c>
      <c r="AW386" s="140">
        <f t="shared" si="284"/>
        <v>860.05560000000003</v>
      </c>
      <c r="AX386" s="141">
        <f t="shared" si="285"/>
        <v>11538.613732302885</v>
      </c>
      <c r="AY386" s="142">
        <f t="shared" si="286"/>
        <v>9923849.3567039985</v>
      </c>
      <c r="AZ386" s="143">
        <f>INDEX(รายได้แยกตามสิทธิ!$J:$J,MATCH(CalBudget2567!$D386,รายได้แยกตามสิทธิ!$B:$B,0))</f>
        <v>324890.7</v>
      </c>
      <c r="BA386" s="138">
        <f>INDEX(ผลงานAdjRw_DHES!$F:$F,MATCH(CalBudget2567!$D386,ผลงานAdjRw_DHES!$B:$B,0))</f>
        <v>32.026400000000002</v>
      </c>
      <c r="BB386" s="143">
        <f t="shared" si="287"/>
        <v>10144.465191217245</v>
      </c>
      <c r="BC386" s="139">
        <f t="shared" si="288"/>
        <v>38.43168</v>
      </c>
      <c r="BD386" s="140">
        <f t="shared" si="289"/>
        <v>38.43168</v>
      </c>
      <c r="BE386" s="141">
        <f t="shared" si="290"/>
        <v>10412.279072265381</v>
      </c>
      <c r="BF386" s="142">
        <f t="shared" si="291"/>
        <v>400161.37737599999</v>
      </c>
      <c r="BG386" s="143">
        <f>INDEX(รายได้แยกตามสิทธิ!$K:$K,MATCH(CalBudget2567!$D386,รายได้แยกตามสิทธิ!$B:$B,0))</f>
        <v>122606</v>
      </c>
      <c r="BH386" s="138">
        <f>INDEX(ผลงานAdjRw_DHES!$E:$E,MATCH(CalBudget2567!$D386,ผลงานAdjRw_DHES!$B:$B,0))</f>
        <v>25.0443</v>
      </c>
      <c r="BI386" s="143">
        <f t="shared" si="292"/>
        <v>4895.5650587159553</v>
      </c>
      <c r="BJ386" s="139">
        <f t="shared" si="293"/>
        <v>30.053159999999998</v>
      </c>
      <c r="BK386" s="140">
        <f t="shared" si="294"/>
        <v>30.053159999999998</v>
      </c>
      <c r="BL386" s="141">
        <f t="shared" si="295"/>
        <v>5024.8079762660564</v>
      </c>
      <c r="BM386" s="142">
        <f t="shared" si="296"/>
        <v>151011.35807999998</v>
      </c>
      <c r="BN386" s="143">
        <f>INDEX(รายได้แยกตามสิทธิ!$N:$N,MATCH(CalBudget2567!$D386,รายได้แยกตามสิทธิ!$B:$B,0))</f>
        <v>1395613</v>
      </c>
      <c r="BO386" s="138">
        <f>INDEX(ผลงานAdjRw_DHES!$I:$I,MATCH(CalBudget2567!$D386,ผลงานAdjRw_DHES!$B:$B,0))</f>
        <v>118.05920000000003</v>
      </c>
      <c r="BP386" s="143">
        <f t="shared" si="297"/>
        <v>11821.298128396598</v>
      </c>
      <c r="BQ386" s="139">
        <f t="shared" si="298"/>
        <v>141.67104000000003</v>
      </c>
      <c r="BR386" s="140">
        <f t="shared" si="299"/>
        <v>141.67104000000003</v>
      </c>
      <c r="BS386" s="141">
        <f t="shared" si="300"/>
        <v>12133.380398986268</v>
      </c>
      <c r="BT386" s="142">
        <f t="shared" si="301"/>
        <v>1718948.6198400001</v>
      </c>
      <c r="BU386" s="144">
        <f t="shared" si="302"/>
        <v>12193970.711999997</v>
      </c>
      <c r="BV386" s="145">
        <f t="shared" si="256"/>
        <v>46725250.748496003</v>
      </c>
      <c r="BW386" s="146">
        <f>INDEX(รายได้แยกตามสิทธิ!$Q:$Q,MATCH(CalBudget2567!$D386,รายได้แยกตามสิทธิ!$B:$B,0))</f>
        <v>0.33</v>
      </c>
      <c r="BX386" s="145">
        <f t="shared" si="303"/>
        <v>15419332.747003682</v>
      </c>
      <c r="BY386" s="141"/>
      <c r="BZ386" s="143">
        <f t="shared" si="304"/>
        <v>69421</v>
      </c>
      <c r="CA386" s="138">
        <f>INDEX(ผลงานOPDVisit_HDC!$C:$C,MATCH(CalBudget2567!$D386,ผลงานOPDVisit_HDC!$A:$A,0))</f>
        <v>69421</v>
      </c>
      <c r="CB386" s="138">
        <f t="shared" si="305"/>
        <v>0</v>
      </c>
    </row>
    <row r="387" spans="1:80" hidden="1" x14ac:dyDescent="0.7">
      <c r="A387" s="136">
        <f>COUNTA($D$16:D387)</f>
        <v>372</v>
      </c>
      <c r="B387" s="1">
        <v>6</v>
      </c>
      <c r="C387" s="2" t="s">
        <v>36</v>
      </c>
      <c r="D387" s="91" t="s">
        <v>444</v>
      </c>
      <c r="E387" s="3" t="s">
        <v>1339</v>
      </c>
      <c r="F387" s="4" t="s">
        <v>1876</v>
      </c>
      <c r="G387" s="1">
        <v>9</v>
      </c>
      <c r="H387" s="3" t="s">
        <v>2967</v>
      </c>
      <c r="I387" s="137">
        <f>INDEX(รายได้แยกตามสิทธิ!$D:$D,MATCH(CalBudget2567!$D387,รายได้แยกตามสิทธิ!$B:$B,0))</f>
        <v>58454597.75</v>
      </c>
      <c r="J387" s="138">
        <f>INDEX(ผลงานOPDVisit_HDC!$F:$F,MATCH(CalBudget2567!$D387,ผลงานOPDVisit_HDC!$A:$A,0))</f>
        <v>104473</v>
      </c>
      <c r="K387" s="138">
        <f t="shared" si="257"/>
        <v>559.51870579001275</v>
      </c>
      <c r="L387" s="139">
        <f t="shared" si="258"/>
        <v>125367.59999999999</v>
      </c>
      <c r="M387" s="140">
        <f t="shared" si="259"/>
        <v>125367.59999999999</v>
      </c>
      <c r="N387" s="141">
        <f t="shared" si="260"/>
        <v>574.28999962286912</v>
      </c>
      <c r="O387" s="142">
        <f t="shared" si="261"/>
        <v>71997358.956719995</v>
      </c>
      <c r="P387" s="143">
        <f>INDEX(รายได้แยกตามสิทธิ!$E:$E,MATCH(CalBudget2567!$D387,รายได้แยกตามสิทธิ!$B:$B,0))</f>
        <v>6206561.25</v>
      </c>
      <c r="Q387" s="138">
        <f>INDEX(ผลงานOPDVisit_HDC!$D:$D,MATCH(CalBudget2567!$D387,ผลงานOPDVisit_HDC!$A:$A,0))</f>
        <v>13633</v>
      </c>
      <c r="R387" s="138">
        <f t="shared" si="262"/>
        <v>455.26012249688256</v>
      </c>
      <c r="S387" s="139">
        <f t="shared" si="263"/>
        <v>16359.599999999999</v>
      </c>
      <c r="T387" s="140">
        <f t="shared" si="264"/>
        <v>16359.599999999999</v>
      </c>
      <c r="U387" s="141">
        <f t="shared" si="265"/>
        <v>467.27898973080028</v>
      </c>
      <c r="V387" s="142">
        <f t="shared" si="266"/>
        <v>7644497.3603999997</v>
      </c>
      <c r="W387" s="143">
        <f>INDEX(รายได้แยกตามสิทธิ!$F:$F,MATCH(CalBudget2567!$D387,รายได้แยกตามสิทธิ!$B:$B,0))</f>
        <v>18073046.25</v>
      </c>
      <c r="X387" s="138">
        <f>INDEX(ผลงานOPDVisit_HDC!$E:$E,MATCH(CalBudget2567!$D387,ผลงานOPDVisit_HDC!$A:$A,0))</f>
        <v>36307</v>
      </c>
      <c r="Y387" s="138">
        <f t="shared" si="267"/>
        <v>497.78407056490482</v>
      </c>
      <c r="Z387" s="139">
        <f t="shared" si="268"/>
        <v>43568.4</v>
      </c>
      <c r="AA387" s="140">
        <f t="shared" si="269"/>
        <v>43568.4</v>
      </c>
      <c r="AB387" s="141">
        <f t="shared" si="270"/>
        <v>510.92557002781831</v>
      </c>
      <c r="AC387" s="142">
        <f t="shared" si="271"/>
        <v>22260209.6052</v>
      </c>
      <c r="AD387" s="143">
        <f>INDEX(รายได้แยกตามสิทธิ!$G:$G,MATCH(CalBudget2567!$D387,รายได้แยกตามสิทธิ!$B:$B,0))</f>
        <v>981883.04</v>
      </c>
      <c r="AE387" s="138">
        <f>INDEX(ผลงานOPDVisit_HDC!$G:$G,MATCH(CalBudget2567!$D387,ผลงานOPDVisit_HDC!$A:$A,0))</f>
        <v>3</v>
      </c>
      <c r="AF387" s="138">
        <f t="shared" si="272"/>
        <v>327294.34666666668</v>
      </c>
      <c r="AG387" s="139">
        <f t="shared" si="273"/>
        <v>3.5999999999999996</v>
      </c>
      <c r="AH387" s="140">
        <f t="shared" si="274"/>
        <v>3.5999999999999996</v>
      </c>
      <c r="AI387" s="141">
        <f t="shared" si="275"/>
        <v>335934.91741866665</v>
      </c>
      <c r="AJ387" s="142">
        <f t="shared" si="276"/>
        <v>1209365.7027071998</v>
      </c>
      <c r="AK387" s="143">
        <f>INDEX(รายได้แยกตามสิทธิ!$H:$H,MATCH(CalBudget2567!$D387,รายได้แยกตามสิทธิ!$B:$B,0))</f>
        <v>14567347</v>
      </c>
      <c r="AL387" s="138">
        <f>INDEX(ผลงานOPDVisit_HDC!$K:$K,MATCH(CalBudget2567!$D387,ผลงานOPDVisit_HDC!$A:$A,0))</f>
        <v>33434</v>
      </c>
      <c r="AM387" s="138">
        <f t="shared" si="277"/>
        <v>435.70458216187114</v>
      </c>
      <c r="AN387" s="139">
        <f t="shared" si="278"/>
        <v>40120.799999999996</v>
      </c>
      <c r="AO387" s="140">
        <f t="shared" si="279"/>
        <v>40120.799999999996</v>
      </c>
      <c r="AP387" s="141">
        <f t="shared" si="280"/>
        <v>447.20718313094454</v>
      </c>
      <c r="AQ387" s="142">
        <f t="shared" si="281"/>
        <v>17942309.952959999</v>
      </c>
      <c r="AR387" s="144">
        <f t="shared" si="255"/>
        <v>121053741.57798721</v>
      </c>
      <c r="AS387" s="143">
        <f>INDEX(รายได้แยกตามสิทธิ!$I:$I,MATCH(CalBudget2567!$D387,รายได้แยกตามสิทธิ!$B:$B,0))</f>
        <v>28357784.350000001</v>
      </c>
      <c r="AT387" s="138">
        <f>INDEX(ผลงานAdjRw_DHES!$D:$D,MATCH(CalBudget2567!$D387,ผลงานAdjRw_DHES!$B:$B,0))</f>
        <v>2485.8026</v>
      </c>
      <c r="AU387" s="143">
        <f t="shared" si="282"/>
        <v>11407.898740632101</v>
      </c>
      <c r="AV387" s="139">
        <f t="shared" si="283"/>
        <v>2982.9631199999999</v>
      </c>
      <c r="AW387" s="140">
        <f t="shared" si="284"/>
        <v>2982.9631199999999</v>
      </c>
      <c r="AX387" s="141">
        <f t="shared" si="285"/>
        <v>11709.067267384789</v>
      </c>
      <c r="AY387" s="142">
        <f t="shared" si="286"/>
        <v>34927715.828208007</v>
      </c>
      <c r="AZ387" s="143">
        <f>INDEX(รายได้แยกตามสิทธิ!$J:$J,MATCH(CalBudget2567!$D387,รายได้แยกตามสิทธิ!$B:$B,0))</f>
        <v>2256827</v>
      </c>
      <c r="BA387" s="138">
        <f>INDEX(ผลงานAdjRw_DHES!$F:$F,MATCH(CalBudget2567!$D387,ผลงานAdjRw_DHES!$B:$B,0))</f>
        <v>131.0282</v>
      </c>
      <c r="BB387" s="143">
        <f t="shared" si="287"/>
        <v>17223.979265532154</v>
      </c>
      <c r="BC387" s="139">
        <f t="shared" si="288"/>
        <v>157.23383999999999</v>
      </c>
      <c r="BD387" s="140">
        <f t="shared" si="289"/>
        <v>157.23383999999999</v>
      </c>
      <c r="BE387" s="141">
        <f t="shared" si="290"/>
        <v>17678.692318142203</v>
      </c>
      <c r="BF387" s="142">
        <f t="shared" si="291"/>
        <v>2779688.67936</v>
      </c>
      <c r="BG387" s="143">
        <f>INDEX(รายได้แยกตามสิทธิ!$K:$K,MATCH(CalBudget2567!$D387,รายได้แยกตามสิทธิ!$B:$B,0))</f>
        <v>11589868.15</v>
      </c>
      <c r="BH387" s="138">
        <f>INDEX(ผลงานAdjRw_DHES!$E:$E,MATCH(CalBudget2567!$D387,ผลงานAdjRw_DHES!$B:$B,0))</f>
        <v>376.46510000000001</v>
      </c>
      <c r="BI387" s="143">
        <f t="shared" si="292"/>
        <v>30786.036076119672</v>
      </c>
      <c r="BJ387" s="139">
        <f t="shared" si="293"/>
        <v>451.75812000000002</v>
      </c>
      <c r="BK387" s="140">
        <f t="shared" si="294"/>
        <v>451.75812000000002</v>
      </c>
      <c r="BL387" s="141">
        <f t="shared" si="295"/>
        <v>31598.787428529231</v>
      </c>
      <c r="BM387" s="142">
        <f t="shared" si="296"/>
        <v>14275008.802992001</v>
      </c>
      <c r="BN387" s="143">
        <f>INDEX(รายได้แยกตามสิทธิ!$N:$N,MATCH(CalBudget2567!$D387,รายได้แยกตามสิทธิ!$B:$B,0))</f>
        <v>7475867.5</v>
      </c>
      <c r="BO387" s="138">
        <f>INDEX(ผลงานAdjRw_DHES!$I:$I,MATCH(CalBudget2567!$D387,ผลงานAdjRw_DHES!$B:$B,0))</f>
        <v>501.10760000000039</v>
      </c>
      <c r="BP387" s="143">
        <f t="shared" si="297"/>
        <v>14918.687124282278</v>
      </c>
      <c r="BQ387" s="139">
        <f t="shared" si="298"/>
        <v>601.32912000000044</v>
      </c>
      <c r="BR387" s="140">
        <f t="shared" si="299"/>
        <v>601.32912000000044</v>
      </c>
      <c r="BS387" s="141">
        <f t="shared" si="300"/>
        <v>15312.54046436333</v>
      </c>
      <c r="BT387" s="142">
        <f t="shared" si="301"/>
        <v>9207876.4824000001</v>
      </c>
      <c r="BU387" s="144">
        <f t="shared" si="302"/>
        <v>61190289.79296001</v>
      </c>
      <c r="BV387" s="145">
        <f t="shared" si="256"/>
        <v>182244031.37094721</v>
      </c>
      <c r="BW387" s="146">
        <f>INDEX(รายได้แยกตามสิทธิ!$Q:$Q,MATCH(CalBudget2567!$D387,รายได้แยกตามสิทธิ!$B:$B,0))</f>
        <v>0.33</v>
      </c>
      <c r="BX387" s="145">
        <f t="shared" si="303"/>
        <v>60140530.352412581</v>
      </c>
      <c r="BY387" s="141"/>
      <c r="BZ387" s="143">
        <f t="shared" si="304"/>
        <v>187850</v>
      </c>
      <c r="CA387" s="138">
        <f>INDEX(ผลงานOPDVisit_HDC!$C:$C,MATCH(CalBudget2567!$D387,ผลงานOPDVisit_HDC!$A:$A,0))</f>
        <v>187850</v>
      </c>
      <c r="CB387" s="138">
        <f t="shared" si="305"/>
        <v>0</v>
      </c>
    </row>
    <row r="388" spans="1:80" hidden="1" x14ac:dyDescent="0.7">
      <c r="A388" s="136">
        <f>COUNTA($D$16:D388)</f>
        <v>373</v>
      </c>
      <c r="B388" s="1">
        <v>6</v>
      </c>
      <c r="C388" s="2" t="s">
        <v>36</v>
      </c>
      <c r="D388" s="91" t="s">
        <v>445</v>
      </c>
      <c r="E388" s="3" t="s">
        <v>1340</v>
      </c>
      <c r="F388" s="4" t="s">
        <v>1876</v>
      </c>
      <c r="G388" s="1">
        <v>15</v>
      </c>
      <c r="H388" s="3" t="s">
        <v>2969</v>
      </c>
      <c r="I388" s="137">
        <f>INDEX(รายได้แยกตามสิทธิ!$D:$D,MATCH(CalBudget2567!$D388,รายได้แยกตามสิทธิ!$B:$B,0))</f>
        <v>135810674.5</v>
      </c>
      <c r="J388" s="138">
        <f>INDEX(ผลงานOPDVisit_HDC!$F:$F,MATCH(CalBudget2567!$D388,ผลงานOPDVisit_HDC!$A:$A,0))</f>
        <v>156103</v>
      </c>
      <c r="K388" s="138">
        <f t="shared" si="257"/>
        <v>870.00681921551791</v>
      </c>
      <c r="L388" s="139">
        <f t="shared" si="258"/>
        <v>187323.6</v>
      </c>
      <c r="M388" s="140">
        <f t="shared" si="259"/>
        <v>187323.6</v>
      </c>
      <c r="N388" s="141">
        <f t="shared" si="260"/>
        <v>892.9749992428076</v>
      </c>
      <c r="O388" s="142">
        <f t="shared" si="261"/>
        <v>167275291.56816</v>
      </c>
      <c r="P388" s="143">
        <f>INDEX(รายได้แยกตามสิทธิ!$E:$E,MATCH(CalBudget2567!$D388,รายได้แยกตามสิทธิ!$B:$B,0))</f>
        <v>32654318.43</v>
      </c>
      <c r="Q388" s="138">
        <f>INDEX(ผลงานOPDVisit_HDC!$D:$D,MATCH(CalBudget2567!$D388,ผลงานOPDVisit_HDC!$A:$A,0))</f>
        <v>32806</v>
      </c>
      <c r="R388" s="138">
        <f t="shared" si="262"/>
        <v>995.37640766932873</v>
      </c>
      <c r="S388" s="139">
        <f t="shared" si="263"/>
        <v>39367.199999999997</v>
      </c>
      <c r="T388" s="140">
        <f t="shared" si="264"/>
        <v>39367.199999999997</v>
      </c>
      <c r="U388" s="141">
        <f t="shared" si="265"/>
        <v>1021.654344831799</v>
      </c>
      <c r="V388" s="142">
        <f t="shared" si="266"/>
        <v>40219670.923862398</v>
      </c>
      <c r="W388" s="143">
        <f>INDEX(รายได้แยกตามสิทธิ!$F:$F,MATCH(CalBudget2567!$D388,รายได้แยกตามสิทธิ!$B:$B,0))</f>
        <v>34418528.5</v>
      </c>
      <c r="X388" s="138">
        <f>INDEX(ผลงานOPDVisit_HDC!$E:$E,MATCH(CalBudget2567!$D388,ผลงานOPDVisit_HDC!$A:$A,0))</f>
        <v>77968</v>
      </c>
      <c r="Y388" s="138">
        <f t="shared" si="267"/>
        <v>441.44429124769135</v>
      </c>
      <c r="Z388" s="139">
        <f t="shared" si="268"/>
        <v>93561.599999999991</v>
      </c>
      <c r="AA388" s="140">
        <f t="shared" si="269"/>
        <v>93561.599999999991</v>
      </c>
      <c r="AB388" s="141">
        <f t="shared" si="270"/>
        <v>453.09842053663039</v>
      </c>
      <c r="AC388" s="142">
        <f t="shared" si="271"/>
        <v>42392613.182879992</v>
      </c>
      <c r="AD388" s="143">
        <f>INDEX(รายได้แยกตามสิทธิ!$G:$G,MATCH(CalBudget2567!$D388,รายได้แยกตามสิทธิ!$B:$B,0))</f>
        <v>1126753.33</v>
      </c>
      <c r="AE388" s="138">
        <f>INDEX(ผลงานOPDVisit_HDC!$G:$G,MATCH(CalBudget2567!$D388,ผลงานOPDVisit_HDC!$A:$A,0))</f>
        <v>1039</v>
      </c>
      <c r="AF388" s="138">
        <f t="shared" si="272"/>
        <v>1084.4594128970164</v>
      </c>
      <c r="AG388" s="139">
        <f t="shared" si="273"/>
        <v>1246.8</v>
      </c>
      <c r="AH388" s="140">
        <f t="shared" si="274"/>
        <v>1246.8</v>
      </c>
      <c r="AI388" s="141">
        <f t="shared" si="275"/>
        <v>1113.0891413974975</v>
      </c>
      <c r="AJ388" s="142">
        <f t="shared" si="276"/>
        <v>1387799.5414943998</v>
      </c>
      <c r="AK388" s="143">
        <f>INDEX(รายได้แยกตามสิทธิ!$H:$H,MATCH(CalBudget2567!$D388,รายได้แยกตามสิทธิ!$B:$B,0))</f>
        <v>25542878.300000001</v>
      </c>
      <c r="AL388" s="138">
        <f>INDEX(ผลงานOPDVisit_HDC!$K:$K,MATCH(CalBudget2567!$D388,ผลงานOPDVisit_HDC!$A:$A,0))</f>
        <v>6052</v>
      </c>
      <c r="AM388" s="138">
        <f t="shared" si="277"/>
        <v>4220.56812623926</v>
      </c>
      <c r="AN388" s="139">
        <f t="shared" si="278"/>
        <v>7262.4</v>
      </c>
      <c r="AO388" s="140">
        <f t="shared" si="279"/>
        <v>7262.4</v>
      </c>
      <c r="AP388" s="141">
        <f t="shared" si="280"/>
        <v>4331.9911247719765</v>
      </c>
      <c r="AQ388" s="142">
        <f t="shared" si="281"/>
        <v>31460652.344544001</v>
      </c>
      <c r="AR388" s="144">
        <f t="shared" si="255"/>
        <v>282736027.5609408</v>
      </c>
      <c r="AS388" s="143">
        <f>INDEX(รายได้แยกตามสิทธิ!$I:$I,MATCH(CalBudget2567!$D388,รายได้แยกตามสิทธิ!$B:$B,0))</f>
        <v>173688537.91999999</v>
      </c>
      <c r="AT388" s="138">
        <f>INDEX(ผลงานAdjRw_DHES!$D:$D,MATCH(CalBudget2567!$D388,ผลงานAdjRw_DHES!$B:$B,0))</f>
        <v>11401.033599999999</v>
      </c>
      <c r="AU388" s="143">
        <f t="shared" si="282"/>
        <v>15234.45540235931</v>
      </c>
      <c r="AV388" s="139">
        <f t="shared" si="283"/>
        <v>13681.240319999999</v>
      </c>
      <c r="AW388" s="140">
        <f t="shared" si="284"/>
        <v>13681.240319999999</v>
      </c>
      <c r="AX388" s="141">
        <f t="shared" si="285"/>
        <v>15636.645024981595</v>
      </c>
      <c r="AY388" s="142">
        <f t="shared" si="286"/>
        <v>213928698.38530558</v>
      </c>
      <c r="AZ388" s="143">
        <f>INDEX(รายได้แยกตามสิทธิ!$J:$J,MATCH(CalBudget2567!$D388,รายได้แยกตามสิทธิ!$B:$B,0))</f>
        <v>21679410.829999998</v>
      </c>
      <c r="BA388" s="138">
        <f>INDEX(ผลงานAdjRw_DHES!$F:$F,MATCH(CalBudget2567!$D388,ผลงานAdjRw_DHES!$B:$B,0))</f>
        <v>1316.7991999999999</v>
      </c>
      <c r="BB388" s="143">
        <f t="shared" si="287"/>
        <v>16463.718105235788</v>
      </c>
      <c r="BC388" s="139">
        <f t="shared" si="288"/>
        <v>1580.1590399999998</v>
      </c>
      <c r="BD388" s="140">
        <f t="shared" si="289"/>
        <v>1580.1590399999998</v>
      </c>
      <c r="BE388" s="141">
        <f t="shared" si="290"/>
        <v>16898.360263214014</v>
      </c>
      <c r="BF388" s="142">
        <f t="shared" si="291"/>
        <v>26702096.731094398</v>
      </c>
      <c r="BG388" s="143">
        <f>INDEX(รายได้แยกตามสิทธิ!$K:$K,MATCH(CalBudget2567!$D388,รายได้แยกตามสิทธิ!$B:$B,0))</f>
        <v>42137800.420000002</v>
      </c>
      <c r="BH388" s="138">
        <f>INDEX(ผลงานAdjRw_DHES!$E:$E,MATCH(CalBudget2567!$D388,ผลงานAdjRw_DHES!$B:$B,0))</f>
        <v>1490.8469</v>
      </c>
      <c r="BI388" s="143">
        <f t="shared" si="292"/>
        <v>28264.337820335542</v>
      </c>
      <c r="BJ388" s="139">
        <f t="shared" si="293"/>
        <v>1789.0162800000001</v>
      </c>
      <c r="BK388" s="140">
        <f t="shared" si="294"/>
        <v>1789.0162800000001</v>
      </c>
      <c r="BL388" s="141">
        <f t="shared" si="295"/>
        <v>29010.5163387924</v>
      </c>
      <c r="BM388" s="142">
        <f t="shared" si="296"/>
        <v>51900286.021305598</v>
      </c>
      <c r="BN388" s="143">
        <f>INDEX(รายได้แยกตามสิทธิ!$N:$N,MATCH(CalBudget2567!$D388,รายได้แยกตามสิทธิ!$B:$B,0))</f>
        <v>49459458.649999999</v>
      </c>
      <c r="BO388" s="138">
        <f>INDEX(ผลงานAdjRw_DHES!$I:$I,MATCH(CalBudget2567!$D388,ผลงานAdjRw_DHES!$B:$B,0))</f>
        <v>2026.7303000000011</v>
      </c>
      <c r="BP388" s="143">
        <f t="shared" si="297"/>
        <v>24403.571925677516</v>
      </c>
      <c r="BQ388" s="139">
        <f t="shared" si="298"/>
        <v>2432.0763600000014</v>
      </c>
      <c r="BR388" s="140">
        <f t="shared" si="299"/>
        <v>2432.0763600000014</v>
      </c>
      <c r="BS388" s="141">
        <f t="shared" si="300"/>
        <v>25047.826224515404</v>
      </c>
      <c r="BT388" s="142">
        <f t="shared" si="301"/>
        <v>60918226.030032001</v>
      </c>
      <c r="BU388" s="144">
        <f t="shared" si="302"/>
        <v>353449307.16773754</v>
      </c>
      <c r="BV388" s="145">
        <f t="shared" si="256"/>
        <v>636185334.72867835</v>
      </c>
      <c r="BW388" s="146">
        <f>INDEX(รายได้แยกตามสิทธิ!$Q:$Q,MATCH(CalBudget2567!$D388,รายได้แยกตามสิทธิ!$B:$B,0))</f>
        <v>0.37</v>
      </c>
      <c r="BX388" s="145">
        <f t="shared" si="303"/>
        <v>235388573.84961098</v>
      </c>
      <c r="BY388" s="141"/>
      <c r="BZ388" s="143">
        <f t="shared" si="304"/>
        <v>273968</v>
      </c>
      <c r="CA388" s="138">
        <f>INDEX(ผลงานOPDVisit_HDC!$C:$C,MATCH(CalBudget2567!$D388,ผลงานOPDVisit_HDC!$A:$A,0))</f>
        <v>273968</v>
      </c>
      <c r="CB388" s="138">
        <f t="shared" si="305"/>
        <v>0</v>
      </c>
    </row>
    <row r="389" spans="1:80" hidden="1" x14ac:dyDescent="0.7">
      <c r="A389" s="136">
        <f>COUNTA($D$16:D389)</f>
        <v>374</v>
      </c>
      <c r="B389" s="1">
        <v>6</v>
      </c>
      <c r="C389" s="2" t="s">
        <v>36</v>
      </c>
      <c r="D389" s="91" t="s">
        <v>446</v>
      </c>
      <c r="E389" s="3" t="s">
        <v>1341</v>
      </c>
      <c r="F389" s="4" t="s">
        <v>1876</v>
      </c>
      <c r="G389" s="1">
        <v>13</v>
      </c>
      <c r="H389" s="3" t="s">
        <v>2963</v>
      </c>
      <c r="I389" s="137">
        <f>INDEX(รายได้แยกตามสิทธิ!$D:$D,MATCH(CalBudget2567!$D389,รายได้แยกตามสิทธิ!$B:$B,0))</f>
        <v>96456871.469999999</v>
      </c>
      <c r="J389" s="138">
        <f>INDEX(ผลงานOPDVisit_HDC!$F:$F,MATCH(CalBudget2567!$D389,ผลงานOPDVisit_HDC!$A:$A,0))</f>
        <v>119376</v>
      </c>
      <c r="K389" s="138">
        <f t="shared" si="257"/>
        <v>808.00890857458785</v>
      </c>
      <c r="L389" s="139">
        <f t="shared" si="258"/>
        <v>143251.19999999998</v>
      </c>
      <c r="M389" s="140">
        <f t="shared" si="259"/>
        <v>143251.19999999998</v>
      </c>
      <c r="N389" s="141">
        <f t="shared" si="260"/>
        <v>829.34034376095701</v>
      </c>
      <c r="O389" s="142">
        <f t="shared" si="261"/>
        <v>118803999.4521696</v>
      </c>
      <c r="P389" s="143">
        <f>INDEX(รายได้แยกตามสิทธิ!$E:$E,MATCH(CalBudget2567!$D389,รายได้แยกตามสิทธิ!$B:$B,0))</f>
        <v>5198682.49</v>
      </c>
      <c r="Q389" s="138">
        <f>INDEX(ผลงานOPDVisit_HDC!$D:$D,MATCH(CalBudget2567!$D389,ผลงานOPDVisit_HDC!$A:$A,0))</f>
        <v>6922</v>
      </c>
      <c r="R389" s="138">
        <f t="shared" si="262"/>
        <v>751.03763218722918</v>
      </c>
      <c r="S389" s="139">
        <f t="shared" si="263"/>
        <v>8306.4</v>
      </c>
      <c r="T389" s="140">
        <f t="shared" si="264"/>
        <v>8306.4</v>
      </c>
      <c r="U389" s="141">
        <f t="shared" si="265"/>
        <v>770.86502567697198</v>
      </c>
      <c r="V389" s="142">
        <f t="shared" si="266"/>
        <v>6403113.2492832001</v>
      </c>
      <c r="W389" s="143">
        <f>INDEX(รายได้แยกตามสิทธิ!$F:$F,MATCH(CalBudget2567!$D389,รายได้แยกตามสิทธิ!$B:$B,0))</f>
        <v>7396580.0199999996</v>
      </c>
      <c r="X389" s="138">
        <f>INDEX(ผลงานOPDVisit_HDC!$E:$E,MATCH(CalBudget2567!$D389,ผลงานOPDVisit_HDC!$A:$A,0))</f>
        <v>8728</v>
      </c>
      <c r="Y389" s="138">
        <f t="shared" si="267"/>
        <v>847.45417277726847</v>
      </c>
      <c r="Z389" s="139">
        <f t="shared" si="268"/>
        <v>10473.6</v>
      </c>
      <c r="AA389" s="140">
        <f t="shared" si="269"/>
        <v>10473.6</v>
      </c>
      <c r="AB389" s="141">
        <f t="shared" si="270"/>
        <v>869.82696293858839</v>
      </c>
      <c r="AC389" s="142">
        <f t="shared" si="271"/>
        <v>9110219.6790335998</v>
      </c>
      <c r="AD389" s="143">
        <f>INDEX(รายได้แยกตามสิทธิ!$G:$G,MATCH(CalBudget2567!$D389,รายได้แยกตามสิทธิ!$B:$B,0))</f>
        <v>925869</v>
      </c>
      <c r="AE389" s="138">
        <f>INDEX(ผลงานOPDVisit_HDC!$G:$G,MATCH(CalBudget2567!$D389,ผลงานOPDVisit_HDC!$A:$A,0))</f>
        <v>6200</v>
      </c>
      <c r="AF389" s="138">
        <f t="shared" si="272"/>
        <v>149.33370967741936</v>
      </c>
      <c r="AG389" s="139">
        <f t="shared" si="273"/>
        <v>7440</v>
      </c>
      <c r="AH389" s="140">
        <f t="shared" si="274"/>
        <v>7440</v>
      </c>
      <c r="AI389" s="141">
        <f t="shared" si="275"/>
        <v>153.27611961290324</v>
      </c>
      <c r="AJ389" s="142">
        <f t="shared" si="276"/>
        <v>1140374.3299200002</v>
      </c>
      <c r="AK389" s="143">
        <f>INDEX(รายได้แยกตามสิทธิ!$H:$H,MATCH(CalBudget2567!$D389,รายได้แยกตามสิทธิ!$B:$B,0))</f>
        <v>16690029.35</v>
      </c>
      <c r="AL389" s="138">
        <f>INDEX(ผลงานOPDVisit_HDC!$K:$K,MATCH(CalBudget2567!$D389,ผลงานOPDVisit_HDC!$A:$A,0))</f>
        <v>20058</v>
      </c>
      <c r="AM389" s="138">
        <f t="shared" si="277"/>
        <v>832.08841110778735</v>
      </c>
      <c r="AN389" s="139">
        <f t="shared" si="278"/>
        <v>24069.599999999999</v>
      </c>
      <c r="AO389" s="140">
        <f t="shared" si="279"/>
        <v>24069.599999999999</v>
      </c>
      <c r="AP389" s="141">
        <f t="shared" si="280"/>
        <v>854.05554516103291</v>
      </c>
      <c r="AQ389" s="142">
        <f t="shared" si="281"/>
        <v>20556775.349807996</v>
      </c>
      <c r="AR389" s="144">
        <f t="shared" si="255"/>
        <v>156014482.0602144</v>
      </c>
      <c r="AS389" s="143">
        <f>INDEX(รายได้แยกตามสิทธิ!$I:$I,MATCH(CalBudget2567!$D389,รายได้แยกตามสิทธิ!$B:$B,0))</f>
        <v>133886236.92</v>
      </c>
      <c r="AT389" s="138">
        <f>INDEX(ผลงานAdjRw_DHES!$D:$D,MATCH(CalBudget2567!$D389,ผลงานAdjRw_DHES!$B:$B,0))</f>
        <v>5644.4949999999999</v>
      </c>
      <c r="AU389" s="143">
        <f t="shared" si="282"/>
        <v>23719.790153060636</v>
      </c>
      <c r="AV389" s="139">
        <f t="shared" si="283"/>
        <v>6773.3939999999993</v>
      </c>
      <c r="AW389" s="140">
        <f t="shared" si="284"/>
        <v>6773.3939999999993</v>
      </c>
      <c r="AX389" s="141">
        <f t="shared" si="285"/>
        <v>24345.992613101436</v>
      </c>
      <c r="AY389" s="142">
        <f t="shared" si="286"/>
        <v>164905000.28962559</v>
      </c>
      <c r="AZ389" s="143">
        <f>INDEX(รายได้แยกตามสิทธิ!$J:$J,MATCH(CalBudget2567!$D389,รายได้แยกตามสิทธิ!$B:$B,0))</f>
        <v>2260020.9500000002</v>
      </c>
      <c r="BA389" s="138">
        <f>INDEX(ผลงานAdjRw_DHES!$F:$F,MATCH(CalBudget2567!$D389,ผลงานAdjRw_DHES!$B:$B,0))</f>
        <v>310.01099999999997</v>
      </c>
      <c r="BB389" s="143">
        <f t="shared" si="287"/>
        <v>7290.1314792055782</v>
      </c>
      <c r="BC389" s="139">
        <f t="shared" si="288"/>
        <v>372.01319999999993</v>
      </c>
      <c r="BD389" s="140">
        <f t="shared" si="289"/>
        <v>372.01319999999993</v>
      </c>
      <c r="BE389" s="141">
        <f t="shared" si="290"/>
        <v>7482.5909502566055</v>
      </c>
      <c r="BF389" s="142">
        <f t="shared" si="291"/>
        <v>2783622.6036960003</v>
      </c>
      <c r="BG389" s="143">
        <f>INDEX(รายได้แยกตามสิทธิ!$K:$K,MATCH(CalBudget2567!$D389,รายได้แยกตามสิทธิ!$B:$B,0))</f>
        <v>8049871.6500000004</v>
      </c>
      <c r="BH389" s="138">
        <f>INDEX(ผลงานAdjRw_DHES!$E:$E,MATCH(CalBudget2567!$D389,ผลงานAdjRw_DHES!$B:$B,0))</f>
        <v>163.809</v>
      </c>
      <c r="BI389" s="143">
        <f t="shared" si="292"/>
        <v>49141.815468014582</v>
      </c>
      <c r="BJ389" s="139">
        <f t="shared" si="293"/>
        <v>196.57079999999999</v>
      </c>
      <c r="BK389" s="140">
        <f t="shared" si="294"/>
        <v>196.57079999999999</v>
      </c>
      <c r="BL389" s="141">
        <f t="shared" si="295"/>
        <v>50439.159396370167</v>
      </c>
      <c r="BM389" s="142">
        <f t="shared" si="296"/>
        <v>9914865.9138719998</v>
      </c>
      <c r="BN389" s="143">
        <f>INDEX(รายได้แยกตามสิทธิ!$N:$N,MATCH(CalBudget2567!$D389,รายได้แยกตามสิทธิ!$B:$B,0))</f>
        <v>18435189.75</v>
      </c>
      <c r="BO389" s="138">
        <f>INDEX(ผลงานAdjRw_DHES!$I:$I,MATCH(CalBudget2567!$D389,ผลงานAdjRw_DHES!$B:$B,0))</f>
        <v>758.40300000000093</v>
      </c>
      <c r="BP389" s="143">
        <f t="shared" si="297"/>
        <v>24307.907207645509</v>
      </c>
      <c r="BQ389" s="139">
        <f t="shared" si="298"/>
        <v>910.08360000000107</v>
      </c>
      <c r="BR389" s="140">
        <f t="shared" si="299"/>
        <v>910.08360000000107</v>
      </c>
      <c r="BS389" s="141">
        <f t="shared" si="300"/>
        <v>24949.635957927348</v>
      </c>
      <c r="BT389" s="142">
        <f t="shared" si="301"/>
        <v>22706254.511279996</v>
      </c>
      <c r="BU389" s="144">
        <f t="shared" si="302"/>
        <v>200309743.31847358</v>
      </c>
      <c r="BV389" s="145">
        <f t="shared" si="256"/>
        <v>356324225.37868798</v>
      </c>
      <c r="BW389" s="146">
        <f>INDEX(รายได้แยกตามสิทธิ!$Q:$Q,MATCH(CalBudget2567!$D389,รายได้แยกตามสิทธิ!$B:$B,0))</f>
        <v>0.42</v>
      </c>
      <c r="BX389" s="145">
        <f t="shared" si="303"/>
        <v>149656174.65904894</v>
      </c>
      <c r="BY389" s="141"/>
      <c r="BZ389" s="143">
        <f t="shared" si="304"/>
        <v>161284</v>
      </c>
      <c r="CA389" s="138">
        <f>INDEX(ผลงานOPDVisit_HDC!$C:$C,MATCH(CalBudget2567!$D389,ผลงานOPDVisit_HDC!$A:$A,0))</f>
        <v>161284</v>
      </c>
      <c r="CB389" s="138">
        <f t="shared" si="305"/>
        <v>0</v>
      </c>
    </row>
    <row r="390" spans="1:80" hidden="1" x14ac:dyDescent="0.7">
      <c r="A390" s="136">
        <f>COUNTA($D$16:D390)</f>
        <v>375</v>
      </c>
      <c r="B390" s="1">
        <v>6</v>
      </c>
      <c r="C390" s="2" t="s">
        <v>36</v>
      </c>
      <c r="D390" s="91" t="s">
        <v>447</v>
      </c>
      <c r="E390" s="3" t="s">
        <v>1342</v>
      </c>
      <c r="F390" s="4" t="s">
        <v>1876</v>
      </c>
      <c r="G390" s="1">
        <v>5</v>
      </c>
      <c r="H390" s="3" t="s">
        <v>2964</v>
      </c>
      <c r="I390" s="137">
        <f>INDEX(รายได้แยกตามสิทธิ!$D:$D,MATCH(CalBudget2567!$D390,รายได้แยกตามสิทธิ!$B:$B,0))</f>
        <v>6032081</v>
      </c>
      <c r="J390" s="138">
        <f>INDEX(ผลงานOPDVisit_HDC!$F:$F,MATCH(CalBudget2567!$D390,ผลงานOPDVisit_HDC!$A:$A,0))</f>
        <v>16478</v>
      </c>
      <c r="K390" s="138">
        <f t="shared" si="257"/>
        <v>366.0687583444593</v>
      </c>
      <c r="L390" s="139">
        <f t="shared" si="258"/>
        <v>19773.599999999999</v>
      </c>
      <c r="M390" s="140">
        <f t="shared" si="259"/>
        <v>19773.599999999999</v>
      </c>
      <c r="N390" s="141">
        <f t="shared" si="260"/>
        <v>375.73297356475302</v>
      </c>
      <c r="O390" s="142">
        <f t="shared" si="261"/>
        <v>7429593.5260800002</v>
      </c>
      <c r="P390" s="143">
        <f>INDEX(รายได้แยกตามสิทธิ!$E:$E,MATCH(CalBudget2567!$D390,รายได้แยกตามสิทธิ!$B:$B,0))</f>
        <v>1007347</v>
      </c>
      <c r="Q390" s="138">
        <f>INDEX(ผลงานOPDVisit_HDC!$D:$D,MATCH(CalBudget2567!$D390,ผลงานOPDVisit_HDC!$A:$A,0))</f>
        <v>2100</v>
      </c>
      <c r="R390" s="138">
        <f t="shared" si="262"/>
        <v>479.68904761904764</v>
      </c>
      <c r="S390" s="139">
        <f t="shared" si="263"/>
        <v>2520</v>
      </c>
      <c r="T390" s="140">
        <f t="shared" si="264"/>
        <v>2520</v>
      </c>
      <c r="U390" s="141">
        <f t="shared" si="265"/>
        <v>492.35283847619053</v>
      </c>
      <c r="V390" s="142">
        <f t="shared" si="266"/>
        <v>1240729.1529600001</v>
      </c>
      <c r="W390" s="143">
        <f>INDEX(รายได้แยกตามสิทธิ!$F:$F,MATCH(CalBudget2567!$D390,รายได้แยกตามสิทธิ!$B:$B,0))</f>
        <v>600086.30000000005</v>
      </c>
      <c r="X390" s="138">
        <f>INDEX(ผลงานOPDVisit_HDC!$E:$E,MATCH(CalBudget2567!$D390,ผลงานOPDVisit_HDC!$A:$A,0))</f>
        <v>1998</v>
      </c>
      <c r="Y390" s="138">
        <f t="shared" si="267"/>
        <v>300.3434934934935</v>
      </c>
      <c r="Z390" s="139">
        <f t="shared" si="268"/>
        <v>2397.6</v>
      </c>
      <c r="AA390" s="140">
        <f t="shared" si="269"/>
        <v>2397.6</v>
      </c>
      <c r="AB390" s="141">
        <f t="shared" si="270"/>
        <v>308.27256172172173</v>
      </c>
      <c r="AC390" s="142">
        <f t="shared" si="271"/>
        <v>739114.29398399999</v>
      </c>
      <c r="AD390" s="143">
        <f>INDEX(รายได้แยกตามสิทธิ!$G:$G,MATCH(CalBudget2567!$D390,รายได้แยกตามสิทธิ!$B:$B,0))</f>
        <v>24452</v>
      </c>
      <c r="AE390" s="138">
        <f>INDEX(ผลงานOPDVisit_HDC!$G:$G,MATCH(CalBudget2567!$D390,ผลงานOPDVisit_HDC!$A:$A,0))</f>
        <v>57</v>
      </c>
      <c r="AF390" s="138">
        <f t="shared" si="272"/>
        <v>428.98245614035091</v>
      </c>
      <c r="AG390" s="139">
        <f t="shared" si="273"/>
        <v>68.399999999999991</v>
      </c>
      <c r="AH390" s="140">
        <f t="shared" si="274"/>
        <v>68.399999999999991</v>
      </c>
      <c r="AI390" s="141">
        <f t="shared" si="275"/>
        <v>440.30759298245619</v>
      </c>
      <c r="AJ390" s="142">
        <f t="shared" si="276"/>
        <v>30117.039359999999</v>
      </c>
      <c r="AK390" s="143">
        <f>INDEX(รายได้แยกตามสิทธิ!$H:$H,MATCH(CalBudget2567!$D390,รายได้แยกตามสิทธิ!$B:$B,0))</f>
        <v>682482</v>
      </c>
      <c r="AL390" s="138">
        <f>INDEX(ผลงานOPDVisit_HDC!$K:$K,MATCH(CalBudget2567!$D390,ผลงานOPDVisit_HDC!$A:$A,0))</f>
        <v>1494</v>
      </c>
      <c r="AM390" s="138">
        <f t="shared" si="277"/>
        <v>456.81526104417668</v>
      </c>
      <c r="AN390" s="139">
        <f t="shared" si="278"/>
        <v>1792.8</v>
      </c>
      <c r="AO390" s="140">
        <f t="shared" si="279"/>
        <v>1792.8</v>
      </c>
      <c r="AP390" s="141">
        <f t="shared" si="280"/>
        <v>468.87518393574294</v>
      </c>
      <c r="AQ390" s="142">
        <f t="shared" si="281"/>
        <v>840599.42975999997</v>
      </c>
      <c r="AR390" s="144">
        <f t="shared" si="255"/>
        <v>10280153.442143999</v>
      </c>
      <c r="AS390" s="143">
        <f>INDEX(รายได้แยกตามสิทธิ!$I:$I,MATCH(CalBudget2567!$D390,รายได้แยกตามสิทธิ!$B:$B,0))</f>
        <v>1794594</v>
      </c>
      <c r="AT390" s="138">
        <f>INDEX(ผลงานAdjRw_DHES!$D:$D,MATCH(CalBudget2567!$D390,ผลงานAdjRw_DHES!$B:$B,0))</f>
        <v>119.3777</v>
      </c>
      <c r="AU390" s="143">
        <f t="shared" si="282"/>
        <v>15032.908156213429</v>
      </c>
      <c r="AV390" s="139">
        <f t="shared" si="283"/>
        <v>143.25324000000001</v>
      </c>
      <c r="AW390" s="140">
        <f t="shared" si="284"/>
        <v>143.25324000000001</v>
      </c>
      <c r="AX390" s="141">
        <f t="shared" si="285"/>
        <v>15429.776931537463</v>
      </c>
      <c r="AY390" s="142">
        <f t="shared" si="286"/>
        <v>2210365.5379199996</v>
      </c>
      <c r="AZ390" s="143">
        <f>INDEX(รายได้แยกตามสิทธิ!$J:$J,MATCH(CalBudget2567!$D390,รายได้แยกตามสิทธิ!$B:$B,0))</f>
        <v>498878</v>
      </c>
      <c r="BA390" s="138">
        <f>INDEX(ผลงานAdjRw_DHES!$F:$F,MATCH(CalBudget2567!$D390,ผลงานAdjRw_DHES!$B:$B,0))</f>
        <v>16.608600000000003</v>
      </c>
      <c r="BB390" s="143">
        <f t="shared" si="287"/>
        <v>30037.330057921794</v>
      </c>
      <c r="BC390" s="139">
        <f t="shared" si="288"/>
        <v>19.930320000000002</v>
      </c>
      <c r="BD390" s="140">
        <f t="shared" si="289"/>
        <v>19.930320000000002</v>
      </c>
      <c r="BE390" s="141">
        <f t="shared" si="290"/>
        <v>30830.31557145093</v>
      </c>
      <c r="BF390" s="142">
        <f t="shared" si="291"/>
        <v>614458.05504000001</v>
      </c>
      <c r="BG390" s="143">
        <f>INDEX(รายได้แยกตามสิทธิ!$K:$K,MATCH(CalBudget2567!$D390,รายได้แยกตามสิทธิ!$B:$B,0))</f>
        <v>6168.5</v>
      </c>
      <c r="BH390" s="138">
        <f>INDEX(ผลงานAdjRw_DHES!$E:$E,MATCH(CalBudget2567!$D390,ผลงานAdjRw_DHES!$B:$B,0))</f>
        <v>8.7881999999999998</v>
      </c>
      <c r="BI390" s="143">
        <f t="shared" si="292"/>
        <v>701.90710270590114</v>
      </c>
      <c r="BJ390" s="139">
        <f t="shared" si="293"/>
        <v>10.54584</v>
      </c>
      <c r="BK390" s="140">
        <f t="shared" si="294"/>
        <v>10.54584</v>
      </c>
      <c r="BL390" s="141">
        <f t="shared" si="295"/>
        <v>720.43745021733696</v>
      </c>
      <c r="BM390" s="142">
        <f t="shared" si="296"/>
        <v>7597.6180800000011</v>
      </c>
      <c r="BN390" s="143">
        <f>INDEX(รายได้แยกตามสิทธิ!$N:$N,MATCH(CalBudget2567!$D390,รายได้แยกตามสิทธิ!$B:$B,0))</f>
        <v>67224</v>
      </c>
      <c r="BO390" s="138">
        <f>INDEX(ผลงานAdjRw_DHES!$I:$I,MATCH(CalBudget2567!$D390,ผลงานAdjRw_DHES!$B:$B,0))</f>
        <v>7.9368999999999623</v>
      </c>
      <c r="BP390" s="143">
        <f t="shared" si="297"/>
        <v>8469.8055916038156</v>
      </c>
      <c r="BQ390" s="139">
        <f t="shared" si="298"/>
        <v>9.5242799999999548</v>
      </c>
      <c r="BR390" s="140">
        <f t="shared" si="299"/>
        <v>9.5242799999999548</v>
      </c>
      <c r="BS390" s="141">
        <f t="shared" si="300"/>
        <v>8693.408459222157</v>
      </c>
      <c r="BT390" s="142">
        <f t="shared" si="301"/>
        <v>82798.456320000012</v>
      </c>
      <c r="BU390" s="144">
        <f t="shared" si="302"/>
        <v>2915219.6673599994</v>
      </c>
      <c r="BV390" s="145">
        <f t="shared" si="256"/>
        <v>13195373.109503999</v>
      </c>
      <c r="BW390" s="146">
        <f>INDEX(รายได้แยกตามสิทธิ!$Q:$Q,MATCH(CalBudget2567!$D390,รายได้แยกตามสิทธิ!$B:$B,0))</f>
        <v>0.48</v>
      </c>
      <c r="BX390" s="145">
        <f t="shared" si="303"/>
        <v>6333779.0925619192</v>
      </c>
      <c r="BY390" s="141"/>
      <c r="BZ390" s="143">
        <f t="shared" si="304"/>
        <v>22127</v>
      </c>
      <c r="CA390" s="138">
        <f>INDEX(ผลงานOPDVisit_HDC!$C:$C,MATCH(CalBudget2567!$D390,ผลงานOPDVisit_HDC!$A:$A,0))</f>
        <v>22127</v>
      </c>
      <c r="CB390" s="138">
        <f t="shared" si="305"/>
        <v>0</v>
      </c>
    </row>
    <row r="391" spans="1:80" hidden="1" x14ac:dyDescent="0.7">
      <c r="A391" s="136">
        <f>COUNTA($D$16:D391)</f>
        <v>376</v>
      </c>
      <c r="B391" s="1">
        <v>6</v>
      </c>
      <c r="C391" s="2" t="s">
        <v>36</v>
      </c>
      <c r="D391" s="91" t="s">
        <v>448</v>
      </c>
      <c r="E391" s="3" t="s">
        <v>1343</v>
      </c>
      <c r="F391" s="4" t="s">
        <v>1876</v>
      </c>
      <c r="G391" s="1">
        <v>10</v>
      </c>
      <c r="H391" s="3" t="s">
        <v>2962</v>
      </c>
      <c r="I391" s="137">
        <f>INDEX(รายได้แยกตามสิทธิ!$D:$D,MATCH(CalBudget2567!$D391,รายได้แยกตามสิทธิ!$B:$B,0))</f>
        <v>61378446.840000004</v>
      </c>
      <c r="J391" s="138">
        <f>INDEX(ผลงานOPDVisit_HDC!$F:$F,MATCH(CalBudget2567!$D391,ผลงานOPDVisit_HDC!$A:$A,0))</f>
        <v>87875</v>
      </c>
      <c r="K391" s="138">
        <f t="shared" si="257"/>
        <v>698.47450173541972</v>
      </c>
      <c r="L391" s="139">
        <f t="shared" si="258"/>
        <v>105450</v>
      </c>
      <c r="M391" s="140">
        <f t="shared" si="259"/>
        <v>105450</v>
      </c>
      <c r="N391" s="141">
        <f t="shared" si="260"/>
        <v>716.91422858123485</v>
      </c>
      <c r="O391" s="142">
        <f t="shared" si="261"/>
        <v>75598605.403891221</v>
      </c>
      <c r="P391" s="143">
        <f>INDEX(รายได้แยกตามสิทธิ!$E:$E,MATCH(CalBudget2567!$D391,รายได้แยกตามสิทธิ!$B:$B,0))</f>
        <v>4036251.88</v>
      </c>
      <c r="Q391" s="138">
        <f>INDEX(ผลงานOPDVisit_HDC!$D:$D,MATCH(CalBudget2567!$D391,ผลงานOPDVisit_HDC!$A:$A,0))</f>
        <v>10941</v>
      </c>
      <c r="R391" s="138">
        <f t="shared" si="262"/>
        <v>368.91069189287998</v>
      </c>
      <c r="S391" s="139">
        <f t="shared" si="263"/>
        <v>13129.199999999999</v>
      </c>
      <c r="T391" s="140">
        <f t="shared" si="264"/>
        <v>13129.199999999999</v>
      </c>
      <c r="U391" s="141">
        <f t="shared" si="265"/>
        <v>378.64993415885203</v>
      </c>
      <c r="V391" s="142">
        <f t="shared" si="266"/>
        <v>4971370.7155583994</v>
      </c>
      <c r="W391" s="143">
        <f>INDEX(รายได้แยกตามสิทธิ!$F:$F,MATCH(CalBudget2567!$D391,รายได้แยกตามสิทธิ!$B:$B,0))</f>
        <v>405205.71</v>
      </c>
      <c r="X391" s="138">
        <f>INDEX(ผลงานOPDVisit_HDC!$E:$E,MATCH(CalBudget2567!$D391,ผลงานOPDVisit_HDC!$A:$A,0))</f>
        <v>14999</v>
      </c>
      <c r="Y391" s="138">
        <f t="shared" si="267"/>
        <v>27.015515034335625</v>
      </c>
      <c r="Z391" s="139">
        <f t="shared" si="268"/>
        <v>17998.8</v>
      </c>
      <c r="AA391" s="140">
        <f t="shared" si="269"/>
        <v>17998.8</v>
      </c>
      <c r="AB391" s="141">
        <f t="shared" si="270"/>
        <v>27.728724631242084</v>
      </c>
      <c r="AC391" s="142">
        <f t="shared" si="271"/>
        <v>499083.76889280003</v>
      </c>
      <c r="AD391" s="143">
        <f>INDEX(รายได้แยกตามสิทธิ!$G:$G,MATCH(CalBudget2567!$D391,รายได้แยกตามสิทธิ!$B:$B,0))</f>
        <v>803367.96</v>
      </c>
      <c r="AE391" s="138">
        <f>INDEX(ผลงานOPDVisit_HDC!$G:$G,MATCH(CalBudget2567!$D391,ผลงานOPDVisit_HDC!$A:$A,0))</f>
        <v>3345</v>
      </c>
      <c r="AF391" s="138">
        <f t="shared" si="272"/>
        <v>240.16979372197309</v>
      </c>
      <c r="AG391" s="139">
        <f t="shared" si="273"/>
        <v>4014</v>
      </c>
      <c r="AH391" s="140">
        <f t="shared" si="274"/>
        <v>4014</v>
      </c>
      <c r="AI391" s="141">
        <f t="shared" si="275"/>
        <v>246.51027627623318</v>
      </c>
      <c r="AJ391" s="142">
        <f t="shared" si="276"/>
        <v>989492.24897279998</v>
      </c>
      <c r="AK391" s="143">
        <f>INDEX(รายได้แยกตามสิทธิ!$H:$H,MATCH(CalBudget2567!$D391,รายได้แยกตามสิทธิ!$B:$B,0))</f>
        <v>7364253.8700000001</v>
      </c>
      <c r="AL391" s="138">
        <f>INDEX(ผลงานOPDVisit_HDC!$K:$K,MATCH(CalBudget2567!$D391,ผลงานOPDVisit_HDC!$A:$A,0))</f>
        <v>47493</v>
      </c>
      <c r="AM391" s="138">
        <f t="shared" si="277"/>
        <v>155.05977449308318</v>
      </c>
      <c r="AN391" s="139">
        <f t="shared" si="278"/>
        <v>56991.6</v>
      </c>
      <c r="AO391" s="140">
        <f t="shared" si="279"/>
        <v>56991.6</v>
      </c>
      <c r="AP391" s="141">
        <f t="shared" si="280"/>
        <v>159.15335253970059</v>
      </c>
      <c r="AQ391" s="142">
        <f t="shared" si="281"/>
        <v>9070404.2066015992</v>
      </c>
      <c r="AR391" s="144">
        <f t="shared" si="255"/>
        <v>91128956.343916818</v>
      </c>
      <c r="AS391" s="143">
        <f>INDEX(รายได้แยกตามสิทธิ!$I:$I,MATCH(CalBudget2567!$D391,รายได้แยกตามสิทธิ!$B:$B,0))</f>
        <v>23936381.050000001</v>
      </c>
      <c r="AT391" s="138">
        <f>INDEX(ผลงานAdjRw_DHES!$D:$D,MATCH(CalBudget2567!$D391,ผลงานAdjRw_DHES!$B:$B,0))</f>
        <v>2089.3877000000002</v>
      </c>
      <c r="AU391" s="143">
        <f t="shared" si="282"/>
        <v>11456.17017368294</v>
      </c>
      <c r="AV391" s="139">
        <f t="shared" si="283"/>
        <v>2507.2652400000002</v>
      </c>
      <c r="AW391" s="140">
        <f t="shared" si="284"/>
        <v>2507.2652400000002</v>
      </c>
      <c r="AX391" s="141">
        <f t="shared" si="285"/>
        <v>11758.61306626817</v>
      </c>
      <c r="AY391" s="142">
        <f t="shared" si="286"/>
        <v>29481961.811664</v>
      </c>
      <c r="AZ391" s="143">
        <f>INDEX(รายได้แยกตามสิทธิ!$J:$J,MATCH(CalBudget2567!$D391,รายได้แยกตามสิทธิ!$B:$B,0))</f>
        <v>229884.5</v>
      </c>
      <c r="BA391" s="138">
        <f>INDEX(ผลงานAdjRw_DHES!$F:$F,MATCH(CalBudget2567!$D391,ผลงานAdjRw_DHES!$B:$B,0))</f>
        <v>77.662000000000006</v>
      </c>
      <c r="BB391" s="143">
        <f t="shared" si="287"/>
        <v>2960.0641240246191</v>
      </c>
      <c r="BC391" s="139">
        <f t="shared" si="288"/>
        <v>93.194400000000002</v>
      </c>
      <c r="BD391" s="140">
        <f t="shared" si="289"/>
        <v>93.194400000000002</v>
      </c>
      <c r="BE391" s="141">
        <f t="shared" si="290"/>
        <v>3038.2098168988691</v>
      </c>
      <c r="BF391" s="142">
        <f t="shared" si="291"/>
        <v>283144.14095999999</v>
      </c>
      <c r="BG391" s="143">
        <f>INDEX(รายได้แยกตามสิทธิ!$K:$K,MATCH(CalBudget2567!$D391,รายได้แยกตามสิทธิ!$B:$B,0))</f>
        <v>202127.95</v>
      </c>
      <c r="BH391" s="138">
        <f>INDEX(ผลงานAdjRw_DHES!$E:$E,MATCH(CalBudget2567!$D391,ผลงานAdjRw_DHES!$B:$B,0))</f>
        <v>60.126599999999989</v>
      </c>
      <c r="BI391" s="143">
        <f t="shared" si="292"/>
        <v>3361.7059670761369</v>
      </c>
      <c r="BJ391" s="139">
        <f t="shared" si="293"/>
        <v>72.15191999999999</v>
      </c>
      <c r="BK391" s="140">
        <f t="shared" si="294"/>
        <v>72.15191999999999</v>
      </c>
      <c r="BL391" s="141">
        <f t="shared" si="295"/>
        <v>3450.4550046069467</v>
      </c>
      <c r="BM391" s="142">
        <f t="shared" si="296"/>
        <v>248956.95345600002</v>
      </c>
      <c r="BN391" s="143">
        <f>INDEX(รายได้แยกตามสิทธิ!$N:$N,MATCH(CalBudget2567!$D391,รายได้แยกตามสิทธิ!$B:$B,0))</f>
        <v>757874.64</v>
      </c>
      <c r="BO391" s="138">
        <f>INDEX(ผลงานAdjRw_DHES!$I:$I,MATCH(CalBudget2567!$D391,ผลงานAdjRw_DHES!$B:$B,0))</f>
        <v>318.23429999999996</v>
      </c>
      <c r="BP391" s="143">
        <f t="shared" si="297"/>
        <v>2381.4989144790493</v>
      </c>
      <c r="BQ391" s="139">
        <f t="shared" si="298"/>
        <v>381.88115999999997</v>
      </c>
      <c r="BR391" s="140">
        <f t="shared" si="299"/>
        <v>381.88115999999997</v>
      </c>
      <c r="BS391" s="141">
        <f t="shared" si="300"/>
        <v>2444.3704858212964</v>
      </c>
      <c r="BT391" s="142">
        <f t="shared" si="301"/>
        <v>933459.03659520007</v>
      </c>
      <c r="BU391" s="144">
        <f t="shared" si="302"/>
        <v>30947521.942675199</v>
      </c>
      <c r="BV391" s="145">
        <f t="shared" si="256"/>
        <v>122076478.28659202</v>
      </c>
      <c r="BW391" s="146">
        <f>INDEX(รายได้แยกตามสิทธิ!$Q:$Q,MATCH(CalBudget2567!$D391,รายได้แยกตามสิทธิ!$B:$B,0))</f>
        <v>0.52</v>
      </c>
      <c r="BX391" s="145">
        <f t="shared" si="303"/>
        <v>63479768.709027857</v>
      </c>
      <c r="BY391" s="141"/>
      <c r="BZ391" s="143">
        <f t="shared" si="304"/>
        <v>164653</v>
      </c>
      <c r="CA391" s="138">
        <f>INDEX(ผลงานOPDVisit_HDC!$C:$C,MATCH(CalBudget2567!$D391,ผลงานOPDVisit_HDC!$A:$A,0))</f>
        <v>164653</v>
      </c>
      <c r="CB391" s="138">
        <f t="shared" si="305"/>
        <v>0</v>
      </c>
    </row>
    <row r="392" spans="1:80" hidden="1" x14ac:dyDescent="0.7">
      <c r="A392" s="136">
        <f>COUNTA($D$16:D392)</f>
        <v>377</v>
      </c>
      <c r="B392" s="1">
        <v>6</v>
      </c>
      <c r="C392" s="2" t="s">
        <v>36</v>
      </c>
      <c r="D392" s="91" t="s">
        <v>449</v>
      </c>
      <c r="E392" s="3" t="s">
        <v>1344</v>
      </c>
      <c r="F392" s="4" t="s">
        <v>1876</v>
      </c>
      <c r="G392" s="1">
        <v>6</v>
      </c>
      <c r="H392" s="3" t="s">
        <v>2965</v>
      </c>
      <c r="I392" s="137">
        <f>INDEX(รายได้แยกตามสิทธิ!$D:$D,MATCH(CalBudget2567!$D392,รายได้แยกตามสิทธิ!$B:$B,0))</f>
        <v>35338643.75</v>
      </c>
      <c r="J392" s="138">
        <f>INDEX(ผลงานOPDVisit_HDC!$F:$F,MATCH(CalBudget2567!$D392,ผลงานOPDVisit_HDC!$A:$A,0))</f>
        <v>28345</v>
      </c>
      <c r="K392" s="138">
        <f t="shared" si="257"/>
        <v>1246.7328893984829</v>
      </c>
      <c r="L392" s="139">
        <f t="shared" si="258"/>
        <v>34014</v>
      </c>
      <c r="M392" s="140">
        <f t="shared" si="259"/>
        <v>34014</v>
      </c>
      <c r="N392" s="141">
        <f t="shared" si="260"/>
        <v>1279.6466376786029</v>
      </c>
      <c r="O392" s="142">
        <f t="shared" si="261"/>
        <v>43525900.733999997</v>
      </c>
      <c r="P392" s="143">
        <f>INDEX(รายได้แยกตามสิทธิ!$E:$E,MATCH(CalBudget2567!$D392,รายได้แยกตามสิทธิ!$B:$B,0))</f>
        <v>2844676.5</v>
      </c>
      <c r="Q392" s="138">
        <f>INDEX(ผลงานOPDVisit_HDC!$D:$D,MATCH(CalBudget2567!$D392,ผลงานOPDVisit_HDC!$A:$A,0))</f>
        <v>5344</v>
      </c>
      <c r="R392" s="138">
        <f t="shared" si="262"/>
        <v>532.31221931137725</v>
      </c>
      <c r="S392" s="139">
        <f t="shared" si="263"/>
        <v>6412.8</v>
      </c>
      <c r="T392" s="140">
        <f t="shared" si="264"/>
        <v>6412.8</v>
      </c>
      <c r="U392" s="141">
        <f t="shared" si="265"/>
        <v>546.36526190119764</v>
      </c>
      <c r="V392" s="142">
        <f t="shared" si="266"/>
        <v>3503731.1515200003</v>
      </c>
      <c r="W392" s="143">
        <f>INDEX(รายได้แยกตามสิทธิ!$F:$F,MATCH(CalBudget2567!$D392,รายได้แยกตามสิทธิ!$B:$B,0))</f>
        <v>6132309.5</v>
      </c>
      <c r="X392" s="138">
        <f>INDEX(ผลงานOPDVisit_HDC!$E:$E,MATCH(CalBudget2567!$D392,ผลงานOPDVisit_HDC!$A:$A,0))</f>
        <v>46574</v>
      </c>
      <c r="Y392" s="138">
        <f t="shared" si="267"/>
        <v>131.66808734487054</v>
      </c>
      <c r="Z392" s="139">
        <f t="shared" si="268"/>
        <v>55888.799999999996</v>
      </c>
      <c r="AA392" s="140">
        <f t="shared" si="269"/>
        <v>55888.799999999996</v>
      </c>
      <c r="AB392" s="141">
        <f t="shared" si="270"/>
        <v>135.14412485077511</v>
      </c>
      <c r="AC392" s="142">
        <f t="shared" si="271"/>
        <v>7553042.9649599995</v>
      </c>
      <c r="AD392" s="143">
        <f>INDEX(รายได้แยกตามสิทธิ!$G:$G,MATCH(CalBudget2567!$D392,รายได้แยกตามสิทธิ!$B:$B,0))</f>
        <v>2156447</v>
      </c>
      <c r="AE392" s="138">
        <f>INDEX(ผลงานOPDVisit_HDC!$G:$G,MATCH(CalBudget2567!$D392,ผลงานOPDVisit_HDC!$A:$A,0))</f>
        <v>4927</v>
      </c>
      <c r="AF392" s="138">
        <f t="shared" si="272"/>
        <v>437.67952100669777</v>
      </c>
      <c r="AG392" s="139">
        <f t="shared" si="273"/>
        <v>5912.4</v>
      </c>
      <c r="AH392" s="140">
        <f t="shared" si="274"/>
        <v>5912.4</v>
      </c>
      <c r="AI392" s="141">
        <f t="shared" si="275"/>
        <v>449.23426036127461</v>
      </c>
      <c r="AJ392" s="142">
        <f t="shared" si="276"/>
        <v>2656052.64096</v>
      </c>
      <c r="AK392" s="143">
        <f>INDEX(รายได้แยกตามสิทธิ!$H:$H,MATCH(CalBudget2567!$D392,รายได้แยกตามสิทธิ!$B:$B,0))</f>
        <v>5901896</v>
      </c>
      <c r="AL392" s="138">
        <f>INDEX(ผลงานOPDVisit_HDC!$K:$K,MATCH(CalBudget2567!$D392,ผลงานOPDVisit_HDC!$A:$A,0))</f>
        <v>13142</v>
      </c>
      <c r="AM392" s="138">
        <f t="shared" si="277"/>
        <v>449.08659260386548</v>
      </c>
      <c r="AN392" s="139">
        <f t="shared" si="278"/>
        <v>15770.4</v>
      </c>
      <c r="AO392" s="140">
        <f t="shared" si="279"/>
        <v>15770.4</v>
      </c>
      <c r="AP392" s="141">
        <f t="shared" si="280"/>
        <v>460.9424786486075</v>
      </c>
      <c r="AQ392" s="142">
        <f t="shared" si="281"/>
        <v>7269247.2652799999</v>
      </c>
      <c r="AR392" s="144">
        <f t="shared" si="255"/>
        <v>64507974.756719999</v>
      </c>
      <c r="AS392" s="143">
        <f>INDEX(รายได้แยกตามสิทธิ!$I:$I,MATCH(CalBudget2567!$D392,รายได้แยกตามสิทธิ!$B:$B,0))</f>
        <v>19320283.5</v>
      </c>
      <c r="AT392" s="138">
        <f>INDEX(ผลงานAdjRw_DHES!$D:$D,MATCH(CalBudget2567!$D392,ผลงานAdjRw_DHES!$B:$B,0))</f>
        <v>1792.7916000000002</v>
      </c>
      <c r="AU392" s="143">
        <f t="shared" si="282"/>
        <v>10776.64771521687</v>
      </c>
      <c r="AV392" s="139">
        <f t="shared" si="283"/>
        <v>2151.3499200000001</v>
      </c>
      <c r="AW392" s="140">
        <f t="shared" si="284"/>
        <v>2151.3499200000001</v>
      </c>
      <c r="AX392" s="141">
        <f t="shared" si="285"/>
        <v>11061.151214898595</v>
      </c>
      <c r="AY392" s="142">
        <f t="shared" si="286"/>
        <v>23796406.781279996</v>
      </c>
      <c r="AZ392" s="143">
        <f>INDEX(รายได้แยกตามสิทธิ!$J:$J,MATCH(CalBudget2567!$D392,รายได้แยกตามสิทธิ!$B:$B,0))</f>
        <v>1222935.5</v>
      </c>
      <c r="BA392" s="138">
        <f>INDEX(ผลงานAdjRw_DHES!$F:$F,MATCH(CalBudget2567!$D392,ผลงานAdjRw_DHES!$B:$B,0))</f>
        <v>80.545799999999986</v>
      </c>
      <c r="BB392" s="143">
        <f t="shared" si="287"/>
        <v>15183.107002475614</v>
      </c>
      <c r="BC392" s="139">
        <f t="shared" si="288"/>
        <v>96.654959999999974</v>
      </c>
      <c r="BD392" s="140">
        <f t="shared" si="289"/>
        <v>96.654959999999974</v>
      </c>
      <c r="BE392" s="141">
        <f t="shared" si="290"/>
        <v>15583.94102734097</v>
      </c>
      <c r="BF392" s="142">
        <f t="shared" si="291"/>
        <v>1506265.19664</v>
      </c>
      <c r="BG392" s="143">
        <f>INDEX(รายได้แยกตามสิทธิ!$K:$K,MATCH(CalBudget2567!$D392,รายได้แยกตามสิทธิ!$B:$B,0))</f>
        <v>1418900</v>
      </c>
      <c r="BH392" s="138">
        <f>INDEX(ผลงานAdjRw_DHES!$E:$E,MATCH(CalBudget2567!$D392,ผลงานAdjRw_DHES!$B:$B,0))</f>
        <v>241.76640000000006</v>
      </c>
      <c r="BI392" s="143">
        <f t="shared" si="292"/>
        <v>5868.888315332485</v>
      </c>
      <c r="BJ392" s="139">
        <f t="shared" si="293"/>
        <v>290.11968000000007</v>
      </c>
      <c r="BK392" s="140">
        <f t="shared" si="294"/>
        <v>290.11968000000007</v>
      </c>
      <c r="BL392" s="141">
        <f t="shared" si="295"/>
        <v>6023.826966857263</v>
      </c>
      <c r="BM392" s="142">
        <f t="shared" si="296"/>
        <v>1747630.7520000001</v>
      </c>
      <c r="BN392" s="143">
        <f>INDEX(รายได้แยกตามสิทธิ!$N:$N,MATCH(CalBudget2567!$D392,รายได้แยกตามสิทธิ!$B:$B,0))</f>
        <v>9188600.6999999993</v>
      </c>
      <c r="BO392" s="138">
        <f>INDEX(ผลงานAdjRw_DHES!$I:$I,MATCH(CalBudget2567!$D392,ผลงานAdjRw_DHES!$B:$B,0))</f>
        <v>264.42549999999983</v>
      </c>
      <c r="BP392" s="143">
        <f t="shared" si="297"/>
        <v>34749.298762789542</v>
      </c>
      <c r="BQ392" s="139">
        <f t="shared" si="298"/>
        <v>317.31059999999979</v>
      </c>
      <c r="BR392" s="140">
        <f t="shared" si="299"/>
        <v>317.31059999999979</v>
      </c>
      <c r="BS392" s="141">
        <f t="shared" si="300"/>
        <v>35666.680250127189</v>
      </c>
      <c r="BT392" s="142">
        <f t="shared" si="301"/>
        <v>11317415.710176</v>
      </c>
      <c r="BU392" s="144">
        <f t="shared" si="302"/>
        <v>38367718.440095998</v>
      </c>
      <c r="BV392" s="145">
        <f t="shared" si="256"/>
        <v>102875693.196816</v>
      </c>
      <c r="BW392" s="146">
        <f>INDEX(รายได้แยกตามสิทธิ!$Q:$Q,MATCH(CalBudget2567!$D392,รายได้แยกตามสิทธิ!$B:$B,0))</f>
        <v>0.46</v>
      </c>
      <c r="BX392" s="145">
        <f t="shared" si="303"/>
        <v>47322818.870535359</v>
      </c>
      <c r="BY392" s="141"/>
      <c r="BZ392" s="143">
        <f t="shared" si="304"/>
        <v>98332</v>
      </c>
      <c r="CA392" s="138">
        <f>INDEX(ผลงานOPDVisit_HDC!$C:$C,MATCH(CalBudget2567!$D392,ผลงานOPDVisit_HDC!$A:$A,0))</f>
        <v>98332</v>
      </c>
      <c r="CB392" s="138">
        <f t="shared" si="305"/>
        <v>0</v>
      </c>
    </row>
    <row r="393" spans="1:80" hidden="1" x14ac:dyDescent="0.7">
      <c r="A393" s="136">
        <f>COUNTA($D$16:D393)</f>
        <v>378</v>
      </c>
      <c r="B393" s="1">
        <v>6</v>
      </c>
      <c r="C393" s="2" t="s">
        <v>36</v>
      </c>
      <c r="D393" s="91" t="s">
        <v>450</v>
      </c>
      <c r="E393" s="3" t="s">
        <v>1345</v>
      </c>
      <c r="F393" s="4" t="s">
        <v>1876</v>
      </c>
      <c r="G393" s="1">
        <v>5</v>
      </c>
      <c r="H393" s="3" t="s">
        <v>2964</v>
      </c>
      <c r="I393" s="137">
        <f>INDEX(รายได้แยกตามสิทธิ!$D:$D,MATCH(CalBudget2567!$D393,รายได้แยกตามสิทธิ!$B:$B,0))</f>
        <v>28906968.449999999</v>
      </c>
      <c r="J393" s="138">
        <f>INDEX(ผลงานOPDVisit_HDC!$F:$F,MATCH(CalBudget2567!$D393,ผลงานOPDVisit_HDC!$A:$A,0))</f>
        <v>42511</v>
      </c>
      <c r="K393" s="138">
        <f t="shared" si="257"/>
        <v>679.98796664392739</v>
      </c>
      <c r="L393" s="139">
        <f t="shared" si="258"/>
        <v>51013.2</v>
      </c>
      <c r="M393" s="140">
        <f t="shared" si="259"/>
        <v>51013.2</v>
      </c>
      <c r="N393" s="141">
        <f t="shared" si="260"/>
        <v>697.93964896332704</v>
      </c>
      <c r="O393" s="142">
        <f t="shared" si="261"/>
        <v>35604134.900495991</v>
      </c>
      <c r="P393" s="143">
        <f>INDEX(รายได้แยกตามสิทธิ!$E:$E,MATCH(CalBudget2567!$D393,รายได้แยกตามสิทธิ!$B:$B,0))</f>
        <v>5052415.57</v>
      </c>
      <c r="Q393" s="138">
        <f>INDEX(ผลงานOPDVisit_HDC!$D:$D,MATCH(CalBudget2567!$D393,ผลงานOPDVisit_HDC!$A:$A,0))</f>
        <v>483</v>
      </c>
      <c r="R393" s="138">
        <f t="shared" si="262"/>
        <v>10460.487722567288</v>
      </c>
      <c r="S393" s="139">
        <f t="shared" si="263"/>
        <v>579.6</v>
      </c>
      <c r="T393" s="140">
        <f t="shared" si="264"/>
        <v>579.6</v>
      </c>
      <c r="U393" s="141">
        <f t="shared" si="265"/>
        <v>10736.644598443065</v>
      </c>
      <c r="V393" s="142">
        <f t="shared" si="266"/>
        <v>6222959.2092576008</v>
      </c>
      <c r="W393" s="143">
        <f>INDEX(รายได้แยกตามสิทธิ!$F:$F,MATCH(CalBudget2567!$D393,รายได้แยกตามสิทธิ!$B:$B,0))</f>
        <v>4720593.09</v>
      </c>
      <c r="X393" s="138">
        <f>INDEX(ผลงานOPDVisit_HDC!$E:$E,MATCH(CalBudget2567!$D393,ผลงานOPDVisit_HDC!$A:$A,0))</f>
        <v>342</v>
      </c>
      <c r="Y393" s="138">
        <f t="shared" si="267"/>
        <v>13802.903771929825</v>
      </c>
      <c r="Z393" s="139">
        <f t="shared" si="268"/>
        <v>410.4</v>
      </c>
      <c r="AA393" s="140">
        <f t="shared" si="269"/>
        <v>410.4</v>
      </c>
      <c r="AB393" s="141">
        <f t="shared" si="270"/>
        <v>14167.300431508773</v>
      </c>
      <c r="AC393" s="142">
        <f t="shared" si="271"/>
        <v>5814260.0970911998</v>
      </c>
      <c r="AD393" s="143">
        <f>INDEX(รายได้แยกตามสิทธิ!$G:$G,MATCH(CalBudget2567!$D393,รายได้แยกตามสิทธิ!$B:$B,0))</f>
        <v>459149</v>
      </c>
      <c r="AE393" s="138">
        <f>INDEX(ผลงานOPDVisit_HDC!$G:$G,MATCH(CalBudget2567!$D393,ผลงานOPDVisit_HDC!$A:$A,0))</f>
        <v>2036</v>
      </c>
      <c r="AF393" s="138">
        <f t="shared" si="272"/>
        <v>225.51522593320234</v>
      </c>
      <c r="AG393" s="139">
        <f t="shared" si="273"/>
        <v>2443.1999999999998</v>
      </c>
      <c r="AH393" s="140">
        <f t="shared" si="274"/>
        <v>2443.1999999999998</v>
      </c>
      <c r="AI393" s="141">
        <f t="shared" si="275"/>
        <v>231.46882789783888</v>
      </c>
      <c r="AJ393" s="142">
        <f t="shared" si="276"/>
        <v>565524.64031999989</v>
      </c>
      <c r="AK393" s="143">
        <f>INDEX(รายได้แยกตามสิทธิ!$H:$H,MATCH(CalBudget2567!$D393,รายได้แยกตามสิทธิ!$B:$B,0))</f>
        <v>5255815</v>
      </c>
      <c r="AL393" s="138">
        <f>INDEX(ผลงานOPDVisit_HDC!$K:$K,MATCH(CalBudget2567!$D393,ผลงานOPDVisit_HDC!$A:$A,0))</f>
        <v>33510</v>
      </c>
      <c r="AM393" s="138">
        <f t="shared" si="277"/>
        <v>156.84318113995823</v>
      </c>
      <c r="AN393" s="139">
        <f t="shared" si="278"/>
        <v>40212</v>
      </c>
      <c r="AO393" s="140">
        <f t="shared" si="279"/>
        <v>40212</v>
      </c>
      <c r="AP393" s="141">
        <f t="shared" si="280"/>
        <v>160.98384112205312</v>
      </c>
      <c r="AQ393" s="142">
        <f t="shared" si="281"/>
        <v>6473482.2192000002</v>
      </c>
      <c r="AR393" s="144">
        <f t="shared" si="255"/>
        <v>54680361.066364795</v>
      </c>
      <c r="AS393" s="143">
        <f>INDEX(รายได้แยกตามสิทธิ!$I:$I,MATCH(CalBudget2567!$D393,รายได้แยกตามสิทธิ!$B:$B,0))</f>
        <v>11891842.859999999</v>
      </c>
      <c r="AT393" s="138">
        <f>INDEX(ผลงานAdjRw_DHES!$D:$D,MATCH(CalBudget2567!$D393,ผลงานAdjRw_DHES!$B:$B,0))</f>
        <v>916.76189999999986</v>
      </c>
      <c r="AU393" s="143">
        <f t="shared" si="282"/>
        <v>12971.571855243985</v>
      </c>
      <c r="AV393" s="139">
        <f t="shared" si="283"/>
        <v>1100.1142799999998</v>
      </c>
      <c r="AW393" s="140">
        <f t="shared" si="284"/>
        <v>1100.1142799999998</v>
      </c>
      <c r="AX393" s="141">
        <f t="shared" si="285"/>
        <v>13314.021352222426</v>
      </c>
      <c r="AY393" s="142">
        <f t="shared" si="286"/>
        <v>14646945.013804797</v>
      </c>
      <c r="AZ393" s="143">
        <f>INDEX(รายได้แยกตามสิทธิ!$J:$J,MATCH(CalBudget2567!$D393,รายได้แยกตามสิทธิ!$B:$B,0))</f>
        <v>990573.36</v>
      </c>
      <c r="BA393" s="138">
        <f>INDEX(ผลงานAdjRw_DHES!$F:$F,MATCH(CalBudget2567!$D393,ผลงานAdjRw_DHES!$B:$B,0))</f>
        <v>80.505099999999999</v>
      </c>
      <c r="BB393" s="143">
        <f t="shared" si="287"/>
        <v>12304.47959197616</v>
      </c>
      <c r="BC393" s="139">
        <f t="shared" si="288"/>
        <v>96.60611999999999</v>
      </c>
      <c r="BD393" s="140">
        <f t="shared" si="289"/>
        <v>96.60611999999999</v>
      </c>
      <c r="BE393" s="141">
        <f t="shared" si="290"/>
        <v>12629.317853204331</v>
      </c>
      <c r="BF393" s="142">
        <f t="shared" si="291"/>
        <v>1220069.3960447998</v>
      </c>
      <c r="BG393" s="143">
        <f>INDEX(รายได้แยกตามสิทธิ!$K:$K,MATCH(CalBudget2567!$D393,รายได้แยกตามสิทธิ!$B:$B,0))</f>
        <v>823187.47</v>
      </c>
      <c r="BH393" s="138">
        <f>INDEX(ผลงานAdjRw_DHES!$E:$E,MATCH(CalBudget2567!$D393,ผลงานAdjRw_DHES!$B:$B,0))</f>
        <v>68.8887</v>
      </c>
      <c r="BI393" s="143">
        <f t="shared" si="292"/>
        <v>11949.528297093717</v>
      </c>
      <c r="BJ393" s="139">
        <f t="shared" si="293"/>
        <v>82.666439999999994</v>
      </c>
      <c r="BK393" s="140">
        <f t="shared" si="294"/>
        <v>82.666439999999994</v>
      </c>
      <c r="BL393" s="141">
        <f t="shared" si="295"/>
        <v>12264.995844136991</v>
      </c>
      <c r="BM393" s="142">
        <f t="shared" si="296"/>
        <v>1013903.5430495999</v>
      </c>
      <c r="BN393" s="143">
        <f>INDEX(รายได้แยกตามสิทธิ!$N:$N,MATCH(CalBudget2567!$D393,รายได้แยกตามสิทธิ!$B:$B,0))</f>
        <v>1221609</v>
      </c>
      <c r="BO393" s="138">
        <f>INDEX(ผลงานAdjRw_DHES!$I:$I,MATCH(CalBudget2567!$D393,ผลงานAdjRw_DHES!$B:$B,0))</f>
        <v>77.092700000000093</v>
      </c>
      <c r="BP393" s="143">
        <f t="shared" si="297"/>
        <v>15845.97504043831</v>
      </c>
      <c r="BQ393" s="139">
        <f t="shared" si="298"/>
        <v>92.511240000000114</v>
      </c>
      <c r="BR393" s="140">
        <f t="shared" si="299"/>
        <v>92.511240000000114</v>
      </c>
      <c r="BS393" s="141">
        <f t="shared" si="300"/>
        <v>16264.308781505883</v>
      </c>
      <c r="BT393" s="142">
        <f t="shared" si="301"/>
        <v>1504631.3731200001</v>
      </c>
      <c r="BU393" s="144">
        <f t="shared" si="302"/>
        <v>18385549.326019194</v>
      </c>
      <c r="BV393" s="145">
        <f t="shared" si="256"/>
        <v>73065910.392383993</v>
      </c>
      <c r="BW393" s="146">
        <f>INDEX(รายได้แยกตามสิทธิ!$Q:$Q,MATCH(CalBudget2567!$D393,รายได้แยกตามสิทธิ!$B:$B,0))</f>
        <v>0.52</v>
      </c>
      <c r="BX393" s="145">
        <f t="shared" si="303"/>
        <v>37994273.404039681</v>
      </c>
      <c r="BY393" s="141"/>
      <c r="BZ393" s="143">
        <f t="shared" si="304"/>
        <v>78882</v>
      </c>
      <c r="CA393" s="138">
        <f>INDEX(ผลงานOPDVisit_HDC!$C:$C,MATCH(CalBudget2567!$D393,ผลงานOPDVisit_HDC!$A:$A,0))</f>
        <v>78882</v>
      </c>
      <c r="CB393" s="138">
        <f t="shared" si="305"/>
        <v>0</v>
      </c>
    </row>
    <row r="394" spans="1:80" hidden="1" x14ac:dyDescent="0.7">
      <c r="A394" s="136">
        <f>COUNTA($D$16:D394)</f>
        <v>379</v>
      </c>
      <c r="B394" s="1">
        <v>6</v>
      </c>
      <c r="C394" s="2" t="s">
        <v>37</v>
      </c>
      <c r="D394" s="91" t="s">
        <v>451</v>
      </c>
      <c r="E394" s="3" t="s">
        <v>1346</v>
      </c>
      <c r="F394" s="4" t="s">
        <v>1877</v>
      </c>
      <c r="G394" s="1">
        <v>16</v>
      </c>
      <c r="H394" s="3" t="s">
        <v>2973</v>
      </c>
      <c r="I394" s="137">
        <f>INDEX(รายได้แยกตามสิทธิ!$D:$D,MATCH(CalBudget2567!$D394,รายได้แยกตามสิทธิ!$B:$B,0))</f>
        <v>129670405.55</v>
      </c>
      <c r="J394" s="138">
        <f>INDEX(ผลงานOPDVisit_HDC!$F:$F,MATCH(CalBudget2567!$D394,ผลงานOPDVisit_HDC!$A:$A,0))</f>
        <v>194904</v>
      </c>
      <c r="K394" s="138">
        <f t="shared" si="257"/>
        <v>665.30397298157038</v>
      </c>
      <c r="L394" s="139">
        <f t="shared" si="258"/>
        <v>233884.79999999999</v>
      </c>
      <c r="M394" s="140">
        <f t="shared" si="259"/>
        <v>233884.79999999999</v>
      </c>
      <c r="N394" s="141">
        <f t="shared" si="260"/>
        <v>682.86799786828385</v>
      </c>
      <c r="O394" s="142">
        <f t="shared" si="261"/>
        <v>159712445.107824</v>
      </c>
      <c r="P394" s="143">
        <f>INDEX(รายได้แยกตามสิทธิ!$E:$E,MATCH(CalBudget2567!$D394,รายได้แยกตามสิทธิ!$B:$B,0))</f>
        <v>57990412.850000001</v>
      </c>
      <c r="Q394" s="138">
        <f>INDEX(ผลงานOPDVisit_HDC!$D:$D,MATCH(CalBudget2567!$D394,ผลงานOPDVisit_HDC!$A:$A,0))</f>
        <v>81744</v>
      </c>
      <c r="R394" s="138">
        <f t="shared" si="262"/>
        <v>709.41491546780196</v>
      </c>
      <c r="S394" s="139">
        <f t="shared" si="263"/>
        <v>98092.800000000003</v>
      </c>
      <c r="T394" s="140">
        <f t="shared" si="264"/>
        <v>98092.800000000003</v>
      </c>
      <c r="U394" s="141">
        <f t="shared" si="265"/>
        <v>728.14346923615199</v>
      </c>
      <c r="V394" s="142">
        <f t="shared" si="266"/>
        <v>71425631.699088007</v>
      </c>
      <c r="W394" s="143">
        <f>INDEX(รายได้แยกตามสิทธิ!$F:$F,MATCH(CalBudget2567!$D394,รายได้แยกตามสิทธิ!$B:$B,0))</f>
        <v>24541712.5</v>
      </c>
      <c r="X394" s="138">
        <f>INDEX(ผลงานOPDVisit_HDC!$E:$E,MATCH(CalBudget2567!$D394,ผลงานOPDVisit_HDC!$A:$A,0))</f>
        <v>61882</v>
      </c>
      <c r="Y394" s="138">
        <f t="shared" si="267"/>
        <v>396.58887075401572</v>
      </c>
      <c r="Z394" s="139">
        <f t="shared" si="268"/>
        <v>74258.399999999994</v>
      </c>
      <c r="AA394" s="140">
        <f t="shared" si="269"/>
        <v>74258.399999999994</v>
      </c>
      <c r="AB394" s="141">
        <f t="shared" si="270"/>
        <v>407.05881694192175</v>
      </c>
      <c r="AC394" s="142">
        <f t="shared" si="271"/>
        <v>30227536.452</v>
      </c>
      <c r="AD394" s="143">
        <f>INDEX(รายได้แยกตามสิทธิ!$G:$G,MATCH(CalBudget2567!$D394,รายได้แยกตามสิทธิ!$B:$B,0))</f>
        <v>4977073.8</v>
      </c>
      <c r="AE394" s="138">
        <f>INDEX(ผลงานOPDVisit_HDC!$G:$G,MATCH(CalBudget2567!$D394,ผลงานOPDVisit_HDC!$A:$A,0))</f>
        <v>8324</v>
      </c>
      <c r="AF394" s="138">
        <f t="shared" si="272"/>
        <v>597.91852474771747</v>
      </c>
      <c r="AG394" s="139">
        <f t="shared" si="273"/>
        <v>9988.7999999999993</v>
      </c>
      <c r="AH394" s="140">
        <f t="shared" si="274"/>
        <v>9988.7999999999993</v>
      </c>
      <c r="AI394" s="141">
        <f t="shared" si="275"/>
        <v>613.70357380105725</v>
      </c>
      <c r="AJ394" s="142">
        <f t="shared" si="276"/>
        <v>6130162.2579840003</v>
      </c>
      <c r="AK394" s="143">
        <f>INDEX(รายได้แยกตามสิทธิ!$H:$H,MATCH(CalBudget2567!$D394,รายได้แยกตามสิทธิ!$B:$B,0))</f>
        <v>21009238.25</v>
      </c>
      <c r="AL394" s="138">
        <f>INDEX(ผลงานOPDVisit_HDC!$K:$K,MATCH(CalBudget2567!$D394,ผลงานOPDVisit_HDC!$A:$A,0))</f>
        <v>24218</v>
      </c>
      <c r="AM394" s="138">
        <f t="shared" si="277"/>
        <v>867.50508918985884</v>
      </c>
      <c r="AN394" s="139">
        <f t="shared" si="278"/>
        <v>29061.599999999999</v>
      </c>
      <c r="AO394" s="140">
        <f t="shared" si="279"/>
        <v>29061.599999999999</v>
      </c>
      <c r="AP394" s="141">
        <f t="shared" si="280"/>
        <v>890.40722354447109</v>
      </c>
      <c r="AQ394" s="142">
        <f t="shared" si="281"/>
        <v>25876658.567759998</v>
      </c>
      <c r="AR394" s="144">
        <f t="shared" si="255"/>
        <v>293372434.084656</v>
      </c>
      <c r="AS394" s="143">
        <f>INDEX(รายได้แยกตามสิทธิ!$I:$I,MATCH(CalBudget2567!$D394,รายได้แยกตามสิทธิ!$B:$B,0))</f>
        <v>213711929.52000001</v>
      </c>
      <c r="AT394" s="138">
        <f>INDEX(ผลงานAdjRw_DHES!$D:$D,MATCH(CalBudget2567!$D394,ผลงานAdjRw_DHES!$B:$B,0))</f>
        <v>17349.084800000001</v>
      </c>
      <c r="AU394" s="143">
        <f t="shared" si="282"/>
        <v>12318.34024582092</v>
      </c>
      <c r="AV394" s="139">
        <f t="shared" si="283"/>
        <v>20818.901760000001</v>
      </c>
      <c r="AW394" s="140">
        <f t="shared" si="284"/>
        <v>20818.901760000001</v>
      </c>
      <c r="AX394" s="141">
        <f t="shared" si="285"/>
        <v>12643.544428310592</v>
      </c>
      <c r="AY394" s="142">
        <f t="shared" si="286"/>
        <v>263224709.35119358</v>
      </c>
      <c r="AZ394" s="143">
        <f>INDEX(รายได้แยกตามสิทธิ!$J:$J,MATCH(CalBudget2567!$D394,รายได้แยกตามสิทธิ!$B:$B,0))</f>
        <v>36220126.020000003</v>
      </c>
      <c r="BA394" s="138">
        <f>INDEX(ผลงานAdjRw_DHES!$F:$F,MATCH(CalBudget2567!$D394,ผลงานAdjRw_DHES!$B:$B,0))</f>
        <v>2791.9286000000002</v>
      </c>
      <c r="BB394" s="143">
        <f t="shared" si="287"/>
        <v>12973.156269110894</v>
      </c>
      <c r="BC394" s="139">
        <f t="shared" si="288"/>
        <v>3350.31432</v>
      </c>
      <c r="BD394" s="140">
        <f t="shared" si="289"/>
        <v>3350.31432</v>
      </c>
      <c r="BE394" s="141">
        <f t="shared" si="290"/>
        <v>13315.647594615421</v>
      </c>
      <c r="BF394" s="142">
        <f t="shared" si="291"/>
        <v>44611604.816313595</v>
      </c>
      <c r="BG394" s="143">
        <f>INDEX(รายได้แยกตามสิทธิ!$K:$K,MATCH(CalBudget2567!$D394,รายได้แยกตามสิทธิ!$B:$B,0))</f>
        <v>30240825.43</v>
      </c>
      <c r="BH394" s="138">
        <f>INDEX(ผลงานAdjRw_DHES!$E:$E,MATCH(CalBudget2567!$D394,ผลงานAdjRw_DHES!$B:$B,0))</f>
        <v>1723.0810000000001</v>
      </c>
      <c r="BI394" s="143">
        <f t="shared" si="292"/>
        <v>17550.437518607654</v>
      </c>
      <c r="BJ394" s="139">
        <f t="shared" si="293"/>
        <v>2067.6972000000001</v>
      </c>
      <c r="BK394" s="140">
        <f t="shared" si="294"/>
        <v>2067.6972000000001</v>
      </c>
      <c r="BL394" s="141">
        <f t="shared" si="295"/>
        <v>18013.769069098897</v>
      </c>
      <c r="BM394" s="142">
        <f t="shared" si="296"/>
        <v>37247019.865622394</v>
      </c>
      <c r="BN394" s="143">
        <f>INDEX(รายได้แยกตามสิทธิ!$N:$N,MATCH(CalBudget2567!$D394,รายได้แยกตามสิทธิ!$B:$B,0))</f>
        <v>79595187.769999996</v>
      </c>
      <c r="BO394" s="138">
        <f>INDEX(ผลงานAdjRw_DHES!$I:$I,MATCH(CalBudget2567!$D394,ผลงานAdjRw_DHES!$B:$B,0))</f>
        <v>4749.2798000000012</v>
      </c>
      <c r="BP394" s="143">
        <f t="shared" si="297"/>
        <v>16759.422717103334</v>
      </c>
      <c r="BQ394" s="139">
        <f t="shared" si="298"/>
        <v>5699.135760000001</v>
      </c>
      <c r="BR394" s="140">
        <f t="shared" si="299"/>
        <v>5699.135760000001</v>
      </c>
      <c r="BS394" s="141">
        <f t="shared" si="300"/>
        <v>17201.871476834862</v>
      </c>
      <c r="BT394" s="142">
        <f t="shared" si="301"/>
        <v>98035800.872553587</v>
      </c>
      <c r="BU394" s="144">
        <f t="shared" si="302"/>
        <v>443119134.90568316</v>
      </c>
      <c r="BV394" s="145">
        <f t="shared" si="256"/>
        <v>736491568.99033916</v>
      </c>
      <c r="BW394" s="146">
        <f>INDEX(รายได้แยกตามสิทธิ!$Q:$Q,MATCH(CalBudget2567!$D394,รายได้แยกตามสิทธิ!$B:$B,0))</f>
        <v>0.28000000000000003</v>
      </c>
      <c r="BX394" s="145">
        <f t="shared" si="303"/>
        <v>206217639.31729499</v>
      </c>
      <c r="BY394" s="141"/>
      <c r="BZ394" s="143">
        <f t="shared" si="304"/>
        <v>371072</v>
      </c>
      <c r="CA394" s="138">
        <f>INDEX(ผลงานOPDVisit_HDC!$C:$C,MATCH(CalBudget2567!$D394,ผลงานOPDVisit_HDC!$A:$A,0))</f>
        <v>371072</v>
      </c>
      <c r="CB394" s="138">
        <f t="shared" si="305"/>
        <v>0</v>
      </c>
    </row>
    <row r="395" spans="1:80" hidden="1" x14ac:dyDescent="0.7">
      <c r="A395" s="136">
        <f>COUNTA($D$16:D395)</f>
        <v>380</v>
      </c>
      <c r="B395" s="1">
        <v>6</v>
      </c>
      <c r="C395" s="2" t="s">
        <v>37</v>
      </c>
      <c r="D395" s="91" t="s">
        <v>452</v>
      </c>
      <c r="E395" s="3" t="s">
        <v>1347</v>
      </c>
      <c r="F395" s="4" t="s">
        <v>1876</v>
      </c>
      <c r="G395" s="1">
        <v>5</v>
      </c>
      <c r="H395" s="3" t="s">
        <v>2964</v>
      </c>
      <c r="I395" s="137">
        <f>INDEX(รายได้แยกตามสิทธิ!$D:$D,MATCH(CalBudget2567!$D395,รายได้แยกตามสิทธิ!$B:$B,0))</f>
        <v>19658053.050000001</v>
      </c>
      <c r="J395" s="138">
        <f>INDEX(ผลงานOPDVisit_HDC!$F:$F,MATCH(CalBudget2567!$D395,ผลงานOPDVisit_HDC!$A:$A,0))</f>
        <v>42056</v>
      </c>
      <c r="K395" s="138">
        <f t="shared" si="257"/>
        <v>467.42564794559638</v>
      </c>
      <c r="L395" s="139">
        <f t="shared" si="258"/>
        <v>50467.199999999997</v>
      </c>
      <c r="M395" s="140">
        <f t="shared" si="259"/>
        <v>50467.199999999997</v>
      </c>
      <c r="N395" s="141">
        <f t="shared" si="260"/>
        <v>479.76568505136015</v>
      </c>
      <c r="O395" s="142">
        <f t="shared" si="261"/>
        <v>24212430.780624002</v>
      </c>
      <c r="P395" s="143">
        <f>INDEX(รายได้แยกตามสิทธิ!$E:$E,MATCH(CalBudget2567!$D395,รายได้แยกตามสิทธิ!$B:$B,0))</f>
        <v>4960854.8899999997</v>
      </c>
      <c r="Q395" s="138">
        <f>INDEX(ผลงานOPDVisit_HDC!$D:$D,MATCH(CalBudget2567!$D395,ผลงานOPDVisit_HDC!$A:$A,0))</f>
        <v>13518</v>
      </c>
      <c r="R395" s="138">
        <f t="shared" si="262"/>
        <v>366.98142402722294</v>
      </c>
      <c r="S395" s="139">
        <f t="shared" si="263"/>
        <v>16221.599999999999</v>
      </c>
      <c r="T395" s="140">
        <f t="shared" si="264"/>
        <v>16221.599999999999</v>
      </c>
      <c r="U395" s="141">
        <f t="shared" si="265"/>
        <v>376.66973362154164</v>
      </c>
      <c r="V395" s="142">
        <f t="shared" si="266"/>
        <v>6110185.7509151995</v>
      </c>
      <c r="W395" s="143">
        <f>INDEX(รายได้แยกตามสิทธิ!$F:$F,MATCH(CalBudget2567!$D395,รายได้แยกตามสิทธิ!$B:$B,0))</f>
        <v>2390131.36</v>
      </c>
      <c r="X395" s="138">
        <f>INDEX(ผลงานOPDVisit_HDC!$E:$E,MATCH(CalBudget2567!$D395,ผลงานOPDVisit_HDC!$A:$A,0))</f>
        <v>4827</v>
      </c>
      <c r="Y395" s="138">
        <f t="shared" si="267"/>
        <v>495.15876527864094</v>
      </c>
      <c r="Z395" s="139">
        <f t="shared" si="268"/>
        <v>5792.4</v>
      </c>
      <c r="AA395" s="140">
        <f t="shared" si="269"/>
        <v>5792.4</v>
      </c>
      <c r="AB395" s="141">
        <f t="shared" si="270"/>
        <v>508.23095668199704</v>
      </c>
      <c r="AC395" s="142">
        <f t="shared" si="271"/>
        <v>2943876.9934847993</v>
      </c>
      <c r="AD395" s="143">
        <f>INDEX(รายได้แยกตามสิทธิ!$G:$G,MATCH(CalBudget2567!$D395,รายได้แยกตามสิทธิ!$B:$B,0))</f>
        <v>1910128.22</v>
      </c>
      <c r="AE395" s="138">
        <f>INDEX(ผลงานOPDVisit_HDC!$G:$G,MATCH(CalBudget2567!$D395,ผลงานOPDVisit_HDC!$A:$A,0))</f>
        <v>16</v>
      </c>
      <c r="AF395" s="138">
        <f t="shared" si="272"/>
        <v>119383.01375</v>
      </c>
      <c r="AG395" s="139">
        <f t="shared" si="273"/>
        <v>19.2</v>
      </c>
      <c r="AH395" s="140">
        <f t="shared" si="274"/>
        <v>19.2</v>
      </c>
      <c r="AI395" s="141">
        <f t="shared" si="275"/>
        <v>122534.725313</v>
      </c>
      <c r="AJ395" s="142">
        <f t="shared" si="276"/>
        <v>2352666.7260095999</v>
      </c>
      <c r="AK395" s="143">
        <f>INDEX(รายได้แยกตามสิทธิ!$H:$H,MATCH(CalBudget2567!$D395,รายได้แยกตามสิทธิ!$B:$B,0))</f>
        <v>25011753.5</v>
      </c>
      <c r="AL395" s="138">
        <f>INDEX(ผลงานOPDVisit_HDC!$K:$K,MATCH(CalBudget2567!$D395,ผลงานOPDVisit_HDC!$A:$A,0))</f>
        <v>11070</v>
      </c>
      <c r="AM395" s="138">
        <f t="shared" si="277"/>
        <v>2259.4176603432702</v>
      </c>
      <c r="AN395" s="139">
        <f t="shared" si="278"/>
        <v>13284</v>
      </c>
      <c r="AO395" s="140">
        <f t="shared" si="279"/>
        <v>13284</v>
      </c>
      <c r="AP395" s="141">
        <f t="shared" si="280"/>
        <v>2319.0662865763325</v>
      </c>
      <c r="AQ395" s="142">
        <f t="shared" si="281"/>
        <v>30806476.55088</v>
      </c>
      <c r="AR395" s="144">
        <f t="shared" si="255"/>
        <v>66425636.801913604</v>
      </c>
      <c r="AS395" s="143">
        <f>INDEX(รายได้แยกตามสิทธิ!$I:$I,MATCH(CalBudget2567!$D395,รายได้แยกตามสิทธิ!$B:$B,0))</f>
        <v>7188084.6399999997</v>
      </c>
      <c r="AT395" s="138">
        <f>INDEX(ผลงานAdjRw_DHES!$D:$D,MATCH(CalBudget2567!$D395,ผลงานAdjRw_DHES!$B:$B,0))</f>
        <v>324.05880000000002</v>
      </c>
      <c r="AU395" s="143">
        <f t="shared" si="282"/>
        <v>22181.420902626312</v>
      </c>
      <c r="AV395" s="139">
        <f t="shared" si="283"/>
        <v>388.87056000000001</v>
      </c>
      <c r="AW395" s="140">
        <f t="shared" si="284"/>
        <v>388.87056000000001</v>
      </c>
      <c r="AX395" s="141">
        <f t="shared" si="285"/>
        <v>22767.010414455646</v>
      </c>
      <c r="AY395" s="142">
        <f t="shared" si="286"/>
        <v>8853420.089395199</v>
      </c>
      <c r="AZ395" s="143">
        <f>INDEX(รายได้แยกตามสิทธิ!$J:$J,MATCH(CalBudget2567!$D395,รายได้แยกตามสิทธิ!$B:$B,0))</f>
        <v>540055.34</v>
      </c>
      <c r="BA395" s="138">
        <f>INDEX(ผลงานAdjRw_DHES!$F:$F,MATCH(CalBudget2567!$D395,ผลงานAdjRw_DHES!$B:$B,0))</f>
        <v>39.2134</v>
      </c>
      <c r="BB395" s="143">
        <f t="shared" si="287"/>
        <v>13772.21409008145</v>
      </c>
      <c r="BC395" s="139">
        <f t="shared" si="288"/>
        <v>47.056080000000001</v>
      </c>
      <c r="BD395" s="140">
        <f t="shared" si="289"/>
        <v>47.056080000000001</v>
      </c>
      <c r="BE395" s="141">
        <f t="shared" si="290"/>
        <v>14135.8005420596</v>
      </c>
      <c r="BF395" s="142">
        <f t="shared" si="291"/>
        <v>665175.36117119994</v>
      </c>
      <c r="BG395" s="143">
        <f>INDEX(รายได้แยกตามสิทธิ!$K:$K,MATCH(CalBudget2567!$D395,รายได้แยกตามสิทธิ!$B:$B,0))</f>
        <v>2471182.27</v>
      </c>
      <c r="BH395" s="138">
        <f>INDEX(ผลงานAdjRw_DHES!$E:$E,MATCH(CalBudget2567!$D395,ผลงานAdjRw_DHES!$B:$B,0))</f>
        <v>25.657200000000003</v>
      </c>
      <c r="BI395" s="143">
        <f t="shared" si="292"/>
        <v>96315.352805450311</v>
      </c>
      <c r="BJ395" s="139">
        <f t="shared" si="293"/>
        <v>30.788640000000001</v>
      </c>
      <c r="BK395" s="140">
        <f t="shared" si="294"/>
        <v>30.788640000000001</v>
      </c>
      <c r="BL395" s="141">
        <f t="shared" si="295"/>
        <v>98858.078119514204</v>
      </c>
      <c r="BM395" s="142">
        <f t="shared" si="296"/>
        <v>3043705.7783136</v>
      </c>
      <c r="BN395" s="143">
        <f>INDEX(รายได้แยกตามสิทธิ!$N:$N,MATCH(CalBudget2567!$D395,รายได้แยกตามสิทธิ!$B:$B,0))</f>
        <v>1402470.02</v>
      </c>
      <c r="BO395" s="138">
        <f>INDEX(ผลงานAdjRw_DHES!$I:$I,MATCH(CalBudget2567!$D395,ผลงานAdjRw_DHES!$B:$B,0))</f>
        <v>83.628599999999921</v>
      </c>
      <c r="BP395" s="143">
        <f t="shared" si="297"/>
        <v>16770.219996508389</v>
      </c>
      <c r="BQ395" s="139">
        <f t="shared" si="298"/>
        <v>100.3543199999999</v>
      </c>
      <c r="BR395" s="140">
        <f t="shared" si="299"/>
        <v>100.3543199999999</v>
      </c>
      <c r="BS395" s="141">
        <f t="shared" si="300"/>
        <v>17212.953804416211</v>
      </c>
      <c r="BT395" s="142">
        <f t="shared" si="301"/>
        <v>1727394.2742336001</v>
      </c>
      <c r="BU395" s="144">
        <f t="shared" si="302"/>
        <v>14289695.503113599</v>
      </c>
      <c r="BV395" s="145">
        <f t="shared" si="256"/>
        <v>80715332.305027202</v>
      </c>
      <c r="BW395" s="146">
        <f>INDEX(รายได้แยกตามสิทธิ!$Q:$Q,MATCH(CalBudget2567!$D395,รายได้แยกตามสิทธิ!$B:$B,0))</f>
        <v>0.2</v>
      </c>
      <c r="BX395" s="145">
        <f t="shared" si="303"/>
        <v>16143066.461005442</v>
      </c>
      <c r="BY395" s="141"/>
      <c r="BZ395" s="143">
        <f t="shared" si="304"/>
        <v>71487</v>
      </c>
      <c r="CA395" s="138">
        <f>INDEX(ผลงานOPDVisit_HDC!$C:$C,MATCH(CalBudget2567!$D395,ผลงานOPDVisit_HDC!$A:$A,0))</f>
        <v>71487</v>
      </c>
      <c r="CB395" s="138">
        <f t="shared" si="305"/>
        <v>0</v>
      </c>
    </row>
    <row r="396" spans="1:80" hidden="1" x14ac:dyDescent="0.7">
      <c r="A396" s="136">
        <f>COUNTA($D$16:D396)</f>
        <v>381</v>
      </c>
      <c r="B396" s="1">
        <v>6</v>
      </c>
      <c r="C396" s="2" t="s">
        <v>37</v>
      </c>
      <c r="D396" s="91" t="s">
        <v>453</v>
      </c>
      <c r="E396" s="3" t="s">
        <v>1348</v>
      </c>
      <c r="F396" s="4" t="s">
        <v>1876</v>
      </c>
      <c r="G396" s="1">
        <v>6</v>
      </c>
      <c r="H396" s="3" t="s">
        <v>2965</v>
      </c>
      <c r="I396" s="137">
        <f>INDEX(รายได้แยกตามสิทธิ!$D:$D,MATCH(CalBudget2567!$D396,รายได้แยกตามสิทธิ!$B:$B,0))</f>
        <v>25556161.350000001</v>
      </c>
      <c r="J396" s="138">
        <f>INDEX(ผลงานOPDVisit_HDC!$F:$F,MATCH(CalBudget2567!$D396,ผลงานOPDVisit_HDC!$A:$A,0))</f>
        <v>40450</v>
      </c>
      <c r="K396" s="138">
        <f t="shared" si="257"/>
        <v>631.79632509270709</v>
      </c>
      <c r="L396" s="139">
        <f t="shared" si="258"/>
        <v>48540</v>
      </c>
      <c r="M396" s="140">
        <f t="shared" si="259"/>
        <v>48540</v>
      </c>
      <c r="N396" s="141">
        <f t="shared" si="260"/>
        <v>648.47574807515457</v>
      </c>
      <c r="O396" s="142">
        <f t="shared" si="261"/>
        <v>31477012.811568003</v>
      </c>
      <c r="P396" s="143">
        <f>INDEX(รายได้แยกตามสิทธิ!$E:$E,MATCH(CalBudget2567!$D396,รายได้แยกตามสิทธิ!$B:$B,0))</f>
        <v>4373843.5</v>
      </c>
      <c r="Q396" s="138">
        <f>INDEX(ผลงานOPDVisit_HDC!$D:$D,MATCH(CalBudget2567!$D396,ผลงานOPDVisit_HDC!$A:$A,0))</f>
        <v>11819</v>
      </c>
      <c r="R396" s="138">
        <f t="shared" si="262"/>
        <v>370.06882985024112</v>
      </c>
      <c r="S396" s="139">
        <f t="shared" si="263"/>
        <v>14182.8</v>
      </c>
      <c r="T396" s="140">
        <f t="shared" si="264"/>
        <v>14182.8</v>
      </c>
      <c r="U396" s="141">
        <f t="shared" si="265"/>
        <v>379.83864695828748</v>
      </c>
      <c r="V396" s="142">
        <f t="shared" si="266"/>
        <v>5387175.5620799996</v>
      </c>
      <c r="W396" s="143">
        <f>INDEX(รายได้แยกตามสิทธิ!$F:$F,MATCH(CalBudget2567!$D396,รายได้แยกตามสิทธิ!$B:$B,0))</f>
        <v>1542970.5</v>
      </c>
      <c r="X396" s="138">
        <f>INDEX(ผลงานOPDVisit_HDC!$E:$E,MATCH(CalBudget2567!$D396,ผลงานOPDVisit_HDC!$A:$A,0))</f>
        <v>4073</v>
      </c>
      <c r="Y396" s="138">
        <f t="shared" si="267"/>
        <v>378.82899582617233</v>
      </c>
      <c r="Z396" s="139">
        <f t="shared" si="268"/>
        <v>4887.5999999999995</v>
      </c>
      <c r="AA396" s="140">
        <f t="shared" si="269"/>
        <v>4887.5999999999995</v>
      </c>
      <c r="AB396" s="141">
        <f t="shared" si="270"/>
        <v>388.83008131598331</v>
      </c>
      <c r="AC396" s="142">
        <f t="shared" si="271"/>
        <v>1900445.9054399999</v>
      </c>
      <c r="AD396" s="143">
        <f>INDEX(รายได้แยกตามสิทธิ!$G:$G,MATCH(CalBudget2567!$D396,รายได้แยกตามสิทธิ!$B:$B,0))</f>
        <v>2006065.4</v>
      </c>
      <c r="AE396" s="138">
        <f>INDEX(ผลงานOPDVisit_HDC!$G:$G,MATCH(CalBudget2567!$D396,ผลงานOPDVisit_HDC!$A:$A,0))</f>
        <v>0</v>
      </c>
      <c r="AF396" s="138">
        <f t="shared" si="272"/>
        <v>0</v>
      </c>
      <c r="AG396" s="139">
        <f t="shared" si="273"/>
        <v>0</v>
      </c>
      <c r="AH396" s="140">
        <f t="shared" si="274"/>
        <v>0</v>
      </c>
      <c r="AI396" s="141">
        <f t="shared" si="275"/>
        <v>0</v>
      </c>
      <c r="AJ396" s="142">
        <f t="shared" si="276"/>
        <v>0</v>
      </c>
      <c r="AK396" s="143">
        <f>INDEX(รายได้แยกตามสิทธิ!$H:$H,MATCH(CalBudget2567!$D396,รายได้แยกตามสิทธิ!$B:$B,0))</f>
        <v>4875241.5</v>
      </c>
      <c r="AL396" s="138">
        <f>INDEX(ผลงานOPDVisit_HDC!$K:$K,MATCH(CalBudget2567!$D396,ผลงานOPDVisit_HDC!$A:$A,0))</f>
        <v>17976</v>
      </c>
      <c r="AM396" s="138">
        <f t="shared" si="277"/>
        <v>271.20836114819758</v>
      </c>
      <c r="AN396" s="139">
        <f t="shared" si="278"/>
        <v>21571.200000000001</v>
      </c>
      <c r="AO396" s="140">
        <f t="shared" si="279"/>
        <v>21571.200000000001</v>
      </c>
      <c r="AP396" s="141">
        <f t="shared" si="280"/>
        <v>278.36826188251001</v>
      </c>
      <c r="AQ396" s="142">
        <f t="shared" si="281"/>
        <v>6004737.4507200001</v>
      </c>
      <c r="AR396" s="144">
        <f t="shared" si="255"/>
        <v>44769371.729808003</v>
      </c>
      <c r="AS396" s="143">
        <f>INDEX(รายได้แยกตามสิทธิ!$I:$I,MATCH(CalBudget2567!$D396,รายได้แยกตามสิทธิ!$B:$B,0))</f>
        <v>5853495.1200000001</v>
      </c>
      <c r="AT396" s="138">
        <f>INDEX(ผลงานAdjRw_DHES!$D:$D,MATCH(CalBudget2567!$D396,ผลงานAdjRw_DHES!$B:$B,0))</f>
        <v>634.45639999999992</v>
      </c>
      <c r="AU396" s="143">
        <f t="shared" si="282"/>
        <v>9226.0005888505511</v>
      </c>
      <c r="AV396" s="139">
        <f t="shared" si="283"/>
        <v>761.34767999999985</v>
      </c>
      <c r="AW396" s="140">
        <f t="shared" si="284"/>
        <v>761.34767999999985</v>
      </c>
      <c r="AX396" s="141">
        <f t="shared" si="285"/>
        <v>9469.5670043962054</v>
      </c>
      <c r="AY396" s="142">
        <f t="shared" si="286"/>
        <v>7209632.8694015993</v>
      </c>
      <c r="AZ396" s="143">
        <f>INDEX(รายได้แยกตามสิทธิ!$J:$J,MATCH(CalBudget2567!$D396,รายได้แยกตามสิทธิ!$B:$B,0))</f>
        <v>351293.3</v>
      </c>
      <c r="BA396" s="138">
        <f>INDEX(ผลงานAdjRw_DHES!$F:$F,MATCH(CalBudget2567!$D396,ผลงานAdjRw_DHES!$B:$B,0))</f>
        <v>38.578299999999999</v>
      </c>
      <c r="BB396" s="143">
        <f t="shared" si="287"/>
        <v>9105.9818602685973</v>
      </c>
      <c r="BC396" s="139">
        <f t="shared" si="288"/>
        <v>46.293959999999998</v>
      </c>
      <c r="BD396" s="140">
        <f t="shared" si="289"/>
        <v>46.293959999999998</v>
      </c>
      <c r="BE396" s="141">
        <f t="shared" si="290"/>
        <v>9346.3797813796882</v>
      </c>
      <c r="BF396" s="142">
        <f t="shared" si="291"/>
        <v>432680.931744</v>
      </c>
      <c r="BG396" s="143">
        <f>INDEX(รายได้แยกตามสิทธิ!$K:$K,MATCH(CalBudget2567!$D396,รายได้แยกตามสิทธิ!$B:$B,0))</f>
        <v>337199.25</v>
      </c>
      <c r="BH396" s="138">
        <f>INDEX(ผลงานAdjRw_DHES!$E:$E,MATCH(CalBudget2567!$D396,ผลงานAdjRw_DHES!$B:$B,0))</f>
        <v>31.4679</v>
      </c>
      <c r="BI396" s="143">
        <f t="shared" si="292"/>
        <v>10715.657860867741</v>
      </c>
      <c r="BJ396" s="139">
        <f t="shared" si="293"/>
        <v>37.761479999999999</v>
      </c>
      <c r="BK396" s="140">
        <f t="shared" si="294"/>
        <v>37.761479999999999</v>
      </c>
      <c r="BL396" s="141">
        <f t="shared" si="295"/>
        <v>10998.55122839465</v>
      </c>
      <c r="BM396" s="142">
        <f t="shared" si="296"/>
        <v>415321.57224000001</v>
      </c>
      <c r="BN396" s="143">
        <f>INDEX(รายได้แยกตามสิทธิ!$N:$N,MATCH(CalBudget2567!$D396,รายได้แยกตามสิทธิ!$B:$B,0))</f>
        <v>848800.27</v>
      </c>
      <c r="BO396" s="138">
        <f>INDEX(ผลงานAdjRw_DHES!$I:$I,MATCH(CalBudget2567!$D396,ผลงานAdjRw_DHES!$B:$B,0))</f>
        <v>88.454800000000091</v>
      </c>
      <c r="BP396" s="143">
        <f t="shared" si="297"/>
        <v>9595.8644415000563</v>
      </c>
      <c r="BQ396" s="139">
        <f t="shared" si="298"/>
        <v>106.14576000000011</v>
      </c>
      <c r="BR396" s="140">
        <f t="shared" si="299"/>
        <v>106.14576000000011</v>
      </c>
      <c r="BS396" s="141">
        <f t="shared" si="300"/>
        <v>9849.1952627556584</v>
      </c>
      <c r="BT396" s="142">
        <f t="shared" si="301"/>
        <v>1045450.3165536001</v>
      </c>
      <c r="BU396" s="144">
        <f t="shared" si="302"/>
        <v>9103085.689939199</v>
      </c>
      <c r="BV396" s="145">
        <f t="shared" si="256"/>
        <v>53872457.419747204</v>
      </c>
      <c r="BW396" s="146">
        <f>INDEX(รายได้แยกตามสิทธิ!$Q:$Q,MATCH(CalBudget2567!$D396,รายได้แยกตามสิทธิ!$B:$B,0))</f>
        <v>0.45</v>
      </c>
      <c r="BX396" s="145">
        <f t="shared" si="303"/>
        <v>24242605.838886242</v>
      </c>
      <c r="BY396" s="141"/>
      <c r="BZ396" s="143">
        <f t="shared" si="304"/>
        <v>74318</v>
      </c>
      <c r="CA396" s="138">
        <f>INDEX(ผลงานOPDVisit_HDC!$C:$C,MATCH(CalBudget2567!$D396,ผลงานOPDVisit_HDC!$A:$A,0))</f>
        <v>74318</v>
      </c>
      <c r="CB396" s="138">
        <f t="shared" si="305"/>
        <v>0</v>
      </c>
    </row>
    <row r="397" spans="1:80" hidden="1" x14ac:dyDescent="0.7">
      <c r="A397" s="136">
        <f>COUNTA($D$16:D397)</f>
        <v>382</v>
      </c>
      <c r="B397" s="1">
        <v>6</v>
      </c>
      <c r="C397" s="2" t="s">
        <v>37</v>
      </c>
      <c r="D397" s="91" t="s">
        <v>454</v>
      </c>
      <c r="E397" s="3" t="s">
        <v>1349</v>
      </c>
      <c r="F397" s="4" t="s">
        <v>1876</v>
      </c>
      <c r="G397" s="1">
        <v>5</v>
      </c>
      <c r="H397" s="3" t="s">
        <v>2964</v>
      </c>
      <c r="I397" s="137">
        <f>INDEX(รายได้แยกตามสิทธิ!$D:$D,MATCH(CalBudget2567!$D397,รายได้แยกตามสิทธิ!$B:$B,0))</f>
        <v>27010044.25</v>
      </c>
      <c r="J397" s="138">
        <f>INDEX(ผลงานOPDVisit_HDC!$F:$F,MATCH(CalBudget2567!$D397,ผลงานOPDVisit_HDC!$A:$A,0))</f>
        <v>12412</v>
      </c>
      <c r="K397" s="138">
        <f t="shared" si="257"/>
        <v>2176.1234490815341</v>
      </c>
      <c r="L397" s="139">
        <f t="shared" si="258"/>
        <v>14894.4</v>
      </c>
      <c r="M397" s="140">
        <f t="shared" si="259"/>
        <v>14894.4</v>
      </c>
      <c r="N397" s="141">
        <f t="shared" si="260"/>
        <v>2233.5731081372865</v>
      </c>
      <c r="O397" s="142">
        <f t="shared" si="261"/>
        <v>33267731.30184</v>
      </c>
      <c r="P397" s="143">
        <f>INDEX(รายได้แยกตามสิทธิ!$E:$E,MATCH(CalBudget2567!$D397,รายได้แยกตามสิทธิ!$B:$B,0))</f>
        <v>3628729.3</v>
      </c>
      <c r="Q397" s="138">
        <f>INDEX(ผลงานOPDVisit_HDC!$D:$D,MATCH(CalBudget2567!$D397,ผลงานOPDVisit_HDC!$A:$A,0))</f>
        <v>7816</v>
      </c>
      <c r="R397" s="138">
        <f t="shared" si="262"/>
        <v>464.26935772773794</v>
      </c>
      <c r="S397" s="139">
        <f t="shared" si="263"/>
        <v>9379.1999999999989</v>
      </c>
      <c r="T397" s="140">
        <f t="shared" si="264"/>
        <v>9379.1999999999989</v>
      </c>
      <c r="U397" s="141">
        <f t="shared" si="265"/>
        <v>476.5260687717502</v>
      </c>
      <c r="V397" s="142">
        <f t="shared" si="266"/>
        <v>4469433.3042239994</v>
      </c>
      <c r="W397" s="143">
        <f>INDEX(รายได้แยกตามสิทธิ!$F:$F,MATCH(CalBudget2567!$D397,รายได้แยกตามสิทธิ!$B:$B,0))</f>
        <v>1679453.91</v>
      </c>
      <c r="X397" s="138">
        <f>INDEX(ผลงานOPDVisit_HDC!$E:$E,MATCH(CalBudget2567!$D397,ผลงานOPDVisit_HDC!$A:$A,0))</f>
        <v>3863</v>
      </c>
      <c r="Y397" s="138">
        <f t="shared" si="267"/>
        <v>434.75379497799634</v>
      </c>
      <c r="Z397" s="139">
        <f t="shared" si="268"/>
        <v>4635.5999999999995</v>
      </c>
      <c r="AA397" s="140">
        <f t="shared" si="269"/>
        <v>4635.5999999999995</v>
      </c>
      <c r="AB397" s="141">
        <f t="shared" si="270"/>
        <v>446.23129516541542</v>
      </c>
      <c r="AC397" s="142">
        <f t="shared" si="271"/>
        <v>2068549.7918687994</v>
      </c>
      <c r="AD397" s="143">
        <f>INDEX(รายได้แยกตามสิทธิ!$G:$G,MATCH(CalBudget2567!$D397,รายได้แยกตามสิทธิ!$B:$B,0))</f>
        <v>1679613.11</v>
      </c>
      <c r="AE397" s="138">
        <f>INDEX(ผลงานOPDVisit_HDC!$G:$G,MATCH(CalBudget2567!$D397,ผลงานOPDVisit_HDC!$A:$A,0))</f>
        <v>897</v>
      </c>
      <c r="AF397" s="138">
        <f t="shared" si="272"/>
        <v>1872.4783835005576</v>
      </c>
      <c r="AG397" s="139">
        <f t="shared" si="273"/>
        <v>1076.3999999999999</v>
      </c>
      <c r="AH397" s="140">
        <f t="shared" si="274"/>
        <v>1076.3999999999999</v>
      </c>
      <c r="AI397" s="141">
        <f t="shared" si="275"/>
        <v>1921.9118128249722</v>
      </c>
      <c r="AJ397" s="142">
        <f t="shared" si="276"/>
        <v>2068745.8753247999</v>
      </c>
      <c r="AK397" s="143">
        <f>INDEX(รายได้แยกตามสิทธิ!$H:$H,MATCH(CalBudget2567!$D397,รายได้แยกตามสิทธิ!$B:$B,0))</f>
        <v>4463616.5</v>
      </c>
      <c r="AL397" s="138">
        <f>INDEX(ผลงานOPDVisit_HDC!$K:$K,MATCH(CalBudget2567!$D397,ผลงานOPDVisit_HDC!$A:$A,0))</f>
        <v>40646</v>
      </c>
      <c r="AM397" s="138">
        <f t="shared" si="277"/>
        <v>109.81687004871328</v>
      </c>
      <c r="AN397" s="139">
        <f t="shared" si="278"/>
        <v>48775.199999999997</v>
      </c>
      <c r="AO397" s="140">
        <f t="shared" si="279"/>
        <v>48775.199999999997</v>
      </c>
      <c r="AP397" s="141">
        <f t="shared" si="280"/>
        <v>112.71603541799931</v>
      </c>
      <c r="AQ397" s="142">
        <f t="shared" si="281"/>
        <v>5497747.1707199998</v>
      </c>
      <c r="AR397" s="144">
        <f t="shared" si="255"/>
        <v>47372207.443977594</v>
      </c>
      <c r="AS397" s="143">
        <f>INDEX(รายได้แยกตามสิทธิ!$I:$I,MATCH(CalBudget2567!$D397,รายได้แยกตามสิทธิ!$B:$B,0))</f>
        <v>9287887</v>
      </c>
      <c r="AT397" s="138">
        <f>INDEX(ผลงานAdjRw_DHES!$D:$D,MATCH(CalBudget2567!$D397,ผลงานAdjRw_DHES!$B:$B,0))</f>
        <v>838.99380000000008</v>
      </c>
      <c r="AU397" s="143">
        <f t="shared" si="282"/>
        <v>11070.268934049333</v>
      </c>
      <c r="AV397" s="139">
        <f t="shared" si="283"/>
        <v>1006.7925600000001</v>
      </c>
      <c r="AW397" s="140">
        <f t="shared" si="284"/>
        <v>1006.7925600000001</v>
      </c>
      <c r="AX397" s="141">
        <f t="shared" si="285"/>
        <v>11362.524033908236</v>
      </c>
      <c r="AY397" s="142">
        <f t="shared" si="286"/>
        <v>11439704.660160001</v>
      </c>
      <c r="AZ397" s="143">
        <f>INDEX(รายได้แยกตามสิทธิ!$J:$J,MATCH(CalBudget2567!$D397,รายได้แยกตามสิทธิ!$B:$B,0))</f>
        <v>761688.7</v>
      </c>
      <c r="BA397" s="138">
        <f>INDEX(ผลงานAdjRw_DHES!$F:$F,MATCH(CalBudget2567!$D397,ผลงานAdjRw_DHES!$B:$B,0))</f>
        <v>56.357500000000009</v>
      </c>
      <c r="BB397" s="143">
        <f t="shared" si="287"/>
        <v>13515.303198332074</v>
      </c>
      <c r="BC397" s="139">
        <f t="shared" si="288"/>
        <v>67.629000000000005</v>
      </c>
      <c r="BD397" s="140">
        <f t="shared" si="289"/>
        <v>67.629000000000005</v>
      </c>
      <c r="BE397" s="141">
        <f t="shared" si="290"/>
        <v>13872.10720276804</v>
      </c>
      <c r="BF397" s="142">
        <f t="shared" si="291"/>
        <v>938156.7380159999</v>
      </c>
      <c r="BG397" s="143">
        <f>INDEX(รายได้แยกตามสิทธิ!$K:$K,MATCH(CalBudget2567!$D397,รายได้แยกตามสิทธิ!$B:$B,0))</f>
        <v>500210.67</v>
      </c>
      <c r="BH397" s="138">
        <f>INDEX(ผลงานAdjRw_DHES!$E:$E,MATCH(CalBudget2567!$D397,ผลงานAdjRw_DHES!$B:$B,0))</f>
        <v>35.474199999999996</v>
      </c>
      <c r="BI397" s="143">
        <f t="shared" si="292"/>
        <v>14100.68923330195</v>
      </c>
      <c r="BJ397" s="139">
        <f t="shared" si="293"/>
        <v>42.569039999999994</v>
      </c>
      <c r="BK397" s="140">
        <f t="shared" si="294"/>
        <v>42.569039999999994</v>
      </c>
      <c r="BL397" s="141">
        <f t="shared" si="295"/>
        <v>14472.947429061122</v>
      </c>
      <c r="BM397" s="142">
        <f t="shared" si="296"/>
        <v>616099.47802559996</v>
      </c>
      <c r="BN397" s="143">
        <f>INDEX(รายได้แยกตามสิทธิ!$N:$N,MATCH(CalBudget2567!$D397,รายได้แยกตามสิทธิ!$B:$B,0))</f>
        <v>1603092.75</v>
      </c>
      <c r="BO397" s="138">
        <f>INDEX(ผลงานAdjRw_DHES!$I:$I,MATCH(CalBudget2567!$D397,ผลงานAdjRw_DHES!$B:$B,0))</f>
        <v>137.07089999999977</v>
      </c>
      <c r="BP397" s="143">
        <f t="shared" si="297"/>
        <v>11695.354374998651</v>
      </c>
      <c r="BQ397" s="139">
        <f t="shared" si="298"/>
        <v>164.48507999999973</v>
      </c>
      <c r="BR397" s="140">
        <f t="shared" si="299"/>
        <v>164.48507999999973</v>
      </c>
      <c r="BS397" s="141">
        <f t="shared" si="300"/>
        <v>12004.111730498615</v>
      </c>
      <c r="BT397" s="142">
        <f t="shared" si="301"/>
        <v>1974497.2783199998</v>
      </c>
      <c r="BU397" s="144">
        <f t="shared" si="302"/>
        <v>14968458.154521601</v>
      </c>
      <c r="BV397" s="145">
        <f t="shared" si="256"/>
        <v>62340665.598499194</v>
      </c>
      <c r="BW397" s="146">
        <f>INDEX(รายได้แยกตามสิทธิ!$Q:$Q,MATCH(CalBudget2567!$D397,รายได้แยกตามสิทธิ!$B:$B,0))</f>
        <v>0.45</v>
      </c>
      <c r="BX397" s="145">
        <f t="shared" si="303"/>
        <v>28053299.519324638</v>
      </c>
      <c r="BY397" s="141"/>
      <c r="BZ397" s="143">
        <f t="shared" si="304"/>
        <v>65634</v>
      </c>
      <c r="CA397" s="138">
        <f>INDEX(ผลงานOPDVisit_HDC!$C:$C,MATCH(CalBudget2567!$D397,ผลงานOPDVisit_HDC!$A:$A,0))</f>
        <v>65634</v>
      </c>
      <c r="CB397" s="138">
        <f t="shared" si="305"/>
        <v>0</v>
      </c>
    </row>
    <row r="398" spans="1:80" hidden="1" x14ac:dyDescent="0.7">
      <c r="A398" s="136">
        <f>COUNTA($D$16:D398)</f>
        <v>383</v>
      </c>
      <c r="B398" s="1">
        <v>6</v>
      </c>
      <c r="C398" s="2" t="s">
        <v>37</v>
      </c>
      <c r="D398" s="91" t="s">
        <v>455</v>
      </c>
      <c r="E398" s="3" t="s">
        <v>1350</v>
      </c>
      <c r="F398" s="4" t="s">
        <v>1876</v>
      </c>
      <c r="G398" s="1">
        <v>5</v>
      </c>
      <c r="H398" s="3" t="s">
        <v>2964</v>
      </c>
      <c r="I398" s="137">
        <f>INDEX(รายได้แยกตามสิทธิ!$D:$D,MATCH(CalBudget2567!$D398,รายได้แยกตามสิทธิ!$B:$B,0))</f>
        <v>17052239.43</v>
      </c>
      <c r="J398" s="138">
        <f>INDEX(ผลงานOPDVisit_HDC!$F:$F,MATCH(CalBudget2567!$D398,ผลงานOPDVisit_HDC!$A:$A,0))</f>
        <v>32358</v>
      </c>
      <c r="K398" s="138">
        <f t="shared" si="257"/>
        <v>526.98681717040608</v>
      </c>
      <c r="L398" s="139">
        <f t="shared" si="258"/>
        <v>38829.599999999999</v>
      </c>
      <c r="M398" s="140">
        <f t="shared" si="259"/>
        <v>38829.599999999999</v>
      </c>
      <c r="N398" s="141">
        <f t="shared" si="260"/>
        <v>540.89926914370483</v>
      </c>
      <c r="O398" s="142">
        <f t="shared" si="261"/>
        <v>21002902.261142399</v>
      </c>
      <c r="P398" s="143">
        <f>INDEX(รายได้แยกตามสิทธิ!$E:$E,MATCH(CalBudget2567!$D398,รายได้แยกตามสิทธิ!$B:$B,0))</f>
        <v>9701631.5099999998</v>
      </c>
      <c r="Q398" s="138">
        <f>INDEX(ผลงานOPDVisit_HDC!$D:$D,MATCH(CalBudget2567!$D398,ผลงานOPDVisit_HDC!$A:$A,0))</f>
        <v>26424</v>
      </c>
      <c r="R398" s="138">
        <f t="shared" si="262"/>
        <v>367.15226725703906</v>
      </c>
      <c r="S398" s="139">
        <f t="shared" si="263"/>
        <v>31708.799999999999</v>
      </c>
      <c r="T398" s="140">
        <f t="shared" si="264"/>
        <v>31708.799999999999</v>
      </c>
      <c r="U398" s="141">
        <f t="shared" si="265"/>
        <v>376.84508711262487</v>
      </c>
      <c r="V398" s="142">
        <f t="shared" si="266"/>
        <v>11949305.4982368</v>
      </c>
      <c r="W398" s="143">
        <f>INDEX(รายได้แยกตามสิทธิ!$F:$F,MATCH(CalBudget2567!$D398,รายได้แยกตามสิทธิ!$B:$B,0))</f>
        <v>1365477.33</v>
      </c>
      <c r="X398" s="138">
        <f>INDEX(ผลงานOPDVisit_HDC!$E:$E,MATCH(CalBudget2567!$D398,ผลงานOPDVisit_HDC!$A:$A,0))</f>
        <v>4921</v>
      </c>
      <c r="Y398" s="138">
        <f t="shared" si="267"/>
        <v>277.47964438122335</v>
      </c>
      <c r="Z398" s="139">
        <f t="shared" si="268"/>
        <v>5905.2</v>
      </c>
      <c r="AA398" s="140">
        <f t="shared" si="269"/>
        <v>5905.2</v>
      </c>
      <c r="AB398" s="141">
        <f t="shared" si="270"/>
        <v>284.80510699288766</v>
      </c>
      <c r="AC398" s="142">
        <f t="shared" si="271"/>
        <v>1681831.1178144002</v>
      </c>
      <c r="AD398" s="143">
        <f>INDEX(รายได้แยกตามสิทธิ!$G:$G,MATCH(CalBudget2567!$D398,รายได้แยกตามสิทธิ!$B:$B,0))</f>
        <v>1443431</v>
      </c>
      <c r="AE398" s="138">
        <f>INDEX(ผลงานOPDVisit_HDC!$G:$G,MATCH(CalBudget2567!$D398,ผลงานOPDVisit_HDC!$A:$A,0))</f>
        <v>649</v>
      </c>
      <c r="AF398" s="138">
        <f t="shared" si="272"/>
        <v>2224.0847457627119</v>
      </c>
      <c r="AG398" s="139">
        <f t="shared" si="273"/>
        <v>778.8</v>
      </c>
      <c r="AH398" s="140">
        <f t="shared" si="274"/>
        <v>778.8</v>
      </c>
      <c r="AI398" s="141">
        <f t="shared" si="275"/>
        <v>2282.8005830508473</v>
      </c>
      <c r="AJ398" s="142">
        <f t="shared" si="276"/>
        <v>1777845.0940799997</v>
      </c>
      <c r="AK398" s="143">
        <f>INDEX(รายได้แยกตามสิทธิ!$H:$H,MATCH(CalBudget2567!$D398,รายได้แยกตามสิทธิ!$B:$B,0))</f>
        <v>3894273</v>
      </c>
      <c r="AL398" s="138">
        <f>INDEX(ผลงานOPDVisit_HDC!$K:$K,MATCH(CalBudget2567!$D398,ผลงานOPDVisit_HDC!$A:$A,0))</f>
        <v>4328</v>
      </c>
      <c r="AM398" s="138">
        <f t="shared" si="277"/>
        <v>899.78581330868758</v>
      </c>
      <c r="AN398" s="139">
        <f t="shared" si="278"/>
        <v>5193.5999999999995</v>
      </c>
      <c r="AO398" s="140">
        <f t="shared" si="279"/>
        <v>5193.5999999999995</v>
      </c>
      <c r="AP398" s="141">
        <f t="shared" si="280"/>
        <v>923.5401587800369</v>
      </c>
      <c r="AQ398" s="142">
        <f t="shared" si="281"/>
        <v>4796498.1686399989</v>
      </c>
      <c r="AR398" s="144">
        <f t="shared" si="255"/>
        <v>41208382.139913604</v>
      </c>
      <c r="AS398" s="143">
        <f>INDEX(รายได้แยกตามสิทธิ!$I:$I,MATCH(CalBudget2567!$D398,รายได้แยกตามสิทธิ!$B:$B,0))</f>
        <v>5045820</v>
      </c>
      <c r="AT398" s="138">
        <f>INDEX(ผลงานAdjRw_DHES!$D:$D,MATCH(CalBudget2567!$D398,ผลงานAdjRw_DHES!$B:$B,0))</f>
        <v>538.65470000000005</v>
      </c>
      <c r="AU398" s="143">
        <f t="shared" si="282"/>
        <v>9367.4482001178112</v>
      </c>
      <c r="AV398" s="139">
        <f t="shared" si="283"/>
        <v>646.38564000000008</v>
      </c>
      <c r="AW398" s="140">
        <f t="shared" si="284"/>
        <v>646.38564000000008</v>
      </c>
      <c r="AX398" s="141">
        <f t="shared" si="285"/>
        <v>9614.7488326009207</v>
      </c>
      <c r="AY398" s="142">
        <f t="shared" si="286"/>
        <v>6214835.5775999995</v>
      </c>
      <c r="AZ398" s="143">
        <f>INDEX(รายได้แยกตามสิทธิ!$J:$J,MATCH(CalBudget2567!$D398,รายได้แยกตามสิทธิ!$B:$B,0))</f>
        <v>803599.14</v>
      </c>
      <c r="BA398" s="138">
        <f>INDEX(ผลงานAdjRw_DHES!$F:$F,MATCH(CalBudget2567!$D398,ผลงานAdjRw_DHES!$B:$B,0))</f>
        <v>85.084400000000002</v>
      </c>
      <c r="BB398" s="143">
        <f t="shared" si="287"/>
        <v>9444.7294686217447</v>
      </c>
      <c r="BC398" s="139">
        <f t="shared" si="288"/>
        <v>102.10128</v>
      </c>
      <c r="BD398" s="140">
        <f t="shared" si="289"/>
        <v>102.10128</v>
      </c>
      <c r="BE398" s="141">
        <f t="shared" si="290"/>
        <v>9694.0703265933589</v>
      </c>
      <c r="BF398" s="142">
        <f t="shared" si="291"/>
        <v>989776.98875520006</v>
      </c>
      <c r="BG398" s="143">
        <f>INDEX(รายได้แยกตามสิทธิ!$K:$K,MATCH(CalBudget2567!$D398,รายได้แยกตามสิทธิ!$B:$B,0))</f>
        <v>382131.23</v>
      </c>
      <c r="BH398" s="138">
        <f>INDEX(ผลงานAdjRw_DHES!$E:$E,MATCH(CalBudget2567!$D398,ผลงานAdjRw_DHES!$B:$B,0))</f>
        <v>24.046400000000002</v>
      </c>
      <c r="BI398" s="143">
        <f t="shared" si="292"/>
        <v>15891.411188369151</v>
      </c>
      <c r="BJ398" s="139">
        <f t="shared" si="293"/>
        <v>28.85568</v>
      </c>
      <c r="BK398" s="140">
        <f t="shared" si="294"/>
        <v>28.85568</v>
      </c>
      <c r="BL398" s="141">
        <f t="shared" si="295"/>
        <v>16310.944443742097</v>
      </c>
      <c r="BM398" s="142">
        <f t="shared" si="296"/>
        <v>470663.39336639992</v>
      </c>
      <c r="BN398" s="143">
        <f>INDEX(รายได้แยกตามสิทธิ!$N:$N,MATCH(CalBudget2567!$D398,รายได้แยกตามสิทธิ!$B:$B,0))</f>
        <v>478774.66000000003</v>
      </c>
      <c r="BO398" s="138">
        <f>INDEX(ผลงานAdjRw_DHES!$I:$I,MATCH(CalBudget2567!$D398,ผลงานAdjRw_DHES!$B:$B,0))</f>
        <v>34.126199999999827</v>
      </c>
      <c r="BP398" s="143">
        <f t="shared" si="297"/>
        <v>14029.533320440087</v>
      </c>
      <c r="BQ398" s="139">
        <f t="shared" si="298"/>
        <v>40.951439999999792</v>
      </c>
      <c r="BR398" s="140">
        <f t="shared" si="299"/>
        <v>40.951439999999792</v>
      </c>
      <c r="BS398" s="141">
        <f t="shared" si="300"/>
        <v>14399.913000099705</v>
      </c>
      <c r="BT398" s="142">
        <f t="shared" si="301"/>
        <v>589697.17322880006</v>
      </c>
      <c r="BU398" s="144">
        <f t="shared" si="302"/>
        <v>8264973.1329504</v>
      </c>
      <c r="BV398" s="145">
        <f t="shared" si="256"/>
        <v>49473355.272864006</v>
      </c>
      <c r="BW398" s="146">
        <f>INDEX(รายได้แยกตามสิทธิ!$Q:$Q,MATCH(CalBudget2567!$D398,รายได้แยกตามสิทธิ!$B:$B,0))</f>
        <v>0.27</v>
      </c>
      <c r="BX398" s="145">
        <f t="shared" si="303"/>
        <v>13357805.923673283</v>
      </c>
      <c r="BY398" s="141"/>
      <c r="BZ398" s="143">
        <f t="shared" si="304"/>
        <v>68680</v>
      </c>
      <c r="CA398" s="138">
        <f>INDEX(ผลงานOPDVisit_HDC!$C:$C,MATCH(CalBudget2567!$D398,ผลงานOPDVisit_HDC!$A:$A,0))</f>
        <v>68680</v>
      </c>
      <c r="CB398" s="138">
        <f t="shared" si="305"/>
        <v>0</v>
      </c>
    </row>
    <row r="399" spans="1:80" hidden="1" x14ac:dyDescent="0.7">
      <c r="A399" s="136">
        <f>COUNTA($D$16:D399)</f>
        <v>384</v>
      </c>
      <c r="B399" s="1">
        <v>6</v>
      </c>
      <c r="C399" s="2" t="s">
        <v>37</v>
      </c>
      <c r="D399" s="91" t="s">
        <v>456</v>
      </c>
      <c r="E399" s="3" t="s">
        <v>1351</v>
      </c>
      <c r="F399" s="4" t="s">
        <v>1876</v>
      </c>
      <c r="G399" s="1">
        <v>2</v>
      </c>
      <c r="H399" s="3" t="s">
        <v>2968</v>
      </c>
      <c r="I399" s="137">
        <f>INDEX(รายได้แยกตามสิทธิ!$D:$D,MATCH(CalBudget2567!$D399,รายได้แยกตามสิทธิ!$B:$B,0))</f>
        <v>2570111.75</v>
      </c>
      <c r="J399" s="138">
        <f>INDEX(ผลงานOPDVisit_HDC!$F:$F,MATCH(CalBudget2567!$D399,ผลงานOPDVisit_HDC!$A:$A,0))</f>
        <v>5884</v>
      </c>
      <c r="K399" s="138">
        <f t="shared" si="257"/>
        <v>436.79669442556082</v>
      </c>
      <c r="L399" s="139">
        <f t="shared" si="258"/>
        <v>7060.8</v>
      </c>
      <c r="M399" s="140">
        <f t="shared" si="259"/>
        <v>7060.8</v>
      </c>
      <c r="N399" s="141">
        <f t="shared" si="260"/>
        <v>448.3281271583956</v>
      </c>
      <c r="O399" s="142">
        <f t="shared" si="261"/>
        <v>3165555.2402399997</v>
      </c>
      <c r="P399" s="143">
        <f>INDEX(รายได้แยกตามสิทธิ!$E:$E,MATCH(CalBudget2567!$D399,รายได้แยกตามสิทธิ!$B:$B,0))</f>
        <v>610129.54</v>
      </c>
      <c r="Q399" s="138">
        <f>INDEX(ผลงานOPDVisit_HDC!$D:$D,MATCH(CalBudget2567!$D399,ผลงานOPDVisit_HDC!$A:$A,0))</f>
        <v>2038</v>
      </c>
      <c r="R399" s="138">
        <f t="shared" si="262"/>
        <v>299.37661432777236</v>
      </c>
      <c r="S399" s="139">
        <f t="shared" si="263"/>
        <v>2445.6</v>
      </c>
      <c r="T399" s="140">
        <f t="shared" si="264"/>
        <v>2445.6</v>
      </c>
      <c r="U399" s="141">
        <f t="shared" si="265"/>
        <v>307.28015694602556</v>
      </c>
      <c r="V399" s="142">
        <f t="shared" si="266"/>
        <v>751484.35182720004</v>
      </c>
      <c r="W399" s="143">
        <f>INDEX(รายได้แยกตามสิทธิ!$F:$F,MATCH(CalBudget2567!$D399,รายได้แยกตามสิทธิ!$B:$B,0))</f>
        <v>960340.01</v>
      </c>
      <c r="X399" s="138">
        <f>INDEX(ผลงานOPDVisit_HDC!$E:$E,MATCH(CalBudget2567!$D399,ผลงานOPDVisit_HDC!$A:$A,0))</f>
        <v>3776</v>
      </c>
      <c r="Y399" s="138">
        <f t="shared" si="267"/>
        <v>254.32733315677967</v>
      </c>
      <c r="Z399" s="139">
        <f t="shared" si="268"/>
        <v>4531.2</v>
      </c>
      <c r="AA399" s="140">
        <f t="shared" si="269"/>
        <v>4531.2</v>
      </c>
      <c r="AB399" s="141">
        <f t="shared" si="270"/>
        <v>261.04157475211866</v>
      </c>
      <c r="AC399" s="142">
        <f t="shared" si="271"/>
        <v>1182831.5835168001</v>
      </c>
      <c r="AD399" s="143">
        <f>INDEX(รายได้แยกตามสิทธิ!$G:$G,MATCH(CalBudget2567!$D399,รายได้แยกตามสิทธิ!$B:$B,0))</f>
        <v>245907</v>
      </c>
      <c r="AE399" s="138">
        <f>INDEX(ผลงานOPDVisit_HDC!$G:$G,MATCH(CalBudget2567!$D399,ผลงานOPDVisit_HDC!$A:$A,0))</f>
        <v>306</v>
      </c>
      <c r="AF399" s="138">
        <f t="shared" si="272"/>
        <v>803.61764705882354</v>
      </c>
      <c r="AG399" s="139">
        <f t="shared" si="273"/>
        <v>367.2</v>
      </c>
      <c r="AH399" s="140">
        <f t="shared" si="274"/>
        <v>367.2</v>
      </c>
      <c r="AI399" s="141">
        <f t="shared" si="275"/>
        <v>824.83315294117642</v>
      </c>
      <c r="AJ399" s="142">
        <f t="shared" si="276"/>
        <v>302878.73375999997</v>
      </c>
      <c r="AK399" s="143">
        <f>INDEX(รายได้แยกตามสิทธิ!$H:$H,MATCH(CalBudget2567!$D399,รายได้แยกตามสิทธิ!$B:$B,0))</f>
        <v>1985502.93</v>
      </c>
      <c r="AL399" s="138">
        <f>INDEX(ผลงานOPDVisit_HDC!$K:$K,MATCH(CalBudget2567!$D399,ผลงานOPDVisit_HDC!$A:$A,0))</f>
        <v>3755</v>
      </c>
      <c r="AM399" s="138">
        <f t="shared" si="277"/>
        <v>528.76243142476699</v>
      </c>
      <c r="AN399" s="139">
        <f t="shared" si="278"/>
        <v>4506</v>
      </c>
      <c r="AO399" s="140">
        <f t="shared" si="279"/>
        <v>4506</v>
      </c>
      <c r="AP399" s="141">
        <f t="shared" si="280"/>
        <v>542.72175961438086</v>
      </c>
      <c r="AQ399" s="142">
        <f t="shared" si="281"/>
        <v>2445504.2488224003</v>
      </c>
      <c r="AR399" s="144">
        <f t="shared" si="255"/>
        <v>7848254.1581664002</v>
      </c>
      <c r="AS399" s="143">
        <f>INDEX(รายได้แยกตามสิทธิ!$I:$I,MATCH(CalBudget2567!$D399,รายได้แยกตามสิทธิ!$B:$B,0))</f>
        <v>197324.44</v>
      </c>
      <c r="AT399" s="138">
        <f>INDEX(ผลงานAdjRw_DHES!$D:$D,MATCH(CalBudget2567!$D399,ผลงานAdjRw_DHES!$B:$B,0))</f>
        <v>31.116099999999999</v>
      </c>
      <c r="AU399" s="143">
        <f t="shared" si="282"/>
        <v>6341.5543721738904</v>
      </c>
      <c r="AV399" s="139">
        <f t="shared" si="283"/>
        <v>37.339320000000001</v>
      </c>
      <c r="AW399" s="140">
        <f t="shared" si="284"/>
        <v>37.339320000000001</v>
      </c>
      <c r="AX399" s="141">
        <f t="shared" si="285"/>
        <v>6508.9714075992815</v>
      </c>
      <c r="AY399" s="142">
        <f t="shared" si="286"/>
        <v>243040.56625920002</v>
      </c>
      <c r="AZ399" s="143">
        <f>INDEX(รายได้แยกตามสิทธิ!$J:$J,MATCH(CalBudget2567!$D399,รายได้แยกตามสิทธิ!$B:$B,0))</f>
        <v>2024.42</v>
      </c>
      <c r="BA399" s="138">
        <f>INDEX(ผลงานAdjRw_DHES!$F:$F,MATCH(CalBudget2567!$D399,ผลงานAdjRw_DHES!$B:$B,0))</f>
        <v>0.3135</v>
      </c>
      <c r="BB399" s="143">
        <f t="shared" si="287"/>
        <v>6457.4800637958533</v>
      </c>
      <c r="BC399" s="139">
        <f t="shared" si="288"/>
        <v>0.37619999999999998</v>
      </c>
      <c r="BD399" s="140">
        <f t="shared" si="289"/>
        <v>0.37619999999999998</v>
      </c>
      <c r="BE399" s="141">
        <f t="shared" si="290"/>
        <v>6627.9575374800643</v>
      </c>
      <c r="BF399" s="142">
        <f t="shared" si="291"/>
        <v>2493.4376256</v>
      </c>
      <c r="BG399" s="143">
        <f>INDEX(รายได้แยกตามสิทธิ!$K:$K,MATCH(CalBudget2567!$D399,รายได้แยกตามสิทธิ!$B:$B,0))</f>
        <v>69774.7</v>
      </c>
      <c r="BH399" s="138">
        <f>INDEX(ผลงานAdjRw_DHES!$E:$E,MATCH(CalBudget2567!$D399,ผลงานAdjRw_DHES!$B:$B,0))</f>
        <v>10.308</v>
      </c>
      <c r="BI399" s="143">
        <f t="shared" si="292"/>
        <v>6768.9852541715172</v>
      </c>
      <c r="BJ399" s="139">
        <f t="shared" si="293"/>
        <v>12.3696</v>
      </c>
      <c r="BK399" s="140">
        <f t="shared" si="294"/>
        <v>12.3696</v>
      </c>
      <c r="BL399" s="141">
        <f t="shared" si="295"/>
        <v>6947.6864648816454</v>
      </c>
      <c r="BM399" s="142">
        <f t="shared" si="296"/>
        <v>85940.102496000007</v>
      </c>
      <c r="BN399" s="143">
        <f>INDEX(รายได้แยกตามสิทธิ!$N:$N,MATCH(CalBudget2567!$D399,รายได้แยกตามสิทธิ!$B:$B,0))</f>
        <v>15871</v>
      </c>
      <c r="BO399" s="138">
        <f>INDEX(ผลงานAdjRw_DHES!$I:$I,MATCH(CalBudget2567!$D399,ผลงานAdjRw_DHES!$B:$B,0))</f>
        <v>9.4291</v>
      </c>
      <c r="BP399" s="143">
        <f t="shared" si="297"/>
        <v>1683.1935179391457</v>
      </c>
      <c r="BQ399" s="139">
        <f t="shared" si="298"/>
        <v>11.314919999999999</v>
      </c>
      <c r="BR399" s="140">
        <f t="shared" si="299"/>
        <v>11.314919999999999</v>
      </c>
      <c r="BS399" s="141">
        <f t="shared" si="300"/>
        <v>1727.6298268127391</v>
      </c>
      <c r="BT399" s="142">
        <f t="shared" si="301"/>
        <v>19547.993279999995</v>
      </c>
      <c r="BU399" s="144">
        <f t="shared" si="302"/>
        <v>351022.09966080001</v>
      </c>
      <c r="BV399" s="145">
        <f t="shared" si="256"/>
        <v>8199276.2578272</v>
      </c>
      <c r="BW399" s="146">
        <f>INDEX(รายได้แยกตามสิทธิ!$Q:$Q,MATCH(CalBudget2567!$D399,รายได้แยกตามสิทธิ!$B:$B,0))</f>
        <v>0.48</v>
      </c>
      <c r="BX399" s="145">
        <f t="shared" si="303"/>
        <v>3935652.6037570559</v>
      </c>
      <c r="BY399" s="141"/>
      <c r="BZ399" s="143">
        <f t="shared" si="304"/>
        <v>15759</v>
      </c>
      <c r="CA399" s="138">
        <f>INDEX(ผลงานOPDVisit_HDC!$C:$C,MATCH(CalBudget2567!$D399,ผลงานOPDVisit_HDC!$A:$A,0))</f>
        <v>15759</v>
      </c>
      <c r="CB399" s="138">
        <f t="shared" si="305"/>
        <v>0</v>
      </c>
    </row>
    <row r="400" spans="1:80" hidden="1" x14ac:dyDescent="0.7">
      <c r="A400" s="136">
        <f>COUNTA($D$16:D400)</f>
        <v>385</v>
      </c>
      <c r="B400" s="1">
        <v>6</v>
      </c>
      <c r="C400" s="2" t="s">
        <v>37</v>
      </c>
      <c r="D400" s="91" t="s">
        <v>457</v>
      </c>
      <c r="E400" s="3" t="s">
        <v>1352</v>
      </c>
      <c r="F400" s="4" t="s">
        <v>1876</v>
      </c>
      <c r="G400" s="1">
        <v>5</v>
      </c>
      <c r="H400" s="3" t="s">
        <v>2964</v>
      </c>
      <c r="I400" s="137">
        <f>INDEX(รายได้แยกตามสิทธิ!$D:$D,MATCH(CalBudget2567!$D400,รายได้แยกตามสิทธิ!$B:$B,0))</f>
        <v>7142038.25</v>
      </c>
      <c r="J400" s="138">
        <f>INDEX(ผลงานOPDVisit_HDC!$F:$F,MATCH(CalBudget2567!$D400,ผลงานOPDVisit_HDC!$A:$A,0))</f>
        <v>13204</v>
      </c>
      <c r="K400" s="138">
        <f t="shared" si="257"/>
        <v>540.89959481975154</v>
      </c>
      <c r="L400" s="139">
        <f t="shared" si="258"/>
        <v>15844.8</v>
      </c>
      <c r="M400" s="140">
        <f t="shared" si="259"/>
        <v>15844.8</v>
      </c>
      <c r="N400" s="141">
        <f t="shared" si="260"/>
        <v>555.17934412299303</v>
      </c>
      <c r="O400" s="142">
        <f t="shared" si="261"/>
        <v>8796705.6717600003</v>
      </c>
      <c r="P400" s="143">
        <f>INDEX(รายได้แยกตามสิทธิ!$E:$E,MATCH(CalBudget2567!$D400,รายได้แยกตามสิทธิ!$B:$B,0))</f>
        <v>1164986.98</v>
      </c>
      <c r="Q400" s="138">
        <f>INDEX(ผลงานOPDVisit_HDC!$D:$D,MATCH(CalBudget2567!$D400,ผลงานOPDVisit_HDC!$A:$A,0))</f>
        <v>3813</v>
      </c>
      <c r="R400" s="138">
        <f t="shared" si="262"/>
        <v>305.53028586414894</v>
      </c>
      <c r="S400" s="139">
        <f t="shared" si="263"/>
        <v>4575.5999999999995</v>
      </c>
      <c r="T400" s="140">
        <f t="shared" si="264"/>
        <v>4575.5999999999995</v>
      </c>
      <c r="U400" s="141">
        <f t="shared" si="265"/>
        <v>313.59628541096248</v>
      </c>
      <c r="V400" s="142">
        <f t="shared" si="266"/>
        <v>1434891.1635263998</v>
      </c>
      <c r="W400" s="143">
        <f>INDEX(รายได้แยกตามสิทธิ!$F:$F,MATCH(CalBudget2567!$D400,รายได้แยกตามสิทธิ!$B:$B,0))</f>
        <v>2339533.37</v>
      </c>
      <c r="X400" s="138">
        <f>INDEX(ผลงานOPDVisit_HDC!$E:$E,MATCH(CalBudget2567!$D400,ผลงานOPDVisit_HDC!$A:$A,0))</f>
        <v>384</v>
      </c>
      <c r="Y400" s="138">
        <f t="shared" si="267"/>
        <v>6092.5348177083333</v>
      </c>
      <c r="Z400" s="139">
        <f t="shared" si="268"/>
        <v>460.79999999999995</v>
      </c>
      <c r="AA400" s="140">
        <f t="shared" si="269"/>
        <v>460.79999999999995</v>
      </c>
      <c r="AB400" s="141">
        <f t="shared" si="270"/>
        <v>6253.3777368958336</v>
      </c>
      <c r="AC400" s="142">
        <f t="shared" si="271"/>
        <v>2881556.4611616</v>
      </c>
      <c r="AD400" s="143">
        <f>INDEX(รายได้แยกตามสิทธิ!$G:$G,MATCH(CalBudget2567!$D400,รายได้แยกตามสิทธิ!$B:$B,0))</f>
        <v>664116.49</v>
      </c>
      <c r="AE400" s="138">
        <f>INDEX(ผลงานOPDVisit_HDC!$G:$G,MATCH(CalBudget2567!$D400,ผลงานOPDVisit_HDC!$A:$A,0))</f>
        <v>541</v>
      </c>
      <c r="AF400" s="138">
        <f t="shared" si="272"/>
        <v>1227.5720702402957</v>
      </c>
      <c r="AG400" s="139">
        <f t="shared" si="273"/>
        <v>649.19999999999993</v>
      </c>
      <c r="AH400" s="140">
        <f t="shared" si="274"/>
        <v>649.19999999999993</v>
      </c>
      <c r="AI400" s="141">
        <f t="shared" si="275"/>
        <v>1259.9799728946396</v>
      </c>
      <c r="AJ400" s="142">
        <f t="shared" si="276"/>
        <v>817978.99840319995</v>
      </c>
      <c r="AK400" s="143">
        <f>INDEX(รายได้แยกตามสิทธิ!$H:$H,MATCH(CalBudget2567!$D400,รายได้แยกตามสิทธิ!$B:$B,0))</f>
        <v>2745574.3</v>
      </c>
      <c r="AL400" s="138">
        <f>INDEX(ผลงานOPDVisit_HDC!$K:$K,MATCH(CalBudget2567!$D400,ผลงานOPDVisit_HDC!$A:$A,0))</f>
        <v>8385</v>
      </c>
      <c r="AM400" s="138">
        <f t="shared" si="277"/>
        <v>327.43879546809779</v>
      </c>
      <c r="AN400" s="139">
        <f t="shared" si="278"/>
        <v>10062</v>
      </c>
      <c r="AO400" s="140">
        <f t="shared" si="279"/>
        <v>10062</v>
      </c>
      <c r="AP400" s="141">
        <f t="shared" si="280"/>
        <v>336.08317966845556</v>
      </c>
      <c r="AQ400" s="142">
        <f t="shared" si="281"/>
        <v>3381668.953824</v>
      </c>
      <c r="AR400" s="144">
        <f t="shared" ref="AR400:AR463" si="306">O400+V400+AC400+AJ400+AQ400</f>
        <v>17312801.248675197</v>
      </c>
      <c r="AS400" s="143">
        <f>INDEX(รายได้แยกตามสิทธิ!$I:$I,MATCH(CalBudget2567!$D400,รายได้แยกตามสิทธิ!$B:$B,0))</f>
        <v>2980494.75</v>
      </c>
      <c r="AT400" s="138">
        <f>INDEX(ผลงานAdjRw_DHES!$D:$D,MATCH(CalBudget2567!$D400,ผลงานAdjRw_DHES!$B:$B,0))</f>
        <v>325.98140000000001</v>
      </c>
      <c r="AU400" s="143">
        <f t="shared" si="282"/>
        <v>9143.143596536489</v>
      </c>
      <c r="AV400" s="139">
        <f t="shared" si="283"/>
        <v>391.17768000000001</v>
      </c>
      <c r="AW400" s="140">
        <f t="shared" si="284"/>
        <v>391.17768000000001</v>
      </c>
      <c r="AX400" s="141">
        <f t="shared" si="285"/>
        <v>9384.522587485053</v>
      </c>
      <c r="AY400" s="142">
        <f t="shared" si="286"/>
        <v>3671015.7736800001</v>
      </c>
      <c r="AZ400" s="143">
        <f>INDEX(รายได้แยกตามสิทธิ!$J:$J,MATCH(CalBudget2567!$D400,รายได้แยกตามสิทธิ!$B:$B,0))</f>
        <v>150204.96</v>
      </c>
      <c r="BA400" s="138">
        <f>INDEX(ผลงานAdjRw_DHES!$F:$F,MATCH(CalBudget2567!$D400,ผลงานAdjRw_DHES!$B:$B,0))</f>
        <v>13.9085</v>
      </c>
      <c r="BB400" s="143">
        <f t="shared" si="287"/>
        <v>10799.508214401265</v>
      </c>
      <c r="BC400" s="139">
        <f t="shared" si="288"/>
        <v>16.690200000000001</v>
      </c>
      <c r="BD400" s="140">
        <f t="shared" si="289"/>
        <v>16.690200000000001</v>
      </c>
      <c r="BE400" s="141">
        <f t="shared" si="290"/>
        <v>11084.615231261458</v>
      </c>
      <c r="BF400" s="142">
        <f t="shared" si="291"/>
        <v>185004.4451328</v>
      </c>
      <c r="BG400" s="143">
        <f>INDEX(รายได้แยกตามสิทธิ!$K:$K,MATCH(CalBudget2567!$D400,รายได้แยกตามสิทธิ!$B:$B,0))</f>
        <v>965870.16</v>
      </c>
      <c r="BH400" s="138">
        <f>INDEX(ผลงานAdjRw_DHES!$E:$E,MATCH(CalBudget2567!$D400,ผลงานAdjRw_DHES!$B:$B,0))</f>
        <v>11.047600000000001</v>
      </c>
      <c r="BI400" s="143">
        <f t="shared" si="292"/>
        <v>87428.05315181578</v>
      </c>
      <c r="BJ400" s="139">
        <f t="shared" si="293"/>
        <v>13.25712</v>
      </c>
      <c r="BK400" s="140">
        <f t="shared" si="294"/>
        <v>13.25712</v>
      </c>
      <c r="BL400" s="141">
        <f t="shared" si="295"/>
        <v>89736.153755023712</v>
      </c>
      <c r="BM400" s="142">
        <f t="shared" si="296"/>
        <v>1189642.9586688001</v>
      </c>
      <c r="BN400" s="143">
        <f>INDEX(รายได้แยกตามสิทธิ!$N:$N,MATCH(CalBudget2567!$D400,รายได้แยกตามสิทธิ!$B:$B,0))</f>
        <v>1170581.23</v>
      </c>
      <c r="BO400" s="138">
        <f>INDEX(ผลงานAdjRw_DHES!$I:$I,MATCH(CalBudget2567!$D400,ผลงานAdjRw_DHES!$B:$B,0))</f>
        <v>80.357199999999963</v>
      </c>
      <c r="BP400" s="143">
        <f t="shared" si="297"/>
        <v>14567.222725530513</v>
      </c>
      <c r="BQ400" s="139">
        <f t="shared" si="298"/>
        <v>96.428639999999959</v>
      </c>
      <c r="BR400" s="140">
        <f t="shared" si="299"/>
        <v>96.428639999999959</v>
      </c>
      <c r="BS400" s="141">
        <f t="shared" si="300"/>
        <v>14951.797405484518</v>
      </c>
      <c r="BT400" s="142">
        <f t="shared" si="301"/>
        <v>1441781.4893664001</v>
      </c>
      <c r="BU400" s="144">
        <f t="shared" si="302"/>
        <v>6487444.6668480001</v>
      </c>
      <c r="BV400" s="145">
        <f t="shared" ref="BV400:BV463" si="307">AR400+BU400</f>
        <v>23800245.915523198</v>
      </c>
      <c r="BW400" s="146">
        <f>INDEX(รายได้แยกตามสิทธิ!$Q:$Q,MATCH(CalBudget2567!$D400,รายได้แยกตามสิทธิ!$B:$B,0))</f>
        <v>0.46</v>
      </c>
      <c r="BX400" s="145">
        <f t="shared" si="303"/>
        <v>10948113.121140672</v>
      </c>
      <c r="BY400" s="141"/>
      <c r="BZ400" s="143">
        <f t="shared" si="304"/>
        <v>26327</v>
      </c>
      <c r="CA400" s="138">
        <f>INDEX(ผลงานOPDVisit_HDC!$C:$C,MATCH(CalBudget2567!$D400,ผลงานOPDVisit_HDC!$A:$A,0))</f>
        <v>26327</v>
      </c>
      <c r="CB400" s="138">
        <f t="shared" si="305"/>
        <v>0</v>
      </c>
    </row>
    <row r="401" spans="1:80" hidden="1" x14ac:dyDescent="0.7">
      <c r="A401" s="136">
        <f>COUNTA($D$16:D401)</f>
        <v>386</v>
      </c>
      <c r="B401" s="1">
        <v>6</v>
      </c>
      <c r="C401" s="2" t="s">
        <v>38</v>
      </c>
      <c r="D401" s="91" t="s">
        <v>458</v>
      </c>
      <c r="E401" s="3" t="s">
        <v>1353</v>
      </c>
      <c r="F401" s="4" t="s">
        <v>1875</v>
      </c>
      <c r="G401" s="1">
        <v>18</v>
      </c>
      <c r="H401" s="3" t="s">
        <v>2975</v>
      </c>
      <c r="I401" s="137">
        <f>INDEX(รายได้แยกตามสิทธิ!$D:$D,MATCH(CalBudget2567!$D401,รายได้แยกตามสิทธิ!$B:$B,0))</f>
        <v>220994408.03</v>
      </c>
      <c r="J401" s="138">
        <f>INDEX(ผลงานOPDVisit_HDC!$F:$F,MATCH(CalBudget2567!$D401,ผลงานOPDVisit_HDC!$A:$A,0))</f>
        <v>171306</v>
      </c>
      <c r="K401" s="138">
        <f t="shared" ref="K401:K464" si="308">SUM(I401/J401)</f>
        <v>1290.0564371942605</v>
      </c>
      <c r="L401" s="139">
        <f t="shared" ref="L401:L464" si="309">J401*1.2</f>
        <v>205567.19999999998</v>
      </c>
      <c r="M401" s="140">
        <f t="shared" ref="M401:M464" si="310">L401</f>
        <v>205567.19999999998</v>
      </c>
      <c r="N401" s="141">
        <f t="shared" ref="N401:N464" si="311">($F$4*K401)+K401</f>
        <v>1324.113927136189</v>
      </c>
      <c r="O401" s="142">
        <f t="shared" ref="O401:O464" si="312">M401*N401</f>
        <v>272194392.48239034</v>
      </c>
      <c r="P401" s="143">
        <f>INDEX(รายได้แยกตามสิทธิ!$E:$E,MATCH(CalBudget2567!$D401,รายได้แยกตามสิทธิ!$B:$B,0))</f>
        <v>152978114.65000001</v>
      </c>
      <c r="Q401" s="138">
        <f>INDEX(ผลงานOPDVisit_HDC!$D:$D,MATCH(CalBudget2567!$D401,ผลงานOPDVisit_HDC!$A:$A,0))</f>
        <v>79919</v>
      </c>
      <c r="R401" s="138">
        <f t="shared" ref="R401:R464" si="313">IF(Q401=0,0,P401/Q401)</f>
        <v>1914.1645247062652</v>
      </c>
      <c r="S401" s="139">
        <f t="shared" ref="S401:S464" si="314">Q401*1.2</f>
        <v>95902.8</v>
      </c>
      <c r="T401" s="140">
        <f t="shared" ref="T401:T464" si="315">S401</f>
        <v>95902.8</v>
      </c>
      <c r="U401" s="141">
        <f t="shared" ref="U401:U464" si="316">($F$4*R401)+R401</f>
        <v>1964.6984681585107</v>
      </c>
      <c r="V401" s="142">
        <f t="shared" ref="V401:V464" si="317">T401*U401</f>
        <v>188420084.25211203</v>
      </c>
      <c r="W401" s="143">
        <f>INDEX(รายได้แยกตามสิทธิ!$F:$F,MATCH(CalBudget2567!$D401,รายได้แยกตามสิทธิ!$B:$B,0))</f>
        <v>99562694.099999994</v>
      </c>
      <c r="X401" s="138">
        <f>INDEX(ผลงานOPDVisit_HDC!$E:$E,MATCH(CalBudget2567!$D401,ผลงานOPDVisit_HDC!$A:$A,0))</f>
        <v>102519</v>
      </c>
      <c r="Y401" s="138">
        <f t="shared" ref="Y401:Y464" si="318">IF(X401=0,0,W401/X401)</f>
        <v>971.16333655224878</v>
      </c>
      <c r="Z401" s="139">
        <f t="shared" ref="Z401:Z464" si="319">X401*1.2</f>
        <v>123022.79999999999</v>
      </c>
      <c r="AA401" s="140">
        <f t="shared" ref="AA401:AA464" si="320">Z401</f>
        <v>123022.79999999999</v>
      </c>
      <c r="AB401" s="141">
        <f t="shared" ref="AB401:AB464" si="321">($F$4*Y401)+Y401</f>
        <v>996.80204863722815</v>
      </c>
      <c r="AC401" s="142">
        <f t="shared" ref="AC401:AC464" si="322">AA401*AB401</f>
        <v>122629379.06908798</v>
      </c>
      <c r="AD401" s="143">
        <f>INDEX(รายได้แยกตามสิทธิ!$G:$G,MATCH(CalBudget2567!$D401,รายได้แยกตามสิทธิ!$B:$B,0))</f>
        <v>603427.15</v>
      </c>
      <c r="AE401" s="138">
        <f>INDEX(ผลงานOPDVisit_HDC!$G:$G,MATCH(CalBudget2567!$D401,ผลงานOPDVisit_HDC!$A:$A,0))</f>
        <v>498</v>
      </c>
      <c r="AF401" s="138">
        <f t="shared" ref="AF401:AF464" si="323">IFERROR(SUM(AD401/AE401),0)</f>
        <v>1211.7011044176706</v>
      </c>
      <c r="AG401" s="139">
        <f t="shared" ref="AG401:AG464" si="324">AE401*1.2</f>
        <v>597.6</v>
      </c>
      <c r="AH401" s="140">
        <f t="shared" ref="AH401:AH464" si="325">AG401</f>
        <v>597.6</v>
      </c>
      <c r="AI401" s="141">
        <f t="shared" ref="AI401:AI464" si="326">($F$4*AF401)+AF401</f>
        <v>1243.6900135742972</v>
      </c>
      <c r="AJ401" s="142">
        <f t="shared" ref="AJ401:AJ464" si="327">AH401*AI401</f>
        <v>743229.15211200004</v>
      </c>
      <c r="AK401" s="143">
        <f>INDEX(รายได้แยกตามสิทธิ!$H:$H,MATCH(CalBudget2567!$D401,รายได้แยกตามสิทธิ!$B:$B,0))</f>
        <v>39955239.18</v>
      </c>
      <c r="AL401" s="138">
        <f>INDEX(ผลงานOPDVisit_HDC!$K:$K,MATCH(CalBudget2567!$D401,ผลงานOPDVisit_HDC!$A:$A,0))</f>
        <v>30050</v>
      </c>
      <c r="AM401" s="138">
        <f t="shared" ref="AM401:AM464" si="328">IFERROR(SUM(AK401/AL401),0)</f>
        <v>1329.6252638935109</v>
      </c>
      <c r="AN401" s="139">
        <f t="shared" ref="AN401:AN464" si="329">AL401*1.2</f>
        <v>36060</v>
      </c>
      <c r="AO401" s="140">
        <f t="shared" ref="AO401:AO464" si="330">AN401</f>
        <v>36060</v>
      </c>
      <c r="AP401" s="141">
        <f t="shared" ref="AP401:AP464" si="331">($F$4*AM401)+AM401</f>
        <v>1364.7273708602995</v>
      </c>
      <c r="AQ401" s="142">
        <f t="shared" ref="AQ401:AQ464" si="332">AO401*AP401</f>
        <v>49212068.993222401</v>
      </c>
      <c r="AR401" s="144">
        <f t="shared" si="306"/>
        <v>633199153.94892466</v>
      </c>
      <c r="AS401" s="143">
        <f>INDEX(รายได้แยกตามสิทธิ!$I:$I,MATCH(CalBudget2567!$D401,รายได้แยกตามสิทธิ!$B:$B,0))</f>
        <v>602174713.74000001</v>
      </c>
      <c r="AT401" s="138">
        <f>INDEX(ผลงานAdjRw_DHES!$D:$D,MATCH(CalBudget2567!$D401,ผลงานAdjRw_DHES!$B:$B,0))</f>
        <v>37212.855900000002</v>
      </c>
      <c r="AU401" s="143">
        <f t="shared" ref="AU401:AU464" si="333">IFERROR(SUM(AS401/AT401),0)</f>
        <v>16181.900022889669</v>
      </c>
      <c r="AV401" s="139">
        <f t="shared" ref="AV401:AV464" si="334">AT401*1.2</f>
        <v>44655.427080000001</v>
      </c>
      <c r="AW401" s="140">
        <f t="shared" ref="AW401:AW464" si="335">AV401</f>
        <v>44655.427080000001</v>
      </c>
      <c r="AX401" s="141">
        <f t="shared" ref="AX401:AX464" si="336">($F$4*AU401)+AU401</f>
        <v>16609.102183493957</v>
      </c>
      <c r="AY401" s="142">
        <f t="shared" ref="AY401:AY464" si="337">AW401*AX401</f>
        <v>741686551.41928315</v>
      </c>
      <c r="AZ401" s="143">
        <f>INDEX(รายได้แยกตามสิทธิ!$J:$J,MATCH(CalBudget2567!$D401,รายได้แยกตามสิทธิ!$B:$B,0))</f>
        <v>101640319.92</v>
      </c>
      <c r="BA401" s="138">
        <f>INDEX(ผลงานAdjRw_DHES!$F:$F,MATCH(CalBudget2567!$D401,ผลงานAdjRw_DHES!$B:$B,0))</f>
        <v>7200.3136000000004</v>
      </c>
      <c r="BB401" s="143">
        <f t="shared" ref="BB401:BB464" si="338">IFERROR(SUM(AZ401/BA401),0)</f>
        <v>14116.096265584876</v>
      </c>
      <c r="BC401" s="139">
        <f t="shared" ref="BC401:BC464" si="339">BA401*1.2</f>
        <v>8640.3763199999994</v>
      </c>
      <c r="BD401" s="140">
        <f t="shared" ref="BD401:BD464" si="340">BC401</f>
        <v>8640.3763199999994</v>
      </c>
      <c r="BE401" s="141">
        <f t="shared" ref="BE401:BE464" si="341">($F$4*BB401)+BB401</f>
        <v>14488.761206996316</v>
      </c>
      <c r="BF401" s="142">
        <f t="shared" ref="BF401:BF464" si="342">BD401*BE401</f>
        <v>125188349.23906557</v>
      </c>
      <c r="BG401" s="143">
        <f>INDEX(รายได้แยกตามสิทธิ!$K:$K,MATCH(CalBudget2567!$D401,รายได้แยกตามสิทธิ!$B:$B,0))</f>
        <v>89205309.530000001</v>
      </c>
      <c r="BH401" s="138">
        <f>INDEX(ผลงานAdjRw_DHES!$E:$E,MATCH(CalBudget2567!$D401,ผลงานAdjRw_DHES!$B:$B,0))</f>
        <v>6518.9767000000002</v>
      </c>
      <c r="BI401" s="143">
        <f t="shared" ref="BI401:BI464" si="343">IFERROR(SUM(BG401/BH401),0)</f>
        <v>13683.94360575027</v>
      </c>
      <c r="BJ401" s="139">
        <f t="shared" ref="BJ401:BJ464" si="344">BH401*1.2</f>
        <v>7822.7720399999998</v>
      </c>
      <c r="BK401" s="140">
        <f t="shared" ref="BK401:BK464" si="345">BJ401</f>
        <v>7822.7720399999998</v>
      </c>
      <c r="BL401" s="141">
        <f t="shared" ref="BL401:BL464" si="346">($F$4*BI401)+BI401</f>
        <v>14045.199716942077</v>
      </c>
      <c r="BM401" s="142">
        <f t="shared" ref="BM401:BM464" si="347">BK401*BL401</f>
        <v>109872395.64191039</v>
      </c>
      <c r="BN401" s="143">
        <f>INDEX(รายได้แยกตามสิทธิ!$N:$N,MATCH(CalBudget2567!$D401,รายได้แยกตามสิทธิ!$B:$B,0))</f>
        <v>89558594.719999999</v>
      </c>
      <c r="BO401" s="138">
        <f>INDEX(ผลงานAdjRw_DHES!$I:$I,MATCH(CalBudget2567!$D401,ผลงานAdjRw_DHES!$B:$B,0))</f>
        <v>3268.5522999999966</v>
      </c>
      <c r="BP401" s="143">
        <f t="shared" ref="BP401:BP464" si="348">IFERROR(SUM(BN401/BO401),0)</f>
        <v>27400.080066028037</v>
      </c>
      <c r="BQ401" s="139">
        <f t="shared" ref="BQ401:BQ464" si="349">BO401*1.2</f>
        <v>3922.262759999996</v>
      </c>
      <c r="BR401" s="140">
        <f t="shared" ref="BR401:BR464" si="350">BQ401</f>
        <v>3922.262759999996</v>
      </c>
      <c r="BS401" s="141">
        <f t="shared" ref="BS401:BS464" si="351">($F$4*BP401)+BP401</f>
        <v>28123.442179771177</v>
      </c>
      <c r="BT401" s="142">
        <f t="shared" ref="BT401:BT464" si="352">BR401*BS401</f>
        <v>110307529.9447296</v>
      </c>
      <c r="BU401" s="144">
        <f t="shared" ref="BU401:BU464" si="353">AY401+BF401+BM401+BT401</f>
        <v>1087054826.2449887</v>
      </c>
      <c r="BV401" s="145">
        <f t="shared" si="307"/>
        <v>1720253980.1939135</v>
      </c>
      <c r="BW401" s="146">
        <f>INDEX(รายได้แยกตามสิทธิ!$Q:$Q,MATCH(CalBudget2567!$D401,รายได้แยกตามสิทธิ!$B:$B,0))</f>
        <v>0.21</v>
      </c>
      <c r="BX401" s="145">
        <f t="shared" ref="BX401:BX464" si="354">BV401*BW401</f>
        <v>361253335.84072179</v>
      </c>
      <c r="BY401" s="141"/>
      <c r="BZ401" s="143">
        <f t="shared" ref="BZ401:BZ464" si="355">SUM(J401,Q401,X401,AE401,AL401)</f>
        <v>384292</v>
      </c>
      <c r="CA401" s="138">
        <f>INDEX(ผลงานOPDVisit_HDC!$C:$C,MATCH(CalBudget2567!$D401,ผลงานOPDVisit_HDC!$A:$A,0))</f>
        <v>384292</v>
      </c>
      <c r="CB401" s="138">
        <f t="shared" ref="CB401:CB464" si="356">SUM(BZ401-CA401)</f>
        <v>0</v>
      </c>
    </row>
    <row r="402" spans="1:80" hidden="1" x14ac:dyDescent="0.7">
      <c r="A402" s="136">
        <f>COUNTA($D$16:D402)</f>
        <v>387</v>
      </c>
      <c r="B402" s="1">
        <v>6</v>
      </c>
      <c r="C402" s="2" t="s">
        <v>38</v>
      </c>
      <c r="D402" s="91" t="s">
        <v>459</v>
      </c>
      <c r="E402" s="3" t="s">
        <v>1354</v>
      </c>
      <c r="F402" s="4" t="s">
        <v>1877</v>
      </c>
      <c r="G402" s="1">
        <v>15</v>
      </c>
      <c r="H402" s="3" t="s">
        <v>2969</v>
      </c>
      <c r="I402" s="137">
        <f>INDEX(รายได้แยกตามสิทธิ!$D:$D,MATCH(CalBudget2567!$D402,รายได้แยกตามสิทธิ!$B:$B,0))</f>
        <v>109717067.19</v>
      </c>
      <c r="J402" s="138">
        <f>INDEX(ผลงานOPDVisit_HDC!$F:$F,MATCH(CalBudget2567!$D402,ผลงานOPDVisit_HDC!$A:$A,0))</f>
        <v>118899</v>
      </c>
      <c r="K402" s="138">
        <f t="shared" si="308"/>
        <v>922.77535715186832</v>
      </c>
      <c r="L402" s="139">
        <f t="shared" si="309"/>
        <v>142678.79999999999</v>
      </c>
      <c r="M402" s="140">
        <f t="shared" si="310"/>
        <v>142678.79999999999</v>
      </c>
      <c r="N402" s="141">
        <f t="shared" si="311"/>
        <v>947.13662658067767</v>
      </c>
      <c r="O402" s="142">
        <f t="shared" si="312"/>
        <v>135136317.31657919</v>
      </c>
      <c r="P402" s="143">
        <f>INDEX(รายได้แยกตามสิทธิ!$E:$E,MATCH(CalBudget2567!$D402,รายได้แยกตามสิทธิ!$B:$B,0))</f>
        <v>17498221.07</v>
      </c>
      <c r="Q402" s="138">
        <f>INDEX(ผลงานOPDVisit_HDC!$D:$D,MATCH(CalBudget2567!$D402,ผลงานOPDVisit_HDC!$A:$A,0))</f>
        <v>18840</v>
      </c>
      <c r="R402" s="138">
        <f t="shared" si="313"/>
        <v>928.78031157112525</v>
      </c>
      <c r="S402" s="139">
        <f t="shared" si="314"/>
        <v>22608</v>
      </c>
      <c r="T402" s="140">
        <f t="shared" si="315"/>
        <v>22608</v>
      </c>
      <c r="U402" s="141">
        <f t="shared" si="316"/>
        <v>953.30011179660301</v>
      </c>
      <c r="V402" s="142">
        <f t="shared" si="317"/>
        <v>21552208.927497599</v>
      </c>
      <c r="W402" s="143">
        <f>INDEX(รายได้แยกตามสิทธิ!$F:$F,MATCH(CalBudget2567!$D402,รายได้แยกตามสิทธิ!$B:$B,0))</f>
        <v>37244405.920000002</v>
      </c>
      <c r="X402" s="138">
        <f>INDEX(ผลงานOPDVisit_HDC!$E:$E,MATCH(CalBudget2567!$D402,ผลงานOPDVisit_HDC!$A:$A,0))</f>
        <v>43992</v>
      </c>
      <c r="Y402" s="138">
        <f t="shared" si="318"/>
        <v>846.61770140025465</v>
      </c>
      <c r="Z402" s="139">
        <f t="shared" si="319"/>
        <v>52790.400000000001</v>
      </c>
      <c r="AA402" s="140">
        <f t="shared" si="320"/>
        <v>52790.400000000001</v>
      </c>
      <c r="AB402" s="141">
        <f t="shared" si="321"/>
        <v>868.96840871722134</v>
      </c>
      <c r="AC402" s="142">
        <f t="shared" si="322"/>
        <v>45873189.8835456</v>
      </c>
      <c r="AD402" s="143">
        <f>INDEX(รายได้แยกตามสิทธิ!$G:$G,MATCH(CalBudget2567!$D402,รายได้แยกตามสิทธิ!$B:$B,0))</f>
        <v>508907.46</v>
      </c>
      <c r="AE402" s="138">
        <f>INDEX(ผลงานOPDVisit_HDC!$G:$G,MATCH(CalBudget2567!$D402,ผลงานOPDVisit_HDC!$A:$A,0))</f>
        <v>823</v>
      </c>
      <c r="AF402" s="138">
        <f t="shared" si="323"/>
        <v>618.35657351154316</v>
      </c>
      <c r="AG402" s="139">
        <f t="shared" si="324"/>
        <v>987.59999999999991</v>
      </c>
      <c r="AH402" s="140">
        <f t="shared" si="325"/>
        <v>987.59999999999991</v>
      </c>
      <c r="AI402" s="141">
        <f t="shared" si="326"/>
        <v>634.68118705224788</v>
      </c>
      <c r="AJ402" s="142">
        <f t="shared" si="327"/>
        <v>626811.14033279999</v>
      </c>
      <c r="AK402" s="143">
        <f>INDEX(รายได้แยกตามสิทธิ!$H:$H,MATCH(CalBudget2567!$D402,รายได้แยกตามสิทธิ!$B:$B,0))</f>
        <v>37679944.480000004</v>
      </c>
      <c r="AL402" s="138">
        <f>INDEX(ผลงานOPDVisit_HDC!$K:$K,MATCH(CalBudget2567!$D402,ผลงานOPDVisit_HDC!$A:$A,0))</f>
        <v>68333</v>
      </c>
      <c r="AM402" s="138">
        <f t="shared" si="328"/>
        <v>551.41651149517804</v>
      </c>
      <c r="AN402" s="139">
        <f t="shared" si="329"/>
        <v>81999.599999999991</v>
      </c>
      <c r="AO402" s="140">
        <f t="shared" si="330"/>
        <v>81999.599999999991</v>
      </c>
      <c r="AP402" s="141">
        <f t="shared" si="331"/>
        <v>565.97390739865079</v>
      </c>
      <c r="AQ402" s="142">
        <f t="shared" si="332"/>
        <v>46409634.017126404</v>
      </c>
      <c r="AR402" s="144">
        <f t="shared" si="306"/>
        <v>249598161.2850816</v>
      </c>
      <c r="AS402" s="143">
        <f>INDEX(รายได้แยกตามสิทธิ!$I:$I,MATCH(CalBudget2567!$D402,รายได้แยกตามสิทธิ!$B:$B,0))</f>
        <v>146108008.99000001</v>
      </c>
      <c r="AT402" s="138">
        <f>INDEX(ผลงานAdjRw_DHES!$D:$D,MATCH(CalBudget2567!$D402,ผลงานAdjRw_DHES!$B:$B,0))</f>
        <v>11210.507</v>
      </c>
      <c r="AU402" s="143">
        <f t="shared" si="333"/>
        <v>13033.131239291855</v>
      </c>
      <c r="AV402" s="139">
        <f t="shared" si="334"/>
        <v>13452.608399999999</v>
      </c>
      <c r="AW402" s="140">
        <f t="shared" si="335"/>
        <v>13452.608399999999</v>
      </c>
      <c r="AX402" s="141">
        <f t="shared" si="336"/>
        <v>13377.205904009161</v>
      </c>
      <c r="AY402" s="142">
        <f t="shared" si="337"/>
        <v>179958312.51280323</v>
      </c>
      <c r="AZ402" s="143">
        <f>INDEX(รายได้แยกตามสิทธิ!$J:$J,MATCH(CalBudget2567!$D402,รายได้แยกตามสิทธิ!$B:$B,0))</f>
        <v>12162685</v>
      </c>
      <c r="BA402" s="138">
        <f>INDEX(ผลงานAdjRw_DHES!$F:$F,MATCH(CalBudget2567!$D402,ผลงานAdjRw_DHES!$B:$B,0))</f>
        <v>778.26599999999996</v>
      </c>
      <c r="BB402" s="143">
        <f t="shared" si="338"/>
        <v>15627.927983491507</v>
      </c>
      <c r="BC402" s="139">
        <f t="shared" si="339"/>
        <v>933.91919999999993</v>
      </c>
      <c r="BD402" s="140">
        <f t="shared" si="340"/>
        <v>933.91919999999993</v>
      </c>
      <c r="BE402" s="141">
        <f t="shared" si="341"/>
        <v>16040.505282255683</v>
      </c>
      <c r="BF402" s="142">
        <f t="shared" si="342"/>
        <v>14980535.8608</v>
      </c>
      <c r="BG402" s="143">
        <f>INDEX(รายได้แยกตามสิทธิ!$K:$K,MATCH(CalBudget2567!$D402,รายได้แยกตามสิทธิ!$B:$B,0))</f>
        <v>27957602.329999998</v>
      </c>
      <c r="BH402" s="138">
        <f>INDEX(ผลงานAdjRw_DHES!$E:$E,MATCH(CalBudget2567!$D402,ผลงานAdjRw_DHES!$B:$B,0))</f>
        <v>1512.4320000000002</v>
      </c>
      <c r="BI402" s="143">
        <f t="shared" si="343"/>
        <v>18485.196246839525</v>
      </c>
      <c r="BJ402" s="139">
        <f t="shared" si="344"/>
        <v>1814.9184000000002</v>
      </c>
      <c r="BK402" s="140">
        <f t="shared" si="345"/>
        <v>1814.9184000000002</v>
      </c>
      <c r="BL402" s="141">
        <f t="shared" si="346"/>
        <v>18973.205427756089</v>
      </c>
      <c r="BM402" s="142">
        <f t="shared" si="347"/>
        <v>34434819.637814403</v>
      </c>
      <c r="BN402" s="143">
        <f>INDEX(รายได้แยกตามสิทธิ!$N:$N,MATCH(CalBudget2567!$D402,รายได้แยกตามสิทธิ!$B:$B,0))</f>
        <v>8695868.120000001</v>
      </c>
      <c r="BO402" s="138">
        <f>INDEX(ผลงานAdjRw_DHES!$I:$I,MATCH(CalBudget2567!$D402,ผลงานAdjRw_DHES!$B:$B,0))</f>
        <v>2192.6330000000016</v>
      </c>
      <c r="BP402" s="143">
        <f t="shared" si="348"/>
        <v>3965.9478444409051</v>
      </c>
      <c r="BQ402" s="139">
        <f t="shared" si="349"/>
        <v>2631.1596000000018</v>
      </c>
      <c r="BR402" s="140">
        <f t="shared" si="350"/>
        <v>2631.1596000000018</v>
      </c>
      <c r="BS402" s="141">
        <f t="shared" si="351"/>
        <v>4070.6488675341452</v>
      </c>
      <c r="BT402" s="142">
        <f t="shared" si="352"/>
        <v>10710526.846041601</v>
      </c>
      <c r="BU402" s="144">
        <f t="shared" si="353"/>
        <v>240084194.85745922</v>
      </c>
      <c r="BV402" s="145">
        <f t="shared" si="307"/>
        <v>489682356.14254081</v>
      </c>
      <c r="BW402" s="146">
        <f>INDEX(รายได้แยกตามสิทธิ!$Q:$Q,MATCH(CalBudget2567!$D402,รายได้แยกตามสิทธิ!$B:$B,0))</f>
        <v>0.33</v>
      </c>
      <c r="BX402" s="145">
        <f t="shared" si="354"/>
        <v>161595177.52703848</v>
      </c>
      <c r="BY402" s="141"/>
      <c r="BZ402" s="143">
        <f t="shared" si="355"/>
        <v>250887</v>
      </c>
      <c r="CA402" s="138">
        <f>INDEX(ผลงานOPDVisit_HDC!$C:$C,MATCH(CalBudget2567!$D402,ผลงานOPDVisit_HDC!$A:$A,0))</f>
        <v>250887</v>
      </c>
      <c r="CB402" s="138">
        <f t="shared" si="356"/>
        <v>0</v>
      </c>
    </row>
    <row r="403" spans="1:80" hidden="1" x14ac:dyDescent="0.7">
      <c r="A403" s="136">
        <f>COUNTA($D$16:D403)</f>
        <v>388</v>
      </c>
      <c r="B403" s="1">
        <v>6</v>
      </c>
      <c r="C403" s="2" t="s">
        <v>38</v>
      </c>
      <c r="D403" s="91" t="s">
        <v>460</v>
      </c>
      <c r="E403" s="3" t="s">
        <v>1355</v>
      </c>
      <c r="F403" s="4" t="s">
        <v>1876</v>
      </c>
      <c r="G403" s="1">
        <v>6</v>
      </c>
      <c r="H403" s="3" t="s">
        <v>2965</v>
      </c>
      <c r="I403" s="137">
        <f>INDEX(รายได้แยกตามสิทธิ!$D:$D,MATCH(CalBudget2567!$D403,รายได้แยกตามสิทธิ!$B:$B,0))</f>
        <v>40879562.009999998</v>
      </c>
      <c r="J403" s="138">
        <f>INDEX(ผลงานOPDVisit_HDC!$F:$F,MATCH(CalBudget2567!$D403,ผลงานOPDVisit_HDC!$A:$A,0))</f>
        <v>56895</v>
      </c>
      <c r="K403" s="138">
        <f t="shared" si="308"/>
        <v>718.5088673872923</v>
      </c>
      <c r="L403" s="139">
        <f t="shared" si="309"/>
        <v>68274</v>
      </c>
      <c r="M403" s="140">
        <f t="shared" si="310"/>
        <v>68274</v>
      </c>
      <c r="N403" s="141">
        <f t="shared" si="311"/>
        <v>737.47750148631678</v>
      </c>
      <c r="O403" s="142">
        <f t="shared" si="312"/>
        <v>50350538.936476789</v>
      </c>
      <c r="P403" s="143">
        <f>INDEX(รายได้แยกตามสิทธิ!$E:$E,MATCH(CalBudget2567!$D403,รายได้แยกตามสิทธิ!$B:$B,0))</f>
        <v>4135074.94</v>
      </c>
      <c r="Q403" s="138">
        <f>INDEX(ผลงานOPDVisit_HDC!$D:$D,MATCH(CalBudget2567!$D403,ผลงานOPDVisit_HDC!$A:$A,0))</f>
        <v>6255</v>
      </c>
      <c r="R403" s="138">
        <f t="shared" si="313"/>
        <v>661.08312390087929</v>
      </c>
      <c r="S403" s="139">
        <f t="shared" si="314"/>
        <v>7506</v>
      </c>
      <c r="T403" s="140">
        <f t="shared" si="315"/>
        <v>7506</v>
      </c>
      <c r="U403" s="141">
        <f t="shared" si="316"/>
        <v>678.53571837186246</v>
      </c>
      <c r="V403" s="142">
        <f t="shared" si="317"/>
        <v>5093089.1020991998</v>
      </c>
      <c r="W403" s="143">
        <f>INDEX(รายได้แยกตามสิทธิ!$F:$F,MATCH(CalBudget2567!$D403,รายได้แยกตามสิทธิ!$B:$B,0))</f>
        <v>4789315.3</v>
      </c>
      <c r="X403" s="138">
        <f>INDEX(ผลงานOPDVisit_HDC!$E:$E,MATCH(CalBudget2567!$D403,ผลงานOPDVisit_HDC!$A:$A,0))</f>
        <v>19561</v>
      </c>
      <c r="Y403" s="138">
        <f t="shared" si="318"/>
        <v>244.84000306732784</v>
      </c>
      <c r="Z403" s="139">
        <f t="shared" si="319"/>
        <v>23473.200000000001</v>
      </c>
      <c r="AA403" s="140">
        <f t="shared" si="320"/>
        <v>23473.200000000001</v>
      </c>
      <c r="AB403" s="141">
        <f t="shared" si="321"/>
        <v>251.3037791483053</v>
      </c>
      <c r="AC403" s="142">
        <f t="shared" si="322"/>
        <v>5898903.8687040005</v>
      </c>
      <c r="AD403" s="143">
        <f>INDEX(รายได้แยกตามสิทธิ!$G:$G,MATCH(CalBudget2567!$D403,รายได้แยกตามสิทธิ!$B:$B,0))</f>
        <v>172126.87</v>
      </c>
      <c r="AE403" s="138">
        <f>INDEX(ผลงานOPDVisit_HDC!$G:$G,MATCH(CalBudget2567!$D403,ผลงานOPDVisit_HDC!$A:$A,0))</f>
        <v>312</v>
      </c>
      <c r="AF403" s="138">
        <f t="shared" si="323"/>
        <v>551.6886858974359</v>
      </c>
      <c r="AG403" s="139">
        <f t="shared" si="324"/>
        <v>374.4</v>
      </c>
      <c r="AH403" s="140">
        <f t="shared" si="325"/>
        <v>374.4</v>
      </c>
      <c r="AI403" s="141">
        <f t="shared" si="326"/>
        <v>566.25326720512817</v>
      </c>
      <c r="AJ403" s="142">
        <f t="shared" si="327"/>
        <v>212005.22324159998</v>
      </c>
      <c r="AK403" s="143">
        <f>INDEX(รายได้แยกตามสิทธิ!$H:$H,MATCH(CalBudget2567!$D403,รายได้แยกตามสิทธิ!$B:$B,0))</f>
        <v>8983365.129999999</v>
      </c>
      <c r="AL403" s="138">
        <f>INDEX(ผลงานOPDVisit_HDC!$K:$K,MATCH(CalBudget2567!$D403,ผลงานOPDVisit_HDC!$A:$A,0))</f>
        <v>7312</v>
      </c>
      <c r="AM403" s="138">
        <f t="shared" si="328"/>
        <v>1228.5783821115972</v>
      </c>
      <c r="AN403" s="139">
        <f t="shared" si="329"/>
        <v>8774.4</v>
      </c>
      <c r="AO403" s="140">
        <f t="shared" si="330"/>
        <v>8774.4</v>
      </c>
      <c r="AP403" s="141">
        <f t="shared" si="331"/>
        <v>1261.0128513993434</v>
      </c>
      <c r="AQ403" s="142">
        <f t="shared" si="332"/>
        <v>11064631.163318397</v>
      </c>
      <c r="AR403" s="144">
        <f t="shared" si="306"/>
        <v>72619168.293839991</v>
      </c>
      <c r="AS403" s="143">
        <f>INDEX(รายได้แยกตามสิทธิ!$I:$I,MATCH(CalBudget2567!$D403,รายได้แยกตามสิทธิ!$B:$B,0))</f>
        <v>10247177.859999999</v>
      </c>
      <c r="AT403" s="138">
        <f>INDEX(ผลงานAdjRw_DHES!$D:$D,MATCH(CalBudget2567!$D403,ผลงานAdjRw_DHES!$B:$B,0))</f>
        <v>636.82359999999994</v>
      </c>
      <c r="AU403" s="143">
        <f t="shared" si="333"/>
        <v>16091.077434944309</v>
      </c>
      <c r="AV403" s="139">
        <f t="shared" si="334"/>
        <v>764.18831999999986</v>
      </c>
      <c r="AW403" s="140">
        <f t="shared" si="335"/>
        <v>764.18831999999986</v>
      </c>
      <c r="AX403" s="141">
        <f t="shared" si="336"/>
        <v>16515.881879226839</v>
      </c>
      <c r="AY403" s="142">
        <f t="shared" si="337"/>
        <v>12621244.0266048</v>
      </c>
      <c r="AZ403" s="143">
        <f>INDEX(รายได้แยกตามสิทธิ!$J:$J,MATCH(CalBudget2567!$D403,รายได้แยกตามสิทธิ!$B:$B,0))</f>
        <v>910989</v>
      </c>
      <c r="BA403" s="138">
        <f>INDEX(ผลงานAdjRw_DHES!$F:$F,MATCH(CalBudget2567!$D403,ผลงานAdjRw_DHES!$B:$B,0))</f>
        <v>52.650300000000001</v>
      </c>
      <c r="BB403" s="143">
        <f t="shared" si="338"/>
        <v>17302.636452213948</v>
      </c>
      <c r="BC403" s="139">
        <f t="shared" si="339"/>
        <v>63.18036</v>
      </c>
      <c r="BD403" s="140">
        <f t="shared" si="340"/>
        <v>63.18036</v>
      </c>
      <c r="BE403" s="141">
        <f t="shared" si="341"/>
        <v>17759.426054552398</v>
      </c>
      <c r="BF403" s="142">
        <f t="shared" si="342"/>
        <v>1122046.9315200001</v>
      </c>
      <c r="BG403" s="143">
        <f>INDEX(รายได้แยกตามสิทธิ!$K:$K,MATCH(CalBudget2567!$D403,รายได้แยกตามสิทธิ!$B:$B,0))</f>
        <v>3647176.91</v>
      </c>
      <c r="BH403" s="138">
        <f>INDEX(ผลงานAdjRw_DHES!$E:$E,MATCH(CalBudget2567!$D403,ผลงานAdjRw_DHES!$B:$B,0))</f>
        <v>43.291899999999998</v>
      </c>
      <c r="BI403" s="143">
        <f t="shared" si="343"/>
        <v>84246.173302627052</v>
      </c>
      <c r="BJ403" s="139">
        <f t="shared" si="344"/>
        <v>51.950279999999999</v>
      </c>
      <c r="BK403" s="140">
        <f t="shared" si="345"/>
        <v>51.950279999999999</v>
      </c>
      <c r="BL403" s="141">
        <f t="shared" si="346"/>
        <v>86470.272277816402</v>
      </c>
      <c r="BM403" s="142">
        <f t="shared" si="347"/>
        <v>4492154.8565087998</v>
      </c>
      <c r="BN403" s="143">
        <f>INDEX(รายได้แยกตามสิทธิ!$N:$N,MATCH(CalBudget2567!$D403,รายได้แยกตามสิทธิ!$B:$B,0))</f>
        <v>1123192</v>
      </c>
      <c r="BO403" s="138">
        <f>INDEX(ผลงานAdjRw_DHES!$I:$I,MATCH(CalBudget2567!$D403,ผลงานAdjRw_DHES!$B:$B,0))</f>
        <v>36.175100000000114</v>
      </c>
      <c r="BP403" s="143">
        <f t="shared" si="348"/>
        <v>31048.760058714321</v>
      </c>
      <c r="BQ403" s="139">
        <f t="shared" si="349"/>
        <v>43.410120000000134</v>
      </c>
      <c r="BR403" s="140">
        <f t="shared" si="350"/>
        <v>43.410120000000134</v>
      </c>
      <c r="BS403" s="141">
        <f t="shared" si="351"/>
        <v>31868.44732426438</v>
      </c>
      <c r="BT403" s="142">
        <f t="shared" si="352"/>
        <v>1383413.1225599998</v>
      </c>
      <c r="BU403" s="144">
        <f t="shared" si="353"/>
        <v>19618858.937193599</v>
      </c>
      <c r="BV403" s="145">
        <f t="shared" si="307"/>
        <v>92238027.231033593</v>
      </c>
      <c r="BW403" s="146">
        <f>INDEX(รายได้แยกตามสิทธิ!$Q:$Q,MATCH(CalBudget2567!$D403,รายได้แยกตามสิทธิ!$B:$B,0))</f>
        <v>0.44</v>
      </c>
      <c r="BX403" s="145">
        <f t="shared" si="354"/>
        <v>40584731.981654778</v>
      </c>
      <c r="BY403" s="141"/>
      <c r="BZ403" s="143">
        <f t="shared" si="355"/>
        <v>90335</v>
      </c>
      <c r="CA403" s="138">
        <f>INDEX(ผลงานOPDVisit_HDC!$C:$C,MATCH(CalBudget2567!$D403,ผลงานOPDVisit_HDC!$A:$A,0))</f>
        <v>90335</v>
      </c>
      <c r="CB403" s="138">
        <f t="shared" si="356"/>
        <v>0</v>
      </c>
    </row>
    <row r="404" spans="1:80" hidden="1" x14ac:dyDescent="0.7">
      <c r="A404" s="136">
        <f>COUNTA($D$16:D404)</f>
        <v>389</v>
      </c>
      <c r="B404" s="1">
        <v>6</v>
      </c>
      <c r="C404" s="2" t="s">
        <v>38</v>
      </c>
      <c r="D404" s="91" t="s">
        <v>461</v>
      </c>
      <c r="E404" s="3" t="s">
        <v>1356</v>
      </c>
      <c r="F404" s="4" t="s">
        <v>1876</v>
      </c>
      <c r="G404" s="1">
        <v>5</v>
      </c>
      <c r="H404" s="3" t="s">
        <v>2964</v>
      </c>
      <c r="I404" s="137">
        <f>INDEX(รายได้แยกตามสิทธิ!$D:$D,MATCH(CalBudget2567!$D404,รายได้แยกตามสิทธิ!$B:$B,0))</f>
        <v>29304987</v>
      </c>
      <c r="J404" s="138">
        <f>INDEX(ผลงานOPDVisit_HDC!$F:$F,MATCH(CalBudget2567!$D404,ผลงานOPDVisit_HDC!$A:$A,0))</f>
        <v>45730</v>
      </c>
      <c r="K404" s="138">
        <f t="shared" si="308"/>
        <v>640.82630658211235</v>
      </c>
      <c r="L404" s="139">
        <f t="shared" si="309"/>
        <v>54876</v>
      </c>
      <c r="M404" s="140">
        <f t="shared" si="310"/>
        <v>54876</v>
      </c>
      <c r="N404" s="141">
        <f t="shared" si="311"/>
        <v>657.74412107588012</v>
      </c>
      <c r="O404" s="142">
        <f t="shared" si="312"/>
        <v>36094366.388159998</v>
      </c>
      <c r="P404" s="143">
        <f>INDEX(รายได้แยกตามสิทธิ!$E:$E,MATCH(CalBudget2567!$D404,รายได้แยกตามสิทธิ!$B:$B,0))</f>
        <v>2535212</v>
      </c>
      <c r="Q404" s="138">
        <f>INDEX(ผลงานOPDVisit_HDC!$D:$D,MATCH(CalBudget2567!$D404,ผลงานOPDVisit_HDC!$A:$A,0))</f>
        <v>4465</v>
      </c>
      <c r="R404" s="138">
        <f t="shared" si="313"/>
        <v>567.79664053751401</v>
      </c>
      <c r="S404" s="139">
        <f t="shared" si="314"/>
        <v>5358</v>
      </c>
      <c r="T404" s="140">
        <f t="shared" si="315"/>
        <v>5358</v>
      </c>
      <c r="U404" s="141">
        <f t="shared" si="316"/>
        <v>582.78647184770443</v>
      </c>
      <c r="V404" s="142">
        <f t="shared" si="317"/>
        <v>3122569.9161600005</v>
      </c>
      <c r="W404" s="143">
        <f>INDEX(รายได้แยกตามสิทธิ!$F:$F,MATCH(CalBudget2567!$D404,รายได้แยกตามสิทธิ!$B:$B,0))</f>
        <v>3565386</v>
      </c>
      <c r="X404" s="138">
        <f>INDEX(ผลงานOPDVisit_HDC!$E:$E,MATCH(CalBudget2567!$D404,ผลงานOPDVisit_HDC!$A:$A,0))</f>
        <v>10527</v>
      </c>
      <c r="Y404" s="138">
        <f t="shared" si="318"/>
        <v>338.68965517241378</v>
      </c>
      <c r="Z404" s="139">
        <f t="shared" si="319"/>
        <v>12632.4</v>
      </c>
      <c r="AA404" s="140">
        <f t="shared" si="320"/>
        <v>12632.4</v>
      </c>
      <c r="AB404" s="141">
        <f t="shared" si="321"/>
        <v>347.63106206896549</v>
      </c>
      <c r="AC404" s="142">
        <f t="shared" si="322"/>
        <v>4391414.6284799995</v>
      </c>
      <c r="AD404" s="143">
        <f>INDEX(รายได้แยกตามสิทธิ!$G:$G,MATCH(CalBudget2567!$D404,รายได้แยกตามสิทธิ!$B:$B,0))</f>
        <v>110238</v>
      </c>
      <c r="AE404" s="138">
        <f>INDEX(ผลงานOPDVisit_HDC!$G:$G,MATCH(CalBudget2567!$D404,ผลงานOPDVisit_HDC!$A:$A,0))</f>
        <v>129</v>
      </c>
      <c r="AF404" s="138">
        <f t="shared" si="323"/>
        <v>854.55813953488371</v>
      </c>
      <c r="AG404" s="139">
        <f t="shared" si="324"/>
        <v>154.79999999999998</v>
      </c>
      <c r="AH404" s="140">
        <f t="shared" si="325"/>
        <v>154.79999999999998</v>
      </c>
      <c r="AI404" s="141">
        <f t="shared" si="326"/>
        <v>877.11847441860459</v>
      </c>
      <c r="AJ404" s="142">
        <f t="shared" si="327"/>
        <v>135777.93983999998</v>
      </c>
      <c r="AK404" s="143">
        <f>INDEX(รายได้แยกตามสิทธิ!$H:$H,MATCH(CalBudget2567!$D404,รายได้แยกตามสิทธิ!$B:$B,0))</f>
        <v>2265648</v>
      </c>
      <c r="AL404" s="138">
        <f>INDEX(ผลงานOPDVisit_HDC!$K:$K,MATCH(CalBudget2567!$D404,ผลงานOPDVisit_HDC!$A:$A,0))</f>
        <v>4360</v>
      </c>
      <c r="AM404" s="138">
        <f t="shared" si="328"/>
        <v>519.64403669724766</v>
      </c>
      <c r="AN404" s="139">
        <f t="shared" si="329"/>
        <v>5232</v>
      </c>
      <c r="AO404" s="140">
        <f t="shared" si="330"/>
        <v>5232</v>
      </c>
      <c r="AP404" s="141">
        <f t="shared" si="331"/>
        <v>533.362639266055</v>
      </c>
      <c r="AQ404" s="142">
        <f t="shared" si="332"/>
        <v>2790553.32864</v>
      </c>
      <c r="AR404" s="144">
        <f t="shared" si="306"/>
        <v>46534682.201279998</v>
      </c>
      <c r="AS404" s="143">
        <f>INDEX(รายได้แยกตามสิทธิ!$I:$I,MATCH(CalBudget2567!$D404,รายได้แยกตามสิทธิ!$B:$B,0))</f>
        <v>7936139.6699999999</v>
      </c>
      <c r="AT404" s="138">
        <f>INDEX(ผลงานAdjRw_DHES!$D:$D,MATCH(CalBudget2567!$D404,ผลงานAdjRw_DHES!$B:$B,0))</f>
        <v>645.88900000000001</v>
      </c>
      <c r="AU404" s="143">
        <f t="shared" si="333"/>
        <v>12287.157189548048</v>
      </c>
      <c r="AV404" s="139">
        <f t="shared" si="334"/>
        <v>775.06679999999994</v>
      </c>
      <c r="AW404" s="140">
        <f t="shared" si="335"/>
        <v>775.06679999999994</v>
      </c>
      <c r="AX404" s="141">
        <f t="shared" si="336"/>
        <v>12611.538139352117</v>
      </c>
      <c r="AY404" s="142">
        <f t="shared" si="337"/>
        <v>9774784.5087455977</v>
      </c>
      <c r="AZ404" s="143">
        <f>INDEX(รายได้แยกตามสิทธิ!$J:$J,MATCH(CalBudget2567!$D404,รายได้แยกตามสิทธิ!$B:$B,0))</f>
        <v>723551</v>
      </c>
      <c r="BA404" s="138">
        <f>INDEX(ผลงานAdjRw_DHES!$F:$F,MATCH(CalBudget2567!$D404,ผลงานAdjRw_DHES!$B:$B,0))</f>
        <v>38.374899999999997</v>
      </c>
      <c r="BB404" s="143">
        <f t="shared" si="338"/>
        <v>18854.79831869269</v>
      </c>
      <c r="BC404" s="139">
        <f t="shared" si="339"/>
        <v>46.049879999999995</v>
      </c>
      <c r="BD404" s="140">
        <f t="shared" si="340"/>
        <v>46.049879999999995</v>
      </c>
      <c r="BE404" s="141">
        <f t="shared" si="341"/>
        <v>19352.564994306176</v>
      </c>
      <c r="BF404" s="142">
        <f t="shared" si="342"/>
        <v>891183.29567999998</v>
      </c>
      <c r="BG404" s="143">
        <f>INDEX(รายได้แยกตามสิทธิ!$K:$K,MATCH(CalBudget2567!$D404,รายได้แยกตามสิทธิ!$B:$B,0))</f>
        <v>635150</v>
      </c>
      <c r="BH404" s="138">
        <f>INDEX(ผลงานAdjRw_DHES!$E:$E,MATCH(CalBudget2567!$D404,ผลงานAdjRw_DHES!$B:$B,0))</f>
        <v>46.897799999999997</v>
      </c>
      <c r="BI404" s="143">
        <f t="shared" si="343"/>
        <v>13543.279215656172</v>
      </c>
      <c r="BJ404" s="139">
        <f t="shared" si="344"/>
        <v>56.277359999999994</v>
      </c>
      <c r="BK404" s="140">
        <f t="shared" si="345"/>
        <v>56.277359999999994</v>
      </c>
      <c r="BL404" s="141">
        <f t="shared" si="346"/>
        <v>13900.821786949495</v>
      </c>
      <c r="BM404" s="142">
        <f t="shared" si="347"/>
        <v>782301.55199999991</v>
      </c>
      <c r="BN404" s="143">
        <f>INDEX(รายได้แยกตามสิทธิ!$N:$N,MATCH(CalBudget2567!$D404,รายได้แยกตามสิทธิ!$B:$B,0))</f>
        <v>465690</v>
      </c>
      <c r="BO404" s="138">
        <f>INDEX(ผลงานAdjRw_DHES!$I:$I,MATCH(CalBudget2567!$D404,ผลงานAdjRw_DHES!$B:$B,0))</f>
        <v>0</v>
      </c>
      <c r="BP404" s="143">
        <f t="shared" si="348"/>
        <v>0</v>
      </c>
      <c r="BQ404" s="139">
        <f t="shared" si="349"/>
        <v>0</v>
      </c>
      <c r="BR404" s="140">
        <f t="shared" si="350"/>
        <v>0</v>
      </c>
      <c r="BS404" s="141">
        <f t="shared" si="351"/>
        <v>0</v>
      </c>
      <c r="BT404" s="142">
        <f t="shared" si="352"/>
        <v>0</v>
      </c>
      <c r="BU404" s="144">
        <f t="shared" si="353"/>
        <v>11448269.356425596</v>
      </c>
      <c r="BV404" s="145">
        <f t="shared" si="307"/>
        <v>57982951.557705596</v>
      </c>
      <c r="BW404" s="146">
        <f>INDEX(รายได้แยกตามสิทธิ!$Q:$Q,MATCH(CalBudget2567!$D404,รายได้แยกตามสิทธิ!$B:$B,0))</f>
        <v>0.45</v>
      </c>
      <c r="BX404" s="145">
        <f t="shared" si="354"/>
        <v>26092328.20096752</v>
      </c>
      <c r="BY404" s="141"/>
      <c r="BZ404" s="143">
        <f t="shared" si="355"/>
        <v>65211</v>
      </c>
      <c r="CA404" s="138">
        <f>INDEX(ผลงานOPDVisit_HDC!$C:$C,MATCH(CalBudget2567!$D404,ผลงานOPDVisit_HDC!$A:$A,0))</f>
        <v>65211</v>
      </c>
      <c r="CB404" s="138">
        <f t="shared" si="356"/>
        <v>0</v>
      </c>
    </row>
    <row r="405" spans="1:80" hidden="1" x14ac:dyDescent="0.7">
      <c r="A405" s="136">
        <f>COUNTA($D$16:D405)</f>
        <v>390</v>
      </c>
      <c r="B405" s="1">
        <v>6</v>
      </c>
      <c r="C405" s="2" t="s">
        <v>38</v>
      </c>
      <c r="D405" s="91" t="s">
        <v>462</v>
      </c>
      <c r="E405" s="3" t="s">
        <v>1357</v>
      </c>
      <c r="F405" s="4" t="s">
        <v>1876</v>
      </c>
      <c r="G405" s="1">
        <v>6</v>
      </c>
      <c r="H405" s="3" t="s">
        <v>2965</v>
      </c>
      <c r="I405" s="137">
        <f>INDEX(รายได้แยกตามสิทธิ!$D:$D,MATCH(CalBudget2567!$D405,รายได้แยกตามสิทธิ!$B:$B,0))</f>
        <v>31982223</v>
      </c>
      <c r="J405" s="138">
        <f>INDEX(ผลงานOPDVisit_HDC!$F:$F,MATCH(CalBudget2567!$D405,ผลงานOPDVisit_HDC!$A:$A,0))</f>
        <v>57645</v>
      </c>
      <c r="K405" s="138">
        <f t="shared" si="308"/>
        <v>554.81347905282337</v>
      </c>
      <c r="L405" s="139">
        <f t="shared" si="309"/>
        <v>69174</v>
      </c>
      <c r="M405" s="140">
        <f t="shared" si="310"/>
        <v>69174</v>
      </c>
      <c r="N405" s="141">
        <f t="shared" si="311"/>
        <v>569.46055489981791</v>
      </c>
      <c r="O405" s="142">
        <f t="shared" si="312"/>
        <v>39391864.424640007</v>
      </c>
      <c r="P405" s="143">
        <f>INDEX(รายได้แยกตามสิทธิ!$E:$E,MATCH(CalBudget2567!$D405,รายได้แยกตามสิทธิ!$B:$B,0))</f>
        <v>3560709</v>
      </c>
      <c r="Q405" s="138">
        <f>INDEX(ผลงานOPDVisit_HDC!$D:$D,MATCH(CalBudget2567!$D405,ผลงานOPDVisit_HDC!$A:$A,0))</f>
        <v>8689</v>
      </c>
      <c r="R405" s="138">
        <f t="shared" si="313"/>
        <v>409.7950281965704</v>
      </c>
      <c r="S405" s="139">
        <f t="shared" si="314"/>
        <v>10426.799999999999</v>
      </c>
      <c r="T405" s="140">
        <f t="shared" si="315"/>
        <v>10426.799999999999</v>
      </c>
      <c r="U405" s="141">
        <f t="shared" si="316"/>
        <v>420.61361694095984</v>
      </c>
      <c r="V405" s="142">
        <f t="shared" si="317"/>
        <v>4385654.0611199997</v>
      </c>
      <c r="W405" s="143">
        <f>INDEX(รายได้แยกตามสิทธิ!$F:$F,MATCH(CalBudget2567!$D405,รายได้แยกตามสิทธิ!$B:$B,0))</f>
        <v>3197290.34</v>
      </c>
      <c r="X405" s="138">
        <f>INDEX(ผลงานOPDVisit_HDC!$E:$E,MATCH(CalBudget2567!$D405,ผลงานOPDVisit_HDC!$A:$A,0))</f>
        <v>9817</v>
      </c>
      <c r="Y405" s="138">
        <f t="shared" si="318"/>
        <v>325.68914536008964</v>
      </c>
      <c r="Z405" s="139">
        <f t="shared" si="319"/>
        <v>11780.4</v>
      </c>
      <c r="AA405" s="140">
        <f t="shared" si="320"/>
        <v>11780.4</v>
      </c>
      <c r="AB405" s="141">
        <f t="shared" si="321"/>
        <v>334.28733879759602</v>
      </c>
      <c r="AC405" s="142">
        <f t="shared" si="322"/>
        <v>3938038.5659711999</v>
      </c>
      <c r="AD405" s="143">
        <f>INDEX(รายได้แยกตามสิทธิ!$G:$G,MATCH(CalBudget2567!$D405,รายได้แยกตามสิทธิ!$B:$B,0))</f>
        <v>352126.5</v>
      </c>
      <c r="AE405" s="138">
        <f>INDEX(ผลงานOPDVisit_HDC!$G:$G,MATCH(CalBudget2567!$D405,ผลงานOPDVisit_HDC!$A:$A,0))</f>
        <v>352</v>
      </c>
      <c r="AF405" s="138">
        <f t="shared" si="323"/>
        <v>1000.359375</v>
      </c>
      <c r="AG405" s="139">
        <f t="shared" si="324"/>
        <v>422.4</v>
      </c>
      <c r="AH405" s="140">
        <f t="shared" si="325"/>
        <v>422.4</v>
      </c>
      <c r="AI405" s="141">
        <f t="shared" si="326"/>
        <v>1026.7688625000001</v>
      </c>
      <c r="AJ405" s="142">
        <f t="shared" si="327"/>
        <v>433707.16752000002</v>
      </c>
      <c r="AK405" s="143">
        <f>INDEX(รายได้แยกตามสิทธิ!$H:$H,MATCH(CalBudget2567!$D405,รายได้แยกตามสิทธิ!$B:$B,0))</f>
        <v>4013387.37</v>
      </c>
      <c r="AL405" s="138">
        <f>INDEX(ผลงานOPDVisit_HDC!$K:$K,MATCH(CalBudget2567!$D405,ผลงานOPDVisit_HDC!$A:$A,0))</f>
        <v>4056</v>
      </c>
      <c r="AM405" s="138">
        <f t="shared" si="328"/>
        <v>989.49392751479297</v>
      </c>
      <c r="AN405" s="139">
        <f t="shared" si="329"/>
        <v>4867.2</v>
      </c>
      <c r="AO405" s="140">
        <f t="shared" si="330"/>
        <v>4867.2</v>
      </c>
      <c r="AP405" s="141">
        <f t="shared" si="331"/>
        <v>1015.6165672011836</v>
      </c>
      <c r="AQ405" s="142">
        <f t="shared" si="332"/>
        <v>4943208.9558816003</v>
      </c>
      <c r="AR405" s="144">
        <f t="shared" si="306"/>
        <v>53092473.175132811</v>
      </c>
      <c r="AS405" s="143">
        <f>INDEX(รายได้แยกตามสิทธิ!$I:$I,MATCH(CalBudget2567!$D405,รายได้แยกตามสิทธิ!$B:$B,0))</f>
        <v>4068182</v>
      </c>
      <c r="AT405" s="138">
        <f>INDEX(ผลงานAdjRw_DHES!$D:$D,MATCH(CalBudget2567!$D405,ผลงานAdjRw_DHES!$B:$B,0))</f>
        <v>431.0795</v>
      </c>
      <c r="AU405" s="143">
        <f t="shared" si="333"/>
        <v>9437.1966191850915</v>
      </c>
      <c r="AV405" s="139">
        <f t="shared" si="334"/>
        <v>517.29539999999997</v>
      </c>
      <c r="AW405" s="140">
        <f t="shared" si="335"/>
        <v>517.29539999999997</v>
      </c>
      <c r="AX405" s="141">
        <f t="shared" si="336"/>
        <v>9686.3386099315776</v>
      </c>
      <c r="AY405" s="142">
        <f t="shared" si="337"/>
        <v>5010698.4057599995</v>
      </c>
      <c r="AZ405" s="143">
        <f>INDEX(รายได้แยกตามสิทธิ!$J:$J,MATCH(CalBudget2567!$D405,รายได้แยกตามสิทธิ!$B:$B,0))</f>
        <v>381579</v>
      </c>
      <c r="BA405" s="138">
        <f>INDEX(ผลงานAdjRw_DHES!$F:$F,MATCH(CalBudget2567!$D405,ผลงานAdjRw_DHES!$B:$B,0))</f>
        <v>34.339599999999997</v>
      </c>
      <c r="BB405" s="143">
        <f t="shared" si="338"/>
        <v>11111.923260608744</v>
      </c>
      <c r="BC405" s="139">
        <f t="shared" si="339"/>
        <v>41.207519999999995</v>
      </c>
      <c r="BD405" s="140">
        <f t="shared" si="340"/>
        <v>41.207519999999995</v>
      </c>
      <c r="BE405" s="141">
        <f t="shared" si="341"/>
        <v>11405.278034688816</v>
      </c>
      <c r="BF405" s="142">
        <f t="shared" si="342"/>
        <v>469983.22272000002</v>
      </c>
      <c r="BG405" s="143">
        <f>INDEX(รายได้แยกตามสิทธิ!$K:$K,MATCH(CalBudget2567!$D405,รายได้แยกตามสิทธิ!$B:$B,0))</f>
        <v>338406</v>
      </c>
      <c r="BH405" s="138">
        <f>INDEX(ผลงานAdjRw_DHES!$E:$E,MATCH(CalBudget2567!$D405,ผลงานAdjRw_DHES!$B:$B,0))</f>
        <v>34.113199999999999</v>
      </c>
      <c r="BI405" s="143">
        <f t="shared" si="343"/>
        <v>9920.089584090616</v>
      </c>
      <c r="BJ405" s="139">
        <f t="shared" si="344"/>
        <v>40.935839999999999</v>
      </c>
      <c r="BK405" s="140">
        <f t="shared" si="345"/>
        <v>40.935839999999999</v>
      </c>
      <c r="BL405" s="141">
        <f t="shared" si="346"/>
        <v>10181.979949110608</v>
      </c>
      <c r="BM405" s="142">
        <f t="shared" si="347"/>
        <v>416807.90207999997</v>
      </c>
      <c r="BN405" s="143">
        <f>INDEX(รายได้แยกตามสิทธิ!$N:$N,MATCH(CalBudget2567!$D405,รายได้แยกตามสิทธิ!$B:$B,0))</f>
        <v>107076</v>
      </c>
      <c r="BO405" s="138">
        <f>INDEX(ผลงานAdjRw_DHES!$I:$I,MATCH(CalBudget2567!$D405,ผลงานAdjRw_DHES!$B:$B,0))</f>
        <v>20.139900000000097</v>
      </c>
      <c r="BP405" s="143">
        <f t="shared" si="348"/>
        <v>5316.6103108754005</v>
      </c>
      <c r="BQ405" s="139">
        <f t="shared" si="349"/>
        <v>24.167880000000114</v>
      </c>
      <c r="BR405" s="140">
        <f t="shared" si="350"/>
        <v>24.167880000000114</v>
      </c>
      <c r="BS405" s="141">
        <f t="shared" si="351"/>
        <v>5456.9688230825113</v>
      </c>
      <c r="BT405" s="142">
        <f t="shared" si="352"/>
        <v>131883.36768</v>
      </c>
      <c r="BU405" s="144">
        <f t="shared" si="353"/>
        <v>6029372.89824</v>
      </c>
      <c r="BV405" s="145">
        <f t="shared" si="307"/>
        <v>59121846.073372811</v>
      </c>
      <c r="BW405" s="146">
        <f>INDEX(รายได้แยกตามสิทธิ!$Q:$Q,MATCH(CalBudget2567!$D405,รายได้แยกตามสิทธิ!$B:$B,0))</f>
        <v>0.38</v>
      </c>
      <c r="BX405" s="145">
        <f t="shared" si="354"/>
        <v>22466301.507881667</v>
      </c>
      <c r="BY405" s="141"/>
      <c r="BZ405" s="143">
        <f t="shared" si="355"/>
        <v>80559</v>
      </c>
      <c r="CA405" s="138">
        <f>INDEX(ผลงานOPDVisit_HDC!$C:$C,MATCH(CalBudget2567!$D405,ผลงานOPDVisit_HDC!$A:$A,0))</f>
        <v>80559</v>
      </c>
      <c r="CB405" s="138">
        <f t="shared" si="356"/>
        <v>0</v>
      </c>
    </row>
    <row r="406" spans="1:80" hidden="1" x14ac:dyDescent="0.7">
      <c r="A406" s="136">
        <f>COUNTA($D$16:D406)</f>
        <v>391</v>
      </c>
      <c r="B406" s="1">
        <v>6</v>
      </c>
      <c r="C406" s="2" t="s">
        <v>38</v>
      </c>
      <c r="D406" s="91" t="s">
        <v>463</v>
      </c>
      <c r="E406" s="3" t="s">
        <v>1358</v>
      </c>
      <c r="F406" s="4" t="s">
        <v>1876</v>
      </c>
      <c r="G406" s="1">
        <v>6</v>
      </c>
      <c r="H406" s="3" t="s">
        <v>2965</v>
      </c>
      <c r="I406" s="137">
        <f>INDEX(รายได้แยกตามสิทธิ!$D:$D,MATCH(CalBudget2567!$D406,รายได้แยกตามสิทธิ!$B:$B,0))</f>
        <v>39721403.780000001</v>
      </c>
      <c r="J406" s="138">
        <f>INDEX(ผลงานOPDVisit_HDC!$F:$F,MATCH(CalBudget2567!$D406,ผลงานOPDVisit_HDC!$A:$A,0))</f>
        <v>69528</v>
      </c>
      <c r="K406" s="138">
        <f t="shared" si="308"/>
        <v>571.30082527902425</v>
      </c>
      <c r="L406" s="139">
        <f t="shared" si="309"/>
        <v>83433.599999999991</v>
      </c>
      <c r="M406" s="140">
        <f t="shared" si="310"/>
        <v>83433.599999999991</v>
      </c>
      <c r="N406" s="141">
        <f t="shared" si="311"/>
        <v>586.38316706639046</v>
      </c>
      <c r="O406" s="142">
        <f t="shared" si="312"/>
        <v>48924058.607750386</v>
      </c>
      <c r="P406" s="143">
        <f>INDEX(รายได้แยกตามสิทธิ!$E:$E,MATCH(CalBudget2567!$D406,รายได้แยกตามสิทธิ!$B:$B,0))</f>
        <v>3292474.42</v>
      </c>
      <c r="Q406" s="138">
        <f>INDEX(ผลงานOPDVisit_HDC!$D:$D,MATCH(CalBudget2567!$D406,ผลงานOPDVisit_HDC!$A:$A,0))</f>
        <v>7200</v>
      </c>
      <c r="R406" s="138">
        <f t="shared" si="313"/>
        <v>457.28811388888886</v>
      </c>
      <c r="S406" s="139">
        <f t="shared" si="314"/>
        <v>8640</v>
      </c>
      <c r="T406" s="140">
        <f t="shared" si="315"/>
        <v>8640</v>
      </c>
      <c r="U406" s="141">
        <f t="shared" si="316"/>
        <v>469.3605200955555</v>
      </c>
      <c r="V406" s="142">
        <f t="shared" si="317"/>
        <v>4055274.8936255993</v>
      </c>
      <c r="W406" s="143">
        <f>INDEX(รายได้แยกตามสิทธิ!$F:$F,MATCH(CalBudget2567!$D406,รายได้แยกตามสิทธิ!$B:$B,0))</f>
        <v>7260903.9400000004</v>
      </c>
      <c r="X406" s="138">
        <f>INDEX(ผลงานOPDVisit_HDC!$E:$E,MATCH(CalBudget2567!$D406,ผลงานOPDVisit_HDC!$A:$A,0))</f>
        <v>18269</v>
      </c>
      <c r="Y406" s="138">
        <f t="shared" si="318"/>
        <v>397.4439728501834</v>
      </c>
      <c r="Z406" s="139">
        <f t="shared" si="319"/>
        <v>21922.799999999999</v>
      </c>
      <c r="AA406" s="140">
        <f t="shared" si="320"/>
        <v>21922.799999999999</v>
      </c>
      <c r="AB406" s="141">
        <f t="shared" si="321"/>
        <v>407.93649373342822</v>
      </c>
      <c r="AC406" s="142">
        <f t="shared" si="322"/>
        <v>8943110.1648191996</v>
      </c>
      <c r="AD406" s="143">
        <f>INDEX(รายได้แยกตามสิทธิ!$G:$G,MATCH(CalBudget2567!$D406,รายได้แยกตามสิทธิ!$B:$B,0))</f>
        <v>77450</v>
      </c>
      <c r="AE406" s="138">
        <f>INDEX(ผลงานOPDVisit_HDC!$G:$G,MATCH(CalBudget2567!$D406,ผลงานOPDVisit_HDC!$A:$A,0))</f>
        <v>155</v>
      </c>
      <c r="AF406" s="138">
        <f t="shared" si="323"/>
        <v>499.67741935483872</v>
      </c>
      <c r="AG406" s="139">
        <f t="shared" si="324"/>
        <v>186</v>
      </c>
      <c r="AH406" s="140">
        <f t="shared" si="325"/>
        <v>186</v>
      </c>
      <c r="AI406" s="141">
        <f t="shared" si="326"/>
        <v>512.86890322580643</v>
      </c>
      <c r="AJ406" s="142">
        <f t="shared" si="327"/>
        <v>95393.615999999995</v>
      </c>
      <c r="AK406" s="143">
        <f>INDEX(รายได้แยกตามสิทธิ!$H:$H,MATCH(CalBudget2567!$D406,รายได้แยกตามสิทธิ!$B:$B,0))</f>
        <v>4424464.25</v>
      </c>
      <c r="AL406" s="138">
        <f>INDEX(ผลงานOPDVisit_HDC!$K:$K,MATCH(CalBudget2567!$D406,ผลงานOPDVisit_HDC!$A:$A,0))</f>
        <v>7622</v>
      </c>
      <c r="AM406" s="138">
        <f t="shared" si="328"/>
        <v>580.48599448963523</v>
      </c>
      <c r="AN406" s="139">
        <f t="shared" si="329"/>
        <v>9146.4</v>
      </c>
      <c r="AO406" s="140">
        <f t="shared" si="330"/>
        <v>9146.4</v>
      </c>
      <c r="AP406" s="141">
        <f t="shared" si="331"/>
        <v>595.81082474416155</v>
      </c>
      <c r="AQ406" s="142">
        <f t="shared" si="332"/>
        <v>5449524.127439999</v>
      </c>
      <c r="AR406" s="144">
        <f t="shared" si="306"/>
        <v>67467361.409635186</v>
      </c>
      <c r="AS406" s="143">
        <f>INDEX(รายได้แยกตามสิทธิ!$I:$I,MATCH(CalBudget2567!$D406,รายได้แยกตามสิทธิ!$B:$B,0))</f>
        <v>10394116.25</v>
      </c>
      <c r="AT406" s="138">
        <f>INDEX(ผลงานAdjRw_DHES!$D:$D,MATCH(CalBudget2567!$D406,ผลงานAdjRw_DHES!$B:$B,0))</f>
        <v>919.9514999999999</v>
      </c>
      <c r="AU406" s="143">
        <f t="shared" si="333"/>
        <v>11298.548075632249</v>
      </c>
      <c r="AV406" s="139">
        <f t="shared" si="334"/>
        <v>1103.9417999999998</v>
      </c>
      <c r="AW406" s="140">
        <f t="shared" si="335"/>
        <v>1103.9417999999998</v>
      </c>
      <c r="AX406" s="141">
        <f t="shared" si="336"/>
        <v>11596.82974482894</v>
      </c>
      <c r="AY406" s="142">
        <f t="shared" si="337"/>
        <v>12802225.102799999</v>
      </c>
      <c r="AZ406" s="143">
        <f>INDEX(รายได้แยกตามสิทธิ!$J:$J,MATCH(CalBudget2567!$D406,รายได้แยกตามสิทธิ!$B:$B,0))</f>
        <v>519766</v>
      </c>
      <c r="BA406" s="138">
        <f>INDEX(ผลงานAdjRw_DHES!$F:$F,MATCH(CalBudget2567!$D406,ผลงานAdjRw_DHES!$B:$B,0))</f>
        <v>46.135199999999998</v>
      </c>
      <c r="BB406" s="143">
        <f t="shared" si="338"/>
        <v>11266.148190535643</v>
      </c>
      <c r="BC406" s="139">
        <f t="shared" si="339"/>
        <v>55.362239999999993</v>
      </c>
      <c r="BD406" s="140">
        <f t="shared" si="340"/>
        <v>55.362239999999993</v>
      </c>
      <c r="BE406" s="141">
        <f t="shared" si="341"/>
        <v>11563.574502765785</v>
      </c>
      <c r="BF406" s="142">
        <f t="shared" si="342"/>
        <v>640185.38688000001</v>
      </c>
      <c r="BG406" s="143">
        <f>INDEX(รายได้แยกตามสิทธิ!$K:$K,MATCH(CalBudget2567!$D406,รายได้แยกตามสิทธิ!$B:$B,0))</f>
        <v>950935</v>
      </c>
      <c r="BH406" s="138">
        <f>INDEX(ผลงานAdjRw_DHES!$E:$E,MATCH(CalBudget2567!$D406,ผลงานAdjRw_DHES!$B:$B,0))</f>
        <v>76.853899999999996</v>
      </c>
      <c r="BI406" s="143">
        <f t="shared" si="343"/>
        <v>12373.282292765885</v>
      </c>
      <c r="BJ406" s="139">
        <f t="shared" si="344"/>
        <v>92.224679999999992</v>
      </c>
      <c r="BK406" s="140">
        <f t="shared" si="345"/>
        <v>92.224679999999992</v>
      </c>
      <c r="BL406" s="141">
        <f t="shared" si="346"/>
        <v>12699.936945294905</v>
      </c>
      <c r="BM406" s="142">
        <f t="shared" si="347"/>
        <v>1171247.6207999999</v>
      </c>
      <c r="BN406" s="143">
        <f>INDEX(รายได้แยกตามสิทธิ!$N:$N,MATCH(CalBudget2567!$D406,รายได้แยกตามสิทธิ!$B:$B,0))</f>
        <v>637481.5</v>
      </c>
      <c r="BO406" s="138">
        <f>INDEX(ผลงานAdjRw_DHES!$I:$I,MATCH(CalBudget2567!$D406,ผลงานAdjRw_DHES!$B:$B,0))</f>
        <v>64.451100000000238</v>
      </c>
      <c r="BP406" s="143">
        <f t="shared" si="348"/>
        <v>9890.9328157315795</v>
      </c>
      <c r="BQ406" s="139">
        <f t="shared" si="349"/>
        <v>77.34132000000028</v>
      </c>
      <c r="BR406" s="140">
        <f t="shared" si="350"/>
        <v>77.34132000000028</v>
      </c>
      <c r="BS406" s="141">
        <f t="shared" si="351"/>
        <v>10152.053442066894</v>
      </c>
      <c r="BT406" s="142">
        <f t="shared" si="352"/>
        <v>785173.21391999989</v>
      </c>
      <c r="BU406" s="144">
        <f t="shared" si="353"/>
        <v>15398831.324399997</v>
      </c>
      <c r="BV406" s="145">
        <f t="shared" si="307"/>
        <v>82866192.734035179</v>
      </c>
      <c r="BW406" s="146">
        <f>INDEX(รายได้แยกตามสิทธิ!$Q:$Q,MATCH(CalBudget2567!$D406,รายได้แยกตามสิทธิ!$B:$B,0))</f>
        <v>0.39</v>
      </c>
      <c r="BX406" s="145">
        <f t="shared" si="354"/>
        <v>32317815.166273721</v>
      </c>
      <c r="BY406" s="141"/>
      <c r="BZ406" s="143">
        <f t="shared" si="355"/>
        <v>102774</v>
      </c>
      <c r="CA406" s="138">
        <f>INDEX(ผลงานOPDVisit_HDC!$C:$C,MATCH(CalBudget2567!$D406,ผลงานOPDVisit_HDC!$A:$A,0))</f>
        <v>102774</v>
      </c>
      <c r="CB406" s="138">
        <f t="shared" si="356"/>
        <v>0</v>
      </c>
    </row>
    <row r="407" spans="1:80" hidden="1" x14ac:dyDescent="0.7">
      <c r="A407" s="136">
        <f>COUNTA($D$16:D407)</f>
        <v>392</v>
      </c>
      <c r="B407" s="1">
        <v>6</v>
      </c>
      <c r="C407" s="2" t="s">
        <v>38</v>
      </c>
      <c r="D407" s="91" t="s">
        <v>464</v>
      </c>
      <c r="E407" s="3" t="s">
        <v>1359</v>
      </c>
      <c r="F407" s="4" t="s">
        <v>1876</v>
      </c>
      <c r="G407" s="1">
        <v>5</v>
      </c>
      <c r="H407" s="3" t="s">
        <v>2964</v>
      </c>
      <c r="I407" s="137">
        <f>INDEX(รายได้แยกตามสิทธิ!$D:$D,MATCH(CalBudget2567!$D407,รายได้แยกตามสิทธิ!$B:$B,0))</f>
        <v>15784733.720000001</v>
      </c>
      <c r="J407" s="138">
        <f>INDEX(ผลงานOPDVisit_HDC!$F:$F,MATCH(CalBudget2567!$D407,ผลงานOPDVisit_HDC!$A:$A,0))</f>
        <v>32868</v>
      </c>
      <c r="K407" s="138">
        <f t="shared" si="308"/>
        <v>480.24624923938177</v>
      </c>
      <c r="L407" s="139">
        <f t="shared" si="309"/>
        <v>39441.599999999999</v>
      </c>
      <c r="M407" s="140">
        <f t="shared" si="310"/>
        <v>39441.599999999999</v>
      </c>
      <c r="N407" s="141">
        <f t="shared" si="311"/>
        <v>492.92475021930147</v>
      </c>
      <c r="O407" s="142">
        <f t="shared" si="312"/>
        <v>19441740.8282496</v>
      </c>
      <c r="P407" s="143">
        <f>INDEX(รายได้แยกตามสิทธิ!$E:$E,MATCH(CalBudget2567!$D407,รายได้แยกตามสิทธิ!$B:$B,0))</f>
        <v>2820188.2</v>
      </c>
      <c r="Q407" s="138">
        <f>INDEX(ผลงานOPDVisit_HDC!$D:$D,MATCH(CalBudget2567!$D407,ผลงานOPDVisit_HDC!$A:$A,0))</f>
        <v>6322</v>
      </c>
      <c r="R407" s="138">
        <f t="shared" si="313"/>
        <v>446.0911420436571</v>
      </c>
      <c r="S407" s="139">
        <f t="shared" si="314"/>
        <v>7586.4</v>
      </c>
      <c r="T407" s="140">
        <f t="shared" si="315"/>
        <v>7586.4</v>
      </c>
      <c r="U407" s="141">
        <f t="shared" si="316"/>
        <v>457.86794819360966</v>
      </c>
      <c r="V407" s="142">
        <f t="shared" si="317"/>
        <v>3473569.4021760002</v>
      </c>
      <c r="W407" s="143">
        <f>INDEX(รายได้แยกตามสิทธิ!$F:$F,MATCH(CalBudget2567!$D407,รายได้แยกตามสิทธิ!$B:$B,0))</f>
        <v>2510277.8199999998</v>
      </c>
      <c r="X407" s="138">
        <f>INDEX(ผลงานOPDVisit_HDC!$E:$E,MATCH(CalBudget2567!$D407,ผลงานOPDVisit_HDC!$A:$A,0))</f>
        <v>17337</v>
      </c>
      <c r="Y407" s="138">
        <f t="shared" si="318"/>
        <v>144.79309107688758</v>
      </c>
      <c r="Z407" s="139">
        <f t="shared" si="319"/>
        <v>20804.399999999998</v>
      </c>
      <c r="AA407" s="140">
        <f t="shared" si="320"/>
        <v>20804.399999999998</v>
      </c>
      <c r="AB407" s="141">
        <f t="shared" si="321"/>
        <v>148.61562868131742</v>
      </c>
      <c r="AC407" s="142">
        <f t="shared" si="322"/>
        <v>3091858.9853375996</v>
      </c>
      <c r="AD407" s="143">
        <f>INDEX(รายได้แยกตามสิทธิ!$G:$G,MATCH(CalBudget2567!$D407,รายได้แยกตามสิทธิ!$B:$B,0))</f>
        <v>34861</v>
      </c>
      <c r="AE407" s="138">
        <f>INDEX(ผลงานOPDVisit_HDC!$G:$G,MATCH(CalBudget2567!$D407,ผลงานOPDVisit_HDC!$A:$A,0))</f>
        <v>0</v>
      </c>
      <c r="AF407" s="138">
        <f t="shared" si="323"/>
        <v>0</v>
      </c>
      <c r="AG407" s="139">
        <f t="shared" si="324"/>
        <v>0</v>
      </c>
      <c r="AH407" s="140">
        <f t="shared" si="325"/>
        <v>0</v>
      </c>
      <c r="AI407" s="141">
        <f t="shared" si="326"/>
        <v>0</v>
      </c>
      <c r="AJ407" s="142">
        <f t="shared" si="327"/>
        <v>0</v>
      </c>
      <c r="AK407" s="143">
        <f>INDEX(รายได้แยกตามสิทธิ!$H:$H,MATCH(CalBudget2567!$D407,รายได้แยกตามสิทธิ!$B:$B,0))</f>
        <v>2945468.81</v>
      </c>
      <c r="AL407" s="138">
        <f>INDEX(ผลงานOPDVisit_HDC!$K:$K,MATCH(CalBudget2567!$D407,ผลงานOPDVisit_HDC!$A:$A,0))</f>
        <v>5170</v>
      </c>
      <c r="AM407" s="138">
        <f t="shared" si="328"/>
        <v>569.72317408123797</v>
      </c>
      <c r="AN407" s="139">
        <f t="shared" si="329"/>
        <v>6204</v>
      </c>
      <c r="AO407" s="140">
        <f t="shared" si="330"/>
        <v>6204</v>
      </c>
      <c r="AP407" s="141">
        <f t="shared" si="331"/>
        <v>584.76386587698266</v>
      </c>
      <c r="AQ407" s="142">
        <f t="shared" si="332"/>
        <v>3627875.0239008004</v>
      </c>
      <c r="AR407" s="144">
        <f t="shared" si="306"/>
        <v>29635044.239664</v>
      </c>
      <c r="AS407" s="143">
        <f>INDEX(รายได้แยกตามสิทธิ!$I:$I,MATCH(CalBudget2567!$D407,รายได้แยกตามสิทธิ!$B:$B,0))</f>
        <v>3545294.5</v>
      </c>
      <c r="AT407" s="138">
        <f>INDEX(ผลงานAdjRw_DHES!$D:$D,MATCH(CalBudget2567!$D407,ผลงานAdjRw_DHES!$B:$B,0))</f>
        <v>294.95000000000005</v>
      </c>
      <c r="AU407" s="143">
        <f t="shared" si="333"/>
        <v>12019.984743176808</v>
      </c>
      <c r="AV407" s="139">
        <f t="shared" si="334"/>
        <v>353.94000000000005</v>
      </c>
      <c r="AW407" s="140">
        <f t="shared" si="335"/>
        <v>353.94000000000005</v>
      </c>
      <c r="AX407" s="141">
        <f t="shared" si="336"/>
        <v>12337.312340396677</v>
      </c>
      <c r="AY407" s="142">
        <f t="shared" si="337"/>
        <v>4366668.3297600001</v>
      </c>
      <c r="AZ407" s="143">
        <f>INDEX(รายได้แยกตามสิทธิ!$J:$J,MATCH(CalBudget2567!$D407,รายได้แยกตามสิทธิ!$B:$B,0))</f>
        <v>480832.25</v>
      </c>
      <c r="BA407" s="138">
        <f>INDEX(ผลงานAdjRw_DHES!$F:$F,MATCH(CalBudget2567!$D407,ผลงานAdjRw_DHES!$B:$B,0))</f>
        <v>34.119999999999997</v>
      </c>
      <c r="BB407" s="143">
        <f t="shared" si="338"/>
        <v>14092.387162954281</v>
      </c>
      <c r="BC407" s="139">
        <f t="shared" si="339"/>
        <v>40.943999999999996</v>
      </c>
      <c r="BD407" s="140">
        <f t="shared" si="340"/>
        <v>40.943999999999996</v>
      </c>
      <c r="BE407" s="141">
        <f t="shared" si="341"/>
        <v>14464.426184056274</v>
      </c>
      <c r="BF407" s="142">
        <f t="shared" si="342"/>
        <v>592231.46568000002</v>
      </c>
      <c r="BG407" s="143">
        <f>INDEX(รายได้แยกตามสิทธิ!$K:$K,MATCH(CalBudget2567!$D407,รายได้แยกตามสิทธิ!$B:$B,0))</f>
        <v>312655.75</v>
      </c>
      <c r="BH407" s="138">
        <f>INDEX(ผลงานAdjRw_DHES!$E:$E,MATCH(CalBudget2567!$D407,ผลงานAdjRw_DHES!$B:$B,0))</f>
        <v>32.089999999999996</v>
      </c>
      <c r="BI407" s="143">
        <f t="shared" si="343"/>
        <v>9743.0897475849179</v>
      </c>
      <c r="BJ407" s="139">
        <f t="shared" si="344"/>
        <v>38.507999999999996</v>
      </c>
      <c r="BK407" s="140">
        <f t="shared" si="345"/>
        <v>38.507999999999996</v>
      </c>
      <c r="BL407" s="141">
        <f t="shared" si="346"/>
        <v>10000.30731692116</v>
      </c>
      <c r="BM407" s="142">
        <f t="shared" si="347"/>
        <v>385091.83415999997</v>
      </c>
      <c r="BN407" s="143">
        <f>INDEX(รายได้แยกตามสิทธิ!$N:$N,MATCH(CalBudget2567!$D407,รายได้แยกตามสิทธิ!$B:$B,0))</f>
        <v>242036.75</v>
      </c>
      <c r="BO407" s="138">
        <f>INDEX(ผลงานAdjRw_DHES!$I:$I,MATCH(CalBudget2567!$D407,ผลงานAdjRw_DHES!$B:$B,0))</f>
        <v>11.259999999999977</v>
      </c>
      <c r="BP407" s="143">
        <f t="shared" si="348"/>
        <v>21495.270870337521</v>
      </c>
      <c r="BQ407" s="139">
        <f t="shared" si="349"/>
        <v>13.511999999999972</v>
      </c>
      <c r="BR407" s="140">
        <f t="shared" si="350"/>
        <v>13.511999999999972</v>
      </c>
      <c r="BS407" s="141">
        <f t="shared" si="351"/>
        <v>22062.746021314433</v>
      </c>
      <c r="BT407" s="142">
        <f t="shared" si="352"/>
        <v>298111.82423999999</v>
      </c>
      <c r="BU407" s="144">
        <f t="shared" si="353"/>
        <v>5642103.4538400006</v>
      </c>
      <c r="BV407" s="145">
        <f t="shared" si="307"/>
        <v>35277147.693503998</v>
      </c>
      <c r="BW407" s="146">
        <f>INDEX(รายได้แยกตามสิทธิ!$Q:$Q,MATCH(CalBudget2567!$D407,รายได้แยกตามสิทธิ!$B:$B,0))</f>
        <v>0.38</v>
      </c>
      <c r="BX407" s="145">
        <f t="shared" si="354"/>
        <v>13405316.12353152</v>
      </c>
      <c r="BY407" s="141"/>
      <c r="BZ407" s="143">
        <f t="shared" si="355"/>
        <v>61697</v>
      </c>
      <c r="CA407" s="138">
        <f>INDEX(ผลงานOPDVisit_HDC!$C:$C,MATCH(CalBudget2567!$D407,ผลงานOPDVisit_HDC!$A:$A,0))</f>
        <v>61697</v>
      </c>
      <c r="CB407" s="138">
        <f t="shared" si="356"/>
        <v>0</v>
      </c>
    </row>
    <row r="408" spans="1:80" hidden="1" x14ac:dyDescent="0.7">
      <c r="A408" s="136">
        <f>COUNTA($D$16:D408)</f>
        <v>393</v>
      </c>
      <c r="B408" s="1">
        <v>6</v>
      </c>
      <c r="C408" s="2" t="s">
        <v>39</v>
      </c>
      <c r="D408" s="91" t="s">
        <v>465</v>
      </c>
      <c r="E408" s="3" t="s">
        <v>1360</v>
      </c>
      <c r="F408" s="4" t="s">
        <v>1875</v>
      </c>
      <c r="G408" s="1">
        <v>18</v>
      </c>
      <c r="H408" s="3" t="s">
        <v>2975</v>
      </c>
      <c r="I408" s="137">
        <f>INDEX(รายได้แยกตามสิทธิ!$D:$D,MATCH(CalBudget2567!$D408,รายได้แยกตามสิทธิ!$B:$B,0))</f>
        <v>374903750.17000002</v>
      </c>
      <c r="J408" s="138">
        <f>INDEX(ผลงานOPDVisit_HDC!$F:$F,MATCH(CalBudget2567!$D408,ผลงานOPDVisit_HDC!$A:$A,0))</f>
        <v>335531</v>
      </c>
      <c r="K408" s="138">
        <f t="shared" si="308"/>
        <v>1117.3445975781672</v>
      </c>
      <c r="L408" s="139">
        <f t="shared" si="309"/>
        <v>402637.2</v>
      </c>
      <c r="M408" s="140">
        <f t="shared" si="310"/>
        <v>402637.2</v>
      </c>
      <c r="N408" s="141">
        <f t="shared" si="311"/>
        <v>1146.8424949542307</v>
      </c>
      <c r="O408" s="142">
        <f t="shared" si="312"/>
        <v>461761451.00938559</v>
      </c>
      <c r="P408" s="143">
        <f>INDEX(รายได้แยกตามสิทธิ!$E:$E,MATCH(CalBudget2567!$D408,รายได้แยกตามสิทธิ!$B:$B,0))</f>
        <v>146560462.13</v>
      </c>
      <c r="Q408" s="138">
        <f>INDEX(ผลงานOPDVisit_HDC!$D:$D,MATCH(CalBudget2567!$D408,ผลงานOPDVisit_HDC!$A:$A,0))</f>
        <v>77352</v>
      </c>
      <c r="R408" s="138">
        <f t="shared" si="313"/>
        <v>1894.7210431533767</v>
      </c>
      <c r="S408" s="139">
        <f t="shared" si="314"/>
        <v>92822.399999999994</v>
      </c>
      <c r="T408" s="140">
        <f t="shared" si="315"/>
        <v>92822.399999999994</v>
      </c>
      <c r="U408" s="141">
        <f t="shared" si="316"/>
        <v>1944.7416786926258</v>
      </c>
      <c r="V408" s="142">
        <f t="shared" si="317"/>
        <v>180515589.99627838</v>
      </c>
      <c r="W408" s="143">
        <f>INDEX(รายได้แยกตามสิทธิ!$F:$F,MATCH(CalBudget2567!$D408,รายได้แยกตามสิทธิ!$B:$B,0))</f>
        <v>240836893.59</v>
      </c>
      <c r="X408" s="138">
        <f>INDEX(ผลงานOPDVisit_HDC!$E:$E,MATCH(CalBudget2567!$D408,ผลงานOPDVisit_HDC!$A:$A,0))</f>
        <v>159568</v>
      </c>
      <c r="Y408" s="138">
        <f t="shared" si="318"/>
        <v>1509.3057103554597</v>
      </c>
      <c r="Z408" s="139">
        <f t="shared" si="319"/>
        <v>191481.60000000001</v>
      </c>
      <c r="AA408" s="140">
        <f t="shared" si="320"/>
        <v>191481.60000000001</v>
      </c>
      <c r="AB408" s="141">
        <f t="shared" si="321"/>
        <v>1549.1513811088439</v>
      </c>
      <c r="AC408" s="142">
        <f t="shared" si="322"/>
        <v>296633985.09693122</v>
      </c>
      <c r="AD408" s="143">
        <f>INDEX(รายได้แยกตามสิทธิ!$G:$G,MATCH(CalBudget2567!$D408,รายได้แยกตามสิทธิ!$B:$B,0))</f>
        <v>3532504.3</v>
      </c>
      <c r="AE408" s="138">
        <f>INDEX(ผลงานOPDVisit_HDC!$G:$G,MATCH(CalBudget2567!$D408,ผลงานOPDVisit_HDC!$A:$A,0))</f>
        <v>3267</v>
      </c>
      <c r="AF408" s="138">
        <f t="shared" si="323"/>
        <v>1081.2685338230792</v>
      </c>
      <c r="AG408" s="139">
        <f t="shared" si="324"/>
        <v>3920.3999999999996</v>
      </c>
      <c r="AH408" s="140">
        <f t="shared" si="325"/>
        <v>3920.3999999999996</v>
      </c>
      <c r="AI408" s="141">
        <f t="shared" si="326"/>
        <v>1109.8140231160085</v>
      </c>
      <c r="AJ408" s="142">
        <f t="shared" si="327"/>
        <v>4350914.8962239996</v>
      </c>
      <c r="AK408" s="143">
        <f>INDEX(รายได้แยกตามสิทธิ!$H:$H,MATCH(CalBudget2567!$D408,รายได้แยกตามสิทธิ!$B:$B,0))</f>
        <v>143662497.34999999</v>
      </c>
      <c r="AL408" s="138">
        <f>INDEX(ผลงานOPDVisit_HDC!$K:$K,MATCH(CalBudget2567!$D408,ผลงานOPDVisit_HDC!$A:$A,0))</f>
        <v>67423</v>
      </c>
      <c r="AM408" s="138">
        <f t="shared" si="328"/>
        <v>2130.7639433131126</v>
      </c>
      <c r="AN408" s="139">
        <f t="shared" si="329"/>
        <v>80907.599999999991</v>
      </c>
      <c r="AO408" s="140">
        <f t="shared" si="330"/>
        <v>80907.599999999991</v>
      </c>
      <c r="AP408" s="141">
        <f t="shared" si="331"/>
        <v>2187.016111416579</v>
      </c>
      <c r="AQ408" s="142">
        <f t="shared" si="332"/>
        <v>176946224.73604798</v>
      </c>
      <c r="AR408" s="144">
        <f t="shared" si="306"/>
        <v>1120208165.7348671</v>
      </c>
      <c r="AS408" s="143">
        <f>INDEX(รายได้แยกตามสิทธิ!$I:$I,MATCH(CalBudget2567!$D408,รายได้แยกตามสิทธิ!$B:$B,0))</f>
        <v>576066800.70000005</v>
      </c>
      <c r="AT408" s="138">
        <f>INDEX(ผลงานAdjRw_DHES!$D:$D,MATCH(CalBudget2567!$D408,ผลงานAdjRw_DHES!$B:$B,0))</f>
        <v>40527.180999999997</v>
      </c>
      <c r="AU408" s="143">
        <f t="shared" si="333"/>
        <v>14214.331875192605</v>
      </c>
      <c r="AV408" s="139">
        <f t="shared" si="334"/>
        <v>48632.617199999993</v>
      </c>
      <c r="AW408" s="140">
        <f t="shared" si="335"/>
        <v>48632.617199999993</v>
      </c>
      <c r="AX408" s="141">
        <f t="shared" si="336"/>
        <v>14589.59023669769</v>
      </c>
      <c r="AY408" s="142">
        <f t="shared" si="337"/>
        <v>709529957.08617604</v>
      </c>
      <c r="AZ408" s="143">
        <f>INDEX(รายได้แยกตามสิทธิ!$J:$J,MATCH(CalBudget2567!$D408,รายได้แยกตามสิทธิ!$B:$B,0))</f>
        <v>90336652.290000007</v>
      </c>
      <c r="BA408" s="138">
        <f>INDEX(ผลงานAdjRw_DHES!$F:$F,MATCH(CalBudget2567!$D408,ผลงานAdjRw_DHES!$B:$B,0))</f>
        <v>4193.5609999999997</v>
      </c>
      <c r="BB408" s="143">
        <f t="shared" si="338"/>
        <v>21541.752293575799</v>
      </c>
      <c r="BC408" s="139">
        <f t="shared" si="339"/>
        <v>5032.2731999999996</v>
      </c>
      <c r="BD408" s="140">
        <f t="shared" si="340"/>
        <v>5032.2731999999996</v>
      </c>
      <c r="BE408" s="141">
        <f t="shared" si="341"/>
        <v>22110.454554126201</v>
      </c>
      <c r="BF408" s="142">
        <f t="shared" si="342"/>
        <v>111265847.89254722</v>
      </c>
      <c r="BG408" s="143">
        <f>INDEX(รายได้แยกตามสิทธิ!$K:$K,MATCH(CalBudget2567!$D408,รายได้แยกตามสิทธิ!$B:$B,0))</f>
        <v>219379545.66</v>
      </c>
      <c r="BH408" s="138">
        <f>INDEX(ผลงานAdjRw_DHES!$E:$E,MATCH(CalBudget2567!$D408,ผลงานAdjRw_DHES!$B:$B,0))</f>
        <v>12977.011499999999</v>
      </c>
      <c r="BI408" s="143">
        <f t="shared" si="343"/>
        <v>16905.243989342231</v>
      </c>
      <c r="BJ408" s="139">
        <f t="shared" si="344"/>
        <v>15572.413799999998</v>
      </c>
      <c r="BK408" s="140">
        <f t="shared" si="345"/>
        <v>15572.413799999998</v>
      </c>
      <c r="BL408" s="141">
        <f t="shared" si="346"/>
        <v>17351.542430660866</v>
      </c>
      <c r="BM408" s="142">
        <f t="shared" si="347"/>
        <v>270205398.79850876</v>
      </c>
      <c r="BN408" s="143">
        <f>INDEX(รายได้แยกตามสิทธิ!$N:$N,MATCH(CalBudget2567!$D408,รายได้แยกตามสิทธิ!$B:$B,0))</f>
        <v>169051137.66000003</v>
      </c>
      <c r="BO408" s="138">
        <f>INDEX(ผลงานAdjRw_DHES!$I:$I,MATCH(CalBudget2567!$D408,ผลงานAdjRw_DHES!$B:$B,0))</f>
        <v>6726.8270000000084</v>
      </c>
      <c r="BP408" s="143">
        <f t="shared" si="348"/>
        <v>25130.888256825961</v>
      </c>
      <c r="BQ408" s="139">
        <f t="shared" si="349"/>
        <v>8072.1924000000099</v>
      </c>
      <c r="BR408" s="140">
        <f t="shared" si="350"/>
        <v>8072.1924000000099</v>
      </c>
      <c r="BS408" s="141">
        <f t="shared" si="351"/>
        <v>25794.343706806168</v>
      </c>
      <c r="BT408" s="142">
        <f t="shared" si="352"/>
        <v>208216905.23306882</v>
      </c>
      <c r="BU408" s="144">
        <f t="shared" si="353"/>
        <v>1299218109.0103011</v>
      </c>
      <c r="BV408" s="145">
        <f t="shared" si="307"/>
        <v>2419426274.7451682</v>
      </c>
      <c r="BW408" s="146">
        <f>INDEX(รายได้แยกตามสิทธิ!$Q:$Q,MATCH(CalBudget2567!$D408,รายได้แยกตามสิทธิ!$B:$B,0))</f>
        <v>0.18</v>
      </c>
      <c r="BX408" s="145">
        <f t="shared" si="354"/>
        <v>435496729.45413023</v>
      </c>
      <c r="BY408" s="141"/>
      <c r="BZ408" s="143">
        <f t="shared" si="355"/>
        <v>643141</v>
      </c>
      <c r="CA408" s="138">
        <f>INDEX(ผลงานOPDVisit_HDC!$C:$C,MATCH(CalBudget2567!$D408,ผลงานOPDVisit_HDC!$A:$A,0))</f>
        <v>643141</v>
      </c>
      <c r="CB408" s="138">
        <f t="shared" si="356"/>
        <v>0</v>
      </c>
    </row>
    <row r="409" spans="1:80" hidden="1" x14ac:dyDescent="0.7">
      <c r="A409" s="136">
        <f>COUNTA($D$16:D409)</f>
        <v>394</v>
      </c>
      <c r="B409" s="1">
        <v>6</v>
      </c>
      <c r="C409" s="2" t="s">
        <v>39</v>
      </c>
      <c r="D409" s="91" t="s">
        <v>466</v>
      </c>
      <c r="E409" s="3" t="s">
        <v>2031</v>
      </c>
      <c r="F409" s="4" t="s">
        <v>1877</v>
      </c>
      <c r="G409" s="1">
        <v>14</v>
      </c>
      <c r="H409" s="3" t="s">
        <v>2976</v>
      </c>
      <c r="I409" s="137">
        <f>INDEX(รายได้แยกตามสิทธิ!$D:$D,MATCH(CalBudget2567!$D409,รายได้แยกตามสิทธิ!$B:$B,0))</f>
        <v>70504836.299999997</v>
      </c>
      <c r="J409" s="138">
        <f>INDEX(ผลงานOPDVisit_HDC!$F:$F,MATCH(CalBudget2567!$D409,ผลงานOPDVisit_HDC!$A:$A,0))</f>
        <v>110699</v>
      </c>
      <c r="K409" s="138">
        <f t="shared" si="308"/>
        <v>636.90581035059029</v>
      </c>
      <c r="L409" s="139">
        <f t="shared" si="309"/>
        <v>132838.79999999999</v>
      </c>
      <c r="M409" s="140">
        <f t="shared" si="310"/>
        <v>132838.79999999999</v>
      </c>
      <c r="N409" s="141">
        <f t="shared" si="311"/>
        <v>653.72012374384587</v>
      </c>
      <c r="O409" s="142">
        <f t="shared" si="312"/>
        <v>86839396.773983985</v>
      </c>
      <c r="P409" s="143">
        <f>INDEX(รายได้แยกตามสิทธิ!$E:$E,MATCH(CalBudget2567!$D409,รายได้แยกตามสิทธิ!$B:$B,0))</f>
        <v>7295660.2400000002</v>
      </c>
      <c r="Q409" s="138">
        <f>INDEX(ผลงานOPDVisit_HDC!$D:$D,MATCH(CalBudget2567!$D409,ผลงานOPDVisit_HDC!$A:$A,0))</f>
        <v>10680</v>
      </c>
      <c r="R409" s="138">
        <f t="shared" si="313"/>
        <v>683.11425468164794</v>
      </c>
      <c r="S409" s="139">
        <f t="shared" si="314"/>
        <v>12816</v>
      </c>
      <c r="T409" s="140">
        <f t="shared" si="315"/>
        <v>12816</v>
      </c>
      <c r="U409" s="141">
        <f t="shared" si="316"/>
        <v>701.14847100524344</v>
      </c>
      <c r="V409" s="142">
        <f t="shared" si="317"/>
        <v>8985918.8044032007</v>
      </c>
      <c r="W409" s="143">
        <f>INDEX(รายได้แยกตามสิทธิ!$F:$F,MATCH(CalBudget2567!$D409,รายได้แยกตามสิทธิ!$B:$B,0))</f>
        <v>25331421.039999999</v>
      </c>
      <c r="X409" s="138">
        <f>INDEX(ผลงานOPDVisit_HDC!$E:$E,MATCH(CalBudget2567!$D409,ผลงานOPDVisit_HDC!$A:$A,0))</f>
        <v>86116</v>
      </c>
      <c r="Y409" s="138">
        <f t="shared" si="318"/>
        <v>294.15464071717219</v>
      </c>
      <c r="Z409" s="139">
        <f t="shared" si="319"/>
        <v>103339.2</v>
      </c>
      <c r="AA409" s="140">
        <f t="shared" si="320"/>
        <v>103339.2</v>
      </c>
      <c r="AB409" s="141">
        <f t="shared" si="321"/>
        <v>301.92032323210555</v>
      </c>
      <c r="AC409" s="142">
        <f t="shared" si="322"/>
        <v>31200204.666547202</v>
      </c>
      <c r="AD409" s="143">
        <f>INDEX(รายได้แยกตามสิทธิ!$G:$G,MATCH(CalBudget2567!$D409,รายได้แยกตามสิทธิ!$B:$B,0))</f>
        <v>2036361.7</v>
      </c>
      <c r="AE409" s="138">
        <f>INDEX(ผลงานOPDVisit_HDC!$G:$G,MATCH(CalBudget2567!$D409,ผลงานOPDVisit_HDC!$A:$A,0))</f>
        <v>6797</v>
      </c>
      <c r="AF409" s="138">
        <f t="shared" si="323"/>
        <v>299.59713108724435</v>
      </c>
      <c r="AG409" s="139">
        <f t="shared" si="324"/>
        <v>8156.4</v>
      </c>
      <c r="AH409" s="140">
        <f t="shared" si="325"/>
        <v>8156.4</v>
      </c>
      <c r="AI409" s="141">
        <f t="shared" si="326"/>
        <v>307.50649534794758</v>
      </c>
      <c r="AJ409" s="142">
        <f t="shared" si="327"/>
        <v>2508145.9786559995</v>
      </c>
      <c r="AK409" s="143">
        <f>INDEX(รายได้แยกตามสิทธิ!$H:$H,MATCH(CalBudget2567!$D409,รายได้แยกตามสิทธิ!$B:$B,0))</f>
        <v>14790830.02</v>
      </c>
      <c r="AL409" s="138">
        <f>INDEX(ผลงานOPDVisit_HDC!$K:$K,MATCH(CalBudget2567!$D409,ผลงานOPDVisit_HDC!$A:$A,0))</f>
        <v>73</v>
      </c>
      <c r="AM409" s="138">
        <f t="shared" si="328"/>
        <v>202614.1098630137</v>
      </c>
      <c r="AN409" s="139">
        <f t="shared" si="329"/>
        <v>87.6</v>
      </c>
      <c r="AO409" s="140">
        <f t="shared" si="330"/>
        <v>87.6</v>
      </c>
      <c r="AP409" s="141">
        <f t="shared" si="331"/>
        <v>207963.12236339727</v>
      </c>
      <c r="AQ409" s="142">
        <f t="shared" si="332"/>
        <v>18217569.5190336</v>
      </c>
      <c r="AR409" s="144">
        <f t="shared" si="306"/>
        <v>147751235.74262398</v>
      </c>
      <c r="AS409" s="143">
        <f>INDEX(รายได้แยกตามสิทธิ!$I:$I,MATCH(CalBudget2567!$D409,รายได้แยกตามสิทธิ!$B:$B,0))</f>
        <v>101230276.45</v>
      </c>
      <c r="AT409" s="138">
        <f>INDEX(ผลงานAdjRw_DHES!$D:$D,MATCH(CalBudget2567!$D409,ผลงานAdjRw_DHES!$B:$B,0))</f>
        <v>5528.9584999999997</v>
      </c>
      <c r="AU409" s="143">
        <f t="shared" si="333"/>
        <v>18309.104047353587</v>
      </c>
      <c r="AV409" s="139">
        <f t="shared" si="334"/>
        <v>6634.7501999999995</v>
      </c>
      <c r="AW409" s="140">
        <f t="shared" si="335"/>
        <v>6634.7501999999995</v>
      </c>
      <c r="AX409" s="141">
        <f t="shared" si="336"/>
        <v>18792.464394203722</v>
      </c>
      <c r="AY409" s="142">
        <f t="shared" si="337"/>
        <v>124683306.89793602</v>
      </c>
      <c r="AZ409" s="143">
        <f>INDEX(รายได้แยกตามสิทธิ!$J:$J,MATCH(CalBudget2567!$D409,รายได้แยกตามสิทธิ!$B:$B,0))</f>
        <v>5229349.3</v>
      </c>
      <c r="BA409" s="138">
        <f>INDEX(ผลงานAdjRw_DHES!$F:$F,MATCH(CalBudget2567!$D409,ผลงานAdjRw_DHES!$B:$B,0))</f>
        <v>219.39849999999996</v>
      </c>
      <c r="BB409" s="143">
        <f t="shared" si="338"/>
        <v>23834.93642846237</v>
      </c>
      <c r="BC409" s="139">
        <f t="shared" si="339"/>
        <v>263.27819999999991</v>
      </c>
      <c r="BD409" s="140">
        <f t="shared" si="340"/>
        <v>263.27819999999991</v>
      </c>
      <c r="BE409" s="141">
        <f t="shared" si="341"/>
        <v>24464.178750173778</v>
      </c>
      <c r="BF409" s="142">
        <f t="shared" si="342"/>
        <v>6440884.9458240001</v>
      </c>
      <c r="BG409" s="143">
        <f>INDEX(รายได้แยกตามสิทธิ!$K:$K,MATCH(CalBudget2567!$D409,รายได้แยกตามสิทธิ!$B:$B,0))</f>
        <v>19818222.039999999</v>
      </c>
      <c r="BH409" s="138">
        <f>INDEX(ผลงานAdjRw_DHES!$E:$E,MATCH(CalBudget2567!$D409,ผลงานAdjRw_DHES!$B:$B,0))</f>
        <v>1456.2047</v>
      </c>
      <c r="BI409" s="143">
        <f t="shared" si="343"/>
        <v>13609.502867282326</v>
      </c>
      <c r="BJ409" s="139">
        <f t="shared" si="344"/>
        <v>1747.4456399999999</v>
      </c>
      <c r="BK409" s="140">
        <f t="shared" si="345"/>
        <v>1747.4456399999999</v>
      </c>
      <c r="BL409" s="141">
        <f t="shared" si="346"/>
        <v>13968.79374297858</v>
      </c>
      <c r="BM409" s="142">
        <f t="shared" si="347"/>
        <v>24409707.722227197</v>
      </c>
      <c r="BN409" s="143">
        <f>INDEX(รายได้แยกตามสิทธิ!$N:$N,MATCH(CalBudget2567!$D409,รายได้แยกตามสิทธิ!$B:$B,0))</f>
        <v>22681995.68</v>
      </c>
      <c r="BO409" s="138">
        <f>INDEX(ผลงานAdjRw_DHES!$I:$I,MATCH(CalBudget2567!$D409,ผลงานAdjRw_DHES!$B:$B,0))</f>
        <v>502.47540000000077</v>
      </c>
      <c r="BP409" s="143">
        <f t="shared" si="348"/>
        <v>45140.509724456089</v>
      </c>
      <c r="BQ409" s="139">
        <f t="shared" si="349"/>
        <v>602.97048000000086</v>
      </c>
      <c r="BR409" s="140">
        <f t="shared" si="350"/>
        <v>602.97048000000086</v>
      </c>
      <c r="BS409" s="141">
        <f t="shared" si="351"/>
        <v>46332.219181181732</v>
      </c>
      <c r="BT409" s="142">
        <f t="shared" si="352"/>
        <v>27936960.439142395</v>
      </c>
      <c r="BU409" s="144">
        <f t="shared" si="353"/>
        <v>183470860.00512961</v>
      </c>
      <c r="BV409" s="145">
        <f t="shared" si="307"/>
        <v>331222095.74775362</v>
      </c>
      <c r="BW409" s="146">
        <f>INDEX(รายได้แยกตามสิทธิ!$Q:$Q,MATCH(CalBudget2567!$D409,รายได้แยกตามสิทธิ!$B:$B,0))</f>
        <v>0.26</v>
      </c>
      <c r="BX409" s="145">
        <f t="shared" si="354"/>
        <v>86117744.894415945</v>
      </c>
      <c r="BY409" s="141"/>
      <c r="BZ409" s="143">
        <f t="shared" si="355"/>
        <v>214365</v>
      </c>
      <c r="CA409" s="138">
        <f>INDEX(ผลงานOPDVisit_HDC!$C:$C,MATCH(CalBudget2567!$D409,ผลงานOPDVisit_HDC!$A:$A,0))</f>
        <v>214365</v>
      </c>
      <c r="CB409" s="138">
        <f t="shared" si="356"/>
        <v>0</v>
      </c>
    </row>
    <row r="410" spans="1:80" hidden="1" x14ac:dyDescent="0.7">
      <c r="A410" s="136">
        <f>COUNTA($D$16:D410)</f>
        <v>395</v>
      </c>
      <c r="B410" s="1">
        <v>6</v>
      </c>
      <c r="C410" s="2" t="s">
        <v>39</v>
      </c>
      <c r="D410" s="91" t="s">
        <v>467</v>
      </c>
      <c r="E410" s="3" t="s">
        <v>1361</v>
      </c>
      <c r="F410" s="4" t="s">
        <v>1876</v>
      </c>
      <c r="G410" s="1">
        <v>9</v>
      </c>
      <c r="H410" s="3" t="s">
        <v>2967</v>
      </c>
      <c r="I410" s="137">
        <f>INDEX(รายได้แยกตามสิทธิ!$D:$D,MATCH(CalBudget2567!$D410,รายได้แยกตามสิทธิ!$B:$B,0))</f>
        <v>66361328.859999999</v>
      </c>
      <c r="J410" s="138">
        <f>INDEX(ผลงานOPDVisit_HDC!$F:$F,MATCH(CalBudget2567!$D410,ผลงานOPDVisit_HDC!$A:$A,0))</f>
        <v>37696</v>
      </c>
      <c r="K410" s="138">
        <f t="shared" si="308"/>
        <v>1760.4342333404074</v>
      </c>
      <c r="L410" s="139">
        <f t="shared" si="309"/>
        <v>45235.199999999997</v>
      </c>
      <c r="M410" s="140">
        <f t="shared" si="310"/>
        <v>45235.199999999997</v>
      </c>
      <c r="N410" s="141">
        <f t="shared" si="311"/>
        <v>1806.9096971005943</v>
      </c>
      <c r="O410" s="142">
        <f t="shared" si="312"/>
        <v>81735921.530284792</v>
      </c>
      <c r="P410" s="143">
        <f>INDEX(รายได้แยกตามสิทธิ!$E:$E,MATCH(CalBudget2567!$D410,รายได้แยกตามสิทธิ!$B:$B,0))</f>
        <v>3127672.68</v>
      </c>
      <c r="Q410" s="138">
        <f>INDEX(ผลงานOPDVisit_HDC!$D:$D,MATCH(CalBudget2567!$D410,ผลงานOPDVisit_HDC!$A:$A,0))</f>
        <v>2623</v>
      </c>
      <c r="R410" s="138">
        <f t="shared" si="313"/>
        <v>1192.4028516965307</v>
      </c>
      <c r="S410" s="139">
        <f t="shared" si="314"/>
        <v>3147.6</v>
      </c>
      <c r="T410" s="140">
        <f t="shared" si="315"/>
        <v>3147.6</v>
      </c>
      <c r="U410" s="141">
        <f t="shared" si="316"/>
        <v>1223.8822869813191</v>
      </c>
      <c r="V410" s="142">
        <f t="shared" si="317"/>
        <v>3852291.8865024</v>
      </c>
      <c r="W410" s="143">
        <f>INDEX(รายได้แยกตามสิทธิ!$F:$F,MATCH(CalBudget2567!$D410,รายได้แยกตามสิทธิ!$B:$B,0))</f>
        <v>2934595.73</v>
      </c>
      <c r="X410" s="138">
        <f>INDEX(ผลงานOPDVisit_HDC!$E:$E,MATCH(CalBudget2567!$D410,ผลงานOPDVisit_HDC!$A:$A,0))</f>
        <v>3090</v>
      </c>
      <c r="Y410" s="138">
        <f t="shared" si="318"/>
        <v>949.70735598705505</v>
      </c>
      <c r="Z410" s="139">
        <f t="shared" si="319"/>
        <v>3708</v>
      </c>
      <c r="AA410" s="140">
        <f t="shared" si="320"/>
        <v>3708</v>
      </c>
      <c r="AB410" s="141">
        <f t="shared" si="321"/>
        <v>974.77963018511332</v>
      </c>
      <c r="AC410" s="142">
        <f t="shared" si="322"/>
        <v>3614482.8687264002</v>
      </c>
      <c r="AD410" s="143">
        <f>INDEX(รายได้แยกตามสิทธิ!$G:$G,MATCH(CalBudget2567!$D410,รายได้แยกตามสิทธิ!$B:$B,0))</f>
        <v>547983.87</v>
      </c>
      <c r="AE410" s="138">
        <f>INDEX(ผลงานOPDVisit_HDC!$G:$G,MATCH(CalBudget2567!$D410,ผลงานOPDVisit_HDC!$A:$A,0))</f>
        <v>1</v>
      </c>
      <c r="AF410" s="138">
        <f t="shared" si="323"/>
        <v>547983.87</v>
      </c>
      <c r="AG410" s="139">
        <f t="shared" si="324"/>
        <v>1.2</v>
      </c>
      <c r="AH410" s="140">
        <f t="shared" si="325"/>
        <v>1.2</v>
      </c>
      <c r="AI410" s="141">
        <f t="shared" si="326"/>
        <v>562450.64416799997</v>
      </c>
      <c r="AJ410" s="142">
        <f t="shared" si="327"/>
        <v>674940.77300159994</v>
      </c>
      <c r="AK410" s="143">
        <f>INDEX(รายได้แยกตามสิทธิ!$H:$H,MATCH(CalBudget2567!$D410,รายได้แยกตามสิทธิ!$B:$B,0))</f>
        <v>8039534.4500000002</v>
      </c>
      <c r="AL410" s="138">
        <f>INDEX(ผลงานOPDVisit_HDC!$K:$K,MATCH(CalBudget2567!$D410,ผลงานOPDVisit_HDC!$A:$A,0))</f>
        <v>107920</v>
      </c>
      <c r="AM410" s="138">
        <f t="shared" si="328"/>
        <v>74.495315511489991</v>
      </c>
      <c r="AN410" s="139">
        <f t="shared" si="329"/>
        <v>129504</v>
      </c>
      <c r="AO410" s="140">
        <f t="shared" si="330"/>
        <v>129504</v>
      </c>
      <c r="AP410" s="141">
        <f t="shared" si="331"/>
        <v>76.461991840993321</v>
      </c>
      <c r="AQ410" s="142">
        <f t="shared" si="332"/>
        <v>9902133.7913759984</v>
      </c>
      <c r="AR410" s="144">
        <f t="shared" si="306"/>
        <v>99779770.849891186</v>
      </c>
      <c r="AS410" s="143">
        <f>INDEX(รายได้แยกตามสิทธิ!$I:$I,MATCH(CalBudget2567!$D410,รายได้แยกตามสิทธิ!$B:$B,0))</f>
        <v>32576037.879999999</v>
      </c>
      <c r="AT410" s="138">
        <f>INDEX(ผลงานAdjRw_DHES!$D:$D,MATCH(CalBudget2567!$D410,ผลงานAdjRw_DHES!$B:$B,0))</f>
        <v>2435.1947</v>
      </c>
      <c r="AU410" s="143">
        <f t="shared" si="333"/>
        <v>13377.180017679901</v>
      </c>
      <c r="AV410" s="139">
        <f t="shared" si="334"/>
        <v>2922.2336399999999</v>
      </c>
      <c r="AW410" s="140">
        <f t="shared" si="335"/>
        <v>2922.2336399999999</v>
      </c>
      <c r="AX410" s="141">
        <f t="shared" si="336"/>
        <v>13730.33757014665</v>
      </c>
      <c r="AY410" s="142">
        <f t="shared" si="337"/>
        <v>40123254.336038403</v>
      </c>
      <c r="AZ410" s="143">
        <f>INDEX(รายได้แยกตามสิทธิ!$J:$J,MATCH(CalBudget2567!$D410,รายได้แยกตามสิทธิ!$B:$B,0))</f>
        <v>1012768.96</v>
      </c>
      <c r="BA410" s="138">
        <f>INDEX(ผลงานAdjRw_DHES!$F:$F,MATCH(CalBudget2567!$D410,ผลงานAdjRw_DHES!$B:$B,0))</f>
        <v>60.964599999999997</v>
      </c>
      <c r="BB410" s="143">
        <f t="shared" si="338"/>
        <v>16612.410480836421</v>
      </c>
      <c r="BC410" s="139">
        <f t="shared" si="339"/>
        <v>73.157519999999991</v>
      </c>
      <c r="BD410" s="140">
        <f t="shared" si="340"/>
        <v>73.157519999999991</v>
      </c>
      <c r="BE410" s="141">
        <f t="shared" si="341"/>
        <v>17050.978117530503</v>
      </c>
      <c r="BF410" s="142">
        <f t="shared" si="342"/>
        <v>1247407.2726528</v>
      </c>
      <c r="BG410" s="143">
        <f>INDEX(รายได้แยกตามสิทธิ!$K:$K,MATCH(CalBudget2567!$D410,รายได้แยกตามสิทธิ!$B:$B,0))</f>
        <v>2171151.77</v>
      </c>
      <c r="BH410" s="138">
        <f>INDEX(ผลงานAdjRw_DHES!$E:$E,MATCH(CalBudget2567!$D410,ผลงานAdjRw_DHES!$B:$B,0))</f>
        <v>156.82019999999997</v>
      </c>
      <c r="BI410" s="143">
        <f t="shared" si="343"/>
        <v>13844.847602541002</v>
      </c>
      <c r="BJ410" s="139">
        <f t="shared" si="344"/>
        <v>188.18423999999996</v>
      </c>
      <c r="BK410" s="140">
        <f t="shared" si="345"/>
        <v>188.18423999999996</v>
      </c>
      <c r="BL410" s="141">
        <f t="shared" si="346"/>
        <v>14210.351579248085</v>
      </c>
      <c r="BM410" s="142">
        <f t="shared" si="347"/>
        <v>2674164.2120735999</v>
      </c>
      <c r="BN410" s="143">
        <f>INDEX(รายได้แยกตามสิทธิ!$N:$N,MATCH(CalBudget2567!$D410,รายได้แยกตามสิทธิ!$B:$B,0))</f>
        <v>3533091.07</v>
      </c>
      <c r="BO410" s="138">
        <f>INDEX(ผลงานAdjRw_DHES!$I:$I,MATCH(CalBudget2567!$D410,ผลงานAdjRw_DHES!$B:$B,0))</f>
        <v>264.79949999999997</v>
      </c>
      <c r="BP410" s="143">
        <f t="shared" si="348"/>
        <v>13342.514128614292</v>
      </c>
      <c r="BQ410" s="139">
        <f t="shared" si="349"/>
        <v>317.75939999999997</v>
      </c>
      <c r="BR410" s="140">
        <f t="shared" si="350"/>
        <v>317.75939999999997</v>
      </c>
      <c r="BS410" s="141">
        <f t="shared" si="351"/>
        <v>13694.756501609709</v>
      </c>
      <c r="BT410" s="142">
        <f t="shared" si="352"/>
        <v>4351637.6090976</v>
      </c>
      <c r="BU410" s="144">
        <f t="shared" si="353"/>
        <v>48396463.429862402</v>
      </c>
      <c r="BV410" s="145">
        <f t="shared" si="307"/>
        <v>148176234.2797536</v>
      </c>
      <c r="BW410" s="146">
        <f>INDEX(รายได้แยกตามสิทธิ!$Q:$Q,MATCH(CalBudget2567!$D410,รายได้แยกตามสิทธิ!$B:$B,0))</f>
        <v>0.42</v>
      </c>
      <c r="BX410" s="145">
        <f t="shared" si="354"/>
        <v>62234018.397496507</v>
      </c>
      <c r="BY410" s="141"/>
      <c r="BZ410" s="143">
        <f t="shared" si="355"/>
        <v>151330</v>
      </c>
      <c r="CA410" s="138">
        <f>INDEX(ผลงานOPDVisit_HDC!$C:$C,MATCH(CalBudget2567!$D410,ผลงานOPDVisit_HDC!$A:$A,0))</f>
        <v>151330</v>
      </c>
      <c r="CB410" s="138">
        <f t="shared" si="356"/>
        <v>0</v>
      </c>
    </row>
    <row r="411" spans="1:80" hidden="1" x14ac:dyDescent="0.7">
      <c r="A411" s="136">
        <f>COUNTA($D$16:D411)</f>
        <v>396</v>
      </c>
      <c r="B411" s="1">
        <v>6</v>
      </c>
      <c r="C411" s="2" t="s">
        <v>39</v>
      </c>
      <c r="D411" s="91" t="s">
        <v>469</v>
      </c>
      <c r="E411" s="3" t="s">
        <v>1363</v>
      </c>
      <c r="F411" s="4" t="s">
        <v>1876</v>
      </c>
      <c r="G411" s="1">
        <v>5</v>
      </c>
      <c r="H411" s="3" t="s">
        <v>2964</v>
      </c>
      <c r="I411" s="137">
        <f>INDEX(รายได้แยกตามสิทธิ!$D:$D,MATCH(CalBudget2567!$D411,รายได้แยกตามสิทธิ!$B:$B,0))</f>
        <v>39167305.25</v>
      </c>
      <c r="J411" s="138">
        <f>INDEX(ผลงานOPDVisit_HDC!$F:$F,MATCH(CalBudget2567!$D411,ผลงานOPDVisit_HDC!$A:$A,0))</f>
        <v>61400</v>
      </c>
      <c r="K411" s="138">
        <f t="shared" si="308"/>
        <v>637.90399429967431</v>
      </c>
      <c r="L411" s="139">
        <f t="shared" si="309"/>
        <v>73680</v>
      </c>
      <c r="M411" s="140">
        <f t="shared" si="310"/>
        <v>73680</v>
      </c>
      <c r="N411" s="141">
        <f t="shared" si="311"/>
        <v>654.74465974918576</v>
      </c>
      <c r="O411" s="142">
        <f t="shared" si="312"/>
        <v>48241586.530320004</v>
      </c>
      <c r="P411" s="143">
        <f>INDEX(รายได้แยกตามสิทธิ!$E:$E,MATCH(CalBudget2567!$D411,รายได้แยกตามสิทธิ!$B:$B,0))</f>
        <v>9378163</v>
      </c>
      <c r="Q411" s="138">
        <f>INDEX(ผลงานOPDVisit_HDC!$D:$D,MATCH(CalBudget2567!$D411,ผลงานOPDVisit_HDC!$A:$A,0))</f>
        <v>12170</v>
      </c>
      <c r="R411" s="138">
        <f t="shared" si="313"/>
        <v>770.59679539852095</v>
      </c>
      <c r="S411" s="139">
        <f t="shared" si="314"/>
        <v>14604</v>
      </c>
      <c r="T411" s="140">
        <f t="shared" si="315"/>
        <v>14604</v>
      </c>
      <c r="U411" s="141">
        <f t="shared" si="316"/>
        <v>790.94055079704185</v>
      </c>
      <c r="V411" s="142">
        <f t="shared" si="317"/>
        <v>11550895.803839998</v>
      </c>
      <c r="W411" s="143">
        <f>INDEX(รายได้แยกตามสิทธิ!$F:$F,MATCH(CalBudget2567!$D411,รายได้แยกตามสิทธิ!$B:$B,0))</f>
        <v>6622561.5</v>
      </c>
      <c r="X411" s="138">
        <f>INDEX(ผลงานOPDVisit_HDC!$E:$E,MATCH(CalBudget2567!$D411,ผลงานOPDVisit_HDC!$A:$A,0))</f>
        <v>13672</v>
      </c>
      <c r="Y411" s="138">
        <f t="shared" si="318"/>
        <v>484.38864101813925</v>
      </c>
      <c r="Z411" s="139">
        <f t="shared" si="319"/>
        <v>16406.399999999998</v>
      </c>
      <c r="AA411" s="140">
        <f t="shared" si="320"/>
        <v>16406.399999999998</v>
      </c>
      <c r="AB411" s="141">
        <f t="shared" si="321"/>
        <v>497.17650114101815</v>
      </c>
      <c r="AC411" s="142">
        <f t="shared" si="322"/>
        <v>8156876.5483199991</v>
      </c>
      <c r="AD411" s="143">
        <f>INDEX(รายได้แยกตามสิทธิ!$G:$G,MATCH(CalBudget2567!$D411,รายได้แยกตามสิทธิ!$B:$B,0))</f>
        <v>752505</v>
      </c>
      <c r="AE411" s="138">
        <f>INDEX(ผลงานOPDVisit_HDC!$G:$G,MATCH(CalBudget2567!$D411,ผลงานOPDVisit_HDC!$A:$A,0))</f>
        <v>1251</v>
      </c>
      <c r="AF411" s="138">
        <f t="shared" si="323"/>
        <v>601.52278177458038</v>
      </c>
      <c r="AG411" s="139">
        <f t="shared" si="324"/>
        <v>1501.2</v>
      </c>
      <c r="AH411" s="140">
        <f t="shared" si="325"/>
        <v>1501.2</v>
      </c>
      <c r="AI411" s="141">
        <f t="shared" si="326"/>
        <v>617.40298321342925</v>
      </c>
      <c r="AJ411" s="142">
        <f t="shared" si="327"/>
        <v>926845.35840000003</v>
      </c>
      <c r="AK411" s="143">
        <f>INDEX(รายได้แยกตามสิทธิ!$H:$H,MATCH(CalBudget2567!$D411,รายได้แยกตามสิทธิ!$B:$B,0))</f>
        <v>7078146.5300000003</v>
      </c>
      <c r="AL411" s="138">
        <f>INDEX(ผลงานOPDVisit_HDC!$K:$K,MATCH(CalBudget2567!$D411,ผลงานOPDVisit_HDC!$A:$A,0))</f>
        <v>11107</v>
      </c>
      <c r="AM411" s="138">
        <f t="shared" si="328"/>
        <v>637.26897722157196</v>
      </c>
      <c r="AN411" s="139">
        <f t="shared" si="329"/>
        <v>13328.4</v>
      </c>
      <c r="AO411" s="140">
        <f t="shared" si="330"/>
        <v>13328.4</v>
      </c>
      <c r="AP411" s="141">
        <f t="shared" si="331"/>
        <v>654.09287822022145</v>
      </c>
      <c r="AQ411" s="142">
        <f t="shared" si="332"/>
        <v>8718011.5180703998</v>
      </c>
      <c r="AR411" s="144">
        <f t="shared" si="306"/>
        <v>77594215.758950397</v>
      </c>
      <c r="AS411" s="143">
        <f>INDEX(รายได้แยกตามสิทธิ!$I:$I,MATCH(CalBudget2567!$D411,รายได้แยกตามสิทธิ!$B:$B,0))</f>
        <v>10574893</v>
      </c>
      <c r="AT411" s="138">
        <f>INDEX(ผลงานAdjRw_DHES!$D:$D,MATCH(CalBudget2567!$D411,ผลงานAdjRw_DHES!$B:$B,0))</f>
        <v>817.35</v>
      </c>
      <c r="AU411" s="143">
        <f t="shared" si="333"/>
        <v>12938.022878815684</v>
      </c>
      <c r="AV411" s="139">
        <f t="shared" si="334"/>
        <v>980.81999999999994</v>
      </c>
      <c r="AW411" s="140">
        <f t="shared" si="335"/>
        <v>980.81999999999994</v>
      </c>
      <c r="AX411" s="141">
        <f t="shared" si="336"/>
        <v>13279.586682816418</v>
      </c>
      <c r="AY411" s="142">
        <f t="shared" si="337"/>
        <v>13024884.210239999</v>
      </c>
      <c r="AZ411" s="143">
        <f>INDEX(รายได้แยกตามสิทธิ!$J:$J,MATCH(CalBudget2567!$D411,รายได้แยกตามสิทธิ!$B:$B,0))</f>
        <v>1079029.23</v>
      </c>
      <c r="BA411" s="138">
        <f>INDEX(ผลงานAdjRw_DHES!$F:$F,MATCH(CalBudget2567!$D411,ผลงานAdjRw_DHES!$B:$B,0))</f>
        <v>57.750000000000007</v>
      </c>
      <c r="BB411" s="143">
        <f t="shared" si="338"/>
        <v>18684.48883116883</v>
      </c>
      <c r="BC411" s="139">
        <f t="shared" si="339"/>
        <v>69.300000000000011</v>
      </c>
      <c r="BD411" s="140">
        <f t="shared" si="340"/>
        <v>69.300000000000011</v>
      </c>
      <c r="BE411" s="141">
        <f t="shared" si="341"/>
        <v>19177.759336311687</v>
      </c>
      <c r="BF411" s="142">
        <f t="shared" si="342"/>
        <v>1329018.7220064001</v>
      </c>
      <c r="BG411" s="143">
        <f>INDEX(รายได้แยกตามสิทธิ!$K:$K,MATCH(CalBudget2567!$D411,รายได้แยกตามสิทธิ!$B:$B,0))</f>
        <v>1055207</v>
      </c>
      <c r="BH411" s="138">
        <f>INDEX(ผลงานAdjRw_DHES!$E:$E,MATCH(CalBudget2567!$D411,ผลงานAdjRw_DHES!$B:$B,0))</f>
        <v>84.37</v>
      </c>
      <c r="BI411" s="143">
        <f t="shared" si="343"/>
        <v>12506.898186559203</v>
      </c>
      <c r="BJ411" s="139">
        <f t="shared" si="344"/>
        <v>101.244</v>
      </c>
      <c r="BK411" s="140">
        <f t="shared" si="345"/>
        <v>101.244</v>
      </c>
      <c r="BL411" s="141">
        <f t="shared" si="346"/>
        <v>12837.080298684366</v>
      </c>
      <c r="BM411" s="142">
        <f t="shared" si="347"/>
        <v>1299677.35776</v>
      </c>
      <c r="BN411" s="143">
        <f>INDEX(รายได้แยกตามสิทธิ!$N:$N,MATCH(CalBudget2567!$D411,รายได้แยกตามสิทธิ!$B:$B,0))</f>
        <v>1660945.52</v>
      </c>
      <c r="BO411" s="138">
        <f>INDEX(ผลงานAdjRw_DHES!$I:$I,MATCH(CalBudget2567!$D411,ผลงานAdjRw_DHES!$B:$B,0))</f>
        <v>133.75</v>
      </c>
      <c r="BP411" s="143">
        <f t="shared" si="348"/>
        <v>12418.284261682244</v>
      </c>
      <c r="BQ411" s="139">
        <f t="shared" si="349"/>
        <v>160.5</v>
      </c>
      <c r="BR411" s="140">
        <f t="shared" si="350"/>
        <v>160.5</v>
      </c>
      <c r="BS411" s="141">
        <f t="shared" si="351"/>
        <v>12746.126966190655</v>
      </c>
      <c r="BT411" s="142">
        <f t="shared" si="352"/>
        <v>2045753.3780736001</v>
      </c>
      <c r="BU411" s="144">
        <f t="shared" si="353"/>
        <v>17699333.668079998</v>
      </c>
      <c r="BV411" s="145">
        <f t="shared" si="307"/>
        <v>95293549.427030399</v>
      </c>
      <c r="BW411" s="146">
        <f>INDEX(รายได้แยกตามสิทธิ!$Q:$Q,MATCH(CalBudget2567!$D411,รายได้แยกตามสิทธิ!$B:$B,0))</f>
        <v>0.45</v>
      </c>
      <c r="BX411" s="145">
        <f t="shared" si="354"/>
        <v>42882097.24216368</v>
      </c>
      <c r="BY411" s="141"/>
      <c r="BZ411" s="143">
        <f t="shared" si="355"/>
        <v>99600</v>
      </c>
      <c r="CA411" s="138">
        <f>INDEX(ผลงานOPDVisit_HDC!$C:$C,MATCH(CalBudget2567!$D411,ผลงานOPDVisit_HDC!$A:$A,0))</f>
        <v>99600</v>
      </c>
      <c r="CB411" s="138">
        <f t="shared" si="356"/>
        <v>0</v>
      </c>
    </row>
    <row r="412" spans="1:80" hidden="1" x14ac:dyDescent="0.7">
      <c r="A412" s="136">
        <f>COUNTA($D$16:D412)</f>
        <v>397</v>
      </c>
      <c r="B412" s="1">
        <v>6</v>
      </c>
      <c r="C412" s="2" t="s">
        <v>39</v>
      </c>
      <c r="D412" s="91" t="s">
        <v>470</v>
      </c>
      <c r="E412" s="3" t="s">
        <v>1364</v>
      </c>
      <c r="F412" s="4" t="s">
        <v>1876</v>
      </c>
      <c r="G412" s="1">
        <v>6</v>
      </c>
      <c r="H412" s="3" t="s">
        <v>2965</v>
      </c>
      <c r="I412" s="137">
        <f>INDEX(รายได้แยกตามสิทธิ!$D:$D,MATCH(CalBudget2567!$D412,รายได้แยกตามสิทธิ!$B:$B,0))</f>
        <v>45297401.780000001</v>
      </c>
      <c r="J412" s="138">
        <f>INDEX(ผลงานOPDVisit_HDC!$F:$F,MATCH(CalBudget2567!$D412,ผลงานOPDVisit_HDC!$A:$A,0))</f>
        <v>84295</v>
      </c>
      <c r="K412" s="138">
        <f t="shared" si="308"/>
        <v>537.36759926448781</v>
      </c>
      <c r="L412" s="139">
        <f t="shared" si="309"/>
        <v>101154</v>
      </c>
      <c r="M412" s="140">
        <f t="shared" si="310"/>
        <v>101154</v>
      </c>
      <c r="N412" s="141">
        <f t="shared" si="311"/>
        <v>551.55410388507028</v>
      </c>
      <c r="O412" s="142">
        <f t="shared" si="312"/>
        <v>55791903.824390396</v>
      </c>
      <c r="P412" s="143">
        <f>INDEX(รายได้แยกตามสิทธิ!$E:$E,MATCH(CalBudget2567!$D412,รายได้แยกตามสิทธิ!$B:$B,0))</f>
        <v>4668195.75</v>
      </c>
      <c r="Q412" s="138">
        <f>INDEX(ผลงานOPDVisit_HDC!$D:$D,MATCH(CalBudget2567!$D412,ผลงานOPDVisit_HDC!$A:$A,0))</f>
        <v>10825</v>
      </c>
      <c r="R412" s="138">
        <f t="shared" si="313"/>
        <v>431.24210161662819</v>
      </c>
      <c r="S412" s="139">
        <f t="shared" si="314"/>
        <v>12990</v>
      </c>
      <c r="T412" s="140">
        <f t="shared" si="315"/>
        <v>12990</v>
      </c>
      <c r="U412" s="141">
        <f t="shared" si="316"/>
        <v>442.62689309930715</v>
      </c>
      <c r="V412" s="142">
        <f t="shared" si="317"/>
        <v>5749723.34136</v>
      </c>
      <c r="W412" s="143">
        <f>INDEX(รายได้แยกตามสิทธิ!$F:$F,MATCH(CalBudget2567!$D412,รายได้แยกตามสิทธิ!$B:$B,0))</f>
        <v>5157575.0599999996</v>
      </c>
      <c r="X412" s="138">
        <f>INDEX(ผลงานOPDVisit_HDC!$E:$E,MATCH(CalBudget2567!$D412,ผลงานOPDVisit_HDC!$A:$A,0))</f>
        <v>14991</v>
      </c>
      <c r="Y412" s="138">
        <f t="shared" si="318"/>
        <v>344.0447641918484</v>
      </c>
      <c r="Z412" s="139">
        <f t="shared" si="319"/>
        <v>17989.2</v>
      </c>
      <c r="AA412" s="140">
        <f t="shared" si="320"/>
        <v>17989.2</v>
      </c>
      <c r="AB412" s="141">
        <f t="shared" si="321"/>
        <v>353.1275459665132</v>
      </c>
      <c r="AC412" s="142">
        <f t="shared" si="322"/>
        <v>6352482.0499007991</v>
      </c>
      <c r="AD412" s="143">
        <f>INDEX(รายได้แยกตามสิทธิ!$G:$G,MATCH(CalBudget2567!$D412,รายได้แยกตามสิทธิ!$B:$B,0))</f>
        <v>861284.33</v>
      </c>
      <c r="AE412" s="138">
        <f>INDEX(ผลงานOPDVisit_HDC!$G:$G,MATCH(CalBudget2567!$D412,ผลงานOPDVisit_HDC!$A:$A,0))</f>
        <v>944</v>
      </c>
      <c r="AF412" s="138">
        <f t="shared" si="323"/>
        <v>912.37746822033898</v>
      </c>
      <c r="AG412" s="139">
        <f t="shared" si="324"/>
        <v>1132.8</v>
      </c>
      <c r="AH412" s="140">
        <f t="shared" si="325"/>
        <v>1132.8</v>
      </c>
      <c r="AI412" s="141">
        <f t="shared" si="326"/>
        <v>936.46423338135594</v>
      </c>
      <c r="AJ412" s="142">
        <f t="shared" si="327"/>
        <v>1060826.6835743999</v>
      </c>
      <c r="AK412" s="143">
        <f>INDEX(รายได้แยกตามสิทธิ!$H:$H,MATCH(CalBudget2567!$D412,รายได้แยกตามสิทธิ!$B:$B,0))</f>
        <v>9373574.75</v>
      </c>
      <c r="AL412" s="138">
        <f>INDEX(ผลงานOPDVisit_HDC!$K:$K,MATCH(CalBudget2567!$D412,ผลงานOPDVisit_HDC!$A:$A,0))</f>
        <v>17444</v>
      </c>
      <c r="AM412" s="138">
        <f t="shared" si="328"/>
        <v>537.35237044255905</v>
      </c>
      <c r="AN412" s="139">
        <f t="shared" si="329"/>
        <v>20932.8</v>
      </c>
      <c r="AO412" s="140">
        <f t="shared" si="330"/>
        <v>20932.8</v>
      </c>
      <c r="AP412" s="141">
        <f t="shared" si="331"/>
        <v>551.53847302224256</v>
      </c>
      <c r="AQ412" s="142">
        <f t="shared" si="332"/>
        <v>11545244.548079999</v>
      </c>
      <c r="AR412" s="144">
        <f t="shared" si="306"/>
        <v>80500180.44730559</v>
      </c>
      <c r="AS412" s="143">
        <f>INDEX(รายได้แยกตามสิทธิ!$I:$I,MATCH(CalBudget2567!$D412,รายได้แยกตามสิทธิ!$B:$B,0))</f>
        <v>13009627.1</v>
      </c>
      <c r="AT412" s="138">
        <f>INDEX(ผลงานAdjRw_DHES!$D:$D,MATCH(CalBudget2567!$D412,ผลงานAdjRw_DHES!$B:$B,0))</f>
        <v>906.67799999999988</v>
      </c>
      <c r="AU412" s="143">
        <f t="shared" si="333"/>
        <v>14348.67406069189</v>
      </c>
      <c r="AV412" s="139">
        <f t="shared" si="334"/>
        <v>1088.0135999999998</v>
      </c>
      <c r="AW412" s="140">
        <f t="shared" si="335"/>
        <v>1088.0135999999998</v>
      </c>
      <c r="AX412" s="141">
        <f t="shared" si="336"/>
        <v>14727.479055894157</v>
      </c>
      <c r="AY412" s="142">
        <f t="shared" si="337"/>
        <v>16023697.506527999</v>
      </c>
      <c r="AZ412" s="143">
        <f>INDEX(รายได้แยกตามสิทธิ!$J:$J,MATCH(CalBudget2567!$D412,รายได้แยกตามสิทธิ!$B:$B,0))</f>
        <v>941252.5</v>
      </c>
      <c r="BA412" s="138">
        <f>INDEX(ผลงานAdjRw_DHES!$F:$F,MATCH(CalBudget2567!$D412,ผลงานAdjRw_DHES!$B:$B,0))</f>
        <v>60.958000000000013</v>
      </c>
      <c r="BB412" s="143">
        <f t="shared" si="338"/>
        <v>15441.000360904225</v>
      </c>
      <c r="BC412" s="139">
        <f t="shared" si="339"/>
        <v>73.149600000000007</v>
      </c>
      <c r="BD412" s="140">
        <f t="shared" si="340"/>
        <v>73.149600000000007</v>
      </c>
      <c r="BE412" s="141">
        <f t="shared" si="341"/>
        <v>15848.642770432096</v>
      </c>
      <c r="BF412" s="142">
        <f t="shared" si="342"/>
        <v>1159321.8791999999</v>
      </c>
      <c r="BG412" s="143">
        <f>INDEX(รายได้แยกตามสิทธิ!$K:$K,MATCH(CalBudget2567!$D412,รายได้แยกตามสิทธิ!$B:$B,0))</f>
        <v>909859.75</v>
      </c>
      <c r="BH412" s="138">
        <f>INDEX(ผลงานAdjRw_DHES!$E:$E,MATCH(CalBudget2567!$D412,ผลงานAdjRw_DHES!$B:$B,0))</f>
        <v>72.777799999999999</v>
      </c>
      <c r="BI412" s="143">
        <f t="shared" si="343"/>
        <v>12501.885877286755</v>
      </c>
      <c r="BJ412" s="139">
        <f t="shared" si="344"/>
        <v>87.333359999999999</v>
      </c>
      <c r="BK412" s="140">
        <f t="shared" si="345"/>
        <v>87.333359999999999</v>
      </c>
      <c r="BL412" s="141">
        <f t="shared" si="346"/>
        <v>12831.935664447126</v>
      </c>
      <c r="BM412" s="142">
        <f t="shared" si="347"/>
        <v>1120656.05688</v>
      </c>
      <c r="BN412" s="143">
        <f>INDEX(รายได้แยกตามสิทธิ!$N:$N,MATCH(CalBudget2567!$D412,รายได้แยกตามสิทธิ!$B:$B,0))</f>
        <v>1515529.33</v>
      </c>
      <c r="BO412" s="138">
        <f>INDEX(ผลงานAdjRw_DHES!$I:$I,MATCH(CalBudget2567!$D412,ผลงานAdjRw_DHES!$B:$B,0))</f>
        <v>124.37080000000005</v>
      </c>
      <c r="BP412" s="143">
        <f t="shared" si="348"/>
        <v>12185.571934891466</v>
      </c>
      <c r="BQ412" s="139">
        <f t="shared" si="349"/>
        <v>149.24496000000005</v>
      </c>
      <c r="BR412" s="140">
        <f t="shared" si="350"/>
        <v>149.24496000000005</v>
      </c>
      <c r="BS412" s="141">
        <f t="shared" si="351"/>
        <v>12507.271033972602</v>
      </c>
      <c r="BT412" s="142">
        <f t="shared" si="352"/>
        <v>1866647.1651744002</v>
      </c>
      <c r="BU412" s="144">
        <f t="shared" si="353"/>
        <v>20170322.607782397</v>
      </c>
      <c r="BV412" s="145">
        <f t="shared" si="307"/>
        <v>100670503.05508798</v>
      </c>
      <c r="BW412" s="146">
        <f>INDEX(รายได้แยกตามสิทธิ!$Q:$Q,MATCH(CalBudget2567!$D412,รายได้แยกตามสิทธิ!$B:$B,0))</f>
        <v>0.43</v>
      </c>
      <c r="BX412" s="145">
        <f t="shared" si="354"/>
        <v>43288316.313687831</v>
      </c>
      <c r="BY412" s="141"/>
      <c r="BZ412" s="143">
        <f t="shared" si="355"/>
        <v>128499</v>
      </c>
      <c r="CA412" s="138">
        <f>INDEX(ผลงานOPDVisit_HDC!$C:$C,MATCH(CalBudget2567!$D412,ผลงานOPDVisit_HDC!$A:$A,0))</f>
        <v>128499</v>
      </c>
      <c r="CB412" s="138">
        <f t="shared" si="356"/>
        <v>0</v>
      </c>
    </row>
    <row r="413" spans="1:80" hidden="1" x14ac:dyDescent="0.7">
      <c r="A413" s="136">
        <f>COUNTA($D$16:D413)</f>
        <v>398</v>
      </c>
      <c r="B413" s="1">
        <v>6</v>
      </c>
      <c r="C413" s="2" t="s">
        <v>39</v>
      </c>
      <c r="D413" s="91" t="s">
        <v>471</v>
      </c>
      <c r="E413" s="3" t="s">
        <v>1365</v>
      </c>
      <c r="F413" s="4" t="s">
        <v>1876</v>
      </c>
      <c r="G413" s="1">
        <v>9</v>
      </c>
      <c r="H413" s="3" t="s">
        <v>2967</v>
      </c>
      <c r="I413" s="137">
        <f>INDEX(รายได้แยกตามสิทธิ!$D:$D,MATCH(CalBudget2567!$D413,รายได้แยกตามสิทธิ!$B:$B,0))</f>
        <v>50559522.729999997</v>
      </c>
      <c r="J413" s="138">
        <f>INDEX(ผลงานOPDVisit_HDC!$F:$F,MATCH(CalBudget2567!$D413,ผลงานOPDVisit_HDC!$A:$A,0))</f>
        <v>39</v>
      </c>
      <c r="K413" s="138">
        <f t="shared" si="308"/>
        <v>1296398.0187179486</v>
      </c>
      <c r="L413" s="139">
        <f t="shared" si="309"/>
        <v>46.8</v>
      </c>
      <c r="M413" s="140">
        <f t="shared" si="310"/>
        <v>46.8</v>
      </c>
      <c r="N413" s="141">
        <f t="shared" si="311"/>
        <v>1330622.9264121025</v>
      </c>
      <c r="O413" s="142">
        <f t="shared" si="312"/>
        <v>62273152.956086397</v>
      </c>
      <c r="P413" s="143">
        <f>INDEX(รายได้แยกตามสิทธิ!$E:$E,MATCH(CalBudget2567!$D413,รายได้แยกตามสิทธิ!$B:$B,0))</f>
        <v>4523061.88</v>
      </c>
      <c r="Q413" s="138">
        <f>INDEX(ผลงานOPDVisit_HDC!$D:$D,MATCH(CalBudget2567!$D413,ผลงานOPDVisit_HDC!$A:$A,0))</f>
        <v>1</v>
      </c>
      <c r="R413" s="138">
        <f t="shared" si="313"/>
        <v>4523061.88</v>
      </c>
      <c r="S413" s="139">
        <f t="shared" si="314"/>
        <v>1.2</v>
      </c>
      <c r="T413" s="140">
        <f t="shared" si="315"/>
        <v>1.2</v>
      </c>
      <c r="U413" s="141">
        <f t="shared" si="316"/>
        <v>4642470.7136319997</v>
      </c>
      <c r="V413" s="142">
        <f t="shared" si="317"/>
        <v>5570964.8563583996</v>
      </c>
      <c r="W413" s="143">
        <f>INDEX(รายได้แยกตามสิทธิ!$F:$F,MATCH(CalBudget2567!$D413,รายได้แยกตามสิทธิ!$B:$B,0))</f>
        <v>26326796.899999999</v>
      </c>
      <c r="X413" s="138">
        <f>INDEX(ผลงานOPDVisit_HDC!$E:$E,MATCH(CalBudget2567!$D413,ผลงานOPDVisit_HDC!$A:$A,0))</f>
        <v>16</v>
      </c>
      <c r="Y413" s="138">
        <f t="shared" si="318"/>
        <v>1645424.8062499999</v>
      </c>
      <c r="Z413" s="139">
        <f t="shared" si="319"/>
        <v>19.2</v>
      </c>
      <c r="AA413" s="140">
        <f t="shared" si="320"/>
        <v>19.2</v>
      </c>
      <c r="AB413" s="141">
        <f t="shared" si="321"/>
        <v>1688864.0211349998</v>
      </c>
      <c r="AC413" s="142">
        <f t="shared" si="322"/>
        <v>32426189.205791995</v>
      </c>
      <c r="AD413" s="143">
        <f>INDEX(รายได้แยกตามสิทธิ!$G:$G,MATCH(CalBudget2567!$D413,รายได้แยกตามสิทธิ!$B:$B,0))</f>
        <v>1817643.96</v>
      </c>
      <c r="AE413" s="138">
        <f>INDEX(ผลงานOPDVisit_HDC!$G:$G,MATCH(CalBudget2567!$D413,ผลงานOPDVisit_HDC!$A:$A,0))</f>
        <v>0</v>
      </c>
      <c r="AF413" s="138">
        <f t="shared" si="323"/>
        <v>0</v>
      </c>
      <c r="AG413" s="139">
        <f t="shared" si="324"/>
        <v>0</v>
      </c>
      <c r="AH413" s="140">
        <f t="shared" si="325"/>
        <v>0</v>
      </c>
      <c r="AI413" s="141">
        <f t="shared" si="326"/>
        <v>0</v>
      </c>
      <c r="AJ413" s="142">
        <f t="shared" si="327"/>
        <v>0</v>
      </c>
      <c r="AK413" s="143">
        <f>INDEX(รายได้แยกตามสิทธิ!$H:$H,MATCH(CalBudget2567!$D413,รายได้แยกตามสิทธิ!$B:$B,0))</f>
        <v>15400901.92</v>
      </c>
      <c r="AL413" s="138">
        <f>INDEX(ผลงานOPDVisit_HDC!$K:$K,MATCH(CalBudget2567!$D413,ผลงานOPDVisit_HDC!$A:$A,0))</f>
        <v>197472</v>
      </c>
      <c r="AM413" s="138">
        <f t="shared" si="328"/>
        <v>77.990307081510295</v>
      </c>
      <c r="AN413" s="139">
        <f t="shared" si="329"/>
        <v>236966.39999999999</v>
      </c>
      <c r="AO413" s="140">
        <f t="shared" si="330"/>
        <v>236966.39999999999</v>
      </c>
      <c r="AP413" s="141">
        <f t="shared" si="331"/>
        <v>80.049251188462165</v>
      </c>
      <c r="AQ413" s="142">
        <f t="shared" si="332"/>
        <v>18968982.876825601</v>
      </c>
      <c r="AR413" s="144">
        <f t="shared" si="306"/>
        <v>119239289.89506239</v>
      </c>
      <c r="AS413" s="143">
        <f>INDEX(รายได้แยกตามสิทธิ!$I:$I,MATCH(CalBudget2567!$D413,รายได้แยกตามสิทธิ!$B:$B,0))</f>
        <v>39459227.590000004</v>
      </c>
      <c r="AT413" s="138">
        <f>INDEX(ผลงานAdjRw_DHES!$D:$D,MATCH(CalBudget2567!$D413,ผลงานAdjRw_DHES!$B:$B,0))</f>
        <v>1482.4676999999999</v>
      </c>
      <c r="AU413" s="143">
        <f t="shared" si="333"/>
        <v>26617.259580090686</v>
      </c>
      <c r="AV413" s="139">
        <f t="shared" si="334"/>
        <v>1778.9612399999999</v>
      </c>
      <c r="AW413" s="140">
        <f t="shared" si="335"/>
        <v>1778.9612399999999</v>
      </c>
      <c r="AX413" s="141">
        <f t="shared" si="336"/>
        <v>27319.955233005079</v>
      </c>
      <c r="AY413" s="142">
        <f t="shared" si="337"/>
        <v>48601141.438051201</v>
      </c>
      <c r="AZ413" s="143">
        <f>INDEX(รายได้แยกตามสิทธิ!$J:$J,MATCH(CalBudget2567!$D413,รายได้แยกตามสิทธิ!$B:$B,0))</f>
        <v>1130651.1200000001</v>
      </c>
      <c r="BA413" s="138">
        <f>INDEX(ผลงานAdjRw_DHES!$F:$F,MATCH(CalBudget2567!$D413,ผลงานAdjRw_DHES!$B:$B,0))</f>
        <v>35.203199999999995</v>
      </c>
      <c r="BB413" s="143">
        <f t="shared" si="338"/>
        <v>32117.850649940923</v>
      </c>
      <c r="BC413" s="139">
        <f t="shared" si="339"/>
        <v>42.243839999999992</v>
      </c>
      <c r="BD413" s="140">
        <f t="shared" si="340"/>
        <v>42.243839999999992</v>
      </c>
      <c r="BE413" s="141">
        <f t="shared" si="341"/>
        <v>32965.761907099361</v>
      </c>
      <c r="BF413" s="142">
        <f t="shared" si="342"/>
        <v>1392600.3714816</v>
      </c>
      <c r="BG413" s="143">
        <f>INDEX(รายได้แยกตามสิทธิ!$K:$K,MATCH(CalBudget2567!$D413,รายได้แยกตามสิทธิ!$B:$B,0))</f>
        <v>5317082.54</v>
      </c>
      <c r="BH413" s="138">
        <f>INDEX(ผลงานAdjRw_DHES!$E:$E,MATCH(CalBudget2567!$D413,ผลงานAdjRw_DHES!$B:$B,0))</f>
        <v>259.93040000000002</v>
      </c>
      <c r="BI413" s="143">
        <f t="shared" si="343"/>
        <v>20455.793320057983</v>
      </c>
      <c r="BJ413" s="139">
        <f t="shared" si="344"/>
        <v>311.91648000000004</v>
      </c>
      <c r="BK413" s="140">
        <f t="shared" si="345"/>
        <v>311.91648000000004</v>
      </c>
      <c r="BL413" s="141">
        <f t="shared" si="346"/>
        <v>20995.826263707513</v>
      </c>
      <c r="BM413" s="142">
        <f t="shared" si="347"/>
        <v>6548944.2228672002</v>
      </c>
      <c r="BN413" s="143">
        <f>INDEX(รายได้แยกตามสิทธิ!$N:$N,MATCH(CalBudget2567!$D413,รายได้แยกตามสิทธิ!$B:$B,0))</f>
        <v>10295709.370000001</v>
      </c>
      <c r="BO413" s="138">
        <f>INDEX(ผลงานAdjRw_DHES!$I:$I,MATCH(CalBudget2567!$D413,ผลงานAdjRw_DHES!$B:$B,0))</f>
        <v>65.156800000000075</v>
      </c>
      <c r="BP413" s="143">
        <f t="shared" si="348"/>
        <v>158014.34953834425</v>
      </c>
      <c r="BQ413" s="139">
        <f t="shared" si="349"/>
        <v>78.188160000000082</v>
      </c>
      <c r="BR413" s="140">
        <f t="shared" si="350"/>
        <v>78.188160000000082</v>
      </c>
      <c r="BS413" s="141">
        <f t="shared" si="351"/>
        <v>162185.92836615653</v>
      </c>
      <c r="BT413" s="142">
        <f t="shared" si="352"/>
        <v>12681019.316841599</v>
      </c>
      <c r="BU413" s="144">
        <f t="shared" si="353"/>
        <v>69223705.349241599</v>
      </c>
      <c r="BV413" s="145">
        <f t="shared" si="307"/>
        <v>188462995.244304</v>
      </c>
      <c r="BW413" s="146">
        <f>INDEX(รายได้แยกตามสิทธิ!$Q:$Q,MATCH(CalBudget2567!$D413,รายได้แยกตามสิทธิ!$B:$B,0))</f>
        <v>0.43</v>
      </c>
      <c r="BX413" s="145">
        <f t="shared" si="354"/>
        <v>81039087.955050722</v>
      </c>
      <c r="BY413" s="141"/>
      <c r="BZ413" s="143">
        <f t="shared" si="355"/>
        <v>197528</v>
      </c>
      <c r="CA413" s="138">
        <f>INDEX(ผลงานOPDVisit_HDC!$C:$C,MATCH(CalBudget2567!$D413,ผลงานOPDVisit_HDC!$A:$A,0))</f>
        <v>197528</v>
      </c>
      <c r="CB413" s="138">
        <f t="shared" si="356"/>
        <v>0</v>
      </c>
    </row>
    <row r="414" spans="1:80" hidden="1" x14ac:dyDescent="0.7">
      <c r="A414" s="136">
        <f>COUNTA($D$16:D414)</f>
        <v>399</v>
      </c>
      <c r="B414" s="1">
        <v>6</v>
      </c>
      <c r="C414" s="2" t="s">
        <v>39</v>
      </c>
      <c r="D414" s="91" t="s">
        <v>472</v>
      </c>
      <c r="E414" s="3" t="s">
        <v>1366</v>
      </c>
      <c r="F414" s="4" t="s">
        <v>1876</v>
      </c>
      <c r="G414" s="1">
        <v>5</v>
      </c>
      <c r="H414" s="3" t="s">
        <v>2964</v>
      </c>
      <c r="I414" s="137">
        <f>INDEX(รายได้แยกตามสิทธิ!$D:$D,MATCH(CalBudget2567!$D414,รายได้แยกตามสิทธิ!$B:$B,0))</f>
        <v>19890348</v>
      </c>
      <c r="J414" s="138">
        <f>INDEX(ผลงานOPDVisit_HDC!$F:$F,MATCH(CalBudget2567!$D414,ผลงานOPDVisit_HDC!$A:$A,0))</f>
        <v>37515</v>
      </c>
      <c r="K414" s="138">
        <f t="shared" si="308"/>
        <v>530.19720111955223</v>
      </c>
      <c r="L414" s="139">
        <f t="shared" si="309"/>
        <v>45018</v>
      </c>
      <c r="M414" s="140">
        <f t="shared" si="310"/>
        <v>45018</v>
      </c>
      <c r="N414" s="141">
        <f t="shared" si="311"/>
        <v>544.19440722910838</v>
      </c>
      <c r="O414" s="142">
        <f t="shared" si="312"/>
        <v>24498543.824640002</v>
      </c>
      <c r="P414" s="143">
        <f>INDEX(รายได้แยกตามสิทธิ!$E:$E,MATCH(CalBudget2567!$D414,รายได้แยกตามสิทธิ!$B:$B,0))</f>
        <v>2234306.35</v>
      </c>
      <c r="Q414" s="138">
        <f>INDEX(ผลงานOPDVisit_HDC!$D:$D,MATCH(CalBudget2567!$D414,ผลงานOPDVisit_HDC!$A:$A,0))</f>
        <v>6444</v>
      </c>
      <c r="R414" s="138">
        <f t="shared" si="313"/>
        <v>346.72662166356304</v>
      </c>
      <c r="S414" s="139">
        <f t="shared" si="314"/>
        <v>7732.7999999999993</v>
      </c>
      <c r="T414" s="140">
        <f t="shared" si="315"/>
        <v>7732.7999999999993</v>
      </c>
      <c r="U414" s="141">
        <f t="shared" si="316"/>
        <v>355.88020447548109</v>
      </c>
      <c r="V414" s="142">
        <f t="shared" si="317"/>
        <v>2751950.4451679997</v>
      </c>
      <c r="W414" s="143">
        <f>INDEX(รายได้แยกตามสิทธิ!$F:$F,MATCH(CalBudget2567!$D414,รายได้แยกตามสิทธิ!$B:$B,0))</f>
        <v>1685895.86</v>
      </c>
      <c r="X414" s="138">
        <f>INDEX(ผลงานOPDVisit_HDC!$E:$E,MATCH(CalBudget2567!$D414,ผลงานOPDVisit_HDC!$A:$A,0))</f>
        <v>8052</v>
      </c>
      <c r="Y414" s="138">
        <f t="shared" si="318"/>
        <v>209.37603825136614</v>
      </c>
      <c r="Z414" s="139">
        <f t="shared" si="319"/>
        <v>9662.4</v>
      </c>
      <c r="AA414" s="140">
        <f t="shared" si="320"/>
        <v>9662.4</v>
      </c>
      <c r="AB414" s="141">
        <f t="shared" si="321"/>
        <v>214.90356566120221</v>
      </c>
      <c r="AC414" s="142">
        <f t="shared" si="322"/>
        <v>2076484.2128448002</v>
      </c>
      <c r="AD414" s="143">
        <f>INDEX(รายได้แยกตามสิทธิ!$G:$G,MATCH(CalBudget2567!$D414,รายได้แยกตามสิทธิ!$B:$B,0))</f>
        <v>360264.25</v>
      </c>
      <c r="AE414" s="138">
        <f>INDEX(ผลงานOPDVisit_HDC!$G:$G,MATCH(CalBudget2567!$D414,ผลงานOPDVisit_HDC!$A:$A,0))</f>
        <v>627</v>
      </c>
      <c r="AF414" s="138">
        <f t="shared" si="323"/>
        <v>574.5841307814992</v>
      </c>
      <c r="AG414" s="139">
        <f t="shared" si="324"/>
        <v>752.4</v>
      </c>
      <c r="AH414" s="140">
        <f t="shared" si="325"/>
        <v>752.4</v>
      </c>
      <c r="AI414" s="141">
        <f t="shared" si="326"/>
        <v>589.75315183413079</v>
      </c>
      <c r="AJ414" s="142">
        <f t="shared" si="327"/>
        <v>443730.27143999998</v>
      </c>
      <c r="AK414" s="143">
        <f>INDEX(รายได้แยกตามสิทธิ!$H:$H,MATCH(CalBudget2567!$D414,รายได้แยกตามสิทธิ!$B:$B,0))</f>
        <v>8657278.4000000004</v>
      </c>
      <c r="AL414" s="138">
        <f>INDEX(ผลงานOPDVisit_HDC!$K:$K,MATCH(CalBudget2567!$D414,ผลงานOPDVisit_HDC!$A:$A,0))</f>
        <v>176</v>
      </c>
      <c r="AM414" s="138">
        <f t="shared" si="328"/>
        <v>49189.081818181818</v>
      </c>
      <c r="AN414" s="139">
        <f t="shared" si="329"/>
        <v>211.2</v>
      </c>
      <c r="AO414" s="140">
        <f t="shared" si="330"/>
        <v>211.2</v>
      </c>
      <c r="AP414" s="141">
        <f t="shared" si="331"/>
        <v>50487.673578181821</v>
      </c>
      <c r="AQ414" s="142">
        <f t="shared" si="332"/>
        <v>10662996.659712</v>
      </c>
      <c r="AR414" s="144">
        <f t="shared" si="306"/>
        <v>40433705.413804799</v>
      </c>
      <c r="AS414" s="143">
        <f>INDEX(รายได้แยกตามสิทธิ!$I:$I,MATCH(CalBudget2567!$D414,รายได้แยกตามสิทธิ!$B:$B,0))</f>
        <v>6075274.3600000003</v>
      </c>
      <c r="AT414" s="138">
        <f>INDEX(ผลงานAdjRw_DHES!$D:$D,MATCH(CalBudget2567!$D414,ผลงานAdjRw_DHES!$B:$B,0))</f>
        <v>595.30150000000003</v>
      </c>
      <c r="AU414" s="143">
        <f t="shared" si="333"/>
        <v>10205.373848377671</v>
      </c>
      <c r="AV414" s="139">
        <f t="shared" si="334"/>
        <v>714.36180000000002</v>
      </c>
      <c r="AW414" s="140">
        <f t="shared" si="335"/>
        <v>714.36180000000002</v>
      </c>
      <c r="AX414" s="141">
        <f t="shared" si="336"/>
        <v>10474.795717974841</v>
      </c>
      <c r="AY414" s="142">
        <f t="shared" si="337"/>
        <v>7482793.9237248003</v>
      </c>
      <c r="AZ414" s="143">
        <f>INDEX(รายได้แยกตามสิทธิ!$J:$J,MATCH(CalBudget2567!$D414,รายได้แยกตามสิทธิ!$B:$B,0))</f>
        <v>468610.67</v>
      </c>
      <c r="BA414" s="138">
        <f>INDEX(ผลงานAdjRw_DHES!$F:$F,MATCH(CalBudget2567!$D414,ผลงานAdjRw_DHES!$B:$B,0))</f>
        <v>27.854199999999999</v>
      </c>
      <c r="BB414" s="143">
        <f t="shared" si="338"/>
        <v>16823.698759971565</v>
      </c>
      <c r="BC414" s="139">
        <f t="shared" si="339"/>
        <v>33.425039999999996</v>
      </c>
      <c r="BD414" s="140">
        <f t="shared" si="340"/>
        <v>33.425039999999996</v>
      </c>
      <c r="BE414" s="141">
        <f t="shared" si="341"/>
        <v>17267.844407234814</v>
      </c>
      <c r="BF414" s="142">
        <f t="shared" si="342"/>
        <v>577178.39002559986</v>
      </c>
      <c r="BG414" s="143">
        <f>INDEX(รายได้แยกตามสิทธิ!$K:$K,MATCH(CalBudget2567!$D414,รายได้แยกตามสิทธิ!$B:$B,0))</f>
        <v>407742.44</v>
      </c>
      <c r="BH414" s="138">
        <f>INDEX(ผลงานAdjRw_DHES!$E:$E,MATCH(CalBudget2567!$D414,ผลงานAdjRw_DHES!$B:$B,0))</f>
        <v>15.019</v>
      </c>
      <c r="BI414" s="143">
        <f t="shared" si="343"/>
        <v>27148.441307676942</v>
      </c>
      <c r="BJ414" s="139">
        <f t="shared" si="344"/>
        <v>18.0228</v>
      </c>
      <c r="BK414" s="140">
        <f t="shared" si="345"/>
        <v>18.0228</v>
      </c>
      <c r="BL414" s="141">
        <f t="shared" si="346"/>
        <v>27865.160158199611</v>
      </c>
      <c r="BM414" s="142">
        <f t="shared" si="347"/>
        <v>502208.20849919994</v>
      </c>
      <c r="BN414" s="143">
        <f>INDEX(รายได้แยกตามสิทธิ!$N:$N,MATCH(CalBudget2567!$D414,รายได้แยกตามสิทธิ!$B:$B,0))</f>
        <v>4482686.21</v>
      </c>
      <c r="BO414" s="138">
        <f>INDEX(ผลงานAdjRw_DHES!$I:$I,MATCH(CalBudget2567!$D414,ผลงานAdjRw_DHES!$B:$B,0))</f>
        <v>63.810200000000002</v>
      </c>
      <c r="BP414" s="143">
        <f t="shared" si="348"/>
        <v>70250.308101212649</v>
      </c>
      <c r="BQ414" s="139">
        <f t="shared" si="349"/>
        <v>76.572239999999994</v>
      </c>
      <c r="BR414" s="140">
        <f t="shared" si="350"/>
        <v>76.572239999999994</v>
      </c>
      <c r="BS414" s="141">
        <f t="shared" si="351"/>
        <v>72104.91623508466</v>
      </c>
      <c r="BT414" s="142">
        <f t="shared" si="352"/>
        <v>5521234.9511327986</v>
      </c>
      <c r="BU414" s="144">
        <f t="shared" si="353"/>
        <v>14083415.473382398</v>
      </c>
      <c r="BV414" s="145">
        <f t="shared" si="307"/>
        <v>54517120.887187198</v>
      </c>
      <c r="BW414" s="146">
        <f>INDEX(รายได้แยกตามสิทธิ!$Q:$Q,MATCH(CalBudget2567!$D414,รายได้แยกตามสิทธิ!$B:$B,0))</f>
        <v>0.45</v>
      </c>
      <c r="BX414" s="145">
        <f t="shared" si="354"/>
        <v>24532704.399234239</v>
      </c>
      <c r="BY414" s="141"/>
      <c r="BZ414" s="143">
        <f t="shared" si="355"/>
        <v>52814</v>
      </c>
      <c r="CA414" s="138">
        <f>INDEX(ผลงานOPDVisit_HDC!$C:$C,MATCH(CalBudget2567!$D414,ผลงานOPDVisit_HDC!$A:$A,0))</f>
        <v>52814</v>
      </c>
      <c r="CB414" s="138">
        <f t="shared" si="356"/>
        <v>0</v>
      </c>
    </row>
    <row r="415" spans="1:80" hidden="1" x14ac:dyDescent="0.7">
      <c r="A415" s="136">
        <f>COUNTA($D$16:D415)</f>
        <v>400</v>
      </c>
      <c r="B415" s="1">
        <v>6</v>
      </c>
      <c r="C415" s="2" t="s">
        <v>39</v>
      </c>
      <c r="D415" s="91" t="s">
        <v>473</v>
      </c>
      <c r="E415" s="3" t="s">
        <v>1367</v>
      </c>
      <c r="F415" s="4" t="s">
        <v>1876</v>
      </c>
      <c r="G415" s="1">
        <v>5</v>
      </c>
      <c r="H415" s="3" t="s">
        <v>2964</v>
      </c>
      <c r="I415" s="137">
        <f>INDEX(รายได้แยกตามสิทธิ!$D:$D,MATCH(CalBudget2567!$D415,รายได้แยกตามสิทธิ!$B:$B,0))</f>
        <v>26868848</v>
      </c>
      <c r="J415" s="138">
        <f>INDEX(ผลงานOPDVisit_HDC!$F:$F,MATCH(CalBudget2567!$D415,ผลงานOPDVisit_HDC!$A:$A,0))</f>
        <v>43214</v>
      </c>
      <c r="K415" s="138">
        <f t="shared" si="308"/>
        <v>621.76257694265746</v>
      </c>
      <c r="L415" s="139">
        <f t="shared" si="309"/>
        <v>51856.799999999996</v>
      </c>
      <c r="M415" s="140">
        <f t="shared" si="310"/>
        <v>51856.799999999996</v>
      </c>
      <c r="N415" s="141">
        <f t="shared" si="311"/>
        <v>638.17710897394363</v>
      </c>
      <c r="O415" s="142">
        <f t="shared" si="312"/>
        <v>33093822.704639997</v>
      </c>
      <c r="P415" s="143">
        <f>INDEX(รายได้แยกตามสิทธิ!$E:$E,MATCH(CalBudget2567!$D415,รายได้แยกตามสิทธิ!$B:$B,0))</f>
        <v>1290770</v>
      </c>
      <c r="Q415" s="138">
        <f>INDEX(ผลงานOPDVisit_HDC!$D:$D,MATCH(CalBudget2567!$D415,ผลงานOPDVisit_HDC!$A:$A,0))</f>
        <v>3061</v>
      </c>
      <c r="R415" s="138">
        <f t="shared" si="313"/>
        <v>421.68245671349234</v>
      </c>
      <c r="S415" s="139">
        <f t="shared" si="314"/>
        <v>3673.2</v>
      </c>
      <c r="T415" s="140">
        <f t="shared" si="315"/>
        <v>3673.2</v>
      </c>
      <c r="U415" s="141">
        <f t="shared" si="316"/>
        <v>432.81487357072854</v>
      </c>
      <c r="V415" s="142">
        <f t="shared" si="317"/>
        <v>1589815.5936</v>
      </c>
      <c r="W415" s="143">
        <f>INDEX(รายได้แยกตามสิทธิ!$F:$F,MATCH(CalBudget2567!$D415,รายได้แยกตามสิทธิ!$B:$B,0))</f>
        <v>6474976.5300000003</v>
      </c>
      <c r="X415" s="138">
        <f>INDEX(ผลงานOPDVisit_HDC!$E:$E,MATCH(CalBudget2567!$D415,ผลงานOPDVisit_HDC!$A:$A,0))</f>
        <v>40658</v>
      </c>
      <c r="Y415" s="138">
        <f t="shared" si="318"/>
        <v>159.25467386492204</v>
      </c>
      <c r="Z415" s="139">
        <f t="shared" si="319"/>
        <v>48789.599999999999</v>
      </c>
      <c r="AA415" s="140">
        <f t="shared" si="320"/>
        <v>48789.599999999999</v>
      </c>
      <c r="AB415" s="141">
        <f t="shared" si="321"/>
        <v>163.45899725495599</v>
      </c>
      <c r="AC415" s="142">
        <f t="shared" si="322"/>
        <v>7975099.0924704</v>
      </c>
      <c r="AD415" s="143">
        <f>INDEX(รายได้แยกตามสิทธิ!$G:$G,MATCH(CalBudget2567!$D415,รายได้แยกตามสิทธิ!$B:$B,0))</f>
        <v>619987.92000000004</v>
      </c>
      <c r="AE415" s="138">
        <f>INDEX(ผลงานOPDVisit_HDC!$G:$G,MATCH(CalBudget2567!$D415,ผลงานOPDVisit_HDC!$A:$A,0))</f>
        <v>1375</v>
      </c>
      <c r="AF415" s="138">
        <f t="shared" si="323"/>
        <v>450.9003054545455</v>
      </c>
      <c r="AG415" s="139">
        <f t="shared" si="324"/>
        <v>1650</v>
      </c>
      <c r="AH415" s="140">
        <f t="shared" si="325"/>
        <v>1650</v>
      </c>
      <c r="AI415" s="141">
        <f t="shared" si="326"/>
        <v>462.80407351854552</v>
      </c>
      <c r="AJ415" s="142">
        <f t="shared" si="327"/>
        <v>763626.72130560013</v>
      </c>
      <c r="AK415" s="143">
        <f>INDEX(รายได้แยกตามสิทธิ!$H:$H,MATCH(CalBudget2567!$D415,รายได้แยกตามสิทธิ!$B:$B,0))</f>
        <v>9668931.7699999996</v>
      </c>
      <c r="AL415" s="138">
        <f>INDEX(ผลงานOPDVisit_HDC!$K:$K,MATCH(CalBudget2567!$D415,ผลงานOPDVisit_HDC!$A:$A,0))</f>
        <v>1015</v>
      </c>
      <c r="AM415" s="138">
        <f t="shared" si="328"/>
        <v>9526.0411527093584</v>
      </c>
      <c r="AN415" s="139">
        <f t="shared" si="329"/>
        <v>1218</v>
      </c>
      <c r="AO415" s="140">
        <f t="shared" si="330"/>
        <v>1218</v>
      </c>
      <c r="AP415" s="141">
        <f t="shared" si="331"/>
        <v>9777.5286391408863</v>
      </c>
      <c r="AQ415" s="142">
        <f t="shared" si="332"/>
        <v>11909029.882473599</v>
      </c>
      <c r="AR415" s="144">
        <f t="shared" si="306"/>
        <v>55331393.994489595</v>
      </c>
      <c r="AS415" s="143">
        <f>INDEX(รายได้แยกตามสิทธิ!$I:$I,MATCH(CalBudget2567!$D415,รายได้แยกตามสิทธิ!$B:$B,0))</f>
        <v>8113594.2999999998</v>
      </c>
      <c r="AT415" s="138">
        <f>INDEX(ผลงานAdjRw_DHES!$D:$D,MATCH(CalBudget2567!$D415,ผลงานAdjRw_DHES!$B:$B,0))</f>
        <v>231.80210000000002</v>
      </c>
      <c r="AU415" s="143">
        <f t="shared" si="333"/>
        <v>35002.246744097654</v>
      </c>
      <c r="AV415" s="139">
        <f t="shared" si="334"/>
        <v>278.16252000000003</v>
      </c>
      <c r="AW415" s="140">
        <f t="shared" si="335"/>
        <v>278.16252000000003</v>
      </c>
      <c r="AX415" s="141">
        <f t="shared" si="336"/>
        <v>35926.306058141832</v>
      </c>
      <c r="AY415" s="142">
        <f t="shared" si="337"/>
        <v>9993351.8274239991</v>
      </c>
      <c r="AZ415" s="143">
        <f>INDEX(รายได้แยกตามสิทธิ!$J:$J,MATCH(CalBudget2567!$D415,รายได้แยกตามสิทธิ!$B:$B,0))</f>
        <v>279794</v>
      </c>
      <c r="BA415" s="138">
        <f>INDEX(ผลงานAdjRw_DHES!$F:$F,MATCH(CalBudget2567!$D415,ผลงานAdjRw_DHES!$B:$B,0))</f>
        <v>7.2572999999999999</v>
      </c>
      <c r="BB415" s="143">
        <f t="shared" si="338"/>
        <v>38553.456519642292</v>
      </c>
      <c r="BC415" s="139">
        <f t="shared" si="339"/>
        <v>8.7087599999999998</v>
      </c>
      <c r="BD415" s="140">
        <f t="shared" si="340"/>
        <v>8.7087599999999998</v>
      </c>
      <c r="BE415" s="141">
        <f t="shared" si="341"/>
        <v>39571.267771760846</v>
      </c>
      <c r="BF415" s="142">
        <f t="shared" si="342"/>
        <v>344616.67391999997</v>
      </c>
      <c r="BG415" s="143">
        <f>INDEX(รายได้แยกตามสิทธิ!$K:$K,MATCH(CalBudget2567!$D415,รายได้แยกตามสิทธิ!$B:$B,0))</f>
        <v>1984539.98</v>
      </c>
      <c r="BH415" s="138">
        <f>INDEX(ผลงานAdjRw_DHES!$E:$E,MATCH(CalBudget2567!$D415,ผลงานAdjRw_DHES!$B:$B,0))</f>
        <v>47.374099999999999</v>
      </c>
      <c r="BI415" s="143">
        <f t="shared" si="343"/>
        <v>41890.8217781446</v>
      </c>
      <c r="BJ415" s="139">
        <f t="shared" si="344"/>
        <v>56.84892</v>
      </c>
      <c r="BK415" s="140">
        <f t="shared" si="345"/>
        <v>56.84892</v>
      </c>
      <c r="BL415" s="141">
        <f t="shared" si="346"/>
        <v>42996.739473087619</v>
      </c>
      <c r="BM415" s="142">
        <f t="shared" si="347"/>
        <v>2444318.2025664002</v>
      </c>
      <c r="BN415" s="143">
        <f>INDEX(รายได้แยกตามสิทธิ!$N:$N,MATCH(CalBudget2567!$D415,รายได้แยกตามสิทธิ!$B:$B,0))</f>
        <v>505760</v>
      </c>
      <c r="BO415" s="138">
        <f>INDEX(ผลงานAdjRw_DHES!$I:$I,MATCH(CalBudget2567!$D415,ผลงานAdjRw_DHES!$B:$B,0))</f>
        <v>103.10849999999989</v>
      </c>
      <c r="BP415" s="143">
        <f t="shared" si="348"/>
        <v>4905.1242138136095</v>
      </c>
      <c r="BQ415" s="139">
        <f t="shared" si="349"/>
        <v>123.73019999999987</v>
      </c>
      <c r="BR415" s="140">
        <f t="shared" si="350"/>
        <v>123.73019999999987</v>
      </c>
      <c r="BS415" s="141">
        <f t="shared" si="351"/>
        <v>5034.6194930582888</v>
      </c>
      <c r="BT415" s="142">
        <f t="shared" si="352"/>
        <v>622934.47680000006</v>
      </c>
      <c r="BU415" s="144">
        <f t="shared" si="353"/>
        <v>13405221.1807104</v>
      </c>
      <c r="BV415" s="145">
        <f t="shared" si="307"/>
        <v>68736615.1752</v>
      </c>
      <c r="BW415" s="146">
        <f>INDEX(รายได้แยกตามสิทธิ!$Q:$Q,MATCH(CalBudget2567!$D415,รายได้แยกตามสิทธิ!$B:$B,0))</f>
        <v>0.53</v>
      </c>
      <c r="BX415" s="145">
        <f t="shared" si="354"/>
        <v>36430406.042856</v>
      </c>
      <c r="BY415" s="141"/>
      <c r="BZ415" s="143">
        <f t="shared" si="355"/>
        <v>89323</v>
      </c>
      <c r="CA415" s="138">
        <f>INDEX(ผลงานOPDVisit_HDC!$C:$C,MATCH(CalBudget2567!$D415,ผลงานOPDVisit_HDC!$A:$A,0))</f>
        <v>89323</v>
      </c>
      <c r="CB415" s="138">
        <f t="shared" si="356"/>
        <v>0</v>
      </c>
    </row>
    <row r="416" spans="1:80" hidden="1" x14ac:dyDescent="0.7">
      <c r="A416" s="136">
        <f>COUNTA($D$16:D416)</f>
        <v>401</v>
      </c>
      <c r="B416" s="1">
        <v>6</v>
      </c>
      <c r="C416" s="2" t="s">
        <v>39</v>
      </c>
      <c r="D416" s="91" t="s">
        <v>468</v>
      </c>
      <c r="E416" s="3" t="s">
        <v>1362</v>
      </c>
      <c r="F416" s="4" t="s">
        <v>1877</v>
      </c>
      <c r="G416" s="1">
        <v>15</v>
      </c>
      <c r="H416" s="3" t="s">
        <v>2969</v>
      </c>
      <c r="I416" s="137">
        <f>INDEX(รายได้แยกตามสิทธิ!$D:$D,MATCH(CalBudget2567!$D416,รายได้แยกตามสิทธิ!$B:$B,0))</f>
        <v>122609867.88</v>
      </c>
      <c r="J416" s="138">
        <f>INDEX(ผลงานOPDVisit_HDC!$F:$F,MATCH(CalBudget2567!$D416,ผลงานOPDVisit_HDC!$A:$A,0))</f>
        <v>83855</v>
      </c>
      <c r="K416" s="138">
        <f t="shared" si="308"/>
        <v>1462.1652600321984</v>
      </c>
      <c r="L416" s="139">
        <f t="shared" si="309"/>
        <v>100626</v>
      </c>
      <c r="M416" s="140">
        <f t="shared" si="310"/>
        <v>100626</v>
      </c>
      <c r="N416" s="141">
        <f t="shared" si="311"/>
        <v>1500.7664228970484</v>
      </c>
      <c r="O416" s="142">
        <f t="shared" si="312"/>
        <v>151016122.07043839</v>
      </c>
      <c r="P416" s="143">
        <f>INDEX(รายได้แยกตามสิทธิ!$E:$E,MATCH(CalBudget2567!$D416,รายได้แยกตามสิทธิ!$B:$B,0))</f>
        <v>26073483.329999998</v>
      </c>
      <c r="Q416" s="138">
        <f>INDEX(ผลงานOPDVisit_HDC!$D:$D,MATCH(CalBudget2567!$D416,ผลงานOPDVisit_HDC!$A:$A,0))</f>
        <v>14692</v>
      </c>
      <c r="R416" s="138">
        <f t="shared" si="313"/>
        <v>1774.6721569561664</v>
      </c>
      <c r="S416" s="139">
        <f t="shared" si="314"/>
        <v>17630.399999999998</v>
      </c>
      <c r="T416" s="140">
        <f t="shared" si="315"/>
        <v>17630.399999999998</v>
      </c>
      <c r="U416" s="141">
        <f t="shared" si="316"/>
        <v>1821.5235018998092</v>
      </c>
      <c r="V416" s="142">
        <f t="shared" si="317"/>
        <v>32114187.947894391</v>
      </c>
      <c r="W416" s="143">
        <f>INDEX(รายได้แยกตามสิทธิ!$F:$F,MATCH(CalBudget2567!$D416,รายได้แยกตามสิทธิ!$B:$B,0))</f>
        <v>15489074.27</v>
      </c>
      <c r="X416" s="138">
        <f>INDEX(ผลงานOPDVisit_HDC!$E:$E,MATCH(CalBudget2567!$D416,ผลงานOPDVisit_HDC!$A:$A,0))</f>
        <v>16778</v>
      </c>
      <c r="Y416" s="138">
        <f t="shared" si="318"/>
        <v>923.17762963404459</v>
      </c>
      <c r="Z416" s="139">
        <f t="shared" si="319"/>
        <v>20133.599999999999</v>
      </c>
      <c r="AA416" s="140">
        <f t="shared" si="320"/>
        <v>20133.599999999999</v>
      </c>
      <c r="AB416" s="141">
        <f t="shared" si="321"/>
        <v>947.54951905638336</v>
      </c>
      <c r="AC416" s="142">
        <f t="shared" si="322"/>
        <v>19077582.996873599</v>
      </c>
      <c r="AD416" s="143">
        <f>INDEX(รายได้แยกตามสิทธิ!$G:$G,MATCH(CalBudget2567!$D416,รายได้แยกตามสิทธิ!$B:$B,0))</f>
        <v>1959144.55</v>
      </c>
      <c r="AE416" s="138">
        <f>INDEX(ผลงานOPDVisit_HDC!$G:$G,MATCH(CalBudget2567!$D416,ผลงานOPDVisit_HDC!$A:$A,0))</f>
        <v>1714</v>
      </c>
      <c r="AF416" s="138">
        <f t="shared" si="323"/>
        <v>1143.0248249708286</v>
      </c>
      <c r="AG416" s="139">
        <f t="shared" si="324"/>
        <v>2056.7999999999997</v>
      </c>
      <c r="AH416" s="140">
        <f t="shared" si="325"/>
        <v>2056.7999999999997</v>
      </c>
      <c r="AI416" s="141">
        <f t="shared" si="326"/>
        <v>1173.2006803500585</v>
      </c>
      <c r="AJ416" s="142">
        <f t="shared" si="327"/>
        <v>2413039.1593439998</v>
      </c>
      <c r="AK416" s="143">
        <f>INDEX(รายได้แยกตามสิทธิ!$H:$H,MATCH(CalBudget2567!$D416,รายได้แยกตามสิทธิ!$B:$B,0))</f>
        <v>44015401.140000001</v>
      </c>
      <c r="AL416" s="138">
        <f>INDEX(ผลงานOPDVisit_HDC!$K:$K,MATCH(CalBudget2567!$D416,ผลงานOPDVisit_HDC!$A:$A,0))</f>
        <v>127430</v>
      </c>
      <c r="AM416" s="138">
        <f t="shared" si="328"/>
        <v>345.40846849250568</v>
      </c>
      <c r="AN416" s="139">
        <f t="shared" si="329"/>
        <v>152916</v>
      </c>
      <c r="AO416" s="140">
        <f t="shared" si="330"/>
        <v>152916</v>
      </c>
      <c r="AP416" s="141">
        <f t="shared" si="331"/>
        <v>354.52725206070784</v>
      </c>
      <c r="AQ416" s="142">
        <f t="shared" si="332"/>
        <v>54212889.276115201</v>
      </c>
      <c r="AR416" s="144">
        <f t="shared" si="306"/>
        <v>258833821.45066556</v>
      </c>
      <c r="AS416" s="143">
        <f>INDEX(รายได้แยกตามสิทธิ!$I:$I,MATCH(CalBudget2567!$D416,รายได้แยกตามสิทธิ!$B:$B,0))</f>
        <v>179392906.30000001</v>
      </c>
      <c r="AT416" s="138">
        <f>INDEX(ผลงานAdjRw_DHES!$D:$D,MATCH(CalBudget2567!$D416,ผลงานAdjRw_DHES!$B:$B,0))</f>
        <v>8774.6412</v>
      </c>
      <c r="AU416" s="143">
        <f t="shared" si="333"/>
        <v>20444.471997327939</v>
      </c>
      <c r="AV416" s="139">
        <f t="shared" si="334"/>
        <v>10529.569439999999</v>
      </c>
      <c r="AW416" s="140">
        <f t="shared" si="335"/>
        <v>10529.569439999999</v>
      </c>
      <c r="AX416" s="141">
        <f t="shared" si="336"/>
        <v>20984.206058057396</v>
      </c>
      <c r="AY416" s="142">
        <f t="shared" si="337"/>
        <v>220954654.83158401</v>
      </c>
      <c r="AZ416" s="143">
        <f>INDEX(รายได้แยกตามสิทธิ!$J:$J,MATCH(CalBudget2567!$D416,รายได้แยกตามสิทธิ!$B:$B,0))</f>
        <v>14363034.83</v>
      </c>
      <c r="BA416" s="138">
        <f>INDEX(ผลงานAdjRw_DHES!$F:$F,MATCH(CalBudget2567!$D416,ผลงานAdjRw_DHES!$B:$B,0))</f>
        <v>873.89469999999994</v>
      </c>
      <c r="BB416" s="143">
        <f t="shared" si="338"/>
        <v>16435.658472353705</v>
      </c>
      <c r="BC416" s="139">
        <f t="shared" si="339"/>
        <v>1048.67364</v>
      </c>
      <c r="BD416" s="140">
        <f t="shared" si="340"/>
        <v>1048.67364</v>
      </c>
      <c r="BE416" s="141">
        <f t="shared" si="341"/>
        <v>16869.559856023843</v>
      </c>
      <c r="BF416" s="142">
        <f t="shared" si="342"/>
        <v>17690662.739414398</v>
      </c>
      <c r="BG416" s="143">
        <f>INDEX(รายได้แยกตามสิทธิ!$K:$K,MATCH(CalBudget2567!$D416,รายได้แยกตามสิทธิ!$B:$B,0))</f>
        <v>23945789.670000002</v>
      </c>
      <c r="BH416" s="138">
        <f>INDEX(ผลงานAdjRw_DHES!$E:$E,MATCH(CalBudget2567!$D416,ผลงานAdjRw_DHES!$B:$B,0))</f>
        <v>667.29640000000006</v>
      </c>
      <c r="BI416" s="143">
        <f t="shared" si="343"/>
        <v>35884.787734505982</v>
      </c>
      <c r="BJ416" s="139">
        <f t="shared" si="344"/>
        <v>800.7556800000001</v>
      </c>
      <c r="BK416" s="140">
        <f t="shared" si="345"/>
        <v>800.7556800000001</v>
      </c>
      <c r="BL416" s="141">
        <f t="shared" si="346"/>
        <v>36832.146130696943</v>
      </c>
      <c r="BM416" s="142">
        <f t="shared" si="347"/>
        <v>29493550.220745604</v>
      </c>
      <c r="BN416" s="143">
        <f>INDEX(รายได้แยกตามสิทธิ!$N:$N,MATCH(CalBudget2567!$D416,รายได้แยกตามสิทธิ!$B:$B,0))</f>
        <v>36544575.649999999</v>
      </c>
      <c r="BO416" s="138">
        <f>INDEX(ผลงานAdjRw_DHES!$I:$I,MATCH(CalBudget2567!$D416,ผลงานAdjRw_DHES!$B:$B,0))</f>
        <v>1755.678899999999</v>
      </c>
      <c r="BP416" s="143">
        <f t="shared" si="348"/>
        <v>20815.067977407496</v>
      </c>
      <c r="BQ416" s="139">
        <f t="shared" si="349"/>
        <v>2106.8146799999986</v>
      </c>
      <c r="BR416" s="140">
        <f t="shared" si="350"/>
        <v>2106.8146799999986</v>
      </c>
      <c r="BS416" s="141">
        <f t="shared" si="351"/>
        <v>21364.585772011054</v>
      </c>
      <c r="BT416" s="142">
        <f t="shared" si="352"/>
        <v>45011222.93659199</v>
      </c>
      <c r="BU416" s="144">
        <f t="shared" si="353"/>
        <v>313150090.72833598</v>
      </c>
      <c r="BV416" s="145">
        <f t="shared" si="307"/>
        <v>571983912.17900157</v>
      </c>
      <c r="BW416" s="146">
        <f>INDEX(รายได้แยกตามสิทธิ!$Q:$Q,MATCH(CalBudget2567!$D416,รายได้แยกตามสิทธิ!$B:$B,0))</f>
        <v>0.45</v>
      </c>
      <c r="BX416" s="145">
        <f t="shared" si="354"/>
        <v>257392760.48055071</v>
      </c>
      <c r="BY416" s="141"/>
      <c r="BZ416" s="143">
        <f t="shared" si="355"/>
        <v>244469</v>
      </c>
      <c r="CA416" s="138">
        <f>INDEX(ผลงานOPDVisit_HDC!$C:$C,MATCH(CalBudget2567!$D416,ผลงานOPDVisit_HDC!$A:$A,0))</f>
        <v>244469</v>
      </c>
      <c r="CB416" s="138">
        <f t="shared" si="356"/>
        <v>0</v>
      </c>
    </row>
    <row r="417" spans="1:80" hidden="1" x14ac:dyDescent="0.7">
      <c r="A417" s="136">
        <f>COUNTA($D$16:D417)</f>
        <v>402</v>
      </c>
      <c r="B417" s="1">
        <v>6</v>
      </c>
      <c r="C417" s="2" t="s">
        <v>40</v>
      </c>
      <c r="D417" s="91" t="s">
        <v>474</v>
      </c>
      <c r="E417" s="3" t="s">
        <v>2032</v>
      </c>
      <c r="F417" s="4" t="s">
        <v>1875</v>
      </c>
      <c r="G417" s="1">
        <v>18</v>
      </c>
      <c r="H417" s="3" t="s">
        <v>2975</v>
      </c>
      <c r="I417" s="137">
        <f>INDEX(รายได้แยกตามสิทธิ!$D:$D,MATCH(CalBudget2567!$D417,รายได้แยกตามสิทธิ!$B:$B,0))</f>
        <v>566831891.89999998</v>
      </c>
      <c r="J417" s="138">
        <f>INDEX(ผลงานOPDVisit_HDC!$F:$F,MATCH(CalBudget2567!$D417,ผลงานOPDVisit_HDC!$A:$A,0))</f>
        <v>530839</v>
      </c>
      <c r="K417" s="138">
        <f t="shared" si="308"/>
        <v>1067.8037821260307</v>
      </c>
      <c r="L417" s="139">
        <f t="shared" si="309"/>
        <v>637006.79999999993</v>
      </c>
      <c r="M417" s="140">
        <f t="shared" si="310"/>
        <v>637006.79999999993</v>
      </c>
      <c r="N417" s="141">
        <f t="shared" si="311"/>
        <v>1095.9938019741578</v>
      </c>
      <c r="O417" s="142">
        <f t="shared" si="312"/>
        <v>698155504.61539185</v>
      </c>
      <c r="P417" s="143">
        <f>INDEX(รายได้แยกตามสิทธิ!$E:$E,MATCH(CalBudget2567!$D417,รายได้แยกตามสิทธิ!$B:$B,0))</f>
        <v>80386692.920000002</v>
      </c>
      <c r="Q417" s="138">
        <f>INDEX(ผลงานOPDVisit_HDC!$D:$D,MATCH(CalBudget2567!$D417,ผลงานOPDVisit_HDC!$A:$A,0))</f>
        <v>65937</v>
      </c>
      <c r="R417" s="138">
        <f t="shared" si="313"/>
        <v>1219.1439240487132</v>
      </c>
      <c r="S417" s="139">
        <f t="shared" si="314"/>
        <v>79124.399999999994</v>
      </c>
      <c r="T417" s="140">
        <f t="shared" si="315"/>
        <v>79124.399999999994</v>
      </c>
      <c r="U417" s="141">
        <f t="shared" si="316"/>
        <v>1251.3293236435993</v>
      </c>
      <c r="V417" s="142">
        <f t="shared" si="317"/>
        <v>99010681.935705602</v>
      </c>
      <c r="W417" s="143">
        <f>INDEX(รายได้แยกตามสิทธิ!$F:$F,MATCH(CalBudget2567!$D417,รายได้แยกตามสิทธิ!$B:$B,0))</f>
        <v>41211373.380000003</v>
      </c>
      <c r="X417" s="138">
        <f>INDEX(ผลงานOPDVisit_HDC!$E:$E,MATCH(CalBudget2567!$D417,ผลงานOPDVisit_HDC!$A:$A,0))</f>
        <v>42297</v>
      </c>
      <c r="Y417" s="138">
        <f t="shared" si="318"/>
        <v>974.33324774806727</v>
      </c>
      <c r="Z417" s="139">
        <f t="shared" si="319"/>
        <v>50756.4</v>
      </c>
      <c r="AA417" s="140">
        <f t="shared" si="320"/>
        <v>50756.4</v>
      </c>
      <c r="AB417" s="141">
        <f t="shared" si="321"/>
        <v>1000.0556454886163</v>
      </c>
      <c r="AC417" s="142">
        <f t="shared" si="322"/>
        <v>50759224.364678405</v>
      </c>
      <c r="AD417" s="143">
        <f>INDEX(รายได้แยกตามสิทธิ!$G:$G,MATCH(CalBudget2567!$D417,รายได้แยกตามสิทธิ!$B:$B,0))</f>
        <v>3055806.21</v>
      </c>
      <c r="AE417" s="138">
        <f>INDEX(ผลงานOPDVisit_HDC!$G:$G,MATCH(CalBudget2567!$D417,ผลงานOPDVisit_HDC!$A:$A,0))</f>
        <v>2321</v>
      </c>
      <c r="AF417" s="138">
        <f t="shared" si="323"/>
        <v>1316.5903532959931</v>
      </c>
      <c r="AG417" s="139">
        <f t="shared" si="324"/>
        <v>2785.2</v>
      </c>
      <c r="AH417" s="140">
        <f t="shared" si="325"/>
        <v>2785.2</v>
      </c>
      <c r="AI417" s="141">
        <f t="shared" si="326"/>
        <v>1351.3483386230073</v>
      </c>
      <c r="AJ417" s="142">
        <f t="shared" si="327"/>
        <v>3763775.3927327995</v>
      </c>
      <c r="AK417" s="143">
        <f>INDEX(รายได้แยกตามสิทธิ!$H:$H,MATCH(CalBudget2567!$D417,รายได้แยกตามสิทธิ!$B:$B,0))</f>
        <v>147656300.28999999</v>
      </c>
      <c r="AL417" s="138">
        <f>INDEX(ผลงานOPDVisit_HDC!$K:$K,MATCH(CalBudget2567!$D417,ผลงานOPDVisit_HDC!$A:$A,0))</f>
        <v>93274</v>
      </c>
      <c r="AM417" s="138">
        <f t="shared" si="328"/>
        <v>1583.0381487874433</v>
      </c>
      <c r="AN417" s="139">
        <f t="shared" si="329"/>
        <v>111928.8</v>
      </c>
      <c r="AO417" s="140">
        <f t="shared" si="330"/>
        <v>111928.8</v>
      </c>
      <c r="AP417" s="141">
        <f t="shared" si="331"/>
        <v>1624.8303559154319</v>
      </c>
      <c r="AQ417" s="142">
        <f t="shared" si="332"/>
        <v>181865311.9411872</v>
      </c>
      <c r="AR417" s="144">
        <f t="shared" si="306"/>
        <v>1033554498.2496958</v>
      </c>
      <c r="AS417" s="143">
        <f>INDEX(รายได้แยกตามสิทธิ!$I:$I,MATCH(CalBudget2567!$D417,รายได้แยกตามสิทธิ!$B:$B,0))</f>
        <v>780837537.51999998</v>
      </c>
      <c r="AT417" s="138">
        <f>INDEX(ผลงานAdjRw_DHES!$D:$D,MATCH(CalBudget2567!$D417,ผลงานAdjRw_DHES!$B:$B,0))</f>
        <v>46859.029600000002</v>
      </c>
      <c r="AU417" s="143">
        <f t="shared" si="333"/>
        <v>16663.544767901039</v>
      </c>
      <c r="AV417" s="139">
        <f t="shared" si="334"/>
        <v>56230.835520000001</v>
      </c>
      <c r="AW417" s="140">
        <f t="shared" si="335"/>
        <v>56230.835520000001</v>
      </c>
      <c r="AX417" s="141">
        <f t="shared" si="336"/>
        <v>17103.462349773628</v>
      </c>
      <c r="AY417" s="142">
        <f t="shared" si="337"/>
        <v>961741978.21263361</v>
      </c>
      <c r="AZ417" s="143">
        <f>INDEX(รายได้แยกตามสิทธิ!$J:$J,MATCH(CalBudget2567!$D417,รายได้แยกตามสิทธิ!$B:$B,0))</f>
        <v>55840034.719999999</v>
      </c>
      <c r="BA417" s="138">
        <f>INDEX(ผลงานAdjRw_DHES!$F:$F,MATCH(CalBudget2567!$D417,ผลงานAdjRw_DHES!$B:$B,0))</f>
        <v>3700.6469999999999</v>
      </c>
      <c r="BB417" s="143">
        <f t="shared" si="338"/>
        <v>15089.262693793815</v>
      </c>
      <c r="BC417" s="139">
        <f t="shared" si="339"/>
        <v>4440.7763999999997</v>
      </c>
      <c r="BD417" s="140">
        <f t="shared" si="340"/>
        <v>4440.7763999999997</v>
      </c>
      <c r="BE417" s="141">
        <f t="shared" si="341"/>
        <v>15487.619228909971</v>
      </c>
      <c r="BF417" s="142">
        <f t="shared" si="342"/>
        <v>68777053.963929594</v>
      </c>
      <c r="BG417" s="143">
        <f>INDEX(รายได้แยกตามสิทธิ!$K:$K,MATCH(CalBudget2567!$D417,รายได้แยกตามสิทธิ!$B:$B,0))</f>
        <v>38159218.289999999</v>
      </c>
      <c r="BH417" s="138">
        <f>INDEX(ผลงานAdjRw_DHES!$E:$E,MATCH(CalBudget2567!$D417,ผลงานAdjRw_DHES!$B:$B,0))</f>
        <v>1676.8656000000001</v>
      </c>
      <c r="BI417" s="143">
        <f t="shared" si="343"/>
        <v>22756.277122030529</v>
      </c>
      <c r="BJ417" s="139">
        <f t="shared" si="344"/>
        <v>2012.2387200000001</v>
      </c>
      <c r="BK417" s="140">
        <f t="shared" si="345"/>
        <v>2012.2387200000001</v>
      </c>
      <c r="BL417" s="141">
        <f t="shared" si="346"/>
        <v>23357.042838052137</v>
      </c>
      <c r="BM417" s="142">
        <f t="shared" si="347"/>
        <v>46999945.983427204</v>
      </c>
      <c r="BN417" s="143">
        <f>INDEX(รายได้แยกตามสิทธิ!$N:$N,MATCH(CalBudget2567!$D417,รายได้แยกตามสิทธิ!$B:$B,0))</f>
        <v>156543612.59</v>
      </c>
      <c r="BO417" s="138">
        <f>INDEX(ผลงานAdjRw_DHES!$I:$I,MATCH(CalBudget2567!$D417,ผลงานAdjRw_DHES!$B:$B,0))</f>
        <v>6630.7986000000028</v>
      </c>
      <c r="BP417" s="143">
        <f t="shared" si="348"/>
        <v>23608.56090396109</v>
      </c>
      <c r="BQ417" s="139">
        <f t="shared" si="349"/>
        <v>7956.9583200000034</v>
      </c>
      <c r="BR417" s="140">
        <f t="shared" si="350"/>
        <v>7956.9583200000034</v>
      </c>
      <c r="BS417" s="141">
        <f t="shared" si="351"/>
        <v>24231.826911825661</v>
      </c>
      <c r="BT417" s="142">
        <f t="shared" si="352"/>
        <v>192811636.75485119</v>
      </c>
      <c r="BU417" s="144">
        <f t="shared" si="353"/>
        <v>1270330614.9148417</v>
      </c>
      <c r="BV417" s="145">
        <f t="shared" si="307"/>
        <v>2303885113.1645374</v>
      </c>
      <c r="BW417" s="146">
        <f>INDEX(รายได้แยกตามสิทธิ!$Q:$Q,MATCH(CalBudget2567!$D417,รายได้แยกตามสิทธิ!$B:$B,0))</f>
        <v>0.44</v>
      </c>
      <c r="BX417" s="145">
        <f t="shared" si="354"/>
        <v>1013709449.7923964</v>
      </c>
      <c r="BY417" s="141"/>
      <c r="BZ417" s="143">
        <f t="shared" si="355"/>
        <v>734668</v>
      </c>
      <c r="CA417" s="138">
        <f>INDEX(ผลงานOPDVisit_HDC!$C:$C,MATCH(CalBudget2567!$D417,ผลงานOPDVisit_HDC!$A:$A,0))</f>
        <v>734668</v>
      </c>
      <c r="CB417" s="138">
        <f t="shared" si="356"/>
        <v>0</v>
      </c>
    </row>
    <row r="418" spans="1:80" hidden="1" x14ac:dyDescent="0.7">
      <c r="A418" s="136">
        <f>COUNTA($D$16:D418)</f>
        <v>403</v>
      </c>
      <c r="B418" s="1">
        <v>6</v>
      </c>
      <c r="C418" s="2" t="s">
        <v>40</v>
      </c>
      <c r="D418" s="91" t="s">
        <v>475</v>
      </c>
      <c r="E418" s="3" t="s">
        <v>1368</v>
      </c>
      <c r="F418" s="4" t="s">
        <v>1876</v>
      </c>
      <c r="G418" s="1">
        <v>13</v>
      </c>
      <c r="H418" s="3" t="s">
        <v>2963</v>
      </c>
      <c r="I418" s="137">
        <f>INDEX(รายได้แยกตามสิทธิ!$D:$D,MATCH(CalBudget2567!$D418,รายได้แยกตามสิทธิ!$B:$B,0))</f>
        <v>95461147.400000006</v>
      </c>
      <c r="J418" s="138">
        <f>INDEX(ผลงานOPDVisit_HDC!$F:$F,MATCH(CalBudget2567!$D418,ผลงานOPDVisit_HDC!$A:$A,0))</f>
        <v>124420</v>
      </c>
      <c r="K418" s="138">
        <f t="shared" si="308"/>
        <v>767.24921556019933</v>
      </c>
      <c r="L418" s="139">
        <f t="shared" si="309"/>
        <v>149304</v>
      </c>
      <c r="M418" s="140">
        <f t="shared" si="310"/>
        <v>149304</v>
      </c>
      <c r="N418" s="141">
        <f t="shared" si="311"/>
        <v>787.50459485098861</v>
      </c>
      <c r="O418" s="142">
        <f t="shared" si="312"/>
        <v>117577586.029632</v>
      </c>
      <c r="P418" s="143">
        <f>INDEX(รายได้แยกตามสิทธิ!$E:$E,MATCH(CalBudget2567!$D418,รายได้แยกตามสิทธิ!$B:$B,0))</f>
        <v>18596507.260000002</v>
      </c>
      <c r="Q418" s="138">
        <f>INDEX(ผลงานOPDVisit_HDC!$D:$D,MATCH(CalBudget2567!$D418,ผลงานOPDVisit_HDC!$A:$A,0))</f>
        <v>661</v>
      </c>
      <c r="R418" s="138">
        <f t="shared" si="313"/>
        <v>28133.899031770048</v>
      </c>
      <c r="S418" s="139">
        <f t="shared" si="314"/>
        <v>793.19999999999993</v>
      </c>
      <c r="T418" s="140">
        <f t="shared" si="315"/>
        <v>793.19999999999993</v>
      </c>
      <c r="U418" s="141">
        <f t="shared" si="316"/>
        <v>28876.633966208778</v>
      </c>
      <c r="V418" s="142">
        <f t="shared" si="317"/>
        <v>22904946.061996799</v>
      </c>
      <c r="W418" s="143">
        <f>INDEX(รายได้แยกตามสิทธิ!$F:$F,MATCH(CalBudget2567!$D418,รายได้แยกตามสิทธิ!$B:$B,0))</f>
        <v>11048785.369999999</v>
      </c>
      <c r="X418" s="138">
        <f>INDEX(ผลงานOPDVisit_HDC!$E:$E,MATCH(CalBudget2567!$D418,ผลงานOPDVisit_HDC!$A:$A,0))</f>
        <v>2055</v>
      </c>
      <c r="Y418" s="138">
        <f t="shared" si="318"/>
        <v>5376.5378929440385</v>
      </c>
      <c r="Z418" s="139">
        <f t="shared" si="319"/>
        <v>2466</v>
      </c>
      <c r="AA418" s="140">
        <f t="shared" si="320"/>
        <v>2466</v>
      </c>
      <c r="AB418" s="141">
        <f t="shared" si="321"/>
        <v>5518.4784933177607</v>
      </c>
      <c r="AC418" s="142">
        <f t="shared" si="322"/>
        <v>13608567.964521598</v>
      </c>
      <c r="AD418" s="143">
        <f>INDEX(รายได้แยกตามสิทธิ!$G:$G,MATCH(CalBudget2567!$D418,รายได้แยกตามสิทธิ!$B:$B,0))</f>
        <v>512098</v>
      </c>
      <c r="AE418" s="138">
        <f>INDEX(ผลงานOPDVisit_HDC!$G:$G,MATCH(CalBudget2567!$D418,ผลงานOPDVisit_HDC!$A:$A,0))</f>
        <v>666</v>
      </c>
      <c r="AF418" s="138">
        <f t="shared" si="323"/>
        <v>768.91591591591589</v>
      </c>
      <c r="AG418" s="139">
        <f t="shared" si="324"/>
        <v>799.19999999999993</v>
      </c>
      <c r="AH418" s="140">
        <f t="shared" si="325"/>
        <v>799.19999999999993</v>
      </c>
      <c r="AI418" s="141">
        <f t="shared" si="326"/>
        <v>789.21529609609604</v>
      </c>
      <c r="AJ418" s="142">
        <f t="shared" si="327"/>
        <v>630740.86463999993</v>
      </c>
      <c r="AK418" s="143">
        <f>INDEX(รายได้แยกตามสิทธิ!$H:$H,MATCH(CalBudget2567!$D418,รายได้แยกตามสิทธิ!$B:$B,0))</f>
        <v>38372752.880000003</v>
      </c>
      <c r="AL418" s="138">
        <f>INDEX(ผลงานOPDVisit_HDC!$K:$K,MATCH(CalBudget2567!$D418,ผลงานOPDVisit_HDC!$A:$A,0))</f>
        <v>74324</v>
      </c>
      <c r="AM418" s="138">
        <f t="shared" si="328"/>
        <v>516.2902007426942</v>
      </c>
      <c r="AN418" s="139">
        <f t="shared" si="329"/>
        <v>89188.800000000003</v>
      </c>
      <c r="AO418" s="140">
        <f t="shared" si="330"/>
        <v>89188.800000000003</v>
      </c>
      <c r="AP418" s="141">
        <f t="shared" si="331"/>
        <v>529.92026204230137</v>
      </c>
      <c r="AQ418" s="142">
        <f t="shared" si="332"/>
        <v>47262952.267238408</v>
      </c>
      <c r="AR418" s="144">
        <f t="shared" si="306"/>
        <v>201984793.18802878</v>
      </c>
      <c r="AS418" s="143">
        <f>INDEX(รายได้แยกตามสิทธิ!$I:$I,MATCH(CalBudget2567!$D418,รายได้แยกตามสิทธิ!$B:$B,0))</f>
        <v>81653232.349999994</v>
      </c>
      <c r="AT418" s="138">
        <f>INDEX(ผลงานAdjRw_DHES!$D:$D,MATCH(CalBudget2567!$D418,ผลงานAdjRw_DHES!$B:$B,0))</f>
        <v>6969.040399999999</v>
      </c>
      <c r="AU418" s="143">
        <f t="shared" si="333"/>
        <v>11716.56751336956</v>
      </c>
      <c r="AV418" s="139">
        <f t="shared" si="334"/>
        <v>8362.8484799999987</v>
      </c>
      <c r="AW418" s="140">
        <f t="shared" si="335"/>
        <v>8362.8484799999987</v>
      </c>
      <c r="AX418" s="141">
        <f t="shared" si="336"/>
        <v>12025.884895722516</v>
      </c>
      <c r="AY418" s="142">
        <f t="shared" si="337"/>
        <v>100570653.22084799</v>
      </c>
      <c r="AZ418" s="143">
        <f>INDEX(รายได้แยกตามสิทธิ!$J:$J,MATCH(CalBudget2567!$D418,รายได้แยกตามสิทธิ!$B:$B,0))</f>
        <v>5842736.75</v>
      </c>
      <c r="BA418" s="138">
        <f>INDEX(ผลงานAdjRw_DHES!$F:$F,MATCH(CalBudget2567!$D418,ผลงานAdjRw_DHES!$B:$B,0))</f>
        <v>459.76859999999999</v>
      </c>
      <c r="BB418" s="143">
        <f t="shared" si="338"/>
        <v>12707.994304091233</v>
      </c>
      <c r="BC418" s="139">
        <f t="shared" si="339"/>
        <v>551.72231999999997</v>
      </c>
      <c r="BD418" s="140">
        <f t="shared" si="340"/>
        <v>551.72231999999997</v>
      </c>
      <c r="BE418" s="141">
        <f t="shared" si="341"/>
        <v>13043.485353719241</v>
      </c>
      <c r="BF418" s="142">
        <f t="shared" si="342"/>
        <v>7196382.00024</v>
      </c>
      <c r="BG418" s="143">
        <f>INDEX(รายได้แยกตามสิทธิ!$K:$K,MATCH(CalBudget2567!$D418,รายได้แยกตามสิทธิ!$B:$B,0))</f>
        <v>6898289.3499999996</v>
      </c>
      <c r="BH418" s="138">
        <f>INDEX(ผลงานAdjRw_DHES!$E:$E,MATCH(CalBudget2567!$D418,ผลงานAdjRw_DHES!$B:$B,0))</f>
        <v>379.20580000000001</v>
      </c>
      <c r="BI418" s="143">
        <f t="shared" si="343"/>
        <v>18191.413079652262</v>
      </c>
      <c r="BJ418" s="139">
        <f t="shared" si="344"/>
        <v>455.04696000000001</v>
      </c>
      <c r="BK418" s="140">
        <f t="shared" si="345"/>
        <v>455.04696000000001</v>
      </c>
      <c r="BL418" s="141">
        <f t="shared" si="346"/>
        <v>18671.666384955082</v>
      </c>
      <c r="BM418" s="142">
        <f t="shared" si="347"/>
        <v>8496485.0266079996</v>
      </c>
      <c r="BN418" s="143">
        <f>INDEX(รายได้แยกตามสิทธิ!$N:$N,MATCH(CalBudget2567!$D418,รายได้แยกตามสิทธิ!$B:$B,0))</f>
        <v>25239725.75</v>
      </c>
      <c r="BO418" s="138">
        <f>INDEX(ผลงานAdjRw_DHES!$I:$I,MATCH(CalBudget2567!$D418,ผลงานAdjRw_DHES!$B:$B,0))</f>
        <v>247.12889999999982</v>
      </c>
      <c r="BP418" s="143">
        <f t="shared" si="348"/>
        <v>102131.82573952305</v>
      </c>
      <c r="BQ418" s="139">
        <f t="shared" si="349"/>
        <v>296.55467999999979</v>
      </c>
      <c r="BR418" s="140">
        <f t="shared" si="350"/>
        <v>296.55467999999979</v>
      </c>
      <c r="BS418" s="141">
        <f t="shared" si="351"/>
        <v>104828.10593904645</v>
      </c>
      <c r="BT418" s="142">
        <f t="shared" si="352"/>
        <v>31087265.411759999</v>
      </c>
      <c r="BU418" s="144">
        <f t="shared" si="353"/>
        <v>147350785.65945598</v>
      </c>
      <c r="BV418" s="145">
        <f t="shared" si="307"/>
        <v>349335578.84748477</v>
      </c>
      <c r="BW418" s="146">
        <f>INDEX(รายได้แยกตามสิทธิ!$Q:$Q,MATCH(CalBudget2567!$D418,รายได้แยกตามสิทธิ!$B:$B,0))</f>
        <v>0.43</v>
      </c>
      <c r="BX418" s="145">
        <f t="shared" si="354"/>
        <v>150214298.90441844</v>
      </c>
      <c r="BY418" s="141"/>
      <c r="BZ418" s="143">
        <f t="shared" si="355"/>
        <v>202126</v>
      </c>
      <c r="CA418" s="138">
        <f>INDEX(ผลงานOPDVisit_HDC!$C:$C,MATCH(CalBudget2567!$D418,ผลงานOPDVisit_HDC!$A:$A,0))</f>
        <v>202126</v>
      </c>
      <c r="CB418" s="138">
        <f t="shared" si="356"/>
        <v>0</v>
      </c>
    </row>
    <row r="419" spans="1:80" hidden="1" x14ac:dyDescent="0.7">
      <c r="A419" s="136">
        <f>COUNTA($D$16:D419)</f>
        <v>404</v>
      </c>
      <c r="B419" s="1">
        <v>6</v>
      </c>
      <c r="C419" s="2" t="s">
        <v>40</v>
      </c>
      <c r="D419" s="91" t="s">
        <v>476</v>
      </c>
      <c r="E419" s="3" t="s">
        <v>1369</v>
      </c>
      <c r="F419" s="4" t="s">
        <v>1877</v>
      </c>
      <c r="G419" s="1">
        <v>15</v>
      </c>
      <c r="H419" s="3" t="s">
        <v>2969</v>
      </c>
      <c r="I419" s="137">
        <f>INDEX(รายได้แยกตามสิทธิ!$D:$D,MATCH(CalBudget2567!$D419,รายได้แยกตามสิทธิ!$B:$B,0))</f>
        <v>147654645.16999999</v>
      </c>
      <c r="J419" s="138">
        <f>INDEX(ผลงานOPDVisit_HDC!$F:$F,MATCH(CalBudget2567!$D419,ผลงานOPDVisit_HDC!$A:$A,0))</f>
        <v>134451</v>
      </c>
      <c r="K419" s="138">
        <f t="shared" si="308"/>
        <v>1098.2041425500738</v>
      </c>
      <c r="L419" s="139">
        <f t="shared" si="309"/>
        <v>161341.19999999998</v>
      </c>
      <c r="M419" s="140">
        <f t="shared" si="310"/>
        <v>161341.19999999998</v>
      </c>
      <c r="N419" s="141">
        <f t="shared" si="311"/>
        <v>1127.1967319133958</v>
      </c>
      <c r="O419" s="142">
        <f t="shared" si="312"/>
        <v>181863273.36298555</v>
      </c>
      <c r="P419" s="143">
        <f>INDEX(รายได้แยกตามสิทธิ!$E:$E,MATCH(CalBudget2567!$D419,รายได้แยกตามสิทธิ!$B:$B,0))</f>
        <v>24115075.75</v>
      </c>
      <c r="Q419" s="138">
        <f>INDEX(ผลงานOPDVisit_HDC!$D:$D,MATCH(CalBudget2567!$D419,ผลงานOPDVisit_HDC!$A:$A,0))</f>
        <v>20261</v>
      </c>
      <c r="R419" s="138">
        <f t="shared" si="313"/>
        <v>1190.221398252801</v>
      </c>
      <c r="S419" s="139">
        <f t="shared" si="314"/>
        <v>24313.200000000001</v>
      </c>
      <c r="T419" s="140">
        <f t="shared" si="315"/>
        <v>24313.200000000001</v>
      </c>
      <c r="U419" s="141">
        <f t="shared" si="316"/>
        <v>1221.6432431666749</v>
      </c>
      <c r="V419" s="142">
        <f t="shared" si="317"/>
        <v>29702056.499760002</v>
      </c>
      <c r="W419" s="143">
        <f>INDEX(รายได้แยกตามสิทธิ!$F:$F,MATCH(CalBudget2567!$D419,รายได้แยกตามสิทธิ!$B:$B,0))</f>
        <v>10527195.43</v>
      </c>
      <c r="X419" s="138">
        <f>INDEX(ผลงานOPDVisit_HDC!$E:$E,MATCH(CalBudget2567!$D419,ผลงานOPDVisit_HDC!$A:$A,0))</f>
        <v>23673</v>
      </c>
      <c r="Y419" s="138">
        <f t="shared" si="318"/>
        <v>444.69207240315973</v>
      </c>
      <c r="Z419" s="139">
        <f t="shared" si="319"/>
        <v>28407.599999999999</v>
      </c>
      <c r="AA419" s="140">
        <f t="shared" si="320"/>
        <v>28407.599999999999</v>
      </c>
      <c r="AB419" s="141">
        <f t="shared" si="321"/>
        <v>456.43194311460314</v>
      </c>
      <c r="AC419" s="142">
        <f t="shared" si="322"/>
        <v>12966136.0672224</v>
      </c>
      <c r="AD419" s="143">
        <f>INDEX(รายได้แยกตามสิทธิ!$G:$G,MATCH(CalBudget2567!$D419,รายได้แยกตามสิทธิ!$B:$B,0))</f>
        <v>2382844.23</v>
      </c>
      <c r="AE419" s="138">
        <f>INDEX(ผลงานOPDVisit_HDC!$G:$G,MATCH(CalBudget2567!$D419,ผลงานOPDVisit_HDC!$A:$A,0))</f>
        <v>3102</v>
      </c>
      <c r="AF419" s="138">
        <f t="shared" si="323"/>
        <v>768.16383945841392</v>
      </c>
      <c r="AG419" s="139">
        <f t="shared" si="324"/>
        <v>3722.3999999999996</v>
      </c>
      <c r="AH419" s="140">
        <f t="shared" si="325"/>
        <v>3722.3999999999996</v>
      </c>
      <c r="AI419" s="141">
        <f t="shared" si="326"/>
        <v>788.44336482011602</v>
      </c>
      <c r="AJ419" s="142">
        <f t="shared" si="327"/>
        <v>2934901.5812063995</v>
      </c>
      <c r="AK419" s="143">
        <f>INDEX(รายได้แยกตามสิทธิ!$H:$H,MATCH(CalBudget2567!$D419,รายได้แยกตามสิทธิ!$B:$B,0))</f>
        <v>27785174.84</v>
      </c>
      <c r="AL419" s="138">
        <f>INDEX(ผลงานOPDVisit_HDC!$K:$K,MATCH(CalBudget2567!$D419,ผลงานOPDVisit_HDC!$A:$A,0))</f>
        <v>57077</v>
      </c>
      <c r="AM419" s="138">
        <f t="shared" si="328"/>
        <v>486.80159854231999</v>
      </c>
      <c r="AN419" s="139">
        <f t="shared" si="329"/>
        <v>68492.399999999994</v>
      </c>
      <c r="AO419" s="140">
        <f t="shared" si="330"/>
        <v>68492.399999999994</v>
      </c>
      <c r="AP419" s="141">
        <f t="shared" si="331"/>
        <v>499.65316074383725</v>
      </c>
      <c r="AQ419" s="142">
        <f t="shared" si="332"/>
        <v>34222444.146931194</v>
      </c>
      <c r="AR419" s="144">
        <f t="shared" si="306"/>
        <v>261688811.65810555</v>
      </c>
      <c r="AS419" s="143">
        <f>INDEX(รายได้แยกตามสิทธิ!$I:$I,MATCH(CalBudget2567!$D419,รายได้แยกตามสิทธิ!$B:$B,0))</f>
        <v>117220824.34999999</v>
      </c>
      <c r="AT419" s="138">
        <f>INDEX(ผลงานAdjRw_DHES!$D:$D,MATCH(CalBudget2567!$D419,ผลงานAdjRw_DHES!$B:$B,0))</f>
        <v>10867.5993</v>
      </c>
      <c r="AU419" s="143">
        <f t="shared" si="333"/>
        <v>10786.266691853461</v>
      </c>
      <c r="AV419" s="139">
        <f t="shared" si="334"/>
        <v>13041.11916</v>
      </c>
      <c r="AW419" s="140">
        <f t="shared" si="335"/>
        <v>13041.11916</v>
      </c>
      <c r="AX419" s="141">
        <f t="shared" si="336"/>
        <v>11071.024132518392</v>
      </c>
      <c r="AY419" s="142">
        <f t="shared" si="337"/>
        <v>144378544.935408</v>
      </c>
      <c r="AZ419" s="143">
        <f>INDEX(รายได้แยกตามสิทธิ!$J:$J,MATCH(CalBudget2567!$D419,รายได้แยกตามสิทธิ!$B:$B,0))</f>
        <v>20926126</v>
      </c>
      <c r="BA419" s="138">
        <f>INDEX(ผลงานAdjRw_DHES!$F:$F,MATCH(CalBudget2567!$D419,ผลงานAdjRw_DHES!$B:$B,0))</f>
        <v>941.91849999999999</v>
      </c>
      <c r="BB419" s="143">
        <f t="shared" si="338"/>
        <v>22216.493252866356</v>
      </c>
      <c r="BC419" s="139">
        <f t="shared" si="339"/>
        <v>1130.3021999999999</v>
      </c>
      <c r="BD419" s="140">
        <f t="shared" si="340"/>
        <v>1130.3021999999999</v>
      </c>
      <c r="BE419" s="141">
        <f t="shared" si="341"/>
        <v>22803.008674742028</v>
      </c>
      <c r="BF419" s="142">
        <f t="shared" si="342"/>
        <v>25774290.871679995</v>
      </c>
      <c r="BG419" s="143">
        <f>INDEX(รายได้แยกตามสิทธิ!$K:$K,MATCH(CalBudget2567!$D419,รายได้แยกตามสิทธิ!$B:$B,0))</f>
        <v>24184873.190000001</v>
      </c>
      <c r="BH419" s="138">
        <f>INDEX(ผลงานAdjRw_DHES!$E:$E,MATCH(CalBudget2567!$D419,ผลงานAdjRw_DHES!$B:$B,0))</f>
        <v>537.92309999999998</v>
      </c>
      <c r="BI419" s="143">
        <f t="shared" si="343"/>
        <v>44959.722291160208</v>
      </c>
      <c r="BJ419" s="139">
        <f t="shared" si="344"/>
        <v>645.50771999999995</v>
      </c>
      <c r="BK419" s="140">
        <f t="shared" si="345"/>
        <v>645.50771999999995</v>
      </c>
      <c r="BL419" s="141">
        <f t="shared" si="346"/>
        <v>46146.65895964684</v>
      </c>
      <c r="BM419" s="142">
        <f t="shared" si="347"/>
        <v>29788024.610659201</v>
      </c>
      <c r="BN419" s="143">
        <f>INDEX(รายได้แยกตามสิทธิ!$N:$N,MATCH(CalBudget2567!$D419,รายได้แยกตามสิทธิ!$B:$B,0))</f>
        <v>56829285.660000004</v>
      </c>
      <c r="BO419" s="138">
        <f>INDEX(ผลงานAdjRw_DHES!$I:$I,MATCH(CalBudget2567!$D419,ผลงานAdjRw_DHES!$B:$B,0))</f>
        <v>3272.7046000000009</v>
      </c>
      <c r="BP419" s="143">
        <f t="shared" si="348"/>
        <v>17364.624249924662</v>
      </c>
      <c r="BQ419" s="139">
        <f t="shared" si="349"/>
        <v>3927.2455200000009</v>
      </c>
      <c r="BR419" s="140">
        <f t="shared" si="350"/>
        <v>3927.2455200000009</v>
      </c>
      <c r="BS419" s="141">
        <f t="shared" si="351"/>
        <v>17823.050330122674</v>
      </c>
      <c r="BT419" s="142">
        <f t="shared" si="352"/>
        <v>69995494.561708808</v>
      </c>
      <c r="BU419" s="144">
        <f t="shared" si="353"/>
        <v>269936354.97945601</v>
      </c>
      <c r="BV419" s="145">
        <f t="shared" si="307"/>
        <v>531625166.63756156</v>
      </c>
      <c r="BW419" s="146">
        <f>INDEX(รายได้แยกตามสิทธิ!$Q:$Q,MATCH(CalBudget2567!$D419,รายได้แยกตามสิทธิ!$B:$B,0))</f>
        <v>0.44</v>
      </c>
      <c r="BX419" s="145">
        <f t="shared" si="354"/>
        <v>233915073.32052708</v>
      </c>
      <c r="BY419" s="141"/>
      <c r="BZ419" s="143">
        <f t="shared" si="355"/>
        <v>238564</v>
      </c>
      <c r="CA419" s="138">
        <f>INDEX(ผลงานOPDVisit_HDC!$C:$C,MATCH(CalBudget2567!$D419,ผลงานOPDVisit_HDC!$A:$A,0))</f>
        <v>238564</v>
      </c>
      <c r="CB419" s="138">
        <f t="shared" si="356"/>
        <v>0</v>
      </c>
    </row>
    <row r="420" spans="1:80" hidden="1" x14ac:dyDescent="0.7">
      <c r="A420" s="136">
        <f>COUNTA($D$16:D420)</f>
        <v>405</v>
      </c>
      <c r="B420" s="1">
        <v>6</v>
      </c>
      <c r="C420" s="2" t="s">
        <v>40</v>
      </c>
      <c r="D420" s="91" t="s">
        <v>477</v>
      </c>
      <c r="E420" s="3" t="s">
        <v>1370</v>
      </c>
      <c r="F420" s="4" t="s">
        <v>1876</v>
      </c>
      <c r="G420" s="1">
        <v>10</v>
      </c>
      <c r="H420" s="3" t="s">
        <v>2962</v>
      </c>
      <c r="I420" s="137">
        <f>INDEX(รายได้แยกตามสิทธิ!$D:$D,MATCH(CalBudget2567!$D420,รายได้แยกตามสิทธิ!$B:$B,0))</f>
        <v>63910982.280000001</v>
      </c>
      <c r="J420" s="138">
        <f>INDEX(ผลงานOPDVisit_HDC!$F:$F,MATCH(CalBudget2567!$D420,ผลงานOPDVisit_HDC!$A:$A,0))</f>
        <v>104247</v>
      </c>
      <c r="K420" s="138">
        <f t="shared" si="308"/>
        <v>613.07262827707268</v>
      </c>
      <c r="L420" s="139">
        <f t="shared" si="309"/>
        <v>125096.4</v>
      </c>
      <c r="M420" s="140">
        <f t="shared" si="310"/>
        <v>125096.4</v>
      </c>
      <c r="N420" s="141">
        <f t="shared" si="311"/>
        <v>629.25774566358746</v>
      </c>
      <c r="O420" s="142">
        <f t="shared" si="312"/>
        <v>78717878.654630393</v>
      </c>
      <c r="P420" s="143">
        <f>INDEX(รายได้แยกตามสิทธิ!$E:$E,MATCH(CalBudget2567!$D420,รายได้แยกตามสิทธิ!$B:$B,0))</f>
        <v>4768385</v>
      </c>
      <c r="Q420" s="138">
        <f>INDEX(ผลงานOPDVisit_HDC!$D:$D,MATCH(CalBudget2567!$D420,ผลงานOPDVisit_HDC!$A:$A,0))</f>
        <v>9164</v>
      </c>
      <c r="R420" s="138">
        <f t="shared" si="313"/>
        <v>520.33882584024445</v>
      </c>
      <c r="S420" s="139">
        <f t="shared" si="314"/>
        <v>10996.8</v>
      </c>
      <c r="T420" s="140">
        <f t="shared" si="315"/>
        <v>10996.8</v>
      </c>
      <c r="U420" s="141">
        <f t="shared" si="316"/>
        <v>534.07577084242689</v>
      </c>
      <c r="V420" s="142">
        <f t="shared" si="317"/>
        <v>5873124.4367999993</v>
      </c>
      <c r="W420" s="143">
        <f>INDEX(รายได้แยกตามสิทธิ!$F:$F,MATCH(CalBudget2567!$D420,รายได้แยกตามสิทธิ!$B:$B,0))</f>
        <v>640599</v>
      </c>
      <c r="X420" s="138">
        <f>INDEX(ผลงานOPDVisit_HDC!$E:$E,MATCH(CalBudget2567!$D420,ผลงานOPDVisit_HDC!$A:$A,0))</f>
        <v>7444</v>
      </c>
      <c r="Y420" s="138">
        <f t="shared" si="318"/>
        <v>86.055749596990864</v>
      </c>
      <c r="Z420" s="139">
        <f t="shared" si="319"/>
        <v>8932.7999999999993</v>
      </c>
      <c r="AA420" s="140">
        <f t="shared" si="320"/>
        <v>8932.7999999999993</v>
      </c>
      <c r="AB420" s="141">
        <f t="shared" si="321"/>
        <v>88.327621386351424</v>
      </c>
      <c r="AC420" s="142">
        <f t="shared" si="322"/>
        <v>789012.9763199999</v>
      </c>
      <c r="AD420" s="143">
        <f>INDEX(รายได้แยกตามสิทธิ!$G:$G,MATCH(CalBudget2567!$D420,รายได้แยกตามสิทธิ!$B:$B,0))</f>
        <v>471386</v>
      </c>
      <c r="AE420" s="138">
        <f>INDEX(ผลงานOPDVisit_HDC!$G:$G,MATCH(CalBudget2567!$D420,ผลงานOPDVisit_HDC!$A:$A,0))</f>
        <v>3830</v>
      </c>
      <c r="AF420" s="138">
        <f t="shared" si="323"/>
        <v>123.07728459530026</v>
      </c>
      <c r="AG420" s="139">
        <f t="shared" si="324"/>
        <v>4596</v>
      </c>
      <c r="AH420" s="140">
        <f t="shared" si="325"/>
        <v>4596</v>
      </c>
      <c r="AI420" s="141">
        <f t="shared" si="326"/>
        <v>126.32652490861618</v>
      </c>
      <c r="AJ420" s="142">
        <f t="shared" si="327"/>
        <v>580596.70847999991</v>
      </c>
      <c r="AK420" s="143">
        <f>INDEX(รายได้แยกตามสิทธิ!$H:$H,MATCH(CalBudget2567!$D420,รายได้แยกตามสิทธิ!$B:$B,0))</f>
        <v>22052449.140000001</v>
      </c>
      <c r="AL420" s="138">
        <f>INDEX(ผลงานOPDVisit_HDC!$K:$K,MATCH(CalBudget2567!$D420,ผลงานOPDVisit_HDC!$A:$A,0))</f>
        <v>6318</v>
      </c>
      <c r="AM420" s="138">
        <f t="shared" si="328"/>
        <v>3490.4161348528014</v>
      </c>
      <c r="AN420" s="139">
        <f t="shared" si="329"/>
        <v>7581.5999999999995</v>
      </c>
      <c r="AO420" s="140">
        <f t="shared" si="330"/>
        <v>7581.5999999999995</v>
      </c>
      <c r="AP420" s="141">
        <f t="shared" si="331"/>
        <v>3582.5631208129153</v>
      </c>
      <c r="AQ420" s="142">
        <f t="shared" si="332"/>
        <v>27161560.556755196</v>
      </c>
      <c r="AR420" s="144">
        <f t="shared" si="306"/>
        <v>113122173.33298559</v>
      </c>
      <c r="AS420" s="143">
        <f>INDEX(รายได้แยกตามสิทธิ!$I:$I,MATCH(CalBudget2567!$D420,รายได้แยกตามสิทธิ!$B:$B,0))</f>
        <v>49281000.369999997</v>
      </c>
      <c r="AT420" s="138">
        <f>INDEX(ผลงานAdjRw_DHES!$D:$D,MATCH(CalBudget2567!$D420,ผลงานAdjRw_DHES!$B:$B,0))</f>
        <v>5878.08</v>
      </c>
      <c r="AU420" s="143">
        <f t="shared" si="333"/>
        <v>8383.8600988758226</v>
      </c>
      <c r="AV420" s="139">
        <f t="shared" si="334"/>
        <v>7053.6959999999999</v>
      </c>
      <c r="AW420" s="140">
        <f t="shared" si="335"/>
        <v>7053.6959999999999</v>
      </c>
      <c r="AX420" s="141">
        <f t="shared" si="336"/>
        <v>8605.1940054861443</v>
      </c>
      <c r="AY420" s="142">
        <f t="shared" si="337"/>
        <v>60698422.535721593</v>
      </c>
      <c r="AZ420" s="143">
        <f>INDEX(รายได้แยกตามสิทธิ!$J:$J,MATCH(CalBudget2567!$D420,รายได้แยกตามสิทธิ!$B:$B,0))</f>
        <v>2619016</v>
      </c>
      <c r="BA420" s="138">
        <f>INDEX(ผลงานAdjRw_DHES!$F:$F,MATCH(CalBudget2567!$D420,ผลงานAdjRw_DHES!$B:$B,0))</f>
        <v>296.94800000000004</v>
      </c>
      <c r="BB420" s="143">
        <f t="shared" si="338"/>
        <v>8819.7798941228757</v>
      </c>
      <c r="BC420" s="139">
        <f t="shared" si="339"/>
        <v>356.33760000000001</v>
      </c>
      <c r="BD420" s="140">
        <f t="shared" si="340"/>
        <v>356.33760000000001</v>
      </c>
      <c r="BE420" s="141">
        <f t="shared" si="341"/>
        <v>9052.6220833277202</v>
      </c>
      <c r="BF420" s="142">
        <f t="shared" si="342"/>
        <v>3225789.6268799999</v>
      </c>
      <c r="BG420" s="143">
        <f>INDEX(รายได้แยกตามสิทธิ!$K:$K,MATCH(CalBudget2567!$D420,รายได้แยกตามสิทธิ!$B:$B,0))</f>
        <v>61406</v>
      </c>
      <c r="BH420" s="138">
        <f>INDEX(ผลงานAdjRw_DHES!$E:$E,MATCH(CalBudget2567!$D420,ผลงานAdjRw_DHES!$B:$B,0))</f>
        <v>55.175400000000003</v>
      </c>
      <c r="BI420" s="143">
        <f t="shared" si="343"/>
        <v>1112.9235130148579</v>
      </c>
      <c r="BJ420" s="139">
        <f t="shared" si="344"/>
        <v>66.210480000000004</v>
      </c>
      <c r="BK420" s="140">
        <f t="shared" si="345"/>
        <v>66.210480000000004</v>
      </c>
      <c r="BL420" s="141">
        <f t="shared" si="346"/>
        <v>1142.3046937584502</v>
      </c>
      <c r="BM420" s="142">
        <f t="shared" si="347"/>
        <v>75632.542079999999</v>
      </c>
      <c r="BN420" s="143">
        <f>INDEX(รายได้แยกตามสิทธิ!$N:$N,MATCH(CalBudget2567!$D420,รายได้แยกตามสิทธิ!$B:$B,0))</f>
        <v>8660655.1799999997</v>
      </c>
      <c r="BO420" s="138">
        <f>INDEX(ผลงานAdjRw_DHES!$I:$I,MATCH(CalBudget2567!$D420,ผลงานAdjRw_DHES!$B:$B,0))</f>
        <v>362.12660000000091</v>
      </c>
      <c r="BP420" s="143">
        <f t="shared" si="348"/>
        <v>23916.097795632737</v>
      </c>
      <c r="BQ420" s="139">
        <f t="shared" si="349"/>
        <v>434.55192000000108</v>
      </c>
      <c r="BR420" s="140">
        <f t="shared" si="350"/>
        <v>434.55192000000108</v>
      </c>
      <c r="BS420" s="141">
        <f t="shared" si="351"/>
        <v>24547.482777437443</v>
      </c>
      <c r="BT420" s="142">
        <f t="shared" si="352"/>
        <v>10667155.772102401</v>
      </c>
      <c r="BU420" s="144">
        <f t="shared" si="353"/>
        <v>74667000.476783991</v>
      </c>
      <c r="BV420" s="145">
        <f t="shared" si="307"/>
        <v>187789173.80976957</v>
      </c>
      <c r="BW420" s="146">
        <f>INDEX(รายได้แยกตามสิทธิ!$Q:$Q,MATCH(CalBudget2567!$D420,รายได้แยกตามสิทธิ!$B:$B,0))</f>
        <v>0.5</v>
      </c>
      <c r="BX420" s="145">
        <f t="shared" si="354"/>
        <v>93894586.904884785</v>
      </c>
      <c r="BY420" s="141"/>
      <c r="BZ420" s="143">
        <f t="shared" si="355"/>
        <v>131003</v>
      </c>
      <c r="CA420" s="138">
        <f>INDEX(ผลงานOPDVisit_HDC!$C:$C,MATCH(CalBudget2567!$D420,ผลงานOPDVisit_HDC!$A:$A,0))</f>
        <v>131003</v>
      </c>
      <c r="CB420" s="138">
        <f t="shared" si="356"/>
        <v>0</v>
      </c>
    </row>
    <row r="421" spans="1:80" hidden="1" x14ac:dyDescent="0.7">
      <c r="A421" s="136">
        <f>COUNTA($D$16:D421)</f>
        <v>406</v>
      </c>
      <c r="B421" s="1">
        <v>6</v>
      </c>
      <c r="C421" s="2" t="s">
        <v>40</v>
      </c>
      <c r="D421" s="91" t="s">
        <v>478</v>
      </c>
      <c r="E421" s="3" t="s">
        <v>1371</v>
      </c>
      <c r="F421" s="4" t="s">
        <v>1876</v>
      </c>
      <c r="G421" s="1">
        <v>7</v>
      </c>
      <c r="H421" s="3" t="s">
        <v>2966</v>
      </c>
      <c r="I421" s="137">
        <f>INDEX(รายได้แยกตามสิทธิ!$D:$D,MATCH(CalBudget2567!$D421,รายได้แยกตามสิทธิ!$B:$B,0))</f>
        <v>55103774.960000001</v>
      </c>
      <c r="J421" s="138">
        <f>INDEX(ผลงานOPDVisit_HDC!$F:$F,MATCH(CalBudget2567!$D421,ผลงานOPDVisit_HDC!$A:$A,0))</f>
        <v>92700</v>
      </c>
      <c r="K421" s="138">
        <f t="shared" si="308"/>
        <v>594.43122934196333</v>
      </c>
      <c r="L421" s="139">
        <f t="shared" si="309"/>
        <v>111240</v>
      </c>
      <c r="M421" s="140">
        <f t="shared" si="310"/>
        <v>111240</v>
      </c>
      <c r="N421" s="141">
        <f t="shared" si="311"/>
        <v>610.12421379659111</v>
      </c>
      <c r="O421" s="142">
        <f t="shared" si="312"/>
        <v>67870217.54273279</v>
      </c>
      <c r="P421" s="143">
        <f>INDEX(รายได้แยกตามสิทธิ!$E:$E,MATCH(CalBudget2567!$D421,รายได้แยกตามสิทธิ!$B:$B,0))</f>
        <v>3446637.49</v>
      </c>
      <c r="Q421" s="138">
        <f>INDEX(ผลงานOPDVisit_HDC!$D:$D,MATCH(CalBudget2567!$D421,ผลงานOPDVisit_HDC!$A:$A,0))</f>
        <v>7341</v>
      </c>
      <c r="R421" s="138">
        <f t="shared" si="313"/>
        <v>469.50517504427194</v>
      </c>
      <c r="S421" s="139">
        <f t="shared" si="314"/>
        <v>8809.1999999999989</v>
      </c>
      <c r="T421" s="140">
        <f t="shared" si="315"/>
        <v>8809.1999999999989</v>
      </c>
      <c r="U421" s="141">
        <f t="shared" si="316"/>
        <v>481.9001116654407</v>
      </c>
      <c r="V421" s="142">
        <f t="shared" si="317"/>
        <v>4245154.4636832001</v>
      </c>
      <c r="W421" s="143">
        <f>INDEX(รายได้แยกตามสิทธิ!$F:$F,MATCH(CalBudget2567!$D421,รายได้แยกตามสิทธิ!$B:$B,0))</f>
        <v>399568.25</v>
      </c>
      <c r="X421" s="138">
        <f>INDEX(ผลงานOPDVisit_HDC!$E:$E,MATCH(CalBudget2567!$D421,ผลงานOPDVisit_HDC!$A:$A,0))</f>
        <v>2258</v>
      </c>
      <c r="Y421" s="138">
        <f t="shared" si="318"/>
        <v>176.95670947741365</v>
      </c>
      <c r="Z421" s="139">
        <f t="shared" si="319"/>
        <v>2709.6</v>
      </c>
      <c r="AA421" s="140">
        <f t="shared" si="320"/>
        <v>2709.6</v>
      </c>
      <c r="AB421" s="141">
        <f t="shared" si="321"/>
        <v>181.62836660761738</v>
      </c>
      <c r="AC421" s="142">
        <f t="shared" si="322"/>
        <v>492140.22216000006</v>
      </c>
      <c r="AD421" s="143">
        <f>INDEX(รายได้แยกตามสิทธิ!$G:$G,MATCH(CalBudget2567!$D421,รายได้แยกตามสิทธิ!$B:$B,0))</f>
        <v>246413</v>
      </c>
      <c r="AE421" s="138">
        <f>INDEX(ผลงานOPDVisit_HDC!$G:$G,MATCH(CalBudget2567!$D421,ผลงานOPDVisit_HDC!$A:$A,0))</f>
        <v>2470</v>
      </c>
      <c r="AF421" s="138">
        <f t="shared" si="323"/>
        <v>99.762348178137657</v>
      </c>
      <c r="AG421" s="139">
        <f t="shared" si="324"/>
        <v>2964</v>
      </c>
      <c r="AH421" s="140">
        <f t="shared" si="325"/>
        <v>2964</v>
      </c>
      <c r="AI421" s="141">
        <f t="shared" si="326"/>
        <v>102.39607417004049</v>
      </c>
      <c r="AJ421" s="142">
        <f t="shared" si="327"/>
        <v>303501.96384000004</v>
      </c>
      <c r="AK421" s="143">
        <f>INDEX(รายได้แยกตามสิทธิ!$H:$H,MATCH(CalBudget2567!$D421,รายได้แยกตามสิทธิ!$B:$B,0))</f>
        <v>9218130.4100000001</v>
      </c>
      <c r="AL421" s="138">
        <f>INDEX(ผลงานOPDVisit_HDC!$K:$K,MATCH(CalBudget2567!$D421,ผลงานOPDVisit_HDC!$A:$A,0))</f>
        <v>6558</v>
      </c>
      <c r="AM421" s="138">
        <f t="shared" si="328"/>
        <v>1405.6313525465082</v>
      </c>
      <c r="AN421" s="139">
        <f t="shared" si="329"/>
        <v>7869.5999999999995</v>
      </c>
      <c r="AO421" s="140">
        <f t="shared" si="330"/>
        <v>7869.5999999999995</v>
      </c>
      <c r="AP421" s="141">
        <f t="shared" si="331"/>
        <v>1442.740020253736</v>
      </c>
      <c r="AQ421" s="142">
        <f t="shared" si="332"/>
        <v>11353786.863388801</v>
      </c>
      <c r="AR421" s="144">
        <f t="shared" si="306"/>
        <v>84264801.055804789</v>
      </c>
      <c r="AS421" s="143">
        <f>INDEX(รายได้แยกตามสิทธิ!$I:$I,MATCH(CalBudget2567!$D421,รายได้แยกตามสิทธิ!$B:$B,0))</f>
        <v>27325620.670000002</v>
      </c>
      <c r="AT421" s="138">
        <f>INDEX(ผลงานAdjRw_DHES!$D:$D,MATCH(CalBudget2567!$D421,ผลงานAdjRw_DHES!$B:$B,0))</f>
        <v>1600.5613999999998</v>
      </c>
      <c r="AU421" s="143">
        <f t="shared" si="333"/>
        <v>17072.522597383646</v>
      </c>
      <c r="AV421" s="139">
        <f t="shared" si="334"/>
        <v>1920.6736799999996</v>
      </c>
      <c r="AW421" s="140">
        <f t="shared" si="335"/>
        <v>1920.6736799999996</v>
      </c>
      <c r="AX421" s="141">
        <f t="shared" si="336"/>
        <v>17523.237193954574</v>
      </c>
      <c r="AY421" s="142">
        <f t="shared" si="337"/>
        <v>33656420.466825597</v>
      </c>
      <c r="AZ421" s="143">
        <f>INDEX(รายได้แยกตามสิทธิ!$J:$J,MATCH(CalBudget2567!$D421,รายได้แยกตามสิทธิ!$B:$B,0))</f>
        <v>2131927.69</v>
      </c>
      <c r="BA421" s="138">
        <f>INDEX(ผลงานAdjRw_DHES!$F:$F,MATCH(CalBudget2567!$D421,ผลงานAdjRw_DHES!$B:$B,0))</f>
        <v>55.992200000000011</v>
      </c>
      <c r="BB421" s="143">
        <f t="shared" si="338"/>
        <v>38075.440686381306</v>
      </c>
      <c r="BC421" s="139">
        <f t="shared" si="339"/>
        <v>67.190640000000016</v>
      </c>
      <c r="BD421" s="140">
        <f t="shared" si="340"/>
        <v>67.190640000000016</v>
      </c>
      <c r="BE421" s="141">
        <f t="shared" si="341"/>
        <v>39080.632320501769</v>
      </c>
      <c r="BF421" s="142">
        <f t="shared" si="342"/>
        <v>2625852.6972191995</v>
      </c>
      <c r="BG421" s="143">
        <f>INDEX(รายได้แยกตามสิทธิ!$K:$K,MATCH(CalBudget2567!$D421,รายได้แยกตามสิทธิ!$B:$B,0))</f>
        <v>219286.45</v>
      </c>
      <c r="BH421" s="138">
        <f>INDEX(ผลงานAdjRw_DHES!$E:$E,MATCH(CalBudget2567!$D421,ผลงานAdjRw_DHES!$B:$B,0))</f>
        <v>8.6896000000000004</v>
      </c>
      <c r="BI421" s="143">
        <f t="shared" si="343"/>
        <v>25235.505661940711</v>
      </c>
      <c r="BJ421" s="139">
        <f t="shared" si="344"/>
        <v>10.427519999999999</v>
      </c>
      <c r="BK421" s="140">
        <f t="shared" si="345"/>
        <v>10.427519999999999</v>
      </c>
      <c r="BL421" s="141">
        <f t="shared" si="346"/>
        <v>25901.723011415947</v>
      </c>
      <c r="BM421" s="142">
        <f t="shared" si="347"/>
        <v>270090.73473600001</v>
      </c>
      <c r="BN421" s="143">
        <f>INDEX(รายได้แยกตามสิทธิ!$N:$N,MATCH(CalBudget2567!$D421,รายได้แยกตามสิทธิ!$B:$B,0))</f>
        <v>1209505.8999999999</v>
      </c>
      <c r="BO421" s="138">
        <f>INDEX(ผลงานAdjRw_DHES!$I:$I,MATCH(CalBudget2567!$D421,ผลงานAdjRw_DHES!$B:$B,0))</f>
        <v>65.019700000000114</v>
      </c>
      <c r="BP421" s="143">
        <f t="shared" si="348"/>
        <v>18602.14519599441</v>
      </c>
      <c r="BQ421" s="139">
        <f t="shared" si="349"/>
        <v>78.023640000000128</v>
      </c>
      <c r="BR421" s="140">
        <f t="shared" si="350"/>
        <v>78.023640000000128</v>
      </c>
      <c r="BS421" s="141">
        <f t="shared" si="351"/>
        <v>19093.241829168663</v>
      </c>
      <c r="BT421" s="142">
        <f t="shared" si="352"/>
        <v>1489724.2269119998</v>
      </c>
      <c r="BU421" s="144">
        <f t="shared" si="353"/>
        <v>38042088.1256928</v>
      </c>
      <c r="BV421" s="145">
        <f t="shared" si="307"/>
        <v>122306889.18149759</v>
      </c>
      <c r="BW421" s="146">
        <f>INDEX(รายได้แยกตามสิทธิ!$Q:$Q,MATCH(CalBudget2567!$D421,รายได้แยกตามสิทธิ!$B:$B,0))</f>
        <v>0.49</v>
      </c>
      <c r="BX421" s="145">
        <f t="shared" si="354"/>
        <v>59930375.698933817</v>
      </c>
      <c r="BY421" s="141"/>
      <c r="BZ421" s="143">
        <f t="shared" si="355"/>
        <v>111327</v>
      </c>
      <c r="CA421" s="138">
        <f>INDEX(ผลงานOPDVisit_HDC!$C:$C,MATCH(CalBudget2567!$D421,ผลงานOPDVisit_HDC!$A:$A,0))</f>
        <v>111327</v>
      </c>
      <c r="CB421" s="138">
        <f t="shared" si="356"/>
        <v>0</v>
      </c>
    </row>
    <row r="422" spans="1:80" hidden="1" x14ac:dyDescent="0.7">
      <c r="A422" s="136">
        <f>COUNTA($D$16:D422)</f>
        <v>407</v>
      </c>
      <c r="B422" s="1">
        <v>6</v>
      </c>
      <c r="C422" s="2" t="s">
        <v>40</v>
      </c>
      <c r="D422" s="91" t="s">
        <v>479</v>
      </c>
      <c r="E422" s="3" t="s">
        <v>1372</v>
      </c>
      <c r="F422" s="4" t="s">
        <v>1876</v>
      </c>
      <c r="G422" s="1">
        <v>4</v>
      </c>
      <c r="H422" s="3" t="s">
        <v>2974</v>
      </c>
      <c r="I422" s="137">
        <f>INDEX(รายได้แยกตามสิทธิ!$D:$D,MATCH(CalBudget2567!$D422,รายได้แยกตามสิทธิ!$B:$B,0))</f>
        <v>17196837.75</v>
      </c>
      <c r="J422" s="138">
        <f>INDEX(ผลงานOPDVisit_HDC!$F:$F,MATCH(CalBudget2567!$D422,ผลงานOPDVisit_HDC!$A:$A,0))</f>
        <v>38723</v>
      </c>
      <c r="K422" s="138">
        <f t="shared" si="308"/>
        <v>444.09879787206569</v>
      </c>
      <c r="L422" s="139">
        <f t="shared" si="309"/>
        <v>46467.6</v>
      </c>
      <c r="M422" s="140">
        <f t="shared" si="310"/>
        <v>46467.6</v>
      </c>
      <c r="N422" s="141">
        <f t="shared" si="311"/>
        <v>455.82300613588825</v>
      </c>
      <c r="O422" s="142">
        <f t="shared" si="312"/>
        <v>21181001.11992</v>
      </c>
      <c r="P422" s="143">
        <f>INDEX(รายได้แยกตามสิทธิ!$E:$E,MATCH(CalBudget2567!$D422,รายได้แยกตามสิทธิ!$B:$B,0))</f>
        <v>855322.46</v>
      </c>
      <c r="Q422" s="138">
        <f>INDEX(ผลงานOPDVisit_HDC!$D:$D,MATCH(CalBudget2567!$D422,ผลงานOPDVisit_HDC!$A:$A,0))</f>
        <v>2256</v>
      </c>
      <c r="R422" s="138">
        <f t="shared" si="313"/>
        <v>379.13229609929078</v>
      </c>
      <c r="S422" s="139">
        <f t="shared" si="314"/>
        <v>2707.2</v>
      </c>
      <c r="T422" s="140">
        <f t="shared" si="315"/>
        <v>2707.2</v>
      </c>
      <c r="U422" s="141">
        <f t="shared" si="316"/>
        <v>389.14138871631206</v>
      </c>
      <c r="V422" s="142">
        <f t="shared" si="317"/>
        <v>1053483.5675327999</v>
      </c>
      <c r="W422" s="143">
        <f>INDEX(รายได้แยกตามสิทธิ!$F:$F,MATCH(CalBudget2567!$D422,รายได้แยกตามสิทธิ!$B:$B,0))</f>
        <v>39828.39</v>
      </c>
      <c r="X422" s="138">
        <f>INDEX(ผลงานOPDVisit_HDC!$E:$E,MATCH(CalBudget2567!$D422,ผลงานOPDVisit_HDC!$A:$A,0))</f>
        <v>5789</v>
      </c>
      <c r="Y422" s="138">
        <f t="shared" si="318"/>
        <v>6.8800120918984282</v>
      </c>
      <c r="Z422" s="139">
        <f t="shared" si="319"/>
        <v>6946.8</v>
      </c>
      <c r="AA422" s="140">
        <f t="shared" si="320"/>
        <v>6946.8</v>
      </c>
      <c r="AB422" s="141">
        <f t="shared" si="321"/>
        <v>7.0616444111245471</v>
      </c>
      <c r="AC422" s="142">
        <f t="shared" si="322"/>
        <v>49055.831395200003</v>
      </c>
      <c r="AD422" s="143">
        <f>INDEX(รายได้แยกตามสิทธิ!$G:$G,MATCH(CalBudget2567!$D422,รายได้แยกตามสิทธิ!$B:$B,0))</f>
        <v>0</v>
      </c>
      <c r="AE422" s="138">
        <f>INDEX(ผลงานOPDVisit_HDC!$G:$G,MATCH(CalBudget2567!$D422,ผลงานOPDVisit_HDC!$A:$A,0))</f>
        <v>55</v>
      </c>
      <c r="AF422" s="138">
        <f t="shared" si="323"/>
        <v>0</v>
      </c>
      <c r="AG422" s="139">
        <f t="shared" si="324"/>
        <v>66</v>
      </c>
      <c r="AH422" s="140">
        <f t="shared" si="325"/>
        <v>66</v>
      </c>
      <c r="AI422" s="141">
        <f t="shared" si="326"/>
        <v>0</v>
      </c>
      <c r="AJ422" s="142">
        <f t="shared" si="327"/>
        <v>0</v>
      </c>
      <c r="AK422" s="143">
        <f>INDEX(รายได้แยกตามสิทธิ!$H:$H,MATCH(CalBudget2567!$D422,รายได้แยกตามสิทธิ!$B:$B,0))</f>
        <v>2325953.39</v>
      </c>
      <c r="AL422" s="138">
        <f>INDEX(ผลงานOPDVisit_HDC!$K:$K,MATCH(CalBudget2567!$D422,ผลงานOPDVisit_HDC!$A:$A,0))</f>
        <v>2369</v>
      </c>
      <c r="AM422" s="138">
        <f t="shared" si="328"/>
        <v>981.82920641620944</v>
      </c>
      <c r="AN422" s="139">
        <f t="shared" si="329"/>
        <v>2842.7999999999997</v>
      </c>
      <c r="AO422" s="140">
        <f t="shared" si="330"/>
        <v>2842.7999999999997</v>
      </c>
      <c r="AP422" s="141">
        <f t="shared" si="331"/>
        <v>1007.7494974655974</v>
      </c>
      <c r="AQ422" s="142">
        <f t="shared" si="332"/>
        <v>2864830.2713951999</v>
      </c>
      <c r="AR422" s="144">
        <f t="shared" si="306"/>
        <v>25148370.790243201</v>
      </c>
      <c r="AS422" s="143">
        <f>INDEX(รายได้แยกตามสิทธิ!$I:$I,MATCH(CalBudget2567!$D422,รายได้แยกตามสิทธิ!$B:$B,0))</f>
        <v>8859795.3599999994</v>
      </c>
      <c r="AT422" s="138">
        <f>INDEX(ผลงานAdjRw_DHES!$D:$D,MATCH(CalBudget2567!$D422,ผลงานAdjRw_DHES!$B:$B,0))</f>
        <v>683.74059999999997</v>
      </c>
      <c r="AU422" s="143">
        <f t="shared" si="333"/>
        <v>12957.831317900385</v>
      </c>
      <c r="AV422" s="139">
        <f t="shared" si="334"/>
        <v>820.48871999999994</v>
      </c>
      <c r="AW422" s="140">
        <f t="shared" si="335"/>
        <v>820.48871999999994</v>
      </c>
      <c r="AX422" s="141">
        <f t="shared" si="336"/>
        <v>13299.918064692956</v>
      </c>
      <c r="AY422" s="142">
        <f t="shared" si="337"/>
        <v>10912432.7490048</v>
      </c>
      <c r="AZ422" s="143">
        <f>INDEX(รายได้แยกตามสิทธิ!$J:$J,MATCH(CalBudget2567!$D422,รายได้แยกตามสิทธิ!$B:$B,0))</f>
        <v>95743.66</v>
      </c>
      <c r="BA422" s="138">
        <f>INDEX(ผลงานAdjRw_DHES!$F:$F,MATCH(CalBudget2567!$D422,ผลงานAdjRw_DHES!$B:$B,0))</f>
        <v>8.3948999999999998</v>
      </c>
      <c r="BB422" s="143">
        <f t="shared" si="338"/>
        <v>11404.979213570145</v>
      </c>
      <c r="BC422" s="139">
        <f t="shared" si="339"/>
        <v>10.073879999999999</v>
      </c>
      <c r="BD422" s="140">
        <f t="shared" si="340"/>
        <v>10.073879999999999</v>
      </c>
      <c r="BE422" s="141">
        <f t="shared" si="341"/>
        <v>11706.070664808396</v>
      </c>
      <c r="BF422" s="142">
        <f t="shared" si="342"/>
        <v>117925.55114879999</v>
      </c>
      <c r="BG422" s="143">
        <f>INDEX(รายได้แยกตามสิทธิ!$K:$K,MATCH(CalBudget2567!$D422,รายได้แยกตามสิทธิ!$B:$B,0))</f>
        <v>7207</v>
      </c>
      <c r="BH422" s="138">
        <f>INDEX(ผลงานAdjRw_DHES!$E:$E,MATCH(CalBudget2567!$D422,ผลงานAdjRw_DHES!$B:$B,0))</f>
        <v>0.78029999999999999</v>
      </c>
      <c r="BI422" s="143">
        <f t="shared" si="343"/>
        <v>9236.1912085095482</v>
      </c>
      <c r="BJ422" s="139">
        <f t="shared" si="344"/>
        <v>0.93635999999999997</v>
      </c>
      <c r="BK422" s="140">
        <f t="shared" si="345"/>
        <v>0.93635999999999997</v>
      </c>
      <c r="BL422" s="141">
        <f t="shared" si="346"/>
        <v>9480.0266564142003</v>
      </c>
      <c r="BM422" s="142">
        <f t="shared" si="347"/>
        <v>8876.7177599999995</v>
      </c>
      <c r="BN422" s="143">
        <f>INDEX(รายได้แยกตามสิทธิ!$N:$N,MATCH(CalBudget2567!$D422,รายได้แยกตามสิทธิ!$B:$B,0))</f>
        <v>168951.07</v>
      </c>
      <c r="BO422" s="138">
        <f>INDEX(ผลงานAdjRw_DHES!$I:$I,MATCH(CalBudget2567!$D422,ผลงานAdjRw_DHES!$B:$B,0))</f>
        <v>24.250400000000035</v>
      </c>
      <c r="BP422" s="143">
        <f t="shared" si="348"/>
        <v>6966.9395143997526</v>
      </c>
      <c r="BQ422" s="139">
        <f t="shared" si="349"/>
        <v>29.10048000000004</v>
      </c>
      <c r="BR422" s="140">
        <f t="shared" si="350"/>
        <v>29.10048000000004</v>
      </c>
      <c r="BS422" s="141">
        <f t="shared" si="351"/>
        <v>7150.8667175799064</v>
      </c>
      <c r="BT422" s="142">
        <f t="shared" si="352"/>
        <v>208093.65389760002</v>
      </c>
      <c r="BU422" s="144">
        <f t="shared" si="353"/>
        <v>11247328.671811201</v>
      </c>
      <c r="BV422" s="145">
        <f t="shared" si="307"/>
        <v>36395699.462054402</v>
      </c>
      <c r="BW422" s="146">
        <f>INDEX(รายได้แยกตามสิทธิ!$Q:$Q,MATCH(CalBudget2567!$D422,รายได้แยกตามสิทธิ!$B:$B,0))</f>
        <v>0.66</v>
      </c>
      <c r="BX422" s="145">
        <f t="shared" si="354"/>
        <v>24021161.644955907</v>
      </c>
      <c r="BY422" s="141"/>
      <c r="BZ422" s="143">
        <f t="shared" si="355"/>
        <v>49192</v>
      </c>
      <c r="CA422" s="138">
        <f>INDEX(ผลงานOPDVisit_HDC!$C:$C,MATCH(CalBudget2567!$D422,ผลงานOPDVisit_HDC!$A:$A,0))</f>
        <v>49192</v>
      </c>
      <c r="CB422" s="138">
        <f t="shared" si="356"/>
        <v>0</v>
      </c>
    </row>
    <row r="423" spans="1:80" hidden="1" x14ac:dyDescent="0.7">
      <c r="A423" s="136">
        <f>COUNTA($D$16:D423)</f>
        <v>408</v>
      </c>
      <c r="B423" s="1">
        <v>6</v>
      </c>
      <c r="C423" s="2" t="s">
        <v>41</v>
      </c>
      <c r="D423" s="91" t="s">
        <v>480</v>
      </c>
      <c r="E423" s="3" t="s">
        <v>1373</v>
      </c>
      <c r="F423" s="4" t="s">
        <v>1877</v>
      </c>
      <c r="G423" s="1">
        <v>17</v>
      </c>
      <c r="H423" s="3" t="s">
        <v>2971</v>
      </c>
      <c r="I423" s="137">
        <f>INDEX(รายได้แยกตามสิทธิ!$D:$D,MATCH(CalBudget2567!$D423,รายได้แยกตามสิทธิ!$B:$B,0))</f>
        <v>236892731.28999999</v>
      </c>
      <c r="J423" s="138">
        <f>INDEX(ผลงานOPDVisit_HDC!$F:$F,MATCH(CalBudget2567!$D423,ผลงานOPDVisit_HDC!$A:$A,0))</f>
        <v>228316</v>
      </c>
      <c r="K423" s="138">
        <f t="shared" si="308"/>
        <v>1037.5651784807021</v>
      </c>
      <c r="L423" s="139">
        <f t="shared" si="309"/>
        <v>273979.2</v>
      </c>
      <c r="M423" s="140">
        <f t="shared" si="310"/>
        <v>273979.2</v>
      </c>
      <c r="N423" s="141">
        <f t="shared" si="311"/>
        <v>1064.9568991925926</v>
      </c>
      <c r="O423" s="142">
        <f t="shared" si="312"/>
        <v>291776039.27526718</v>
      </c>
      <c r="P423" s="143">
        <f>INDEX(รายได้แยกตามสิทธิ!$E:$E,MATCH(CalBudget2567!$D423,รายได้แยกตามสิทธิ!$B:$B,0))</f>
        <v>72010819.879999995</v>
      </c>
      <c r="Q423" s="138">
        <f>INDEX(ผลงานOPDVisit_HDC!$D:$D,MATCH(CalBudget2567!$D423,ผลงานOPDVisit_HDC!$A:$A,0))</f>
        <v>65597</v>
      </c>
      <c r="R423" s="138">
        <f t="shared" si="313"/>
        <v>1097.7761159809138</v>
      </c>
      <c r="S423" s="139">
        <f t="shared" si="314"/>
        <v>78716.399999999994</v>
      </c>
      <c r="T423" s="140">
        <f t="shared" si="315"/>
        <v>78716.399999999994</v>
      </c>
      <c r="U423" s="141">
        <f t="shared" si="316"/>
        <v>1126.7574054428098</v>
      </c>
      <c r="V423" s="142">
        <f t="shared" si="317"/>
        <v>88694286.629798397</v>
      </c>
      <c r="W423" s="143">
        <f>INDEX(รายได้แยกตามสิทธิ!$F:$F,MATCH(CalBudget2567!$D423,รายได้แยกตามสิทธิ!$B:$B,0))</f>
        <v>51234518.810000002</v>
      </c>
      <c r="X423" s="138">
        <f>INDEX(ผลงานOPDVisit_HDC!$E:$E,MATCH(CalBudget2567!$D423,ผลงานOPDVisit_HDC!$A:$A,0))</f>
        <v>77703</v>
      </c>
      <c r="Y423" s="138">
        <f t="shared" si="318"/>
        <v>659.36345842502863</v>
      </c>
      <c r="Z423" s="139">
        <f t="shared" si="319"/>
        <v>93243.599999999991</v>
      </c>
      <c r="AA423" s="140">
        <f t="shared" si="320"/>
        <v>93243.599999999991</v>
      </c>
      <c r="AB423" s="141">
        <f t="shared" si="321"/>
        <v>676.77065372744937</v>
      </c>
      <c r="AC423" s="142">
        <f t="shared" si="322"/>
        <v>63104532.127900794</v>
      </c>
      <c r="AD423" s="143">
        <f>INDEX(รายได้แยกตามสิทธิ!$G:$G,MATCH(CalBudget2567!$D423,รายได้แยกตามสิทธิ!$B:$B,0))</f>
        <v>2730253</v>
      </c>
      <c r="AE423" s="138">
        <f>INDEX(ผลงานOPDVisit_HDC!$G:$G,MATCH(CalBudget2567!$D423,ผลงานOPDVisit_HDC!$A:$A,0))</f>
        <v>0</v>
      </c>
      <c r="AF423" s="138">
        <f t="shared" si="323"/>
        <v>0</v>
      </c>
      <c r="AG423" s="139">
        <f t="shared" si="324"/>
        <v>0</v>
      </c>
      <c r="AH423" s="140">
        <f t="shared" si="325"/>
        <v>0</v>
      </c>
      <c r="AI423" s="141">
        <f t="shared" si="326"/>
        <v>0</v>
      </c>
      <c r="AJ423" s="142">
        <f t="shared" si="327"/>
        <v>0</v>
      </c>
      <c r="AK423" s="143">
        <f>INDEX(รายได้แยกตามสิทธิ!$H:$H,MATCH(CalBudget2567!$D423,รายได้แยกตามสิทธิ!$B:$B,0))</f>
        <v>20420923.93</v>
      </c>
      <c r="AL423" s="138">
        <f>INDEX(ผลงานOPDVisit_HDC!$K:$K,MATCH(CalBudget2567!$D423,ผลงานOPDVisit_HDC!$A:$A,0))</f>
        <v>6</v>
      </c>
      <c r="AM423" s="138">
        <f t="shared" si="328"/>
        <v>3403487.3216666668</v>
      </c>
      <c r="AN423" s="139">
        <f t="shared" si="329"/>
        <v>7.1999999999999993</v>
      </c>
      <c r="AO423" s="140">
        <f t="shared" si="330"/>
        <v>7.1999999999999993</v>
      </c>
      <c r="AP423" s="141">
        <f t="shared" si="331"/>
        <v>3493339.3869586666</v>
      </c>
      <c r="AQ423" s="142">
        <f t="shared" si="332"/>
        <v>25152043.586102396</v>
      </c>
      <c r="AR423" s="144">
        <f t="shared" si="306"/>
        <v>468726901.61906874</v>
      </c>
      <c r="AS423" s="143">
        <f>INDEX(รายได้แยกตามสิทธิ!$I:$I,MATCH(CalBudget2567!$D423,รายได้แยกตามสิทธิ!$B:$B,0))</f>
        <v>556311954.19000006</v>
      </c>
      <c r="AT423" s="138">
        <f>INDEX(ผลงานAdjRw_DHES!$D:$D,MATCH(CalBudget2567!$D423,ผลงานAdjRw_DHES!$B:$B,0))</f>
        <v>28504.839999999997</v>
      </c>
      <c r="AU423" s="143">
        <f t="shared" si="333"/>
        <v>19516.403326242144</v>
      </c>
      <c r="AV423" s="139">
        <f t="shared" si="334"/>
        <v>34205.807999999997</v>
      </c>
      <c r="AW423" s="140">
        <f t="shared" si="335"/>
        <v>34205.807999999997</v>
      </c>
      <c r="AX423" s="141">
        <f t="shared" si="336"/>
        <v>20031.636374054935</v>
      </c>
      <c r="AY423" s="142">
        <f t="shared" si="337"/>
        <v>685198307.73673928</v>
      </c>
      <c r="AZ423" s="143">
        <f>INDEX(รายได้แยกตามสิทธิ!$J:$J,MATCH(CalBudget2567!$D423,รายได้แยกตามสิทธิ!$B:$B,0))</f>
        <v>47869592.369999997</v>
      </c>
      <c r="BA423" s="138">
        <f>INDEX(ผลงานAdjRw_DHES!$F:$F,MATCH(CalBudget2567!$D423,ผลงานAdjRw_DHES!$B:$B,0))</f>
        <v>3008.2500000000005</v>
      </c>
      <c r="BB423" s="143">
        <f t="shared" si="338"/>
        <v>15912.770670655693</v>
      </c>
      <c r="BC423" s="139">
        <f t="shared" si="339"/>
        <v>3609.9000000000005</v>
      </c>
      <c r="BD423" s="140">
        <f t="shared" si="340"/>
        <v>3609.9000000000005</v>
      </c>
      <c r="BE423" s="141">
        <f t="shared" si="341"/>
        <v>16332.867816361004</v>
      </c>
      <c r="BF423" s="142">
        <f t="shared" si="342"/>
        <v>58960019.530281596</v>
      </c>
      <c r="BG423" s="143">
        <f>INDEX(รายได้แยกตามสิทธิ!$K:$K,MATCH(CalBudget2567!$D423,รายได้แยกตามสิทธิ!$B:$B,0))</f>
        <v>66055175.68</v>
      </c>
      <c r="BH423" s="138">
        <f>INDEX(ผลงานAdjRw_DHES!$E:$E,MATCH(CalBudget2567!$D423,ผลงานAdjRw_DHES!$B:$B,0))</f>
        <v>2584.15</v>
      </c>
      <c r="BI423" s="143">
        <f t="shared" si="343"/>
        <v>25561.664640210514</v>
      </c>
      <c r="BJ423" s="139">
        <f t="shared" si="344"/>
        <v>3100.98</v>
      </c>
      <c r="BK423" s="140">
        <f t="shared" si="345"/>
        <v>3100.98</v>
      </c>
      <c r="BL423" s="141">
        <f t="shared" si="346"/>
        <v>26236.492586712073</v>
      </c>
      <c r="BM423" s="142">
        <f t="shared" si="347"/>
        <v>81358838.781542405</v>
      </c>
      <c r="BN423" s="143">
        <f>INDEX(รายได้แยกตามสิทธิ!$N:$N,MATCH(CalBudget2567!$D423,รายได้แยกตามสิทธิ!$B:$B,0))</f>
        <v>65938716.369999997</v>
      </c>
      <c r="BO423" s="138">
        <f>INDEX(ผลงานAdjRw_DHES!$I:$I,MATCH(CalBudget2567!$D423,ผลงานAdjRw_DHES!$B:$B,0))</f>
        <v>2711.8000000000043</v>
      </c>
      <c r="BP423" s="143">
        <f t="shared" si="348"/>
        <v>24315.479154067369</v>
      </c>
      <c r="BQ423" s="139">
        <f t="shared" si="349"/>
        <v>3254.1600000000049</v>
      </c>
      <c r="BR423" s="140">
        <f t="shared" si="350"/>
        <v>3254.1600000000049</v>
      </c>
      <c r="BS423" s="141">
        <f t="shared" si="351"/>
        <v>24957.407803734746</v>
      </c>
      <c r="BT423" s="142">
        <f t="shared" si="352"/>
        <v>81215398.178601578</v>
      </c>
      <c r="BU423" s="144">
        <f t="shared" si="353"/>
        <v>906732564.22716486</v>
      </c>
      <c r="BV423" s="145">
        <f t="shared" si="307"/>
        <v>1375459465.8462336</v>
      </c>
      <c r="BW423" s="146">
        <f>INDEX(รายได้แยกตามสิทธิ!$Q:$Q,MATCH(CalBudget2567!$D423,รายได้แยกตามสิทธิ!$B:$B,0))</f>
        <v>0.37</v>
      </c>
      <c r="BX423" s="145">
        <f t="shared" si="354"/>
        <v>508920002.36310643</v>
      </c>
      <c r="BY423" s="141"/>
      <c r="BZ423" s="143">
        <f t="shared" si="355"/>
        <v>371622</v>
      </c>
      <c r="CA423" s="138">
        <f>INDEX(ผลงานOPDVisit_HDC!$C:$C,MATCH(CalBudget2567!$D423,ผลงานOPDVisit_HDC!$A:$A,0))</f>
        <v>371622</v>
      </c>
      <c r="CB423" s="138">
        <f t="shared" si="356"/>
        <v>0</v>
      </c>
    </row>
    <row r="424" spans="1:80" hidden="1" x14ac:dyDescent="0.7">
      <c r="A424" s="136">
        <f>COUNTA($D$16:D424)</f>
        <v>409</v>
      </c>
      <c r="B424" s="1">
        <v>6</v>
      </c>
      <c r="C424" s="2" t="s">
        <v>41</v>
      </c>
      <c r="D424" s="91" t="s">
        <v>481</v>
      </c>
      <c r="E424" s="3" t="s">
        <v>1374</v>
      </c>
      <c r="F424" s="4" t="s">
        <v>1876</v>
      </c>
      <c r="G424" s="1">
        <v>5</v>
      </c>
      <c r="H424" s="3" t="s">
        <v>2964</v>
      </c>
      <c r="I424" s="137">
        <f>INDEX(รายได้แยกตามสิทธิ!$D:$D,MATCH(CalBudget2567!$D424,รายได้แยกตามสิทธิ!$B:$B,0))</f>
        <v>33270897.850000001</v>
      </c>
      <c r="J424" s="138">
        <f>INDEX(ผลงานOPDVisit_HDC!$F:$F,MATCH(CalBudget2567!$D424,ผลงานOPDVisit_HDC!$A:$A,0))</f>
        <v>61747</v>
      </c>
      <c r="K424" s="138">
        <f t="shared" si="308"/>
        <v>538.82614297050873</v>
      </c>
      <c r="L424" s="139">
        <f t="shared" si="309"/>
        <v>74096.399999999994</v>
      </c>
      <c r="M424" s="140">
        <f t="shared" si="310"/>
        <v>74096.399999999994</v>
      </c>
      <c r="N424" s="141">
        <f t="shared" si="311"/>
        <v>553.05115314493014</v>
      </c>
      <c r="O424" s="142">
        <f t="shared" si="312"/>
        <v>40979099.463887997</v>
      </c>
      <c r="P424" s="143">
        <f>INDEX(รายได้แยกตามสิทธิ!$E:$E,MATCH(CalBudget2567!$D424,รายได้แยกตามสิทธิ!$B:$B,0))</f>
        <v>2318186.5699999998</v>
      </c>
      <c r="Q424" s="138">
        <f>INDEX(ผลงานOPDVisit_HDC!$D:$D,MATCH(CalBudget2567!$D424,ผลงานOPDVisit_HDC!$A:$A,0))</f>
        <v>5282</v>
      </c>
      <c r="R424" s="138">
        <f t="shared" si="313"/>
        <v>438.88424271109426</v>
      </c>
      <c r="S424" s="139">
        <f t="shared" si="314"/>
        <v>6338.4</v>
      </c>
      <c r="T424" s="140">
        <f t="shared" si="315"/>
        <v>6338.4</v>
      </c>
      <c r="U424" s="141">
        <f t="shared" si="316"/>
        <v>450.47078671866717</v>
      </c>
      <c r="V424" s="142">
        <f t="shared" si="317"/>
        <v>2855264.0345375999</v>
      </c>
      <c r="W424" s="143">
        <f>INDEX(รายได้แยกตามสิทธิ!$F:$F,MATCH(CalBudget2567!$D424,รายได้แยกตามสิทธิ!$B:$B,0))</f>
        <v>1157415.5</v>
      </c>
      <c r="X424" s="138">
        <f>INDEX(ผลงานOPDVisit_HDC!$E:$E,MATCH(CalBudget2567!$D424,ผลงานOPDVisit_HDC!$A:$A,0))</f>
        <v>3349</v>
      </c>
      <c r="Y424" s="138">
        <f t="shared" si="318"/>
        <v>345.60032845625562</v>
      </c>
      <c r="Z424" s="139">
        <f t="shared" si="319"/>
        <v>4018.7999999999997</v>
      </c>
      <c r="AA424" s="140">
        <f t="shared" si="320"/>
        <v>4018.7999999999997</v>
      </c>
      <c r="AB424" s="141">
        <f t="shared" si="321"/>
        <v>354.72417712750075</v>
      </c>
      <c r="AC424" s="142">
        <f t="shared" si="322"/>
        <v>1425565.5230399999</v>
      </c>
      <c r="AD424" s="143">
        <f>INDEX(รายได้แยกตามสิทธิ!$G:$G,MATCH(CalBudget2567!$D424,รายได้แยกตามสิทธิ!$B:$B,0))</f>
        <v>558012</v>
      </c>
      <c r="AE424" s="138">
        <f>INDEX(ผลงานOPDVisit_HDC!$G:$G,MATCH(CalBudget2567!$D424,ผลงานOPDVisit_HDC!$A:$A,0))</f>
        <v>2156</v>
      </c>
      <c r="AF424" s="138">
        <f t="shared" si="323"/>
        <v>258.81818181818181</v>
      </c>
      <c r="AG424" s="139">
        <f t="shared" si="324"/>
        <v>2587.1999999999998</v>
      </c>
      <c r="AH424" s="140">
        <f t="shared" si="325"/>
        <v>2587.1999999999998</v>
      </c>
      <c r="AI424" s="141">
        <f t="shared" si="326"/>
        <v>265.65098181818183</v>
      </c>
      <c r="AJ424" s="142">
        <f t="shared" si="327"/>
        <v>687292.22016000003</v>
      </c>
      <c r="AK424" s="143">
        <f>INDEX(รายได้แยกตามสิทธิ!$H:$H,MATCH(CalBudget2567!$D424,รายได้แยกตามสิทธิ!$B:$B,0))</f>
        <v>2431164</v>
      </c>
      <c r="AL424" s="138">
        <f>INDEX(ผลงานOPDVisit_HDC!$K:$K,MATCH(CalBudget2567!$D424,ผลงานOPDVisit_HDC!$A:$A,0))</f>
        <v>3278</v>
      </c>
      <c r="AM424" s="138">
        <f t="shared" si="328"/>
        <v>741.66076876143995</v>
      </c>
      <c r="AN424" s="139">
        <f t="shared" si="329"/>
        <v>3933.6</v>
      </c>
      <c r="AO424" s="140">
        <f t="shared" si="330"/>
        <v>3933.6</v>
      </c>
      <c r="AP424" s="141">
        <f t="shared" si="331"/>
        <v>761.24061305674195</v>
      </c>
      <c r="AQ424" s="142">
        <f t="shared" si="332"/>
        <v>2994416.07552</v>
      </c>
      <c r="AR424" s="144">
        <f t="shared" si="306"/>
        <v>48941637.317145593</v>
      </c>
      <c r="AS424" s="143">
        <f>INDEX(รายได้แยกตามสิทธิ!$I:$I,MATCH(CalBudget2567!$D424,รายได้แยกตามสิทธิ!$B:$B,0))</f>
        <v>9954166.3000000007</v>
      </c>
      <c r="AT424" s="138">
        <f>INDEX(ผลงานAdjRw_DHES!$D:$D,MATCH(CalBudget2567!$D424,ผลงานAdjRw_DHES!$B:$B,0))</f>
        <v>848.13010000000008</v>
      </c>
      <c r="AU424" s="143">
        <f t="shared" si="333"/>
        <v>11736.603028238238</v>
      </c>
      <c r="AV424" s="139">
        <f t="shared" si="334"/>
        <v>1017.75612</v>
      </c>
      <c r="AW424" s="140">
        <f t="shared" si="335"/>
        <v>1017.75612</v>
      </c>
      <c r="AX424" s="141">
        <f t="shared" si="336"/>
        <v>12046.449348183727</v>
      </c>
      <c r="AY424" s="142">
        <f t="shared" si="337"/>
        <v>12260347.548384</v>
      </c>
      <c r="AZ424" s="143">
        <f>INDEX(รายได้แยกตามสิทธิ!$J:$J,MATCH(CalBudget2567!$D424,รายได้แยกตามสิทธิ!$B:$B,0))</f>
        <v>656428.14</v>
      </c>
      <c r="BA424" s="138">
        <f>INDEX(ผลงานAdjRw_DHES!$F:$F,MATCH(CalBudget2567!$D424,ผลงานAdjRw_DHES!$B:$B,0))</f>
        <v>42.242199999999997</v>
      </c>
      <c r="BB424" s="143">
        <f t="shared" si="338"/>
        <v>15539.629564748049</v>
      </c>
      <c r="BC424" s="139">
        <f t="shared" si="339"/>
        <v>50.690639999999995</v>
      </c>
      <c r="BD424" s="140">
        <f t="shared" si="340"/>
        <v>50.690639999999995</v>
      </c>
      <c r="BE424" s="141">
        <f t="shared" si="341"/>
        <v>15949.875785257398</v>
      </c>
      <c r="BF424" s="142">
        <f t="shared" si="342"/>
        <v>808509.41147519997</v>
      </c>
      <c r="BG424" s="143">
        <f>INDEX(รายได้แยกตามสิทธิ!$K:$K,MATCH(CalBudget2567!$D424,รายได้แยกตามสิทธิ!$B:$B,0))</f>
        <v>256177.5</v>
      </c>
      <c r="BH424" s="138">
        <f>INDEX(ผลงานAdjRw_DHES!$E:$E,MATCH(CalBudget2567!$D424,ผลงานAdjRw_DHES!$B:$B,0))</f>
        <v>16.248199999999997</v>
      </c>
      <c r="BI424" s="143">
        <f t="shared" si="343"/>
        <v>15766.515675582528</v>
      </c>
      <c r="BJ424" s="139">
        <f t="shared" si="344"/>
        <v>19.497839999999997</v>
      </c>
      <c r="BK424" s="140">
        <f t="shared" si="345"/>
        <v>19.497839999999997</v>
      </c>
      <c r="BL424" s="141">
        <f t="shared" si="346"/>
        <v>16182.751689417906</v>
      </c>
      <c r="BM424" s="142">
        <f t="shared" si="347"/>
        <v>315528.70319999999</v>
      </c>
      <c r="BN424" s="143">
        <f>INDEX(รายได้แยกตามสิทธิ!$N:$N,MATCH(CalBudget2567!$D424,รายได้แยกตามสิทธิ!$B:$B,0))</f>
        <v>1086437.1000000001</v>
      </c>
      <c r="BO424" s="138">
        <f>INDEX(ผลงานAdjRw_DHES!$I:$I,MATCH(CalBudget2567!$D424,ผลงานAdjRw_DHES!$B:$B,0))</f>
        <v>67.021300000000025</v>
      </c>
      <c r="BP424" s="143">
        <f t="shared" si="348"/>
        <v>16210.32567258468</v>
      </c>
      <c r="BQ424" s="139">
        <f t="shared" si="349"/>
        <v>80.425560000000033</v>
      </c>
      <c r="BR424" s="140">
        <f t="shared" si="350"/>
        <v>80.425560000000033</v>
      </c>
      <c r="BS424" s="141">
        <f t="shared" si="351"/>
        <v>16638.278270340918</v>
      </c>
      <c r="BT424" s="142">
        <f t="shared" si="352"/>
        <v>1338142.8473280002</v>
      </c>
      <c r="BU424" s="144">
        <f t="shared" si="353"/>
        <v>14722528.510387199</v>
      </c>
      <c r="BV424" s="145">
        <f t="shared" si="307"/>
        <v>63664165.827532791</v>
      </c>
      <c r="BW424" s="146">
        <f>INDEX(รายได้แยกตามสิทธิ!$Q:$Q,MATCH(CalBudget2567!$D424,รายได้แยกตามสิทธิ!$B:$B,0))</f>
        <v>0.43</v>
      </c>
      <c r="BX424" s="145">
        <f t="shared" si="354"/>
        <v>27375591.305839099</v>
      </c>
      <c r="BY424" s="141"/>
      <c r="BZ424" s="143">
        <f t="shared" si="355"/>
        <v>75812</v>
      </c>
      <c r="CA424" s="138">
        <f>INDEX(ผลงานOPDVisit_HDC!$C:$C,MATCH(CalBudget2567!$D424,ผลงานOPDVisit_HDC!$A:$A,0))</f>
        <v>75812</v>
      </c>
      <c r="CB424" s="138">
        <f t="shared" si="356"/>
        <v>0</v>
      </c>
    </row>
    <row r="425" spans="1:80" hidden="1" x14ac:dyDescent="0.7">
      <c r="A425" s="136">
        <f>COUNTA($D$16:D425)</f>
        <v>410</v>
      </c>
      <c r="B425" s="1">
        <v>6</v>
      </c>
      <c r="C425" s="2" t="s">
        <v>41</v>
      </c>
      <c r="D425" s="91" t="s">
        <v>482</v>
      </c>
      <c r="E425" s="3" t="s">
        <v>1375</v>
      </c>
      <c r="F425" s="4" t="s">
        <v>1876</v>
      </c>
      <c r="G425" s="1">
        <v>6</v>
      </c>
      <c r="H425" s="3" t="s">
        <v>2965</v>
      </c>
      <c r="I425" s="137">
        <f>INDEX(รายได้แยกตามสิทธิ!$D:$D,MATCH(CalBudget2567!$D425,รายได้แยกตามสิทธิ!$B:$B,0))</f>
        <v>34334528.130000003</v>
      </c>
      <c r="J425" s="138">
        <f>INDEX(ผลงานOPDVisit_HDC!$F:$F,MATCH(CalBudget2567!$D425,ผลงานOPDVisit_HDC!$A:$A,0))</f>
        <v>52165</v>
      </c>
      <c r="K425" s="138">
        <f t="shared" si="308"/>
        <v>658.19089676986493</v>
      </c>
      <c r="L425" s="139">
        <f t="shared" si="309"/>
        <v>62598</v>
      </c>
      <c r="M425" s="140">
        <f t="shared" si="310"/>
        <v>62598</v>
      </c>
      <c r="N425" s="141">
        <f t="shared" si="311"/>
        <v>675.56713644458932</v>
      </c>
      <c r="O425" s="142">
        <f t="shared" si="312"/>
        <v>42289151.6071584</v>
      </c>
      <c r="P425" s="143">
        <f>INDEX(รายได้แยกตามสิทธิ!$E:$E,MATCH(CalBudget2567!$D425,รายได้แยกตามสิทธิ!$B:$B,0))</f>
        <v>2909476.6</v>
      </c>
      <c r="Q425" s="138">
        <f>INDEX(ผลงานOPDVisit_HDC!$D:$D,MATCH(CalBudget2567!$D425,ผลงานOPDVisit_HDC!$A:$A,0))</f>
        <v>6267</v>
      </c>
      <c r="R425" s="138">
        <f t="shared" si="313"/>
        <v>464.25348651667468</v>
      </c>
      <c r="S425" s="139">
        <f t="shared" si="314"/>
        <v>7520.4</v>
      </c>
      <c r="T425" s="140">
        <f t="shared" si="315"/>
        <v>7520.4</v>
      </c>
      <c r="U425" s="141">
        <f t="shared" si="316"/>
        <v>476.50977856071489</v>
      </c>
      <c r="V425" s="142">
        <f t="shared" si="317"/>
        <v>3583544.1386879999</v>
      </c>
      <c r="W425" s="143">
        <f>INDEX(รายได้แยกตามสิทธิ!$F:$F,MATCH(CalBudget2567!$D425,รายได้แยกตามสิทธิ!$B:$B,0))</f>
        <v>958880.89</v>
      </c>
      <c r="X425" s="138">
        <f>INDEX(ผลงานOPDVisit_HDC!$E:$E,MATCH(CalBudget2567!$D425,ผลงานOPDVisit_HDC!$A:$A,0))</f>
        <v>2603</v>
      </c>
      <c r="Y425" s="138">
        <f t="shared" si="318"/>
        <v>368.37529389166349</v>
      </c>
      <c r="Z425" s="139">
        <f t="shared" si="319"/>
        <v>3123.6</v>
      </c>
      <c r="AA425" s="140">
        <f t="shared" si="320"/>
        <v>3123.6</v>
      </c>
      <c r="AB425" s="141">
        <f t="shared" si="321"/>
        <v>378.1004016504034</v>
      </c>
      <c r="AC425" s="142">
        <f t="shared" si="322"/>
        <v>1181034.4145952</v>
      </c>
      <c r="AD425" s="143">
        <f>INDEX(รายได้แยกตามสิทธิ!$G:$G,MATCH(CalBudget2567!$D425,รายได้แยกตามสิทธิ!$B:$B,0))</f>
        <v>319809</v>
      </c>
      <c r="AE425" s="138">
        <f>INDEX(ผลงานOPDVisit_HDC!$G:$G,MATCH(CalBudget2567!$D425,ผลงานOPDVisit_HDC!$A:$A,0))</f>
        <v>1738</v>
      </c>
      <c r="AF425" s="138">
        <f t="shared" si="323"/>
        <v>184.00978135788262</v>
      </c>
      <c r="AG425" s="139">
        <f t="shared" si="324"/>
        <v>2085.6</v>
      </c>
      <c r="AH425" s="140">
        <f t="shared" si="325"/>
        <v>2085.6</v>
      </c>
      <c r="AI425" s="141">
        <f t="shared" si="326"/>
        <v>188.86763958573073</v>
      </c>
      <c r="AJ425" s="142">
        <f t="shared" si="327"/>
        <v>393902.34911999997</v>
      </c>
      <c r="AK425" s="143">
        <f>INDEX(รายได้แยกตามสิทธิ!$H:$H,MATCH(CalBudget2567!$D425,รายได้แยกตามสิทธิ!$B:$B,0))</f>
        <v>2259270.09</v>
      </c>
      <c r="AL425" s="138">
        <f>INDEX(ผลงานOPDVisit_HDC!$K:$K,MATCH(CalBudget2567!$D425,ผลงานOPDVisit_HDC!$A:$A,0))</f>
        <v>2823</v>
      </c>
      <c r="AM425" s="138">
        <f t="shared" si="328"/>
        <v>800.30821466524969</v>
      </c>
      <c r="AN425" s="139">
        <f t="shared" si="329"/>
        <v>3387.6</v>
      </c>
      <c r="AO425" s="140">
        <f t="shared" si="330"/>
        <v>3387.6</v>
      </c>
      <c r="AP425" s="141">
        <f t="shared" si="331"/>
        <v>821.43635153241223</v>
      </c>
      <c r="AQ425" s="142">
        <f t="shared" si="332"/>
        <v>2782697.7844511997</v>
      </c>
      <c r="AR425" s="144">
        <f t="shared" si="306"/>
        <v>50230330.2940128</v>
      </c>
      <c r="AS425" s="143">
        <f>INDEX(รายได้แยกตามสิทธิ!$I:$I,MATCH(CalBudget2567!$D425,รายได้แยกตามสิทธิ!$B:$B,0))</f>
        <v>13927913.039999999</v>
      </c>
      <c r="AT425" s="138">
        <f>INDEX(ผลงานAdjRw_DHES!$D:$D,MATCH(CalBudget2567!$D425,ผลงานAdjRw_DHES!$B:$B,0))</f>
        <v>1526.7089000000001</v>
      </c>
      <c r="AU425" s="143">
        <f t="shared" si="333"/>
        <v>9122.8347722345752</v>
      </c>
      <c r="AV425" s="139">
        <f t="shared" si="334"/>
        <v>1832.0506800000001</v>
      </c>
      <c r="AW425" s="140">
        <f t="shared" si="335"/>
        <v>1832.0506800000001</v>
      </c>
      <c r="AX425" s="141">
        <f t="shared" si="336"/>
        <v>9363.6776102215681</v>
      </c>
      <c r="AY425" s="142">
        <f t="shared" si="337"/>
        <v>17154731.933107201</v>
      </c>
      <c r="AZ425" s="143">
        <f>INDEX(รายได้แยกตามสิทธิ!$J:$J,MATCH(CalBudget2567!$D425,รายได้แยกตามสิทธิ!$B:$B,0))</f>
        <v>1050065.8600000001</v>
      </c>
      <c r="BA425" s="138">
        <f>INDEX(ผลงานAdjRw_DHES!$F:$F,MATCH(CalBudget2567!$D425,ผลงานAdjRw_DHES!$B:$B,0))</f>
        <v>63.759600000000006</v>
      </c>
      <c r="BB425" s="143">
        <f t="shared" si="338"/>
        <v>16469.14127441201</v>
      </c>
      <c r="BC425" s="139">
        <f t="shared" si="339"/>
        <v>76.511520000000004</v>
      </c>
      <c r="BD425" s="140">
        <f t="shared" si="340"/>
        <v>76.511520000000004</v>
      </c>
      <c r="BE425" s="141">
        <f t="shared" si="341"/>
        <v>16903.926604056487</v>
      </c>
      <c r="BF425" s="142">
        <f t="shared" si="342"/>
        <v>1293345.1184448001</v>
      </c>
      <c r="BG425" s="143">
        <f>INDEX(รายได้แยกตามสิทธิ!$K:$K,MATCH(CalBudget2567!$D425,รายได้แยกตามสิทธิ!$B:$B,0))</f>
        <v>488528.5</v>
      </c>
      <c r="BH425" s="138">
        <f>INDEX(ผลงานAdjRw_DHES!$E:$E,MATCH(CalBudget2567!$D425,ผลงานAdjRw_DHES!$B:$B,0))</f>
        <v>43.486500000000007</v>
      </c>
      <c r="BI425" s="143">
        <f t="shared" si="343"/>
        <v>11234.026651949454</v>
      </c>
      <c r="BJ425" s="139">
        <f t="shared" si="344"/>
        <v>52.183800000000005</v>
      </c>
      <c r="BK425" s="140">
        <f t="shared" si="345"/>
        <v>52.183800000000005</v>
      </c>
      <c r="BL425" s="141">
        <f t="shared" si="346"/>
        <v>11530.604955560921</v>
      </c>
      <c r="BM425" s="142">
        <f t="shared" si="347"/>
        <v>601710.78288000007</v>
      </c>
      <c r="BN425" s="143">
        <f>INDEX(รายได้แยกตามสิทธิ!$N:$N,MATCH(CalBudget2567!$D425,รายได้แยกตามสิทธิ!$B:$B,0))</f>
        <v>1037897</v>
      </c>
      <c r="BO425" s="138">
        <f>INDEX(ผลงานAdjRw_DHES!$I:$I,MATCH(CalBudget2567!$D425,ผลงานAdjRw_DHES!$B:$B,0))</f>
        <v>0</v>
      </c>
      <c r="BP425" s="143">
        <f t="shared" si="348"/>
        <v>0</v>
      </c>
      <c r="BQ425" s="139">
        <f t="shared" si="349"/>
        <v>0</v>
      </c>
      <c r="BR425" s="140">
        <f t="shared" si="350"/>
        <v>0</v>
      </c>
      <c r="BS425" s="141">
        <f t="shared" si="351"/>
        <v>0</v>
      </c>
      <c r="BT425" s="142">
        <f t="shared" si="352"/>
        <v>0</v>
      </c>
      <c r="BU425" s="144">
        <f t="shared" si="353"/>
        <v>19049787.834432002</v>
      </c>
      <c r="BV425" s="145">
        <f t="shared" si="307"/>
        <v>69280118.128444806</v>
      </c>
      <c r="BW425" s="146">
        <f>INDEX(รายได้แยกตามสิทธิ!$Q:$Q,MATCH(CalBudget2567!$D425,รายได้แยกตามสิทธิ!$B:$B,0))</f>
        <v>0.5</v>
      </c>
      <c r="BX425" s="145">
        <f t="shared" si="354"/>
        <v>34640059.064222403</v>
      </c>
      <c r="BY425" s="141"/>
      <c r="BZ425" s="143">
        <f t="shared" si="355"/>
        <v>65596</v>
      </c>
      <c r="CA425" s="138">
        <f>INDEX(ผลงานOPDVisit_HDC!$C:$C,MATCH(CalBudget2567!$D425,ผลงานOPDVisit_HDC!$A:$A,0))</f>
        <v>65596</v>
      </c>
      <c r="CB425" s="138">
        <f t="shared" si="356"/>
        <v>0</v>
      </c>
    </row>
    <row r="426" spans="1:80" hidden="1" x14ac:dyDescent="0.7">
      <c r="A426" s="136">
        <f>COUNTA($D$16:D426)</f>
        <v>411</v>
      </c>
      <c r="B426" s="1">
        <v>6</v>
      </c>
      <c r="C426" s="2" t="s">
        <v>41</v>
      </c>
      <c r="D426" s="91" t="s">
        <v>483</v>
      </c>
      <c r="E426" s="3" t="s">
        <v>1376</v>
      </c>
      <c r="F426" s="4" t="s">
        <v>1876</v>
      </c>
      <c r="G426" s="1">
        <v>9</v>
      </c>
      <c r="H426" s="3" t="s">
        <v>2967</v>
      </c>
      <c r="I426" s="137">
        <f>INDEX(รายได้แยกตามสิทธิ!$D:$D,MATCH(CalBudget2567!$D426,รายได้แยกตามสิทธิ!$B:$B,0))</f>
        <v>61193054.909999996</v>
      </c>
      <c r="J426" s="138">
        <f>INDEX(ผลงานOPDVisit_HDC!$F:$F,MATCH(CalBudget2567!$D426,ผลงานOPDVisit_HDC!$A:$A,0))</f>
        <v>105714</v>
      </c>
      <c r="K426" s="138">
        <f t="shared" si="308"/>
        <v>578.85478659401781</v>
      </c>
      <c r="L426" s="139">
        <f t="shared" si="309"/>
        <v>126856.79999999999</v>
      </c>
      <c r="M426" s="140">
        <f t="shared" si="310"/>
        <v>126856.79999999999</v>
      </c>
      <c r="N426" s="141">
        <f t="shared" si="311"/>
        <v>594.13655296009983</v>
      </c>
      <c r="O426" s="142">
        <f t="shared" si="312"/>
        <v>75370261.871548787</v>
      </c>
      <c r="P426" s="143">
        <f>INDEX(รายได้แยกตามสิทธิ!$E:$E,MATCH(CalBudget2567!$D426,รายได้แยกตามสิทธิ!$B:$B,0))</f>
        <v>6843510.7400000002</v>
      </c>
      <c r="Q426" s="138">
        <f>INDEX(ผลงานOPDVisit_HDC!$D:$D,MATCH(CalBudget2567!$D426,ผลงานOPDVisit_HDC!$A:$A,0))</f>
        <v>0</v>
      </c>
      <c r="R426" s="138">
        <f t="shared" si="313"/>
        <v>0</v>
      </c>
      <c r="S426" s="139">
        <f t="shared" si="314"/>
        <v>0</v>
      </c>
      <c r="T426" s="140">
        <f t="shared" si="315"/>
        <v>0</v>
      </c>
      <c r="U426" s="141">
        <f t="shared" si="316"/>
        <v>0</v>
      </c>
      <c r="V426" s="142">
        <f t="shared" si="317"/>
        <v>0</v>
      </c>
      <c r="W426" s="143">
        <f>INDEX(รายได้แยกตามสิทธิ!$F:$F,MATCH(CalBudget2567!$D426,รายได้แยกตามสิทธิ!$B:$B,0))</f>
        <v>3192968.25</v>
      </c>
      <c r="X426" s="138">
        <f>INDEX(ผลงานOPDVisit_HDC!$E:$E,MATCH(CalBudget2567!$D426,ผลงานOPDVisit_HDC!$A:$A,0))</f>
        <v>8</v>
      </c>
      <c r="Y426" s="138">
        <f t="shared" si="318"/>
        <v>399121.03125</v>
      </c>
      <c r="Z426" s="139">
        <f t="shared" si="319"/>
        <v>9.6</v>
      </c>
      <c r="AA426" s="140">
        <f t="shared" si="320"/>
        <v>9.6</v>
      </c>
      <c r="AB426" s="141">
        <f t="shared" si="321"/>
        <v>409657.82647500001</v>
      </c>
      <c r="AC426" s="142">
        <f t="shared" si="322"/>
        <v>3932715.1341599999</v>
      </c>
      <c r="AD426" s="143">
        <f>INDEX(รายได้แยกตามสิทธิ!$G:$G,MATCH(CalBudget2567!$D426,รายได้แยกตามสิทธิ!$B:$B,0))</f>
        <v>727346.25</v>
      </c>
      <c r="AE426" s="138">
        <f>INDEX(ผลงานOPDVisit_HDC!$G:$G,MATCH(CalBudget2567!$D426,ผลงานOPDVisit_HDC!$A:$A,0))</f>
        <v>2940</v>
      </c>
      <c r="AF426" s="138">
        <f t="shared" si="323"/>
        <v>247.3966836734694</v>
      </c>
      <c r="AG426" s="139">
        <f t="shared" si="324"/>
        <v>3528</v>
      </c>
      <c r="AH426" s="140">
        <f t="shared" si="325"/>
        <v>3528</v>
      </c>
      <c r="AI426" s="141">
        <f t="shared" si="326"/>
        <v>253.92795612244899</v>
      </c>
      <c r="AJ426" s="142">
        <f t="shared" si="327"/>
        <v>895857.82920000004</v>
      </c>
      <c r="AK426" s="143">
        <f>INDEX(รายได้แยกตามสิทธิ!$H:$H,MATCH(CalBudget2567!$D426,รายได้แยกตามสิทธิ!$B:$B,0))</f>
        <v>6239591</v>
      </c>
      <c r="AL426" s="138">
        <f>INDEX(ผลงานOPDVisit_HDC!$K:$K,MATCH(CalBudget2567!$D426,ผลงานOPDVisit_HDC!$A:$A,0))</f>
        <v>27922</v>
      </c>
      <c r="AM426" s="138">
        <f t="shared" si="328"/>
        <v>223.46504548384786</v>
      </c>
      <c r="AN426" s="139">
        <f t="shared" si="329"/>
        <v>33506.400000000001</v>
      </c>
      <c r="AO426" s="140">
        <f t="shared" si="330"/>
        <v>33506.400000000001</v>
      </c>
      <c r="AP426" s="141">
        <f t="shared" si="331"/>
        <v>229.36452268462145</v>
      </c>
      <c r="AQ426" s="142">
        <f t="shared" si="332"/>
        <v>7685179.44288</v>
      </c>
      <c r="AR426" s="144">
        <f t="shared" si="306"/>
        <v>87884014.277788788</v>
      </c>
      <c r="AS426" s="143">
        <f>INDEX(รายได้แยกตามสิทธิ!$I:$I,MATCH(CalBudget2567!$D426,รายได้แยกตามสิทธิ!$B:$B,0))</f>
        <v>29794573.460000001</v>
      </c>
      <c r="AT426" s="138">
        <f>INDEX(ผลงานAdjRw_DHES!$D:$D,MATCH(CalBudget2567!$D426,ผลงานAdjRw_DHES!$B:$B,0))</f>
        <v>2994.7725999999993</v>
      </c>
      <c r="AU426" s="143">
        <f t="shared" si="333"/>
        <v>9948.8600436640863</v>
      </c>
      <c r="AV426" s="139">
        <f t="shared" si="334"/>
        <v>3593.7271199999991</v>
      </c>
      <c r="AW426" s="140">
        <f t="shared" si="335"/>
        <v>3593.7271199999991</v>
      </c>
      <c r="AX426" s="141">
        <f t="shared" si="336"/>
        <v>10211.509948816818</v>
      </c>
      <c r="AY426" s="142">
        <f t="shared" si="337"/>
        <v>36697380.239212804</v>
      </c>
      <c r="AZ426" s="143">
        <f>INDEX(รายได้แยกตามสิทธิ!$J:$J,MATCH(CalBudget2567!$D426,รายได้แยกตามสิทธิ!$B:$B,0))</f>
        <v>1046599.76</v>
      </c>
      <c r="BA426" s="138">
        <f>INDEX(ผลงานAdjRw_DHES!$F:$F,MATCH(CalBudget2567!$D426,ผลงานAdjRw_DHES!$B:$B,0))</f>
        <v>108.651</v>
      </c>
      <c r="BB426" s="143">
        <f t="shared" si="338"/>
        <v>9632.674894846803</v>
      </c>
      <c r="BC426" s="139">
        <f t="shared" si="339"/>
        <v>130.38119999999998</v>
      </c>
      <c r="BD426" s="140">
        <f t="shared" si="340"/>
        <v>130.38119999999998</v>
      </c>
      <c r="BE426" s="141">
        <f t="shared" si="341"/>
        <v>9886.9775120707582</v>
      </c>
      <c r="BF426" s="142">
        <f t="shared" si="342"/>
        <v>1289075.9923967996</v>
      </c>
      <c r="BG426" s="143">
        <f>INDEX(รายได้แยกตามสิทธิ!$K:$K,MATCH(CalBudget2567!$D426,รายได้แยกตามสิทธิ!$B:$B,0))</f>
        <v>692253.5</v>
      </c>
      <c r="BH426" s="138">
        <f>INDEX(ผลงานAdjRw_DHES!$E:$E,MATCH(CalBudget2567!$D426,ผลงานAdjRw_DHES!$B:$B,0))</f>
        <v>67.029399999999995</v>
      </c>
      <c r="BI426" s="143">
        <f t="shared" si="343"/>
        <v>10327.609974130755</v>
      </c>
      <c r="BJ426" s="139">
        <f t="shared" si="344"/>
        <v>80.435279999999992</v>
      </c>
      <c r="BK426" s="140">
        <f t="shared" si="345"/>
        <v>80.435279999999992</v>
      </c>
      <c r="BL426" s="141">
        <f t="shared" si="346"/>
        <v>10600.258877447806</v>
      </c>
      <c r="BM426" s="142">
        <f t="shared" si="347"/>
        <v>852634.79087999987</v>
      </c>
      <c r="BN426" s="143">
        <f>INDEX(รายได้แยกตามสิทธิ!$N:$N,MATCH(CalBudget2567!$D426,รายได้แยกตามสิทธิ!$B:$B,0))</f>
        <v>2268758.5</v>
      </c>
      <c r="BO426" s="138">
        <f>INDEX(ผลงานAdjRw_DHES!$I:$I,MATCH(CalBudget2567!$D426,ผลงานAdjRw_DHES!$B:$B,0))</f>
        <v>124.6025000000006</v>
      </c>
      <c r="BP426" s="143">
        <f t="shared" si="348"/>
        <v>18207.969342509092</v>
      </c>
      <c r="BQ426" s="139">
        <f t="shared" si="349"/>
        <v>149.52300000000071</v>
      </c>
      <c r="BR426" s="140">
        <f t="shared" si="350"/>
        <v>149.52300000000071</v>
      </c>
      <c r="BS426" s="141">
        <f t="shared" si="351"/>
        <v>18688.659733151333</v>
      </c>
      <c r="BT426" s="142">
        <f t="shared" si="352"/>
        <v>2794384.4692799998</v>
      </c>
      <c r="BU426" s="144">
        <f t="shared" si="353"/>
        <v>41633475.491769604</v>
      </c>
      <c r="BV426" s="145">
        <f t="shared" si="307"/>
        <v>129517489.7695584</v>
      </c>
      <c r="BW426" s="146">
        <f>INDEX(รายได้แยกตามสิทธิ!$Q:$Q,MATCH(CalBudget2567!$D426,รายได้แยกตามสิทธิ!$B:$B,0))</f>
        <v>0.49</v>
      </c>
      <c r="BX426" s="145">
        <f t="shared" si="354"/>
        <v>63463569.987083614</v>
      </c>
      <c r="BY426" s="141"/>
      <c r="BZ426" s="143">
        <f t="shared" si="355"/>
        <v>136584</v>
      </c>
      <c r="CA426" s="138">
        <f>INDEX(ผลงานOPDVisit_HDC!$C:$C,MATCH(CalBudget2567!$D426,ผลงานOPDVisit_HDC!$A:$A,0))</f>
        <v>136584</v>
      </c>
      <c r="CB426" s="138">
        <f t="shared" si="356"/>
        <v>0</v>
      </c>
    </row>
    <row r="427" spans="1:80" hidden="1" x14ac:dyDescent="0.7">
      <c r="A427" s="136">
        <f>COUNTA($D$16:D427)</f>
        <v>412</v>
      </c>
      <c r="B427" s="1">
        <v>6</v>
      </c>
      <c r="C427" s="2" t="s">
        <v>41</v>
      </c>
      <c r="D427" s="91" t="s">
        <v>484</v>
      </c>
      <c r="E427" s="3" t="s">
        <v>1377</v>
      </c>
      <c r="F427" s="4" t="s">
        <v>1876</v>
      </c>
      <c r="G427" s="1">
        <v>6</v>
      </c>
      <c r="H427" s="3" t="s">
        <v>2965</v>
      </c>
      <c r="I427" s="137">
        <f>INDEX(รายได้แยกตามสิทธิ!$D:$D,MATCH(CalBudget2567!$D427,รายได้แยกตามสิทธิ!$B:$B,0))</f>
        <v>74755269.060000002</v>
      </c>
      <c r="J427" s="138">
        <f>INDEX(ผลงานOPDVisit_HDC!$F:$F,MATCH(CalBudget2567!$D427,ผลงานOPDVisit_HDC!$A:$A,0))</f>
        <v>135626</v>
      </c>
      <c r="K427" s="138">
        <f t="shared" si="308"/>
        <v>551.18685989412063</v>
      </c>
      <c r="L427" s="139">
        <f t="shared" si="309"/>
        <v>162751.19999999998</v>
      </c>
      <c r="M427" s="140">
        <f t="shared" si="310"/>
        <v>162751.19999999998</v>
      </c>
      <c r="N427" s="141">
        <f t="shared" si="311"/>
        <v>565.73819299532545</v>
      </c>
      <c r="O427" s="142">
        <f t="shared" si="312"/>
        <v>92074569.795820802</v>
      </c>
      <c r="P427" s="143">
        <f>INDEX(รายได้แยกตามสิทธิ!$E:$E,MATCH(CalBudget2567!$D427,รายได้แยกตามสิทธิ!$B:$B,0))</f>
        <v>10063609.529999999</v>
      </c>
      <c r="Q427" s="138">
        <f>INDEX(ผลงานOPDVisit_HDC!$D:$D,MATCH(CalBudget2567!$D427,ผลงานOPDVisit_HDC!$A:$A,0))</f>
        <v>27501</v>
      </c>
      <c r="R427" s="138">
        <f t="shared" si="313"/>
        <v>365.93613068615684</v>
      </c>
      <c r="S427" s="139">
        <f t="shared" si="314"/>
        <v>33001.199999999997</v>
      </c>
      <c r="T427" s="140">
        <f t="shared" si="315"/>
        <v>33001.199999999997</v>
      </c>
      <c r="U427" s="141">
        <f t="shared" si="316"/>
        <v>375.59684453627136</v>
      </c>
      <c r="V427" s="142">
        <f t="shared" si="317"/>
        <v>12395146.585910397</v>
      </c>
      <c r="W427" s="143">
        <f>INDEX(รายได้แยกตามสิทธิ!$F:$F,MATCH(CalBudget2567!$D427,รายได้แยกตามสิทธิ!$B:$B,0))</f>
        <v>6429857.4800000004</v>
      </c>
      <c r="X427" s="138">
        <f>INDEX(ผลงานOPDVisit_HDC!$E:$E,MATCH(CalBudget2567!$D427,ผลงานOPDVisit_HDC!$A:$A,0))</f>
        <v>23043</v>
      </c>
      <c r="Y427" s="138">
        <f t="shared" si="318"/>
        <v>279.03734235993579</v>
      </c>
      <c r="Z427" s="139">
        <f t="shared" si="319"/>
        <v>27651.599999999999</v>
      </c>
      <c r="AA427" s="140">
        <f t="shared" si="320"/>
        <v>27651.599999999999</v>
      </c>
      <c r="AB427" s="141">
        <f t="shared" si="321"/>
        <v>286.40392819823808</v>
      </c>
      <c r="AC427" s="142">
        <f t="shared" si="322"/>
        <v>7919526.8609663993</v>
      </c>
      <c r="AD427" s="143">
        <f>INDEX(รายได้แยกตามสิทธิ!$G:$G,MATCH(CalBudget2567!$D427,รายได้แยกตามสิทธิ!$B:$B,0))</f>
        <v>2726586.08</v>
      </c>
      <c r="AE427" s="138">
        <f>INDEX(ผลงานOPDVisit_HDC!$G:$G,MATCH(CalBudget2567!$D427,ผลงานOPDVisit_HDC!$A:$A,0))</f>
        <v>2172</v>
      </c>
      <c r="AF427" s="138">
        <f t="shared" si="323"/>
        <v>1255.334290976059</v>
      </c>
      <c r="AG427" s="139">
        <f t="shared" si="324"/>
        <v>2606.4</v>
      </c>
      <c r="AH427" s="140">
        <f t="shared" si="325"/>
        <v>2606.4</v>
      </c>
      <c r="AI427" s="141">
        <f t="shared" si="326"/>
        <v>1288.475116257827</v>
      </c>
      <c r="AJ427" s="142">
        <f t="shared" si="327"/>
        <v>3358281.5430144006</v>
      </c>
      <c r="AK427" s="143">
        <f>INDEX(รายได้แยกตามสิทธิ!$H:$H,MATCH(CalBudget2567!$D427,รายได้แยกตามสิทธิ!$B:$B,0))</f>
        <v>8680950.9499999993</v>
      </c>
      <c r="AL427" s="138">
        <f>INDEX(ผลงานOPDVisit_HDC!$K:$K,MATCH(CalBudget2567!$D427,ผลงานOPDVisit_HDC!$A:$A,0))</f>
        <v>2</v>
      </c>
      <c r="AM427" s="138">
        <f t="shared" si="328"/>
        <v>4340475.4749999996</v>
      </c>
      <c r="AN427" s="139">
        <f t="shared" si="329"/>
        <v>2.4</v>
      </c>
      <c r="AO427" s="140">
        <f t="shared" si="330"/>
        <v>2.4</v>
      </c>
      <c r="AP427" s="141">
        <f t="shared" si="331"/>
        <v>4455064.0275399992</v>
      </c>
      <c r="AQ427" s="142">
        <f t="shared" si="332"/>
        <v>10692153.666095998</v>
      </c>
      <c r="AR427" s="144">
        <f t="shared" si="306"/>
        <v>126439678.45180801</v>
      </c>
      <c r="AS427" s="143">
        <f>INDEX(รายได้แยกตามสิทธิ!$I:$I,MATCH(CalBudget2567!$D427,รายได้แยกตามสิทธิ!$B:$B,0))</f>
        <v>26280507.66</v>
      </c>
      <c r="AT427" s="138">
        <f>INDEX(ผลงานAdjRw_DHES!$D:$D,MATCH(CalBudget2567!$D427,ผลงานAdjRw_DHES!$B:$B,0))</f>
        <v>2157.3615</v>
      </c>
      <c r="AU427" s="143">
        <f t="shared" si="333"/>
        <v>12181.782079637558</v>
      </c>
      <c r="AV427" s="139">
        <f t="shared" si="334"/>
        <v>2588.8337999999999</v>
      </c>
      <c r="AW427" s="140">
        <f t="shared" si="335"/>
        <v>2588.8337999999999</v>
      </c>
      <c r="AX427" s="141">
        <f t="shared" si="336"/>
        <v>12503.381126539989</v>
      </c>
      <c r="AY427" s="142">
        <f t="shared" si="337"/>
        <v>32369175.6746688</v>
      </c>
      <c r="AZ427" s="143">
        <f>INDEX(รายได้แยกตามสิทธิ!$J:$J,MATCH(CalBudget2567!$D427,รายได้แยกตามสิทธิ!$B:$B,0))</f>
        <v>4029513.76</v>
      </c>
      <c r="BA427" s="138">
        <f>INDEX(ผลงานAdjRw_DHES!$F:$F,MATCH(CalBudget2567!$D427,ผลงานAdjRw_DHES!$B:$B,0))</f>
        <v>269.81389999999999</v>
      </c>
      <c r="BB427" s="143">
        <f t="shared" si="338"/>
        <v>14934.418723423811</v>
      </c>
      <c r="BC427" s="139">
        <f t="shared" si="339"/>
        <v>323.77668</v>
      </c>
      <c r="BD427" s="140">
        <f t="shared" si="340"/>
        <v>323.77668</v>
      </c>
      <c r="BE427" s="141">
        <f t="shared" si="341"/>
        <v>15328.687377722199</v>
      </c>
      <c r="BF427" s="142">
        <f t="shared" si="342"/>
        <v>4963071.5079167997</v>
      </c>
      <c r="BG427" s="143">
        <f>INDEX(รายได้แยกตามสิทธิ!$K:$K,MATCH(CalBudget2567!$D427,รายได้แยกตามสิทธิ!$B:$B,0))</f>
        <v>1460431.3</v>
      </c>
      <c r="BH427" s="138">
        <f>INDEX(ผลงานAdjRw_DHES!$E:$E,MATCH(CalBudget2567!$D427,ผลงานAdjRw_DHES!$B:$B,0))</f>
        <v>101.648</v>
      </c>
      <c r="BI427" s="143">
        <f t="shared" si="343"/>
        <v>14367.536006611052</v>
      </c>
      <c r="BJ427" s="139">
        <f t="shared" si="344"/>
        <v>121.9776</v>
      </c>
      <c r="BK427" s="140">
        <f t="shared" si="345"/>
        <v>121.9776</v>
      </c>
      <c r="BL427" s="141">
        <f t="shared" si="346"/>
        <v>14746.838957185584</v>
      </c>
      <c r="BM427" s="142">
        <f t="shared" si="347"/>
        <v>1798784.0235840003</v>
      </c>
      <c r="BN427" s="143">
        <f>INDEX(รายได้แยกตามสิทธิ!$N:$N,MATCH(CalBudget2567!$D427,รายได้แยกตามสิทธิ!$B:$B,0))</f>
        <v>4096670.32</v>
      </c>
      <c r="BO427" s="138">
        <f>INDEX(ผลงานAdjRw_DHES!$I:$I,MATCH(CalBudget2567!$D427,ผลงานAdjRw_DHES!$B:$B,0))</f>
        <v>188.14350000000036</v>
      </c>
      <c r="BP427" s="143">
        <f t="shared" si="348"/>
        <v>21774.179389667952</v>
      </c>
      <c r="BQ427" s="139">
        <f t="shared" si="349"/>
        <v>225.77220000000042</v>
      </c>
      <c r="BR427" s="140">
        <f t="shared" si="350"/>
        <v>225.77220000000042</v>
      </c>
      <c r="BS427" s="141">
        <f t="shared" si="351"/>
        <v>22349.017725555186</v>
      </c>
      <c r="BT427" s="142">
        <f t="shared" si="352"/>
        <v>5045786.8997376002</v>
      </c>
      <c r="BU427" s="144">
        <f t="shared" si="353"/>
        <v>44176818.105907202</v>
      </c>
      <c r="BV427" s="145">
        <f t="shared" si="307"/>
        <v>170616496.55771521</v>
      </c>
      <c r="BW427" s="146">
        <f>INDEX(รายได้แยกตามสิทธิ!$Q:$Q,MATCH(CalBudget2567!$D427,รายได้แยกตามสิทธิ!$B:$B,0))</f>
        <v>0.46</v>
      </c>
      <c r="BX427" s="145">
        <f t="shared" si="354"/>
        <v>78483588.416548997</v>
      </c>
      <c r="BY427" s="141"/>
      <c r="BZ427" s="143">
        <f t="shared" si="355"/>
        <v>188344</v>
      </c>
      <c r="CA427" s="138">
        <f>INDEX(ผลงานOPDVisit_HDC!$C:$C,MATCH(CalBudget2567!$D427,ผลงานOPDVisit_HDC!$A:$A,0))</f>
        <v>188344</v>
      </c>
      <c r="CB427" s="138">
        <f t="shared" si="356"/>
        <v>0</v>
      </c>
    </row>
    <row r="428" spans="1:80" hidden="1" x14ac:dyDescent="0.7">
      <c r="A428" s="136">
        <f>COUNTA($D$16:D428)</f>
        <v>413</v>
      </c>
      <c r="B428" s="1">
        <v>6</v>
      </c>
      <c r="C428" s="2" t="s">
        <v>41</v>
      </c>
      <c r="D428" s="91" t="s">
        <v>485</v>
      </c>
      <c r="E428" s="3" t="s">
        <v>1378</v>
      </c>
      <c r="F428" s="4" t="s">
        <v>1877</v>
      </c>
      <c r="G428" s="1">
        <v>15</v>
      </c>
      <c r="H428" s="3" t="s">
        <v>2969</v>
      </c>
      <c r="I428" s="137">
        <f>INDEX(รายได้แยกตามสิทธิ!$D:$D,MATCH(CalBudget2567!$D428,รายได้แยกตามสิทธิ!$B:$B,0))</f>
        <v>112221089.04000001</v>
      </c>
      <c r="J428" s="138">
        <f>INDEX(ผลงานOPDVisit_HDC!$F:$F,MATCH(CalBudget2567!$D428,ผลงานOPDVisit_HDC!$A:$A,0))</f>
        <v>150882</v>
      </c>
      <c r="K428" s="138">
        <f t="shared" si="308"/>
        <v>743.76724221577126</v>
      </c>
      <c r="L428" s="139">
        <f t="shared" si="309"/>
        <v>181058.4</v>
      </c>
      <c r="M428" s="140">
        <f t="shared" si="310"/>
        <v>181058.4</v>
      </c>
      <c r="N428" s="141">
        <f t="shared" si="311"/>
        <v>763.40269741026759</v>
      </c>
      <c r="O428" s="142">
        <f t="shared" si="312"/>
        <v>138220470.94878718</v>
      </c>
      <c r="P428" s="143">
        <f>INDEX(รายได้แยกตามสิทธิ!$E:$E,MATCH(CalBudget2567!$D428,รายได้แยกตามสิทธิ!$B:$B,0))</f>
        <v>32261116.02</v>
      </c>
      <c r="Q428" s="138">
        <f>INDEX(ผลงานOPDVisit_HDC!$D:$D,MATCH(CalBudget2567!$D428,ผลงานOPDVisit_HDC!$A:$A,0))</f>
        <v>28314</v>
      </c>
      <c r="R428" s="138">
        <f t="shared" si="313"/>
        <v>1139.4051006569189</v>
      </c>
      <c r="S428" s="139">
        <f t="shared" si="314"/>
        <v>33976.799999999996</v>
      </c>
      <c r="T428" s="140">
        <f t="shared" si="315"/>
        <v>33976.799999999996</v>
      </c>
      <c r="U428" s="141">
        <f t="shared" si="316"/>
        <v>1169.4853953142615</v>
      </c>
      <c r="V428" s="142">
        <f t="shared" si="317"/>
        <v>39735371.379513592</v>
      </c>
      <c r="W428" s="143">
        <f>INDEX(รายได้แยกตามสิทธิ!$F:$F,MATCH(CalBudget2567!$D428,รายได้แยกตามสิทธิ!$B:$B,0))</f>
        <v>11289820.640000001</v>
      </c>
      <c r="X428" s="138">
        <f>INDEX(ผลงานOPDVisit_HDC!$E:$E,MATCH(CalBudget2567!$D428,ผลงานOPDVisit_HDC!$A:$A,0))</f>
        <v>18149</v>
      </c>
      <c r="Y428" s="138">
        <f t="shared" si="318"/>
        <v>622.06295884070755</v>
      </c>
      <c r="Z428" s="139">
        <f t="shared" si="319"/>
        <v>21778.799999999999</v>
      </c>
      <c r="AA428" s="140">
        <f t="shared" si="320"/>
        <v>21778.799999999999</v>
      </c>
      <c r="AB428" s="141">
        <f t="shared" si="321"/>
        <v>638.48542095410221</v>
      </c>
      <c r="AC428" s="142">
        <f t="shared" si="322"/>
        <v>13905446.285875201</v>
      </c>
      <c r="AD428" s="143">
        <f>INDEX(รายได้แยกตามสิทธิ!$G:$G,MATCH(CalBudget2567!$D428,รายได้แยกตามสิทธิ!$B:$B,0))</f>
        <v>1375097.63</v>
      </c>
      <c r="AE428" s="138">
        <f>INDEX(ผลงานOPDVisit_HDC!$G:$G,MATCH(CalBudget2567!$D428,ผลงานOPDVisit_HDC!$A:$A,0))</f>
        <v>2303</v>
      </c>
      <c r="AF428" s="138">
        <f t="shared" si="323"/>
        <v>597.08972210160653</v>
      </c>
      <c r="AG428" s="139">
        <f t="shared" si="324"/>
        <v>2763.6</v>
      </c>
      <c r="AH428" s="140">
        <f t="shared" si="325"/>
        <v>2763.6</v>
      </c>
      <c r="AI428" s="141">
        <f t="shared" si="326"/>
        <v>612.85289076508889</v>
      </c>
      <c r="AJ428" s="142">
        <f t="shared" si="327"/>
        <v>1693680.2489183997</v>
      </c>
      <c r="AK428" s="143">
        <f>INDEX(รายได้แยกตามสิทธิ!$H:$H,MATCH(CalBudget2567!$D428,รายได้แยกตามสิทธิ!$B:$B,0))</f>
        <v>19503812.300000001</v>
      </c>
      <c r="AL428" s="138">
        <f>INDEX(ผลงานOPDVisit_HDC!$K:$K,MATCH(CalBudget2567!$D428,ผลงานOPDVisit_HDC!$A:$A,0))</f>
        <v>16406</v>
      </c>
      <c r="AM428" s="138">
        <f t="shared" si="328"/>
        <v>1188.8219127148604</v>
      </c>
      <c r="AN428" s="139">
        <f t="shared" si="329"/>
        <v>19687.2</v>
      </c>
      <c r="AO428" s="140">
        <f t="shared" si="330"/>
        <v>19687.2</v>
      </c>
      <c r="AP428" s="141">
        <f t="shared" si="331"/>
        <v>1220.2068112105328</v>
      </c>
      <c r="AQ428" s="142">
        <f t="shared" si="332"/>
        <v>24022455.533664003</v>
      </c>
      <c r="AR428" s="144">
        <f t="shared" si="306"/>
        <v>217577424.39675838</v>
      </c>
      <c r="AS428" s="143">
        <f>INDEX(รายได้แยกตามสิทธิ!$I:$I,MATCH(CalBudget2567!$D428,รายได้แยกตามสิทธิ!$B:$B,0))</f>
        <v>159861623.22</v>
      </c>
      <c r="AT428" s="138">
        <f>INDEX(ผลงานAdjRw_DHES!$D:$D,MATCH(CalBudget2567!$D428,ผลงานAdjRw_DHES!$B:$B,0))</f>
        <v>10659.7104</v>
      </c>
      <c r="AU428" s="143">
        <f t="shared" si="333"/>
        <v>14996.807344784902</v>
      </c>
      <c r="AV428" s="139">
        <f t="shared" si="334"/>
        <v>12791.652479999999</v>
      </c>
      <c r="AW428" s="140">
        <f t="shared" si="335"/>
        <v>12791.652479999999</v>
      </c>
      <c r="AX428" s="141">
        <f t="shared" si="336"/>
        <v>15392.723058687223</v>
      </c>
      <c r="AY428" s="142">
        <f t="shared" si="337"/>
        <v>196898364.08760959</v>
      </c>
      <c r="AZ428" s="143">
        <f>INDEX(รายได้แยกตามสิทธิ!$J:$J,MATCH(CalBudget2567!$D428,รายได้แยกตามสิทธิ!$B:$B,0))</f>
        <v>20763762.120000001</v>
      </c>
      <c r="BA428" s="138">
        <f>INDEX(ผลงานAdjRw_DHES!$F:$F,MATCH(CalBudget2567!$D428,ผลงานAdjRw_DHES!$B:$B,0))</f>
        <v>1341.0177000000001</v>
      </c>
      <c r="BB428" s="143">
        <f t="shared" si="338"/>
        <v>15483.58542918561</v>
      </c>
      <c r="BC428" s="139">
        <f t="shared" si="339"/>
        <v>1609.2212400000001</v>
      </c>
      <c r="BD428" s="140">
        <f t="shared" si="340"/>
        <v>1609.2212400000001</v>
      </c>
      <c r="BE428" s="141">
        <f t="shared" si="341"/>
        <v>15892.352084516111</v>
      </c>
      <c r="BF428" s="142">
        <f t="shared" si="342"/>
        <v>25574310.527961601</v>
      </c>
      <c r="BG428" s="143">
        <f>INDEX(รายได้แยกตามสิทธิ!$K:$K,MATCH(CalBudget2567!$D428,รายได้แยกตามสิทธิ!$B:$B,0))</f>
        <v>9470043.1500000004</v>
      </c>
      <c r="BH428" s="138">
        <f>INDEX(ผลงานAdjRw_DHES!$E:$E,MATCH(CalBudget2567!$D428,ผลงานAdjRw_DHES!$B:$B,0))</f>
        <v>515.69250000000011</v>
      </c>
      <c r="BI428" s="143">
        <f t="shared" si="343"/>
        <v>18363.740310359368</v>
      </c>
      <c r="BJ428" s="139">
        <f t="shared" si="344"/>
        <v>618.83100000000013</v>
      </c>
      <c r="BK428" s="140">
        <f t="shared" si="345"/>
        <v>618.83100000000013</v>
      </c>
      <c r="BL428" s="141">
        <f t="shared" si="346"/>
        <v>18848.543054552854</v>
      </c>
      <c r="BM428" s="142">
        <f t="shared" si="347"/>
        <v>11664062.746991999</v>
      </c>
      <c r="BN428" s="143">
        <f>INDEX(รายได้แยกตามสิทธิ!$N:$N,MATCH(CalBudget2567!$D428,รายได้แยกตามสิทธิ!$B:$B,0))</f>
        <v>30788241.919999998</v>
      </c>
      <c r="BO428" s="138">
        <f>INDEX(ผลงานAdjRw_DHES!$I:$I,MATCH(CalBudget2567!$D428,ผลงานAdjRw_DHES!$B:$B,0))</f>
        <v>86.521600000001172</v>
      </c>
      <c r="BP428" s="143">
        <f t="shared" si="348"/>
        <v>355844.57430282823</v>
      </c>
      <c r="BQ428" s="139">
        <f t="shared" si="349"/>
        <v>103.8259200000014</v>
      </c>
      <c r="BR428" s="140">
        <f t="shared" si="350"/>
        <v>103.8259200000014</v>
      </c>
      <c r="BS428" s="141">
        <f t="shared" si="351"/>
        <v>365238.87106442288</v>
      </c>
      <c r="BT428" s="142">
        <f t="shared" si="352"/>
        <v>37921261.808025599</v>
      </c>
      <c r="BU428" s="144">
        <f t="shared" si="353"/>
        <v>272057999.17058879</v>
      </c>
      <c r="BV428" s="145">
        <f t="shared" si="307"/>
        <v>489635423.56734717</v>
      </c>
      <c r="BW428" s="146">
        <f>INDEX(รายได้แยกตามสิทธิ!$Q:$Q,MATCH(CalBudget2567!$D428,รายได้แยกตามสิทธิ!$B:$B,0))</f>
        <v>0.37</v>
      </c>
      <c r="BX428" s="145">
        <f t="shared" si="354"/>
        <v>181165106.71991846</v>
      </c>
      <c r="BY428" s="141"/>
      <c r="BZ428" s="143">
        <f t="shared" si="355"/>
        <v>216054</v>
      </c>
      <c r="CA428" s="138">
        <f>INDEX(ผลงานOPDVisit_HDC!$C:$C,MATCH(CalBudget2567!$D428,ผลงานOPDVisit_HDC!$A:$A,0))</f>
        <v>216054</v>
      </c>
      <c r="CB428" s="138">
        <f t="shared" si="356"/>
        <v>0</v>
      </c>
    </row>
    <row r="429" spans="1:80" hidden="1" x14ac:dyDescent="0.7">
      <c r="A429" s="136">
        <f>COUNTA($D$16:D429)</f>
        <v>414</v>
      </c>
      <c r="B429" s="1">
        <v>6</v>
      </c>
      <c r="C429" s="2" t="s">
        <v>41</v>
      </c>
      <c r="D429" s="91" t="s">
        <v>486</v>
      </c>
      <c r="E429" s="3" t="s">
        <v>1379</v>
      </c>
      <c r="F429" s="4" t="s">
        <v>1876</v>
      </c>
      <c r="G429" s="1">
        <v>6</v>
      </c>
      <c r="H429" s="3" t="s">
        <v>2965</v>
      </c>
      <c r="I429" s="137">
        <f>INDEX(รายได้แยกตามสิทธิ!$D:$D,MATCH(CalBudget2567!$D429,รายได้แยกตามสิทธิ!$B:$B,0))</f>
        <v>37623948.200000003</v>
      </c>
      <c r="J429" s="138">
        <f>INDEX(ผลงานOPDVisit_HDC!$F:$F,MATCH(CalBudget2567!$D429,ผลงานOPDVisit_HDC!$A:$A,0))</f>
        <v>61568</v>
      </c>
      <c r="K429" s="138">
        <f t="shared" si="308"/>
        <v>611.09583225051983</v>
      </c>
      <c r="L429" s="139">
        <f t="shared" si="309"/>
        <v>73881.599999999991</v>
      </c>
      <c r="M429" s="140">
        <f t="shared" si="310"/>
        <v>73881.599999999991</v>
      </c>
      <c r="N429" s="141">
        <f t="shared" si="311"/>
        <v>627.22876222193361</v>
      </c>
      <c r="O429" s="142">
        <f t="shared" si="312"/>
        <v>46340664.518976003</v>
      </c>
      <c r="P429" s="143">
        <f>INDEX(รายได้แยกตามสิทธิ!$E:$E,MATCH(CalBudget2567!$D429,รายได้แยกตามสิทธิ!$B:$B,0))</f>
        <v>2691491.33</v>
      </c>
      <c r="Q429" s="138">
        <f>INDEX(ผลงานOPDVisit_HDC!$D:$D,MATCH(CalBudget2567!$D429,ผลงานOPDVisit_HDC!$A:$A,0))</f>
        <v>5838</v>
      </c>
      <c r="R429" s="138">
        <f t="shared" si="313"/>
        <v>461.0296899623159</v>
      </c>
      <c r="S429" s="139">
        <f t="shared" si="314"/>
        <v>7005.5999999999995</v>
      </c>
      <c r="T429" s="140">
        <f t="shared" si="315"/>
        <v>7005.5999999999995</v>
      </c>
      <c r="U429" s="141">
        <f t="shared" si="316"/>
        <v>473.20087377732102</v>
      </c>
      <c r="V429" s="142">
        <f t="shared" si="317"/>
        <v>3315056.0413344</v>
      </c>
      <c r="W429" s="143">
        <f>INDEX(รายได้แยกตามสิทธิ!$F:$F,MATCH(CalBudget2567!$D429,รายได้แยกตามสิทธิ!$B:$B,0))</f>
        <v>1458341.35</v>
      </c>
      <c r="X429" s="138">
        <f>INDEX(ผลงานOPDVisit_HDC!$E:$E,MATCH(CalBudget2567!$D429,ผลงานOPDVisit_HDC!$A:$A,0))</f>
        <v>3708</v>
      </c>
      <c r="Y429" s="138">
        <f t="shared" si="318"/>
        <v>393.29594120819854</v>
      </c>
      <c r="Z429" s="139">
        <f t="shared" si="319"/>
        <v>4449.5999999999995</v>
      </c>
      <c r="AA429" s="140">
        <f t="shared" si="320"/>
        <v>4449.5999999999995</v>
      </c>
      <c r="AB429" s="141">
        <f t="shared" si="321"/>
        <v>403.67895405609499</v>
      </c>
      <c r="AC429" s="142">
        <f t="shared" si="322"/>
        <v>1796209.8739680001</v>
      </c>
      <c r="AD429" s="143">
        <f>INDEX(รายได้แยกตามสิทธิ!$G:$G,MATCH(CalBudget2567!$D429,รายได้แยกตามสิทธิ!$B:$B,0))</f>
        <v>737464.35</v>
      </c>
      <c r="AE429" s="138">
        <f>INDEX(ผลงานOPDVisit_HDC!$G:$G,MATCH(CalBudget2567!$D429,ผลงานOPDVisit_HDC!$A:$A,0))</f>
        <v>362</v>
      </c>
      <c r="AF429" s="138">
        <f t="shared" si="323"/>
        <v>2037.1943370165745</v>
      </c>
      <c r="AG429" s="139">
        <f t="shared" si="324"/>
        <v>434.4</v>
      </c>
      <c r="AH429" s="140">
        <f t="shared" si="325"/>
        <v>434.4</v>
      </c>
      <c r="AI429" s="141">
        <f t="shared" si="326"/>
        <v>2090.9762675138122</v>
      </c>
      <c r="AJ429" s="142">
        <f t="shared" si="327"/>
        <v>908320.09060799994</v>
      </c>
      <c r="AK429" s="143">
        <f>INDEX(รายได้แยกตามสิทธิ!$H:$H,MATCH(CalBudget2567!$D429,รายได้แยกตามสิทธิ!$B:$B,0))</f>
        <v>3443445.99</v>
      </c>
      <c r="AL429" s="138">
        <f>INDEX(ผลงานOPDVisit_HDC!$K:$K,MATCH(CalBudget2567!$D429,ผลงานOPDVisit_HDC!$A:$A,0))</f>
        <v>6275</v>
      </c>
      <c r="AM429" s="138">
        <f t="shared" si="328"/>
        <v>548.75633306772909</v>
      </c>
      <c r="AN429" s="139">
        <f t="shared" si="329"/>
        <v>7530</v>
      </c>
      <c r="AO429" s="140">
        <f t="shared" si="330"/>
        <v>7530</v>
      </c>
      <c r="AP429" s="141">
        <f t="shared" si="331"/>
        <v>563.24350026071716</v>
      </c>
      <c r="AQ429" s="142">
        <f t="shared" si="332"/>
        <v>4241223.5569631997</v>
      </c>
      <c r="AR429" s="144">
        <f t="shared" si="306"/>
        <v>56601474.081849597</v>
      </c>
      <c r="AS429" s="143">
        <f>INDEX(รายได้แยกตามสิทธิ!$I:$I,MATCH(CalBudget2567!$D429,รายได้แยกตามสิทธิ!$B:$B,0))</f>
        <v>7171103.4199999999</v>
      </c>
      <c r="AT429" s="138">
        <f>INDEX(ผลงานAdjRw_DHES!$D:$D,MATCH(CalBudget2567!$D429,ผลงานAdjRw_DHES!$B:$B,0))</f>
        <v>1200.3059999999998</v>
      </c>
      <c r="AU429" s="143">
        <f t="shared" si="333"/>
        <v>5974.3960456750201</v>
      </c>
      <c r="AV429" s="139">
        <f t="shared" si="334"/>
        <v>1440.3671999999997</v>
      </c>
      <c r="AW429" s="140">
        <f t="shared" si="335"/>
        <v>1440.3671999999997</v>
      </c>
      <c r="AX429" s="141">
        <f t="shared" si="336"/>
        <v>6132.1201012808406</v>
      </c>
      <c r="AY429" s="142">
        <f t="shared" si="337"/>
        <v>8832504.6603455991</v>
      </c>
      <c r="AZ429" s="143">
        <f>INDEX(รายได้แยกตามสิทธิ!$J:$J,MATCH(CalBudget2567!$D429,รายได้แยกตามสิทธิ!$B:$B,0))</f>
        <v>943215.48</v>
      </c>
      <c r="BA429" s="138">
        <f>INDEX(ผลงานAdjRw_DHES!$F:$F,MATCH(CalBudget2567!$D429,ผลงานAdjRw_DHES!$B:$B,0))</f>
        <v>67.267200000000003</v>
      </c>
      <c r="BB429" s="143">
        <f t="shared" si="338"/>
        <v>14021.922720137005</v>
      </c>
      <c r="BC429" s="139">
        <f t="shared" si="339"/>
        <v>80.720640000000003</v>
      </c>
      <c r="BD429" s="140">
        <f t="shared" si="340"/>
        <v>80.720640000000003</v>
      </c>
      <c r="BE429" s="141">
        <f t="shared" si="341"/>
        <v>14392.101479948622</v>
      </c>
      <c r="BF429" s="142">
        <f t="shared" si="342"/>
        <v>1161739.6424064001</v>
      </c>
      <c r="BG429" s="143">
        <f>INDEX(รายได้แยกตามสิทธิ!$K:$K,MATCH(CalBudget2567!$D429,รายได้แยกตามสิทธิ!$B:$B,0))</f>
        <v>283820.39</v>
      </c>
      <c r="BH429" s="138">
        <f>INDEX(ผลงานAdjRw_DHES!$E:$E,MATCH(CalBudget2567!$D429,ผลงานAdjRw_DHES!$B:$B,0))</f>
        <v>22.199100000000005</v>
      </c>
      <c r="BI429" s="143">
        <f t="shared" si="343"/>
        <v>12785.22057200517</v>
      </c>
      <c r="BJ429" s="139">
        <f t="shared" si="344"/>
        <v>26.638920000000006</v>
      </c>
      <c r="BK429" s="140">
        <f t="shared" si="345"/>
        <v>26.638920000000006</v>
      </c>
      <c r="BL429" s="141">
        <f t="shared" si="346"/>
        <v>13122.750395106106</v>
      </c>
      <c r="BM429" s="142">
        <f t="shared" si="347"/>
        <v>349575.89795520005</v>
      </c>
      <c r="BN429" s="143">
        <f>INDEX(รายได้แยกตามสิทธิ!$N:$N,MATCH(CalBudget2567!$D429,รายได้แยกตามสิทธิ!$B:$B,0))</f>
        <v>643914</v>
      </c>
      <c r="BO429" s="138">
        <f>INDEX(ผลงานAdjRw_DHES!$I:$I,MATCH(CalBudget2567!$D429,ผลงานAdjRw_DHES!$B:$B,0))</f>
        <v>82.47470000000024</v>
      </c>
      <c r="BP429" s="143">
        <f t="shared" si="348"/>
        <v>7807.4124549710168</v>
      </c>
      <c r="BQ429" s="139">
        <f t="shared" si="349"/>
        <v>98.969640000000282</v>
      </c>
      <c r="BR429" s="140">
        <f t="shared" si="350"/>
        <v>98.969640000000282</v>
      </c>
      <c r="BS429" s="141">
        <f t="shared" si="351"/>
        <v>8013.5281437822514</v>
      </c>
      <c r="BT429" s="142">
        <f t="shared" si="352"/>
        <v>793095.99551999988</v>
      </c>
      <c r="BU429" s="144">
        <f t="shared" si="353"/>
        <v>11136916.196227198</v>
      </c>
      <c r="BV429" s="145">
        <f t="shared" si="307"/>
        <v>67738390.278076798</v>
      </c>
      <c r="BW429" s="146">
        <f>INDEX(รายได้แยกตามสิทธิ!$Q:$Q,MATCH(CalBudget2567!$D429,รายได้แยกตามสิทธิ!$B:$B,0))</f>
        <v>0.49</v>
      </c>
      <c r="BX429" s="145">
        <f t="shared" si="354"/>
        <v>33191811.236257631</v>
      </c>
      <c r="BY429" s="141"/>
      <c r="BZ429" s="143">
        <f t="shared" si="355"/>
        <v>77751</v>
      </c>
      <c r="CA429" s="138">
        <f>INDEX(ผลงานOPDVisit_HDC!$C:$C,MATCH(CalBudget2567!$D429,ผลงานOPDVisit_HDC!$A:$A,0))</f>
        <v>77751</v>
      </c>
      <c r="CB429" s="138">
        <f t="shared" si="356"/>
        <v>0</v>
      </c>
    </row>
    <row r="430" spans="1:80" hidden="1" x14ac:dyDescent="0.7">
      <c r="A430" s="136">
        <f>COUNTA($D$16:D430)</f>
        <v>415</v>
      </c>
      <c r="B430" s="1">
        <v>6</v>
      </c>
      <c r="C430" s="2" t="s">
        <v>41</v>
      </c>
      <c r="D430" s="91" t="s">
        <v>487</v>
      </c>
      <c r="E430" s="3" t="s">
        <v>1380</v>
      </c>
      <c r="F430" s="4" t="s">
        <v>1876</v>
      </c>
      <c r="G430" s="1">
        <v>5</v>
      </c>
      <c r="H430" s="3" t="s">
        <v>2964</v>
      </c>
      <c r="I430" s="137">
        <f>INDEX(รายได้แยกตามสิทธิ!$D:$D,MATCH(CalBudget2567!$D430,รายได้แยกตามสิทธิ!$B:$B,0))</f>
        <v>24355834.25</v>
      </c>
      <c r="J430" s="138">
        <f>INDEX(ผลงานOPDVisit_HDC!$F:$F,MATCH(CalBudget2567!$D430,ผลงานOPDVisit_HDC!$A:$A,0))</f>
        <v>42884</v>
      </c>
      <c r="K430" s="138">
        <f t="shared" si="308"/>
        <v>567.94688578490809</v>
      </c>
      <c r="L430" s="139">
        <f t="shared" si="309"/>
        <v>51460.799999999996</v>
      </c>
      <c r="M430" s="140">
        <f t="shared" si="310"/>
        <v>51460.799999999996</v>
      </c>
      <c r="N430" s="141">
        <f t="shared" si="311"/>
        <v>582.94068356962964</v>
      </c>
      <c r="O430" s="142">
        <f t="shared" si="312"/>
        <v>29998593.929039996</v>
      </c>
      <c r="P430" s="143">
        <f>INDEX(รายได้แยกตามสิทธิ!$E:$E,MATCH(CalBudget2567!$D430,รายได้แยกตามสิทธิ!$B:$B,0))</f>
        <v>1364062.4</v>
      </c>
      <c r="Q430" s="138">
        <f>INDEX(ผลงานOPDVisit_HDC!$D:$D,MATCH(CalBudget2567!$D430,ผลงานOPDVisit_HDC!$A:$A,0))</f>
        <v>2911</v>
      </c>
      <c r="R430" s="138">
        <f t="shared" si="313"/>
        <v>468.58893850910334</v>
      </c>
      <c r="S430" s="139">
        <f t="shared" si="314"/>
        <v>3493.2</v>
      </c>
      <c r="T430" s="140">
        <f t="shared" si="315"/>
        <v>3493.2</v>
      </c>
      <c r="U430" s="141">
        <f t="shared" si="316"/>
        <v>480.95968648574365</v>
      </c>
      <c r="V430" s="142">
        <f t="shared" si="317"/>
        <v>1680088.3768319995</v>
      </c>
      <c r="W430" s="143">
        <f>INDEX(รายได้แยกตามสิทธิ!$F:$F,MATCH(CalBudget2567!$D430,รายได้แยกตามสิทธิ!$B:$B,0))</f>
        <v>1092558.5</v>
      </c>
      <c r="X430" s="138">
        <f>INDEX(ผลงานOPDVisit_HDC!$E:$E,MATCH(CalBudget2567!$D430,ผลงานOPDVisit_HDC!$A:$A,0))</f>
        <v>3329</v>
      </c>
      <c r="Y430" s="138">
        <f t="shared" si="318"/>
        <v>328.19420246320215</v>
      </c>
      <c r="Z430" s="139">
        <f t="shared" si="319"/>
        <v>3994.7999999999997</v>
      </c>
      <c r="AA430" s="140">
        <f t="shared" si="320"/>
        <v>3994.7999999999997</v>
      </c>
      <c r="AB430" s="141">
        <f t="shared" si="321"/>
        <v>336.85852940823071</v>
      </c>
      <c r="AC430" s="142">
        <f t="shared" si="322"/>
        <v>1345682.45328</v>
      </c>
      <c r="AD430" s="143">
        <f>INDEX(รายได้แยกตามสิทธิ!$G:$G,MATCH(CalBudget2567!$D430,รายได้แยกตามสิทธิ!$B:$B,0))</f>
        <v>302411</v>
      </c>
      <c r="AE430" s="138">
        <f>INDEX(ผลงานOPDVisit_HDC!$G:$G,MATCH(CalBudget2567!$D430,ผลงานOPDVisit_HDC!$A:$A,0))</f>
        <v>1257</v>
      </c>
      <c r="AF430" s="138">
        <f t="shared" si="323"/>
        <v>240.58154335719968</v>
      </c>
      <c r="AG430" s="139">
        <f t="shared" si="324"/>
        <v>1508.3999999999999</v>
      </c>
      <c r="AH430" s="140">
        <f t="shared" si="325"/>
        <v>1508.3999999999999</v>
      </c>
      <c r="AI430" s="141">
        <f t="shared" si="326"/>
        <v>246.93289610182975</v>
      </c>
      <c r="AJ430" s="142">
        <f t="shared" si="327"/>
        <v>372473.58047999995</v>
      </c>
      <c r="AK430" s="143">
        <f>INDEX(รายได้แยกตามสิทธิ!$H:$H,MATCH(CalBudget2567!$D430,รายได้แยกตามสิทธิ!$B:$B,0))</f>
        <v>2013861</v>
      </c>
      <c r="AL430" s="138">
        <f>INDEX(ผลงานOPDVisit_HDC!$K:$K,MATCH(CalBudget2567!$D430,ผลงานOPDVisit_HDC!$A:$A,0))</f>
        <v>3580</v>
      </c>
      <c r="AM430" s="138">
        <f t="shared" si="328"/>
        <v>562.53100558659219</v>
      </c>
      <c r="AN430" s="139">
        <f t="shared" si="329"/>
        <v>4296</v>
      </c>
      <c r="AO430" s="140">
        <f t="shared" si="330"/>
        <v>4296</v>
      </c>
      <c r="AP430" s="141">
        <f t="shared" si="331"/>
        <v>577.38182413407822</v>
      </c>
      <c r="AQ430" s="142">
        <f t="shared" si="332"/>
        <v>2480432.31648</v>
      </c>
      <c r="AR430" s="144">
        <f t="shared" si="306"/>
        <v>35877270.656111993</v>
      </c>
      <c r="AS430" s="143">
        <f>INDEX(รายได้แยกตามสิทธิ!$I:$I,MATCH(CalBudget2567!$D430,รายได้แยกตามสิทธิ!$B:$B,0))</f>
        <v>6054540.4900000002</v>
      </c>
      <c r="AT430" s="138">
        <f>INDEX(ผลงานAdjRw_DHES!$D:$D,MATCH(CalBudget2567!$D430,ผลงานAdjRw_DHES!$B:$B,0))</f>
        <v>672.62360000000001</v>
      </c>
      <c r="AU430" s="143">
        <f t="shared" si="333"/>
        <v>9001.3798058825178</v>
      </c>
      <c r="AV430" s="139">
        <f t="shared" si="334"/>
        <v>807.14832000000001</v>
      </c>
      <c r="AW430" s="140">
        <f t="shared" si="335"/>
        <v>807.14832000000001</v>
      </c>
      <c r="AX430" s="141">
        <f t="shared" si="336"/>
        <v>9239.0162327578164</v>
      </c>
      <c r="AY430" s="142">
        <f t="shared" si="337"/>
        <v>7457256.4307232006</v>
      </c>
      <c r="AZ430" s="143">
        <f>INDEX(รายได้แยกตามสิทธิ!$J:$J,MATCH(CalBudget2567!$D430,รายได้แยกตามสิทธิ!$B:$B,0))</f>
        <v>287535.7</v>
      </c>
      <c r="BA430" s="138">
        <f>INDEX(ผลงานAdjRw_DHES!$F:$F,MATCH(CalBudget2567!$D430,ผลงานAdjRw_DHES!$B:$B,0))</f>
        <v>25.814499999999999</v>
      </c>
      <c r="BB430" s="143">
        <f t="shared" si="338"/>
        <v>11138.534544538923</v>
      </c>
      <c r="BC430" s="139">
        <f t="shared" si="339"/>
        <v>30.977399999999996</v>
      </c>
      <c r="BD430" s="140">
        <f t="shared" si="340"/>
        <v>30.977399999999996</v>
      </c>
      <c r="BE430" s="141">
        <f t="shared" si="341"/>
        <v>11432.591856514751</v>
      </c>
      <c r="BF430" s="142">
        <f t="shared" si="342"/>
        <v>354151.97097600001</v>
      </c>
      <c r="BG430" s="143">
        <f>INDEX(รายได้แยกตามสิทธิ!$K:$K,MATCH(CalBudget2567!$D430,รายได้แยกตามสิทธิ!$B:$B,0))</f>
        <v>84338.5</v>
      </c>
      <c r="BH430" s="138">
        <f>INDEX(ผลงานAdjRw_DHES!$E:$E,MATCH(CalBudget2567!$D430,ผลงานAdjRw_DHES!$B:$B,0))</f>
        <v>17.119300000000003</v>
      </c>
      <c r="BI430" s="143">
        <f t="shared" si="343"/>
        <v>4926.5156869731818</v>
      </c>
      <c r="BJ430" s="139">
        <f t="shared" si="344"/>
        <v>20.543160000000004</v>
      </c>
      <c r="BK430" s="140">
        <f t="shared" si="345"/>
        <v>20.543160000000004</v>
      </c>
      <c r="BL430" s="141">
        <f t="shared" si="346"/>
        <v>5056.5757011092737</v>
      </c>
      <c r="BM430" s="142">
        <f t="shared" si="347"/>
        <v>103878.04368</v>
      </c>
      <c r="BN430" s="143">
        <f>INDEX(รายได้แยกตามสิทธิ!$N:$N,MATCH(CalBudget2567!$D430,รายได้แยกตามสิทธิ!$B:$B,0))</f>
        <v>513436</v>
      </c>
      <c r="BO430" s="138">
        <f>INDEX(ผลงานAdjRw_DHES!$I:$I,MATCH(CalBudget2567!$D430,ผลงานAdjRw_DHES!$B:$B,0))</f>
        <v>46.467000000000112</v>
      </c>
      <c r="BP430" s="143">
        <f t="shared" si="348"/>
        <v>11049.475972195294</v>
      </c>
      <c r="BQ430" s="139">
        <f t="shared" si="349"/>
        <v>55.760400000000132</v>
      </c>
      <c r="BR430" s="140">
        <f t="shared" si="350"/>
        <v>55.760400000000132</v>
      </c>
      <c r="BS430" s="141">
        <f t="shared" si="351"/>
        <v>11341.182137861249</v>
      </c>
      <c r="BT430" s="142">
        <f t="shared" si="352"/>
        <v>632388.85247999988</v>
      </c>
      <c r="BU430" s="144">
        <f t="shared" si="353"/>
        <v>8547675.2978591993</v>
      </c>
      <c r="BV430" s="145">
        <f t="shared" si="307"/>
        <v>44424945.953971192</v>
      </c>
      <c r="BW430" s="146">
        <f>INDEX(รายได้แยกตามสิทธิ!$Q:$Q,MATCH(CalBudget2567!$D430,รายได้แยกตามสิทธิ!$B:$B,0))</f>
        <v>0.61</v>
      </c>
      <c r="BX430" s="145">
        <f t="shared" si="354"/>
        <v>27099217.031922426</v>
      </c>
      <c r="BY430" s="141"/>
      <c r="BZ430" s="143">
        <f t="shared" si="355"/>
        <v>53961</v>
      </c>
      <c r="CA430" s="138">
        <f>INDEX(ผลงานOPDVisit_HDC!$C:$C,MATCH(CalBudget2567!$D430,ผลงานOPDVisit_HDC!$A:$A,0))</f>
        <v>53961</v>
      </c>
      <c r="CB430" s="138">
        <f t="shared" si="356"/>
        <v>0</v>
      </c>
    </row>
    <row r="431" spans="1:80" hidden="1" x14ac:dyDescent="0.7">
      <c r="A431" s="136">
        <f>COUNTA($D$16:D431)</f>
        <v>416</v>
      </c>
      <c r="B431" s="1">
        <v>6</v>
      </c>
      <c r="C431" s="2" t="s">
        <v>41</v>
      </c>
      <c r="D431" s="91" t="s">
        <v>488</v>
      </c>
      <c r="E431" s="3" t="s">
        <v>1381</v>
      </c>
      <c r="F431" s="4" t="s">
        <v>1876</v>
      </c>
      <c r="G431" s="1">
        <v>3</v>
      </c>
      <c r="H431" s="3" t="s">
        <v>2972</v>
      </c>
      <c r="I431" s="137">
        <f>INDEX(รายได้แยกตามสิทธิ!$D:$D,MATCH(CalBudget2567!$D431,รายได้แยกตามสิทธิ!$B:$B,0))</f>
        <v>25692889.010000002</v>
      </c>
      <c r="J431" s="138">
        <f>INDEX(ผลงานOPDVisit_HDC!$F:$F,MATCH(CalBudget2567!$D431,ผลงานOPDVisit_HDC!$A:$A,0))</f>
        <v>33537</v>
      </c>
      <c r="K431" s="138">
        <f t="shared" si="308"/>
        <v>766.10576408146233</v>
      </c>
      <c r="L431" s="139">
        <f t="shared" si="309"/>
        <v>40244.400000000001</v>
      </c>
      <c r="M431" s="140">
        <f t="shared" si="310"/>
        <v>40244.400000000001</v>
      </c>
      <c r="N431" s="141">
        <f t="shared" si="311"/>
        <v>786.33095625321289</v>
      </c>
      <c r="O431" s="142">
        <f t="shared" si="312"/>
        <v>31645417.535836801</v>
      </c>
      <c r="P431" s="143">
        <f>INDEX(รายได้แยกตามสิทธิ!$E:$E,MATCH(CalBudget2567!$D431,รายได้แยกตามสิทธิ!$B:$B,0))</f>
        <v>2719512.25</v>
      </c>
      <c r="Q431" s="138">
        <f>INDEX(ผลงานOPDVisit_HDC!$D:$D,MATCH(CalBudget2567!$D431,ผลงานOPDVisit_HDC!$A:$A,0))</f>
        <v>6021</v>
      </c>
      <c r="R431" s="138">
        <f t="shared" si="313"/>
        <v>451.67119249294137</v>
      </c>
      <c r="S431" s="139">
        <f t="shared" si="314"/>
        <v>7225.2</v>
      </c>
      <c r="T431" s="140">
        <f t="shared" si="315"/>
        <v>7225.2</v>
      </c>
      <c r="U431" s="141">
        <f t="shared" si="316"/>
        <v>463.59531197475502</v>
      </c>
      <c r="V431" s="142">
        <f t="shared" si="317"/>
        <v>3349568.8480799999</v>
      </c>
      <c r="W431" s="143">
        <f>INDEX(รายได้แยกตามสิทธิ!$F:$F,MATCH(CalBudget2567!$D431,รายได้แยกตามสิทธิ!$B:$B,0))</f>
        <v>992995.25</v>
      </c>
      <c r="X431" s="138">
        <f>INDEX(ผลงานOPDVisit_HDC!$E:$E,MATCH(CalBudget2567!$D431,ผลงานOPDVisit_HDC!$A:$A,0))</f>
        <v>11895</v>
      </c>
      <c r="Y431" s="138">
        <f t="shared" si="318"/>
        <v>83.480054644808746</v>
      </c>
      <c r="Z431" s="139">
        <f t="shared" si="319"/>
        <v>14274</v>
      </c>
      <c r="AA431" s="140">
        <f t="shared" si="320"/>
        <v>14274</v>
      </c>
      <c r="AB431" s="141">
        <f t="shared" si="321"/>
        <v>85.683928087431696</v>
      </c>
      <c r="AC431" s="142">
        <f t="shared" si="322"/>
        <v>1223052.38952</v>
      </c>
      <c r="AD431" s="143">
        <f>INDEX(รายได้แยกตามสิทธิ!$G:$G,MATCH(CalBudget2567!$D431,รายได้แยกตามสิทธิ!$B:$B,0))</f>
        <v>501174</v>
      </c>
      <c r="AE431" s="138">
        <f>INDEX(ผลงานOPDVisit_HDC!$G:$G,MATCH(CalBudget2567!$D431,ผลงานOPDVisit_HDC!$A:$A,0))</f>
        <v>682</v>
      </c>
      <c r="AF431" s="138">
        <f t="shared" si="323"/>
        <v>734.85923753665691</v>
      </c>
      <c r="AG431" s="139">
        <f t="shared" si="324"/>
        <v>818.4</v>
      </c>
      <c r="AH431" s="140">
        <f t="shared" si="325"/>
        <v>818.4</v>
      </c>
      <c r="AI431" s="141">
        <f t="shared" si="326"/>
        <v>754.25952140762467</v>
      </c>
      <c r="AJ431" s="142">
        <f t="shared" si="327"/>
        <v>617285.99231999996</v>
      </c>
      <c r="AK431" s="143">
        <f>INDEX(รายได้แยกตามสิทธิ!$H:$H,MATCH(CalBudget2567!$D431,รายได้แยกตามสิทธิ!$B:$B,0))</f>
        <v>1905677.25</v>
      </c>
      <c r="AL431" s="138">
        <f>INDEX(ผลงานOPDVisit_HDC!$K:$K,MATCH(CalBudget2567!$D431,ผลงานOPDVisit_HDC!$A:$A,0))</f>
        <v>3578</v>
      </c>
      <c r="AM431" s="138">
        <f t="shared" si="328"/>
        <v>532.60962828395748</v>
      </c>
      <c r="AN431" s="139">
        <f t="shared" si="329"/>
        <v>4293.5999999999995</v>
      </c>
      <c r="AO431" s="140">
        <f t="shared" si="330"/>
        <v>4293.5999999999995</v>
      </c>
      <c r="AP431" s="141">
        <f t="shared" si="331"/>
        <v>546.67052247065396</v>
      </c>
      <c r="AQ431" s="142">
        <f t="shared" si="332"/>
        <v>2347184.5552799995</v>
      </c>
      <c r="AR431" s="144">
        <f t="shared" si="306"/>
        <v>39182509.321036801</v>
      </c>
      <c r="AS431" s="143">
        <f>INDEX(รายได้แยกตามสิทธิ!$I:$I,MATCH(CalBudget2567!$D431,รายได้แยกตามสิทธิ!$B:$B,0))</f>
        <v>10013817.26</v>
      </c>
      <c r="AT431" s="138">
        <f>INDEX(ผลงานAdjRw_DHES!$D:$D,MATCH(CalBudget2567!$D431,ผลงานAdjRw_DHES!$B:$B,0))</f>
        <v>641.45890000000009</v>
      </c>
      <c r="AU431" s="143">
        <f t="shared" si="333"/>
        <v>15611.003697976594</v>
      </c>
      <c r="AV431" s="139">
        <f t="shared" si="334"/>
        <v>769.7506800000001</v>
      </c>
      <c r="AW431" s="140">
        <f t="shared" si="335"/>
        <v>769.7506800000001</v>
      </c>
      <c r="AX431" s="141">
        <f t="shared" si="336"/>
        <v>16023.134195603176</v>
      </c>
      <c r="AY431" s="142">
        <f t="shared" si="337"/>
        <v>12333818.442796798</v>
      </c>
      <c r="AZ431" s="143">
        <f>INDEX(รายได้แยกตามสิทธิ!$J:$J,MATCH(CalBudget2567!$D431,รายได้แยกตามสิทธิ!$B:$B,0))</f>
        <v>784164.6</v>
      </c>
      <c r="BA431" s="138">
        <f>INDEX(ผลงานAdjRw_DHES!$F:$F,MATCH(CalBudget2567!$D431,ผลงานAdjRw_DHES!$B:$B,0))</f>
        <v>72.287999999999997</v>
      </c>
      <c r="BB431" s="143">
        <f t="shared" si="338"/>
        <v>10847.783864541832</v>
      </c>
      <c r="BC431" s="139">
        <f t="shared" si="339"/>
        <v>86.745599999999996</v>
      </c>
      <c r="BD431" s="140">
        <f t="shared" si="340"/>
        <v>86.745599999999996</v>
      </c>
      <c r="BE431" s="141">
        <f t="shared" si="341"/>
        <v>11134.165358565737</v>
      </c>
      <c r="BF431" s="142">
        <f t="shared" si="342"/>
        <v>965839.85452799988</v>
      </c>
      <c r="BG431" s="143">
        <f>INDEX(รายได้แยกตามสิทธิ!$K:$K,MATCH(CalBudget2567!$D431,รายได้แยกตามสิทธิ!$B:$B,0))</f>
        <v>577360.75</v>
      </c>
      <c r="BH431" s="138">
        <f>INDEX(ผลงานAdjRw_DHES!$E:$E,MATCH(CalBudget2567!$D431,ผลงานAdjRw_DHES!$B:$B,0))</f>
        <v>37.5379</v>
      </c>
      <c r="BI431" s="143">
        <f t="shared" si="343"/>
        <v>15380.741863556565</v>
      </c>
      <c r="BJ431" s="139">
        <f t="shared" si="344"/>
        <v>45.045479999999998</v>
      </c>
      <c r="BK431" s="140">
        <f t="shared" si="345"/>
        <v>45.045479999999998</v>
      </c>
      <c r="BL431" s="141">
        <f t="shared" si="346"/>
        <v>15786.793448754457</v>
      </c>
      <c r="BM431" s="142">
        <f t="shared" si="347"/>
        <v>711123.68855999992</v>
      </c>
      <c r="BN431" s="143">
        <f>INDEX(รายได้แยกตามสิทธิ!$N:$N,MATCH(CalBudget2567!$D431,รายได้แยกตามสิทธิ!$B:$B,0))</f>
        <v>3918650.77</v>
      </c>
      <c r="BO431" s="138">
        <f>INDEX(ผลงานAdjRw_DHES!$I:$I,MATCH(CalBudget2567!$D431,ผลงานAdjRw_DHES!$B:$B,0))</f>
        <v>135.75150000000002</v>
      </c>
      <c r="BP431" s="143">
        <f t="shared" si="348"/>
        <v>28866.353373627542</v>
      </c>
      <c r="BQ431" s="139">
        <f t="shared" si="349"/>
        <v>162.90180000000001</v>
      </c>
      <c r="BR431" s="140">
        <f t="shared" si="350"/>
        <v>162.90180000000001</v>
      </c>
      <c r="BS431" s="141">
        <f t="shared" si="351"/>
        <v>29628.425102691308</v>
      </c>
      <c r="BT431" s="142">
        <f t="shared" si="352"/>
        <v>4826523.7803935995</v>
      </c>
      <c r="BU431" s="144">
        <f t="shared" si="353"/>
        <v>18837305.766278397</v>
      </c>
      <c r="BV431" s="145">
        <f t="shared" si="307"/>
        <v>58019815.087315202</v>
      </c>
      <c r="BW431" s="146">
        <f>INDEX(รายได้แยกตามสิทธิ!$Q:$Q,MATCH(CalBudget2567!$D431,รายได้แยกตามสิทธิ!$B:$B,0))</f>
        <v>0.56000000000000005</v>
      </c>
      <c r="BX431" s="145">
        <f t="shared" si="354"/>
        <v>32491096.448896516</v>
      </c>
      <c r="BY431" s="141"/>
      <c r="BZ431" s="143">
        <f t="shared" si="355"/>
        <v>55713</v>
      </c>
      <c r="CA431" s="138">
        <f>INDEX(ผลงานOPDVisit_HDC!$C:$C,MATCH(CalBudget2567!$D431,ผลงานOPDVisit_HDC!$A:$A,0))</f>
        <v>55713</v>
      </c>
      <c r="CB431" s="138">
        <f t="shared" si="356"/>
        <v>0</v>
      </c>
    </row>
    <row r="432" spans="1:80" hidden="1" x14ac:dyDescent="0.7">
      <c r="A432" s="136">
        <f>COUNTA($D$16:D432)</f>
        <v>417</v>
      </c>
      <c r="B432" s="1">
        <v>7</v>
      </c>
      <c r="C432" s="2" t="s">
        <v>42</v>
      </c>
      <c r="D432" s="91" t="s">
        <v>489</v>
      </c>
      <c r="E432" s="3" t="s">
        <v>1382</v>
      </c>
      <c r="F432" s="4" t="s">
        <v>1877</v>
      </c>
      <c r="G432" s="1">
        <v>17</v>
      </c>
      <c r="H432" s="3" t="s">
        <v>2971</v>
      </c>
      <c r="I432" s="137">
        <f>INDEX(รายได้แยกตามสิทธิ!$D:$D,MATCH(CalBudget2567!$D432,รายได้แยกตามสิทธิ!$B:$B,0))</f>
        <v>254471225.65000001</v>
      </c>
      <c r="J432" s="138">
        <f>INDEX(ผลงานOPDVisit_HDC!$F:$F,MATCH(CalBudget2567!$D432,ผลงานOPDVisit_HDC!$A:$A,0))</f>
        <v>254734</v>
      </c>
      <c r="K432" s="138">
        <f t="shared" si="308"/>
        <v>998.96843629040495</v>
      </c>
      <c r="L432" s="139">
        <f t="shared" si="309"/>
        <v>305680.8</v>
      </c>
      <c r="M432" s="140">
        <f t="shared" si="310"/>
        <v>305680.8</v>
      </c>
      <c r="N432" s="141">
        <f t="shared" si="311"/>
        <v>1025.3412030084717</v>
      </c>
      <c r="O432" s="142">
        <f t="shared" si="312"/>
        <v>313427119.208592</v>
      </c>
      <c r="P432" s="143">
        <f>INDEX(รายได้แยกตามสิทธิ!$E:$E,MATCH(CalBudget2567!$D432,รายได้แยกตามสิทธิ!$B:$B,0))</f>
        <v>91049463.689999998</v>
      </c>
      <c r="Q432" s="138">
        <f>INDEX(ผลงานOPDVisit_HDC!$D:$D,MATCH(CalBudget2567!$D432,ผลงานOPDVisit_HDC!$A:$A,0))</f>
        <v>71757</v>
      </c>
      <c r="R432" s="138">
        <f t="shared" si="313"/>
        <v>1268.8582812826623</v>
      </c>
      <c r="S432" s="139">
        <f t="shared" si="314"/>
        <v>86108.4</v>
      </c>
      <c r="T432" s="140">
        <f t="shared" si="315"/>
        <v>86108.4</v>
      </c>
      <c r="U432" s="141">
        <f t="shared" si="316"/>
        <v>1302.3561399085247</v>
      </c>
      <c r="V432" s="142">
        <f t="shared" si="317"/>
        <v>112143803.4376992</v>
      </c>
      <c r="W432" s="143">
        <f>INDEX(รายได้แยกตามสิทธิ!$F:$F,MATCH(CalBudget2567!$D432,รายได้แยกตามสิทธิ!$B:$B,0))</f>
        <v>30849584.379999999</v>
      </c>
      <c r="X432" s="138">
        <f>INDEX(ผลงานOPDVisit_HDC!$E:$E,MATCH(CalBudget2567!$D432,ผลงานOPDVisit_HDC!$A:$A,0))</f>
        <v>40627</v>
      </c>
      <c r="Y432" s="138">
        <f t="shared" si="318"/>
        <v>759.337001993748</v>
      </c>
      <c r="Z432" s="139">
        <f t="shared" si="319"/>
        <v>48752.4</v>
      </c>
      <c r="AA432" s="140">
        <f t="shared" si="320"/>
        <v>48752.4</v>
      </c>
      <c r="AB432" s="141">
        <f t="shared" si="321"/>
        <v>779.38349884638296</v>
      </c>
      <c r="AC432" s="142">
        <f t="shared" si="322"/>
        <v>37996816.089158401</v>
      </c>
      <c r="AD432" s="143">
        <f>INDEX(รายได้แยกตามสิทธิ!$G:$G,MATCH(CalBudget2567!$D432,รายได้แยกตามสิทธิ!$B:$B,0))</f>
        <v>148188.75</v>
      </c>
      <c r="AE432" s="138">
        <f>INDEX(ผลงานOPDVisit_HDC!$G:$G,MATCH(CalBudget2567!$D432,ผลงานOPDVisit_HDC!$A:$A,0))</f>
        <v>2405</v>
      </c>
      <c r="AF432" s="138">
        <f t="shared" si="323"/>
        <v>61.61694386694387</v>
      </c>
      <c r="AG432" s="139">
        <f t="shared" si="324"/>
        <v>2886</v>
      </c>
      <c r="AH432" s="140">
        <f t="shared" si="325"/>
        <v>2886</v>
      </c>
      <c r="AI432" s="141">
        <f t="shared" si="326"/>
        <v>63.243631185031191</v>
      </c>
      <c r="AJ432" s="142">
        <f t="shared" si="327"/>
        <v>182521.11960000001</v>
      </c>
      <c r="AK432" s="143">
        <f>INDEX(รายได้แยกตามสิทธิ!$H:$H,MATCH(CalBudget2567!$D432,รายได้แยกตามสิทธิ!$B:$B,0))</f>
        <v>12611226.289999999</v>
      </c>
      <c r="AL432" s="138">
        <f>INDEX(ผลงานOPDVisit_HDC!$K:$K,MATCH(CalBudget2567!$D432,ผลงานOPDVisit_HDC!$A:$A,0))</f>
        <v>20309</v>
      </c>
      <c r="AM432" s="138">
        <f t="shared" si="328"/>
        <v>620.96736865429114</v>
      </c>
      <c r="AN432" s="139">
        <f t="shared" si="329"/>
        <v>24370.799999999999</v>
      </c>
      <c r="AO432" s="140">
        <f t="shared" si="330"/>
        <v>24370.799999999999</v>
      </c>
      <c r="AP432" s="141">
        <f t="shared" si="331"/>
        <v>637.36090718676439</v>
      </c>
      <c r="AQ432" s="142">
        <f t="shared" si="332"/>
        <v>15532995.196867198</v>
      </c>
      <c r="AR432" s="144">
        <f t="shared" si="306"/>
        <v>479283255.05191684</v>
      </c>
      <c r="AS432" s="143">
        <f>INDEX(รายได้แยกตามสิทธิ!$I:$I,MATCH(CalBudget2567!$D432,รายได้แยกตามสิทธิ!$B:$B,0))</f>
        <v>585609613.5</v>
      </c>
      <c r="AT432" s="138">
        <f>INDEX(ผลงานAdjRw_DHES!$D:$D,MATCH(CalBudget2567!$D432,ผลงานAdjRw_DHES!$B:$B,0))</f>
        <v>46961.204199999993</v>
      </c>
      <c r="AU432" s="143">
        <f t="shared" si="333"/>
        <v>12470.072338988277</v>
      </c>
      <c r="AV432" s="139">
        <f t="shared" si="334"/>
        <v>56353.445039999991</v>
      </c>
      <c r="AW432" s="140">
        <f t="shared" si="335"/>
        <v>56353.445039999991</v>
      </c>
      <c r="AX432" s="141">
        <f t="shared" si="336"/>
        <v>12799.282248737567</v>
      </c>
      <c r="AY432" s="142">
        <f t="shared" si="337"/>
        <v>721283648.75567997</v>
      </c>
      <c r="AZ432" s="143">
        <f>INDEX(รายได้แยกตามสิทธิ!$J:$J,MATCH(CalBudget2567!$D432,รายได้แยกตามสิทธิ!$B:$B,0))</f>
        <v>110067219.81999999</v>
      </c>
      <c r="BA432" s="138">
        <f>INDEX(ผลงานAdjRw_DHES!$F:$F,MATCH(CalBudget2567!$D432,ผลงานAdjRw_DHES!$B:$B,0))</f>
        <v>6767.6890000000003</v>
      </c>
      <c r="BB432" s="143">
        <f t="shared" si="338"/>
        <v>16263.634428236875</v>
      </c>
      <c r="BC432" s="139">
        <f t="shared" si="339"/>
        <v>8121.2268000000004</v>
      </c>
      <c r="BD432" s="140">
        <f t="shared" si="340"/>
        <v>8121.2268000000004</v>
      </c>
      <c r="BE432" s="141">
        <f t="shared" si="341"/>
        <v>16692.994377142328</v>
      </c>
      <c r="BF432" s="142">
        <f t="shared" si="342"/>
        <v>135567593.3078976</v>
      </c>
      <c r="BG432" s="143">
        <f>INDEX(รายได้แยกตามสิทธิ!$K:$K,MATCH(CalBudget2567!$D432,รายได้แยกตามสิทธิ!$B:$B,0))</f>
        <v>47850789.310000002</v>
      </c>
      <c r="BH432" s="138">
        <f>INDEX(ผลงานAdjRw_DHES!$E:$E,MATCH(CalBudget2567!$D432,ผลงานAdjRw_DHES!$B:$B,0))</f>
        <v>3327.3395</v>
      </c>
      <c r="BI432" s="143">
        <f t="shared" si="343"/>
        <v>14381.096161062014</v>
      </c>
      <c r="BJ432" s="139">
        <f t="shared" si="344"/>
        <v>3992.8073999999997</v>
      </c>
      <c r="BK432" s="140">
        <f t="shared" si="345"/>
        <v>3992.8073999999997</v>
      </c>
      <c r="BL432" s="141">
        <f t="shared" si="346"/>
        <v>14760.757099714052</v>
      </c>
      <c r="BM432" s="142">
        <f t="shared" si="347"/>
        <v>58936860.177340798</v>
      </c>
      <c r="BN432" s="143">
        <f>INDEX(รายได้แยกตามสิทธิ!$N:$N,MATCH(CalBudget2567!$D432,รายได้แยกตามสิทธิ!$B:$B,0))</f>
        <v>62293659.640000001</v>
      </c>
      <c r="BO432" s="138">
        <f>INDEX(ผลงานAdjRw_DHES!$I:$I,MATCH(CalBudget2567!$D432,ผลงานAdjRw_DHES!$B:$B,0))</f>
        <v>6457.5836000000054</v>
      </c>
      <c r="BP432" s="143">
        <f t="shared" si="348"/>
        <v>9646.589730561127</v>
      </c>
      <c r="BQ432" s="139">
        <f t="shared" si="349"/>
        <v>7749.1003200000059</v>
      </c>
      <c r="BR432" s="140">
        <f t="shared" si="350"/>
        <v>7749.1003200000059</v>
      </c>
      <c r="BS432" s="141">
        <f t="shared" si="351"/>
        <v>9901.2596994479409</v>
      </c>
      <c r="BT432" s="142">
        <f t="shared" si="352"/>
        <v>76725854.705395207</v>
      </c>
      <c r="BU432" s="144">
        <f t="shared" si="353"/>
        <v>992513956.9463135</v>
      </c>
      <c r="BV432" s="145">
        <f t="shared" si="307"/>
        <v>1471797211.9982305</v>
      </c>
      <c r="BW432" s="146">
        <f>INDEX(รายได้แยกตามสิทธิ!$Q:$Q,MATCH(CalBudget2567!$D432,รายได้แยกตามสิทธิ!$B:$B,0))</f>
        <v>0.32</v>
      </c>
      <c r="BX432" s="145">
        <f t="shared" si="354"/>
        <v>470975107.83943373</v>
      </c>
      <c r="BY432" s="141"/>
      <c r="BZ432" s="143">
        <f t="shared" si="355"/>
        <v>389832</v>
      </c>
      <c r="CA432" s="138">
        <f>INDEX(ผลงานOPDVisit_HDC!$C:$C,MATCH(CalBudget2567!$D432,ผลงานOPDVisit_HDC!$A:$A,0))</f>
        <v>389832</v>
      </c>
      <c r="CB432" s="138">
        <f t="shared" si="356"/>
        <v>0</v>
      </c>
    </row>
    <row r="433" spans="1:80" hidden="1" x14ac:dyDescent="0.7">
      <c r="A433" s="136">
        <f>COUNTA($D$16:D433)</f>
        <v>418</v>
      </c>
      <c r="B433" s="1">
        <v>7</v>
      </c>
      <c r="C433" s="2" t="s">
        <v>42</v>
      </c>
      <c r="D433" s="91" t="s">
        <v>490</v>
      </c>
      <c r="E433" s="3" t="s">
        <v>1383</v>
      </c>
      <c r="F433" s="4" t="s">
        <v>1876</v>
      </c>
      <c r="G433" s="1">
        <v>5</v>
      </c>
      <c r="H433" s="3" t="s">
        <v>2964</v>
      </c>
      <c r="I433" s="137">
        <f>INDEX(รายได้แยกตามสิทธิ!$D:$D,MATCH(CalBudget2567!$D433,รายได้แยกตามสิทธิ!$B:$B,0))</f>
        <v>31868008.5</v>
      </c>
      <c r="J433" s="138">
        <f>INDEX(ผลงานOPDVisit_HDC!$F:$F,MATCH(CalBudget2567!$D433,ผลงานOPDVisit_HDC!$A:$A,0))</f>
        <v>40793</v>
      </c>
      <c r="K433" s="138">
        <f t="shared" si="308"/>
        <v>781.21267129164312</v>
      </c>
      <c r="L433" s="139">
        <f t="shared" si="309"/>
        <v>48951.6</v>
      </c>
      <c r="M433" s="140">
        <f t="shared" si="310"/>
        <v>48951.6</v>
      </c>
      <c r="N433" s="141">
        <f t="shared" si="311"/>
        <v>801.83668581374252</v>
      </c>
      <c r="O433" s="142">
        <f t="shared" si="312"/>
        <v>39251188.709279999</v>
      </c>
      <c r="P433" s="143">
        <f>INDEX(รายได้แยกตามสิทธิ!$E:$E,MATCH(CalBudget2567!$D433,รายได้แยกตามสิทธิ!$B:$B,0))</f>
        <v>4789728.09</v>
      </c>
      <c r="Q433" s="138">
        <f>INDEX(ผลงานOPDVisit_HDC!$D:$D,MATCH(CalBudget2567!$D433,ผลงานOPDVisit_HDC!$A:$A,0))</f>
        <v>6532</v>
      </c>
      <c r="R433" s="138">
        <f t="shared" si="313"/>
        <v>733.27129363135327</v>
      </c>
      <c r="S433" s="139">
        <f t="shared" si="314"/>
        <v>7838.4</v>
      </c>
      <c r="T433" s="140">
        <f t="shared" si="315"/>
        <v>7838.4</v>
      </c>
      <c r="U433" s="141">
        <f t="shared" si="316"/>
        <v>752.62965578322098</v>
      </c>
      <c r="V433" s="142">
        <f t="shared" si="317"/>
        <v>5899412.2938911989</v>
      </c>
      <c r="W433" s="143">
        <f>INDEX(รายได้แยกตามสิทธิ!$F:$F,MATCH(CalBudget2567!$D433,รายได้แยกตามสิทธิ!$B:$B,0))</f>
        <v>1077032.5</v>
      </c>
      <c r="X433" s="138">
        <f>INDEX(ผลงานOPDVisit_HDC!$E:$E,MATCH(CalBudget2567!$D433,ผลงานOPDVisit_HDC!$A:$A,0))</f>
        <v>14091</v>
      </c>
      <c r="Y433" s="138">
        <f t="shared" si="318"/>
        <v>76.434071393087791</v>
      </c>
      <c r="Z433" s="139">
        <f t="shared" si="319"/>
        <v>16909.2</v>
      </c>
      <c r="AA433" s="140">
        <f t="shared" si="320"/>
        <v>16909.2</v>
      </c>
      <c r="AB433" s="141">
        <f t="shared" si="321"/>
        <v>78.451930877865308</v>
      </c>
      <c r="AC433" s="142">
        <f t="shared" si="322"/>
        <v>1326559.3896000001</v>
      </c>
      <c r="AD433" s="143">
        <f>INDEX(รายได้แยกตามสิทธิ!$G:$G,MATCH(CalBudget2567!$D433,รายได้แยกตามสิทธิ!$B:$B,0))</f>
        <v>25437</v>
      </c>
      <c r="AE433" s="138">
        <f>INDEX(ผลงานOPDVisit_HDC!$G:$G,MATCH(CalBudget2567!$D433,ผลงานOPDVisit_HDC!$A:$A,0))</f>
        <v>38</v>
      </c>
      <c r="AF433" s="138">
        <f t="shared" si="323"/>
        <v>669.39473684210532</v>
      </c>
      <c r="AG433" s="139">
        <f t="shared" si="324"/>
        <v>45.6</v>
      </c>
      <c r="AH433" s="140">
        <f t="shared" si="325"/>
        <v>45.6</v>
      </c>
      <c r="AI433" s="141">
        <f t="shared" si="326"/>
        <v>687.06675789473695</v>
      </c>
      <c r="AJ433" s="142">
        <f t="shared" si="327"/>
        <v>31330.244160000006</v>
      </c>
      <c r="AK433" s="143">
        <f>INDEX(รายได้แยกตามสิทธิ!$H:$H,MATCH(CalBudget2567!$D433,รายได้แยกตามสิทธิ!$B:$B,0))</f>
        <v>1364707</v>
      </c>
      <c r="AL433" s="138">
        <f>INDEX(ผลงานOPDVisit_HDC!$K:$K,MATCH(CalBudget2567!$D433,ผลงานOPDVisit_HDC!$A:$A,0))</f>
        <v>0</v>
      </c>
      <c r="AM433" s="138">
        <f t="shared" si="328"/>
        <v>0</v>
      </c>
      <c r="AN433" s="139">
        <f t="shared" si="329"/>
        <v>0</v>
      </c>
      <c r="AO433" s="140">
        <f t="shared" si="330"/>
        <v>0</v>
      </c>
      <c r="AP433" s="141">
        <f t="shared" si="331"/>
        <v>0</v>
      </c>
      <c r="AQ433" s="142">
        <f t="shared" si="332"/>
        <v>0</v>
      </c>
      <c r="AR433" s="144">
        <f t="shared" si="306"/>
        <v>46508490.636931196</v>
      </c>
      <c r="AS433" s="143">
        <f>INDEX(รายได้แยกตามสิทธิ!$I:$I,MATCH(CalBudget2567!$D433,รายได้แยกตามสิทธิ!$B:$B,0))</f>
        <v>13485253</v>
      </c>
      <c r="AT433" s="138">
        <f>INDEX(ผลงานAdjRw_DHES!$D:$D,MATCH(CalBudget2567!$D433,ผลงานAdjRw_DHES!$B:$B,0))</f>
        <v>1110.8628000000001</v>
      </c>
      <c r="AU433" s="143">
        <f t="shared" si="333"/>
        <v>12139.440622190246</v>
      </c>
      <c r="AV433" s="139">
        <f t="shared" si="334"/>
        <v>1333.0353600000001</v>
      </c>
      <c r="AW433" s="140">
        <f t="shared" si="335"/>
        <v>1333.0353600000001</v>
      </c>
      <c r="AX433" s="141">
        <f t="shared" si="336"/>
        <v>12459.921854616068</v>
      </c>
      <c r="AY433" s="142">
        <f t="shared" si="337"/>
        <v>16609516.415039999</v>
      </c>
      <c r="AZ433" s="143">
        <f>INDEX(รายได้แยกตามสิทธิ!$J:$J,MATCH(CalBudget2567!$D433,รายได้แยกตามสิทธิ!$B:$B,0))</f>
        <v>1241348.78</v>
      </c>
      <c r="BA433" s="138">
        <f>INDEX(ผลงานAdjRw_DHES!$F:$F,MATCH(CalBudget2567!$D433,ผลงานAdjRw_DHES!$B:$B,0))</f>
        <v>70.010400000000004</v>
      </c>
      <c r="BB433" s="143">
        <f t="shared" si="338"/>
        <v>17730.919691931485</v>
      </c>
      <c r="BC433" s="139">
        <f t="shared" si="339"/>
        <v>84.012479999999996</v>
      </c>
      <c r="BD433" s="140">
        <f t="shared" si="340"/>
        <v>84.012479999999996</v>
      </c>
      <c r="BE433" s="141">
        <f t="shared" si="341"/>
        <v>18199.015971798475</v>
      </c>
      <c r="BF433" s="142">
        <f t="shared" si="342"/>
        <v>1528944.4653504</v>
      </c>
      <c r="BG433" s="143">
        <f>INDEX(รายได้แยกตามสิทธิ!$K:$K,MATCH(CalBudget2567!$D433,รายได้แยกตามสิทธิ!$B:$B,0))</f>
        <v>238021.5</v>
      </c>
      <c r="BH433" s="138">
        <f>INDEX(ผลงานAdjRw_DHES!$E:$E,MATCH(CalBudget2567!$D433,ผลงานAdjRw_DHES!$B:$B,0))</f>
        <v>25.893699999999999</v>
      </c>
      <c r="BI433" s="143">
        <f t="shared" si="343"/>
        <v>9192.2552590012237</v>
      </c>
      <c r="BJ433" s="139">
        <f t="shared" si="344"/>
        <v>31.072439999999997</v>
      </c>
      <c r="BK433" s="140">
        <f t="shared" si="345"/>
        <v>31.072439999999997</v>
      </c>
      <c r="BL433" s="141">
        <f t="shared" si="346"/>
        <v>9434.930797838857</v>
      </c>
      <c r="BM433" s="142">
        <f t="shared" si="347"/>
        <v>293166.32111999998</v>
      </c>
      <c r="BN433" s="143">
        <f>INDEX(รายได้แยกตามสิทธิ!$N:$N,MATCH(CalBudget2567!$D433,รายได้แยกตามสิทธิ!$B:$B,0))</f>
        <v>232206</v>
      </c>
      <c r="BO433" s="138">
        <f>INDEX(ผลงานAdjRw_DHES!$I:$I,MATCH(CalBudget2567!$D433,ผลงานAdjRw_DHES!$B:$B,0))</f>
        <v>123.91909999999982</v>
      </c>
      <c r="BP433" s="143">
        <f t="shared" si="348"/>
        <v>1873.8515692899671</v>
      </c>
      <c r="BQ433" s="139">
        <f t="shared" si="349"/>
        <v>148.70291999999978</v>
      </c>
      <c r="BR433" s="140">
        <f t="shared" si="350"/>
        <v>148.70291999999978</v>
      </c>
      <c r="BS433" s="141">
        <f t="shared" si="351"/>
        <v>1923.3212507192222</v>
      </c>
      <c r="BT433" s="142">
        <f t="shared" si="352"/>
        <v>286003.48608</v>
      </c>
      <c r="BU433" s="144">
        <f t="shared" si="353"/>
        <v>18717630.687590398</v>
      </c>
      <c r="BV433" s="145">
        <f t="shared" si="307"/>
        <v>65226121.324521594</v>
      </c>
      <c r="BW433" s="146">
        <f>INDEX(รายได้แยกตามสิทธิ!$Q:$Q,MATCH(CalBudget2567!$D433,รายได้แยกตามสิทธิ!$B:$B,0))</f>
        <v>0.49</v>
      </c>
      <c r="BX433" s="145">
        <f t="shared" si="354"/>
        <v>31960799.44901558</v>
      </c>
      <c r="BY433" s="141"/>
      <c r="BZ433" s="143">
        <f t="shared" si="355"/>
        <v>61454</v>
      </c>
      <c r="CA433" s="138">
        <f>INDEX(ผลงานOPDVisit_HDC!$C:$C,MATCH(CalBudget2567!$D433,ผลงานOPDVisit_HDC!$A:$A,0))</f>
        <v>61454</v>
      </c>
      <c r="CB433" s="138">
        <f t="shared" si="356"/>
        <v>0</v>
      </c>
    </row>
    <row r="434" spans="1:80" hidden="1" x14ac:dyDescent="0.7">
      <c r="A434" s="136">
        <f>COUNTA($D$16:D434)</f>
        <v>419</v>
      </c>
      <c r="B434" s="1">
        <v>7</v>
      </c>
      <c r="C434" s="2" t="s">
        <v>42</v>
      </c>
      <c r="D434" s="91" t="s">
        <v>491</v>
      </c>
      <c r="E434" s="3" t="s">
        <v>1384</v>
      </c>
      <c r="F434" s="4" t="s">
        <v>1876</v>
      </c>
      <c r="G434" s="1">
        <v>13</v>
      </c>
      <c r="H434" s="3" t="s">
        <v>2963</v>
      </c>
      <c r="I434" s="137">
        <f>INDEX(รายได้แยกตามสิทธิ!$D:$D,MATCH(CalBudget2567!$D434,รายได้แยกตามสิทธิ!$B:$B,0))</f>
        <v>69588088.489999995</v>
      </c>
      <c r="J434" s="138">
        <f>INDEX(ผลงานOPDVisit_HDC!$F:$F,MATCH(CalBudget2567!$D434,ผลงานOPDVisit_HDC!$A:$A,0))</f>
        <v>106746</v>
      </c>
      <c r="K434" s="138">
        <f t="shared" si="308"/>
        <v>651.90347638318997</v>
      </c>
      <c r="L434" s="139">
        <f t="shared" si="309"/>
        <v>128095.2</v>
      </c>
      <c r="M434" s="140">
        <f t="shared" si="310"/>
        <v>128095.2</v>
      </c>
      <c r="N434" s="141">
        <f t="shared" si="311"/>
        <v>669.11372815970617</v>
      </c>
      <c r="O434" s="142">
        <f t="shared" si="312"/>
        <v>85710256.831363186</v>
      </c>
      <c r="P434" s="143">
        <f>INDEX(รายได้แยกตามสิทธิ!$E:$E,MATCH(CalBudget2567!$D434,รายได้แยกตามสิทธิ!$B:$B,0))</f>
        <v>34227395.560000002</v>
      </c>
      <c r="Q434" s="138">
        <f>INDEX(ผลงานOPDVisit_HDC!$D:$D,MATCH(CalBudget2567!$D434,ผลงานOPDVisit_HDC!$A:$A,0))</f>
        <v>35170</v>
      </c>
      <c r="R434" s="138">
        <f t="shared" si="313"/>
        <v>973.1986226897925</v>
      </c>
      <c r="S434" s="139">
        <f t="shared" si="314"/>
        <v>42204</v>
      </c>
      <c r="T434" s="140">
        <f t="shared" si="315"/>
        <v>42204</v>
      </c>
      <c r="U434" s="141">
        <f t="shared" si="316"/>
        <v>998.89106632880305</v>
      </c>
      <c r="V434" s="142">
        <f t="shared" si="317"/>
        <v>42157198.563340805</v>
      </c>
      <c r="W434" s="143">
        <f>INDEX(รายได้แยกตามสิทธิ!$F:$F,MATCH(CalBudget2567!$D434,รายได้แยกตามสิทธิ!$B:$B,0))</f>
        <v>3265603.4</v>
      </c>
      <c r="X434" s="138">
        <f>INDEX(ผลงานOPDVisit_HDC!$E:$E,MATCH(CalBudget2567!$D434,ผลงานOPDVisit_HDC!$A:$A,0))</f>
        <v>11704</v>
      </c>
      <c r="Y434" s="138">
        <f t="shared" si="318"/>
        <v>279.01601161995899</v>
      </c>
      <c r="Z434" s="139">
        <f t="shared" si="319"/>
        <v>14044.8</v>
      </c>
      <c r="AA434" s="140">
        <f t="shared" si="320"/>
        <v>14044.8</v>
      </c>
      <c r="AB434" s="141">
        <f t="shared" si="321"/>
        <v>286.38203432672589</v>
      </c>
      <c r="AC434" s="142">
        <f t="shared" si="322"/>
        <v>4022178.3957119994</v>
      </c>
      <c r="AD434" s="143">
        <f>INDEX(รายได้แยกตามสิทธิ!$G:$G,MATCH(CalBudget2567!$D434,รายได้แยกตามสิทธิ!$B:$B,0))</f>
        <v>30081.5</v>
      </c>
      <c r="AE434" s="138">
        <f>INDEX(ผลงานOPDVisit_HDC!$G:$G,MATCH(CalBudget2567!$D434,ผลงานOPDVisit_HDC!$A:$A,0))</f>
        <v>26</v>
      </c>
      <c r="AF434" s="138">
        <f t="shared" si="323"/>
        <v>1156.9807692307693</v>
      </c>
      <c r="AG434" s="139">
        <f t="shared" si="324"/>
        <v>31.2</v>
      </c>
      <c r="AH434" s="140">
        <f t="shared" si="325"/>
        <v>31.2</v>
      </c>
      <c r="AI434" s="141">
        <f t="shared" si="326"/>
        <v>1187.5250615384616</v>
      </c>
      <c r="AJ434" s="142">
        <f t="shared" si="327"/>
        <v>37050.781920000001</v>
      </c>
      <c r="AK434" s="143">
        <f>INDEX(รายได้แยกตามสิทธิ!$H:$H,MATCH(CalBudget2567!$D434,รายได้แยกตามสิทธิ!$B:$B,0))</f>
        <v>6325308.96</v>
      </c>
      <c r="AL434" s="138">
        <f>INDEX(ผลงานOPDVisit_HDC!$K:$K,MATCH(CalBudget2567!$D434,ผลงานOPDVisit_HDC!$A:$A,0))</f>
        <v>979</v>
      </c>
      <c r="AM434" s="138">
        <f t="shared" si="328"/>
        <v>6460.9897446373852</v>
      </c>
      <c r="AN434" s="139">
        <f t="shared" si="329"/>
        <v>1174.8</v>
      </c>
      <c r="AO434" s="140">
        <f t="shared" si="330"/>
        <v>1174.8</v>
      </c>
      <c r="AP434" s="141">
        <f t="shared" si="331"/>
        <v>6631.5598738958124</v>
      </c>
      <c r="AQ434" s="142">
        <f t="shared" si="332"/>
        <v>7790756.5398527998</v>
      </c>
      <c r="AR434" s="144">
        <f t="shared" si="306"/>
        <v>139717441.11218879</v>
      </c>
      <c r="AS434" s="143">
        <f>INDEX(รายได้แยกตามสิทธิ!$I:$I,MATCH(CalBudget2567!$D434,รายได้แยกตามสิทธิ!$B:$B,0))</f>
        <v>44129362.369999997</v>
      </c>
      <c r="AT434" s="138">
        <f>INDEX(ผลงานAdjRw_DHES!$D:$D,MATCH(CalBudget2567!$D434,ผลงานAdjRw_DHES!$B:$B,0))</f>
        <v>3416.6788999999999</v>
      </c>
      <c r="AU434" s="143">
        <f t="shared" si="333"/>
        <v>12915.864692464955</v>
      </c>
      <c r="AV434" s="139">
        <f t="shared" si="334"/>
        <v>4100.0146799999993</v>
      </c>
      <c r="AW434" s="140">
        <f t="shared" si="335"/>
        <v>4100.0146799999993</v>
      </c>
      <c r="AX434" s="141">
        <f t="shared" si="336"/>
        <v>13256.84352034603</v>
      </c>
      <c r="AY434" s="142">
        <f t="shared" si="337"/>
        <v>54353253.043881595</v>
      </c>
      <c r="AZ434" s="143">
        <f>INDEX(รายได้แยกตามสิทธิ!$J:$J,MATCH(CalBudget2567!$D434,รายได้แยกตามสิทธิ!$B:$B,0))</f>
        <v>11112866.460000001</v>
      </c>
      <c r="BA434" s="138">
        <f>INDEX(ผลงานAdjRw_DHES!$F:$F,MATCH(CalBudget2567!$D434,ผลงานAdjRw_DHES!$B:$B,0))</f>
        <v>502.90460000000007</v>
      </c>
      <c r="BB434" s="143">
        <f t="shared" si="338"/>
        <v>22097.364907777737</v>
      </c>
      <c r="BC434" s="139">
        <f t="shared" si="339"/>
        <v>603.48552000000007</v>
      </c>
      <c r="BD434" s="140">
        <f t="shared" si="340"/>
        <v>603.48552000000007</v>
      </c>
      <c r="BE434" s="141">
        <f t="shared" si="341"/>
        <v>22680.735341343068</v>
      </c>
      <c r="BF434" s="142">
        <f t="shared" si="342"/>
        <v>13687495.361452801</v>
      </c>
      <c r="BG434" s="143">
        <f>INDEX(รายได้แยกตามสิทธิ!$K:$K,MATCH(CalBudget2567!$D434,รายได้แยกตามสิทธิ!$B:$B,0))</f>
        <v>3001856.99</v>
      </c>
      <c r="BH434" s="138">
        <f>INDEX(ผลงานAdjRw_DHES!$E:$E,MATCH(CalBudget2567!$D434,ผลงานAdjRw_DHES!$B:$B,0))</f>
        <v>162.27199999999999</v>
      </c>
      <c r="BI434" s="143">
        <f t="shared" si="343"/>
        <v>18498.9215021692</v>
      </c>
      <c r="BJ434" s="139">
        <f t="shared" si="344"/>
        <v>194.72639999999998</v>
      </c>
      <c r="BK434" s="140">
        <f t="shared" si="345"/>
        <v>194.72639999999998</v>
      </c>
      <c r="BL434" s="141">
        <f t="shared" si="346"/>
        <v>18987.293029826465</v>
      </c>
      <c r="BM434" s="142">
        <f t="shared" si="347"/>
        <v>3697327.2174431998</v>
      </c>
      <c r="BN434" s="143">
        <f>INDEX(รายได้แยกตามสิทธิ!$N:$N,MATCH(CalBudget2567!$D434,รายได้แยกตามสิทธิ!$B:$B,0))</f>
        <v>634072.69999999995</v>
      </c>
      <c r="BO434" s="138">
        <f>INDEX(ผลงานAdjRw_DHES!$I:$I,MATCH(CalBudget2567!$D434,ผลงานAdjRw_DHES!$B:$B,0))</f>
        <v>113.69410000000039</v>
      </c>
      <c r="BP434" s="143">
        <f t="shared" si="348"/>
        <v>5577.0061946925807</v>
      </c>
      <c r="BQ434" s="139">
        <f t="shared" si="349"/>
        <v>136.43292000000045</v>
      </c>
      <c r="BR434" s="140">
        <f t="shared" si="350"/>
        <v>136.43292000000045</v>
      </c>
      <c r="BS434" s="141">
        <f t="shared" si="351"/>
        <v>5724.2391582324644</v>
      </c>
      <c r="BT434" s="142">
        <f t="shared" si="352"/>
        <v>780974.6631359997</v>
      </c>
      <c r="BU434" s="144">
        <f t="shared" si="353"/>
        <v>72519050.285913602</v>
      </c>
      <c r="BV434" s="145">
        <f t="shared" si="307"/>
        <v>212236491.3981024</v>
      </c>
      <c r="BW434" s="146">
        <f>INDEX(รายได้แยกตามสิทธิ!$Q:$Q,MATCH(CalBudget2567!$D434,รายได้แยกตามสิทธิ!$B:$B,0))</f>
        <v>0.31</v>
      </c>
      <c r="BX434" s="145">
        <f t="shared" si="354"/>
        <v>65793312.333411746</v>
      </c>
      <c r="BY434" s="141"/>
      <c r="BZ434" s="143">
        <f t="shared" si="355"/>
        <v>154625</v>
      </c>
      <c r="CA434" s="138">
        <f>INDEX(ผลงานOPDVisit_HDC!$C:$C,MATCH(CalBudget2567!$D434,ผลงานOPDVisit_HDC!$A:$A,0))</f>
        <v>154625</v>
      </c>
      <c r="CB434" s="138">
        <f t="shared" si="356"/>
        <v>0</v>
      </c>
    </row>
    <row r="435" spans="1:80" hidden="1" x14ac:dyDescent="0.7">
      <c r="A435" s="136">
        <f>COUNTA($D$16:D435)</f>
        <v>420</v>
      </c>
      <c r="B435" s="1">
        <v>7</v>
      </c>
      <c r="C435" s="2" t="s">
        <v>42</v>
      </c>
      <c r="D435" s="91" t="s">
        <v>492</v>
      </c>
      <c r="E435" s="3" t="s">
        <v>1385</v>
      </c>
      <c r="F435" s="4" t="s">
        <v>1876</v>
      </c>
      <c r="G435" s="1">
        <v>5</v>
      </c>
      <c r="H435" s="3" t="s">
        <v>2964</v>
      </c>
      <c r="I435" s="137">
        <f>INDEX(รายได้แยกตามสิทธิ!$D:$D,MATCH(CalBudget2567!$D435,รายได้แยกตามสิทธิ!$B:$B,0))</f>
        <v>11831820.5</v>
      </c>
      <c r="J435" s="138">
        <f>INDEX(ผลงานOPDVisit_HDC!$F:$F,MATCH(CalBudget2567!$D435,ผลงานOPDVisit_HDC!$A:$A,0))</f>
        <v>30235</v>
      </c>
      <c r="K435" s="138">
        <f t="shared" si="308"/>
        <v>391.32860922771624</v>
      </c>
      <c r="L435" s="139">
        <f t="shared" si="309"/>
        <v>36282</v>
      </c>
      <c r="M435" s="140">
        <f t="shared" si="310"/>
        <v>36282</v>
      </c>
      <c r="N435" s="141">
        <f t="shared" si="311"/>
        <v>401.65968451132795</v>
      </c>
      <c r="O435" s="142">
        <f t="shared" si="312"/>
        <v>14573016.67344</v>
      </c>
      <c r="P435" s="143">
        <f>INDEX(รายได้แยกตามสิทธิ!$E:$E,MATCH(CalBudget2567!$D435,รายได้แยกตามสิทธิ!$B:$B,0))</f>
        <v>3244892.47</v>
      </c>
      <c r="Q435" s="138">
        <f>INDEX(ผลงานOPDVisit_HDC!$D:$D,MATCH(CalBudget2567!$D435,ผลงานOPDVisit_HDC!$A:$A,0))</f>
        <v>7053</v>
      </c>
      <c r="R435" s="138">
        <f t="shared" si="313"/>
        <v>460.07265986105205</v>
      </c>
      <c r="S435" s="139">
        <f t="shared" si="314"/>
        <v>8463.6</v>
      </c>
      <c r="T435" s="140">
        <f t="shared" si="315"/>
        <v>8463.6</v>
      </c>
      <c r="U435" s="141">
        <f t="shared" si="316"/>
        <v>472.21857808138384</v>
      </c>
      <c r="V435" s="142">
        <f t="shared" si="317"/>
        <v>3996669.1574496003</v>
      </c>
      <c r="W435" s="143">
        <f>INDEX(รายได้แยกตามสิทธิ!$F:$F,MATCH(CalBudget2567!$D435,รายได้แยกตามสิทธิ!$B:$B,0))</f>
        <v>287782.5</v>
      </c>
      <c r="X435" s="138">
        <f>INDEX(ผลงานOPDVisit_HDC!$E:$E,MATCH(CalBudget2567!$D435,ผลงานOPDVisit_HDC!$A:$A,0))</f>
        <v>3322</v>
      </c>
      <c r="Y435" s="138">
        <f t="shared" si="318"/>
        <v>86.629289584587596</v>
      </c>
      <c r="Z435" s="139">
        <f t="shared" si="319"/>
        <v>3986.3999999999996</v>
      </c>
      <c r="AA435" s="140">
        <f t="shared" si="320"/>
        <v>3986.3999999999996</v>
      </c>
      <c r="AB435" s="141">
        <f t="shared" si="321"/>
        <v>88.916302829620705</v>
      </c>
      <c r="AC435" s="142">
        <f t="shared" si="322"/>
        <v>354455.94959999993</v>
      </c>
      <c r="AD435" s="143">
        <f>INDEX(รายได้แยกตามสิทธิ!$G:$G,MATCH(CalBudget2567!$D435,รายได้แยกตามสิทธิ!$B:$B,0))</f>
        <v>2500</v>
      </c>
      <c r="AE435" s="138">
        <f>INDEX(ผลงานOPDVisit_HDC!$G:$G,MATCH(CalBudget2567!$D435,ผลงานOPDVisit_HDC!$A:$A,0))</f>
        <v>21</v>
      </c>
      <c r="AF435" s="138">
        <f t="shared" si="323"/>
        <v>119.04761904761905</v>
      </c>
      <c r="AG435" s="139">
        <f t="shared" si="324"/>
        <v>25.2</v>
      </c>
      <c r="AH435" s="140">
        <f t="shared" si="325"/>
        <v>25.2</v>
      </c>
      <c r="AI435" s="141">
        <f t="shared" si="326"/>
        <v>122.19047619047619</v>
      </c>
      <c r="AJ435" s="142">
        <f t="shared" si="327"/>
        <v>3079.2</v>
      </c>
      <c r="AK435" s="143">
        <f>INDEX(รายได้แยกตามสิทธิ!$H:$H,MATCH(CalBudget2567!$D435,รายได้แยกตามสิทธิ!$B:$B,0))</f>
        <v>663810.25</v>
      </c>
      <c r="AL435" s="138">
        <f>INDEX(ผลงานOPDVisit_HDC!$K:$K,MATCH(CalBudget2567!$D435,ผลงานOPDVisit_HDC!$A:$A,0))</f>
        <v>10</v>
      </c>
      <c r="AM435" s="138">
        <f t="shared" si="328"/>
        <v>66381.024999999994</v>
      </c>
      <c r="AN435" s="139">
        <f t="shared" si="329"/>
        <v>12</v>
      </c>
      <c r="AO435" s="140">
        <f t="shared" si="330"/>
        <v>12</v>
      </c>
      <c r="AP435" s="141">
        <f t="shared" si="331"/>
        <v>68133.484059999988</v>
      </c>
      <c r="AQ435" s="142">
        <f t="shared" si="332"/>
        <v>817601.80871999986</v>
      </c>
      <c r="AR435" s="144">
        <f t="shared" si="306"/>
        <v>19744822.789209601</v>
      </c>
      <c r="AS435" s="143">
        <f>INDEX(รายได้แยกตามสิทธิ!$I:$I,MATCH(CalBudget2567!$D435,รายได้แยกตามสิทธิ!$B:$B,0))</f>
        <v>5878116.0700000003</v>
      </c>
      <c r="AT435" s="138">
        <f>INDEX(ผลงานAdjRw_DHES!$D:$D,MATCH(CalBudget2567!$D435,ผลงานAdjRw_DHES!$B:$B,0))</f>
        <v>557.44380000000001</v>
      </c>
      <c r="AU435" s="143">
        <f t="shared" si="333"/>
        <v>10544.768943523994</v>
      </c>
      <c r="AV435" s="139">
        <f t="shared" si="334"/>
        <v>668.93255999999997</v>
      </c>
      <c r="AW435" s="140">
        <f t="shared" si="335"/>
        <v>668.93255999999997</v>
      </c>
      <c r="AX435" s="141">
        <f t="shared" si="336"/>
        <v>10823.150843633028</v>
      </c>
      <c r="AY435" s="142">
        <f t="shared" si="337"/>
        <v>7239958.0010976009</v>
      </c>
      <c r="AZ435" s="143">
        <f>INDEX(รายได้แยกตามสิทธิ!$J:$J,MATCH(CalBudget2567!$D435,รายได้แยกตามสิทธิ!$B:$B,0))</f>
        <v>1664095.29</v>
      </c>
      <c r="BA435" s="138">
        <f>INDEX(ผลงานAdjRw_DHES!$F:$F,MATCH(CalBudget2567!$D435,ผลงานAdjRw_DHES!$B:$B,0))</f>
        <v>105.74709999999999</v>
      </c>
      <c r="BB435" s="143">
        <f t="shared" si="338"/>
        <v>15736.557220008872</v>
      </c>
      <c r="BC435" s="139">
        <f t="shared" si="339"/>
        <v>126.89651999999998</v>
      </c>
      <c r="BD435" s="140">
        <f t="shared" si="340"/>
        <v>126.89651999999998</v>
      </c>
      <c r="BE435" s="141">
        <f t="shared" si="341"/>
        <v>16152.002330617106</v>
      </c>
      <c r="BF435" s="142">
        <f t="shared" si="342"/>
        <v>2049632.8867871999</v>
      </c>
      <c r="BG435" s="143">
        <f>INDEX(รายได้แยกตามสิทธิ!$K:$K,MATCH(CalBudget2567!$D435,รายได้แยกตามสิทธิ!$B:$B,0))</f>
        <v>476398.55</v>
      </c>
      <c r="BH435" s="138">
        <f>INDEX(ผลงานAdjRw_DHES!$E:$E,MATCH(CalBudget2567!$D435,ผลงานAdjRw_DHES!$B:$B,0))</f>
        <v>34.6661</v>
      </c>
      <c r="BI435" s="143">
        <f t="shared" si="343"/>
        <v>13742.490502248595</v>
      </c>
      <c r="BJ435" s="139">
        <f t="shared" si="344"/>
        <v>41.599319999999999</v>
      </c>
      <c r="BK435" s="140">
        <f t="shared" si="345"/>
        <v>41.599319999999999</v>
      </c>
      <c r="BL435" s="141">
        <f t="shared" si="346"/>
        <v>14105.292251507957</v>
      </c>
      <c r="BM435" s="142">
        <f t="shared" si="347"/>
        <v>586770.56606400001</v>
      </c>
      <c r="BN435" s="143">
        <f>INDEX(รายได้แยกตามสิทธิ!$N:$N,MATCH(CalBudget2567!$D435,รายได้แยกตามสิทธิ!$B:$B,0))</f>
        <v>554840</v>
      </c>
      <c r="BO435" s="138">
        <f>INDEX(ผลงานAdjRw_DHES!$I:$I,MATCH(CalBudget2567!$D435,ผลงานAdjRw_DHES!$B:$B,0))</f>
        <v>77.983400000000046</v>
      </c>
      <c r="BP435" s="143">
        <f t="shared" si="348"/>
        <v>7114.8475188309267</v>
      </c>
      <c r="BQ435" s="139">
        <f t="shared" si="349"/>
        <v>93.580080000000052</v>
      </c>
      <c r="BR435" s="140">
        <f t="shared" si="350"/>
        <v>93.580080000000052</v>
      </c>
      <c r="BS435" s="141">
        <f t="shared" si="351"/>
        <v>7302.6794933280635</v>
      </c>
      <c r="BT435" s="142">
        <f t="shared" si="352"/>
        <v>683385.33120000002</v>
      </c>
      <c r="BU435" s="144">
        <f t="shared" si="353"/>
        <v>10559746.785148801</v>
      </c>
      <c r="BV435" s="145">
        <f t="shared" si="307"/>
        <v>30304569.574358404</v>
      </c>
      <c r="BW435" s="146">
        <f>INDEX(รายได้แยกตามสิทธิ!$Q:$Q,MATCH(CalBudget2567!$D435,รายได้แยกตามสิทธิ!$B:$B,0))</f>
        <v>0.31</v>
      </c>
      <c r="BX435" s="145">
        <f t="shared" si="354"/>
        <v>9394416.5680511054</v>
      </c>
      <c r="BY435" s="141"/>
      <c r="BZ435" s="143">
        <f t="shared" si="355"/>
        <v>40641</v>
      </c>
      <c r="CA435" s="138">
        <f>INDEX(ผลงานOPDVisit_HDC!$C:$C,MATCH(CalBudget2567!$D435,ผลงานOPDVisit_HDC!$A:$A,0))</f>
        <v>40641</v>
      </c>
      <c r="CB435" s="138">
        <f t="shared" si="356"/>
        <v>0</v>
      </c>
    </row>
    <row r="436" spans="1:80" hidden="1" x14ac:dyDescent="0.7">
      <c r="A436" s="136">
        <f>COUNTA($D$16:D436)</f>
        <v>421</v>
      </c>
      <c r="B436" s="1">
        <v>7</v>
      </c>
      <c r="C436" s="2" t="s">
        <v>42</v>
      </c>
      <c r="D436" s="91" t="s">
        <v>493</v>
      </c>
      <c r="E436" s="3" t="s">
        <v>1386</v>
      </c>
      <c r="F436" s="4" t="s">
        <v>1876</v>
      </c>
      <c r="G436" s="1">
        <v>5</v>
      </c>
      <c r="H436" s="3" t="s">
        <v>2964</v>
      </c>
      <c r="I436" s="137">
        <f>INDEX(รายได้แยกตามสิทธิ!$D:$D,MATCH(CalBudget2567!$D436,รายได้แยกตามสิทธิ!$B:$B,0))</f>
        <v>37616134.25</v>
      </c>
      <c r="J436" s="138">
        <f>INDEX(ผลงานOPDVisit_HDC!$F:$F,MATCH(CalBudget2567!$D436,ผลงานOPDVisit_HDC!$A:$A,0))</f>
        <v>78941</v>
      </c>
      <c r="K436" s="138">
        <f t="shared" si="308"/>
        <v>476.50947226409596</v>
      </c>
      <c r="L436" s="139">
        <f t="shared" si="309"/>
        <v>94729.2</v>
      </c>
      <c r="M436" s="140">
        <f t="shared" si="310"/>
        <v>94729.2</v>
      </c>
      <c r="N436" s="141">
        <f t="shared" si="311"/>
        <v>489.08932233186812</v>
      </c>
      <c r="O436" s="142">
        <f t="shared" si="312"/>
        <v>46331040.233039998</v>
      </c>
      <c r="P436" s="143">
        <f>INDEX(รายได้แยกตามสิทธิ!$E:$E,MATCH(CalBudget2567!$D436,รายได้แยกตามสิทธิ!$B:$B,0))</f>
        <v>14917062.93</v>
      </c>
      <c r="Q436" s="138">
        <f>INDEX(ผลงานOPDVisit_HDC!$D:$D,MATCH(CalBudget2567!$D436,ผลงานOPDVisit_HDC!$A:$A,0))</f>
        <v>22645</v>
      </c>
      <c r="R436" s="138">
        <f t="shared" si="313"/>
        <v>658.73539103554867</v>
      </c>
      <c r="S436" s="139">
        <f t="shared" si="314"/>
        <v>27174</v>
      </c>
      <c r="T436" s="140">
        <f t="shared" si="315"/>
        <v>27174</v>
      </c>
      <c r="U436" s="141">
        <f t="shared" si="316"/>
        <v>676.12600535888714</v>
      </c>
      <c r="V436" s="142">
        <f t="shared" si="317"/>
        <v>18373048.069622397</v>
      </c>
      <c r="W436" s="143">
        <f>INDEX(รายได้แยกตามสิทธิ!$F:$F,MATCH(CalBudget2567!$D436,รายได้แยกตามสิทธิ!$B:$B,0))</f>
        <v>3367952</v>
      </c>
      <c r="X436" s="138">
        <f>INDEX(ผลงานOPDVisit_HDC!$E:$E,MATCH(CalBudget2567!$D436,ผลงานOPDVisit_HDC!$A:$A,0))</f>
        <v>6303</v>
      </c>
      <c r="Y436" s="138">
        <f t="shared" si="318"/>
        <v>534.34110740917026</v>
      </c>
      <c r="Z436" s="139">
        <f t="shared" si="319"/>
        <v>7563.5999999999995</v>
      </c>
      <c r="AA436" s="140">
        <f t="shared" si="320"/>
        <v>7563.5999999999995</v>
      </c>
      <c r="AB436" s="141">
        <f t="shared" si="321"/>
        <v>548.44771264477231</v>
      </c>
      <c r="AC436" s="142">
        <f t="shared" si="322"/>
        <v>4148239.1193599994</v>
      </c>
      <c r="AD436" s="143">
        <f>INDEX(รายได้แยกตามสิทธิ!$G:$G,MATCH(CalBudget2567!$D436,รายได้แยกตามสิทธิ!$B:$B,0))</f>
        <v>86668</v>
      </c>
      <c r="AE436" s="138">
        <f>INDEX(ผลงานOPDVisit_HDC!$G:$G,MATCH(CalBudget2567!$D436,ผลงานOPDVisit_HDC!$A:$A,0))</f>
        <v>295</v>
      </c>
      <c r="AF436" s="138">
        <f t="shared" si="323"/>
        <v>293.78983050847455</v>
      </c>
      <c r="AG436" s="139">
        <f t="shared" si="324"/>
        <v>354</v>
      </c>
      <c r="AH436" s="140">
        <f t="shared" si="325"/>
        <v>354</v>
      </c>
      <c r="AI436" s="141">
        <f t="shared" si="326"/>
        <v>301.54588203389829</v>
      </c>
      <c r="AJ436" s="142">
        <f t="shared" si="327"/>
        <v>106747.24223999999</v>
      </c>
      <c r="AK436" s="143">
        <f>INDEX(รายได้แยกตามสิทธิ!$H:$H,MATCH(CalBudget2567!$D436,รายได้แยกตามสิทธิ!$B:$B,0))</f>
        <v>2139115.25</v>
      </c>
      <c r="AL436" s="138">
        <f>INDEX(ผลงานOPDVisit_HDC!$K:$K,MATCH(CalBudget2567!$D436,ผลงานOPDVisit_HDC!$A:$A,0))</f>
        <v>4</v>
      </c>
      <c r="AM436" s="138">
        <f t="shared" si="328"/>
        <v>534778.8125</v>
      </c>
      <c r="AN436" s="139">
        <f t="shared" si="329"/>
        <v>4.8</v>
      </c>
      <c r="AO436" s="140">
        <f t="shared" si="330"/>
        <v>4.8</v>
      </c>
      <c r="AP436" s="141">
        <f t="shared" si="331"/>
        <v>548896.97314999998</v>
      </c>
      <c r="AQ436" s="142">
        <f t="shared" si="332"/>
        <v>2634705.4711199999</v>
      </c>
      <c r="AR436" s="144">
        <f t="shared" si="306"/>
        <v>71593780.135382384</v>
      </c>
      <c r="AS436" s="143">
        <f>INDEX(รายได้แยกตามสิทธิ!$I:$I,MATCH(CalBudget2567!$D436,รายได้แยกตามสิทธิ!$B:$B,0))</f>
        <v>27839809</v>
      </c>
      <c r="AT436" s="138">
        <f>INDEX(ผลงานAdjRw_DHES!$D:$D,MATCH(CalBudget2567!$D436,ผลงานAdjRw_DHES!$B:$B,0))</f>
        <v>2067</v>
      </c>
      <c r="AU436" s="143">
        <f t="shared" si="333"/>
        <v>13468.702951136913</v>
      </c>
      <c r="AV436" s="139">
        <f t="shared" si="334"/>
        <v>2480.4</v>
      </c>
      <c r="AW436" s="140">
        <f t="shared" si="335"/>
        <v>2480.4</v>
      </c>
      <c r="AX436" s="141">
        <f t="shared" si="336"/>
        <v>13824.276709046928</v>
      </c>
      <c r="AY436" s="142">
        <f t="shared" si="337"/>
        <v>34289735.94912</v>
      </c>
      <c r="AZ436" s="143">
        <f>INDEX(รายได้แยกตามสิทธิ!$J:$J,MATCH(CalBudget2567!$D436,รายได้แยกตามสิทธิ!$B:$B,0))</f>
        <v>7511710</v>
      </c>
      <c r="BA436" s="138">
        <f>INDEX(ผลงานAdjRw_DHES!$F:$F,MATCH(CalBudget2567!$D436,ผลงานAdjRw_DHES!$B:$B,0))</f>
        <v>480</v>
      </c>
      <c r="BB436" s="143">
        <f t="shared" si="338"/>
        <v>15649.395833333334</v>
      </c>
      <c r="BC436" s="139">
        <f t="shared" si="339"/>
        <v>576</v>
      </c>
      <c r="BD436" s="140">
        <f t="shared" si="340"/>
        <v>576</v>
      </c>
      <c r="BE436" s="141">
        <f t="shared" si="341"/>
        <v>16062.539883333335</v>
      </c>
      <c r="BF436" s="142">
        <f t="shared" si="342"/>
        <v>9252022.9728000015</v>
      </c>
      <c r="BG436" s="143">
        <f>INDEX(รายได้แยกตามสิทธิ!$K:$K,MATCH(CalBudget2567!$D436,รายได้แยกตามสิทธิ!$B:$B,0))</f>
        <v>847481.75</v>
      </c>
      <c r="BH436" s="138">
        <f>INDEX(ผลงานAdjRw_DHES!$E:$E,MATCH(CalBudget2567!$D436,ผลงานAdjRw_DHES!$B:$B,0))</f>
        <v>77</v>
      </c>
      <c r="BI436" s="143">
        <f t="shared" si="343"/>
        <v>11006.256493506493</v>
      </c>
      <c r="BJ436" s="139">
        <f t="shared" si="344"/>
        <v>92.399999999999991</v>
      </c>
      <c r="BK436" s="140">
        <f t="shared" si="345"/>
        <v>92.399999999999991</v>
      </c>
      <c r="BL436" s="141">
        <f t="shared" si="346"/>
        <v>11296.821664935065</v>
      </c>
      <c r="BM436" s="142">
        <f t="shared" si="347"/>
        <v>1043826.3218399999</v>
      </c>
      <c r="BN436" s="143">
        <f>INDEX(รายได้แยกตามสิทธิ!$N:$N,MATCH(CalBudget2567!$D436,รายได้แยกตามสิทธิ!$B:$B,0))</f>
        <v>1744030</v>
      </c>
      <c r="BO436" s="138">
        <f>INDEX(ผลงานAdjRw_DHES!$I:$I,MATCH(CalBudget2567!$D436,ผลงานAdjRw_DHES!$B:$B,0))</f>
        <v>78</v>
      </c>
      <c r="BP436" s="143">
        <f t="shared" si="348"/>
        <v>22359.358974358973</v>
      </c>
      <c r="BQ436" s="139">
        <f t="shared" si="349"/>
        <v>93.6</v>
      </c>
      <c r="BR436" s="140">
        <f t="shared" si="350"/>
        <v>93.6</v>
      </c>
      <c r="BS436" s="141">
        <f t="shared" si="351"/>
        <v>22949.646051282049</v>
      </c>
      <c r="BT436" s="142">
        <f t="shared" si="352"/>
        <v>2148086.8703999994</v>
      </c>
      <c r="BU436" s="144">
        <f t="shared" si="353"/>
        <v>46733672.114160001</v>
      </c>
      <c r="BV436" s="145">
        <f t="shared" si="307"/>
        <v>118327452.24954239</v>
      </c>
      <c r="BW436" s="146">
        <f>INDEX(รายได้แยกตามสิทธิ!$Q:$Q,MATCH(CalBudget2567!$D436,รายได้แยกตามสิทธิ!$B:$B,0))</f>
        <v>0.43</v>
      </c>
      <c r="BX436" s="145">
        <f t="shared" si="354"/>
        <v>50880804.467303224</v>
      </c>
      <c r="BY436" s="141"/>
      <c r="BZ436" s="143">
        <f t="shared" si="355"/>
        <v>108188</v>
      </c>
      <c r="CA436" s="138">
        <f>INDEX(ผลงานOPDVisit_HDC!$C:$C,MATCH(CalBudget2567!$D436,ผลงานOPDVisit_HDC!$A:$A,0))</f>
        <v>108188</v>
      </c>
      <c r="CB436" s="138">
        <f t="shared" si="356"/>
        <v>0</v>
      </c>
    </row>
    <row r="437" spans="1:80" hidden="1" x14ac:dyDescent="0.7">
      <c r="A437" s="136">
        <f>COUNTA($D$16:D437)</f>
        <v>422</v>
      </c>
      <c r="B437" s="1">
        <v>7</v>
      </c>
      <c r="C437" s="2" t="s">
        <v>42</v>
      </c>
      <c r="D437" s="91" t="s">
        <v>494</v>
      </c>
      <c r="E437" s="3" t="s">
        <v>1387</v>
      </c>
      <c r="F437" s="4" t="s">
        <v>1876</v>
      </c>
      <c r="G437" s="1">
        <v>13</v>
      </c>
      <c r="H437" s="3" t="s">
        <v>2963</v>
      </c>
      <c r="I437" s="137">
        <f>INDEX(รายได้แยกตามสิทธิ!$D:$D,MATCH(CalBudget2567!$D437,รายได้แยกตามสิทธิ!$B:$B,0))</f>
        <v>98832381.939999998</v>
      </c>
      <c r="J437" s="138">
        <f>INDEX(ผลงานOPDVisit_HDC!$F:$F,MATCH(CalBudget2567!$D437,ผลงานOPDVisit_HDC!$A:$A,0))</f>
        <v>143708</v>
      </c>
      <c r="K437" s="138">
        <f t="shared" si="308"/>
        <v>687.73055042168846</v>
      </c>
      <c r="L437" s="139">
        <f t="shared" si="309"/>
        <v>172449.6</v>
      </c>
      <c r="M437" s="140">
        <f t="shared" si="310"/>
        <v>172449.6</v>
      </c>
      <c r="N437" s="141">
        <f t="shared" si="311"/>
        <v>705.88663695282105</v>
      </c>
      <c r="O437" s="142">
        <f t="shared" si="312"/>
        <v>121729868.18785921</v>
      </c>
      <c r="P437" s="143">
        <f>INDEX(รายได้แยกตามสิทธิ!$E:$E,MATCH(CalBudget2567!$D437,รายได้แยกตามสิทธิ!$B:$B,0))</f>
        <v>17679980.850000001</v>
      </c>
      <c r="Q437" s="138">
        <f>INDEX(ผลงานOPDVisit_HDC!$D:$D,MATCH(CalBudget2567!$D437,ผลงานOPDVisit_HDC!$A:$A,0))</f>
        <v>6114</v>
      </c>
      <c r="R437" s="138">
        <f t="shared" si="313"/>
        <v>2891.720780176644</v>
      </c>
      <c r="S437" s="139">
        <f t="shared" si="314"/>
        <v>7336.8</v>
      </c>
      <c r="T437" s="140">
        <f t="shared" si="315"/>
        <v>7336.8</v>
      </c>
      <c r="U437" s="141">
        <f t="shared" si="316"/>
        <v>2968.0622087733072</v>
      </c>
      <c r="V437" s="142">
        <f t="shared" si="317"/>
        <v>21776078.813328002</v>
      </c>
      <c r="W437" s="143">
        <f>INDEX(รายได้แยกตามสิทธิ!$F:$F,MATCH(CalBudget2567!$D437,รายได้แยกตามสิทธิ!$B:$B,0))</f>
        <v>3911956.81</v>
      </c>
      <c r="X437" s="138">
        <f>INDEX(ผลงานOPDVisit_HDC!$E:$E,MATCH(CalBudget2567!$D437,ผลงานOPDVisit_HDC!$A:$A,0))</f>
        <v>24954</v>
      </c>
      <c r="Y437" s="138">
        <f t="shared" si="318"/>
        <v>156.76672317063398</v>
      </c>
      <c r="Z437" s="139">
        <f t="shared" si="319"/>
        <v>29944.799999999999</v>
      </c>
      <c r="AA437" s="140">
        <f t="shared" si="320"/>
        <v>29944.799999999999</v>
      </c>
      <c r="AB437" s="141">
        <f t="shared" si="321"/>
        <v>160.90536466233871</v>
      </c>
      <c r="AC437" s="142">
        <f t="shared" si="322"/>
        <v>4818278.9637408005</v>
      </c>
      <c r="AD437" s="143">
        <f>INDEX(รายได้แยกตามสิทธิ!$G:$G,MATCH(CalBudget2567!$D437,รายได้แยกตามสิทธิ!$B:$B,0))</f>
        <v>60492.09</v>
      </c>
      <c r="AE437" s="138">
        <f>INDEX(ผลงานOPDVisit_HDC!$G:$G,MATCH(CalBudget2567!$D437,ผลงานOPDVisit_HDC!$A:$A,0))</f>
        <v>139</v>
      </c>
      <c r="AF437" s="138">
        <f t="shared" si="323"/>
        <v>435.19489208633092</v>
      </c>
      <c r="AG437" s="139">
        <f t="shared" si="324"/>
        <v>166.79999999999998</v>
      </c>
      <c r="AH437" s="140">
        <f t="shared" si="325"/>
        <v>166.79999999999998</v>
      </c>
      <c r="AI437" s="141">
        <f t="shared" si="326"/>
        <v>446.68403723741005</v>
      </c>
      <c r="AJ437" s="142">
        <f t="shared" si="327"/>
        <v>74506.897411199985</v>
      </c>
      <c r="AK437" s="143">
        <f>INDEX(รายได้แยกตามสิทธิ!$H:$H,MATCH(CalBudget2567!$D437,รายได้แยกตามสิทธิ!$B:$B,0))</f>
        <v>4321322.92</v>
      </c>
      <c r="AL437" s="138">
        <f>INDEX(ผลงานOPDVisit_HDC!$K:$K,MATCH(CalBudget2567!$D437,ผลงานOPDVisit_HDC!$A:$A,0))</f>
        <v>6389</v>
      </c>
      <c r="AM437" s="138">
        <f t="shared" si="328"/>
        <v>676.36921583972446</v>
      </c>
      <c r="AN437" s="139">
        <f t="shared" si="329"/>
        <v>7666.7999999999993</v>
      </c>
      <c r="AO437" s="140">
        <f t="shared" si="330"/>
        <v>7666.7999999999993</v>
      </c>
      <c r="AP437" s="141">
        <f t="shared" si="331"/>
        <v>694.22536313789317</v>
      </c>
      <c r="AQ437" s="142">
        <f t="shared" si="332"/>
        <v>5322487.0141055984</v>
      </c>
      <c r="AR437" s="144">
        <f t="shared" si="306"/>
        <v>153721219.87644479</v>
      </c>
      <c r="AS437" s="143">
        <f>INDEX(รายได้แยกตามสิทธิ!$I:$I,MATCH(CalBudget2567!$D437,รายได้แยกตามสิทธิ!$B:$B,0))</f>
        <v>101981507.78</v>
      </c>
      <c r="AT437" s="138">
        <f>INDEX(ผลงานAdjRw_DHES!$D:$D,MATCH(CalBudget2567!$D437,ผลงานAdjRw_DHES!$B:$B,0))</f>
        <v>7005.5540000000001</v>
      </c>
      <c r="AU437" s="143">
        <f t="shared" si="333"/>
        <v>14557.236698196888</v>
      </c>
      <c r="AV437" s="139">
        <f t="shared" si="334"/>
        <v>8406.6648000000005</v>
      </c>
      <c r="AW437" s="140">
        <f t="shared" si="335"/>
        <v>8406.6648000000005</v>
      </c>
      <c r="AX437" s="141">
        <f t="shared" si="336"/>
        <v>14941.547747029286</v>
      </c>
      <c r="AY437" s="142">
        <f t="shared" si="337"/>
        <v>125608583.50247042</v>
      </c>
      <c r="AZ437" s="143">
        <f>INDEX(รายได้แยกตามสิทธิ!$J:$J,MATCH(CalBudget2567!$D437,รายได้แยกตามสิทธิ!$B:$B,0))</f>
        <v>7417118.1399999997</v>
      </c>
      <c r="BA437" s="138">
        <f>INDEX(ผลงานAdjRw_DHES!$F:$F,MATCH(CalBudget2567!$D437,ผลงานAdjRw_DHES!$B:$B,0))</f>
        <v>482.08140000000003</v>
      </c>
      <c r="BB437" s="143">
        <f t="shared" si="338"/>
        <v>15385.613591397634</v>
      </c>
      <c r="BC437" s="139">
        <f t="shared" si="339"/>
        <v>578.49768000000006</v>
      </c>
      <c r="BD437" s="140">
        <f t="shared" si="340"/>
        <v>578.49768000000006</v>
      </c>
      <c r="BE437" s="141">
        <f t="shared" si="341"/>
        <v>15791.793790210531</v>
      </c>
      <c r="BF437" s="142">
        <f t="shared" si="342"/>
        <v>9135516.0706751999</v>
      </c>
      <c r="BG437" s="143">
        <f>INDEX(รายได้แยกตามสิทธิ!$K:$K,MATCH(CalBudget2567!$D437,รายได้แยกตามสิทธิ!$B:$B,0))</f>
        <v>4491512.71</v>
      </c>
      <c r="BH437" s="138">
        <f>INDEX(ผลงานAdjRw_DHES!$E:$E,MATCH(CalBudget2567!$D437,ผลงานAdjRw_DHES!$B:$B,0))</f>
        <v>502.86750000000006</v>
      </c>
      <c r="BI437" s="143">
        <f t="shared" si="343"/>
        <v>8931.8015381785444</v>
      </c>
      <c r="BJ437" s="139">
        <f t="shared" si="344"/>
        <v>603.44100000000003</v>
      </c>
      <c r="BK437" s="140">
        <f t="shared" si="345"/>
        <v>603.44100000000003</v>
      </c>
      <c r="BL437" s="141">
        <f t="shared" si="346"/>
        <v>9167.6010987864574</v>
      </c>
      <c r="BM437" s="142">
        <f t="shared" si="347"/>
        <v>5532106.3746527992</v>
      </c>
      <c r="BN437" s="143">
        <f>INDEX(รายได้แยกตามสิทธิ!$N:$N,MATCH(CalBudget2567!$D437,รายได้แยกตามสิทธิ!$B:$B,0))</f>
        <v>8091242.5300000003</v>
      </c>
      <c r="BO437" s="138">
        <f>INDEX(ผลงานAdjRw_DHES!$I:$I,MATCH(CalBudget2567!$D437,ผลงานAdjRw_DHES!$B:$B,0))</f>
        <v>279.94779999999923</v>
      </c>
      <c r="BP437" s="143">
        <f t="shared" si="348"/>
        <v>28902.683035908918</v>
      </c>
      <c r="BQ437" s="139">
        <f t="shared" si="349"/>
        <v>335.93735999999905</v>
      </c>
      <c r="BR437" s="140">
        <f t="shared" si="350"/>
        <v>335.93735999999905</v>
      </c>
      <c r="BS437" s="141">
        <f t="shared" si="351"/>
        <v>29665.713868056915</v>
      </c>
      <c r="BT437" s="142">
        <f t="shared" si="352"/>
        <v>9965821.5993504003</v>
      </c>
      <c r="BU437" s="144">
        <f t="shared" si="353"/>
        <v>150242027.54714882</v>
      </c>
      <c r="BV437" s="145">
        <f t="shared" si="307"/>
        <v>303963247.42359364</v>
      </c>
      <c r="BW437" s="146">
        <f>INDEX(รายได้แยกตามสิทธิ!$Q:$Q,MATCH(CalBudget2567!$D437,รายได้แยกตามสิทธิ!$B:$B,0))</f>
        <v>0.39</v>
      </c>
      <c r="BX437" s="145">
        <f t="shared" si="354"/>
        <v>118545666.49520153</v>
      </c>
      <c r="BY437" s="141"/>
      <c r="BZ437" s="143">
        <f t="shared" si="355"/>
        <v>181304</v>
      </c>
      <c r="CA437" s="138">
        <f>INDEX(ผลงานOPDVisit_HDC!$C:$C,MATCH(CalBudget2567!$D437,ผลงานOPDVisit_HDC!$A:$A,0))</f>
        <v>181304</v>
      </c>
      <c r="CB437" s="138">
        <f t="shared" si="356"/>
        <v>0</v>
      </c>
    </row>
    <row r="438" spans="1:80" hidden="1" x14ac:dyDescent="0.7">
      <c r="A438" s="136">
        <f>COUNTA($D$16:D438)</f>
        <v>423</v>
      </c>
      <c r="B438" s="1">
        <v>7</v>
      </c>
      <c r="C438" s="2" t="s">
        <v>42</v>
      </c>
      <c r="D438" s="91" t="s">
        <v>495</v>
      </c>
      <c r="E438" s="3" t="s">
        <v>1388</v>
      </c>
      <c r="F438" s="4" t="s">
        <v>1876</v>
      </c>
      <c r="G438" s="1">
        <v>6</v>
      </c>
      <c r="H438" s="3" t="s">
        <v>2965</v>
      </c>
      <c r="I438" s="137">
        <f>INDEX(รายได้แยกตามสิทธิ!$D:$D,MATCH(CalBudget2567!$D438,รายได้แยกตามสิทธิ!$B:$B,0))</f>
        <v>38102182.469999999</v>
      </c>
      <c r="J438" s="138">
        <f>INDEX(ผลงานOPDVisit_HDC!$F:$F,MATCH(CalBudget2567!$D438,ผลงานOPDVisit_HDC!$A:$A,0))</f>
        <v>60425</v>
      </c>
      <c r="K438" s="138">
        <f t="shared" si="308"/>
        <v>630.56983814646253</v>
      </c>
      <c r="L438" s="139">
        <f t="shared" si="309"/>
        <v>72510</v>
      </c>
      <c r="M438" s="140">
        <f t="shared" si="310"/>
        <v>72510</v>
      </c>
      <c r="N438" s="141">
        <f t="shared" si="311"/>
        <v>647.21688187352913</v>
      </c>
      <c r="O438" s="142">
        <f t="shared" si="312"/>
        <v>46929696.104649596</v>
      </c>
      <c r="P438" s="143">
        <f>INDEX(รายได้แยกตามสิทธิ!$E:$E,MATCH(CalBudget2567!$D438,รายได้แยกตามสิทธิ!$B:$B,0))</f>
        <v>5443416.3600000003</v>
      </c>
      <c r="Q438" s="138">
        <f>INDEX(ผลงานOPDVisit_HDC!$D:$D,MATCH(CalBudget2567!$D438,ผลงานOPDVisit_HDC!$A:$A,0))</f>
        <v>8095</v>
      </c>
      <c r="R438" s="138">
        <f t="shared" si="313"/>
        <v>672.44179864113653</v>
      </c>
      <c r="S438" s="139">
        <f t="shared" si="314"/>
        <v>9714</v>
      </c>
      <c r="T438" s="140">
        <f t="shared" si="315"/>
        <v>9714</v>
      </c>
      <c r="U438" s="141">
        <f t="shared" si="316"/>
        <v>690.19426212526253</v>
      </c>
      <c r="V438" s="142">
        <f t="shared" si="317"/>
        <v>6704547.0622848002</v>
      </c>
      <c r="W438" s="143">
        <f>INDEX(รายได้แยกตามสิทธิ!$F:$F,MATCH(CalBudget2567!$D438,รายได้แยกตามสิทธิ!$B:$B,0))</f>
        <v>1214149.5</v>
      </c>
      <c r="X438" s="138">
        <f>INDEX(ผลงานOPDVisit_HDC!$E:$E,MATCH(CalBudget2567!$D438,ผลงานOPDVisit_HDC!$A:$A,0))</f>
        <v>2543</v>
      </c>
      <c r="Y438" s="138">
        <f t="shared" si="318"/>
        <v>477.44769956744005</v>
      </c>
      <c r="Z438" s="139">
        <f t="shared" si="319"/>
        <v>3051.6</v>
      </c>
      <c r="AA438" s="140">
        <f t="shared" si="320"/>
        <v>3051.6</v>
      </c>
      <c r="AB438" s="141">
        <f t="shared" si="321"/>
        <v>490.05231883602045</v>
      </c>
      <c r="AC438" s="142">
        <f t="shared" si="322"/>
        <v>1495443.65616</v>
      </c>
      <c r="AD438" s="143">
        <f>INDEX(รายได้แยกตามสิทธิ!$G:$G,MATCH(CalBudget2567!$D438,รายได้แยกตามสิทธิ!$B:$B,0))</f>
        <v>56397</v>
      </c>
      <c r="AE438" s="138">
        <f>INDEX(ผลงานOPDVisit_HDC!$G:$G,MATCH(CalBudget2567!$D438,ผลงานOPDVisit_HDC!$A:$A,0))</f>
        <v>28</v>
      </c>
      <c r="AF438" s="138">
        <f t="shared" si="323"/>
        <v>2014.1785714285713</v>
      </c>
      <c r="AG438" s="139">
        <f t="shared" si="324"/>
        <v>33.6</v>
      </c>
      <c r="AH438" s="140">
        <f t="shared" si="325"/>
        <v>33.6</v>
      </c>
      <c r="AI438" s="141">
        <f t="shared" si="326"/>
        <v>2067.3528857142855</v>
      </c>
      <c r="AJ438" s="142">
        <f t="shared" si="327"/>
        <v>69463.056960000002</v>
      </c>
      <c r="AK438" s="143">
        <f>INDEX(รายได้แยกตามสิทธิ!$H:$H,MATCH(CalBudget2567!$D438,รายได้แยกตามสิทธิ!$B:$B,0))</f>
        <v>1098043.8700000001</v>
      </c>
      <c r="AL438" s="138">
        <f>INDEX(ผลงานOPDVisit_HDC!$K:$K,MATCH(CalBudget2567!$D438,ผลงานOPDVisit_HDC!$A:$A,0))</f>
        <v>2057</v>
      </c>
      <c r="AM438" s="138">
        <f t="shared" si="328"/>
        <v>533.80839572192519</v>
      </c>
      <c r="AN438" s="139">
        <f t="shared" si="329"/>
        <v>2468.4</v>
      </c>
      <c r="AO438" s="140">
        <f t="shared" si="330"/>
        <v>2468.4</v>
      </c>
      <c r="AP438" s="141">
        <f t="shared" si="331"/>
        <v>547.90093736898405</v>
      </c>
      <c r="AQ438" s="142">
        <f t="shared" si="332"/>
        <v>1352438.6738016002</v>
      </c>
      <c r="AR438" s="144">
        <f t="shared" si="306"/>
        <v>56551588.553855993</v>
      </c>
      <c r="AS438" s="143">
        <f>INDEX(รายได้แยกตามสิทธิ!$I:$I,MATCH(CalBudget2567!$D438,รายได้แยกตามสิทธิ!$B:$B,0))</f>
        <v>12638196.619999999</v>
      </c>
      <c r="AT438" s="138">
        <f>INDEX(ผลงานAdjRw_DHES!$D:$D,MATCH(CalBudget2567!$D438,ผลงานAdjRw_DHES!$B:$B,0))</f>
        <v>1019.3311</v>
      </c>
      <c r="AU438" s="143">
        <f t="shared" si="333"/>
        <v>12398.519597802911</v>
      </c>
      <c r="AV438" s="139">
        <f t="shared" si="334"/>
        <v>1223.19732</v>
      </c>
      <c r="AW438" s="140">
        <f t="shared" si="335"/>
        <v>1223.19732</v>
      </c>
      <c r="AX438" s="141">
        <f t="shared" si="336"/>
        <v>12725.840515184907</v>
      </c>
      <c r="AY438" s="142">
        <f t="shared" si="337"/>
        <v>15566214.012921598</v>
      </c>
      <c r="AZ438" s="143">
        <f>INDEX(รายได้แยกตามสิทธิ!$J:$J,MATCH(CalBudget2567!$D438,รายได้แยกตามสิทธิ!$B:$B,0))</f>
        <v>2381364.21</v>
      </c>
      <c r="BA438" s="138">
        <f>INDEX(ผลงานAdjRw_DHES!$F:$F,MATCH(CalBudget2567!$D438,ผลงานAdjRw_DHES!$B:$B,0))</f>
        <v>105.02699999999999</v>
      </c>
      <c r="BB438" s="143">
        <f t="shared" si="338"/>
        <v>22673.828729755209</v>
      </c>
      <c r="BC438" s="139">
        <f t="shared" si="339"/>
        <v>126.03239999999998</v>
      </c>
      <c r="BD438" s="140">
        <f t="shared" si="340"/>
        <v>126.03239999999998</v>
      </c>
      <c r="BE438" s="141">
        <f t="shared" si="341"/>
        <v>23272.417808220747</v>
      </c>
      <c r="BF438" s="142">
        <f t="shared" si="342"/>
        <v>2933078.6701727998</v>
      </c>
      <c r="BG438" s="143">
        <f>INDEX(รายได้แยกตามสิทธิ!$K:$K,MATCH(CalBudget2567!$D438,รายได้แยกตามสิทธิ!$B:$B,0))</f>
        <v>972767</v>
      </c>
      <c r="BH438" s="138">
        <f>INDEX(ผลงานAdjRw_DHES!$E:$E,MATCH(CalBudget2567!$D438,ผลงานAdjRw_DHES!$B:$B,0))</f>
        <v>24.700000000000003</v>
      </c>
      <c r="BI438" s="143">
        <f t="shared" si="343"/>
        <v>39383.279352226717</v>
      </c>
      <c r="BJ438" s="139">
        <f t="shared" si="344"/>
        <v>29.64</v>
      </c>
      <c r="BK438" s="140">
        <f t="shared" si="345"/>
        <v>29.64</v>
      </c>
      <c r="BL438" s="141">
        <f t="shared" si="346"/>
        <v>40422.9979271255</v>
      </c>
      <c r="BM438" s="142">
        <f t="shared" si="347"/>
        <v>1198137.6585599999</v>
      </c>
      <c r="BN438" s="143">
        <f>INDEX(รายได้แยกตามสิทธิ!$N:$N,MATCH(CalBudget2567!$D438,รายได้แยกตามสิทธิ!$B:$B,0))</f>
        <v>412572</v>
      </c>
      <c r="BO438" s="138">
        <f>INDEX(ผลงานAdjRw_DHES!$I:$I,MATCH(CalBudget2567!$D438,ผลงานAdjRw_DHES!$B:$B,0))</f>
        <v>82.746199999999817</v>
      </c>
      <c r="BP438" s="143">
        <f t="shared" si="348"/>
        <v>4985.993314496628</v>
      </c>
      <c r="BQ438" s="139">
        <f t="shared" si="349"/>
        <v>99.295439999999772</v>
      </c>
      <c r="BR438" s="140">
        <f t="shared" si="350"/>
        <v>99.295439999999772</v>
      </c>
      <c r="BS438" s="141">
        <f t="shared" si="351"/>
        <v>5117.6235379993386</v>
      </c>
      <c r="BT438" s="142">
        <f t="shared" si="352"/>
        <v>508156.68095999985</v>
      </c>
      <c r="BU438" s="144">
        <f t="shared" si="353"/>
        <v>20205587.022614397</v>
      </c>
      <c r="BV438" s="145">
        <f t="shared" si="307"/>
        <v>76757175.57647039</v>
      </c>
      <c r="BW438" s="146">
        <f>INDEX(รายได้แยกตามสิทธิ!$Q:$Q,MATCH(CalBudget2567!$D438,รายได้แยกตามสิทธิ!$B:$B,0))</f>
        <v>0.52</v>
      </c>
      <c r="BX438" s="145">
        <f t="shared" si="354"/>
        <v>39913731.299764603</v>
      </c>
      <c r="BY438" s="141"/>
      <c r="BZ438" s="143">
        <f t="shared" si="355"/>
        <v>73148</v>
      </c>
      <c r="CA438" s="138">
        <f>INDEX(ผลงานOPDVisit_HDC!$C:$C,MATCH(CalBudget2567!$D438,ผลงานOPDVisit_HDC!$A:$A,0))</f>
        <v>73148</v>
      </c>
      <c r="CB438" s="138">
        <f t="shared" si="356"/>
        <v>0</v>
      </c>
    </row>
    <row r="439" spans="1:80" hidden="1" x14ac:dyDescent="0.7">
      <c r="A439" s="136">
        <f>COUNTA($D$16:D439)</f>
        <v>424</v>
      </c>
      <c r="B439" s="1">
        <v>7</v>
      </c>
      <c r="C439" s="2" t="s">
        <v>42</v>
      </c>
      <c r="D439" s="91" t="s">
        <v>496</v>
      </c>
      <c r="E439" s="3" t="s">
        <v>1389</v>
      </c>
      <c r="F439" s="4" t="s">
        <v>1876</v>
      </c>
      <c r="G439" s="1">
        <v>5</v>
      </c>
      <c r="H439" s="3" t="s">
        <v>2964</v>
      </c>
      <c r="I439" s="137">
        <f>INDEX(รายได้แยกตามสิทธิ!$D:$D,MATCH(CalBudget2567!$D439,รายได้แยกตามสิทธิ!$B:$B,0))</f>
        <v>26331002.449999999</v>
      </c>
      <c r="J439" s="138">
        <f>INDEX(ผลงานOPDVisit_HDC!$F:$F,MATCH(CalBudget2567!$D439,ผลงานOPDVisit_HDC!$A:$A,0))</f>
        <v>59074</v>
      </c>
      <c r="K439" s="138">
        <f t="shared" si="308"/>
        <v>445.72912702711852</v>
      </c>
      <c r="L439" s="139">
        <f t="shared" si="309"/>
        <v>70888.800000000003</v>
      </c>
      <c r="M439" s="140">
        <f t="shared" si="310"/>
        <v>70888.800000000003</v>
      </c>
      <c r="N439" s="141">
        <f t="shared" si="311"/>
        <v>457.49637598063447</v>
      </c>
      <c r="O439" s="142">
        <f t="shared" si="312"/>
        <v>32431369.097616002</v>
      </c>
      <c r="P439" s="143">
        <f>INDEX(รายได้แยกตามสิทธิ!$E:$E,MATCH(CalBudget2567!$D439,รายได้แยกตามสิทธิ!$B:$B,0))</f>
        <v>4213999.55</v>
      </c>
      <c r="Q439" s="138">
        <f>INDEX(ผลงานOPDVisit_HDC!$D:$D,MATCH(CalBudget2567!$D439,ผลงานOPDVisit_HDC!$A:$A,0))</f>
        <v>7883</v>
      </c>
      <c r="R439" s="138">
        <f t="shared" si="313"/>
        <v>534.56800076113154</v>
      </c>
      <c r="S439" s="139">
        <f t="shared" si="314"/>
        <v>9459.6</v>
      </c>
      <c r="T439" s="140">
        <f t="shared" si="315"/>
        <v>9459.6</v>
      </c>
      <c r="U439" s="141">
        <f t="shared" si="316"/>
        <v>548.68059598122545</v>
      </c>
      <c r="V439" s="142">
        <f t="shared" si="317"/>
        <v>5190298.9657440009</v>
      </c>
      <c r="W439" s="143">
        <f>INDEX(รายได้แยกตามสิทธิ!$F:$F,MATCH(CalBudget2567!$D439,รายได้แยกตามสิทธิ!$B:$B,0))</f>
        <v>845679.1</v>
      </c>
      <c r="X439" s="138">
        <f>INDEX(ผลงานOPDVisit_HDC!$E:$E,MATCH(CalBudget2567!$D439,ผลงานOPDVisit_HDC!$A:$A,0))</f>
        <v>3729</v>
      </c>
      <c r="Y439" s="138">
        <f t="shared" si="318"/>
        <v>226.78441941539285</v>
      </c>
      <c r="Z439" s="139">
        <f t="shared" si="319"/>
        <v>4474.8</v>
      </c>
      <c r="AA439" s="140">
        <f t="shared" si="320"/>
        <v>4474.8</v>
      </c>
      <c r="AB439" s="141">
        <f t="shared" si="321"/>
        <v>232.77152808795921</v>
      </c>
      <c r="AC439" s="142">
        <f t="shared" si="322"/>
        <v>1041606.0338879999</v>
      </c>
      <c r="AD439" s="143">
        <f>INDEX(รายได้แยกตามสิทธิ!$G:$G,MATCH(CalBudget2567!$D439,รายได้แยกตามสิทธิ!$B:$B,0))</f>
        <v>29127</v>
      </c>
      <c r="AE439" s="138">
        <f>INDEX(ผลงานOPDVisit_HDC!$G:$G,MATCH(CalBudget2567!$D439,ผลงานOPDVisit_HDC!$A:$A,0))</f>
        <v>71</v>
      </c>
      <c r="AF439" s="138">
        <f t="shared" si="323"/>
        <v>410.23943661971833</v>
      </c>
      <c r="AG439" s="139">
        <f t="shared" si="324"/>
        <v>85.2</v>
      </c>
      <c r="AH439" s="140">
        <f t="shared" si="325"/>
        <v>85.2</v>
      </c>
      <c r="AI439" s="141">
        <f t="shared" si="326"/>
        <v>421.0697577464789</v>
      </c>
      <c r="AJ439" s="142">
        <f t="shared" si="327"/>
        <v>35875.143360000002</v>
      </c>
      <c r="AK439" s="143">
        <f>INDEX(รายได้แยกตามสิทธิ!$H:$H,MATCH(CalBudget2567!$D439,รายได้แยกตามสิทธิ!$B:$B,0))</f>
        <v>1741454.2</v>
      </c>
      <c r="AL439" s="138">
        <f>INDEX(ผลงานOPDVisit_HDC!$K:$K,MATCH(CalBudget2567!$D439,ผลงานOPDVisit_HDC!$A:$A,0))</f>
        <v>1430</v>
      </c>
      <c r="AM439" s="138">
        <f t="shared" si="328"/>
        <v>1217.8001398601398</v>
      </c>
      <c r="AN439" s="139">
        <f t="shared" si="329"/>
        <v>1716</v>
      </c>
      <c r="AO439" s="140">
        <f t="shared" si="330"/>
        <v>1716</v>
      </c>
      <c r="AP439" s="141">
        <f t="shared" si="331"/>
        <v>1249.9500635524475</v>
      </c>
      <c r="AQ439" s="142">
        <f t="shared" si="332"/>
        <v>2144914.3090559999</v>
      </c>
      <c r="AR439" s="144">
        <f t="shared" si="306"/>
        <v>40844063.549663998</v>
      </c>
      <c r="AS439" s="143">
        <f>INDEX(รายได้แยกตามสิทธิ!$I:$I,MATCH(CalBudget2567!$D439,รายได้แยกตามสิทธิ!$B:$B,0))</f>
        <v>13484026.439999999</v>
      </c>
      <c r="AT439" s="138">
        <f>INDEX(ผลงานAdjRw_DHES!$D:$D,MATCH(CalBudget2567!$D439,ผลงานAdjRw_DHES!$B:$B,0))</f>
        <v>1374.6057999999998</v>
      </c>
      <c r="AU439" s="143">
        <f t="shared" si="333"/>
        <v>9809.3769428297201</v>
      </c>
      <c r="AV439" s="139">
        <f t="shared" si="334"/>
        <v>1649.5269599999997</v>
      </c>
      <c r="AW439" s="140">
        <f t="shared" si="335"/>
        <v>1649.5269599999997</v>
      </c>
      <c r="AX439" s="141">
        <f t="shared" si="336"/>
        <v>10068.344494120425</v>
      </c>
      <c r="AY439" s="142">
        <f t="shared" si="337"/>
        <v>16608005.6856192</v>
      </c>
      <c r="AZ439" s="143">
        <f>INDEX(รายได้แยกตามสิทธิ!$J:$J,MATCH(CalBudget2567!$D439,รายได้แยกตามสิทธิ!$B:$B,0))</f>
        <v>1596568.25</v>
      </c>
      <c r="BA439" s="138">
        <f>INDEX(ผลงานAdjRw_DHES!$F:$F,MATCH(CalBudget2567!$D439,ผลงานAdjRw_DHES!$B:$B,0))</f>
        <v>141.88610000000003</v>
      </c>
      <c r="BB439" s="143">
        <f t="shared" si="338"/>
        <v>11252.464124392733</v>
      </c>
      <c r="BC439" s="139">
        <f t="shared" si="339"/>
        <v>170.26332000000002</v>
      </c>
      <c r="BD439" s="140">
        <f t="shared" si="340"/>
        <v>170.26332000000002</v>
      </c>
      <c r="BE439" s="141">
        <f t="shared" si="341"/>
        <v>11549.529177276701</v>
      </c>
      <c r="BF439" s="142">
        <f t="shared" si="342"/>
        <v>1966461.1821600001</v>
      </c>
      <c r="BG439" s="143">
        <f>INDEX(รายได้แยกตามสิทธิ!$K:$K,MATCH(CalBudget2567!$D439,รายได้แยกตามสิทธิ!$B:$B,0))</f>
        <v>604469</v>
      </c>
      <c r="BH439" s="138">
        <f>INDEX(ผลงานAdjRw_DHES!$E:$E,MATCH(CalBudget2567!$D439,ผลงานAdjRw_DHES!$B:$B,0))</f>
        <v>79.675500000000014</v>
      </c>
      <c r="BI439" s="143">
        <f t="shared" si="343"/>
        <v>7586.6357914289829</v>
      </c>
      <c r="BJ439" s="139">
        <f t="shared" si="344"/>
        <v>95.610600000000019</v>
      </c>
      <c r="BK439" s="140">
        <f t="shared" si="345"/>
        <v>95.610600000000019</v>
      </c>
      <c r="BL439" s="141">
        <f t="shared" si="346"/>
        <v>7786.9229763227077</v>
      </c>
      <c r="BM439" s="142">
        <f t="shared" si="347"/>
        <v>744512.37792</v>
      </c>
      <c r="BN439" s="143">
        <f>INDEX(รายได้แยกตามสิทธิ!$N:$N,MATCH(CalBudget2567!$D439,รายได้แยกตามสิทธิ!$B:$B,0))</f>
        <v>158835</v>
      </c>
      <c r="BO439" s="138">
        <f>INDEX(ผลงานAdjRw_DHES!$I:$I,MATCH(CalBudget2567!$D439,ผลงานAdjRw_DHES!$B:$B,0))</f>
        <v>73.347400000000079</v>
      </c>
      <c r="BP439" s="143">
        <f t="shared" si="348"/>
        <v>2165.5164327569869</v>
      </c>
      <c r="BQ439" s="139">
        <f t="shared" si="349"/>
        <v>88.016880000000086</v>
      </c>
      <c r="BR439" s="140">
        <f t="shared" si="350"/>
        <v>88.016880000000086</v>
      </c>
      <c r="BS439" s="141">
        <f t="shared" si="351"/>
        <v>2222.6860665817712</v>
      </c>
      <c r="BT439" s="142">
        <f t="shared" si="352"/>
        <v>195633.89279999997</v>
      </c>
      <c r="BU439" s="144">
        <f t="shared" si="353"/>
        <v>19514613.1384992</v>
      </c>
      <c r="BV439" s="145">
        <f t="shared" si="307"/>
        <v>60358676.688163199</v>
      </c>
      <c r="BW439" s="146">
        <f>INDEX(รายได้แยกตามสิทธิ!$Q:$Q,MATCH(CalBudget2567!$D439,รายได้แยกตามสิทธิ!$B:$B,0))</f>
        <v>0.48</v>
      </c>
      <c r="BX439" s="145">
        <f t="shared" si="354"/>
        <v>28972164.810318336</v>
      </c>
      <c r="BY439" s="141"/>
      <c r="BZ439" s="143">
        <f t="shared" si="355"/>
        <v>72187</v>
      </c>
      <c r="CA439" s="138">
        <f>INDEX(ผลงานOPDVisit_HDC!$C:$C,MATCH(CalBudget2567!$D439,ผลงานOPDVisit_HDC!$A:$A,0))</f>
        <v>72187</v>
      </c>
      <c r="CB439" s="138">
        <f t="shared" si="356"/>
        <v>0</v>
      </c>
    </row>
    <row r="440" spans="1:80" hidden="1" x14ac:dyDescent="0.7">
      <c r="A440" s="136">
        <f>COUNTA($D$16:D440)</f>
        <v>425</v>
      </c>
      <c r="B440" s="1">
        <v>7</v>
      </c>
      <c r="C440" s="2" t="s">
        <v>42</v>
      </c>
      <c r="D440" s="91" t="s">
        <v>497</v>
      </c>
      <c r="E440" s="3" t="s">
        <v>1390</v>
      </c>
      <c r="F440" s="4" t="s">
        <v>1876</v>
      </c>
      <c r="G440" s="1">
        <v>6</v>
      </c>
      <c r="H440" s="3" t="s">
        <v>2965</v>
      </c>
      <c r="I440" s="137">
        <f>INDEX(รายได้แยกตามสิทธิ!$D:$D,MATCH(CalBudget2567!$D440,รายได้แยกตามสิทธิ!$B:$B,0))</f>
        <v>42726469.979999997</v>
      </c>
      <c r="J440" s="138">
        <f>INDEX(ผลงานOPDVisit_HDC!$F:$F,MATCH(CalBudget2567!$D440,ผลงานOPDVisit_HDC!$A:$A,0))</f>
        <v>79974</v>
      </c>
      <c r="K440" s="138">
        <f t="shared" si="308"/>
        <v>534.25450746492606</v>
      </c>
      <c r="L440" s="139">
        <f t="shared" si="309"/>
        <v>95968.8</v>
      </c>
      <c r="M440" s="140">
        <f t="shared" si="310"/>
        <v>95968.8</v>
      </c>
      <c r="N440" s="141">
        <f t="shared" si="311"/>
        <v>548.35882646200014</v>
      </c>
      <c r="O440" s="142">
        <f t="shared" si="312"/>
        <v>52625338.5449664</v>
      </c>
      <c r="P440" s="143">
        <f>INDEX(รายได้แยกตามสิทธิ!$E:$E,MATCH(CalBudget2567!$D440,รายได้แยกตามสิทธิ!$B:$B,0))</f>
        <v>12050265.5</v>
      </c>
      <c r="Q440" s="138">
        <f>INDEX(ผลงานOPDVisit_HDC!$D:$D,MATCH(CalBudget2567!$D440,ผลงานOPDVisit_HDC!$A:$A,0))</f>
        <v>15844</v>
      </c>
      <c r="R440" s="138">
        <f t="shared" si="313"/>
        <v>760.557024741227</v>
      </c>
      <c r="S440" s="139">
        <f t="shared" si="314"/>
        <v>19012.8</v>
      </c>
      <c r="T440" s="140">
        <f t="shared" si="315"/>
        <v>19012.8</v>
      </c>
      <c r="U440" s="141">
        <f t="shared" si="316"/>
        <v>780.63573019439536</v>
      </c>
      <c r="V440" s="142">
        <f t="shared" si="317"/>
        <v>14842071.01104</v>
      </c>
      <c r="W440" s="143">
        <f>INDEX(รายได้แยกตามสิทธิ!$F:$F,MATCH(CalBudget2567!$D440,รายได้แยกตามสิทธิ!$B:$B,0))</f>
        <v>1427411.35</v>
      </c>
      <c r="X440" s="138">
        <f>INDEX(ผลงานOPDVisit_HDC!$E:$E,MATCH(CalBudget2567!$D440,ผลงานOPDVisit_HDC!$A:$A,0))</f>
        <v>4232</v>
      </c>
      <c r="Y440" s="138">
        <f t="shared" si="318"/>
        <v>337.29001654064274</v>
      </c>
      <c r="Z440" s="139">
        <f t="shared" si="319"/>
        <v>5078.3999999999996</v>
      </c>
      <c r="AA440" s="140">
        <f t="shared" si="320"/>
        <v>5078.3999999999996</v>
      </c>
      <c r="AB440" s="141">
        <f t="shared" si="321"/>
        <v>346.19447297731568</v>
      </c>
      <c r="AC440" s="142">
        <f t="shared" si="322"/>
        <v>1758114.0115679998</v>
      </c>
      <c r="AD440" s="143">
        <f>INDEX(รายได้แยกตามสิทธิ!$G:$G,MATCH(CalBudget2567!$D440,รายได้แยกตามสิทธิ!$B:$B,0))</f>
        <v>14179.5</v>
      </c>
      <c r="AE440" s="138">
        <f>INDEX(ผลงานOPDVisit_HDC!$G:$G,MATCH(CalBudget2567!$D440,ผลงานOPDVisit_HDC!$A:$A,0))</f>
        <v>32</v>
      </c>
      <c r="AF440" s="138">
        <f t="shared" si="323"/>
        <v>443.109375</v>
      </c>
      <c r="AG440" s="139">
        <f t="shared" si="324"/>
        <v>38.4</v>
      </c>
      <c r="AH440" s="140">
        <f t="shared" si="325"/>
        <v>38.4</v>
      </c>
      <c r="AI440" s="141">
        <f t="shared" si="326"/>
        <v>454.80746249999999</v>
      </c>
      <c r="AJ440" s="142">
        <f t="shared" si="327"/>
        <v>17464.60656</v>
      </c>
      <c r="AK440" s="143">
        <f>INDEX(รายได้แยกตามสิทธิ!$H:$H,MATCH(CalBudget2567!$D440,รายได้แยกตามสิทธิ!$B:$B,0))</f>
        <v>2064126.4</v>
      </c>
      <c r="AL440" s="138">
        <f>INDEX(ผลงานOPDVisit_HDC!$K:$K,MATCH(CalBudget2567!$D440,ผลงานOPDVisit_HDC!$A:$A,0))</f>
        <v>3439</v>
      </c>
      <c r="AM440" s="138">
        <f t="shared" si="328"/>
        <v>600.21122419307937</v>
      </c>
      <c r="AN440" s="139">
        <f t="shared" si="329"/>
        <v>4126.8</v>
      </c>
      <c r="AO440" s="140">
        <f t="shared" si="330"/>
        <v>4126.8</v>
      </c>
      <c r="AP440" s="141">
        <f t="shared" si="331"/>
        <v>616.05680051177671</v>
      </c>
      <c r="AQ440" s="142">
        <f t="shared" si="332"/>
        <v>2542343.2043520003</v>
      </c>
      <c r="AR440" s="144">
        <f t="shared" si="306"/>
        <v>71785331.37848641</v>
      </c>
      <c r="AS440" s="143">
        <f>INDEX(รายได้แยกตามสิทธิ!$I:$I,MATCH(CalBudget2567!$D440,รายได้แยกตามสิทธิ!$B:$B,0))</f>
        <v>21713136.629999999</v>
      </c>
      <c r="AT440" s="138">
        <f>INDEX(ผลงานAdjRw_DHES!$D:$D,MATCH(CalBudget2567!$D440,ผลงานAdjRw_DHES!$B:$B,0))</f>
        <v>1089.2543000000001</v>
      </c>
      <c r="AU440" s="143">
        <f t="shared" si="333"/>
        <v>19933.946214396397</v>
      </c>
      <c r="AV440" s="139">
        <f t="shared" si="334"/>
        <v>1307.1051600000001</v>
      </c>
      <c r="AW440" s="140">
        <f t="shared" si="335"/>
        <v>1307.1051600000001</v>
      </c>
      <c r="AX440" s="141">
        <f t="shared" si="336"/>
        <v>20460.202394456461</v>
      </c>
      <c r="AY440" s="142">
        <f t="shared" si="337"/>
        <v>26743636.124438398</v>
      </c>
      <c r="AZ440" s="143">
        <f>INDEX(รายได้แยกตามสิทธิ!$J:$J,MATCH(CalBudget2567!$D440,รายได้แยกตามสิทธิ!$B:$B,0))</f>
        <v>3255597.8</v>
      </c>
      <c r="BA440" s="138">
        <f>INDEX(ผลงานAdjRw_DHES!$F:$F,MATCH(CalBudget2567!$D440,ผลงานAdjRw_DHES!$B:$B,0))</f>
        <v>175.3245</v>
      </c>
      <c r="BB440" s="143">
        <f t="shared" si="338"/>
        <v>18568.983798613426</v>
      </c>
      <c r="BC440" s="139">
        <f t="shared" si="339"/>
        <v>210.38939999999999</v>
      </c>
      <c r="BD440" s="140">
        <f t="shared" si="340"/>
        <v>210.38939999999999</v>
      </c>
      <c r="BE440" s="141">
        <f t="shared" si="341"/>
        <v>19059.204970896819</v>
      </c>
      <c r="BF440" s="142">
        <f t="shared" si="342"/>
        <v>4009854.6983039989</v>
      </c>
      <c r="BG440" s="143">
        <f>INDEX(รายได้แยกตามสิทธิ!$K:$K,MATCH(CalBudget2567!$D440,รายได้แยกตามสิทธิ!$B:$B,0))</f>
        <v>1351606.03</v>
      </c>
      <c r="BH440" s="138">
        <f>INDEX(ผลงานAdjRw_DHES!$E:$E,MATCH(CalBudget2567!$D440,ผลงานAdjRw_DHES!$B:$B,0))</f>
        <v>62.022200000000005</v>
      </c>
      <c r="BI440" s="143">
        <f t="shared" si="343"/>
        <v>21792.294210782591</v>
      </c>
      <c r="BJ440" s="139">
        <f t="shared" si="344"/>
        <v>74.426640000000006</v>
      </c>
      <c r="BK440" s="140">
        <f t="shared" si="345"/>
        <v>74.426640000000006</v>
      </c>
      <c r="BL440" s="141">
        <f t="shared" si="346"/>
        <v>22367.610777947251</v>
      </c>
      <c r="BM440" s="142">
        <f t="shared" si="347"/>
        <v>1664746.1150304002</v>
      </c>
      <c r="BN440" s="143">
        <f>INDEX(รายได้แยกตามสิทธิ!$N:$N,MATCH(CalBudget2567!$D440,รายได้แยกตามสิทธิ!$B:$B,0))</f>
        <v>959190.75</v>
      </c>
      <c r="BO440" s="138">
        <f>INDEX(ผลงานAdjRw_DHES!$I:$I,MATCH(CalBudget2567!$D440,ผลงานAdjRw_DHES!$B:$B,0))</f>
        <v>90.643200000000036</v>
      </c>
      <c r="BP440" s="143">
        <f t="shared" si="348"/>
        <v>10582.048625820797</v>
      </c>
      <c r="BQ440" s="139">
        <f t="shared" si="349"/>
        <v>108.77184000000004</v>
      </c>
      <c r="BR440" s="140">
        <f t="shared" si="350"/>
        <v>108.77184000000004</v>
      </c>
      <c r="BS440" s="141">
        <f t="shared" si="351"/>
        <v>10861.414709542465</v>
      </c>
      <c r="BT440" s="142">
        <f t="shared" si="352"/>
        <v>1181416.06296</v>
      </c>
      <c r="BU440" s="144">
        <f t="shared" si="353"/>
        <v>33599653.000732794</v>
      </c>
      <c r="BV440" s="145">
        <f t="shared" si="307"/>
        <v>105384984.3792192</v>
      </c>
      <c r="BW440" s="146">
        <f>INDEX(รายได้แยกตามสิทธิ!$Q:$Q,MATCH(CalBudget2567!$D440,รายได้แยกตามสิทธิ!$B:$B,0))</f>
        <v>0.46</v>
      </c>
      <c r="BX440" s="145">
        <f t="shared" si="354"/>
        <v>48477092.814440839</v>
      </c>
      <c r="BY440" s="141"/>
      <c r="BZ440" s="143">
        <f t="shared" si="355"/>
        <v>103521</v>
      </c>
      <c r="CA440" s="138">
        <f>INDEX(ผลงานOPDVisit_HDC!$C:$C,MATCH(CalBudget2567!$D440,ผลงานOPDVisit_HDC!$A:$A,0))</f>
        <v>103521</v>
      </c>
      <c r="CB440" s="138">
        <f t="shared" si="356"/>
        <v>0</v>
      </c>
    </row>
    <row r="441" spans="1:80" hidden="1" x14ac:dyDescent="0.7">
      <c r="A441" s="136">
        <f>COUNTA($D$16:D441)</f>
        <v>426</v>
      </c>
      <c r="B441" s="1">
        <v>7</v>
      </c>
      <c r="C441" s="2" t="s">
        <v>42</v>
      </c>
      <c r="D441" s="91" t="s">
        <v>498</v>
      </c>
      <c r="E441" s="3" t="s">
        <v>1391</v>
      </c>
      <c r="F441" s="4" t="s">
        <v>1876</v>
      </c>
      <c r="G441" s="1">
        <v>5</v>
      </c>
      <c r="H441" s="3" t="s">
        <v>2964</v>
      </c>
      <c r="I441" s="137">
        <f>INDEX(รายได้แยกตามสิทธิ!$D:$D,MATCH(CalBudget2567!$D441,รายได้แยกตามสิทธิ!$B:$B,0))</f>
        <v>41459491.229999997</v>
      </c>
      <c r="J441" s="138">
        <f>INDEX(ผลงานOPDVisit_HDC!$F:$F,MATCH(CalBudget2567!$D441,ผลงานOPDVisit_HDC!$A:$A,0))</f>
        <v>63231</v>
      </c>
      <c r="K441" s="138">
        <f t="shared" si="308"/>
        <v>655.68299141244006</v>
      </c>
      <c r="L441" s="139">
        <f t="shared" si="309"/>
        <v>75877.2</v>
      </c>
      <c r="M441" s="140">
        <f t="shared" si="310"/>
        <v>75877.2</v>
      </c>
      <c r="N441" s="141">
        <f t="shared" si="311"/>
        <v>672.99302238572852</v>
      </c>
      <c r="O441" s="142">
        <f t="shared" si="312"/>
        <v>51064826.158166401</v>
      </c>
      <c r="P441" s="143">
        <f>INDEX(รายได้แยกตามสิทธิ!$E:$E,MATCH(CalBudget2567!$D441,รายได้แยกตามสิทธิ!$B:$B,0))</f>
        <v>6717523.8200000003</v>
      </c>
      <c r="Q441" s="138">
        <f>INDEX(ผลงานOPDVisit_HDC!$D:$D,MATCH(CalBudget2567!$D441,ผลงานOPDVisit_HDC!$A:$A,0))</f>
        <v>7600</v>
      </c>
      <c r="R441" s="138">
        <f t="shared" si="313"/>
        <v>883.88471315789479</v>
      </c>
      <c r="S441" s="139">
        <f t="shared" si="314"/>
        <v>9120</v>
      </c>
      <c r="T441" s="140">
        <f t="shared" si="315"/>
        <v>9120</v>
      </c>
      <c r="U441" s="141">
        <f t="shared" si="316"/>
        <v>907.21926958526319</v>
      </c>
      <c r="V441" s="142">
        <f t="shared" si="317"/>
        <v>8273839.7386175999</v>
      </c>
      <c r="W441" s="143">
        <f>INDEX(รายได้แยกตามสิทธิ!$F:$F,MATCH(CalBudget2567!$D441,รายได้แยกตามสิทธิ!$B:$B,0))</f>
        <v>3044228.92</v>
      </c>
      <c r="X441" s="138">
        <f>INDEX(ผลงานOPDVisit_HDC!$E:$E,MATCH(CalBudget2567!$D441,ผลงานOPDVisit_HDC!$A:$A,0))</f>
        <v>16144</v>
      </c>
      <c r="Y441" s="138">
        <f t="shared" si="318"/>
        <v>188.56720267591675</v>
      </c>
      <c r="Z441" s="139">
        <f t="shared" si="319"/>
        <v>19372.8</v>
      </c>
      <c r="AA441" s="140">
        <f t="shared" si="320"/>
        <v>19372.8</v>
      </c>
      <c r="AB441" s="141">
        <f t="shared" si="321"/>
        <v>193.54537682656095</v>
      </c>
      <c r="AC441" s="142">
        <f t="shared" si="322"/>
        <v>3749515.8761855997</v>
      </c>
      <c r="AD441" s="143">
        <f>INDEX(รายได้แยกตามสิทธิ!$G:$G,MATCH(CalBudget2567!$D441,รายได้แยกตามสิทธิ!$B:$B,0))</f>
        <v>3952.64</v>
      </c>
      <c r="AE441" s="138">
        <f>INDEX(ผลงานOPDVisit_HDC!$G:$G,MATCH(CalBudget2567!$D441,ผลงานOPDVisit_HDC!$A:$A,0))</f>
        <v>115</v>
      </c>
      <c r="AF441" s="138">
        <f t="shared" si="323"/>
        <v>34.370782608695649</v>
      </c>
      <c r="AG441" s="139">
        <f t="shared" si="324"/>
        <v>138</v>
      </c>
      <c r="AH441" s="140">
        <f t="shared" si="325"/>
        <v>138</v>
      </c>
      <c r="AI441" s="141">
        <f t="shared" si="326"/>
        <v>35.278171269565213</v>
      </c>
      <c r="AJ441" s="142">
        <f t="shared" si="327"/>
        <v>4868.3876351999997</v>
      </c>
      <c r="AK441" s="143">
        <f>INDEX(รายได้แยกตามสิทธิ!$H:$H,MATCH(CalBudget2567!$D441,รายได้แยกตามสิทธิ!$B:$B,0))</f>
        <v>1478689.08</v>
      </c>
      <c r="AL441" s="138">
        <f>INDEX(ผลงานOPDVisit_HDC!$K:$K,MATCH(CalBudget2567!$D441,ผลงานOPDVisit_HDC!$A:$A,0))</f>
        <v>1478</v>
      </c>
      <c r="AM441" s="138">
        <f t="shared" si="328"/>
        <v>1000.4662246278756</v>
      </c>
      <c r="AN441" s="139">
        <f t="shared" si="329"/>
        <v>1773.6</v>
      </c>
      <c r="AO441" s="140">
        <f t="shared" si="330"/>
        <v>1773.6</v>
      </c>
      <c r="AP441" s="141">
        <f t="shared" si="331"/>
        <v>1026.8785329580514</v>
      </c>
      <c r="AQ441" s="142">
        <f t="shared" si="332"/>
        <v>1821271.7660544</v>
      </c>
      <c r="AR441" s="144">
        <f t="shared" si="306"/>
        <v>64914321.926659204</v>
      </c>
      <c r="AS441" s="143">
        <f>INDEX(รายได้แยกตามสิทธิ!$I:$I,MATCH(CalBudget2567!$D441,รายได้แยกตามสิทธิ!$B:$B,0))</f>
        <v>19246721.84</v>
      </c>
      <c r="AT441" s="138">
        <f>INDEX(ผลงานAdjRw_DHES!$D:$D,MATCH(CalBudget2567!$D441,ผลงานAdjRw_DHES!$B:$B,0))</f>
        <v>1795.1642000000002</v>
      </c>
      <c r="AU441" s="143">
        <f t="shared" si="333"/>
        <v>10721.426953590093</v>
      </c>
      <c r="AV441" s="139">
        <f t="shared" si="334"/>
        <v>2154.19704</v>
      </c>
      <c r="AW441" s="140">
        <f t="shared" si="335"/>
        <v>2154.19704</v>
      </c>
      <c r="AX441" s="141">
        <f t="shared" si="336"/>
        <v>11004.472625164872</v>
      </c>
      <c r="AY441" s="142">
        <f t="shared" si="337"/>
        <v>23705802.355891198</v>
      </c>
      <c r="AZ441" s="143">
        <f>INDEX(รายได้แยกตามสิทธิ!$J:$J,MATCH(CalBudget2567!$D441,รายได้แยกตามสิทธิ!$B:$B,0))</f>
        <v>1931570.77</v>
      </c>
      <c r="BA441" s="138">
        <f>INDEX(ผลงานAdjRw_DHES!$F:$F,MATCH(CalBudget2567!$D441,ผลงานAdjRw_DHES!$B:$B,0))</f>
        <v>106.83880000000001</v>
      </c>
      <c r="BB441" s="143">
        <f t="shared" si="338"/>
        <v>18079.300497572043</v>
      </c>
      <c r="BC441" s="139">
        <f t="shared" si="339"/>
        <v>128.20656</v>
      </c>
      <c r="BD441" s="140">
        <f t="shared" si="340"/>
        <v>128.20656</v>
      </c>
      <c r="BE441" s="141">
        <f t="shared" si="341"/>
        <v>18556.594030707944</v>
      </c>
      <c r="BF441" s="142">
        <f t="shared" si="342"/>
        <v>2379077.0859935996</v>
      </c>
      <c r="BG441" s="143">
        <f>INDEX(รายได้แยกตามสิทธิ!$K:$K,MATCH(CalBudget2567!$D441,รายได้แยกตามสิทธิ!$B:$B,0))</f>
        <v>783331.31</v>
      </c>
      <c r="BH441" s="138">
        <f>INDEX(ผลงานAdjRw_DHES!$E:$E,MATCH(CalBudget2567!$D441,ผลงานAdjRw_DHES!$B:$B,0))</f>
        <v>77.440599999999989</v>
      </c>
      <c r="BI441" s="143">
        <f t="shared" si="343"/>
        <v>10115.253626650621</v>
      </c>
      <c r="BJ441" s="139">
        <f t="shared" si="344"/>
        <v>92.928719999999984</v>
      </c>
      <c r="BK441" s="140">
        <f t="shared" si="345"/>
        <v>92.928719999999984</v>
      </c>
      <c r="BL441" s="141">
        <f t="shared" si="346"/>
        <v>10382.296322394197</v>
      </c>
      <c r="BM441" s="142">
        <f t="shared" si="347"/>
        <v>964813.50790079986</v>
      </c>
      <c r="BN441" s="143">
        <f>INDEX(รายได้แยกตามสิทธิ!$N:$N,MATCH(CalBudget2567!$D441,รายได้แยกตามสิทธิ!$B:$B,0))</f>
        <v>859313.24</v>
      </c>
      <c r="BO441" s="138">
        <f>INDEX(ผลงานAdjRw_DHES!$I:$I,MATCH(CalBudget2567!$D441,ผลงานAdjRw_DHES!$B:$B,0))</f>
        <v>78.252099999999601</v>
      </c>
      <c r="BP441" s="143">
        <f t="shared" si="348"/>
        <v>10981.344142840951</v>
      </c>
      <c r="BQ441" s="139">
        <f t="shared" si="349"/>
        <v>93.902519999999512</v>
      </c>
      <c r="BR441" s="140">
        <f t="shared" si="350"/>
        <v>93.902519999999512</v>
      </c>
      <c r="BS441" s="141">
        <f t="shared" si="351"/>
        <v>11271.251628211952</v>
      </c>
      <c r="BT441" s="142">
        <f t="shared" si="352"/>
        <v>1058398.9314432</v>
      </c>
      <c r="BU441" s="144">
        <f t="shared" si="353"/>
        <v>28108091.881228797</v>
      </c>
      <c r="BV441" s="145">
        <f t="shared" si="307"/>
        <v>93022413.807888001</v>
      </c>
      <c r="BW441" s="146">
        <f>INDEX(รายได้แยกตามสิทธิ!$Q:$Q,MATCH(CalBudget2567!$D441,รายได้แยกตามสิทธิ!$B:$B,0))</f>
        <v>0.55000000000000004</v>
      </c>
      <c r="BX441" s="145">
        <f t="shared" si="354"/>
        <v>51162327.594338402</v>
      </c>
      <c r="BY441" s="141"/>
      <c r="BZ441" s="143">
        <f t="shared" si="355"/>
        <v>88568</v>
      </c>
      <c r="CA441" s="138">
        <f>INDEX(ผลงานOPDVisit_HDC!$C:$C,MATCH(CalBudget2567!$D441,ผลงานOPDVisit_HDC!$A:$A,0))</f>
        <v>88568</v>
      </c>
      <c r="CB441" s="138">
        <f t="shared" si="356"/>
        <v>0</v>
      </c>
    </row>
    <row r="442" spans="1:80" hidden="1" x14ac:dyDescent="0.7">
      <c r="A442" s="136">
        <f>COUNTA($D$16:D442)</f>
        <v>427</v>
      </c>
      <c r="B442" s="1">
        <v>7</v>
      </c>
      <c r="C442" s="2" t="s">
        <v>42</v>
      </c>
      <c r="D442" s="91" t="s">
        <v>499</v>
      </c>
      <c r="E442" s="3" t="s">
        <v>1392</v>
      </c>
      <c r="F442" s="4" t="s">
        <v>1876</v>
      </c>
      <c r="G442" s="1">
        <v>9</v>
      </c>
      <c r="H442" s="3" t="s">
        <v>2967</v>
      </c>
      <c r="I442" s="137">
        <f>INDEX(รายได้แยกตามสิทธิ!$D:$D,MATCH(CalBudget2567!$D442,รายได้แยกตามสิทธิ!$B:$B,0))</f>
        <v>51394574</v>
      </c>
      <c r="J442" s="138">
        <f>INDEX(ผลงานOPDVisit_HDC!$F:$F,MATCH(CalBudget2567!$D442,ผลงานOPDVisit_HDC!$A:$A,0))</f>
        <v>99144</v>
      </c>
      <c r="K442" s="138">
        <f t="shared" si="308"/>
        <v>518.3830993302671</v>
      </c>
      <c r="L442" s="139">
        <f t="shared" si="309"/>
        <v>118972.79999999999</v>
      </c>
      <c r="M442" s="140">
        <f t="shared" si="310"/>
        <v>118972.79999999999</v>
      </c>
      <c r="N442" s="141">
        <f t="shared" si="311"/>
        <v>532.06841315258612</v>
      </c>
      <c r="O442" s="142">
        <f t="shared" si="312"/>
        <v>63301668.904319994</v>
      </c>
      <c r="P442" s="143">
        <f>INDEX(รายได้แยกตามสิทธิ!$E:$E,MATCH(CalBudget2567!$D442,รายได้แยกตามสิทธิ!$B:$B,0))</f>
        <v>17236550.5</v>
      </c>
      <c r="Q442" s="138">
        <f>INDEX(ผลงานOPDVisit_HDC!$D:$D,MATCH(CalBudget2567!$D442,ผลงานOPDVisit_HDC!$A:$A,0))</f>
        <v>14160</v>
      </c>
      <c r="R442" s="138">
        <f t="shared" si="313"/>
        <v>1217.2705155367232</v>
      </c>
      <c r="S442" s="139">
        <f t="shared" si="314"/>
        <v>16992</v>
      </c>
      <c r="T442" s="140">
        <f t="shared" si="315"/>
        <v>16992</v>
      </c>
      <c r="U442" s="141">
        <f t="shared" si="316"/>
        <v>1249.4064571468928</v>
      </c>
      <c r="V442" s="142">
        <f t="shared" si="317"/>
        <v>21229914.519840002</v>
      </c>
      <c r="W442" s="143">
        <f>INDEX(รายได้แยกตามสิทธิ!$F:$F,MATCH(CalBudget2567!$D442,รายได้แยกตามสิทธิ!$B:$B,0))</f>
        <v>3808561.5</v>
      </c>
      <c r="X442" s="138">
        <f>INDEX(ผลงานOPDVisit_HDC!$E:$E,MATCH(CalBudget2567!$D442,ผลงานOPDVisit_HDC!$A:$A,0))</f>
        <v>6570</v>
      </c>
      <c r="Y442" s="138">
        <f t="shared" si="318"/>
        <v>579.68972602739723</v>
      </c>
      <c r="Z442" s="139">
        <f t="shared" si="319"/>
        <v>7884</v>
      </c>
      <c r="AA442" s="140">
        <f t="shared" si="320"/>
        <v>7884</v>
      </c>
      <c r="AB442" s="141">
        <f t="shared" si="321"/>
        <v>594.99353479452054</v>
      </c>
      <c r="AC442" s="142">
        <f t="shared" si="322"/>
        <v>4690929.0283199996</v>
      </c>
      <c r="AD442" s="143">
        <f>INDEX(รายได้แยกตามสิทธิ!$G:$G,MATCH(CalBudget2567!$D442,รายได้แยกตามสิทธิ!$B:$B,0))</f>
        <v>24096</v>
      </c>
      <c r="AE442" s="138">
        <f>INDEX(ผลงานOPDVisit_HDC!$G:$G,MATCH(CalBudget2567!$D442,ผลงานOPDVisit_HDC!$A:$A,0))</f>
        <v>45</v>
      </c>
      <c r="AF442" s="138">
        <f t="shared" si="323"/>
        <v>535.4666666666667</v>
      </c>
      <c r="AG442" s="139">
        <f t="shared" si="324"/>
        <v>54</v>
      </c>
      <c r="AH442" s="140">
        <f t="shared" si="325"/>
        <v>54</v>
      </c>
      <c r="AI442" s="141">
        <f t="shared" si="326"/>
        <v>549.60298666666665</v>
      </c>
      <c r="AJ442" s="142">
        <f t="shared" si="327"/>
        <v>29678.561279999998</v>
      </c>
      <c r="AK442" s="143">
        <f>INDEX(รายได้แยกตามสิทธิ!$H:$H,MATCH(CalBudget2567!$D442,รายได้แยกตามสิทธิ!$B:$B,0))</f>
        <v>2128825</v>
      </c>
      <c r="AL442" s="138">
        <f>INDEX(ผลงานOPDVisit_HDC!$K:$K,MATCH(CalBudget2567!$D442,ผลงานOPDVisit_HDC!$A:$A,0))</f>
        <v>1978</v>
      </c>
      <c r="AM442" s="138">
        <f t="shared" si="328"/>
        <v>1076.2512639029324</v>
      </c>
      <c r="AN442" s="139">
        <f t="shared" si="329"/>
        <v>2373.6</v>
      </c>
      <c r="AO442" s="140">
        <f t="shared" si="330"/>
        <v>2373.6</v>
      </c>
      <c r="AP442" s="141">
        <f t="shared" si="331"/>
        <v>1104.6642972699697</v>
      </c>
      <c r="AQ442" s="142">
        <f t="shared" si="332"/>
        <v>2622031.176</v>
      </c>
      <c r="AR442" s="144">
        <f t="shared" si="306"/>
        <v>91874222.18976</v>
      </c>
      <c r="AS442" s="143">
        <f>INDEX(รายได้แยกตามสิทธิ!$I:$I,MATCH(CalBudget2567!$D442,รายได้แยกตามสิทธิ!$B:$B,0))</f>
        <v>21857208</v>
      </c>
      <c r="AT442" s="138">
        <f>INDEX(ผลงานAdjRw_DHES!$D:$D,MATCH(CalBudget2567!$D442,ผลงานAdjRw_DHES!$B:$B,0))</f>
        <v>1935.9720000000002</v>
      </c>
      <c r="AU442" s="143">
        <f t="shared" si="333"/>
        <v>11290.043451041645</v>
      </c>
      <c r="AV442" s="139">
        <f t="shared" si="334"/>
        <v>2323.1664000000001</v>
      </c>
      <c r="AW442" s="140">
        <f t="shared" si="335"/>
        <v>2323.1664000000001</v>
      </c>
      <c r="AX442" s="141">
        <f t="shared" si="336"/>
        <v>11588.100598149145</v>
      </c>
      <c r="AY442" s="142">
        <f t="shared" si="337"/>
        <v>26921085.949439999</v>
      </c>
      <c r="AZ442" s="143">
        <f>INDEX(รายได้แยกตามสิทธิ!$J:$J,MATCH(CalBudget2567!$D442,รายได้แยกตามสิทธิ!$B:$B,0))</f>
        <v>3632454.53</v>
      </c>
      <c r="BA442" s="138">
        <f>INDEX(ผลงานAdjRw_DHES!$F:$F,MATCH(CalBudget2567!$D442,ผลงานAdjRw_DHES!$B:$B,0))</f>
        <v>210.33680000000001</v>
      </c>
      <c r="BB442" s="143">
        <f t="shared" si="338"/>
        <v>17269.705206126553</v>
      </c>
      <c r="BC442" s="139">
        <f t="shared" si="339"/>
        <v>252.40415999999999</v>
      </c>
      <c r="BD442" s="140">
        <f t="shared" si="340"/>
        <v>252.40415999999999</v>
      </c>
      <c r="BE442" s="141">
        <f t="shared" si="341"/>
        <v>17725.625423568294</v>
      </c>
      <c r="BF442" s="142">
        <f t="shared" si="342"/>
        <v>4474021.595510399</v>
      </c>
      <c r="BG442" s="143">
        <f>INDEX(รายได้แยกตามสิทธิ!$K:$K,MATCH(CalBudget2567!$D442,รายได้แยกตามสิทธิ!$B:$B,0))</f>
        <v>695809.5</v>
      </c>
      <c r="BH442" s="138">
        <f>INDEX(ผลงานAdjRw_DHES!$E:$E,MATCH(CalBudget2567!$D442,ผลงานAdjRw_DHES!$B:$B,0))</f>
        <v>72.264900000000011</v>
      </c>
      <c r="BI442" s="143">
        <f t="shared" si="343"/>
        <v>9628.5956252620545</v>
      </c>
      <c r="BJ442" s="139">
        <f t="shared" si="344"/>
        <v>86.717880000000008</v>
      </c>
      <c r="BK442" s="140">
        <f t="shared" si="345"/>
        <v>86.717880000000008</v>
      </c>
      <c r="BL442" s="141">
        <f t="shared" si="346"/>
        <v>9882.7905497689735</v>
      </c>
      <c r="BM442" s="142">
        <f t="shared" si="347"/>
        <v>857014.64495999995</v>
      </c>
      <c r="BN442" s="143">
        <f>INDEX(รายได้แยกตามสิทธิ!$N:$N,MATCH(CalBudget2567!$D442,รายได้แยกตามสิทธิ!$B:$B,0))</f>
        <v>347707</v>
      </c>
      <c r="BO442" s="138">
        <f>INDEX(ผลงานAdjRw_DHES!$I:$I,MATCH(CalBudget2567!$D442,ผลงานAdjRw_DHES!$B:$B,0))</f>
        <v>113.93259999999978</v>
      </c>
      <c r="BP442" s="143">
        <f t="shared" si="348"/>
        <v>3051.8657522078902</v>
      </c>
      <c r="BQ442" s="139">
        <f t="shared" si="349"/>
        <v>136.71911999999972</v>
      </c>
      <c r="BR442" s="140">
        <f t="shared" si="350"/>
        <v>136.71911999999972</v>
      </c>
      <c r="BS442" s="141">
        <f t="shared" si="351"/>
        <v>3132.4350080661784</v>
      </c>
      <c r="BT442" s="142">
        <f t="shared" si="352"/>
        <v>428263.75775999995</v>
      </c>
      <c r="BU442" s="144">
        <f t="shared" si="353"/>
        <v>32680385.947670396</v>
      </c>
      <c r="BV442" s="145">
        <f t="shared" si="307"/>
        <v>124554608.1374304</v>
      </c>
      <c r="BW442" s="146">
        <f>INDEX(รายได้แยกตามสิทธิ!$Q:$Q,MATCH(CalBudget2567!$D442,รายได้แยกตามสิทธิ!$B:$B,0))</f>
        <v>0.5</v>
      </c>
      <c r="BX442" s="145">
        <f t="shared" si="354"/>
        <v>62277304.0687152</v>
      </c>
      <c r="BY442" s="141"/>
      <c r="BZ442" s="143">
        <f t="shared" si="355"/>
        <v>121897</v>
      </c>
      <c r="CA442" s="138">
        <f>INDEX(ผลงานOPDVisit_HDC!$C:$C,MATCH(CalBudget2567!$D442,ผลงานOPDVisit_HDC!$A:$A,0))</f>
        <v>121897</v>
      </c>
      <c r="CB442" s="138">
        <f t="shared" si="356"/>
        <v>0</v>
      </c>
    </row>
    <row r="443" spans="1:80" hidden="1" x14ac:dyDescent="0.7">
      <c r="A443" s="136">
        <f>COUNTA($D$16:D443)</f>
        <v>428</v>
      </c>
      <c r="B443" s="1">
        <v>7</v>
      </c>
      <c r="C443" s="2" t="s">
        <v>42</v>
      </c>
      <c r="D443" s="91" t="s">
        <v>500</v>
      </c>
      <c r="E443" s="3" t="s">
        <v>1393</v>
      </c>
      <c r="F443" s="4" t="s">
        <v>1876</v>
      </c>
      <c r="G443" s="1">
        <v>13</v>
      </c>
      <c r="H443" s="3" t="s">
        <v>2963</v>
      </c>
      <c r="I443" s="137">
        <f>INDEX(รายได้แยกตามสิทธิ!$D:$D,MATCH(CalBudget2567!$D443,รายได้แยกตามสิทธิ!$B:$B,0))</f>
        <v>73873392.829999998</v>
      </c>
      <c r="J443" s="138">
        <f>INDEX(ผลงานOPDVisit_HDC!$F:$F,MATCH(CalBudget2567!$D443,ผลงานOPDVisit_HDC!$A:$A,0))</f>
        <v>106980</v>
      </c>
      <c r="K443" s="138">
        <f t="shared" si="308"/>
        <v>690.53461235744999</v>
      </c>
      <c r="L443" s="139">
        <f t="shared" si="309"/>
        <v>128376</v>
      </c>
      <c r="M443" s="140">
        <f t="shared" si="310"/>
        <v>128376</v>
      </c>
      <c r="N443" s="141">
        <f t="shared" si="311"/>
        <v>708.76472612368661</v>
      </c>
      <c r="O443" s="142">
        <f t="shared" si="312"/>
        <v>90988380.480854392</v>
      </c>
      <c r="P443" s="143">
        <f>INDEX(รายได้แยกตามสิทธิ!$E:$E,MATCH(CalBudget2567!$D443,รายได้แยกตามสิทธิ!$B:$B,0))</f>
        <v>33091024.449999999</v>
      </c>
      <c r="Q443" s="138">
        <f>INDEX(ผลงานOPDVisit_HDC!$D:$D,MATCH(CalBudget2567!$D443,ผลงานOPDVisit_HDC!$A:$A,0))</f>
        <v>30104</v>
      </c>
      <c r="R443" s="138">
        <f t="shared" si="313"/>
        <v>1099.2235068429445</v>
      </c>
      <c r="S443" s="139">
        <f t="shared" si="314"/>
        <v>36124.799999999996</v>
      </c>
      <c r="T443" s="140">
        <f t="shared" si="315"/>
        <v>36124.799999999996</v>
      </c>
      <c r="U443" s="141">
        <f t="shared" si="316"/>
        <v>1128.2430074235983</v>
      </c>
      <c r="V443" s="142">
        <f t="shared" si="317"/>
        <v>40757552.994576</v>
      </c>
      <c r="W443" s="143">
        <f>INDEX(รายได้แยกตามสิทธิ!$F:$F,MATCH(CalBudget2567!$D443,รายได้แยกตามสิทธิ!$B:$B,0))</f>
        <v>4249207.5</v>
      </c>
      <c r="X443" s="138">
        <f>INDEX(ผลงานOPDVisit_HDC!$E:$E,MATCH(CalBudget2567!$D443,ผลงานOPDVisit_HDC!$A:$A,0))</f>
        <v>20088</v>
      </c>
      <c r="Y443" s="138">
        <f t="shared" si="318"/>
        <v>211.52964456391877</v>
      </c>
      <c r="Z443" s="139">
        <f t="shared" si="319"/>
        <v>24105.599999999999</v>
      </c>
      <c r="AA443" s="140">
        <f t="shared" si="320"/>
        <v>24105.599999999999</v>
      </c>
      <c r="AB443" s="141">
        <f t="shared" si="321"/>
        <v>217.11402718040623</v>
      </c>
      <c r="AC443" s="142">
        <f t="shared" si="322"/>
        <v>5233663.8936000001</v>
      </c>
      <c r="AD443" s="143">
        <f>INDEX(รายได้แยกตามสิทธิ!$G:$G,MATCH(CalBudget2567!$D443,รายได้แยกตามสิทธิ!$B:$B,0))</f>
        <v>69116.05</v>
      </c>
      <c r="AE443" s="138">
        <f>INDEX(ผลงานOPDVisit_HDC!$G:$G,MATCH(CalBudget2567!$D443,ผลงานOPDVisit_HDC!$A:$A,0))</f>
        <v>196</v>
      </c>
      <c r="AF443" s="138">
        <f t="shared" si="323"/>
        <v>352.63290816326531</v>
      </c>
      <c r="AG443" s="139">
        <f t="shared" si="324"/>
        <v>235.2</v>
      </c>
      <c r="AH443" s="140">
        <f t="shared" si="325"/>
        <v>235.2</v>
      </c>
      <c r="AI443" s="141">
        <f t="shared" si="326"/>
        <v>361.94241693877552</v>
      </c>
      <c r="AJ443" s="142">
        <f t="shared" si="327"/>
        <v>85128.856463999997</v>
      </c>
      <c r="AK443" s="143">
        <f>INDEX(รายได้แยกตามสิทธิ!$H:$H,MATCH(CalBudget2567!$D443,รายได้แยกตามสิทธิ!$B:$B,0))</f>
        <v>4648990.22</v>
      </c>
      <c r="AL443" s="138">
        <f>INDEX(ผลงานOPDVisit_HDC!$K:$K,MATCH(CalBudget2567!$D443,ผลงานOPDVisit_HDC!$A:$A,0))</f>
        <v>2324</v>
      </c>
      <c r="AM443" s="138">
        <f t="shared" si="328"/>
        <v>2000.4260843373493</v>
      </c>
      <c r="AN443" s="139">
        <f t="shared" si="329"/>
        <v>2788.7999999999997</v>
      </c>
      <c r="AO443" s="140">
        <f t="shared" si="330"/>
        <v>2788.7999999999997</v>
      </c>
      <c r="AP443" s="141">
        <f t="shared" si="331"/>
        <v>2053.2373329638554</v>
      </c>
      <c r="AQ443" s="142">
        <f t="shared" si="332"/>
        <v>5726068.2741695996</v>
      </c>
      <c r="AR443" s="144">
        <f t="shared" si="306"/>
        <v>142790794.49966398</v>
      </c>
      <c r="AS443" s="143">
        <f>INDEX(รายได้แยกตามสิทธิ!$I:$I,MATCH(CalBudget2567!$D443,รายได้แยกตามสิทธิ!$B:$B,0))</f>
        <v>49491415.450000003</v>
      </c>
      <c r="AT443" s="138">
        <f>INDEX(ผลงานAdjRw_DHES!$D:$D,MATCH(CalBudget2567!$D443,ผลงานAdjRw_DHES!$B:$B,0))</f>
        <v>3713.1089000000002</v>
      </c>
      <c r="AU443" s="143">
        <f t="shared" si="333"/>
        <v>13328.834888198404</v>
      </c>
      <c r="AV443" s="139">
        <f t="shared" si="334"/>
        <v>4455.7306799999997</v>
      </c>
      <c r="AW443" s="140">
        <f t="shared" si="335"/>
        <v>4455.7306799999997</v>
      </c>
      <c r="AX443" s="141">
        <f t="shared" si="336"/>
        <v>13680.716129246841</v>
      </c>
      <c r="AY443" s="142">
        <f t="shared" si="337"/>
        <v>60957586.581455991</v>
      </c>
      <c r="AZ443" s="143">
        <f>INDEX(รายได้แยกตามสิทธิ!$J:$J,MATCH(CalBudget2567!$D443,รายได้แยกตามสิทธิ!$B:$B,0))</f>
        <v>8538915.5</v>
      </c>
      <c r="BA443" s="138">
        <f>INDEX(ผลงานAdjRw_DHES!$F:$F,MATCH(CalBudget2567!$D443,ผลงานAdjRw_DHES!$B:$B,0))</f>
        <v>452.96429999999998</v>
      </c>
      <c r="BB443" s="143">
        <f t="shared" si="338"/>
        <v>18851.188713989162</v>
      </c>
      <c r="BC443" s="139">
        <f t="shared" si="339"/>
        <v>543.55715999999995</v>
      </c>
      <c r="BD443" s="140">
        <f t="shared" si="340"/>
        <v>543.55715999999995</v>
      </c>
      <c r="BE443" s="141">
        <f t="shared" si="341"/>
        <v>19348.860096038476</v>
      </c>
      <c r="BF443" s="142">
        <f t="shared" si="342"/>
        <v>10517211.44304</v>
      </c>
      <c r="BG443" s="143">
        <f>INDEX(รายได้แยกตามสิทธิ!$K:$K,MATCH(CalBudget2567!$D443,รายได้แยกตามสิทธิ!$B:$B,0))</f>
        <v>3810938.61</v>
      </c>
      <c r="BH443" s="138">
        <f>INDEX(ผลงานAdjRw_DHES!$E:$E,MATCH(CalBudget2567!$D443,ผลงานAdjRw_DHES!$B:$B,0))</f>
        <v>287.18399999999991</v>
      </c>
      <c r="BI443" s="143">
        <f t="shared" si="343"/>
        <v>13270.024130870805</v>
      </c>
      <c r="BJ443" s="139">
        <f t="shared" si="344"/>
        <v>344.62079999999986</v>
      </c>
      <c r="BK443" s="140">
        <f t="shared" si="345"/>
        <v>344.62079999999986</v>
      </c>
      <c r="BL443" s="141">
        <f t="shared" si="346"/>
        <v>13620.352767925793</v>
      </c>
      <c r="BM443" s="142">
        <f t="shared" si="347"/>
        <v>4693856.867164799</v>
      </c>
      <c r="BN443" s="143">
        <f>INDEX(รายได้แยกตามสิทธิ!$N:$N,MATCH(CalBudget2567!$D443,รายได้แยกตามสิทธิ!$B:$B,0))</f>
        <v>5068087.75</v>
      </c>
      <c r="BO443" s="138">
        <f>INDEX(ผลงานAdjRw_DHES!$I:$I,MATCH(CalBudget2567!$D443,ผลงานAdjRw_DHES!$B:$B,0))</f>
        <v>287.45830000000012</v>
      </c>
      <c r="BP443" s="143">
        <f t="shared" si="348"/>
        <v>17630.688520734999</v>
      </c>
      <c r="BQ443" s="139">
        <f t="shared" si="349"/>
        <v>344.94996000000015</v>
      </c>
      <c r="BR443" s="140">
        <f t="shared" si="350"/>
        <v>344.94996000000015</v>
      </c>
      <c r="BS443" s="141">
        <f t="shared" si="351"/>
        <v>18096.138697682403</v>
      </c>
      <c r="BT443" s="142">
        <f t="shared" si="352"/>
        <v>6242262.3199199997</v>
      </c>
      <c r="BU443" s="144">
        <f t="shared" si="353"/>
        <v>82410917.211580798</v>
      </c>
      <c r="BV443" s="145">
        <f t="shared" si="307"/>
        <v>225201711.71124476</v>
      </c>
      <c r="BW443" s="146">
        <f>INDEX(รายได้แยกตามสิทธิ!$Q:$Q,MATCH(CalBudget2567!$D443,รายได้แยกตามสิทธิ!$B:$B,0))</f>
        <v>0.43</v>
      </c>
      <c r="BX443" s="145">
        <f t="shared" si="354"/>
        <v>96836736.035835251</v>
      </c>
      <c r="BY443" s="141"/>
      <c r="BZ443" s="143">
        <f t="shared" si="355"/>
        <v>159692</v>
      </c>
      <c r="CA443" s="138">
        <f>INDEX(ผลงานOPDVisit_HDC!$C:$C,MATCH(CalBudget2567!$D443,ผลงานOPDVisit_HDC!$A:$A,0))</f>
        <v>159692</v>
      </c>
      <c r="CB443" s="138">
        <f t="shared" si="356"/>
        <v>0</v>
      </c>
    </row>
    <row r="444" spans="1:80" hidden="1" x14ac:dyDescent="0.7">
      <c r="A444" s="136">
        <f>COUNTA($D$16:D444)</f>
        <v>429</v>
      </c>
      <c r="B444" s="1">
        <v>7</v>
      </c>
      <c r="C444" s="2" t="s">
        <v>42</v>
      </c>
      <c r="D444" s="91" t="s">
        <v>501</v>
      </c>
      <c r="E444" s="3" t="s">
        <v>1394</v>
      </c>
      <c r="F444" s="4" t="s">
        <v>1876</v>
      </c>
      <c r="G444" s="1">
        <v>5</v>
      </c>
      <c r="H444" s="3" t="s">
        <v>2964</v>
      </c>
      <c r="I444" s="137">
        <f>INDEX(รายได้แยกตามสิทธิ!$D:$D,MATCH(CalBudget2567!$D444,รายได้แยกตามสิทธิ!$B:$B,0))</f>
        <v>22827167</v>
      </c>
      <c r="J444" s="138">
        <f>INDEX(ผลงานOPDVisit_HDC!$F:$F,MATCH(CalBudget2567!$D444,ผลงานOPDVisit_HDC!$A:$A,0))</f>
        <v>45128</v>
      </c>
      <c r="K444" s="138">
        <f t="shared" si="308"/>
        <v>505.83156798439995</v>
      </c>
      <c r="L444" s="139">
        <f t="shared" si="309"/>
        <v>54153.599999999999</v>
      </c>
      <c r="M444" s="140">
        <f t="shared" si="310"/>
        <v>54153.599999999999</v>
      </c>
      <c r="N444" s="141">
        <f t="shared" si="311"/>
        <v>519.18552137918812</v>
      </c>
      <c r="O444" s="142">
        <f t="shared" si="312"/>
        <v>28115765.050560001</v>
      </c>
      <c r="P444" s="143">
        <f>INDEX(รายได้แยกตามสิทธิ!$E:$E,MATCH(CalBudget2567!$D444,รายได้แยกตามสิทธิ!$B:$B,0))</f>
        <v>4513785.04</v>
      </c>
      <c r="Q444" s="138">
        <f>INDEX(ผลงานOPDVisit_HDC!$D:$D,MATCH(CalBudget2567!$D444,ผลงานOPDVisit_HDC!$A:$A,0))</f>
        <v>8916</v>
      </c>
      <c r="R444" s="138">
        <f t="shared" si="313"/>
        <v>506.25673396141769</v>
      </c>
      <c r="S444" s="139">
        <f t="shared" si="314"/>
        <v>10699.199999999999</v>
      </c>
      <c r="T444" s="140">
        <f t="shared" si="315"/>
        <v>10699.199999999999</v>
      </c>
      <c r="U444" s="141">
        <f t="shared" si="316"/>
        <v>519.62191173799908</v>
      </c>
      <c r="V444" s="142">
        <f t="shared" si="317"/>
        <v>5559538.758067199</v>
      </c>
      <c r="W444" s="143">
        <f>INDEX(รายได้แยกตามสิทธิ!$F:$F,MATCH(CalBudget2567!$D444,รายได้แยกตามสิทธิ!$B:$B,0))</f>
        <v>1085498.1000000001</v>
      </c>
      <c r="X444" s="138">
        <f>INDEX(ผลงานOPDVisit_HDC!$E:$E,MATCH(CalBudget2567!$D444,ผลงานOPDVisit_HDC!$A:$A,0))</f>
        <v>4340</v>
      </c>
      <c r="Y444" s="138">
        <f t="shared" si="318"/>
        <v>250.11476958525347</v>
      </c>
      <c r="Z444" s="139">
        <f t="shared" si="319"/>
        <v>5208</v>
      </c>
      <c r="AA444" s="140">
        <f t="shared" si="320"/>
        <v>5208</v>
      </c>
      <c r="AB444" s="141">
        <f t="shared" si="321"/>
        <v>256.71779950230416</v>
      </c>
      <c r="AC444" s="142">
        <f t="shared" si="322"/>
        <v>1336986.299808</v>
      </c>
      <c r="AD444" s="143">
        <f>INDEX(รายได้แยกตามสิทธิ!$G:$G,MATCH(CalBudget2567!$D444,รายได้แยกตามสิทธิ!$B:$B,0))</f>
        <v>20066</v>
      </c>
      <c r="AE444" s="138">
        <f>INDEX(ผลงานOPDVisit_HDC!$G:$G,MATCH(CalBudget2567!$D444,ผลงานOPDVisit_HDC!$A:$A,0))</f>
        <v>19</v>
      </c>
      <c r="AF444" s="138">
        <f t="shared" si="323"/>
        <v>1056.1052631578948</v>
      </c>
      <c r="AG444" s="139">
        <f t="shared" si="324"/>
        <v>22.8</v>
      </c>
      <c r="AH444" s="140">
        <f t="shared" si="325"/>
        <v>22.8</v>
      </c>
      <c r="AI444" s="141">
        <f t="shared" si="326"/>
        <v>1083.9864421052632</v>
      </c>
      <c r="AJ444" s="142">
        <f t="shared" si="327"/>
        <v>24714.890880000003</v>
      </c>
      <c r="AK444" s="143">
        <f>INDEX(รายได้แยกตามสิทธิ!$H:$H,MATCH(CalBudget2567!$D444,รายได้แยกตามสิทธิ!$B:$B,0))</f>
        <v>1396708.29</v>
      </c>
      <c r="AL444" s="138">
        <f>INDEX(ผลงานOPDVisit_HDC!$K:$K,MATCH(CalBudget2567!$D444,ผลงานOPDVisit_HDC!$A:$A,0))</f>
        <v>1391</v>
      </c>
      <c r="AM444" s="138">
        <f t="shared" si="328"/>
        <v>1004.1037311286844</v>
      </c>
      <c r="AN444" s="139">
        <f t="shared" si="329"/>
        <v>1669.2</v>
      </c>
      <c r="AO444" s="140">
        <f t="shared" si="330"/>
        <v>1669.2</v>
      </c>
      <c r="AP444" s="141">
        <f t="shared" si="331"/>
        <v>1030.6120696304818</v>
      </c>
      <c r="AQ444" s="142">
        <f t="shared" si="332"/>
        <v>1720297.6666272001</v>
      </c>
      <c r="AR444" s="144">
        <f t="shared" si="306"/>
        <v>36757302.665942408</v>
      </c>
      <c r="AS444" s="143">
        <f>INDEX(รายได้แยกตามสิทธิ!$I:$I,MATCH(CalBudget2567!$D444,รายได้แยกตามสิทธิ!$B:$B,0))</f>
        <v>11209598</v>
      </c>
      <c r="AT444" s="138">
        <f>INDEX(ผลงานAdjRw_DHES!$D:$D,MATCH(CalBudget2567!$D444,ผลงานAdjRw_DHES!$B:$B,0))</f>
        <v>984.30909999999994</v>
      </c>
      <c r="AU444" s="143">
        <f t="shared" si="333"/>
        <v>11388.290527843337</v>
      </c>
      <c r="AV444" s="139">
        <f t="shared" si="334"/>
        <v>1181.1709199999998</v>
      </c>
      <c r="AW444" s="140">
        <f t="shared" si="335"/>
        <v>1181.1709199999998</v>
      </c>
      <c r="AX444" s="141">
        <f t="shared" si="336"/>
        <v>11688.941397778401</v>
      </c>
      <c r="AY444" s="142">
        <f t="shared" si="337"/>
        <v>13806637.664639996</v>
      </c>
      <c r="AZ444" s="143">
        <f>INDEX(รายได้แยกตามสิทธิ!$J:$J,MATCH(CalBudget2567!$D444,รายได้แยกตามสิทธิ!$B:$B,0))</f>
        <v>1838982.61</v>
      </c>
      <c r="BA444" s="138">
        <f>INDEX(ผลงานAdjRw_DHES!$F:$F,MATCH(CalBudget2567!$D444,ผลงานAdjRw_DHES!$B:$B,0))</f>
        <v>116.02779999999998</v>
      </c>
      <c r="BB444" s="143">
        <f t="shared" si="338"/>
        <v>15849.499947426395</v>
      </c>
      <c r="BC444" s="139">
        <f t="shared" si="339"/>
        <v>139.23335999999998</v>
      </c>
      <c r="BD444" s="140">
        <f t="shared" si="340"/>
        <v>139.23335999999998</v>
      </c>
      <c r="BE444" s="141">
        <f t="shared" si="341"/>
        <v>16267.926746038453</v>
      </c>
      <c r="BF444" s="142">
        <f t="shared" si="342"/>
        <v>2265038.1010848</v>
      </c>
      <c r="BG444" s="143">
        <f>INDEX(รายได้แยกตามสิทธิ!$K:$K,MATCH(CalBudget2567!$D444,รายได้แยกตามสิทธิ!$B:$B,0))</f>
        <v>964678.8</v>
      </c>
      <c r="BH444" s="138">
        <f>INDEX(ผลงานAdjRw_DHES!$E:$E,MATCH(CalBudget2567!$D444,ผลงานAdjRw_DHES!$B:$B,0))</f>
        <v>40.488</v>
      </c>
      <c r="BI444" s="143">
        <f t="shared" si="343"/>
        <v>23826.289270895082</v>
      </c>
      <c r="BJ444" s="139">
        <f t="shared" si="344"/>
        <v>48.585599999999999</v>
      </c>
      <c r="BK444" s="140">
        <f t="shared" si="345"/>
        <v>48.585599999999999</v>
      </c>
      <c r="BL444" s="141">
        <f t="shared" si="346"/>
        <v>24455.303307646711</v>
      </c>
      <c r="BM444" s="142">
        <f t="shared" si="347"/>
        <v>1188175.5843839999</v>
      </c>
      <c r="BN444" s="143">
        <f>INDEX(รายได้แยกตามสิทธิ!$N:$N,MATCH(CalBudget2567!$D444,รายได้แยกตามสิทธิ!$B:$B,0))</f>
        <v>203694</v>
      </c>
      <c r="BO444" s="138">
        <f>INDEX(ผลงานAdjRw_DHES!$I:$I,MATCH(CalBudget2567!$D444,ผลงานAdjRw_DHES!$B:$B,0))</f>
        <v>41.916400000000209</v>
      </c>
      <c r="BP444" s="143">
        <f t="shared" si="348"/>
        <v>4859.5299214626966</v>
      </c>
      <c r="BQ444" s="139">
        <f t="shared" si="349"/>
        <v>50.299680000000251</v>
      </c>
      <c r="BR444" s="140">
        <f t="shared" si="350"/>
        <v>50.299680000000251</v>
      </c>
      <c r="BS444" s="141">
        <f t="shared" si="351"/>
        <v>4987.821511389312</v>
      </c>
      <c r="BT444" s="142">
        <f t="shared" si="352"/>
        <v>250885.82592</v>
      </c>
      <c r="BU444" s="144">
        <f t="shared" si="353"/>
        <v>17510737.176028796</v>
      </c>
      <c r="BV444" s="145">
        <f t="shared" si="307"/>
        <v>54268039.841971204</v>
      </c>
      <c r="BW444" s="146">
        <f>INDEX(รายได้แยกตามสิทธิ!$Q:$Q,MATCH(CalBudget2567!$D444,รายได้แยกตามสิทธิ!$B:$B,0))</f>
        <v>0.39</v>
      </c>
      <c r="BX444" s="145">
        <f t="shared" si="354"/>
        <v>21164535.538368769</v>
      </c>
      <c r="BY444" s="141"/>
      <c r="BZ444" s="143">
        <f t="shared" si="355"/>
        <v>59794</v>
      </c>
      <c r="CA444" s="138">
        <f>INDEX(ผลงานOPDVisit_HDC!$C:$C,MATCH(CalBudget2567!$D444,ผลงานOPDVisit_HDC!$A:$A,0))</f>
        <v>59794</v>
      </c>
      <c r="CB444" s="138">
        <f t="shared" si="356"/>
        <v>0</v>
      </c>
    </row>
    <row r="445" spans="1:80" hidden="1" x14ac:dyDescent="0.7">
      <c r="A445" s="136">
        <f>COUNTA($D$16:D445)</f>
        <v>430</v>
      </c>
      <c r="B445" s="1">
        <v>7</v>
      </c>
      <c r="C445" s="2" t="s">
        <v>42</v>
      </c>
      <c r="D445" s="91" t="s">
        <v>502</v>
      </c>
      <c r="E445" s="3" t="s">
        <v>1395</v>
      </c>
      <c r="F445" s="4" t="s">
        <v>1876</v>
      </c>
      <c r="G445" s="1">
        <v>13</v>
      </c>
      <c r="H445" s="3" t="s">
        <v>2963</v>
      </c>
      <c r="I445" s="137">
        <f>INDEX(รายได้แยกตามสิทธิ!$D:$D,MATCH(CalBudget2567!$D445,รายได้แยกตามสิทธิ!$B:$B,0))</f>
        <v>112399868.56</v>
      </c>
      <c r="J445" s="138">
        <f>INDEX(ผลงานOPDVisit_HDC!$F:$F,MATCH(CalBudget2567!$D445,ผลงานOPDVisit_HDC!$A:$A,0))</f>
        <v>149797</v>
      </c>
      <c r="K445" s="138">
        <f t="shared" si="308"/>
        <v>750.34792792913072</v>
      </c>
      <c r="L445" s="139">
        <f t="shared" si="309"/>
        <v>179756.4</v>
      </c>
      <c r="M445" s="140">
        <f t="shared" si="310"/>
        <v>179756.4</v>
      </c>
      <c r="N445" s="141">
        <f t="shared" si="311"/>
        <v>770.15711322645973</v>
      </c>
      <c r="O445" s="142">
        <f t="shared" si="312"/>
        <v>138440670.10798079</v>
      </c>
      <c r="P445" s="143">
        <f>INDEX(รายได้แยกตามสิทธิ!$E:$E,MATCH(CalBudget2567!$D445,รายได้แยกตามสิทธิ!$B:$B,0))</f>
        <v>43722162.189999998</v>
      </c>
      <c r="Q445" s="138">
        <f>INDEX(ผลงานOPDVisit_HDC!$D:$D,MATCH(CalBudget2567!$D445,ผลงานOPDVisit_HDC!$A:$A,0))</f>
        <v>41528</v>
      </c>
      <c r="R445" s="138">
        <f t="shared" si="313"/>
        <v>1052.8357298690039</v>
      </c>
      <c r="S445" s="139">
        <f t="shared" si="314"/>
        <v>49833.599999999999</v>
      </c>
      <c r="T445" s="140">
        <f t="shared" si="315"/>
        <v>49833.599999999999</v>
      </c>
      <c r="U445" s="141">
        <f t="shared" si="316"/>
        <v>1080.6305931375457</v>
      </c>
      <c r="V445" s="142">
        <f t="shared" si="317"/>
        <v>53851712.726179197</v>
      </c>
      <c r="W445" s="143">
        <f>INDEX(รายได้แยกตามสิทธิ!$F:$F,MATCH(CalBudget2567!$D445,รายได้แยกตามสิทธิ!$B:$B,0))</f>
        <v>3963440.72</v>
      </c>
      <c r="X445" s="138">
        <f>INDEX(ผลงานOPDVisit_HDC!$E:$E,MATCH(CalBudget2567!$D445,ผลงานOPDVisit_HDC!$A:$A,0))</f>
        <v>2336</v>
      </c>
      <c r="Y445" s="138">
        <f t="shared" si="318"/>
        <v>1696.6783904109591</v>
      </c>
      <c r="Z445" s="139">
        <f t="shared" si="319"/>
        <v>2803.2</v>
      </c>
      <c r="AA445" s="140">
        <f t="shared" si="320"/>
        <v>2803.2</v>
      </c>
      <c r="AB445" s="141">
        <f t="shared" si="321"/>
        <v>1741.4706999178084</v>
      </c>
      <c r="AC445" s="142">
        <f t="shared" si="322"/>
        <v>4881690.6660096003</v>
      </c>
      <c r="AD445" s="143">
        <f>INDEX(รายได้แยกตามสิทธิ!$G:$G,MATCH(CalBudget2567!$D445,รายได้แยกตามสิทธิ!$B:$B,0))</f>
        <v>109825.9</v>
      </c>
      <c r="AE445" s="138">
        <f>INDEX(ผลงานOPDVisit_HDC!$G:$G,MATCH(CalBudget2567!$D445,ผลงานOPDVisit_HDC!$A:$A,0))</f>
        <v>381</v>
      </c>
      <c r="AF445" s="138">
        <f t="shared" si="323"/>
        <v>288.25695538057744</v>
      </c>
      <c r="AG445" s="139">
        <f t="shared" si="324"/>
        <v>457.2</v>
      </c>
      <c r="AH445" s="140">
        <f t="shared" si="325"/>
        <v>457.2</v>
      </c>
      <c r="AI445" s="141">
        <f t="shared" si="326"/>
        <v>295.86693900262469</v>
      </c>
      <c r="AJ445" s="142">
        <f t="shared" si="327"/>
        <v>135270.364512</v>
      </c>
      <c r="AK445" s="143">
        <f>INDEX(รายได้แยกตามสิทธิ!$H:$H,MATCH(CalBudget2567!$D445,รายได้แยกตามสิทธิ!$B:$B,0))</f>
        <v>10069185.24</v>
      </c>
      <c r="AL445" s="138">
        <f>INDEX(ผลงานOPDVisit_HDC!$K:$K,MATCH(CalBudget2567!$D445,ผลงานOPDVisit_HDC!$A:$A,0))</f>
        <v>15048</v>
      </c>
      <c r="AM445" s="138">
        <f t="shared" si="328"/>
        <v>669.13777511961723</v>
      </c>
      <c r="AN445" s="139">
        <f t="shared" si="329"/>
        <v>18057.599999999999</v>
      </c>
      <c r="AO445" s="140">
        <f t="shared" si="330"/>
        <v>18057.599999999999</v>
      </c>
      <c r="AP445" s="141">
        <f t="shared" si="331"/>
        <v>686.80301238277514</v>
      </c>
      <c r="AQ445" s="142">
        <f t="shared" si="332"/>
        <v>12402014.076403199</v>
      </c>
      <c r="AR445" s="144">
        <f t="shared" si="306"/>
        <v>209711357.94108477</v>
      </c>
      <c r="AS445" s="143">
        <f>INDEX(รายได้แยกตามสิทธิ!$I:$I,MATCH(CalBudget2567!$D445,รายได้แยกตามสิทธิ!$B:$B,0))</f>
        <v>125780437.86</v>
      </c>
      <c r="AT445" s="138">
        <f>INDEX(ผลงานAdjRw_DHES!$D:$D,MATCH(CalBudget2567!$D445,ผลงานAdjRw_DHES!$B:$B,0))</f>
        <v>7773.6</v>
      </c>
      <c r="AU445" s="143">
        <f t="shared" si="333"/>
        <v>16180.461801481939</v>
      </c>
      <c r="AV445" s="139">
        <f t="shared" si="334"/>
        <v>9328.32</v>
      </c>
      <c r="AW445" s="140">
        <f t="shared" si="335"/>
        <v>9328.32</v>
      </c>
      <c r="AX445" s="141">
        <f t="shared" si="336"/>
        <v>16607.625993041063</v>
      </c>
      <c r="AY445" s="142">
        <f t="shared" si="337"/>
        <v>154921249.70340481</v>
      </c>
      <c r="AZ445" s="143">
        <f>INDEX(รายได้แยกตามสิทธิ!$J:$J,MATCH(CalBudget2567!$D445,รายได้แยกตามสิทธิ!$B:$B,0))</f>
        <v>28042851.600000001</v>
      </c>
      <c r="BA445" s="138">
        <f>INDEX(ผลงานAdjRw_DHES!$F:$F,MATCH(CalBudget2567!$D445,ผลงานAdjRw_DHES!$B:$B,0))</f>
        <v>1156.4000000000001</v>
      </c>
      <c r="BB445" s="143">
        <f t="shared" si="338"/>
        <v>24250.1310965064</v>
      </c>
      <c r="BC445" s="139">
        <f t="shared" si="339"/>
        <v>1387.68</v>
      </c>
      <c r="BD445" s="140">
        <f t="shared" si="340"/>
        <v>1387.68</v>
      </c>
      <c r="BE445" s="141">
        <f t="shared" si="341"/>
        <v>24890.334557454171</v>
      </c>
      <c r="BF445" s="142">
        <f t="shared" si="342"/>
        <v>34539819.458688006</v>
      </c>
      <c r="BG445" s="143">
        <f>INDEX(รายได้แยกตามสิทธิ!$K:$K,MATCH(CalBudget2567!$D445,รายได้แยกตามสิทธิ!$B:$B,0))</f>
        <v>9448498.0899999999</v>
      </c>
      <c r="BH445" s="138">
        <f>INDEX(ผลงานAdjRw_DHES!$E:$E,MATCH(CalBudget2567!$D445,ผลงานAdjRw_DHES!$B:$B,0))</f>
        <v>507.9</v>
      </c>
      <c r="BI445" s="143">
        <f t="shared" si="343"/>
        <v>18603.06771017917</v>
      </c>
      <c r="BJ445" s="139">
        <f t="shared" si="344"/>
        <v>609.4799999999999</v>
      </c>
      <c r="BK445" s="140">
        <f t="shared" si="345"/>
        <v>609.4799999999999</v>
      </c>
      <c r="BL445" s="141">
        <f t="shared" si="346"/>
        <v>19094.188697727899</v>
      </c>
      <c r="BM445" s="142">
        <f t="shared" si="347"/>
        <v>11637526.127491198</v>
      </c>
      <c r="BN445" s="143">
        <f>INDEX(รายได้แยกตามสิทธิ!$N:$N,MATCH(CalBudget2567!$D445,รายได้แยกตามสิทธิ!$B:$B,0))</f>
        <v>11672580.18</v>
      </c>
      <c r="BO445" s="138">
        <f>INDEX(ผลงานAdjRw_DHES!$I:$I,MATCH(CalBudget2567!$D445,ผลงานAdjRw_DHES!$B:$B,0))</f>
        <v>543.09999999999945</v>
      </c>
      <c r="BP445" s="143">
        <f t="shared" si="348"/>
        <v>21492.506315595674</v>
      </c>
      <c r="BQ445" s="139">
        <f t="shared" si="349"/>
        <v>651.71999999999935</v>
      </c>
      <c r="BR445" s="140">
        <f t="shared" si="350"/>
        <v>651.71999999999935</v>
      </c>
      <c r="BS445" s="141">
        <f t="shared" si="351"/>
        <v>22059.908482327399</v>
      </c>
      <c r="BT445" s="142">
        <f t="shared" si="352"/>
        <v>14376883.556102399</v>
      </c>
      <c r="BU445" s="144">
        <f t="shared" si="353"/>
        <v>215475478.84568641</v>
      </c>
      <c r="BV445" s="145">
        <f t="shared" si="307"/>
        <v>425186836.78677118</v>
      </c>
      <c r="BW445" s="146">
        <f>INDEX(รายได้แยกตามสิทธิ!$Q:$Q,MATCH(CalBudget2567!$D445,รายได้แยกตามสิทธิ!$B:$B,0))</f>
        <v>0.39</v>
      </c>
      <c r="BX445" s="145">
        <f t="shared" si="354"/>
        <v>165822866.34684077</v>
      </c>
      <c r="BY445" s="141"/>
      <c r="BZ445" s="143">
        <f t="shared" si="355"/>
        <v>209090</v>
      </c>
      <c r="CA445" s="138">
        <f>INDEX(ผลงานOPDVisit_HDC!$C:$C,MATCH(CalBudget2567!$D445,ผลงานOPDVisit_HDC!$A:$A,0))</f>
        <v>209090</v>
      </c>
      <c r="CB445" s="138">
        <f t="shared" si="356"/>
        <v>0</v>
      </c>
    </row>
    <row r="446" spans="1:80" hidden="1" x14ac:dyDescent="0.7">
      <c r="A446" s="136">
        <f>COUNTA($D$16:D446)</f>
        <v>431</v>
      </c>
      <c r="B446" s="1">
        <v>7</v>
      </c>
      <c r="C446" s="2" t="s">
        <v>42</v>
      </c>
      <c r="D446" s="91" t="s">
        <v>503</v>
      </c>
      <c r="E446" s="3" t="s">
        <v>1396</v>
      </c>
      <c r="F446" s="4" t="s">
        <v>1876</v>
      </c>
      <c r="G446" s="1">
        <v>5</v>
      </c>
      <c r="H446" s="3" t="s">
        <v>2964</v>
      </c>
      <c r="I446" s="137">
        <f>INDEX(รายได้แยกตามสิทธิ!$D:$D,MATCH(CalBudget2567!$D446,รายได้แยกตามสิทธิ!$B:$B,0))</f>
        <v>30720745.75</v>
      </c>
      <c r="J446" s="138">
        <f>INDEX(ผลงานOPDVisit_HDC!$F:$F,MATCH(CalBudget2567!$D446,ผลงานOPDVisit_HDC!$A:$A,0))</f>
        <v>48437</v>
      </c>
      <c r="K446" s="138">
        <f t="shared" si="308"/>
        <v>634.24129797468879</v>
      </c>
      <c r="L446" s="139">
        <f t="shared" si="309"/>
        <v>58124.4</v>
      </c>
      <c r="M446" s="140">
        <f t="shared" si="310"/>
        <v>58124.4</v>
      </c>
      <c r="N446" s="141">
        <f t="shared" si="311"/>
        <v>650.98526824122052</v>
      </c>
      <c r="O446" s="142">
        <f t="shared" si="312"/>
        <v>37838128.125359997</v>
      </c>
      <c r="P446" s="143">
        <f>INDEX(รายได้แยกตามสิทธิ!$E:$E,MATCH(CalBudget2567!$D446,รายได้แยกตามสิทธิ!$B:$B,0))</f>
        <v>5155030</v>
      </c>
      <c r="Q446" s="138">
        <f>INDEX(ผลงานOPDVisit_HDC!$D:$D,MATCH(CalBudget2567!$D446,ผลงานOPDVisit_HDC!$A:$A,0))</f>
        <v>7129</v>
      </c>
      <c r="R446" s="138">
        <f t="shared" si="313"/>
        <v>723.10702763360916</v>
      </c>
      <c r="S446" s="139">
        <f t="shared" si="314"/>
        <v>8554.7999999999993</v>
      </c>
      <c r="T446" s="140">
        <f t="shared" si="315"/>
        <v>8554.7999999999993</v>
      </c>
      <c r="U446" s="141">
        <f t="shared" si="316"/>
        <v>742.19705316313639</v>
      </c>
      <c r="V446" s="142">
        <f t="shared" si="317"/>
        <v>6349347.3503999989</v>
      </c>
      <c r="W446" s="143">
        <f>INDEX(รายได้แยกตามสิทธิ!$F:$F,MATCH(CalBudget2567!$D446,รายได้แยกตามสิทธิ!$B:$B,0))</f>
        <v>618778.07999999996</v>
      </c>
      <c r="X446" s="138">
        <f>INDEX(ผลงานOPDVisit_HDC!$E:$E,MATCH(CalBudget2567!$D446,ผลงานOPDVisit_HDC!$A:$A,0))</f>
        <v>1665</v>
      </c>
      <c r="Y446" s="138">
        <f t="shared" si="318"/>
        <v>371.63848648648644</v>
      </c>
      <c r="Z446" s="139">
        <f t="shared" si="319"/>
        <v>1998</v>
      </c>
      <c r="AA446" s="140">
        <f t="shared" si="320"/>
        <v>1998</v>
      </c>
      <c r="AB446" s="141">
        <f t="shared" si="321"/>
        <v>381.44974252972969</v>
      </c>
      <c r="AC446" s="142">
        <f t="shared" si="322"/>
        <v>762136.58557439991</v>
      </c>
      <c r="AD446" s="143">
        <f>INDEX(รายได้แยกตามสิทธิ!$G:$G,MATCH(CalBudget2567!$D446,รายได้แยกตามสิทธิ!$B:$B,0))</f>
        <v>0</v>
      </c>
      <c r="AE446" s="138">
        <f>INDEX(ผลงานOPDVisit_HDC!$G:$G,MATCH(CalBudget2567!$D446,ผลงานOPDVisit_HDC!$A:$A,0))</f>
        <v>13</v>
      </c>
      <c r="AF446" s="138">
        <f t="shared" si="323"/>
        <v>0</v>
      </c>
      <c r="AG446" s="139">
        <f t="shared" si="324"/>
        <v>15.6</v>
      </c>
      <c r="AH446" s="140">
        <f t="shared" si="325"/>
        <v>15.6</v>
      </c>
      <c r="AI446" s="141">
        <f t="shared" si="326"/>
        <v>0</v>
      </c>
      <c r="AJ446" s="142">
        <f t="shared" si="327"/>
        <v>0</v>
      </c>
      <c r="AK446" s="143">
        <f>INDEX(รายได้แยกตามสิทธิ!$H:$H,MATCH(CalBudget2567!$D446,รายได้แยกตามสิทธิ!$B:$B,0))</f>
        <v>2242356</v>
      </c>
      <c r="AL446" s="138">
        <f>INDEX(ผลงานOPDVisit_HDC!$K:$K,MATCH(CalBudget2567!$D446,ผลงานOPDVisit_HDC!$A:$A,0))</f>
        <v>1707</v>
      </c>
      <c r="AM446" s="138">
        <f t="shared" si="328"/>
        <v>1313.6239015817223</v>
      </c>
      <c r="AN446" s="139">
        <f t="shared" si="329"/>
        <v>2048.4</v>
      </c>
      <c r="AO446" s="140">
        <f t="shared" si="330"/>
        <v>2048.4</v>
      </c>
      <c r="AP446" s="141">
        <f t="shared" si="331"/>
        <v>1348.3035725834798</v>
      </c>
      <c r="AQ446" s="142">
        <f t="shared" si="332"/>
        <v>2761865.0380799999</v>
      </c>
      <c r="AR446" s="144">
        <f t="shared" si="306"/>
        <v>47711477.099414401</v>
      </c>
      <c r="AS446" s="143">
        <f>INDEX(รายได้แยกตามสิทธิ!$I:$I,MATCH(CalBudget2567!$D446,รายได้แยกตามสิทธิ!$B:$B,0))</f>
        <v>14904153.75</v>
      </c>
      <c r="AT446" s="138">
        <f>INDEX(ผลงานAdjRw_DHES!$D:$D,MATCH(CalBudget2567!$D446,ผลงานAdjRw_DHES!$B:$B,0))</f>
        <v>1437.2073</v>
      </c>
      <c r="AU446" s="143">
        <f t="shared" si="333"/>
        <v>10370.218513362686</v>
      </c>
      <c r="AV446" s="139">
        <f t="shared" si="334"/>
        <v>1724.64876</v>
      </c>
      <c r="AW446" s="140">
        <f t="shared" si="335"/>
        <v>1724.64876</v>
      </c>
      <c r="AX446" s="141">
        <f t="shared" si="336"/>
        <v>10643.992282115461</v>
      </c>
      <c r="AY446" s="142">
        <f t="shared" si="337"/>
        <v>18357148.090800002</v>
      </c>
      <c r="AZ446" s="143">
        <f>INDEX(รายได้แยกตามสิทธิ!$J:$J,MATCH(CalBudget2567!$D446,รายได้แยกตามสิทธิ!$B:$B,0))</f>
        <v>3914116.16</v>
      </c>
      <c r="BA446" s="138">
        <f>INDEX(ผลงานAdjRw_DHES!$F:$F,MATCH(CalBudget2567!$D446,ผลงานAdjRw_DHES!$B:$B,0))</f>
        <v>205.21080000000001</v>
      </c>
      <c r="BB446" s="143">
        <f t="shared" si="338"/>
        <v>19073.636280351715</v>
      </c>
      <c r="BC446" s="139">
        <f t="shared" si="339"/>
        <v>246.25296</v>
      </c>
      <c r="BD446" s="140">
        <f t="shared" si="340"/>
        <v>246.25296</v>
      </c>
      <c r="BE446" s="141">
        <f t="shared" si="341"/>
        <v>19577.180278152999</v>
      </c>
      <c r="BF446" s="142">
        <f t="shared" si="342"/>
        <v>4820938.5919487989</v>
      </c>
      <c r="BG446" s="143">
        <f>INDEX(รายได้แยกตามสิทธิ!$K:$K,MATCH(CalBudget2567!$D446,รายได้แยกตามสิทธิ!$B:$B,0))</f>
        <v>399643</v>
      </c>
      <c r="BH446" s="138">
        <f>INDEX(ผลงานAdjRw_DHES!$E:$E,MATCH(CalBudget2567!$D446,ผลงานAdjRw_DHES!$B:$B,0))</f>
        <v>33.038700000000006</v>
      </c>
      <c r="BI446" s="143">
        <f t="shared" si="343"/>
        <v>12096.208385923173</v>
      </c>
      <c r="BJ446" s="139">
        <f t="shared" si="344"/>
        <v>39.646440000000005</v>
      </c>
      <c r="BK446" s="140">
        <f t="shared" si="345"/>
        <v>39.646440000000005</v>
      </c>
      <c r="BL446" s="141">
        <f t="shared" si="346"/>
        <v>12415.548287311545</v>
      </c>
      <c r="BM446" s="142">
        <f t="shared" si="347"/>
        <v>492232.29024</v>
      </c>
      <c r="BN446" s="143">
        <f>INDEX(รายได้แยกตามสิทธิ!$N:$N,MATCH(CalBudget2567!$D446,รายได้แยกตามสิทธิ!$B:$B,0))</f>
        <v>4356152.5</v>
      </c>
      <c r="BO446" s="138">
        <f>INDEX(ผลงานAdjRw_DHES!$I:$I,MATCH(CalBudget2567!$D446,ผลงานAdjRw_DHES!$B:$B,0))</f>
        <v>75.372399999999857</v>
      </c>
      <c r="BP446" s="143">
        <f t="shared" si="348"/>
        <v>57795.061587530821</v>
      </c>
      <c r="BQ446" s="139">
        <f t="shared" si="349"/>
        <v>90.446879999999823</v>
      </c>
      <c r="BR446" s="140">
        <f t="shared" si="350"/>
        <v>90.446879999999823</v>
      </c>
      <c r="BS446" s="141">
        <f t="shared" si="351"/>
        <v>59320.851213441638</v>
      </c>
      <c r="BT446" s="142">
        <f t="shared" si="352"/>
        <v>5365385.9112</v>
      </c>
      <c r="BU446" s="144">
        <f t="shared" si="353"/>
        <v>29035704.884188801</v>
      </c>
      <c r="BV446" s="145">
        <f t="shared" si="307"/>
        <v>76747181.983603209</v>
      </c>
      <c r="BW446" s="146">
        <f>INDEX(รายได้แยกตามสิทธิ!$Q:$Q,MATCH(CalBudget2567!$D446,รายได้แยกตามสิทธิ!$B:$B,0))</f>
        <v>0.54</v>
      </c>
      <c r="BX446" s="145">
        <f t="shared" si="354"/>
        <v>41443478.271145739</v>
      </c>
      <c r="BY446" s="141"/>
      <c r="BZ446" s="143">
        <f t="shared" si="355"/>
        <v>58951</v>
      </c>
      <c r="CA446" s="138">
        <f>INDEX(ผลงานOPDVisit_HDC!$C:$C,MATCH(CalBudget2567!$D446,ผลงานOPDVisit_HDC!$A:$A,0))</f>
        <v>58951</v>
      </c>
      <c r="CB446" s="138">
        <f t="shared" si="356"/>
        <v>0</v>
      </c>
    </row>
    <row r="447" spans="1:80" hidden="1" x14ac:dyDescent="0.7">
      <c r="A447" s="136">
        <f>COUNTA($D$16:D447)</f>
        <v>432</v>
      </c>
      <c r="B447" s="1">
        <v>7</v>
      </c>
      <c r="C447" s="2" t="s">
        <v>42</v>
      </c>
      <c r="D447" s="91" t="s">
        <v>504</v>
      </c>
      <c r="E447" s="3" t="s">
        <v>1397</v>
      </c>
      <c r="F447" s="4" t="s">
        <v>1876</v>
      </c>
      <c r="G447" s="1">
        <v>3</v>
      </c>
      <c r="H447" s="3" t="s">
        <v>2972</v>
      </c>
      <c r="I447" s="137">
        <f>INDEX(รายได้แยกตามสิทธิ!$D:$D,MATCH(CalBudget2567!$D447,รายได้แยกตามสิทธิ!$B:$B,0))</f>
        <v>17663147.690000001</v>
      </c>
      <c r="J447" s="138">
        <f>INDEX(ผลงานOPDVisit_HDC!$F:$F,MATCH(CalBudget2567!$D447,ผลงานOPDVisit_HDC!$A:$A,0))</f>
        <v>41099</v>
      </c>
      <c r="K447" s="138">
        <f t="shared" si="308"/>
        <v>429.77074113725399</v>
      </c>
      <c r="L447" s="139">
        <f t="shared" si="309"/>
        <v>49318.799999999996</v>
      </c>
      <c r="M447" s="140">
        <f t="shared" si="310"/>
        <v>49318.799999999996</v>
      </c>
      <c r="N447" s="141">
        <f t="shared" si="311"/>
        <v>441.11668870327748</v>
      </c>
      <c r="O447" s="142">
        <f t="shared" si="312"/>
        <v>21755345.746819198</v>
      </c>
      <c r="P447" s="143">
        <f>INDEX(รายได้แยกตามสิทธิ!$E:$E,MATCH(CalBudget2567!$D447,รายได้แยกตามสิทธิ!$B:$B,0))</f>
        <v>2585942.98</v>
      </c>
      <c r="Q447" s="138">
        <f>INDEX(ผลงานOPDVisit_HDC!$D:$D,MATCH(CalBudget2567!$D447,ผลงานOPDVisit_HDC!$A:$A,0))</f>
        <v>6557</v>
      </c>
      <c r="R447" s="138">
        <f t="shared" si="313"/>
        <v>394.3789812414214</v>
      </c>
      <c r="S447" s="139">
        <f t="shared" si="314"/>
        <v>7868.4</v>
      </c>
      <c r="T447" s="140">
        <f t="shared" si="315"/>
        <v>7868.4</v>
      </c>
      <c r="U447" s="141">
        <f t="shared" si="316"/>
        <v>404.79058634619491</v>
      </c>
      <c r="V447" s="142">
        <f t="shared" si="317"/>
        <v>3185054.2496063998</v>
      </c>
      <c r="W447" s="143">
        <f>INDEX(รายได้แยกตามสิทธิ!$F:$F,MATCH(CalBudget2567!$D447,รายได้แยกตามสิทธิ!$B:$B,0))</f>
        <v>368541.5</v>
      </c>
      <c r="X447" s="138">
        <f>INDEX(ผลงานOPDVisit_HDC!$E:$E,MATCH(CalBudget2567!$D447,ผลงานOPDVisit_HDC!$A:$A,0))</f>
        <v>2962</v>
      </c>
      <c r="Y447" s="138">
        <f t="shared" si="318"/>
        <v>124.42319378798109</v>
      </c>
      <c r="Z447" s="139">
        <f t="shared" si="319"/>
        <v>3554.4</v>
      </c>
      <c r="AA447" s="140">
        <f t="shared" si="320"/>
        <v>3554.4</v>
      </c>
      <c r="AB447" s="141">
        <f t="shared" si="321"/>
        <v>127.70796610398379</v>
      </c>
      <c r="AC447" s="142">
        <f t="shared" si="322"/>
        <v>453925.19472000003</v>
      </c>
      <c r="AD447" s="143">
        <f>INDEX(รายได้แยกตามสิทธิ!$G:$G,MATCH(CalBudget2567!$D447,รายได้แยกตามสิทธิ!$B:$B,0))</f>
        <v>0</v>
      </c>
      <c r="AE447" s="138">
        <f>INDEX(ผลงานOPDVisit_HDC!$G:$G,MATCH(CalBudget2567!$D447,ผลงานOPDVisit_HDC!$A:$A,0))</f>
        <v>14</v>
      </c>
      <c r="AF447" s="138">
        <f t="shared" si="323"/>
        <v>0</v>
      </c>
      <c r="AG447" s="139">
        <f t="shared" si="324"/>
        <v>16.8</v>
      </c>
      <c r="AH447" s="140">
        <f t="shared" si="325"/>
        <v>16.8</v>
      </c>
      <c r="AI447" s="141">
        <f t="shared" si="326"/>
        <v>0</v>
      </c>
      <c r="AJ447" s="142">
        <f t="shared" si="327"/>
        <v>0</v>
      </c>
      <c r="AK447" s="143">
        <f>INDEX(รายได้แยกตามสิทธิ!$H:$H,MATCH(CalBudget2567!$D447,รายได้แยกตามสิทธิ!$B:$B,0))</f>
        <v>500103</v>
      </c>
      <c r="AL447" s="138">
        <f>INDEX(ผลงานOPDVisit_HDC!$K:$K,MATCH(CalBudget2567!$D447,ผลงานOPDVisit_HDC!$A:$A,0))</f>
        <v>492</v>
      </c>
      <c r="AM447" s="138">
        <f t="shared" si="328"/>
        <v>1016.469512195122</v>
      </c>
      <c r="AN447" s="139">
        <f t="shared" si="329"/>
        <v>590.4</v>
      </c>
      <c r="AO447" s="140">
        <f t="shared" si="330"/>
        <v>590.4</v>
      </c>
      <c r="AP447" s="141">
        <f t="shared" si="331"/>
        <v>1043.3043073170732</v>
      </c>
      <c r="AQ447" s="142">
        <f t="shared" si="332"/>
        <v>615966.86303999997</v>
      </c>
      <c r="AR447" s="144">
        <f t="shared" si="306"/>
        <v>26010292.054185599</v>
      </c>
      <c r="AS447" s="143">
        <f>INDEX(รายได้แยกตามสิทธิ!$I:$I,MATCH(CalBudget2567!$D447,รายได้แยกตามสิทธิ!$B:$B,0))</f>
        <v>5844068.9699999997</v>
      </c>
      <c r="AT447" s="138">
        <f>INDEX(ผลงานAdjRw_DHES!$D:$D,MATCH(CalBudget2567!$D447,ผลงานAdjRw_DHES!$B:$B,0))</f>
        <v>968.92529999999999</v>
      </c>
      <c r="AU447" s="143">
        <f t="shared" si="333"/>
        <v>6031.4958955040183</v>
      </c>
      <c r="AV447" s="139">
        <f t="shared" si="334"/>
        <v>1162.71036</v>
      </c>
      <c r="AW447" s="140">
        <f t="shared" si="335"/>
        <v>1162.71036</v>
      </c>
      <c r="AX447" s="141">
        <f t="shared" si="336"/>
        <v>6190.7273871453244</v>
      </c>
      <c r="AY447" s="142">
        <f t="shared" si="337"/>
        <v>7198022.8689695997</v>
      </c>
      <c r="AZ447" s="143">
        <f>INDEX(รายได้แยกตามสิทธิ!$J:$J,MATCH(CalBudget2567!$D447,รายได้แยกตามสิทธิ!$B:$B,0))</f>
        <v>461193.5</v>
      </c>
      <c r="BA447" s="138">
        <f>INDEX(ผลงานAdjRw_DHES!$F:$F,MATCH(CalBudget2567!$D447,ผลงานAdjRw_DHES!$B:$B,0))</f>
        <v>56.947599999999994</v>
      </c>
      <c r="BB447" s="143">
        <f t="shared" si="338"/>
        <v>8098.5590261925008</v>
      </c>
      <c r="BC447" s="139">
        <f t="shared" si="339"/>
        <v>68.337119999999985</v>
      </c>
      <c r="BD447" s="140">
        <f t="shared" si="340"/>
        <v>68.337119999999985</v>
      </c>
      <c r="BE447" s="141">
        <f t="shared" si="341"/>
        <v>8312.360984483983</v>
      </c>
      <c r="BF447" s="142">
        <f t="shared" si="342"/>
        <v>568042.81007999997</v>
      </c>
      <c r="BG447" s="143">
        <f>INDEX(รายได้แยกตามสิทธิ!$K:$K,MATCH(CalBudget2567!$D447,รายได้แยกตามสิทธิ!$B:$B,0))</f>
        <v>165543</v>
      </c>
      <c r="BH447" s="138">
        <f>INDEX(ผลงานAdjRw_DHES!$E:$E,MATCH(CalBudget2567!$D447,ผลงานAdjRw_DHES!$B:$B,0))</f>
        <v>23.670599999999997</v>
      </c>
      <c r="BI447" s="143">
        <f t="shared" si="343"/>
        <v>6993.6123292185248</v>
      </c>
      <c r="BJ447" s="139">
        <f t="shared" si="344"/>
        <v>28.404719999999994</v>
      </c>
      <c r="BK447" s="140">
        <f t="shared" si="345"/>
        <v>28.404719999999994</v>
      </c>
      <c r="BL447" s="141">
        <f t="shared" si="346"/>
        <v>7178.243694709894</v>
      </c>
      <c r="BM447" s="142">
        <f t="shared" si="347"/>
        <v>203896.00223999997</v>
      </c>
      <c r="BN447" s="143">
        <f>INDEX(รายได้แยกตามสิทธิ!$N:$N,MATCH(CalBudget2567!$D447,รายได้แยกตามสิทธิ!$B:$B,0))</f>
        <v>293881</v>
      </c>
      <c r="BO447" s="138">
        <f>INDEX(ผลงานAdjRw_DHES!$I:$I,MATCH(CalBudget2567!$D447,ผลงานAdjRw_DHES!$B:$B,0))</f>
        <v>25.739900000000048</v>
      </c>
      <c r="BP447" s="143">
        <f t="shared" si="348"/>
        <v>11417.332623669845</v>
      </c>
      <c r="BQ447" s="139">
        <f t="shared" si="349"/>
        <v>30.887880000000056</v>
      </c>
      <c r="BR447" s="140">
        <f t="shared" si="350"/>
        <v>30.887880000000056</v>
      </c>
      <c r="BS447" s="141">
        <f t="shared" si="351"/>
        <v>11718.750204934729</v>
      </c>
      <c r="BT447" s="142">
        <f t="shared" si="352"/>
        <v>361967.35008</v>
      </c>
      <c r="BU447" s="144">
        <f t="shared" si="353"/>
        <v>8331929.0313696004</v>
      </c>
      <c r="BV447" s="145">
        <f t="shared" si="307"/>
        <v>34342221.085555196</v>
      </c>
      <c r="BW447" s="146">
        <f>INDEX(รายได้แยกตามสิทธิ!$Q:$Q,MATCH(CalBudget2567!$D447,รายได้แยกตามสิทธิ!$B:$B,0))</f>
        <v>0.56999999999999995</v>
      </c>
      <c r="BX447" s="145">
        <f t="shared" si="354"/>
        <v>19575066.018766459</v>
      </c>
      <c r="BY447" s="141"/>
      <c r="BZ447" s="143">
        <f t="shared" si="355"/>
        <v>51124</v>
      </c>
      <c r="CA447" s="138">
        <f>INDEX(ผลงานOPDVisit_HDC!$C:$C,MATCH(CalBudget2567!$D447,ผลงานOPDVisit_HDC!$A:$A,0))</f>
        <v>51124</v>
      </c>
      <c r="CB447" s="138">
        <f t="shared" si="356"/>
        <v>0</v>
      </c>
    </row>
    <row r="448" spans="1:80" hidden="1" x14ac:dyDescent="0.7">
      <c r="A448" s="136">
        <f>COUNTA($D$16:D448)</f>
        <v>433</v>
      </c>
      <c r="B448" s="1">
        <v>7</v>
      </c>
      <c r="C448" s="2" t="s">
        <v>42</v>
      </c>
      <c r="D448" s="91" t="s">
        <v>505</v>
      </c>
      <c r="E448" s="3" t="s">
        <v>1398</v>
      </c>
      <c r="F448" s="4" t="s">
        <v>1876</v>
      </c>
      <c r="G448" s="1">
        <v>3</v>
      </c>
      <c r="H448" s="3" t="s">
        <v>2972</v>
      </c>
      <c r="I448" s="137">
        <f>INDEX(รายได้แยกตามสิทธิ!$D:$D,MATCH(CalBudget2567!$D448,รายได้แยกตามสิทธิ!$B:$B,0))</f>
        <v>17005708.149999999</v>
      </c>
      <c r="J448" s="138">
        <f>INDEX(ผลงานOPDVisit_HDC!$F:$F,MATCH(CalBudget2567!$D448,ผลงานOPDVisit_HDC!$A:$A,0))</f>
        <v>35714</v>
      </c>
      <c r="K448" s="138">
        <f t="shared" si="308"/>
        <v>476.16363750910006</v>
      </c>
      <c r="L448" s="139">
        <f t="shared" si="309"/>
        <v>42856.799999999996</v>
      </c>
      <c r="M448" s="140">
        <f t="shared" si="310"/>
        <v>42856.799999999996</v>
      </c>
      <c r="N448" s="141">
        <f t="shared" si="311"/>
        <v>488.73435753934029</v>
      </c>
      <c r="O448" s="142">
        <f t="shared" si="312"/>
        <v>20945590.614191998</v>
      </c>
      <c r="P448" s="143">
        <f>INDEX(รายได้แยกตามสิทธิ!$E:$E,MATCH(CalBudget2567!$D448,รายได้แยกตามสิทธิ!$B:$B,0))</f>
        <v>2747774.08</v>
      </c>
      <c r="Q448" s="138">
        <f>INDEX(ผลงานOPDVisit_HDC!$D:$D,MATCH(CalBudget2567!$D448,ผลงานOPDVisit_HDC!$A:$A,0))</f>
        <v>4477</v>
      </c>
      <c r="R448" s="138">
        <f t="shared" si="313"/>
        <v>613.75342416796968</v>
      </c>
      <c r="S448" s="139">
        <f t="shared" si="314"/>
        <v>5372.4</v>
      </c>
      <c r="T448" s="140">
        <f t="shared" si="315"/>
        <v>5372.4</v>
      </c>
      <c r="U448" s="141">
        <f t="shared" si="316"/>
        <v>629.9565145660041</v>
      </c>
      <c r="V448" s="142">
        <f t="shared" si="317"/>
        <v>3384378.3788544</v>
      </c>
      <c r="W448" s="143">
        <f>INDEX(รายได้แยกตามสิทธิ!$F:$F,MATCH(CalBudget2567!$D448,รายได้แยกตามสิทธิ!$B:$B,0))</f>
        <v>749671.94</v>
      </c>
      <c r="X448" s="138">
        <f>INDEX(ผลงานOPDVisit_HDC!$E:$E,MATCH(CalBudget2567!$D448,ผลงานOPDVisit_HDC!$A:$A,0))</f>
        <v>2449</v>
      </c>
      <c r="Y448" s="138">
        <f t="shared" si="318"/>
        <v>306.1134912209065</v>
      </c>
      <c r="Z448" s="139">
        <f t="shared" si="319"/>
        <v>2938.7999999999997</v>
      </c>
      <c r="AA448" s="140">
        <f t="shared" si="320"/>
        <v>2938.7999999999997</v>
      </c>
      <c r="AB448" s="141">
        <f t="shared" si="321"/>
        <v>314.19488738913844</v>
      </c>
      <c r="AC448" s="142">
        <f t="shared" si="322"/>
        <v>923355.93505919992</v>
      </c>
      <c r="AD448" s="143">
        <f>INDEX(รายได้แยกตามสิทธิ!$G:$G,MATCH(CalBudget2567!$D448,รายได้แยกตามสิทธิ!$B:$B,0))</f>
        <v>0</v>
      </c>
      <c r="AE448" s="138">
        <f>INDEX(ผลงานOPDVisit_HDC!$G:$G,MATCH(CalBudget2567!$D448,ผลงานOPDVisit_HDC!$A:$A,0))</f>
        <v>5</v>
      </c>
      <c r="AF448" s="138">
        <f t="shared" si="323"/>
        <v>0</v>
      </c>
      <c r="AG448" s="139">
        <f t="shared" si="324"/>
        <v>6</v>
      </c>
      <c r="AH448" s="140">
        <f t="shared" si="325"/>
        <v>6</v>
      </c>
      <c r="AI448" s="141">
        <f t="shared" si="326"/>
        <v>0</v>
      </c>
      <c r="AJ448" s="142">
        <f t="shared" si="327"/>
        <v>0</v>
      </c>
      <c r="AK448" s="143">
        <f>INDEX(รายได้แยกตามสิทธิ!$H:$H,MATCH(CalBudget2567!$D448,รายได้แยกตามสิทธิ!$B:$B,0))</f>
        <v>946747</v>
      </c>
      <c r="AL448" s="138">
        <f>INDEX(ผลงานOPDVisit_HDC!$K:$K,MATCH(CalBudget2567!$D448,ผลงานOPDVisit_HDC!$A:$A,0))</f>
        <v>1134</v>
      </c>
      <c r="AM448" s="138">
        <f t="shared" si="328"/>
        <v>834.87389770723109</v>
      </c>
      <c r="AN448" s="139">
        <f t="shared" si="329"/>
        <v>1360.8</v>
      </c>
      <c r="AO448" s="140">
        <f t="shared" si="330"/>
        <v>1360.8</v>
      </c>
      <c r="AP448" s="141">
        <f t="shared" si="331"/>
        <v>856.91456860670201</v>
      </c>
      <c r="AQ448" s="142">
        <f t="shared" si="332"/>
        <v>1166089.3449600001</v>
      </c>
      <c r="AR448" s="144">
        <f t="shared" si="306"/>
        <v>26419414.273065601</v>
      </c>
      <c r="AS448" s="143">
        <f>INDEX(รายได้แยกตามสิทธิ!$I:$I,MATCH(CalBudget2567!$D448,รายได้แยกตามสิทธิ!$B:$B,0))</f>
        <v>2678486</v>
      </c>
      <c r="AT448" s="138">
        <f>INDEX(ผลงานAdjRw_DHES!$D:$D,MATCH(CalBudget2567!$D448,ผลงานAdjRw_DHES!$B:$B,0))</f>
        <v>254.8066</v>
      </c>
      <c r="AU448" s="143">
        <f t="shared" si="333"/>
        <v>10511.839175280389</v>
      </c>
      <c r="AV448" s="139">
        <f t="shared" si="334"/>
        <v>305.76792</v>
      </c>
      <c r="AW448" s="140">
        <f t="shared" si="335"/>
        <v>305.76792</v>
      </c>
      <c r="AX448" s="141">
        <f t="shared" si="336"/>
        <v>10789.351729507791</v>
      </c>
      <c r="AY448" s="142">
        <f t="shared" si="337"/>
        <v>3299037.6364799999</v>
      </c>
      <c r="AZ448" s="143">
        <f>INDEX(รายได้แยกตามสิทธิ!$J:$J,MATCH(CalBudget2567!$D448,รายได้แยกตามสิทธิ!$B:$B,0))</f>
        <v>394245.1</v>
      </c>
      <c r="BA448" s="138">
        <f>INDEX(ผลงานAdjRw_DHES!$F:$F,MATCH(CalBudget2567!$D448,ผลงานAdjRw_DHES!$B:$B,0))</f>
        <v>11.744200000000001</v>
      </c>
      <c r="BB448" s="143">
        <f t="shared" si="338"/>
        <v>33569.344868105101</v>
      </c>
      <c r="BC448" s="139">
        <f t="shared" si="339"/>
        <v>14.09304</v>
      </c>
      <c r="BD448" s="140">
        <f t="shared" si="340"/>
        <v>14.09304</v>
      </c>
      <c r="BE448" s="141">
        <f t="shared" si="341"/>
        <v>34455.575572623078</v>
      </c>
      <c r="BF448" s="142">
        <f t="shared" si="342"/>
        <v>485583.80476799997</v>
      </c>
      <c r="BG448" s="143">
        <f>INDEX(รายได้แยกตามสิทธิ!$K:$K,MATCH(CalBudget2567!$D448,รายได้แยกตามสิทธิ!$B:$B,0))</f>
        <v>26813.75</v>
      </c>
      <c r="BH448" s="138">
        <f>INDEX(ผลงานAdjRw_DHES!$E:$E,MATCH(CalBudget2567!$D448,ผลงานAdjRw_DHES!$B:$B,0))</f>
        <v>4.3850000000000007</v>
      </c>
      <c r="BI448" s="143">
        <f t="shared" si="343"/>
        <v>6114.8802736602047</v>
      </c>
      <c r="BJ448" s="139">
        <f t="shared" si="344"/>
        <v>5.2620000000000005</v>
      </c>
      <c r="BK448" s="140">
        <f t="shared" si="345"/>
        <v>5.2620000000000005</v>
      </c>
      <c r="BL448" s="141">
        <f t="shared" si="346"/>
        <v>6276.3131128848345</v>
      </c>
      <c r="BM448" s="142">
        <f t="shared" si="347"/>
        <v>33025.959600000002</v>
      </c>
      <c r="BN448" s="143">
        <f>INDEX(รายได้แยกตามสิทธิ!$N:$N,MATCH(CalBudget2567!$D448,รายได้แยกตามสิทธิ!$B:$B,0))</f>
        <v>70873</v>
      </c>
      <c r="BO448" s="138">
        <f>INDEX(ผลงานAdjRw_DHES!$I:$I,MATCH(CalBudget2567!$D448,ผลงานAdjRw_DHES!$B:$B,0))</f>
        <v>5.9108000000000178</v>
      </c>
      <c r="BP448" s="143">
        <f t="shared" si="348"/>
        <v>11990.424308046251</v>
      </c>
      <c r="BQ448" s="139">
        <f t="shared" si="349"/>
        <v>7.092960000000021</v>
      </c>
      <c r="BR448" s="140">
        <f t="shared" si="350"/>
        <v>7.092960000000021</v>
      </c>
      <c r="BS448" s="141">
        <f t="shared" si="351"/>
        <v>12306.971509778672</v>
      </c>
      <c r="BT448" s="142">
        <f t="shared" si="352"/>
        <v>87292.856639999984</v>
      </c>
      <c r="BU448" s="144">
        <f t="shared" si="353"/>
        <v>3904940.2574879997</v>
      </c>
      <c r="BV448" s="145">
        <f t="shared" si="307"/>
        <v>30324354.530553602</v>
      </c>
      <c r="BW448" s="146">
        <f>INDEX(รายได้แยกตามสิทธิ!$Q:$Q,MATCH(CalBudget2567!$D448,รายได้แยกตามสิทธิ!$B:$B,0))</f>
        <v>0.55000000000000004</v>
      </c>
      <c r="BX448" s="145">
        <f t="shared" si="354"/>
        <v>16678394.991804482</v>
      </c>
      <c r="BY448" s="141"/>
      <c r="BZ448" s="143">
        <f t="shared" si="355"/>
        <v>43779</v>
      </c>
      <c r="CA448" s="138">
        <f>INDEX(ผลงานOPDVisit_HDC!$C:$C,MATCH(CalBudget2567!$D448,ผลงานOPDVisit_HDC!$A:$A,0))</f>
        <v>43779</v>
      </c>
      <c r="CB448" s="138">
        <f t="shared" si="356"/>
        <v>0</v>
      </c>
    </row>
    <row r="449" spans="1:80" hidden="1" x14ac:dyDescent="0.7">
      <c r="A449" s="136">
        <f>COUNTA($D$16:D449)</f>
        <v>434</v>
      </c>
      <c r="B449" s="1">
        <v>7</v>
      </c>
      <c r="C449" s="2" t="s">
        <v>42</v>
      </c>
      <c r="D449" s="91" t="s">
        <v>506</v>
      </c>
      <c r="E449" s="3" t="s">
        <v>1399</v>
      </c>
      <c r="F449" s="4" t="s">
        <v>1876</v>
      </c>
      <c r="G449" s="1">
        <v>5</v>
      </c>
      <c r="H449" s="3" t="s">
        <v>2964</v>
      </c>
      <c r="I449" s="137">
        <f>INDEX(รายได้แยกตามสิทธิ!$D:$D,MATCH(CalBudget2567!$D449,รายได้แยกตามสิทธิ!$B:$B,0))</f>
        <v>19602338.48</v>
      </c>
      <c r="J449" s="138">
        <f>INDEX(ผลงานOPDVisit_HDC!$F:$F,MATCH(CalBudget2567!$D449,ผลงานOPDVisit_HDC!$A:$A,0))</f>
        <v>46129</v>
      </c>
      <c r="K449" s="138">
        <f t="shared" si="308"/>
        <v>424.94609638188558</v>
      </c>
      <c r="L449" s="139">
        <f t="shared" si="309"/>
        <v>55354.799999999996</v>
      </c>
      <c r="M449" s="140">
        <f t="shared" si="310"/>
        <v>55354.799999999996</v>
      </c>
      <c r="N449" s="141">
        <f t="shared" si="311"/>
        <v>436.16467332636734</v>
      </c>
      <c r="O449" s="142">
        <f t="shared" si="312"/>
        <v>24143808.259046398</v>
      </c>
      <c r="P449" s="143">
        <f>INDEX(รายได้แยกตามสิทธิ!$E:$E,MATCH(CalBudget2567!$D449,รายได้แยกตามสิทธิ!$B:$B,0))</f>
        <v>3488198.18</v>
      </c>
      <c r="Q449" s="138">
        <f>INDEX(ผลงานOPDVisit_HDC!$D:$D,MATCH(CalBudget2567!$D449,ผลงานOPDVisit_HDC!$A:$A,0))</f>
        <v>1092</v>
      </c>
      <c r="R449" s="138">
        <f t="shared" si="313"/>
        <v>3194.3206776556776</v>
      </c>
      <c r="S449" s="139">
        <f t="shared" si="314"/>
        <v>1310.3999999999999</v>
      </c>
      <c r="T449" s="140">
        <f t="shared" si="315"/>
        <v>1310.3999999999999</v>
      </c>
      <c r="U449" s="141">
        <f t="shared" si="316"/>
        <v>3278.6507435457875</v>
      </c>
      <c r="V449" s="142">
        <f t="shared" si="317"/>
        <v>4296343.9343423992</v>
      </c>
      <c r="W449" s="143">
        <f>INDEX(รายได้แยกตามสิทธิ!$F:$F,MATCH(CalBudget2567!$D449,รายได้แยกตามสิทธิ!$B:$B,0))</f>
        <v>498473.31</v>
      </c>
      <c r="X449" s="138">
        <f>INDEX(ผลงานOPDVisit_HDC!$E:$E,MATCH(CalBudget2567!$D449,ผลงานOPDVisit_HDC!$A:$A,0))</f>
        <v>4264</v>
      </c>
      <c r="Y449" s="138">
        <f t="shared" si="318"/>
        <v>116.90274624765479</v>
      </c>
      <c r="Z449" s="139">
        <f t="shared" si="319"/>
        <v>5116.8</v>
      </c>
      <c r="AA449" s="140">
        <f t="shared" si="320"/>
        <v>5116.8</v>
      </c>
      <c r="AB449" s="141">
        <f t="shared" si="321"/>
        <v>119.98897874859287</v>
      </c>
      <c r="AC449" s="142">
        <f t="shared" si="322"/>
        <v>613959.60646080005</v>
      </c>
      <c r="AD449" s="143">
        <f>INDEX(รายได้แยกตามสิทธิ!$G:$G,MATCH(CalBudget2567!$D449,รายได้แยกตามสิทธิ!$B:$B,0))</f>
        <v>0</v>
      </c>
      <c r="AE449" s="138">
        <f>INDEX(ผลงานOPDVisit_HDC!$G:$G,MATCH(CalBudget2567!$D449,ผลงานOPDVisit_HDC!$A:$A,0))</f>
        <v>0</v>
      </c>
      <c r="AF449" s="138">
        <f t="shared" si="323"/>
        <v>0</v>
      </c>
      <c r="AG449" s="139">
        <f t="shared" si="324"/>
        <v>0</v>
      </c>
      <c r="AH449" s="140">
        <f t="shared" si="325"/>
        <v>0</v>
      </c>
      <c r="AI449" s="141">
        <f t="shared" si="326"/>
        <v>0</v>
      </c>
      <c r="AJ449" s="142">
        <f t="shared" si="327"/>
        <v>0</v>
      </c>
      <c r="AK449" s="143">
        <f>INDEX(รายได้แยกตามสิทธิ!$H:$H,MATCH(CalBudget2567!$D449,รายได้แยกตามสิทธิ!$B:$B,0))</f>
        <v>923636.5</v>
      </c>
      <c r="AL449" s="138">
        <f>INDEX(ผลงานOPDVisit_HDC!$K:$K,MATCH(CalBudget2567!$D449,ผลงานOPDVisit_HDC!$A:$A,0))</f>
        <v>4897</v>
      </c>
      <c r="AM449" s="138">
        <f t="shared" si="328"/>
        <v>188.61272207473965</v>
      </c>
      <c r="AN449" s="139">
        <f t="shared" si="329"/>
        <v>5876.4</v>
      </c>
      <c r="AO449" s="140">
        <f t="shared" si="330"/>
        <v>5876.4</v>
      </c>
      <c r="AP449" s="141">
        <f t="shared" si="331"/>
        <v>193.59209793751279</v>
      </c>
      <c r="AQ449" s="142">
        <f t="shared" si="332"/>
        <v>1137624.6043200002</v>
      </c>
      <c r="AR449" s="144">
        <f t="shared" si="306"/>
        <v>30191736.404169597</v>
      </c>
      <c r="AS449" s="143">
        <f>INDEX(รายได้แยกตามสิทธิ!$I:$I,MATCH(CalBudget2567!$D449,รายได้แยกตามสิทธิ!$B:$B,0))</f>
        <v>7654130.0300000003</v>
      </c>
      <c r="AT449" s="138">
        <f>INDEX(ผลงานAdjRw_DHES!$D:$D,MATCH(CalBudget2567!$D449,ผลงานAdjRw_DHES!$B:$B,0))</f>
        <v>870.0578999999999</v>
      </c>
      <c r="AU449" s="143">
        <f t="shared" si="333"/>
        <v>8797.2651360329019</v>
      </c>
      <c r="AV449" s="139">
        <f t="shared" si="334"/>
        <v>1044.0694799999999</v>
      </c>
      <c r="AW449" s="140">
        <f t="shared" si="335"/>
        <v>1044.0694799999999</v>
      </c>
      <c r="AX449" s="141">
        <f t="shared" si="336"/>
        <v>9029.5129356241705</v>
      </c>
      <c r="AY449" s="142">
        <f t="shared" si="337"/>
        <v>9427438.8753504008</v>
      </c>
      <c r="AZ449" s="143">
        <f>INDEX(รายได้แยกตามสิทธิ!$J:$J,MATCH(CalBudget2567!$D449,รายได้แยกตามสิทธิ!$B:$B,0))</f>
        <v>1077243.67</v>
      </c>
      <c r="BA449" s="138">
        <f>INDEX(ผลงานAdjRw_DHES!$F:$F,MATCH(CalBudget2567!$D449,ผลงานAdjRw_DHES!$B:$B,0))</f>
        <v>55.250999999999998</v>
      </c>
      <c r="BB449" s="143">
        <f t="shared" si="338"/>
        <v>19497.270094658921</v>
      </c>
      <c r="BC449" s="139">
        <f t="shared" si="339"/>
        <v>66.301199999999994</v>
      </c>
      <c r="BD449" s="140">
        <f t="shared" si="340"/>
        <v>66.301199999999994</v>
      </c>
      <c r="BE449" s="141">
        <f t="shared" si="341"/>
        <v>20011.998025157918</v>
      </c>
      <c r="BF449" s="142">
        <f t="shared" si="342"/>
        <v>1326819.4834656001</v>
      </c>
      <c r="BG449" s="143">
        <f>INDEX(รายได้แยกตามสิทธิ!$K:$K,MATCH(CalBudget2567!$D449,รายได้แยกตามสิทธิ!$B:$B,0))</f>
        <v>733638.1</v>
      </c>
      <c r="BH449" s="138">
        <f>INDEX(ผลงานAdjRw_DHES!$E:$E,MATCH(CalBudget2567!$D449,ผลงานAdjRw_DHES!$B:$B,0))</f>
        <v>33.868600000000001</v>
      </c>
      <c r="BI449" s="143">
        <f t="shared" si="343"/>
        <v>21661.305752230677</v>
      </c>
      <c r="BJ449" s="139">
        <f t="shared" si="344"/>
        <v>40.642319999999998</v>
      </c>
      <c r="BK449" s="140">
        <f t="shared" si="345"/>
        <v>40.642319999999998</v>
      </c>
      <c r="BL449" s="141">
        <f t="shared" si="346"/>
        <v>22233.164224089567</v>
      </c>
      <c r="BM449" s="142">
        <f t="shared" si="347"/>
        <v>903607.37500799983</v>
      </c>
      <c r="BN449" s="143">
        <f>INDEX(รายได้แยกตามสิทธิ!$N:$N,MATCH(CalBudget2567!$D449,รายได้แยกตามสิทธิ!$B:$B,0))</f>
        <v>115265</v>
      </c>
      <c r="BO449" s="138">
        <f>INDEX(ผลงานAdjRw_DHES!$I:$I,MATCH(CalBudget2567!$D449,ผลงานAdjRw_DHES!$B:$B,0))</f>
        <v>37.252899999999947</v>
      </c>
      <c r="BP449" s="143">
        <f t="shared" si="348"/>
        <v>3094.1215314780907</v>
      </c>
      <c r="BQ449" s="139">
        <f t="shared" si="349"/>
        <v>44.703479999999935</v>
      </c>
      <c r="BR449" s="140">
        <f t="shared" si="350"/>
        <v>44.703479999999935</v>
      </c>
      <c r="BS449" s="141">
        <f t="shared" si="351"/>
        <v>3175.8063399091125</v>
      </c>
      <c r="BT449" s="142">
        <f t="shared" si="352"/>
        <v>141969.59520000001</v>
      </c>
      <c r="BU449" s="144">
        <f t="shared" si="353"/>
        <v>11799835.329024002</v>
      </c>
      <c r="BV449" s="145">
        <f t="shared" si="307"/>
        <v>41991571.733193599</v>
      </c>
      <c r="BW449" s="146">
        <f>INDEX(รายได้แยกตามสิทธิ!$Q:$Q,MATCH(CalBudget2567!$D449,รายได้แยกตามสิทธิ!$B:$B,0))</f>
        <v>0.51</v>
      </c>
      <c r="BX449" s="145">
        <f t="shared" si="354"/>
        <v>21415701.583928734</v>
      </c>
      <c r="BY449" s="141"/>
      <c r="BZ449" s="143">
        <f t="shared" si="355"/>
        <v>56382</v>
      </c>
      <c r="CA449" s="138">
        <f>INDEX(ผลงานOPDVisit_HDC!$C:$C,MATCH(CalBudget2567!$D449,ผลงานOPDVisit_HDC!$A:$A,0))</f>
        <v>56382</v>
      </c>
      <c r="CB449" s="138">
        <f t="shared" si="356"/>
        <v>0</v>
      </c>
    </row>
    <row r="450" spans="1:80" hidden="1" x14ac:dyDescent="0.7">
      <c r="A450" s="136">
        <f>COUNTA($D$16:D450)</f>
        <v>435</v>
      </c>
      <c r="B450" s="1">
        <v>7</v>
      </c>
      <c r="C450" s="2" t="s">
        <v>43</v>
      </c>
      <c r="D450" s="91" t="s">
        <v>507</v>
      </c>
      <c r="E450" s="3" t="s">
        <v>1400</v>
      </c>
      <c r="F450" s="4" t="s">
        <v>1875</v>
      </c>
      <c r="G450" s="1">
        <v>20</v>
      </c>
      <c r="H450" s="3" t="s">
        <v>2977</v>
      </c>
      <c r="I450" s="137">
        <f>INDEX(รายได้แยกตามสิทธิ!$D:$D,MATCH(CalBudget2567!$D450,รายได้แยกตามสิทธิ!$B:$B,0))</f>
        <v>714068578.57000005</v>
      </c>
      <c r="J450" s="138">
        <f>INDEX(ผลงานOPDVisit_HDC!$F:$F,MATCH(CalBudget2567!$D450,ผลงานOPDVisit_HDC!$A:$A,0))</f>
        <v>525013</v>
      </c>
      <c r="K450" s="138">
        <f t="shared" si="308"/>
        <v>1360.0969472565441</v>
      </c>
      <c r="L450" s="139">
        <f t="shared" si="309"/>
        <v>630015.6</v>
      </c>
      <c r="M450" s="140">
        <f t="shared" si="310"/>
        <v>630015.6</v>
      </c>
      <c r="N450" s="141">
        <f t="shared" si="311"/>
        <v>1396.0035066641169</v>
      </c>
      <c r="O450" s="142">
        <f t="shared" si="312"/>
        <v>879503986.85309756</v>
      </c>
      <c r="P450" s="143">
        <f>INDEX(รายได้แยกตามสิทธิ!$E:$E,MATCH(CalBudget2567!$D450,รายได้แยกตามสิทธิ!$B:$B,0))</f>
        <v>216519600.99000001</v>
      </c>
      <c r="Q450" s="138">
        <f>INDEX(ผลงานOPDVisit_HDC!$D:$D,MATCH(CalBudget2567!$D450,ผลงานOPDVisit_HDC!$A:$A,0))</f>
        <v>113413</v>
      </c>
      <c r="R450" s="138">
        <f t="shared" si="313"/>
        <v>1909.1250649396454</v>
      </c>
      <c r="S450" s="139">
        <f t="shared" si="314"/>
        <v>136095.6</v>
      </c>
      <c r="T450" s="140">
        <f t="shared" si="315"/>
        <v>136095.6</v>
      </c>
      <c r="U450" s="141">
        <f t="shared" si="316"/>
        <v>1959.5259666540521</v>
      </c>
      <c r="V450" s="142">
        <f t="shared" si="317"/>
        <v>266682862.14736322</v>
      </c>
      <c r="W450" s="143">
        <f>INDEX(รายได้แยกตามสิทธิ!$F:$F,MATCH(CalBudget2567!$D450,รายได้แยกตามสิทธิ!$B:$B,0))</f>
        <v>123392872.73999999</v>
      </c>
      <c r="X450" s="138">
        <f>INDEX(ผลงานOPDVisit_HDC!$E:$E,MATCH(CalBudget2567!$D450,ผลงานOPDVisit_HDC!$A:$A,0))</f>
        <v>140623</v>
      </c>
      <c r="Y450" s="138">
        <f t="shared" si="318"/>
        <v>877.47290798802464</v>
      </c>
      <c r="Z450" s="139">
        <f t="shared" si="319"/>
        <v>168747.6</v>
      </c>
      <c r="AA450" s="140">
        <f t="shared" si="320"/>
        <v>168747.6</v>
      </c>
      <c r="AB450" s="141">
        <f t="shared" si="321"/>
        <v>900.63819275890853</v>
      </c>
      <c r="AC450" s="142">
        <f t="shared" si="322"/>
        <v>151980533.49640319</v>
      </c>
      <c r="AD450" s="143">
        <f>INDEX(รายได้แยกตามสิทธิ!$G:$G,MATCH(CalBudget2567!$D450,รายได้แยกตามสิทธิ!$B:$B,0))</f>
        <v>1924576.8</v>
      </c>
      <c r="AE450" s="138">
        <f>INDEX(ผลงานOPDVisit_HDC!$G:$G,MATCH(CalBudget2567!$D450,ผลงานOPDVisit_HDC!$A:$A,0))</f>
        <v>961</v>
      </c>
      <c r="AF450" s="138">
        <f t="shared" si="323"/>
        <v>2002.6813735691987</v>
      </c>
      <c r="AG450" s="139">
        <f t="shared" si="324"/>
        <v>1153.2</v>
      </c>
      <c r="AH450" s="140">
        <f t="shared" si="325"/>
        <v>1153.2</v>
      </c>
      <c r="AI450" s="141">
        <f t="shared" si="326"/>
        <v>2055.5521618314256</v>
      </c>
      <c r="AJ450" s="142">
        <f t="shared" si="327"/>
        <v>2370462.7530240002</v>
      </c>
      <c r="AK450" s="143">
        <f>INDEX(รายได้แยกตามสิทธิ!$H:$H,MATCH(CalBudget2567!$D450,รายได้แยกตามสิทธิ!$B:$B,0))</f>
        <v>262309852.43000001</v>
      </c>
      <c r="AL450" s="138">
        <f>INDEX(ผลงานOPDVisit_HDC!$K:$K,MATCH(CalBudget2567!$D450,ผลงานOPDVisit_HDC!$A:$A,0))</f>
        <v>59539</v>
      </c>
      <c r="AM450" s="138">
        <f t="shared" si="328"/>
        <v>4405.6811909840608</v>
      </c>
      <c r="AN450" s="139">
        <f t="shared" si="329"/>
        <v>71446.8</v>
      </c>
      <c r="AO450" s="140">
        <f t="shared" si="330"/>
        <v>71446.8</v>
      </c>
      <c r="AP450" s="141">
        <f t="shared" si="331"/>
        <v>4521.9911744260398</v>
      </c>
      <c r="AQ450" s="142">
        <f t="shared" si="332"/>
        <v>323081799.04098243</v>
      </c>
      <c r="AR450" s="144">
        <f t="shared" si="306"/>
        <v>1623619644.2908707</v>
      </c>
      <c r="AS450" s="143">
        <f>INDEX(รายได้แยกตามสิทธิ!$I:$I,MATCH(CalBudget2567!$D450,รายได้แยกตามสิทธิ!$B:$B,0))</f>
        <v>1840131262.47</v>
      </c>
      <c r="AT450" s="138">
        <f>INDEX(ผลงานAdjRw_DHES!$D:$D,MATCH(CalBudget2567!$D450,ผลงานAdjRw_DHES!$B:$B,0))</f>
        <v>104729.65999999999</v>
      </c>
      <c r="AU450" s="143">
        <f t="shared" si="333"/>
        <v>17570.297301356655</v>
      </c>
      <c r="AV450" s="139">
        <f t="shared" si="334"/>
        <v>125675.59199999998</v>
      </c>
      <c r="AW450" s="140">
        <f t="shared" si="335"/>
        <v>125675.59199999998</v>
      </c>
      <c r="AX450" s="141">
        <f t="shared" si="336"/>
        <v>18034.15315011247</v>
      </c>
      <c r="AY450" s="142">
        <f t="shared" si="337"/>
        <v>2266452873.3590493</v>
      </c>
      <c r="AZ450" s="143">
        <f>INDEX(รายได้แยกตามสิทธิ!$J:$J,MATCH(CalBudget2567!$D450,รายได้แยกตามสิทธิ!$B:$B,0))</f>
        <v>217296626.66999999</v>
      </c>
      <c r="BA450" s="138">
        <f>INDEX(ผลงานAdjRw_DHES!$F:$F,MATCH(CalBudget2567!$D450,ผลงานAdjRw_DHES!$B:$B,0))</f>
        <v>10495.81</v>
      </c>
      <c r="BB450" s="143">
        <f t="shared" si="338"/>
        <v>20703.178379753444</v>
      </c>
      <c r="BC450" s="139">
        <f t="shared" si="339"/>
        <v>12594.972</v>
      </c>
      <c r="BD450" s="140">
        <f t="shared" si="340"/>
        <v>12594.972</v>
      </c>
      <c r="BE450" s="141">
        <f t="shared" si="341"/>
        <v>21249.742288978934</v>
      </c>
      <c r="BF450" s="142">
        <f t="shared" si="342"/>
        <v>267639909.13690558</v>
      </c>
      <c r="BG450" s="143">
        <f>INDEX(รายได้แยกตามสิทธิ!$K:$K,MATCH(CalBudget2567!$D450,รายได้แยกตามสิทธิ!$B:$B,0))</f>
        <v>260262709.56</v>
      </c>
      <c r="BH450" s="138">
        <f>INDEX(ผลงานAdjRw_DHES!$E:$E,MATCH(CalBudget2567!$D450,ผลงานAdjRw_DHES!$B:$B,0))</f>
        <v>13330.94</v>
      </c>
      <c r="BI450" s="143">
        <f t="shared" si="343"/>
        <v>19523.207632770082</v>
      </c>
      <c r="BJ450" s="139">
        <f t="shared" si="344"/>
        <v>15997.128000000001</v>
      </c>
      <c r="BK450" s="140">
        <f t="shared" si="345"/>
        <v>15997.128000000001</v>
      </c>
      <c r="BL450" s="141">
        <f t="shared" si="346"/>
        <v>20038.620314275213</v>
      </c>
      <c r="BM450" s="142">
        <f t="shared" si="347"/>
        <v>320560374.11086082</v>
      </c>
      <c r="BN450" s="143">
        <f>INDEX(รายได้แยกตามสิทธิ!$N:$N,MATCH(CalBudget2567!$D450,รายได้แยกตามสิทธิ!$B:$B,0))</f>
        <v>160980723.22</v>
      </c>
      <c r="BO450" s="138">
        <f>INDEX(ผลงานAdjRw_DHES!$I:$I,MATCH(CalBudget2567!$D450,ผลงานAdjRw_DHES!$B:$B,0))</f>
        <v>7226.3800000000174</v>
      </c>
      <c r="BP450" s="143">
        <f t="shared" si="348"/>
        <v>22276.814009227248</v>
      </c>
      <c r="BQ450" s="139">
        <f t="shared" si="349"/>
        <v>8671.6560000000209</v>
      </c>
      <c r="BR450" s="140">
        <f t="shared" si="350"/>
        <v>8671.6560000000209</v>
      </c>
      <c r="BS450" s="141">
        <f t="shared" si="351"/>
        <v>22864.921899070847</v>
      </c>
      <c r="BT450" s="142">
        <f t="shared" si="352"/>
        <v>198276737.17560959</v>
      </c>
      <c r="BU450" s="144">
        <f t="shared" si="353"/>
        <v>3052929893.7824254</v>
      </c>
      <c r="BV450" s="145">
        <f t="shared" si="307"/>
        <v>4676549538.0732956</v>
      </c>
      <c r="BW450" s="146">
        <f>INDEX(รายได้แยกตามสิทธิ!$Q:$Q,MATCH(CalBudget2567!$D450,รายได้แยกตามสิทธิ!$B:$B,0))</f>
        <v>0.37</v>
      </c>
      <c r="BX450" s="145">
        <f t="shared" si="354"/>
        <v>1730323329.0871193</v>
      </c>
      <c r="BY450" s="141"/>
      <c r="BZ450" s="143">
        <f t="shared" si="355"/>
        <v>839549</v>
      </c>
      <c r="CA450" s="138">
        <f>INDEX(ผลงานOPDVisit_HDC!$C:$C,MATCH(CalBudget2567!$D450,ผลงานOPDVisit_HDC!$A:$A,0))</f>
        <v>839549</v>
      </c>
      <c r="CB450" s="138">
        <f t="shared" si="356"/>
        <v>0</v>
      </c>
    </row>
    <row r="451" spans="1:80" hidden="1" x14ac:dyDescent="0.7">
      <c r="A451" s="136">
        <f>COUNTA($D$16:D451)</f>
        <v>436</v>
      </c>
      <c r="B451" s="1">
        <v>7</v>
      </c>
      <c r="C451" s="2" t="s">
        <v>43</v>
      </c>
      <c r="D451" s="91" t="s">
        <v>508</v>
      </c>
      <c r="E451" s="3" t="s">
        <v>1401</v>
      </c>
      <c r="F451" s="4" t="s">
        <v>1876</v>
      </c>
      <c r="G451" s="1">
        <v>6</v>
      </c>
      <c r="H451" s="3" t="s">
        <v>2965</v>
      </c>
      <c r="I451" s="137">
        <f>INDEX(รายได้แยกตามสิทธิ!$D:$D,MATCH(CalBudget2567!$D451,รายได้แยกตามสิทธิ!$B:$B,0))</f>
        <v>42304349.200000003</v>
      </c>
      <c r="J451" s="138">
        <f>INDEX(ผลงานOPDVisit_HDC!$F:$F,MATCH(CalBudget2567!$D451,ผลงานOPDVisit_HDC!$A:$A,0))</f>
        <v>53291</v>
      </c>
      <c r="K451" s="138">
        <f t="shared" si="308"/>
        <v>793.83665534518025</v>
      </c>
      <c r="L451" s="139">
        <f t="shared" si="309"/>
        <v>63949.2</v>
      </c>
      <c r="M451" s="140">
        <f t="shared" si="310"/>
        <v>63949.2</v>
      </c>
      <c r="N451" s="141">
        <f t="shared" si="311"/>
        <v>814.79394304629295</v>
      </c>
      <c r="O451" s="142">
        <f t="shared" si="312"/>
        <v>52105420.822655998</v>
      </c>
      <c r="P451" s="143">
        <f>INDEX(รายได้แยกตามสิทธิ!$E:$E,MATCH(CalBudget2567!$D451,รายได้แยกตามสิทธิ!$B:$B,0))</f>
        <v>6287036</v>
      </c>
      <c r="Q451" s="138">
        <f>INDEX(ผลงานOPDVisit_HDC!$D:$D,MATCH(CalBudget2567!$D451,ผลงานOPDVisit_HDC!$A:$A,0))</f>
        <v>7992</v>
      </c>
      <c r="R451" s="138">
        <f t="shared" si="313"/>
        <v>786.66616616616614</v>
      </c>
      <c r="S451" s="139">
        <f t="shared" si="314"/>
        <v>9590.4</v>
      </c>
      <c r="T451" s="140">
        <f t="shared" si="315"/>
        <v>9590.4</v>
      </c>
      <c r="U451" s="141">
        <f t="shared" si="316"/>
        <v>807.4341529529529</v>
      </c>
      <c r="V451" s="142">
        <f t="shared" si="317"/>
        <v>7743616.500479999</v>
      </c>
      <c r="W451" s="143">
        <f>INDEX(รายได้แยกตามสิทธิ!$F:$F,MATCH(CalBudget2567!$D451,รายได้แยกตามสิทธิ!$B:$B,0))</f>
        <v>4896257.54</v>
      </c>
      <c r="X451" s="138">
        <f>INDEX(ผลงานOPDVisit_HDC!$E:$E,MATCH(CalBudget2567!$D451,ผลงานOPDVisit_HDC!$A:$A,0))</f>
        <v>12696</v>
      </c>
      <c r="Y451" s="138">
        <f t="shared" si="318"/>
        <v>385.65355545053558</v>
      </c>
      <c r="Z451" s="139">
        <f t="shared" si="319"/>
        <v>15235.199999999999</v>
      </c>
      <c r="AA451" s="140">
        <f t="shared" si="320"/>
        <v>15235.199999999999</v>
      </c>
      <c r="AB451" s="141">
        <f t="shared" si="321"/>
        <v>395.83480931442972</v>
      </c>
      <c r="AC451" s="142">
        <f t="shared" si="322"/>
        <v>6030622.4868671997</v>
      </c>
      <c r="AD451" s="143">
        <f>INDEX(รายได้แยกตามสิทธิ!$G:$G,MATCH(CalBudget2567!$D451,รายได้แยกตามสิทธิ!$B:$B,0))</f>
        <v>23558</v>
      </c>
      <c r="AE451" s="138">
        <f>INDEX(ผลงานOPDVisit_HDC!$G:$G,MATCH(CalBudget2567!$D451,ผลงานOPDVisit_HDC!$A:$A,0))</f>
        <v>39</v>
      </c>
      <c r="AF451" s="138">
        <f t="shared" si="323"/>
        <v>604.0512820512821</v>
      </c>
      <c r="AG451" s="139">
        <f t="shared" si="324"/>
        <v>46.8</v>
      </c>
      <c r="AH451" s="140">
        <f t="shared" si="325"/>
        <v>46.8</v>
      </c>
      <c r="AI451" s="141">
        <f t="shared" si="326"/>
        <v>619.99823589743596</v>
      </c>
      <c r="AJ451" s="142">
        <f t="shared" si="327"/>
        <v>29015.917440000001</v>
      </c>
      <c r="AK451" s="143">
        <f>INDEX(รายได้แยกตามสิทธิ!$H:$H,MATCH(CalBudget2567!$D451,รายได้แยกตามสิทธิ!$B:$B,0))</f>
        <v>2592904.2000000002</v>
      </c>
      <c r="AL451" s="138">
        <f>INDEX(ผลงานOPDVisit_HDC!$K:$K,MATCH(CalBudget2567!$D451,ผลงานOPDVisit_HDC!$A:$A,0))</f>
        <v>7614</v>
      </c>
      <c r="AM451" s="138">
        <f t="shared" si="328"/>
        <v>340.54428684003153</v>
      </c>
      <c r="AN451" s="139">
        <f t="shared" si="329"/>
        <v>9136.7999999999993</v>
      </c>
      <c r="AO451" s="140">
        <f t="shared" si="330"/>
        <v>9136.7999999999993</v>
      </c>
      <c r="AP451" s="141">
        <f t="shared" si="331"/>
        <v>349.53465601260837</v>
      </c>
      <c r="AQ451" s="142">
        <f t="shared" si="332"/>
        <v>3193628.2450560001</v>
      </c>
      <c r="AR451" s="144">
        <f t="shared" si="306"/>
        <v>69102303.972499192</v>
      </c>
      <c r="AS451" s="143">
        <f>INDEX(รายได้แยกตามสิทธิ!$I:$I,MATCH(CalBudget2567!$D451,รายได้แยกตามสิทธิ!$B:$B,0))</f>
        <v>13609771.91</v>
      </c>
      <c r="AT451" s="138">
        <f>INDEX(ผลงานAdjRw_DHES!$D:$D,MATCH(CalBudget2567!$D451,ผลงานAdjRw_DHES!$B:$B,0))</f>
        <v>1668.5159999999998</v>
      </c>
      <c r="AU451" s="143">
        <f t="shared" si="333"/>
        <v>8156.8123470197479</v>
      </c>
      <c r="AV451" s="139">
        <f t="shared" si="334"/>
        <v>2002.2191999999998</v>
      </c>
      <c r="AW451" s="140">
        <f t="shared" si="335"/>
        <v>2002.2191999999998</v>
      </c>
      <c r="AX451" s="141">
        <f t="shared" si="336"/>
        <v>8372.1521929810697</v>
      </c>
      <c r="AY451" s="142">
        <f t="shared" si="337"/>
        <v>16762883.866108801</v>
      </c>
      <c r="AZ451" s="143">
        <f>INDEX(รายได้แยกตามสิทธิ!$J:$J,MATCH(CalBudget2567!$D451,รายได้แยกตามสิทธิ!$B:$B,0))</f>
        <v>981921</v>
      </c>
      <c r="BA451" s="138">
        <f>INDEX(ผลงานAdjRw_DHES!$F:$F,MATCH(CalBudget2567!$D451,ผลงานAdjRw_DHES!$B:$B,0))</f>
        <v>79.003999999999991</v>
      </c>
      <c r="BB451" s="143">
        <f t="shared" si="338"/>
        <v>12428.750443015544</v>
      </c>
      <c r="BC451" s="139">
        <f t="shared" si="339"/>
        <v>94.804799999999986</v>
      </c>
      <c r="BD451" s="140">
        <f t="shared" si="340"/>
        <v>94.804799999999986</v>
      </c>
      <c r="BE451" s="141">
        <f t="shared" si="341"/>
        <v>12756.869454711154</v>
      </c>
      <c r="BF451" s="142">
        <f t="shared" si="342"/>
        <v>1209412.4572799997</v>
      </c>
      <c r="BG451" s="143">
        <f>INDEX(รายได้แยกตามสิทธิ!$K:$K,MATCH(CalBudget2567!$D451,รายได้แยกตามสิทธิ!$B:$B,0))</f>
        <v>1453275.62</v>
      </c>
      <c r="BH451" s="138">
        <f>INDEX(ผลงานAdjRw_DHES!$E:$E,MATCH(CalBudget2567!$D451,ผลงานAdjRw_DHES!$B:$B,0))</f>
        <v>163.56480000000002</v>
      </c>
      <c r="BI451" s="143">
        <f t="shared" si="343"/>
        <v>8885.0145018977182</v>
      </c>
      <c r="BJ451" s="139">
        <f t="shared" si="344"/>
        <v>196.27776000000003</v>
      </c>
      <c r="BK451" s="140">
        <f t="shared" si="345"/>
        <v>196.27776000000003</v>
      </c>
      <c r="BL451" s="141">
        <f t="shared" si="346"/>
        <v>9119.5788847478179</v>
      </c>
      <c r="BM451" s="142">
        <f t="shared" si="347"/>
        <v>1789970.5156416001</v>
      </c>
      <c r="BN451" s="143">
        <f>INDEX(รายได้แยกตามสิทธิ!$N:$N,MATCH(CalBudget2567!$D451,รายได้แยกตามสิทธิ!$B:$B,0))</f>
        <v>786661.4</v>
      </c>
      <c r="BO451" s="138">
        <f>INDEX(ผลงานAdjRw_DHES!$I:$I,MATCH(CalBudget2567!$D451,ผลงานAdjRw_DHES!$B:$B,0))</f>
        <v>0</v>
      </c>
      <c r="BP451" s="143">
        <f t="shared" si="348"/>
        <v>0</v>
      </c>
      <c r="BQ451" s="139">
        <f t="shared" si="349"/>
        <v>0</v>
      </c>
      <c r="BR451" s="140">
        <f t="shared" si="350"/>
        <v>0</v>
      </c>
      <c r="BS451" s="141">
        <f t="shared" si="351"/>
        <v>0</v>
      </c>
      <c r="BT451" s="142">
        <f t="shared" si="352"/>
        <v>0</v>
      </c>
      <c r="BU451" s="144">
        <f t="shared" si="353"/>
        <v>19762266.8390304</v>
      </c>
      <c r="BV451" s="145">
        <f t="shared" si="307"/>
        <v>88864570.811529592</v>
      </c>
      <c r="BW451" s="146">
        <f>INDEX(รายได้แยกตามสิทธิ!$Q:$Q,MATCH(CalBudget2567!$D451,รายได้แยกตามสิทธิ!$B:$B,0))</f>
        <v>0.38</v>
      </c>
      <c r="BX451" s="145">
        <f t="shared" si="354"/>
        <v>33768536.908381246</v>
      </c>
      <c r="BY451" s="141"/>
      <c r="BZ451" s="143">
        <f t="shared" si="355"/>
        <v>81632</v>
      </c>
      <c r="CA451" s="138">
        <f>INDEX(ผลงานOPDVisit_HDC!$C:$C,MATCH(CalBudget2567!$D451,ผลงานOPDVisit_HDC!$A:$A,0))</f>
        <v>81632</v>
      </c>
      <c r="CB451" s="138">
        <f t="shared" si="356"/>
        <v>0</v>
      </c>
    </row>
    <row r="452" spans="1:80" hidden="1" x14ac:dyDescent="0.7">
      <c r="A452" s="136">
        <f>COUNTA($D$16:D452)</f>
        <v>437</v>
      </c>
      <c r="B452" s="1">
        <v>7</v>
      </c>
      <c r="C452" s="2" t="s">
        <v>43</v>
      </c>
      <c r="D452" s="91" t="s">
        <v>509</v>
      </c>
      <c r="E452" s="3" t="s">
        <v>1402</v>
      </c>
      <c r="F452" s="4" t="s">
        <v>1876</v>
      </c>
      <c r="G452" s="1">
        <v>5</v>
      </c>
      <c r="H452" s="3" t="s">
        <v>2964</v>
      </c>
      <c r="I452" s="137">
        <f>INDEX(รายได้แยกตามสิทธิ!$D:$D,MATCH(CalBudget2567!$D452,รายได้แยกตามสิทธิ!$B:$B,0))</f>
        <v>24312728.149999999</v>
      </c>
      <c r="J452" s="138">
        <f>INDEX(ผลงานOPDVisit_HDC!$F:$F,MATCH(CalBudget2567!$D452,ผลงานOPDVisit_HDC!$A:$A,0))</f>
        <v>50975</v>
      </c>
      <c r="K452" s="138">
        <f t="shared" si="308"/>
        <v>476.95396076508086</v>
      </c>
      <c r="L452" s="139">
        <f t="shared" si="309"/>
        <v>61170</v>
      </c>
      <c r="M452" s="140">
        <f t="shared" si="310"/>
        <v>61170</v>
      </c>
      <c r="N452" s="141">
        <f t="shared" si="311"/>
        <v>489.54554532927898</v>
      </c>
      <c r="O452" s="142">
        <f t="shared" si="312"/>
        <v>29945501.007791996</v>
      </c>
      <c r="P452" s="143">
        <f>INDEX(รายได้แยกตามสิทธิ!$E:$E,MATCH(CalBudget2567!$D452,รายได้แยกตามสิทธิ!$B:$B,0))</f>
        <v>4901293.7</v>
      </c>
      <c r="Q452" s="138">
        <f>INDEX(ผลงานOPDVisit_HDC!$D:$D,MATCH(CalBudget2567!$D452,ผลงานOPDVisit_HDC!$A:$A,0))</f>
        <v>7585</v>
      </c>
      <c r="R452" s="138">
        <f t="shared" si="313"/>
        <v>646.18242584047459</v>
      </c>
      <c r="S452" s="139">
        <f t="shared" si="314"/>
        <v>9102</v>
      </c>
      <c r="T452" s="140">
        <f t="shared" si="315"/>
        <v>9102</v>
      </c>
      <c r="U452" s="141">
        <f t="shared" si="316"/>
        <v>663.24164188266309</v>
      </c>
      <c r="V452" s="142">
        <f t="shared" si="317"/>
        <v>6036825.4244159991</v>
      </c>
      <c r="W452" s="143">
        <f>INDEX(รายได้แยกตามสิทธิ!$F:$F,MATCH(CalBudget2567!$D452,รายได้แยกตามสิทธิ!$B:$B,0))</f>
        <v>2465492.35</v>
      </c>
      <c r="X452" s="138">
        <f>INDEX(ผลงานOPDVisit_HDC!$E:$E,MATCH(CalBudget2567!$D452,ผลงานOPDVisit_HDC!$A:$A,0))</f>
        <v>9053</v>
      </c>
      <c r="Y452" s="138">
        <f t="shared" si="318"/>
        <v>272.3398155307633</v>
      </c>
      <c r="Z452" s="139">
        <f t="shared" si="319"/>
        <v>10863.6</v>
      </c>
      <c r="AA452" s="140">
        <f t="shared" si="320"/>
        <v>10863.6</v>
      </c>
      <c r="AB452" s="141">
        <f t="shared" si="321"/>
        <v>279.52958666077546</v>
      </c>
      <c r="AC452" s="142">
        <f t="shared" si="322"/>
        <v>3036697.6176480004</v>
      </c>
      <c r="AD452" s="143">
        <f>INDEX(รายได้แยกตามสิทธิ!$G:$G,MATCH(CalBudget2567!$D452,รายได้แยกตามสิทธิ!$B:$B,0))</f>
        <v>9038.75</v>
      </c>
      <c r="AE452" s="138">
        <f>INDEX(ผลงานOPDVisit_HDC!$G:$G,MATCH(CalBudget2567!$D452,ผลงานOPDVisit_HDC!$A:$A,0))</f>
        <v>36</v>
      </c>
      <c r="AF452" s="138">
        <f t="shared" si="323"/>
        <v>251.07638888888889</v>
      </c>
      <c r="AG452" s="139">
        <f t="shared" si="324"/>
        <v>43.199999999999996</v>
      </c>
      <c r="AH452" s="140">
        <f t="shared" si="325"/>
        <v>43.199999999999996</v>
      </c>
      <c r="AI452" s="141">
        <f t="shared" si="326"/>
        <v>257.70480555555554</v>
      </c>
      <c r="AJ452" s="142">
        <f t="shared" si="327"/>
        <v>11132.847599999997</v>
      </c>
      <c r="AK452" s="143">
        <f>INDEX(รายได้แยกตามสิทธิ!$H:$H,MATCH(CalBudget2567!$D452,รายได้แยกตามสิทธิ!$B:$B,0))</f>
        <v>2834043.15</v>
      </c>
      <c r="AL452" s="138">
        <f>INDEX(ผลงานOPDVisit_HDC!$K:$K,MATCH(CalBudget2567!$D452,ผลงานOPDVisit_HDC!$A:$A,0))</f>
        <v>1458</v>
      </c>
      <c r="AM452" s="138">
        <f t="shared" si="328"/>
        <v>1943.7881687242798</v>
      </c>
      <c r="AN452" s="139">
        <f t="shared" si="329"/>
        <v>1749.6</v>
      </c>
      <c r="AO452" s="140">
        <f t="shared" si="330"/>
        <v>1749.6</v>
      </c>
      <c r="AP452" s="141">
        <f t="shared" si="331"/>
        <v>1995.1041763786009</v>
      </c>
      <c r="AQ452" s="142">
        <f t="shared" si="332"/>
        <v>3490634.2669919999</v>
      </c>
      <c r="AR452" s="144">
        <f t="shared" si="306"/>
        <v>42520791.164447993</v>
      </c>
      <c r="AS452" s="143">
        <f>INDEX(รายได้แยกตามสิทธิ!$I:$I,MATCH(CalBudget2567!$D452,รายได้แยกตามสิทธิ!$B:$B,0))</f>
        <v>9260782.6899999995</v>
      </c>
      <c r="AT452" s="138">
        <f>INDEX(ผลงานAdjRw_DHES!$D:$D,MATCH(CalBudget2567!$D452,ผลงานAdjRw_DHES!$B:$B,0))</f>
        <v>1153.8915</v>
      </c>
      <c r="AU452" s="143">
        <f t="shared" si="333"/>
        <v>8025.6962548038528</v>
      </c>
      <c r="AV452" s="139">
        <f t="shared" si="334"/>
        <v>1384.6697999999999</v>
      </c>
      <c r="AW452" s="140">
        <f t="shared" si="335"/>
        <v>1384.6697999999999</v>
      </c>
      <c r="AX452" s="141">
        <f t="shared" si="336"/>
        <v>8237.574635930674</v>
      </c>
      <c r="AY452" s="142">
        <f t="shared" si="337"/>
        <v>11406320.823619198</v>
      </c>
      <c r="AZ452" s="143">
        <f>INDEX(รายได้แยกตามสิทธิ!$J:$J,MATCH(CalBudget2567!$D452,รายได้แยกตามสิทธิ!$B:$B,0))</f>
        <v>1042849.95</v>
      </c>
      <c r="BA452" s="138">
        <f>INDEX(ผลงานAdjRw_DHES!$F:$F,MATCH(CalBudget2567!$D452,ผลงานAdjRw_DHES!$B:$B,0))</f>
        <v>91.663599999999988</v>
      </c>
      <c r="BB452" s="143">
        <f t="shared" si="338"/>
        <v>11376.925518962817</v>
      </c>
      <c r="BC452" s="139">
        <f t="shared" si="339"/>
        <v>109.99631999999998</v>
      </c>
      <c r="BD452" s="140">
        <f t="shared" si="340"/>
        <v>109.99631999999998</v>
      </c>
      <c r="BE452" s="141">
        <f t="shared" si="341"/>
        <v>11677.276352663435</v>
      </c>
      <c r="BF452" s="142">
        <f t="shared" si="342"/>
        <v>1284457.4264159999</v>
      </c>
      <c r="BG452" s="143">
        <f>INDEX(รายได้แยกตามสิทธิ!$K:$K,MATCH(CalBudget2567!$D452,รายได้แยกตามสิทธิ!$B:$B,0))</f>
        <v>525026.73</v>
      </c>
      <c r="BH452" s="138">
        <f>INDEX(ผลงานAdjRw_DHES!$E:$E,MATCH(CalBudget2567!$D452,ผลงานAdjRw_DHES!$B:$B,0))</f>
        <v>46.087800000000001</v>
      </c>
      <c r="BI452" s="143">
        <f t="shared" si="343"/>
        <v>11391.880931613137</v>
      </c>
      <c r="BJ452" s="139">
        <f t="shared" si="344"/>
        <v>55.30536</v>
      </c>
      <c r="BK452" s="140">
        <f t="shared" si="345"/>
        <v>55.30536</v>
      </c>
      <c r="BL452" s="141">
        <f t="shared" si="346"/>
        <v>11692.626588207724</v>
      </c>
      <c r="BM452" s="142">
        <f t="shared" si="347"/>
        <v>646664.92280639999</v>
      </c>
      <c r="BN452" s="143">
        <f>INDEX(รายได้แยกตามสิทธิ!$N:$N,MATCH(CalBudget2567!$D452,รายได้แยกตามสิทธิ!$B:$B,0))</f>
        <v>151207.75</v>
      </c>
      <c r="BO452" s="138">
        <f>INDEX(ผลงานAdjRw_DHES!$I:$I,MATCH(CalBudget2567!$D452,ผลงานAdjRw_DHES!$B:$B,0))</f>
        <v>63.633200000000087</v>
      </c>
      <c r="BP452" s="143">
        <f t="shared" si="348"/>
        <v>2376.2399187845308</v>
      </c>
      <c r="BQ452" s="139">
        <f t="shared" si="349"/>
        <v>76.359840000000105</v>
      </c>
      <c r="BR452" s="140">
        <f t="shared" si="350"/>
        <v>76.359840000000105</v>
      </c>
      <c r="BS452" s="141">
        <f t="shared" si="351"/>
        <v>2438.9726526404424</v>
      </c>
      <c r="BT452" s="142">
        <f t="shared" si="352"/>
        <v>186239.56152000002</v>
      </c>
      <c r="BU452" s="144">
        <f t="shared" si="353"/>
        <v>13523682.7343616</v>
      </c>
      <c r="BV452" s="145">
        <f t="shared" si="307"/>
        <v>56044473.898809597</v>
      </c>
      <c r="BW452" s="146">
        <f>INDEX(รายได้แยกตามสิทธิ!$Q:$Q,MATCH(CalBudget2567!$D452,รายได้แยกตามสิทธิ!$B:$B,0))</f>
        <v>0.32</v>
      </c>
      <c r="BX452" s="145">
        <f t="shared" si="354"/>
        <v>17934231.647619072</v>
      </c>
      <c r="BY452" s="141"/>
      <c r="BZ452" s="143">
        <f t="shared" si="355"/>
        <v>69107</v>
      </c>
      <c r="CA452" s="138">
        <f>INDEX(ผลงานOPDVisit_HDC!$C:$C,MATCH(CalBudget2567!$D452,ผลงานOPDVisit_HDC!$A:$A,0))</f>
        <v>69107</v>
      </c>
      <c r="CB452" s="138">
        <f t="shared" si="356"/>
        <v>0</v>
      </c>
    </row>
    <row r="453" spans="1:80" hidden="1" x14ac:dyDescent="0.7">
      <c r="A453" s="136">
        <f>COUNTA($D$16:D453)</f>
        <v>438</v>
      </c>
      <c r="B453" s="1">
        <v>7</v>
      </c>
      <c r="C453" s="2" t="s">
        <v>43</v>
      </c>
      <c r="D453" s="91" t="s">
        <v>510</v>
      </c>
      <c r="E453" s="3" t="s">
        <v>1403</v>
      </c>
      <c r="F453" s="4" t="s">
        <v>1876</v>
      </c>
      <c r="G453" s="1">
        <v>10</v>
      </c>
      <c r="H453" s="3" t="s">
        <v>2962</v>
      </c>
      <c r="I453" s="137">
        <f>INDEX(รายได้แยกตามสิทธิ!$D:$D,MATCH(CalBudget2567!$D453,รายได้แยกตามสิทธิ!$B:$B,0))</f>
        <v>61918981</v>
      </c>
      <c r="J453" s="138">
        <f>INDEX(ผลงานOPDVisit_HDC!$F:$F,MATCH(CalBudget2567!$D453,ผลงานOPDVisit_HDC!$A:$A,0))</f>
        <v>90399</v>
      </c>
      <c r="K453" s="138">
        <f t="shared" si="308"/>
        <v>684.95205699178086</v>
      </c>
      <c r="L453" s="139">
        <f t="shared" si="309"/>
        <v>108478.8</v>
      </c>
      <c r="M453" s="140">
        <f t="shared" si="310"/>
        <v>108478.8</v>
      </c>
      <c r="N453" s="141">
        <f t="shared" si="311"/>
        <v>703.03479129636389</v>
      </c>
      <c r="O453" s="142">
        <f t="shared" si="312"/>
        <v>76264370.518079996</v>
      </c>
      <c r="P453" s="143">
        <f>INDEX(รายได้แยกตามสิทธิ!$E:$E,MATCH(CalBudget2567!$D453,รายได้แยกตามสิทธิ!$B:$B,0))</f>
        <v>6584165.9000000004</v>
      </c>
      <c r="Q453" s="138">
        <f>INDEX(ผลงานOPDVisit_HDC!$D:$D,MATCH(CalBudget2567!$D453,ผลงานOPDVisit_HDC!$A:$A,0))</f>
        <v>10089</v>
      </c>
      <c r="R453" s="138">
        <f t="shared" si="313"/>
        <v>652.60837545842014</v>
      </c>
      <c r="S453" s="139">
        <f t="shared" si="314"/>
        <v>12106.8</v>
      </c>
      <c r="T453" s="140">
        <f t="shared" si="315"/>
        <v>12106.8</v>
      </c>
      <c r="U453" s="141">
        <f t="shared" si="316"/>
        <v>669.83723657052246</v>
      </c>
      <c r="V453" s="142">
        <f t="shared" si="317"/>
        <v>8109585.4557120008</v>
      </c>
      <c r="W453" s="143">
        <f>INDEX(รายได้แยกตามสิทธิ!$F:$F,MATCH(CalBudget2567!$D453,รายได้แยกตามสิทธิ!$B:$B,0))</f>
        <v>3741582.75</v>
      </c>
      <c r="X453" s="138">
        <f>INDEX(ผลงานOPDVisit_HDC!$E:$E,MATCH(CalBudget2567!$D453,ผลงานOPDVisit_HDC!$A:$A,0))</f>
        <v>13040</v>
      </c>
      <c r="Y453" s="138">
        <f t="shared" si="318"/>
        <v>286.93119248466257</v>
      </c>
      <c r="Z453" s="139">
        <f t="shared" si="319"/>
        <v>15648</v>
      </c>
      <c r="AA453" s="140">
        <f t="shared" si="320"/>
        <v>15648</v>
      </c>
      <c r="AB453" s="141">
        <f t="shared" si="321"/>
        <v>294.50617596625767</v>
      </c>
      <c r="AC453" s="142">
        <f t="shared" si="322"/>
        <v>4608432.6415200001</v>
      </c>
      <c r="AD453" s="143">
        <f>INDEX(รายได้แยกตามสิทธิ!$G:$G,MATCH(CalBudget2567!$D453,รายได้แยกตามสิทธิ!$B:$B,0))</f>
        <v>51770.75</v>
      </c>
      <c r="AE453" s="138">
        <f>INDEX(ผลงานOPDVisit_HDC!$G:$G,MATCH(CalBudget2567!$D453,ผลงานOPDVisit_HDC!$A:$A,0))</f>
        <v>108</v>
      </c>
      <c r="AF453" s="138">
        <f t="shared" si="323"/>
        <v>479.3587962962963</v>
      </c>
      <c r="AG453" s="139">
        <f t="shared" si="324"/>
        <v>129.6</v>
      </c>
      <c r="AH453" s="140">
        <f t="shared" si="325"/>
        <v>129.6</v>
      </c>
      <c r="AI453" s="141">
        <f t="shared" si="326"/>
        <v>492.01386851851851</v>
      </c>
      <c r="AJ453" s="142">
        <f t="shared" si="327"/>
        <v>63764.997359999994</v>
      </c>
      <c r="AK453" s="143">
        <f>INDEX(รายได้แยกตามสิทธิ!$H:$H,MATCH(CalBudget2567!$D453,รายได้แยกตามสิทธิ!$B:$B,0))</f>
        <v>2987543.5</v>
      </c>
      <c r="AL453" s="138">
        <f>INDEX(ผลงานOPDVisit_HDC!$K:$K,MATCH(CalBudget2567!$D453,ผลงานOPDVisit_HDC!$A:$A,0))</f>
        <v>1575</v>
      </c>
      <c r="AM453" s="138">
        <f t="shared" si="328"/>
        <v>1896.8530158730159</v>
      </c>
      <c r="AN453" s="139">
        <f t="shared" si="329"/>
        <v>1890</v>
      </c>
      <c r="AO453" s="140">
        <f t="shared" si="330"/>
        <v>1890</v>
      </c>
      <c r="AP453" s="141">
        <f t="shared" si="331"/>
        <v>1946.9299354920636</v>
      </c>
      <c r="AQ453" s="142">
        <f t="shared" si="332"/>
        <v>3679697.5780800004</v>
      </c>
      <c r="AR453" s="144">
        <f t="shared" si="306"/>
        <v>92725851.190752</v>
      </c>
      <c r="AS453" s="143">
        <f>INDEX(รายได้แยกตามสิทธิ!$I:$I,MATCH(CalBudget2567!$D453,รายได้แยกตามสิทธิ!$B:$B,0))</f>
        <v>29462990.350000001</v>
      </c>
      <c r="AT453" s="138">
        <f>INDEX(ผลงานAdjRw_DHES!$D:$D,MATCH(CalBudget2567!$D453,ผลงานAdjRw_DHES!$B:$B,0))</f>
        <v>4170.7937000000002</v>
      </c>
      <c r="AU453" s="143">
        <f t="shared" si="333"/>
        <v>7064.1207571594823</v>
      </c>
      <c r="AV453" s="139">
        <f t="shared" si="334"/>
        <v>5004.95244</v>
      </c>
      <c r="AW453" s="140">
        <f t="shared" si="335"/>
        <v>5004.95244</v>
      </c>
      <c r="AX453" s="141">
        <f t="shared" si="336"/>
        <v>7250.6135451484924</v>
      </c>
      <c r="AY453" s="142">
        <f t="shared" si="337"/>
        <v>36288975.954287998</v>
      </c>
      <c r="AZ453" s="143">
        <f>INDEX(รายได้แยกตามสิทธิ!$J:$J,MATCH(CalBudget2567!$D453,รายได้แยกตามสิทธิ!$B:$B,0))</f>
        <v>2642346.23</v>
      </c>
      <c r="BA453" s="138">
        <f>INDEX(ผลงานAdjRw_DHES!$F:$F,MATCH(CalBudget2567!$D453,ผลงานAdjRw_DHES!$B:$B,0))</f>
        <v>241.02600000000001</v>
      </c>
      <c r="BB453" s="143">
        <f t="shared" si="338"/>
        <v>10962.909520134757</v>
      </c>
      <c r="BC453" s="139">
        <f t="shared" si="339"/>
        <v>289.2312</v>
      </c>
      <c r="BD453" s="140">
        <f t="shared" si="340"/>
        <v>289.2312</v>
      </c>
      <c r="BE453" s="141">
        <f t="shared" si="341"/>
        <v>11252.330331466315</v>
      </c>
      <c r="BF453" s="142">
        <f t="shared" si="342"/>
        <v>3254525.0045664003</v>
      </c>
      <c r="BG453" s="143">
        <f>INDEX(รายได้แยกตามสิทธิ!$K:$K,MATCH(CalBudget2567!$D453,รายได้แยกตามสิทธิ!$B:$B,0))</f>
        <v>1322210.25</v>
      </c>
      <c r="BH453" s="138">
        <f>INDEX(ผลงานAdjRw_DHES!$E:$E,MATCH(CalBudget2567!$D453,ผลงานAdjRw_DHES!$B:$B,0))</f>
        <v>183.8075</v>
      </c>
      <c r="BI453" s="143">
        <f t="shared" si="343"/>
        <v>7193.4510289297223</v>
      </c>
      <c r="BJ453" s="139">
        <f t="shared" si="344"/>
        <v>220.56899999999999</v>
      </c>
      <c r="BK453" s="140">
        <f t="shared" si="345"/>
        <v>220.56899999999999</v>
      </c>
      <c r="BL453" s="141">
        <f t="shared" si="346"/>
        <v>7383.3581360934668</v>
      </c>
      <c r="BM453" s="142">
        <f t="shared" si="347"/>
        <v>1628539.9207199998</v>
      </c>
      <c r="BN453" s="143">
        <f>INDEX(รายได้แยกตามสิทธิ!$N:$N,MATCH(CalBudget2567!$D453,รายได้แยกตามสิทธิ!$B:$B,0))</f>
        <v>429145.42</v>
      </c>
      <c r="BO453" s="138">
        <f>INDEX(ผลงานAdjRw_DHES!$I:$I,MATCH(CalBudget2567!$D453,ผลงานAdjRw_DHES!$B:$B,0))</f>
        <v>131.14950000000016</v>
      </c>
      <c r="BP453" s="143">
        <f t="shared" si="348"/>
        <v>3272.1849492373167</v>
      </c>
      <c r="BQ453" s="139">
        <f t="shared" si="349"/>
        <v>157.37940000000017</v>
      </c>
      <c r="BR453" s="140">
        <f t="shared" si="350"/>
        <v>157.37940000000017</v>
      </c>
      <c r="BS453" s="141">
        <f t="shared" si="351"/>
        <v>3358.570631897182</v>
      </c>
      <c r="BT453" s="142">
        <f t="shared" si="352"/>
        <v>528569.83090559999</v>
      </c>
      <c r="BU453" s="144">
        <f t="shared" si="353"/>
        <v>41700610.710480005</v>
      </c>
      <c r="BV453" s="145">
        <f t="shared" si="307"/>
        <v>134426461.901232</v>
      </c>
      <c r="BW453" s="146">
        <f>INDEX(รายได้แยกตามสิทธิ!$Q:$Q,MATCH(CalBudget2567!$D453,รายได้แยกตามสิทธิ!$B:$B,0))</f>
        <v>0.44</v>
      </c>
      <c r="BX453" s="145">
        <f t="shared" si="354"/>
        <v>59147643.236542083</v>
      </c>
      <c r="BY453" s="141"/>
      <c r="BZ453" s="143">
        <f t="shared" si="355"/>
        <v>115211</v>
      </c>
      <c r="CA453" s="138">
        <f>INDEX(ผลงานOPDVisit_HDC!$C:$C,MATCH(CalBudget2567!$D453,ผลงานOPDVisit_HDC!$A:$A,0))</f>
        <v>115211</v>
      </c>
      <c r="CB453" s="138">
        <f t="shared" si="356"/>
        <v>0</v>
      </c>
    </row>
    <row r="454" spans="1:80" hidden="1" x14ac:dyDescent="0.7">
      <c r="A454" s="136">
        <f>COUNTA($D$16:D454)</f>
        <v>439</v>
      </c>
      <c r="B454" s="1">
        <v>7</v>
      </c>
      <c r="C454" s="2" t="s">
        <v>43</v>
      </c>
      <c r="D454" s="91" t="s">
        <v>511</v>
      </c>
      <c r="E454" s="3" t="s">
        <v>1404</v>
      </c>
      <c r="F454" s="4" t="s">
        <v>1877</v>
      </c>
      <c r="G454" s="1">
        <v>16</v>
      </c>
      <c r="H454" s="3" t="s">
        <v>2973</v>
      </c>
      <c r="I454" s="137">
        <f>INDEX(รายได้แยกตามสิทธิ!$D:$D,MATCH(CalBudget2567!$D454,รายได้แยกตามสิทธิ!$B:$B,0))</f>
        <v>206405664.75</v>
      </c>
      <c r="J454" s="138">
        <f>INDEX(ผลงานOPDVisit_HDC!$F:$F,MATCH(CalBudget2567!$D454,ผลงานOPDVisit_HDC!$A:$A,0))</f>
        <v>183244</v>
      </c>
      <c r="K454" s="138">
        <f t="shared" si="308"/>
        <v>1126.3979434524458</v>
      </c>
      <c r="L454" s="139">
        <f t="shared" si="309"/>
        <v>219892.8</v>
      </c>
      <c r="M454" s="140">
        <f t="shared" si="310"/>
        <v>219892.8</v>
      </c>
      <c r="N454" s="141">
        <f t="shared" si="311"/>
        <v>1156.1348491595904</v>
      </c>
      <c r="O454" s="142">
        <f t="shared" si="312"/>
        <v>254225729.15927997</v>
      </c>
      <c r="P454" s="143">
        <f>INDEX(รายได้แยกตามสิทธิ!$E:$E,MATCH(CalBudget2567!$D454,รายได้แยกตามสิทธิ!$B:$B,0))</f>
        <v>65784553.170000002</v>
      </c>
      <c r="Q454" s="138">
        <f>INDEX(ผลงานOPDVisit_HDC!$D:$D,MATCH(CalBudget2567!$D454,ผลงานOPDVisit_HDC!$A:$A,0))</f>
        <v>52911</v>
      </c>
      <c r="R454" s="138">
        <f t="shared" si="313"/>
        <v>1243.3057997391847</v>
      </c>
      <c r="S454" s="139">
        <f t="shared" si="314"/>
        <v>63493.2</v>
      </c>
      <c r="T454" s="140">
        <f t="shared" si="315"/>
        <v>63493.2</v>
      </c>
      <c r="U454" s="141">
        <f t="shared" si="316"/>
        <v>1276.1290728522993</v>
      </c>
      <c r="V454" s="142">
        <f t="shared" si="317"/>
        <v>81025518.448425606</v>
      </c>
      <c r="W454" s="143">
        <f>INDEX(รายได้แยกตามสิทธิ!$F:$F,MATCH(CalBudget2567!$D454,รายได้แยกตามสิทธิ!$B:$B,0))</f>
        <v>27289182.25</v>
      </c>
      <c r="X454" s="138">
        <f>INDEX(ผลงานOPDVisit_HDC!$E:$E,MATCH(CalBudget2567!$D454,ผลงานOPDVisit_HDC!$A:$A,0))</f>
        <v>31421</v>
      </c>
      <c r="Y454" s="138">
        <f t="shared" si="318"/>
        <v>868.50139238089173</v>
      </c>
      <c r="Z454" s="139">
        <f t="shared" si="319"/>
        <v>37705.199999999997</v>
      </c>
      <c r="AA454" s="140">
        <f t="shared" si="320"/>
        <v>37705.199999999997</v>
      </c>
      <c r="AB454" s="141">
        <f t="shared" si="321"/>
        <v>891.42982913974731</v>
      </c>
      <c r="AC454" s="142">
        <f t="shared" si="322"/>
        <v>33611539.99368</v>
      </c>
      <c r="AD454" s="143">
        <f>INDEX(รายได้แยกตามสิทธิ!$G:$G,MATCH(CalBudget2567!$D454,รายได้แยกตามสิทธิ!$B:$B,0))</f>
        <v>234000</v>
      </c>
      <c r="AE454" s="138">
        <f>INDEX(ผลงานOPDVisit_HDC!$G:$G,MATCH(CalBudget2567!$D454,ผลงานOPDVisit_HDC!$A:$A,0))</f>
        <v>376</v>
      </c>
      <c r="AF454" s="138">
        <f t="shared" si="323"/>
        <v>622.34042553191489</v>
      </c>
      <c r="AG454" s="139">
        <f t="shared" si="324"/>
        <v>451.2</v>
      </c>
      <c r="AH454" s="140">
        <f t="shared" si="325"/>
        <v>451.2</v>
      </c>
      <c r="AI454" s="141">
        <f t="shared" si="326"/>
        <v>638.77021276595747</v>
      </c>
      <c r="AJ454" s="142">
        <f t="shared" si="327"/>
        <v>288213.12</v>
      </c>
      <c r="AK454" s="143">
        <f>INDEX(รายได้แยกตามสิทธิ!$H:$H,MATCH(CalBudget2567!$D454,รายได้แยกตามสิทธิ!$B:$B,0))</f>
        <v>17047685.699999999</v>
      </c>
      <c r="AL454" s="138">
        <f>INDEX(ผลงานOPDVisit_HDC!$K:$K,MATCH(CalBudget2567!$D454,ผลงานOPDVisit_HDC!$A:$A,0))</f>
        <v>20880</v>
      </c>
      <c r="AM454" s="138">
        <f t="shared" si="328"/>
        <v>816.46004310344824</v>
      </c>
      <c r="AN454" s="139">
        <f t="shared" si="329"/>
        <v>25056</v>
      </c>
      <c r="AO454" s="140">
        <f t="shared" si="330"/>
        <v>25056</v>
      </c>
      <c r="AP454" s="141">
        <f t="shared" si="331"/>
        <v>838.01458824137933</v>
      </c>
      <c r="AQ454" s="142">
        <f t="shared" si="332"/>
        <v>20997293.522976</v>
      </c>
      <c r="AR454" s="144">
        <f t="shared" si="306"/>
        <v>390148294.24436158</v>
      </c>
      <c r="AS454" s="143">
        <f>INDEX(รายได้แยกตามสิทธิ!$I:$I,MATCH(CalBudget2567!$D454,รายได้แยกตามสิทธิ!$B:$B,0))</f>
        <v>232170042.59999999</v>
      </c>
      <c r="AT454" s="138">
        <f>INDEX(ผลงานAdjRw_DHES!$D:$D,MATCH(CalBudget2567!$D454,ผลงานAdjRw_DHES!$B:$B,0))</f>
        <v>24923.566900000002</v>
      </c>
      <c r="AU454" s="143">
        <f t="shared" si="333"/>
        <v>9315.2815378123105</v>
      </c>
      <c r="AV454" s="139">
        <f t="shared" si="334"/>
        <v>29908.280279999999</v>
      </c>
      <c r="AW454" s="140">
        <f t="shared" si="335"/>
        <v>29908.280279999999</v>
      </c>
      <c r="AX454" s="141">
        <f t="shared" si="336"/>
        <v>9561.2049704105557</v>
      </c>
      <c r="AY454" s="142">
        <f t="shared" si="337"/>
        <v>285959198.06956798</v>
      </c>
      <c r="AZ454" s="143">
        <f>INDEX(รายได้แยกตามสิทธิ!$J:$J,MATCH(CalBudget2567!$D454,รายได้แยกตามสิทธิ!$B:$B,0))</f>
        <v>45198948.049999997</v>
      </c>
      <c r="BA454" s="138">
        <f>INDEX(ผลงานAdjRw_DHES!$F:$F,MATCH(CalBudget2567!$D454,ผลงานAdjRw_DHES!$B:$B,0))</f>
        <v>3279.8867000000005</v>
      </c>
      <c r="BB454" s="143">
        <f t="shared" si="338"/>
        <v>13780.643108800066</v>
      </c>
      <c r="BC454" s="139">
        <f t="shared" si="339"/>
        <v>3935.8640400000004</v>
      </c>
      <c r="BD454" s="140">
        <f t="shared" si="340"/>
        <v>3935.8640400000004</v>
      </c>
      <c r="BE454" s="141">
        <f t="shared" si="341"/>
        <v>14144.452086872388</v>
      </c>
      <c r="BF454" s="142">
        <f t="shared" si="342"/>
        <v>55670640.334223993</v>
      </c>
      <c r="BG454" s="143">
        <f>INDEX(รายได้แยกตามสิทธิ!$K:$K,MATCH(CalBudget2567!$D454,รายได้แยกตามสิทธิ!$B:$B,0))</f>
        <v>38675715.509999998</v>
      </c>
      <c r="BH454" s="138">
        <f>INDEX(ผลงานAdjRw_DHES!$E:$E,MATCH(CalBudget2567!$D454,ผลงานAdjRw_DHES!$B:$B,0))</f>
        <v>2027.8874000000001</v>
      </c>
      <c r="BI454" s="143">
        <f t="shared" si="343"/>
        <v>19071.924560505675</v>
      </c>
      <c r="BJ454" s="139">
        <f t="shared" si="344"/>
        <v>2433.46488</v>
      </c>
      <c r="BK454" s="140">
        <f t="shared" si="345"/>
        <v>2433.46488</v>
      </c>
      <c r="BL454" s="141">
        <f t="shared" si="346"/>
        <v>19575.423368903026</v>
      </c>
      <c r="BM454" s="142">
        <f t="shared" si="347"/>
        <v>47636105.2793568</v>
      </c>
      <c r="BN454" s="143">
        <f>INDEX(รายได้แยกตามสิทธิ!$N:$N,MATCH(CalBudget2567!$D454,รายได้แยกตามสิทธิ!$B:$B,0))</f>
        <v>28350608.379999999</v>
      </c>
      <c r="BO454" s="138">
        <f>INDEX(ผลงานAdjRw_DHES!$I:$I,MATCH(CalBudget2567!$D454,ผลงานAdjRw_DHES!$B:$B,0))</f>
        <v>557.13469999999325</v>
      </c>
      <c r="BP454" s="143">
        <f t="shared" si="348"/>
        <v>50886.45237857262</v>
      </c>
      <c r="BQ454" s="139">
        <f t="shared" si="349"/>
        <v>668.56163999999183</v>
      </c>
      <c r="BR454" s="140">
        <f t="shared" si="350"/>
        <v>668.56163999999183</v>
      </c>
      <c r="BS454" s="141">
        <f t="shared" si="351"/>
        <v>52229.854721366937</v>
      </c>
      <c r="BT454" s="142">
        <f t="shared" si="352"/>
        <v>34918877.329478398</v>
      </c>
      <c r="BU454" s="144">
        <f t="shared" si="353"/>
        <v>424184821.01262712</v>
      </c>
      <c r="BV454" s="145">
        <f t="shared" si="307"/>
        <v>814333115.25698876</v>
      </c>
      <c r="BW454" s="146">
        <f>INDEX(รายได้แยกตามสิทธิ!$Q:$Q,MATCH(CalBudget2567!$D454,รายได้แยกตามสิทธิ!$B:$B,0))</f>
        <v>0.43</v>
      </c>
      <c r="BX454" s="145">
        <f t="shared" si="354"/>
        <v>350163239.56050515</v>
      </c>
      <c r="BY454" s="141"/>
      <c r="BZ454" s="143">
        <f t="shared" si="355"/>
        <v>288832</v>
      </c>
      <c r="CA454" s="138">
        <f>INDEX(ผลงานOPDVisit_HDC!$C:$C,MATCH(CalBudget2567!$D454,ผลงานOPDVisit_HDC!$A:$A,0))</f>
        <v>288832</v>
      </c>
      <c r="CB454" s="138">
        <f t="shared" si="356"/>
        <v>0</v>
      </c>
    </row>
    <row r="455" spans="1:80" hidden="1" x14ac:dyDescent="0.7">
      <c r="A455" s="136">
        <f>COUNTA($D$16:D455)</f>
        <v>440</v>
      </c>
      <c r="B455" s="1">
        <v>7</v>
      </c>
      <c r="C455" s="2" t="s">
        <v>43</v>
      </c>
      <c r="D455" s="91" t="s">
        <v>512</v>
      </c>
      <c r="E455" s="3" t="s">
        <v>1405</v>
      </c>
      <c r="F455" s="4" t="s">
        <v>1876</v>
      </c>
      <c r="G455" s="1">
        <v>6</v>
      </c>
      <c r="H455" s="3" t="s">
        <v>2965</v>
      </c>
      <c r="I455" s="137">
        <f>INDEX(รายได้แยกตามสิทธิ!$D:$D,MATCH(CalBudget2567!$D455,รายได้แยกตามสิทธิ!$B:$B,0))</f>
        <v>46196107.700000003</v>
      </c>
      <c r="J455" s="138">
        <f>INDEX(ผลงานOPDVisit_HDC!$F:$F,MATCH(CalBudget2567!$D455,ผลงานOPDVisit_HDC!$A:$A,0))</f>
        <v>112634</v>
      </c>
      <c r="K455" s="138">
        <f t="shared" si="308"/>
        <v>410.14354191451963</v>
      </c>
      <c r="L455" s="139">
        <f t="shared" si="309"/>
        <v>135160.79999999999</v>
      </c>
      <c r="M455" s="140">
        <f t="shared" si="310"/>
        <v>135160.79999999999</v>
      </c>
      <c r="N455" s="141">
        <f t="shared" si="311"/>
        <v>420.97133142106293</v>
      </c>
      <c r="O455" s="142">
        <f t="shared" si="312"/>
        <v>56898821.931935996</v>
      </c>
      <c r="P455" s="143">
        <f>INDEX(รายได้แยกตามสิทธิ!$E:$E,MATCH(CalBudget2567!$D455,รายได้แยกตามสิทธิ!$B:$B,0))</f>
        <v>4078376.85</v>
      </c>
      <c r="Q455" s="138">
        <f>INDEX(ผลงานOPDVisit_HDC!$D:$D,MATCH(CalBudget2567!$D455,ผลงานOPDVisit_HDC!$A:$A,0))</f>
        <v>10324</v>
      </c>
      <c r="R455" s="138">
        <f t="shared" si="313"/>
        <v>395.03843955831076</v>
      </c>
      <c r="S455" s="139">
        <f t="shared" si="314"/>
        <v>12388.8</v>
      </c>
      <c r="T455" s="140">
        <f t="shared" si="315"/>
        <v>12388.8</v>
      </c>
      <c r="U455" s="141">
        <f t="shared" si="316"/>
        <v>405.46745436265019</v>
      </c>
      <c r="V455" s="142">
        <f t="shared" si="317"/>
        <v>5023255.1986080008</v>
      </c>
      <c r="W455" s="143">
        <f>INDEX(รายได้แยกตามสิทธิ!$F:$F,MATCH(CalBudget2567!$D455,รายได้แยกตามสิทธิ!$B:$B,0))</f>
        <v>285245.02</v>
      </c>
      <c r="X455" s="138">
        <f>INDEX(ผลงานOPDVisit_HDC!$E:$E,MATCH(CalBudget2567!$D455,ผลงานOPDVisit_HDC!$A:$A,0))</f>
        <v>3132</v>
      </c>
      <c r="Y455" s="138">
        <f t="shared" si="318"/>
        <v>91.074399744572162</v>
      </c>
      <c r="Z455" s="139">
        <f t="shared" si="319"/>
        <v>3758.3999999999996</v>
      </c>
      <c r="AA455" s="140">
        <f t="shared" si="320"/>
        <v>3758.3999999999996</v>
      </c>
      <c r="AB455" s="141">
        <f t="shared" si="321"/>
        <v>93.47876389782887</v>
      </c>
      <c r="AC455" s="142">
        <f t="shared" si="322"/>
        <v>351330.58623359998</v>
      </c>
      <c r="AD455" s="143">
        <f>INDEX(รายได้แยกตามสิทธิ!$G:$G,MATCH(CalBudget2567!$D455,รายได้แยกตามสิทธิ!$B:$B,0))</f>
        <v>0</v>
      </c>
      <c r="AE455" s="138">
        <f>INDEX(ผลงานOPDVisit_HDC!$G:$G,MATCH(CalBudget2567!$D455,ผลงานOPDVisit_HDC!$A:$A,0))</f>
        <v>0</v>
      </c>
      <c r="AF455" s="138">
        <f t="shared" si="323"/>
        <v>0</v>
      </c>
      <c r="AG455" s="139">
        <f t="shared" si="324"/>
        <v>0</v>
      </c>
      <c r="AH455" s="140">
        <f t="shared" si="325"/>
        <v>0</v>
      </c>
      <c r="AI455" s="141">
        <f t="shared" si="326"/>
        <v>0</v>
      </c>
      <c r="AJ455" s="142">
        <f t="shared" si="327"/>
        <v>0</v>
      </c>
      <c r="AK455" s="143">
        <f>INDEX(รายได้แยกตามสิทธิ!$H:$H,MATCH(CalBudget2567!$D455,รายได้แยกตามสิทธิ!$B:$B,0))</f>
        <v>17207672.379999999</v>
      </c>
      <c r="AL455" s="138">
        <f>INDEX(ผลงานOPDVisit_HDC!$K:$K,MATCH(CalBudget2567!$D455,ผลงานOPDVisit_HDC!$A:$A,0))</f>
        <v>11862</v>
      </c>
      <c r="AM455" s="138">
        <f t="shared" si="328"/>
        <v>1450.6552335187994</v>
      </c>
      <c r="AN455" s="139">
        <f t="shared" si="329"/>
        <v>14234.4</v>
      </c>
      <c r="AO455" s="140">
        <f t="shared" si="330"/>
        <v>14234.4</v>
      </c>
      <c r="AP455" s="141">
        <f t="shared" si="331"/>
        <v>1488.9525316836957</v>
      </c>
      <c r="AQ455" s="142">
        <f t="shared" si="332"/>
        <v>21194345.916998398</v>
      </c>
      <c r="AR455" s="144">
        <f t="shared" si="306"/>
        <v>83467753.633775994</v>
      </c>
      <c r="AS455" s="143">
        <f>INDEX(รายได้แยกตามสิทธิ!$I:$I,MATCH(CalBudget2567!$D455,รายได้แยกตามสิทธิ!$B:$B,0))</f>
        <v>18937561.190000001</v>
      </c>
      <c r="AT455" s="138">
        <f>INDEX(ผลงานAdjRw_DHES!$D:$D,MATCH(CalBudget2567!$D455,ผลงานAdjRw_DHES!$B:$B,0))</f>
        <v>2584.7917000000002</v>
      </c>
      <c r="AU455" s="143">
        <f t="shared" si="333"/>
        <v>7326.5328072664424</v>
      </c>
      <c r="AV455" s="139">
        <f t="shared" si="334"/>
        <v>3101.7500400000004</v>
      </c>
      <c r="AW455" s="140">
        <f t="shared" si="335"/>
        <v>3101.7500400000004</v>
      </c>
      <c r="AX455" s="141">
        <f t="shared" si="336"/>
        <v>7519.9532733782762</v>
      </c>
      <c r="AY455" s="142">
        <f t="shared" si="337"/>
        <v>23325015.3664992</v>
      </c>
      <c r="AZ455" s="143">
        <f>INDEX(รายได้แยกตามสิทธิ!$J:$J,MATCH(CalBudget2567!$D455,รายได้แยกตามสิทธิ!$B:$B,0))</f>
        <v>1233751.3700000001</v>
      </c>
      <c r="BA455" s="138">
        <f>INDEX(ผลงานAdjRw_DHES!$F:$F,MATCH(CalBudget2567!$D455,ผลงานAdjRw_DHES!$B:$B,0))</f>
        <v>88.771699999999996</v>
      </c>
      <c r="BB455" s="143">
        <f t="shared" si="338"/>
        <v>13898.025722161457</v>
      </c>
      <c r="BC455" s="139">
        <f t="shared" si="339"/>
        <v>106.52603999999999</v>
      </c>
      <c r="BD455" s="140">
        <f t="shared" si="340"/>
        <v>106.52603999999999</v>
      </c>
      <c r="BE455" s="141">
        <f t="shared" si="341"/>
        <v>14264.933601226519</v>
      </c>
      <c r="BF455" s="142">
        <f t="shared" si="342"/>
        <v>1519586.8874016001</v>
      </c>
      <c r="BG455" s="143">
        <f>INDEX(รายได้แยกตามสิทธิ!$K:$K,MATCH(CalBudget2567!$D455,รายได้แยกตามสิทธิ!$B:$B,0))</f>
        <v>733826.29</v>
      </c>
      <c r="BH455" s="138">
        <f>INDEX(ผลงานAdjRw_DHES!$E:$E,MATCH(CalBudget2567!$D455,ผลงานAdjRw_DHES!$B:$B,0))</f>
        <v>65.642899999999997</v>
      </c>
      <c r="BI455" s="143">
        <f t="shared" si="343"/>
        <v>11179.065671991946</v>
      </c>
      <c r="BJ455" s="139">
        <f t="shared" si="344"/>
        <v>78.771479999999997</v>
      </c>
      <c r="BK455" s="140">
        <f t="shared" si="345"/>
        <v>78.771479999999997</v>
      </c>
      <c r="BL455" s="141">
        <f t="shared" si="346"/>
        <v>11474.193005732533</v>
      </c>
      <c r="BM455" s="142">
        <f t="shared" si="347"/>
        <v>903839.16486720007</v>
      </c>
      <c r="BN455" s="143">
        <f>INDEX(รายได้แยกตามสิทธิ!$N:$N,MATCH(CalBudget2567!$D455,รายได้แยกตามสิทธิ!$B:$B,0))</f>
        <v>13938117.35</v>
      </c>
      <c r="BO455" s="138">
        <f>INDEX(ผลงานAdjRw_DHES!$I:$I,MATCH(CalBudget2567!$D455,ผลงานAdjRw_DHES!$B:$B,0))</f>
        <v>60.010299999999532</v>
      </c>
      <c r="BP455" s="143">
        <f t="shared" si="348"/>
        <v>232262.08417555166</v>
      </c>
      <c r="BQ455" s="139">
        <f t="shared" si="349"/>
        <v>72.012359999999433</v>
      </c>
      <c r="BR455" s="140">
        <f t="shared" si="350"/>
        <v>72.012359999999433</v>
      </c>
      <c r="BS455" s="141">
        <f t="shared" si="351"/>
        <v>238393.80319778621</v>
      </c>
      <c r="BT455" s="142">
        <f t="shared" si="352"/>
        <v>17167300.377647996</v>
      </c>
      <c r="BU455" s="144">
        <f t="shared" si="353"/>
        <v>42915741.796416</v>
      </c>
      <c r="BV455" s="145">
        <f t="shared" si="307"/>
        <v>126383495.43019199</v>
      </c>
      <c r="BW455" s="146">
        <f>INDEX(รายได้แยกตามสิทธิ!$Q:$Q,MATCH(CalBudget2567!$D455,รายได้แยกตามสิทธิ!$B:$B,0))</f>
        <v>0.42</v>
      </c>
      <c r="BX455" s="145">
        <f t="shared" si="354"/>
        <v>53081068.080680639</v>
      </c>
      <c r="BY455" s="141"/>
      <c r="BZ455" s="143">
        <f t="shared" si="355"/>
        <v>137952</v>
      </c>
      <c r="CA455" s="138">
        <f>INDEX(ผลงานOPDVisit_HDC!$C:$C,MATCH(CalBudget2567!$D455,ผลงานOPDVisit_HDC!$A:$A,0))</f>
        <v>137952</v>
      </c>
      <c r="CB455" s="138">
        <f t="shared" si="356"/>
        <v>0</v>
      </c>
    </row>
    <row r="456" spans="1:80" hidden="1" x14ac:dyDescent="0.7">
      <c r="A456" s="136">
        <f>COUNTA($D$16:D456)</f>
        <v>441</v>
      </c>
      <c r="B456" s="1">
        <v>7</v>
      </c>
      <c r="C456" s="2" t="s">
        <v>43</v>
      </c>
      <c r="D456" s="91" t="s">
        <v>513</v>
      </c>
      <c r="E456" s="3" t="s">
        <v>1406</v>
      </c>
      <c r="F456" s="4" t="s">
        <v>1876</v>
      </c>
      <c r="G456" s="1">
        <v>13</v>
      </c>
      <c r="H456" s="3" t="s">
        <v>2963</v>
      </c>
      <c r="I456" s="137">
        <f>INDEX(รายได้แยกตามสิทธิ!$D:$D,MATCH(CalBudget2567!$D456,รายได้แยกตามสิทธิ!$B:$B,0))</f>
        <v>82345208.510000005</v>
      </c>
      <c r="J456" s="138">
        <f>INDEX(ผลงานOPDVisit_HDC!$F:$F,MATCH(CalBudget2567!$D456,ผลงานOPDVisit_HDC!$A:$A,0))</f>
        <v>101426</v>
      </c>
      <c r="K456" s="138">
        <f t="shared" si="308"/>
        <v>811.8747511486207</v>
      </c>
      <c r="L456" s="139">
        <f t="shared" si="309"/>
        <v>121711.2</v>
      </c>
      <c r="M456" s="140">
        <f t="shared" si="310"/>
        <v>121711.2</v>
      </c>
      <c r="N456" s="141">
        <f t="shared" si="311"/>
        <v>833.30824457894425</v>
      </c>
      <c r="O456" s="142">
        <f t="shared" si="312"/>
        <v>101422946.4175968</v>
      </c>
      <c r="P456" s="143">
        <f>INDEX(รายได้แยกตามสิทธิ!$E:$E,MATCH(CalBudget2567!$D456,รายได้แยกตามสิทธิ!$B:$B,0))</f>
        <v>16384799.41</v>
      </c>
      <c r="Q456" s="138">
        <f>INDEX(ผลงานOPDVisit_HDC!$D:$D,MATCH(CalBudget2567!$D456,ผลงานOPDVisit_HDC!$A:$A,0))</f>
        <v>15943</v>
      </c>
      <c r="R456" s="138">
        <f t="shared" si="313"/>
        <v>1027.7111842187794</v>
      </c>
      <c r="S456" s="139">
        <f t="shared" si="314"/>
        <v>19131.599999999999</v>
      </c>
      <c r="T456" s="140">
        <f t="shared" si="315"/>
        <v>19131.599999999999</v>
      </c>
      <c r="U456" s="141">
        <f t="shared" si="316"/>
        <v>1054.8427594821551</v>
      </c>
      <c r="V456" s="142">
        <f t="shared" si="317"/>
        <v>20180829.737308796</v>
      </c>
      <c r="W456" s="143">
        <f>INDEX(รายได้แยกตามสิทธิ!$F:$F,MATCH(CalBudget2567!$D456,รายได้แยกตามสิทธิ!$B:$B,0))</f>
        <v>10411778.300000001</v>
      </c>
      <c r="X456" s="138">
        <f>INDEX(ผลงานOPDVisit_HDC!$E:$E,MATCH(CalBudget2567!$D456,ผลงานOPDVisit_HDC!$A:$A,0))</f>
        <v>19512</v>
      </c>
      <c r="Y456" s="138">
        <f t="shared" si="318"/>
        <v>533.60897396473968</v>
      </c>
      <c r="Z456" s="139">
        <f t="shared" si="319"/>
        <v>23414.399999999998</v>
      </c>
      <c r="AA456" s="140">
        <f t="shared" si="320"/>
        <v>23414.399999999998</v>
      </c>
      <c r="AB456" s="141">
        <f t="shared" si="321"/>
        <v>547.69625087740883</v>
      </c>
      <c r="AC456" s="142">
        <f t="shared" si="322"/>
        <v>12823979.096543999</v>
      </c>
      <c r="AD456" s="143">
        <f>INDEX(รายได้แยกตามสิทธิ!$G:$G,MATCH(CalBudget2567!$D456,รายได้แยกตามสิทธิ!$B:$B,0))</f>
        <v>92597.5</v>
      </c>
      <c r="AE456" s="138">
        <f>INDEX(ผลงานOPDVisit_HDC!$G:$G,MATCH(CalBudget2567!$D456,ผลงานOPDVisit_HDC!$A:$A,0))</f>
        <v>34</v>
      </c>
      <c r="AF456" s="138">
        <f t="shared" si="323"/>
        <v>2723.455882352941</v>
      </c>
      <c r="AG456" s="139">
        <f t="shared" si="324"/>
        <v>40.799999999999997</v>
      </c>
      <c r="AH456" s="140">
        <f t="shared" si="325"/>
        <v>40.799999999999997</v>
      </c>
      <c r="AI456" s="141">
        <f t="shared" si="326"/>
        <v>2795.3551176470587</v>
      </c>
      <c r="AJ456" s="142">
        <f t="shared" si="327"/>
        <v>114050.48879999999</v>
      </c>
      <c r="AK456" s="143">
        <f>INDEX(รายได้แยกตามสิทธิ!$H:$H,MATCH(CalBudget2567!$D456,รายได้แยกตามสิทธิ!$B:$B,0))</f>
        <v>7866950.7300000004</v>
      </c>
      <c r="AL456" s="138">
        <f>INDEX(ผลงานOPDVisit_HDC!$K:$K,MATCH(CalBudget2567!$D456,ผลงานOPDVisit_HDC!$A:$A,0))</f>
        <v>8340</v>
      </c>
      <c r="AM456" s="138">
        <f t="shared" si="328"/>
        <v>943.27946402877706</v>
      </c>
      <c r="AN456" s="139">
        <f t="shared" si="329"/>
        <v>10008</v>
      </c>
      <c r="AO456" s="140">
        <f t="shared" si="330"/>
        <v>10008</v>
      </c>
      <c r="AP456" s="141">
        <f t="shared" si="331"/>
        <v>968.18204187913682</v>
      </c>
      <c r="AQ456" s="142">
        <f t="shared" si="332"/>
        <v>9689565.875126401</v>
      </c>
      <c r="AR456" s="144">
        <f t="shared" si="306"/>
        <v>144231371.615376</v>
      </c>
      <c r="AS456" s="143">
        <f>INDEX(รายได้แยกตามสิทธิ!$I:$I,MATCH(CalBudget2567!$D456,รายได้แยกตามสิทธิ!$B:$B,0))</f>
        <v>54543155.020000003</v>
      </c>
      <c r="AT456" s="138">
        <f>INDEX(ผลงานAdjRw_DHES!$D:$D,MATCH(CalBudget2567!$D456,ผลงานAdjRw_DHES!$B:$B,0))</f>
        <v>5252.6292000000003</v>
      </c>
      <c r="AU456" s="143">
        <f t="shared" si="333"/>
        <v>10383.972091538462</v>
      </c>
      <c r="AV456" s="139">
        <f t="shared" si="334"/>
        <v>6303.1550400000006</v>
      </c>
      <c r="AW456" s="140">
        <f t="shared" si="335"/>
        <v>6303.1550400000006</v>
      </c>
      <c r="AX456" s="141">
        <f t="shared" si="336"/>
        <v>10658.108954755078</v>
      </c>
      <c r="AY456" s="142">
        <f t="shared" si="337"/>
        <v>67179713.175033614</v>
      </c>
      <c r="AZ456" s="143">
        <f>INDEX(รายได้แยกตามสิทธิ!$J:$J,MATCH(CalBudget2567!$D456,รายได้แยกตามสิทธิ!$B:$B,0))</f>
        <v>6154758.25</v>
      </c>
      <c r="BA456" s="138">
        <f>INDEX(ผลงานAdjRw_DHES!$F:$F,MATCH(CalBudget2567!$D456,ผลงานAdjRw_DHES!$B:$B,0))</f>
        <v>402.1336</v>
      </c>
      <c r="BB456" s="143">
        <f t="shared" si="338"/>
        <v>15305.257382123751</v>
      </c>
      <c r="BC456" s="139">
        <f t="shared" si="339"/>
        <v>482.56031999999999</v>
      </c>
      <c r="BD456" s="140">
        <f t="shared" si="340"/>
        <v>482.56031999999999</v>
      </c>
      <c r="BE456" s="141">
        <f t="shared" si="341"/>
        <v>15709.316177011819</v>
      </c>
      <c r="BF456" s="142">
        <f t="shared" si="342"/>
        <v>7580692.6413599998</v>
      </c>
      <c r="BG456" s="143">
        <f>INDEX(รายได้แยกตามสิทธิ!$K:$K,MATCH(CalBudget2567!$D456,รายได้แยกตามสิทธิ!$B:$B,0))</f>
        <v>3519682.9</v>
      </c>
      <c r="BH456" s="138">
        <f>INDEX(ผลงานAdjRw_DHES!$E:$E,MATCH(CalBudget2567!$D456,ผลงานAdjRw_DHES!$B:$B,0))</f>
        <v>292.47129999999999</v>
      </c>
      <c r="BI456" s="143">
        <f t="shared" si="343"/>
        <v>12034.284731527505</v>
      </c>
      <c r="BJ456" s="139">
        <f t="shared" si="344"/>
        <v>350.96555999999998</v>
      </c>
      <c r="BK456" s="140">
        <f t="shared" si="345"/>
        <v>350.96555999999998</v>
      </c>
      <c r="BL456" s="141">
        <f t="shared" si="346"/>
        <v>12351.989848439831</v>
      </c>
      <c r="BM456" s="142">
        <f t="shared" si="347"/>
        <v>4335123.0342720002</v>
      </c>
      <c r="BN456" s="143">
        <f>INDEX(รายได้แยกตามสิทธิ!$N:$N,MATCH(CalBudget2567!$D456,รายได้แยกตามสิทธิ!$B:$B,0))</f>
        <v>4252488.88</v>
      </c>
      <c r="BO456" s="138">
        <f>INDEX(ผลงานAdjRw_DHES!$I:$I,MATCH(CalBudget2567!$D456,ผลงานAdjRw_DHES!$B:$B,0))</f>
        <v>465.0356000000005</v>
      </c>
      <c r="BP456" s="143">
        <f t="shared" si="348"/>
        <v>9144.4372860916355</v>
      </c>
      <c r="BQ456" s="139">
        <f t="shared" si="349"/>
        <v>558.0427200000006</v>
      </c>
      <c r="BR456" s="140">
        <f t="shared" si="350"/>
        <v>558.0427200000006</v>
      </c>
      <c r="BS456" s="141">
        <f t="shared" si="351"/>
        <v>9385.8504304444541</v>
      </c>
      <c r="BT456" s="142">
        <f t="shared" si="352"/>
        <v>5237705.5037183994</v>
      </c>
      <c r="BU456" s="144">
        <f t="shared" si="353"/>
        <v>84333234.35438402</v>
      </c>
      <c r="BV456" s="145">
        <f t="shared" si="307"/>
        <v>228564605.96976</v>
      </c>
      <c r="BW456" s="146">
        <f>INDEX(รายได้แยกตามสิทธิ!$Q:$Q,MATCH(CalBudget2567!$D456,รายได้แยกตามสิทธิ!$B:$B,0))</f>
        <v>0.35</v>
      </c>
      <c r="BX456" s="145">
        <f t="shared" si="354"/>
        <v>79997612.089415997</v>
      </c>
      <c r="BY456" s="141"/>
      <c r="BZ456" s="143">
        <f t="shared" si="355"/>
        <v>145255</v>
      </c>
      <c r="CA456" s="138">
        <f>INDEX(ผลงานOPDVisit_HDC!$C:$C,MATCH(CalBudget2567!$D456,ผลงานOPDVisit_HDC!$A:$A,0))</f>
        <v>145255</v>
      </c>
      <c r="CB456" s="138">
        <f t="shared" si="356"/>
        <v>0</v>
      </c>
    </row>
    <row r="457" spans="1:80" hidden="1" x14ac:dyDescent="0.7">
      <c r="A457" s="136">
        <f>COUNTA($D$16:D457)</f>
        <v>442</v>
      </c>
      <c r="B457" s="1">
        <v>7</v>
      </c>
      <c r="C457" s="2" t="s">
        <v>43</v>
      </c>
      <c r="D457" s="91" t="s">
        <v>514</v>
      </c>
      <c r="E457" s="3" t="s">
        <v>1407</v>
      </c>
      <c r="F457" s="4" t="s">
        <v>1876</v>
      </c>
      <c r="G457" s="1">
        <v>6</v>
      </c>
      <c r="H457" s="3" t="s">
        <v>2965</v>
      </c>
      <c r="I457" s="137">
        <f>INDEX(รายได้แยกตามสิทธิ!$D:$D,MATCH(CalBudget2567!$D457,รายได้แยกตามสิทธิ!$B:$B,0))</f>
        <v>26232877.41</v>
      </c>
      <c r="J457" s="138">
        <f>INDEX(ผลงานOPDVisit_HDC!$F:$F,MATCH(CalBudget2567!$D457,ผลงานOPDVisit_HDC!$A:$A,0))</f>
        <v>59532</v>
      </c>
      <c r="K457" s="138">
        <f t="shared" si="308"/>
        <v>440.65170681314254</v>
      </c>
      <c r="L457" s="139">
        <f t="shared" si="309"/>
        <v>71438.399999999994</v>
      </c>
      <c r="M457" s="140">
        <f t="shared" si="310"/>
        <v>71438.399999999994</v>
      </c>
      <c r="N457" s="141">
        <f t="shared" si="311"/>
        <v>452.28491187300949</v>
      </c>
      <c r="O457" s="142">
        <f t="shared" si="312"/>
        <v>32310510.448348798</v>
      </c>
      <c r="P457" s="143">
        <f>INDEX(รายได้แยกตามสิทธิ!$E:$E,MATCH(CalBudget2567!$D457,รายได้แยกตามสิทธิ!$B:$B,0))</f>
        <v>3942195.3</v>
      </c>
      <c r="Q457" s="138">
        <f>INDEX(ผลงานOPDVisit_HDC!$D:$D,MATCH(CalBudget2567!$D457,ผลงานOPDVisit_HDC!$A:$A,0))</f>
        <v>1385</v>
      </c>
      <c r="R457" s="138">
        <f t="shared" si="313"/>
        <v>2846.350397111913</v>
      </c>
      <c r="S457" s="139">
        <f t="shared" si="314"/>
        <v>1662</v>
      </c>
      <c r="T457" s="140">
        <f t="shared" si="315"/>
        <v>1662</v>
      </c>
      <c r="U457" s="141">
        <f t="shared" si="316"/>
        <v>2921.4940475956673</v>
      </c>
      <c r="V457" s="142">
        <f t="shared" si="317"/>
        <v>4855523.1071039988</v>
      </c>
      <c r="W457" s="143">
        <f>INDEX(รายได้แยกตามสิทธิ!$F:$F,MATCH(CalBudget2567!$D457,รายได้แยกตามสิทธิ!$B:$B,0))</f>
        <v>1940223.31</v>
      </c>
      <c r="X457" s="138">
        <f>INDEX(ผลงานOPDVisit_HDC!$E:$E,MATCH(CalBudget2567!$D457,ผลงานOPDVisit_HDC!$A:$A,0))</f>
        <v>13471</v>
      </c>
      <c r="Y457" s="138">
        <f t="shared" si="318"/>
        <v>144.02964219434341</v>
      </c>
      <c r="Z457" s="139">
        <f t="shared" si="319"/>
        <v>16165.199999999999</v>
      </c>
      <c r="AA457" s="140">
        <f t="shared" si="320"/>
        <v>16165.199999999999</v>
      </c>
      <c r="AB457" s="141">
        <f t="shared" si="321"/>
        <v>147.83202474827408</v>
      </c>
      <c r="AC457" s="142">
        <f t="shared" si="322"/>
        <v>2389734.2464608001</v>
      </c>
      <c r="AD457" s="143">
        <f>INDEX(รายได้แยกตามสิทธิ!$G:$G,MATCH(CalBudget2567!$D457,รายได้แยกตามสิทธิ!$B:$B,0))</f>
        <v>17648</v>
      </c>
      <c r="AE457" s="138">
        <f>INDEX(ผลงานOPDVisit_HDC!$G:$G,MATCH(CalBudget2567!$D457,ผลงานOPDVisit_HDC!$A:$A,0))</f>
        <v>58</v>
      </c>
      <c r="AF457" s="138">
        <f t="shared" si="323"/>
        <v>304.27586206896552</v>
      </c>
      <c r="AG457" s="139">
        <f t="shared" si="324"/>
        <v>69.599999999999994</v>
      </c>
      <c r="AH457" s="140">
        <f t="shared" si="325"/>
        <v>69.599999999999994</v>
      </c>
      <c r="AI457" s="141">
        <f t="shared" si="326"/>
        <v>312.30874482758622</v>
      </c>
      <c r="AJ457" s="142">
        <f t="shared" si="327"/>
        <v>21736.68864</v>
      </c>
      <c r="AK457" s="143">
        <f>INDEX(รายได้แยกตามสิทธิ!$H:$H,MATCH(CalBudget2567!$D457,รายได้แยกตามสิทธิ!$B:$B,0))</f>
        <v>2866734.81</v>
      </c>
      <c r="AL457" s="138">
        <f>INDEX(ผลงานOPDVisit_HDC!$K:$K,MATCH(CalBudget2567!$D457,ผลงานOPDVisit_HDC!$A:$A,0))</f>
        <v>8285</v>
      </c>
      <c r="AM457" s="138">
        <f t="shared" si="328"/>
        <v>346.01506457453229</v>
      </c>
      <c r="AN457" s="139">
        <f t="shared" si="329"/>
        <v>9942</v>
      </c>
      <c r="AO457" s="140">
        <f t="shared" si="330"/>
        <v>9942</v>
      </c>
      <c r="AP457" s="141">
        <f t="shared" si="331"/>
        <v>355.14986227929995</v>
      </c>
      <c r="AQ457" s="142">
        <f t="shared" si="332"/>
        <v>3530899.9307808001</v>
      </c>
      <c r="AR457" s="144">
        <f t="shared" si="306"/>
        <v>43108404.421334393</v>
      </c>
      <c r="AS457" s="143">
        <f>INDEX(รายได้แยกตามสิทธิ!$I:$I,MATCH(CalBudget2567!$D457,รายได้แยกตามสิทธิ!$B:$B,0))</f>
        <v>19864100</v>
      </c>
      <c r="AT457" s="138">
        <f>INDEX(ผลงานAdjRw_DHES!$D:$D,MATCH(CalBudget2567!$D457,ผลงานAdjRw_DHES!$B:$B,0))</f>
        <v>2668.1944999999996</v>
      </c>
      <c r="AU457" s="143">
        <f t="shared" si="333"/>
        <v>7444.7721108787246</v>
      </c>
      <c r="AV457" s="139">
        <f t="shared" si="334"/>
        <v>3201.8333999999995</v>
      </c>
      <c r="AW457" s="140">
        <f t="shared" si="335"/>
        <v>3201.8333999999995</v>
      </c>
      <c r="AX457" s="141">
        <f t="shared" si="336"/>
        <v>7641.3140946059229</v>
      </c>
      <c r="AY457" s="142">
        <f t="shared" si="337"/>
        <v>24466214.688000001</v>
      </c>
      <c r="AZ457" s="143">
        <f>INDEX(รายได้แยกตามสิทธิ!$J:$J,MATCH(CalBudget2567!$D457,รายได้แยกตามสิทธิ!$B:$B,0))</f>
        <v>1877007.35</v>
      </c>
      <c r="BA457" s="138">
        <f>INDEX(ผลงานAdjRw_DHES!$F:$F,MATCH(CalBudget2567!$D457,ผลงานAdjRw_DHES!$B:$B,0))</f>
        <v>140.5538</v>
      </c>
      <c r="BB457" s="143">
        <f t="shared" si="338"/>
        <v>13354.369287774505</v>
      </c>
      <c r="BC457" s="139">
        <f t="shared" si="339"/>
        <v>168.66455999999999</v>
      </c>
      <c r="BD457" s="140">
        <f t="shared" si="340"/>
        <v>168.66455999999999</v>
      </c>
      <c r="BE457" s="141">
        <f t="shared" si="341"/>
        <v>13706.924636971753</v>
      </c>
      <c r="BF457" s="142">
        <f t="shared" si="342"/>
        <v>2311872.4128480004</v>
      </c>
      <c r="BG457" s="143">
        <f>INDEX(รายได้แยกตามสิทธิ!$K:$K,MATCH(CalBudget2567!$D457,รายได้แยกตามสิทธิ!$B:$B,0))</f>
        <v>1493489.7</v>
      </c>
      <c r="BH457" s="138">
        <f>INDEX(ผลงานAdjRw_DHES!$E:$E,MATCH(CalBudget2567!$D457,ผลงานAdjRw_DHES!$B:$B,0))</f>
        <v>159.53030000000001</v>
      </c>
      <c r="BI457" s="143">
        <f t="shared" si="343"/>
        <v>9361.7933395724813</v>
      </c>
      <c r="BJ457" s="139">
        <f t="shared" si="344"/>
        <v>191.43636000000001</v>
      </c>
      <c r="BK457" s="140">
        <f t="shared" si="345"/>
        <v>191.43636000000001</v>
      </c>
      <c r="BL457" s="141">
        <f t="shared" si="346"/>
        <v>9608.9446837371943</v>
      </c>
      <c r="BM457" s="142">
        <f t="shared" si="347"/>
        <v>1839501.3936959996</v>
      </c>
      <c r="BN457" s="143">
        <f>INDEX(รายได้แยกตามสิทธิ!$N:$N,MATCH(CalBudget2567!$D457,รายได้แยกตามสิทธิ!$B:$B,0))</f>
        <v>749187</v>
      </c>
      <c r="BO457" s="138">
        <f>INDEX(ผลงานAdjRw_DHES!$I:$I,MATCH(CalBudget2567!$D457,ผลงานAdjRw_DHES!$B:$B,0))</f>
        <v>116.82740000000061</v>
      </c>
      <c r="BP457" s="143">
        <f t="shared" si="348"/>
        <v>6412.7678952026336</v>
      </c>
      <c r="BQ457" s="139">
        <f t="shared" si="349"/>
        <v>140.19288000000071</v>
      </c>
      <c r="BR457" s="140">
        <f t="shared" si="350"/>
        <v>140.19288000000071</v>
      </c>
      <c r="BS457" s="141">
        <f t="shared" si="351"/>
        <v>6582.0649676359826</v>
      </c>
      <c r="BT457" s="142">
        <f t="shared" si="352"/>
        <v>922758.64415999991</v>
      </c>
      <c r="BU457" s="144">
        <f t="shared" si="353"/>
        <v>29540347.138703998</v>
      </c>
      <c r="BV457" s="145">
        <f t="shared" si="307"/>
        <v>72648751.560038388</v>
      </c>
      <c r="BW457" s="146">
        <f>INDEX(รายได้แยกตามสิทธิ!$Q:$Q,MATCH(CalBudget2567!$D457,รายได้แยกตามสิทธิ!$B:$B,0))</f>
        <v>0.43</v>
      </c>
      <c r="BX457" s="145">
        <f t="shared" si="354"/>
        <v>31238963.170816507</v>
      </c>
      <c r="BY457" s="141"/>
      <c r="BZ457" s="143">
        <f t="shared" si="355"/>
        <v>82731</v>
      </c>
      <c r="CA457" s="138">
        <f>INDEX(ผลงานOPDVisit_HDC!$C:$C,MATCH(CalBudget2567!$D457,ผลงานOPDVisit_HDC!$A:$A,0))</f>
        <v>82731</v>
      </c>
      <c r="CB457" s="138">
        <f t="shared" si="356"/>
        <v>0</v>
      </c>
    </row>
    <row r="458" spans="1:80" hidden="1" x14ac:dyDescent="0.7">
      <c r="A458" s="136">
        <f>COUNTA($D$16:D458)</f>
        <v>443</v>
      </c>
      <c r="B458" s="1">
        <v>7</v>
      </c>
      <c r="C458" s="2" t="s">
        <v>43</v>
      </c>
      <c r="D458" s="91" t="s">
        <v>515</v>
      </c>
      <c r="E458" s="3" t="s">
        <v>1408</v>
      </c>
      <c r="F458" s="4" t="s">
        <v>1876</v>
      </c>
      <c r="G458" s="1">
        <v>13</v>
      </c>
      <c r="H458" s="3" t="s">
        <v>2963</v>
      </c>
      <c r="I458" s="137">
        <f>INDEX(รายได้แยกตามสิทธิ!$D:$D,MATCH(CalBudget2567!$D458,รายได้แยกตามสิทธิ!$B:$B,0))</f>
        <v>96086558.400000006</v>
      </c>
      <c r="J458" s="138">
        <f>INDEX(ผลงานOPDVisit_HDC!$F:$F,MATCH(CalBudget2567!$D458,ผลงานOPDVisit_HDC!$A:$A,0))</f>
        <v>107434</v>
      </c>
      <c r="K458" s="138">
        <f t="shared" si="308"/>
        <v>894.37755645326433</v>
      </c>
      <c r="L458" s="139">
        <f t="shared" si="309"/>
        <v>128920.79999999999</v>
      </c>
      <c r="M458" s="140">
        <f t="shared" si="310"/>
        <v>128920.79999999999</v>
      </c>
      <c r="N458" s="141">
        <f t="shared" si="311"/>
        <v>917.98912394363049</v>
      </c>
      <c r="O458" s="142">
        <f t="shared" si="312"/>
        <v>118347892.25011198</v>
      </c>
      <c r="P458" s="143">
        <f>INDEX(รายได้แยกตามสิทธิ!$E:$E,MATCH(CalBudget2567!$D458,รายได้แยกตามสิทธิ!$B:$B,0))</f>
        <v>38470661.229999997</v>
      </c>
      <c r="Q458" s="138">
        <f>INDEX(ผลงานOPDVisit_HDC!$D:$D,MATCH(CalBudget2567!$D458,ผลงานOPDVisit_HDC!$A:$A,0))</f>
        <v>40386</v>
      </c>
      <c r="R458" s="138">
        <f t="shared" si="313"/>
        <v>952.57418981825379</v>
      </c>
      <c r="S458" s="139">
        <f t="shared" si="314"/>
        <v>48463.199999999997</v>
      </c>
      <c r="T458" s="140">
        <f t="shared" si="315"/>
        <v>48463.199999999997</v>
      </c>
      <c r="U458" s="141">
        <f t="shared" si="316"/>
        <v>977.72214842945573</v>
      </c>
      <c r="V458" s="142">
        <f t="shared" si="317"/>
        <v>47383544.023766398</v>
      </c>
      <c r="W458" s="143">
        <f>INDEX(รายได้แยกตามสิทธิ!$F:$F,MATCH(CalBudget2567!$D458,รายได้แยกตามสิทธิ!$B:$B,0))</f>
        <v>13483663.17</v>
      </c>
      <c r="X458" s="138">
        <f>INDEX(ผลงานOPDVisit_HDC!$E:$E,MATCH(CalBudget2567!$D458,ผลงานOPDVisit_HDC!$A:$A,0))</f>
        <v>20016</v>
      </c>
      <c r="Y458" s="138">
        <f t="shared" si="318"/>
        <v>673.64424310551556</v>
      </c>
      <c r="Z458" s="139">
        <f t="shared" si="319"/>
        <v>24019.200000000001</v>
      </c>
      <c r="AA458" s="140">
        <f t="shared" si="320"/>
        <v>24019.200000000001</v>
      </c>
      <c r="AB458" s="141">
        <f t="shared" si="321"/>
        <v>691.42845112350119</v>
      </c>
      <c r="AC458" s="142">
        <f t="shared" si="322"/>
        <v>16607558.2532256</v>
      </c>
      <c r="AD458" s="143">
        <f>INDEX(รายได้แยกตามสิทธิ!$G:$G,MATCH(CalBudget2567!$D458,รายได้แยกตามสิทธิ!$B:$B,0))</f>
        <v>47042</v>
      </c>
      <c r="AE458" s="138">
        <f>INDEX(ผลงานOPDVisit_HDC!$G:$G,MATCH(CalBudget2567!$D458,ผลงานOPDVisit_HDC!$A:$A,0))</f>
        <v>0</v>
      </c>
      <c r="AF458" s="138">
        <f t="shared" si="323"/>
        <v>0</v>
      </c>
      <c r="AG458" s="139">
        <f t="shared" si="324"/>
        <v>0</v>
      </c>
      <c r="AH458" s="140">
        <f t="shared" si="325"/>
        <v>0</v>
      </c>
      <c r="AI458" s="141">
        <f t="shared" si="326"/>
        <v>0</v>
      </c>
      <c r="AJ458" s="142">
        <f t="shared" si="327"/>
        <v>0</v>
      </c>
      <c r="AK458" s="143">
        <f>INDEX(รายได้แยกตามสิทธิ!$H:$H,MATCH(CalBudget2567!$D458,รายได้แยกตามสิทธิ!$B:$B,0))</f>
        <v>4711652.6500000004</v>
      </c>
      <c r="AL458" s="138">
        <f>INDEX(ผลงานOPDVisit_HDC!$K:$K,MATCH(CalBudget2567!$D458,ผลงานOPDVisit_HDC!$A:$A,0))</f>
        <v>8164</v>
      </c>
      <c r="AM458" s="138">
        <f t="shared" si="328"/>
        <v>577.12550832925047</v>
      </c>
      <c r="AN458" s="139">
        <f t="shared" si="329"/>
        <v>9796.7999999999993</v>
      </c>
      <c r="AO458" s="140">
        <f t="shared" si="330"/>
        <v>9796.7999999999993</v>
      </c>
      <c r="AP458" s="141">
        <f t="shared" si="331"/>
        <v>592.36162174914273</v>
      </c>
      <c r="AQ458" s="142">
        <f t="shared" si="332"/>
        <v>5803248.3359520007</v>
      </c>
      <c r="AR458" s="144">
        <f t="shared" si="306"/>
        <v>188142242.863056</v>
      </c>
      <c r="AS458" s="143">
        <f>INDEX(รายได้แยกตามสิทธิ!$I:$I,MATCH(CalBudget2567!$D458,รายได้แยกตามสิทธิ!$B:$B,0))</f>
        <v>62284974.920000002</v>
      </c>
      <c r="AT458" s="138">
        <f>INDEX(ผลงานAdjRw_DHES!$D:$D,MATCH(CalBudget2567!$D458,ผลงานAdjRw_DHES!$B:$B,0))</f>
        <v>6267.0729000000001</v>
      </c>
      <c r="AU458" s="143">
        <f t="shared" si="333"/>
        <v>9938.4474879811914</v>
      </c>
      <c r="AV458" s="139">
        <f t="shared" si="334"/>
        <v>7520.4874799999998</v>
      </c>
      <c r="AW458" s="140">
        <f t="shared" si="335"/>
        <v>7520.4874799999998</v>
      </c>
      <c r="AX458" s="141">
        <f t="shared" si="336"/>
        <v>10200.822501663895</v>
      </c>
      <c r="AY458" s="142">
        <f t="shared" si="337"/>
        <v>76715157.909465596</v>
      </c>
      <c r="AZ458" s="143">
        <f>INDEX(รายได้แยกตามสิทธิ!$J:$J,MATCH(CalBudget2567!$D458,รายได้แยกตามสิทธิ!$B:$B,0))</f>
        <v>9348653.0700000003</v>
      </c>
      <c r="BA458" s="138">
        <f>INDEX(ผลงานAdjRw_DHES!$F:$F,MATCH(CalBudget2567!$D458,ผลงานAdjRw_DHES!$B:$B,0))</f>
        <v>532.95870000000002</v>
      </c>
      <c r="BB458" s="143">
        <f t="shared" si="338"/>
        <v>17541.045994745935</v>
      </c>
      <c r="BC458" s="139">
        <f t="shared" si="339"/>
        <v>639.55043999999998</v>
      </c>
      <c r="BD458" s="140">
        <f t="shared" si="340"/>
        <v>639.55043999999998</v>
      </c>
      <c r="BE458" s="141">
        <f t="shared" si="341"/>
        <v>18004.129609007228</v>
      </c>
      <c r="BF458" s="142">
        <f t="shared" si="342"/>
        <v>11514549.0132576</v>
      </c>
      <c r="BG458" s="143">
        <f>INDEX(รายได้แยกตามสิทธิ!$K:$K,MATCH(CalBudget2567!$D458,รายได้แยกตามสิทธิ!$B:$B,0))</f>
        <v>7156365.04</v>
      </c>
      <c r="BH458" s="138">
        <f>INDEX(ผลงานAdjRw_DHES!$E:$E,MATCH(CalBudget2567!$D458,ผลงานAdjRw_DHES!$B:$B,0))</f>
        <v>494.25069999999999</v>
      </c>
      <c r="BI458" s="143">
        <f t="shared" si="343"/>
        <v>14479.220848852618</v>
      </c>
      <c r="BJ458" s="139">
        <f t="shared" si="344"/>
        <v>593.10083999999995</v>
      </c>
      <c r="BK458" s="140">
        <f t="shared" si="345"/>
        <v>593.10083999999995</v>
      </c>
      <c r="BL458" s="141">
        <f t="shared" si="346"/>
        <v>14861.472279262327</v>
      </c>
      <c r="BM458" s="142">
        <f t="shared" si="347"/>
        <v>8814351.6924671996</v>
      </c>
      <c r="BN458" s="143">
        <f>INDEX(รายได้แยกตามสิทธิ!$N:$N,MATCH(CalBudget2567!$D458,รายได้แยกตามสิทธิ!$B:$B,0))</f>
        <v>8526452.5500000007</v>
      </c>
      <c r="BO458" s="138">
        <f>INDEX(ผลงานAdjRw_DHES!$I:$I,MATCH(CalBudget2567!$D458,ผลงานAdjRw_DHES!$B:$B,0))</f>
        <v>1047.9037000000012</v>
      </c>
      <c r="BP458" s="143">
        <f t="shared" si="348"/>
        <v>8136.6756792632668</v>
      </c>
      <c r="BQ458" s="139">
        <f t="shared" si="349"/>
        <v>1257.4844400000013</v>
      </c>
      <c r="BR458" s="140">
        <f t="shared" si="350"/>
        <v>1257.4844400000013</v>
      </c>
      <c r="BS458" s="141">
        <f t="shared" si="351"/>
        <v>8351.4839171958174</v>
      </c>
      <c r="BT458" s="142">
        <f t="shared" si="352"/>
        <v>10501861.076784</v>
      </c>
      <c r="BU458" s="144">
        <f t="shared" si="353"/>
        <v>107545919.6919744</v>
      </c>
      <c r="BV458" s="145">
        <f t="shared" si="307"/>
        <v>295688162.55503041</v>
      </c>
      <c r="BW458" s="146">
        <f>INDEX(รายได้แยกตามสิทธิ!$Q:$Q,MATCH(CalBudget2567!$D458,รายได้แยกตามสิทธิ!$B:$B,0))</f>
        <v>0.36</v>
      </c>
      <c r="BX458" s="145">
        <f t="shared" si="354"/>
        <v>106447738.51981094</v>
      </c>
      <c r="BY458" s="141"/>
      <c r="BZ458" s="143">
        <f t="shared" si="355"/>
        <v>176000</v>
      </c>
      <c r="CA458" s="138">
        <f>INDEX(ผลงานOPDVisit_HDC!$C:$C,MATCH(CalBudget2567!$D458,ผลงานOPDVisit_HDC!$A:$A,0))</f>
        <v>176000</v>
      </c>
      <c r="CB458" s="138">
        <f t="shared" si="356"/>
        <v>0</v>
      </c>
    </row>
    <row r="459" spans="1:80" hidden="1" x14ac:dyDescent="0.7">
      <c r="A459" s="136">
        <f>COUNTA($D$16:D459)</f>
        <v>444</v>
      </c>
      <c r="B459" s="1">
        <v>7</v>
      </c>
      <c r="C459" s="2" t="s">
        <v>43</v>
      </c>
      <c r="D459" s="91" t="s">
        <v>516</v>
      </c>
      <c r="E459" s="3" t="s">
        <v>1409</v>
      </c>
      <c r="F459" s="4" t="s">
        <v>1876</v>
      </c>
      <c r="G459" s="1">
        <v>5</v>
      </c>
      <c r="H459" s="3" t="s">
        <v>2964</v>
      </c>
      <c r="I459" s="137">
        <f>INDEX(รายได้แยกตามสิทธิ!$D:$D,MATCH(CalBudget2567!$D459,รายได้แยกตามสิทธิ!$B:$B,0))</f>
        <v>15658374.33</v>
      </c>
      <c r="J459" s="138">
        <f>INDEX(ผลงานOPDVisit_HDC!$F:$F,MATCH(CalBudget2567!$D459,ผลงานOPDVisit_HDC!$A:$A,0))</f>
        <v>31399</v>
      </c>
      <c r="K459" s="138">
        <f t="shared" si="308"/>
        <v>498.69022357399916</v>
      </c>
      <c r="L459" s="139">
        <f t="shared" si="309"/>
        <v>37678.799999999996</v>
      </c>
      <c r="M459" s="140">
        <f t="shared" si="310"/>
        <v>37678.799999999996</v>
      </c>
      <c r="N459" s="141">
        <f t="shared" si="311"/>
        <v>511.85564547635272</v>
      </c>
      <c r="O459" s="142">
        <f t="shared" si="312"/>
        <v>19286106.494774397</v>
      </c>
      <c r="P459" s="143">
        <f>INDEX(รายได้แยกตามสิทธิ!$E:$E,MATCH(CalBudget2567!$D459,รายได้แยกตามสิทธิ!$B:$B,0))</f>
        <v>3472297.67</v>
      </c>
      <c r="Q459" s="138">
        <f>INDEX(ผลงานOPDVisit_HDC!$D:$D,MATCH(CalBudget2567!$D459,ผลงานOPDVisit_HDC!$A:$A,0))</f>
        <v>6661</v>
      </c>
      <c r="R459" s="138">
        <f t="shared" si="313"/>
        <v>521.28774508332083</v>
      </c>
      <c r="S459" s="139">
        <f t="shared" si="314"/>
        <v>7993.2</v>
      </c>
      <c r="T459" s="140">
        <f t="shared" si="315"/>
        <v>7993.2</v>
      </c>
      <c r="U459" s="141">
        <f t="shared" si="316"/>
        <v>535.04974155352045</v>
      </c>
      <c r="V459" s="142">
        <f t="shared" si="317"/>
        <v>4276759.5941855991</v>
      </c>
      <c r="W459" s="143">
        <f>INDEX(รายได้แยกตามสิทธิ!$F:$F,MATCH(CalBudget2567!$D459,รายได้แยกตามสิทธิ!$B:$B,0))</f>
        <v>520873.25</v>
      </c>
      <c r="X459" s="138">
        <f>INDEX(ผลงานOPDVisit_HDC!$E:$E,MATCH(CalBudget2567!$D459,ผลงานOPDVisit_HDC!$A:$A,0))</f>
        <v>8950</v>
      </c>
      <c r="Y459" s="138">
        <f t="shared" si="318"/>
        <v>58.19812849162011</v>
      </c>
      <c r="Z459" s="139">
        <f t="shared" si="319"/>
        <v>10740</v>
      </c>
      <c r="AA459" s="140">
        <f t="shared" si="320"/>
        <v>10740</v>
      </c>
      <c r="AB459" s="141">
        <f t="shared" si="321"/>
        <v>59.734559083798878</v>
      </c>
      <c r="AC459" s="142">
        <f t="shared" si="322"/>
        <v>641549.16455999995</v>
      </c>
      <c r="AD459" s="143">
        <f>INDEX(รายได้แยกตามสิทธิ!$G:$G,MATCH(CalBudget2567!$D459,รายได้แยกตามสิทธิ!$B:$B,0))</f>
        <v>3469</v>
      </c>
      <c r="AE459" s="138">
        <f>INDEX(ผลงานOPDVisit_HDC!$G:$G,MATCH(CalBudget2567!$D459,ผลงานOPDVisit_HDC!$A:$A,0))</f>
        <v>7</v>
      </c>
      <c r="AF459" s="138">
        <f t="shared" si="323"/>
        <v>495.57142857142856</v>
      </c>
      <c r="AG459" s="139">
        <f t="shared" si="324"/>
        <v>8.4</v>
      </c>
      <c r="AH459" s="140">
        <f t="shared" si="325"/>
        <v>8.4</v>
      </c>
      <c r="AI459" s="141">
        <f t="shared" si="326"/>
        <v>508.65451428571424</v>
      </c>
      <c r="AJ459" s="142">
        <f t="shared" si="327"/>
        <v>4272.6979199999996</v>
      </c>
      <c r="AK459" s="143">
        <f>INDEX(รายได้แยกตามสิทธิ!$H:$H,MATCH(CalBudget2567!$D459,รายได้แยกตามสิทธิ!$B:$B,0))</f>
        <v>2185572.59</v>
      </c>
      <c r="AL459" s="138">
        <f>INDEX(ผลงานOPDVisit_HDC!$K:$K,MATCH(CalBudget2567!$D459,ผลงานOPDVisit_HDC!$A:$A,0))</f>
        <v>2270</v>
      </c>
      <c r="AM459" s="138">
        <f t="shared" si="328"/>
        <v>962.80730837004398</v>
      </c>
      <c r="AN459" s="139">
        <f t="shared" si="329"/>
        <v>2724</v>
      </c>
      <c r="AO459" s="140">
        <f t="shared" si="330"/>
        <v>2724</v>
      </c>
      <c r="AP459" s="141">
        <f t="shared" si="331"/>
        <v>988.22542131101318</v>
      </c>
      <c r="AQ459" s="142">
        <f t="shared" si="332"/>
        <v>2691926.0476512001</v>
      </c>
      <c r="AR459" s="144">
        <f t="shared" si="306"/>
        <v>26900613.999091197</v>
      </c>
      <c r="AS459" s="143">
        <f>INDEX(รายได้แยกตามสิทธิ!$I:$I,MATCH(CalBudget2567!$D459,รายได้แยกตามสิทธิ!$B:$B,0))</f>
        <v>10390405.359999999</v>
      </c>
      <c r="AT459" s="138">
        <f>INDEX(ผลงานAdjRw_DHES!$D:$D,MATCH(CalBudget2567!$D459,ผลงานAdjRw_DHES!$B:$B,0))</f>
        <v>1489.8958</v>
      </c>
      <c r="AU459" s="143">
        <f t="shared" si="333"/>
        <v>6973.9141220479978</v>
      </c>
      <c r="AV459" s="139">
        <f t="shared" si="334"/>
        <v>1787.8749599999999</v>
      </c>
      <c r="AW459" s="140">
        <f t="shared" si="335"/>
        <v>1787.8749599999999</v>
      </c>
      <c r="AX459" s="141">
        <f t="shared" si="336"/>
        <v>7158.025454870065</v>
      </c>
      <c r="AY459" s="142">
        <f t="shared" si="337"/>
        <v>12797654.473804798</v>
      </c>
      <c r="AZ459" s="143">
        <f>INDEX(รายได้แยกตามสิทธิ!$J:$J,MATCH(CalBudget2567!$D459,รายได้แยกตามสิทธิ!$B:$B,0))</f>
        <v>1246865.5</v>
      </c>
      <c r="BA459" s="138">
        <f>INDEX(ผลงานAdjRw_DHES!$F:$F,MATCH(CalBudget2567!$D459,ผลงานAdjRw_DHES!$B:$B,0))</f>
        <v>133.04650000000001</v>
      </c>
      <c r="BB459" s="143">
        <f t="shared" si="338"/>
        <v>9371.6520164002814</v>
      </c>
      <c r="BC459" s="139">
        <f t="shared" si="339"/>
        <v>159.6558</v>
      </c>
      <c r="BD459" s="140">
        <f t="shared" si="340"/>
        <v>159.6558</v>
      </c>
      <c r="BE459" s="141">
        <f t="shared" si="341"/>
        <v>9619.0636296332486</v>
      </c>
      <c r="BF459" s="142">
        <f t="shared" si="342"/>
        <v>1535739.29904</v>
      </c>
      <c r="BG459" s="143">
        <f>INDEX(รายได้แยกตามสิทธิ!$K:$K,MATCH(CalBudget2567!$D459,รายได้แยกตามสิทธิ!$B:$B,0))</f>
        <v>299675.55</v>
      </c>
      <c r="BH459" s="138">
        <f>INDEX(ผลงานAdjRw_DHES!$E:$E,MATCH(CalBudget2567!$D459,ผลงานAdjRw_DHES!$B:$B,0))</f>
        <v>42.167099999999998</v>
      </c>
      <c r="BI459" s="143">
        <f t="shared" si="343"/>
        <v>7106.8570046315726</v>
      </c>
      <c r="BJ459" s="139">
        <f t="shared" si="344"/>
        <v>50.600519999999996</v>
      </c>
      <c r="BK459" s="140">
        <f t="shared" si="345"/>
        <v>50.600519999999996</v>
      </c>
      <c r="BL459" s="141">
        <f t="shared" si="346"/>
        <v>7294.4780295538458</v>
      </c>
      <c r="BM459" s="142">
        <f t="shared" si="347"/>
        <v>369104.38142399996</v>
      </c>
      <c r="BN459" s="143">
        <f>INDEX(รายได้แยกตามสิทธิ!$N:$N,MATCH(CalBudget2567!$D459,รายได้แยกตามสิทธิ!$B:$B,0))</f>
        <v>689248</v>
      </c>
      <c r="BO459" s="138">
        <f>INDEX(ผลงานAdjRw_DHES!$I:$I,MATCH(CalBudget2567!$D459,ผลงานAdjRw_DHES!$B:$B,0))</f>
        <v>42.23810000000006</v>
      </c>
      <c r="BP459" s="143">
        <f t="shared" si="348"/>
        <v>16318.158250489463</v>
      </c>
      <c r="BQ459" s="139">
        <f t="shared" si="349"/>
        <v>50.685720000000067</v>
      </c>
      <c r="BR459" s="140">
        <f t="shared" si="350"/>
        <v>50.685720000000067</v>
      </c>
      <c r="BS459" s="141">
        <f t="shared" si="351"/>
        <v>16748.957628302385</v>
      </c>
      <c r="BT459" s="142">
        <f t="shared" si="352"/>
        <v>848932.97663999989</v>
      </c>
      <c r="BU459" s="144">
        <f t="shared" si="353"/>
        <v>15551431.130908798</v>
      </c>
      <c r="BV459" s="145">
        <f t="shared" si="307"/>
        <v>42452045.129999995</v>
      </c>
      <c r="BW459" s="146">
        <f>INDEX(รายได้แยกตามสิทธิ!$Q:$Q,MATCH(CalBudget2567!$D459,รายได้แยกตามสิทธิ!$B:$B,0))</f>
        <v>0.38</v>
      </c>
      <c r="BX459" s="145">
        <f t="shared" si="354"/>
        <v>16131777.149399998</v>
      </c>
      <c r="BY459" s="141"/>
      <c r="BZ459" s="143">
        <f t="shared" si="355"/>
        <v>49287</v>
      </c>
      <c r="CA459" s="138">
        <f>INDEX(ผลงานOPDVisit_HDC!$C:$C,MATCH(CalBudget2567!$D459,ผลงานOPDVisit_HDC!$A:$A,0))</f>
        <v>49287</v>
      </c>
      <c r="CB459" s="138">
        <f t="shared" si="356"/>
        <v>0</v>
      </c>
    </row>
    <row r="460" spans="1:80" hidden="1" x14ac:dyDescent="0.7">
      <c r="A460" s="136">
        <f>COUNTA($D$16:D460)</f>
        <v>445</v>
      </c>
      <c r="B460" s="1">
        <v>7</v>
      </c>
      <c r="C460" s="2" t="s">
        <v>43</v>
      </c>
      <c r="D460" s="91" t="s">
        <v>517</v>
      </c>
      <c r="E460" s="3" t="s">
        <v>1410</v>
      </c>
      <c r="F460" s="4" t="s">
        <v>1876</v>
      </c>
      <c r="G460" s="1">
        <v>13</v>
      </c>
      <c r="H460" s="3" t="s">
        <v>2963</v>
      </c>
      <c r="I460" s="137">
        <f>INDEX(รายได้แยกตามสิทธิ!$D:$D,MATCH(CalBudget2567!$D460,รายได้แยกตามสิทธิ!$B:$B,0))</f>
        <v>73121512.739999995</v>
      </c>
      <c r="J460" s="138">
        <f>INDEX(ผลงานOPDVisit_HDC!$F:$F,MATCH(CalBudget2567!$D460,ผลงานOPDVisit_HDC!$A:$A,0))</f>
        <v>98841</v>
      </c>
      <c r="K460" s="138">
        <f t="shared" si="308"/>
        <v>739.78928521564933</v>
      </c>
      <c r="L460" s="139">
        <f t="shared" si="309"/>
        <v>118609.2</v>
      </c>
      <c r="M460" s="140">
        <f t="shared" si="310"/>
        <v>118609.2</v>
      </c>
      <c r="N460" s="141">
        <f t="shared" si="311"/>
        <v>759.31972234534248</v>
      </c>
      <c r="O460" s="142">
        <f t="shared" si="312"/>
        <v>90062304.811603189</v>
      </c>
      <c r="P460" s="143">
        <f>INDEX(รายได้แยกตามสิทธิ!$E:$E,MATCH(CalBudget2567!$D460,รายได้แยกตามสิทธิ!$B:$B,0))</f>
        <v>42655140.049999997</v>
      </c>
      <c r="Q460" s="138">
        <f>INDEX(ผลงานOPDVisit_HDC!$D:$D,MATCH(CalBudget2567!$D460,ผลงานOPDVisit_HDC!$A:$A,0))</f>
        <v>38464</v>
      </c>
      <c r="R460" s="138">
        <f t="shared" si="313"/>
        <v>1108.9626676892678</v>
      </c>
      <c r="S460" s="139">
        <f t="shared" si="314"/>
        <v>46156.799999999996</v>
      </c>
      <c r="T460" s="140">
        <f t="shared" si="315"/>
        <v>46156.799999999996</v>
      </c>
      <c r="U460" s="141">
        <f t="shared" si="316"/>
        <v>1138.2392821162646</v>
      </c>
      <c r="V460" s="142">
        <f t="shared" si="317"/>
        <v>52537482.896783993</v>
      </c>
      <c r="W460" s="143">
        <f>INDEX(รายได้แยกตามสิทธิ!$F:$F,MATCH(CalBudget2567!$D460,รายได้แยกตามสิทธิ!$B:$B,0))</f>
        <v>6696770.9400000004</v>
      </c>
      <c r="X460" s="138">
        <f>INDEX(ผลงานOPDVisit_HDC!$E:$E,MATCH(CalBudget2567!$D460,ผลงานOPDVisit_HDC!$A:$A,0))</f>
        <v>22661</v>
      </c>
      <c r="Y460" s="138">
        <f t="shared" si="318"/>
        <v>295.51965667887561</v>
      </c>
      <c r="Z460" s="139">
        <f t="shared" si="319"/>
        <v>27193.200000000001</v>
      </c>
      <c r="AA460" s="140">
        <f t="shared" si="320"/>
        <v>27193.200000000001</v>
      </c>
      <c r="AB460" s="141">
        <f t="shared" si="321"/>
        <v>303.32137561519789</v>
      </c>
      <c r="AC460" s="142">
        <f t="shared" si="322"/>
        <v>8248278.8313791994</v>
      </c>
      <c r="AD460" s="143">
        <f>INDEX(รายได้แยกตามสิทธิ!$G:$G,MATCH(CalBudget2567!$D460,รายได้แยกตามสิทธิ!$B:$B,0))</f>
        <v>45351.5</v>
      </c>
      <c r="AE460" s="138">
        <f>INDEX(ผลงานOPDVisit_HDC!$G:$G,MATCH(CalBudget2567!$D460,ผลงานOPDVisit_HDC!$A:$A,0))</f>
        <v>148</v>
      </c>
      <c r="AF460" s="138">
        <f t="shared" si="323"/>
        <v>306.42905405405406</v>
      </c>
      <c r="AG460" s="139">
        <f t="shared" si="324"/>
        <v>177.6</v>
      </c>
      <c r="AH460" s="140">
        <f t="shared" si="325"/>
        <v>177.6</v>
      </c>
      <c r="AI460" s="141">
        <f t="shared" si="326"/>
        <v>314.5187810810811</v>
      </c>
      <c r="AJ460" s="142">
        <f t="shared" si="327"/>
        <v>55858.535520000005</v>
      </c>
      <c r="AK460" s="143">
        <f>INDEX(รายได้แยกตามสิทธิ!$H:$H,MATCH(CalBudget2567!$D460,รายได้แยกตามสิทธิ!$B:$B,0))</f>
        <v>5401778.1300000008</v>
      </c>
      <c r="AL460" s="138">
        <f>INDEX(ผลงานOPDVisit_HDC!$K:$K,MATCH(CalBudget2567!$D460,ผลงานOPDVisit_HDC!$A:$A,0))</f>
        <v>8064</v>
      </c>
      <c r="AM460" s="138">
        <f t="shared" si="328"/>
        <v>669.86335937500007</v>
      </c>
      <c r="AN460" s="139">
        <f t="shared" si="329"/>
        <v>9676.7999999999993</v>
      </c>
      <c r="AO460" s="140">
        <f t="shared" si="330"/>
        <v>9676.7999999999993</v>
      </c>
      <c r="AP460" s="141">
        <f t="shared" si="331"/>
        <v>687.54775206250008</v>
      </c>
      <c r="AQ460" s="142">
        <f t="shared" si="332"/>
        <v>6653262.0871584006</v>
      </c>
      <c r="AR460" s="144">
        <f t="shared" si="306"/>
        <v>157557187.1624448</v>
      </c>
      <c r="AS460" s="143">
        <f>INDEX(รายได้แยกตามสิทธิ!$I:$I,MATCH(CalBudget2567!$D460,รายได้แยกตามสิทธิ!$B:$B,0))</f>
        <v>66376991.670000002</v>
      </c>
      <c r="AT460" s="138">
        <f>INDEX(ผลงานAdjRw_DHES!$D:$D,MATCH(CalBudget2567!$D460,ผลงานAdjRw_DHES!$B:$B,0))</f>
        <v>6423.9388999999992</v>
      </c>
      <c r="AU460" s="143">
        <f t="shared" si="333"/>
        <v>10332.755759865649</v>
      </c>
      <c r="AV460" s="139">
        <f t="shared" si="334"/>
        <v>7708.7266799999989</v>
      </c>
      <c r="AW460" s="140">
        <f t="shared" si="335"/>
        <v>7708.7266799999989</v>
      </c>
      <c r="AX460" s="141">
        <f t="shared" si="336"/>
        <v>10605.540511926103</v>
      </c>
      <c r="AY460" s="142">
        <f t="shared" si="337"/>
        <v>81755213.100105599</v>
      </c>
      <c r="AZ460" s="143">
        <f>INDEX(รายได้แยกตามสิทธิ!$J:$J,MATCH(CalBudget2567!$D460,รายได้แยกตามสิทธิ!$B:$B,0))</f>
        <v>14276111.68</v>
      </c>
      <c r="BA460" s="138">
        <f>INDEX(ผลงานAdjRw_DHES!$F:$F,MATCH(CalBudget2567!$D460,ผลงานAdjRw_DHES!$B:$B,0))</f>
        <v>105.99759999999999</v>
      </c>
      <c r="BB460" s="143">
        <f t="shared" si="338"/>
        <v>134683.34830222573</v>
      </c>
      <c r="BC460" s="139">
        <f t="shared" si="339"/>
        <v>127.19711999999998</v>
      </c>
      <c r="BD460" s="140">
        <f t="shared" si="340"/>
        <v>127.19711999999998</v>
      </c>
      <c r="BE460" s="141">
        <f t="shared" si="341"/>
        <v>138238.98869740448</v>
      </c>
      <c r="BF460" s="142">
        <f t="shared" si="342"/>
        <v>17583601.234022398</v>
      </c>
      <c r="BG460" s="143">
        <f>INDEX(รายได้แยกตามสิทธิ!$K:$K,MATCH(CalBudget2567!$D460,รายได้แยกตามสิทธิ!$B:$B,0))</f>
        <v>4413052.75</v>
      </c>
      <c r="BH460" s="138">
        <f>INDEX(ผลงานAdjRw_DHES!$E:$E,MATCH(CalBudget2567!$D460,ผลงานAdjRw_DHES!$B:$B,0))</f>
        <v>352.05060000000003</v>
      </c>
      <c r="BI460" s="143">
        <f t="shared" si="343"/>
        <v>12535.279729675221</v>
      </c>
      <c r="BJ460" s="139">
        <f t="shared" si="344"/>
        <v>422.46072000000004</v>
      </c>
      <c r="BK460" s="140">
        <f t="shared" si="345"/>
        <v>422.46072000000004</v>
      </c>
      <c r="BL460" s="141">
        <f t="shared" si="346"/>
        <v>12866.211114538648</v>
      </c>
      <c r="BM460" s="142">
        <f t="shared" si="347"/>
        <v>5435468.8111199997</v>
      </c>
      <c r="BN460" s="143">
        <f>INDEX(รายได้แยกตามสิทธิ!$N:$N,MATCH(CalBudget2567!$D460,รายได้แยกตามสิทธิ!$B:$B,0))</f>
        <v>8691617.3499999996</v>
      </c>
      <c r="BO460" s="138">
        <f>INDEX(ผลงานAdjRw_DHES!$I:$I,MATCH(CalBudget2567!$D460,ผลงานAdjRw_DHES!$B:$B,0))</f>
        <v>1900.6914000000008</v>
      </c>
      <c r="BP460" s="143">
        <f t="shared" si="348"/>
        <v>4572.8714035324174</v>
      </c>
      <c r="BQ460" s="139">
        <f t="shared" si="349"/>
        <v>2280.8296800000007</v>
      </c>
      <c r="BR460" s="140">
        <f t="shared" si="350"/>
        <v>2280.8296800000007</v>
      </c>
      <c r="BS460" s="141">
        <f t="shared" si="351"/>
        <v>4693.5952085856734</v>
      </c>
      <c r="BT460" s="142">
        <f t="shared" si="352"/>
        <v>10705291.257647999</v>
      </c>
      <c r="BU460" s="144">
        <f t="shared" si="353"/>
        <v>115479574.40289599</v>
      </c>
      <c r="BV460" s="145">
        <f t="shared" si="307"/>
        <v>273036761.56534076</v>
      </c>
      <c r="BW460" s="146">
        <f>INDEX(รายได้แยกตามสิทธิ!$Q:$Q,MATCH(CalBudget2567!$D460,รายได้แยกตามสิทธิ!$B:$B,0))</f>
        <v>0.39</v>
      </c>
      <c r="BX460" s="145">
        <f t="shared" si="354"/>
        <v>106484337.01048289</v>
      </c>
      <c r="BY460" s="141"/>
      <c r="BZ460" s="143">
        <f t="shared" si="355"/>
        <v>168178</v>
      </c>
      <c r="CA460" s="138">
        <f>INDEX(ผลงานOPDVisit_HDC!$C:$C,MATCH(CalBudget2567!$D460,ผลงานOPDVisit_HDC!$A:$A,0))</f>
        <v>168178</v>
      </c>
      <c r="CB460" s="138">
        <f t="shared" si="356"/>
        <v>0</v>
      </c>
    </row>
    <row r="461" spans="1:80" hidden="1" x14ac:dyDescent="0.7">
      <c r="A461" s="136">
        <f>COUNTA($D$16:D461)</f>
        <v>446</v>
      </c>
      <c r="B461" s="1">
        <v>7</v>
      </c>
      <c r="C461" s="2" t="s">
        <v>43</v>
      </c>
      <c r="D461" s="91" t="s">
        <v>518</v>
      </c>
      <c r="E461" s="3" t="s">
        <v>1411</v>
      </c>
      <c r="F461" s="4" t="s">
        <v>1876</v>
      </c>
      <c r="G461" s="1">
        <v>5</v>
      </c>
      <c r="H461" s="3" t="s">
        <v>2964</v>
      </c>
      <c r="I461" s="137">
        <f>INDEX(รายได้แยกตามสิทธิ!$D:$D,MATCH(CalBudget2567!$D461,รายได้แยกตามสิทธิ!$B:$B,0))</f>
        <v>22016246.489999998</v>
      </c>
      <c r="J461" s="138">
        <f>INDEX(ผลงานOPDVisit_HDC!$F:$F,MATCH(CalBudget2567!$D461,ผลงานOPDVisit_HDC!$A:$A,0))</f>
        <v>43719</v>
      </c>
      <c r="K461" s="138">
        <f t="shared" si="308"/>
        <v>503.58531736773483</v>
      </c>
      <c r="L461" s="139">
        <f t="shared" si="309"/>
        <v>52462.799999999996</v>
      </c>
      <c r="M461" s="140">
        <f t="shared" si="310"/>
        <v>52462.799999999996</v>
      </c>
      <c r="N461" s="141">
        <f t="shared" si="311"/>
        <v>516.87996974624298</v>
      </c>
      <c r="O461" s="142">
        <f t="shared" si="312"/>
        <v>27116970.476803195</v>
      </c>
      <c r="P461" s="143">
        <f>INDEX(รายได้แยกตามสิทธิ!$E:$E,MATCH(CalBudget2567!$D461,รายได้แยกตามสิทธิ!$B:$B,0))</f>
        <v>9244127.3000000007</v>
      </c>
      <c r="Q461" s="138">
        <f>INDEX(ผลงานOPDVisit_HDC!$D:$D,MATCH(CalBudget2567!$D461,ผลงานOPDVisit_HDC!$A:$A,0))</f>
        <v>10267</v>
      </c>
      <c r="R461" s="138">
        <f t="shared" si="313"/>
        <v>900.37277685789434</v>
      </c>
      <c r="S461" s="139">
        <f t="shared" si="314"/>
        <v>12320.4</v>
      </c>
      <c r="T461" s="140">
        <f t="shared" si="315"/>
        <v>12320.4</v>
      </c>
      <c r="U461" s="141">
        <f t="shared" si="316"/>
        <v>924.14261816694273</v>
      </c>
      <c r="V461" s="142">
        <f t="shared" si="317"/>
        <v>11385806.712864</v>
      </c>
      <c r="W461" s="143">
        <f>INDEX(รายได้แยกตามสิทธิ!$F:$F,MATCH(CalBudget2567!$D461,รายได้แยกตามสิทธิ!$B:$B,0))</f>
        <v>982465</v>
      </c>
      <c r="X461" s="138">
        <f>INDEX(ผลงานOPDVisit_HDC!$E:$E,MATCH(CalBudget2567!$D461,ผลงานOPDVisit_HDC!$A:$A,0))</f>
        <v>5840</v>
      </c>
      <c r="Y461" s="138">
        <f t="shared" si="318"/>
        <v>168.23030821917808</v>
      </c>
      <c r="Z461" s="139">
        <f t="shared" si="319"/>
        <v>7008</v>
      </c>
      <c r="AA461" s="140">
        <f t="shared" si="320"/>
        <v>7008</v>
      </c>
      <c r="AB461" s="141">
        <f t="shared" si="321"/>
        <v>172.67158835616439</v>
      </c>
      <c r="AC461" s="142">
        <f t="shared" si="322"/>
        <v>1210082.4912</v>
      </c>
      <c r="AD461" s="143">
        <f>INDEX(รายได้แยกตามสิทธิ!$G:$G,MATCH(CalBudget2567!$D461,รายได้แยกตามสิทธิ!$B:$B,0))</f>
        <v>19841</v>
      </c>
      <c r="AE461" s="138">
        <f>INDEX(ผลงานOPDVisit_HDC!$G:$G,MATCH(CalBudget2567!$D461,ผลงานOPDVisit_HDC!$A:$A,0))</f>
        <v>27</v>
      </c>
      <c r="AF461" s="138">
        <f t="shared" si="323"/>
        <v>734.85185185185185</v>
      </c>
      <c r="AG461" s="139">
        <f t="shared" si="324"/>
        <v>32.4</v>
      </c>
      <c r="AH461" s="140">
        <f t="shared" si="325"/>
        <v>32.4</v>
      </c>
      <c r="AI461" s="141">
        <f t="shared" si="326"/>
        <v>754.25194074074079</v>
      </c>
      <c r="AJ461" s="142">
        <f t="shared" si="327"/>
        <v>24437.762880000002</v>
      </c>
      <c r="AK461" s="143">
        <f>INDEX(รายได้แยกตามสิทธิ!$H:$H,MATCH(CalBudget2567!$D461,รายได้แยกตามสิทธิ!$B:$B,0))</f>
        <v>996915</v>
      </c>
      <c r="AL461" s="138">
        <f>INDEX(ผลงานOPDVisit_HDC!$K:$K,MATCH(CalBudget2567!$D461,ผลงานOPDVisit_HDC!$A:$A,0))</f>
        <v>950</v>
      </c>
      <c r="AM461" s="138">
        <f t="shared" si="328"/>
        <v>1049.3842105263159</v>
      </c>
      <c r="AN461" s="139">
        <f t="shared" si="329"/>
        <v>1140</v>
      </c>
      <c r="AO461" s="140">
        <f t="shared" si="330"/>
        <v>1140</v>
      </c>
      <c r="AP461" s="141">
        <f t="shared" si="331"/>
        <v>1077.0879536842106</v>
      </c>
      <c r="AQ461" s="142">
        <f t="shared" si="332"/>
        <v>1227880.2672000001</v>
      </c>
      <c r="AR461" s="144">
        <f t="shared" si="306"/>
        <v>40965177.710947193</v>
      </c>
      <c r="AS461" s="143">
        <f>INDEX(รายได้แยกตามสิทธิ!$I:$I,MATCH(CalBudget2567!$D461,รายได้แยกตามสิทธิ!$B:$B,0))</f>
        <v>12949697.52</v>
      </c>
      <c r="AT461" s="138">
        <f>INDEX(ผลงานAdjRw_DHES!$D:$D,MATCH(CalBudget2567!$D461,ผลงานAdjRw_DHES!$B:$B,0))</f>
        <v>1341.0367000000001</v>
      </c>
      <c r="AU461" s="143">
        <f t="shared" si="333"/>
        <v>9656.4825705366584</v>
      </c>
      <c r="AV461" s="139">
        <f t="shared" si="334"/>
        <v>1609.24404</v>
      </c>
      <c r="AW461" s="140">
        <f t="shared" si="335"/>
        <v>1609.24404</v>
      </c>
      <c r="AX461" s="141">
        <f t="shared" si="336"/>
        <v>9911.4137103988269</v>
      </c>
      <c r="AY461" s="142">
        <f t="shared" si="337"/>
        <v>15949883.441433599</v>
      </c>
      <c r="AZ461" s="143">
        <f>INDEX(รายได้แยกตามสิทธิ!$J:$J,MATCH(CalBudget2567!$D461,รายได้แยกตามสิทธิ!$B:$B,0))</f>
        <v>2117937</v>
      </c>
      <c r="BA461" s="138">
        <f>INDEX(ผลงานAdjRw_DHES!$F:$F,MATCH(CalBudget2567!$D461,ผลงานAdjRw_DHES!$B:$B,0))</f>
        <v>164.3664</v>
      </c>
      <c r="BB461" s="143">
        <f t="shared" si="338"/>
        <v>12885.461992231989</v>
      </c>
      <c r="BC461" s="139">
        <f t="shared" si="339"/>
        <v>197.23967999999999</v>
      </c>
      <c r="BD461" s="140">
        <f t="shared" si="340"/>
        <v>197.23967999999999</v>
      </c>
      <c r="BE461" s="141">
        <f t="shared" si="341"/>
        <v>13225.638188826913</v>
      </c>
      <c r="BF461" s="142">
        <f t="shared" si="342"/>
        <v>2608620.6441599997</v>
      </c>
      <c r="BG461" s="143">
        <f>INDEX(รายได้แยกตามสิทธิ!$K:$K,MATCH(CalBudget2567!$D461,รายได้แยกตามสิทธิ!$B:$B,0))</f>
        <v>375955</v>
      </c>
      <c r="BH461" s="138">
        <f>INDEX(ผลงานAdjRw_DHES!$E:$E,MATCH(CalBudget2567!$D461,ผลงานAdjRw_DHES!$B:$B,0))</f>
        <v>46.028500000000008</v>
      </c>
      <c r="BI461" s="143">
        <f t="shared" si="343"/>
        <v>8167.8742518222389</v>
      </c>
      <c r="BJ461" s="139">
        <f t="shared" si="344"/>
        <v>55.234200000000008</v>
      </c>
      <c r="BK461" s="140">
        <f t="shared" si="345"/>
        <v>55.234200000000008</v>
      </c>
      <c r="BL461" s="141">
        <f t="shared" si="346"/>
        <v>8383.5061320703462</v>
      </c>
      <c r="BM461" s="142">
        <f t="shared" si="347"/>
        <v>463056.25439999998</v>
      </c>
      <c r="BN461" s="143">
        <f>INDEX(รายได้แยกตามสิทธิ!$N:$N,MATCH(CalBudget2567!$D461,รายได้แยกตามสิทธิ!$B:$B,0))</f>
        <v>1181234</v>
      </c>
      <c r="BO461" s="138">
        <f>INDEX(ผลงานAdjRw_DHES!$I:$I,MATCH(CalBudget2567!$D461,ผลงานAdjRw_DHES!$B:$B,0))</f>
        <v>75.309899999999743</v>
      </c>
      <c r="BP461" s="143">
        <f t="shared" si="348"/>
        <v>15684.976344411612</v>
      </c>
      <c r="BQ461" s="139">
        <f t="shared" si="349"/>
        <v>90.371879999999692</v>
      </c>
      <c r="BR461" s="140">
        <f t="shared" si="350"/>
        <v>90.371879999999692</v>
      </c>
      <c r="BS461" s="141">
        <f t="shared" si="351"/>
        <v>16099.059719904079</v>
      </c>
      <c r="BT461" s="142">
        <f t="shared" si="352"/>
        <v>1454902.29312</v>
      </c>
      <c r="BU461" s="144">
        <f t="shared" si="353"/>
        <v>20476462.6331136</v>
      </c>
      <c r="BV461" s="145">
        <f t="shared" si="307"/>
        <v>61441640.344060794</v>
      </c>
      <c r="BW461" s="146">
        <f>INDEX(รายได้แยกตามสิทธิ!$Q:$Q,MATCH(CalBudget2567!$D461,รายได้แยกตามสิทธิ!$B:$B,0))</f>
        <v>0.45</v>
      </c>
      <c r="BX461" s="145">
        <f t="shared" si="354"/>
        <v>27648738.154827356</v>
      </c>
      <c r="BY461" s="141"/>
      <c r="BZ461" s="143">
        <f t="shared" si="355"/>
        <v>60803</v>
      </c>
      <c r="CA461" s="138">
        <f>INDEX(ผลงานOPDVisit_HDC!$C:$C,MATCH(CalBudget2567!$D461,ผลงานOPDVisit_HDC!$A:$A,0))</f>
        <v>60803</v>
      </c>
      <c r="CB461" s="138">
        <f t="shared" si="356"/>
        <v>0</v>
      </c>
    </row>
    <row r="462" spans="1:80" hidden="1" x14ac:dyDescent="0.7">
      <c r="A462" s="136">
        <f>COUNTA($D$16:D462)</f>
        <v>447</v>
      </c>
      <c r="B462" s="1">
        <v>7</v>
      </c>
      <c r="C462" s="2" t="s">
        <v>43</v>
      </c>
      <c r="D462" s="91" t="s">
        <v>519</v>
      </c>
      <c r="E462" s="3" t="s">
        <v>1412</v>
      </c>
      <c r="F462" s="4" t="s">
        <v>1876</v>
      </c>
      <c r="G462" s="1">
        <v>5</v>
      </c>
      <c r="H462" s="3" t="s">
        <v>2964</v>
      </c>
      <c r="I462" s="137">
        <f>INDEX(รายได้แยกตามสิทธิ!$D:$D,MATCH(CalBudget2567!$D462,รายได้แยกตามสิทธิ!$B:$B,0))</f>
        <v>37252586.490000002</v>
      </c>
      <c r="J462" s="138">
        <f>INDEX(ผลงานOPDVisit_HDC!$F:$F,MATCH(CalBudget2567!$D462,ผลงานOPDVisit_HDC!$A:$A,0))</f>
        <v>72483</v>
      </c>
      <c r="K462" s="138">
        <f t="shared" si="308"/>
        <v>513.94929142005719</v>
      </c>
      <c r="L462" s="139">
        <f t="shared" si="309"/>
        <v>86979.599999999991</v>
      </c>
      <c r="M462" s="140">
        <f t="shared" si="310"/>
        <v>86979.599999999991</v>
      </c>
      <c r="N462" s="141">
        <f t="shared" si="311"/>
        <v>527.51755271354671</v>
      </c>
      <c r="O462" s="142">
        <f t="shared" si="312"/>
        <v>45883265.728003204</v>
      </c>
      <c r="P462" s="143">
        <f>INDEX(รายได้แยกตามสิทธิ!$E:$E,MATCH(CalBudget2567!$D462,รายได้แยกตามสิทธิ!$B:$B,0))</f>
        <v>11832016.949999999</v>
      </c>
      <c r="Q462" s="138">
        <f>INDEX(ผลงานOPDVisit_HDC!$D:$D,MATCH(CalBudget2567!$D462,ผลงานOPDVisit_HDC!$A:$A,0))</f>
        <v>10713</v>
      </c>
      <c r="R462" s="138">
        <f t="shared" si="313"/>
        <v>1104.4541164939792</v>
      </c>
      <c r="S462" s="139">
        <f t="shared" si="314"/>
        <v>12855.6</v>
      </c>
      <c r="T462" s="140">
        <f t="shared" si="315"/>
        <v>12855.6</v>
      </c>
      <c r="U462" s="141">
        <f t="shared" si="316"/>
        <v>1133.6117051694202</v>
      </c>
      <c r="V462" s="142">
        <f t="shared" si="317"/>
        <v>14573258.636976</v>
      </c>
      <c r="W462" s="143">
        <f>INDEX(รายได้แยกตามสิทธิ!$F:$F,MATCH(CalBudget2567!$D462,รายได้แยกตามสิทธิ!$B:$B,0))</f>
        <v>2238949.15</v>
      </c>
      <c r="X462" s="138">
        <f>INDEX(ผลงานOPDVisit_HDC!$E:$E,MATCH(CalBudget2567!$D462,ผลงานOPDVisit_HDC!$A:$A,0))</f>
        <v>3791</v>
      </c>
      <c r="Y462" s="138">
        <f t="shared" si="318"/>
        <v>590.59592455816403</v>
      </c>
      <c r="Z462" s="139">
        <f t="shared" si="319"/>
        <v>4549.2</v>
      </c>
      <c r="AA462" s="140">
        <f t="shared" si="320"/>
        <v>4549.2</v>
      </c>
      <c r="AB462" s="141">
        <f t="shared" si="321"/>
        <v>606.18765696649962</v>
      </c>
      <c r="AC462" s="142">
        <f t="shared" si="322"/>
        <v>2757668.889072</v>
      </c>
      <c r="AD462" s="143">
        <f>INDEX(รายได้แยกตามสิทธิ!$G:$G,MATCH(CalBudget2567!$D462,รายได้แยกตามสิทธิ!$B:$B,0))</f>
        <v>11640</v>
      </c>
      <c r="AE462" s="138">
        <f>INDEX(ผลงานOPDVisit_HDC!$G:$G,MATCH(CalBudget2567!$D462,ผลงานOPDVisit_HDC!$A:$A,0))</f>
        <v>14</v>
      </c>
      <c r="AF462" s="138">
        <f t="shared" si="323"/>
        <v>831.42857142857144</v>
      </c>
      <c r="AG462" s="139">
        <f t="shared" si="324"/>
        <v>16.8</v>
      </c>
      <c r="AH462" s="140">
        <f t="shared" si="325"/>
        <v>16.8</v>
      </c>
      <c r="AI462" s="141">
        <f t="shared" si="326"/>
        <v>853.37828571428577</v>
      </c>
      <c r="AJ462" s="142">
        <f t="shared" si="327"/>
        <v>14336.755200000001</v>
      </c>
      <c r="AK462" s="143">
        <f>INDEX(รายได้แยกตามสิทธิ!$H:$H,MATCH(CalBudget2567!$D462,รายได้แยกตามสิทธิ!$B:$B,0))</f>
        <v>992861</v>
      </c>
      <c r="AL462" s="138">
        <f>INDEX(ผลงานOPDVisit_HDC!$K:$K,MATCH(CalBudget2567!$D462,ผลงานOPDVisit_HDC!$A:$A,0))</f>
        <v>4648</v>
      </c>
      <c r="AM462" s="138">
        <f t="shared" si="328"/>
        <v>213.6103700516351</v>
      </c>
      <c r="AN462" s="139">
        <f t="shared" si="329"/>
        <v>5577.5999999999995</v>
      </c>
      <c r="AO462" s="140">
        <f t="shared" si="330"/>
        <v>5577.5999999999995</v>
      </c>
      <c r="AP462" s="141">
        <f t="shared" si="331"/>
        <v>219.24968382099826</v>
      </c>
      <c r="AQ462" s="142">
        <f t="shared" si="332"/>
        <v>1222887.0364799998</v>
      </c>
      <c r="AR462" s="144">
        <f t="shared" si="306"/>
        <v>64451417.045731209</v>
      </c>
      <c r="AS462" s="143">
        <f>INDEX(รายได้แยกตามสิทธิ!$I:$I,MATCH(CalBudget2567!$D462,รายได้แยกตามสิทธิ!$B:$B,0))</f>
        <v>12638783.039999999</v>
      </c>
      <c r="AT462" s="138">
        <f>INDEX(ผลงานAdjRw_DHES!$D:$D,MATCH(CalBudget2567!$D462,ผลงานAdjRw_DHES!$B:$B,0))</f>
        <v>1151.4100000000001</v>
      </c>
      <c r="AU462" s="143">
        <f t="shared" si="333"/>
        <v>10976.787625606863</v>
      </c>
      <c r="AV462" s="139">
        <f t="shared" si="334"/>
        <v>1381.692</v>
      </c>
      <c r="AW462" s="140">
        <f t="shared" si="335"/>
        <v>1381.692</v>
      </c>
      <c r="AX462" s="141">
        <f t="shared" si="336"/>
        <v>11266.574818922883</v>
      </c>
      <c r="AY462" s="142">
        <f t="shared" si="337"/>
        <v>15566936.294707196</v>
      </c>
      <c r="AZ462" s="143">
        <f>INDEX(รายได้แยกตามสิทธิ!$J:$J,MATCH(CalBudget2567!$D462,รายได้แยกตามสิทธิ!$B:$B,0))</f>
        <v>1918396.69</v>
      </c>
      <c r="BA462" s="138">
        <f>INDEX(ผลงานAdjRw_DHES!$F:$F,MATCH(CalBudget2567!$D462,ผลงานAdjRw_DHES!$B:$B,0))</f>
        <v>110.1</v>
      </c>
      <c r="BB462" s="143">
        <f t="shared" si="338"/>
        <v>17424.129791099</v>
      </c>
      <c r="BC462" s="139">
        <f t="shared" si="339"/>
        <v>132.11999999999998</v>
      </c>
      <c r="BD462" s="140">
        <f t="shared" si="340"/>
        <v>132.11999999999998</v>
      </c>
      <c r="BE462" s="141">
        <f t="shared" si="341"/>
        <v>17884.126817584012</v>
      </c>
      <c r="BF462" s="142">
        <f t="shared" si="342"/>
        <v>2362850.8351391992</v>
      </c>
      <c r="BG462" s="143">
        <f>INDEX(รายได้แยกตามสิทธิ!$K:$K,MATCH(CalBudget2567!$D462,รายได้แยกตามสิทธิ!$B:$B,0))</f>
        <v>365571</v>
      </c>
      <c r="BH462" s="138">
        <f>INDEX(ผลงานAdjRw_DHES!$E:$E,MATCH(CalBudget2567!$D462,ผลงานAdjRw_DHES!$B:$B,0))</f>
        <v>38.360000000000007</v>
      </c>
      <c r="BI462" s="143">
        <f t="shared" si="343"/>
        <v>9530.0052137643361</v>
      </c>
      <c r="BJ462" s="139">
        <f t="shared" si="344"/>
        <v>46.032000000000004</v>
      </c>
      <c r="BK462" s="140">
        <f t="shared" si="345"/>
        <v>46.032000000000004</v>
      </c>
      <c r="BL462" s="141">
        <f t="shared" si="346"/>
        <v>9781.5973514077141</v>
      </c>
      <c r="BM462" s="142">
        <f t="shared" si="347"/>
        <v>450266.48927999992</v>
      </c>
      <c r="BN462" s="143">
        <f>INDEX(รายได้แยกตามสิทธิ!$N:$N,MATCH(CalBudget2567!$D462,รายได้แยกตามสิทธิ!$B:$B,0))</f>
        <v>526399.5</v>
      </c>
      <c r="BO462" s="138">
        <f>INDEX(ผลงานAdjRw_DHES!$I:$I,MATCH(CalBudget2567!$D462,ผลงานAdjRw_DHES!$B:$B,0))</f>
        <v>318.40999999999985</v>
      </c>
      <c r="BP462" s="143">
        <f t="shared" si="348"/>
        <v>1653.2128387927523</v>
      </c>
      <c r="BQ462" s="139">
        <f t="shared" si="349"/>
        <v>382.09199999999981</v>
      </c>
      <c r="BR462" s="140">
        <f t="shared" si="350"/>
        <v>382.09199999999981</v>
      </c>
      <c r="BS462" s="141">
        <f t="shared" si="351"/>
        <v>1696.857657736881</v>
      </c>
      <c r="BT462" s="142">
        <f t="shared" si="352"/>
        <v>648355.73616000009</v>
      </c>
      <c r="BU462" s="144">
        <f t="shared" si="353"/>
        <v>19028409.355286393</v>
      </c>
      <c r="BV462" s="145">
        <f t="shared" si="307"/>
        <v>83479826.401017606</v>
      </c>
      <c r="BW462" s="146">
        <f>INDEX(รายได้แยกตามสิทธิ!$Q:$Q,MATCH(CalBudget2567!$D462,รายได้แยกตามสิทธิ!$B:$B,0))</f>
        <v>0.5</v>
      </c>
      <c r="BX462" s="145">
        <f t="shared" si="354"/>
        <v>41739913.200508803</v>
      </c>
      <c r="BY462" s="141"/>
      <c r="BZ462" s="143">
        <f t="shared" si="355"/>
        <v>91649</v>
      </c>
      <c r="CA462" s="138">
        <f>INDEX(ผลงานOPDVisit_HDC!$C:$C,MATCH(CalBudget2567!$D462,ผลงานOPDVisit_HDC!$A:$A,0))</f>
        <v>91649</v>
      </c>
      <c r="CB462" s="138">
        <f t="shared" si="356"/>
        <v>0</v>
      </c>
    </row>
    <row r="463" spans="1:80" hidden="1" x14ac:dyDescent="0.7">
      <c r="A463" s="136">
        <f>COUNTA($D$16:D463)</f>
        <v>448</v>
      </c>
      <c r="B463" s="1">
        <v>7</v>
      </c>
      <c r="C463" s="2" t="s">
        <v>43</v>
      </c>
      <c r="D463" s="91" t="s">
        <v>520</v>
      </c>
      <c r="E463" s="3" t="s">
        <v>1413</v>
      </c>
      <c r="F463" s="4" t="s">
        <v>1876</v>
      </c>
      <c r="G463" s="1">
        <v>10</v>
      </c>
      <c r="H463" s="3" t="s">
        <v>2962</v>
      </c>
      <c r="I463" s="137">
        <f>INDEX(รายได้แยกตามสิทธิ!$D:$D,MATCH(CalBudget2567!$D463,รายได้แยกตามสิทธิ!$B:$B,0))</f>
        <v>47328510.75</v>
      </c>
      <c r="J463" s="138">
        <f>INDEX(ผลงานOPDVisit_HDC!$F:$F,MATCH(CalBudget2567!$D463,ผลงานOPDVisit_HDC!$A:$A,0))</f>
        <v>75757</v>
      </c>
      <c r="K463" s="138">
        <f t="shared" si="308"/>
        <v>624.74108993228344</v>
      </c>
      <c r="L463" s="139">
        <f t="shared" si="309"/>
        <v>90908.4</v>
      </c>
      <c r="M463" s="140">
        <f t="shared" si="310"/>
        <v>90908.4</v>
      </c>
      <c r="N463" s="141">
        <f t="shared" si="311"/>
        <v>641.23425470649568</v>
      </c>
      <c r="O463" s="142">
        <f t="shared" si="312"/>
        <v>58293580.12055999</v>
      </c>
      <c r="P463" s="143">
        <f>INDEX(รายได้แยกตามสิทธิ!$E:$E,MATCH(CalBudget2567!$D463,รายได้แยกตามสิทธิ!$B:$B,0))</f>
        <v>7949172.7699999996</v>
      </c>
      <c r="Q463" s="138">
        <f>INDEX(ผลงานOPDVisit_HDC!$D:$D,MATCH(CalBudget2567!$D463,ผลงานOPDVisit_HDC!$A:$A,0))</f>
        <v>13097</v>
      </c>
      <c r="R463" s="138">
        <f t="shared" si="313"/>
        <v>606.94607696419018</v>
      </c>
      <c r="S463" s="139">
        <f t="shared" si="314"/>
        <v>15716.4</v>
      </c>
      <c r="T463" s="140">
        <f t="shared" si="315"/>
        <v>15716.4</v>
      </c>
      <c r="U463" s="141">
        <f t="shared" si="316"/>
        <v>622.96945339604486</v>
      </c>
      <c r="V463" s="142">
        <f t="shared" si="317"/>
        <v>9790837.1173535995</v>
      </c>
      <c r="W463" s="143">
        <f>INDEX(รายได้แยกตามสิทธิ!$F:$F,MATCH(CalBudget2567!$D463,รายได้แยกตามสิทธิ!$B:$B,0))</f>
        <v>1813171.5</v>
      </c>
      <c r="X463" s="138">
        <f>INDEX(ผลงานOPDVisit_HDC!$E:$E,MATCH(CalBudget2567!$D463,ผลงานOPDVisit_HDC!$A:$A,0))</f>
        <v>6750</v>
      </c>
      <c r="Y463" s="138">
        <f t="shared" si="318"/>
        <v>268.61799999999999</v>
      </c>
      <c r="Z463" s="139">
        <f t="shared" si="319"/>
        <v>8100</v>
      </c>
      <c r="AA463" s="140">
        <f t="shared" si="320"/>
        <v>8100</v>
      </c>
      <c r="AB463" s="141">
        <f t="shared" si="321"/>
        <v>275.7095152</v>
      </c>
      <c r="AC463" s="142">
        <f t="shared" si="322"/>
        <v>2233247.0731199998</v>
      </c>
      <c r="AD463" s="143">
        <f>INDEX(รายได้แยกตามสิทธิ!$G:$G,MATCH(CalBudget2567!$D463,รายได้แยกตามสิทธิ!$B:$B,0))</f>
        <v>25903</v>
      </c>
      <c r="AE463" s="138">
        <f>INDEX(ผลงานOPDVisit_HDC!$G:$G,MATCH(CalBudget2567!$D463,ผลงานOPDVisit_HDC!$A:$A,0))</f>
        <v>0</v>
      </c>
      <c r="AF463" s="138">
        <f t="shared" si="323"/>
        <v>0</v>
      </c>
      <c r="AG463" s="139">
        <f t="shared" si="324"/>
        <v>0</v>
      </c>
      <c r="AH463" s="140">
        <f t="shared" si="325"/>
        <v>0</v>
      </c>
      <c r="AI463" s="141">
        <f t="shared" si="326"/>
        <v>0</v>
      </c>
      <c r="AJ463" s="142">
        <f t="shared" si="327"/>
        <v>0</v>
      </c>
      <c r="AK463" s="143">
        <f>INDEX(รายได้แยกตามสิทธิ!$H:$H,MATCH(CalBudget2567!$D463,รายได้แยกตามสิทธิ!$B:$B,0))</f>
        <v>3801126.5</v>
      </c>
      <c r="AL463" s="138">
        <f>INDEX(ผลงานOPDVisit_HDC!$K:$K,MATCH(CalBudget2567!$D463,ผลงานOPDVisit_HDC!$A:$A,0))</f>
        <v>2864</v>
      </c>
      <c r="AM463" s="138">
        <f t="shared" si="328"/>
        <v>1327.2089734636872</v>
      </c>
      <c r="AN463" s="139">
        <f t="shared" si="329"/>
        <v>3436.7999999999997</v>
      </c>
      <c r="AO463" s="140">
        <f t="shared" si="330"/>
        <v>3436.7999999999997</v>
      </c>
      <c r="AP463" s="141">
        <f t="shared" si="331"/>
        <v>1362.2472903631285</v>
      </c>
      <c r="AQ463" s="142">
        <f t="shared" si="332"/>
        <v>4681771.48752</v>
      </c>
      <c r="AR463" s="144">
        <f t="shared" si="306"/>
        <v>74999435.798553586</v>
      </c>
      <c r="AS463" s="143">
        <f>INDEX(รายได้แยกตามสิทธิ!$I:$I,MATCH(CalBudget2567!$D463,รายได้แยกตามสิทธิ!$B:$B,0))</f>
        <v>22203082.449999999</v>
      </c>
      <c r="AT463" s="138">
        <f>INDEX(ผลงานAdjRw_DHES!$D:$D,MATCH(CalBudget2567!$D463,ผลงานAdjRw_DHES!$B:$B,0))</f>
        <v>2405.2506000000003</v>
      </c>
      <c r="AU463" s="143">
        <f t="shared" si="333"/>
        <v>9231.089039121327</v>
      </c>
      <c r="AV463" s="139">
        <f t="shared" si="334"/>
        <v>2886.3007200000002</v>
      </c>
      <c r="AW463" s="140">
        <f t="shared" si="335"/>
        <v>2886.3007200000002</v>
      </c>
      <c r="AX463" s="141">
        <f t="shared" si="336"/>
        <v>9474.7897897541297</v>
      </c>
      <c r="AY463" s="142">
        <f t="shared" si="337"/>
        <v>27347092.592015997</v>
      </c>
      <c r="AZ463" s="143">
        <f>INDEX(รายได้แยกตามสิทธิ!$J:$J,MATCH(CalBudget2567!$D463,รายได้แยกตามสิทธิ!$B:$B,0))</f>
        <v>3176458.25</v>
      </c>
      <c r="BA463" s="138">
        <f>INDEX(ผลงานAdjRw_DHES!$F:$F,MATCH(CalBudget2567!$D463,ผลงานAdjRw_DHES!$B:$B,0))</f>
        <v>236.25550000000001</v>
      </c>
      <c r="BB463" s="143">
        <f t="shared" si="338"/>
        <v>13445.012920334129</v>
      </c>
      <c r="BC463" s="139">
        <f t="shared" si="339"/>
        <v>283.50659999999999</v>
      </c>
      <c r="BD463" s="140">
        <f t="shared" si="340"/>
        <v>283.50659999999999</v>
      </c>
      <c r="BE463" s="141">
        <f t="shared" si="341"/>
        <v>13799.96126143095</v>
      </c>
      <c r="BF463" s="142">
        <f t="shared" si="342"/>
        <v>3912380.0973599995</v>
      </c>
      <c r="BG463" s="143">
        <f>INDEX(รายได้แยกตามสิทธิ!$K:$K,MATCH(CalBudget2567!$D463,รายได้แยกตามสิทธิ!$B:$B,0))</f>
        <v>723137.95</v>
      </c>
      <c r="BH463" s="138">
        <f>INDEX(ผลงานAdjRw_DHES!$E:$E,MATCH(CalBudget2567!$D463,ผลงานAdjRw_DHES!$B:$B,0))</f>
        <v>111.7783</v>
      </c>
      <c r="BI463" s="143">
        <f t="shared" si="343"/>
        <v>6469.3947751933956</v>
      </c>
      <c r="BJ463" s="139">
        <f t="shared" si="344"/>
        <v>134.13396</v>
      </c>
      <c r="BK463" s="140">
        <f t="shared" si="345"/>
        <v>134.13396</v>
      </c>
      <c r="BL463" s="141">
        <f t="shared" si="346"/>
        <v>6640.1867972585014</v>
      </c>
      <c r="BM463" s="142">
        <f t="shared" si="347"/>
        <v>890674.5502559999</v>
      </c>
      <c r="BN463" s="143">
        <f>INDEX(รายได้แยกตามสิทธิ!$N:$N,MATCH(CalBudget2567!$D463,รายได้แยกตามสิทธิ!$B:$B,0))</f>
        <v>295657</v>
      </c>
      <c r="BO463" s="138">
        <f>INDEX(ผลงานAdjRw_DHES!$I:$I,MATCH(CalBudget2567!$D463,ผลงานAdjRw_DHES!$B:$B,0))</f>
        <v>106.26449999999991</v>
      </c>
      <c r="BP463" s="143">
        <f t="shared" si="348"/>
        <v>2782.2744190204653</v>
      </c>
      <c r="BQ463" s="139">
        <f t="shared" si="349"/>
        <v>127.5173999999999</v>
      </c>
      <c r="BR463" s="140">
        <f t="shared" si="350"/>
        <v>127.5173999999999</v>
      </c>
      <c r="BS463" s="141">
        <f t="shared" si="351"/>
        <v>2855.7264636826058</v>
      </c>
      <c r="BT463" s="142">
        <f t="shared" si="352"/>
        <v>364154.81375999999</v>
      </c>
      <c r="BU463" s="144">
        <f t="shared" si="353"/>
        <v>32514302.053391997</v>
      </c>
      <c r="BV463" s="145">
        <f t="shared" si="307"/>
        <v>107513737.85194558</v>
      </c>
      <c r="BW463" s="146">
        <f>INDEX(รายได้แยกตามสิทธิ!$Q:$Q,MATCH(CalBudget2567!$D463,รายได้แยกตามสิทธิ!$B:$B,0))</f>
        <v>0.48</v>
      </c>
      <c r="BX463" s="145">
        <f t="shared" si="354"/>
        <v>51606594.168933876</v>
      </c>
      <c r="BY463" s="141"/>
      <c r="BZ463" s="143">
        <f t="shared" si="355"/>
        <v>98468</v>
      </c>
      <c r="CA463" s="138">
        <f>INDEX(ผลงานOPDVisit_HDC!$C:$C,MATCH(CalBudget2567!$D463,ผลงานOPDVisit_HDC!$A:$A,0))</f>
        <v>98468</v>
      </c>
      <c r="CB463" s="138">
        <f t="shared" si="356"/>
        <v>0</v>
      </c>
    </row>
    <row r="464" spans="1:80" hidden="1" x14ac:dyDescent="0.7">
      <c r="A464" s="136">
        <f>COUNTA($D$16:D464)</f>
        <v>449</v>
      </c>
      <c r="B464" s="1">
        <v>7</v>
      </c>
      <c r="C464" s="2" t="s">
        <v>43</v>
      </c>
      <c r="D464" s="91" t="s">
        <v>521</v>
      </c>
      <c r="E464" s="3" t="s">
        <v>1414</v>
      </c>
      <c r="F464" s="4" t="s">
        <v>1876</v>
      </c>
      <c r="G464" s="1">
        <v>10</v>
      </c>
      <c r="H464" s="3" t="s">
        <v>2962</v>
      </c>
      <c r="I464" s="137">
        <f>INDEX(รายได้แยกตามสิทธิ!$D:$D,MATCH(CalBudget2567!$D464,รายได้แยกตามสิทธิ!$B:$B,0))</f>
        <v>44471103.340000004</v>
      </c>
      <c r="J464" s="138">
        <f>INDEX(ผลงานOPDVisit_HDC!$F:$F,MATCH(CalBudget2567!$D464,ผลงานOPDVisit_HDC!$A:$A,0))</f>
        <v>77508</v>
      </c>
      <c r="K464" s="138">
        <f t="shared" si="308"/>
        <v>573.76146126851427</v>
      </c>
      <c r="L464" s="139">
        <f t="shared" si="309"/>
        <v>93009.599999999991</v>
      </c>
      <c r="M464" s="140">
        <f t="shared" si="310"/>
        <v>93009.599999999991</v>
      </c>
      <c r="N464" s="141">
        <f t="shared" si="311"/>
        <v>588.90876384600301</v>
      </c>
      <c r="O464" s="142">
        <f t="shared" si="312"/>
        <v>54774168.561811194</v>
      </c>
      <c r="P464" s="143">
        <f>INDEX(รายได้แยกตามสิทธิ!$E:$E,MATCH(CalBudget2567!$D464,รายได้แยกตามสิทธิ!$B:$B,0))</f>
        <v>8022180.5700000003</v>
      </c>
      <c r="Q464" s="138">
        <f>INDEX(ผลงานOPDVisit_HDC!$D:$D,MATCH(CalBudget2567!$D464,ผลงานOPDVisit_HDC!$A:$A,0))</f>
        <v>14308</v>
      </c>
      <c r="R464" s="138">
        <f t="shared" si="313"/>
        <v>560.67798224769365</v>
      </c>
      <c r="S464" s="139">
        <f t="shared" si="314"/>
        <v>17169.599999999999</v>
      </c>
      <c r="T464" s="140">
        <f t="shared" si="315"/>
        <v>17169.599999999999</v>
      </c>
      <c r="U464" s="141">
        <f t="shared" si="316"/>
        <v>575.47988097903271</v>
      </c>
      <c r="V464" s="142">
        <f t="shared" si="317"/>
        <v>9880759.3644575998</v>
      </c>
      <c r="W464" s="143">
        <f>INDEX(รายได้แยกตามสิทธิ!$F:$F,MATCH(CalBudget2567!$D464,รายได้แยกตามสิทธิ!$B:$B,0))</f>
        <v>1058808.96</v>
      </c>
      <c r="X464" s="138">
        <f>INDEX(ผลงานOPDVisit_HDC!$E:$E,MATCH(CalBudget2567!$D464,ผลงานOPDVisit_HDC!$A:$A,0))</f>
        <v>9415</v>
      </c>
      <c r="Y464" s="138">
        <f t="shared" si="318"/>
        <v>112.45979394583112</v>
      </c>
      <c r="Z464" s="139">
        <f t="shared" si="319"/>
        <v>11298</v>
      </c>
      <c r="AA464" s="140">
        <f t="shared" si="320"/>
        <v>11298</v>
      </c>
      <c r="AB464" s="141">
        <f t="shared" si="321"/>
        <v>115.42873250600107</v>
      </c>
      <c r="AC464" s="142">
        <f t="shared" si="322"/>
        <v>1304113.8198528001</v>
      </c>
      <c r="AD464" s="143">
        <f>INDEX(รายได้แยกตามสิทธิ!$G:$G,MATCH(CalBudget2567!$D464,รายได้แยกตามสิทธิ!$B:$B,0))</f>
        <v>5500</v>
      </c>
      <c r="AE464" s="138">
        <f>INDEX(ผลงานOPDVisit_HDC!$G:$G,MATCH(CalBudget2567!$D464,ผลงานOPDVisit_HDC!$A:$A,0))</f>
        <v>60</v>
      </c>
      <c r="AF464" s="138">
        <f t="shared" si="323"/>
        <v>91.666666666666671</v>
      </c>
      <c r="AG464" s="139">
        <f t="shared" si="324"/>
        <v>72</v>
      </c>
      <c r="AH464" s="140">
        <f t="shared" si="325"/>
        <v>72</v>
      </c>
      <c r="AI464" s="141">
        <f t="shared" si="326"/>
        <v>94.086666666666673</v>
      </c>
      <c r="AJ464" s="142">
        <f t="shared" si="327"/>
        <v>6774.2400000000007</v>
      </c>
      <c r="AK464" s="143">
        <f>INDEX(รายได้แยกตามสิทธิ!$H:$H,MATCH(CalBudget2567!$D464,รายได้แยกตามสิทธิ!$B:$B,0))</f>
        <v>2608605.75</v>
      </c>
      <c r="AL464" s="138">
        <f>INDEX(ผลงานOPDVisit_HDC!$K:$K,MATCH(CalBudget2567!$D464,ผลงานOPDVisit_HDC!$A:$A,0))</f>
        <v>3320</v>
      </c>
      <c r="AM464" s="138">
        <f t="shared" si="328"/>
        <v>785.72462349397586</v>
      </c>
      <c r="AN464" s="139">
        <f t="shared" si="329"/>
        <v>3984</v>
      </c>
      <c r="AO464" s="140">
        <f t="shared" si="330"/>
        <v>3984</v>
      </c>
      <c r="AP464" s="141">
        <f t="shared" si="331"/>
        <v>806.46775355421687</v>
      </c>
      <c r="AQ464" s="142">
        <f t="shared" si="332"/>
        <v>3212967.5301600001</v>
      </c>
      <c r="AR464" s="144">
        <f t="shared" ref="AR464:AR527" si="357">O464+V464+AC464+AJ464+AQ464</f>
        <v>69178783.51628159</v>
      </c>
      <c r="AS464" s="143">
        <f>INDEX(รายได้แยกตามสิทธิ!$I:$I,MATCH(CalBudget2567!$D464,รายได้แยกตามสิทธิ!$B:$B,0))</f>
        <v>28075591.550000001</v>
      </c>
      <c r="AT464" s="138">
        <f>INDEX(ผลงานAdjRw_DHES!$D:$D,MATCH(CalBudget2567!$D464,ผลงานAdjRw_DHES!$B:$B,0))</f>
        <v>3158.2730000000001</v>
      </c>
      <c r="AU464" s="143">
        <f t="shared" si="333"/>
        <v>8889.5391721994893</v>
      </c>
      <c r="AV464" s="139">
        <f t="shared" si="334"/>
        <v>3789.9276</v>
      </c>
      <c r="AW464" s="140">
        <f t="shared" si="335"/>
        <v>3789.9276</v>
      </c>
      <c r="AX464" s="141">
        <f t="shared" si="336"/>
        <v>9124.2230063455554</v>
      </c>
      <c r="AY464" s="142">
        <f t="shared" si="337"/>
        <v>34580144.600303993</v>
      </c>
      <c r="AZ464" s="143">
        <f>INDEX(รายได้แยกตามสิทธิ!$J:$J,MATCH(CalBudget2567!$D464,รายได้แยกตามสิทธิ!$B:$B,0))</f>
        <v>2688579</v>
      </c>
      <c r="BA464" s="138">
        <f>INDEX(ผลงานAdjRw_DHES!$F:$F,MATCH(CalBudget2567!$D464,ผลงานAdjRw_DHES!$B:$B,0))</f>
        <v>238.53990000000002</v>
      </c>
      <c r="BB464" s="143">
        <f t="shared" si="338"/>
        <v>11270.982338803697</v>
      </c>
      <c r="BC464" s="139">
        <f t="shared" si="339"/>
        <v>286.24788000000001</v>
      </c>
      <c r="BD464" s="140">
        <f t="shared" si="340"/>
        <v>286.24788000000001</v>
      </c>
      <c r="BE464" s="141">
        <f t="shared" si="341"/>
        <v>11568.536272548114</v>
      </c>
      <c r="BF464" s="142">
        <f t="shared" si="342"/>
        <v>3311468.9827199997</v>
      </c>
      <c r="BG464" s="143">
        <f>INDEX(รายได้แยกตามสิทธิ!$K:$K,MATCH(CalBudget2567!$D464,รายได้แยกตามสิทธิ!$B:$B,0))</f>
        <v>607507.5</v>
      </c>
      <c r="BH464" s="138">
        <f>INDEX(ผลงานAdjRw_DHES!$E:$E,MATCH(CalBudget2567!$D464,ผลงานAdjRw_DHES!$B:$B,0))</f>
        <v>76.331599999999995</v>
      </c>
      <c r="BI464" s="143">
        <f t="shared" si="343"/>
        <v>7958.7942608303774</v>
      </c>
      <c r="BJ464" s="139">
        <f t="shared" si="344"/>
        <v>91.597919999999988</v>
      </c>
      <c r="BK464" s="140">
        <f t="shared" si="345"/>
        <v>91.597919999999988</v>
      </c>
      <c r="BL464" s="141">
        <f t="shared" si="346"/>
        <v>8168.9064293162992</v>
      </c>
      <c r="BM464" s="142">
        <f t="shared" si="347"/>
        <v>748254.83759999997</v>
      </c>
      <c r="BN464" s="143">
        <f>INDEX(รายได้แยกตามสิทธิ!$N:$N,MATCH(CalBudget2567!$D464,รายได้แยกตามสิทธิ!$B:$B,0))</f>
        <v>885293</v>
      </c>
      <c r="BO464" s="138">
        <f>INDEX(ผลงานAdjRw_DHES!$I:$I,MATCH(CalBudget2567!$D464,ผลงานAdjRw_DHES!$B:$B,0))</f>
        <v>215.8770999999999</v>
      </c>
      <c r="BP464" s="143">
        <f t="shared" si="348"/>
        <v>4100.9120467154708</v>
      </c>
      <c r="BQ464" s="139">
        <f t="shared" si="349"/>
        <v>259.05251999999984</v>
      </c>
      <c r="BR464" s="140">
        <f t="shared" si="350"/>
        <v>259.05251999999984</v>
      </c>
      <c r="BS464" s="141">
        <f t="shared" si="351"/>
        <v>4209.1761247487593</v>
      </c>
      <c r="BT464" s="142">
        <f t="shared" si="352"/>
        <v>1090397.6822399998</v>
      </c>
      <c r="BU464" s="144">
        <f t="shared" si="353"/>
        <v>39730266.102863997</v>
      </c>
      <c r="BV464" s="145">
        <f t="shared" ref="BV464:BV527" si="358">AR464+BU464</f>
        <v>108909049.61914559</v>
      </c>
      <c r="BW464" s="146">
        <f>INDEX(รายได้แยกตามสิทธิ!$Q:$Q,MATCH(CalBudget2567!$D464,รายได้แยกตามสิทธิ!$B:$B,0))</f>
        <v>0.43</v>
      </c>
      <c r="BX464" s="145">
        <f t="shared" si="354"/>
        <v>46830891.336232603</v>
      </c>
      <c r="BY464" s="141"/>
      <c r="BZ464" s="143">
        <f t="shared" si="355"/>
        <v>104611</v>
      </c>
      <c r="CA464" s="138">
        <f>INDEX(ผลงานOPDVisit_HDC!$C:$C,MATCH(CalBudget2567!$D464,ผลงานOPDVisit_HDC!$A:$A,0))</f>
        <v>104611</v>
      </c>
      <c r="CB464" s="138">
        <f t="shared" si="356"/>
        <v>0</v>
      </c>
    </row>
    <row r="465" spans="1:80" hidden="1" x14ac:dyDescent="0.7">
      <c r="A465" s="136">
        <f>COUNTA($D$16:D465)</f>
        <v>450</v>
      </c>
      <c r="B465" s="1">
        <v>7</v>
      </c>
      <c r="C465" s="2" t="s">
        <v>43</v>
      </c>
      <c r="D465" s="91" t="s">
        <v>522</v>
      </c>
      <c r="E465" s="3" t="s">
        <v>1415</v>
      </c>
      <c r="F465" s="4" t="s">
        <v>1876</v>
      </c>
      <c r="G465" s="1">
        <v>10</v>
      </c>
      <c r="H465" s="3" t="s">
        <v>2962</v>
      </c>
      <c r="I465" s="137">
        <f>INDEX(รายได้แยกตามสิทธิ!$D:$D,MATCH(CalBudget2567!$D465,รายได้แยกตามสิทธิ!$B:$B,0))</f>
        <v>52899801.210000001</v>
      </c>
      <c r="J465" s="138">
        <f>INDEX(ผลงานOPDVisit_HDC!$F:$F,MATCH(CalBudget2567!$D465,ผลงานOPDVisit_HDC!$A:$A,0))</f>
        <v>87891</v>
      </c>
      <c r="K465" s="138">
        <f t="shared" ref="K465:K528" si="359">SUM(I465/J465)</f>
        <v>601.87961463631086</v>
      </c>
      <c r="L465" s="139">
        <f t="shared" ref="L465:L528" si="360">J465*1.2</f>
        <v>105469.2</v>
      </c>
      <c r="M465" s="140">
        <f t="shared" ref="M465:M528" si="361">L465</f>
        <v>105469.2</v>
      </c>
      <c r="N465" s="141">
        <f t="shared" ref="N465:N528" si="362">($F$4*K465)+K465</f>
        <v>617.7692364627095</v>
      </c>
      <c r="O465" s="142">
        <f t="shared" ref="O465:O528" si="363">M465*N465</f>
        <v>65155627.154332802</v>
      </c>
      <c r="P465" s="143">
        <f>INDEX(รายได้แยกตามสิทธิ!$E:$E,MATCH(CalBudget2567!$D465,รายได้แยกตามสิทธิ!$B:$B,0))</f>
        <v>15869338.07</v>
      </c>
      <c r="Q465" s="138">
        <f>INDEX(ผลงานOPDVisit_HDC!$D:$D,MATCH(CalBudget2567!$D465,ผลงานOPDVisit_HDC!$A:$A,0))</f>
        <v>18457</v>
      </c>
      <c r="R465" s="138">
        <f t="shared" ref="R465:R528" si="364">IF(Q465=0,0,P465/Q465)</f>
        <v>859.80051308446662</v>
      </c>
      <c r="S465" s="139">
        <f t="shared" ref="S465:S528" si="365">Q465*1.2</f>
        <v>22148.399999999998</v>
      </c>
      <c r="T465" s="140">
        <f t="shared" ref="T465:T528" si="366">S465</f>
        <v>22148.399999999998</v>
      </c>
      <c r="U465" s="141">
        <f t="shared" ref="U465:U528" si="367">($F$4*R465)+R465</f>
        <v>882.49924662989656</v>
      </c>
      <c r="V465" s="142">
        <f t="shared" ref="V465:V528" si="368">T465*U465</f>
        <v>19545946.3140576</v>
      </c>
      <c r="W465" s="143">
        <f>INDEX(รายได้แยกตามสิทธิ!$F:$F,MATCH(CalBudget2567!$D465,รายได้แยกตามสิทธิ!$B:$B,0))</f>
        <v>4273307.47</v>
      </c>
      <c r="X465" s="138">
        <f>INDEX(ผลงานOPDVisit_HDC!$E:$E,MATCH(CalBudget2567!$D465,ผลงานOPDVisit_HDC!$A:$A,0))</f>
        <v>9836</v>
      </c>
      <c r="Y465" s="138">
        <f t="shared" ref="Y465:Y528" si="369">IF(X465=0,0,W465/X465)</f>
        <v>434.45582248881658</v>
      </c>
      <c r="Z465" s="139">
        <f t="shared" ref="Z465:Z528" si="370">X465*1.2</f>
        <v>11803.199999999999</v>
      </c>
      <c r="AA465" s="140">
        <f t="shared" ref="AA465:AA528" si="371">Z465</f>
        <v>11803.199999999999</v>
      </c>
      <c r="AB465" s="141">
        <f t="shared" ref="AB465:AB528" si="372">($F$4*Y465)+Y465</f>
        <v>445.92545620252133</v>
      </c>
      <c r="AC465" s="142">
        <f t="shared" ref="AC465:AC528" si="373">AA465*AB465</f>
        <v>5263347.3446495989</v>
      </c>
      <c r="AD465" s="143">
        <f>INDEX(รายได้แยกตามสิทธิ!$G:$G,MATCH(CalBudget2567!$D465,รายได้แยกตามสิทธิ!$B:$B,0))</f>
        <v>42090</v>
      </c>
      <c r="AE465" s="138">
        <f>INDEX(ผลงานOPDVisit_HDC!$G:$G,MATCH(CalBudget2567!$D465,ผลงานOPDVisit_HDC!$A:$A,0))</f>
        <v>23</v>
      </c>
      <c r="AF465" s="138">
        <f t="shared" ref="AF465:AF528" si="374">IFERROR(SUM(AD465/AE465),0)</f>
        <v>1830</v>
      </c>
      <c r="AG465" s="139">
        <f t="shared" ref="AG465:AG528" si="375">AE465*1.2</f>
        <v>27.599999999999998</v>
      </c>
      <c r="AH465" s="140">
        <f t="shared" ref="AH465:AH528" si="376">AG465</f>
        <v>27.599999999999998</v>
      </c>
      <c r="AI465" s="141">
        <f t="shared" ref="AI465:AI528" si="377">($F$4*AF465)+AF465</f>
        <v>1878.3119999999999</v>
      </c>
      <c r="AJ465" s="142">
        <f t="shared" ref="AJ465:AJ528" si="378">AH465*AI465</f>
        <v>51841.411199999995</v>
      </c>
      <c r="AK465" s="143">
        <f>INDEX(รายได้แยกตามสิทธิ!$H:$H,MATCH(CalBudget2567!$D465,รายได้แยกตามสิทธิ!$B:$B,0))</f>
        <v>2947528</v>
      </c>
      <c r="AL465" s="138">
        <f>INDEX(ผลงานOPDVisit_HDC!$K:$K,MATCH(CalBudget2567!$D465,ผลงานOPDVisit_HDC!$A:$A,0))</f>
        <v>201</v>
      </c>
      <c r="AM465" s="138">
        <f t="shared" ref="AM465:AM528" si="379">IFERROR(SUM(AK465/AL465),0)</f>
        <v>14664.3184079602</v>
      </c>
      <c r="AN465" s="139">
        <f t="shared" ref="AN465:AN528" si="380">AL465*1.2</f>
        <v>241.2</v>
      </c>
      <c r="AO465" s="140">
        <f t="shared" ref="AO465:AO528" si="381">AN465</f>
        <v>241.2</v>
      </c>
      <c r="AP465" s="141">
        <f t="shared" ref="AP465:AP528" si="382">($F$4*AM465)+AM465</f>
        <v>15051.456413930349</v>
      </c>
      <c r="AQ465" s="142">
        <f t="shared" ref="AQ465:AQ528" si="383">AO465*AP465</f>
        <v>3630411.2870399999</v>
      </c>
      <c r="AR465" s="144">
        <f t="shared" si="357"/>
        <v>93647173.51128</v>
      </c>
      <c r="AS465" s="143">
        <f>INDEX(รายได้แยกตามสิทธิ!$I:$I,MATCH(CalBudget2567!$D465,รายได้แยกตามสิทธิ!$B:$B,0))</f>
        <v>25974105</v>
      </c>
      <c r="AT465" s="138">
        <f>INDEX(ผลงานAdjRw_DHES!$D:$D,MATCH(CalBudget2567!$D465,ผลงานAdjRw_DHES!$B:$B,0))</f>
        <v>3664.38</v>
      </c>
      <c r="AU465" s="143">
        <f t="shared" ref="AU465:AU528" si="384">IFERROR(SUM(AS465/AT465),0)</f>
        <v>7088.2673194373947</v>
      </c>
      <c r="AV465" s="139">
        <f t="shared" ref="AV465:AV528" si="385">AT465*1.2</f>
        <v>4397.2560000000003</v>
      </c>
      <c r="AW465" s="140">
        <f t="shared" ref="AW465:AW528" si="386">AV465</f>
        <v>4397.2560000000003</v>
      </c>
      <c r="AX465" s="141">
        <f t="shared" ref="AX465:AX528" si="387">($F$4*AU465)+AU465</f>
        <v>7275.3975766705416</v>
      </c>
      <c r="AY465" s="142">
        <f t="shared" ref="AY465:AY528" si="388">AW465*AX465</f>
        <v>31991785.646400001</v>
      </c>
      <c r="AZ465" s="143">
        <f>INDEX(รายได้แยกตามสิทธิ!$J:$J,MATCH(CalBudget2567!$D465,รายได้แยกตามสิทธิ!$B:$B,0))</f>
        <v>3733958.31</v>
      </c>
      <c r="BA465" s="138">
        <f>INDEX(ผลงานAdjRw_DHES!$F:$F,MATCH(CalBudget2567!$D465,ผลงานAdjRw_DHES!$B:$B,0))</f>
        <v>430.25000000000006</v>
      </c>
      <c r="BB465" s="143">
        <f t="shared" ref="BB465:BB528" si="389">IFERROR(SUM(AZ465/BA465),0)</f>
        <v>8678.5782916908756</v>
      </c>
      <c r="BC465" s="139">
        <f t="shared" ref="BC465:BC528" si="390">BA465*1.2</f>
        <v>516.30000000000007</v>
      </c>
      <c r="BD465" s="140">
        <f t="shared" ref="BD465:BD528" si="391">BC465</f>
        <v>516.30000000000007</v>
      </c>
      <c r="BE465" s="141">
        <f t="shared" ref="BE465:BE528" si="392">($F$4*BB465)+BB465</f>
        <v>8907.6927585915146</v>
      </c>
      <c r="BF465" s="142">
        <f t="shared" ref="BF465:BF528" si="393">BD465*BE465</f>
        <v>4599041.7712607998</v>
      </c>
      <c r="BG465" s="143">
        <f>INDEX(รายได้แยกตามสิทธิ!$K:$K,MATCH(CalBudget2567!$D465,รายได้แยกตามสิทธิ!$B:$B,0))</f>
        <v>999097.18</v>
      </c>
      <c r="BH465" s="138">
        <f>INDEX(ผลงานAdjRw_DHES!$E:$E,MATCH(CalBudget2567!$D465,ผลงานAdjRw_DHES!$B:$B,0))</f>
        <v>93.329999999999984</v>
      </c>
      <c r="BI465" s="143">
        <f t="shared" ref="BI465:BI528" si="394">IFERROR(SUM(BG465/BH465),0)</f>
        <v>10704.994964105863</v>
      </c>
      <c r="BJ465" s="139">
        <f t="shared" ref="BJ465:BJ528" si="395">BH465*1.2</f>
        <v>111.99599999999998</v>
      </c>
      <c r="BK465" s="140">
        <f t="shared" ref="BK465:BK528" si="396">BJ465</f>
        <v>111.99599999999998</v>
      </c>
      <c r="BL465" s="141">
        <f t="shared" ref="BL465:BL528" si="397">($F$4*BI465)+BI465</f>
        <v>10987.606831158259</v>
      </c>
      <c r="BM465" s="142">
        <f t="shared" ref="BM465:BM528" si="398">BK465*BL465</f>
        <v>1230568.0146624001</v>
      </c>
      <c r="BN465" s="143">
        <f>INDEX(รายได้แยกตามสิทธิ!$N:$N,MATCH(CalBudget2567!$D465,รายได้แยกตามสิทธิ!$B:$B,0))</f>
        <v>1334562.5</v>
      </c>
      <c r="BO465" s="138">
        <f>INDEX(ผลงานAdjRw_DHES!$I:$I,MATCH(CalBudget2567!$D465,ผลงานAdjRw_DHES!$B:$B,0))</f>
        <v>47.439999999999486</v>
      </c>
      <c r="BP465" s="143">
        <f t="shared" ref="BP465:BP528" si="399">IFERROR(SUM(BN465/BO465),0)</f>
        <v>28131.587268128467</v>
      </c>
      <c r="BQ465" s="139">
        <f t="shared" ref="BQ465:BQ528" si="400">BO465*1.2</f>
        <v>56.927999999999379</v>
      </c>
      <c r="BR465" s="140">
        <f t="shared" ref="BR465:BR528" si="401">BQ465</f>
        <v>56.927999999999379</v>
      </c>
      <c r="BS465" s="141">
        <f t="shared" ref="BS465:BS528" si="402">($F$4*BP465)+BP465</f>
        <v>28874.26117200706</v>
      </c>
      <c r="BT465" s="142">
        <f t="shared" ref="BT465:BT528" si="403">BR465*BS465</f>
        <v>1643753.94</v>
      </c>
      <c r="BU465" s="144">
        <f t="shared" ref="BU465:BU528" si="404">AY465+BF465+BM465+BT465</f>
        <v>39465149.3723232</v>
      </c>
      <c r="BV465" s="145">
        <f t="shared" si="358"/>
        <v>133112322.8836032</v>
      </c>
      <c r="BW465" s="146">
        <f>INDEX(รายได้แยกตามสิทธิ!$Q:$Q,MATCH(CalBudget2567!$D465,รายได้แยกตามสิทธิ!$B:$B,0))</f>
        <v>0.42</v>
      </c>
      <c r="BX465" s="145">
        <f t="shared" ref="BX465:BX528" si="405">BV465*BW465</f>
        <v>55907175.61111334</v>
      </c>
      <c r="BY465" s="141"/>
      <c r="BZ465" s="143">
        <f t="shared" ref="BZ465:BZ528" si="406">SUM(J465,Q465,X465,AE465,AL465)</f>
        <v>116408</v>
      </c>
      <c r="CA465" s="138">
        <f>INDEX(ผลงานOPDVisit_HDC!$C:$C,MATCH(CalBudget2567!$D465,ผลงานOPDVisit_HDC!$A:$A,0))</f>
        <v>116408</v>
      </c>
      <c r="CB465" s="138">
        <f t="shared" ref="CB465:CB528" si="407">SUM(BZ465-CA465)</f>
        <v>0</v>
      </c>
    </row>
    <row r="466" spans="1:80" hidden="1" x14ac:dyDescent="0.7">
      <c r="A466" s="136">
        <f>COUNTA($D$16:D466)</f>
        <v>451</v>
      </c>
      <c r="B466" s="1">
        <v>7</v>
      </c>
      <c r="C466" s="2" t="s">
        <v>43</v>
      </c>
      <c r="D466" s="91" t="s">
        <v>523</v>
      </c>
      <c r="E466" s="3" t="s">
        <v>1416</v>
      </c>
      <c r="F466" s="4" t="s">
        <v>1876</v>
      </c>
      <c r="G466" s="1">
        <v>6</v>
      </c>
      <c r="H466" s="3" t="s">
        <v>2965</v>
      </c>
      <c r="I466" s="137">
        <f>INDEX(รายได้แยกตามสิทธิ!$D:$D,MATCH(CalBudget2567!$D466,รายได้แยกตามสิทธิ!$B:$B,0))</f>
        <v>41521416.780000001</v>
      </c>
      <c r="J466" s="138">
        <f>INDEX(ผลงานOPDVisit_HDC!$F:$F,MATCH(CalBudget2567!$D466,ผลงานOPDVisit_HDC!$A:$A,0))</f>
        <v>54438</v>
      </c>
      <c r="K466" s="138">
        <f t="shared" si="359"/>
        <v>762.7285495425989</v>
      </c>
      <c r="L466" s="139">
        <f t="shared" si="360"/>
        <v>65325.599999999999</v>
      </c>
      <c r="M466" s="140">
        <f t="shared" si="361"/>
        <v>65325.599999999999</v>
      </c>
      <c r="N466" s="141">
        <f t="shared" si="362"/>
        <v>782.86458325052354</v>
      </c>
      <c r="O466" s="142">
        <f t="shared" si="363"/>
        <v>51141098.619590402</v>
      </c>
      <c r="P466" s="143">
        <f>INDEX(รายได้แยกตามสิทธิ!$E:$E,MATCH(CalBudget2567!$D466,รายได้แยกตามสิทธิ!$B:$B,0))</f>
        <v>7568583.7999999998</v>
      </c>
      <c r="Q466" s="138">
        <f>INDEX(ผลงานOPDVisit_HDC!$D:$D,MATCH(CalBudget2567!$D466,ผลงานOPDVisit_HDC!$A:$A,0))</f>
        <v>11826</v>
      </c>
      <c r="R466" s="138">
        <f t="shared" si="364"/>
        <v>639.99524775917473</v>
      </c>
      <c r="S466" s="139">
        <f t="shared" si="365"/>
        <v>14191.199999999999</v>
      </c>
      <c r="T466" s="140">
        <f t="shared" si="366"/>
        <v>14191.199999999999</v>
      </c>
      <c r="U466" s="141">
        <f t="shared" si="367"/>
        <v>656.89112230001695</v>
      </c>
      <c r="V466" s="142">
        <f t="shared" si="368"/>
        <v>9322073.2947840001</v>
      </c>
      <c r="W466" s="143">
        <f>INDEX(รายได้แยกตามสิทธิ!$F:$F,MATCH(CalBudget2567!$D466,รายได้แยกตามสิทธิ!$B:$B,0))</f>
        <v>5955518.29</v>
      </c>
      <c r="X466" s="138">
        <f>INDEX(ผลงานOPDVisit_HDC!$E:$E,MATCH(CalBudget2567!$D466,ผลงานOPDVisit_HDC!$A:$A,0))</f>
        <v>8248</v>
      </c>
      <c r="Y466" s="138">
        <f t="shared" si="369"/>
        <v>722.05604873908828</v>
      </c>
      <c r="Z466" s="139">
        <f t="shared" si="370"/>
        <v>9897.6</v>
      </c>
      <c r="AA466" s="140">
        <f t="shared" si="371"/>
        <v>9897.6</v>
      </c>
      <c r="AB466" s="141">
        <f t="shared" si="372"/>
        <v>741.1183284258002</v>
      </c>
      <c r="AC466" s="142">
        <f t="shared" si="373"/>
        <v>7335292.7674272005</v>
      </c>
      <c r="AD466" s="143">
        <f>INDEX(รายได้แยกตามสิทธิ!$G:$G,MATCH(CalBudget2567!$D466,รายได้แยกตามสิทธิ!$B:$B,0))</f>
        <v>10716.29</v>
      </c>
      <c r="AE466" s="138">
        <f>INDEX(ผลงานOPDVisit_HDC!$G:$G,MATCH(CalBudget2567!$D466,ผลงานOPDVisit_HDC!$A:$A,0))</f>
        <v>20</v>
      </c>
      <c r="AF466" s="138">
        <f t="shared" si="374"/>
        <v>535.81450000000007</v>
      </c>
      <c r="AG466" s="139">
        <f t="shared" si="375"/>
        <v>24</v>
      </c>
      <c r="AH466" s="140">
        <f t="shared" si="376"/>
        <v>24</v>
      </c>
      <c r="AI466" s="141">
        <f t="shared" si="377"/>
        <v>549.9600028000001</v>
      </c>
      <c r="AJ466" s="142">
        <f t="shared" si="378"/>
        <v>13199.040067200003</v>
      </c>
      <c r="AK466" s="143">
        <f>INDEX(รายได้แยกตามสิทธิ!$H:$H,MATCH(CalBudget2567!$D466,รายได้แยกตามสิทธิ!$B:$B,0))</f>
        <v>2374090.75</v>
      </c>
      <c r="AL466" s="138">
        <f>INDEX(ผลงานOPDVisit_HDC!$K:$K,MATCH(CalBudget2567!$D466,ผลงานOPDVisit_HDC!$A:$A,0))</f>
        <v>63</v>
      </c>
      <c r="AM466" s="138">
        <f t="shared" si="379"/>
        <v>37683.980158730155</v>
      </c>
      <c r="AN466" s="139">
        <f t="shared" si="380"/>
        <v>75.599999999999994</v>
      </c>
      <c r="AO466" s="140">
        <f t="shared" si="381"/>
        <v>75.599999999999994</v>
      </c>
      <c r="AP466" s="141">
        <f t="shared" si="382"/>
        <v>38678.837234920633</v>
      </c>
      <c r="AQ466" s="142">
        <f t="shared" si="383"/>
        <v>2924120.0949599994</v>
      </c>
      <c r="AR466" s="144">
        <f t="shared" si="357"/>
        <v>70735783.816828802</v>
      </c>
      <c r="AS466" s="143">
        <f>INDEX(รายได้แยกตามสิทธิ!$I:$I,MATCH(CalBudget2567!$D466,รายได้แยกตามสิทธิ!$B:$B,0))</f>
        <v>22927466.969999999</v>
      </c>
      <c r="AT466" s="138">
        <f>INDEX(ผลงานAdjRw_DHES!$D:$D,MATCH(CalBudget2567!$D466,ผลงานAdjRw_DHES!$B:$B,0))</f>
        <v>2090.4299999999998</v>
      </c>
      <c r="AU466" s="143">
        <f t="shared" si="384"/>
        <v>10967.823352133293</v>
      </c>
      <c r="AV466" s="139">
        <f t="shared" si="385"/>
        <v>2508.5159999999996</v>
      </c>
      <c r="AW466" s="140">
        <f t="shared" si="386"/>
        <v>2508.5159999999996</v>
      </c>
      <c r="AX466" s="141">
        <f t="shared" si="387"/>
        <v>11257.373888629612</v>
      </c>
      <c r="AY466" s="142">
        <f t="shared" si="388"/>
        <v>28239302.517609596</v>
      </c>
      <c r="AZ466" s="143">
        <f>INDEX(รายได้แยกตามสิทธิ!$J:$J,MATCH(CalBudget2567!$D466,รายได้แยกตามสิทธิ!$B:$B,0))</f>
        <v>2658341.6800000002</v>
      </c>
      <c r="BA466" s="138">
        <f>INDEX(ผลงานAdjRw_DHES!$F:$F,MATCH(CalBudget2567!$D466,ผลงานAdjRw_DHES!$B:$B,0))</f>
        <v>210.31999999999996</v>
      </c>
      <c r="BB466" s="143">
        <f t="shared" si="389"/>
        <v>12639.509699505519</v>
      </c>
      <c r="BC466" s="139">
        <f t="shared" si="390"/>
        <v>252.38399999999996</v>
      </c>
      <c r="BD466" s="140">
        <f t="shared" si="391"/>
        <v>252.38399999999996</v>
      </c>
      <c r="BE466" s="141">
        <f t="shared" si="392"/>
        <v>12973.192755572465</v>
      </c>
      <c r="BF466" s="142">
        <f t="shared" si="393"/>
        <v>3274226.2804224007</v>
      </c>
      <c r="BG466" s="143">
        <f>INDEX(รายได้แยกตามสิทธิ!$K:$K,MATCH(CalBudget2567!$D466,รายได้แยกตามสิทธิ!$B:$B,0))</f>
        <v>1557399.84</v>
      </c>
      <c r="BH466" s="138">
        <f>INDEX(ผลงานAdjRw_DHES!$E:$E,MATCH(CalBudget2567!$D466,ผลงานAdjRw_DHES!$B:$B,0))</f>
        <v>111.04</v>
      </c>
      <c r="BI466" s="143">
        <f t="shared" si="394"/>
        <v>14025.57492795389</v>
      </c>
      <c r="BJ466" s="139">
        <f t="shared" si="395"/>
        <v>133.24799999999999</v>
      </c>
      <c r="BK466" s="140">
        <f t="shared" si="396"/>
        <v>133.24799999999999</v>
      </c>
      <c r="BL466" s="141">
        <f t="shared" si="397"/>
        <v>14395.850106051874</v>
      </c>
      <c r="BM466" s="142">
        <f t="shared" si="398"/>
        <v>1918218.2349312</v>
      </c>
      <c r="BN466" s="143">
        <f>INDEX(รายได้แยกตามสิทธิ!$N:$N,MATCH(CalBudget2567!$D466,รายได้แยกตามสิทธิ!$B:$B,0))</f>
        <v>291182</v>
      </c>
      <c r="BO466" s="138">
        <f>INDEX(ผลงานAdjRw_DHES!$I:$I,MATCH(CalBudget2567!$D466,ผลงานAdjRw_DHES!$B:$B,0))</f>
        <v>30.51000000000036</v>
      </c>
      <c r="BP466" s="143">
        <f t="shared" si="399"/>
        <v>9543.8216978038854</v>
      </c>
      <c r="BQ466" s="139">
        <f t="shared" si="400"/>
        <v>36.612000000000428</v>
      </c>
      <c r="BR466" s="140">
        <f t="shared" si="401"/>
        <v>36.612000000000428</v>
      </c>
      <c r="BS466" s="141">
        <f t="shared" si="402"/>
        <v>9795.7785906259087</v>
      </c>
      <c r="BT466" s="142">
        <f t="shared" si="403"/>
        <v>358643.04575999995</v>
      </c>
      <c r="BU466" s="144">
        <f t="shared" si="404"/>
        <v>33790390.0787232</v>
      </c>
      <c r="BV466" s="145">
        <f t="shared" si="358"/>
        <v>104526173.89555201</v>
      </c>
      <c r="BW466" s="146">
        <f>INDEX(รายได้แยกตามสิทธิ!$Q:$Q,MATCH(CalBudget2567!$D466,รายได้แยกตามสิทธิ!$B:$B,0))</f>
        <v>0.44</v>
      </c>
      <c r="BX466" s="145">
        <f t="shared" si="405"/>
        <v>45991516.514042884</v>
      </c>
      <c r="BY466" s="141"/>
      <c r="BZ466" s="143">
        <f t="shared" si="406"/>
        <v>74595</v>
      </c>
      <c r="CA466" s="138">
        <f>INDEX(ผลงานOPDVisit_HDC!$C:$C,MATCH(CalBudget2567!$D466,ผลงานOPDVisit_HDC!$A:$A,0))</f>
        <v>74595</v>
      </c>
      <c r="CB466" s="138">
        <f t="shared" si="407"/>
        <v>0</v>
      </c>
    </row>
    <row r="467" spans="1:80" hidden="1" x14ac:dyDescent="0.7">
      <c r="A467" s="136">
        <f>COUNTA($D$16:D467)</f>
        <v>452</v>
      </c>
      <c r="B467" s="1">
        <v>7</v>
      </c>
      <c r="C467" s="2" t="s">
        <v>43</v>
      </c>
      <c r="D467" s="91" t="s">
        <v>524</v>
      </c>
      <c r="E467" s="3" t="s">
        <v>1417</v>
      </c>
      <c r="F467" s="4" t="s">
        <v>1876</v>
      </c>
      <c r="G467" s="1">
        <v>5</v>
      </c>
      <c r="H467" s="3" t="s">
        <v>2964</v>
      </c>
      <c r="I467" s="137">
        <f>INDEX(รายได้แยกตามสิทธิ!$D:$D,MATCH(CalBudget2567!$D467,รายได้แยกตามสิทธิ!$B:$B,0))</f>
        <v>26767560.73</v>
      </c>
      <c r="J467" s="138">
        <f>INDEX(ผลงานOPDVisit_HDC!$F:$F,MATCH(CalBudget2567!$D467,ผลงานOPDVisit_HDC!$A:$A,0))</f>
        <v>49956</v>
      </c>
      <c r="K467" s="138">
        <f t="shared" si="359"/>
        <v>535.8227386099768</v>
      </c>
      <c r="L467" s="139">
        <f t="shared" si="360"/>
        <v>59947.199999999997</v>
      </c>
      <c r="M467" s="140">
        <f t="shared" si="361"/>
        <v>59947.199999999997</v>
      </c>
      <c r="N467" s="141">
        <f t="shared" si="362"/>
        <v>549.96845890928023</v>
      </c>
      <c r="O467" s="142">
        <f t="shared" si="363"/>
        <v>32969069.199926402</v>
      </c>
      <c r="P467" s="143">
        <f>INDEX(รายได้แยกตามสิทธิ!$E:$E,MATCH(CalBudget2567!$D467,รายได้แยกตามสิทธิ!$B:$B,0))</f>
        <v>2665114.86</v>
      </c>
      <c r="Q467" s="138">
        <f>INDEX(ผลงานOPDVisit_HDC!$D:$D,MATCH(CalBudget2567!$D467,ผลงานOPDVisit_HDC!$A:$A,0))</f>
        <v>7533</v>
      </c>
      <c r="R467" s="138">
        <f t="shared" si="364"/>
        <v>353.79196336121066</v>
      </c>
      <c r="S467" s="139">
        <f t="shared" si="365"/>
        <v>9039.6</v>
      </c>
      <c r="T467" s="140">
        <f t="shared" si="366"/>
        <v>9039.6</v>
      </c>
      <c r="U467" s="141">
        <f t="shared" si="367"/>
        <v>363.13207119394662</v>
      </c>
      <c r="V467" s="142">
        <f t="shared" si="368"/>
        <v>3282568.6707648002</v>
      </c>
      <c r="W467" s="143">
        <f>INDEX(รายได้แยกตามสิทธิ!$F:$F,MATCH(CalBudget2567!$D467,รายได้แยกตามสิทธิ!$B:$B,0))</f>
        <v>1255745.3799999999</v>
      </c>
      <c r="X467" s="138">
        <f>INDEX(ผลงานOPDVisit_HDC!$E:$E,MATCH(CalBudget2567!$D467,ผลงานOPDVisit_HDC!$A:$A,0))</f>
        <v>6838</v>
      </c>
      <c r="Y467" s="138">
        <f t="shared" si="369"/>
        <v>183.64220239836209</v>
      </c>
      <c r="Z467" s="139">
        <f t="shared" si="370"/>
        <v>8205.6</v>
      </c>
      <c r="AA467" s="140">
        <f t="shared" si="371"/>
        <v>8205.6</v>
      </c>
      <c r="AB467" s="141">
        <f t="shared" si="372"/>
        <v>188.49035654167884</v>
      </c>
      <c r="AC467" s="142">
        <f t="shared" si="373"/>
        <v>1546676.4696384</v>
      </c>
      <c r="AD467" s="143">
        <f>INDEX(รายได้แยกตามสิทธิ!$G:$G,MATCH(CalBudget2567!$D467,รายได้แยกตามสิทธิ!$B:$B,0))</f>
        <v>11921</v>
      </c>
      <c r="AE467" s="138">
        <f>INDEX(ผลงานOPDVisit_HDC!$G:$G,MATCH(CalBudget2567!$D467,ผลงานOPDVisit_HDC!$A:$A,0))</f>
        <v>28</v>
      </c>
      <c r="AF467" s="138">
        <f t="shared" si="374"/>
        <v>425.75</v>
      </c>
      <c r="AG467" s="139">
        <f t="shared" si="375"/>
        <v>33.6</v>
      </c>
      <c r="AH467" s="140">
        <f t="shared" si="376"/>
        <v>33.6</v>
      </c>
      <c r="AI467" s="141">
        <f t="shared" si="377"/>
        <v>436.9898</v>
      </c>
      <c r="AJ467" s="142">
        <f t="shared" si="378"/>
        <v>14682.85728</v>
      </c>
      <c r="AK467" s="143">
        <f>INDEX(รายได้แยกตามสิทธิ!$H:$H,MATCH(CalBudget2567!$D467,รายได้แยกตามสิทธิ!$B:$B,0))</f>
        <v>3788173.49</v>
      </c>
      <c r="AL467" s="138">
        <f>INDEX(ผลงานOPDVisit_HDC!$K:$K,MATCH(CalBudget2567!$D467,ผลงานOPDVisit_HDC!$A:$A,0))</f>
        <v>2755</v>
      </c>
      <c r="AM467" s="138">
        <f t="shared" si="379"/>
        <v>1375.0176007259529</v>
      </c>
      <c r="AN467" s="139">
        <f t="shared" si="380"/>
        <v>3306</v>
      </c>
      <c r="AO467" s="140">
        <f t="shared" si="381"/>
        <v>3306</v>
      </c>
      <c r="AP467" s="141">
        <f t="shared" si="382"/>
        <v>1411.318065385118</v>
      </c>
      <c r="AQ467" s="142">
        <f t="shared" si="383"/>
        <v>4665817.5241631996</v>
      </c>
      <c r="AR467" s="144">
        <f t="shared" si="357"/>
        <v>42478814.721772805</v>
      </c>
      <c r="AS467" s="143">
        <f>INDEX(รายได้แยกตามสิทธิ!$I:$I,MATCH(CalBudget2567!$D467,รายได้แยกตามสิทธิ!$B:$B,0))</f>
        <v>11991239.630000001</v>
      </c>
      <c r="AT467" s="138">
        <f>INDEX(ผลงานAdjRw_DHES!$D:$D,MATCH(CalBudget2567!$D467,ผลงานAdjRw_DHES!$B:$B,0))</f>
        <v>1134.0889999999999</v>
      </c>
      <c r="AU467" s="143">
        <f t="shared" si="384"/>
        <v>10573.45554890313</v>
      </c>
      <c r="AV467" s="139">
        <f t="shared" si="385"/>
        <v>1360.9068</v>
      </c>
      <c r="AW467" s="140">
        <f t="shared" si="386"/>
        <v>1360.9068</v>
      </c>
      <c r="AX467" s="141">
        <f t="shared" si="387"/>
        <v>10852.594775394173</v>
      </c>
      <c r="AY467" s="142">
        <f t="shared" si="388"/>
        <v>14769370.027478402</v>
      </c>
      <c r="AZ467" s="143">
        <f>INDEX(รายได้แยกตามสิทธิ!$J:$J,MATCH(CalBudget2567!$D467,รายได้แยกตามสิทธิ!$B:$B,0))</f>
        <v>1173422.3400000001</v>
      </c>
      <c r="BA467" s="138">
        <f>INDEX(ผลงานAdjRw_DHES!$F:$F,MATCH(CalBudget2567!$D467,ผลงานAdjRw_DHES!$B:$B,0))</f>
        <v>54.353099999999998</v>
      </c>
      <c r="BB467" s="143">
        <f t="shared" si="389"/>
        <v>21588.876071466027</v>
      </c>
      <c r="BC467" s="139">
        <f t="shared" si="390"/>
        <v>65.22372</v>
      </c>
      <c r="BD467" s="140">
        <f t="shared" si="391"/>
        <v>65.22372</v>
      </c>
      <c r="BE467" s="141">
        <f t="shared" si="392"/>
        <v>22158.822399752731</v>
      </c>
      <c r="BF467" s="142">
        <f t="shared" si="393"/>
        <v>1445280.8277312003</v>
      </c>
      <c r="BG467" s="143">
        <f>INDEX(รายได้แยกตามสิทธิ!$K:$K,MATCH(CalBudget2567!$D467,รายได้แยกตามสิทธิ!$B:$B,0))</f>
        <v>1681891.77</v>
      </c>
      <c r="BH467" s="138">
        <f>INDEX(ผลงานAdjRw_DHES!$E:$E,MATCH(CalBudget2567!$D467,ผลงานAdjRw_DHES!$B:$B,0))</f>
        <v>42.1021</v>
      </c>
      <c r="BI467" s="143">
        <f t="shared" si="394"/>
        <v>39947.930625788264</v>
      </c>
      <c r="BJ467" s="139">
        <f t="shared" si="395"/>
        <v>50.52252</v>
      </c>
      <c r="BK467" s="140">
        <f t="shared" si="396"/>
        <v>50.52252</v>
      </c>
      <c r="BL467" s="141">
        <f t="shared" si="397"/>
        <v>41002.55599430907</v>
      </c>
      <c r="BM467" s="142">
        <f t="shared" si="398"/>
        <v>2071552.4552735998</v>
      </c>
      <c r="BN467" s="143">
        <f>INDEX(รายได้แยกตามสิทธิ!$N:$N,MATCH(CalBudget2567!$D467,รายได้แยกตามสิทธิ!$B:$B,0))</f>
        <v>712354.76</v>
      </c>
      <c r="BO467" s="138">
        <f>INDEX(ผลงานAdjRw_DHES!$I:$I,MATCH(CalBudget2567!$D467,ผลงานAdjRw_DHES!$B:$B,0))</f>
        <v>104.92270000000018</v>
      </c>
      <c r="BP467" s="143">
        <f t="shared" si="399"/>
        <v>6789.3292871799795</v>
      </c>
      <c r="BQ467" s="139">
        <f t="shared" si="400"/>
        <v>125.9072400000002</v>
      </c>
      <c r="BR467" s="140">
        <f t="shared" si="401"/>
        <v>125.9072400000002</v>
      </c>
      <c r="BS467" s="141">
        <f t="shared" si="402"/>
        <v>6968.5675803615313</v>
      </c>
      <c r="BT467" s="142">
        <f t="shared" si="403"/>
        <v>877393.1107968</v>
      </c>
      <c r="BU467" s="144">
        <f t="shared" si="404"/>
        <v>19163596.421280004</v>
      </c>
      <c r="BV467" s="145">
        <f t="shared" si="358"/>
        <v>61642411.143052809</v>
      </c>
      <c r="BW467" s="146">
        <f>INDEX(รายได้แยกตามสิทธิ!$Q:$Q,MATCH(CalBudget2567!$D467,รายได้แยกตามสิทธิ!$B:$B,0))</f>
        <v>0.46</v>
      </c>
      <c r="BX467" s="145">
        <f t="shared" si="405"/>
        <v>28355509.125804294</v>
      </c>
      <c r="BY467" s="141"/>
      <c r="BZ467" s="143">
        <f t="shared" si="406"/>
        <v>67110</v>
      </c>
      <c r="CA467" s="138">
        <f>INDEX(ผลงานOPDVisit_HDC!$C:$C,MATCH(CalBudget2567!$D467,ผลงานOPDVisit_HDC!$A:$A,0))</f>
        <v>67110</v>
      </c>
      <c r="CB467" s="138">
        <f t="shared" si="407"/>
        <v>0</v>
      </c>
    </row>
    <row r="468" spans="1:80" hidden="1" x14ac:dyDescent="0.7">
      <c r="A468" s="136">
        <f>COUNTA($D$16:D468)</f>
        <v>453</v>
      </c>
      <c r="B468" s="1">
        <v>7</v>
      </c>
      <c r="C468" s="2" t="s">
        <v>43</v>
      </c>
      <c r="D468" s="91" t="s">
        <v>525</v>
      </c>
      <c r="E468" s="3" t="s">
        <v>1418</v>
      </c>
      <c r="F468" s="4" t="s">
        <v>1876</v>
      </c>
      <c r="G468" s="1">
        <v>5</v>
      </c>
      <c r="H468" s="3" t="s">
        <v>2964</v>
      </c>
      <c r="I468" s="137">
        <f>INDEX(รายได้แยกตามสิทธิ!$D:$D,MATCH(CalBudget2567!$D468,รายได้แยกตามสิทธิ!$B:$B,0))</f>
        <v>21262381.16</v>
      </c>
      <c r="J468" s="138">
        <f>INDEX(ผลงานOPDVisit_HDC!$F:$F,MATCH(CalBudget2567!$D468,ผลงานOPDVisit_HDC!$A:$A,0))</f>
        <v>42960</v>
      </c>
      <c r="K468" s="138">
        <f t="shared" si="359"/>
        <v>494.93438454376167</v>
      </c>
      <c r="L468" s="139">
        <f t="shared" si="360"/>
        <v>51552</v>
      </c>
      <c r="M468" s="140">
        <f t="shared" si="361"/>
        <v>51552</v>
      </c>
      <c r="N468" s="141">
        <f t="shared" si="362"/>
        <v>508.00065229571698</v>
      </c>
      <c r="O468" s="142">
        <f t="shared" si="363"/>
        <v>26188449.627148803</v>
      </c>
      <c r="P468" s="143">
        <f>INDEX(รายได้แยกตามสิทธิ!$E:$E,MATCH(CalBudget2567!$D468,รายได้แยกตามสิทธิ!$B:$B,0))</f>
        <v>1917417.64</v>
      </c>
      <c r="Q468" s="138">
        <f>INDEX(ผลงานOPDVisit_HDC!$D:$D,MATCH(CalBudget2567!$D468,ผลงานOPDVisit_HDC!$A:$A,0))</f>
        <v>5678</v>
      </c>
      <c r="R468" s="138">
        <f t="shared" si="364"/>
        <v>337.69243395561818</v>
      </c>
      <c r="S468" s="139">
        <f t="shared" si="365"/>
        <v>6813.5999999999995</v>
      </c>
      <c r="T468" s="140">
        <f t="shared" si="366"/>
        <v>6813.5999999999995</v>
      </c>
      <c r="U468" s="141">
        <f t="shared" si="367"/>
        <v>346.60751421204651</v>
      </c>
      <c r="V468" s="142">
        <f t="shared" si="368"/>
        <v>2361644.9588351999</v>
      </c>
      <c r="W468" s="143">
        <f>INDEX(รายได้แยกตามสิทธิ!$F:$F,MATCH(CalBudget2567!$D468,รายได้แยกตามสิทธิ!$B:$B,0))</f>
        <v>897140.44</v>
      </c>
      <c r="X468" s="138">
        <f>INDEX(ผลงานOPDVisit_HDC!$E:$E,MATCH(CalBudget2567!$D468,ผลงานOPDVisit_HDC!$A:$A,0))</f>
        <v>3704</v>
      </c>
      <c r="Y468" s="138">
        <f t="shared" si="369"/>
        <v>242.20854211663067</v>
      </c>
      <c r="Z468" s="139">
        <f t="shared" si="370"/>
        <v>4444.8</v>
      </c>
      <c r="AA468" s="140">
        <f t="shared" si="371"/>
        <v>4444.8</v>
      </c>
      <c r="AB468" s="141">
        <f t="shared" si="372"/>
        <v>248.60284762850972</v>
      </c>
      <c r="AC468" s="142">
        <f t="shared" si="373"/>
        <v>1104989.9371392</v>
      </c>
      <c r="AD468" s="143">
        <f>INDEX(รายได้แยกตามสิทธิ!$G:$G,MATCH(CalBudget2567!$D468,รายได้แยกตามสิทธิ!$B:$B,0))</f>
        <v>1500</v>
      </c>
      <c r="AE468" s="138">
        <f>INDEX(ผลงานOPDVisit_HDC!$G:$G,MATCH(CalBudget2567!$D468,ผลงานOPDVisit_HDC!$A:$A,0))</f>
        <v>82</v>
      </c>
      <c r="AF468" s="138">
        <f t="shared" si="374"/>
        <v>18.292682926829269</v>
      </c>
      <c r="AG468" s="139">
        <f t="shared" si="375"/>
        <v>98.399999999999991</v>
      </c>
      <c r="AH468" s="140">
        <f t="shared" si="376"/>
        <v>98.399999999999991</v>
      </c>
      <c r="AI468" s="141">
        <f t="shared" si="377"/>
        <v>18.775609756097563</v>
      </c>
      <c r="AJ468" s="142">
        <f t="shared" si="378"/>
        <v>1847.52</v>
      </c>
      <c r="AK468" s="143">
        <f>INDEX(รายได้แยกตามสิทธิ!$H:$H,MATCH(CalBudget2567!$D468,รายได้แยกตามสิทธิ!$B:$B,0))</f>
        <v>1085127.5</v>
      </c>
      <c r="AL468" s="138">
        <f>INDEX(ผลงานOPDVisit_HDC!$K:$K,MATCH(CalBudget2567!$D468,ผลงานOPDVisit_HDC!$A:$A,0))</f>
        <v>2163</v>
      </c>
      <c r="AM468" s="138">
        <f t="shared" si="379"/>
        <v>501.67706888580676</v>
      </c>
      <c r="AN468" s="139">
        <f t="shared" si="380"/>
        <v>2595.6</v>
      </c>
      <c r="AO468" s="140">
        <f t="shared" si="381"/>
        <v>2595.6</v>
      </c>
      <c r="AP468" s="141">
        <f t="shared" si="382"/>
        <v>514.9213435043921</v>
      </c>
      <c r="AQ468" s="142">
        <f t="shared" si="383"/>
        <v>1336529.8392</v>
      </c>
      <c r="AR468" s="144">
        <f t="shared" si="357"/>
        <v>30993461.882323205</v>
      </c>
      <c r="AS468" s="143">
        <f>INDEX(รายได้แยกตามสิทธิ!$I:$I,MATCH(CalBudget2567!$D468,รายได้แยกตามสิทธิ!$B:$B,0))</f>
        <v>8238653.1100000003</v>
      </c>
      <c r="AT468" s="138">
        <f>INDEX(ผลงานAdjRw_DHES!$D:$D,MATCH(CalBudget2567!$D468,ผลงานAdjRw_DHES!$B:$B,0))</f>
        <v>1070.4360999999999</v>
      </c>
      <c r="AU468" s="143">
        <f t="shared" si="384"/>
        <v>7696.5389246494969</v>
      </c>
      <c r="AV468" s="139">
        <f t="shared" si="385"/>
        <v>1284.5233199999998</v>
      </c>
      <c r="AW468" s="140">
        <f t="shared" si="386"/>
        <v>1284.5233199999998</v>
      </c>
      <c r="AX468" s="141">
        <f t="shared" si="387"/>
        <v>7899.727552260244</v>
      </c>
      <c r="AY468" s="142">
        <f t="shared" si="388"/>
        <v>10147384.2625248</v>
      </c>
      <c r="AZ468" s="143">
        <f>INDEX(รายได้แยกตามสิทธิ!$J:$J,MATCH(CalBudget2567!$D468,รายได้แยกตามสิทธิ!$B:$B,0))</f>
        <v>777716.1</v>
      </c>
      <c r="BA468" s="138">
        <f>INDEX(ผลงานAdjRw_DHES!$F:$F,MATCH(CalBudget2567!$D468,ผลงานAdjRw_DHES!$B:$B,0))</f>
        <v>47.801900000000003</v>
      </c>
      <c r="BB468" s="143">
        <f t="shared" si="389"/>
        <v>16269.564598896695</v>
      </c>
      <c r="BC468" s="139">
        <f t="shared" si="390"/>
        <v>57.362280000000005</v>
      </c>
      <c r="BD468" s="140">
        <f t="shared" si="391"/>
        <v>57.362280000000005</v>
      </c>
      <c r="BE468" s="141">
        <f t="shared" si="392"/>
        <v>16699.081104307566</v>
      </c>
      <c r="BF468" s="142">
        <f t="shared" si="393"/>
        <v>957897.36604799994</v>
      </c>
      <c r="BG468" s="143">
        <f>INDEX(รายได้แยกตามสิทธิ!$K:$K,MATCH(CalBudget2567!$D468,รายได้แยกตามสิทธิ!$B:$B,0))</f>
        <v>276676.02</v>
      </c>
      <c r="BH468" s="138">
        <f>INDEX(ผลงานAdjRw_DHES!$E:$E,MATCH(CalBudget2567!$D468,ผลงานAdjRw_DHES!$B:$B,0))</f>
        <v>46.503699999999995</v>
      </c>
      <c r="BI468" s="143">
        <f t="shared" si="394"/>
        <v>5949.5485305470329</v>
      </c>
      <c r="BJ468" s="139">
        <f t="shared" si="395"/>
        <v>55.804439999999992</v>
      </c>
      <c r="BK468" s="140">
        <f t="shared" si="396"/>
        <v>55.804439999999992</v>
      </c>
      <c r="BL468" s="141">
        <f t="shared" si="397"/>
        <v>6106.6166117534749</v>
      </c>
      <c r="BM468" s="142">
        <f t="shared" si="398"/>
        <v>340776.32031360007</v>
      </c>
      <c r="BN468" s="143">
        <f>INDEX(รายได้แยกตามสิทธิ!$N:$N,MATCH(CalBudget2567!$D468,รายได้แยกตามสิทธิ!$B:$B,0))</f>
        <v>406218</v>
      </c>
      <c r="BO468" s="138">
        <f>INDEX(ผลงานAdjRw_DHES!$I:$I,MATCH(CalBudget2567!$D468,ผลงานAdjRw_DHES!$B:$B,0))</f>
        <v>69.733500000000191</v>
      </c>
      <c r="BP468" s="143">
        <f t="shared" si="399"/>
        <v>5825.2920045602023</v>
      </c>
      <c r="BQ468" s="139">
        <f t="shared" si="400"/>
        <v>83.680200000000227</v>
      </c>
      <c r="BR468" s="140">
        <f t="shared" si="401"/>
        <v>83.680200000000227</v>
      </c>
      <c r="BS468" s="141">
        <f t="shared" si="402"/>
        <v>5979.0797134805916</v>
      </c>
      <c r="BT468" s="142">
        <f t="shared" si="403"/>
        <v>500330.58623999998</v>
      </c>
      <c r="BU468" s="144">
        <f t="shared" si="404"/>
        <v>11946388.535126401</v>
      </c>
      <c r="BV468" s="145">
        <f t="shared" si="358"/>
        <v>42939850.417449608</v>
      </c>
      <c r="BW468" s="146">
        <f>INDEX(รายได้แยกตามสิทธิ!$Q:$Q,MATCH(CalBudget2567!$D468,รายได้แยกตามสิทธิ!$B:$B,0))</f>
        <v>0.52</v>
      </c>
      <c r="BX468" s="145">
        <f t="shared" si="405"/>
        <v>22328722.217073798</v>
      </c>
      <c r="BY468" s="141"/>
      <c r="BZ468" s="143">
        <f t="shared" si="406"/>
        <v>54587</v>
      </c>
      <c r="CA468" s="138">
        <f>INDEX(ผลงานOPDVisit_HDC!$C:$C,MATCH(CalBudget2567!$D468,ผลงานOPDVisit_HDC!$A:$A,0))</f>
        <v>54587</v>
      </c>
      <c r="CB468" s="138">
        <f t="shared" si="407"/>
        <v>0</v>
      </c>
    </row>
    <row r="469" spans="1:80" hidden="1" x14ac:dyDescent="0.7">
      <c r="A469" s="136">
        <f>COUNTA($D$16:D469)</f>
        <v>454</v>
      </c>
      <c r="B469" s="1">
        <v>7</v>
      </c>
      <c r="C469" s="2" t="s">
        <v>43</v>
      </c>
      <c r="D469" s="91" t="s">
        <v>526</v>
      </c>
      <c r="E469" s="3" t="s">
        <v>1419</v>
      </c>
      <c r="F469" s="4" t="s">
        <v>1876</v>
      </c>
      <c r="G469" s="1">
        <v>13</v>
      </c>
      <c r="H469" s="3" t="s">
        <v>2963</v>
      </c>
      <c r="I469" s="137">
        <f>INDEX(รายได้แยกตามสิทธิ!$D:$D,MATCH(CalBudget2567!$D469,รายได้แยกตามสิทธิ!$B:$B,0))</f>
        <v>78514431.670000002</v>
      </c>
      <c r="J469" s="138">
        <f>INDEX(ผลงานOPDVisit_HDC!$F:$F,MATCH(CalBudget2567!$D469,ผลงานOPDVisit_HDC!$A:$A,0))</f>
        <v>114175</v>
      </c>
      <c r="K469" s="138">
        <f t="shared" si="359"/>
        <v>687.66745495949203</v>
      </c>
      <c r="L469" s="139">
        <f t="shared" si="360"/>
        <v>137010</v>
      </c>
      <c r="M469" s="140">
        <f t="shared" si="361"/>
        <v>137010</v>
      </c>
      <c r="N469" s="141">
        <f t="shared" si="362"/>
        <v>705.82187577042259</v>
      </c>
      <c r="O469" s="142">
        <f t="shared" si="363"/>
        <v>96704655.199305594</v>
      </c>
      <c r="P469" s="143">
        <f>INDEX(รายได้แยกตามสิทธิ!$E:$E,MATCH(CalBudget2567!$D469,รายได้แยกตามสิทธิ!$B:$B,0))</f>
        <v>23245411.25</v>
      </c>
      <c r="Q469" s="138">
        <f>INDEX(ผลงานOPDVisit_HDC!$D:$D,MATCH(CalBudget2567!$D469,ผลงานOPDVisit_HDC!$A:$A,0))</f>
        <v>29556</v>
      </c>
      <c r="R469" s="138">
        <f t="shared" si="364"/>
        <v>786.48705000676682</v>
      </c>
      <c r="S469" s="139">
        <f t="shared" si="365"/>
        <v>35467.199999999997</v>
      </c>
      <c r="T469" s="140">
        <f t="shared" si="366"/>
        <v>35467.199999999997</v>
      </c>
      <c r="U469" s="141">
        <f t="shared" si="367"/>
        <v>807.25030812694547</v>
      </c>
      <c r="V469" s="142">
        <f t="shared" si="368"/>
        <v>28630908.128399998</v>
      </c>
      <c r="W469" s="143">
        <f>INDEX(รายได้แยกตามสิทธิ!$F:$F,MATCH(CalBudget2567!$D469,รายได้แยกตามสิทธิ!$B:$B,0))</f>
        <v>2901503.8</v>
      </c>
      <c r="X469" s="138">
        <f>INDEX(ผลงานOPDVisit_HDC!$E:$E,MATCH(CalBudget2567!$D469,ผลงานOPDVisit_HDC!$A:$A,0))</f>
        <v>15475</v>
      </c>
      <c r="Y469" s="138">
        <f t="shared" si="369"/>
        <v>187.4962067851373</v>
      </c>
      <c r="Z469" s="139">
        <f t="shared" si="370"/>
        <v>18570</v>
      </c>
      <c r="AA469" s="140">
        <f t="shared" si="371"/>
        <v>18570</v>
      </c>
      <c r="AB469" s="141">
        <f t="shared" si="372"/>
        <v>192.44610664426492</v>
      </c>
      <c r="AC469" s="142">
        <f t="shared" si="373"/>
        <v>3573724.2003839994</v>
      </c>
      <c r="AD469" s="143">
        <f>INDEX(รายได้แยกตามสิทธิ!$G:$G,MATCH(CalBudget2567!$D469,รายได้แยกตามสิทธิ!$B:$B,0))</f>
        <v>61200</v>
      </c>
      <c r="AE469" s="138">
        <f>INDEX(ผลงานOPDVisit_HDC!$G:$G,MATCH(CalBudget2567!$D469,ผลงานOPDVisit_HDC!$A:$A,0))</f>
        <v>38</v>
      </c>
      <c r="AF469" s="138">
        <f t="shared" si="374"/>
        <v>1610.5263157894738</v>
      </c>
      <c r="AG469" s="139">
        <f t="shared" si="375"/>
        <v>45.6</v>
      </c>
      <c r="AH469" s="140">
        <f t="shared" si="376"/>
        <v>45.6</v>
      </c>
      <c r="AI469" s="141">
        <f t="shared" si="377"/>
        <v>1653.044210526316</v>
      </c>
      <c r="AJ469" s="142">
        <f t="shared" si="378"/>
        <v>75378.816000000006</v>
      </c>
      <c r="AK469" s="143">
        <f>INDEX(รายได้แยกตามสิทธิ!$H:$H,MATCH(CalBudget2567!$D469,รายได้แยกตามสิทธิ!$B:$B,0))</f>
        <v>3274723.45</v>
      </c>
      <c r="AL469" s="138">
        <f>INDEX(ผลงานOPDVisit_HDC!$K:$K,MATCH(CalBudget2567!$D469,ผลงานOPDVisit_HDC!$A:$A,0))</f>
        <v>532</v>
      </c>
      <c r="AM469" s="138">
        <f t="shared" si="379"/>
        <v>6155.4952067669174</v>
      </c>
      <c r="AN469" s="139">
        <f t="shared" si="380"/>
        <v>638.4</v>
      </c>
      <c r="AO469" s="140">
        <f t="shared" si="381"/>
        <v>638.4</v>
      </c>
      <c r="AP469" s="141">
        <f t="shared" si="382"/>
        <v>6318.000280225564</v>
      </c>
      <c r="AQ469" s="142">
        <f t="shared" si="383"/>
        <v>4033411.3788959999</v>
      </c>
      <c r="AR469" s="144">
        <f t="shared" si="357"/>
        <v>133018077.7229856</v>
      </c>
      <c r="AS469" s="143">
        <f>INDEX(รายได้แยกตามสิทธิ!$I:$I,MATCH(CalBudget2567!$D469,รายได้แยกตามสิทธิ!$B:$B,0))</f>
        <v>90698188.560000002</v>
      </c>
      <c r="AT469" s="138">
        <f>INDEX(ผลงานAdjRw_DHES!$D:$D,MATCH(CalBudget2567!$D469,ผลงานAdjRw_DHES!$B:$B,0))</f>
        <v>6012.2484999999997</v>
      </c>
      <c r="AU469" s="143">
        <f t="shared" si="384"/>
        <v>15085.568828367625</v>
      </c>
      <c r="AV469" s="139">
        <f t="shared" si="385"/>
        <v>7214.6981999999998</v>
      </c>
      <c r="AW469" s="140">
        <f t="shared" si="386"/>
        <v>7214.6981999999998</v>
      </c>
      <c r="AX469" s="141">
        <f t="shared" si="387"/>
        <v>15483.82784543653</v>
      </c>
      <c r="AY469" s="142">
        <f t="shared" si="388"/>
        <v>111711144.88558081</v>
      </c>
      <c r="AZ469" s="143">
        <f>INDEX(รายได้แยกตามสิทธิ!$J:$J,MATCH(CalBudget2567!$D469,รายได้แยกตามสิทธิ!$B:$B,0))</f>
        <v>11367523.02</v>
      </c>
      <c r="BA469" s="138">
        <f>INDEX(ผลงานAdjRw_DHES!$F:$F,MATCH(CalBudget2567!$D469,ผลงานAdjRw_DHES!$B:$B,0))</f>
        <v>687.34230000000002</v>
      </c>
      <c r="BB469" s="143">
        <f t="shared" si="389"/>
        <v>16538.372540144843</v>
      </c>
      <c r="BC469" s="139">
        <f t="shared" si="390"/>
        <v>824.81075999999996</v>
      </c>
      <c r="BD469" s="140">
        <f t="shared" si="391"/>
        <v>824.81075999999996</v>
      </c>
      <c r="BE469" s="141">
        <f t="shared" si="392"/>
        <v>16974.985575204668</v>
      </c>
      <c r="BF469" s="142">
        <f t="shared" si="393"/>
        <v>14001150.753273599</v>
      </c>
      <c r="BG469" s="143">
        <f>INDEX(รายได้แยกตามสิทธิ!$K:$K,MATCH(CalBudget2567!$D469,รายได้แยกตามสิทธิ!$B:$B,0))</f>
        <v>3006101.37</v>
      </c>
      <c r="BH469" s="138">
        <f>INDEX(ผลงานAdjRw_DHES!$E:$E,MATCH(CalBudget2567!$D469,ผลงานAdjRw_DHES!$B:$B,0))</f>
        <v>232.73209999999997</v>
      </c>
      <c r="BI469" s="143">
        <f t="shared" si="394"/>
        <v>12916.573906220932</v>
      </c>
      <c r="BJ469" s="139">
        <f t="shared" si="395"/>
        <v>279.27851999999996</v>
      </c>
      <c r="BK469" s="140">
        <f t="shared" si="396"/>
        <v>279.27851999999996</v>
      </c>
      <c r="BL469" s="141">
        <f t="shared" si="397"/>
        <v>13257.571457345164</v>
      </c>
      <c r="BM469" s="142">
        <f t="shared" si="398"/>
        <v>3702554.9354015999</v>
      </c>
      <c r="BN469" s="143">
        <f>INDEX(รายได้แยกตามสิทธิ!$N:$N,MATCH(CalBudget2567!$D469,รายได้แยกตามสิทธิ!$B:$B,0))</f>
        <v>5021642.75</v>
      </c>
      <c r="BO469" s="138">
        <f>INDEX(ผลงานAdjRw_DHES!$I:$I,MATCH(CalBudget2567!$D469,ผลงานAdjRw_DHES!$B:$B,0))</f>
        <v>455.39080000000058</v>
      </c>
      <c r="BP469" s="143">
        <f t="shared" si="399"/>
        <v>11027.106278826875</v>
      </c>
      <c r="BQ469" s="139">
        <f t="shared" si="400"/>
        <v>546.46896000000072</v>
      </c>
      <c r="BR469" s="140">
        <f t="shared" si="401"/>
        <v>546.46896000000072</v>
      </c>
      <c r="BS469" s="141">
        <f t="shared" si="402"/>
        <v>11318.221884587905</v>
      </c>
      <c r="BT469" s="142">
        <f t="shared" si="403"/>
        <v>6185056.9423200004</v>
      </c>
      <c r="BU469" s="144">
        <f t="shared" si="404"/>
        <v>135599907.51657602</v>
      </c>
      <c r="BV469" s="145">
        <f t="shared" si="358"/>
        <v>268617985.23956162</v>
      </c>
      <c r="BW469" s="146">
        <f>INDEX(รายได้แยกตามสิทธิ!$Q:$Q,MATCH(CalBudget2567!$D469,รายได้แยกตามสิทธิ!$B:$B,0))</f>
        <v>0.5</v>
      </c>
      <c r="BX469" s="145">
        <f t="shared" si="405"/>
        <v>134308992.61978081</v>
      </c>
      <c r="BY469" s="141"/>
      <c r="BZ469" s="143">
        <f t="shared" si="406"/>
        <v>159776</v>
      </c>
      <c r="CA469" s="138">
        <f>INDEX(ผลงานOPDVisit_HDC!$C:$C,MATCH(CalBudget2567!$D469,ผลงานOPDVisit_HDC!$A:$A,0))</f>
        <v>159776</v>
      </c>
      <c r="CB469" s="138">
        <f t="shared" si="407"/>
        <v>0</v>
      </c>
    </row>
    <row r="470" spans="1:80" hidden="1" x14ac:dyDescent="0.7">
      <c r="A470" s="136">
        <f>COUNTA($D$16:D470)</f>
        <v>455</v>
      </c>
      <c r="B470" s="1">
        <v>7</v>
      </c>
      <c r="C470" s="2" t="s">
        <v>43</v>
      </c>
      <c r="D470" s="91" t="s">
        <v>527</v>
      </c>
      <c r="E470" s="3" t="s">
        <v>1420</v>
      </c>
      <c r="F470" s="4" t="s">
        <v>1877</v>
      </c>
      <c r="G470" s="1">
        <v>14</v>
      </c>
      <c r="H470" s="3" t="s">
        <v>2976</v>
      </c>
      <c r="I470" s="137">
        <f>INDEX(รายได้แยกตามสิทธิ!$D:$D,MATCH(CalBudget2567!$D470,รายได้แยกตามสิทธิ!$B:$B,0))</f>
        <v>70144414.409999996</v>
      </c>
      <c r="J470" s="138">
        <f>INDEX(ผลงานOPDVisit_HDC!$F:$F,MATCH(CalBudget2567!$D470,ผลงานOPDVisit_HDC!$A:$A,0))</f>
        <v>64542</v>
      </c>
      <c r="K470" s="138">
        <f t="shared" si="359"/>
        <v>1086.8026155061821</v>
      </c>
      <c r="L470" s="139">
        <f t="shared" si="360"/>
        <v>77450.399999999994</v>
      </c>
      <c r="M470" s="140">
        <f t="shared" si="361"/>
        <v>77450.399999999994</v>
      </c>
      <c r="N470" s="141">
        <f t="shared" si="362"/>
        <v>1115.4942045555454</v>
      </c>
      <c r="O470" s="142">
        <f t="shared" si="363"/>
        <v>86395472.340508804</v>
      </c>
      <c r="P470" s="143">
        <f>INDEX(รายได้แยกตามสิทธิ!$E:$E,MATCH(CalBudget2567!$D470,รายได้แยกตามสิทธิ!$B:$B,0))</f>
        <v>33083997.27</v>
      </c>
      <c r="Q470" s="138">
        <f>INDEX(ผลงานOPDVisit_HDC!$D:$D,MATCH(CalBudget2567!$D470,ผลงานOPDVisit_HDC!$A:$A,0))</f>
        <v>14769</v>
      </c>
      <c r="R470" s="138">
        <f t="shared" si="364"/>
        <v>2240.0973166768231</v>
      </c>
      <c r="S470" s="139">
        <f t="shared" si="365"/>
        <v>17722.8</v>
      </c>
      <c r="T470" s="140">
        <f t="shared" si="366"/>
        <v>17722.8</v>
      </c>
      <c r="U470" s="141">
        <f t="shared" si="367"/>
        <v>2299.2358858370912</v>
      </c>
      <c r="V470" s="142">
        <f t="shared" si="368"/>
        <v>40748897.757513598</v>
      </c>
      <c r="W470" s="143">
        <f>INDEX(รายได้แยกตามสิทธิ!$F:$F,MATCH(CalBudget2567!$D470,รายได้แยกตามสิทธิ!$B:$B,0))</f>
        <v>9887850</v>
      </c>
      <c r="X470" s="138">
        <f>INDEX(ผลงานOPDVisit_HDC!$E:$E,MATCH(CalBudget2567!$D470,ผลงานOPDVisit_HDC!$A:$A,0))</f>
        <v>31302</v>
      </c>
      <c r="Y470" s="138">
        <f t="shared" si="369"/>
        <v>315.8855664174813</v>
      </c>
      <c r="Z470" s="139">
        <f t="shared" si="370"/>
        <v>37562.400000000001</v>
      </c>
      <c r="AA470" s="140">
        <f t="shared" si="371"/>
        <v>37562.400000000001</v>
      </c>
      <c r="AB470" s="141">
        <f t="shared" si="372"/>
        <v>324.22494537090279</v>
      </c>
      <c r="AC470" s="142">
        <f t="shared" si="373"/>
        <v>12178667.088</v>
      </c>
      <c r="AD470" s="143">
        <f>INDEX(รายได้แยกตามสิทธิ!$G:$G,MATCH(CalBudget2567!$D470,รายได้แยกตามสิทธิ!$B:$B,0))</f>
        <v>63207</v>
      </c>
      <c r="AE470" s="138">
        <f>INDEX(ผลงานOPDVisit_HDC!$G:$G,MATCH(CalBudget2567!$D470,ผลงานOPDVisit_HDC!$A:$A,0))</f>
        <v>40</v>
      </c>
      <c r="AF470" s="138">
        <f t="shared" si="374"/>
        <v>1580.175</v>
      </c>
      <c r="AG470" s="139">
        <f t="shared" si="375"/>
        <v>48</v>
      </c>
      <c r="AH470" s="140">
        <f t="shared" si="376"/>
        <v>48</v>
      </c>
      <c r="AI470" s="141">
        <f t="shared" si="377"/>
        <v>1621.8916199999999</v>
      </c>
      <c r="AJ470" s="142">
        <f t="shared" si="378"/>
        <v>77850.797759999987</v>
      </c>
      <c r="AK470" s="143">
        <f>INDEX(รายได้แยกตามสิทธิ!$H:$H,MATCH(CalBudget2567!$D470,รายได้แยกตามสิทธิ!$B:$B,0))</f>
        <v>14538187.85</v>
      </c>
      <c r="AL470" s="138">
        <f>INDEX(ผลงานOPDVisit_HDC!$K:$K,MATCH(CalBudget2567!$D470,ผลงานOPDVisit_HDC!$A:$A,0))</f>
        <v>1812</v>
      </c>
      <c r="AM470" s="138">
        <f t="shared" si="379"/>
        <v>8023.2824779249449</v>
      </c>
      <c r="AN470" s="139">
        <f t="shared" si="380"/>
        <v>2174.4</v>
      </c>
      <c r="AO470" s="140">
        <f t="shared" si="381"/>
        <v>2174.4</v>
      </c>
      <c r="AP470" s="141">
        <f t="shared" si="382"/>
        <v>8235.0971353421628</v>
      </c>
      <c r="AQ470" s="142">
        <f t="shared" si="383"/>
        <v>17906395.211087998</v>
      </c>
      <c r="AR470" s="144">
        <f t="shared" si="357"/>
        <v>157307283.19487041</v>
      </c>
      <c r="AS470" s="143">
        <f>INDEX(รายได้แยกตามสิทธิ!$I:$I,MATCH(CalBudget2567!$D470,รายได้แยกตามสิทธิ!$B:$B,0))</f>
        <v>127676504.65000001</v>
      </c>
      <c r="AT470" s="138">
        <f>INDEX(ผลงานAdjRw_DHES!$D:$D,MATCH(CalBudget2567!$D470,ผลงานAdjRw_DHES!$B:$B,0))</f>
        <v>8928.4577000000008</v>
      </c>
      <c r="AU470" s="143">
        <f t="shared" si="384"/>
        <v>14299.950667851626</v>
      </c>
      <c r="AV470" s="139">
        <f t="shared" si="385"/>
        <v>10714.149240000001</v>
      </c>
      <c r="AW470" s="140">
        <f t="shared" si="386"/>
        <v>10714.149240000001</v>
      </c>
      <c r="AX470" s="141">
        <f t="shared" si="387"/>
        <v>14677.46936548291</v>
      </c>
      <c r="AY470" s="142">
        <f t="shared" si="388"/>
        <v>157256597.24731201</v>
      </c>
      <c r="AZ470" s="143">
        <f>INDEX(รายได้แยกตามสิทธิ!$J:$J,MATCH(CalBudget2567!$D470,รายได้แยกตามสิทธิ!$B:$B,0))</f>
        <v>15615682.029999999</v>
      </c>
      <c r="BA470" s="138">
        <f>INDEX(ผลงานAdjRw_DHES!$F:$F,MATCH(CalBudget2567!$D470,ผลงานAdjRw_DHES!$B:$B,0))</f>
        <v>957.25970000000007</v>
      </c>
      <c r="BB470" s="143">
        <f t="shared" si="389"/>
        <v>16312.900281919314</v>
      </c>
      <c r="BC470" s="139">
        <f t="shared" si="390"/>
        <v>1148.71164</v>
      </c>
      <c r="BD470" s="140">
        <f t="shared" si="391"/>
        <v>1148.71164</v>
      </c>
      <c r="BE470" s="141">
        <f t="shared" si="392"/>
        <v>16743.560849361984</v>
      </c>
      <c r="BF470" s="142">
        <f t="shared" si="393"/>
        <v>19233523.242710397</v>
      </c>
      <c r="BG470" s="143">
        <f>INDEX(รายได้แยกตามสิทธิ!$K:$K,MATCH(CalBudget2567!$D470,รายได้แยกตามสิทธิ!$B:$B,0))</f>
        <v>9693814.8000000007</v>
      </c>
      <c r="BH470" s="138">
        <f>INDEX(ผลงานAdjRw_DHES!$E:$E,MATCH(CalBudget2567!$D470,ผลงานAdjRw_DHES!$B:$B,0))</f>
        <v>718.70350000000008</v>
      </c>
      <c r="BI470" s="143">
        <f t="shared" si="394"/>
        <v>13487.919287995675</v>
      </c>
      <c r="BJ470" s="139">
        <f t="shared" si="395"/>
        <v>862.44420000000002</v>
      </c>
      <c r="BK470" s="140">
        <f t="shared" si="396"/>
        <v>862.44420000000002</v>
      </c>
      <c r="BL470" s="141">
        <f t="shared" si="397"/>
        <v>13844.000357198762</v>
      </c>
      <c r="BM470" s="142">
        <f t="shared" si="398"/>
        <v>11939677.812864</v>
      </c>
      <c r="BN470" s="143">
        <f>INDEX(รายได้แยกตามสิทธิ!$N:$N,MATCH(CalBudget2567!$D470,รายได้แยกตามสิทธิ!$B:$B,0))</f>
        <v>9100114.3599999994</v>
      </c>
      <c r="BO470" s="138">
        <f>INDEX(ผลงานAdjRw_DHES!$I:$I,MATCH(CalBudget2567!$D470,ผลงานAdjRw_DHES!$B:$B,0))</f>
        <v>1317.7610000000004</v>
      </c>
      <c r="BP470" s="143">
        <f t="shared" si="399"/>
        <v>6905.7396295686367</v>
      </c>
      <c r="BQ470" s="139">
        <f t="shared" si="400"/>
        <v>1581.3132000000005</v>
      </c>
      <c r="BR470" s="140">
        <f t="shared" si="401"/>
        <v>1581.3132000000005</v>
      </c>
      <c r="BS470" s="141">
        <f t="shared" si="402"/>
        <v>7088.0511557892487</v>
      </c>
      <c r="BT470" s="142">
        <f t="shared" si="403"/>
        <v>11208428.8549248</v>
      </c>
      <c r="BU470" s="144">
        <f t="shared" si="404"/>
        <v>199638227.15781122</v>
      </c>
      <c r="BV470" s="145">
        <f t="shared" si="358"/>
        <v>356945510.35268164</v>
      </c>
      <c r="BW470" s="146">
        <f>INDEX(รายได้แยกตามสิทธิ!$Q:$Q,MATCH(CalBudget2567!$D470,รายได้แยกตามสิทธิ!$B:$B,0))</f>
        <v>0.39</v>
      </c>
      <c r="BX470" s="145">
        <f t="shared" si="405"/>
        <v>139208749.03754583</v>
      </c>
      <c r="BY470" s="141"/>
      <c r="BZ470" s="143">
        <f t="shared" si="406"/>
        <v>112465</v>
      </c>
      <c r="CA470" s="138">
        <f>INDEX(ผลงานOPDVisit_HDC!$C:$C,MATCH(CalBudget2567!$D470,ผลงานOPDVisit_HDC!$A:$A,0))</f>
        <v>112465</v>
      </c>
      <c r="CB470" s="138">
        <f t="shared" si="407"/>
        <v>0</v>
      </c>
    </row>
    <row r="471" spans="1:80" hidden="1" x14ac:dyDescent="0.7">
      <c r="A471" s="136">
        <f>COUNTA($D$16:D471)</f>
        <v>456</v>
      </c>
      <c r="B471" s="1">
        <v>7</v>
      </c>
      <c r="C471" s="2" t="s">
        <v>43</v>
      </c>
      <c r="D471" s="91" t="s">
        <v>528</v>
      </c>
      <c r="E471" s="3" t="s">
        <v>1421</v>
      </c>
      <c r="F471" s="4" t="s">
        <v>1876</v>
      </c>
      <c r="G471" s="1">
        <v>5</v>
      </c>
      <c r="H471" s="3" t="s">
        <v>2964</v>
      </c>
      <c r="I471" s="137">
        <f>INDEX(รายได้แยกตามสิทธิ!$D:$D,MATCH(CalBudget2567!$D471,รายได้แยกตามสิทธิ!$B:$B,0))</f>
        <v>17450892.129999999</v>
      </c>
      <c r="J471" s="138">
        <f>INDEX(ผลงานOPDVisit_HDC!$F:$F,MATCH(CalBudget2567!$D471,ผลงานOPDVisit_HDC!$A:$A,0))</f>
        <v>36131</v>
      </c>
      <c r="K471" s="138">
        <f t="shared" si="359"/>
        <v>482.98945863662777</v>
      </c>
      <c r="L471" s="139">
        <f t="shared" si="360"/>
        <v>43357.2</v>
      </c>
      <c r="M471" s="140">
        <f t="shared" si="361"/>
        <v>43357.2</v>
      </c>
      <c r="N471" s="141">
        <f t="shared" si="362"/>
        <v>495.74038034463473</v>
      </c>
      <c r="O471" s="142">
        <f t="shared" si="363"/>
        <v>21493914.818678394</v>
      </c>
      <c r="P471" s="143">
        <f>INDEX(รายได้แยกตามสิทธิ!$E:$E,MATCH(CalBudget2567!$D471,รายได้แยกตามสิทธิ!$B:$B,0))</f>
        <v>2525120.52</v>
      </c>
      <c r="Q471" s="138">
        <f>INDEX(ผลงานOPDVisit_HDC!$D:$D,MATCH(CalBudget2567!$D471,ผลงานOPDVisit_HDC!$A:$A,0))</f>
        <v>4655</v>
      </c>
      <c r="R471" s="138">
        <f t="shared" si="364"/>
        <v>542.45338775510209</v>
      </c>
      <c r="S471" s="139">
        <f t="shared" si="365"/>
        <v>5586</v>
      </c>
      <c r="T471" s="140">
        <f t="shared" si="366"/>
        <v>5586</v>
      </c>
      <c r="U471" s="141">
        <f t="shared" si="367"/>
        <v>556.77415719183682</v>
      </c>
      <c r="V471" s="142">
        <f t="shared" si="368"/>
        <v>3110140.4420736004</v>
      </c>
      <c r="W471" s="143">
        <f>INDEX(รายได้แยกตามสิทธิ!$F:$F,MATCH(CalBudget2567!$D471,รายได้แยกตามสิทธิ!$B:$B,0))</f>
        <v>902702.5</v>
      </c>
      <c r="X471" s="138">
        <f>INDEX(ผลงานOPDVisit_HDC!$E:$E,MATCH(CalBudget2567!$D471,ผลงานOPDVisit_HDC!$A:$A,0))</f>
        <v>3861</v>
      </c>
      <c r="Y471" s="138">
        <f t="shared" si="369"/>
        <v>233.80018130018129</v>
      </c>
      <c r="Z471" s="139">
        <f t="shared" si="370"/>
        <v>4633.2</v>
      </c>
      <c r="AA471" s="140">
        <f t="shared" si="371"/>
        <v>4633.2</v>
      </c>
      <c r="AB471" s="141">
        <f t="shared" si="372"/>
        <v>239.97250608650609</v>
      </c>
      <c r="AC471" s="142">
        <f t="shared" si="373"/>
        <v>1111840.6151999999</v>
      </c>
      <c r="AD471" s="143">
        <f>INDEX(รายได้แยกตามสิทธิ!$G:$G,MATCH(CalBudget2567!$D471,รายได้แยกตามสิทธิ!$B:$B,0))</f>
        <v>21954.5</v>
      </c>
      <c r="AE471" s="138">
        <f>INDEX(ผลงานOPDVisit_HDC!$G:$G,MATCH(CalBudget2567!$D471,ผลงานOPDVisit_HDC!$A:$A,0))</f>
        <v>42</v>
      </c>
      <c r="AF471" s="138">
        <f t="shared" si="374"/>
        <v>522.72619047619048</v>
      </c>
      <c r="AG471" s="139">
        <f t="shared" si="375"/>
        <v>50.4</v>
      </c>
      <c r="AH471" s="140">
        <f t="shared" si="376"/>
        <v>50.4</v>
      </c>
      <c r="AI471" s="141">
        <f t="shared" si="377"/>
        <v>536.52616190476192</v>
      </c>
      <c r="AJ471" s="142">
        <f t="shared" si="378"/>
        <v>27040.918559999998</v>
      </c>
      <c r="AK471" s="143">
        <f>INDEX(รายได้แยกตามสิทธิ!$H:$H,MATCH(CalBudget2567!$D471,รายได้แยกตามสิทธิ!$B:$B,0))</f>
        <v>1119549.74</v>
      </c>
      <c r="AL471" s="138">
        <f>INDEX(ผลงานOPDVisit_HDC!$K:$K,MATCH(CalBudget2567!$D471,ผลงานOPDVisit_HDC!$A:$A,0))</f>
        <v>3874</v>
      </c>
      <c r="AM471" s="138">
        <f t="shared" si="379"/>
        <v>288.9906401652039</v>
      </c>
      <c r="AN471" s="139">
        <f t="shared" si="380"/>
        <v>4648.8</v>
      </c>
      <c r="AO471" s="140">
        <f t="shared" si="381"/>
        <v>4648.8</v>
      </c>
      <c r="AP471" s="141">
        <f t="shared" si="382"/>
        <v>296.61999306556527</v>
      </c>
      <c r="AQ471" s="142">
        <f t="shared" si="383"/>
        <v>1378927.0237631998</v>
      </c>
      <c r="AR471" s="144">
        <f t="shared" si="357"/>
        <v>27121863.818275187</v>
      </c>
      <c r="AS471" s="143">
        <f>INDEX(รายได้แยกตามสิทธิ!$I:$I,MATCH(CalBudget2567!$D471,รายได้แยกตามสิทธิ!$B:$B,0))</f>
        <v>10830974.5</v>
      </c>
      <c r="AT471" s="138">
        <f>INDEX(ผลงานAdjRw_DHES!$D:$D,MATCH(CalBudget2567!$D471,ผลงานAdjRw_DHES!$B:$B,0))</f>
        <v>1476.5310000000002</v>
      </c>
      <c r="AU471" s="143">
        <f t="shared" si="384"/>
        <v>7335.4196423915237</v>
      </c>
      <c r="AV471" s="139">
        <f t="shared" si="385"/>
        <v>1771.8372000000002</v>
      </c>
      <c r="AW471" s="140">
        <f t="shared" si="386"/>
        <v>1771.8372000000002</v>
      </c>
      <c r="AX471" s="141">
        <f t="shared" si="387"/>
        <v>7529.0747209506599</v>
      </c>
      <c r="AY471" s="142">
        <f t="shared" si="388"/>
        <v>13340294.67216</v>
      </c>
      <c r="AZ471" s="143">
        <f>INDEX(รายได้แยกตามสิทธิ!$J:$J,MATCH(CalBudget2567!$D471,รายได้แยกตามสิทธิ!$B:$B,0))</f>
        <v>986405.5</v>
      </c>
      <c r="BA471" s="138">
        <f>INDEX(ผลงานAdjRw_DHES!$F:$F,MATCH(CalBudget2567!$D471,ผลงานAdjRw_DHES!$B:$B,0))</f>
        <v>89.129799999999989</v>
      </c>
      <c r="BB471" s="143">
        <f t="shared" si="389"/>
        <v>11067.067355699217</v>
      </c>
      <c r="BC471" s="139">
        <f t="shared" si="390"/>
        <v>106.95575999999998</v>
      </c>
      <c r="BD471" s="140">
        <f t="shared" si="391"/>
        <v>106.95575999999998</v>
      </c>
      <c r="BE471" s="141">
        <f t="shared" si="392"/>
        <v>11359.237933889675</v>
      </c>
      <c r="BF471" s="142">
        <f t="shared" si="393"/>
        <v>1214935.9262399997</v>
      </c>
      <c r="BG471" s="143">
        <f>INDEX(รายได้แยกตามสิทธิ!$K:$K,MATCH(CalBudget2567!$D471,รายได้แยกตามสิทธิ!$B:$B,0))</f>
        <v>534403</v>
      </c>
      <c r="BH471" s="138">
        <f>INDEX(ผลงานAdjRw_DHES!$E:$E,MATCH(CalBudget2567!$D471,ผลงานAdjRw_DHES!$B:$B,0))</f>
        <v>62.233099999999993</v>
      </c>
      <c r="BI471" s="143">
        <f t="shared" si="394"/>
        <v>8587.1184305458046</v>
      </c>
      <c r="BJ471" s="139">
        <f t="shared" si="395"/>
        <v>74.679719999999989</v>
      </c>
      <c r="BK471" s="140">
        <f t="shared" si="396"/>
        <v>74.679719999999989</v>
      </c>
      <c r="BL471" s="141">
        <f t="shared" si="397"/>
        <v>8813.8183571122136</v>
      </c>
      <c r="BM471" s="142">
        <f t="shared" si="398"/>
        <v>658213.48704000004</v>
      </c>
      <c r="BN471" s="143">
        <f>INDEX(รายได้แยกตามสิทธิ!$N:$N,MATCH(CalBudget2567!$D471,รายได้แยกตามสิทธิ!$B:$B,0))</f>
        <v>267631</v>
      </c>
      <c r="BO471" s="138">
        <f>INDEX(ผลงานAdjRw_DHES!$I:$I,MATCH(CalBudget2567!$D471,ผลงานAdjRw_DHES!$B:$B,0))</f>
        <v>61.021099999999819</v>
      </c>
      <c r="BP471" s="143">
        <f t="shared" si="399"/>
        <v>4385.8763607998017</v>
      </c>
      <c r="BQ471" s="139">
        <f t="shared" si="400"/>
        <v>73.225319999999783</v>
      </c>
      <c r="BR471" s="140">
        <f t="shared" si="401"/>
        <v>73.225319999999783</v>
      </c>
      <c r="BS471" s="141">
        <f t="shared" si="402"/>
        <v>4501.6634967249165</v>
      </c>
      <c r="BT471" s="142">
        <f t="shared" si="403"/>
        <v>329635.75007999997</v>
      </c>
      <c r="BU471" s="144">
        <f t="shared" si="404"/>
        <v>15543079.835519999</v>
      </c>
      <c r="BV471" s="145">
        <f t="shared" si="358"/>
        <v>42664943.653795183</v>
      </c>
      <c r="BW471" s="146">
        <f>INDEX(รายได้แยกตามสิทธิ!$Q:$Q,MATCH(CalBudget2567!$D471,รายได้แยกตามสิทธิ!$B:$B,0))</f>
        <v>0.41</v>
      </c>
      <c r="BX471" s="145">
        <f t="shared" si="405"/>
        <v>17492626.898056023</v>
      </c>
      <c r="BY471" s="141"/>
      <c r="BZ471" s="143">
        <f t="shared" si="406"/>
        <v>48563</v>
      </c>
      <c r="CA471" s="138">
        <f>INDEX(ผลงานOPDVisit_HDC!$C:$C,MATCH(CalBudget2567!$D471,ผลงานOPDVisit_HDC!$A:$A,0))</f>
        <v>48563</v>
      </c>
      <c r="CB471" s="138">
        <f t="shared" si="407"/>
        <v>0</v>
      </c>
    </row>
    <row r="472" spans="1:80" hidden="1" x14ac:dyDescent="0.7">
      <c r="A472" s="136">
        <f>COUNTA($D$16:D472)</f>
        <v>457</v>
      </c>
      <c r="B472" s="1">
        <v>7</v>
      </c>
      <c r="C472" s="2" t="s">
        <v>43</v>
      </c>
      <c r="D472" s="91" t="s">
        <v>529</v>
      </c>
      <c r="E472" s="3" t="s">
        <v>1422</v>
      </c>
      <c r="F472" s="4" t="s">
        <v>1876</v>
      </c>
      <c r="G472" s="1">
        <v>3</v>
      </c>
      <c r="H472" s="3" t="s">
        <v>2972</v>
      </c>
      <c r="I472" s="137">
        <f>INDEX(รายได้แยกตามสิทธิ!$D:$D,MATCH(CalBudget2567!$D472,รายได้แยกตามสิทธิ!$B:$B,0))</f>
        <v>18059164.890000001</v>
      </c>
      <c r="J472" s="138">
        <f>INDEX(ผลงานOPDVisit_HDC!$F:$F,MATCH(CalBudget2567!$D472,ผลงานOPDVisit_HDC!$A:$A,0))</f>
        <v>32235</v>
      </c>
      <c r="K472" s="138">
        <f t="shared" si="359"/>
        <v>560.23467938576084</v>
      </c>
      <c r="L472" s="139">
        <f t="shared" si="360"/>
        <v>38682</v>
      </c>
      <c r="M472" s="140">
        <f t="shared" si="361"/>
        <v>38682</v>
      </c>
      <c r="N472" s="141">
        <f t="shared" si="362"/>
        <v>575.02487492154489</v>
      </c>
      <c r="O472" s="142">
        <f t="shared" si="363"/>
        <v>22243112.211715199</v>
      </c>
      <c r="P472" s="143">
        <f>INDEX(รายได้แยกตามสิทธิ!$E:$E,MATCH(CalBudget2567!$D472,รายได้แยกตามสิทธิ!$B:$B,0))</f>
        <v>1775841</v>
      </c>
      <c r="Q472" s="138">
        <f>INDEX(ผลงานOPDVisit_HDC!$D:$D,MATCH(CalBudget2567!$D472,ผลงานOPDVisit_HDC!$A:$A,0))</f>
        <v>3216</v>
      </c>
      <c r="R472" s="138">
        <f t="shared" si="364"/>
        <v>552.18936567164178</v>
      </c>
      <c r="S472" s="139">
        <f t="shared" si="365"/>
        <v>3859.2</v>
      </c>
      <c r="T472" s="140">
        <f t="shared" si="366"/>
        <v>3859.2</v>
      </c>
      <c r="U472" s="141">
        <f t="shared" si="367"/>
        <v>566.76716492537309</v>
      </c>
      <c r="V472" s="142">
        <f t="shared" si="368"/>
        <v>2187267.8428799999</v>
      </c>
      <c r="W472" s="143">
        <f>INDEX(รายได้แยกตามสิทธิ!$F:$F,MATCH(CalBudget2567!$D472,รายได้แยกตามสิทธิ!$B:$B,0))</f>
        <v>362511.75</v>
      </c>
      <c r="X472" s="138">
        <f>INDEX(ผลงานOPDVisit_HDC!$E:$E,MATCH(CalBudget2567!$D472,ผลงานOPDVisit_HDC!$A:$A,0))</f>
        <v>2404</v>
      </c>
      <c r="Y472" s="138">
        <f t="shared" si="369"/>
        <v>150.7952371048253</v>
      </c>
      <c r="Z472" s="139">
        <f t="shared" si="370"/>
        <v>2884.7999999999997</v>
      </c>
      <c r="AA472" s="140">
        <f t="shared" si="371"/>
        <v>2884.7999999999997</v>
      </c>
      <c r="AB472" s="141">
        <f t="shared" si="372"/>
        <v>154.77623136439269</v>
      </c>
      <c r="AC472" s="142">
        <f t="shared" si="373"/>
        <v>446498.47223999997</v>
      </c>
      <c r="AD472" s="143">
        <f>INDEX(รายได้แยกตามสิทธิ!$G:$G,MATCH(CalBudget2567!$D472,รายได้แยกตามสิทธิ!$B:$B,0))</f>
        <v>10204</v>
      </c>
      <c r="AE472" s="138">
        <f>INDEX(ผลงานOPDVisit_HDC!$G:$G,MATCH(CalBudget2567!$D472,ผลงานOPDVisit_HDC!$A:$A,0))</f>
        <v>0</v>
      </c>
      <c r="AF472" s="138">
        <f t="shared" si="374"/>
        <v>0</v>
      </c>
      <c r="AG472" s="139">
        <f t="shared" si="375"/>
        <v>0</v>
      </c>
      <c r="AH472" s="140">
        <f t="shared" si="376"/>
        <v>0</v>
      </c>
      <c r="AI472" s="141">
        <f t="shared" si="377"/>
        <v>0</v>
      </c>
      <c r="AJ472" s="142">
        <f t="shared" si="378"/>
        <v>0</v>
      </c>
      <c r="AK472" s="143">
        <f>INDEX(รายได้แยกตามสิทธิ!$H:$H,MATCH(CalBudget2567!$D472,รายได้แยกตามสิทธิ!$B:$B,0))</f>
        <v>644859.25</v>
      </c>
      <c r="AL472" s="138">
        <f>INDEX(ผลงานOPDVisit_HDC!$K:$K,MATCH(CalBudget2567!$D472,ผลงานOPDVisit_HDC!$A:$A,0))</f>
        <v>2</v>
      </c>
      <c r="AM472" s="138">
        <f t="shared" si="379"/>
        <v>322429.625</v>
      </c>
      <c r="AN472" s="139">
        <f t="shared" si="380"/>
        <v>2.4</v>
      </c>
      <c r="AO472" s="140">
        <f t="shared" si="381"/>
        <v>2.4</v>
      </c>
      <c r="AP472" s="141">
        <f t="shared" si="382"/>
        <v>330941.7671</v>
      </c>
      <c r="AQ472" s="142">
        <f t="shared" si="383"/>
        <v>794260.24103999999</v>
      </c>
      <c r="AR472" s="144">
        <f t="shared" si="357"/>
        <v>25671138.767875198</v>
      </c>
      <c r="AS472" s="143">
        <f>INDEX(รายได้แยกตามสิทธิ!$I:$I,MATCH(CalBudget2567!$D472,รายได้แยกตามสิทธิ!$B:$B,0))</f>
        <v>0</v>
      </c>
      <c r="AT472" s="138">
        <f>INDEX(ผลงานAdjRw_DHES!$D:$D,MATCH(CalBudget2567!$D472,ผลงานAdjRw_DHES!$B:$B,0))</f>
        <v>0</v>
      </c>
      <c r="AU472" s="143">
        <f t="shared" si="384"/>
        <v>0</v>
      </c>
      <c r="AV472" s="139">
        <f t="shared" si="385"/>
        <v>0</v>
      </c>
      <c r="AW472" s="140">
        <f t="shared" si="386"/>
        <v>0</v>
      </c>
      <c r="AX472" s="141">
        <f t="shared" si="387"/>
        <v>0</v>
      </c>
      <c r="AY472" s="142">
        <f t="shared" si="388"/>
        <v>0</v>
      </c>
      <c r="AZ472" s="143">
        <f>INDEX(รายได้แยกตามสิทธิ!$J:$J,MATCH(CalBudget2567!$D472,รายได้แยกตามสิทธิ!$B:$B,0))</f>
        <v>0</v>
      </c>
      <c r="BA472" s="138">
        <f>INDEX(ผลงานAdjRw_DHES!$F:$F,MATCH(CalBudget2567!$D472,ผลงานAdjRw_DHES!$B:$B,0))</f>
        <v>0</v>
      </c>
      <c r="BB472" s="143">
        <f t="shared" si="389"/>
        <v>0</v>
      </c>
      <c r="BC472" s="139">
        <f t="shared" si="390"/>
        <v>0</v>
      </c>
      <c r="BD472" s="140">
        <f t="shared" si="391"/>
        <v>0</v>
      </c>
      <c r="BE472" s="141">
        <f t="shared" si="392"/>
        <v>0</v>
      </c>
      <c r="BF472" s="142">
        <f t="shared" si="393"/>
        <v>0</v>
      </c>
      <c r="BG472" s="143">
        <f>INDEX(รายได้แยกตามสิทธิ!$K:$K,MATCH(CalBudget2567!$D472,รายได้แยกตามสิทธิ!$B:$B,0))</f>
        <v>0</v>
      </c>
      <c r="BH472" s="138">
        <f>INDEX(ผลงานAdjRw_DHES!$E:$E,MATCH(CalBudget2567!$D472,ผลงานAdjRw_DHES!$B:$B,0))</f>
        <v>0</v>
      </c>
      <c r="BI472" s="143">
        <f t="shared" si="394"/>
        <v>0</v>
      </c>
      <c r="BJ472" s="139">
        <f t="shared" si="395"/>
        <v>0</v>
      </c>
      <c r="BK472" s="140">
        <f t="shared" si="396"/>
        <v>0</v>
      </c>
      <c r="BL472" s="141">
        <f t="shared" si="397"/>
        <v>0</v>
      </c>
      <c r="BM472" s="142">
        <f t="shared" si="398"/>
        <v>0</v>
      </c>
      <c r="BN472" s="143">
        <f>INDEX(รายได้แยกตามสิทธิ!$N:$N,MATCH(CalBudget2567!$D472,รายได้แยกตามสิทธิ!$B:$B,0))</f>
        <v>0</v>
      </c>
      <c r="BO472" s="138">
        <f>INDEX(ผลงานAdjRw_DHES!$I:$I,MATCH(CalBudget2567!$D472,ผลงานAdjRw_DHES!$B:$B,0))</f>
        <v>0</v>
      </c>
      <c r="BP472" s="143">
        <f t="shared" si="399"/>
        <v>0</v>
      </c>
      <c r="BQ472" s="139">
        <f t="shared" si="400"/>
        <v>0</v>
      </c>
      <c r="BR472" s="140">
        <f t="shared" si="401"/>
        <v>0</v>
      </c>
      <c r="BS472" s="141">
        <f t="shared" si="402"/>
        <v>0</v>
      </c>
      <c r="BT472" s="142">
        <f t="shared" si="403"/>
        <v>0</v>
      </c>
      <c r="BU472" s="144">
        <f t="shared" si="404"/>
        <v>0</v>
      </c>
      <c r="BV472" s="145">
        <f t="shared" si="358"/>
        <v>25671138.767875198</v>
      </c>
      <c r="BW472" s="146">
        <f>INDEX(รายได้แยกตามสิทธิ!$Q:$Q,MATCH(CalBudget2567!$D472,รายได้แยกตามสิทธิ!$B:$B,0))</f>
        <v>0.59</v>
      </c>
      <c r="BX472" s="145">
        <f t="shared" si="405"/>
        <v>15145971.873046366</v>
      </c>
      <c r="BY472" s="141"/>
      <c r="BZ472" s="143">
        <f t="shared" si="406"/>
        <v>37857</v>
      </c>
      <c r="CA472" s="138">
        <f>INDEX(ผลงานOPDVisit_HDC!$C:$C,MATCH(CalBudget2567!$D472,ผลงานOPDVisit_HDC!$A:$A,0))</f>
        <v>37857</v>
      </c>
      <c r="CB472" s="138">
        <f t="shared" si="407"/>
        <v>0</v>
      </c>
    </row>
    <row r="473" spans="1:80" hidden="1" x14ac:dyDescent="0.7">
      <c r="A473" s="136">
        <f>COUNTA($D$16:D473)</f>
        <v>458</v>
      </c>
      <c r="B473" s="1">
        <v>7</v>
      </c>
      <c r="C473" s="2" t="s">
        <v>43</v>
      </c>
      <c r="D473" s="91" t="s">
        <v>530</v>
      </c>
      <c r="E473" s="3" t="s">
        <v>1423</v>
      </c>
      <c r="F473" s="4" t="s">
        <v>1876</v>
      </c>
      <c r="G473" s="1">
        <v>2</v>
      </c>
      <c r="H473" s="3" t="s">
        <v>2968</v>
      </c>
      <c r="I473" s="137">
        <f>INDEX(รายได้แยกตามสิทธิ!$D:$D,MATCH(CalBudget2567!$D473,รายได้แยกตามสิทธิ!$B:$B,0))</f>
        <v>14375233</v>
      </c>
      <c r="J473" s="138">
        <f>INDEX(ผลงานOPDVisit_HDC!$F:$F,MATCH(CalBudget2567!$D473,ผลงานOPDVisit_HDC!$A:$A,0))</f>
        <v>32194</v>
      </c>
      <c r="K473" s="138">
        <f t="shared" si="359"/>
        <v>446.5190097533702</v>
      </c>
      <c r="L473" s="139">
        <f t="shared" si="360"/>
        <v>38632.799999999996</v>
      </c>
      <c r="M473" s="140">
        <f t="shared" si="361"/>
        <v>38632.799999999996</v>
      </c>
      <c r="N473" s="141">
        <f t="shared" si="362"/>
        <v>458.30711161085918</v>
      </c>
      <c r="O473" s="142">
        <f t="shared" si="363"/>
        <v>17705686.98144</v>
      </c>
      <c r="P473" s="143">
        <f>INDEX(รายได้แยกตามสิทธิ!$E:$E,MATCH(CalBudget2567!$D473,รายได้แยกตามสิทธิ!$B:$B,0))</f>
        <v>3460788</v>
      </c>
      <c r="Q473" s="138">
        <f>INDEX(ผลงานOPDVisit_HDC!$D:$D,MATCH(CalBudget2567!$D473,ผลงานOPDVisit_HDC!$A:$A,0))</f>
        <v>5507</v>
      </c>
      <c r="R473" s="138">
        <f t="shared" si="364"/>
        <v>628.43435627383326</v>
      </c>
      <c r="S473" s="139">
        <f t="shared" si="365"/>
        <v>6608.4</v>
      </c>
      <c r="T473" s="140">
        <f t="shared" si="366"/>
        <v>6608.4</v>
      </c>
      <c r="U473" s="141">
        <f t="shared" si="367"/>
        <v>645.0250232794624</v>
      </c>
      <c r="V473" s="142">
        <f t="shared" si="368"/>
        <v>4262583.3638399988</v>
      </c>
      <c r="W473" s="143">
        <f>INDEX(รายได้แยกตามสิทธิ!$F:$F,MATCH(CalBudget2567!$D473,รายได้แยกตามสิทธิ!$B:$B,0))</f>
        <v>718691</v>
      </c>
      <c r="X473" s="138">
        <f>INDEX(ผลงานOPDVisit_HDC!$E:$E,MATCH(CalBudget2567!$D473,ผลงานOPDVisit_HDC!$A:$A,0))</f>
        <v>2298</v>
      </c>
      <c r="Y473" s="138">
        <f t="shared" si="369"/>
        <v>312.74630113141865</v>
      </c>
      <c r="Z473" s="139">
        <f t="shared" si="370"/>
        <v>2757.6</v>
      </c>
      <c r="AA473" s="140">
        <f t="shared" si="371"/>
        <v>2757.6</v>
      </c>
      <c r="AB473" s="141">
        <f t="shared" si="372"/>
        <v>321.00280348128808</v>
      </c>
      <c r="AC473" s="142">
        <f t="shared" si="373"/>
        <v>885197.33088000002</v>
      </c>
      <c r="AD473" s="143">
        <f>INDEX(รายได้แยกตามสิทธิ!$G:$G,MATCH(CalBudget2567!$D473,รายได้แยกตามสิทธิ!$B:$B,0))</f>
        <v>0</v>
      </c>
      <c r="AE473" s="138">
        <f>INDEX(ผลงานOPDVisit_HDC!$G:$G,MATCH(CalBudget2567!$D473,ผลงานOPDVisit_HDC!$A:$A,0))</f>
        <v>0</v>
      </c>
      <c r="AF473" s="138">
        <f t="shared" si="374"/>
        <v>0</v>
      </c>
      <c r="AG473" s="139">
        <f t="shared" si="375"/>
        <v>0</v>
      </c>
      <c r="AH473" s="140">
        <f t="shared" si="376"/>
        <v>0</v>
      </c>
      <c r="AI473" s="141">
        <f t="shared" si="377"/>
        <v>0</v>
      </c>
      <c r="AJ473" s="142">
        <f t="shared" si="378"/>
        <v>0</v>
      </c>
      <c r="AK473" s="143">
        <f>INDEX(รายได้แยกตามสิทธิ!$H:$H,MATCH(CalBudget2567!$D473,รายได้แยกตามสิทธิ!$B:$B,0))</f>
        <v>698441</v>
      </c>
      <c r="AL473" s="138">
        <f>INDEX(ผลงานOPDVisit_HDC!$K:$K,MATCH(CalBudget2567!$D473,ผลงานOPDVisit_HDC!$A:$A,0))</f>
        <v>1699</v>
      </c>
      <c r="AM473" s="138">
        <f t="shared" si="379"/>
        <v>411.08946439081814</v>
      </c>
      <c r="AN473" s="139">
        <f t="shared" si="380"/>
        <v>2038.8</v>
      </c>
      <c r="AO473" s="140">
        <f t="shared" si="381"/>
        <v>2038.8</v>
      </c>
      <c r="AP473" s="141">
        <f t="shared" si="382"/>
        <v>421.94222625073576</v>
      </c>
      <c r="AQ473" s="142">
        <f t="shared" si="383"/>
        <v>860255.81088</v>
      </c>
      <c r="AR473" s="144">
        <f t="shared" si="357"/>
        <v>23713723.487040002</v>
      </c>
      <c r="AS473" s="143">
        <f>INDEX(รายได้แยกตามสิทธิ!$I:$I,MATCH(CalBudget2567!$D473,รายได้แยกตามสิทธิ!$B:$B,0))</f>
        <v>0</v>
      </c>
      <c r="AT473" s="138">
        <f>INDEX(ผลงานAdjRw_DHES!$D:$D,MATCH(CalBudget2567!$D473,ผลงานAdjRw_DHES!$B:$B,0))</f>
        <v>0</v>
      </c>
      <c r="AU473" s="143">
        <f t="shared" si="384"/>
        <v>0</v>
      </c>
      <c r="AV473" s="139">
        <f t="shared" si="385"/>
        <v>0</v>
      </c>
      <c r="AW473" s="140">
        <f t="shared" si="386"/>
        <v>0</v>
      </c>
      <c r="AX473" s="141">
        <f t="shared" si="387"/>
        <v>0</v>
      </c>
      <c r="AY473" s="142">
        <f t="shared" si="388"/>
        <v>0</v>
      </c>
      <c r="AZ473" s="143">
        <f>INDEX(รายได้แยกตามสิทธิ!$J:$J,MATCH(CalBudget2567!$D473,รายได้แยกตามสิทธิ!$B:$B,0))</f>
        <v>0</v>
      </c>
      <c r="BA473" s="138">
        <f>INDEX(ผลงานAdjRw_DHES!$F:$F,MATCH(CalBudget2567!$D473,ผลงานAdjRw_DHES!$B:$B,0))</f>
        <v>0</v>
      </c>
      <c r="BB473" s="143">
        <f t="shared" si="389"/>
        <v>0</v>
      </c>
      <c r="BC473" s="139">
        <f t="shared" si="390"/>
        <v>0</v>
      </c>
      <c r="BD473" s="140">
        <f t="shared" si="391"/>
        <v>0</v>
      </c>
      <c r="BE473" s="141">
        <f t="shared" si="392"/>
        <v>0</v>
      </c>
      <c r="BF473" s="142">
        <f t="shared" si="393"/>
        <v>0</v>
      </c>
      <c r="BG473" s="143">
        <f>INDEX(รายได้แยกตามสิทธิ!$K:$K,MATCH(CalBudget2567!$D473,รายได้แยกตามสิทธิ!$B:$B,0))</f>
        <v>0</v>
      </c>
      <c r="BH473" s="138">
        <f>INDEX(ผลงานAdjRw_DHES!$E:$E,MATCH(CalBudget2567!$D473,ผลงานAdjRw_DHES!$B:$B,0))</f>
        <v>0</v>
      </c>
      <c r="BI473" s="143">
        <f t="shared" si="394"/>
        <v>0</v>
      </c>
      <c r="BJ473" s="139">
        <f t="shared" si="395"/>
        <v>0</v>
      </c>
      <c r="BK473" s="140">
        <f t="shared" si="396"/>
        <v>0</v>
      </c>
      <c r="BL473" s="141">
        <f t="shared" si="397"/>
        <v>0</v>
      </c>
      <c r="BM473" s="142">
        <f t="shared" si="398"/>
        <v>0</v>
      </c>
      <c r="BN473" s="143">
        <f>INDEX(รายได้แยกตามสิทธิ!$N:$N,MATCH(CalBudget2567!$D473,รายได้แยกตามสิทธิ!$B:$B,0))</f>
        <v>0</v>
      </c>
      <c r="BO473" s="138">
        <f>INDEX(ผลงานAdjRw_DHES!$I:$I,MATCH(CalBudget2567!$D473,ผลงานAdjRw_DHES!$B:$B,0))</f>
        <v>0</v>
      </c>
      <c r="BP473" s="143">
        <f t="shared" si="399"/>
        <v>0</v>
      </c>
      <c r="BQ473" s="139">
        <f t="shared" si="400"/>
        <v>0</v>
      </c>
      <c r="BR473" s="140">
        <f t="shared" si="401"/>
        <v>0</v>
      </c>
      <c r="BS473" s="141">
        <f t="shared" si="402"/>
        <v>0</v>
      </c>
      <c r="BT473" s="142">
        <f t="shared" si="403"/>
        <v>0</v>
      </c>
      <c r="BU473" s="144">
        <f t="shared" si="404"/>
        <v>0</v>
      </c>
      <c r="BV473" s="145">
        <f t="shared" si="358"/>
        <v>23713723.487040002</v>
      </c>
      <c r="BW473" s="146">
        <f>INDEX(รายได้แยกตามสิทธิ!$Q:$Q,MATCH(CalBudget2567!$D473,รายได้แยกตามสิทธิ!$B:$B,0))</f>
        <v>0.63</v>
      </c>
      <c r="BX473" s="145">
        <f t="shared" si="405"/>
        <v>14939645.796835201</v>
      </c>
      <c r="BY473" s="141"/>
      <c r="BZ473" s="143">
        <f t="shared" si="406"/>
        <v>41698</v>
      </c>
      <c r="CA473" s="138">
        <f>INDEX(ผลงานOPDVisit_HDC!$C:$C,MATCH(CalBudget2567!$D473,ผลงานOPDVisit_HDC!$A:$A,0))</f>
        <v>41698</v>
      </c>
      <c r="CB473" s="138">
        <f t="shared" si="407"/>
        <v>0</v>
      </c>
    </row>
    <row r="474" spans="1:80" hidden="1" x14ac:dyDescent="0.7">
      <c r="A474" s="136">
        <f>COUNTA($D$16:D474)</f>
        <v>459</v>
      </c>
      <c r="B474" s="1">
        <v>7</v>
      </c>
      <c r="C474" s="2" t="s">
        <v>43</v>
      </c>
      <c r="D474" s="91" t="s">
        <v>531</v>
      </c>
      <c r="E474" s="3" t="s">
        <v>1424</v>
      </c>
      <c r="F474" s="4" t="s">
        <v>1876</v>
      </c>
      <c r="G474" s="1">
        <v>3</v>
      </c>
      <c r="H474" s="3" t="s">
        <v>2972</v>
      </c>
      <c r="I474" s="137">
        <f>INDEX(รายได้แยกตามสิทธิ!$D:$D,MATCH(CalBudget2567!$D474,รายได้แยกตามสิทธิ!$B:$B,0))</f>
        <v>14963856.6</v>
      </c>
      <c r="J474" s="138">
        <f>INDEX(ผลงานOPDVisit_HDC!$F:$F,MATCH(CalBudget2567!$D474,ผลงานOPDVisit_HDC!$A:$A,0))</f>
        <v>36691</v>
      </c>
      <c r="K474" s="138">
        <f t="shared" si="359"/>
        <v>407.83452617808183</v>
      </c>
      <c r="L474" s="139">
        <f t="shared" si="360"/>
        <v>44029.2</v>
      </c>
      <c r="M474" s="140">
        <f t="shared" si="361"/>
        <v>44029.2</v>
      </c>
      <c r="N474" s="141">
        <f t="shared" si="362"/>
        <v>418.60135766918319</v>
      </c>
      <c r="O474" s="142">
        <f t="shared" si="363"/>
        <v>18430682.897087999</v>
      </c>
      <c r="P474" s="143">
        <f>INDEX(รายได้แยกตามสิทธิ!$E:$E,MATCH(CalBudget2567!$D474,รายได้แยกตามสิทธิ!$B:$B,0))</f>
        <v>6175208</v>
      </c>
      <c r="Q474" s="138">
        <f>INDEX(ผลงานOPDVisit_HDC!$D:$D,MATCH(CalBudget2567!$D474,ผลงานOPDVisit_HDC!$A:$A,0))</f>
        <v>553</v>
      </c>
      <c r="R474" s="138">
        <f t="shared" si="364"/>
        <v>11166.741410488246</v>
      </c>
      <c r="S474" s="139">
        <f t="shared" si="365"/>
        <v>663.6</v>
      </c>
      <c r="T474" s="140">
        <f t="shared" si="366"/>
        <v>663.6</v>
      </c>
      <c r="U474" s="141">
        <f t="shared" si="367"/>
        <v>11461.543383725137</v>
      </c>
      <c r="V474" s="142">
        <f t="shared" si="368"/>
        <v>7605880.1894400008</v>
      </c>
      <c r="W474" s="143">
        <f>INDEX(รายได้แยกตามสิทธิ!$F:$F,MATCH(CalBudget2567!$D474,รายได้แยกตามสิทธิ!$B:$B,0))</f>
        <v>2636526.5</v>
      </c>
      <c r="X474" s="138">
        <f>INDEX(ผลงานOPDVisit_HDC!$E:$E,MATCH(CalBudget2567!$D474,ผลงานOPDVisit_HDC!$A:$A,0))</f>
        <v>283</v>
      </c>
      <c r="Y474" s="138">
        <f t="shared" si="369"/>
        <v>9316.3480565371028</v>
      </c>
      <c r="Z474" s="139">
        <f t="shared" si="370"/>
        <v>339.59999999999997</v>
      </c>
      <c r="AA474" s="140">
        <f t="shared" si="371"/>
        <v>339.59999999999997</v>
      </c>
      <c r="AB474" s="141">
        <f t="shared" si="372"/>
        <v>9562.2996452296829</v>
      </c>
      <c r="AC474" s="142">
        <f t="shared" si="373"/>
        <v>3247356.95952</v>
      </c>
      <c r="AD474" s="143">
        <f>INDEX(รายได้แยกตามสิทธิ!$G:$G,MATCH(CalBudget2567!$D474,รายได้แยกตามสิทธิ!$B:$B,0))</f>
        <v>9491</v>
      </c>
      <c r="AE474" s="138">
        <f>INDEX(ผลงานOPDVisit_HDC!$G:$G,MATCH(CalBudget2567!$D474,ผลงานOPDVisit_HDC!$A:$A,0))</f>
        <v>16</v>
      </c>
      <c r="AF474" s="138">
        <f t="shared" si="374"/>
        <v>593.1875</v>
      </c>
      <c r="AG474" s="139">
        <f t="shared" si="375"/>
        <v>19.2</v>
      </c>
      <c r="AH474" s="140">
        <f t="shared" si="376"/>
        <v>19.2</v>
      </c>
      <c r="AI474" s="141">
        <f t="shared" si="377"/>
        <v>608.84765000000004</v>
      </c>
      <c r="AJ474" s="142">
        <f t="shared" si="378"/>
        <v>11689.874880000001</v>
      </c>
      <c r="AK474" s="143">
        <f>INDEX(รายได้แยกตามสิทธิ!$H:$H,MATCH(CalBudget2567!$D474,รายได้แยกตามสิทธิ!$B:$B,0))</f>
        <v>654299</v>
      </c>
      <c r="AL474" s="138">
        <f>INDEX(ผลงานOPDVisit_HDC!$K:$K,MATCH(CalBudget2567!$D474,ผลงานOPDVisit_HDC!$A:$A,0))</f>
        <v>8683</v>
      </c>
      <c r="AM474" s="138">
        <f t="shared" si="379"/>
        <v>75.354025106530003</v>
      </c>
      <c r="AN474" s="139">
        <f t="shared" si="380"/>
        <v>10419.6</v>
      </c>
      <c r="AO474" s="140">
        <f t="shared" si="381"/>
        <v>10419.6</v>
      </c>
      <c r="AP474" s="141">
        <f t="shared" si="382"/>
        <v>77.343371369342393</v>
      </c>
      <c r="AQ474" s="142">
        <f t="shared" si="383"/>
        <v>805886.99232000008</v>
      </c>
      <c r="AR474" s="144">
        <f t="shared" si="357"/>
        <v>30101496.913248003</v>
      </c>
      <c r="AS474" s="143">
        <f>INDEX(รายได้แยกตามสิทธิ!$I:$I,MATCH(CalBudget2567!$D474,รายได้แยกตามสิทธิ!$B:$B,0))</f>
        <v>0</v>
      </c>
      <c r="AT474" s="138">
        <f>INDEX(ผลงานAdjRw_DHES!$D:$D,MATCH(CalBudget2567!$D474,ผลงานAdjRw_DHES!$B:$B,0))</f>
        <v>0</v>
      </c>
      <c r="AU474" s="143">
        <f t="shared" si="384"/>
        <v>0</v>
      </c>
      <c r="AV474" s="139">
        <f t="shared" si="385"/>
        <v>0</v>
      </c>
      <c r="AW474" s="140">
        <f t="shared" si="386"/>
        <v>0</v>
      </c>
      <c r="AX474" s="141">
        <f t="shared" si="387"/>
        <v>0</v>
      </c>
      <c r="AY474" s="142">
        <f t="shared" si="388"/>
        <v>0</v>
      </c>
      <c r="AZ474" s="143">
        <f>INDEX(รายได้แยกตามสิทธิ!$J:$J,MATCH(CalBudget2567!$D474,รายได้แยกตามสิทธิ!$B:$B,0))</f>
        <v>0</v>
      </c>
      <c r="BA474" s="138">
        <f>INDEX(ผลงานAdjRw_DHES!$F:$F,MATCH(CalBudget2567!$D474,ผลงานAdjRw_DHES!$B:$B,0))</f>
        <v>0</v>
      </c>
      <c r="BB474" s="143">
        <f t="shared" si="389"/>
        <v>0</v>
      </c>
      <c r="BC474" s="139">
        <f t="shared" si="390"/>
        <v>0</v>
      </c>
      <c r="BD474" s="140">
        <f t="shared" si="391"/>
        <v>0</v>
      </c>
      <c r="BE474" s="141">
        <f t="shared" si="392"/>
        <v>0</v>
      </c>
      <c r="BF474" s="142">
        <f t="shared" si="393"/>
        <v>0</v>
      </c>
      <c r="BG474" s="143">
        <f>INDEX(รายได้แยกตามสิทธิ!$K:$K,MATCH(CalBudget2567!$D474,รายได้แยกตามสิทธิ!$B:$B,0))</f>
        <v>0</v>
      </c>
      <c r="BH474" s="138">
        <f>INDEX(ผลงานAdjRw_DHES!$E:$E,MATCH(CalBudget2567!$D474,ผลงานAdjRw_DHES!$B:$B,0))</f>
        <v>0</v>
      </c>
      <c r="BI474" s="143">
        <f t="shared" si="394"/>
        <v>0</v>
      </c>
      <c r="BJ474" s="139">
        <f t="shared" si="395"/>
        <v>0</v>
      </c>
      <c r="BK474" s="140">
        <f t="shared" si="396"/>
        <v>0</v>
      </c>
      <c r="BL474" s="141">
        <f t="shared" si="397"/>
        <v>0</v>
      </c>
      <c r="BM474" s="142">
        <f t="shared" si="398"/>
        <v>0</v>
      </c>
      <c r="BN474" s="143">
        <f>INDEX(รายได้แยกตามสิทธิ!$N:$N,MATCH(CalBudget2567!$D474,รายได้แยกตามสิทธิ!$B:$B,0))</f>
        <v>0</v>
      </c>
      <c r="BO474" s="138">
        <f>INDEX(ผลงานAdjRw_DHES!$I:$I,MATCH(CalBudget2567!$D474,ผลงานAdjRw_DHES!$B:$B,0))</f>
        <v>0</v>
      </c>
      <c r="BP474" s="143">
        <f t="shared" si="399"/>
        <v>0</v>
      </c>
      <c r="BQ474" s="139">
        <f t="shared" si="400"/>
        <v>0</v>
      </c>
      <c r="BR474" s="140">
        <f t="shared" si="401"/>
        <v>0</v>
      </c>
      <c r="BS474" s="141">
        <f t="shared" si="402"/>
        <v>0</v>
      </c>
      <c r="BT474" s="142">
        <f t="shared" si="403"/>
        <v>0</v>
      </c>
      <c r="BU474" s="144">
        <f t="shared" si="404"/>
        <v>0</v>
      </c>
      <c r="BV474" s="145">
        <f t="shared" si="358"/>
        <v>30101496.913248003</v>
      </c>
      <c r="BW474" s="146">
        <f>INDEX(รายได้แยกตามสิทธิ!$Q:$Q,MATCH(CalBudget2567!$D474,รายได้แยกตามสิทธิ!$B:$B,0))</f>
        <v>0.52</v>
      </c>
      <c r="BX474" s="145">
        <f t="shared" si="405"/>
        <v>15652778.394888962</v>
      </c>
      <c r="BY474" s="141"/>
      <c r="BZ474" s="143">
        <f t="shared" si="406"/>
        <v>46226</v>
      </c>
      <c r="CA474" s="138">
        <f>INDEX(ผลงานOPDVisit_HDC!$C:$C,MATCH(CalBudget2567!$D474,ผลงานOPDVisit_HDC!$A:$A,0))</f>
        <v>46226</v>
      </c>
      <c r="CB474" s="138">
        <f t="shared" si="407"/>
        <v>0</v>
      </c>
    </row>
    <row r="475" spans="1:80" hidden="1" x14ac:dyDescent="0.7">
      <c r="A475" s="136">
        <f>COUNTA($D$16:D475)</f>
        <v>460</v>
      </c>
      <c r="B475" s="1">
        <v>7</v>
      </c>
      <c r="C475" s="2" t="s">
        <v>43</v>
      </c>
      <c r="D475" s="91" t="s">
        <v>532</v>
      </c>
      <c r="E475" s="3" t="s">
        <v>1425</v>
      </c>
      <c r="F475" s="4" t="s">
        <v>1876</v>
      </c>
      <c r="G475" s="1">
        <v>3</v>
      </c>
      <c r="H475" s="3" t="s">
        <v>2972</v>
      </c>
      <c r="I475" s="137">
        <f>INDEX(รายได้แยกตามสิทธิ!$D:$D,MATCH(CalBudget2567!$D475,รายได้แยกตามสิทธิ!$B:$B,0))</f>
        <v>14614090</v>
      </c>
      <c r="J475" s="138">
        <f>INDEX(ผลงานOPDVisit_HDC!$F:$F,MATCH(CalBudget2567!$D475,ผลงานOPDVisit_HDC!$A:$A,0))</f>
        <v>29261</v>
      </c>
      <c r="K475" s="138">
        <f t="shared" si="359"/>
        <v>499.43918526366156</v>
      </c>
      <c r="L475" s="139">
        <f t="shared" si="360"/>
        <v>35113.199999999997</v>
      </c>
      <c r="M475" s="140">
        <f t="shared" si="361"/>
        <v>35113.199999999997</v>
      </c>
      <c r="N475" s="141">
        <f t="shared" si="362"/>
        <v>512.62437975462217</v>
      </c>
      <c r="O475" s="142">
        <f t="shared" si="363"/>
        <v>17999882.371199999</v>
      </c>
      <c r="P475" s="143">
        <f>INDEX(รายได้แยกตามสิทธิ!$E:$E,MATCH(CalBudget2567!$D475,รายได้แยกตามสิทธิ!$B:$B,0))</f>
        <v>1096154.44</v>
      </c>
      <c r="Q475" s="138">
        <f>INDEX(ผลงานOPDVisit_HDC!$D:$D,MATCH(CalBudget2567!$D475,ผลงานOPDVisit_HDC!$A:$A,0))</f>
        <v>2773</v>
      </c>
      <c r="R475" s="138">
        <f t="shared" si="364"/>
        <v>395.29550667147493</v>
      </c>
      <c r="S475" s="139">
        <f t="shared" si="365"/>
        <v>3327.6</v>
      </c>
      <c r="T475" s="140">
        <f t="shared" si="366"/>
        <v>3327.6</v>
      </c>
      <c r="U475" s="141">
        <f t="shared" si="367"/>
        <v>405.73130804760189</v>
      </c>
      <c r="V475" s="142">
        <f t="shared" si="368"/>
        <v>1350111.5006591999</v>
      </c>
      <c r="W475" s="143">
        <f>INDEX(รายได้แยกตามสิทธิ!$F:$F,MATCH(CalBudget2567!$D475,รายได้แยกตามสิทธิ!$B:$B,0))</f>
        <v>665111.64</v>
      </c>
      <c r="X475" s="138">
        <f>INDEX(ผลงานOPDVisit_HDC!$E:$E,MATCH(CalBudget2567!$D475,ผลงานOPDVisit_HDC!$A:$A,0))</f>
        <v>3723</v>
      </c>
      <c r="Y475" s="138">
        <f t="shared" si="369"/>
        <v>178.64937953263498</v>
      </c>
      <c r="Z475" s="139">
        <f t="shared" si="370"/>
        <v>4467.5999999999995</v>
      </c>
      <c r="AA475" s="140">
        <f t="shared" si="371"/>
        <v>4467.5999999999995</v>
      </c>
      <c r="AB475" s="141">
        <f t="shared" si="372"/>
        <v>183.36572315229654</v>
      </c>
      <c r="AC475" s="142">
        <f t="shared" si="373"/>
        <v>819204.70475519996</v>
      </c>
      <c r="AD475" s="143">
        <f>INDEX(รายได้แยกตามสิทธิ!$G:$G,MATCH(CalBudget2567!$D475,รายได้แยกตามสิทธิ!$B:$B,0))</f>
        <v>1000</v>
      </c>
      <c r="AE475" s="138">
        <f>INDEX(ผลงานOPDVisit_HDC!$G:$G,MATCH(CalBudget2567!$D475,ผลงานOPDVisit_HDC!$A:$A,0))</f>
        <v>15</v>
      </c>
      <c r="AF475" s="138">
        <f t="shared" si="374"/>
        <v>66.666666666666671</v>
      </c>
      <c r="AG475" s="139">
        <f t="shared" si="375"/>
        <v>18</v>
      </c>
      <c r="AH475" s="140">
        <f t="shared" si="376"/>
        <v>18</v>
      </c>
      <c r="AI475" s="141">
        <f t="shared" si="377"/>
        <v>68.426666666666677</v>
      </c>
      <c r="AJ475" s="142">
        <f t="shared" si="378"/>
        <v>1231.6800000000003</v>
      </c>
      <c r="AK475" s="143">
        <f>INDEX(รายได้แยกตามสิทธิ!$H:$H,MATCH(CalBudget2567!$D475,รายได้แยกตามสิทธิ!$B:$B,0))</f>
        <v>819507.51</v>
      </c>
      <c r="AL475" s="138">
        <f>INDEX(ผลงานOPDVisit_HDC!$K:$K,MATCH(CalBudget2567!$D475,ผลงานOPDVisit_HDC!$A:$A,0))</f>
        <v>677</v>
      </c>
      <c r="AM475" s="138">
        <f t="shared" si="379"/>
        <v>1210.4985376661743</v>
      </c>
      <c r="AN475" s="139">
        <f t="shared" si="380"/>
        <v>812.4</v>
      </c>
      <c r="AO475" s="140">
        <f t="shared" si="381"/>
        <v>812.4</v>
      </c>
      <c r="AP475" s="141">
        <f t="shared" si="382"/>
        <v>1242.4556990605613</v>
      </c>
      <c r="AQ475" s="142">
        <f t="shared" si="383"/>
        <v>1009371.0099168</v>
      </c>
      <c r="AR475" s="144">
        <f t="shared" si="357"/>
        <v>21179801.266531199</v>
      </c>
      <c r="AS475" s="143">
        <f>INDEX(รายได้แยกตามสิทธิ!$I:$I,MATCH(CalBudget2567!$D475,รายได้แยกตามสิทธิ!$B:$B,0))</f>
        <v>1238188.1000000001</v>
      </c>
      <c r="AT475" s="138">
        <f>INDEX(ผลงานAdjRw_DHES!$D:$D,MATCH(CalBudget2567!$D475,ผลงานAdjRw_DHES!$B:$B,0))</f>
        <v>0</v>
      </c>
      <c r="AU475" s="143">
        <f t="shared" si="384"/>
        <v>0</v>
      </c>
      <c r="AV475" s="139">
        <f t="shared" si="385"/>
        <v>0</v>
      </c>
      <c r="AW475" s="140">
        <f t="shared" si="386"/>
        <v>0</v>
      </c>
      <c r="AX475" s="141">
        <f t="shared" si="387"/>
        <v>0</v>
      </c>
      <c r="AY475" s="142">
        <f t="shared" si="388"/>
        <v>0</v>
      </c>
      <c r="AZ475" s="143">
        <f>INDEX(รายได้แยกตามสิทธิ!$J:$J,MATCH(CalBudget2567!$D475,รายได้แยกตามสิทธิ!$B:$B,0))</f>
        <v>74946</v>
      </c>
      <c r="BA475" s="138">
        <f>INDEX(ผลงานAdjRw_DHES!$F:$F,MATCH(CalBudget2567!$D475,ผลงานAdjRw_DHES!$B:$B,0))</f>
        <v>0</v>
      </c>
      <c r="BB475" s="143">
        <f t="shared" si="389"/>
        <v>0</v>
      </c>
      <c r="BC475" s="139">
        <f t="shared" si="390"/>
        <v>0</v>
      </c>
      <c r="BD475" s="140">
        <f t="shared" si="391"/>
        <v>0</v>
      </c>
      <c r="BE475" s="141">
        <f t="shared" si="392"/>
        <v>0</v>
      </c>
      <c r="BF475" s="142">
        <f t="shared" si="393"/>
        <v>0</v>
      </c>
      <c r="BG475" s="143">
        <f>INDEX(รายได้แยกตามสิทธิ!$K:$K,MATCH(CalBudget2567!$D475,รายได้แยกตามสิทธิ!$B:$B,0))</f>
        <v>53111.1</v>
      </c>
      <c r="BH475" s="138">
        <f>INDEX(ผลงานAdjRw_DHES!$E:$E,MATCH(CalBudget2567!$D475,ผลงานAdjRw_DHES!$B:$B,0))</f>
        <v>0</v>
      </c>
      <c r="BI475" s="143">
        <f t="shared" si="394"/>
        <v>0</v>
      </c>
      <c r="BJ475" s="139">
        <f t="shared" si="395"/>
        <v>0</v>
      </c>
      <c r="BK475" s="140">
        <f t="shared" si="396"/>
        <v>0</v>
      </c>
      <c r="BL475" s="141">
        <f t="shared" si="397"/>
        <v>0</v>
      </c>
      <c r="BM475" s="142">
        <f t="shared" si="398"/>
        <v>0</v>
      </c>
      <c r="BN475" s="143">
        <f>INDEX(รายได้แยกตามสิทธิ!$N:$N,MATCH(CalBudget2567!$D475,รายได้แยกตามสิทธิ!$B:$B,0))</f>
        <v>25406</v>
      </c>
      <c r="BO475" s="138">
        <f>INDEX(ผลงานAdjRw_DHES!$I:$I,MATCH(CalBudget2567!$D475,ผลงานAdjRw_DHES!$B:$B,0))</f>
        <v>0</v>
      </c>
      <c r="BP475" s="143">
        <f t="shared" si="399"/>
        <v>0</v>
      </c>
      <c r="BQ475" s="139">
        <f t="shared" si="400"/>
        <v>0</v>
      </c>
      <c r="BR475" s="140">
        <f t="shared" si="401"/>
        <v>0</v>
      </c>
      <c r="BS475" s="141">
        <f t="shared" si="402"/>
        <v>0</v>
      </c>
      <c r="BT475" s="142">
        <f t="shared" si="403"/>
        <v>0</v>
      </c>
      <c r="BU475" s="144">
        <f t="shared" si="404"/>
        <v>0</v>
      </c>
      <c r="BV475" s="145">
        <f t="shared" si="358"/>
        <v>21179801.266531199</v>
      </c>
      <c r="BW475" s="146">
        <f>INDEX(รายได้แยกตามสิทธิ!$Q:$Q,MATCH(CalBudget2567!$D475,รายได้แยกตามสิทธิ!$B:$B,0))</f>
        <v>0.56999999999999995</v>
      </c>
      <c r="BX475" s="145">
        <f t="shared" si="405"/>
        <v>12072486.721922783</v>
      </c>
      <c r="BY475" s="141"/>
      <c r="BZ475" s="143">
        <f t="shared" si="406"/>
        <v>36449</v>
      </c>
      <c r="CA475" s="138">
        <f>INDEX(ผลงานOPDVisit_HDC!$C:$C,MATCH(CalBudget2567!$D475,ผลงานOPDVisit_HDC!$A:$A,0))</f>
        <v>36449</v>
      </c>
      <c r="CB475" s="138">
        <f t="shared" si="407"/>
        <v>0</v>
      </c>
    </row>
    <row r="476" spans="1:80" hidden="1" x14ac:dyDescent="0.7">
      <c r="A476" s="136">
        <f>COUNTA($D$16:D476)</f>
        <v>461</v>
      </c>
      <c r="B476" s="1">
        <v>7</v>
      </c>
      <c r="C476" s="2" t="s">
        <v>44</v>
      </c>
      <c r="D476" s="91" t="s">
        <v>533</v>
      </c>
      <c r="E476" s="3" t="s">
        <v>1426</v>
      </c>
      <c r="F476" s="4" t="s">
        <v>1877</v>
      </c>
      <c r="G476" s="1">
        <v>17</v>
      </c>
      <c r="H476" s="3" t="s">
        <v>2971</v>
      </c>
      <c r="I476" s="137">
        <f>INDEX(รายได้แยกตามสิทธิ!$D:$D,MATCH(CalBudget2567!$D476,รายได้แยกตามสิทธิ!$B:$B,0))</f>
        <v>233330996.75</v>
      </c>
      <c r="J476" s="138">
        <f>INDEX(ผลงานOPDVisit_HDC!$F:$F,MATCH(CalBudget2567!$D476,ผลงานOPDVisit_HDC!$A:$A,0))</f>
        <v>277079</v>
      </c>
      <c r="K476" s="138">
        <f t="shared" si="359"/>
        <v>842.11000021654479</v>
      </c>
      <c r="L476" s="139">
        <f t="shared" si="360"/>
        <v>332494.8</v>
      </c>
      <c r="M476" s="140">
        <f t="shared" si="361"/>
        <v>332494.8</v>
      </c>
      <c r="N476" s="141">
        <f t="shared" si="362"/>
        <v>864.34170422226157</v>
      </c>
      <c r="O476" s="142">
        <f t="shared" si="363"/>
        <v>287389122.07704002</v>
      </c>
      <c r="P476" s="143">
        <f>INDEX(รายได้แยกตามสิทธิ!$E:$E,MATCH(CalBudget2567!$D476,รายได้แยกตามสิทธิ!$B:$B,0))</f>
        <v>145702904.87</v>
      </c>
      <c r="Q476" s="138">
        <f>INDEX(ผลงานOPDVisit_HDC!$D:$D,MATCH(CalBudget2567!$D476,ผลงานOPDVisit_HDC!$A:$A,0))</f>
        <v>100230</v>
      </c>
      <c r="R476" s="138">
        <f t="shared" si="364"/>
        <v>1453.6855718846653</v>
      </c>
      <c r="S476" s="139">
        <f t="shared" si="365"/>
        <v>120276</v>
      </c>
      <c r="T476" s="140">
        <f t="shared" si="366"/>
        <v>120276</v>
      </c>
      <c r="U476" s="141">
        <f t="shared" si="367"/>
        <v>1492.0628709824205</v>
      </c>
      <c r="V476" s="142">
        <f t="shared" si="368"/>
        <v>179459353.87028161</v>
      </c>
      <c r="W476" s="143">
        <f>INDEX(รายได้แยกตามสิทธิ!$F:$F,MATCH(CalBudget2567!$D476,รายได้แยกตามสิทธิ!$B:$B,0))</f>
        <v>37414062.340000004</v>
      </c>
      <c r="X476" s="138">
        <f>INDEX(ผลงานOPDVisit_HDC!$E:$E,MATCH(CalBudget2567!$D476,ผลงานOPDVisit_HDC!$A:$A,0))</f>
        <v>65348</v>
      </c>
      <c r="Y476" s="138">
        <f t="shared" si="369"/>
        <v>572.53569106935186</v>
      </c>
      <c r="Z476" s="139">
        <f t="shared" si="370"/>
        <v>78417.599999999991</v>
      </c>
      <c r="AA476" s="140">
        <f t="shared" si="371"/>
        <v>78417.599999999991</v>
      </c>
      <c r="AB476" s="141">
        <f t="shared" si="372"/>
        <v>587.65063331358272</v>
      </c>
      <c r="AC476" s="142">
        <f t="shared" si="373"/>
        <v>46082152.302931197</v>
      </c>
      <c r="AD476" s="143">
        <f>INDEX(รายได้แยกตามสิทธิ!$G:$G,MATCH(CalBudget2567!$D476,รายได้แยกตามสิทธิ!$B:$B,0))</f>
        <v>254239.31</v>
      </c>
      <c r="AE476" s="138">
        <f>INDEX(ผลงานOPDVisit_HDC!$G:$G,MATCH(CalBudget2567!$D476,ผลงานOPDVisit_HDC!$A:$A,0))</f>
        <v>310</v>
      </c>
      <c r="AF476" s="138">
        <f t="shared" si="374"/>
        <v>820.12680645161288</v>
      </c>
      <c r="AG476" s="139">
        <f t="shared" si="375"/>
        <v>372</v>
      </c>
      <c r="AH476" s="140">
        <f t="shared" si="376"/>
        <v>372</v>
      </c>
      <c r="AI476" s="141">
        <f t="shared" si="377"/>
        <v>841.77815414193549</v>
      </c>
      <c r="AJ476" s="142">
        <f t="shared" si="378"/>
        <v>313141.47334079997</v>
      </c>
      <c r="AK476" s="143">
        <f>INDEX(รายได้แยกตามสิทธิ!$H:$H,MATCH(CalBudget2567!$D476,รายได้แยกตามสิทธิ!$B:$B,0))</f>
        <v>24014784.829999998</v>
      </c>
      <c r="AL476" s="138">
        <f>INDEX(ผลงานOPDVisit_HDC!$K:$K,MATCH(CalBudget2567!$D476,ผลงานOPDVisit_HDC!$A:$A,0))</f>
        <v>16928</v>
      </c>
      <c r="AM476" s="138">
        <f t="shared" si="379"/>
        <v>1418.6427711483932</v>
      </c>
      <c r="AN476" s="139">
        <f t="shared" si="380"/>
        <v>20313.599999999999</v>
      </c>
      <c r="AO476" s="140">
        <f t="shared" si="381"/>
        <v>20313.599999999999</v>
      </c>
      <c r="AP476" s="141">
        <f t="shared" si="382"/>
        <v>1456.0949403067107</v>
      </c>
      <c r="AQ476" s="142">
        <f t="shared" si="383"/>
        <v>29578530.179414395</v>
      </c>
      <c r="AR476" s="144">
        <f t="shared" si="357"/>
        <v>542822299.9030081</v>
      </c>
      <c r="AS476" s="143">
        <f>INDEX(รายได้แยกตามสิทธิ!$I:$I,MATCH(CalBudget2567!$D476,รายได้แยกตามสิทธิ!$B:$B,0))</f>
        <v>690525133.02999997</v>
      </c>
      <c r="AT476" s="138">
        <f>INDEX(ผลงานAdjRw_DHES!$D:$D,MATCH(CalBudget2567!$D476,ผลงานAdjRw_DHES!$B:$B,0))</f>
        <v>54222.75</v>
      </c>
      <c r="AU476" s="143">
        <f t="shared" si="384"/>
        <v>12734.97070934248</v>
      </c>
      <c r="AV476" s="139">
        <f t="shared" si="385"/>
        <v>65067.299999999996</v>
      </c>
      <c r="AW476" s="140">
        <f t="shared" si="386"/>
        <v>65067.299999999996</v>
      </c>
      <c r="AX476" s="141">
        <f t="shared" si="387"/>
        <v>13071.173936069123</v>
      </c>
      <c r="AY476" s="142">
        <f t="shared" si="388"/>
        <v>850505995.85039032</v>
      </c>
      <c r="AZ476" s="143">
        <f>INDEX(รายได้แยกตามสิทธิ!$J:$J,MATCH(CalBudget2567!$D476,รายได้แยกตามสิทธิ!$B:$B,0))</f>
        <v>115176507.91</v>
      </c>
      <c r="BA476" s="138">
        <f>INDEX(ผลงานAdjRw_DHES!$F:$F,MATCH(CalBudget2567!$D476,ผลงานAdjRw_DHES!$B:$B,0))</f>
        <v>7053.03</v>
      </c>
      <c r="BB476" s="143">
        <f t="shared" si="389"/>
        <v>16330.07486286036</v>
      </c>
      <c r="BC476" s="139">
        <f t="shared" si="390"/>
        <v>8463.6359999999986</v>
      </c>
      <c r="BD476" s="140">
        <f t="shared" si="391"/>
        <v>8463.6359999999986</v>
      </c>
      <c r="BE476" s="141">
        <f t="shared" si="392"/>
        <v>16761.188839239872</v>
      </c>
      <c r="BF476" s="142">
        <f t="shared" si="393"/>
        <v>141860601.26258877</v>
      </c>
      <c r="BG476" s="143">
        <f>INDEX(รายได้แยกตามสิทธิ!$K:$K,MATCH(CalBudget2567!$D476,รายได้แยกตามสิทธิ!$B:$B,0))</f>
        <v>69246082.540000007</v>
      </c>
      <c r="BH476" s="138">
        <f>INDEX(ผลงานAdjRw_DHES!$E:$E,MATCH(CalBudget2567!$D476,ผลงานAdjRw_DHES!$B:$B,0))</f>
        <v>4318.8900000000003</v>
      </c>
      <c r="BI476" s="143">
        <f t="shared" si="394"/>
        <v>16033.305441907527</v>
      </c>
      <c r="BJ476" s="139">
        <f t="shared" si="395"/>
        <v>5182.6680000000006</v>
      </c>
      <c r="BK476" s="140">
        <f t="shared" si="396"/>
        <v>5182.6680000000006</v>
      </c>
      <c r="BL476" s="141">
        <f t="shared" si="397"/>
        <v>16456.584705573885</v>
      </c>
      <c r="BM476" s="142">
        <f t="shared" si="398"/>
        <v>85289014.942867205</v>
      </c>
      <c r="BN476" s="143">
        <f>INDEX(รายได้แยกตามสิทธิ!$N:$N,MATCH(CalBudget2567!$D476,รายได้แยกตามสิทธิ!$B:$B,0))</f>
        <v>77031347.650000006</v>
      </c>
      <c r="BO476" s="138">
        <f>INDEX(ผลงานAdjRw_DHES!$I:$I,MATCH(CalBudget2567!$D476,ผลงานAdjRw_DHES!$B:$B,0))</f>
        <v>5687.3099999999968</v>
      </c>
      <c r="BP476" s="143">
        <f t="shared" si="399"/>
        <v>13544.42568630865</v>
      </c>
      <c r="BQ476" s="139">
        <f t="shared" si="400"/>
        <v>6824.7719999999963</v>
      </c>
      <c r="BR476" s="140">
        <f t="shared" si="401"/>
        <v>6824.7719999999963</v>
      </c>
      <c r="BS476" s="141">
        <f t="shared" si="402"/>
        <v>13901.998524427199</v>
      </c>
      <c r="BT476" s="142">
        <f t="shared" si="403"/>
        <v>94877970.273552015</v>
      </c>
      <c r="BU476" s="144">
        <f t="shared" si="404"/>
        <v>1172533582.3293982</v>
      </c>
      <c r="BV476" s="145">
        <f t="shared" si="358"/>
        <v>1715355882.2324061</v>
      </c>
      <c r="BW476" s="146">
        <f>INDEX(รายได้แยกตามสิทธิ!$Q:$Q,MATCH(CalBudget2567!$D476,รายได้แยกตามสิทธิ!$B:$B,0))</f>
        <v>0.35</v>
      </c>
      <c r="BX476" s="145">
        <f t="shared" si="405"/>
        <v>600374558.78134215</v>
      </c>
      <c r="BY476" s="141"/>
      <c r="BZ476" s="143">
        <f t="shared" si="406"/>
        <v>459895</v>
      </c>
      <c r="CA476" s="138">
        <f>INDEX(ผลงานOPDVisit_HDC!$C:$C,MATCH(CalBudget2567!$D476,ผลงานOPDVisit_HDC!$A:$A,0))</f>
        <v>459895</v>
      </c>
      <c r="CB476" s="138">
        <f t="shared" si="407"/>
        <v>0</v>
      </c>
    </row>
    <row r="477" spans="1:80" hidden="1" x14ac:dyDescent="0.7">
      <c r="A477" s="136">
        <f>COUNTA($D$16:D477)</f>
        <v>462</v>
      </c>
      <c r="B477" s="1">
        <v>7</v>
      </c>
      <c r="C477" s="2" t="s">
        <v>44</v>
      </c>
      <c r="D477" s="91" t="s">
        <v>534</v>
      </c>
      <c r="E477" s="3" t="s">
        <v>1427</v>
      </c>
      <c r="F477" s="4" t="s">
        <v>1876</v>
      </c>
      <c r="G477" s="1">
        <v>5</v>
      </c>
      <c r="H477" s="3" t="s">
        <v>2964</v>
      </c>
      <c r="I477" s="137">
        <f>INDEX(รายได้แยกตามสิทธิ!$D:$D,MATCH(CalBudget2567!$D477,รายได้แยกตามสิทธิ!$B:$B,0))</f>
        <v>23999018.359999999</v>
      </c>
      <c r="J477" s="138">
        <f>INDEX(ผลงานOPDVisit_HDC!$F:$F,MATCH(CalBudget2567!$D477,ผลงานOPDVisit_HDC!$A:$A,0))</f>
        <v>58365</v>
      </c>
      <c r="K477" s="138">
        <f t="shared" si="359"/>
        <v>411.18852668551358</v>
      </c>
      <c r="L477" s="139">
        <f t="shared" si="360"/>
        <v>70038</v>
      </c>
      <c r="M477" s="140">
        <f t="shared" si="361"/>
        <v>70038</v>
      </c>
      <c r="N477" s="141">
        <f t="shared" si="362"/>
        <v>422.04390379001114</v>
      </c>
      <c r="O477" s="142">
        <f t="shared" si="363"/>
        <v>29559110.933644801</v>
      </c>
      <c r="P477" s="143">
        <f>INDEX(รายได้แยกตามสิทธิ!$E:$E,MATCH(CalBudget2567!$D477,รายได้แยกตามสิทธิ!$B:$B,0))</f>
        <v>3981779.4</v>
      </c>
      <c r="Q477" s="138">
        <f>INDEX(ผลงานOPDVisit_HDC!$D:$D,MATCH(CalBudget2567!$D477,ผลงานOPDVisit_HDC!$A:$A,0))</f>
        <v>6669</v>
      </c>
      <c r="R477" s="138">
        <f t="shared" si="364"/>
        <v>597.05793972109757</v>
      </c>
      <c r="S477" s="139">
        <f t="shared" si="365"/>
        <v>8002.7999999999993</v>
      </c>
      <c r="T477" s="140">
        <f t="shared" si="366"/>
        <v>8002.7999999999993</v>
      </c>
      <c r="U477" s="141">
        <f t="shared" si="367"/>
        <v>612.82026932973451</v>
      </c>
      <c r="V477" s="142">
        <f t="shared" si="368"/>
        <v>4904278.0513919992</v>
      </c>
      <c r="W477" s="143">
        <f>INDEX(รายได้แยกตามสิทธิ!$F:$F,MATCH(CalBudget2567!$D477,รายได้แยกตามสิทธิ!$B:$B,0))</f>
        <v>908465.34</v>
      </c>
      <c r="X477" s="138">
        <f>INDEX(ผลงานOPDVisit_HDC!$E:$E,MATCH(CalBudget2567!$D477,ผลงานOPDVisit_HDC!$A:$A,0))</f>
        <v>2794</v>
      </c>
      <c r="Y477" s="138">
        <f t="shared" si="369"/>
        <v>325.14865425912672</v>
      </c>
      <c r="Z477" s="139">
        <f t="shared" si="370"/>
        <v>3352.7999999999997</v>
      </c>
      <c r="AA477" s="140">
        <f t="shared" si="371"/>
        <v>3352.7999999999997</v>
      </c>
      <c r="AB477" s="141">
        <f t="shared" si="372"/>
        <v>333.73257873156768</v>
      </c>
      <c r="AC477" s="142">
        <f t="shared" si="373"/>
        <v>1118938.5899712001</v>
      </c>
      <c r="AD477" s="143">
        <f>INDEX(รายได้แยกตามสิทธิ!$G:$G,MATCH(CalBudget2567!$D477,รายได้แยกตามสิทธิ!$B:$B,0))</f>
        <v>2328</v>
      </c>
      <c r="AE477" s="138">
        <f>INDEX(ผลงานOPDVisit_HDC!$G:$G,MATCH(CalBudget2567!$D477,ผลงานOPDVisit_HDC!$A:$A,0))</f>
        <v>0</v>
      </c>
      <c r="AF477" s="138">
        <f t="shared" si="374"/>
        <v>0</v>
      </c>
      <c r="AG477" s="139">
        <f t="shared" si="375"/>
        <v>0</v>
      </c>
      <c r="AH477" s="140">
        <f t="shared" si="376"/>
        <v>0</v>
      </c>
      <c r="AI477" s="141">
        <f t="shared" si="377"/>
        <v>0</v>
      </c>
      <c r="AJ477" s="142">
        <f t="shared" si="378"/>
        <v>0</v>
      </c>
      <c r="AK477" s="143">
        <f>INDEX(รายได้แยกตามสิทธิ!$H:$H,MATCH(CalBudget2567!$D477,รายได้แยกตามสิทธิ!$B:$B,0))</f>
        <v>829182.75</v>
      </c>
      <c r="AL477" s="138">
        <f>INDEX(ผลงานOPDVisit_HDC!$K:$K,MATCH(CalBudget2567!$D477,ผลงานOPDVisit_HDC!$A:$A,0))</f>
        <v>3945</v>
      </c>
      <c r="AM477" s="138">
        <f t="shared" si="379"/>
        <v>210.18574144486692</v>
      </c>
      <c r="AN477" s="139">
        <f t="shared" si="380"/>
        <v>4734</v>
      </c>
      <c r="AO477" s="140">
        <f t="shared" si="381"/>
        <v>4734</v>
      </c>
      <c r="AP477" s="141">
        <f t="shared" si="382"/>
        <v>215.7346450190114</v>
      </c>
      <c r="AQ477" s="142">
        <f t="shared" si="383"/>
        <v>1021287.8095199999</v>
      </c>
      <c r="AR477" s="144">
        <f t="shared" si="357"/>
        <v>36603615.384527996</v>
      </c>
      <c r="AS477" s="143">
        <f>INDEX(รายได้แยกตามสิทธิ!$I:$I,MATCH(CalBudget2567!$D477,รายได้แยกตามสิทธิ!$B:$B,0))</f>
        <v>6787661.8499999996</v>
      </c>
      <c r="AT477" s="138">
        <f>INDEX(ผลงานAdjRw_DHES!$D:$D,MATCH(CalBudget2567!$D477,ผลงานAdjRw_DHES!$B:$B,0))</f>
        <v>540.42579999999998</v>
      </c>
      <c r="AU477" s="143">
        <f t="shared" si="384"/>
        <v>12559.840499842901</v>
      </c>
      <c r="AV477" s="139">
        <f t="shared" si="385"/>
        <v>648.51095999999995</v>
      </c>
      <c r="AW477" s="140">
        <f t="shared" si="386"/>
        <v>648.51095999999995</v>
      </c>
      <c r="AX477" s="141">
        <f t="shared" si="387"/>
        <v>12891.420289038753</v>
      </c>
      <c r="AY477" s="142">
        <f t="shared" si="388"/>
        <v>8360227.3474079985</v>
      </c>
      <c r="AZ477" s="143">
        <f>INDEX(รายได้แยกตามสิทธิ!$J:$J,MATCH(CalBudget2567!$D477,รายได้แยกตามสิทธิ!$B:$B,0))</f>
        <v>1030208.72</v>
      </c>
      <c r="BA477" s="138">
        <f>INDEX(ผลงานAdjRw_DHES!$F:$F,MATCH(CalBudget2567!$D477,ผลงานAdjRw_DHES!$B:$B,0))</f>
        <v>62.473199999999999</v>
      </c>
      <c r="BB477" s="143">
        <f t="shared" si="389"/>
        <v>16490.410608068742</v>
      </c>
      <c r="BC477" s="139">
        <f t="shared" si="390"/>
        <v>74.967839999999995</v>
      </c>
      <c r="BD477" s="140">
        <f t="shared" si="391"/>
        <v>74.967839999999995</v>
      </c>
      <c r="BE477" s="141">
        <f t="shared" si="392"/>
        <v>16925.757448121756</v>
      </c>
      <c r="BF477" s="142">
        <f t="shared" si="393"/>
        <v>1268887.4762496001</v>
      </c>
      <c r="BG477" s="143">
        <f>INDEX(รายได้แยกตามสิทธิ!$K:$K,MATCH(CalBudget2567!$D477,รายได้แยกตามสิทธิ!$B:$B,0))</f>
        <v>326894.38</v>
      </c>
      <c r="BH477" s="138">
        <f>INDEX(ผลงานAdjRw_DHES!$E:$E,MATCH(CalBudget2567!$D477,ผลงานAdjRw_DHES!$B:$B,0))</f>
        <v>22.053799999999999</v>
      </c>
      <c r="BI477" s="143">
        <f t="shared" si="394"/>
        <v>14822.587490591191</v>
      </c>
      <c r="BJ477" s="139">
        <f t="shared" si="395"/>
        <v>26.464559999999999</v>
      </c>
      <c r="BK477" s="140">
        <f t="shared" si="396"/>
        <v>26.464559999999999</v>
      </c>
      <c r="BL477" s="141">
        <f t="shared" si="397"/>
        <v>15213.9038003428</v>
      </c>
      <c r="BM477" s="142">
        <f t="shared" si="398"/>
        <v>402629.26995839999</v>
      </c>
      <c r="BN477" s="143">
        <f>INDEX(รายได้แยกตามสิทธิ!$N:$N,MATCH(CalBudget2567!$D477,รายได้แยกตามสิทธิ!$B:$B,0))</f>
        <v>306765</v>
      </c>
      <c r="BO477" s="138">
        <f>INDEX(ผลงานAdjRw_DHES!$I:$I,MATCH(CalBudget2567!$D477,ผลงานAdjRw_DHES!$B:$B,0))</f>
        <v>43.608499999999871</v>
      </c>
      <c r="BP477" s="143">
        <f t="shared" si="399"/>
        <v>7034.5230860956217</v>
      </c>
      <c r="BQ477" s="139">
        <f t="shared" si="400"/>
        <v>52.330199999999842</v>
      </c>
      <c r="BR477" s="140">
        <f t="shared" si="401"/>
        <v>52.330199999999842</v>
      </c>
      <c r="BS477" s="141">
        <f t="shared" si="402"/>
        <v>7220.2344955685458</v>
      </c>
      <c r="BT477" s="142">
        <f t="shared" si="403"/>
        <v>377836.31519999995</v>
      </c>
      <c r="BU477" s="144">
        <f t="shared" si="404"/>
        <v>10409580.408815997</v>
      </c>
      <c r="BV477" s="145">
        <f t="shared" si="358"/>
        <v>47013195.793343991</v>
      </c>
      <c r="BW477" s="146">
        <f>INDEX(รายได้แยกตามสิทธิ!$Q:$Q,MATCH(CalBudget2567!$D477,รายได้แยกตามสิทธิ!$B:$B,0))</f>
        <v>0.43</v>
      </c>
      <c r="BX477" s="145">
        <f t="shared" si="405"/>
        <v>20215674.191137917</v>
      </c>
      <c r="BY477" s="141"/>
      <c r="BZ477" s="143">
        <f t="shared" si="406"/>
        <v>71773</v>
      </c>
      <c r="CA477" s="138">
        <f>INDEX(ผลงานOPDVisit_HDC!$C:$C,MATCH(CalBudget2567!$D477,ผลงานOPDVisit_HDC!$A:$A,0))</f>
        <v>71773</v>
      </c>
      <c r="CB477" s="138">
        <f t="shared" si="407"/>
        <v>0</v>
      </c>
    </row>
    <row r="478" spans="1:80" hidden="1" x14ac:dyDescent="0.7">
      <c r="A478" s="136">
        <f>COUNTA($D$16:D478)</f>
        <v>463</v>
      </c>
      <c r="B478" s="1">
        <v>7</v>
      </c>
      <c r="C478" s="2" t="s">
        <v>44</v>
      </c>
      <c r="D478" s="91" t="s">
        <v>535</v>
      </c>
      <c r="E478" s="3" t="s">
        <v>1428</v>
      </c>
      <c r="F478" s="4" t="s">
        <v>1876</v>
      </c>
      <c r="G478" s="1">
        <v>13</v>
      </c>
      <c r="H478" s="3" t="s">
        <v>2963</v>
      </c>
      <c r="I478" s="137">
        <f>INDEX(รายได้แยกตามสิทธิ!$D:$D,MATCH(CalBudget2567!$D478,รายได้แยกตามสิทธิ!$B:$B,0))</f>
        <v>75399566.359999999</v>
      </c>
      <c r="J478" s="138">
        <f>INDEX(ผลงานOPDVisit_HDC!$F:$F,MATCH(CalBudget2567!$D478,ผลงานOPDVisit_HDC!$A:$A,0))</f>
        <v>130699</v>
      </c>
      <c r="K478" s="138">
        <f t="shared" si="359"/>
        <v>576.89474563692147</v>
      </c>
      <c r="L478" s="139">
        <f t="shared" si="360"/>
        <v>156838.79999999999</v>
      </c>
      <c r="M478" s="140">
        <f t="shared" si="361"/>
        <v>156838.79999999999</v>
      </c>
      <c r="N478" s="141">
        <f t="shared" si="362"/>
        <v>592.12476692173618</v>
      </c>
      <c r="O478" s="142">
        <f t="shared" si="363"/>
        <v>92868137.894284785</v>
      </c>
      <c r="P478" s="143">
        <f>INDEX(รายได้แยกตามสิทธิ!$E:$E,MATCH(CalBudget2567!$D478,รายได้แยกตามสิทธิ!$B:$B,0))</f>
        <v>23618324.620000001</v>
      </c>
      <c r="Q478" s="138">
        <f>INDEX(ผลงานOPDVisit_HDC!$D:$D,MATCH(CalBudget2567!$D478,ผลงานOPDVisit_HDC!$A:$A,0))</f>
        <v>25547</v>
      </c>
      <c r="R478" s="138">
        <f t="shared" si="364"/>
        <v>924.50481935256585</v>
      </c>
      <c r="S478" s="139">
        <f t="shared" si="365"/>
        <v>30656.399999999998</v>
      </c>
      <c r="T478" s="140">
        <f t="shared" si="366"/>
        <v>30656.399999999998</v>
      </c>
      <c r="U478" s="141">
        <f t="shared" si="367"/>
        <v>948.91174658347359</v>
      </c>
      <c r="V478" s="142">
        <f t="shared" si="368"/>
        <v>29090218.067961596</v>
      </c>
      <c r="W478" s="143">
        <f>INDEX(รายได้แยกตามสิทธิ!$F:$F,MATCH(CalBudget2567!$D478,รายได้แยกตามสิทธิ!$B:$B,0))</f>
        <v>9099650</v>
      </c>
      <c r="X478" s="138">
        <f>INDEX(ผลงานOPDVisit_HDC!$E:$E,MATCH(CalBudget2567!$D478,ผลงานOPDVisit_HDC!$A:$A,0))</f>
        <v>14721</v>
      </c>
      <c r="Y478" s="138">
        <f t="shared" si="369"/>
        <v>618.14075130765571</v>
      </c>
      <c r="Z478" s="139">
        <f t="shared" si="370"/>
        <v>17665.2</v>
      </c>
      <c r="AA478" s="140">
        <f t="shared" si="371"/>
        <v>17665.2</v>
      </c>
      <c r="AB478" s="141">
        <f t="shared" si="372"/>
        <v>634.45966714217786</v>
      </c>
      <c r="AC478" s="142">
        <f t="shared" si="373"/>
        <v>11207856.912</v>
      </c>
      <c r="AD478" s="143">
        <f>INDEX(รายได้แยกตามสิทธิ!$G:$G,MATCH(CalBudget2567!$D478,รายได้แยกตามสิทธิ!$B:$B,0))</f>
        <v>119375</v>
      </c>
      <c r="AE478" s="138">
        <f>INDEX(ผลงานOPDVisit_HDC!$G:$G,MATCH(CalBudget2567!$D478,ผลงานOPDVisit_HDC!$A:$A,0))</f>
        <v>167</v>
      </c>
      <c r="AF478" s="138">
        <f t="shared" si="374"/>
        <v>714.82035928143716</v>
      </c>
      <c r="AG478" s="139">
        <f t="shared" si="375"/>
        <v>200.4</v>
      </c>
      <c r="AH478" s="140">
        <f t="shared" si="376"/>
        <v>200.4</v>
      </c>
      <c r="AI478" s="141">
        <f t="shared" si="377"/>
        <v>733.69161676646706</v>
      </c>
      <c r="AJ478" s="142">
        <f t="shared" si="378"/>
        <v>147031.80000000002</v>
      </c>
      <c r="AK478" s="143">
        <f>INDEX(รายได้แยกตามสิทธิ!$H:$H,MATCH(CalBudget2567!$D478,รายได้แยกตามสิทธิ!$B:$B,0))</f>
        <v>3441283.75</v>
      </c>
      <c r="AL478" s="138">
        <f>INDEX(ผลงานOPDVisit_HDC!$K:$K,MATCH(CalBudget2567!$D478,ผลงานOPDVisit_HDC!$A:$A,0))</f>
        <v>7265</v>
      </c>
      <c r="AM478" s="138">
        <f t="shared" si="379"/>
        <v>473.67980041293873</v>
      </c>
      <c r="AN478" s="139">
        <f t="shared" si="380"/>
        <v>8718</v>
      </c>
      <c r="AO478" s="140">
        <f t="shared" si="381"/>
        <v>8718</v>
      </c>
      <c r="AP478" s="141">
        <f t="shared" si="382"/>
        <v>486.1849471438403</v>
      </c>
      <c r="AQ478" s="142">
        <f t="shared" si="383"/>
        <v>4238560.3691999996</v>
      </c>
      <c r="AR478" s="144">
        <f t="shared" si="357"/>
        <v>137551805.04344639</v>
      </c>
      <c r="AS478" s="143">
        <f>INDEX(รายได้แยกตามสิทธิ!$I:$I,MATCH(CalBudget2567!$D478,รายได้แยกตามสิทธิ!$B:$B,0))</f>
        <v>41247131</v>
      </c>
      <c r="AT478" s="138">
        <f>INDEX(ผลงานAdjRw_DHES!$D:$D,MATCH(CalBudget2567!$D478,ผลงานAdjRw_DHES!$B:$B,0))</f>
        <v>4645.4030000000002</v>
      </c>
      <c r="AU478" s="143">
        <f t="shared" si="384"/>
        <v>8879.1286783945325</v>
      </c>
      <c r="AV478" s="139">
        <f t="shared" si="385"/>
        <v>5574.4836000000005</v>
      </c>
      <c r="AW478" s="140">
        <f t="shared" si="386"/>
        <v>5574.4836000000005</v>
      </c>
      <c r="AX478" s="141">
        <f t="shared" si="387"/>
        <v>9113.5376755041489</v>
      </c>
      <c r="AY478" s="142">
        <f t="shared" si="388"/>
        <v>50803266.310080007</v>
      </c>
      <c r="AZ478" s="143">
        <f>INDEX(รายได้แยกตามสิทธิ!$J:$J,MATCH(CalBudget2567!$D478,รายได้แยกตามสิทธิ!$B:$B,0))</f>
        <v>5013918.0599999996</v>
      </c>
      <c r="BA478" s="138">
        <f>INDEX(ผลงานAdjRw_DHES!$F:$F,MATCH(CalBudget2567!$D478,ผลงานAdjRw_DHES!$B:$B,0))</f>
        <v>353.25699999999995</v>
      </c>
      <c r="BB478" s="143">
        <f t="shared" si="389"/>
        <v>14193.400442170998</v>
      </c>
      <c r="BC478" s="139">
        <f t="shared" si="390"/>
        <v>423.90839999999992</v>
      </c>
      <c r="BD478" s="140">
        <f t="shared" si="391"/>
        <v>423.90839999999992</v>
      </c>
      <c r="BE478" s="141">
        <f t="shared" si="392"/>
        <v>14568.106213844312</v>
      </c>
      <c r="BF478" s="142">
        <f t="shared" si="393"/>
        <v>6175542.5961407991</v>
      </c>
      <c r="BG478" s="143">
        <f>INDEX(รายได้แยกตามสิทธิ!$K:$K,MATCH(CalBudget2567!$D478,รายได้แยกตามสิทธิ!$B:$B,0))</f>
        <v>5775419.75</v>
      </c>
      <c r="BH478" s="138">
        <f>INDEX(ผลงานAdjRw_DHES!$E:$E,MATCH(CalBudget2567!$D478,ผลงานAdjRw_DHES!$B:$B,0))</f>
        <v>215.113</v>
      </c>
      <c r="BI478" s="143">
        <f t="shared" si="394"/>
        <v>26848.306471482429</v>
      </c>
      <c r="BJ478" s="139">
        <f t="shared" si="395"/>
        <v>258.13560000000001</v>
      </c>
      <c r="BK478" s="140">
        <f t="shared" si="396"/>
        <v>258.13560000000001</v>
      </c>
      <c r="BL478" s="141">
        <f t="shared" si="397"/>
        <v>27557.101762329563</v>
      </c>
      <c r="BM478" s="142">
        <f t="shared" si="398"/>
        <v>7113468.9976799991</v>
      </c>
      <c r="BN478" s="143">
        <f>INDEX(รายได้แยกตามสิทธิ!$N:$N,MATCH(CalBudget2567!$D478,รายได้แยกตามสิทธิ!$B:$B,0))</f>
        <v>3070329.5</v>
      </c>
      <c r="BO478" s="138">
        <f>INDEX(ผลงานAdjRw_DHES!$I:$I,MATCH(CalBudget2567!$D478,ผลงานAdjRw_DHES!$B:$B,0))</f>
        <v>161.48899999999946</v>
      </c>
      <c r="BP478" s="143">
        <f t="shared" si="399"/>
        <v>19012.623150802905</v>
      </c>
      <c r="BQ478" s="139">
        <f t="shared" si="400"/>
        <v>193.78679999999935</v>
      </c>
      <c r="BR478" s="140">
        <f t="shared" si="401"/>
        <v>193.78679999999935</v>
      </c>
      <c r="BS478" s="141">
        <f t="shared" si="402"/>
        <v>19514.5564019841</v>
      </c>
      <c r="BT478" s="142">
        <f t="shared" si="403"/>
        <v>3781663.4385599997</v>
      </c>
      <c r="BU478" s="144">
        <f t="shared" si="404"/>
        <v>67873941.342460811</v>
      </c>
      <c r="BV478" s="145">
        <f t="shared" si="358"/>
        <v>205425746.3859072</v>
      </c>
      <c r="BW478" s="146">
        <f>INDEX(รายได้แยกตามสิทธิ!$Q:$Q,MATCH(CalBudget2567!$D478,รายได้แยกตามสิทธิ!$B:$B,0))</f>
        <v>0.4</v>
      </c>
      <c r="BX478" s="145">
        <f t="shared" si="405"/>
        <v>82170298.554362893</v>
      </c>
      <c r="BY478" s="141"/>
      <c r="BZ478" s="143">
        <f t="shared" si="406"/>
        <v>178399</v>
      </c>
      <c r="CA478" s="138">
        <f>INDEX(ผลงานOPDVisit_HDC!$C:$C,MATCH(CalBudget2567!$D478,ผลงานOPDVisit_HDC!$A:$A,0))</f>
        <v>178399</v>
      </c>
      <c r="CB478" s="138">
        <f t="shared" si="407"/>
        <v>0</v>
      </c>
    </row>
    <row r="479" spans="1:80" hidden="1" x14ac:dyDescent="0.7">
      <c r="A479" s="136">
        <f>COUNTA($D$16:D479)</f>
        <v>464</v>
      </c>
      <c r="B479" s="1">
        <v>7</v>
      </c>
      <c r="C479" s="2" t="s">
        <v>44</v>
      </c>
      <c r="D479" s="91" t="s">
        <v>536</v>
      </c>
      <c r="E479" s="3" t="s">
        <v>1429</v>
      </c>
      <c r="F479" s="4" t="s">
        <v>1876</v>
      </c>
      <c r="G479" s="1">
        <v>6</v>
      </c>
      <c r="H479" s="3" t="s">
        <v>2965</v>
      </c>
      <c r="I479" s="137">
        <f>INDEX(รายได้แยกตามสิทธิ!$D:$D,MATCH(CalBudget2567!$D479,รายได้แยกตามสิทธิ!$B:$B,0))</f>
        <v>33318382.5</v>
      </c>
      <c r="J479" s="138">
        <f>INDEX(ผลงานOPDVisit_HDC!$F:$F,MATCH(CalBudget2567!$D479,ผลงานOPDVisit_HDC!$A:$A,0))</f>
        <v>84879</v>
      </c>
      <c r="K479" s="138">
        <f t="shared" si="359"/>
        <v>392.5397624854204</v>
      </c>
      <c r="L479" s="139">
        <f t="shared" si="360"/>
        <v>101854.8</v>
      </c>
      <c r="M479" s="140">
        <f t="shared" si="361"/>
        <v>101854.8</v>
      </c>
      <c r="N479" s="141">
        <f t="shared" si="362"/>
        <v>402.90281221503551</v>
      </c>
      <c r="O479" s="142">
        <f t="shared" si="363"/>
        <v>41037585.357600003</v>
      </c>
      <c r="P479" s="143">
        <f>INDEX(รายได้แยกตามสิทธิ!$E:$E,MATCH(CalBudget2567!$D479,รายได้แยกตามสิทธิ!$B:$B,0))</f>
        <v>6442744.75</v>
      </c>
      <c r="Q479" s="138">
        <f>INDEX(ผลงานOPDVisit_HDC!$D:$D,MATCH(CalBudget2567!$D479,ผลงานOPDVisit_HDC!$A:$A,0))</f>
        <v>11411</v>
      </c>
      <c r="R479" s="138">
        <f t="shared" si="364"/>
        <v>564.60825081062137</v>
      </c>
      <c r="S479" s="139">
        <f t="shared" si="365"/>
        <v>13693.199999999999</v>
      </c>
      <c r="T479" s="140">
        <f t="shared" si="366"/>
        <v>13693.199999999999</v>
      </c>
      <c r="U479" s="141">
        <f t="shared" si="367"/>
        <v>579.51390863202175</v>
      </c>
      <c r="V479" s="142">
        <f t="shared" si="368"/>
        <v>7935399.8536799997</v>
      </c>
      <c r="W479" s="143">
        <f>INDEX(รายได้แยกตามสิทธิ!$F:$F,MATCH(CalBudget2567!$D479,รายได้แยกตามสิทธิ!$B:$B,0))</f>
        <v>1860901.35</v>
      </c>
      <c r="X479" s="138">
        <f>INDEX(ผลงานOPDVisit_HDC!$E:$E,MATCH(CalBudget2567!$D479,ผลงานOPDVisit_HDC!$A:$A,0))</f>
        <v>5609</v>
      </c>
      <c r="Y479" s="138">
        <f t="shared" si="369"/>
        <v>331.7706097343555</v>
      </c>
      <c r="Z479" s="139">
        <f t="shared" si="370"/>
        <v>6730.8</v>
      </c>
      <c r="AA479" s="140">
        <f t="shared" si="371"/>
        <v>6730.8</v>
      </c>
      <c r="AB479" s="141">
        <f t="shared" si="372"/>
        <v>340.52935383134246</v>
      </c>
      <c r="AC479" s="142">
        <f t="shared" si="373"/>
        <v>2292034.9747679997</v>
      </c>
      <c r="AD479" s="143">
        <f>INDEX(รายได้แยกตามสิทธิ!$G:$G,MATCH(CalBudget2567!$D479,รายได้แยกตามสิทธิ!$B:$B,0))</f>
        <v>40867.5</v>
      </c>
      <c r="AE479" s="138">
        <f>INDEX(ผลงานOPDVisit_HDC!$G:$G,MATCH(CalBudget2567!$D479,ผลงานOPDVisit_HDC!$A:$A,0))</f>
        <v>63</v>
      </c>
      <c r="AF479" s="138">
        <f t="shared" si="374"/>
        <v>648.69047619047615</v>
      </c>
      <c r="AG479" s="139">
        <f t="shared" si="375"/>
        <v>75.599999999999994</v>
      </c>
      <c r="AH479" s="140">
        <f t="shared" si="376"/>
        <v>75.599999999999994</v>
      </c>
      <c r="AI479" s="141">
        <f t="shared" si="377"/>
        <v>665.81590476190468</v>
      </c>
      <c r="AJ479" s="142">
        <f t="shared" si="378"/>
        <v>50335.682399999991</v>
      </c>
      <c r="AK479" s="143">
        <f>INDEX(รายได้แยกตามสิทธิ!$H:$H,MATCH(CalBudget2567!$D479,รายได้แยกตามสิทธิ!$B:$B,0))</f>
        <v>1275736.5</v>
      </c>
      <c r="AL479" s="138">
        <f>INDEX(ผลงานOPDVisit_HDC!$K:$K,MATCH(CalBudget2567!$D479,ผลงานOPDVisit_HDC!$A:$A,0))</f>
        <v>6119</v>
      </c>
      <c r="AM479" s="138">
        <f t="shared" si="379"/>
        <v>208.48774309527701</v>
      </c>
      <c r="AN479" s="139">
        <f t="shared" si="380"/>
        <v>7342.8</v>
      </c>
      <c r="AO479" s="140">
        <f t="shared" si="381"/>
        <v>7342.8</v>
      </c>
      <c r="AP479" s="141">
        <f t="shared" si="382"/>
        <v>213.99181951299232</v>
      </c>
      <c r="AQ479" s="142">
        <f t="shared" si="383"/>
        <v>1571299.1323200001</v>
      </c>
      <c r="AR479" s="144">
        <f t="shared" si="357"/>
        <v>52886655.000768006</v>
      </c>
      <c r="AS479" s="143">
        <f>INDEX(รายได้แยกตามสิทธิ!$I:$I,MATCH(CalBudget2567!$D479,รายได้แยกตามสิทธิ!$B:$B,0))</f>
        <v>14134869</v>
      </c>
      <c r="AT479" s="138">
        <f>INDEX(ผลงานAdjRw_DHES!$D:$D,MATCH(CalBudget2567!$D479,ผลงานAdjRw_DHES!$B:$B,0))</f>
        <v>686.05819999999994</v>
      </c>
      <c r="AU479" s="143">
        <f t="shared" si="384"/>
        <v>20603.017353338248</v>
      </c>
      <c r="AV479" s="139">
        <f t="shared" si="385"/>
        <v>823.26983999999993</v>
      </c>
      <c r="AW479" s="140">
        <f t="shared" si="386"/>
        <v>823.26983999999993</v>
      </c>
      <c r="AX479" s="141">
        <f t="shared" si="387"/>
        <v>21146.937011466376</v>
      </c>
      <c r="AY479" s="142">
        <f t="shared" si="388"/>
        <v>17409635.449919999</v>
      </c>
      <c r="AZ479" s="143">
        <f>INDEX(รายได้แยกตามสิทธิ!$J:$J,MATCH(CalBudget2567!$D479,รายได้แยกตามสิทธิ!$B:$B,0))</f>
        <v>2252181.5</v>
      </c>
      <c r="BA479" s="138">
        <f>INDEX(ผลงานAdjRw_DHES!$F:$F,MATCH(CalBudget2567!$D479,ผลงานAdjRw_DHES!$B:$B,0))</f>
        <v>243.51110000000003</v>
      </c>
      <c r="BB479" s="143">
        <f t="shared" si="389"/>
        <v>9248.7837310085652</v>
      </c>
      <c r="BC479" s="139">
        <f t="shared" si="390"/>
        <v>292.21332000000001</v>
      </c>
      <c r="BD479" s="140">
        <f t="shared" si="391"/>
        <v>292.21332000000001</v>
      </c>
      <c r="BE479" s="141">
        <f t="shared" si="392"/>
        <v>9492.9516215071908</v>
      </c>
      <c r="BF479" s="142">
        <f t="shared" si="393"/>
        <v>2773966.9099199995</v>
      </c>
      <c r="BG479" s="143">
        <f>INDEX(รายได้แยกตามสิทธิ!$K:$K,MATCH(CalBudget2567!$D479,รายได้แยกตามสิทธิ!$B:$B,0))</f>
        <v>745661.5</v>
      </c>
      <c r="BH479" s="138">
        <f>INDEX(ผลงานAdjRw_DHES!$E:$E,MATCH(CalBudget2567!$D479,ผลงานAdjRw_DHES!$B:$B,0))</f>
        <v>78.520099999999999</v>
      </c>
      <c r="BI479" s="143">
        <f t="shared" si="394"/>
        <v>9496.4410386639847</v>
      </c>
      <c r="BJ479" s="139">
        <f t="shared" si="395"/>
        <v>94.224119999999999</v>
      </c>
      <c r="BK479" s="140">
        <f t="shared" si="396"/>
        <v>94.224119999999999</v>
      </c>
      <c r="BL479" s="141">
        <f t="shared" si="397"/>
        <v>9747.1470820847135</v>
      </c>
      <c r="BM479" s="142">
        <f t="shared" si="398"/>
        <v>918416.3563199999</v>
      </c>
      <c r="BN479" s="143">
        <f>INDEX(รายได้แยกตามสิทธิ!$N:$N,MATCH(CalBudget2567!$D479,รายได้แยกตามสิทธิ!$B:$B,0))</f>
        <v>136317.5</v>
      </c>
      <c r="BO479" s="138">
        <f>INDEX(ผลงานAdjRw_DHES!$I:$I,MATCH(CalBudget2567!$D479,ผลงานAdjRw_DHES!$B:$B,0))</f>
        <v>1285.3377000000005</v>
      </c>
      <c r="BP479" s="143">
        <f t="shared" si="399"/>
        <v>106.05578596193043</v>
      </c>
      <c r="BQ479" s="139">
        <f t="shared" si="400"/>
        <v>1542.4052400000005</v>
      </c>
      <c r="BR479" s="140">
        <f t="shared" si="401"/>
        <v>1542.4052400000005</v>
      </c>
      <c r="BS479" s="141">
        <f t="shared" si="402"/>
        <v>108.85565871132539</v>
      </c>
      <c r="BT479" s="142">
        <f t="shared" si="403"/>
        <v>167899.53839999999</v>
      </c>
      <c r="BU479" s="144">
        <f t="shared" si="404"/>
        <v>21269918.254560001</v>
      </c>
      <c r="BV479" s="145">
        <f t="shared" si="358"/>
        <v>74156573.255328</v>
      </c>
      <c r="BW479" s="146">
        <f>INDEX(รายได้แยกตามสิทธิ!$Q:$Q,MATCH(CalBudget2567!$D479,รายได้แยกตามสิทธิ!$B:$B,0))</f>
        <v>0.43</v>
      </c>
      <c r="BX479" s="145">
        <f t="shared" si="405"/>
        <v>31887326.499791041</v>
      </c>
      <c r="BY479" s="141"/>
      <c r="BZ479" s="143">
        <f t="shared" si="406"/>
        <v>108081</v>
      </c>
      <c r="CA479" s="138">
        <f>INDEX(ผลงานOPDVisit_HDC!$C:$C,MATCH(CalBudget2567!$D479,ผลงานOPDVisit_HDC!$A:$A,0))</f>
        <v>108081</v>
      </c>
      <c r="CB479" s="138">
        <f t="shared" si="407"/>
        <v>0</v>
      </c>
    </row>
    <row r="480" spans="1:80" hidden="1" x14ac:dyDescent="0.7">
      <c r="A480" s="136">
        <f>COUNTA($D$16:D480)</f>
        <v>465</v>
      </c>
      <c r="B480" s="1">
        <v>7</v>
      </c>
      <c r="C480" s="2" t="s">
        <v>44</v>
      </c>
      <c r="D480" s="91" t="s">
        <v>537</v>
      </c>
      <c r="E480" s="3" t="s">
        <v>1430</v>
      </c>
      <c r="F480" s="4" t="s">
        <v>1876</v>
      </c>
      <c r="G480" s="1">
        <v>6</v>
      </c>
      <c r="H480" s="3" t="s">
        <v>2965</v>
      </c>
      <c r="I480" s="137">
        <f>INDEX(รายได้แยกตามสิทธิ!$D:$D,MATCH(CalBudget2567!$D480,รายได้แยกตามสิทธิ!$B:$B,0))</f>
        <v>67237222.049999997</v>
      </c>
      <c r="J480" s="138">
        <f>INDEX(ผลงานOPDVisit_HDC!$F:$F,MATCH(CalBudget2567!$D480,ผลงานOPDVisit_HDC!$A:$A,0))</f>
        <v>122736</v>
      </c>
      <c r="K480" s="138">
        <f t="shared" si="359"/>
        <v>547.81989025224868</v>
      </c>
      <c r="L480" s="139">
        <f t="shared" si="360"/>
        <v>147283.19999999998</v>
      </c>
      <c r="M480" s="140">
        <f t="shared" si="361"/>
        <v>147283.19999999998</v>
      </c>
      <c r="N480" s="141">
        <f t="shared" si="362"/>
        <v>562.28233535490801</v>
      </c>
      <c r="O480" s="142">
        <f t="shared" si="363"/>
        <v>82814741.654543981</v>
      </c>
      <c r="P480" s="143">
        <f>INDEX(รายได้แยกตามสิทธิ!$E:$E,MATCH(CalBudget2567!$D480,รายได้แยกตามสิทธิ!$B:$B,0))</f>
        <v>14290571.449999999</v>
      </c>
      <c r="Q480" s="138">
        <f>INDEX(ผลงานOPDVisit_HDC!$D:$D,MATCH(CalBudget2567!$D480,ผลงานOPDVisit_HDC!$A:$A,0))</f>
        <v>22146</v>
      </c>
      <c r="R480" s="138">
        <f t="shared" si="364"/>
        <v>645.28905671453083</v>
      </c>
      <c r="S480" s="139">
        <f t="shared" si="365"/>
        <v>26575.200000000001</v>
      </c>
      <c r="T480" s="140">
        <f t="shared" si="366"/>
        <v>26575.200000000001</v>
      </c>
      <c r="U480" s="141">
        <f t="shared" si="367"/>
        <v>662.32468781179443</v>
      </c>
      <c r="V480" s="142">
        <f t="shared" si="368"/>
        <v>17601411.043536</v>
      </c>
      <c r="W480" s="143">
        <f>INDEX(รายได้แยกตามสิทธิ!$F:$F,MATCH(CalBudget2567!$D480,รายได้แยกตามสิทธิ!$B:$B,0))</f>
        <v>6331556.1699999999</v>
      </c>
      <c r="X480" s="138">
        <f>INDEX(ผลงานOPDVisit_HDC!$E:$E,MATCH(CalBudget2567!$D480,ผลงานOPDVisit_HDC!$A:$A,0))</f>
        <v>13095</v>
      </c>
      <c r="Y480" s="138">
        <f t="shared" si="369"/>
        <v>483.50944406261931</v>
      </c>
      <c r="Z480" s="139">
        <f t="shared" si="370"/>
        <v>15714</v>
      </c>
      <c r="AA480" s="140">
        <f t="shared" si="371"/>
        <v>15714</v>
      </c>
      <c r="AB480" s="141">
        <f t="shared" si="372"/>
        <v>496.27409338587245</v>
      </c>
      <c r="AC480" s="142">
        <f t="shared" si="373"/>
        <v>7798451.1034655999</v>
      </c>
      <c r="AD480" s="143">
        <f>INDEX(รายได้แยกตามสิทธิ!$G:$G,MATCH(CalBudget2567!$D480,รายได้แยกตามสิทธิ!$B:$B,0))</f>
        <v>0</v>
      </c>
      <c r="AE480" s="138">
        <f>INDEX(ผลงานOPDVisit_HDC!$G:$G,MATCH(CalBudget2567!$D480,ผลงานOPDVisit_HDC!$A:$A,0))</f>
        <v>187</v>
      </c>
      <c r="AF480" s="138">
        <f t="shared" si="374"/>
        <v>0</v>
      </c>
      <c r="AG480" s="139">
        <f t="shared" si="375"/>
        <v>224.4</v>
      </c>
      <c r="AH480" s="140">
        <f t="shared" si="376"/>
        <v>224.4</v>
      </c>
      <c r="AI480" s="141">
        <f t="shared" si="377"/>
        <v>0</v>
      </c>
      <c r="AJ480" s="142">
        <f t="shared" si="378"/>
        <v>0</v>
      </c>
      <c r="AK480" s="143">
        <f>INDEX(รายได้แยกตามสิทธิ!$H:$H,MATCH(CalBudget2567!$D480,รายได้แยกตามสิทธิ!$B:$B,0))</f>
        <v>11413921.680000002</v>
      </c>
      <c r="AL480" s="138">
        <f>INDEX(ผลงานOPDVisit_HDC!$K:$K,MATCH(CalBudget2567!$D480,ผลงานOPDVisit_HDC!$A:$A,0))</f>
        <v>4316</v>
      </c>
      <c r="AM480" s="138">
        <f t="shared" si="379"/>
        <v>2644.5601668211311</v>
      </c>
      <c r="AN480" s="139">
        <f t="shared" si="380"/>
        <v>5179.2</v>
      </c>
      <c r="AO480" s="140">
        <f t="shared" si="381"/>
        <v>5179.2</v>
      </c>
      <c r="AP480" s="141">
        <f t="shared" si="382"/>
        <v>2714.3765552252089</v>
      </c>
      <c r="AQ480" s="142">
        <f t="shared" si="383"/>
        <v>14058299.054822402</v>
      </c>
      <c r="AR480" s="144">
        <f t="shared" si="357"/>
        <v>122272902.85636798</v>
      </c>
      <c r="AS480" s="143">
        <f>INDEX(รายได้แยกตามสิทธิ!$I:$I,MATCH(CalBudget2567!$D480,รายได้แยกตามสิทธิ!$B:$B,0))</f>
        <v>24190867.920000002</v>
      </c>
      <c r="AT480" s="138">
        <f>INDEX(ผลงานAdjRw_DHES!$D:$D,MATCH(CalBudget2567!$D480,ผลงานAdjRw_DHES!$B:$B,0))</f>
        <v>2808.7631000000001</v>
      </c>
      <c r="AU480" s="143">
        <f t="shared" si="384"/>
        <v>8612.6408880834424</v>
      </c>
      <c r="AV480" s="139">
        <f t="shared" si="385"/>
        <v>3370.5157199999999</v>
      </c>
      <c r="AW480" s="140">
        <f t="shared" si="386"/>
        <v>3370.5157199999999</v>
      </c>
      <c r="AX480" s="141">
        <f t="shared" si="387"/>
        <v>8840.0146075288449</v>
      </c>
      <c r="AY480" s="142">
        <f t="shared" si="388"/>
        <v>29795408.199705601</v>
      </c>
      <c r="AZ480" s="143">
        <f>INDEX(รายได้แยกตามสิทธิ!$J:$J,MATCH(CalBudget2567!$D480,รายได้แยกตามสิทธิ!$B:$B,0))</f>
        <v>2669256.91</v>
      </c>
      <c r="BA480" s="138">
        <f>INDEX(ผลงานAdjRw_DHES!$F:$F,MATCH(CalBudget2567!$D480,ผลงานAdjRw_DHES!$B:$B,0))</f>
        <v>254.40030000000002</v>
      </c>
      <c r="BB480" s="143">
        <f t="shared" si="389"/>
        <v>10492.349694556178</v>
      </c>
      <c r="BC480" s="139">
        <f t="shared" si="390"/>
        <v>305.28036000000003</v>
      </c>
      <c r="BD480" s="140">
        <f t="shared" si="391"/>
        <v>305.28036000000003</v>
      </c>
      <c r="BE480" s="141">
        <f t="shared" si="392"/>
        <v>10769.347726492462</v>
      </c>
      <c r="BF480" s="142">
        <f t="shared" si="393"/>
        <v>3287670.350908801</v>
      </c>
      <c r="BG480" s="143">
        <f>INDEX(รายได้แยกตามสิทธิ!$K:$K,MATCH(CalBudget2567!$D480,รายได้แยกตามสิทธิ!$B:$B,0))</f>
        <v>2355357.7200000002</v>
      </c>
      <c r="BH480" s="138">
        <f>INDEX(ผลงานAdjRw_DHES!$E:$E,MATCH(CalBudget2567!$D480,ผลงานAdjRw_DHES!$B:$B,0))</f>
        <v>143.00509999999997</v>
      </c>
      <c r="BI480" s="143">
        <f t="shared" si="394"/>
        <v>16470.44559949261</v>
      </c>
      <c r="BJ480" s="139">
        <f t="shared" si="395"/>
        <v>171.60611999999995</v>
      </c>
      <c r="BK480" s="140">
        <f t="shared" si="396"/>
        <v>171.60611999999995</v>
      </c>
      <c r="BL480" s="141">
        <f t="shared" si="397"/>
        <v>16905.265363319217</v>
      </c>
      <c r="BM480" s="142">
        <f t="shared" si="398"/>
        <v>2901046.9965696004</v>
      </c>
      <c r="BN480" s="143">
        <f>INDEX(รายได้แยกตามสิทธิ!$N:$N,MATCH(CalBudget2567!$D480,รายได้แยกตามสิทธิ!$B:$B,0))</f>
        <v>1046421</v>
      </c>
      <c r="BO480" s="138">
        <f>INDEX(ผลงานAdjRw_DHES!$I:$I,MATCH(CalBudget2567!$D480,ผลงานAdjRw_DHES!$B:$B,0))</f>
        <v>91.325399999999831</v>
      </c>
      <c r="BP480" s="143">
        <f t="shared" si="399"/>
        <v>11458.159504365729</v>
      </c>
      <c r="BQ480" s="139">
        <f t="shared" si="400"/>
        <v>109.5904799999998</v>
      </c>
      <c r="BR480" s="140">
        <f t="shared" si="401"/>
        <v>109.5904799999998</v>
      </c>
      <c r="BS480" s="141">
        <f t="shared" si="402"/>
        <v>11760.654915280984</v>
      </c>
      <c r="BT480" s="142">
        <f t="shared" si="403"/>
        <v>1288855.8172800001</v>
      </c>
      <c r="BU480" s="144">
        <f t="shared" si="404"/>
        <v>37272981.364464007</v>
      </c>
      <c r="BV480" s="145">
        <f t="shared" si="358"/>
        <v>159545884.22083199</v>
      </c>
      <c r="BW480" s="146">
        <f>INDEX(รายได้แยกตามสิทธิ!$Q:$Q,MATCH(CalBudget2567!$D480,รายได้แยกตามสิทธิ!$B:$B,0))</f>
        <v>0.46</v>
      </c>
      <c r="BX480" s="145">
        <f t="shared" si="405"/>
        <v>73391106.741582721</v>
      </c>
      <c r="BY480" s="141"/>
      <c r="BZ480" s="143">
        <f t="shared" si="406"/>
        <v>162480</v>
      </c>
      <c r="CA480" s="138">
        <f>INDEX(ผลงานOPDVisit_HDC!$C:$C,MATCH(CalBudget2567!$D480,ผลงานOPDVisit_HDC!$A:$A,0))</f>
        <v>162480</v>
      </c>
      <c r="CB480" s="138">
        <f t="shared" si="407"/>
        <v>0</v>
      </c>
    </row>
    <row r="481" spans="1:80" hidden="1" x14ac:dyDescent="0.7">
      <c r="A481" s="136">
        <f>COUNTA($D$16:D481)</f>
        <v>466</v>
      </c>
      <c r="B481" s="1">
        <v>7</v>
      </c>
      <c r="C481" s="2" t="s">
        <v>44</v>
      </c>
      <c r="D481" s="91" t="s">
        <v>538</v>
      </c>
      <c r="E481" s="3" t="s">
        <v>1431</v>
      </c>
      <c r="F481" s="4" t="s">
        <v>1876</v>
      </c>
      <c r="G481" s="1">
        <v>13</v>
      </c>
      <c r="H481" s="3" t="s">
        <v>2963</v>
      </c>
      <c r="I481" s="137">
        <f>INDEX(รายได้แยกตามสิทธิ!$D:$D,MATCH(CalBudget2567!$D481,รายได้แยกตามสิทธิ!$B:$B,0))</f>
        <v>104175355.63</v>
      </c>
      <c r="J481" s="138">
        <f>INDEX(ผลงานOPDVisit_HDC!$F:$F,MATCH(CalBudget2567!$D481,ผลงานOPDVisit_HDC!$A:$A,0))</f>
        <v>121147</v>
      </c>
      <c r="K481" s="138">
        <f t="shared" si="359"/>
        <v>859.90866988039318</v>
      </c>
      <c r="L481" s="139">
        <f t="shared" si="360"/>
        <v>145376.4</v>
      </c>
      <c r="M481" s="140">
        <f t="shared" si="361"/>
        <v>145376.4</v>
      </c>
      <c r="N481" s="141">
        <f t="shared" si="362"/>
        <v>882.61025876523559</v>
      </c>
      <c r="O481" s="142">
        <f t="shared" si="363"/>
        <v>128310702.02235839</v>
      </c>
      <c r="P481" s="143">
        <f>INDEX(รายได้แยกตามสิทธิ!$E:$E,MATCH(CalBudget2567!$D481,รายได้แยกตามสิทธิ!$B:$B,0))</f>
        <v>28024114.940000001</v>
      </c>
      <c r="Q481" s="138">
        <f>INDEX(ผลงานOPDVisit_HDC!$D:$D,MATCH(CalBudget2567!$D481,ผลงานOPDVisit_HDC!$A:$A,0))</f>
        <v>26211</v>
      </c>
      <c r="R481" s="138">
        <f t="shared" si="364"/>
        <v>1069.1738178627295</v>
      </c>
      <c r="S481" s="139">
        <f t="shared" si="365"/>
        <v>31453.199999999997</v>
      </c>
      <c r="T481" s="140">
        <f t="shared" si="366"/>
        <v>31453.199999999997</v>
      </c>
      <c r="U481" s="141">
        <f t="shared" si="367"/>
        <v>1097.4000066543056</v>
      </c>
      <c r="V481" s="142">
        <f t="shared" si="368"/>
        <v>34516741.889299199</v>
      </c>
      <c r="W481" s="143">
        <f>INDEX(รายได้แยกตามสิทธิ!$F:$F,MATCH(CalBudget2567!$D481,รายได้แยกตามสิทธิ!$B:$B,0))</f>
        <v>3595955.22</v>
      </c>
      <c r="X481" s="138">
        <f>INDEX(ผลงานOPDVisit_HDC!$E:$E,MATCH(CalBudget2567!$D481,ผลงานOPDVisit_HDC!$A:$A,0))</f>
        <v>7963</v>
      </c>
      <c r="Y481" s="138">
        <f t="shared" si="369"/>
        <v>451.58297375361047</v>
      </c>
      <c r="Z481" s="139">
        <f t="shared" si="370"/>
        <v>9555.6</v>
      </c>
      <c r="AA481" s="140">
        <f t="shared" si="371"/>
        <v>9555.6</v>
      </c>
      <c r="AB481" s="141">
        <f t="shared" si="372"/>
        <v>463.50476426070577</v>
      </c>
      <c r="AC481" s="142">
        <f t="shared" si="373"/>
        <v>4429066.1253696</v>
      </c>
      <c r="AD481" s="143">
        <f>INDEX(รายได้แยกตามสิทธิ!$G:$G,MATCH(CalBudget2567!$D481,รายได้แยกตามสิทธิ!$B:$B,0))</f>
        <v>51703.25</v>
      </c>
      <c r="AE481" s="138">
        <f>INDEX(ผลงานOPDVisit_HDC!$G:$G,MATCH(CalBudget2567!$D481,ผลงานOPDVisit_HDC!$A:$A,0))</f>
        <v>117</v>
      </c>
      <c r="AF481" s="138">
        <f t="shared" si="374"/>
        <v>441.90811965811963</v>
      </c>
      <c r="AG481" s="139">
        <f t="shared" si="375"/>
        <v>140.4</v>
      </c>
      <c r="AH481" s="140">
        <f t="shared" si="376"/>
        <v>140.4</v>
      </c>
      <c r="AI481" s="141">
        <f t="shared" si="377"/>
        <v>453.57449401709397</v>
      </c>
      <c r="AJ481" s="142">
        <f t="shared" si="378"/>
        <v>63681.858959999998</v>
      </c>
      <c r="AK481" s="143">
        <f>INDEX(รายได้แยกตามสิทธิ!$H:$H,MATCH(CalBudget2567!$D481,รายได้แยกตามสิทธิ!$B:$B,0))</f>
        <v>9030716.5199999996</v>
      </c>
      <c r="AL481" s="138">
        <f>INDEX(ผลงานOPDVisit_HDC!$K:$K,MATCH(CalBudget2567!$D481,ผลงานOPDVisit_HDC!$A:$A,0))</f>
        <v>23750</v>
      </c>
      <c r="AM481" s="138">
        <f t="shared" si="379"/>
        <v>380.24069557894734</v>
      </c>
      <c r="AN481" s="139">
        <f t="shared" si="380"/>
        <v>28500</v>
      </c>
      <c r="AO481" s="140">
        <f t="shared" si="381"/>
        <v>28500</v>
      </c>
      <c r="AP481" s="141">
        <f t="shared" si="382"/>
        <v>390.27904994223155</v>
      </c>
      <c r="AQ481" s="142">
        <f t="shared" si="383"/>
        <v>11122952.923353599</v>
      </c>
      <c r="AR481" s="144">
        <f t="shared" si="357"/>
        <v>178443144.8193408</v>
      </c>
      <c r="AS481" s="143">
        <f>INDEX(รายได้แยกตามสิทธิ!$I:$I,MATCH(CalBudget2567!$D481,รายได้แยกตามสิทธิ!$B:$B,0))</f>
        <v>78820375.780000001</v>
      </c>
      <c r="AT481" s="138">
        <f>INDEX(ผลงานAdjRw_DHES!$D:$D,MATCH(CalBudget2567!$D481,ผลงานAdjRw_DHES!$B:$B,0))</f>
        <v>6441.0116999999982</v>
      </c>
      <c r="AU481" s="143">
        <f t="shared" si="384"/>
        <v>12237.26635677436</v>
      </c>
      <c r="AV481" s="139">
        <f t="shared" si="385"/>
        <v>7729.2140399999971</v>
      </c>
      <c r="AW481" s="140">
        <f t="shared" si="386"/>
        <v>7729.2140399999971</v>
      </c>
      <c r="AX481" s="141">
        <f t="shared" si="387"/>
        <v>12560.330188593203</v>
      </c>
      <c r="AY481" s="142">
        <f t="shared" si="388"/>
        <v>97081480.440710396</v>
      </c>
      <c r="AZ481" s="143">
        <f>INDEX(รายได้แยกตามสิทธิ!$J:$J,MATCH(CalBudget2567!$D481,รายได้แยกตามสิทธิ!$B:$B,0))</f>
        <v>10211323.689999999</v>
      </c>
      <c r="BA481" s="138">
        <f>INDEX(ผลงานAdjRw_DHES!$F:$F,MATCH(CalBudget2567!$D481,ผลงานAdjRw_DHES!$B:$B,0))</f>
        <v>628.18209999999999</v>
      </c>
      <c r="BB481" s="143">
        <f t="shared" si="389"/>
        <v>16255.356034500186</v>
      </c>
      <c r="BC481" s="139">
        <f t="shared" si="390"/>
        <v>753.81851999999992</v>
      </c>
      <c r="BD481" s="140">
        <f t="shared" si="391"/>
        <v>753.81851999999992</v>
      </c>
      <c r="BE481" s="141">
        <f t="shared" si="392"/>
        <v>16684.49743381099</v>
      </c>
      <c r="BF481" s="142">
        <f t="shared" si="393"/>
        <v>12577083.162499197</v>
      </c>
      <c r="BG481" s="143">
        <f>INDEX(รายได้แยกตามสิทธิ!$K:$K,MATCH(CalBudget2567!$D481,รายได้แยกตามสิทธิ!$B:$B,0))</f>
        <v>3118782.85</v>
      </c>
      <c r="BH481" s="138">
        <f>INDEX(ผลงานAdjRw_DHES!$E:$E,MATCH(CalBudget2567!$D481,ผลงานAdjRw_DHES!$B:$B,0))</f>
        <v>423.69649999999996</v>
      </c>
      <c r="BI481" s="143">
        <f t="shared" si="394"/>
        <v>7360.8888673850279</v>
      </c>
      <c r="BJ481" s="139">
        <f t="shared" si="395"/>
        <v>508.43579999999992</v>
      </c>
      <c r="BK481" s="140">
        <f t="shared" si="396"/>
        <v>508.43579999999992</v>
      </c>
      <c r="BL481" s="141">
        <f t="shared" si="397"/>
        <v>7555.2163334839925</v>
      </c>
      <c r="BM481" s="142">
        <f t="shared" si="398"/>
        <v>3841342.4606880001</v>
      </c>
      <c r="BN481" s="143">
        <f>INDEX(รายได้แยกตามสิทธิ!$N:$N,MATCH(CalBudget2567!$D481,รายได้แยกตามสิทธิ!$B:$B,0))</f>
        <v>2302654.5</v>
      </c>
      <c r="BO481" s="138">
        <f>INDEX(ผลงานAdjRw_DHES!$I:$I,MATCH(CalBudget2567!$D481,ผลงานAdjRw_DHES!$B:$B,0))</f>
        <v>280.94510000000173</v>
      </c>
      <c r="BP481" s="143">
        <f t="shared" si="399"/>
        <v>8196.1013023540399</v>
      </c>
      <c r="BQ481" s="139">
        <f t="shared" si="400"/>
        <v>337.13412000000204</v>
      </c>
      <c r="BR481" s="140">
        <f t="shared" si="401"/>
        <v>337.13412000000204</v>
      </c>
      <c r="BS481" s="141">
        <f t="shared" si="402"/>
        <v>8412.478376736186</v>
      </c>
      <c r="BT481" s="142">
        <f t="shared" si="403"/>
        <v>2836133.4945599996</v>
      </c>
      <c r="BU481" s="144">
        <f t="shared" si="404"/>
        <v>116336039.55845758</v>
      </c>
      <c r="BV481" s="145">
        <f t="shared" si="358"/>
        <v>294779184.37779838</v>
      </c>
      <c r="BW481" s="146">
        <f>INDEX(รายได้แยกตามสิทธิ!$Q:$Q,MATCH(CalBudget2567!$D481,รายได้แยกตามสิทธิ!$B:$B,0))</f>
        <v>0.5</v>
      </c>
      <c r="BX481" s="145">
        <f t="shared" si="405"/>
        <v>147389592.18889919</v>
      </c>
      <c r="BY481" s="141"/>
      <c r="BZ481" s="143">
        <f t="shared" si="406"/>
        <v>179188</v>
      </c>
      <c r="CA481" s="138">
        <f>INDEX(ผลงานOPDVisit_HDC!$C:$C,MATCH(CalBudget2567!$D481,ผลงานOPDVisit_HDC!$A:$A,0))</f>
        <v>179188</v>
      </c>
      <c r="CB481" s="138">
        <f t="shared" si="407"/>
        <v>0</v>
      </c>
    </row>
    <row r="482" spans="1:80" hidden="1" x14ac:dyDescent="0.7">
      <c r="A482" s="136">
        <f>COUNTA($D$16:D482)</f>
        <v>467</v>
      </c>
      <c r="B482" s="1">
        <v>7</v>
      </c>
      <c r="C482" s="2" t="s">
        <v>44</v>
      </c>
      <c r="D482" s="91" t="s">
        <v>539</v>
      </c>
      <c r="E482" s="3" t="s">
        <v>1432</v>
      </c>
      <c r="F482" s="4" t="s">
        <v>1876</v>
      </c>
      <c r="G482" s="1">
        <v>6</v>
      </c>
      <c r="H482" s="3" t="s">
        <v>2965</v>
      </c>
      <c r="I482" s="137">
        <f>INDEX(รายได้แยกตามสิทธิ!$D:$D,MATCH(CalBudget2567!$D482,รายได้แยกตามสิทธิ!$B:$B,0))</f>
        <v>26434821.640000001</v>
      </c>
      <c r="J482" s="138">
        <f>INDEX(ผลงานOPDVisit_HDC!$F:$F,MATCH(CalBudget2567!$D482,ผลงานOPDVisit_HDC!$A:$A,0))</f>
        <v>71591</v>
      </c>
      <c r="K482" s="138">
        <f t="shared" si="359"/>
        <v>369.24783338687826</v>
      </c>
      <c r="L482" s="139">
        <f t="shared" si="360"/>
        <v>85909.2</v>
      </c>
      <c r="M482" s="140">
        <f t="shared" si="361"/>
        <v>85909.2</v>
      </c>
      <c r="N482" s="141">
        <f t="shared" si="362"/>
        <v>378.99597618829182</v>
      </c>
      <c r="O482" s="142">
        <f t="shared" si="363"/>
        <v>32559241.117555197</v>
      </c>
      <c r="P482" s="143">
        <f>INDEX(รายได้แยกตามสิทธิ!$E:$E,MATCH(CalBudget2567!$D482,รายได้แยกตามสิทธิ!$B:$B,0))</f>
        <v>5098080</v>
      </c>
      <c r="Q482" s="138">
        <f>INDEX(ผลงานOPDVisit_HDC!$D:$D,MATCH(CalBudget2567!$D482,ผลงานOPDVisit_HDC!$A:$A,0))</f>
        <v>11770</v>
      </c>
      <c r="R482" s="138">
        <f t="shared" si="364"/>
        <v>433.14188615123197</v>
      </c>
      <c r="S482" s="139">
        <f t="shared" si="365"/>
        <v>14124</v>
      </c>
      <c r="T482" s="140">
        <f t="shared" si="366"/>
        <v>14124</v>
      </c>
      <c r="U482" s="141">
        <f t="shared" si="367"/>
        <v>444.57683194562452</v>
      </c>
      <c r="V482" s="142">
        <f t="shared" si="368"/>
        <v>6279203.1744000008</v>
      </c>
      <c r="W482" s="143">
        <f>INDEX(รายได้แยกตามสิทธิ!$F:$F,MATCH(CalBudget2567!$D482,รายได้แยกตามสิทธิ!$B:$B,0))</f>
        <v>852581.75</v>
      </c>
      <c r="X482" s="138">
        <f>INDEX(ผลงานOPDVisit_HDC!$E:$E,MATCH(CalBudget2567!$D482,ผลงานOPDVisit_HDC!$A:$A,0))</f>
        <v>6401</v>
      </c>
      <c r="Y482" s="138">
        <f t="shared" si="369"/>
        <v>133.1950867052023</v>
      </c>
      <c r="Z482" s="139">
        <f t="shared" si="370"/>
        <v>7681.2</v>
      </c>
      <c r="AA482" s="140">
        <f t="shared" si="371"/>
        <v>7681.2</v>
      </c>
      <c r="AB482" s="141">
        <f t="shared" si="372"/>
        <v>136.71143699421964</v>
      </c>
      <c r="AC482" s="142">
        <f t="shared" si="373"/>
        <v>1050107.8898399998</v>
      </c>
      <c r="AD482" s="143">
        <f>INDEX(รายได้แยกตามสิทธิ!$G:$G,MATCH(CalBudget2567!$D482,รายได้แยกตามสิทธิ!$B:$B,0))</f>
        <v>14527</v>
      </c>
      <c r="AE482" s="138">
        <f>INDEX(ผลงานOPDVisit_HDC!$G:$G,MATCH(CalBudget2567!$D482,ผลงานOPDVisit_HDC!$A:$A,0))</f>
        <v>68</v>
      </c>
      <c r="AF482" s="138">
        <f t="shared" si="374"/>
        <v>213.63235294117646</v>
      </c>
      <c r="AG482" s="139">
        <f t="shared" si="375"/>
        <v>81.599999999999994</v>
      </c>
      <c r="AH482" s="140">
        <f t="shared" si="376"/>
        <v>81.599999999999994</v>
      </c>
      <c r="AI482" s="141">
        <f t="shared" si="377"/>
        <v>219.27224705882352</v>
      </c>
      <c r="AJ482" s="142">
        <f t="shared" si="378"/>
        <v>17892.61536</v>
      </c>
      <c r="AK482" s="143">
        <f>INDEX(รายได้แยกตามสิทธิ!$H:$H,MATCH(CalBudget2567!$D482,รายได้แยกตามสิทธิ!$B:$B,0))</f>
        <v>801521.5</v>
      </c>
      <c r="AL482" s="138">
        <f>INDEX(ผลงานOPDVisit_HDC!$K:$K,MATCH(CalBudget2567!$D482,ผลงานOPDVisit_HDC!$A:$A,0))</f>
        <v>0</v>
      </c>
      <c r="AM482" s="138">
        <f t="shared" si="379"/>
        <v>0</v>
      </c>
      <c r="AN482" s="139">
        <f t="shared" si="380"/>
        <v>0</v>
      </c>
      <c r="AO482" s="140">
        <f t="shared" si="381"/>
        <v>0</v>
      </c>
      <c r="AP482" s="141">
        <f t="shared" si="382"/>
        <v>0</v>
      </c>
      <c r="AQ482" s="142">
        <f t="shared" si="383"/>
        <v>0</v>
      </c>
      <c r="AR482" s="144">
        <f t="shared" si="357"/>
        <v>39906444.797155194</v>
      </c>
      <c r="AS482" s="143">
        <f>INDEX(รายได้แยกตามสิทธิ!$I:$I,MATCH(CalBudget2567!$D482,รายได้แยกตามสิทธิ!$B:$B,0))</f>
        <v>14673109.91</v>
      </c>
      <c r="AT482" s="138">
        <f>INDEX(ผลงานAdjRw_DHES!$D:$D,MATCH(CalBudget2567!$D482,ผลงานAdjRw_DHES!$B:$B,0))</f>
        <v>1946.0399</v>
      </c>
      <c r="AU482" s="143">
        <f t="shared" si="384"/>
        <v>7539.9841031008664</v>
      </c>
      <c r="AV482" s="139">
        <f t="shared" si="385"/>
        <v>2335.2478799999999</v>
      </c>
      <c r="AW482" s="140">
        <f t="shared" si="386"/>
        <v>2335.2478799999999</v>
      </c>
      <c r="AX482" s="141">
        <f t="shared" si="387"/>
        <v>7739.0396834227295</v>
      </c>
      <c r="AY482" s="142">
        <f t="shared" si="388"/>
        <v>18072576.013948798</v>
      </c>
      <c r="AZ482" s="143">
        <f>INDEX(รายได้แยกตามสิทธิ!$J:$J,MATCH(CalBudget2567!$D482,รายได้แยกตามสิทธิ!$B:$B,0))</f>
        <v>2251738</v>
      </c>
      <c r="BA482" s="138">
        <f>INDEX(ผลงานAdjRw_DHES!$F:$F,MATCH(CalBudget2567!$D482,ผลงานAdjRw_DHES!$B:$B,0))</f>
        <v>189.071</v>
      </c>
      <c r="BB482" s="143">
        <f t="shared" si="389"/>
        <v>11909.483738912895</v>
      </c>
      <c r="BC482" s="139">
        <f t="shared" si="390"/>
        <v>226.8852</v>
      </c>
      <c r="BD482" s="140">
        <f t="shared" si="391"/>
        <v>226.8852</v>
      </c>
      <c r="BE482" s="141">
        <f t="shared" si="392"/>
        <v>12223.894109620196</v>
      </c>
      <c r="BF482" s="142">
        <f t="shared" si="393"/>
        <v>2773420.6598399999</v>
      </c>
      <c r="BG482" s="143">
        <f>INDEX(รายได้แยกตามสิทธิ!$K:$K,MATCH(CalBudget2567!$D482,รายได้แยกตามสิทธิ!$B:$B,0))</f>
        <v>307102.5</v>
      </c>
      <c r="BH482" s="138">
        <f>INDEX(ผลงานAdjRw_DHES!$E:$E,MATCH(CalBudget2567!$D482,ผลงานAdjRw_DHES!$B:$B,0))</f>
        <v>40.378999999999998</v>
      </c>
      <c r="BI482" s="143">
        <f t="shared" si="394"/>
        <v>7605.5003838628991</v>
      </c>
      <c r="BJ482" s="139">
        <f t="shared" si="395"/>
        <v>48.454799999999999</v>
      </c>
      <c r="BK482" s="140">
        <f t="shared" si="396"/>
        <v>48.454799999999999</v>
      </c>
      <c r="BL482" s="141">
        <f t="shared" si="397"/>
        <v>7806.2855939968795</v>
      </c>
      <c r="BM482" s="142">
        <f t="shared" si="398"/>
        <v>378252.00719999999</v>
      </c>
      <c r="BN482" s="143">
        <f>INDEX(รายได้แยกตามสิทธิ!$N:$N,MATCH(CalBudget2567!$D482,รายได้แยกตามสิทธิ!$B:$B,0))</f>
        <v>647087.5</v>
      </c>
      <c r="BO482" s="138">
        <f>INDEX(ผลงานAdjRw_DHES!$I:$I,MATCH(CalBudget2567!$D482,ผลงานAdjRw_DHES!$B:$B,0))</f>
        <v>110.46149999999992</v>
      </c>
      <c r="BP482" s="143">
        <f t="shared" si="399"/>
        <v>5858.0365104583998</v>
      </c>
      <c r="BQ482" s="139">
        <f t="shared" si="400"/>
        <v>132.55379999999988</v>
      </c>
      <c r="BR482" s="140">
        <f t="shared" si="401"/>
        <v>132.55379999999988</v>
      </c>
      <c r="BS482" s="141">
        <f t="shared" si="402"/>
        <v>6012.6886743345012</v>
      </c>
      <c r="BT482" s="142">
        <f t="shared" si="403"/>
        <v>797004.73199999984</v>
      </c>
      <c r="BU482" s="144">
        <f t="shared" si="404"/>
        <v>22021253.412988797</v>
      </c>
      <c r="BV482" s="145">
        <f t="shared" si="358"/>
        <v>61927698.210143991</v>
      </c>
      <c r="BW482" s="146">
        <f>INDEX(รายได้แยกตามสิทธิ!$Q:$Q,MATCH(CalBudget2567!$D482,รายได้แยกตามสิทธิ!$B:$B,0))</f>
        <v>0.49</v>
      </c>
      <c r="BX482" s="145">
        <f t="shared" si="405"/>
        <v>30344572.122970555</v>
      </c>
      <c r="BY482" s="141"/>
      <c r="BZ482" s="143">
        <f t="shared" si="406"/>
        <v>89830</v>
      </c>
      <c r="CA482" s="138">
        <f>INDEX(ผลงานOPDVisit_HDC!$C:$C,MATCH(CalBudget2567!$D482,ผลงานOPDVisit_HDC!$A:$A,0))</f>
        <v>89830</v>
      </c>
      <c r="CB482" s="138">
        <f t="shared" si="407"/>
        <v>0</v>
      </c>
    </row>
    <row r="483" spans="1:80" hidden="1" x14ac:dyDescent="0.7">
      <c r="A483" s="136">
        <f>COUNTA($D$16:D483)</f>
        <v>468</v>
      </c>
      <c r="B483" s="1">
        <v>7</v>
      </c>
      <c r="C483" s="2" t="s">
        <v>44</v>
      </c>
      <c r="D483" s="91" t="s">
        <v>540</v>
      </c>
      <c r="E483" s="3" t="s">
        <v>1433</v>
      </c>
      <c r="F483" s="4" t="s">
        <v>1876</v>
      </c>
      <c r="G483" s="1">
        <v>13</v>
      </c>
      <c r="H483" s="3" t="s">
        <v>2963</v>
      </c>
      <c r="I483" s="137">
        <f>INDEX(รายได้แยกตามสิทธิ!$D:$D,MATCH(CalBudget2567!$D483,รายได้แยกตามสิทธิ!$B:$B,0))</f>
        <v>70913081.079999998</v>
      </c>
      <c r="J483" s="138">
        <f>INDEX(ผลงานOPDVisit_HDC!$F:$F,MATCH(CalBudget2567!$D483,ผลงานOPDVisit_HDC!$A:$A,0))</f>
        <v>123919</v>
      </c>
      <c r="K483" s="138">
        <f t="shared" si="359"/>
        <v>572.2534968810271</v>
      </c>
      <c r="L483" s="139">
        <f t="shared" si="360"/>
        <v>148702.79999999999</v>
      </c>
      <c r="M483" s="140">
        <f t="shared" si="361"/>
        <v>148702.79999999999</v>
      </c>
      <c r="N483" s="141">
        <f t="shared" si="362"/>
        <v>587.36098919868618</v>
      </c>
      <c r="O483" s="142">
        <f t="shared" si="363"/>
        <v>87342223.704614386</v>
      </c>
      <c r="P483" s="143">
        <f>INDEX(รายได้แยกตามสิทธิ!$E:$E,MATCH(CalBudget2567!$D483,รายได้แยกตามสิทธิ!$B:$B,0))</f>
        <v>25169135.02</v>
      </c>
      <c r="Q483" s="138">
        <f>INDEX(ผลงานOPDVisit_HDC!$D:$D,MATCH(CalBudget2567!$D483,ผลงานOPDVisit_HDC!$A:$A,0))</f>
        <v>24245</v>
      </c>
      <c r="R483" s="138">
        <f t="shared" si="364"/>
        <v>1038.1165196947825</v>
      </c>
      <c r="S483" s="139">
        <f t="shared" si="365"/>
        <v>29094</v>
      </c>
      <c r="T483" s="140">
        <f t="shared" si="366"/>
        <v>29094</v>
      </c>
      <c r="U483" s="141">
        <f t="shared" si="367"/>
        <v>1065.5227958147248</v>
      </c>
      <c r="V483" s="142">
        <f t="shared" si="368"/>
        <v>31000320.221433602</v>
      </c>
      <c r="W483" s="143">
        <f>INDEX(รายได้แยกตามสิทธิ!$F:$F,MATCH(CalBudget2567!$D483,รายได้แยกตามสิทธิ!$B:$B,0))</f>
        <v>4992903.2</v>
      </c>
      <c r="X483" s="138">
        <f>INDEX(ผลงานOPDVisit_HDC!$E:$E,MATCH(CalBudget2567!$D483,ผลงานOPDVisit_HDC!$A:$A,0))</f>
        <v>7935</v>
      </c>
      <c r="Y483" s="138">
        <f t="shared" si="369"/>
        <v>629.22535601764332</v>
      </c>
      <c r="Z483" s="139">
        <f t="shared" si="370"/>
        <v>9522</v>
      </c>
      <c r="AA483" s="140">
        <f t="shared" si="371"/>
        <v>9522</v>
      </c>
      <c r="AB483" s="141">
        <f t="shared" si="372"/>
        <v>645.83690541650913</v>
      </c>
      <c r="AC483" s="142">
        <f t="shared" si="373"/>
        <v>6149659.0133760003</v>
      </c>
      <c r="AD483" s="143">
        <f>INDEX(รายได้แยกตามสิทธิ!$G:$G,MATCH(CalBudget2567!$D483,รายได้แยกตามสิทธิ!$B:$B,0))</f>
        <v>130729</v>
      </c>
      <c r="AE483" s="138">
        <f>INDEX(ผลงานOPDVisit_HDC!$G:$G,MATCH(CalBudget2567!$D483,ผลงานOPDVisit_HDC!$A:$A,0))</f>
        <v>167</v>
      </c>
      <c r="AF483" s="138">
        <f t="shared" si="374"/>
        <v>782.80838323353294</v>
      </c>
      <c r="AG483" s="139">
        <f t="shared" si="375"/>
        <v>200.4</v>
      </c>
      <c r="AH483" s="140">
        <f t="shared" si="376"/>
        <v>200.4</v>
      </c>
      <c r="AI483" s="141">
        <f t="shared" si="377"/>
        <v>803.4745245508982</v>
      </c>
      <c r="AJ483" s="142">
        <f t="shared" si="378"/>
        <v>161016.29472000001</v>
      </c>
      <c r="AK483" s="143">
        <f>INDEX(รายได้แยกตามสิทธิ!$H:$H,MATCH(CalBudget2567!$D483,รายได้แยกตามสิทธิ!$B:$B,0))</f>
        <v>3072597.05</v>
      </c>
      <c r="AL483" s="138">
        <f>INDEX(ผลงานOPDVisit_HDC!$K:$K,MATCH(CalBudget2567!$D483,ผลงานOPDVisit_HDC!$A:$A,0))</f>
        <v>8324</v>
      </c>
      <c r="AM483" s="138">
        <f t="shared" si="379"/>
        <v>369.12506607400286</v>
      </c>
      <c r="AN483" s="139">
        <f t="shared" si="380"/>
        <v>9988.7999999999993</v>
      </c>
      <c r="AO483" s="140">
        <f t="shared" si="381"/>
        <v>9988.7999999999993</v>
      </c>
      <c r="AP483" s="141">
        <f t="shared" si="382"/>
        <v>378.86996781835654</v>
      </c>
      <c r="AQ483" s="142">
        <f t="shared" si="383"/>
        <v>3784456.3345439998</v>
      </c>
      <c r="AR483" s="144">
        <f t="shared" si="357"/>
        <v>128437675.56868798</v>
      </c>
      <c r="AS483" s="143">
        <f>INDEX(รายได้แยกตามสิทธิ!$I:$I,MATCH(CalBudget2567!$D483,รายได้แยกตามสิทธิ!$B:$B,0))</f>
        <v>49378630.780000001</v>
      </c>
      <c r="AT483" s="138">
        <f>INDEX(ผลงานAdjRw_DHES!$D:$D,MATCH(CalBudget2567!$D483,ผลงานAdjRw_DHES!$B:$B,0))</f>
        <v>5484.27</v>
      </c>
      <c r="AU483" s="143">
        <f t="shared" si="384"/>
        <v>9003.6834036252767</v>
      </c>
      <c r="AV483" s="139">
        <f t="shared" si="385"/>
        <v>6581.1240000000007</v>
      </c>
      <c r="AW483" s="140">
        <f t="shared" si="386"/>
        <v>6581.1240000000007</v>
      </c>
      <c r="AX483" s="141">
        <f t="shared" si="387"/>
        <v>9241.3806454809837</v>
      </c>
      <c r="AY483" s="142">
        <f t="shared" si="388"/>
        <v>60818671.959110402</v>
      </c>
      <c r="AZ483" s="143">
        <f>INDEX(รายได้แยกตามสิทธิ!$J:$J,MATCH(CalBudget2567!$D483,รายได้แยกตามสิทธิ!$B:$B,0))</f>
        <v>8534423.0299999993</v>
      </c>
      <c r="BA483" s="138">
        <f>INDEX(ผลงานAdjRw_DHES!$F:$F,MATCH(CalBudget2567!$D483,ผลงานAdjRw_DHES!$B:$B,0))</f>
        <v>491.52999999999992</v>
      </c>
      <c r="BB483" s="143">
        <f t="shared" si="389"/>
        <v>17362.974854027223</v>
      </c>
      <c r="BC483" s="139">
        <f t="shared" si="390"/>
        <v>589.8359999999999</v>
      </c>
      <c r="BD483" s="140">
        <f t="shared" si="391"/>
        <v>589.8359999999999</v>
      </c>
      <c r="BE483" s="141">
        <f t="shared" si="392"/>
        <v>17821.357390173544</v>
      </c>
      <c r="BF483" s="142">
        <f t="shared" si="393"/>
        <v>10511678.1575904</v>
      </c>
      <c r="BG483" s="143">
        <f>INDEX(รายได้แยกตามสิทธิ!$K:$K,MATCH(CalBudget2567!$D483,รายได้แยกตามสิทธิ!$B:$B,0))</f>
        <v>3545640.8</v>
      </c>
      <c r="BH483" s="138">
        <f>INDEX(ผลงานAdjRw_DHES!$E:$E,MATCH(CalBudget2567!$D483,ผลงานAdjRw_DHES!$B:$B,0))</f>
        <v>237.79000000000002</v>
      </c>
      <c r="BI483" s="143">
        <f t="shared" si="394"/>
        <v>14910.807014592705</v>
      </c>
      <c r="BJ483" s="139">
        <f t="shared" si="395"/>
        <v>285.34800000000001</v>
      </c>
      <c r="BK483" s="140">
        <f t="shared" si="396"/>
        <v>285.34800000000001</v>
      </c>
      <c r="BL483" s="141">
        <f t="shared" si="397"/>
        <v>15304.452319777953</v>
      </c>
      <c r="BM483" s="142">
        <f t="shared" si="398"/>
        <v>4367094.8605439998</v>
      </c>
      <c r="BN483" s="143">
        <f>INDEX(รายได้แยกตามสิทธิ!$N:$N,MATCH(CalBudget2567!$D483,รายได้แยกตามสิทธิ!$B:$B,0))</f>
        <v>4947907.6399999997</v>
      </c>
      <c r="BO483" s="138">
        <f>INDEX(ผลงานAdjRw_DHES!$I:$I,MATCH(CalBudget2567!$D483,ผลงานAdjRw_DHES!$B:$B,0))</f>
        <v>513.0799999999997</v>
      </c>
      <c r="BP483" s="143">
        <f t="shared" si="399"/>
        <v>9643.540266625092</v>
      </c>
      <c r="BQ483" s="139">
        <f t="shared" si="400"/>
        <v>615.69599999999957</v>
      </c>
      <c r="BR483" s="140">
        <f t="shared" si="401"/>
        <v>615.69599999999957</v>
      </c>
      <c r="BS483" s="141">
        <f t="shared" si="402"/>
        <v>9898.129729663995</v>
      </c>
      <c r="BT483" s="142">
        <f t="shared" si="403"/>
        <v>6094238.8820351986</v>
      </c>
      <c r="BU483" s="144">
        <f t="shared" si="404"/>
        <v>81791683.85927999</v>
      </c>
      <c r="BV483" s="145">
        <f t="shared" si="358"/>
        <v>210229359.42796797</v>
      </c>
      <c r="BW483" s="146">
        <f>INDEX(รายได้แยกตามสิทธิ!$Q:$Q,MATCH(CalBudget2567!$D483,รายได้แยกตามสิทธิ!$B:$B,0))</f>
        <v>0.39</v>
      </c>
      <c r="BX483" s="145">
        <f t="shared" si="405"/>
        <v>81989450.17690751</v>
      </c>
      <c r="BY483" s="141"/>
      <c r="BZ483" s="143">
        <f t="shared" si="406"/>
        <v>164590</v>
      </c>
      <c r="CA483" s="138">
        <f>INDEX(ผลงานOPDVisit_HDC!$C:$C,MATCH(CalBudget2567!$D483,ผลงานOPDVisit_HDC!$A:$A,0))</f>
        <v>164590</v>
      </c>
      <c r="CB483" s="138">
        <f t="shared" si="407"/>
        <v>0</v>
      </c>
    </row>
    <row r="484" spans="1:80" hidden="1" x14ac:dyDescent="0.7">
      <c r="A484" s="136">
        <f>COUNTA($D$16:D484)</f>
        <v>469</v>
      </c>
      <c r="B484" s="1">
        <v>7</v>
      </c>
      <c r="C484" s="2" t="s">
        <v>44</v>
      </c>
      <c r="D484" s="91" t="s">
        <v>541</v>
      </c>
      <c r="E484" s="3" t="s">
        <v>1434</v>
      </c>
      <c r="F484" s="4" t="s">
        <v>1876</v>
      </c>
      <c r="G484" s="1">
        <v>13</v>
      </c>
      <c r="H484" s="3" t="s">
        <v>2963</v>
      </c>
      <c r="I484" s="137">
        <f>INDEX(รายได้แยกตามสิทธิ!$D:$D,MATCH(CalBudget2567!$D484,รายได้แยกตามสิทธิ!$B:$B,0))</f>
        <v>71955827.25</v>
      </c>
      <c r="J484" s="138">
        <f>INDEX(ผลงานOPDVisit_HDC!$F:$F,MATCH(CalBudget2567!$D484,ผลงานOPDVisit_HDC!$A:$A,0))</f>
        <v>131461</v>
      </c>
      <c r="K484" s="138">
        <f t="shared" si="359"/>
        <v>547.35493606468833</v>
      </c>
      <c r="L484" s="139">
        <f t="shared" si="360"/>
        <v>157753.19999999998</v>
      </c>
      <c r="M484" s="140">
        <f t="shared" si="361"/>
        <v>157753.19999999998</v>
      </c>
      <c r="N484" s="141">
        <f t="shared" si="362"/>
        <v>561.80510637679606</v>
      </c>
      <c r="O484" s="142">
        <f t="shared" si="363"/>
        <v>88626553.307279974</v>
      </c>
      <c r="P484" s="143">
        <f>INDEX(รายได้แยกตามสิทธิ!$E:$E,MATCH(CalBudget2567!$D484,รายได้แยกตามสิทธิ!$B:$B,0))</f>
        <v>25971765.050000001</v>
      </c>
      <c r="Q484" s="138">
        <f>INDEX(ผลงานOPDVisit_HDC!$D:$D,MATCH(CalBudget2567!$D484,ผลงานOPDVisit_HDC!$A:$A,0))</f>
        <v>28754</v>
      </c>
      <c r="R484" s="138">
        <f t="shared" si="364"/>
        <v>903.24007268553942</v>
      </c>
      <c r="S484" s="139">
        <f t="shared" si="365"/>
        <v>34504.799999999996</v>
      </c>
      <c r="T484" s="140">
        <f t="shared" si="366"/>
        <v>34504.799999999996</v>
      </c>
      <c r="U484" s="141">
        <f t="shared" si="367"/>
        <v>927.08561060443765</v>
      </c>
      <c r="V484" s="142">
        <f t="shared" si="368"/>
        <v>31988903.576783996</v>
      </c>
      <c r="W484" s="143">
        <f>INDEX(รายได้แยกตามสิทธิ!$F:$F,MATCH(CalBudget2567!$D484,รายได้แยกตามสิทธิ!$B:$B,0))</f>
        <v>2080893.04</v>
      </c>
      <c r="X484" s="138">
        <f>INDEX(ผลงานOPDVisit_HDC!$E:$E,MATCH(CalBudget2567!$D484,ผลงานOPDVisit_HDC!$A:$A,0))</f>
        <v>7116</v>
      </c>
      <c r="Y484" s="138">
        <f t="shared" si="369"/>
        <v>292.42454187745926</v>
      </c>
      <c r="Z484" s="139">
        <f t="shared" si="370"/>
        <v>8539.1999999999989</v>
      </c>
      <c r="AA484" s="140">
        <f t="shared" si="371"/>
        <v>8539.1999999999989</v>
      </c>
      <c r="AB484" s="141">
        <f t="shared" si="372"/>
        <v>300.14454978302416</v>
      </c>
      <c r="AC484" s="142">
        <f t="shared" si="373"/>
        <v>2562994.3395071994</v>
      </c>
      <c r="AD484" s="143">
        <f>INDEX(รายได้แยกตามสิทธิ!$G:$G,MATCH(CalBudget2567!$D484,รายได้แยกตามสิทธิ!$B:$B,0))</f>
        <v>45757.5</v>
      </c>
      <c r="AE484" s="138">
        <f>INDEX(ผลงานOPDVisit_HDC!$G:$G,MATCH(CalBudget2567!$D484,ผลงานOPDVisit_HDC!$A:$A,0))</f>
        <v>123</v>
      </c>
      <c r="AF484" s="138">
        <f t="shared" si="374"/>
        <v>372.01219512195121</v>
      </c>
      <c r="AG484" s="139">
        <f t="shared" si="375"/>
        <v>147.6</v>
      </c>
      <c r="AH484" s="140">
        <f t="shared" si="376"/>
        <v>147.6</v>
      </c>
      <c r="AI484" s="141">
        <f t="shared" si="377"/>
        <v>381.83331707317075</v>
      </c>
      <c r="AJ484" s="142">
        <f t="shared" si="378"/>
        <v>56358.597600000001</v>
      </c>
      <c r="AK484" s="143">
        <f>INDEX(รายได้แยกตามสิทธิ!$H:$H,MATCH(CalBudget2567!$D484,รายได้แยกตามสิทธิ!$B:$B,0))</f>
        <v>2471021.5</v>
      </c>
      <c r="AL484" s="138">
        <f>INDEX(ผลงานOPDVisit_HDC!$K:$K,MATCH(CalBudget2567!$D484,ผลงานOPDVisit_HDC!$A:$A,0))</f>
        <v>6909</v>
      </c>
      <c r="AM484" s="138">
        <f t="shared" si="379"/>
        <v>357.65255463887684</v>
      </c>
      <c r="AN484" s="139">
        <f t="shared" si="380"/>
        <v>8290.7999999999993</v>
      </c>
      <c r="AO484" s="140">
        <f t="shared" si="381"/>
        <v>8290.7999999999993</v>
      </c>
      <c r="AP484" s="141">
        <f t="shared" si="382"/>
        <v>367.09458208134316</v>
      </c>
      <c r="AQ484" s="142">
        <f t="shared" si="383"/>
        <v>3043507.7611199995</v>
      </c>
      <c r="AR484" s="144">
        <f t="shared" si="357"/>
        <v>126278317.58229117</v>
      </c>
      <c r="AS484" s="143">
        <f>INDEX(รายได้แยกตามสิทธิ!$I:$I,MATCH(CalBudget2567!$D484,รายได้แยกตามสิทธิ!$B:$B,0))</f>
        <v>53360226.32</v>
      </c>
      <c r="AT484" s="138">
        <f>INDEX(ผลงานAdjRw_DHES!$D:$D,MATCH(CalBudget2567!$D484,ผลงานAdjRw_DHES!$B:$B,0))</f>
        <v>6025.7203</v>
      </c>
      <c r="AU484" s="143">
        <f t="shared" si="384"/>
        <v>8855.4104179047281</v>
      </c>
      <c r="AV484" s="139">
        <f t="shared" si="385"/>
        <v>7230.8643599999996</v>
      </c>
      <c r="AW484" s="140">
        <f t="shared" si="386"/>
        <v>7230.8643599999996</v>
      </c>
      <c r="AX484" s="141">
        <f t="shared" si="387"/>
        <v>9089.1932529374135</v>
      </c>
      <c r="AY484" s="142">
        <f t="shared" si="388"/>
        <v>65722723.553817607</v>
      </c>
      <c r="AZ484" s="143">
        <f>INDEX(รายได้แยกตามสิทธิ!$J:$J,MATCH(CalBudget2567!$D484,รายได้แยกตามสิทธิ!$B:$B,0))</f>
        <v>10947862.939999999</v>
      </c>
      <c r="BA484" s="138">
        <f>INDEX(ผลงานAdjRw_DHES!$F:$F,MATCH(CalBudget2567!$D484,ผลงานAdjRw_DHES!$B:$B,0))</f>
        <v>870.25210000000015</v>
      </c>
      <c r="BB484" s="143">
        <f t="shared" si="389"/>
        <v>12580.105167226828</v>
      </c>
      <c r="BC484" s="139">
        <f t="shared" si="390"/>
        <v>1044.3025200000002</v>
      </c>
      <c r="BD484" s="140">
        <f t="shared" si="391"/>
        <v>1044.3025200000002</v>
      </c>
      <c r="BE484" s="141">
        <f t="shared" si="392"/>
        <v>12912.219943641616</v>
      </c>
      <c r="BF484" s="142">
        <f t="shared" si="393"/>
        <v>13484263.825939199</v>
      </c>
      <c r="BG484" s="143">
        <f>INDEX(รายได้แยกตามสิทธิ!$K:$K,MATCH(CalBudget2567!$D484,รายได้แยกตามสิทธิ!$B:$B,0))</f>
        <v>4550452.5</v>
      </c>
      <c r="BH484" s="138">
        <f>INDEX(ผลงานAdjRw_DHES!$E:$E,MATCH(CalBudget2567!$D484,ผลงานAdjRw_DHES!$B:$B,0))</f>
        <v>225.49439999999996</v>
      </c>
      <c r="BI484" s="143">
        <f t="shared" si="394"/>
        <v>20179.891385329305</v>
      </c>
      <c r="BJ484" s="139">
        <f t="shared" si="395"/>
        <v>270.59327999999994</v>
      </c>
      <c r="BK484" s="140">
        <f t="shared" si="396"/>
        <v>270.59327999999994</v>
      </c>
      <c r="BL484" s="141">
        <f t="shared" si="397"/>
        <v>20712.640517902</v>
      </c>
      <c r="BM484" s="142">
        <f t="shared" si="398"/>
        <v>5604701.3351999996</v>
      </c>
      <c r="BN484" s="143">
        <f>INDEX(รายได้แยกตามสิทธิ!$N:$N,MATCH(CalBudget2567!$D484,รายได้แยกตามสิทธิ!$B:$B,0))</f>
        <v>4601773.3099999996</v>
      </c>
      <c r="BO484" s="138">
        <f>INDEX(ผลงานAdjRw_DHES!$I:$I,MATCH(CalBudget2567!$D484,ผลงานAdjRw_DHES!$B:$B,0))</f>
        <v>361.19759999999951</v>
      </c>
      <c r="BP484" s="143">
        <f t="shared" si="399"/>
        <v>12740.320838233714</v>
      </c>
      <c r="BQ484" s="139">
        <f t="shared" si="400"/>
        <v>433.43711999999942</v>
      </c>
      <c r="BR484" s="140">
        <f t="shared" si="401"/>
        <v>433.43711999999942</v>
      </c>
      <c r="BS484" s="141">
        <f t="shared" si="402"/>
        <v>13076.665308363084</v>
      </c>
      <c r="BT484" s="142">
        <f t="shared" si="403"/>
        <v>5667912.1504608002</v>
      </c>
      <c r="BU484" s="144">
        <f t="shared" si="404"/>
        <v>90479600.8654176</v>
      </c>
      <c r="BV484" s="145">
        <f t="shared" si="358"/>
        <v>216757918.44770879</v>
      </c>
      <c r="BW484" s="146">
        <f>INDEX(รายได้แยกตามสิทธิ!$Q:$Q,MATCH(CalBudget2567!$D484,รายได้แยกตามสิทธิ!$B:$B,0))</f>
        <v>0.39</v>
      </c>
      <c r="BX484" s="145">
        <f t="shared" si="405"/>
        <v>84535588.194606423</v>
      </c>
      <c r="BY484" s="141"/>
      <c r="BZ484" s="143">
        <f t="shared" si="406"/>
        <v>174363</v>
      </c>
      <c r="CA484" s="138">
        <f>INDEX(ผลงานOPDVisit_HDC!$C:$C,MATCH(CalBudget2567!$D484,ผลงานOPDVisit_HDC!$A:$A,0))</f>
        <v>174363</v>
      </c>
      <c r="CB484" s="138">
        <f t="shared" si="407"/>
        <v>0</v>
      </c>
    </row>
    <row r="485" spans="1:80" hidden="1" x14ac:dyDescent="0.7">
      <c r="A485" s="136">
        <f>COUNTA($D$16:D485)</f>
        <v>470</v>
      </c>
      <c r="B485" s="1">
        <v>7</v>
      </c>
      <c r="C485" s="2" t="s">
        <v>44</v>
      </c>
      <c r="D485" s="91" t="s">
        <v>542</v>
      </c>
      <c r="E485" s="3" t="s">
        <v>1435</v>
      </c>
      <c r="F485" s="4" t="s">
        <v>1876</v>
      </c>
      <c r="G485" s="1">
        <v>5</v>
      </c>
      <c r="H485" s="3" t="s">
        <v>2964</v>
      </c>
      <c r="I485" s="137">
        <f>INDEX(รายได้แยกตามสิทธิ!$D:$D,MATCH(CalBudget2567!$D485,รายได้แยกตามสิทธิ!$B:$B,0))</f>
        <v>26177070.25</v>
      </c>
      <c r="J485" s="138">
        <f>INDEX(ผลงานOPDVisit_HDC!$F:$F,MATCH(CalBudget2567!$D485,ผลงานOPDVisit_HDC!$A:$A,0))</f>
        <v>64735</v>
      </c>
      <c r="K485" s="138">
        <f t="shared" si="359"/>
        <v>404.37275430601682</v>
      </c>
      <c r="L485" s="139">
        <f t="shared" si="360"/>
        <v>77682</v>
      </c>
      <c r="M485" s="140">
        <f t="shared" si="361"/>
        <v>77682</v>
      </c>
      <c r="N485" s="141">
        <f t="shared" si="362"/>
        <v>415.04819501969564</v>
      </c>
      <c r="O485" s="142">
        <f t="shared" si="363"/>
        <v>32241773.885519996</v>
      </c>
      <c r="P485" s="143">
        <f>INDEX(รายได้แยกตามสิทธิ!$E:$E,MATCH(CalBudget2567!$D485,รายได้แยกตามสิทธิ!$B:$B,0))</f>
        <v>4670536</v>
      </c>
      <c r="Q485" s="138">
        <f>INDEX(ผลงานOPDVisit_HDC!$D:$D,MATCH(CalBudget2567!$D485,ผลงานOPDVisit_HDC!$A:$A,0))</f>
        <v>1693</v>
      </c>
      <c r="R485" s="138">
        <f t="shared" si="364"/>
        <v>2758.7336089781452</v>
      </c>
      <c r="S485" s="139">
        <f t="shared" si="365"/>
        <v>2031.6</v>
      </c>
      <c r="T485" s="140">
        <f t="shared" si="366"/>
        <v>2031.6</v>
      </c>
      <c r="U485" s="141">
        <f t="shared" si="367"/>
        <v>2831.5641762551681</v>
      </c>
      <c r="V485" s="142">
        <f t="shared" si="368"/>
        <v>5752605.7804799993</v>
      </c>
      <c r="W485" s="143">
        <f>INDEX(รายได้แยกตามสิทธิ!$F:$F,MATCH(CalBudget2567!$D485,รายได้แยกตามสิทธิ!$B:$B,0))</f>
        <v>696691.5</v>
      </c>
      <c r="X485" s="138">
        <f>INDEX(ผลงานOPDVisit_HDC!$E:$E,MATCH(CalBudget2567!$D485,ผลงานOPDVisit_HDC!$A:$A,0))</f>
        <v>4936</v>
      </c>
      <c r="Y485" s="138">
        <f t="shared" si="369"/>
        <v>141.14495542949757</v>
      </c>
      <c r="Z485" s="139">
        <f t="shared" si="370"/>
        <v>5923.2</v>
      </c>
      <c r="AA485" s="140">
        <f t="shared" si="371"/>
        <v>5923.2</v>
      </c>
      <c r="AB485" s="141">
        <f t="shared" si="372"/>
        <v>144.87118225283632</v>
      </c>
      <c r="AC485" s="142">
        <f t="shared" si="373"/>
        <v>858100.98672000004</v>
      </c>
      <c r="AD485" s="143">
        <f>INDEX(รายได้แยกตามสิทธิ!$G:$G,MATCH(CalBudget2567!$D485,รายได้แยกตามสิทธิ!$B:$B,0))</f>
        <v>16348.5</v>
      </c>
      <c r="AE485" s="138">
        <f>INDEX(ผลงานOPDVisit_HDC!$G:$G,MATCH(CalBudget2567!$D485,ผลงานOPDVisit_HDC!$A:$A,0))</f>
        <v>40</v>
      </c>
      <c r="AF485" s="138">
        <f t="shared" si="374"/>
        <v>408.71249999999998</v>
      </c>
      <c r="AG485" s="139">
        <f t="shared" si="375"/>
        <v>48</v>
      </c>
      <c r="AH485" s="140">
        <f t="shared" si="376"/>
        <v>48</v>
      </c>
      <c r="AI485" s="141">
        <f t="shared" si="377"/>
        <v>419.50250999999997</v>
      </c>
      <c r="AJ485" s="142">
        <f t="shared" si="378"/>
        <v>20136.120479999998</v>
      </c>
      <c r="AK485" s="143">
        <f>INDEX(รายได้แยกตามสิทธิ!$H:$H,MATCH(CalBudget2567!$D485,รายได้แยกตามสิทธิ!$B:$B,0))</f>
        <v>979639</v>
      </c>
      <c r="AL485" s="138">
        <f>INDEX(ผลงานOPDVisit_HDC!$K:$K,MATCH(CalBudget2567!$D485,ผลงานOPDVisit_HDC!$A:$A,0))</f>
        <v>29</v>
      </c>
      <c r="AM485" s="138">
        <f t="shared" si="379"/>
        <v>33780.65517241379</v>
      </c>
      <c r="AN485" s="139">
        <f t="shared" si="380"/>
        <v>34.799999999999997</v>
      </c>
      <c r="AO485" s="140">
        <f t="shared" si="381"/>
        <v>34.799999999999997</v>
      </c>
      <c r="AP485" s="141">
        <f t="shared" si="382"/>
        <v>34672.464468965511</v>
      </c>
      <c r="AQ485" s="142">
        <f t="shared" si="383"/>
        <v>1206601.7635199996</v>
      </c>
      <c r="AR485" s="144">
        <f t="shared" si="357"/>
        <v>40079218.53672</v>
      </c>
      <c r="AS485" s="143">
        <f>INDEX(รายได้แยกตามสิทธิ!$I:$I,MATCH(CalBudget2567!$D485,รายได้แยกตามสิทธิ!$B:$B,0))</f>
        <v>7661285.5</v>
      </c>
      <c r="AT485" s="138">
        <f>INDEX(ผลงานAdjRw_DHES!$D:$D,MATCH(CalBudget2567!$D485,ผลงานAdjRw_DHES!$B:$B,0))</f>
        <v>838.16160000000002</v>
      </c>
      <c r="AU485" s="143">
        <f t="shared" si="384"/>
        <v>9140.5827945350866</v>
      </c>
      <c r="AV485" s="139">
        <f t="shared" si="385"/>
        <v>1005.79392</v>
      </c>
      <c r="AW485" s="140">
        <f t="shared" si="386"/>
        <v>1005.79392</v>
      </c>
      <c r="AX485" s="141">
        <f t="shared" si="387"/>
        <v>9381.8941803108137</v>
      </c>
      <c r="AY485" s="142">
        <f t="shared" si="388"/>
        <v>9436252.1246399991</v>
      </c>
      <c r="AZ485" s="143">
        <f>INDEX(รายได้แยกตามสิทธิ!$J:$J,MATCH(CalBudget2567!$D485,รายได้แยกตามสิทธิ!$B:$B,0))</f>
        <v>1263859.83</v>
      </c>
      <c r="BA485" s="138">
        <f>INDEX(ผลงานAdjRw_DHES!$F:$F,MATCH(CalBudget2567!$D485,ผลงานAdjRw_DHES!$B:$B,0))</f>
        <v>84.124000000000009</v>
      </c>
      <c r="BB485" s="143">
        <f t="shared" si="389"/>
        <v>15023.772407398601</v>
      </c>
      <c r="BC485" s="139">
        <f t="shared" si="390"/>
        <v>100.94880000000001</v>
      </c>
      <c r="BD485" s="140">
        <f t="shared" si="391"/>
        <v>100.94880000000001</v>
      </c>
      <c r="BE485" s="141">
        <f t="shared" si="392"/>
        <v>15420.399998953924</v>
      </c>
      <c r="BF485" s="142">
        <f t="shared" si="393"/>
        <v>1556670.8754143999</v>
      </c>
      <c r="BG485" s="143">
        <f>INDEX(รายได้แยกตามสิทธิ!$K:$K,MATCH(CalBudget2567!$D485,รายได้แยกตามสิทธิ!$B:$B,0))</f>
        <v>269459</v>
      </c>
      <c r="BH485" s="138">
        <f>INDEX(ผลงานAdjRw_DHES!$E:$E,MATCH(CalBudget2567!$D485,ผลงานAdjRw_DHES!$B:$B,0))</f>
        <v>28.993599999999997</v>
      </c>
      <c r="BI485" s="143">
        <f t="shared" si="394"/>
        <v>9293.7406876000223</v>
      </c>
      <c r="BJ485" s="139">
        <f t="shared" si="395"/>
        <v>34.792319999999997</v>
      </c>
      <c r="BK485" s="140">
        <f t="shared" si="396"/>
        <v>34.792319999999997</v>
      </c>
      <c r="BL485" s="141">
        <f t="shared" si="397"/>
        <v>9539.0954417526627</v>
      </c>
      <c r="BM485" s="142">
        <f t="shared" si="398"/>
        <v>331887.26111999998</v>
      </c>
      <c r="BN485" s="143">
        <f>INDEX(รายได้แยกตามสิทธิ!$N:$N,MATCH(CalBudget2567!$D485,รายได้แยกตามสิทธิ!$B:$B,0))</f>
        <v>467470.28</v>
      </c>
      <c r="BO485" s="138">
        <f>INDEX(ผลงานAdjRw_DHES!$I:$I,MATCH(CalBudget2567!$D485,ผลงานAdjRw_DHES!$B:$B,0))</f>
        <v>64.211900000000057</v>
      </c>
      <c r="BP485" s="143">
        <f t="shared" si="399"/>
        <v>7280.119105648635</v>
      </c>
      <c r="BQ485" s="139">
        <f t="shared" si="400"/>
        <v>77.054280000000063</v>
      </c>
      <c r="BR485" s="140">
        <f t="shared" si="401"/>
        <v>77.054280000000063</v>
      </c>
      <c r="BS485" s="141">
        <f t="shared" si="402"/>
        <v>7472.3142500377589</v>
      </c>
      <c r="BT485" s="142">
        <f t="shared" si="403"/>
        <v>575773.79447039997</v>
      </c>
      <c r="BU485" s="144">
        <f t="shared" si="404"/>
        <v>11900584.055644799</v>
      </c>
      <c r="BV485" s="145">
        <f t="shared" si="358"/>
        <v>51979802.592364803</v>
      </c>
      <c r="BW485" s="146">
        <f>INDEX(รายได้แยกตามสิทธิ!$Q:$Q,MATCH(CalBudget2567!$D485,รายได้แยกตามสิทธิ!$B:$B,0))</f>
        <v>0.33</v>
      </c>
      <c r="BX485" s="145">
        <f t="shared" si="405"/>
        <v>17153334.855480384</v>
      </c>
      <c r="BY485" s="141"/>
      <c r="BZ485" s="143">
        <f t="shared" si="406"/>
        <v>71433</v>
      </c>
      <c r="CA485" s="138">
        <f>INDEX(ผลงานOPDVisit_HDC!$C:$C,MATCH(CalBudget2567!$D485,ผลงานOPDVisit_HDC!$A:$A,0))</f>
        <v>71433</v>
      </c>
      <c r="CB485" s="138">
        <f t="shared" si="407"/>
        <v>0</v>
      </c>
    </row>
    <row r="486" spans="1:80" hidden="1" x14ac:dyDescent="0.7">
      <c r="A486" s="136">
        <f>COUNTA($D$16:D486)</f>
        <v>471</v>
      </c>
      <c r="B486" s="1">
        <v>7</v>
      </c>
      <c r="C486" s="2" t="s">
        <v>44</v>
      </c>
      <c r="D486" s="91" t="s">
        <v>543</v>
      </c>
      <c r="E486" s="3" t="s">
        <v>1436</v>
      </c>
      <c r="F486" s="4" t="s">
        <v>1876</v>
      </c>
      <c r="G486" s="1">
        <v>5</v>
      </c>
      <c r="H486" s="3" t="s">
        <v>2964</v>
      </c>
      <c r="I486" s="137">
        <f>INDEX(รายได้แยกตามสิทธิ!$D:$D,MATCH(CalBudget2567!$D486,รายได้แยกตามสิทธิ!$B:$B,0))</f>
        <v>20046091.800000001</v>
      </c>
      <c r="J486" s="138">
        <f>INDEX(ผลงานOPDVisit_HDC!$F:$F,MATCH(CalBudget2567!$D486,ผลงานOPDVisit_HDC!$A:$A,0))</f>
        <v>64744</v>
      </c>
      <c r="K486" s="138">
        <f t="shared" si="359"/>
        <v>309.62084208575311</v>
      </c>
      <c r="L486" s="139">
        <f t="shared" si="360"/>
        <v>77692.800000000003</v>
      </c>
      <c r="M486" s="140">
        <f t="shared" si="361"/>
        <v>77692.800000000003</v>
      </c>
      <c r="N486" s="141">
        <f t="shared" si="362"/>
        <v>317.79483231681701</v>
      </c>
      <c r="O486" s="142">
        <f t="shared" si="363"/>
        <v>24690370.348224003</v>
      </c>
      <c r="P486" s="143">
        <f>INDEX(รายได้แยกตามสิทธิ!$E:$E,MATCH(CalBudget2567!$D486,รายได้แยกตามสิทธิ!$B:$B,0))</f>
        <v>2972525</v>
      </c>
      <c r="Q486" s="138">
        <f>INDEX(ผลงานOPDVisit_HDC!$D:$D,MATCH(CalBudget2567!$D486,ผลงานOPDVisit_HDC!$A:$A,0))</f>
        <v>8013</v>
      </c>
      <c r="R486" s="138">
        <f t="shared" si="364"/>
        <v>370.96281043304629</v>
      </c>
      <c r="S486" s="139">
        <f t="shared" si="365"/>
        <v>9615.6</v>
      </c>
      <c r="T486" s="140">
        <f t="shared" si="366"/>
        <v>9615.6</v>
      </c>
      <c r="U486" s="141">
        <f t="shared" si="367"/>
        <v>380.75622862847871</v>
      </c>
      <c r="V486" s="142">
        <f t="shared" si="368"/>
        <v>3661199.5920000002</v>
      </c>
      <c r="W486" s="143">
        <f>INDEX(รายได้แยกตามสิทธิ!$F:$F,MATCH(CalBudget2567!$D486,รายได้แยกตามสิทธิ!$B:$B,0))</f>
        <v>768317.5</v>
      </c>
      <c r="X486" s="138">
        <f>INDEX(ผลงานOPDVisit_HDC!$E:$E,MATCH(CalBudget2567!$D486,ผลงานOPDVisit_HDC!$A:$A,0))</f>
        <v>3935</v>
      </c>
      <c r="Y486" s="138">
        <f t="shared" si="369"/>
        <v>195.25222363405337</v>
      </c>
      <c r="Z486" s="139">
        <f t="shared" si="370"/>
        <v>4722</v>
      </c>
      <c r="AA486" s="140">
        <f t="shared" si="371"/>
        <v>4722</v>
      </c>
      <c r="AB486" s="141">
        <f t="shared" si="372"/>
        <v>200.40688233799239</v>
      </c>
      <c r="AC486" s="142">
        <f t="shared" si="373"/>
        <v>946321.29840000009</v>
      </c>
      <c r="AD486" s="143">
        <f>INDEX(รายได้แยกตามสิทธิ!$G:$G,MATCH(CalBudget2567!$D486,รายได้แยกตามสิทธิ!$B:$B,0))</f>
        <v>4946</v>
      </c>
      <c r="AE486" s="138">
        <f>INDEX(ผลงานOPDVisit_HDC!$G:$G,MATCH(CalBudget2567!$D486,ผลงานOPDVisit_HDC!$A:$A,0))</f>
        <v>83</v>
      </c>
      <c r="AF486" s="138">
        <f t="shared" si="374"/>
        <v>59.590361445783131</v>
      </c>
      <c r="AG486" s="139">
        <f t="shared" si="375"/>
        <v>99.6</v>
      </c>
      <c r="AH486" s="140">
        <f t="shared" si="376"/>
        <v>99.6</v>
      </c>
      <c r="AI486" s="141">
        <f t="shared" si="377"/>
        <v>61.163546987951804</v>
      </c>
      <c r="AJ486" s="142">
        <f t="shared" si="378"/>
        <v>6091.8892799999994</v>
      </c>
      <c r="AK486" s="143">
        <f>INDEX(รายได้แยกตามสิทธิ!$H:$H,MATCH(CalBudget2567!$D486,รายได้แยกตามสิทธิ!$B:$B,0))</f>
        <v>608226.5</v>
      </c>
      <c r="AL486" s="138">
        <f>INDEX(ผลงานOPDVisit_HDC!$K:$K,MATCH(CalBudget2567!$D486,ผลงานOPDVisit_HDC!$A:$A,0))</f>
        <v>1726</v>
      </c>
      <c r="AM486" s="138">
        <f t="shared" si="379"/>
        <v>352.39078794901508</v>
      </c>
      <c r="AN486" s="139">
        <f t="shared" si="380"/>
        <v>2071.1999999999998</v>
      </c>
      <c r="AO486" s="140">
        <f t="shared" si="381"/>
        <v>2071.1999999999998</v>
      </c>
      <c r="AP486" s="141">
        <f t="shared" si="382"/>
        <v>361.69390475086908</v>
      </c>
      <c r="AQ486" s="142">
        <f t="shared" si="383"/>
        <v>749140.41551999992</v>
      </c>
      <c r="AR486" s="144">
        <f t="shared" si="357"/>
        <v>30053123.543424003</v>
      </c>
      <c r="AS486" s="143">
        <f>INDEX(รายได้แยกตามสิทธิ!$I:$I,MATCH(CalBudget2567!$D486,รายได้แยกตามสิทธิ!$B:$B,0))</f>
        <v>7369430</v>
      </c>
      <c r="AT486" s="138">
        <f>INDEX(ผลงานAdjRw_DHES!$D:$D,MATCH(CalBudget2567!$D486,ผลงานAdjRw_DHES!$B:$B,0))</f>
        <v>1030.5550000000001</v>
      </c>
      <c r="AU486" s="143">
        <f t="shared" si="384"/>
        <v>7150.9332350044388</v>
      </c>
      <c r="AV486" s="139">
        <f t="shared" si="385"/>
        <v>1236.6659999999999</v>
      </c>
      <c r="AW486" s="140">
        <f t="shared" si="386"/>
        <v>1236.6659999999999</v>
      </c>
      <c r="AX486" s="141">
        <f t="shared" si="387"/>
        <v>7339.7178724085561</v>
      </c>
      <c r="AY486" s="142">
        <f t="shared" si="388"/>
        <v>9076779.5423999988</v>
      </c>
      <c r="AZ486" s="143">
        <f>INDEX(รายได้แยกตามสิทธิ!$J:$J,MATCH(CalBudget2567!$D486,รายได้แยกตามสิทธิ!$B:$B,0))</f>
        <v>941976.42</v>
      </c>
      <c r="BA486" s="138">
        <f>INDEX(ผลงานAdjRw_DHES!$F:$F,MATCH(CalBudget2567!$D486,ผลงานAdjRw_DHES!$B:$B,0))</f>
        <v>80.424000000000007</v>
      </c>
      <c r="BB486" s="143">
        <f t="shared" si="389"/>
        <v>11712.628319904506</v>
      </c>
      <c r="BC486" s="139">
        <f t="shared" si="390"/>
        <v>96.508800000000008</v>
      </c>
      <c r="BD486" s="140">
        <f t="shared" si="391"/>
        <v>96.508800000000008</v>
      </c>
      <c r="BE486" s="141">
        <f t="shared" si="392"/>
        <v>12021.841707549986</v>
      </c>
      <c r="BF486" s="142">
        <f t="shared" si="393"/>
        <v>1160213.5169856001</v>
      </c>
      <c r="BG486" s="143">
        <f>INDEX(รายได้แยกตามสิทธิ!$K:$K,MATCH(CalBudget2567!$D486,รายได้แยกตามสิทธิ!$B:$B,0))</f>
        <v>264435.90000000002</v>
      </c>
      <c r="BH486" s="138">
        <f>INDEX(ผลงานAdjRw_DHES!$E:$E,MATCH(CalBudget2567!$D486,ผลงานAdjRw_DHES!$B:$B,0))</f>
        <v>34.725999999999999</v>
      </c>
      <c r="BI486" s="143">
        <f t="shared" si="394"/>
        <v>7614.9254161147273</v>
      </c>
      <c r="BJ486" s="139">
        <f t="shared" si="395"/>
        <v>41.671199999999999</v>
      </c>
      <c r="BK486" s="140">
        <f t="shared" si="396"/>
        <v>41.671199999999999</v>
      </c>
      <c r="BL486" s="141">
        <f t="shared" si="397"/>
        <v>7815.9594471001565</v>
      </c>
      <c r="BM486" s="142">
        <f t="shared" si="398"/>
        <v>325700.40931200003</v>
      </c>
      <c r="BN486" s="143">
        <f>INDEX(รายได้แยกตามสิทธิ!$N:$N,MATCH(CalBudget2567!$D486,รายได้แยกตามสิทธิ!$B:$B,0))</f>
        <v>268643</v>
      </c>
      <c r="BO486" s="138">
        <f>INDEX(ผลงานAdjRw_DHES!$I:$I,MATCH(CalBudget2567!$D486,ผลงานAdjRw_DHES!$B:$B,0))</f>
        <v>29.196999999999974</v>
      </c>
      <c r="BP486" s="143">
        <f t="shared" si="399"/>
        <v>9201.0480528821536</v>
      </c>
      <c r="BQ486" s="139">
        <f t="shared" si="400"/>
        <v>35.036399999999965</v>
      </c>
      <c r="BR486" s="140">
        <f t="shared" si="401"/>
        <v>35.036399999999965</v>
      </c>
      <c r="BS486" s="141">
        <f t="shared" si="402"/>
        <v>9443.9557214782417</v>
      </c>
      <c r="BT486" s="142">
        <f t="shared" si="403"/>
        <v>330882.21023999993</v>
      </c>
      <c r="BU486" s="144">
        <f t="shared" si="404"/>
        <v>10893575.678937599</v>
      </c>
      <c r="BV486" s="145">
        <f t="shared" si="358"/>
        <v>40946699.222361602</v>
      </c>
      <c r="BW486" s="146">
        <f>INDEX(รายได้แยกตามสิทธิ!$Q:$Q,MATCH(CalBudget2567!$D486,รายได้แยกตามสิทธิ!$B:$B,0))</f>
        <v>0.55000000000000004</v>
      </c>
      <c r="BX486" s="145">
        <f t="shared" si="405"/>
        <v>22520684.572298884</v>
      </c>
      <c r="BY486" s="141"/>
      <c r="BZ486" s="143">
        <f t="shared" si="406"/>
        <v>78501</v>
      </c>
      <c r="CA486" s="138">
        <f>INDEX(ผลงานOPDVisit_HDC!$C:$C,MATCH(CalBudget2567!$D486,ผลงานOPDVisit_HDC!$A:$A,0))</f>
        <v>78501</v>
      </c>
      <c r="CB486" s="138">
        <f t="shared" si="407"/>
        <v>0</v>
      </c>
    </row>
    <row r="487" spans="1:80" hidden="1" x14ac:dyDescent="0.7">
      <c r="A487" s="136">
        <f>COUNTA($D$16:D487)</f>
        <v>472</v>
      </c>
      <c r="B487" s="1">
        <v>7</v>
      </c>
      <c r="C487" s="2" t="s">
        <v>44</v>
      </c>
      <c r="D487" s="91" t="s">
        <v>544</v>
      </c>
      <c r="E487" s="3" t="s">
        <v>1437</v>
      </c>
      <c r="F487" s="4" t="s">
        <v>1876</v>
      </c>
      <c r="G487" s="1">
        <v>5</v>
      </c>
      <c r="H487" s="3" t="s">
        <v>2964</v>
      </c>
      <c r="I487" s="137">
        <f>INDEX(รายได้แยกตามสิทธิ!$D:$D,MATCH(CalBudget2567!$D487,รายได้แยกตามสิทธิ!$B:$B,0))</f>
        <v>16512799.49</v>
      </c>
      <c r="J487" s="138">
        <f>INDEX(ผลงานOPDVisit_HDC!$F:$F,MATCH(CalBudget2567!$D487,ผลงานOPDVisit_HDC!$A:$A,0))</f>
        <v>39393</v>
      </c>
      <c r="K487" s="138">
        <f t="shared" si="359"/>
        <v>419.18105983296527</v>
      </c>
      <c r="L487" s="139">
        <f t="shared" si="360"/>
        <v>47271.6</v>
      </c>
      <c r="M487" s="140">
        <f t="shared" si="361"/>
        <v>47271.6</v>
      </c>
      <c r="N487" s="141">
        <f t="shared" si="362"/>
        <v>430.24743981255557</v>
      </c>
      <c r="O487" s="142">
        <f t="shared" si="363"/>
        <v>20338484.875843201</v>
      </c>
      <c r="P487" s="143">
        <f>INDEX(รายได้แยกตามสิทธิ!$E:$E,MATCH(CalBudget2567!$D487,รายได้แยกตามสิทธิ!$B:$B,0))</f>
        <v>2201681.41</v>
      </c>
      <c r="Q487" s="138">
        <f>INDEX(ผลงานOPDVisit_HDC!$D:$D,MATCH(CalBudget2567!$D487,ผลงานOPDVisit_HDC!$A:$A,0))</f>
        <v>4776</v>
      </c>
      <c r="R487" s="138">
        <f t="shared" si="364"/>
        <v>460.98856993299836</v>
      </c>
      <c r="S487" s="139">
        <f t="shared" si="365"/>
        <v>5731.2</v>
      </c>
      <c r="T487" s="140">
        <f t="shared" si="366"/>
        <v>5731.2</v>
      </c>
      <c r="U487" s="141">
        <f t="shared" si="367"/>
        <v>473.15866817922949</v>
      </c>
      <c r="V487" s="142">
        <f t="shared" si="368"/>
        <v>2711766.9590687999</v>
      </c>
      <c r="W487" s="143">
        <f>INDEX(รายได้แยกตามสิทธิ!$F:$F,MATCH(CalBudget2567!$D487,รายได้แยกตามสิทธิ!$B:$B,0))</f>
        <v>1028554.71</v>
      </c>
      <c r="X487" s="138">
        <f>INDEX(ผลงานOPDVisit_HDC!$E:$E,MATCH(CalBudget2567!$D487,ผลงานOPDVisit_HDC!$A:$A,0))</f>
        <v>4155</v>
      </c>
      <c r="Y487" s="138">
        <f t="shared" si="369"/>
        <v>247.54625992779782</v>
      </c>
      <c r="Z487" s="139">
        <f t="shared" si="370"/>
        <v>4986</v>
      </c>
      <c r="AA487" s="140">
        <f t="shared" si="371"/>
        <v>4986</v>
      </c>
      <c r="AB487" s="141">
        <f t="shared" si="372"/>
        <v>254.08148118989169</v>
      </c>
      <c r="AC487" s="142">
        <f t="shared" si="373"/>
        <v>1266850.2652127999</v>
      </c>
      <c r="AD487" s="143">
        <f>INDEX(รายได้แยกตามสิทธิ!$G:$G,MATCH(CalBudget2567!$D487,รายได้แยกตามสิทธิ!$B:$B,0))</f>
        <v>0</v>
      </c>
      <c r="AE487" s="138">
        <f>INDEX(ผลงานOPDVisit_HDC!$G:$G,MATCH(CalBudget2567!$D487,ผลงานOPDVisit_HDC!$A:$A,0))</f>
        <v>68</v>
      </c>
      <c r="AF487" s="138">
        <f t="shared" si="374"/>
        <v>0</v>
      </c>
      <c r="AG487" s="139">
        <f t="shared" si="375"/>
        <v>81.599999999999994</v>
      </c>
      <c r="AH487" s="140">
        <f t="shared" si="376"/>
        <v>81.599999999999994</v>
      </c>
      <c r="AI487" s="141">
        <f t="shared" si="377"/>
        <v>0</v>
      </c>
      <c r="AJ487" s="142">
        <f t="shared" si="378"/>
        <v>0</v>
      </c>
      <c r="AK487" s="143">
        <f>INDEX(รายได้แยกตามสิทธิ!$H:$H,MATCH(CalBudget2567!$D487,รายได้แยกตามสิทธิ!$B:$B,0))</f>
        <v>784745</v>
      </c>
      <c r="AL487" s="138">
        <f>INDEX(ผลงานOPDVisit_HDC!$K:$K,MATCH(CalBudget2567!$D487,ผลงานOPDVisit_HDC!$A:$A,0))</f>
        <v>12110</v>
      </c>
      <c r="AM487" s="138">
        <f t="shared" si="379"/>
        <v>64.801403798513618</v>
      </c>
      <c r="AN487" s="139">
        <f t="shared" si="380"/>
        <v>14532</v>
      </c>
      <c r="AO487" s="140">
        <f t="shared" si="381"/>
        <v>14532</v>
      </c>
      <c r="AP487" s="141">
        <f t="shared" si="382"/>
        <v>66.512160858794374</v>
      </c>
      <c r="AQ487" s="142">
        <f t="shared" si="383"/>
        <v>966554.72159999982</v>
      </c>
      <c r="AR487" s="144">
        <f t="shared" si="357"/>
        <v>25283656.821724802</v>
      </c>
      <c r="AS487" s="143">
        <f>INDEX(รายได้แยกตามสิทธิ!$I:$I,MATCH(CalBudget2567!$D487,รายได้แยกตามสิทธิ!$B:$B,0))</f>
        <v>8940347.7400000002</v>
      </c>
      <c r="AT487" s="138">
        <f>INDEX(ผลงานAdjRw_DHES!$D:$D,MATCH(CalBudget2567!$D487,ผลงานAdjRw_DHES!$B:$B,0))</f>
        <v>897.16840000000013</v>
      </c>
      <c r="AU487" s="143">
        <f t="shared" si="384"/>
        <v>9965.0720422163758</v>
      </c>
      <c r="AV487" s="139">
        <f t="shared" si="385"/>
        <v>1076.6020800000001</v>
      </c>
      <c r="AW487" s="140">
        <f t="shared" si="386"/>
        <v>1076.6020800000001</v>
      </c>
      <c r="AX487" s="141">
        <f t="shared" si="387"/>
        <v>10228.149944130888</v>
      </c>
      <c r="AY487" s="142">
        <f t="shared" si="388"/>
        <v>11011647.504403198</v>
      </c>
      <c r="AZ487" s="143">
        <f>INDEX(รายได้แยกตามสิทธิ!$J:$J,MATCH(CalBudget2567!$D487,รายได้แยกตามสิทธิ!$B:$B,0))</f>
        <v>868134.9</v>
      </c>
      <c r="BA487" s="138">
        <f>INDEX(ผลงานAdjRw_DHES!$F:$F,MATCH(CalBudget2567!$D487,ผลงานAdjRw_DHES!$B:$B,0))</f>
        <v>53.127399999999994</v>
      </c>
      <c r="BB487" s="143">
        <f t="shared" si="389"/>
        <v>16340.624611782247</v>
      </c>
      <c r="BC487" s="139">
        <f t="shared" si="390"/>
        <v>63.75287999999999</v>
      </c>
      <c r="BD487" s="140">
        <f t="shared" si="391"/>
        <v>63.75287999999999</v>
      </c>
      <c r="BE487" s="141">
        <f t="shared" si="392"/>
        <v>16772.017101533296</v>
      </c>
      <c r="BF487" s="142">
        <f t="shared" si="393"/>
        <v>1069264.3936319998</v>
      </c>
      <c r="BG487" s="143">
        <f>INDEX(รายได้แยกตามสิทธิ!$K:$K,MATCH(CalBudget2567!$D487,รายได้แยกตามสิทธิ!$B:$B,0))</f>
        <v>326551.09999999998</v>
      </c>
      <c r="BH487" s="138">
        <f>INDEX(ผลงานAdjRw_DHES!$E:$E,MATCH(CalBudget2567!$D487,ผลงานAdjRw_DHES!$B:$B,0))</f>
        <v>30.779299999999999</v>
      </c>
      <c r="BI487" s="143">
        <f t="shared" si="394"/>
        <v>10609.438811149052</v>
      </c>
      <c r="BJ487" s="139">
        <f t="shared" si="395"/>
        <v>36.935159999999996</v>
      </c>
      <c r="BK487" s="140">
        <f t="shared" si="396"/>
        <v>36.935159999999996</v>
      </c>
      <c r="BL487" s="141">
        <f t="shared" si="397"/>
        <v>10889.527995763387</v>
      </c>
      <c r="BM487" s="142">
        <f t="shared" si="398"/>
        <v>402206.45884799998</v>
      </c>
      <c r="BN487" s="143">
        <f>INDEX(รายได้แยกตามสิทธิ!$N:$N,MATCH(CalBudget2567!$D487,รายได้แยกตามสิทธิ!$B:$B,0))</f>
        <v>314870</v>
      </c>
      <c r="BO487" s="138">
        <f>INDEX(ผลงานAdjRw_DHES!$I:$I,MATCH(CalBudget2567!$D487,ผลงานAdjRw_DHES!$B:$B,0))</f>
        <v>21.251300000000015</v>
      </c>
      <c r="BP487" s="143">
        <f t="shared" si="399"/>
        <v>14816.505343202523</v>
      </c>
      <c r="BQ487" s="139">
        <f t="shared" si="400"/>
        <v>25.501560000000016</v>
      </c>
      <c r="BR487" s="140">
        <f t="shared" si="401"/>
        <v>25.501560000000016</v>
      </c>
      <c r="BS487" s="141">
        <f t="shared" si="402"/>
        <v>15207.661084263071</v>
      </c>
      <c r="BT487" s="142">
        <f t="shared" si="403"/>
        <v>387819.08159999998</v>
      </c>
      <c r="BU487" s="144">
        <f t="shared" si="404"/>
        <v>12870937.438483197</v>
      </c>
      <c r="BV487" s="145">
        <f t="shared" si="358"/>
        <v>38154594.260207996</v>
      </c>
      <c r="BW487" s="146">
        <f>INDEX(รายได้แยกตามสิทธิ!$Q:$Q,MATCH(CalBudget2567!$D487,รายได้แยกตามสิทธิ!$B:$B,0))</f>
        <v>0.68</v>
      </c>
      <c r="BX487" s="145">
        <f t="shared" si="405"/>
        <v>25945124.096941438</v>
      </c>
      <c r="BY487" s="141"/>
      <c r="BZ487" s="143">
        <f t="shared" si="406"/>
        <v>60502</v>
      </c>
      <c r="CA487" s="138">
        <f>INDEX(ผลงานOPDVisit_HDC!$C:$C,MATCH(CalBudget2567!$D487,ผลงานOPDVisit_HDC!$A:$A,0))</f>
        <v>60502</v>
      </c>
      <c r="CB487" s="138">
        <f t="shared" si="407"/>
        <v>0</v>
      </c>
    </row>
    <row r="488" spans="1:80" hidden="1" x14ac:dyDescent="0.7">
      <c r="A488" s="136">
        <f>COUNTA($D$16:D488)</f>
        <v>473</v>
      </c>
      <c r="B488" s="1">
        <v>7</v>
      </c>
      <c r="C488" s="2" t="s">
        <v>44</v>
      </c>
      <c r="D488" s="91" t="s">
        <v>545</v>
      </c>
      <c r="E488" s="3" t="s">
        <v>1438</v>
      </c>
      <c r="F488" s="4" t="s">
        <v>1876</v>
      </c>
      <c r="G488" s="1">
        <v>3</v>
      </c>
      <c r="H488" s="3" t="s">
        <v>2972</v>
      </c>
      <c r="I488" s="137">
        <f>INDEX(รายได้แยกตามสิทธิ!$D:$D,MATCH(CalBudget2567!$D488,รายได้แยกตามสิทธิ!$B:$B,0))</f>
        <v>13660122.109999999</v>
      </c>
      <c r="J488" s="138">
        <f>INDEX(ผลงานOPDVisit_HDC!$F:$F,MATCH(CalBudget2567!$D488,ผลงานOPDVisit_HDC!$A:$A,0))</f>
        <v>35952</v>
      </c>
      <c r="K488" s="138">
        <f t="shared" si="359"/>
        <v>379.95444231197149</v>
      </c>
      <c r="L488" s="139">
        <f t="shared" si="360"/>
        <v>43142.400000000001</v>
      </c>
      <c r="M488" s="140">
        <f t="shared" si="361"/>
        <v>43142.400000000001</v>
      </c>
      <c r="N488" s="141">
        <f t="shared" si="362"/>
        <v>389.98523958900756</v>
      </c>
      <c r="O488" s="142">
        <f t="shared" si="363"/>
        <v>16824899.200444799</v>
      </c>
      <c r="P488" s="143">
        <f>INDEX(รายได้แยกตามสิทธิ!$E:$E,MATCH(CalBudget2567!$D488,รายได้แยกตามสิทธิ!$B:$B,0))</f>
        <v>2051497</v>
      </c>
      <c r="Q488" s="138">
        <f>INDEX(ผลงานOPDVisit_HDC!$D:$D,MATCH(CalBudget2567!$D488,ผลงานOPDVisit_HDC!$A:$A,0))</f>
        <v>4720</v>
      </c>
      <c r="R488" s="138">
        <f t="shared" si="364"/>
        <v>434.63919491525422</v>
      </c>
      <c r="S488" s="139">
        <f t="shared" si="365"/>
        <v>5664</v>
      </c>
      <c r="T488" s="140">
        <f t="shared" si="366"/>
        <v>5664</v>
      </c>
      <c r="U488" s="141">
        <f t="shared" si="367"/>
        <v>446.11366966101696</v>
      </c>
      <c r="V488" s="142">
        <f t="shared" si="368"/>
        <v>2526787.8249599999</v>
      </c>
      <c r="W488" s="143">
        <f>INDEX(รายได้แยกตามสิทธิ!$F:$F,MATCH(CalBudget2567!$D488,รายได้แยกตามสิทธิ!$B:$B,0))</f>
        <v>962359.78</v>
      </c>
      <c r="X488" s="138">
        <f>INDEX(ผลงานOPDVisit_HDC!$E:$E,MATCH(CalBudget2567!$D488,ผลงานOPDVisit_HDC!$A:$A,0))</f>
        <v>4186</v>
      </c>
      <c r="Y488" s="138">
        <f t="shared" si="369"/>
        <v>229.89961299569995</v>
      </c>
      <c r="Z488" s="139">
        <f t="shared" si="370"/>
        <v>5023.2</v>
      </c>
      <c r="AA488" s="140">
        <f t="shared" si="371"/>
        <v>5023.2</v>
      </c>
      <c r="AB488" s="141">
        <f t="shared" si="372"/>
        <v>235.96896277878642</v>
      </c>
      <c r="AC488" s="142">
        <f t="shared" si="373"/>
        <v>1185319.2938303999</v>
      </c>
      <c r="AD488" s="143">
        <f>INDEX(รายได้แยกตามสิทธิ!$G:$G,MATCH(CalBudget2567!$D488,รายได้แยกตามสิทธิ!$B:$B,0))</f>
        <v>0</v>
      </c>
      <c r="AE488" s="138">
        <f>INDEX(ผลงานOPDVisit_HDC!$G:$G,MATCH(CalBudget2567!$D488,ผลงานOPDVisit_HDC!$A:$A,0))</f>
        <v>1</v>
      </c>
      <c r="AF488" s="138">
        <f t="shared" si="374"/>
        <v>0</v>
      </c>
      <c r="AG488" s="139">
        <f t="shared" si="375"/>
        <v>1.2</v>
      </c>
      <c r="AH488" s="140">
        <f t="shared" si="376"/>
        <v>1.2</v>
      </c>
      <c r="AI488" s="141">
        <f t="shared" si="377"/>
        <v>0</v>
      </c>
      <c r="AJ488" s="142">
        <f t="shared" si="378"/>
        <v>0</v>
      </c>
      <c r="AK488" s="143">
        <f>INDEX(รายได้แยกตามสิทธิ!$H:$H,MATCH(CalBudget2567!$D488,รายได้แยกตามสิทธิ!$B:$B,0))</f>
        <v>658378.51</v>
      </c>
      <c r="AL488" s="138">
        <f>INDEX(ผลงานOPDVisit_HDC!$K:$K,MATCH(CalBudget2567!$D488,ผลงานOPDVisit_HDC!$A:$A,0))</f>
        <v>1538</v>
      </c>
      <c r="AM488" s="138">
        <f t="shared" si="379"/>
        <v>428.07445383615084</v>
      </c>
      <c r="AN488" s="139">
        <f t="shared" si="380"/>
        <v>1845.6</v>
      </c>
      <c r="AO488" s="140">
        <f t="shared" si="381"/>
        <v>1845.6</v>
      </c>
      <c r="AP488" s="141">
        <f t="shared" si="382"/>
        <v>439.37561941742524</v>
      </c>
      <c r="AQ488" s="142">
        <f t="shared" si="383"/>
        <v>810911.64319680003</v>
      </c>
      <c r="AR488" s="144">
        <f t="shared" si="357"/>
        <v>21347917.962431997</v>
      </c>
      <c r="AS488" s="143">
        <f>INDEX(รายได้แยกตามสิทธิ!$I:$I,MATCH(CalBudget2567!$D488,รายได้แยกตามสิทธิ!$B:$B,0))</f>
        <v>6230786.9800000004</v>
      </c>
      <c r="AT488" s="138">
        <f>INDEX(ผลงานAdjRw_DHES!$D:$D,MATCH(CalBudget2567!$D488,ผลงานAdjRw_DHES!$B:$B,0))</f>
        <v>697.52250000000004</v>
      </c>
      <c r="AU488" s="143">
        <f t="shared" si="384"/>
        <v>8932.7397754194317</v>
      </c>
      <c r="AV488" s="139">
        <f t="shared" si="385"/>
        <v>837.02700000000004</v>
      </c>
      <c r="AW488" s="140">
        <f t="shared" si="386"/>
        <v>837.02700000000004</v>
      </c>
      <c r="AX488" s="141">
        <f t="shared" si="387"/>
        <v>9168.5641054905045</v>
      </c>
      <c r="AY488" s="142">
        <f t="shared" si="388"/>
        <v>7674335.7075264007</v>
      </c>
      <c r="AZ488" s="143">
        <f>INDEX(รายได้แยกตามสิทธิ!$J:$J,MATCH(CalBudget2567!$D488,รายได้แยกตามสิทธิ!$B:$B,0))</f>
        <v>615463.5</v>
      </c>
      <c r="BA488" s="138">
        <f>INDEX(ผลงานAdjRw_DHES!$F:$F,MATCH(CalBudget2567!$D488,ผลงานAdjRw_DHES!$B:$B,0))</f>
        <v>50.177200000000006</v>
      </c>
      <c r="BB488" s="143">
        <f t="shared" si="389"/>
        <v>12265.800004783046</v>
      </c>
      <c r="BC488" s="139">
        <f t="shared" si="390"/>
        <v>60.212640000000007</v>
      </c>
      <c r="BD488" s="140">
        <f t="shared" si="391"/>
        <v>60.212640000000007</v>
      </c>
      <c r="BE488" s="141">
        <f t="shared" si="392"/>
        <v>12589.617124909319</v>
      </c>
      <c r="BF488" s="142">
        <f t="shared" si="393"/>
        <v>758054.08367999992</v>
      </c>
      <c r="BG488" s="143">
        <f>INDEX(รายได้แยกตามสิทธิ!$K:$K,MATCH(CalBudget2567!$D488,รายได้แยกตามสิทธิ!$B:$B,0))</f>
        <v>320487.83</v>
      </c>
      <c r="BH488" s="138">
        <f>INDEX(ผลงานAdjRw_DHES!$E:$E,MATCH(CalBudget2567!$D488,ผลงานAdjRw_DHES!$B:$B,0))</f>
        <v>26.971899999999998</v>
      </c>
      <c r="BI488" s="143">
        <f t="shared" si="394"/>
        <v>11882.286008772095</v>
      </c>
      <c r="BJ488" s="139">
        <f t="shared" si="395"/>
        <v>32.366279999999996</v>
      </c>
      <c r="BK488" s="140">
        <f t="shared" si="396"/>
        <v>32.366279999999996</v>
      </c>
      <c r="BL488" s="141">
        <f t="shared" si="397"/>
        <v>12195.978359403678</v>
      </c>
      <c r="BM488" s="142">
        <f t="shared" si="398"/>
        <v>394738.45045440004</v>
      </c>
      <c r="BN488" s="143">
        <f>INDEX(รายได้แยกตามสิทธิ!$N:$N,MATCH(CalBudget2567!$D488,รายได้แยกตามสิทธิ!$B:$B,0))</f>
        <v>264156</v>
      </c>
      <c r="BO488" s="138">
        <f>INDEX(ผลงานAdjRw_DHES!$I:$I,MATCH(CalBudget2567!$D488,ผลงานAdjRw_DHES!$B:$B,0))</f>
        <v>15.694000000000038</v>
      </c>
      <c r="BP488" s="143">
        <f t="shared" si="399"/>
        <v>16831.655409710678</v>
      </c>
      <c r="BQ488" s="139">
        <f t="shared" si="400"/>
        <v>18.832800000000045</v>
      </c>
      <c r="BR488" s="140">
        <f t="shared" si="401"/>
        <v>18.832800000000045</v>
      </c>
      <c r="BS488" s="141">
        <f t="shared" si="402"/>
        <v>17276.011112527041</v>
      </c>
      <c r="BT488" s="142">
        <f t="shared" si="403"/>
        <v>325355.66208000004</v>
      </c>
      <c r="BU488" s="144">
        <f t="shared" si="404"/>
        <v>9152483.9037408009</v>
      </c>
      <c r="BV488" s="145">
        <f t="shared" si="358"/>
        <v>30500401.866172798</v>
      </c>
      <c r="BW488" s="146">
        <f>INDEX(รายได้แยกตามสิทธิ!$Q:$Q,MATCH(CalBudget2567!$D488,รายได้แยกตามสิทธิ!$B:$B,0))</f>
        <v>0.61</v>
      </c>
      <c r="BX488" s="145">
        <f t="shared" si="405"/>
        <v>18605245.138365407</v>
      </c>
      <c r="BY488" s="141"/>
      <c r="BZ488" s="143">
        <f t="shared" si="406"/>
        <v>46397</v>
      </c>
      <c r="CA488" s="138">
        <f>INDEX(ผลงานOPDVisit_HDC!$C:$C,MATCH(CalBudget2567!$D488,ผลงานOPDVisit_HDC!$A:$A,0))</f>
        <v>46397</v>
      </c>
      <c r="CB488" s="138">
        <f t="shared" si="407"/>
        <v>0</v>
      </c>
    </row>
    <row r="489" spans="1:80" hidden="1" x14ac:dyDescent="0.7">
      <c r="A489" s="136">
        <f>COUNTA($D$16:D489)</f>
        <v>474</v>
      </c>
      <c r="B489" s="1">
        <v>7</v>
      </c>
      <c r="C489" s="2" t="s">
        <v>45</v>
      </c>
      <c r="D489" s="91" t="s">
        <v>546</v>
      </c>
      <c r="E489" s="3" t="s">
        <v>2033</v>
      </c>
      <c r="F489" s="4" t="s">
        <v>1875</v>
      </c>
      <c r="G489" s="1">
        <v>19</v>
      </c>
      <c r="H489" s="3" t="s">
        <v>2961</v>
      </c>
      <c r="I489" s="137">
        <f>INDEX(รายได้แยกตามสิทธิ!$D:$D,MATCH(CalBudget2567!$D489,รายได้แยกตามสิทธิ!$B:$B,0))</f>
        <v>396792023.64999998</v>
      </c>
      <c r="J489" s="138">
        <f>INDEX(ผลงานOPDVisit_HDC!$F:$F,MATCH(CalBudget2567!$D489,ผลงานOPDVisit_HDC!$A:$A,0))</f>
        <v>511351</v>
      </c>
      <c r="K489" s="138">
        <f t="shared" si="359"/>
        <v>775.96802128088143</v>
      </c>
      <c r="L489" s="139">
        <f t="shared" si="360"/>
        <v>613621.19999999995</v>
      </c>
      <c r="M489" s="140">
        <f t="shared" si="361"/>
        <v>613621.19999999995</v>
      </c>
      <c r="N489" s="141">
        <f t="shared" si="362"/>
        <v>796.45357704269668</v>
      </c>
      <c r="O489" s="142">
        <f t="shared" si="363"/>
        <v>488720799.68923193</v>
      </c>
      <c r="P489" s="143">
        <f>INDEX(รายได้แยกตามสิทธิ!$E:$E,MATCH(CalBudget2567!$D489,รายได้แยกตามสิทธิ!$B:$B,0))</f>
        <v>292652250.44999999</v>
      </c>
      <c r="Q489" s="138">
        <f>INDEX(ผลงานOPDVisit_HDC!$D:$D,MATCH(CalBudget2567!$D489,ผลงานOPDVisit_HDC!$A:$A,0))</f>
        <v>200078</v>
      </c>
      <c r="R489" s="138">
        <f t="shared" si="364"/>
        <v>1462.6908028368935</v>
      </c>
      <c r="S489" s="139">
        <f t="shared" si="365"/>
        <v>240093.59999999998</v>
      </c>
      <c r="T489" s="140">
        <f t="shared" si="366"/>
        <v>240093.59999999998</v>
      </c>
      <c r="U489" s="141">
        <f t="shared" si="367"/>
        <v>1501.3058400317875</v>
      </c>
      <c r="V489" s="142">
        <f t="shared" si="368"/>
        <v>360453923.83425593</v>
      </c>
      <c r="W489" s="143">
        <f>INDEX(รายได้แยกตามสิทธิ!$F:$F,MATCH(CalBudget2567!$D489,รายได้แยกตามสิทธิ!$B:$B,0))</f>
        <v>51051904.530000001</v>
      </c>
      <c r="X489" s="138">
        <f>INDEX(ผลงานOPDVisit_HDC!$E:$E,MATCH(CalBudget2567!$D489,ผลงานOPDVisit_HDC!$A:$A,0))</f>
        <v>67485</v>
      </c>
      <c r="Y489" s="138">
        <f t="shared" si="369"/>
        <v>756.49262102689488</v>
      </c>
      <c r="Z489" s="139">
        <f t="shared" si="370"/>
        <v>80982</v>
      </c>
      <c r="AA489" s="140">
        <f t="shared" si="371"/>
        <v>80982</v>
      </c>
      <c r="AB489" s="141">
        <f t="shared" si="372"/>
        <v>776.46402622200492</v>
      </c>
      <c r="AC489" s="142">
        <f t="shared" si="373"/>
        <v>62879609.7715104</v>
      </c>
      <c r="AD489" s="143">
        <f>INDEX(รายได้แยกตามสิทธิ!$G:$G,MATCH(CalBudget2567!$D489,รายได้แยกตามสิทธิ!$B:$B,0))</f>
        <v>327720.5</v>
      </c>
      <c r="AE489" s="138">
        <f>INDEX(ผลงานOPDVisit_HDC!$G:$G,MATCH(CalBudget2567!$D489,ผลงานOPDVisit_HDC!$A:$A,0))</f>
        <v>1112</v>
      </c>
      <c r="AF489" s="138">
        <f t="shared" si="374"/>
        <v>294.71267985611513</v>
      </c>
      <c r="AG489" s="139">
        <f t="shared" si="375"/>
        <v>1334.3999999999999</v>
      </c>
      <c r="AH489" s="140">
        <f t="shared" si="376"/>
        <v>1334.3999999999999</v>
      </c>
      <c r="AI489" s="141">
        <f t="shared" si="377"/>
        <v>302.49309460431658</v>
      </c>
      <c r="AJ489" s="142">
        <f t="shared" si="378"/>
        <v>403646.78544000001</v>
      </c>
      <c r="AK489" s="143">
        <f>INDEX(รายได้แยกตามสิทธิ!$H:$H,MATCH(CalBudget2567!$D489,รายได้แยกตามสิทธิ!$B:$B,0))</f>
        <v>46702327.560000002</v>
      </c>
      <c r="AL489" s="138">
        <f>INDEX(ผลงานOPDVisit_HDC!$K:$K,MATCH(CalBudget2567!$D489,ผลงานOPDVisit_HDC!$A:$A,0))</f>
        <v>333</v>
      </c>
      <c r="AM489" s="138">
        <f t="shared" si="379"/>
        <v>140247.22990990992</v>
      </c>
      <c r="AN489" s="139">
        <f t="shared" si="380"/>
        <v>399.59999999999997</v>
      </c>
      <c r="AO489" s="140">
        <f t="shared" si="381"/>
        <v>399.59999999999997</v>
      </c>
      <c r="AP489" s="141">
        <f t="shared" si="382"/>
        <v>143949.75677953154</v>
      </c>
      <c r="AQ489" s="142">
        <f t="shared" si="383"/>
        <v>57522322.809100799</v>
      </c>
      <c r="AR489" s="144">
        <f t="shared" si="357"/>
        <v>969980302.88953888</v>
      </c>
      <c r="AS489" s="143">
        <f>INDEX(รายได้แยกตามสิทธิ!$I:$I,MATCH(CalBudget2567!$D489,รายได้แยกตามสิทธิ!$B:$B,0))</f>
        <v>1189756214.4300001</v>
      </c>
      <c r="AT489" s="138">
        <f>INDEX(ผลงานAdjRw_DHES!$D:$D,MATCH(CalBudget2567!$D489,ผลงานAdjRw_DHES!$B:$B,0))</f>
        <v>75782.000000000015</v>
      </c>
      <c r="AU489" s="143">
        <f t="shared" si="384"/>
        <v>15699.720440605946</v>
      </c>
      <c r="AV489" s="139">
        <f t="shared" si="385"/>
        <v>90938.400000000009</v>
      </c>
      <c r="AW489" s="140">
        <f t="shared" si="386"/>
        <v>90938.400000000009</v>
      </c>
      <c r="AX489" s="141">
        <f t="shared" si="387"/>
        <v>16114.193060237943</v>
      </c>
      <c r="AY489" s="142">
        <f t="shared" si="388"/>
        <v>1465398934.1891422</v>
      </c>
      <c r="AZ489" s="143">
        <f>INDEX(รายได้แยกตามสิทธิ!$J:$J,MATCH(CalBudget2567!$D489,รายได้แยกตามสิทธิ!$B:$B,0))</f>
        <v>196444549.41999999</v>
      </c>
      <c r="BA489" s="138">
        <f>INDEX(ผลงานAdjRw_DHES!$F:$F,MATCH(CalBudget2567!$D489,ผลงานAdjRw_DHES!$B:$B,0))</f>
        <v>12281.92</v>
      </c>
      <c r="BB489" s="143">
        <f t="shared" si="389"/>
        <v>15994.61235865402</v>
      </c>
      <c r="BC489" s="139">
        <f t="shared" si="390"/>
        <v>14738.304</v>
      </c>
      <c r="BD489" s="140">
        <f t="shared" si="391"/>
        <v>14738.304</v>
      </c>
      <c r="BE489" s="141">
        <f t="shared" si="392"/>
        <v>16416.870124922487</v>
      </c>
      <c r="BF489" s="142">
        <f t="shared" si="393"/>
        <v>241956822.62962559</v>
      </c>
      <c r="BG489" s="143">
        <f>INDEX(รายได้แยกตามสิทธิ!$K:$K,MATCH(CalBudget2567!$D489,รายได้แยกตามสิทธิ!$B:$B,0))</f>
        <v>132960316.73</v>
      </c>
      <c r="BH489" s="138">
        <f>INDEX(ผลงานAdjRw_DHES!$E:$E,MATCH(CalBudget2567!$D489,ผลงานAdjRw_DHES!$B:$B,0))</f>
        <v>5914.5999999999995</v>
      </c>
      <c r="BI489" s="143">
        <f t="shared" si="394"/>
        <v>22480.018383322629</v>
      </c>
      <c r="BJ489" s="139">
        <f t="shared" si="395"/>
        <v>7097.5199999999995</v>
      </c>
      <c r="BK489" s="140">
        <f t="shared" si="396"/>
        <v>7097.5199999999995</v>
      </c>
      <c r="BL489" s="141">
        <f t="shared" si="397"/>
        <v>23073.490868642348</v>
      </c>
      <c r="BM489" s="142">
        <f t="shared" si="398"/>
        <v>163764562.91000643</v>
      </c>
      <c r="BN489" s="143">
        <f>INDEX(รายได้แยกตามสิทธิ!$N:$N,MATCH(CalBudget2567!$D489,รายได้แยกตามสิทธิ!$B:$B,0))</f>
        <v>89444786.539999992</v>
      </c>
      <c r="BO489" s="138">
        <f>INDEX(ผลงานAdjRw_DHES!$I:$I,MATCH(CalBudget2567!$D489,ผลงานAdjRw_DHES!$B:$B,0))</f>
        <v>3996.7899999999991</v>
      </c>
      <c r="BP489" s="143">
        <f t="shared" si="399"/>
        <v>22379.155907615866</v>
      </c>
      <c r="BQ489" s="139">
        <f t="shared" si="400"/>
        <v>4796.1479999999983</v>
      </c>
      <c r="BR489" s="140">
        <f t="shared" si="401"/>
        <v>4796.1479999999983</v>
      </c>
      <c r="BS489" s="141">
        <f t="shared" si="402"/>
        <v>22969.965623576925</v>
      </c>
      <c r="BT489" s="142">
        <f t="shared" si="403"/>
        <v>110167354.68558718</v>
      </c>
      <c r="BU489" s="144">
        <f t="shared" si="404"/>
        <v>1981287674.4143615</v>
      </c>
      <c r="BV489" s="145">
        <f t="shared" si="358"/>
        <v>2951267977.3039002</v>
      </c>
      <c r="BW489" s="146">
        <f>INDEX(รายได้แยกตามสิทธิ!$Q:$Q,MATCH(CalBudget2567!$D489,รายได้แยกตามสิทธิ!$B:$B,0))</f>
        <v>0.38</v>
      </c>
      <c r="BX489" s="145">
        <f t="shared" si="405"/>
        <v>1121481831.3754821</v>
      </c>
      <c r="BY489" s="141"/>
      <c r="BZ489" s="143">
        <f t="shared" si="406"/>
        <v>780359</v>
      </c>
      <c r="CA489" s="138">
        <f>INDEX(ผลงานOPDVisit_HDC!$C:$C,MATCH(CalBudget2567!$D489,ผลงานOPDVisit_HDC!$A:$A,0))</f>
        <v>780359</v>
      </c>
      <c r="CB489" s="138">
        <f t="shared" si="407"/>
        <v>0</v>
      </c>
    </row>
    <row r="490" spans="1:80" hidden="1" x14ac:dyDescent="0.7">
      <c r="A490" s="136">
        <f>COUNTA($D$16:D490)</f>
        <v>475</v>
      </c>
      <c r="B490" s="1">
        <v>7</v>
      </c>
      <c r="C490" s="2" t="s">
        <v>45</v>
      </c>
      <c r="D490" s="91" t="s">
        <v>547</v>
      </c>
      <c r="E490" s="3" t="s">
        <v>1439</v>
      </c>
      <c r="F490" s="4" t="s">
        <v>1876</v>
      </c>
      <c r="G490" s="1">
        <v>12</v>
      </c>
      <c r="H490" s="3" t="s">
        <v>2970</v>
      </c>
      <c r="I490" s="137">
        <f>INDEX(รายได้แยกตามสิทธิ!$D:$D,MATCH(CalBudget2567!$D490,รายได้แยกตามสิทธิ!$B:$B,0))</f>
        <v>88111361.209999993</v>
      </c>
      <c r="J490" s="138">
        <f>INDEX(ผลงานOPDVisit_HDC!$F:$F,MATCH(CalBudget2567!$D490,ผลงานOPDVisit_HDC!$A:$A,0))</f>
        <v>150454</v>
      </c>
      <c r="K490" s="138">
        <f t="shared" si="359"/>
        <v>585.6365481143738</v>
      </c>
      <c r="L490" s="139">
        <f t="shared" si="360"/>
        <v>180544.8</v>
      </c>
      <c r="M490" s="140">
        <f t="shared" si="361"/>
        <v>180544.8</v>
      </c>
      <c r="N490" s="141">
        <f t="shared" si="362"/>
        <v>601.09735298459327</v>
      </c>
      <c r="O490" s="142">
        <f t="shared" si="363"/>
        <v>108525001.37513278</v>
      </c>
      <c r="P490" s="143">
        <f>INDEX(รายได้แยกตามสิทธิ!$E:$E,MATCH(CalBudget2567!$D490,รายได้แยกตามสิทธิ!$B:$B,0))</f>
        <v>27598941.739999998</v>
      </c>
      <c r="Q490" s="138">
        <f>INDEX(ผลงานOPDVisit_HDC!$D:$D,MATCH(CalBudget2567!$D490,ผลงานOPDVisit_HDC!$A:$A,0))</f>
        <v>31471</v>
      </c>
      <c r="R490" s="138">
        <f t="shared" si="364"/>
        <v>876.96424454259477</v>
      </c>
      <c r="S490" s="139">
        <f t="shared" si="365"/>
        <v>37765.199999999997</v>
      </c>
      <c r="T490" s="140">
        <f t="shared" si="366"/>
        <v>37765.199999999997</v>
      </c>
      <c r="U490" s="141">
        <f t="shared" si="367"/>
        <v>900.11610059851932</v>
      </c>
      <c r="V490" s="142">
        <f t="shared" si="368"/>
        <v>33993064.562323198</v>
      </c>
      <c r="W490" s="143">
        <f>INDEX(รายได้แยกตามสิทธิ!$F:$F,MATCH(CalBudget2567!$D490,รายได้แยกตามสิทธิ!$B:$B,0))</f>
        <v>4833673.6500000004</v>
      </c>
      <c r="X490" s="138">
        <f>INDEX(ผลงานOPDVisit_HDC!$E:$E,MATCH(CalBudget2567!$D490,ผลงานOPDVisit_HDC!$A:$A,0))</f>
        <v>14364</v>
      </c>
      <c r="Y490" s="138">
        <f t="shared" si="369"/>
        <v>336.51306390977447</v>
      </c>
      <c r="Z490" s="139">
        <f t="shared" si="370"/>
        <v>17236.8</v>
      </c>
      <c r="AA490" s="140">
        <f t="shared" si="371"/>
        <v>17236.8</v>
      </c>
      <c r="AB490" s="141">
        <f t="shared" si="372"/>
        <v>345.39700879699251</v>
      </c>
      <c r="AC490" s="142">
        <f t="shared" si="373"/>
        <v>5953539.1612320002</v>
      </c>
      <c r="AD490" s="143">
        <f>INDEX(รายได้แยกตามสิทธิ!$G:$G,MATCH(CalBudget2567!$D490,รายได้แยกตามสิทธิ!$B:$B,0))</f>
        <v>19000</v>
      </c>
      <c r="AE490" s="138">
        <f>INDEX(ผลงานOPDVisit_HDC!$G:$G,MATCH(CalBudget2567!$D490,ผลงานOPDVisit_HDC!$A:$A,0))</f>
        <v>97</v>
      </c>
      <c r="AF490" s="138">
        <f t="shared" si="374"/>
        <v>195.8762886597938</v>
      </c>
      <c r="AG490" s="139">
        <f t="shared" si="375"/>
        <v>116.39999999999999</v>
      </c>
      <c r="AH490" s="140">
        <f t="shared" si="376"/>
        <v>116.39999999999999</v>
      </c>
      <c r="AI490" s="141">
        <f t="shared" si="377"/>
        <v>201.04742268041235</v>
      </c>
      <c r="AJ490" s="142">
        <f t="shared" si="378"/>
        <v>23401.919999999995</v>
      </c>
      <c r="AK490" s="143">
        <f>INDEX(รายได้แยกตามสิทธิ!$H:$H,MATCH(CalBudget2567!$D490,รายได้แยกตามสิทธิ!$B:$B,0))</f>
        <v>3985702.25</v>
      </c>
      <c r="AL490" s="138">
        <f>INDEX(ผลงานOPDVisit_HDC!$K:$K,MATCH(CalBudget2567!$D490,ผลงานOPDVisit_HDC!$A:$A,0))</f>
        <v>64</v>
      </c>
      <c r="AM490" s="138">
        <f t="shared" si="379"/>
        <v>62276.59765625</v>
      </c>
      <c r="AN490" s="139">
        <f t="shared" si="380"/>
        <v>76.8</v>
      </c>
      <c r="AO490" s="140">
        <f t="shared" si="381"/>
        <v>76.8</v>
      </c>
      <c r="AP490" s="141">
        <f t="shared" si="382"/>
        <v>63920.699834375002</v>
      </c>
      <c r="AQ490" s="142">
        <f t="shared" si="383"/>
        <v>4909109.7472799998</v>
      </c>
      <c r="AR490" s="144">
        <f t="shared" si="357"/>
        <v>153404116.76596797</v>
      </c>
      <c r="AS490" s="143">
        <f>INDEX(รายได้แยกตามสิทธิ!$I:$I,MATCH(CalBudget2567!$D490,รายได้แยกตามสิทธิ!$B:$B,0))</f>
        <v>56990519.600000001</v>
      </c>
      <c r="AT490" s="138">
        <f>INDEX(ผลงานAdjRw_DHES!$D:$D,MATCH(CalBudget2567!$D490,ผลงานAdjRw_DHES!$B:$B,0))</f>
        <v>5467.3781000000008</v>
      </c>
      <c r="AU490" s="143">
        <f t="shared" si="384"/>
        <v>10423.738500909603</v>
      </c>
      <c r="AV490" s="139">
        <f t="shared" si="385"/>
        <v>6560.853720000001</v>
      </c>
      <c r="AW490" s="140">
        <f t="shared" si="386"/>
        <v>6560.853720000001</v>
      </c>
      <c r="AX490" s="141">
        <f t="shared" si="387"/>
        <v>10698.925197333618</v>
      </c>
      <c r="AY490" s="142">
        <f t="shared" si="388"/>
        <v>70194083.180928007</v>
      </c>
      <c r="AZ490" s="143">
        <f>INDEX(รายได้แยกตามสิทธิ!$J:$J,MATCH(CalBudget2567!$D490,รายได้แยกตามสิทธิ!$B:$B,0))</f>
        <v>11080665.41</v>
      </c>
      <c r="BA490" s="138">
        <f>INDEX(ผลงานAdjRw_DHES!$F:$F,MATCH(CalBudget2567!$D490,ผลงานAdjRw_DHES!$B:$B,0))</f>
        <v>760.96989999999994</v>
      </c>
      <c r="BB490" s="143">
        <f t="shared" si="389"/>
        <v>14561.240083214856</v>
      </c>
      <c r="BC490" s="139">
        <f t="shared" si="390"/>
        <v>913.16387999999995</v>
      </c>
      <c r="BD490" s="140">
        <f t="shared" si="391"/>
        <v>913.16387999999995</v>
      </c>
      <c r="BE490" s="141">
        <f t="shared" si="392"/>
        <v>14945.656821411729</v>
      </c>
      <c r="BF490" s="142">
        <f t="shared" si="393"/>
        <v>13647833.972188801</v>
      </c>
      <c r="BG490" s="143">
        <f>INDEX(รายได้แยกตามสิทธิ!$K:$K,MATCH(CalBudget2567!$D490,รายได้แยกตามสิทธิ!$B:$B,0))</f>
        <v>4955257.75</v>
      </c>
      <c r="BH490" s="138">
        <f>INDEX(ผลงานAdjRw_DHES!$E:$E,MATCH(CalBudget2567!$D490,ผลงานAdjRw_DHES!$B:$B,0))</f>
        <v>312.9871</v>
      </c>
      <c r="BI490" s="143">
        <f t="shared" si="394"/>
        <v>15832.146915959156</v>
      </c>
      <c r="BJ490" s="139">
        <f t="shared" si="395"/>
        <v>375.58452</v>
      </c>
      <c r="BK490" s="140">
        <f t="shared" si="396"/>
        <v>375.58452</v>
      </c>
      <c r="BL490" s="141">
        <f t="shared" si="397"/>
        <v>16250.115594540477</v>
      </c>
      <c r="BM490" s="142">
        <f t="shared" si="398"/>
        <v>6103291.8655199995</v>
      </c>
      <c r="BN490" s="143">
        <f>INDEX(รายได้แยกตามสิทธิ!$N:$N,MATCH(CalBudget2567!$D490,รายได้แยกตามสิทธิ!$B:$B,0))</f>
        <v>4327273</v>
      </c>
      <c r="BO490" s="138">
        <f>INDEX(ผลงานAdjRw_DHES!$I:$I,MATCH(CalBudget2567!$D490,ผลงานAdjRw_DHES!$B:$B,0))</f>
        <v>384.83559999999795</v>
      </c>
      <c r="BP490" s="143">
        <f t="shared" si="399"/>
        <v>11244.471665303374</v>
      </c>
      <c r="BQ490" s="139">
        <f t="shared" si="400"/>
        <v>461.80271999999752</v>
      </c>
      <c r="BR490" s="140">
        <f t="shared" si="401"/>
        <v>461.80271999999752</v>
      </c>
      <c r="BS490" s="141">
        <f t="shared" si="402"/>
        <v>11541.325717267382</v>
      </c>
      <c r="BT490" s="142">
        <f t="shared" si="403"/>
        <v>5329815.6086399993</v>
      </c>
      <c r="BU490" s="144">
        <f t="shared" si="404"/>
        <v>95275024.627276808</v>
      </c>
      <c r="BV490" s="145">
        <f t="shared" si="358"/>
        <v>248679141.39324477</v>
      </c>
      <c r="BW490" s="146">
        <f>INDEX(รายได้แยกตามสิทธิ!$Q:$Q,MATCH(CalBudget2567!$D490,รายได้แยกตามสิทธิ!$B:$B,0))</f>
        <v>0.45</v>
      </c>
      <c r="BX490" s="145">
        <f t="shared" si="405"/>
        <v>111905613.62696014</v>
      </c>
      <c r="BY490" s="141"/>
      <c r="BZ490" s="143">
        <f t="shared" si="406"/>
        <v>196450</v>
      </c>
      <c r="CA490" s="138">
        <f>INDEX(ผลงานOPDVisit_HDC!$C:$C,MATCH(CalBudget2567!$D490,ผลงานOPDVisit_HDC!$A:$A,0))</f>
        <v>196450</v>
      </c>
      <c r="CB490" s="138">
        <f t="shared" si="407"/>
        <v>0</v>
      </c>
    </row>
    <row r="491" spans="1:80" hidden="1" x14ac:dyDescent="0.7">
      <c r="A491" s="136">
        <f>COUNTA($D$16:D491)</f>
        <v>476</v>
      </c>
      <c r="B491" s="1">
        <v>7</v>
      </c>
      <c r="C491" s="2" t="s">
        <v>45</v>
      </c>
      <c r="D491" s="91" t="s">
        <v>548</v>
      </c>
      <c r="E491" s="3" t="s">
        <v>1440</v>
      </c>
      <c r="F491" s="4" t="s">
        <v>1876</v>
      </c>
      <c r="G491" s="1">
        <v>6</v>
      </c>
      <c r="H491" s="3" t="s">
        <v>2965</v>
      </c>
      <c r="I491" s="137">
        <f>INDEX(รายได้แยกตามสิทธิ!$D:$D,MATCH(CalBudget2567!$D491,รายได้แยกตามสิทธิ!$B:$B,0))</f>
        <v>49083094.119999997</v>
      </c>
      <c r="J491" s="138">
        <f>INDEX(ผลงานOPDVisit_HDC!$F:$F,MATCH(CalBudget2567!$D491,ผลงานOPDVisit_HDC!$A:$A,0))</f>
        <v>73764</v>
      </c>
      <c r="K491" s="138">
        <f t="shared" si="359"/>
        <v>665.40716501274335</v>
      </c>
      <c r="L491" s="139">
        <f t="shared" si="360"/>
        <v>88516.800000000003</v>
      </c>
      <c r="M491" s="140">
        <f t="shared" si="361"/>
        <v>88516.800000000003</v>
      </c>
      <c r="N491" s="141">
        <f t="shared" si="362"/>
        <v>682.97391416907976</v>
      </c>
      <c r="O491" s="142">
        <f t="shared" si="363"/>
        <v>60454665.365721598</v>
      </c>
      <c r="P491" s="143">
        <f>INDEX(รายได้แยกตามสิทธิ!$E:$E,MATCH(CalBudget2567!$D491,รายได้แยกตามสิทธิ!$B:$B,0))</f>
        <v>19069817.149999999</v>
      </c>
      <c r="Q491" s="138">
        <f>INDEX(ผลงานOPDVisit_HDC!$D:$D,MATCH(CalBudget2567!$D491,ผลงานOPDVisit_HDC!$A:$A,0))</f>
        <v>21642</v>
      </c>
      <c r="R491" s="138">
        <f t="shared" si="364"/>
        <v>881.1485606690693</v>
      </c>
      <c r="S491" s="139">
        <f t="shared" si="365"/>
        <v>25970.399999999998</v>
      </c>
      <c r="T491" s="140">
        <f t="shared" si="366"/>
        <v>25970.399999999998</v>
      </c>
      <c r="U491" s="141">
        <f t="shared" si="367"/>
        <v>904.41088267073269</v>
      </c>
      <c r="V491" s="142">
        <f t="shared" si="368"/>
        <v>23487912.387311995</v>
      </c>
      <c r="W491" s="143">
        <f>INDEX(รายได้แยกตามสิทธิ!$F:$F,MATCH(CalBudget2567!$D491,รายได้แยกตามสิทธิ!$B:$B,0))</f>
        <v>3541041.05</v>
      </c>
      <c r="X491" s="138">
        <f>INDEX(ผลงานOPDVisit_HDC!$E:$E,MATCH(CalBudget2567!$D491,ผลงานOPDVisit_HDC!$A:$A,0))</f>
        <v>29573</v>
      </c>
      <c r="Y491" s="138">
        <f t="shared" si="369"/>
        <v>119.73898657559259</v>
      </c>
      <c r="Z491" s="139">
        <f t="shared" si="370"/>
        <v>35487.599999999999</v>
      </c>
      <c r="AA491" s="140">
        <f t="shared" si="371"/>
        <v>35487.599999999999</v>
      </c>
      <c r="AB491" s="141">
        <f t="shared" si="372"/>
        <v>122.90009582118823</v>
      </c>
      <c r="AC491" s="142">
        <f t="shared" si="373"/>
        <v>4361429.4404639993</v>
      </c>
      <c r="AD491" s="143">
        <f>INDEX(รายได้แยกตามสิทธิ!$G:$G,MATCH(CalBudget2567!$D491,รายได้แยกตามสิทธิ!$B:$B,0))</f>
        <v>29453</v>
      </c>
      <c r="AE491" s="138">
        <f>INDEX(ผลงานOPDVisit_HDC!$G:$G,MATCH(CalBudget2567!$D491,ผลงานOPDVisit_HDC!$A:$A,0))</f>
        <v>114</v>
      </c>
      <c r="AF491" s="138">
        <f t="shared" si="374"/>
        <v>258.35964912280701</v>
      </c>
      <c r="AG491" s="139">
        <f t="shared" si="375"/>
        <v>136.79999999999998</v>
      </c>
      <c r="AH491" s="140">
        <f t="shared" si="376"/>
        <v>136.79999999999998</v>
      </c>
      <c r="AI491" s="141">
        <f t="shared" si="377"/>
        <v>265.1803438596491</v>
      </c>
      <c r="AJ491" s="142">
        <f t="shared" si="378"/>
        <v>36276.671039999994</v>
      </c>
      <c r="AK491" s="143">
        <f>INDEX(รายได้แยกตามสิทธิ!$H:$H,MATCH(CalBudget2567!$D491,รายได้แยกตามสิทธิ!$B:$B,0))</f>
        <v>1522243</v>
      </c>
      <c r="AL491" s="138">
        <f>INDEX(ผลงานOPDVisit_HDC!$K:$K,MATCH(CalBudget2567!$D491,ผลงานOPDVisit_HDC!$A:$A,0))</f>
        <v>98</v>
      </c>
      <c r="AM491" s="138">
        <f t="shared" si="379"/>
        <v>15533.091836734693</v>
      </c>
      <c r="AN491" s="139">
        <f t="shared" si="380"/>
        <v>117.6</v>
      </c>
      <c r="AO491" s="140">
        <f t="shared" si="381"/>
        <v>117.6</v>
      </c>
      <c r="AP491" s="141">
        <f t="shared" si="382"/>
        <v>15943.165461224489</v>
      </c>
      <c r="AQ491" s="142">
        <f t="shared" si="383"/>
        <v>1874916.2582399999</v>
      </c>
      <c r="AR491" s="144">
        <f t="shared" si="357"/>
        <v>90215200.122777596</v>
      </c>
      <c r="AS491" s="143">
        <f>INDEX(รายได้แยกตามสิทธิ!$I:$I,MATCH(CalBudget2567!$D491,รายได้แยกตามสิทธิ!$B:$B,0))</f>
        <v>10471520</v>
      </c>
      <c r="AT491" s="138">
        <f>INDEX(ผลงานAdjRw_DHES!$D:$D,MATCH(CalBudget2567!$D491,ผลงานAdjRw_DHES!$B:$B,0))</f>
        <v>1087.9628</v>
      </c>
      <c r="AU491" s="143">
        <f t="shared" si="384"/>
        <v>9624.8879097704448</v>
      </c>
      <c r="AV491" s="139">
        <f t="shared" si="385"/>
        <v>1305.5553600000001</v>
      </c>
      <c r="AW491" s="140">
        <f t="shared" si="386"/>
        <v>1305.5553600000001</v>
      </c>
      <c r="AX491" s="141">
        <f t="shared" si="387"/>
        <v>9878.9849505883849</v>
      </c>
      <c r="AY491" s="142">
        <f t="shared" si="388"/>
        <v>12897561.753600001</v>
      </c>
      <c r="AZ491" s="143">
        <f>INDEX(รายได้แยกตามสิทธิ!$J:$J,MATCH(CalBudget2567!$D491,รายได้แยกตามสิทธิ!$B:$B,0))</f>
        <v>2624750.83</v>
      </c>
      <c r="BA491" s="138">
        <f>INDEX(ผลงานAdjRw_DHES!$F:$F,MATCH(CalBudget2567!$D491,ผลงานAdjRw_DHES!$B:$B,0))</f>
        <v>132.4855</v>
      </c>
      <c r="BB491" s="143">
        <f t="shared" si="389"/>
        <v>19811.608289209009</v>
      </c>
      <c r="BC491" s="139">
        <f t="shared" si="390"/>
        <v>158.98259999999999</v>
      </c>
      <c r="BD491" s="140">
        <f t="shared" si="391"/>
        <v>158.98259999999999</v>
      </c>
      <c r="BE491" s="141">
        <f t="shared" si="392"/>
        <v>20334.634748044125</v>
      </c>
      <c r="BF491" s="142">
        <f t="shared" si="393"/>
        <v>3232853.1022943999</v>
      </c>
      <c r="BG491" s="143">
        <f>INDEX(รายได้แยกตามสิทธิ!$K:$K,MATCH(CalBudget2567!$D491,รายได้แยกตามสิทธิ!$B:$B,0))</f>
        <v>302115</v>
      </c>
      <c r="BH491" s="138">
        <f>INDEX(ผลงานAdjRw_DHES!$E:$E,MATCH(CalBudget2567!$D491,ผลงานAdjRw_DHES!$B:$B,0))</f>
        <v>34.443700000000007</v>
      </c>
      <c r="BI491" s="143">
        <f t="shared" si="394"/>
        <v>8771.2702177756728</v>
      </c>
      <c r="BJ491" s="139">
        <f t="shared" si="395"/>
        <v>41.332440000000005</v>
      </c>
      <c r="BK491" s="140">
        <f t="shared" si="396"/>
        <v>41.332440000000005</v>
      </c>
      <c r="BL491" s="141">
        <f t="shared" si="397"/>
        <v>9002.831751524951</v>
      </c>
      <c r="BM491" s="142">
        <f t="shared" si="398"/>
        <v>372109.00319999998</v>
      </c>
      <c r="BN491" s="143">
        <f>INDEX(รายได้แยกตามสิทธิ!$N:$N,MATCH(CalBudget2567!$D491,รายได้แยกตามสิทธิ!$B:$B,0))</f>
        <v>565376</v>
      </c>
      <c r="BO491" s="138">
        <f>INDEX(ผลงานAdjRw_DHES!$I:$I,MATCH(CalBudget2567!$D491,ผลงานAdjRw_DHES!$B:$B,0))</f>
        <v>47.42969999999994</v>
      </c>
      <c r="BP491" s="143">
        <f t="shared" si="399"/>
        <v>11920.29466768714</v>
      </c>
      <c r="BQ491" s="139">
        <f t="shared" si="400"/>
        <v>56.915639999999925</v>
      </c>
      <c r="BR491" s="140">
        <f t="shared" si="401"/>
        <v>56.915639999999925</v>
      </c>
      <c r="BS491" s="141">
        <f t="shared" si="402"/>
        <v>12234.99044691408</v>
      </c>
      <c r="BT491" s="142">
        <f t="shared" si="403"/>
        <v>696362.31167999993</v>
      </c>
      <c r="BU491" s="144">
        <f t="shared" si="404"/>
        <v>17198886.1707744</v>
      </c>
      <c r="BV491" s="145">
        <f t="shared" si="358"/>
        <v>107414086.293552</v>
      </c>
      <c r="BW491" s="146">
        <f>INDEX(รายได้แยกตามสิทธิ!$Q:$Q,MATCH(CalBudget2567!$D491,รายได้แยกตามสิทธิ!$B:$B,0))</f>
        <v>0.45</v>
      </c>
      <c r="BX491" s="145">
        <f t="shared" si="405"/>
        <v>48336338.832098402</v>
      </c>
      <c r="BY491" s="141"/>
      <c r="BZ491" s="143">
        <f t="shared" si="406"/>
        <v>125191</v>
      </c>
      <c r="CA491" s="138">
        <f>INDEX(ผลงานOPDVisit_HDC!$C:$C,MATCH(CalBudget2567!$D491,ผลงานOPDVisit_HDC!$A:$A,0))</f>
        <v>125191</v>
      </c>
      <c r="CB491" s="138">
        <f t="shared" si="407"/>
        <v>0</v>
      </c>
    </row>
    <row r="492" spans="1:80" hidden="1" x14ac:dyDescent="0.7">
      <c r="A492" s="136">
        <f>COUNTA($D$16:D492)</f>
        <v>477</v>
      </c>
      <c r="B492" s="1">
        <v>7</v>
      </c>
      <c r="C492" s="2" t="s">
        <v>45</v>
      </c>
      <c r="D492" s="91" t="s">
        <v>549</v>
      </c>
      <c r="E492" s="3" t="s">
        <v>1441</v>
      </c>
      <c r="F492" s="4" t="s">
        <v>1876</v>
      </c>
      <c r="G492" s="1">
        <v>6</v>
      </c>
      <c r="H492" s="3" t="s">
        <v>2965</v>
      </c>
      <c r="I492" s="137">
        <f>INDEX(รายได้แยกตามสิทธิ!$D:$D,MATCH(CalBudget2567!$D492,รายได้แยกตามสิทธิ!$B:$B,0))</f>
        <v>63436026.57</v>
      </c>
      <c r="J492" s="138">
        <f>INDEX(ผลงานOPDVisit_HDC!$F:$F,MATCH(CalBudget2567!$D492,ผลงานOPDVisit_HDC!$A:$A,0))</f>
        <v>142268</v>
      </c>
      <c r="K492" s="138">
        <f t="shared" si="359"/>
        <v>445.89104064160597</v>
      </c>
      <c r="L492" s="139">
        <f t="shared" si="360"/>
        <v>170721.6</v>
      </c>
      <c r="M492" s="140">
        <f t="shared" si="361"/>
        <v>170721.6</v>
      </c>
      <c r="N492" s="141">
        <f t="shared" si="362"/>
        <v>457.66256411454435</v>
      </c>
      <c r="O492" s="142">
        <f t="shared" si="363"/>
        <v>78132885.205737591</v>
      </c>
      <c r="P492" s="143">
        <f>INDEX(รายได้แยกตามสิทธิ!$E:$E,MATCH(CalBudget2567!$D492,รายได้แยกตามสิทธิ!$B:$B,0))</f>
        <v>11513647.689999999</v>
      </c>
      <c r="Q492" s="138">
        <f>INDEX(ผลงานOPDVisit_HDC!$D:$D,MATCH(CalBudget2567!$D492,ผลงานOPDVisit_HDC!$A:$A,0))</f>
        <v>22649</v>
      </c>
      <c r="R492" s="138">
        <f t="shared" si="364"/>
        <v>508.35126009978364</v>
      </c>
      <c r="S492" s="139">
        <f t="shared" si="365"/>
        <v>27178.799999999999</v>
      </c>
      <c r="T492" s="140">
        <f t="shared" si="366"/>
        <v>27178.799999999999</v>
      </c>
      <c r="U492" s="141">
        <f t="shared" si="367"/>
        <v>521.77173336641795</v>
      </c>
      <c r="V492" s="142">
        <f t="shared" si="368"/>
        <v>14181129.5868192</v>
      </c>
      <c r="W492" s="143">
        <f>INDEX(รายได้แยกตามสิทธิ!$F:$F,MATCH(CalBudget2567!$D492,รายได้แยกตามสิทธิ!$B:$B,0))</f>
        <v>2136770.8199999998</v>
      </c>
      <c r="X492" s="138">
        <f>INDEX(ผลงานOPDVisit_HDC!$E:$E,MATCH(CalBudget2567!$D492,ผลงานOPDVisit_HDC!$A:$A,0))</f>
        <v>13841</v>
      </c>
      <c r="Y492" s="138">
        <f t="shared" si="369"/>
        <v>154.37980059244273</v>
      </c>
      <c r="Z492" s="139">
        <f t="shared" si="370"/>
        <v>16609.2</v>
      </c>
      <c r="AA492" s="140">
        <f t="shared" si="371"/>
        <v>16609.2</v>
      </c>
      <c r="AB492" s="141">
        <f t="shared" si="372"/>
        <v>158.45542732808323</v>
      </c>
      <c r="AC492" s="142">
        <f t="shared" si="373"/>
        <v>2631817.8835776001</v>
      </c>
      <c r="AD492" s="143">
        <f>INDEX(รายได้แยกตามสิทธิ!$G:$G,MATCH(CalBudget2567!$D492,รายได้แยกตามสิทธิ!$B:$B,0))</f>
        <v>30217</v>
      </c>
      <c r="AE492" s="138">
        <f>INDEX(ผลงานOPDVisit_HDC!$G:$G,MATCH(CalBudget2567!$D492,ผลงานOPDVisit_HDC!$A:$A,0))</f>
        <v>122</v>
      </c>
      <c r="AF492" s="138">
        <f t="shared" si="374"/>
        <v>247.68032786885246</v>
      </c>
      <c r="AG492" s="139">
        <f t="shared" si="375"/>
        <v>146.4</v>
      </c>
      <c r="AH492" s="140">
        <f t="shared" si="376"/>
        <v>146.4</v>
      </c>
      <c r="AI492" s="141">
        <f t="shared" si="377"/>
        <v>254.21908852459018</v>
      </c>
      <c r="AJ492" s="142">
        <f t="shared" si="378"/>
        <v>37217.674560000007</v>
      </c>
      <c r="AK492" s="143">
        <f>INDEX(รายได้แยกตามสิทธิ!$H:$H,MATCH(CalBudget2567!$D492,รายได้แยกตามสิทธิ!$B:$B,0))</f>
        <v>2748317.66</v>
      </c>
      <c r="AL492" s="138">
        <f>INDEX(ผลงานOPDVisit_HDC!$K:$K,MATCH(CalBudget2567!$D492,ผลงานOPDVisit_HDC!$A:$A,0))</f>
        <v>20</v>
      </c>
      <c r="AM492" s="138">
        <f t="shared" si="379"/>
        <v>137415.883</v>
      </c>
      <c r="AN492" s="139">
        <f t="shared" si="380"/>
        <v>24</v>
      </c>
      <c r="AO492" s="140">
        <f t="shared" si="381"/>
        <v>24</v>
      </c>
      <c r="AP492" s="141">
        <f t="shared" si="382"/>
        <v>141043.66231119999</v>
      </c>
      <c r="AQ492" s="142">
        <f t="shared" si="383"/>
        <v>3385047.8954687999</v>
      </c>
      <c r="AR492" s="144">
        <f t="shared" si="357"/>
        <v>98368098.246163189</v>
      </c>
      <c r="AS492" s="143">
        <f>INDEX(รายได้แยกตามสิทธิ!$I:$I,MATCH(CalBudget2567!$D492,รายได้แยกตามสิทธิ!$B:$B,0))</f>
        <v>20412643.75</v>
      </c>
      <c r="AT492" s="138">
        <f>INDEX(ผลงานAdjRw_DHES!$D:$D,MATCH(CalBudget2567!$D492,ผลงานAdjRw_DHES!$B:$B,0))</f>
        <v>1910.7469999999996</v>
      </c>
      <c r="AU492" s="143">
        <f t="shared" si="384"/>
        <v>10683.069893607057</v>
      </c>
      <c r="AV492" s="139">
        <f t="shared" si="385"/>
        <v>2292.8963999999996</v>
      </c>
      <c r="AW492" s="140">
        <f t="shared" si="386"/>
        <v>2292.8963999999996</v>
      </c>
      <c r="AX492" s="141">
        <f t="shared" si="387"/>
        <v>10965.102938798284</v>
      </c>
      <c r="AY492" s="142">
        <f t="shared" si="388"/>
        <v>25141845.054000001</v>
      </c>
      <c r="AZ492" s="143">
        <f>INDEX(รายได้แยกตามสิทธิ!$J:$J,MATCH(CalBudget2567!$D492,รายได้แยกตามสิทธิ!$B:$B,0))</f>
        <v>4243325.21</v>
      </c>
      <c r="BA492" s="138">
        <f>INDEX(ผลงานAdjRw_DHES!$F:$F,MATCH(CalBudget2567!$D492,ผลงานAdjRw_DHES!$B:$B,0))</f>
        <v>227.79919999999998</v>
      </c>
      <c r="BB492" s="143">
        <f t="shared" si="389"/>
        <v>18627.480737421378</v>
      </c>
      <c r="BC492" s="139">
        <f t="shared" si="390"/>
        <v>273.35903999999999</v>
      </c>
      <c r="BD492" s="140">
        <f t="shared" si="391"/>
        <v>273.35903999999999</v>
      </c>
      <c r="BE492" s="141">
        <f t="shared" si="392"/>
        <v>19119.246228889304</v>
      </c>
      <c r="BF492" s="142">
        <f t="shared" si="393"/>
        <v>5226418.7946528001</v>
      </c>
      <c r="BG492" s="143">
        <f>INDEX(รายได้แยกตามสิทธิ!$K:$K,MATCH(CalBudget2567!$D492,รายได้แยกตามสิทธิ!$B:$B,0))</f>
        <v>604911.89</v>
      </c>
      <c r="BH492" s="138">
        <f>INDEX(ผลงานAdjRw_DHES!$E:$E,MATCH(CalBudget2567!$D492,ผลงานAdjRw_DHES!$B:$B,0))</f>
        <v>55.571199999999997</v>
      </c>
      <c r="BI492" s="143">
        <f t="shared" si="394"/>
        <v>10885.348705804447</v>
      </c>
      <c r="BJ492" s="139">
        <f t="shared" si="395"/>
        <v>66.68544</v>
      </c>
      <c r="BK492" s="140">
        <f t="shared" si="396"/>
        <v>66.68544</v>
      </c>
      <c r="BL492" s="141">
        <f t="shared" si="397"/>
        <v>11172.721911637684</v>
      </c>
      <c r="BM492" s="142">
        <f t="shared" si="398"/>
        <v>745057.87667520007</v>
      </c>
      <c r="BN492" s="143">
        <f>INDEX(รายได้แยกตามสิทธิ!$N:$N,MATCH(CalBudget2567!$D492,รายได้แยกตามสิทธิ!$B:$B,0))</f>
        <v>146431.69</v>
      </c>
      <c r="BO492" s="138">
        <f>INDEX(ผลงานAdjRw_DHES!$I:$I,MATCH(CalBudget2567!$D492,ผลงานAdjRw_DHES!$B:$B,0))</f>
        <v>86.918499999999824</v>
      </c>
      <c r="BP492" s="143">
        <f t="shared" si="399"/>
        <v>1684.7010705430985</v>
      </c>
      <c r="BQ492" s="139">
        <f t="shared" si="400"/>
        <v>104.30219999999979</v>
      </c>
      <c r="BR492" s="140">
        <f t="shared" si="401"/>
        <v>104.30219999999979</v>
      </c>
      <c r="BS492" s="141">
        <f t="shared" si="402"/>
        <v>1729.1771788054364</v>
      </c>
      <c r="BT492" s="142">
        <f t="shared" si="403"/>
        <v>180356.98393920003</v>
      </c>
      <c r="BU492" s="144">
        <f t="shared" si="404"/>
        <v>31293678.709267203</v>
      </c>
      <c r="BV492" s="145">
        <f t="shared" si="358"/>
        <v>129661776.95543039</v>
      </c>
      <c r="BW492" s="146">
        <f>INDEX(รายได้แยกตามสิทธิ!$Q:$Q,MATCH(CalBudget2567!$D492,รายได้แยกตามสิทธิ!$B:$B,0))</f>
        <v>0.47</v>
      </c>
      <c r="BX492" s="145">
        <f t="shared" si="405"/>
        <v>60941035.16905228</v>
      </c>
      <c r="BY492" s="141"/>
      <c r="BZ492" s="143">
        <f t="shared" si="406"/>
        <v>178900</v>
      </c>
      <c r="CA492" s="138">
        <f>INDEX(ผลงานOPDVisit_HDC!$C:$C,MATCH(CalBudget2567!$D492,ผลงานOPDVisit_HDC!$A:$A,0))</f>
        <v>178900</v>
      </c>
      <c r="CB492" s="138">
        <f t="shared" si="407"/>
        <v>0</v>
      </c>
    </row>
    <row r="493" spans="1:80" hidden="1" x14ac:dyDescent="0.7">
      <c r="A493" s="136">
        <f>COUNTA($D$16:D493)</f>
        <v>478</v>
      </c>
      <c r="B493" s="1">
        <v>7</v>
      </c>
      <c r="C493" s="2" t="s">
        <v>45</v>
      </c>
      <c r="D493" s="91" t="s">
        <v>550</v>
      </c>
      <c r="E493" s="3" t="s">
        <v>1442</v>
      </c>
      <c r="F493" s="4" t="s">
        <v>1876</v>
      </c>
      <c r="G493" s="1">
        <v>6</v>
      </c>
      <c r="H493" s="3" t="s">
        <v>2965</v>
      </c>
      <c r="I493" s="137">
        <f>INDEX(รายได้แยกตามสิทธิ!$D:$D,MATCH(CalBudget2567!$D493,รายได้แยกตามสิทธิ!$B:$B,0))</f>
        <v>44551073.590000004</v>
      </c>
      <c r="J493" s="138">
        <f>INDEX(ผลงานOPDVisit_HDC!$F:$F,MATCH(CalBudget2567!$D493,ผลงานOPDVisit_HDC!$A:$A,0))</f>
        <v>65320</v>
      </c>
      <c r="K493" s="138">
        <f t="shared" si="359"/>
        <v>682.04338012859773</v>
      </c>
      <c r="L493" s="139">
        <f t="shared" si="360"/>
        <v>78384</v>
      </c>
      <c r="M493" s="140">
        <f t="shared" si="361"/>
        <v>78384</v>
      </c>
      <c r="N493" s="141">
        <f t="shared" si="362"/>
        <v>700.04932536399269</v>
      </c>
      <c r="O493" s="142">
        <f t="shared" si="363"/>
        <v>54872666.319331206</v>
      </c>
      <c r="P493" s="143">
        <f>INDEX(รายได้แยกตามสิทธิ!$E:$E,MATCH(CalBudget2567!$D493,รายได้แยกตามสิทธิ!$B:$B,0))</f>
        <v>7000524.5499999998</v>
      </c>
      <c r="Q493" s="138">
        <f>INDEX(ผลงานOPDVisit_HDC!$D:$D,MATCH(CalBudget2567!$D493,ผลงานOPDVisit_HDC!$A:$A,0))</f>
        <v>13049</v>
      </c>
      <c r="R493" s="138">
        <f t="shared" si="364"/>
        <v>536.47977239635225</v>
      </c>
      <c r="S493" s="139">
        <f t="shared" si="365"/>
        <v>15658.8</v>
      </c>
      <c r="T493" s="140">
        <f t="shared" si="366"/>
        <v>15658.8</v>
      </c>
      <c r="U493" s="141">
        <f t="shared" si="367"/>
        <v>550.64283838761594</v>
      </c>
      <c r="V493" s="142">
        <f t="shared" si="368"/>
        <v>8622406.0777439997</v>
      </c>
      <c r="W493" s="143">
        <f>INDEX(รายได้แยกตามสิทธิ!$F:$F,MATCH(CalBudget2567!$D493,รายได้แยกตามสิทธิ!$B:$B,0))</f>
        <v>2539827.5</v>
      </c>
      <c r="X493" s="138">
        <f>INDEX(ผลงานOPDVisit_HDC!$E:$E,MATCH(CalBudget2567!$D493,ผลงานOPDVisit_HDC!$A:$A,0))</f>
        <v>20225</v>
      </c>
      <c r="Y493" s="138">
        <f t="shared" si="369"/>
        <v>125.57861557478368</v>
      </c>
      <c r="Z493" s="139">
        <f t="shared" si="370"/>
        <v>24270</v>
      </c>
      <c r="AA493" s="140">
        <f t="shared" si="371"/>
        <v>24270</v>
      </c>
      <c r="AB493" s="141">
        <f t="shared" si="372"/>
        <v>128.89389102595797</v>
      </c>
      <c r="AC493" s="142">
        <f t="shared" si="373"/>
        <v>3128254.7352</v>
      </c>
      <c r="AD493" s="143">
        <f>INDEX(รายได้แยกตามสิทธิ!$G:$G,MATCH(CalBudget2567!$D493,รายได้แยกตามสิทธิ!$B:$B,0))</f>
        <v>42097</v>
      </c>
      <c r="AE493" s="138">
        <f>INDEX(ผลงานOPDVisit_HDC!$G:$G,MATCH(CalBudget2567!$D493,ผลงานOPDVisit_HDC!$A:$A,0))</f>
        <v>0</v>
      </c>
      <c r="AF493" s="138">
        <f t="shared" si="374"/>
        <v>0</v>
      </c>
      <c r="AG493" s="139">
        <f t="shared" si="375"/>
        <v>0</v>
      </c>
      <c r="AH493" s="140">
        <f t="shared" si="376"/>
        <v>0</v>
      </c>
      <c r="AI493" s="141">
        <f t="shared" si="377"/>
        <v>0</v>
      </c>
      <c r="AJ493" s="142">
        <f t="shared" si="378"/>
        <v>0</v>
      </c>
      <c r="AK493" s="143">
        <f>INDEX(รายได้แยกตามสิทธิ!$H:$H,MATCH(CalBudget2567!$D493,รายได้แยกตามสิทธิ!$B:$B,0))</f>
        <v>1488766.5</v>
      </c>
      <c r="AL493" s="138">
        <f>INDEX(ผลงานOPDVisit_HDC!$K:$K,MATCH(CalBudget2567!$D493,ผลงานOPDVisit_HDC!$A:$A,0))</f>
        <v>92</v>
      </c>
      <c r="AM493" s="138">
        <f t="shared" si="379"/>
        <v>16182.244565217392</v>
      </c>
      <c r="AN493" s="139">
        <f t="shared" si="380"/>
        <v>110.39999999999999</v>
      </c>
      <c r="AO493" s="140">
        <f t="shared" si="381"/>
        <v>110.39999999999999</v>
      </c>
      <c r="AP493" s="141">
        <f t="shared" si="382"/>
        <v>16609.455821739131</v>
      </c>
      <c r="AQ493" s="142">
        <f t="shared" si="383"/>
        <v>1833683.9227199999</v>
      </c>
      <c r="AR493" s="144">
        <f t="shared" si="357"/>
        <v>68457011.054995209</v>
      </c>
      <c r="AS493" s="143">
        <f>INDEX(รายได้แยกตามสิทธิ!$I:$I,MATCH(CalBudget2567!$D493,รายได้แยกตามสิทธิ!$B:$B,0))</f>
        <v>10481392.9</v>
      </c>
      <c r="AT493" s="138">
        <f>INDEX(ผลงานAdjRw_DHES!$D:$D,MATCH(CalBudget2567!$D493,ผลงานAdjRw_DHES!$B:$B,0))</f>
        <v>1397.9885000000004</v>
      </c>
      <c r="AU493" s="143">
        <f t="shared" si="384"/>
        <v>7497.4814885816286</v>
      </c>
      <c r="AV493" s="139">
        <f t="shared" si="385"/>
        <v>1677.5862000000004</v>
      </c>
      <c r="AW493" s="140">
        <f t="shared" si="386"/>
        <v>1677.5862000000004</v>
      </c>
      <c r="AX493" s="141">
        <f t="shared" si="387"/>
        <v>7695.414999880184</v>
      </c>
      <c r="AY493" s="142">
        <f t="shared" si="388"/>
        <v>12909722.007072002</v>
      </c>
      <c r="AZ493" s="143">
        <f>INDEX(รายได้แยกตามสิทธิ!$J:$J,MATCH(CalBudget2567!$D493,รายได้แยกตามสิทธิ!$B:$B,0))</f>
        <v>1356464.25</v>
      </c>
      <c r="BA493" s="138">
        <f>INDEX(ผลงานAdjRw_DHES!$F:$F,MATCH(CalBudget2567!$D493,ผลงานAdjRw_DHES!$B:$B,0))</f>
        <v>124.2535</v>
      </c>
      <c r="BB493" s="143">
        <f t="shared" si="389"/>
        <v>10916.909785237438</v>
      </c>
      <c r="BC493" s="139">
        <f t="shared" si="390"/>
        <v>149.10419999999999</v>
      </c>
      <c r="BD493" s="140">
        <f t="shared" si="391"/>
        <v>149.10419999999999</v>
      </c>
      <c r="BE493" s="141">
        <f t="shared" si="392"/>
        <v>11205.116203567706</v>
      </c>
      <c r="BF493" s="142">
        <f t="shared" si="393"/>
        <v>1670729.88744</v>
      </c>
      <c r="BG493" s="143">
        <f>INDEX(รายได้แยกตามสิทธิ!$K:$K,MATCH(CalBudget2567!$D493,รายได้แยกตามสิทธิ!$B:$B,0))</f>
        <v>3950749.86</v>
      </c>
      <c r="BH493" s="138">
        <f>INDEX(ผลงานAdjRw_DHES!$E:$E,MATCH(CalBudget2567!$D493,ผลงานAdjRw_DHES!$B:$B,0))</f>
        <v>62.612199999999994</v>
      </c>
      <c r="BI493" s="143">
        <f t="shared" si="394"/>
        <v>63098.722932591416</v>
      </c>
      <c r="BJ493" s="139">
        <f t="shared" si="395"/>
        <v>75.13463999999999</v>
      </c>
      <c r="BK493" s="140">
        <f t="shared" si="396"/>
        <v>75.13463999999999</v>
      </c>
      <c r="BL493" s="141">
        <f t="shared" si="397"/>
        <v>64764.529218011827</v>
      </c>
      <c r="BM493" s="142">
        <f t="shared" si="398"/>
        <v>4866059.5875647999</v>
      </c>
      <c r="BN493" s="143">
        <f>INDEX(รายได้แยกตามสิทธิ!$N:$N,MATCH(CalBudget2567!$D493,รายได้แยกตามสิทธิ!$B:$B,0))</f>
        <v>589617.69999999995</v>
      </c>
      <c r="BO493" s="138">
        <f>INDEX(ผลงานAdjRw_DHES!$I:$I,MATCH(CalBudget2567!$D493,ผลงานAdjRw_DHES!$B:$B,0))</f>
        <v>43.753499999999406</v>
      </c>
      <c r="BP493" s="143">
        <f t="shared" si="399"/>
        <v>13475.897928165929</v>
      </c>
      <c r="BQ493" s="139">
        <f t="shared" si="400"/>
        <v>52.504199999999287</v>
      </c>
      <c r="BR493" s="140">
        <f t="shared" si="401"/>
        <v>52.504199999999287</v>
      </c>
      <c r="BS493" s="141">
        <f t="shared" si="402"/>
        <v>13831.66163346951</v>
      </c>
      <c r="BT493" s="142">
        <f t="shared" si="403"/>
        <v>726220.328736</v>
      </c>
      <c r="BU493" s="144">
        <f t="shared" si="404"/>
        <v>20172731.810812801</v>
      </c>
      <c r="BV493" s="145">
        <f t="shared" si="358"/>
        <v>88629742.86580801</v>
      </c>
      <c r="BW493" s="146">
        <f>INDEX(รายได้แยกตามสิทธิ!$Q:$Q,MATCH(CalBudget2567!$D493,รายได้แยกตามสิทธิ!$B:$B,0))</f>
        <v>0.51</v>
      </c>
      <c r="BX493" s="145">
        <f t="shared" si="405"/>
        <v>45201168.861562088</v>
      </c>
      <c r="BY493" s="141"/>
      <c r="BZ493" s="143">
        <f t="shared" si="406"/>
        <v>98686</v>
      </c>
      <c r="CA493" s="138">
        <f>INDEX(ผลงานOPDVisit_HDC!$C:$C,MATCH(CalBudget2567!$D493,ผลงานOPDVisit_HDC!$A:$A,0))</f>
        <v>98686</v>
      </c>
      <c r="CB493" s="138">
        <f t="shared" si="407"/>
        <v>0</v>
      </c>
    </row>
    <row r="494" spans="1:80" hidden="1" x14ac:dyDescent="0.7">
      <c r="A494" s="136">
        <f>COUNTA($D$16:D494)</f>
        <v>479</v>
      </c>
      <c r="B494" s="1">
        <v>7</v>
      </c>
      <c r="C494" s="2" t="s">
        <v>45</v>
      </c>
      <c r="D494" s="91" t="s">
        <v>551</v>
      </c>
      <c r="E494" s="3" t="s">
        <v>1443</v>
      </c>
      <c r="F494" s="4" t="s">
        <v>1876</v>
      </c>
      <c r="G494" s="1">
        <v>9</v>
      </c>
      <c r="H494" s="3" t="s">
        <v>2967</v>
      </c>
      <c r="I494" s="137">
        <f>INDEX(รายได้แยกตามสิทธิ!$D:$D,MATCH(CalBudget2567!$D494,รายได้แยกตามสิทธิ!$B:$B,0))</f>
        <v>62749494.719999999</v>
      </c>
      <c r="J494" s="138">
        <f>INDEX(ผลงานOPDVisit_HDC!$F:$F,MATCH(CalBudget2567!$D494,ผลงานOPDVisit_HDC!$A:$A,0))</f>
        <v>112579</v>
      </c>
      <c r="K494" s="138">
        <f t="shared" si="359"/>
        <v>557.38188045727884</v>
      </c>
      <c r="L494" s="139">
        <f t="shared" si="360"/>
        <v>135094.79999999999</v>
      </c>
      <c r="M494" s="140">
        <f t="shared" si="361"/>
        <v>135094.79999999999</v>
      </c>
      <c r="N494" s="141">
        <f t="shared" si="362"/>
        <v>572.09676210135103</v>
      </c>
      <c r="O494" s="142">
        <f t="shared" si="363"/>
        <v>77287297.656729594</v>
      </c>
      <c r="P494" s="143">
        <f>INDEX(รายได้แยกตามสิทธิ!$E:$E,MATCH(CalBudget2567!$D494,รายได้แยกตามสิทธิ!$B:$B,0))</f>
        <v>15465803.609999999</v>
      </c>
      <c r="Q494" s="138">
        <f>INDEX(ผลงานOPDVisit_HDC!$D:$D,MATCH(CalBudget2567!$D494,ผลงานOPDVisit_HDC!$A:$A,0))</f>
        <v>17699</v>
      </c>
      <c r="R494" s="138">
        <f t="shared" si="364"/>
        <v>873.82358381829476</v>
      </c>
      <c r="S494" s="139">
        <f t="shared" si="365"/>
        <v>21238.799999999999</v>
      </c>
      <c r="T494" s="140">
        <f t="shared" si="366"/>
        <v>21238.799999999999</v>
      </c>
      <c r="U494" s="141">
        <f t="shared" si="367"/>
        <v>896.89252643109774</v>
      </c>
      <c r="V494" s="142">
        <f t="shared" si="368"/>
        <v>19048920.990364797</v>
      </c>
      <c r="W494" s="143">
        <f>INDEX(รายได้แยกตามสิทธิ!$F:$F,MATCH(CalBudget2567!$D494,รายได้แยกตามสิทธิ!$B:$B,0))</f>
        <v>3718233.25</v>
      </c>
      <c r="X494" s="138">
        <f>INDEX(ผลงานOPDVisit_HDC!$E:$E,MATCH(CalBudget2567!$D494,ผลงานOPDVisit_HDC!$A:$A,0))</f>
        <v>6922</v>
      </c>
      <c r="Y494" s="138">
        <f t="shared" si="369"/>
        <v>537.16169459693731</v>
      </c>
      <c r="Z494" s="139">
        <f t="shared" si="370"/>
        <v>8306.4</v>
      </c>
      <c r="AA494" s="140">
        <f t="shared" si="371"/>
        <v>8306.4</v>
      </c>
      <c r="AB494" s="141">
        <f t="shared" si="372"/>
        <v>551.34276333429648</v>
      </c>
      <c r="AC494" s="142">
        <f t="shared" si="373"/>
        <v>4579673.52936</v>
      </c>
      <c r="AD494" s="143">
        <f>INDEX(รายได้แยกตามสิทธิ!$G:$G,MATCH(CalBudget2567!$D494,รายได้แยกตามสิทธิ!$B:$B,0))</f>
        <v>36568.86</v>
      </c>
      <c r="AE494" s="138">
        <f>INDEX(ผลงานOPDVisit_HDC!$G:$G,MATCH(CalBudget2567!$D494,ผลงานOPDVisit_HDC!$A:$A,0))</f>
        <v>0</v>
      </c>
      <c r="AF494" s="138">
        <f t="shared" si="374"/>
        <v>0</v>
      </c>
      <c r="AG494" s="139">
        <f t="shared" si="375"/>
        <v>0</v>
      </c>
      <c r="AH494" s="140">
        <f t="shared" si="376"/>
        <v>0</v>
      </c>
      <c r="AI494" s="141">
        <f t="shared" si="377"/>
        <v>0</v>
      </c>
      <c r="AJ494" s="142">
        <f t="shared" si="378"/>
        <v>0</v>
      </c>
      <c r="AK494" s="143">
        <f>INDEX(รายได้แยกตามสิทธิ!$H:$H,MATCH(CalBudget2567!$D494,รายได้แยกตามสิทธิ!$B:$B,0))</f>
        <v>2863910</v>
      </c>
      <c r="AL494" s="138">
        <f>INDEX(ผลงานOPDVisit_HDC!$K:$K,MATCH(CalBudget2567!$D494,ผลงานOPDVisit_HDC!$A:$A,0))</f>
        <v>3974</v>
      </c>
      <c r="AM494" s="138">
        <f t="shared" si="379"/>
        <v>720.66180171112228</v>
      </c>
      <c r="AN494" s="139">
        <f t="shared" si="380"/>
        <v>4768.8</v>
      </c>
      <c r="AO494" s="140">
        <f t="shared" si="381"/>
        <v>4768.8</v>
      </c>
      <c r="AP494" s="141">
        <f t="shared" si="382"/>
        <v>739.68727327629585</v>
      </c>
      <c r="AQ494" s="142">
        <f t="shared" si="383"/>
        <v>3527420.6687999996</v>
      </c>
      <c r="AR494" s="144">
        <f t="shared" si="357"/>
        <v>104443312.84525439</v>
      </c>
      <c r="AS494" s="143">
        <f>INDEX(รายได้แยกตามสิทธิ!$I:$I,MATCH(CalBudget2567!$D494,รายได้แยกตามสิทธิ!$B:$B,0))</f>
        <v>15971857.220000001</v>
      </c>
      <c r="AT494" s="138">
        <f>INDEX(ผลงานAdjRw_DHES!$D:$D,MATCH(CalBudget2567!$D494,ผลงานAdjRw_DHES!$B:$B,0))</f>
        <v>1263.7103999999999</v>
      </c>
      <c r="AU494" s="143">
        <f t="shared" si="384"/>
        <v>12638.858729025258</v>
      </c>
      <c r="AV494" s="139">
        <f t="shared" si="385"/>
        <v>1516.4524799999999</v>
      </c>
      <c r="AW494" s="140">
        <f t="shared" si="386"/>
        <v>1516.4524799999999</v>
      </c>
      <c r="AX494" s="141">
        <f t="shared" si="387"/>
        <v>12972.524599471524</v>
      </c>
      <c r="AY494" s="142">
        <f t="shared" si="388"/>
        <v>19672217.1007296</v>
      </c>
      <c r="AZ494" s="143">
        <f>INDEX(รายได้แยกตามสิทธิ!$J:$J,MATCH(CalBudget2567!$D494,รายได้แยกตามสิทธิ!$B:$B,0))</f>
        <v>2094932.03</v>
      </c>
      <c r="BA494" s="138">
        <f>INDEX(ผลงานAdjRw_DHES!$F:$F,MATCH(CalBudget2567!$D494,ผลงานAdjRw_DHES!$B:$B,0))</f>
        <v>119.22380000000001</v>
      </c>
      <c r="BB494" s="143">
        <f t="shared" si="389"/>
        <v>17571.42474908533</v>
      </c>
      <c r="BC494" s="139">
        <f t="shared" si="390"/>
        <v>143.06856000000002</v>
      </c>
      <c r="BD494" s="140">
        <f t="shared" si="391"/>
        <v>143.06856000000002</v>
      </c>
      <c r="BE494" s="141">
        <f t="shared" si="392"/>
        <v>18035.310362461183</v>
      </c>
      <c r="BF494" s="142">
        <f t="shared" si="393"/>
        <v>2580285.8827104</v>
      </c>
      <c r="BG494" s="143">
        <f>INDEX(รายได้แยกตามสิทธิ!$K:$K,MATCH(CalBudget2567!$D494,รายได้แยกตามสิทธิ!$B:$B,0))</f>
        <v>497435.5</v>
      </c>
      <c r="BH494" s="138">
        <f>INDEX(ผลงานAdjRw_DHES!$E:$E,MATCH(CalBudget2567!$D494,ผลงานAdjRw_DHES!$B:$B,0))</f>
        <v>32.430100000000003</v>
      </c>
      <c r="BI494" s="143">
        <f t="shared" si="394"/>
        <v>15338.6976913423</v>
      </c>
      <c r="BJ494" s="139">
        <f t="shared" si="395"/>
        <v>38.916119999999999</v>
      </c>
      <c r="BK494" s="140">
        <f t="shared" si="396"/>
        <v>38.916119999999999</v>
      </c>
      <c r="BL494" s="141">
        <f t="shared" si="397"/>
        <v>15743.639310393737</v>
      </c>
      <c r="BM494" s="142">
        <f t="shared" si="398"/>
        <v>612681.3566399999</v>
      </c>
      <c r="BN494" s="143">
        <f>INDEX(รายได้แยกตามสิทธิ!$N:$N,MATCH(CalBudget2567!$D494,รายได้แยกตามสิทธิ!$B:$B,0))</f>
        <v>1694605.56</v>
      </c>
      <c r="BO494" s="138">
        <f>INDEX(ผลงานAdjRw_DHES!$I:$I,MATCH(CalBudget2567!$D494,ผลงานAdjRw_DHES!$B:$B,0))</f>
        <v>78.030700000000252</v>
      </c>
      <c r="BP494" s="143">
        <f t="shared" si="399"/>
        <v>21717.164654424407</v>
      </c>
      <c r="BQ494" s="139">
        <f t="shared" si="400"/>
        <v>93.636840000000305</v>
      </c>
      <c r="BR494" s="140">
        <f t="shared" si="401"/>
        <v>93.636840000000305</v>
      </c>
      <c r="BS494" s="141">
        <f t="shared" si="402"/>
        <v>22290.497801301211</v>
      </c>
      <c r="BT494" s="142">
        <f t="shared" si="403"/>
        <v>2087211.7761408002</v>
      </c>
      <c r="BU494" s="144">
        <f t="shared" si="404"/>
        <v>24952396.116220802</v>
      </c>
      <c r="BV494" s="145">
        <f t="shared" si="358"/>
        <v>129395708.96147519</v>
      </c>
      <c r="BW494" s="146">
        <f>INDEX(รายได้แยกตามสิทธิ!$Q:$Q,MATCH(CalBudget2567!$D494,รายได้แยกตามสิทธิ!$B:$B,0))</f>
        <v>0.45</v>
      </c>
      <c r="BX494" s="145">
        <f t="shared" si="405"/>
        <v>58228069.032663837</v>
      </c>
      <c r="BY494" s="141"/>
      <c r="BZ494" s="143">
        <f t="shared" si="406"/>
        <v>141174</v>
      </c>
      <c r="CA494" s="138">
        <f>INDEX(ผลงานOPDVisit_HDC!$C:$C,MATCH(CalBudget2567!$D494,ผลงานOPDVisit_HDC!$A:$A,0))</f>
        <v>141174</v>
      </c>
      <c r="CB494" s="138">
        <f t="shared" si="407"/>
        <v>0</v>
      </c>
    </row>
    <row r="495" spans="1:80" hidden="1" x14ac:dyDescent="0.7">
      <c r="A495" s="136">
        <f>COUNTA($D$16:D495)</f>
        <v>480</v>
      </c>
      <c r="B495" s="1">
        <v>7</v>
      </c>
      <c r="C495" s="2" t="s">
        <v>45</v>
      </c>
      <c r="D495" s="91" t="s">
        <v>552</v>
      </c>
      <c r="E495" s="3" t="s">
        <v>1444</v>
      </c>
      <c r="F495" s="4" t="s">
        <v>1876</v>
      </c>
      <c r="G495" s="1">
        <v>13</v>
      </c>
      <c r="H495" s="3" t="s">
        <v>2963</v>
      </c>
      <c r="I495" s="137">
        <f>INDEX(รายได้แยกตามสิทธิ!$D:$D,MATCH(CalBudget2567!$D495,รายได้แยกตามสิทธิ!$B:$B,0))</f>
        <v>116612418.34999999</v>
      </c>
      <c r="J495" s="138">
        <f>INDEX(ผลงานOPDVisit_HDC!$F:$F,MATCH(CalBudget2567!$D495,ผลงานOPDVisit_HDC!$A:$A,0))</f>
        <v>152433</v>
      </c>
      <c r="K495" s="138">
        <f t="shared" si="359"/>
        <v>765.00769748020434</v>
      </c>
      <c r="L495" s="139">
        <f t="shared" si="360"/>
        <v>182919.6</v>
      </c>
      <c r="M495" s="140">
        <f t="shared" si="361"/>
        <v>182919.6</v>
      </c>
      <c r="N495" s="141">
        <f t="shared" si="362"/>
        <v>785.2039006936817</v>
      </c>
      <c r="O495" s="142">
        <f t="shared" si="363"/>
        <v>143629183.43332797</v>
      </c>
      <c r="P495" s="143">
        <f>INDEX(รายได้แยกตามสิทธิ!$E:$E,MATCH(CalBudget2567!$D495,รายได้แยกตามสิทธิ!$B:$B,0))</f>
        <v>25043944.039999999</v>
      </c>
      <c r="Q495" s="138">
        <f>INDEX(ผลงานOPDVisit_HDC!$D:$D,MATCH(CalBudget2567!$D495,ผลงานOPDVisit_HDC!$A:$A,0))</f>
        <v>30538</v>
      </c>
      <c r="R495" s="138">
        <f t="shared" si="364"/>
        <v>820.09116641561332</v>
      </c>
      <c r="S495" s="139">
        <f t="shared" si="365"/>
        <v>36645.599999999999</v>
      </c>
      <c r="T495" s="140">
        <f t="shared" si="366"/>
        <v>36645.599999999999</v>
      </c>
      <c r="U495" s="141">
        <f t="shared" si="367"/>
        <v>841.74157320898553</v>
      </c>
      <c r="V495" s="142">
        <f t="shared" si="368"/>
        <v>30846124.995187201</v>
      </c>
      <c r="W495" s="143">
        <f>INDEX(รายได้แยกตามสิทธิ!$F:$F,MATCH(CalBudget2567!$D495,รายได้แยกตามสิทธิ!$B:$B,0))</f>
        <v>10275453.550000001</v>
      </c>
      <c r="X495" s="138">
        <f>INDEX(ผลงานOPDVisit_HDC!$E:$E,MATCH(CalBudget2567!$D495,ผลงานOPDVisit_HDC!$A:$A,0))</f>
        <v>46765</v>
      </c>
      <c r="Y495" s="138">
        <f t="shared" si="369"/>
        <v>219.72529776542288</v>
      </c>
      <c r="Z495" s="139">
        <f t="shared" si="370"/>
        <v>56118</v>
      </c>
      <c r="AA495" s="140">
        <f t="shared" si="371"/>
        <v>56118</v>
      </c>
      <c r="AB495" s="141">
        <f t="shared" si="372"/>
        <v>225.52604562643003</v>
      </c>
      <c r="AC495" s="142">
        <f t="shared" si="373"/>
        <v>12656070.628464</v>
      </c>
      <c r="AD495" s="143">
        <f>INDEX(รายได้แยกตามสิทธิ!$G:$G,MATCH(CalBudget2567!$D495,รายได้แยกตามสิทธิ!$B:$B,0))</f>
        <v>43255.25</v>
      </c>
      <c r="AE495" s="138">
        <f>INDEX(ผลงานOPDVisit_HDC!$G:$G,MATCH(CalBudget2567!$D495,ผลงานOPDVisit_HDC!$A:$A,0))</f>
        <v>105</v>
      </c>
      <c r="AF495" s="138">
        <f t="shared" si="374"/>
        <v>411.95476190476188</v>
      </c>
      <c r="AG495" s="139">
        <f t="shared" si="375"/>
        <v>126</v>
      </c>
      <c r="AH495" s="140">
        <f t="shared" si="376"/>
        <v>126</v>
      </c>
      <c r="AI495" s="141">
        <f t="shared" si="377"/>
        <v>422.83036761904759</v>
      </c>
      <c r="AJ495" s="142">
        <f t="shared" si="378"/>
        <v>53276.626319999996</v>
      </c>
      <c r="AK495" s="143">
        <f>INDEX(รายได้แยกตามสิทธิ!$H:$H,MATCH(CalBudget2567!$D495,รายได้แยกตามสิทธิ!$B:$B,0))</f>
        <v>50201246</v>
      </c>
      <c r="AL495" s="138">
        <f>INDEX(ผลงานOPDVisit_HDC!$K:$K,MATCH(CalBudget2567!$D495,ผลงานOPDVisit_HDC!$A:$A,0))</f>
        <v>-1</v>
      </c>
      <c r="AM495" s="138">
        <f t="shared" si="379"/>
        <v>-50201246</v>
      </c>
      <c r="AN495" s="139">
        <f t="shared" si="380"/>
        <v>-1.2</v>
      </c>
      <c r="AO495" s="140">
        <f t="shared" si="381"/>
        <v>-1.2</v>
      </c>
      <c r="AP495" s="141">
        <f t="shared" si="382"/>
        <v>-51526558.894400001</v>
      </c>
      <c r="AQ495" s="142">
        <f t="shared" si="383"/>
        <v>61831870.673280001</v>
      </c>
      <c r="AR495" s="144">
        <f t="shared" si="357"/>
        <v>249016526.35657918</v>
      </c>
      <c r="AS495" s="143">
        <f>INDEX(รายได้แยกตามสิทธิ!$I:$I,MATCH(CalBudget2567!$D495,รายได้แยกตามสิทธิ!$B:$B,0))</f>
        <v>101703391.97</v>
      </c>
      <c r="AT495" s="138">
        <f>INDEX(ผลงานAdjRw_DHES!$D:$D,MATCH(CalBudget2567!$D495,ผลงานAdjRw_DHES!$B:$B,0))</f>
        <v>6015.4090000000006</v>
      </c>
      <c r="AU495" s="143">
        <f t="shared" si="384"/>
        <v>16907.144962212875</v>
      </c>
      <c r="AV495" s="139">
        <f t="shared" si="385"/>
        <v>7218.4908000000005</v>
      </c>
      <c r="AW495" s="140">
        <f t="shared" si="386"/>
        <v>7218.4908000000005</v>
      </c>
      <c r="AX495" s="141">
        <f t="shared" si="387"/>
        <v>17353.493589215293</v>
      </c>
      <c r="AY495" s="142">
        <f t="shared" si="388"/>
        <v>125266033.82160959</v>
      </c>
      <c r="AZ495" s="143">
        <f>INDEX(รายได้แยกตามสิทธิ!$J:$J,MATCH(CalBudget2567!$D495,รายได้แยกตามสิทธิ!$B:$B,0))</f>
        <v>13620910.84</v>
      </c>
      <c r="BA495" s="138">
        <f>INDEX(ผลงานAdjRw_DHES!$F:$F,MATCH(CalBudget2567!$D495,ผลงานAdjRw_DHES!$B:$B,0))</f>
        <v>673.7983999999999</v>
      </c>
      <c r="BB495" s="143">
        <f t="shared" si="389"/>
        <v>20215.113066460239</v>
      </c>
      <c r="BC495" s="139">
        <f t="shared" si="390"/>
        <v>808.5580799999999</v>
      </c>
      <c r="BD495" s="140">
        <f t="shared" si="391"/>
        <v>808.5580799999999</v>
      </c>
      <c r="BE495" s="141">
        <f t="shared" si="392"/>
        <v>20748.792051414788</v>
      </c>
      <c r="BF495" s="142">
        <f t="shared" si="393"/>
        <v>16776603.463411201</v>
      </c>
      <c r="BG495" s="143">
        <f>INDEX(รายได้แยกตามสิทธิ!$K:$K,MATCH(CalBudget2567!$D495,รายได้แยกตามสิทธิ!$B:$B,0))</f>
        <v>4269822.8099999996</v>
      </c>
      <c r="BH495" s="138">
        <f>INDEX(ผลงานAdjRw_DHES!$E:$E,MATCH(CalBudget2567!$D495,ผลงานAdjRw_DHES!$B:$B,0))</f>
        <v>416.19310000000002</v>
      </c>
      <c r="BI495" s="143">
        <f t="shared" si="394"/>
        <v>10259.234980108991</v>
      </c>
      <c r="BJ495" s="139">
        <f t="shared" si="395"/>
        <v>499.43171999999998</v>
      </c>
      <c r="BK495" s="140">
        <f t="shared" si="396"/>
        <v>499.43171999999998</v>
      </c>
      <c r="BL495" s="141">
        <f t="shared" si="397"/>
        <v>10530.078783583869</v>
      </c>
      <c r="BM495" s="142">
        <f t="shared" si="398"/>
        <v>5259055.3586207991</v>
      </c>
      <c r="BN495" s="143">
        <f>INDEX(รายได้แยกตามสิทธิ!$N:$N,MATCH(CalBudget2567!$D495,รายได้แยกตามสิทธิ!$B:$B,0))</f>
        <v>17033464</v>
      </c>
      <c r="BO495" s="138">
        <f>INDEX(ผลงานAdjRw_DHES!$I:$I,MATCH(CalBudget2567!$D495,ผลงานAdjRw_DHES!$B:$B,0))</f>
        <v>341.56800000000044</v>
      </c>
      <c r="BP495" s="143">
        <f t="shared" si="399"/>
        <v>49868.442008619008</v>
      </c>
      <c r="BQ495" s="139">
        <f t="shared" si="400"/>
        <v>409.8816000000005</v>
      </c>
      <c r="BR495" s="140">
        <f t="shared" si="401"/>
        <v>409.8816000000005</v>
      </c>
      <c r="BS495" s="141">
        <f t="shared" si="402"/>
        <v>51184.968877646548</v>
      </c>
      <c r="BT495" s="142">
        <f t="shared" si="403"/>
        <v>20979776.939519998</v>
      </c>
      <c r="BU495" s="144">
        <f t="shared" si="404"/>
        <v>168281469.58316159</v>
      </c>
      <c r="BV495" s="145">
        <f t="shared" si="358"/>
        <v>417297995.93974078</v>
      </c>
      <c r="BW495" s="146">
        <f>INDEX(รายได้แยกตามสิทธิ!$Q:$Q,MATCH(CalBudget2567!$D495,รายได้แยกตามสิทธิ!$B:$B,0))</f>
        <v>0.35</v>
      </c>
      <c r="BX495" s="145">
        <f t="shared" si="405"/>
        <v>146054298.57890925</v>
      </c>
      <c r="BY495" s="141"/>
      <c r="BZ495" s="143">
        <f t="shared" si="406"/>
        <v>229840</v>
      </c>
      <c r="CA495" s="138">
        <f>INDEX(ผลงานOPDVisit_HDC!$C:$C,MATCH(CalBudget2567!$D495,ผลงานOPDVisit_HDC!$A:$A,0))</f>
        <v>229840</v>
      </c>
      <c r="CB495" s="138">
        <f t="shared" si="407"/>
        <v>0</v>
      </c>
    </row>
    <row r="496" spans="1:80" hidden="1" x14ac:dyDescent="0.7">
      <c r="A496" s="136">
        <f>COUNTA($D$16:D496)</f>
        <v>481</v>
      </c>
      <c r="B496" s="1">
        <v>7</v>
      </c>
      <c r="C496" s="2" t="s">
        <v>45</v>
      </c>
      <c r="D496" s="91" t="s">
        <v>553</v>
      </c>
      <c r="E496" s="3" t="s">
        <v>1445</v>
      </c>
      <c r="F496" s="4" t="s">
        <v>1876</v>
      </c>
      <c r="G496" s="1">
        <v>6</v>
      </c>
      <c r="H496" s="3" t="s">
        <v>2965</v>
      </c>
      <c r="I496" s="137">
        <f>INDEX(รายได้แยกตามสิทธิ!$D:$D,MATCH(CalBudget2567!$D496,รายได้แยกตามสิทธิ!$B:$B,0))</f>
        <v>31492552.059999999</v>
      </c>
      <c r="J496" s="138">
        <f>INDEX(ผลงานOPDVisit_HDC!$F:$F,MATCH(CalBudget2567!$D496,ผลงานOPDVisit_HDC!$A:$A,0))</f>
        <v>75229</v>
      </c>
      <c r="K496" s="138">
        <f t="shared" si="359"/>
        <v>418.62250009969557</v>
      </c>
      <c r="L496" s="139">
        <f t="shared" si="360"/>
        <v>90274.8</v>
      </c>
      <c r="M496" s="140">
        <f t="shared" si="361"/>
        <v>90274.8</v>
      </c>
      <c r="N496" s="141">
        <f t="shared" si="362"/>
        <v>429.67413410232751</v>
      </c>
      <c r="O496" s="142">
        <f t="shared" si="363"/>
        <v>38788746.521260798</v>
      </c>
      <c r="P496" s="143">
        <f>INDEX(รายได้แยกตามสิทธิ!$E:$E,MATCH(CalBudget2567!$D496,รายได้แยกตามสิทธิ!$B:$B,0))</f>
        <v>4053527.9</v>
      </c>
      <c r="Q496" s="138">
        <f>INDEX(ผลงานOPDVisit_HDC!$D:$D,MATCH(CalBudget2567!$D496,ผลงานOPDVisit_HDC!$A:$A,0))</f>
        <v>10065</v>
      </c>
      <c r="R496" s="138">
        <f t="shared" si="364"/>
        <v>402.73501241927471</v>
      </c>
      <c r="S496" s="139">
        <f t="shared" si="365"/>
        <v>12078</v>
      </c>
      <c r="T496" s="140">
        <f t="shared" si="366"/>
        <v>12078</v>
      </c>
      <c r="U496" s="141">
        <f t="shared" si="367"/>
        <v>413.36721674714357</v>
      </c>
      <c r="V496" s="142">
        <f t="shared" si="368"/>
        <v>4992649.2438719999</v>
      </c>
      <c r="W496" s="143">
        <f>INDEX(รายได้แยกตามสิทธิ!$F:$F,MATCH(CalBudget2567!$D496,รายได้แยกตามสิทธิ!$B:$B,0))</f>
        <v>1237025.93</v>
      </c>
      <c r="X496" s="138">
        <f>INDEX(ผลงานOPDVisit_HDC!$E:$E,MATCH(CalBudget2567!$D496,ผลงานOPDVisit_HDC!$A:$A,0))</f>
        <v>4143</v>
      </c>
      <c r="Y496" s="138">
        <f t="shared" si="369"/>
        <v>298.58216992517498</v>
      </c>
      <c r="Z496" s="139">
        <f t="shared" si="370"/>
        <v>4971.5999999999995</v>
      </c>
      <c r="AA496" s="140">
        <f t="shared" si="371"/>
        <v>4971.5999999999995</v>
      </c>
      <c r="AB496" s="141">
        <f t="shared" si="372"/>
        <v>306.46473921119957</v>
      </c>
      <c r="AC496" s="142">
        <f t="shared" si="373"/>
        <v>1523620.0974623996</v>
      </c>
      <c r="AD496" s="143">
        <f>INDEX(รายได้แยกตามสิทธิ!$G:$G,MATCH(CalBudget2567!$D496,รายได้แยกตามสิทธิ!$B:$B,0))</f>
        <v>500</v>
      </c>
      <c r="AE496" s="138">
        <f>INDEX(ผลงานOPDVisit_HDC!$G:$G,MATCH(CalBudget2567!$D496,ผลงานOPDVisit_HDC!$A:$A,0))</f>
        <v>33</v>
      </c>
      <c r="AF496" s="138">
        <f t="shared" si="374"/>
        <v>15.151515151515152</v>
      </c>
      <c r="AG496" s="139">
        <f t="shared" si="375"/>
        <v>39.6</v>
      </c>
      <c r="AH496" s="140">
        <f t="shared" si="376"/>
        <v>39.6</v>
      </c>
      <c r="AI496" s="141">
        <f t="shared" si="377"/>
        <v>15.551515151515153</v>
      </c>
      <c r="AJ496" s="142">
        <f t="shared" si="378"/>
        <v>615.84</v>
      </c>
      <c r="AK496" s="143">
        <f>INDEX(รายได้แยกตามสิทธิ!$H:$H,MATCH(CalBudget2567!$D496,รายได้แยกตามสิทธิ!$B:$B,0))</f>
        <v>1265521.75</v>
      </c>
      <c r="AL496" s="138">
        <f>INDEX(ผลงานOPDVisit_HDC!$K:$K,MATCH(CalBudget2567!$D496,ผลงานOPDVisit_HDC!$A:$A,0))</f>
        <v>2523</v>
      </c>
      <c r="AM496" s="138">
        <f t="shared" si="379"/>
        <v>501.59403487911214</v>
      </c>
      <c r="AN496" s="139">
        <f t="shared" si="380"/>
        <v>3027.6</v>
      </c>
      <c r="AO496" s="140">
        <f t="shared" si="381"/>
        <v>3027.6</v>
      </c>
      <c r="AP496" s="141">
        <f t="shared" si="382"/>
        <v>514.83611739992068</v>
      </c>
      <c r="AQ496" s="142">
        <f t="shared" si="383"/>
        <v>1558717.8290399997</v>
      </c>
      <c r="AR496" s="144">
        <f t="shared" si="357"/>
        <v>46864349.531635202</v>
      </c>
      <c r="AS496" s="143">
        <f>INDEX(รายได้แยกตามสิทธิ!$I:$I,MATCH(CalBudget2567!$D496,รายได้แยกตามสิทธิ!$B:$B,0))</f>
        <v>12251003.5</v>
      </c>
      <c r="AT496" s="138">
        <f>INDEX(ผลงานAdjRw_DHES!$D:$D,MATCH(CalBudget2567!$D496,ผลงานAdjRw_DHES!$B:$B,0))</f>
        <v>1346.9234000000001</v>
      </c>
      <c r="AU496" s="143">
        <f t="shared" si="384"/>
        <v>9095.5458194578841</v>
      </c>
      <c r="AV496" s="139">
        <f t="shared" si="385"/>
        <v>1616.30808</v>
      </c>
      <c r="AW496" s="140">
        <f t="shared" si="386"/>
        <v>1616.30808</v>
      </c>
      <c r="AX496" s="141">
        <f t="shared" si="387"/>
        <v>9335.6682290915724</v>
      </c>
      <c r="AY496" s="142">
        <f t="shared" si="388"/>
        <v>15089315.990879999</v>
      </c>
      <c r="AZ496" s="143">
        <f>INDEX(รายได้แยกตามสิทธิ!$J:$J,MATCH(CalBudget2567!$D496,รายได้แยกตามสิทธิ!$B:$B,0))</f>
        <v>1438061.01</v>
      </c>
      <c r="BA496" s="138">
        <f>INDEX(ผลงานAdjRw_DHES!$F:$F,MATCH(CalBudget2567!$D496,ผลงานAdjRw_DHES!$B:$B,0))</f>
        <v>86.120199999999997</v>
      </c>
      <c r="BB496" s="143">
        <f t="shared" si="389"/>
        <v>16698.300863212116</v>
      </c>
      <c r="BC496" s="139">
        <f t="shared" si="390"/>
        <v>103.34424</v>
      </c>
      <c r="BD496" s="140">
        <f t="shared" si="391"/>
        <v>103.34424</v>
      </c>
      <c r="BE496" s="141">
        <f t="shared" si="392"/>
        <v>17139.136006000917</v>
      </c>
      <c r="BF496" s="142">
        <f t="shared" si="393"/>
        <v>1771230.9847968002</v>
      </c>
      <c r="BG496" s="143">
        <f>INDEX(รายได้แยกตามสิทธิ!$K:$K,MATCH(CalBudget2567!$D496,รายได้แยกตามสิทธิ!$B:$B,0))</f>
        <v>330373.25</v>
      </c>
      <c r="BH496" s="138">
        <f>INDEX(ผลงานAdjRw_DHES!$E:$E,MATCH(CalBudget2567!$D496,ผลงานAdjRw_DHES!$B:$B,0))</f>
        <v>38.425400000000003</v>
      </c>
      <c r="BI496" s="143">
        <f t="shared" si="394"/>
        <v>8597.7829768850806</v>
      </c>
      <c r="BJ496" s="139">
        <f t="shared" si="395"/>
        <v>46.110480000000003</v>
      </c>
      <c r="BK496" s="140">
        <f t="shared" si="396"/>
        <v>46.110480000000003</v>
      </c>
      <c r="BL496" s="141">
        <f t="shared" si="397"/>
        <v>8824.7644474748467</v>
      </c>
      <c r="BM496" s="142">
        <f t="shared" si="398"/>
        <v>406914.12455999997</v>
      </c>
      <c r="BN496" s="143">
        <f>INDEX(รายได้แยกตามสิทธิ!$N:$N,MATCH(CalBudget2567!$D496,รายได้แยกตามสิทธิ!$B:$B,0))</f>
        <v>339050.5</v>
      </c>
      <c r="BO496" s="138">
        <f>INDEX(ผลงานAdjRw_DHES!$I:$I,MATCH(CalBudget2567!$D496,ผลงานAdjRw_DHES!$B:$B,0))</f>
        <v>72.686499999999953</v>
      </c>
      <c r="BP496" s="143">
        <f t="shared" si="399"/>
        <v>4664.5594436380925</v>
      </c>
      <c r="BQ496" s="139">
        <f t="shared" si="400"/>
        <v>87.22379999999994</v>
      </c>
      <c r="BR496" s="140">
        <f t="shared" si="401"/>
        <v>87.22379999999994</v>
      </c>
      <c r="BS496" s="141">
        <f t="shared" si="402"/>
        <v>4787.7038129501379</v>
      </c>
      <c r="BT496" s="142">
        <f t="shared" si="403"/>
        <v>417601.71983999998</v>
      </c>
      <c r="BU496" s="144">
        <f t="shared" si="404"/>
        <v>17685062.820076801</v>
      </c>
      <c r="BV496" s="145">
        <f t="shared" si="358"/>
        <v>64549412.351712003</v>
      </c>
      <c r="BW496" s="146">
        <f>INDEX(รายได้แยกตามสิทธิ!$Q:$Q,MATCH(CalBudget2567!$D496,รายได้แยกตามสิทธิ!$B:$B,0))</f>
        <v>0.56000000000000005</v>
      </c>
      <c r="BX496" s="145">
        <f t="shared" si="405"/>
        <v>36147670.916958727</v>
      </c>
      <c r="BY496" s="141"/>
      <c r="BZ496" s="143">
        <f t="shared" si="406"/>
        <v>91993</v>
      </c>
      <c r="CA496" s="138">
        <f>INDEX(ผลงานOPDVisit_HDC!$C:$C,MATCH(CalBudget2567!$D496,ผลงานOPDVisit_HDC!$A:$A,0))</f>
        <v>91993</v>
      </c>
      <c r="CB496" s="138">
        <f t="shared" si="407"/>
        <v>0</v>
      </c>
    </row>
    <row r="497" spans="1:80" hidden="1" x14ac:dyDescent="0.7">
      <c r="A497" s="136">
        <f>COUNTA($D$16:D497)</f>
        <v>482</v>
      </c>
      <c r="B497" s="1">
        <v>7</v>
      </c>
      <c r="C497" s="2" t="s">
        <v>45</v>
      </c>
      <c r="D497" s="91" t="s">
        <v>554</v>
      </c>
      <c r="E497" s="3" t="s">
        <v>1446</v>
      </c>
      <c r="F497" s="4" t="s">
        <v>1876</v>
      </c>
      <c r="G497" s="1">
        <v>6</v>
      </c>
      <c r="H497" s="3" t="s">
        <v>2965</v>
      </c>
      <c r="I497" s="137">
        <f>INDEX(รายได้แยกตามสิทธิ!$D:$D,MATCH(CalBudget2567!$D497,รายได้แยกตามสิทธิ!$B:$B,0))</f>
        <v>42941756</v>
      </c>
      <c r="J497" s="138">
        <f>INDEX(ผลงานOPDVisit_HDC!$F:$F,MATCH(CalBudget2567!$D497,ผลงานOPDVisit_HDC!$A:$A,0))</f>
        <v>93971</v>
      </c>
      <c r="K497" s="138">
        <f t="shared" si="359"/>
        <v>456.96817103148845</v>
      </c>
      <c r="L497" s="139">
        <f t="shared" si="360"/>
        <v>112765.2</v>
      </c>
      <c r="M497" s="140">
        <f t="shared" si="361"/>
        <v>112765.2</v>
      </c>
      <c r="N497" s="141">
        <f t="shared" si="362"/>
        <v>469.03213074671976</v>
      </c>
      <c r="O497" s="142">
        <f t="shared" si="363"/>
        <v>52890502.030079998</v>
      </c>
      <c r="P497" s="143">
        <f>INDEX(รายได้แยกตามสิทธิ!$E:$E,MATCH(CalBudget2567!$D497,รายได้แยกตามสิทธิ!$B:$B,0))</f>
        <v>13030524.960000001</v>
      </c>
      <c r="Q497" s="138">
        <f>INDEX(ผลงานOPDVisit_HDC!$D:$D,MATCH(CalBudget2567!$D497,ผลงานOPDVisit_HDC!$A:$A,0))</f>
        <v>12469</v>
      </c>
      <c r="R497" s="138">
        <f t="shared" si="364"/>
        <v>1045.0336803272116</v>
      </c>
      <c r="S497" s="139">
        <f t="shared" si="365"/>
        <v>14962.8</v>
      </c>
      <c r="T497" s="140">
        <f t="shared" si="366"/>
        <v>14962.8</v>
      </c>
      <c r="U497" s="141">
        <f t="shared" si="367"/>
        <v>1072.6225694878501</v>
      </c>
      <c r="V497" s="142">
        <f t="shared" si="368"/>
        <v>16049436.982732803</v>
      </c>
      <c r="W497" s="143">
        <f>INDEX(รายได้แยกตามสิทธิ!$F:$F,MATCH(CalBudget2567!$D497,รายได้แยกตามสิทธิ!$B:$B,0))</f>
        <v>2518684.04</v>
      </c>
      <c r="X497" s="138">
        <f>INDEX(ผลงานOPDVisit_HDC!$E:$E,MATCH(CalBudget2567!$D497,ผลงานOPDVisit_HDC!$A:$A,0))</f>
        <v>4414</v>
      </c>
      <c r="Y497" s="138">
        <f t="shared" si="369"/>
        <v>570.61260534662438</v>
      </c>
      <c r="Z497" s="139">
        <f t="shared" si="370"/>
        <v>5296.8</v>
      </c>
      <c r="AA497" s="140">
        <f t="shared" si="371"/>
        <v>5296.8</v>
      </c>
      <c r="AB497" s="141">
        <f t="shared" si="372"/>
        <v>585.67677812777526</v>
      </c>
      <c r="AC497" s="142">
        <f t="shared" si="373"/>
        <v>3102212.7583872001</v>
      </c>
      <c r="AD497" s="143">
        <f>INDEX(รายได้แยกตามสิทธิ!$G:$G,MATCH(CalBudget2567!$D497,รายได้แยกตามสิทธิ!$B:$B,0))</f>
        <v>23404</v>
      </c>
      <c r="AE497" s="138">
        <f>INDEX(ผลงานOPDVisit_HDC!$G:$G,MATCH(CalBudget2567!$D497,ผลงานOPDVisit_HDC!$A:$A,0))</f>
        <v>0</v>
      </c>
      <c r="AF497" s="138">
        <f t="shared" si="374"/>
        <v>0</v>
      </c>
      <c r="AG497" s="139">
        <f t="shared" si="375"/>
        <v>0</v>
      </c>
      <c r="AH497" s="140">
        <f t="shared" si="376"/>
        <v>0</v>
      </c>
      <c r="AI497" s="141">
        <f t="shared" si="377"/>
        <v>0</v>
      </c>
      <c r="AJ497" s="142">
        <f t="shared" si="378"/>
        <v>0</v>
      </c>
      <c r="AK497" s="143">
        <f>INDEX(รายได้แยกตามสิทธิ!$H:$H,MATCH(CalBudget2567!$D497,รายได้แยกตามสิทธิ!$B:$B,0))</f>
        <v>2051669</v>
      </c>
      <c r="AL497" s="138">
        <f>INDEX(ผลงานOPDVisit_HDC!$K:$K,MATCH(CalBudget2567!$D497,ผลงานOPDVisit_HDC!$A:$A,0))</f>
        <v>4534</v>
      </c>
      <c r="AM497" s="138">
        <f t="shared" si="379"/>
        <v>452.50749889722101</v>
      </c>
      <c r="AN497" s="139">
        <f t="shared" si="380"/>
        <v>5440.8</v>
      </c>
      <c r="AO497" s="140">
        <f t="shared" si="381"/>
        <v>5440.8</v>
      </c>
      <c r="AP497" s="141">
        <f t="shared" si="382"/>
        <v>464.45369686810767</v>
      </c>
      <c r="AQ497" s="142">
        <f t="shared" si="383"/>
        <v>2526999.6739200004</v>
      </c>
      <c r="AR497" s="144">
        <f t="shared" si="357"/>
        <v>74569151.445119992</v>
      </c>
      <c r="AS497" s="143">
        <f>INDEX(รายได้แยกตามสิทธิ!$I:$I,MATCH(CalBudget2567!$D497,รายได้แยกตามสิทธิ!$B:$B,0))</f>
        <v>14292081.609999999</v>
      </c>
      <c r="AT497" s="138">
        <f>INDEX(ผลงานAdjRw_DHES!$D:$D,MATCH(CalBudget2567!$D497,ผลงานAdjRw_DHES!$B:$B,0))</f>
        <v>1849.3147000000001</v>
      </c>
      <c r="AU497" s="143">
        <f t="shared" si="384"/>
        <v>7728.3123364563089</v>
      </c>
      <c r="AV497" s="139">
        <f t="shared" si="385"/>
        <v>2219.1776399999999</v>
      </c>
      <c r="AW497" s="140">
        <f t="shared" si="386"/>
        <v>2219.1776399999999</v>
      </c>
      <c r="AX497" s="141">
        <f t="shared" si="387"/>
        <v>7932.3397821387553</v>
      </c>
      <c r="AY497" s="142">
        <f t="shared" si="388"/>
        <v>17603271.077404797</v>
      </c>
      <c r="AZ497" s="143">
        <f>INDEX(รายได้แยกตามสิทธิ!$J:$J,MATCH(CalBudget2567!$D497,รายได้แยกตามสิทธิ!$B:$B,0))</f>
        <v>1185678.52</v>
      </c>
      <c r="BA497" s="138">
        <f>INDEX(ผลงานAdjRw_DHES!$F:$F,MATCH(CalBudget2567!$D497,ผลงานAdjRw_DHES!$B:$B,0))</f>
        <v>115.55680000000001</v>
      </c>
      <c r="BB497" s="143">
        <f t="shared" si="389"/>
        <v>10260.569001564598</v>
      </c>
      <c r="BC497" s="139">
        <f t="shared" si="390"/>
        <v>138.66816</v>
      </c>
      <c r="BD497" s="140">
        <f t="shared" si="391"/>
        <v>138.66816</v>
      </c>
      <c r="BE497" s="141">
        <f t="shared" si="392"/>
        <v>10531.448023205903</v>
      </c>
      <c r="BF497" s="142">
        <f t="shared" si="393"/>
        <v>1460376.5195135998</v>
      </c>
      <c r="BG497" s="143">
        <f>INDEX(รายได้แยกตามสิทธิ!$K:$K,MATCH(CalBudget2567!$D497,รายได้แยกตามสิทธิ!$B:$B,0))</f>
        <v>1502746.09</v>
      </c>
      <c r="BH497" s="138">
        <f>INDEX(ผลงานAdjRw_DHES!$E:$E,MATCH(CalBudget2567!$D497,ผลงานAdjRw_DHES!$B:$B,0))</f>
        <v>55.783300000000004</v>
      </c>
      <c r="BI497" s="143">
        <f t="shared" si="394"/>
        <v>26938.995900206693</v>
      </c>
      <c r="BJ497" s="139">
        <f t="shared" si="395"/>
        <v>66.939959999999999</v>
      </c>
      <c r="BK497" s="140">
        <f t="shared" si="396"/>
        <v>66.939959999999999</v>
      </c>
      <c r="BL497" s="141">
        <f t="shared" si="397"/>
        <v>27650.185391972151</v>
      </c>
      <c r="BM497" s="142">
        <f t="shared" si="398"/>
        <v>1850902.3041312001</v>
      </c>
      <c r="BN497" s="143">
        <f>INDEX(รายได้แยกตามสิทธิ!$N:$N,MATCH(CalBudget2567!$D497,รายได้แยกตามสิทธิ!$B:$B,0))</f>
        <v>1073387</v>
      </c>
      <c r="BO497" s="138">
        <f>INDEX(ผลงานAdjRw_DHES!$I:$I,MATCH(CalBudget2567!$D497,ผลงานAdjRw_DHES!$B:$B,0))</f>
        <v>79.723999999999819</v>
      </c>
      <c r="BP497" s="143">
        <f t="shared" si="399"/>
        <v>13463.787567106549</v>
      </c>
      <c r="BQ497" s="139">
        <f t="shared" si="400"/>
        <v>95.668799999999777</v>
      </c>
      <c r="BR497" s="140">
        <f t="shared" si="401"/>
        <v>95.668799999999777</v>
      </c>
      <c r="BS497" s="141">
        <f t="shared" si="402"/>
        <v>13819.231558878162</v>
      </c>
      <c r="BT497" s="142">
        <f t="shared" si="403"/>
        <v>1322069.3001600001</v>
      </c>
      <c r="BU497" s="144">
        <f t="shared" si="404"/>
        <v>22236619.201209597</v>
      </c>
      <c r="BV497" s="145">
        <f t="shared" si="358"/>
        <v>96805770.646329582</v>
      </c>
      <c r="BW497" s="146">
        <f>INDEX(รายได้แยกตามสิทธิ!$Q:$Q,MATCH(CalBudget2567!$D497,รายได้แยกตามสิทธิ!$B:$B,0))</f>
        <v>0.53</v>
      </c>
      <c r="BX497" s="145">
        <f t="shared" si="405"/>
        <v>51307058.442554682</v>
      </c>
      <c r="BY497" s="141"/>
      <c r="BZ497" s="143">
        <f t="shared" si="406"/>
        <v>115388</v>
      </c>
      <c r="CA497" s="138">
        <f>INDEX(ผลงานOPDVisit_HDC!$C:$C,MATCH(CalBudget2567!$D497,ผลงานOPDVisit_HDC!$A:$A,0))</f>
        <v>115388</v>
      </c>
      <c r="CB497" s="138">
        <f t="shared" si="407"/>
        <v>0</v>
      </c>
    </row>
    <row r="498" spans="1:80" hidden="1" x14ac:dyDescent="0.7">
      <c r="A498" s="136">
        <f>COUNTA($D$16:D498)</f>
        <v>483</v>
      </c>
      <c r="B498" s="1">
        <v>7</v>
      </c>
      <c r="C498" s="2" t="s">
        <v>45</v>
      </c>
      <c r="D498" s="91" t="s">
        <v>555</v>
      </c>
      <c r="E498" s="3" t="s">
        <v>1447</v>
      </c>
      <c r="F498" s="4" t="s">
        <v>1876</v>
      </c>
      <c r="G498" s="1">
        <v>13</v>
      </c>
      <c r="H498" s="3" t="s">
        <v>2963</v>
      </c>
      <c r="I498" s="137">
        <f>INDEX(รายได้แยกตามสิทธิ!$D:$D,MATCH(CalBudget2567!$D498,รายได้แยกตามสิทธิ!$B:$B,0))</f>
        <v>118072422.34</v>
      </c>
      <c r="J498" s="138">
        <f>INDEX(ผลงานOPDVisit_HDC!$F:$F,MATCH(CalBudget2567!$D498,ผลงานOPDVisit_HDC!$A:$A,0))</f>
        <v>149222</v>
      </c>
      <c r="K498" s="138">
        <f t="shared" si="359"/>
        <v>791.25345016150436</v>
      </c>
      <c r="L498" s="139">
        <f t="shared" si="360"/>
        <v>179066.4</v>
      </c>
      <c r="M498" s="140">
        <f t="shared" si="361"/>
        <v>179066.4</v>
      </c>
      <c r="N498" s="141">
        <f t="shared" si="362"/>
        <v>812.14254124576803</v>
      </c>
      <c r="O498" s="142">
        <f t="shared" si="363"/>
        <v>145427441.14773118</v>
      </c>
      <c r="P498" s="143">
        <f>INDEX(รายได้แยกตามสิทธิ!$E:$E,MATCH(CalBudget2567!$D498,รายได้แยกตามสิทธิ!$B:$B,0))</f>
        <v>27502428.030000001</v>
      </c>
      <c r="Q498" s="138">
        <f>INDEX(ผลงานOPDVisit_HDC!$D:$D,MATCH(CalBudget2567!$D498,ผลงานOPDVisit_HDC!$A:$A,0))</f>
        <v>26105</v>
      </c>
      <c r="R498" s="138">
        <f t="shared" si="364"/>
        <v>1053.5310488412183</v>
      </c>
      <c r="S498" s="139">
        <f t="shared" si="365"/>
        <v>31326</v>
      </c>
      <c r="T498" s="140">
        <f t="shared" si="366"/>
        <v>31326</v>
      </c>
      <c r="U498" s="141">
        <f t="shared" si="367"/>
        <v>1081.3442685306266</v>
      </c>
      <c r="V498" s="142">
        <f t="shared" si="368"/>
        <v>33874190.555990405</v>
      </c>
      <c r="W498" s="143">
        <f>INDEX(รายได้แยกตามสิทธิ!$F:$F,MATCH(CalBudget2567!$D498,รายได้แยกตามสิทธิ!$B:$B,0))</f>
        <v>6012777.3499999996</v>
      </c>
      <c r="X498" s="138">
        <f>INDEX(ผลงานOPDVisit_HDC!$E:$E,MATCH(CalBudget2567!$D498,ผลงานOPDVisit_HDC!$A:$A,0))</f>
        <v>13001</v>
      </c>
      <c r="Y498" s="138">
        <f t="shared" si="369"/>
        <v>462.48575878778553</v>
      </c>
      <c r="Z498" s="139">
        <f t="shared" si="370"/>
        <v>15601.199999999999</v>
      </c>
      <c r="AA498" s="140">
        <f t="shared" si="371"/>
        <v>15601.199999999999</v>
      </c>
      <c r="AB498" s="141">
        <f t="shared" si="372"/>
        <v>474.69538281978305</v>
      </c>
      <c r="AC498" s="142">
        <f t="shared" si="373"/>
        <v>7405817.6064479984</v>
      </c>
      <c r="AD498" s="143">
        <f>INDEX(รายได้แยกตามสิทธิ!$G:$G,MATCH(CalBudget2567!$D498,รายได้แยกตามสิทธิ!$B:$B,0))</f>
        <v>48125.18</v>
      </c>
      <c r="AE498" s="138">
        <f>INDEX(ผลงานOPDVisit_HDC!$G:$G,MATCH(CalBudget2567!$D498,ผลงานOPDVisit_HDC!$A:$A,0))</f>
        <v>181</v>
      </c>
      <c r="AF498" s="138">
        <f t="shared" si="374"/>
        <v>265.88497237569061</v>
      </c>
      <c r="AG498" s="139">
        <f t="shared" si="375"/>
        <v>217.2</v>
      </c>
      <c r="AH498" s="140">
        <f t="shared" si="376"/>
        <v>217.2</v>
      </c>
      <c r="AI498" s="141">
        <f t="shared" si="377"/>
        <v>272.90433564640887</v>
      </c>
      <c r="AJ498" s="142">
        <f t="shared" si="378"/>
        <v>59274.821702400004</v>
      </c>
      <c r="AK498" s="143">
        <f>INDEX(รายได้แยกตามสิทธิ!$H:$H,MATCH(CalBudget2567!$D498,รายได้แยกตามสิทธิ!$B:$B,0))</f>
        <v>16458894.34</v>
      </c>
      <c r="AL498" s="138">
        <f>INDEX(ผลงานOPDVisit_HDC!$K:$K,MATCH(CalBudget2567!$D498,ผลงานOPDVisit_HDC!$A:$A,0))</f>
        <v>4264</v>
      </c>
      <c r="AM498" s="138">
        <f t="shared" si="379"/>
        <v>3859.965839587242</v>
      </c>
      <c r="AN498" s="139">
        <f t="shared" si="380"/>
        <v>5116.8</v>
      </c>
      <c r="AO498" s="140">
        <f t="shared" si="381"/>
        <v>5116.8</v>
      </c>
      <c r="AP498" s="141">
        <f t="shared" si="382"/>
        <v>3961.8689377523451</v>
      </c>
      <c r="AQ498" s="142">
        <f t="shared" si="383"/>
        <v>20272090.980691202</v>
      </c>
      <c r="AR498" s="144">
        <f t="shared" si="357"/>
        <v>207038815.11256316</v>
      </c>
      <c r="AS498" s="143">
        <f>INDEX(รายได้แยกตามสิทธิ!$I:$I,MATCH(CalBudget2567!$D498,รายได้แยกตามสิทธิ!$B:$B,0))</f>
        <v>56303514.759999998</v>
      </c>
      <c r="AT498" s="138">
        <f>INDEX(ผลงานAdjRw_DHES!$D:$D,MATCH(CalBudget2567!$D498,ผลงานAdjRw_DHES!$B:$B,0))</f>
        <v>5443.4710000000005</v>
      </c>
      <c r="AU498" s="143">
        <f t="shared" si="384"/>
        <v>10343.311236525371</v>
      </c>
      <c r="AV498" s="139">
        <f t="shared" si="385"/>
        <v>6532.1652000000004</v>
      </c>
      <c r="AW498" s="140">
        <f t="shared" si="386"/>
        <v>6532.1652000000004</v>
      </c>
      <c r="AX498" s="141">
        <f t="shared" si="387"/>
        <v>10616.374653169642</v>
      </c>
      <c r="AY498" s="142">
        <f t="shared" si="388"/>
        <v>69347913.059596807</v>
      </c>
      <c r="AZ498" s="143">
        <f>INDEX(รายได้แยกตามสิทธิ!$J:$J,MATCH(CalBudget2567!$D498,รายได้แยกตามสิทธิ!$B:$B,0))</f>
        <v>8035868.75</v>
      </c>
      <c r="BA498" s="138">
        <f>INDEX(ผลงานAdjRw_DHES!$F:$F,MATCH(CalBudget2567!$D498,ผลงานAdjRw_DHES!$B:$B,0))</f>
        <v>515.30579999999998</v>
      </c>
      <c r="BB498" s="143">
        <f t="shared" si="389"/>
        <v>15594.368916476393</v>
      </c>
      <c r="BC498" s="139">
        <f t="shared" si="390"/>
        <v>618.36695999999995</v>
      </c>
      <c r="BD498" s="140">
        <f t="shared" si="391"/>
        <v>618.36695999999995</v>
      </c>
      <c r="BE498" s="141">
        <f t="shared" si="392"/>
        <v>16006.060255871369</v>
      </c>
      <c r="BF498" s="142">
        <f t="shared" si="393"/>
        <v>9897618.8220000006</v>
      </c>
      <c r="BG498" s="143">
        <f>INDEX(รายได้แยกตามสิทธิ!$K:$K,MATCH(CalBudget2567!$D498,รายได้แยกตามสิทธิ!$B:$B,0))</f>
        <v>2624814.0499999998</v>
      </c>
      <c r="BH498" s="138">
        <f>INDEX(ผลงานAdjRw_DHES!$E:$E,MATCH(CalBudget2567!$D498,ผลงานAdjRw_DHES!$B:$B,0))</f>
        <v>254.50829999999999</v>
      </c>
      <c r="BI498" s="143">
        <f t="shared" si="394"/>
        <v>10313.274851939996</v>
      </c>
      <c r="BJ498" s="139">
        <f t="shared" si="395"/>
        <v>305.40995999999996</v>
      </c>
      <c r="BK498" s="140">
        <f t="shared" si="396"/>
        <v>305.40995999999996</v>
      </c>
      <c r="BL498" s="141">
        <f t="shared" si="397"/>
        <v>10585.545308031211</v>
      </c>
      <c r="BM498" s="142">
        <f t="shared" si="398"/>
        <v>3232930.9691039994</v>
      </c>
      <c r="BN498" s="143">
        <f>INDEX(รายได้แยกตามสิทธิ!$N:$N,MATCH(CalBudget2567!$D498,รายได้แยกตามสิทธิ!$B:$B,0))</f>
        <v>4836397.63</v>
      </c>
      <c r="BO498" s="138">
        <f>INDEX(ผลงานAdjRw_DHES!$I:$I,MATCH(CalBudget2567!$D498,ผลงานAdjRw_DHES!$B:$B,0))</f>
        <v>301.41479999999922</v>
      </c>
      <c r="BP498" s="143">
        <f t="shared" si="399"/>
        <v>16045.65412846354</v>
      </c>
      <c r="BQ498" s="139">
        <f t="shared" si="400"/>
        <v>361.69775999999905</v>
      </c>
      <c r="BR498" s="140">
        <f t="shared" si="401"/>
        <v>361.69775999999905</v>
      </c>
      <c r="BS498" s="141">
        <f t="shared" si="402"/>
        <v>16469.259397454978</v>
      </c>
      <c r="BT498" s="142">
        <f t="shared" si="403"/>
        <v>5956894.2329183994</v>
      </c>
      <c r="BU498" s="144">
        <f t="shared" si="404"/>
        <v>88435357.083619192</v>
      </c>
      <c r="BV498" s="145">
        <f t="shared" si="358"/>
        <v>295474172.19618237</v>
      </c>
      <c r="BW498" s="146">
        <f>INDEX(รายได้แยกตามสิทธิ!$Q:$Q,MATCH(CalBudget2567!$D498,รายได้แยกตามสิทธิ!$B:$B,0))</f>
        <v>0.45</v>
      </c>
      <c r="BX498" s="145">
        <f t="shared" si="405"/>
        <v>132963377.48828207</v>
      </c>
      <c r="BY498" s="141"/>
      <c r="BZ498" s="143">
        <f t="shared" si="406"/>
        <v>192773</v>
      </c>
      <c r="CA498" s="138">
        <f>INDEX(ผลงานOPDVisit_HDC!$C:$C,MATCH(CalBudget2567!$D498,ผลงานOPDVisit_HDC!$A:$A,0))</f>
        <v>192773</v>
      </c>
      <c r="CB498" s="138">
        <f t="shared" si="407"/>
        <v>0</v>
      </c>
    </row>
    <row r="499" spans="1:80" hidden="1" x14ac:dyDescent="0.7">
      <c r="A499" s="136">
        <f>COUNTA($D$16:D499)</f>
        <v>484</v>
      </c>
      <c r="B499" s="1">
        <v>7</v>
      </c>
      <c r="C499" s="2" t="s">
        <v>45</v>
      </c>
      <c r="D499" s="91" t="s">
        <v>556</v>
      </c>
      <c r="E499" s="3" t="s">
        <v>1448</v>
      </c>
      <c r="F499" s="4" t="s">
        <v>1876</v>
      </c>
      <c r="G499" s="1">
        <v>13</v>
      </c>
      <c r="H499" s="3" t="s">
        <v>2963</v>
      </c>
      <c r="I499" s="137">
        <f>INDEX(รายได้แยกตามสิทธิ!$D:$D,MATCH(CalBudget2567!$D499,รายได้แยกตามสิทธิ!$B:$B,0))</f>
        <v>132465548.8</v>
      </c>
      <c r="J499" s="138">
        <f>INDEX(ผลงานOPDVisit_HDC!$F:$F,MATCH(CalBudget2567!$D499,ผลงานOPDVisit_HDC!$A:$A,0))</f>
        <v>169574</v>
      </c>
      <c r="K499" s="138">
        <f t="shared" si="359"/>
        <v>781.16662224161723</v>
      </c>
      <c r="L499" s="139">
        <f t="shared" si="360"/>
        <v>203488.8</v>
      </c>
      <c r="M499" s="140">
        <f t="shared" si="361"/>
        <v>203488.8</v>
      </c>
      <c r="N499" s="141">
        <f t="shared" si="362"/>
        <v>801.78942106879595</v>
      </c>
      <c r="O499" s="142">
        <f t="shared" si="363"/>
        <v>163155167.14598399</v>
      </c>
      <c r="P499" s="143">
        <f>INDEX(รายได้แยกตามสิทธิ!$E:$E,MATCH(CalBudget2567!$D499,รายได้แยกตามสิทธิ!$B:$B,0))</f>
        <v>41562654.759999998</v>
      </c>
      <c r="Q499" s="138">
        <f>INDEX(ผลงานOPDVisit_HDC!$D:$D,MATCH(CalBudget2567!$D499,ผลงานOPDVisit_HDC!$A:$A,0))</f>
        <v>36260</v>
      </c>
      <c r="R499" s="138">
        <f t="shared" si="364"/>
        <v>1146.2397892995036</v>
      </c>
      <c r="S499" s="139">
        <f t="shared" si="365"/>
        <v>43512</v>
      </c>
      <c r="T499" s="140">
        <f t="shared" si="366"/>
        <v>43512</v>
      </c>
      <c r="U499" s="141">
        <f t="shared" si="367"/>
        <v>1176.5005197370106</v>
      </c>
      <c r="V499" s="142">
        <f t="shared" si="368"/>
        <v>51191890.614796802</v>
      </c>
      <c r="W499" s="143">
        <f>INDEX(รายได้แยกตามสิทธิ!$F:$F,MATCH(CalBudget2567!$D499,รายได้แยกตามสิทธิ!$B:$B,0))</f>
        <v>19292517.850000001</v>
      </c>
      <c r="X499" s="138">
        <f>INDEX(ผลงานOPDVisit_HDC!$E:$E,MATCH(CalBudget2567!$D499,ผลงานOPDVisit_HDC!$A:$A,0))</f>
        <v>15582</v>
      </c>
      <c r="Y499" s="138">
        <f t="shared" si="369"/>
        <v>1238.1284719548198</v>
      </c>
      <c r="Z499" s="139">
        <f t="shared" si="370"/>
        <v>18698.399999999998</v>
      </c>
      <c r="AA499" s="140">
        <f t="shared" si="371"/>
        <v>18698.399999999998</v>
      </c>
      <c r="AB499" s="141">
        <f t="shared" si="372"/>
        <v>1270.8150636144271</v>
      </c>
      <c r="AC499" s="142">
        <f t="shared" si="373"/>
        <v>23762208.385488</v>
      </c>
      <c r="AD499" s="143">
        <f>INDEX(รายได้แยกตามสิทธิ!$G:$G,MATCH(CalBudget2567!$D499,รายได้แยกตามสิทธิ!$B:$B,0))</f>
        <v>59788</v>
      </c>
      <c r="AE499" s="138">
        <f>INDEX(ผลงานOPDVisit_HDC!$G:$G,MATCH(CalBudget2567!$D499,ผลงานOPDVisit_HDC!$A:$A,0))</f>
        <v>187</v>
      </c>
      <c r="AF499" s="138">
        <f t="shared" si="374"/>
        <v>319.72192513368987</v>
      </c>
      <c r="AG499" s="139">
        <f t="shared" si="375"/>
        <v>224.4</v>
      </c>
      <c r="AH499" s="140">
        <f t="shared" si="376"/>
        <v>224.4</v>
      </c>
      <c r="AI499" s="141">
        <f t="shared" si="377"/>
        <v>328.16258395721928</v>
      </c>
      <c r="AJ499" s="142">
        <f t="shared" si="378"/>
        <v>73639.683840000012</v>
      </c>
      <c r="AK499" s="143">
        <f>INDEX(รายได้แยกตามสิทธิ!$H:$H,MATCH(CalBudget2567!$D499,รายได้แยกตามสิทธิ!$B:$B,0))</f>
        <v>10216981.5</v>
      </c>
      <c r="AL499" s="138">
        <f>INDEX(ผลงานOPDVisit_HDC!$K:$K,MATCH(CalBudget2567!$D499,ผลงานOPDVisit_HDC!$A:$A,0))</f>
        <v>7586</v>
      </c>
      <c r="AM499" s="138">
        <f t="shared" si="379"/>
        <v>1346.8206564724492</v>
      </c>
      <c r="AN499" s="139">
        <f t="shared" si="380"/>
        <v>9103.1999999999989</v>
      </c>
      <c r="AO499" s="140">
        <f t="shared" si="381"/>
        <v>9103.1999999999989</v>
      </c>
      <c r="AP499" s="141">
        <f t="shared" si="382"/>
        <v>1382.3767218033217</v>
      </c>
      <c r="AQ499" s="142">
        <f t="shared" si="383"/>
        <v>12584051.773919998</v>
      </c>
      <c r="AR499" s="144">
        <f t="shared" si="357"/>
        <v>250766957.60402882</v>
      </c>
      <c r="AS499" s="143">
        <f>INDEX(รายได้แยกตามสิทธิ!$I:$I,MATCH(CalBudget2567!$D499,รายได้แยกตามสิทธิ!$B:$B,0))</f>
        <v>96605862.239999995</v>
      </c>
      <c r="AT499" s="138">
        <f>INDEX(ผลงานAdjRw_DHES!$D:$D,MATCH(CalBudget2567!$D499,ผลงานAdjRw_DHES!$B:$B,0))</f>
        <v>6398.1100000000006</v>
      </c>
      <c r="AU499" s="143">
        <f t="shared" si="384"/>
        <v>15099.124935332464</v>
      </c>
      <c r="AV499" s="139">
        <f t="shared" si="385"/>
        <v>7677.732</v>
      </c>
      <c r="AW499" s="140">
        <f t="shared" si="386"/>
        <v>7677.732</v>
      </c>
      <c r="AX499" s="141">
        <f t="shared" si="387"/>
        <v>15497.741833625241</v>
      </c>
      <c r="AY499" s="142">
        <f t="shared" si="388"/>
        <v>118987508.40376319</v>
      </c>
      <c r="AZ499" s="143">
        <f>INDEX(รายได้แยกตามสิทธิ!$J:$J,MATCH(CalBudget2567!$D499,รายได้แยกตามสิทธิ!$B:$B,0))</f>
        <v>15041519.76</v>
      </c>
      <c r="BA499" s="138">
        <f>INDEX(ผลงานAdjRw_DHES!$F:$F,MATCH(CalBudget2567!$D499,ผลงานAdjRw_DHES!$B:$B,0))</f>
        <v>339.46000000000004</v>
      </c>
      <c r="BB499" s="143">
        <f t="shared" si="389"/>
        <v>44310.138926530366</v>
      </c>
      <c r="BC499" s="139">
        <f t="shared" si="390"/>
        <v>407.35200000000003</v>
      </c>
      <c r="BD499" s="140">
        <f t="shared" si="391"/>
        <v>407.35200000000003</v>
      </c>
      <c r="BE499" s="141">
        <f t="shared" si="392"/>
        <v>45479.926594190765</v>
      </c>
      <c r="BF499" s="142">
        <f t="shared" si="393"/>
        <v>18526339.057996798</v>
      </c>
      <c r="BG499" s="143">
        <f>INDEX(รายได้แยกตามสิทธิ!$K:$K,MATCH(CalBudget2567!$D499,รายได้แยกตามสิทธิ!$B:$B,0))</f>
        <v>1910917.5</v>
      </c>
      <c r="BH499" s="138">
        <f>INDEX(ผลงานAdjRw_DHES!$E:$E,MATCH(CalBudget2567!$D499,ผลงานAdjRw_DHES!$B:$B,0))</f>
        <v>314.58999999999997</v>
      </c>
      <c r="BI499" s="143">
        <f t="shared" si="394"/>
        <v>6074.3110079786393</v>
      </c>
      <c r="BJ499" s="139">
        <f t="shared" si="395"/>
        <v>377.50799999999998</v>
      </c>
      <c r="BK499" s="140">
        <f t="shared" si="396"/>
        <v>377.50799999999998</v>
      </c>
      <c r="BL499" s="141">
        <f t="shared" si="397"/>
        <v>6234.6728185892753</v>
      </c>
      <c r="BM499" s="142">
        <f t="shared" si="398"/>
        <v>2353638.8664000002</v>
      </c>
      <c r="BN499" s="143">
        <f>INDEX(รายได้แยกตามสิทธิ!$N:$N,MATCH(CalBudget2567!$D499,รายได้แยกตามสิทธิ!$B:$B,0))</f>
        <v>2596623.25</v>
      </c>
      <c r="BO499" s="138">
        <f>INDEX(ผลงานAdjRw_DHES!$I:$I,MATCH(CalBudget2567!$D499,ผลงานAdjRw_DHES!$B:$B,0))</f>
        <v>869.11999999999921</v>
      </c>
      <c r="BP499" s="143">
        <f t="shared" si="399"/>
        <v>2987.6464124631839</v>
      </c>
      <c r="BQ499" s="139">
        <f t="shared" si="400"/>
        <v>1042.9439999999991</v>
      </c>
      <c r="BR499" s="140">
        <f t="shared" si="401"/>
        <v>1042.9439999999991</v>
      </c>
      <c r="BS499" s="141">
        <f t="shared" si="402"/>
        <v>3066.5202777522118</v>
      </c>
      <c r="BT499" s="142">
        <f t="shared" si="403"/>
        <v>3198208.9245599997</v>
      </c>
      <c r="BU499" s="144">
        <f t="shared" si="404"/>
        <v>143065695.25272</v>
      </c>
      <c r="BV499" s="145">
        <f t="shared" si="358"/>
        <v>393832652.85674882</v>
      </c>
      <c r="BW499" s="146">
        <f>INDEX(รายได้แยกตามสิทธิ!$Q:$Q,MATCH(CalBudget2567!$D499,รายได้แยกตามสิทธิ!$B:$B,0))</f>
        <v>0.45</v>
      </c>
      <c r="BX499" s="145">
        <f t="shared" si="405"/>
        <v>177224693.78553697</v>
      </c>
      <c r="BY499" s="141"/>
      <c r="BZ499" s="143">
        <f t="shared" si="406"/>
        <v>229189</v>
      </c>
      <c r="CA499" s="138">
        <f>INDEX(ผลงานOPDVisit_HDC!$C:$C,MATCH(CalBudget2567!$D499,ผลงานOPDVisit_HDC!$A:$A,0))</f>
        <v>229189</v>
      </c>
      <c r="CB499" s="138">
        <f t="shared" si="407"/>
        <v>0</v>
      </c>
    </row>
    <row r="500" spans="1:80" hidden="1" x14ac:dyDescent="0.7">
      <c r="A500" s="136">
        <f>COUNTA($D$16:D500)</f>
        <v>485</v>
      </c>
      <c r="B500" s="1">
        <v>7</v>
      </c>
      <c r="C500" s="2" t="s">
        <v>45</v>
      </c>
      <c r="D500" s="91" t="s">
        <v>557</v>
      </c>
      <c r="E500" s="3" t="s">
        <v>1449</v>
      </c>
      <c r="F500" s="4" t="s">
        <v>1876</v>
      </c>
      <c r="G500" s="1">
        <v>5</v>
      </c>
      <c r="H500" s="3" t="s">
        <v>2964</v>
      </c>
      <c r="I500" s="137">
        <f>INDEX(รายได้แยกตามสิทธิ!$D:$D,MATCH(CalBudget2567!$D500,รายได้แยกตามสิทธิ!$B:$B,0))</f>
        <v>18789297.199999999</v>
      </c>
      <c r="J500" s="138">
        <f>INDEX(ผลงานOPDVisit_HDC!$F:$F,MATCH(CalBudget2567!$D500,ผลงานOPDVisit_HDC!$A:$A,0))</f>
        <v>35427</v>
      </c>
      <c r="K500" s="138">
        <f t="shared" si="359"/>
        <v>530.36659045360886</v>
      </c>
      <c r="L500" s="139">
        <f t="shared" si="360"/>
        <v>42512.4</v>
      </c>
      <c r="M500" s="140">
        <f t="shared" si="361"/>
        <v>42512.4</v>
      </c>
      <c r="N500" s="141">
        <f t="shared" si="362"/>
        <v>544.36826844158418</v>
      </c>
      <c r="O500" s="142">
        <f t="shared" si="363"/>
        <v>23142401.575296003</v>
      </c>
      <c r="P500" s="143">
        <f>INDEX(รายได้แยกตามสิทธิ!$E:$E,MATCH(CalBudget2567!$D500,รายได้แยกตามสิทธิ!$B:$B,0))</f>
        <v>5173414.58</v>
      </c>
      <c r="Q500" s="138">
        <f>INDEX(ผลงานOPDVisit_HDC!$D:$D,MATCH(CalBudget2567!$D500,ผลงานOPDVisit_HDC!$A:$A,0))</f>
        <v>10484</v>
      </c>
      <c r="R500" s="138">
        <f t="shared" si="364"/>
        <v>493.45808660816482</v>
      </c>
      <c r="S500" s="139">
        <f t="shared" si="365"/>
        <v>12580.8</v>
      </c>
      <c r="T500" s="140">
        <f t="shared" si="366"/>
        <v>12580.8</v>
      </c>
      <c r="U500" s="141">
        <f t="shared" si="367"/>
        <v>506.48538009462038</v>
      </c>
      <c r="V500" s="142">
        <f t="shared" si="368"/>
        <v>6371991.2698943997</v>
      </c>
      <c r="W500" s="143">
        <f>INDEX(รายได้แยกตามสิทธิ!$F:$F,MATCH(CalBudget2567!$D500,รายได้แยกตามสิทธิ!$B:$B,0))</f>
        <v>928328.99</v>
      </c>
      <c r="X500" s="138">
        <f>INDEX(ผลงานOPDVisit_HDC!$E:$E,MATCH(CalBudget2567!$D500,ผลงานOPDVisit_HDC!$A:$A,0))</f>
        <v>2744</v>
      </c>
      <c r="Y500" s="138">
        <f t="shared" si="369"/>
        <v>338.31231413994169</v>
      </c>
      <c r="Z500" s="139">
        <f t="shared" si="370"/>
        <v>3292.7999999999997</v>
      </c>
      <c r="AA500" s="140">
        <f t="shared" si="371"/>
        <v>3292.7999999999997</v>
      </c>
      <c r="AB500" s="141">
        <f t="shared" si="372"/>
        <v>347.24375923323618</v>
      </c>
      <c r="AC500" s="142">
        <f t="shared" si="373"/>
        <v>1143404.2504032</v>
      </c>
      <c r="AD500" s="143">
        <f>INDEX(รายได้แยกตามสิทธิ!$G:$G,MATCH(CalBudget2567!$D500,รายได้แยกตามสิทธิ!$B:$B,0))</f>
        <v>3110</v>
      </c>
      <c r="AE500" s="138">
        <f>INDEX(ผลงานOPDVisit_HDC!$G:$G,MATCH(CalBudget2567!$D500,ผลงานOPDVisit_HDC!$A:$A,0))</f>
        <v>29</v>
      </c>
      <c r="AF500" s="138">
        <f t="shared" si="374"/>
        <v>107.24137931034483</v>
      </c>
      <c r="AG500" s="139">
        <f t="shared" si="375"/>
        <v>34.799999999999997</v>
      </c>
      <c r="AH500" s="140">
        <f t="shared" si="376"/>
        <v>34.799999999999997</v>
      </c>
      <c r="AI500" s="141">
        <f t="shared" si="377"/>
        <v>110.07255172413792</v>
      </c>
      <c r="AJ500" s="142">
        <f t="shared" si="378"/>
        <v>3830.5247999999992</v>
      </c>
      <c r="AK500" s="143">
        <f>INDEX(รายได้แยกตามสิทธิ!$H:$H,MATCH(CalBudget2567!$D500,รายได้แยกตามสิทธิ!$B:$B,0))</f>
        <v>1580699</v>
      </c>
      <c r="AL500" s="138">
        <f>INDEX(ผลงานOPDVisit_HDC!$K:$K,MATCH(CalBudget2567!$D500,ผลงานOPDVisit_HDC!$A:$A,0))</f>
        <v>9200</v>
      </c>
      <c r="AM500" s="138">
        <f t="shared" si="379"/>
        <v>171.81510869565219</v>
      </c>
      <c r="AN500" s="139">
        <f t="shared" si="380"/>
        <v>11040</v>
      </c>
      <c r="AO500" s="140">
        <f t="shared" si="381"/>
        <v>11040</v>
      </c>
      <c r="AP500" s="141">
        <f t="shared" si="382"/>
        <v>176.35102756521741</v>
      </c>
      <c r="AQ500" s="142">
        <f t="shared" si="383"/>
        <v>1946915.3443200001</v>
      </c>
      <c r="AR500" s="144">
        <f t="shared" si="357"/>
        <v>32608542.9647136</v>
      </c>
      <c r="AS500" s="143">
        <f>INDEX(รายได้แยกตามสิทธิ!$I:$I,MATCH(CalBudget2567!$D500,รายได้แยกตามสิทธิ!$B:$B,0))</f>
        <v>5720676</v>
      </c>
      <c r="AT500" s="138">
        <f>INDEX(ผลงานAdjRw_DHES!$D:$D,MATCH(CalBudget2567!$D500,ผลงานAdjRw_DHES!$B:$B,0))</f>
        <v>830.98149999999998</v>
      </c>
      <c r="AU500" s="143">
        <f t="shared" si="384"/>
        <v>6884.2399018510041</v>
      </c>
      <c r="AV500" s="139">
        <f t="shared" si="385"/>
        <v>997.17779999999993</v>
      </c>
      <c r="AW500" s="140">
        <f t="shared" si="386"/>
        <v>997.17779999999993</v>
      </c>
      <c r="AX500" s="141">
        <f t="shared" si="387"/>
        <v>7065.9838352598708</v>
      </c>
      <c r="AY500" s="142">
        <f t="shared" si="388"/>
        <v>7046042.2156800004</v>
      </c>
      <c r="AZ500" s="143">
        <f>INDEX(รายได้แยกตามสิทธิ!$J:$J,MATCH(CalBudget2567!$D500,รายได้แยกตามสิทธิ!$B:$B,0))</f>
        <v>1301722.6499999999</v>
      </c>
      <c r="BA500" s="138">
        <f>INDEX(ผลงานAdjRw_DHES!$F:$F,MATCH(CalBudget2567!$D500,ผลงานAdjRw_DHES!$B:$B,0))</f>
        <v>100.79419999999999</v>
      </c>
      <c r="BB500" s="143">
        <f t="shared" si="389"/>
        <v>12914.658283909193</v>
      </c>
      <c r="BC500" s="139">
        <f t="shared" si="390"/>
        <v>120.95303999999999</v>
      </c>
      <c r="BD500" s="140">
        <f t="shared" si="391"/>
        <v>120.95303999999999</v>
      </c>
      <c r="BE500" s="141">
        <f t="shared" si="392"/>
        <v>13255.605262604397</v>
      </c>
      <c r="BF500" s="142">
        <f t="shared" si="393"/>
        <v>1603305.7535519998</v>
      </c>
      <c r="BG500" s="143">
        <f>INDEX(รายได้แยกตามสิทธิ!$K:$K,MATCH(CalBudget2567!$D500,รายได้แยกตามสิทธิ!$B:$B,0))</f>
        <v>206335.04</v>
      </c>
      <c r="BH500" s="138">
        <f>INDEX(ผลงานAdjRw_DHES!$E:$E,MATCH(CalBudget2567!$D500,ผลงานAdjRw_DHES!$B:$B,0))</f>
        <v>32.051900000000003</v>
      </c>
      <c r="BI500" s="143">
        <f t="shared" si="394"/>
        <v>6437.5291324383261</v>
      </c>
      <c r="BJ500" s="139">
        <f t="shared" si="395"/>
        <v>38.46228</v>
      </c>
      <c r="BK500" s="140">
        <f t="shared" si="396"/>
        <v>38.46228</v>
      </c>
      <c r="BL500" s="141">
        <f t="shared" si="397"/>
        <v>6607.479901534698</v>
      </c>
      <c r="BM500" s="142">
        <f t="shared" si="398"/>
        <v>254138.74206719999</v>
      </c>
      <c r="BN500" s="143">
        <f>INDEX(รายได้แยกตามสิทธิ!$N:$N,MATCH(CalBudget2567!$D500,รายได้แยกตามสิทธิ!$B:$B,0))</f>
        <v>482078</v>
      </c>
      <c r="BO500" s="138">
        <f>INDEX(ผลงานAdjRw_DHES!$I:$I,MATCH(CalBudget2567!$D500,ผลงานAdjRw_DHES!$B:$B,0))</f>
        <v>35.461699999999951</v>
      </c>
      <c r="BP500" s="143">
        <f t="shared" si="399"/>
        <v>13594.328529089149</v>
      </c>
      <c r="BQ500" s="139">
        <f t="shared" si="400"/>
        <v>42.554039999999937</v>
      </c>
      <c r="BR500" s="140">
        <f t="shared" si="401"/>
        <v>42.554039999999937</v>
      </c>
      <c r="BS500" s="141">
        <f t="shared" si="402"/>
        <v>13953.218802257103</v>
      </c>
      <c r="BT500" s="142">
        <f t="shared" si="403"/>
        <v>593765.83103999996</v>
      </c>
      <c r="BU500" s="144">
        <f t="shared" si="404"/>
        <v>9497252.5423392002</v>
      </c>
      <c r="BV500" s="145">
        <f t="shared" si="358"/>
        <v>42105795.507052802</v>
      </c>
      <c r="BW500" s="146">
        <f>INDEX(รายได้แยกตามสิทธิ!$Q:$Q,MATCH(CalBudget2567!$D500,รายได้แยกตามสิทธิ!$B:$B,0))</f>
        <v>0.37</v>
      </c>
      <c r="BX500" s="145">
        <f t="shared" si="405"/>
        <v>15579144.337609537</v>
      </c>
      <c r="BY500" s="141"/>
      <c r="BZ500" s="143">
        <f t="shared" si="406"/>
        <v>57884</v>
      </c>
      <c r="CA500" s="138">
        <f>INDEX(ผลงานOPDVisit_HDC!$C:$C,MATCH(CalBudget2567!$D500,ผลงานOPDVisit_HDC!$A:$A,0))</f>
        <v>57884</v>
      </c>
      <c r="CB500" s="138">
        <f t="shared" si="407"/>
        <v>0</v>
      </c>
    </row>
    <row r="501" spans="1:80" hidden="1" x14ac:dyDescent="0.7">
      <c r="A501" s="136">
        <f>COUNTA($D$16:D501)</f>
        <v>486</v>
      </c>
      <c r="B501" s="1">
        <v>7</v>
      </c>
      <c r="C501" s="2" t="s">
        <v>45</v>
      </c>
      <c r="D501" s="91" t="s">
        <v>558</v>
      </c>
      <c r="E501" s="3" t="s">
        <v>1450</v>
      </c>
      <c r="F501" s="4" t="s">
        <v>1876</v>
      </c>
      <c r="G501" s="1">
        <v>5</v>
      </c>
      <c r="H501" s="3" t="s">
        <v>2964</v>
      </c>
      <c r="I501" s="137">
        <f>INDEX(รายได้แยกตามสิทธิ!$D:$D,MATCH(CalBudget2567!$D501,รายได้แยกตามสิทธิ!$B:$B,0))</f>
        <v>25804831.75</v>
      </c>
      <c r="J501" s="138">
        <f>INDEX(ผลงานOPDVisit_HDC!$F:$F,MATCH(CalBudget2567!$D501,ผลงานOPDVisit_HDC!$A:$A,0))</f>
        <v>57572</v>
      </c>
      <c r="K501" s="138">
        <f t="shared" si="359"/>
        <v>448.21843517682208</v>
      </c>
      <c r="L501" s="139">
        <f t="shared" si="360"/>
        <v>69086.399999999994</v>
      </c>
      <c r="M501" s="140">
        <f t="shared" si="361"/>
        <v>69086.399999999994</v>
      </c>
      <c r="N501" s="141">
        <f t="shared" si="362"/>
        <v>460.05140186549016</v>
      </c>
      <c r="O501" s="142">
        <f t="shared" si="363"/>
        <v>31783295.169839997</v>
      </c>
      <c r="P501" s="143">
        <f>INDEX(รายได้แยกตามสิทธิ!$E:$E,MATCH(CalBudget2567!$D501,รายได้แยกตามสิทธิ!$B:$B,0))</f>
        <v>3421085.76</v>
      </c>
      <c r="Q501" s="138">
        <f>INDEX(ผลงานOPDVisit_HDC!$D:$D,MATCH(CalBudget2567!$D501,ผลงานOPDVisit_HDC!$A:$A,0))</f>
        <v>8099</v>
      </c>
      <c r="R501" s="138">
        <f t="shared" si="364"/>
        <v>422.40841585380906</v>
      </c>
      <c r="S501" s="139">
        <f t="shared" si="365"/>
        <v>9718.7999999999993</v>
      </c>
      <c r="T501" s="140">
        <f t="shared" si="366"/>
        <v>9718.7999999999993</v>
      </c>
      <c r="U501" s="141">
        <f t="shared" si="367"/>
        <v>433.5599980323496</v>
      </c>
      <c r="V501" s="142">
        <f t="shared" si="368"/>
        <v>4213682.908876799</v>
      </c>
      <c r="W501" s="143">
        <f>INDEX(รายได้แยกตามสิทธิ!$F:$F,MATCH(CalBudget2567!$D501,รายได้แยกตามสิทธิ!$B:$B,0))</f>
        <v>875557.22</v>
      </c>
      <c r="X501" s="138">
        <f>INDEX(ผลงานOPDVisit_HDC!$E:$E,MATCH(CalBudget2567!$D501,ผลงานOPDVisit_HDC!$A:$A,0))</f>
        <v>7683</v>
      </c>
      <c r="Y501" s="138">
        <f t="shared" si="369"/>
        <v>113.96033060002603</v>
      </c>
      <c r="Z501" s="139">
        <f t="shared" si="370"/>
        <v>9219.6</v>
      </c>
      <c r="AA501" s="140">
        <f t="shared" si="371"/>
        <v>9219.6</v>
      </c>
      <c r="AB501" s="141">
        <f t="shared" si="372"/>
        <v>116.96888332786671</v>
      </c>
      <c r="AC501" s="142">
        <f t="shared" si="373"/>
        <v>1078406.3167295998</v>
      </c>
      <c r="AD501" s="143">
        <f>INDEX(รายได้แยกตามสิทธิ!$G:$G,MATCH(CalBudget2567!$D501,รายได้แยกตามสิทธิ!$B:$B,0))</f>
        <v>19427.5</v>
      </c>
      <c r="AE501" s="138">
        <f>INDEX(ผลงานOPDVisit_HDC!$G:$G,MATCH(CalBudget2567!$D501,ผลงานOPDVisit_HDC!$A:$A,0))</f>
        <v>34</v>
      </c>
      <c r="AF501" s="138">
        <f t="shared" si="374"/>
        <v>571.39705882352939</v>
      </c>
      <c r="AG501" s="139">
        <f t="shared" si="375"/>
        <v>40.799999999999997</v>
      </c>
      <c r="AH501" s="140">
        <f t="shared" si="376"/>
        <v>40.799999999999997</v>
      </c>
      <c r="AI501" s="141">
        <f t="shared" si="377"/>
        <v>586.48194117647051</v>
      </c>
      <c r="AJ501" s="142">
        <f t="shared" si="378"/>
        <v>23928.463199999995</v>
      </c>
      <c r="AK501" s="143">
        <f>INDEX(รายได้แยกตามสิทธิ!$H:$H,MATCH(CalBudget2567!$D501,รายได้แยกตามสิทธิ!$B:$B,0))</f>
        <v>6884439.7000000002</v>
      </c>
      <c r="AL501" s="138">
        <f>INDEX(ผลงานOPDVisit_HDC!$K:$K,MATCH(CalBudget2567!$D501,ผลงานOPDVisit_HDC!$A:$A,0))</f>
        <v>337</v>
      </c>
      <c r="AM501" s="138">
        <f t="shared" si="379"/>
        <v>20428.604451038576</v>
      </c>
      <c r="AN501" s="139">
        <f t="shared" si="380"/>
        <v>404.4</v>
      </c>
      <c r="AO501" s="140">
        <f t="shared" si="381"/>
        <v>404.4</v>
      </c>
      <c r="AP501" s="141">
        <f t="shared" si="382"/>
        <v>20967.919608545995</v>
      </c>
      <c r="AQ501" s="142">
        <f t="shared" si="383"/>
        <v>8479426.6896960009</v>
      </c>
      <c r="AR501" s="144">
        <f t="shared" si="357"/>
        <v>45578739.548342399</v>
      </c>
      <c r="AS501" s="143">
        <f>INDEX(รายได้แยกตามสิทธิ!$I:$I,MATCH(CalBudget2567!$D501,รายได้แยกตามสิทธิ!$B:$B,0))</f>
        <v>7389879</v>
      </c>
      <c r="AT501" s="138">
        <f>INDEX(ผลงานAdjRw_DHES!$D:$D,MATCH(CalBudget2567!$D501,ผลงานAdjRw_DHES!$B:$B,0))</f>
        <v>769.85619999999994</v>
      </c>
      <c r="AU501" s="143">
        <f t="shared" si="384"/>
        <v>9599.0381060774725</v>
      </c>
      <c r="AV501" s="139">
        <f t="shared" si="385"/>
        <v>923.82743999999991</v>
      </c>
      <c r="AW501" s="140">
        <f t="shared" si="386"/>
        <v>923.82743999999991</v>
      </c>
      <c r="AX501" s="141">
        <f t="shared" si="387"/>
        <v>9852.4527120779185</v>
      </c>
      <c r="AY501" s="142">
        <f t="shared" si="388"/>
        <v>9101966.1667199992</v>
      </c>
      <c r="AZ501" s="143">
        <f>INDEX(รายได้แยกตามสิทธิ!$J:$J,MATCH(CalBudget2567!$D501,รายได้แยกตามสิทธิ!$B:$B,0))</f>
        <v>1039008</v>
      </c>
      <c r="BA501" s="138">
        <f>INDEX(ผลงานAdjRw_DHES!$F:$F,MATCH(CalBudget2567!$D501,ผลงานAdjRw_DHES!$B:$B,0))</f>
        <v>73.144199999999998</v>
      </c>
      <c r="BB501" s="143">
        <f t="shared" si="389"/>
        <v>14204.92670642375</v>
      </c>
      <c r="BC501" s="139">
        <f t="shared" si="390"/>
        <v>87.773039999999995</v>
      </c>
      <c r="BD501" s="140">
        <f t="shared" si="391"/>
        <v>87.773039999999995</v>
      </c>
      <c r="BE501" s="141">
        <f t="shared" si="392"/>
        <v>14579.936771473338</v>
      </c>
      <c r="BF501" s="142">
        <f t="shared" si="393"/>
        <v>1279725.37344</v>
      </c>
      <c r="BG501" s="143">
        <f>INDEX(รายได้แยกตามสิทธิ!$K:$K,MATCH(CalBudget2567!$D501,รายได้แยกตามสิทธิ!$B:$B,0))</f>
        <v>565156.26</v>
      </c>
      <c r="BH501" s="138">
        <f>INDEX(ผลงานAdjRw_DHES!$E:$E,MATCH(CalBudget2567!$D501,ผลงานAdjRw_DHES!$B:$B,0))</f>
        <v>25.029399999999999</v>
      </c>
      <c r="BI501" s="143">
        <f t="shared" si="394"/>
        <v>22579.696676708194</v>
      </c>
      <c r="BJ501" s="139">
        <f t="shared" si="395"/>
        <v>30.035279999999997</v>
      </c>
      <c r="BK501" s="140">
        <f t="shared" si="396"/>
        <v>30.035279999999997</v>
      </c>
      <c r="BL501" s="141">
        <f t="shared" si="397"/>
        <v>23175.80066897329</v>
      </c>
      <c r="BM501" s="142">
        <f t="shared" si="398"/>
        <v>696091.66231679998</v>
      </c>
      <c r="BN501" s="143">
        <f>INDEX(รายได้แยกตามสิทธิ!$N:$N,MATCH(CalBudget2567!$D501,รายได้แยกตามสิทธิ!$B:$B,0))</f>
        <v>17569702.050000001</v>
      </c>
      <c r="BO501" s="138">
        <f>INDEX(ผลงานAdjRw_DHES!$I:$I,MATCH(CalBudget2567!$D501,ผลงานAdjRw_DHES!$B:$B,0))</f>
        <v>46.007000000000147</v>
      </c>
      <c r="BP501" s="143">
        <f t="shared" si="399"/>
        <v>381891.93057578075</v>
      </c>
      <c r="BQ501" s="139">
        <f t="shared" si="400"/>
        <v>55.208400000000175</v>
      </c>
      <c r="BR501" s="140">
        <f t="shared" si="401"/>
        <v>55.208400000000175</v>
      </c>
      <c r="BS501" s="141">
        <f t="shared" si="402"/>
        <v>391973.87754298135</v>
      </c>
      <c r="BT501" s="142">
        <f t="shared" si="403"/>
        <v>21640250.620944001</v>
      </c>
      <c r="BU501" s="144">
        <f t="shared" si="404"/>
        <v>32718033.8234208</v>
      </c>
      <c r="BV501" s="145">
        <f t="shared" si="358"/>
        <v>78296773.3717632</v>
      </c>
      <c r="BW501" s="146">
        <f>INDEX(รายได้แยกตามสิทธิ!$Q:$Q,MATCH(CalBudget2567!$D501,รายได้แยกตามสิทธิ!$B:$B,0))</f>
        <v>0.38</v>
      </c>
      <c r="BX501" s="145">
        <f t="shared" si="405"/>
        <v>29752773.881270017</v>
      </c>
      <c r="BY501" s="141"/>
      <c r="BZ501" s="143">
        <f t="shared" si="406"/>
        <v>73725</v>
      </c>
      <c r="CA501" s="138">
        <f>INDEX(ผลงานOPDVisit_HDC!$C:$C,MATCH(CalBudget2567!$D501,ผลงานOPDVisit_HDC!$A:$A,0))</f>
        <v>73725</v>
      </c>
      <c r="CB501" s="138">
        <f t="shared" si="407"/>
        <v>0</v>
      </c>
    </row>
    <row r="502" spans="1:80" hidden="1" x14ac:dyDescent="0.7">
      <c r="A502" s="136">
        <f>COUNTA($D$16:D502)</f>
        <v>487</v>
      </c>
      <c r="B502" s="1">
        <v>7</v>
      </c>
      <c r="C502" s="2" t="s">
        <v>45</v>
      </c>
      <c r="D502" s="91" t="s">
        <v>559</v>
      </c>
      <c r="E502" s="3" t="s">
        <v>1451</v>
      </c>
      <c r="F502" s="4" t="s">
        <v>1876</v>
      </c>
      <c r="G502" s="1">
        <v>6</v>
      </c>
      <c r="H502" s="3" t="s">
        <v>2965</v>
      </c>
      <c r="I502" s="137">
        <f>INDEX(รายได้แยกตามสิทธิ!$D:$D,MATCH(CalBudget2567!$D502,รายได้แยกตามสิทธิ!$B:$B,0))</f>
        <v>52497357.299999997</v>
      </c>
      <c r="J502" s="138">
        <f>INDEX(ผลงานOPDVisit_HDC!$F:$F,MATCH(CalBudget2567!$D502,ผลงานOPDVisit_HDC!$A:$A,0))</f>
        <v>79889</v>
      </c>
      <c r="K502" s="138">
        <f t="shared" si="359"/>
        <v>657.12873236615803</v>
      </c>
      <c r="L502" s="139">
        <f t="shared" si="360"/>
        <v>95866.8</v>
      </c>
      <c r="M502" s="140">
        <f t="shared" si="361"/>
        <v>95866.8</v>
      </c>
      <c r="N502" s="141">
        <f t="shared" si="362"/>
        <v>674.47693090062455</v>
      </c>
      <c r="O502" s="142">
        <f t="shared" si="363"/>
        <v>64659945.039263994</v>
      </c>
      <c r="P502" s="143">
        <f>INDEX(รายได้แยกตามสิทธิ!$E:$E,MATCH(CalBudget2567!$D502,รายได้แยกตามสิทธิ!$B:$B,0))</f>
        <v>8348298.0499999998</v>
      </c>
      <c r="Q502" s="138">
        <f>INDEX(ผลงานOPDVisit_HDC!$D:$D,MATCH(CalBudget2567!$D502,ผลงานOPDVisit_HDC!$A:$A,0))</f>
        <v>11270</v>
      </c>
      <c r="R502" s="138">
        <f t="shared" si="364"/>
        <v>740.75404170363799</v>
      </c>
      <c r="S502" s="139">
        <f t="shared" si="365"/>
        <v>13524</v>
      </c>
      <c r="T502" s="140">
        <f t="shared" si="366"/>
        <v>13524</v>
      </c>
      <c r="U502" s="141">
        <f t="shared" si="367"/>
        <v>760.30994840461403</v>
      </c>
      <c r="V502" s="142">
        <f t="shared" si="368"/>
        <v>10282431.742224</v>
      </c>
      <c r="W502" s="143">
        <f>INDEX(รายได้แยกตามสิทธิ!$F:$F,MATCH(CalBudget2567!$D502,รายได้แยกตามสิทธิ!$B:$B,0))</f>
        <v>1827313.59</v>
      </c>
      <c r="X502" s="138">
        <f>INDEX(ผลงานOPDVisit_HDC!$E:$E,MATCH(CalBudget2567!$D502,ผลงานOPDVisit_HDC!$A:$A,0))</f>
        <v>9316</v>
      </c>
      <c r="Y502" s="138">
        <f t="shared" si="369"/>
        <v>196.14787355088021</v>
      </c>
      <c r="Z502" s="139">
        <f t="shared" si="370"/>
        <v>11179.199999999999</v>
      </c>
      <c r="AA502" s="140">
        <f t="shared" si="371"/>
        <v>11179.199999999999</v>
      </c>
      <c r="AB502" s="141">
        <f t="shared" si="372"/>
        <v>201.32617741262345</v>
      </c>
      <c r="AC502" s="142">
        <f t="shared" si="373"/>
        <v>2250665.6025311998</v>
      </c>
      <c r="AD502" s="143">
        <f>INDEX(รายได้แยกตามสิทธิ!$G:$G,MATCH(CalBudget2567!$D502,รายได้แยกตามสิทธิ!$B:$B,0))</f>
        <v>37224</v>
      </c>
      <c r="AE502" s="138">
        <f>INDEX(ผลงานOPDVisit_HDC!$G:$G,MATCH(CalBudget2567!$D502,ผลงานOPDVisit_HDC!$A:$A,0))</f>
        <v>61</v>
      </c>
      <c r="AF502" s="138">
        <f t="shared" si="374"/>
        <v>610.22950819672133</v>
      </c>
      <c r="AG502" s="139">
        <f t="shared" si="375"/>
        <v>73.2</v>
      </c>
      <c r="AH502" s="140">
        <f t="shared" si="376"/>
        <v>73.2</v>
      </c>
      <c r="AI502" s="141">
        <f t="shared" si="377"/>
        <v>626.33956721311472</v>
      </c>
      <c r="AJ502" s="142">
        <f t="shared" si="378"/>
        <v>45848.056319999996</v>
      </c>
      <c r="AK502" s="143">
        <f>INDEX(รายได้แยกตามสิทธิ!$H:$H,MATCH(CalBudget2567!$D502,รายได้แยกตามสิทธิ!$B:$B,0))</f>
        <v>3599317.52</v>
      </c>
      <c r="AL502" s="138">
        <f>INDEX(ผลงานOPDVisit_HDC!$K:$K,MATCH(CalBudget2567!$D502,ผลงานOPDVisit_HDC!$A:$A,0))</f>
        <v>143</v>
      </c>
      <c r="AM502" s="138">
        <f t="shared" si="379"/>
        <v>25170.052587412589</v>
      </c>
      <c r="AN502" s="139">
        <f t="shared" si="380"/>
        <v>171.6</v>
      </c>
      <c r="AO502" s="140">
        <f t="shared" si="381"/>
        <v>171.6</v>
      </c>
      <c r="AP502" s="141">
        <f t="shared" si="382"/>
        <v>25834.54197572028</v>
      </c>
      <c r="AQ502" s="142">
        <f t="shared" si="383"/>
        <v>4433207.4030336002</v>
      </c>
      <c r="AR502" s="144">
        <f t="shared" si="357"/>
        <v>81672097.843372792</v>
      </c>
      <c r="AS502" s="143">
        <f>INDEX(รายได้แยกตามสิทธิ!$I:$I,MATCH(CalBudget2567!$D502,รายได้แยกตามสิทธิ!$B:$B,0))</f>
        <v>16324640</v>
      </c>
      <c r="AT502" s="138">
        <f>INDEX(ผลงานAdjRw_DHES!$D:$D,MATCH(CalBudget2567!$D502,ผลงานAdjRw_DHES!$B:$B,0))</f>
        <v>1065.567</v>
      </c>
      <c r="AU502" s="143">
        <f t="shared" si="384"/>
        <v>15320.144111069505</v>
      </c>
      <c r="AV502" s="139">
        <f t="shared" si="385"/>
        <v>1278.6804</v>
      </c>
      <c r="AW502" s="140">
        <f t="shared" si="386"/>
        <v>1278.6804</v>
      </c>
      <c r="AX502" s="141">
        <f t="shared" si="387"/>
        <v>15724.59591560174</v>
      </c>
      <c r="AY502" s="142">
        <f t="shared" si="388"/>
        <v>20106732.595199998</v>
      </c>
      <c r="AZ502" s="143">
        <f>INDEX(รายได้แยกตามสิทธิ!$J:$J,MATCH(CalBudget2567!$D502,รายได้แยกตามสิทธิ!$B:$B,0))</f>
        <v>2091653.11</v>
      </c>
      <c r="BA502" s="138">
        <f>INDEX(ผลงานAdjRw_DHES!$F:$F,MATCH(CalBudget2567!$D502,ผลงานAdjRw_DHES!$B:$B,0))</f>
        <v>107.90189999999998</v>
      </c>
      <c r="BB502" s="143">
        <f t="shared" si="389"/>
        <v>19384.76625527447</v>
      </c>
      <c r="BC502" s="139">
        <f t="shared" si="390"/>
        <v>129.48227999999997</v>
      </c>
      <c r="BD502" s="140">
        <f t="shared" si="391"/>
        <v>129.48227999999997</v>
      </c>
      <c r="BE502" s="141">
        <f t="shared" si="392"/>
        <v>19896.524084413715</v>
      </c>
      <c r="BF502" s="142">
        <f t="shared" si="393"/>
        <v>2576247.3025247999</v>
      </c>
      <c r="BG502" s="143">
        <f>INDEX(รายได้แยกตามสิทธิ!$K:$K,MATCH(CalBudget2567!$D502,รายได้แยกตามสิทธิ!$B:$B,0))</f>
        <v>449558.52</v>
      </c>
      <c r="BH502" s="138">
        <f>INDEX(ผลงานAdjRw_DHES!$E:$E,MATCH(CalBudget2567!$D502,ผลงานAdjRw_DHES!$B:$B,0))</f>
        <v>40.542099999999998</v>
      </c>
      <c r="BI502" s="143">
        <f t="shared" si="394"/>
        <v>11088.683615303598</v>
      </c>
      <c r="BJ502" s="139">
        <f t="shared" si="395"/>
        <v>48.650519999999993</v>
      </c>
      <c r="BK502" s="140">
        <f t="shared" si="396"/>
        <v>48.650519999999993</v>
      </c>
      <c r="BL502" s="141">
        <f t="shared" si="397"/>
        <v>11381.424862747614</v>
      </c>
      <c r="BM502" s="142">
        <f t="shared" si="398"/>
        <v>553712.23791359994</v>
      </c>
      <c r="BN502" s="143">
        <f>INDEX(รายได้แยกตามสิทธิ!$N:$N,MATCH(CalBudget2567!$D502,รายได้แยกตามสิทธิ!$B:$B,0))</f>
        <v>540539</v>
      </c>
      <c r="BO502" s="138">
        <f>INDEX(ผลงานAdjRw_DHES!$I:$I,MATCH(CalBudget2567!$D502,ผลงานAdjRw_DHES!$B:$B,0))</f>
        <v>40.804600000000136</v>
      </c>
      <c r="BP502" s="143">
        <f t="shared" si="399"/>
        <v>13247.011366365512</v>
      </c>
      <c r="BQ502" s="139">
        <f t="shared" si="400"/>
        <v>48.965520000000161</v>
      </c>
      <c r="BR502" s="140">
        <f t="shared" si="401"/>
        <v>48.965520000000161</v>
      </c>
      <c r="BS502" s="141">
        <f t="shared" si="402"/>
        <v>13596.732466437561</v>
      </c>
      <c r="BT502" s="142">
        <f t="shared" si="403"/>
        <v>665771.07551999995</v>
      </c>
      <c r="BU502" s="144">
        <f t="shared" si="404"/>
        <v>23902463.211158402</v>
      </c>
      <c r="BV502" s="145">
        <f t="shared" si="358"/>
        <v>105574561.05453119</v>
      </c>
      <c r="BW502" s="146">
        <f>INDEX(รายได้แยกตามสิทธิ!$Q:$Q,MATCH(CalBudget2567!$D502,รายได้แยกตามสิทธิ!$B:$B,0))</f>
        <v>0.55000000000000004</v>
      </c>
      <c r="BX502" s="145">
        <f t="shared" si="405"/>
        <v>58066008.57999216</v>
      </c>
      <c r="BY502" s="141"/>
      <c r="BZ502" s="143">
        <f t="shared" si="406"/>
        <v>100679</v>
      </c>
      <c r="CA502" s="138">
        <f>INDEX(ผลงานOPDVisit_HDC!$C:$C,MATCH(CalBudget2567!$D502,ผลงานOPDVisit_HDC!$A:$A,0))</f>
        <v>100679</v>
      </c>
      <c r="CB502" s="138">
        <f t="shared" si="407"/>
        <v>0</v>
      </c>
    </row>
    <row r="503" spans="1:80" hidden="1" x14ac:dyDescent="0.7">
      <c r="A503" s="136">
        <f>COUNTA($D$16:D503)</f>
        <v>488</v>
      </c>
      <c r="B503" s="1">
        <v>7</v>
      </c>
      <c r="C503" s="2" t="s">
        <v>45</v>
      </c>
      <c r="D503" s="91" t="s">
        <v>560</v>
      </c>
      <c r="E503" s="3" t="s">
        <v>1452</v>
      </c>
      <c r="F503" s="4" t="s">
        <v>1876</v>
      </c>
      <c r="G503" s="1">
        <v>5</v>
      </c>
      <c r="H503" s="3" t="s">
        <v>2964</v>
      </c>
      <c r="I503" s="137">
        <f>INDEX(รายได้แยกตามสิทธิ!$D:$D,MATCH(CalBudget2567!$D503,รายได้แยกตามสิทธิ!$B:$B,0))</f>
        <v>22671222.800000001</v>
      </c>
      <c r="J503" s="138">
        <f>INDEX(ผลงานOPDVisit_HDC!$F:$F,MATCH(CalBudget2567!$D503,ผลงานOPDVisit_HDC!$A:$A,0))</f>
        <v>49741</v>
      </c>
      <c r="K503" s="138">
        <f t="shared" si="359"/>
        <v>455.78542449890432</v>
      </c>
      <c r="L503" s="139">
        <f t="shared" si="360"/>
        <v>59689.2</v>
      </c>
      <c r="M503" s="140">
        <f t="shared" si="361"/>
        <v>59689.2</v>
      </c>
      <c r="N503" s="141">
        <f t="shared" si="362"/>
        <v>467.81815970567538</v>
      </c>
      <c r="O503" s="142">
        <f t="shared" si="363"/>
        <v>27923691.698303998</v>
      </c>
      <c r="P503" s="143">
        <f>INDEX(รายได้แยกตามสิทธิ!$E:$E,MATCH(CalBudget2567!$D503,รายได้แยกตามสิทธิ!$B:$B,0))</f>
        <v>3928013.5</v>
      </c>
      <c r="Q503" s="138">
        <f>INDEX(ผลงานOPDVisit_HDC!$D:$D,MATCH(CalBudget2567!$D503,ผลงานOPDVisit_HDC!$A:$A,0))</f>
        <v>7663</v>
      </c>
      <c r="R503" s="138">
        <f t="shared" si="364"/>
        <v>512.59474096306928</v>
      </c>
      <c r="S503" s="139">
        <f t="shared" si="365"/>
        <v>9195.6</v>
      </c>
      <c r="T503" s="140">
        <f t="shared" si="366"/>
        <v>9195.6</v>
      </c>
      <c r="U503" s="141">
        <f t="shared" si="367"/>
        <v>526.12724212449427</v>
      </c>
      <c r="V503" s="142">
        <f t="shared" si="368"/>
        <v>4838055.66768</v>
      </c>
      <c r="W503" s="143">
        <f>INDEX(รายได้แยกตามสิทธิ!$F:$F,MATCH(CalBudget2567!$D503,รายได้แยกตามสิทธิ!$B:$B,0))</f>
        <v>1094196.5</v>
      </c>
      <c r="X503" s="138">
        <f>INDEX(ผลงานOPDVisit_HDC!$E:$E,MATCH(CalBudget2567!$D503,ผลงานOPDVisit_HDC!$A:$A,0))</f>
        <v>4585</v>
      </c>
      <c r="Y503" s="138">
        <f t="shared" si="369"/>
        <v>238.64700109051253</v>
      </c>
      <c r="Z503" s="139">
        <f t="shared" si="370"/>
        <v>5502</v>
      </c>
      <c r="AA503" s="140">
        <f t="shared" si="371"/>
        <v>5502</v>
      </c>
      <c r="AB503" s="141">
        <f t="shared" si="372"/>
        <v>244.94728191930207</v>
      </c>
      <c r="AC503" s="142">
        <f t="shared" si="373"/>
        <v>1347699.94512</v>
      </c>
      <c r="AD503" s="143">
        <f>INDEX(รายได้แยกตามสิทธิ!$G:$G,MATCH(CalBudget2567!$D503,รายได้แยกตามสิทธิ!$B:$B,0))</f>
        <v>23216</v>
      </c>
      <c r="AE503" s="138">
        <f>INDEX(ผลงานOPDVisit_HDC!$G:$G,MATCH(CalBudget2567!$D503,ผลงานOPDVisit_HDC!$A:$A,0))</f>
        <v>23</v>
      </c>
      <c r="AF503" s="138">
        <f t="shared" si="374"/>
        <v>1009.3913043478261</v>
      </c>
      <c r="AG503" s="139">
        <f t="shared" si="375"/>
        <v>27.599999999999998</v>
      </c>
      <c r="AH503" s="140">
        <f t="shared" si="376"/>
        <v>27.599999999999998</v>
      </c>
      <c r="AI503" s="141">
        <f t="shared" si="377"/>
        <v>1036.0392347826087</v>
      </c>
      <c r="AJ503" s="142">
        <f t="shared" si="378"/>
        <v>28594.682879999997</v>
      </c>
      <c r="AK503" s="143">
        <f>INDEX(รายได้แยกตามสิทธิ!$H:$H,MATCH(CalBudget2567!$D503,รายได้แยกตามสิทธิ!$B:$B,0))</f>
        <v>761879</v>
      </c>
      <c r="AL503" s="138">
        <f>INDEX(ผลงานOPDVisit_HDC!$K:$K,MATCH(CalBudget2567!$D503,ผลงานOPDVisit_HDC!$A:$A,0))</f>
        <v>33</v>
      </c>
      <c r="AM503" s="138">
        <f t="shared" si="379"/>
        <v>23087.242424242424</v>
      </c>
      <c r="AN503" s="139">
        <f t="shared" si="380"/>
        <v>39.6</v>
      </c>
      <c r="AO503" s="140">
        <f t="shared" si="381"/>
        <v>39.6</v>
      </c>
      <c r="AP503" s="141">
        <f t="shared" si="382"/>
        <v>23696.745624242423</v>
      </c>
      <c r="AQ503" s="142">
        <f t="shared" si="383"/>
        <v>938391.12671999994</v>
      </c>
      <c r="AR503" s="144">
        <f t="shared" si="357"/>
        <v>35076433.120703995</v>
      </c>
      <c r="AS503" s="143">
        <f>INDEX(รายได้แยกตามสิทธิ!$I:$I,MATCH(CalBudget2567!$D503,รายได้แยกตามสิทธิ!$B:$B,0))</f>
        <v>5384636.8899999997</v>
      </c>
      <c r="AT503" s="138">
        <f>INDEX(ผลงานAdjRw_DHES!$D:$D,MATCH(CalBudget2567!$D503,ผลงานAdjRw_DHES!$B:$B,0))</f>
        <v>903.70110000000011</v>
      </c>
      <c r="AU503" s="143">
        <f t="shared" si="384"/>
        <v>5958.426840467494</v>
      </c>
      <c r="AV503" s="139">
        <f t="shared" si="385"/>
        <v>1084.4413200000001</v>
      </c>
      <c r="AW503" s="140">
        <f t="shared" si="386"/>
        <v>1084.4413200000001</v>
      </c>
      <c r="AX503" s="141">
        <f t="shared" si="387"/>
        <v>6115.729309055836</v>
      </c>
      <c r="AY503" s="142">
        <f t="shared" si="388"/>
        <v>6632149.5646751998</v>
      </c>
      <c r="AZ503" s="143">
        <f>INDEX(รายได้แยกตามสิทธิ!$J:$J,MATCH(CalBudget2567!$D503,รายได้แยกตามสิทธิ!$B:$B,0))</f>
        <v>830952</v>
      </c>
      <c r="BA503" s="138">
        <f>INDEX(ผลงานAdjRw_DHES!$F:$F,MATCH(CalBudget2567!$D503,ผลงานAdjRw_DHES!$B:$B,0))</f>
        <v>76.090700000000012</v>
      </c>
      <c r="BB503" s="143">
        <f t="shared" si="389"/>
        <v>10920.546137701453</v>
      </c>
      <c r="BC503" s="139">
        <f t="shared" si="390"/>
        <v>91.308840000000018</v>
      </c>
      <c r="BD503" s="140">
        <f t="shared" si="391"/>
        <v>91.308840000000018</v>
      </c>
      <c r="BE503" s="141">
        <f t="shared" si="392"/>
        <v>11208.848555736771</v>
      </c>
      <c r="BF503" s="142">
        <f t="shared" si="393"/>
        <v>1023466.9593600001</v>
      </c>
      <c r="BG503" s="143">
        <f>INDEX(รายได้แยกตามสิทธิ!$K:$K,MATCH(CalBudget2567!$D503,รายได้แยกตามสิทธิ!$B:$B,0))</f>
        <v>232680</v>
      </c>
      <c r="BH503" s="138">
        <f>INDEX(ผลงานAdjRw_DHES!$E:$E,MATCH(CalBudget2567!$D503,ผลงานAdjRw_DHES!$B:$B,0))</f>
        <v>32.525999999999996</v>
      </c>
      <c r="BI503" s="143">
        <f t="shared" si="394"/>
        <v>7153.6616860357872</v>
      </c>
      <c r="BJ503" s="139">
        <f t="shared" si="395"/>
        <v>39.031199999999991</v>
      </c>
      <c r="BK503" s="140">
        <f t="shared" si="396"/>
        <v>39.031199999999991</v>
      </c>
      <c r="BL503" s="141">
        <f t="shared" si="397"/>
        <v>7342.5183545471318</v>
      </c>
      <c r="BM503" s="142">
        <f t="shared" si="398"/>
        <v>286587.30239999993</v>
      </c>
      <c r="BN503" s="143">
        <f>INDEX(รายได้แยกตามสิทธิ!$N:$N,MATCH(CalBudget2567!$D503,รายได้แยกตามสิทธิ!$B:$B,0))</f>
        <v>260263</v>
      </c>
      <c r="BO503" s="138">
        <f>INDEX(ผลงานAdjRw_DHES!$I:$I,MATCH(CalBudget2567!$D503,ผลงานAdjRw_DHES!$B:$B,0))</f>
        <v>28.885999999999882</v>
      </c>
      <c r="BP503" s="143">
        <f t="shared" si="399"/>
        <v>9010.004846638547</v>
      </c>
      <c r="BQ503" s="139">
        <f t="shared" si="400"/>
        <v>34.663199999999854</v>
      </c>
      <c r="BR503" s="140">
        <f t="shared" si="401"/>
        <v>34.663199999999854</v>
      </c>
      <c r="BS503" s="141">
        <f t="shared" si="402"/>
        <v>9247.8689745898046</v>
      </c>
      <c r="BT503" s="142">
        <f t="shared" si="403"/>
        <v>320560.73183999996</v>
      </c>
      <c r="BU503" s="144">
        <f t="shared" si="404"/>
        <v>8262764.5582751986</v>
      </c>
      <c r="BV503" s="145">
        <f t="shared" si="358"/>
        <v>43339197.678979196</v>
      </c>
      <c r="BW503" s="146">
        <f>INDEX(รายได้แยกตามสิทธิ!$Q:$Q,MATCH(CalBudget2567!$D503,รายได้แยกตามสิทธิ!$B:$B,0))</f>
        <v>0.51</v>
      </c>
      <c r="BX503" s="145">
        <f t="shared" si="405"/>
        <v>22102990.816279389</v>
      </c>
      <c r="BY503" s="141"/>
      <c r="BZ503" s="143">
        <f t="shared" si="406"/>
        <v>62045</v>
      </c>
      <c r="CA503" s="138">
        <f>INDEX(ผลงานOPDVisit_HDC!$C:$C,MATCH(CalBudget2567!$D503,ผลงานOPDVisit_HDC!$A:$A,0))</f>
        <v>62045</v>
      </c>
      <c r="CB503" s="138">
        <f t="shared" si="407"/>
        <v>0</v>
      </c>
    </row>
    <row r="504" spans="1:80" hidden="1" x14ac:dyDescent="0.7">
      <c r="A504" s="136">
        <f>COUNTA($D$16:D504)</f>
        <v>489</v>
      </c>
      <c r="B504" s="1">
        <v>7</v>
      </c>
      <c r="C504" s="2" t="s">
        <v>45</v>
      </c>
      <c r="D504" s="91" t="s">
        <v>561</v>
      </c>
      <c r="E504" s="3" t="s">
        <v>1453</v>
      </c>
      <c r="F504" s="4" t="s">
        <v>1876</v>
      </c>
      <c r="G504" s="1">
        <v>5</v>
      </c>
      <c r="H504" s="3" t="s">
        <v>2964</v>
      </c>
      <c r="I504" s="137">
        <f>INDEX(รายได้แยกตามสิทธิ!$D:$D,MATCH(CalBudget2567!$D504,รายได้แยกตามสิทธิ!$B:$B,0))</f>
        <v>31000519.370000001</v>
      </c>
      <c r="J504" s="138">
        <f>INDEX(ผลงานOPDVisit_HDC!$F:$F,MATCH(CalBudget2567!$D504,ผลงานOPDVisit_HDC!$A:$A,0))</f>
        <v>57212</v>
      </c>
      <c r="K504" s="138">
        <f t="shared" si="359"/>
        <v>541.85344630497104</v>
      </c>
      <c r="L504" s="139">
        <f t="shared" si="360"/>
        <v>68654.399999999994</v>
      </c>
      <c r="M504" s="140">
        <f t="shared" si="361"/>
        <v>68654.399999999994</v>
      </c>
      <c r="N504" s="141">
        <f t="shared" si="362"/>
        <v>556.15837728742224</v>
      </c>
      <c r="O504" s="142">
        <f t="shared" si="363"/>
        <v>38182719.697641596</v>
      </c>
      <c r="P504" s="143">
        <f>INDEX(รายได้แยกตามสิทธิ!$E:$E,MATCH(CalBudget2567!$D504,รายได้แยกตามสิทธิ!$B:$B,0))</f>
        <v>6659457.2000000002</v>
      </c>
      <c r="Q504" s="138">
        <f>INDEX(ผลงานOPDVisit_HDC!$D:$D,MATCH(CalBudget2567!$D504,ผลงานOPDVisit_HDC!$A:$A,0))</f>
        <v>12093</v>
      </c>
      <c r="R504" s="138">
        <f t="shared" si="364"/>
        <v>550.68694285950551</v>
      </c>
      <c r="S504" s="139">
        <f t="shared" si="365"/>
        <v>14511.6</v>
      </c>
      <c r="T504" s="140">
        <f t="shared" si="366"/>
        <v>14511.6</v>
      </c>
      <c r="U504" s="141">
        <f t="shared" si="367"/>
        <v>565.22507815099641</v>
      </c>
      <c r="V504" s="142">
        <f t="shared" si="368"/>
        <v>8202320.2440959997</v>
      </c>
      <c r="W504" s="143">
        <f>INDEX(รายได้แยกตามสิทธิ!$F:$F,MATCH(CalBudget2567!$D504,รายได้แยกตามสิทธิ!$B:$B,0))</f>
        <v>1668567.75</v>
      </c>
      <c r="X504" s="138">
        <f>INDEX(ผลงานOPDVisit_HDC!$E:$E,MATCH(CalBudget2567!$D504,ผลงานOPDVisit_HDC!$A:$A,0))</f>
        <v>4944</v>
      </c>
      <c r="Y504" s="138">
        <f t="shared" si="369"/>
        <v>337.49347694174759</v>
      </c>
      <c r="Z504" s="139">
        <f t="shared" si="370"/>
        <v>5932.8</v>
      </c>
      <c r="AA504" s="140">
        <f t="shared" si="371"/>
        <v>5932.8</v>
      </c>
      <c r="AB504" s="141">
        <f t="shared" si="372"/>
        <v>346.40330473300975</v>
      </c>
      <c r="AC504" s="142">
        <f t="shared" si="373"/>
        <v>2055141.5263200002</v>
      </c>
      <c r="AD504" s="143">
        <f>INDEX(รายได้แยกตามสิทธิ!$G:$G,MATCH(CalBudget2567!$D504,รายได้แยกตามสิทธิ!$B:$B,0))</f>
        <v>9744</v>
      </c>
      <c r="AE504" s="138">
        <f>INDEX(ผลงานOPDVisit_HDC!$G:$G,MATCH(CalBudget2567!$D504,ผลงานOPDVisit_HDC!$A:$A,0))</f>
        <v>43</v>
      </c>
      <c r="AF504" s="138">
        <f t="shared" si="374"/>
        <v>226.6046511627907</v>
      </c>
      <c r="AG504" s="139">
        <f t="shared" si="375"/>
        <v>51.6</v>
      </c>
      <c r="AH504" s="140">
        <f t="shared" si="376"/>
        <v>51.6</v>
      </c>
      <c r="AI504" s="141">
        <f t="shared" si="377"/>
        <v>232.58701395348837</v>
      </c>
      <c r="AJ504" s="142">
        <f t="shared" si="378"/>
        <v>12001.48992</v>
      </c>
      <c r="AK504" s="143">
        <f>INDEX(รายได้แยกตามสิทธิ!$H:$H,MATCH(CalBudget2567!$D504,รายได้แยกตามสิทธิ!$B:$B,0))</f>
        <v>1199383</v>
      </c>
      <c r="AL504" s="138">
        <f>INDEX(ผลงานOPDVisit_HDC!$K:$K,MATCH(CalBudget2567!$D504,ผลงานOPDVisit_HDC!$A:$A,0))</f>
        <v>2655</v>
      </c>
      <c r="AM504" s="138">
        <f t="shared" si="379"/>
        <v>451.74500941619584</v>
      </c>
      <c r="AN504" s="139">
        <f t="shared" si="380"/>
        <v>3186</v>
      </c>
      <c r="AO504" s="140">
        <f t="shared" si="381"/>
        <v>3186</v>
      </c>
      <c r="AP504" s="141">
        <f t="shared" si="382"/>
        <v>463.67107766478341</v>
      </c>
      <c r="AQ504" s="142">
        <f t="shared" si="383"/>
        <v>1477256.0534399999</v>
      </c>
      <c r="AR504" s="144">
        <f t="shared" si="357"/>
        <v>49929439.01141759</v>
      </c>
      <c r="AS504" s="143">
        <f>INDEX(รายได้แยกตามสิทธิ!$I:$I,MATCH(CalBudget2567!$D504,รายได้แยกตามสิทธิ!$B:$B,0))</f>
        <v>13887055.67</v>
      </c>
      <c r="AT504" s="138">
        <f>INDEX(ผลงานAdjRw_DHES!$D:$D,MATCH(CalBudget2567!$D504,ผลงานAdjRw_DHES!$B:$B,0))</f>
        <v>1160.078</v>
      </c>
      <c r="AU504" s="143">
        <f t="shared" si="384"/>
        <v>11970.794782764608</v>
      </c>
      <c r="AV504" s="139">
        <f t="shared" si="385"/>
        <v>1392.0935999999999</v>
      </c>
      <c r="AW504" s="140">
        <f t="shared" si="386"/>
        <v>1392.0935999999999</v>
      </c>
      <c r="AX504" s="141">
        <f t="shared" si="387"/>
        <v>12286.823765029592</v>
      </c>
      <c r="AY504" s="142">
        <f t="shared" si="388"/>
        <v>17104408.727625597</v>
      </c>
      <c r="AZ504" s="143">
        <f>INDEX(รายได้แยกตามสิทธิ!$J:$J,MATCH(CalBudget2567!$D504,รายได้แยกตามสิทธิ!$B:$B,0))</f>
        <v>3934485.51</v>
      </c>
      <c r="BA504" s="138">
        <f>INDEX(ผลงานAdjRw_DHES!$F:$F,MATCH(CalBudget2567!$D504,ผลงานAdjRw_DHES!$B:$B,0))</f>
        <v>125.95979999999999</v>
      </c>
      <c r="BB504" s="143">
        <f t="shared" si="389"/>
        <v>31236.041260783204</v>
      </c>
      <c r="BC504" s="139">
        <f t="shared" si="390"/>
        <v>151.15175999999997</v>
      </c>
      <c r="BD504" s="140">
        <f t="shared" si="391"/>
        <v>151.15175999999997</v>
      </c>
      <c r="BE504" s="141">
        <f t="shared" si="392"/>
        <v>32060.672750067879</v>
      </c>
      <c r="BF504" s="142">
        <f t="shared" si="393"/>
        <v>4846027.1129567986</v>
      </c>
      <c r="BG504" s="143">
        <f>INDEX(รายได้แยกตามสิทธิ!$K:$K,MATCH(CalBudget2567!$D504,รายได้แยกตามสิทธิ!$B:$B,0))</f>
        <v>545269.29</v>
      </c>
      <c r="BH504" s="138">
        <f>INDEX(ผลงานAdjRw_DHES!$E:$E,MATCH(CalBudget2567!$D504,ผลงานAdjRw_DHES!$B:$B,0))</f>
        <v>45.99</v>
      </c>
      <c r="BI504" s="143">
        <f t="shared" si="394"/>
        <v>11856.257664709719</v>
      </c>
      <c r="BJ504" s="139">
        <f t="shared" si="395"/>
        <v>55.188000000000002</v>
      </c>
      <c r="BK504" s="140">
        <f t="shared" si="396"/>
        <v>55.188000000000002</v>
      </c>
      <c r="BL504" s="141">
        <f t="shared" si="397"/>
        <v>12169.262867058056</v>
      </c>
      <c r="BM504" s="142">
        <f t="shared" si="398"/>
        <v>671597.27910719998</v>
      </c>
      <c r="BN504" s="143">
        <f>INDEX(รายได้แยกตามสิทธิ!$N:$N,MATCH(CalBudget2567!$D504,รายได้แยกตามสิทธิ!$B:$B,0))</f>
        <v>1485679.75</v>
      </c>
      <c r="BO504" s="138">
        <f>INDEX(ผลงานAdjRw_DHES!$I:$I,MATCH(CalBudget2567!$D504,ผลงานAdjRw_DHES!$B:$B,0))</f>
        <v>143.85320000000013</v>
      </c>
      <c r="BP504" s="143">
        <f t="shared" si="399"/>
        <v>10327.749052506295</v>
      </c>
      <c r="BQ504" s="139">
        <f t="shared" si="400"/>
        <v>172.62384000000014</v>
      </c>
      <c r="BR504" s="140">
        <f t="shared" si="401"/>
        <v>172.62384000000014</v>
      </c>
      <c r="BS504" s="141">
        <f t="shared" si="402"/>
        <v>10600.401627492462</v>
      </c>
      <c r="BT504" s="142">
        <f t="shared" si="403"/>
        <v>1829882.0344799999</v>
      </c>
      <c r="BU504" s="144">
        <f t="shared" si="404"/>
        <v>24451915.154169597</v>
      </c>
      <c r="BV504" s="145">
        <f t="shared" si="358"/>
        <v>74381354.165587187</v>
      </c>
      <c r="BW504" s="146">
        <f>INDEX(รายได้แยกตามสิทธิ!$Q:$Q,MATCH(CalBudget2567!$D504,รายได้แยกตามสิทธิ!$B:$B,0))</f>
        <v>0.42</v>
      </c>
      <c r="BX504" s="145">
        <f t="shared" si="405"/>
        <v>31240168.749546617</v>
      </c>
      <c r="BY504" s="141"/>
      <c r="BZ504" s="143">
        <f t="shared" si="406"/>
        <v>76947</v>
      </c>
      <c r="CA504" s="138">
        <f>INDEX(ผลงานOPDVisit_HDC!$C:$C,MATCH(CalBudget2567!$D504,ผลงานOPDVisit_HDC!$A:$A,0))</f>
        <v>76947</v>
      </c>
      <c r="CB504" s="138">
        <f t="shared" si="407"/>
        <v>0</v>
      </c>
    </row>
    <row r="505" spans="1:80" hidden="1" x14ac:dyDescent="0.7">
      <c r="A505" s="136">
        <f>COUNTA($D$16:D505)</f>
        <v>490</v>
      </c>
      <c r="B505" s="1">
        <v>7</v>
      </c>
      <c r="C505" s="2" t="s">
        <v>45</v>
      </c>
      <c r="D505" s="91" t="s">
        <v>562</v>
      </c>
      <c r="E505" s="3" t="s">
        <v>1454</v>
      </c>
      <c r="F505" s="4" t="s">
        <v>1876</v>
      </c>
      <c r="G505" s="1">
        <v>6</v>
      </c>
      <c r="H505" s="3" t="s">
        <v>2965</v>
      </c>
      <c r="I505" s="137">
        <f>INDEX(รายได้แยกตามสิทธิ!$D:$D,MATCH(CalBudget2567!$D505,รายได้แยกตามสิทธิ!$B:$B,0))</f>
        <v>34218830.5</v>
      </c>
      <c r="J505" s="138">
        <f>INDEX(ผลงานOPDVisit_HDC!$F:$F,MATCH(CalBudget2567!$D505,ผลงานOPDVisit_HDC!$A:$A,0))</f>
        <v>51587</v>
      </c>
      <c r="K505" s="138">
        <f t="shared" si="359"/>
        <v>663.32274604066913</v>
      </c>
      <c r="L505" s="139">
        <f t="shared" si="360"/>
        <v>61904.399999999994</v>
      </c>
      <c r="M505" s="140">
        <f t="shared" si="361"/>
        <v>61904.399999999994</v>
      </c>
      <c r="N505" s="141">
        <f t="shared" si="362"/>
        <v>680.83446653614283</v>
      </c>
      <c r="O505" s="142">
        <f t="shared" si="363"/>
        <v>42146649.150239997</v>
      </c>
      <c r="P505" s="143">
        <f>INDEX(รายได้แยกตามสิทธิ!$E:$E,MATCH(CalBudget2567!$D505,รายได้แยกตามสิทธิ!$B:$B,0))</f>
        <v>5418696.1299999999</v>
      </c>
      <c r="Q505" s="138">
        <f>INDEX(ผลงานOPDVisit_HDC!$D:$D,MATCH(CalBudget2567!$D505,ผลงานOPDVisit_HDC!$A:$A,0))</f>
        <v>502</v>
      </c>
      <c r="R505" s="138">
        <f t="shared" si="364"/>
        <v>10794.215398406373</v>
      </c>
      <c r="S505" s="139">
        <f t="shared" si="365"/>
        <v>602.4</v>
      </c>
      <c r="T505" s="140">
        <f t="shared" si="366"/>
        <v>602.4</v>
      </c>
      <c r="U505" s="141">
        <f t="shared" si="367"/>
        <v>11079.182684924303</v>
      </c>
      <c r="V505" s="142">
        <f t="shared" si="368"/>
        <v>6674099.6493983995</v>
      </c>
      <c r="W505" s="143">
        <f>INDEX(รายได้แยกตามสิทธิ!$F:$F,MATCH(CalBudget2567!$D505,รายได้แยกตามสิทธิ!$B:$B,0))</f>
        <v>2964704.66</v>
      </c>
      <c r="X505" s="138">
        <f>INDEX(ผลงานOPDVisit_HDC!$E:$E,MATCH(CalBudget2567!$D505,ผลงานOPDVisit_HDC!$A:$A,0))</f>
        <v>31114</v>
      </c>
      <c r="Y505" s="138">
        <f t="shared" si="369"/>
        <v>95.285230442887453</v>
      </c>
      <c r="Z505" s="139">
        <f t="shared" si="370"/>
        <v>37336.799999999996</v>
      </c>
      <c r="AA505" s="140">
        <f t="shared" si="371"/>
        <v>37336.799999999996</v>
      </c>
      <c r="AB505" s="141">
        <f t="shared" si="372"/>
        <v>97.80076052657968</v>
      </c>
      <c r="AC505" s="142">
        <f t="shared" si="373"/>
        <v>3651567.4356287997</v>
      </c>
      <c r="AD505" s="143">
        <f>INDEX(รายได้แยกตามสิทธิ!$G:$G,MATCH(CalBudget2567!$D505,รายได้แยกตามสิทธิ!$B:$B,0))</f>
        <v>17240.5</v>
      </c>
      <c r="AE505" s="138">
        <f>INDEX(ผลงานOPDVisit_HDC!$G:$G,MATCH(CalBudget2567!$D505,ผลงานOPDVisit_HDC!$A:$A,0))</f>
        <v>32</v>
      </c>
      <c r="AF505" s="138">
        <f t="shared" si="374"/>
        <v>538.765625</v>
      </c>
      <c r="AG505" s="139">
        <f t="shared" si="375"/>
        <v>38.4</v>
      </c>
      <c r="AH505" s="140">
        <f t="shared" si="376"/>
        <v>38.4</v>
      </c>
      <c r="AI505" s="141">
        <f t="shared" si="377"/>
        <v>552.98903749999999</v>
      </c>
      <c r="AJ505" s="142">
        <f t="shared" si="378"/>
        <v>21234.779039999998</v>
      </c>
      <c r="AK505" s="143">
        <f>INDEX(รายได้แยกตามสิทธิ!$H:$H,MATCH(CalBudget2567!$D505,รายได้แยกตามสิทธิ!$B:$B,0))</f>
        <v>1052613</v>
      </c>
      <c r="AL505" s="138">
        <f>INDEX(ผลงานOPDVisit_HDC!$K:$K,MATCH(CalBudget2567!$D505,ผลงานOPDVisit_HDC!$A:$A,0))</f>
        <v>3148</v>
      </c>
      <c r="AM505" s="138">
        <f t="shared" si="379"/>
        <v>334.37515883100383</v>
      </c>
      <c r="AN505" s="139">
        <f t="shared" si="380"/>
        <v>3777.6</v>
      </c>
      <c r="AO505" s="140">
        <f t="shared" si="381"/>
        <v>3777.6</v>
      </c>
      <c r="AP505" s="141">
        <f t="shared" si="382"/>
        <v>343.20266302414234</v>
      </c>
      <c r="AQ505" s="142">
        <f t="shared" si="383"/>
        <v>1296482.3798400001</v>
      </c>
      <c r="AR505" s="144">
        <f t="shared" si="357"/>
        <v>53790033.394147202</v>
      </c>
      <c r="AS505" s="143">
        <f>INDEX(รายได้แยกตามสิทธิ!$I:$I,MATCH(CalBudget2567!$D505,รายได้แยกตามสิทธิ!$B:$B,0))</f>
        <v>13408765.25</v>
      </c>
      <c r="AT505" s="138">
        <f>INDEX(ผลงานAdjRw_DHES!$D:$D,MATCH(CalBudget2567!$D505,ผลงานAdjRw_DHES!$B:$B,0))</f>
        <v>855.04259999999999</v>
      </c>
      <c r="AU505" s="143">
        <f t="shared" si="384"/>
        <v>15681.985026243137</v>
      </c>
      <c r="AV505" s="139">
        <f t="shared" si="385"/>
        <v>1026.0511199999999</v>
      </c>
      <c r="AW505" s="140">
        <f t="shared" si="386"/>
        <v>1026.0511199999999</v>
      </c>
      <c r="AX505" s="141">
        <f t="shared" si="387"/>
        <v>16095.989430935957</v>
      </c>
      <c r="AY505" s="142">
        <f t="shared" si="388"/>
        <v>16515307.983119998</v>
      </c>
      <c r="AZ505" s="143">
        <f>INDEX(รายได้แยกตามสิทธิ!$J:$J,MATCH(CalBudget2567!$D505,รายได้แยกตามสิทธิ!$B:$B,0))</f>
        <v>2566780</v>
      </c>
      <c r="BA505" s="138">
        <f>INDEX(ผลงานAdjRw_DHES!$F:$F,MATCH(CalBudget2567!$D505,ผลงานAdjRw_DHES!$B:$B,0))</f>
        <v>111.29730000000002</v>
      </c>
      <c r="BB505" s="143">
        <f t="shared" si="389"/>
        <v>23062.37437925268</v>
      </c>
      <c r="BC505" s="139">
        <f t="shared" si="390"/>
        <v>133.55676000000003</v>
      </c>
      <c r="BD505" s="140">
        <f t="shared" si="391"/>
        <v>133.55676000000003</v>
      </c>
      <c r="BE505" s="141">
        <f t="shared" si="392"/>
        <v>23671.221062864952</v>
      </c>
      <c r="BF505" s="142">
        <f t="shared" si="393"/>
        <v>3161451.5904000001</v>
      </c>
      <c r="BG505" s="143">
        <f>INDEX(รายได้แยกตามสิทธิ!$K:$K,MATCH(CalBudget2567!$D505,รายได้แยกตามสิทธิ!$B:$B,0))</f>
        <v>686194.5</v>
      </c>
      <c r="BH505" s="138">
        <f>INDEX(ผลงานAdjRw_DHES!$E:$E,MATCH(CalBudget2567!$D505,ผลงานAdjRw_DHES!$B:$B,0))</f>
        <v>65.269300000000001</v>
      </c>
      <c r="BI505" s="143">
        <f t="shared" si="394"/>
        <v>10513.281129106639</v>
      </c>
      <c r="BJ505" s="139">
        <f t="shared" si="395"/>
        <v>78.323160000000001</v>
      </c>
      <c r="BK505" s="140">
        <f t="shared" si="396"/>
        <v>78.323160000000001</v>
      </c>
      <c r="BL505" s="141">
        <f t="shared" si="397"/>
        <v>10790.831750915055</v>
      </c>
      <c r="BM505" s="142">
        <f t="shared" si="398"/>
        <v>845172.04176000005</v>
      </c>
      <c r="BN505" s="143">
        <f>INDEX(รายได้แยกตามสิทธิ!$N:$N,MATCH(CalBudget2567!$D505,รายได้แยกตามสิทธิ!$B:$B,0))</f>
        <v>389202</v>
      </c>
      <c r="BO505" s="138">
        <f>INDEX(ผลงานAdjRw_DHES!$I:$I,MATCH(CalBudget2567!$D505,ผลงานAdjRw_DHES!$B:$B,0))</f>
        <v>43.319399999999959</v>
      </c>
      <c r="BP505" s="143">
        <f t="shared" si="399"/>
        <v>8984.4734691616304</v>
      </c>
      <c r="BQ505" s="139">
        <f t="shared" si="400"/>
        <v>51.983279999999951</v>
      </c>
      <c r="BR505" s="140">
        <f t="shared" si="401"/>
        <v>51.983279999999951</v>
      </c>
      <c r="BS505" s="141">
        <f t="shared" si="402"/>
        <v>9221.6635687474973</v>
      </c>
      <c r="BT505" s="142">
        <f t="shared" si="403"/>
        <v>479372.31935999996</v>
      </c>
      <c r="BU505" s="144">
        <f t="shared" si="404"/>
        <v>21001303.934639998</v>
      </c>
      <c r="BV505" s="145">
        <f t="shared" si="358"/>
        <v>74791337.328787208</v>
      </c>
      <c r="BW505" s="146">
        <f>INDEX(รายได้แยกตามสิทธิ!$Q:$Q,MATCH(CalBudget2567!$D505,รายได้แยกตามสิทธิ!$B:$B,0))</f>
        <v>0.42</v>
      </c>
      <c r="BX505" s="145">
        <f t="shared" si="405"/>
        <v>31412361.678090625</v>
      </c>
      <c r="BY505" s="141"/>
      <c r="BZ505" s="143">
        <f t="shared" si="406"/>
        <v>86383</v>
      </c>
      <c r="CA505" s="138">
        <f>INDEX(ผลงานOPDVisit_HDC!$C:$C,MATCH(CalBudget2567!$D505,ผลงานOPDVisit_HDC!$A:$A,0))</f>
        <v>86383</v>
      </c>
      <c r="CB505" s="138">
        <f t="shared" si="407"/>
        <v>0</v>
      </c>
    </row>
    <row r="506" spans="1:80" hidden="1" x14ac:dyDescent="0.7">
      <c r="A506" s="136">
        <f>COUNTA($D$16:D506)</f>
        <v>491</v>
      </c>
      <c r="B506" s="1">
        <v>7</v>
      </c>
      <c r="C506" s="2" t="s">
        <v>45</v>
      </c>
      <c r="D506" s="91" t="s">
        <v>563</v>
      </c>
      <c r="E506" s="3" t="s">
        <v>1455</v>
      </c>
      <c r="F506" s="4" t="s">
        <v>1876</v>
      </c>
      <c r="G506" s="1">
        <v>3</v>
      </c>
      <c r="H506" s="3" t="s">
        <v>2972</v>
      </c>
      <c r="I506" s="137">
        <f>INDEX(รายได้แยกตามสิทธิ!$D:$D,MATCH(CalBudget2567!$D506,รายได้แยกตามสิทธิ!$B:$B,0))</f>
        <v>25765160.920000002</v>
      </c>
      <c r="J506" s="138">
        <f>INDEX(ผลงานOPDVisit_HDC!$F:$F,MATCH(CalBudget2567!$D506,ผลงานOPDVisit_HDC!$A:$A,0))</f>
        <v>33727</v>
      </c>
      <c r="K506" s="138">
        <f t="shared" si="359"/>
        <v>763.93278145106297</v>
      </c>
      <c r="L506" s="139">
        <f t="shared" si="360"/>
        <v>40472.400000000001</v>
      </c>
      <c r="M506" s="140">
        <f t="shared" si="361"/>
        <v>40472.400000000001</v>
      </c>
      <c r="N506" s="141">
        <f t="shared" si="362"/>
        <v>784.10060688137105</v>
      </c>
      <c r="O506" s="142">
        <f t="shared" si="363"/>
        <v>31734433.401945602</v>
      </c>
      <c r="P506" s="143">
        <f>INDEX(รายได้แยกตามสิทธิ!$E:$E,MATCH(CalBudget2567!$D506,รายได้แยกตามสิทธิ!$B:$B,0))</f>
        <v>2922636</v>
      </c>
      <c r="Q506" s="138">
        <f>INDEX(ผลงานOPDVisit_HDC!$D:$D,MATCH(CalBudget2567!$D506,ผลงานOPDVisit_HDC!$A:$A,0))</f>
        <v>4818</v>
      </c>
      <c r="R506" s="138">
        <f t="shared" si="364"/>
        <v>606.60772104607724</v>
      </c>
      <c r="S506" s="139">
        <f t="shared" si="365"/>
        <v>5781.5999999999995</v>
      </c>
      <c r="T506" s="140">
        <f t="shared" si="366"/>
        <v>5781.5999999999995</v>
      </c>
      <c r="U506" s="141">
        <f t="shared" si="367"/>
        <v>622.62216488169372</v>
      </c>
      <c r="V506" s="142">
        <f t="shared" si="368"/>
        <v>3599752.3084800001</v>
      </c>
      <c r="W506" s="143">
        <f>INDEX(รายได้แยกตามสิทธิ!$F:$F,MATCH(CalBudget2567!$D506,รายได้แยกตามสิทธิ!$B:$B,0))</f>
        <v>1594609.59</v>
      </c>
      <c r="X506" s="138">
        <f>INDEX(ผลงานOPDVisit_HDC!$E:$E,MATCH(CalBudget2567!$D506,ผลงานOPDVisit_HDC!$A:$A,0))</f>
        <v>9130</v>
      </c>
      <c r="Y506" s="138">
        <f t="shared" si="369"/>
        <v>174.65603395399782</v>
      </c>
      <c r="Z506" s="139">
        <f t="shared" si="370"/>
        <v>10956</v>
      </c>
      <c r="AA506" s="140">
        <f t="shared" si="371"/>
        <v>10956</v>
      </c>
      <c r="AB506" s="141">
        <f t="shared" si="372"/>
        <v>179.26695325038335</v>
      </c>
      <c r="AC506" s="142">
        <f t="shared" si="373"/>
        <v>1964048.7398112</v>
      </c>
      <c r="AD506" s="143">
        <f>INDEX(รายได้แยกตามสิทธิ!$G:$G,MATCH(CalBudget2567!$D506,รายได้แยกตามสิทธิ!$B:$B,0))</f>
        <v>1213</v>
      </c>
      <c r="AE506" s="138">
        <f>INDEX(ผลงานOPDVisit_HDC!$G:$G,MATCH(CalBudget2567!$D506,ผลงานOPDVisit_HDC!$A:$A,0))</f>
        <v>42</v>
      </c>
      <c r="AF506" s="138">
        <f t="shared" si="374"/>
        <v>28.88095238095238</v>
      </c>
      <c r="AG506" s="139">
        <f t="shared" si="375"/>
        <v>50.4</v>
      </c>
      <c r="AH506" s="140">
        <f t="shared" si="376"/>
        <v>50.4</v>
      </c>
      <c r="AI506" s="141">
        <f t="shared" si="377"/>
        <v>29.643409523809524</v>
      </c>
      <c r="AJ506" s="142">
        <f t="shared" si="378"/>
        <v>1494.02784</v>
      </c>
      <c r="AK506" s="143">
        <f>INDEX(รายได้แยกตามสิทธิ!$H:$H,MATCH(CalBudget2567!$D506,รายได้แยกตามสิทธิ!$B:$B,0))</f>
        <v>572298</v>
      </c>
      <c r="AL506" s="138">
        <f>INDEX(ผลงานOPDVisit_HDC!$K:$K,MATCH(CalBudget2567!$D506,ผลงานOPDVisit_HDC!$A:$A,0))</f>
        <v>2426</v>
      </c>
      <c r="AM506" s="138">
        <f t="shared" si="379"/>
        <v>235.90189612530915</v>
      </c>
      <c r="AN506" s="139">
        <f t="shared" si="380"/>
        <v>2911.2</v>
      </c>
      <c r="AO506" s="140">
        <f t="shared" si="381"/>
        <v>2911.2</v>
      </c>
      <c r="AP506" s="141">
        <f t="shared" si="382"/>
        <v>242.1297061830173</v>
      </c>
      <c r="AQ506" s="142">
        <f t="shared" si="383"/>
        <v>704888.00063999998</v>
      </c>
      <c r="AR506" s="144">
        <f t="shared" si="357"/>
        <v>38004616.478716798</v>
      </c>
      <c r="AS506" s="143">
        <f>INDEX(รายได้แยกตามสิทธิ!$I:$I,MATCH(CalBudget2567!$D506,รายได้แยกตามสิทธิ!$B:$B,0))</f>
        <v>8973977.6400000006</v>
      </c>
      <c r="AT506" s="138">
        <f>INDEX(ผลงานAdjRw_DHES!$D:$D,MATCH(CalBudget2567!$D506,ผลงานAdjRw_DHES!$B:$B,0))</f>
        <v>112.40989999999999</v>
      </c>
      <c r="AU506" s="143">
        <f t="shared" si="384"/>
        <v>79832.627197426569</v>
      </c>
      <c r="AV506" s="139">
        <f t="shared" si="385"/>
        <v>134.89187999999999</v>
      </c>
      <c r="AW506" s="140">
        <f t="shared" si="386"/>
        <v>134.89187999999999</v>
      </c>
      <c r="AX506" s="141">
        <f t="shared" si="387"/>
        <v>81940.208555438629</v>
      </c>
      <c r="AY506" s="142">
        <f t="shared" si="388"/>
        <v>11053068.7796352</v>
      </c>
      <c r="AZ506" s="143">
        <f>INDEX(รายได้แยกตามสิทธิ!$J:$J,MATCH(CalBudget2567!$D506,รายได้แยกตามสิทธิ!$B:$B,0))</f>
        <v>945072.63</v>
      </c>
      <c r="BA506" s="138">
        <f>INDEX(ผลงานAdjRw_DHES!$F:$F,MATCH(CalBudget2567!$D506,ผลงานAdjRw_DHES!$B:$B,0))</f>
        <v>42.328499999999998</v>
      </c>
      <c r="BB506" s="143">
        <f t="shared" si="389"/>
        <v>22327.09947198696</v>
      </c>
      <c r="BC506" s="139">
        <f t="shared" si="390"/>
        <v>50.794199999999996</v>
      </c>
      <c r="BD506" s="140">
        <f t="shared" si="391"/>
        <v>50.794199999999996</v>
      </c>
      <c r="BE506" s="141">
        <f t="shared" si="392"/>
        <v>22916.534898047415</v>
      </c>
      <c r="BF506" s="142">
        <f t="shared" si="393"/>
        <v>1164027.0569183999</v>
      </c>
      <c r="BG506" s="143">
        <f>INDEX(รายได้แยกตามสิทธิ!$K:$K,MATCH(CalBudget2567!$D506,รายได้แยกตามสิทธิ!$B:$B,0))</f>
        <v>338081.37</v>
      </c>
      <c r="BH506" s="138">
        <f>INDEX(ผลงานAdjRw_DHES!$E:$E,MATCH(CalBudget2567!$D506,ผลงานAdjRw_DHES!$B:$B,0))</f>
        <v>20.138399999999997</v>
      </c>
      <c r="BI506" s="143">
        <f t="shared" si="394"/>
        <v>16787.896257895365</v>
      </c>
      <c r="BJ506" s="139">
        <f t="shared" si="395"/>
        <v>24.166079999999997</v>
      </c>
      <c r="BK506" s="140">
        <f t="shared" si="396"/>
        <v>24.166079999999997</v>
      </c>
      <c r="BL506" s="141">
        <f t="shared" si="397"/>
        <v>17231.096719103803</v>
      </c>
      <c r="BM506" s="142">
        <f t="shared" si="398"/>
        <v>416408.06180159998</v>
      </c>
      <c r="BN506" s="143">
        <f>INDEX(รายได้แยกตามสิทธิ!$N:$N,MATCH(CalBudget2567!$D506,รายได้แยกตามสิทธิ!$B:$B,0))</f>
        <v>250561</v>
      </c>
      <c r="BO506" s="138">
        <f>INDEX(ผลงานAdjRw_DHES!$I:$I,MATCH(CalBudget2567!$D506,ผลงานAdjRw_DHES!$B:$B,0))</f>
        <v>461.44180000000006</v>
      </c>
      <c r="BP506" s="143">
        <f t="shared" si="399"/>
        <v>542.99588810549881</v>
      </c>
      <c r="BQ506" s="139">
        <f t="shared" si="400"/>
        <v>553.73016000000007</v>
      </c>
      <c r="BR506" s="140">
        <f t="shared" si="401"/>
        <v>553.73016000000007</v>
      </c>
      <c r="BS506" s="141">
        <f t="shared" si="402"/>
        <v>557.33097955148401</v>
      </c>
      <c r="BT506" s="142">
        <f t="shared" si="403"/>
        <v>308610.97248</v>
      </c>
      <c r="BU506" s="144">
        <f t="shared" si="404"/>
        <v>12942114.8708352</v>
      </c>
      <c r="BV506" s="145">
        <f t="shared" si="358"/>
        <v>50946731.349551998</v>
      </c>
      <c r="BW506" s="146">
        <f>INDEX(รายได้แยกตามสิทธิ!$Q:$Q,MATCH(CalBudget2567!$D506,รายได้แยกตามสิทธิ!$B:$B,0))</f>
        <v>0.57999999999999996</v>
      </c>
      <c r="BX506" s="145">
        <f t="shared" si="405"/>
        <v>29549104.182740156</v>
      </c>
      <c r="BY506" s="141"/>
      <c r="BZ506" s="143">
        <f t="shared" si="406"/>
        <v>50143</v>
      </c>
      <c r="CA506" s="138">
        <f>INDEX(ผลงานOPDVisit_HDC!$C:$C,MATCH(CalBudget2567!$D506,ผลงานOPDVisit_HDC!$A:$A,0))</f>
        <v>50143</v>
      </c>
      <c r="CB506" s="138">
        <f t="shared" si="407"/>
        <v>0</v>
      </c>
    </row>
    <row r="507" spans="1:80" hidden="1" x14ac:dyDescent="0.7">
      <c r="A507" s="136">
        <f>COUNTA($D$16:D507)</f>
        <v>492</v>
      </c>
      <c r="B507" s="1">
        <v>7</v>
      </c>
      <c r="C507" s="2" t="s">
        <v>45</v>
      </c>
      <c r="D507" s="91" t="s">
        <v>564</v>
      </c>
      <c r="E507" s="3" t="s">
        <v>1456</v>
      </c>
      <c r="F507" s="4" t="s">
        <v>1876</v>
      </c>
      <c r="G507" s="1">
        <v>3</v>
      </c>
      <c r="H507" s="3" t="s">
        <v>2972</v>
      </c>
      <c r="I507" s="137">
        <f>INDEX(รายได้แยกตามสิทธิ!$D:$D,MATCH(CalBudget2567!$D507,รายได้แยกตามสิทธิ!$B:$B,0))</f>
        <v>21506951.600000001</v>
      </c>
      <c r="J507" s="138">
        <f>INDEX(ผลงานOPDVisit_HDC!$F:$F,MATCH(CalBudget2567!$D507,ผลงานOPDVisit_HDC!$A:$A,0))</f>
        <v>46082</v>
      </c>
      <c r="K507" s="138">
        <f t="shared" si="359"/>
        <v>466.71046395555754</v>
      </c>
      <c r="L507" s="139">
        <f t="shared" si="360"/>
        <v>55298.400000000001</v>
      </c>
      <c r="M507" s="140">
        <f t="shared" si="361"/>
        <v>55298.400000000001</v>
      </c>
      <c r="N507" s="141">
        <f t="shared" si="362"/>
        <v>479.03162020398429</v>
      </c>
      <c r="O507" s="142">
        <f t="shared" si="363"/>
        <v>26489682.146688007</v>
      </c>
      <c r="P507" s="143">
        <f>INDEX(รายได้แยกตามสิทธิ!$E:$E,MATCH(CalBudget2567!$D507,รายได้แยกตามสิทธิ!$B:$B,0))</f>
        <v>2014656.74</v>
      </c>
      <c r="Q507" s="138">
        <f>INDEX(ผลงานOPDVisit_HDC!$D:$D,MATCH(CalBudget2567!$D507,ผลงานOPDVisit_HDC!$A:$A,0))</f>
        <v>6780</v>
      </c>
      <c r="R507" s="138">
        <f t="shared" si="364"/>
        <v>297.14701179941005</v>
      </c>
      <c r="S507" s="139">
        <f t="shared" si="365"/>
        <v>8136</v>
      </c>
      <c r="T507" s="140">
        <f t="shared" si="366"/>
        <v>8136</v>
      </c>
      <c r="U507" s="141">
        <f t="shared" si="367"/>
        <v>304.99169291091448</v>
      </c>
      <c r="V507" s="142">
        <f t="shared" si="368"/>
        <v>2481412.4135232004</v>
      </c>
      <c r="W507" s="143">
        <f>INDEX(รายได้แยกตามสิทธิ!$F:$F,MATCH(CalBudget2567!$D507,รายได้แยกตามสิทธิ!$B:$B,0))</f>
        <v>1198302.8999999999</v>
      </c>
      <c r="X507" s="138">
        <f>INDEX(ผลงานOPDVisit_HDC!$E:$E,MATCH(CalBudget2567!$D507,ผลงานOPDVisit_HDC!$A:$A,0))</f>
        <v>5000</v>
      </c>
      <c r="Y507" s="138">
        <f t="shared" si="369"/>
        <v>239.66057999999998</v>
      </c>
      <c r="Z507" s="139">
        <f t="shared" si="370"/>
        <v>6000</v>
      </c>
      <c r="AA507" s="140">
        <f t="shared" si="371"/>
        <v>6000</v>
      </c>
      <c r="AB507" s="141">
        <f t="shared" si="372"/>
        <v>245.98761931199999</v>
      </c>
      <c r="AC507" s="142">
        <f t="shared" si="373"/>
        <v>1475925.715872</v>
      </c>
      <c r="AD507" s="143">
        <f>INDEX(รายได้แยกตามสิทธิ!$G:$G,MATCH(CalBudget2567!$D507,รายได้แยกตามสิทธิ!$B:$B,0))</f>
        <v>0</v>
      </c>
      <c r="AE507" s="138">
        <f>INDEX(ผลงานOPDVisit_HDC!$G:$G,MATCH(CalBudget2567!$D507,ผลงานOPDVisit_HDC!$A:$A,0))</f>
        <v>33</v>
      </c>
      <c r="AF507" s="138">
        <f t="shared" si="374"/>
        <v>0</v>
      </c>
      <c r="AG507" s="139">
        <f t="shared" si="375"/>
        <v>39.6</v>
      </c>
      <c r="AH507" s="140">
        <f t="shared" si="376"/>
        <v>39.6</v>
      </c>
      <c r="AI507" s="141">
        <f t="shared" si="377"/>
        <v>0</v>
      </c>
      <c r="AJ507" s="142">
        <f t="shared" si="378"/>
        <v>0</v>
      </c>
      <c r="AK507" s="143">
        <f>INDEX(รายได้แยกตามสิทธิ!$H:$H,MATCH(CalBudget2567!$D507,รายได้แยกตามสิทธิ!$B:$B,0))</f>
        <v>4770056</v>
      </c>
      <c r="AL507" s="138">
        <f>INDEX(ผลงานOPDVisit_HDC!$K:$K,MATCH(CalBudget2567!$D507,ผลงานOPDVisit_HDC!$A:$A,0))</f>
        <v>25</v>
      </c>
      <c r="AM507" s="138">
        <f t="shared" si="379"/>
        <v>190802.24</v>
      </c>
      <c r="AN507" s="139">
        <f t="shared" si="380"/>
        <v>30</v>
      </c>
      <c r="AO507" s="140">
        <f t="shared" si="381"/>
        <v>30</v>
      </c>
      <c r="AP507" s="141">
        <f t="shared" si="382"/>
        <v>195839.41913599998</v>
      </c>
      <c r="AQ507" s="142">
        <f t="shared" si="383"/>
        <v>5875182.5740799997</v>
      </c>
      <c r="AR507" s="144">
        <f t="shared" si="357"/>
        <v>36322202.850163206</v>
      </c>
      <c r="AS507" s="143">
        <f>INDEX(รายได้แยกตามสิทธิ!$I:$I,MATCH(CalBudget2567!$D507,รายได้แยกตามสิทธิ!$B:$B,0))</f>
        <v>0</v>
      </c>
      <c r="AT507" s="138">
        <f>INDEX(ผลงานAdjRw_DHES!$D:$D,MATCH(CalBudget2567!$D507,ผลงานAdjRw_DHES!$B:$B,0))</f>
        <v>0</v>
      </c>
      <c r="AU507" s="143">
        <f t="shared" si="384"/>
        <v>0</v>
      </c>
      <c r="AV507" s="139">
        <f t="shared" si="385"/>
        <v>0</v>
      </c>
      <c r="AW507" s="140">
        <f t="shared" si="386"/>
        <v>0</v>
      </c>
      <c r="AX507" s="141">
        <f t="shared" si="387"/>
        <v>0</v>
      </c>
      <c r="AY507" s="142">
        <f t="shared" si="388"/>
        <v>0</v>
      </c>
      <c r="AZ507" s="143">
        <f>INDEX(รายได้แยกตามสิทธิ!$J:$J,MATCH(CalBudget2567!$D507,รายได้แยกตามสิทธิ!$B:$B,0))</f>
        <v>0</v>
      </c>
      <c r="BA507" s="138">
        <f>INDEX(ผลงานAdjRw_DHES!$F:$F,MATCH(CalBudget2567!$D507,ผลงานAdjRw_DHES!$B:$B,0))</f>
        <v>0</v>
      </c>
      <c r="BB507" s="143">
        <f t="shared" si="389"/>
        <v>0</v>
      </c>
      <c r="BC507" s="139">
        <f t="shared" si="390"/>
        <v>0</v>
      </c>
      <c r="BD507" s="140">
        <f t="shared" si="391"/>
        <v>0</v>
      </c>
      <c r="BE507" s="141">
        <f t="shared" si="392"/>
        <v>0</v>
      </c>
      <c r="BF507" s="142">
        <f t="shared" si="393"/>
        <v>0</v>
      </c>
      <c r="BG507" s="143">
        <f>INDEX(รายได้แยกตามสิทธิ!$K:$K,MATCH(CalBudget2567!$D507,รายได้แยกตามสิทธิ!$B:$B,0))</f>
        <v>0</v>
      </c>
      <c r="BH507" s="138">
        <f>INDEX(ผลงานAdjRw_DHES!$E:$E,MATCH(CalBudget2567!$D507,ผลงานAdjRw_DHES!$B:$B,0))</f>
        <v>0</v>
      </c>
      <c r="BI507" s="143">
        <f t="shared" si="394"/>
        <v>0</v>
      </c>
      <c r="BJ507" s="139">
        <f t="shared" si="395"/>
        <v>0</v>
      </c>
      <c r="BK507" s="140">
        <f t="shared" si="396"/>
        <v>0</v>
      </c>
      <c r="BL507" s="141">
        <f t="shared" si="397"/>
        <v>0</v>
      </c>
      <c r="BM507" s="142">
        <f t="shared" si="398"/>
        <v>0</v>
      </c>
      <c r="BN507" s="143">
        <f>INDEX(รายได้แยกตามสิทธิ!$N:$N,MATCH(CalBudget2567!$D507,รายได้แยกตามสิทธิ!$B:$B,0))</f>
        <v>0</v>
      </c>
      <c r="BO507" s="138">
        <f>INDEX(ผลงานAdjRw_DHES!$I:$I,MATCH(CalBudget2567!$D507,ผลงานAdjRw_DHES!$B:$B,0))</f>
        <v>0</v>
      </c>
      <c r="BP507" s="143">
        <f t="shared" si="399"/>
        <v>0</v>
      </c>
      <c r="BQ507" s="139">
        <f t="shared" si="400"/>
        <v>0</v>
      </c>
      <c r="BR507" s="140">
        <f t="shared" si="401"/>
        <v>0</v>
      </c>
      <c r="BS507" s="141">
        <f t="shared" si="402"/>
        <v>0</v>
      </c>
      <c r="BT507" s="142">
        <f t="shared" si="403"/>
        <v>0</v>
      </c>
      <c r="BU507" s="144">
        <f t="shared" si="404"/>
        <v>0</v>
      </c>
      <c r="BV507" s="145">
        <f t="shared" si="358"/>
        <v>36322202.850163206</v>
      </c>
      <c r="BW507" s="146">
        <f>INDEX(รายได้แยกตามสิทธิ!$Q:$Q,MATCH(CalBudget2567!$D507,รายได้แยกตามสิทธิ!$B:$B,0))</f>
        <v>0.56999999999999995</v>
      </c>
      <c r="BX507" s="145">
        <f t="shared" si="405"/>
        <v>20703655.624593027</v>
      </c>
      <c r="BY507" s="141"/>
      <c r="BZ507" s="143">
        <f t="shared" si="406"/>
        <v>57920</v>
      </c>
      <c r="CA507" s="138">
        <f>INDEX(ผลงานOPDVisit_HDC!$C:$C,MATCH(CalBudget2567!$D507,ผลงานOPDVisit_HDC!$A:$A,0))</f>
        <v>57920</v>
      </c>
      <c r="CB507" s="138">
        <f t="shared" si="407"/>
        <v>0</v>
      </c>
    </row>
    <row r="508" spans="1:80" hidden="1" x14ac:dyDescent="0.7">
      <c r="A508" s="136">
        <f>COUNTA($D$16:D508)</f>
        <v>493</v>
      </c>
      <c r="B508" s="1">
        <v>7</v>
      </c>
      <c r="C508" s="2" t="s">
        <v>45</v>
      </c>
      <c r="D508" s="91" t="s">
        <v>565</v>
      </c>
      <c r="E508" s="3" t="s">
        <v>1457</v>
      </c>
      <c r="F508" s="4" t="s">
        <v>1876</v>
      </c>
      <c r="G508" s="1">
        <v>3</v>
      </c>
      <c r="H508" s="3" t="s">
        <v>2972</v>
      </c>
      <c r="I508" s="137">
        <f>INDEX(รายได้แยกตามสิทธิ!$D:$D,MATCH(CalBudget2567!$D508,รายได้แยกตามสิทธิ!$B:$B,0))</f>
        <v>23247900.09</v>
      </c>
      <c r="J508" s="138">
        <f>INDEX(ผลงานOPDVisit_HDC!$F:$F,MATCH(CalBudget2567!$D508,ผลงานOPDVisit_HDC!$A:$A,0))</f>
        <v>49024</v>
      </c>
      <c r="K508" s="138">
        <f t="shared" si="359"/>
        <v>474.21467220137077</v>
      </c>
      <c r="L508" s="139">
        <f t="shared" si="360"/>
        <v>58828.799999999996</v>
      </c>
      <c r="M508" s="140">
        <f t="shared" si="361"/>
        <v>58828.799999999996</v>
      </c>
      <c r="N508" s="141">
        <f t="shared" si="362"/>
        <v>486.73393954748695</v>
      </c>
      <c r="O508" s="142">
        <f t="shared" si="363"/>
        <v>28633973.582851198</v>
      </c>
      <c r="P508" s="143">
        <f>INDEX(รายได้แยกตามสิทธิ!$E:$E,MATCH(CalBudget2567!$D508,รายได้แยกตามสิทธิ!$B:$B,0))</f>
        <v>2864084.85</v>
      </c>
      <c r="Q508" s="138">
        <f>INDEX(ผลงานOPDVisit_HDC!$D:$D,MATCH(CalBudget2567!$D508,ผลงานOPDVisit_HDC!$A:$A,0))</f>
        <v>5627</v>
      </c>
      <c r="R508" s="138">
        <f t="shared" si="364"/>
        <v>508.9896658965701</v>
      </c>
      <c r="S508" s="139">
        <f t="shared" si="365"/>
        <v>6752.4</v>
      </c>
      <c r="T508" s="140">
        <f t="shared" si="366"/>
        <v>6752.4</v>
      </c>
      <c r="U508" s="141">
        <f t="shared" si="367"/>
        <v>522.42699307623957</v>
      </c>
      <c r="V508" s="142">
        <f t="shared" si="368"/>
        <v>3527636.0280479998</v>
      </c>
      <c r="W508" s="143">
        <f>INDEX(รายได้แยกตามสิทธิ!$F:$F,MATCH(CalBudget2567!$D508,รายได้แยกตามสิทธิ!$B:$B,0))</f>
        <v>631136.6</v>
      </c>
      <c r="X508" s="138">
        <f>INDEX(ผลงานOPDVisit_HDC!$E:$E,MATCH(CalBudget2567!$D508,ผลงานOPDVisit_HDC!$A:$A,0))</f>
        <v>3843</v>
      </c>
      <c r="Y508" s="138">
        <f t="shared" si="369"/>
        <v>164.23018475149621</v>
      </c>
      <c r="Z508" s="139">
        <f t="shared" si="370"/>
        <v>4611.5999999999995</v>
      </c>
      <c r="AA508" s="140">
        <f t="shared" si="371"/>
        <v>4611.5999999999995</v>
      </c>
      <c r="AB508" s="141">
        <f t="shared" si="372"/>
        <v>168.56586162893572</v>
      </c>
      <c r="AC508" s="142">
        <f t="shared" si="373"/>
        <v>777358.32748799992</v>
      </c>
      <c r="AD508" s="143">
        <f>INDEX(รายได้แยกตามสิทธิ!$G:$G,MATCH(CalBudget2567!$D508,รายได้แยกตามสิทธิ!$B:$B,0))</f>
        <v>0</v>
      </c>
      <c r="AE508" s="138">
        <f>INDEX(ผลงานOPDVisit_HDC!$G:$G,MATCH(CalBudget2567!$D508,ผลงานOPDVisit_HDC!$A:$A,0))</f>
        <v>0</v>
      </c>
      <c r="AF508" s="138">
        <f t="shared" si="374"/>
        <v>0</v>
      </c>
      <c r="AG508" s="139">
        <f t="shared" si="375"/>
        <v>0</v>
      </c>
      <c r="AH508" s="140">
        <f t="shared" si="376"/>
        <v>0</v>
      </c>
      <c r="AI508" s="141">
        <f t="shared" si="377"/>
        <v>0</v>
      </c>
      <c r="AJ508" s="142">
        <f t="shared" si="378"/>
        <v>0</v>
      </c>
      <c r="AK508" s="143">
        <f>INDEX(รายได้แยกตามสิทธิ!$H:$H,MATCH(CalBudget2567!$D508,รายได้แยกตามสิทธิ!$B:$B,0))</f>
        <v>907598.8</v>
      </c>
      <c r="AL508" s="138">
        <f>INDEX(ผลงานOPDVisit_HDC!$K:$K,MATCH(CalBudget2567!$D508,ผลงานOPDVisit_HDC!$A:$A,0))</f>
        <v>96</v>
      </c>
      <c r="AM508" s="138">
        <f t="shared" si="379"/>
        <v>9454.1541666666672</v>
      </c>
      <c r="AN508" s="139">
        <f t="shared" si="380"/>
        <v>115.19999999999999</v>
      </c>
      <c r="AO508" s="140">
        <f t="shared" si="381"/>
        <v>115.19999999999999</v>
      </c>
      <c r="AP508" s="141">
        <f t="shared" si="382"/>
        <v>9703.7438366666665</v>
      </c>
      <c r="AQ508" s="142">
        <f t="shared" si="383"/>
        <v>1117871.2899839999</v>
      </c>
      <c r="AR508" s="144">
        <f t="shared" si="357"/>
        <v>34056839.228371203</v>
      </c>
      <c r="AS508" s="143">
        <f>INDEX(รายได้แยกตามสิทธิ!$I:$I,MATCH(CalBudget2567!$D508,รายได้แยกตามสิทธิ!$B:$B,0))</f>
        <v>5839128.6900000004</v>
      </c>
      <c r="AT508" s="138">
        <f>INDEX(ผลงานAdjRw_DHES!$D:$D,MATCH(CalBudget2567!$D508,ผลงานAdjRw_DHES!$B:$B,0))</f>
        <v>721.52769999999998</v>
      </c>
      <c r="AU508" s="143">
        <f t="shared" si="384"/>
        <v>8092.7297593702924</v>
      </c>
      <c r="AV508" s="139">
        <f t="shared" si="385"/>
        <v>865.83323999999993</v>
      </c>
      <c r="AW508" s="140">
        <f t="shared" si="386"/>
        <v>865.83323999999993</v>
      </c>
      <c r="AX508" s="141">
        <f t="shared" si="387"/>
        <v>8306.3778250176674</v>
      </c>
      <c r="AY508" s="142">
        <f t="shared" si="388"/>
        <v>7191938.0248991996</v>
      </c>
      <c r="AZ508" s="143">
        <f>INDEX(รายได้แยกตามสิทธิ!$J:$J,MATCH(CalBudget2567!$D508,รายได้แยกตามสิทธิ!$B:$B,0))</f>
        <v>443647.87</v>
      </c>
      <c r="BA508" s="138">
        <f>INDEX(ผลงานAdjRw_DHES!$F:$F,MATCH(CalBudget2567!$D508,ผลงานAdjRw_DHES!$B:$B,0))</f>
        <v>35.746000000000002</v>
      </c>
      <c r="BB508" s="143">
        <f t="shared" si="389"/>
        <v>12411.119286073965</v>
      </c>
      <c r="BC508" s="139">
        <f t="shared" si="390"/>
        <v>42.895200000000003</v>
      </c>
      <c r="BD508" s="140">
        <f t="shared" si="391"/>
        <v>42.895200000000003</v>
      </c>
      <c r="BE508" s="141">
        <f t="shared" si="392"/>
        <v>12738.772835226317</v>
      </c>
      <c r="BF508" s="142">
        <f t="shared" si="393"/>
        <v>546432.20852159988</v>
      </c>
      <c r="BG508" s="143">
        <f>INDEX(รายได้แยกตามสิทธิ!$K:$K,MATCH(CalBudget2567!$D508,รายได้แยกตามสิทธิ!$B:$B,0))</f>
        <v>102591.25</v>
      </c>
      <c r="BH508" s="138">
        <f>INDEX(ผลงานAdjRw_DHES!$E:$E,MATCH(CalBudget2567!$D508,ผลงานAdjRw_DHES!$B:$B,0))</f>
        <v>7.6811000000000007</v>
      </c>
      <c r="BI508" s="143">
        <f t="shared" si="394"/>
        <v>13356.322662118706</v>
      </c>
      <c r="BJ508" s="139">
        <f t="shared" si="395"/>
        <v>9.2173200000000008</v>
      </c>
      <c r="BK508" s="140">
        <f t="shared" si="396"/>
        <v>9.2173200000000008</v>
      </c>
      <c r="BL508" s="141">
        <f t="shared" si="397"/>
        <v>13708.929580398641</v>
      </c>
      <c r="BM508" s="142">
        <f t="shared" si="398"/>
        <v>126359.59080000001</v>
      </c>
      <c r="BN508" s="143">
        <f>INDEX(รายได้แยกตามสิทธิ!$N:$N,MATCH(CalBudget2567!$D508,รายได้แยกตามสิทธิ!$B:$B,0))</f>
        <v>1543001.06</v>
      </c>
      <c r="BO508" s="138">
        <f>INDEX(ผลงานAdjRw_DHES!$I:$I,MATCH(CalBudget2567!$D508,ผลงานAdjRw_DHES!$B:$B,0))</f>
        <v>11.846899999999884</v>
      </c>
      <c r="BP508" s="143">
        <f t="shared" si="399"/>
        <v>130245.13248191637</v>
      </c>
      <c r="BQ508" s="139">
        <f t="shared" si="400"/>
        <v>14.216279999999861</v>
      </c>
      <c r="BR508" s="140">
        <f t="shared" si="401"/>
        <v>14.216279999999861</v>
      </c>
      <c r="BS508" s="141">
        <f t="shared" si="402"/>
        <v>133683.60397943895</v>
      </c>
      <c r="BT508" s="142">
        <f t="shared" si="403"/>
        <v>1900483.5455807997</v>
      </c>
      <c r="BU508" s="144">
        <f t="shared" si="404"/>
        <v>9765213.3698015995</v>
      </c>
      <c r="BV508" s="145">
        <f t="shared" si="358"/>
        <v>43822052.598172799</v>
      </c>
      <c r="BW508" s="146">
        <f>INDEX(รายได้แยกตามสิทธิ!$Q:$Q,MATCH(CalBudget2567!$D508,รายได้แยกตามสิทธิ!$B:$B,0))</f>
        <v>0.6</v>
      </c>
      <c r="BX508" s="145">
        <f t="shared" si="405"/>
        <v>26293231.558903679</v>
      </c>
      <c r="BY508" s="141"/>
      <c r="BZ508" s="143">
        <f t="shared" si="406"/>
        <v>58590</v>
      </c>
      <c r="CA508" s="138">
        <f>INDEX(ผลงานOPDVisit_HDC!$C:$C,MATCH(CalBudget2567!$D508,ผลงานOPDVisit_HDC!$A:$A,0))</f>
        <v>58590</v>
      </c>
      <c r="CB508" s="138">
        <f t="shared" si="407"/>
        <v>0</v>
      </c>
    </row>
    <row r="509" spans="1:80" hidden="1" x14ac:dyDescent="0.7">
      <c r="A509" s="136">
        <f>COUNTA($D$16:D509)</f>
        <v>494</v>
      </c>
      <c r="B509" s="1">
        <v>8</v>
      </c>
      <c r="C509" s="2" t="s">
        <v>47</v>
      </c>
      <c r="D509" s="91" t="s">
        <v>580</v>
      </c>
      <c r="E509" s="3" t="s">
        <v>1472</v>
      </c>
      <c r="F509" s="4" t="s">
        <v>1877</v>
      </c>
      <c r="G509" s="1">
        <v>16</v>
      </c>
      <c r="H509" s="3" t="s">
        <v>2973</v>
      </c>
      <c r="I509" s="137">
        <f>INDEX(รายได้แยกตามสิทธิ!$D:$D,MATCH(CalBudget2567!$D509,รายได้แยกตามสิทธิ!$B:$B,0))</f>
        <v>177176302</v>
      </c>
      <c r="J509" s="138">
        <f>INDEX(ผลงานOPDVisit_HDC!$F:$F,MATCH(CalBudget2567!$D509,ผลงานOPDVisit_HDC!$A:$A,0))</f>
        <v>193857</v>
      </c>
      <c r="K509" s="138">
        <f t="shared" si="359"/>
        <v>913.95359465998138</v>
      </c>
      <c r="L509" s="139">
        <f t="shared" si="360"/>
        <v>232628.4</v>
      </c>
      <c r="M509" s="140">
        <f t="shared" si="361"/>
        <v>232628.4</v>
      </c>
      <c r="N509" s="141">
        <f t="shared" si="362"/>
        <v>938.08196955900485</v>
      </c>
      <c r="O509" s="142">
        <f t="shared" si="363"/>
        <v>218224507.64736</v>
      </c>
      <c r="P509" s="143">
        <f>INDEX(รายได้แยกตามสิทธิ!$E:$E,MATCH(CalBudget2567!$D509,รายได้แยกตามสิทธิ!$B:$B,0))</f>
        <v>91205989.329999998</v>
      </c>
      <c r="Q509" s="138">
        <f>INDEX(ผลงานOPDVisit_HDC!$D:$D,MATCH(CalBudget2567!$D509,ผลงานOPDVisit_HDC!$A:$A,0))</f>
        <v>59805</v>
      </c>
      <c r="R509" s="138">
        <f t="shared" si="364"/>
        <v>1525.0562549954018</v>
      </c>
      <c r="S509" s="139">
        <f t="shared" si="365"/>
        <v>71766</v>
      </c>
      <c r="T509" s="140">
        <f t="shared" si="366"/>
        <v>71766</v>
      </c>
      <c r="U509" s="141">
        <f t="shared" si="367"/>
        <v>1565.3177401272803</v>
      </c>
      <c r="V509" s="142">
        <f t="shared" si="368"/>
        <v>112336592.93797439</v>
      </c>
      <c r="W509" s="143">
        <f>INDEX(รายได้แยกตามสิทธิ!$F:$F,MATCH(CalBudget2567!$D509,รายได้แยกตามสิทธิ!$B:$B,0))</f>
        <v>21993230</v>
      </c>
      <c r="X509" s="138">
        <f>INDEX(ผลงานOPDVisit_HDC!$E:$E,MATCH(CalBudget2567!$D509,ผลงานOPDVisit_HDC!$A:$A,0))</f>
        <v>56077</v>
      </c>
      <c r="Y509" s="138">
        <f t="shared" si="369"/>
        <v>392.19697915366373</v>
      </c>
      <c r="Z509" s="139">
        <f t="shared" si="370"/>
        <v>67292.399999999994</v>
      </c>
      <c r="AA509" s="140">
        <f t="shared" si="371"/>
        <v>67292.399999999994</v>
      </c>
      <c r="AB509" s="141">
        <f t="shared" si="372"/>
        <v>402.55097940332047</v>
      </c>
      <c r="AC509" s="142">
        <f t="shared" si="373"/>
        <v>27088621.5264</v>
      </c>
      <c r="AD509" s="143">
        <f>INDEX(รายได้แยกตามสิทธิ!$G:$G,MATCH(CalBudget2567!$D509,รายได้แยกตามสิทธิ!$B:$B,0))</f>
        <v>602334.4</v>
      </c>
      <c r="AE509" s="138">
        <f>INDEX(ผลงานOPDVisit_HDC!$G:$G,MATCH(CalBudget2567!$D509,ผลงานOPDVisit_HDC!$A:$A,0))</f>
        <v>6402</v>
      </c>
      <c r="AF509" s="138">
        <f t="shared" si="374"/>
        <v>94.085348328647299</v>
      </c>
      <c r="AG509" s="139">
        <f t="shared" si="375"/>
        <v>7682.4</v>
      </c>
      <c r="AH509" s="140">
        <f t="shared" si="376"/>
        <v>7682.4</v>
      </c>
      <c r="AI509" s="141">
        <f t="shared" si="377"/>
        <v>96.569201524523592</v>
      </c>
      <c r="AJ509" s="142">
        <f t="shared" si="378"/>
        <v>741883.23379199998</v>
      </c>
      <c r="AK509" s="143">
        <f>INDEX(รายได้แยกตามสิทธิ!$H:$H,MATCH(CalBudget2567!$D509,รายได้แยกตามสิทธิ!$B:$B,0))</f>
        <v>37930875.850000001</v>
      </c>
      <c r="AL509" s="138">
        <f>INDEX(ผลงานOPDVisit_HDC!$K:$K,MATCH(CalBudget2567!$D509,ผลงานOPDVisit_HDC!$A:$A,0))</f>
        <v>11315</v>
      </c>
      <c r="AM509" s="138">
        <f t="shared" si="379"/>
        <v>3352.2647680070704</v>
      </c>
      <c r="AN509" s="139">
        <f t="shared" si="380"/>
        <v>13578</v>
      </c>
      <c r="AO509" s="140">
        <f t="shared" si="381"/>
        <v>13578</v>
      </c>
      <c r="AP509" s="141">
        <f t="shared" si="382"/>
        <v>3440.7645578824572</v>
      </c>
      <c r="AQ509" s="142">
        <f t="shared" si="383"/>
        <v>46718701.166928001</v>
      </c>
      <c r="AR509" s="144">
        <f t="shared" si="357"/>
        <v>405110306.51245439</v>
      </c>
      <c r="AS509" s="143">
        <f>INDEX(รายได้แยกตามสิทธิ!$I:$I,MATCH(CalBudget2567!$D509,รายได้แยกตามสิทธิ!$B:$B,0))</f>
        <v>357990762</v>
      </c>
      <c r="AT509" s="138">
        <f>INDEX(ผลงานAdjRw_DHES!$D:$D,MATCH(CalBudget2567!$D509,ผลงานAdjRw_DHES!$B:$B,0))</f>
        <v>28471.059700000005</v>
      </c>
      <c r="AU509" s="143">
        <f t="shared" si="384"/>
        <v>12573.847470805589</v>
      </c>
      <c r="AV509" s="139">
        <f t="shared" si="385"/>
        <v>34165.271640000006</v>
      </c>
      <c r="AW509" s="140">
        <f t="shared" si="386"/>
        <v>34165.271640000006</v>
      </c>
      <c r="AX509" s="141">
        <f t="shared" si="387"/>
        <v>12905.797044034856</v>
      </c>
      <c r="AY509" s="142">
        <f t="shared" si="388"/>
        <v>440930061.74015999</v>
      </c>
      <c r="AZ509" s="143">
        <f>INDEX(รายได้แยกตามสิทธิ!$J:$J,MATCH(CalBudget2567!$D509,รายได้แยกตามสิทธิ!$B:$B,0))</f>
        <v>48918966.810000002</v>
      </c>
      <c r="BA509" s="138">
        <f>INDEX(ผลงานAdjRw_DHES!$F:$F,MATCH(CalBudget2567!$D509,ผลงานAdjRw_DHES!$B:$B,0))</f>
        <v>5206.2855999999992</v>
      </c>
      <c r="BB509" s="143">
        <f t="shared" si="389"/>
        <v>9396.1358573951475</v>
      </c>
      <c r="BC509" s="139">
        <f t="shared" si="390"/>
        <v>6247.5427199999986</v>
      </c>
      <c r="BD509" s="140">
        <f t="shared" si="391"/>
        <v>6247.5427199999986</v>
      </c>
      <c r="BE509" s="141">
        <f t="shared" si="392"/>
        <v>9644.1938440303802</v>
      </c>
      <c r="BF509" s="142">
        <f t="shared" si="393"/>
        <v>60252513.040540807</v>
      </c>
      <c r="BG509" s="143">
        <f>INDEX(รายได้แยกตามสิทธิ!$K:$K,MATCH(CalBudget2567!$D509,รายได้แยกตามสิทธิ!$B:$B,0))</f>
        <v>21540855.75</v>
      </c>
      <c r="BH509" s="138">
        <f>INDEX(ผลงานAdjRw_DHES!$E:$E,MATCH(CalBudget2567!$D509,ผลงานAdjRw_DHES!$B:$B,0))</f>
        <v>1521.7076999999999</v>
      </c>
      <c r="BI509" s="143">
        <f t="shared" si="394"/>
        <v>14155.711868974575</v>
      </c>
      <c r="BJ509" s="139">
        <f t="shared" si="395"/>
        <v>1826.0492399999998</v>
      </c>
      <c r="BK509" s="140">
        <f t="shared" si="396"/>
        <v>1826.0492399999998</v>
      </c>
      <c r="BL509" s="141">
        <f t="shared" si="397"/>
        <v>14529.422662315503</v>
      </c>
      <c r="BM509" s="142">
        <f t="shared" si="398"/>
        <v>26531441.210159998</v>
      </c>
      <c r="BN509" s="143">
        <f>INDEX(รายได้แยกตามสิทธิ!$N:$N,MATCH(CalBudget2567!$D509,รายได้แยกตามสิทธิ!$B:$B,0))</f>
        <v>46412296.5</v>
      </c>
      <c r="BO509" s="138">
        <f>INDEX(ผลงานAdjRw_DHES!$I:$I,MATCH(CalBudget2567!$D509,ผลงานAdjRw_DHES!$B:$B,0))</f>
        <v>1383.3146999999981</v>
      </c>
      <c r="BP509" s="143">
        <f t="shared" si="399"/>
        <v>33551.509645635997</v>
      </c>
      <c r="BQ509" s="139">
        <f t="shared" si="400"/>
        <v>1659.9776399999976</v>
      </c>
      <c r="BR509" s="140">
        <f t="shared" si="401"/>
        <v>1659.9776399999976</v>
      </c>
      <c r="BS509" s="141">
        <f t="shared" si="402"/>
        <v>34437.269500280789</v>
      </c>
      <c r="BT509" s="142">
        <f t="shared" si="403"/>
        <v>57165097.353119999</v>
      </c>
      <c r="BU509" s="144">
        <f t="shared" si="404"/>
        <v>584879113.34398079</v>
      </c>
      <c r="BV509" s="145">
        <f t="shared" si="358"/>
        <v>989989419.85643518</v>
      </c>
      <c r="BW509" s="146">
        <f>INDEX(รายได้แยกตามสิทธิ!$Q:$Q,MATCH(CalBudget2567!$D509,รายได้แยกตามสิทธิ!$B:$B,0))</f>
        <v>0.33</v>
      </c>
      <c r="BX509" s="145">
        <f t="shared" si="405"/>
        <v>326696508.55262363</v>
      </c>
      <c r="BY509" s="141"/>
      <c r="BZ509" s="143">
        <f t="shared" si="406"/>
        <v>327456</v>
      </c>
      <c r="CA509" s="138">
        <f>INDEX(ผลงานOPDVisit_HDC!$C:$C,MATCH(CalBudget2567!$D509,ผลงานOPDVisit_HDC!$A:$A,0))</f>
        <v>327456</v>
      </c>
      <c r="CB509" s="138">
        <f t="shared" si="407"/>
        <v>0</v>
      </c>
    </row>
    <row r="510" spans="1:80" hidden="1" x14ac:dyDescent="0.7">
      <c r="A510" s="136">
        <f>COUNTA($D$16:D510)</f>
        <v>495</v>
      </c>
      <c r="B510" s="1">
        <v>8</v>
      </c>
      <c r="C510" s="2" t="s">
        <v>47</v>
      </c>
      <c r="D510" s="91" t="s">
        <v>581</v>
      </c>
      <c r="E510" s="3" t="s">
        <v>1473</v>
      </c>
      <c r="F510" s="4" t="s">
        <v>1876</v>
      </c>
      <c r="G510" s="1">
        <v>6</v>
      </c>
      <c r="H510" s="3" t="s">
        <v>2965</v>
      </c>
      <c r="I510" s="137">
        <f>INDEX(รายได้แยกตามสิทธิ!$D:$D,MATCH(CalBudget2567!$D510,รายได้แยกตามสิทธิ!$B:$B,0))</f>
        <v>25902821</v>
      </c>
      <c r="J510" s="138">
        <f>INDEX(ผลงานOPDVisit_HDC!$F:$F,MATCH(CalBudget2567!$D510,ผลงานOPDVisit_HDC!$A:$A,0))</f>
        <v>70783</v>
      </c>
      <c r="K510" s="138">
        <f t="shared" si="359"/>
        <v>365.94692228359918</v>
      </c>
      <c r="L510" s="139">
        <f t="shared" si="360"/>
        <v>84939.599999999991</v>
      </c>
      <c r="M510" s="140">
        <f t="shared" si="361"/>
        <v>84939.599999999991</v>
      </c>
      <c r="N510" s="141">
        <f t="shared" si="362"/>
        <v>375.60792103188618</v>
      </c>
      <c r="O510" s="142">
        <f t="shared" si="363"/>
        <v>31903986.569279995</v>
      </c>
      <c r="P510" s="143">
        <f>INDEX(รายได้แยกตามสิทธิ!$E:$E,MATCH(CalBudget2567!$D510,รายได้แยกตามสิทธิ!$B:$B,0))</f>
        <v>8488632.3599999994</v>
      </c>
      <c r="Q510" s="138">
        <f>INDEX(ผลงานOPDVisit_HDC!$D:$D,MATCH(CalBudget2567!$D510,ผลงานOPDVisit_HDC!$A:$A,0))</f>
        <v>8397</v>
      </c>
      <c r="R510" s="138">
        <f t="shared" si="364"/>
        <v>1010.9125116112897</v>
      </c>
      <c r="S510" s="139">
        <f t="shared" si="365"/>
        <v>10076.4</v>
      </c>
      <c r="T510" s="140">
        <f t="shared" si="366"/>
        <v>10076.4</v>
      </c>
      <c r="U510" s="141">
        <f t="shared" si="367"/>
        <v>1037.6006019178278</v>
      </c>
      <c r="V510" s="142">
        <f t="shared" si="368"/>
        <v>10455278.705164799</v>
      </c>
      <c r="W510" s="143">
        <f>INDEX(รายได้แยกตามสิทธิ!$F:$F,MATCH(CalBudget2567!$D510,รายได้แยกตามสิทธิ!$B:$B,0))</f>
        <v>1697508.32</v>
      </c>
      <c r="X510" s="138">
        <f>INDEX(ผลงานOPDVisit_HDC!$E:$E,MATCH(CalBudget2567!$D510,ผลงานOPDVisit_HDC!$A:$A,0))</f>
        <v>5663</v>
      </c>
      <c r="Y510" s="138">
        <f t="shared" si="369"/>
        <v>299.7542503973159</v>
      </c>
      <c r="Z510" s="139">
        <f t="shared" si="370"/>
        <v>6795.5999999999995</v>
      </c>
      <c r="AA510" s="140">
        <f t="shared" si="371"/>
        <v>6795.5999999999995</v>
      </c>
      <c r="AB510" s="141">
        <f t="shared" si="372"/>
        <v>307.66776260780506</v>
      </c>
      <c r="AC510" s="142">
        <f t="shared" si="373"/>
        <v>2090787.0475776</v>
      </c>
      <c r="AD510" s="143">
        <f>INDEX(รายได้แยกตามสิทธิ!$G:$G,MATCH(CalBudget2567!$D510,รายได้แยกตามสิทธิ!$B:$B,0))</f>
        <v>167743</v>
      </c>
      <c r="AE510" s="138">
        <f>INDEX(ผลงานOPDVisit_HDC!$G:$G,MATCH(CalBudget2567!$D510,ผลงานOPDVisit_HDC!$A:$A,0))</f>
        <v>159</v>
      </c>
      <c r="AF510" s="138">
        <f t="shared" si="374"/>
        <v>1054.9874213836479</v>
      </c>
      <c r="AG510" s="139">
        <f t="shared" si="375"/>
        <v>190.79999999999998</v>
      </c>
      <c r="AH510" s="140">
        <f t="shared" si="376"/>
        <v>190.79999999999998</v>
      </c>
      <c r="AI510" s="141">
        <f t="shared" si="377"/>
        <v>1082.8390893081762</v>
      </c>
      <c r="AJ510" s="142">
        <f t="shared" si="378"/>
        <v>206605.69824</v>
      </c>
      <c r="AK510" s="143">
        <f>INDEX(รายได้แยกตามสิทธิ!$H:$H,MATCH(CalBudget2567!$D510,รายได้แยกตามสิทธิ!$B:$B,0))</f>
        <v>1375167.48</v>
      </c>
      <c r="AL510" s="138">
        <f>INDEX(ผลงานOPDVisit_HDC!$K:$K,MATCH(CalBudget2567!$D510,ผลงานOPDVisit_HDC!$A:$A,0))</f>
        <v>1565</v>
      </c>
      <c r="AM510" s="138">
        <f t="shared" si="379"/>
        <v>878.70126517571885</v>
      </c>
      <c r="AN510" s="139">
        <f t="shared" si="380"/>
        <v>1878</v>
      </c>
      <c r="AO510" s="140">
        <f t="shared" si="381"/>
        <v>1878</v>
      </c>
      <c r="AP510" s="141">
        <f t="shared" si="382"/>
        <v>901.89897857635788</v>
      </c>
      <c r="AQ510" s="142">
        <f t="shared" si="383"/>
        <v>1693766.2817664002</v>
      </c>
      <c r="AR510" s="144">
        <f t="shared" si="357"/>
        <v>46350424.30202879</v>
      </c>
      <c r="AS510" s="143">
        <f>INDEX(รายได้แยกตามสิทธิ!$I:$I,MATCH(CalBudget2567!$D510,รายได้แยกตามสิทธิ!$B:$B,0))</f>
        <v>6637739.9199999999</v>
      </c>
      <c r="AT510" s="138">
        <f>INDEX(ผลงานAdjRw_DHES!$D:$D,MATCH(CalBudget2567!$D510,ผลงานAdjRw_DHES!$B:$B,0))</f>
        <v>911.57290000000012</v>
      </c>
      <c r="AU510" s="143">
        <f t="shared" si="384"/>
        <v>7281.6336685743936</v>
      </c>
      <c r="AV510" s="139">
        <f t="shared" si="385"/>
        <v>1093.8874800000001</v>
      </c>
      <c r="AW510" s="140">
        <f t="shared" si="386"/>
        <v>1093.8874800000001</v>
      </c>
      <c r="AX510" s="141">
        <f t="shared" si="387"/>
        <v>7473.8687974247578</v>
      </c>
      <c r="AY510" s="142">
        <f t="shared" si="388"/>
        <v>8175571.5046655992</v>
      </c>
      <c r="AZ510" s="143">
        <f>INDEX(รายได้แยกตามสิทธิ!$J:$J,MATCH(CalBudget2567!$D510,รายได้แยกตามสิทธิ!$B:$B,0))</f>
        <v>1036954.15</v>
      </c>
      <c r="BA510" s="138">
        <f>INDEX(ผลงานAdjRw_DHES!$F:$F,MATCH(CalBudget2567!$D510,ผลงานAdjRw_DHES!$B:$B,0))</f>
        <v>80.836400000000012</v>
      </c>
      <c r="BB510" s="143">
        <f t="shared" si="389"/>
        <v>12827.812099499728</v>
      </c>
      <c r="BC510" s="139">
        <f t="shared" si="390"/>
        <v>97.003680000000017</v>
      </c>
      <c r="BD510" s="140">
        <f t="shared" si="391"/>
        <v>97.003680000000017</v>
      </c>
      <c r="BE510" s="141">
        <f t="shared" si="392"/>
        <v>13166.466338926521</v>
      </c>
      <c r="BF510" s="142">
        <f t="shared" si="393"/>
        <v>1277195.687472</v>
      </c>
      <c r="BG510" s="143">
        <f>INDEX(รายได้แยกตามสิทธิ!$K:$K,MATCH(CalBudget2567!$D510,รายได้แยกตามสิทธิ!$B:$B,0))</f>
        <v>284256.95</v>
      </c>
      <c r="BH510" s="138">
        <f>INDEX(ผลงานAdjRw_DHES!$E:$E,MATCH(CalBudget2567!$D510,ผลงานAdjRw_DHES!$B:$B,0))</f>
        <v>18.6252</v>
      </c>
      <c r="BI510" s="143">
        <f t="shared" si="394"/>
        <v>15261.954234048495</v>
      </c>
      <c r="BJ510" s="139">
        <f t="shared" si="395"/>
        <v>22.350239999999999</v>
      </c>
      <c r="BK510" s="140">
        <f t="shared" si="396"/>
        <v>22.350239999999999</v>
      </c>
      <c r="BL510" s="141">
        <f t="shared" si="397"/>
        <v>15664.869825827374</v>
      </c>
      <c r="BM510" s="142">
        <f t="shared" si="398"/>
        <v>350113.60017599998</v>
      </c>
      <c r="BN510" s="143">
        <f>INDEX(รายได้แยกตามสิทธิ!$N:$N,MATCH(CalBudget2567!$D510,รายได้แยกตามสิทธิ!$B:$B,0))</f>
        <v>457878</v>
      </c>
      <c r="BO510" s="138">
        <f>INDEX(ผลงานAdjRw_DHES!$I:$I,MATCH(CalBudget2567!$D510,ผลงานAdjRw_DHES!$B:$B,0))</f>
        <v>71.033899999999747</v>
      </c>
      <c r="BP510" s="143">
        <f t="shared" si="399"/>
        <v>6445.9082212859157</v>
      </c>
      <c r="BQ510" s="139">
        <f t="shared" si="400"/>
        <v>85.240679999999699</v>
      </c>
      <c r="BR510" s="140">
        <f t="shared" si="401"/>
        <v>85.240679999999699</v>
      </c>
      <c r="BS510" s="141">
        <f t="shared" si="402"/>
        <v>6616.0801983278643</v>
      </c>
      <c r="BT510" s="142">
        <f t="shared" si="403"/>
        <v>563959.17504</v>
      </c>
      <c r="BU510" s="144">
        <f t="shared" si="404"/>
        <v>10366839.967353597</v>
      </c>
      <c r="BV510" s="145">
        <f t="shared" si="358"/>
        <v>56717264.269382387</v>
      </c>
      <c r="BW510" s="146">
        <f>INDEX(รายได้แยกตามสิทธิ!$Q:$Q,MATCH(CalBudget2567!$D510,รายได้แยกตามสิทธิ!$B:$B,0))</f>
        <v>0.47</v>
      </c>
      <c r="BX510" s="145">
        <f t="shared" si="405"/>
        <v>26657114.206609722</v>
      </c>
      <c r="BY510" s="141"/>
      <c r="BZ510" s="143">
        <f t="shared" si="406"/>
        <v>86567</v>
      </c>
      <c r="CA510" s="138">
        <f>INDEX(ผลงานOPDVisit_HDC!$C:$C,MATCH(CalBudget2567!$D510,ผลงานOPDVisit_HDC!$A:$A,0))</f>
        <v>86567</v>
      </c>
      <c r="CB510" s="138">
        <f t="shared" si="407"/>
        <v>0</v>
      </c>
    </row>
    <row r="511" spans="1:80" hidden="1" x14ac:dyDescent="0.7">
      <c r="A511" s="136">
        <f>COUNTA($D$16:D511)</f>
        <v>496</v>
      </c>
      <c r="B511" s="1">
        <v>8</v>
      </c>
      <c r="C511" s="2" t="s">
        <v>47</v>
      </c>
      <c r="D511" s="91" t="s">
        <v>582</v>
      </c>
      <c r="E511" s="3" t="s">
        <v>1474</v>
      </c>
      <c r="F511" s="4" t="s">
        <v>1876</v>
      </c>
      <c r="G511" s="1">
        <v>6</v>
      </c>
      <c r="H511" s="3" t="s">
        <v>2965</v>
      </c>
      <c r="I511" s="137">
        <f>INDEX(รายได้แยกตามสิทธิ!$D:$D,MATCH(CalBudget2567!$D511,รายได้แยกตามสิทธิ!$B:$B,0))</f>
        <v>27360550.34</v>
      </c>
      <c r="J511" s="138">
        <f>INDEX(ผลงานOPDVisit_HDC!$F:$F,MATCH(CalBudget2567!$D511,ผลงานOPDVisit_HDC!$A:$A,0))</f>
        <v>59825</v>
      </c>
      <c r="K511" s="138">
        <f t="shared" si="359"/>
        <v>457.34308967822818</v>
      </c>
      <c r="L511" s="139">
        <f t="shared" si="360"/>
        <v>71790</v>
      </c>
      <c r="M511" s="140">
        <f t="shared" si="361"/>
        <v>71790</v>
      </c>
      <c r="N511" s="141">
        <f t="shared" si="362"/>
        <v>469.41694724573341</v>
      </c>
      <c r="O511" s="142">
        <f t="shared" si="363"/>
        <v>33699442.642771199</v>
      </c>
      <c r="P511" s="143">
        <f>INDEX(รายได้แยกตามสิทธิ!$E:$E,MATCH(CalBudget2567!$D511,รายได้แยกตามสิทธิ!$B:$B,0))</f>
        <v>5535547.5</v>
      </c>
      <c r="Q511" s="138">
        <f>INDEX(ผลงานOPDVisit_HDC!$D:$D,MATCH(CalBudget2567!$D511,ผลงานOPDVisit_HDC!$A:$A,0))</f>
        <v>10518</v>
      </c>
      <c r="R511" s="138">
        <f t="shared" si="364"/>
        <v>526.2927837992014</v>
      </c>
      <c r="S511" s="139">
        <f t="shared" si="365"/>
        <v>12621.6</v>
      </c>
      <c r="T511" s="140">
        <f t="shared" si="366"/>
        <v>12621.6</v>
      </c>
      <c r="U511" s="141">
        <f t="shared" si="367"/>
        <v>540.18691329150033</v>
      </c>
      <c r="V511" s="142">
        <f t="shared" si="368"/>
        <v>6818023.1448000008</v>
      </c>
      <c r="W511" s="143">
        <f>INDEX(รายได้แยกตามสิทธิ!$F:$F,MATCH(CalBudget2567!$D511,รายได้แยกตามสิทธิ!$B:$B,0))</f>
        <v>1201960</v>
      </c>
      <c r="X511" s="138">
        <f>INDEX(ผลงานOPDVisit_HDC!$E:$E,MATCH(CalBudget2567!$D511,ผลงานOPDVisit_HDC!$A:$A,0))</f>
        <v>10688</v>
      </c>
      <c r="Y511" s="138">
        <f t="shared" si="369"/>
        <v>112.45883233532935</v>
      </c>
      <c r="Z511" s="139">
        <f t="shared" si="370"/>
        <v>12825.6</v>
      </c>
      <c r="AA511" s="140">
        <f t="shared" si="371"/>
        <v>12825.6</v>
      </c>
      <c r="AB511" s="141">
        <f t="shared" si="372"/>
        <v>115.42774550898204</v>
      </c>
      <c r="AC511" s="142">
        <f t="shared" si="373"/>
        <v>1480430.0928000002</v>
      </c>
      <c r="AD511" s="143">
        <f>INDEX(รายได้แยกตามสิทธิ!$G:$G,MATCH(CalBudget2567!$D511,รายได้แยกตามสิทธิ!$B:$B,0))</f>
        <v>341094</v>
      </c>
      <c r="AE511" s="138">
        <f>INDEX(ผลงานOPDVisit_HDC!$G:$G,MATCH(CalBudget2567!$D511,ผลงานOPDVisit_HDC!$A:$A,0))</f>
        <v>2199</v>
      </c>
      <c r="AF511" s="138">
        <f t="shared" si="374"/>
        <v>155.11323328785812</v>
      </c>
      <c r="AG511" s="139">
        <f t="shared" si="375"/>
        <v>2638.7999999999997</v>
      </c>
      <c r="AH511" s="140">
        <f t="shared" si="376"/>
        <v>2638.7999999999997</v>
      </c>
      <c r="AI511" s="141">
        <f t="shared" si="377"/>
        <v>159.20822264665759</v>
      </c>
      <c r="AJ511" s="142">
        <f t="shared" si="378"/>
        <v>420118.65792000003</v>
      </c>
      <c r="AK511" s="143">
        <f>INDEX(รายได้แยกตามสิทธิ!$H:$H,MATCH(CalBudget2567!$D511,รายได้แยกตามสิทธิ!$B:$B,0))</f>
        <v>1411302.5</v>
      </c>
      <c r="AL511" s="138">
        <f>INDEX(ผลงานOPDVisit_HDC!$K:$K,MATCH(CalBudget2567!$D511,ผลงานOPDVisit_HDC!$A:$A,0))</f>
        <v>2322</v>
      </c>
      <c r="AM511" s="138">
        <f t="shared" si="379"/>
        <v>607.79608096468564</v>
      </c>
      <c r="AN511" s="139">
        <f t="shared" si="380"/>
        <v>2786.4</v>
      </c>
      <c r="AO511" s="140">
        <f t="shared" si="381"/>
        <v>2786.4</v>
      </c>
      <c r="AP511" s="141">
        <f t="shared" si="382"/>
        <v>623.8418975021533</v>
      </c>
      <c r="AQ511" s="142">
        <f t="shared" si="383"/>
        <v>1738273.0632</v>
      </c>
      <c r="AR511" s="144">
        <f t="shared" si="357"/>
        <v>44156287.601491198</v>
      </c>
      <c r="AS511" s="143">
        <f>INDEX(รายได้แยกตามสิทธิ!$I:$I,MATCH(CalBudget2567!$D511,รายได้แยกตามสิทธิ!$B:$B,0))</f>
        <v>11710609.119999999</v>
      </c>
      <c r="AT511" s="138">
        <f>INDEX(ผลงานAdjRw_DHES!$D:$D,MATCH(CalBudget2567!$D511,ผลงานAdjRw_DHES!$B:$B,0))</f>
        <v>1166.3037000000002</v>
      </c>
      <c r="AU511" s="143">
        <f t="shared" si="384"/>
        <v>10040.788792833288</v>
      </c>
      <c r="AV511" s="139">
        <f t="shared" si="385"/>
        <v>1399.5644400000001</v>
      </c>
      <c r="AW511" s="140">
        <f t="shared" si="386"/>
        <v>1399.5644400000001</v>
      </c>
      <c r="AX511" s="141">
        <f t="shared" si="387"/>
        <v>10305.865616964087</v>
      </c>
      <c r="AY511" s="142">
        <f t="shared" si="388"/>
        <v>14423723.040921599</v>
      </c>
      <c r="AZ511" s="143">
        <f>INDEX(รายได้แยกตามสิทธิ!$J:$J,MATCH(CalBudget2567!$D511,รายได้แยกตามสิทธิ!$B:$B,0))</f>
        <v>1389113.9</v>
      </c>
      <c r="BA511" s="138">
        <f>INDEX(ผลงานAdjRw_DHES!$F:$F,MATCH(CalBudget2567!$D511,ผลงานAdjRw_DHES!$B:$B,0))</f>
        <v>91.973799999999997</v>
      </c>
      <c r="BB511" s="143">
        <f t="shared" si="389"/>
        <v>15103.365306206768</v>
      </c>
      <c r="BC511" s="139">
        <f t="shared" si="390"/>
        <v>110.36855999999999</v>
      </c>
      <c r="BD511" s="140">
        <f t="shared" si="391"/>
        <v>110.36855999999999</v>
      </c>
      <c r="BE511" s="141">
        <f t="shared" si="392"/>
        <v>15502.094150290626</v>
      </c>
      <c r="BF511" s="142">
        <f t="shared" si="393"/>
        <v>1710943.8083519998</v>
      </c>
      <c r="BG511" s="143">
        <f>INDEX(รายได้แยกตามสิทธิ!$K:$K,MATCH(CalBudget2567!$D511,รายได้แยกตามสิทธิ!$B:$B,0))</f>
        <v>398731.5</v>
      </c>
      <c r="BH511" s="138">
        <f>INDEX(ผลงานAdjRw_DHES!$E:$E,MATCH(CalBudget2567!$D511,ผลงานAdjRw_DHES!$B:$B,0))</f>
        <v>48.959399999999995</v>
      </c>
      <c r="BI511" s="143">
        <f t="shared" si="394"/>
        <v>8144.1255407541767</v>
      </c>
      <c r="BJ511" s="139">
        <f t="shared" si="395"/>
        <v>58.751279999999994</v>
      </c>
      <c r="BK511" s="140">
        <f t="shared" si="396"/>
        <v>58.751279999999994</v>
      </c>
      <c r="BL511" s="141">
        <f t="shared" si="397"/>
        <v>8359.1304550300865</v>
      </c>
      <c r="BM511" s="142">
        <f t="shared" si="398"/>
        <v>491109.61391999997</v>
      </c>
      <c r="BN511" s="143">
        <f>INDEX(รายได้แยกตามสิทธิ!$N:$N,MATCH(CalBudget2567!$D511,รายได้แยกตามสิทธิ!$B:$B,0))</f>
        <v>866030</v>
      </c>
      <c r="BO511" s="138">
        <f>INDEX(ผลงานAdjRw_DHES!$I:$I,MATCH(CalBudget2567!$D511,ผลงานAdjRw_DHES!$B:$B,0))</f>
        <v>57.190999999999988</v>
      </c>
      <c r="BP511" s="143">
        <f t="shared" si="399"/>
        <v>15142.767218618317</v>
      </c>
      <c r="BQ511" s="139">
        <f t="shared" si="400"/>
        <v>68.629199999999983</v>
      </c>
      <c r="BR511" s="140">
        <f t="shared" si="401"/>
        <v>68.629199999999983</v>
      </c>
      <c r="BS511" s="141">
        <f t="shared" si="402"/>
        <v>15542.53627318984</v>
      </c>
      <c r="BT511" s="142">
        <f t="shared" si="403"/>
        <v>1066671.8303999999</v>
      </c>
      <c r="BU511" s="144">
        <f t="shared" si="404"/>
        <v>17692448.293593597</v>
      </c>
      <c r="BV511" s="145">
        <f t="shared" si="358"/>
        <v>61848735.895084798</v>
      </c>
      <c r="BW511" s="146">
        <f>INDEX(รายได้แยกตามสิทธิ!$Q:$Q,MATCH(CalBudget2567!$D511,รายได้แยกตามสิทธิ!$B:$B,0))</f>
        <v>0.46</v>
      </c>
      <c r="BX511" s="145">
        <f t="shared" si="405"/>
        <v>28450418.511739008</v>
      </c>
      <c r="BY511" s="141"/>
      <c r="BZ511" s="143">
        <f t="shared" si="406"/>
        <v>85552</v>
      </c>
      <c r="CA511" s="138">
        <f>INDEX(ผลงานOPDVisit_HDC!$C:$C,MATCH(CalBudget2567!$D511,ผลงานOPDVisit_HDC!$A:$A,0))</f>
        <v>85552</v>
      </c>
      <c r="CB511" s="138">
        <f t="shared" si="407"/>
        <v>0</v>
      </c>
    </row>
    <row r="512" spans="1:80" hidden="1" x14ac:dyDescent="0.7">
      <c r="A512" s="136">
        <f>COUNTA($D$16:D512)</f>
        <v>497</v>
      </c>
      <c r="B512" s="1">
        <v>8</v>
      </c>
      <c r="C512" s="2" t="s">
        <v>47</v>
      </c>
      <c r="D512" s="91" t="s">
        <v>583</v>
      </c>
      <c r="E512" s="3" t="s">
        <v>1475</v>
      </c>
      <c r="F512" s="4" t="s">
        <v>1876</v>
      </c>
      <c r="G512" s="1">
        <v>5</v>
      </c>
      <c r="H512" s="3" t="s">
        <v>2964</v>
      </c>
      <c r="I512" s="137">
        <f>INDEX(รายได้แยกตามสิทธิ!$D:$D,MATCH(CalBudget2567!$D512,รายได้แยกตามสิทธิ!$B:$B,0))</f>
        <v>26025749</v>
      </c>
      <c r="J512" s="138">
        <f>INDEX(ผลงานOPDVisit_HDC!$F:$F,MATCH(CalBudget2567!$D512,ผลงานOPDVisit_HDC!$A:$A,0))</f>
        <v>51773</v>
      </c>
      <c r="K512" s="138">
        <f t="shared" si="359"/>
        <v>502.68960655167751</v>
      </c>
      <c r="L512" s="139">
        <f t="shared" si="360"/>
        <v>62127.6</v>
      </c>
      <c r="M512" s="140">
        <f t="shared" si="361"/>
        <v>62127.6</v>
      </c>
      <c r="N512" s="141">
        <f t="shared" si="362"/>
        <v>515.96061216464182</v>
      </c>
      <c r="O512" s="142">
        <f t="shared" si="363"/>
        <v>32055394.52832</v>
      </c>
      <c r="P512" s="143">
        <f>INDEX(รายได้แยกตามสิทธิ!$E:$E,MATCH(CalBudget2567!$D512,รายได้แยกตามสิทธิ!$B:$B,0))</f>
        <v>4185989.49</v>
      </c>
      <c r="Q512" s="138">
        <f>INDEX(ผลงานOPDVisit_HDC!$D:$D,MATCH(CalBudget2567!$D512,ผลงานOPDVisit_HDC!$A:$A,0))</f>
        <v>1491</v>
      </c>
      <c r="R512" s="138">
        <f t="shared" si="364"/>
        <v>2807.5046881287726</v>
      </c>
      <c r="S512" s="139">
        <f t="shared" si="365"/>
        <v>1789.2</v>
      </c>
      <c r="T512" s="140">
        <f t="shared" si="366"/>
        <v>1789.2</v>
      </c>
      <c r="U512" s="141">
        <f t="shared" si="367"/>
        <v>2881.6228118953723</v>
      </c>
      <c r="V512" s="142">
        <f t="shared" si="368"/>
        <v>5155799.5350432005</v>
      </c>
      <c r="W512" s="143">
        <f>INDEX(รายได้แยกตามสิทธิ!$F:$F,MATCH(CalBudget2567!$D512,รายได้แยกตามสิทธิ!$B:$B,0))</f>
        <v>1194870.29</v>
      </c>
      <c r="X512" s="138">
        <f>INDEX(ผลงานOPDVisit_HDC!$E:$E,MATCH(CalBudget2567!$D512,ผลงานOPDVisit_HDC!$A:$A,0))</f>
        <v>17690</v>
      </c>
      <c r="Y512" s="138">
        <f t="shared" si="369"/>
        <v>67.544957037874511</v>
      </c>
      <c r="Z512" s="139">
        <f t="shared" si="370"/>
        <v>21228</v>
      </c>
      <c r="AA512" s="140">
        <f t="shared" si="371"/>
        <v>21228</v>
      </c>
      <c r="AB512" s="141">
        <f t="shared" si="372"/>
        <v>69.328143903674402</v>
      </c>
      <c r="AC512" s="142">
        <f t="shared" si="373"/>
        <v>1471697.8387872002</v>
      </c>
      <c r="AD512" s="143">
        <f>INDEX(รายได้แยกตามสิทธิ!$G:$G,MATCH(CalBudget2567!$D512,รายได้แยกตามสิทธิ!$B:$B,0))</f>
        <v>186323</v>
      </c>
      <c r="AE512" s="138">
        <f>INDEX(ผลงานOPDVisit_HDC!$G:$G,MATCH(CalBudget2567!$D512,ผลงานOPDVisit_HDC!$A:$A,0))</f>
        <v>0</v>
      </c>
      <c r="AF512" s="138">
        <f t="shared" si="374"/>
        <v>0</v>
      </c>
      <c r="AG512" s="139">
        <f t="shared" si="375"/>
        <v>0</v>
      </c>
      <c r="AH512" s="140">
        <f t="shared" si="376"/>
        <v>0</v>
      </c>
      <c r="AI512" s="141">
        <f t="shared" si="377"/>
        <v>0</v>
      </c>
      <c r="AJ512" s="142">
        <f t="shared" si="378"/>
        <v>0</v>
      </c>
      <c r="AK512" s="143">
        <f>INDEX(รายได้แยกตามสิทธิ!$H:$H,MATCH(CalBudget2567!$D512,รายได้แยกตามสิทธิ!$B:$B,0))</f>
        <v>2128712</v>
      </c>
      <c r="AL512" s="138">
        <f>INDEX(ผลงานOPDVisit_HDC!$K:$K,MATCH(CalBudget2567!$D512,ผลงานOPDVisit_HDC!$A:$A,0))</f>
        <v>14706</v>
      </c>
      <c r="AM512" s="138">
        <f t="shared" si="379"/>
        <v>144.75125798993608</v>
      </c>
      <c r="AN512" s="139">
        <f t="shared" si="380"/>
        <v>17647.2</v>
      </c>
      <c r="AO512" s="140">
        <f t="shared" si="381"/>
        <v>17647.2</v>
      </c>
      <c r="AP512" s="141">
        <f t="shared" si="382"/>
        <v>148.57269120087039</v>
      </c>
      <c r="AQ512" s="142">
        <f t="shared" si="383"/>
        <v>2621891.9961600001</v>
      </c>
      <c r="AR512" s="144">
        <f t="shared" si="357"/>
        <v>41304783.898310401</v>
      </c>
      <c r="AS512" s="143">
        <f>INDEX(รายได้แยกตามสิทธิ!$I:$I,MATCH(CalBudget2567!$D512,รายได้แยกตามสิทธิ!$B:$B,0))</f>
        <v>9122128.2100000009</v>
      </c>
      <c r="AT512" s="138">
        <f>INDEX(ผลงานAdjRw_DHES!$D:$D,MATCH(CalBudget2567!$D512,ผลงานAdjRw_DHES!$B:$B,0))</f>
        <v>1028.0138999999999</v>
      </c>
      <c r="AU512" s="143">
        <f t="shared" si="384"/>
        <v>8873.5455911637</v>
      </c>
      <c r="AV512" s="139">
        <f t="shared" si="385"/>
        <v>1233.6166799999999</v>
      </c>
      <c r="AW512" s="140">
        <f t="shared" si="386"/>
        <v>1233.6166799999999</v>
      </c>
      <c r="AX512" s="141">
        <f t="shared" si="387"/>
        <v>9107.8071947704211</v>
      </c>
      <c r="AY512" s="142">
        <f t="shared" si="388"/>
        <v>11235542.873692799</v>
      </c>
      <c r="AZ512" s="143">
        <f>INDEX(รายได้แยกตามสิทธิ!$J:$J,MATCH(CalBudget2567!$D512,รายได้แยกตามสิทธิ!$B:$B,0))</f>
        <v>1183652.79</v>
      </c>
      <c r="BA512" s="138">
        <f>INDEX(ผลงานAdjRw_DHES!$F:$F,MATCH(CalBudget2567!$D512,ผลงานAdjRw_DHES!$B:$B,0))</f>
        <v>83.096599999999995</v>
      </c>
      <c r="BB512" s="143">
        <f t="shared" si="389"/>
        <v>14244.298683700657</v>
      </c>
      <c r="BC512" s="139">
        <f t="shared" si="390"/>
        <v>99.715919999999997</v>
      </c>
      <c r="BD512" s="140">
        <f t="shared" si="391"/>
        <v>99.715919999999997</v>
      </c>
      <c r="BE512" s="141">
        <f t="shared" si="392"/>
        <v>14620.348168950355</v>
      </c>
      <c r="BF512" s="142">
        <f t="shared" si="393"/>
        <v>1457881.4683872</v>
      </c>
      <c r="BG512" s="143">
        <f>INDEX(รายได้แยกตามสิทธิ!$K:$K,MATCH(CalBudget2567!$D512,รายได้แยกตามสิทธิ!$B:$B,0))</f>
        <v>234872.43</v>
      </c>
      <c r="BH512" s="138">
        <f>INDEX(ผลงานAdjRw_DHES!$E:$E,MATCH(CalBudget2567!$D512,ผลงานAdjRw_DHES!$B:$B,0))</f>
        <v>32.323999999999998</v>
      </c>
      <c r="BI512" s="143">
        <f t="shared" si="394"/>
        <v>7266.1932310357633</v>
      </c>
      <c r="BJ512" s="139">
        <f t="shared" si="395"/>
        <v>38.788799999999995</v>
      </c>
      <c r="BK512" s="140">
        <f t="shared" si="396"/>
        <v>38.788799999999995</v>
      </c>
      <c r="BL512" s="141">
        <f t="shared" si="397"/>
        <v>7458.0207323351078</v>
      </c>
      <c r="BM512" s="142">
        <f t="shared" si="398"/>
        <v>289287.67458240001</v>
      </c>
      <c r="BN512" s="143">
        <f>INDEX(รายได้แยกตามสิทธิ!$N:$N,MATCH(CalBudget2567!$D512,รายได้แยกตามสิทธิ!$B:$B,0))</f>
        <v>2561878.25</v>
      </c>
      <c r="BO512" s="138">
        <f>INDEX(ผลงานAdjRw_DHES!$I:$I,MATCH(CalBudget2567!$D512,ผลงานAdjRw_DHES!$B:$B,0))</f>
        <v>148.93450000000021</v>
      </c>
      <c r="BP512" s="143">
        <f t="shared" si="399"/>
        <v>17201.37543685309</v>
      </c>
      <c r="BQ512" s="139">
        <f t="shared" si="400"/>
        <v>178.72140000000024</v>
      </c>
      <c r="BR512" s="140">
        <f t="shared" si="401"/>
        <v>178.72140000000024</v>
      </c>
      <c r="BS512" s="141">
        <f t="shared" si="402"/>
        <v>17655.491748386012</v>
      </c>
      <c r="BT512" s="142">
        <f t="shared" si="403"/>
        <v>3155414.2029599999</v>
      </c>
      <c r="BU512" s="144">
        <f t="shared" si="404"/>
        <v>16138126.219622398</v>
      </c>
      <c r="BV512" s="145">
        <f t="shared" si="358"/>
        <v>57442910.117932796</v>
      </c>
      <c r="BW512" s="146">
        <f>INDEX(รายได้แยกตามสิทธิ!$Q:$Q,MATCH(CalBudget2567!$D512,รายได้แยกตามสิทธิ!$B:$B,0))</f>
        <v>0.38</v>
      </c>
      <c r="BX512" s="145">
        <f t="shared" si="405"/>
        <v>21828305.844814464</v>
      </c>
      <c r="BY512" s="141"/>
      <c r="BZ512" s="143">
        <f t="shared" si="406"/>
        <v>85660</v>
      </c>
      <c r="CA512" s="138">
        <f>INDEX(ผลงานOPDVisit_HDC!$C:$C,MATCH(CalBudget2567!$D512,ผลงานOPDVisit_HDC!$A:$A,0))</f>
        <v>85660</v>
      </c>
      <c r="CB512" s="138">
        <f t="shared" si="407"/>
        <v>0</v>
      </c>
    </row>
    <row r="513" spans="1:80" hidden="1" x14ac:dyDescent="0.7">
      <c r="A513" s="136">
        <f>COUNTA($D$16:D513)</f>
        <v>498</v>
      </c>
      <c r="B513" s="1">
        <v>8</v>
      </c>
      <c r="C513" s="2" t="s">
        <v>47</v>
      </c>
      <c r="D513" s="91" t="s">
        <v>584</v>
      </c>
      <c r="E513" s="3" t="s">
        <v>1476</v>
      </c>
      <c r="F513" s="4" t="s">
        <v>1876</v>
      </c>
      <c r="G513" s="1">
        <v>5</v>
      </c>
      <c r="H513" s="3" t="s">
        <v>2964</v>
      </c>
      <c r="I513" s="137">
        <f>INDEX(รายได้แยกตามสิทธิ!$D:$D,MATCH(CalBudget2567!$D513,รายได้แยกตามสิทธิ!$B:$B,0))</f>
        <v>19130372.780000001</v>
      </c>
      <c r="J513" s="138">
        <f>INDEX(ผลงานOPDVisit_HDC!$F:$F,MATCH(CalBudget2567!$D513,ผลงานOPDVisit_HDC!$A:$A,0))</f>
        <v>41461</v>
      </c>
      <c r="K513" s="138">
        <f t="shared" si="359"/>
        <v>461.40644895202723</v>
      </c>
      <c r="L513" s="139">
        <f t="shared" si="360"/>
        <v>49753.2</v>
      </c>
      <c r="M513" s="140">
        <f t="shared" si="361"/>
        <v>49753.2</v>
      </c>
      <c r="N513" s="141">
        <f t="shared" si="362"/>
        <v>473.58757920436074</v>
      </c>
      <c r="O513" s="142">
        <f t="shared" si="363"/>
        <v>23562497.545670398</v>
      </c>
      <c r="P513" s="143">
        <f>INDEX(รายได้แยกตามสิทธิ!$E:$E,MATCH(CalBudget2567!$D513,รายได้แยกตามสิทธิ!$B:$B,0))</f>
        <v>1916402.69</v>
      </c>
      <c r="Q513" s="138">
        <f>INDEX(ผลงานOPDVisit_HDC!$D:$D,MATCH(CalBudget2567!$D513,ผลงานOPDVisit_HDC!$A:$A,0))</f>
        <v>4724</v>
      </c>
      <c r="R513" s="138">
        <f t="shared" si="364"/>
        <v>405.67372777307367</v>
      </c>
      <c r="S513" s="139">
        <f t="shared" si="365"/>
        <v>5668.8</v>
      </c>
      <c r="T513" s="140">
        <f t="shared" si="366"/>
        <v>5668.8</v>
      </c>
      <c r="U513" s="141">
        <f t="shared" si="367"/>
        <v>416.38351418628281</v>
      </c>
      <c r="V513" s="142">
        <f t="shared" si="368"/>
        <v>2360394.8652192</v>
      </c>
      <c r="W513" s="143">
        <f>INDEX(รายได้แยกตามสิทธิ!$F:$F,MATCH(CalBudget2567!$D513,รายได้แยกตามสิทธิ!$B:$B,0))</f>
        <v>456638</v>
      </c>
      <c r="X513" s="138">
        <f>INDEX(ผลงานOPDVisit_HDC!$E:$E,MATCH(CalBudget2567!$D513,ผลงานOPDVisit_HDC!$A:$A,0))</f>
        <v>2831</v>
      </c>
      <c r="Y513" s="138">
        <f t="shared" si="369"/>
        <v>161.29918756623101</v>
      </c>
      <c r="Z513" s="139">
        <f t="shared" si="370"/>
        <v>3397.2</v>
      </c>
      <c r="AA513" s="140">
        <f t="shared" si="371"/>
        <v>3397.2</v>
      </c>
      <c r="AB513" s="141">
        <f t="shared" si="372"/>
        <v>165.55748611797952</v>
      </c>
      <c r="AC513" s="142">
        <f t="shared" si="373"/>
        <v>562431.89184000005</v>
      </c>
      <c r="AD513" s="143">
        <f>INDEX(รายได้แยกตามสิทธิ!$G:$G,MATCH(CalBudget2567!$D513,รายได้แยกตามสิทธิ!$B:$B,0))</f>
        <v>34038</v>
      </c>
      <c r="AE513" s="138">
        <f>INDEX(ผลงานOPDVisit_HDC!$G:$G,MATCH(CalBudget2567!$D513,ผลงานOPDVisit_HDC!$A:$A,0))</f>
        <v>231</v>
      </c>
      <c r="AF513" s="138">
        <f t="shared" si="374"/>
        <v>147.35064935064935</v>
      </c>
      <c r="AG513" s="139">
        <f t="shared" si="375"/>
        <v>277.2</v>
      </c>
      <c r="AH513" s="140">
        <f t="shared" si="376"/>
        <v>277.2</v>
      </c>
      <c r="AI513" s="141">
        <f t="shared" si="377"/>
        <v>151.24070649350648</v>
      </c>
      <c r="AJ513" s="142">
        <f t="shared" si="378"/>
        <v>41923.923839999996</v>
      </c>
      <c r="AK513" s="143">
        <f>INDEX(รายได้แยกตามสิทธิ!$H:$H,MATCH(CalBudget2567!$D513,รายได้แยกตามสิทธิ!$B:$B,0))</f>
        <v>860420.5</v>
      </c>
      <c r="AL513" s="138">
        <f>INDEX(ผลงานOPDVisit_HDC!$K:$K,MATCH(CalBudget2567!$D513,ผลงานOPDVisit_HDC!$A:$A,0))</f>
        <v>1151</v>
      </c>
      <c r="AM513" s="138">
        <f t="shared" si="379"/>
        <v>747.5417028670721</v>
      </c>
      <c r="AN513" s="139">
        <f t="shared" si="380"/>
        <v>1381.2</v>
      </c>
      <c r="AO513" s="140">
        <f t="shared" si="381"/>
        <v>1381.2</v>
      </c>
      <c r="AP513" s="141">
        <f t="shared" si="382"/>
        <v>767.27680382276276</v>
      </c>
      <c r="AQ513" s="142">
        <f t="shared" si="383"/>
        <v>1059762.72144</v>
      </c>
      <c r="AR513" s="144">
        <f t="shared" si="357"/>
        <v>27587010.948009595</v>
      </c>
      <c r="AS513" s="143">
        <f>INDEX(รายได้แยกตามสิทธิ!$I:$I,MATCH(CalBudget2567!$D513,รายได้แยกตามสิทธิ!$B:$B,0))</f>
        <v>6267928.5</v>
      </c>
      <c r="AT513" s="138">
        <f>INDEX(ผลงานAdjRw_DHES!$D:$D,MATCH(CalBudget2567!$D513,ผลงานAdjRw_DHES!$B:$B,0))</f>
        <v>675.02849999999989</v>
      </c>
      <c r="AU513" s="143">
        <f t="shared" si="384"/>
        <v>9285.4279485977277</v>
      </c>
      <c r="AV513" s="139">
        <f t="shared" si="385"/>
        <v>810.03419999999983</v>
      </c>
      <c r="AW513" s="140">
        <f t="shared" si="386"/>
        <v>810.03419999999983</v>
      </c>
      <c r="AX513" s="141">
        <f t="shared" si="387"/>
        <v>9530.5632464407081</v>
      </c>
      <c r="AY513" s="142">
        <f t="shared" si="388"/>
        <v>7720082.1748799998</v>
      </c>
      <c r="AZ513" s="143">
        <f>INDEX(รายได้แยกตามสิทธิ!$J:$J,MATCH(CalBudget2567!$D513,รายได้แยกตามสิทธิ!$B:$B,0))</f>
        <v>450968.62</v>
      </c>
      <c r="BA513" s="138">
        <f>INDEX(ผลงานAdjRw_DHES!$F:$F,MATCH(CalBudget2567!$D513,ผลงานAdjRw_DHES!$B:$B,0))</f>
        <v>32.518999999999991</v>
      </c>
      <c r="BB513" s="143">
        <f t="shared" si="389"/>
        <v>13867.850179894835</v>
      </c>
      <c r="BC513" s="139">
        <f t="shared" si="390"/>
        <v>39.022799999999989</v>
      </c>
      <c r="BD513" s="140">
        <f t="shared" si="391"/>
        <v>39.022799999999989</v>
      </c>
      <c r="BE513" s="141">
        <f t="shared" si="392"/>
        <v>14233.961424644058</v>
      </c>
      <c r="BF513" s="142">
        <f t="shared" si="393"/>
        <v>555449.02988159994</v>
      </c>
      <c r="BG513" s="143">
        <f>INDEX(รายได้แยกตามสิทธิ!$K:$K,MATCH(CalBudget2567!$D513,รายได้แยกตามสิทธิ!$B:$B,0))</f>
        <v>216377</v>
      </c>
      <c r="BH513" s="138">
        <f>INDEX(ผลงานAdjRw_DHES!$E:$E,MATCH(CalBudget2567!$D513,ผลงานAdjRw_DHES!$B:$B,0))</f>
        <v>18.667399999999997</v>
      </c>
      <c r="BI513" s="143">
        <f t="shared" si="394"/>
        <v>11591.169632621577</v>
      </c>
      <c r="BJ513" s="139">
        <f t="shared" si="395"/>
        <v>22.400879999999997</v>
      </c>
      <c r="BK513" s="140">
        <f t="shared" si="396"/>
        <v>22.400879999999997</v>
      </c>
      <c r="BL513" s="141">
        <f t="shared" si="397"/>
        <v>11897.176510922787</v>
      </c>
      <c r="BM513" s="142">
        <f t="shared" si="398"/>
        <v>266507.22336</v>
      </c>
      <c r="BN513" s="143">
        <f>INDEX(รายได้แยกตามสิทธิ!$N:$N,MATCH(CalBudget2567!$D513,รายได้แยกตามสิทธิ!$B:$B,0))</f>
        <v>332085</v>
      </c>
      <c r="BO513" s="138">
        <f>INDEX(ผลงานAdjRw_DHES!$I:$I,MATCH(CalBudget2567!$D513,ผลงานAdjRw_DHES!$B:$B,0))</f>
        <v>22.258800000000122</v>
      </c>
      <c r="BP513" s="143">
        <f t="shared" si="399"/>
        <v>14919.267885061108</v>
      </c>
      <c r="BQ513" s="139">
        <f t="shared" si="400"/>
        <v>26.710560000000147</v>
      </c>
      <c r="BR513" s="140">
        <f t="shared" si="401"/>
        <v>26.710560000000147</v>
      </c>
      <c r="BS513" s="141">
        <f t="shared" si="402"/>
        <v>15313.136557226722</v>
      </c>
      <c r="BT513" s="142">
        <f t="shared" si="403"/>
        <v>409022.45280000003</v>
      </c>
      <c r="BU513" s="144">
        <f t="shared" si="404"/>
        <v>8951060.8809216004</v>
      </c>
      <c r="BV513" s="145">
        <f t="shared" si="358"/>
        <v>36538071.828931198</v>
      </c>
      <c r="BW513" s="146">
        <f>INDEX(รายได้แยกตามสิทธิ!$Q:$Q,MATCH(CalBudget2567!$D513,รายได้แยกตามสิทธิ!$B:$B,0))</f>
        <v>0.47</v>
      </c>
      <c r="BX513" s="145">
        <f t="shared" si="405"/>
        <v>17172893.759597663</v>
      </c>
      <c r="BY513" s="141"/>
      <c r="BZ513" s="143">
        <f t="shared" si="406"/>
        <v>50398</v>
      </c>
      <c r="CA513" s="138">
        <f>INDEX(ผลงานOPDVisit_HDC!$C:$C,MATCH(CalBudget2567!$D513,ผลงานOPDVisit_HDC!$A:$A,0))</f>
        <v>50398</v>
      </c>
      <c r="CB513" s="138">
        <f t="shared" si="407"/>
        <v>0</v>
      </c>
    </row>
    <row r="514" spans="1:80" hidden="1" x14ac:dyDescent="0.7">
      <c r="A514" s="136">
        <f>COUNTA($D$16:D514)</f>
        <v>499</v>
      </c>
      <c r="B514" s="1">
        <v>8</v>
      </c>
      <c r="C514" s="2" t="s">
        <v>47</v>
      </c>
      <c r="D514" s="91" t="s">
        <v>585</v>
      </c>
      <c r="E514" s="3" t="s">
        <v>1477</v>
      </c>
      <c r="F514" s="4" t="s">
        <v>1876</v>
      </c>
      <c r="G514" s="1">
        <v>6</v>
      </c>
      <c r="H514" s="3" t="s">
        <v>2965</v>
      </c>
      <c r="I514" s="137">
        <f>INDEX(รายได้แยกตามสิทธิ!$D:$D,MATCH(CalBudget2567!$D514,รายได้แยกตามสิทธิ!$B:$B,0))</f>
        <v>34184396.539999999</v>
      </c>
      <c r="J514" s="138">
        <f>INDEX(ผลงานOPDVisit_HDC!$F:$F,MATCH(CalBudget2567!$D514,ผลงานOPDVisit_HDC!$A:$A,0))</f>
        <v>80467</v>
      </c>
      <c r="K514" s="138">
        <f t="shared" si="359"/>
        <v>424.82504057563972</v>
      </c>
      <c r="L514" s="139">
        <f t="shared" si="360"/>
        <v>96560.4</v>
      </c>
      <c r="M514" s="140">
        <f t="shared" si="361"/>
        <v>96560.4</v>
      </c>
      <c r="N514" s="141">
        <f t="shared" si="362"/>
        <v>436.04042164683659</v>
      </c>
      <c r="O514" s="142">
        <f t="shared" si="363"/>
        <v>42104237.5303872</v>
      </c>
      <c r="P514" s="143">
        <f>INDEX(รายได้แยกตามสิทธิ!$E:$E,MATCH(CalBudget2567!$D514,รายได้แยกตามสิทธิ!$B:$B,0))</f>
        <v>16722516.369999999</v>
      </c>
      <c r="Q514" s="138">
        <f>INDEX(ผลงานOPDVisit_HDC!$D:$D,MATCH(CalBudget2567!$D514,ผลงานOPDVisit_HDC!$A:$A,0))</f>
        <v>19943</v>
      </c>
      <c r="R514" s="138">
        <f t="shared" si="364"/>
        <v>838.51558792558785</v>
      </c>
      <c r="S514" s="139">
        <f t="shared" si="365"/>
        <v>23931.599999999999</v>
      </c>
      <c r="T514" s="140">
        <f t="shared" si="366"/>
        <v>23931.599999999999</v>
      </c>
      <c r="U514" s="141">
        <f t="shared" si="367"/>
        <v>860.65239944682332</v>
      </c>
      <c r="V514" s="142">
        <f t="shared" si="368"/>
        <v>20596788.962601595</v>
      </c>
      <c r="W514" s="143">
        <f>INDEX(รายได้แยกตามสิทธิ!$F:$F,MATCH(CalBudget2567!$D514,รายได้แยกตามสิทธิ!$B:$B,0))</f>
        <v>2613083.33</v>
      </c>
      <c r="X514" s="138">
        <f>INDEX(ผลงานOPDVisit_HDC!$E:$E,MATCH(CalBudget2567!$D514,ผลงานOPDVisit_HDC!$A:$A,0))</f>
        <v>3302</v>
      </c>
      <c r="Y514" s="138">
        <f t="shared" si="369"/>
        <v>791.36381889763777</v>
      </c>
      <c r="Z514" s="139">
        <f t="shared" si="370"/>
        <v>3962.3999999999996</v>
      </c>
      <c r="AA514" s="140">
        <f t="shared" si="371"/>
        <v>3962.3999999999996</v>
      </c>
      <c r="AB514" s="141">
        <f t="shared" si="372"/>
        <v>812.25582371653536</v>
      </c>
      <c r="AC514" s="142">
        <f t="shared" si="373"/>
        <v>3218482.4758943995</v>
      </c>
      <c r="AD514" s="143">
        <f>INDEX(รายได้แยกตามสิทธิ!$G:$G,MATCH(CalBudget2567!$D514,รายได้แยกตามสิทธิ!$B:$B,0))</f>
        <v>183034</v>
      </c>
      <c r="AE514" s="138">
        <f>INDEX(ผลงานOPDVisit_HDC!$G:$G,MATCH(CalBudget2567!$D514,ผลงานOPDVisit_HDC!$A:$A,0))</f>
        <v>272</v>
      </c>
      <c r="AF514" s="138">
        <f t="shared" si="374"/>
        <v>672.91911764705878</v>
      </c>
      <c r="AG514" s="139">
        <f t="shared" si="375"/>
        <v>326.39999999999998</v>
      </c>
      <c r="AH514" s="140">
        <f t="shared" si="376"/>
        <v>326.39999999999998</v>
      </c>
      <c r="AI514" s="141">
        <f t="shared" si="377"/>
        <v>690.68418235294109</v>
      </c>
      <c r="AJ514" s="142">
        <f t="shared" si="378"/>
        <v>225439.31711999996</v>
      </c>
      <c r="AK514" s="143">
        <f>INDEX(รายได้แยกตามสิทธิ!$H:$H,MATCH(CalBudget2567!$D514,รายได้แยกตามสิทธิ!$B:$B,0))</f>
        <v>5499356.4299999997</v>
      </c>
      <c r="AL514" s="138">
        <f>INDEX(ผลงานOPDVisit_HDC!$K:$K,MATCH(CalBudget2567!$D514,ผลงานOPDVisit_HDC!$A:$A,0))</f>
        <v>9821</v>
      </c>
      <c r="AM514" s="138">
        <f t="shared" si="379"/>
        <v>559.9589074432339</v>
      </c>
      <c r="AN514" s="139">
        <f t="shared" si="380"/>
        <v>11785.199999999999</v>
      </c>
      <c r="AO514" s="140">
        <f t="shared" si="381"/>
        <v>11785.199999999999</v>
      </c>
      <c r="AP514" s="141">
        <f t="shared" si="382"/>
        <v>574.74182259973531</v>
      </c>
      <c r="AQ514" s="142">
        <f t="shared" si="383"/>
        <v>6773447.3277024003</v>
      </c>
      <c r="AR514" s="144">
        <f t="shared" si="357"/>
        <v>72918395.61370559</v>
      </c>
      <c r="AS514" s="143">
        <f>INDEX(รายได้แยกตามสิทธิ!$I:$I,MATCH(CalBudget2567!$D514,รายได้แยกตามสิทธิ!$B:$B,0))</f>
        <v>11347754.98</v>
      </c>
      <c r="AT514" s="138">
        <f>INDEX(ผลงานAdjRw_DHES!$D:$D,MATCH(CalBudget2567!$D514,ผลงานAdjRw_DHES!$B:$B,0))</f>
        <v>1132.2950000000001</v>
      </c>
      <c r="AU514" s="143">
        <f t="shared" si="384"/>
        <v>10021.906817569627</v>
      </c>
      <c r="AV514" s="139">
        <f t="shared" si="385"/>
        <v>1358.7540000000001</v>
      </c>
      <c r="AW514" s="140">
        <f t="shared" si="386"/>
        <v>1358.7540000000001</v>
      </c>
      <c r="AX514" s="141">
        <f t="shared" si="387"/>
        <v>10286.485157553465</v>
      </c>
      <c r="AY514" s="142">
        <f t="shared" si="388"/>
        <v>13976802.853766402</v>
      </c>
      <c r="AZ514" s="143">
        <f>INDEX(รายได้แยกตามสิทธิ!$J:$J,MATCH(CalBudget2567!$D514,รายได้แยกตามสิทธิ!$B:$B,0))</f>
        <v>2432420.3199999998</v>
      </c>
      <c r="BA514" s="138">
        <f>INDEX(ผลงานAdjRw_DHES!$F:$F,MATCH(CalBudget2567!$D514,ผลงานAdjRw_DHES!$B:$B,0))</f>
        <v>163.80199999999999</v>
      </c>
      <c r="BB514" s="143">
        <f t="shared" si="389"/>
        <v>14849.759587795021</v>
      </c>
      <c r="BC514" s="139">
        <f t="shared" si="390"/>
        <v>196.5624</v>
      </c>
      <c r="BD514" s="140">
        <f t="shared" si="391"/>
        <v>196.5624</v>
      </c>
      <c r="BE514" s="141">
        <f t="shared" si="392"/>
        <v>15241.79324091281</v>
      </c>
      <c r="BF514" s="142">
        <f t="shared" si="393"/>
        <v>2995963.4597375998</v>
      </c>
      <c r="BG514" s="143">
        <f>INDEX(รายได้แยกตามสิทธิ!$K:$K,MATCH(CalBudget2567!$D514,รายได้แยกตามสิทธิ!$B:$B,0))</f>
        <v>345168.5</v>
      </c>
      <c r="BH514" s="138">
        <f>INDEX(ผลงานAdjRw_DHES!$E:$E,MATCH(CalBudget2567!$D514,ผลงานAdjRw_DHES!$B:$B,0))</f>
        <v>33.084000000000003</v>
      </c>
      <c r="BI514" s="143">
        <f t="shared" si="394"/>
        <v>10433.094547213153</v>
      </c>
      <c r="BJ514" s="139">
        <f t="shared" si="395"/>
        <v>39.700800000000001</v>
      </c>
      <c r="BK514" s="140">
        <f t="shared" si="396"/>
        <v>39.700800000000001</v>
      </c>
      <c r="BL514" s="141">
        <f t="shared" si="397"/>
        <v>10708.528243259581</v>
      </c>
      <c r="BM514" s="142">
        <f t="shared" si="398"/>
        <v>425137.13808</v>
      </c>
      <c r="BN514" s="143">
        <f>INDEX(รายได้แยกตามสิทธิ!$N:$N,MATCH(CalBudget2567!$D514,รายได้แยกตามสิทธิ!$B:$B,0))</f>
        <v>378366.5</v>
      </c>
      <c r="BO514" s="138">
        <f>INDEX(ผลงานAdjRw_DHES!$I:$I,MATCH(CalBudget2567!$D514,ผลงานAdjRw_DHES!$B:$B,0))</f>
        <v>0</v>
      </c>
      <c r="BP514" s="143">
        <f t="shared" si="399"/>
        <v>0</v>
      </c>
      <c r="BQ514" s="139">
        <f t="shared" si="400"/>
        <v>0</v>
      </c>
      <c r="BR514" s="140">
        <f t="shared" si="401"/>
        <v>0</v>
      </c>
      <c r="BS514" s="141">
        <f t="shared" si="402"/>
        <v>0</v>
      </c>
      <c r="BT514" s="142">
        <f t="shared" si="403"/>
        <v>0</v>
      </c>
      <c r="BU514" s="144">
        <f t="shared" si="404"/>
        <v>17397903.451584004</v>
      </c>
      <c r="BV514" s="145">
        <f t="shared" si="358"/>
        <v>90316299.065289587</v>
      </c>
      <c r="BW514" s="146">
        <f>INDEX(รายได้แยกตามสิทธิ!$Q:$Q,MATCH(CalBudget2567!$D514,รายได้แยกตามสิทธิ!$B:$B,0))</f>
        <v>0.34</v>
      </c>
      <c r="BX514" s="145">
        <f t="shared" si="405"/>
        <v>30707541.682198461</v>
      </c>
      <c r="BY514" s="141"/>
      <c r="BZ514" s="143">
        <f t="shared" si="406"/>
        <v>113805</v>
      </c>
      <c r="CA514" s="138">
        <f>INDEX(ผลงานOPDVisit_HDC!$C:$C,MATCH(CalBudget2567!$D514,ผลงานOPDVisit_HDC!$A:$A,0))</f>
        <v>113805</v>
      </c>
      <c r="CB514" s="138">
        <f t="shared" si="407"/>
        <v>0</v>
      </c>
    </row>
    <row r="515" spans="1:80" hidden="1" x14ac:dyDescent="0.7">
      <c r="A515" s="136">
        <f>COUNTA($D$16:D515)</f>
        <v>500</v>
      </c>
      <c r="B515" s="1">
        <v>8</v>
      </c>
      <c r="C515" s="2" t="s">
        <v>47</v>
      </c>
      <c r="D515" s="91" t="s">
        <v>586</v>
      </c>
      <c r="E515" s="3" t="s">
        <v>1478</v>
      </c>
      <c r="F515" s="4" t="s">
        <v>1876</v>
      </c>
      <c r="G515" s="1">
        <v>6</v>
      </c>
      <c r="H515" s="3" t="s">
        <v>2965</v>
      </c>
      <c r="I515" s="137">
        <f>INDEX(รายได้แยกตามสิทธิ!$D:$D,MATCH(CalBudget2567!$D515,รายได้แยกตามสิทธิ!$B:$B,0))</f>
        <v>41295144.979999997</v>
      </c>
      <c r="J515" s="138">
        <f>INDEX(ผลงานOPDVisit_HDC!$F:$F,MATCH(CalBudget2567!$D515,ผลงานOPDVisit_HDC!$A:$A,0))</f>
        <v>91293</v>
      </c>
      <c r="K515" s="138">
        <f t="shared" si="359"/>
        <v>452.33637825463063</v>
      </c>
      <c r="L515" s="139">
        <f t="shared" si="360"/>
        <v>109551.59999999999</v>
      </c>
      <c r="M515" s="140">
        <f t="shared" si="361"/>
        <v>109551.59999999999</v>
      </c>
      <c r="N515" s="141">
        <f t="shared" si="362"/>
        <v>464.2780586405529</v>
      </c>
      <c r="O515" s="142">
        <f t="shared" si="363"/>
        <v>50862404.16896639</v>
      </c>
      <c r="P515" s="143">
        <f>INDEX(รายได้แยกตามสิทธิ!$E:$E,MATCH(CalBudget2567!$D515,รายได้แยกตามสิทธิ!$B:$B,0))</f>
        <v>6156673.5999999996</v>
      </c>
      <c r="Q515" s="138">
        <f>INDEX(ผลงานOPDVisit_HDC!$D:$D,MATCH(CalBudget2567!$D515,ผลงานOPDVisit_HDC!$A:$A,0))</f>
        <v>11233</v>
      </c>
      <c r="R515" s="138">
        <f t="shared" si="364"/>
        <v>548.08809756966082</v>
      </c>
      <c r="S515" s="139">
        <f t="shared" si="365"/>
        <v>13479.6</v>
      </c>
      <c r="T515" s="140">
        <f t="shared" si="366"/>
        <v>13479.6</v>
      </c>
      <c r="U515" s="141">
        <f t="shared" si="367"/>
        <v>562.55762334549991</v>
      </c>
      <c r="V515" s="142">
        <f t="shared" si="368"/>
        <v>7583051.7396480003</v>
      </c>
      <c r="W515" s="143">
        <f>INDEX(รายได้แยกตามสิทธิ!$F:$F,MATCH(CalBudget2567!$D515,รายได้แยกตามสิทธิ!$B:$B,0))</f>
        <v>1184769.3</v>
      </c>
      <c r="X515" s="138">
        <f>INDEX(ผลงานOPDVisit_HDC!$E:$E,MATCH(CalBudget2567!$D515,ผลงานOPDVisit_HDC!$A:$A,0))</f>
        <v>3308</v>
      </c>
      <c r="Y515" s="138">
        <f t="shared" si="369"/>
        <v>358.15275090689238</v>
      </c>
      <c r="Z515" s="139">
        <f t="shared" si="370"/>
        <v>3969.6</v>
      </c>
      <c r="AA515" s="140">
        <f t="shared" si="371"/>
        <v>3969.6</v>
      </c>
      <c r="AB515" s="141">
        <f t="shared" si="372"/>
        <v>367.60798353083436</v>
      </c>
      <c r="AC515" s="142">
        <f t="shared" si="373"/>
        <v>1459256.651424</v>
      </c>
      <c r="AD515" s="143">
        <f>INDEX(รายได้แยกตามสิทธิ!$G:$G,MATCH(CalBudget2567!$D515,รายได้แยกตามสิทธิ!$B:$B,0))</f>
        <v>125778.15</v>
      </c>
      <c r="AE515" s="138">
        <f>INDEX(ผลงานOPDVisit_HDC!$G:$G,MATCH(CalBudget2567!$D515,ผลงานOPDVisit_HDC!$A:$A,0))</f>
        <v>382</v>
      </c>
      <c r="AF515" s="138">
        <f t="shared" si="374"/>
        <v>329.2621727748691</v>
      </c>
      <c r="AG515" s="139">
        <f t="shared" si="375"/>
        <v>458.4</v>
      </c>
      <c r="AH515" s="140">
        <f t="shared" si="376"/>
        <v>458.4</v>
      </c>
      <c r="AI515" s="141">
        <f t="shared" si="377"/>
        <v>337.95469413612562</v>
      </c>
      <c r="AJ515" s="142">
        <f t="shared" si="378"/>
        <v>154918.43179199999</v>
      </c>
      <c r="AK515" s="143">
        <f>INDEX(รายได้แยกตามสิทธิ!$H:$H,MATCH(CalBudget2567!$D515,รายได้แยกตามสิทธิ!$B:$B,0))</f>
        <v>2159531</v>
      </c>
      <c r="AL515" s="138">
        <f>INDEX(ผลงานOPDVisit_HDC!$K:$K,MATCH(CalBudget2567!$D515,ผลงานOPDVisit_HDC!$A:$A,0))</f>
        <v>4403</v>
      </c>
      <c r="AM515" s="138">
        <f t="shared" si="379"/>
        <v>490.46808993867819</v>
      </c>
      <c r="AN515" s="139">
        <f t="shared" si="380"/>
        <v>5283.5999999999995</v>
      </c>
      <c r="AO515" s="140">
        <f t="shared" si="381"/>
        <v>5283.5999999999995</v>
      </c>
      <c r="AP515" s="141">
        <f t="shared" si="382"/>
        <v>503.41644751305927</v>
      </c>
      <c r="AQ515" s="142">
        <f t="shared" si="383"/>
        <v>2659851.1420799997</v>
      </c>
      <c r="AR515" s="144">
        <f t="shared" si="357"/>
        <v>62719482.133910388</v>
      </c>
      <c r="AS515" s="143">
        <f>INDEX(รายได้แยกตามสิทธิ!$I:$I,MATCH(CalBudget2567!$D515,รายได้แยกตามสิทธิ!$B:$B,0))</f>
        <v>12147165.92</v>
      </c>
      <c r="AT515" s="138">
        <f>INDEX(ผลงานAdjRw_DHES!$D:$D,MATCH(CalBudget2567!$D515,ผลงานAdjRw_DHES!$B:$B,0))</f>
        <v>1476.8835999999999</v>
      </c>
      <c r="AU515" s="143">
        <f t="shared" si="384"/>
        <v>8224.8634354122423</v>
      </c>
      <c r="AV515" s="139">
        <f t="shared" si="385"/>
        <v>1772.2603199999999</v>
      </c>
      <c r="AW515" s="140">
        <f t="shared" si="386"/>
        <v>1772.2603199999999</v>
      </c>
      <c r="AX515" s="141">
        <f t="shared" si="387"/>
        <v>8441.9998301071264</v>
      </c>
      <c r="AY515" s="142">
        <f t="shared" si="388"/>
        <v>14961421.320345601</v>
      </c>
      <c r="AZ515" s="143">
        <f>INDEX(รายได้แยกตามสิทธิ!$J:$J,MATCH(CalBudget2567!$D515,รายได้แยกตามสิทธิ!$B:$B,0))</f>
        <v>1204695.28</v>
      </c>
      <c r="BA515" s="138">
        <f>INDEX(ผลงานAdjRw_DHES!$F:$F,MATCH(CalBudget2567!$D515,ผลงานAdjRw_DHES!$B:$B,0))</f>
        <v>102.467</v>
      </c>
      <c r="BB515" s="143">
        <f t="shared" si="389"/>
        <v>11756.909834385706</v>
      </c>
      <c r="BC515" s="139">
        <f t="shared" si="390"/>
        <v>122.96039999999999</v>
      </c>
      <c r="BD515" s="140">
        <f t="shared" si="391"/>
        <v>122.96039999999999</v>
      </c>
      <c r="BE515" s="141">
        <f t="shared" si="392"/>
        <v>12067.292254013488</v>
      </c>
      <c r="BF515" s="142">
        <f t="shared" si="393"/>
        <v>1483799.0824704</v>
      </c>
      <c r="BG515" s="143">
        <f>INDEX(รายได้แยกตามสิทธิ!$K:$K,MATCH(CalBudget2567!$D515,รายได้แยกตามสิทธิ!$B:$B,0))</f>
        <v>376240.25</v>
      </c>
      <c r="BH515" s="138">
        <f>INDEX(ผลงานAdjRw_DHES!$E:$E,MATCH(CalBudget2567!$D515,ผลงานAdjRw_DHES!$B:$B,0))</f>
        <v>48.8429</v>
      </c>
      <c r="BI515" s="143">
        <f t="shared" si="394"/>
        <v>7703.0694328141863</v>
      </c>
      <c r="BJ515" s="139">
        <f t="shared" si="395"/>
        <v>58.61148</v>
      </c>
      <c r="BK515" s="140">
        <f t="shared" si="396"/>
        <v>58.61148</v>
      </c>
      <c r="BL515" s="141">
        <f t="shared" si="397"/>
        <v>7906.4304658404808</v>
      </c>
      <c r="BM515" s="142">
        <f t="shared" si="398"/>
        <v>463407.59112</v>
      </c>
      <c r="BN515" s="143">
        <f>INDEX(รายได้แยกตามสิทธิ!$N:$N,MATCH(CalBudget2567!$D515,รายได้แยกตามสิทธิ!$B:$B,0))</f>
        <v>640881.75</v>
      </c>
      <c r="BO515" s="138">
        <f>INDEX(ผลงานAdjRw_DHES!$I:$I,MATCH(CalBudget2567!$D515,ผลงานAdjRw_DHES!$B:$B,0))</f>
        <v>74.577500000000086</v>
      </c>
      <c r="BP515" s="143">
        <f t="shared" si="399"/>
        <v>8593.5000502832518</v>
      </c>
      <c r="BQ515" s="139">
        <f t="shared" si="400"/>
        <v>89.493000000000094</v>
      </c>
      <c r="BR515" s="140">
        <f t="shared" si="401"/>
        <v>89.493000000000094</v>
      </c>
      <c r="BS515" s="141">
        <f t="shared" si="402"/>
        <v>8820.3684516107296</v>
      </c>
      <c r="BT515" s="142">
        <f t="shared" si="403"/>
        <v>789361.23383999988</v>
      </c>
      <c r="BU515" s="144">
        <f t="shared" si="404"/>
        <v>17697989.227776002</v>
      </c>
      <c r="BV515" s="145">
        <f t="shared" si="358"/>
        <v>80417471.361686394</v>
      </c>
      <c r="BW515" s="146">
        <f>INDEX(รายได้แยกตามสิทธิ!$Q:$Q,MATCH(CalBudget2567!$D515,รายได้แยกตามสิทธิ!$B:$B,0))</f>
        <v>0.44</v>
      </c>
      <c r="BX515" s="145">
        <f t="shared" si="405"/>
        <v>35383687.399142012</v>
      </c>
      <c r="BY515" s="141"/>
      <c r="BZ515" s="143">
        <f t="shared" si="406"/>
        <v>110619</v>
      </c>
      <c r="CA515" s="138">
        <f>INDEX(ผลงานOPDVisit_HDC!$C:$C,MATCH(CalBudget2567!$D515,ผลงานOPDVisit_HDC!$A:$A,0))</f>
        <v>110619</v>
      </c>
      <c r="CB515" s="138">
        <f t="shared" si="407"/>
        <v>0</v>
      </c>
    </row>
    <row r="516" spans="1:80" hidden="1" x14ac:dyDescent="0.7">
      <c r="A516" s="136">
        <f>COUNTA($D$16:D516)</f>
        <v>501</v>
      </c>
      <c r="B516" s="1">
        <v>8</v>
      </c>
      <c r="C516" s="2" t="s">
        <v>47</v>
      </c>
      <c r="D516" s="91" t="s">
        <v>587</v>
      </c>
      <c r="E516" s="3" t="s">
        <v>1479</v>
      </c>
      <c r="F516" s="4" t="s">
        <v>1876</v>
      </c>
      <c r="G516" s="1">
        <v>10</v>
      </c>
      <c r="H516" s="3" t="s">
        <v>2962</v>
      </c>
      <c r="I516" s="137">
        <f>INDEX(รายได้แยกตามสิทธิ!$D:$D,MATCH(CalBudget2567!$D516,รายได้แยกตามสิทธิ!$B:$B,0))</f>
        <v>85181881.930000007</v>
      </c>
      <c r="J516" s="138">
        <f>INDEX(ผลงานOPDVisit_HDC!$F:$F,MATCH(CalBudget2567!$D516,ผลงานOPDVisit_HDC!$A:$A,0))</f>
        <v>120789</v>
      </c>
      <c r="K516" s="138">
        <f t="shared" si="359"/>
        <v>705.21224556871903</v>
      </c>
      <c r="L516" s="139">
        <f t="shared" si="360"/>
        <v>144946.79999999999</v>
      </c>
      <c r="M516" s="140">
        <f t="shared" si="361"/>
        <v>144946.79999999999</v>
      </c>
      <c r="N516" s="141">
        <f t="shared" si="362"/>
        <v>723.82984885173323</v>
      </c>
      <c r="O516" s="142">
        <f t="shared" si="363"/>
        <v>104916820.3355424</v>
      </c>
      <c r="P516" s="143">
        <f>INDEX(รายได้แยกตามสิทธิ!$E:$E,MATCH(CalBudget2567!$D516,รายได้แยกตามสิทธิ!$B:$B,0))</f>
        <v>17279334.649999999</v>
      </c>
      <c r="Q516" s="138">
        <f>INDEX(ผลงานOPDVisit_HDC!$D:$D,MATCH(CalBudget2567!$D516,ผลงานOPDVisit_HDC!$A:$A,0))</f>
        <v>18584</v>
      </c>
      <c r="R516" s="138">
        <f t="shared" si="364"/>
        <v>929.79631134309079</v>
      </c>
      <c r="S516" s="139">
        <f t="shared" si="365"/>
        <v>22300.799999999999</v>
      </c>
      <c r="T516" s="140">
        <f t="shared" si="366"/>
        <v>22300.799999999999</v>
      </c>
      <c r="U516" s="141">
        <f t="shared" si="367"/>
        <v>954.34293396254839</v>
      </c>
      <c r="V516" s="142">
        <f t="shared" si="368"/>
        <v>21282610.901711997</v>
      </c>
      <c r="W516" s="143">
        <f>INDEX(รายได้แยกตามสิทธิ!$F:$F,MATCH(CalBudget2567!$D516,รายได้แยกตามสิทธิ!$B:$B,0))</f>
        <v>5757198.5</v>
      </c>
      <c r="X516" s="138">
        <f>INDEX(ผลงานOPDVisit_HDC!$E:$E,MATCH(CalBudget2567!$D516,ผลงานOPDVisit_HDC!$A:$A,0))</f>
        <v>6810</v>
      </c>
      <c r="Y516" s="138">
        <f t="shared" si="369"/>
        <v>845.40359765051392</v>
      </c>
      <c r="Z516" s="139">
        <f t="shared" si="370"/>
        <v>8172</v>
      </c>
      <c r="AA516" s="140">
        <f t="shared" si="371"/>
        <v>8172</v>
      </c>
      <c r="AB516" s="141">
        <f t="shared" si="372"/>
        <v>867.72225262848747</v>
      </c>
      <c r="AC516" s="142">
        <f t="shared" si="373"/>
        <v>7091026.2484799996</v>
      </c>
      <c r="AD516" s="143">
        <f>INDEX(รายได้แยกตามสิทธิ!$G:$G,MATCH(CalBudget2567!$D516,รายได้แยกตามสิทธิ!$B:$B,0))</f>
        <v>311261</v>
      </c>
      <c r="AE516" s="138">
        <f>INDEX(ผลงานOPDVisit_HDC!$G:$G,MATCH(CalBudget2567!$D516,ผลงานOPDVisit_HDC!$A:$A,0))</f>
        <v>1987</v>
      </c>
      <c r="AF516" s="138">
        <f t="shared" si="374"/>
        <v>156.6487166582788</v>
      </c>
      <c r="AG516" s="139">
        <f t="shared" si="375"/>
        <v>2384.4</v>
      </c>
      <c r="AH516" s="140">
        <f t="shared" si="376"/>
        <v>2384.4</v>
      </c>
      <c r="AI516" s="141">
        <f t="shared" si="377"/>
        <v>160.78424277805735</v>
      </c>
      <c r="AJ516" s="142">
        <f t="shared" si="378"/>
        <v>383373.94847999996</v>
      </c>
      <c r="AK516" s="143">
        <f>INDEX(รายได้แยกตามสิทธิ!$H:$H,MATCH(CalBudget2567!$D516,รายได้แยกตามสิทธิ!$B:$B,0))</f>
        <v>10766954.52</v>
      </c>
      <c r="AL516" s="138">
        <f>INDEX(ผลงานOPDVisit_HDC!$K:$K,MATCH(CalBudget2567!$D516,ผลงานOPDVisit_HDC!$A:$A,0))</f>
        <v>2069</v>
      </c>
      <c r="AM516" s="138">
        <f t="shared" si="379"/>
        <v>5203.9412856452391</v>
      </c>
      <c r="AN516" s="139">
        <f t="shared" si="380"/>
        <v>2482.7999999999997</v>
      </c>
      <c r="AO516" s="140">
        <f t="shared" si="381"/>
        <v>2482.7999999999997</v>
      </c>
      <c r="AP516" s="141">
        <f t="shared" si="382"/>
        <v>5341.3253355862735</v>
      </c>
      <c r="AQ516" s="142">
        <f t="shared" si="383"/>
        <v>13261442.543193599</v>
      </c>
      <c r="AR516" s="144">
        <f t="shared" si="357"/>
        <v>146935273.97740799</v>
      </c>
      <c r="AS516" s="143">
        <f>INDEX(รายได้แยกตามสิทธิ!$I:$I,MATCH(CalBudget2567!$D516,รายได้แยกตามสิทธิ!$B:$B,0))</f>
        <v>31417395.960000001</v>
      </c>
      <c r="AT516" s="138">
        <f>INDEX(ผลงานAdjRw_DHES!$D:$D,MATCH(CalBudget2567!$D516,ผลงานAdjRw_DHES!$B:$B,0))</f>
        <v>3108.7306000000008</v>
      </c>
      <c r="AU516" s="143">
        <f t="shared" si="384"/>
        <v>10106.181590646675</v>
      </c>
      <c r="AV516" s="139">
        <f t="shared" si="385"/>
        <v>3730.4767200000006</v>
      </c>
      <c r="AW516" s="140">
        <f t="shared" si="386"/>
        <v>3730.4767200000006</v>
      </c>
      <c r="AX516" s="141">
        <f t="shared" si="387"/>
        <v>10372.984784639746</v>
      </c>
      <c r="AY516" s="142">
        <f t="shared" si="388"/>
        <v>38696178.25601279</v>
      </c>
      <c r="AZ516" s="143">
        <f>INDEX(รายได้แยกตามสิทธิ!$J:$J,MATCH(CalBudget2567!$D516,รายได้แยกตามสิทธิ!$B:$B,0))</f>
        <v>3510399.6</v>
      </c>
      <c r="BA516" s="138">
        <f>INDEX(ผลงานAdjRw_DHES!$F:$F,MATCH(CalBudget2567!$D516,ผลงานAdjRw_DHES!$B:$B,0))</f>
        <v>224.40040000000002</v>
      </c>
      <c r="BB516" s="143">
        <f t="shared" si="389"/>
        <v>15643.464093646891</v>
      </c>
      <c r="BC516" s="139">
        <f t="shared" si="390"/>
        <v>269.28048000000001</v>
      </c>
      <c r="BD516" s="140">
        <f t="shared" si="391"/>
        <v>269.28048000000001</v>
      </c>
      <c r="BE516" s="141">
        <f t="shared" si="392"/>
        <v>16056.45154571917</v>
      </c>
      <c r="BF516" s="142">
        <f t="shared" si="393"/>
        <v>4323688.979328</v>
      </c>
      <c r="BG516" s="143">
        <f>INDEX(รายได้แยกตามสิทธิ!$K:$K,MATCH(CalBudget2567!$D516,รายได้แยกตามสิทธิ!$B:$B,0))</f>
        <v>722989.5</v>
      </c>
      <c r="BH516" s="138">
        <f>INDEX(ผลงานAdjRw_DHES!$E:$E,MATCH(CalBudget2567!$D516,ผลงานAdjRw_DHES!$B:$B,0))</f>
        <v>76.788899999999998</v>
      </c>
      <c r="BI516" s="143">
        <f t="shared" si="394"/>
        <v>9415.2865843891504</v>
      </c>
      <c r="BJ516" s="139">
        <f t="shared" si="395"/>
        <v>92.146679999999989</v>
      </c>
      <c r="BK516" s="140">
        <f t="shared" si="396"/>
        <v>92.146679999999989</v>
      </c>
      <c r="BL516" s="141">
        <f t="shared" si="397"/>
        <v>9663.8501502170238</v>
      </c>
      <c r="BM516" s="142">
        <f t="shared" si="398"/>
        <v>890491.70735999988</v>
      </c>
      <c r="BN516" s="143">
        <f>INDEX(รายได้แยกตามสิทธิ!$N:$N,MATCH(CalBudget2567!$D516,รายได้แยกตามสิทธิ!$B:$B,0))</f>
        <v>9334678.6499999985</v>
      </c>
      <c r="BO516" s="138">
        <f>INDEX(ผลงานAdjRw_DHES!$I:$I,MATCH(CalBudget2567!$D516,ผลงานAdjRw_DHES!$B:$B,0))</f>
        <v>295.66069999999945</v>
      </c>
      <c r="BP516" s="143">
        <f t="shared" si="399"/>
        <v>31572.267298291641</v>
      </c>
      <c r="BQ516" s="139">
        <f t="shared" si="400"/>
        <v>354.79283999999933</v>
      </c>
      <c r="BR516" s="140">
        <f t="shared" si="401"/>
        <v>354.79283999999933</v>
      </c>
      <c r="BS516" s="141">
        <f t="shared" si="402"/>
        <v>32405.775154966541</v>
      </c>
      <c r="BT516" s="142">
        <f t="shared" si="403"/>
        <v>11497336.999631997</v>
      </c>
      <c r="BU516" s="144">
        <f t="shared" si="404"/>
        <v>55407695.942332789</v>
      </c>
      <c r="BV516" s="145">
        <f t="shared" si="358"/>
        <v>202342969.9197408</v>
      </c>
      <c r="BW516" s="146">
        <f>INDEX(รายได้แยกตามสิทธิ!$Q:$Q,MATCH(CalBudget2567!$D516,รายได้แยกตามสิทธิ!$B:$B,0))</f>
        <v>0.46</v>
      </c>
      <c r="BX516" s="145">
        <f t="shared" si="405"/>
        <v>93077766.163080767</v>
      </c>
      <c r="BY516" s="141"/>
      <c r="BZ516" s="143">
        <f t="shared" si="406"/>
        <v>150239</v>
      </c>
      <c r="CA516" s="138">
        <f>INDEX(ผลงานOPDVisit_HDC!$C:$C,MATCH(CalBudget2567!$D516,ผลงานOPDVisit_HDC!$A:$A,0))</f>
        <v>150239</v>
      </c>
      <c r="CB516" s="138">
        <f t="shared" si="407"/>
        <v>0</v>
      </c>
    </row>
    <row r="517" spans="1:80" hidden="1" x14ac:dyDescent="0.7">
      <c r="A517" s="136">
        <f>COUNTA($D$16:D517)</f>
        <v>502</v>
      </c>
      <c r="B517" s="1">
        <v>8</v>
      </c>
      <c r="C517" s="2" t="s">
        <v>47</v>
      </c>
      <c r="D517" s="91" t="s">
        <v>588</v>
      </c>
      <c r="E517" s="3" t="s">
        <v>1480</v>
      </c>
      <c r="F517" s="4" t="s">
        <v>1876</v>
      </c>
      <c r="G517" s="1">
        <v>6</v>
      </c>
      <c r="H517" s="3" t="s">
        <v>2965</v>
      </c>
      <c r="I517" s="137">
        <f>INDEX(รายได้แยกตามสิทธิ!$D:$D,MATCH(CalBudget2567!$D517,รายได้แยกตามสิทธิ!$B:$B,0))</f>
        <v>33628737.859999999</v>
      </c>
      <c r="J517" s="138">
        <f>INDEX(ผลงานOPDVisit_HDC!$F:$F,MATCH(CalBudget2567!$D517,ผลงานOPDVisit_HDC!$A:$A,0))</f>
        <v>82139</v>
      </c>
      <c r="K517" s="138">
        <f t="shared" si="359"/>
        <v>409.41255505910709</v>
      </c>
      <c r="L517" s="139">
        <f t="shared" si="360"/>
        <v>98566.8</v>
      </c>
      <c r="M517" s="140">
        <f t="shared" si="361"/>
        <v>98566.8</v>
      </c>
      <c r="N517" s="141">
        <f t="shared" si="362"/>
        <v>420.2210465126675</v>
      </c>
      <c r="O517" s="142">
        <f t="shared" si="363"/>
        <v>41419843.847404793</v>
      </c>
      <c r="P517" s="143">
        <f>INDEX(รายได้แยกตามสิทธิ!$E:$E,MATCH(CalBudget2567!$D517,รายได้แยกตามสิทธิ!$B:$B,0))</f>
        <v>4689631.95</v>
      </c>
      <c r="Q517" s="138">
        <f>INDEX(ผลงานOPDVisit_HDC!$D:$D,MATCH(CalBudget2567!$D517,ผลงานOPDVisit_HDC!$A:$A,0))</f>
        <v>12048</v>
      </c>
      <c r="R517" s="138">
        <f t="shared" si="364"/>
        <v>389.24567978087651</v>
      </c>
      <c r="S517" s="139">
        <f t="shared" si="365"/>
        <v>14457.6</v>
      </c>
      <c r="T517" s="140">
        <f t="shared" si="366"/>
        <v>14457.6</v>
      </c>
      <c r="U517" s="141">
        <f t="shared" si="367"/>
        <v>399.52176572709163</v>
      </c>
      <c r="V517" s="142">
        <f t="shared" si="368"/>
        <v>5776125.8801760003</v>
      </c>
      <c r="W517" s="143">
        <f>INDEX(รายได้แยกตามสิทธิ!$F:$F,MATCH(CalBudget2567!$D517,รายได้แยกตามสิทธิ!$B:$B,0))</f>
        <v>2922458.24</v>
      </c>
      <c r="X517" s="138">
        <f>INDEX(ผลงานOPDVisit_HDC!$E:$E,MATCH(CalBudget2567!$D517,ผลงานOPDVisit_HDC!$A:$A,0))</f>
        <v>6744</v>
      </c>
      <c r="Y517" s="138">
        <f t="shared" si="369"/>
        <v>433.34196915776988</v>
      </c>
      <c r="Z517" s="139">
        <f t="shared" si="370"/>
        <v>8092.7999999999993</v>
      </c>
      <c r="AA517" s="140">
        <f t="shared" si="371"/>
        <v>8092.7999999999993</v>
      </c>
      <c r="AB517" s="141">
        <f t="shared" si="372"/>
        <v>444.78219714353503</v>
      </c>
      <c r="AC517" s="142">
        <f t="shared" si="373"/>
        <v>3599533.3650432001</v>
      </c>
      <c r="AD517" s="143">
        <f>INDEX(รายได้แยกตามสิทธิ!$G:$G,MATCH(CalBudget2567!$D517,รายได้แยกตามสิทธิ!$B:$B,0))</f>
        <v>34467.51</v>
      </c>
      <c r="AE517" s="138">
        <f>INDEX(ผลงานOPDVisit_HDC!$G:$G,MATCH(CalBudget2567!$D517,ผลงานOPDVisit_HDC!$A:$A,0))</f>
        <v>55</v>
      </c>
      <c r="AF517" s="138">
        <f t="shared" si="374"/>
        <v>626.68200000000002</v>
      </c>
      <c r="AG517" s="139">
        <f t="shared" si="375"/>
        <v>66</v>
      </c>
      <c r="AH517" s="140">
        <f t="shared" si="376"/>
        <v>66</v>
      </c>
      <c r="AI517" s="141">
        <f t="shared" si="377"/>
        <v>643.22640480000007</v>
      </c>
      <c r="AJ517" s="142">
        <f t="shared" si="378"/>
        <v>42452.942716800004</v>
      </c>
      <c r="AK517" s="143">
        <f>INDEX(รายได้แยกตามสิทธิ!$H:$H,MATCH(CalBudget2567!$D517,รายได้แยกตามสิทธิ!$B:$B,0))</f>
        <v>3703497.27</v>
      </c>
      <c r="AL517" s="138">
        <f>INDEX(ผลงานOPDVisit_HDC!$K:$K,MATCH(CalBudget2567!$D517,ผลงานOPDVisit_HDC!$A:$A,0))</f>
        <v>20</v>
      </c>
      <c r="AM517" s="138">
        <f t="shared" si="379"/>
        <v>185174.86350000001</v>
      </c>
      <c r="AN517" s="139">
        <f t="shared" si="380"/>
        <v>24</v>
      </c>
      <c r="AO517" s="140">
        <f t="shared" si="381"/>
        <v>24</v>
      </c>
      <c r="AP517" s="141">
        <f t="shared" si="382"/>
        <v>190063.47989640001</v>
      </c>
      <c r="AQ517" s="142">
        <f t="shared" si="383"/>
        <v>4561523.5175136002</v>
      </c>
      <c r="AR517" s="144">
        <f t="shared" si="357"/>
        <v>55399479.552854396</v>
      </c>
      <c r="AS517" s="143">
        <f>INDEX(รายได้แยกตามสิทธิ!$I:$I,MATCH(CalBudget2567!$D517,รายได้แยกตามสิทธิ!$B:$B,0))</f>
        <v>9909570.3800000008</v>
      </c>
      <c r="AT517" s="138">
        <f>INDEX(ผลงานAdjRw_DHES!$D:$D,MATCH(CalBudget2567!$D517,ผลงานAdjRw_DHES!$B:$B,0))</f>
        <v>1182.3506</v>
      </c>
      <c r="AU517" s="143">
        <f t="shared" si="384"/>
        <v>8381.2452753015914</v>
      </c>
      <c r="AV517" s="139">
        <f t="shared" si="385"/>
        <v>1418.8207199999999</v>
      </c>
      <c r="AW517" s="140">
        <f t="shared" si="386"/>
        <v>1418.8207199999999</v>
      </c>
      <c r="AX517" s="141">
        <f t="shared" si="387"/>
        <v>8602.5101505695529</v>
      </c>
      <c r="AY517" s="142">
        <f t="shared" si="388"/>
        <v>12205419.645638401</v>
      </c>
      <c r="AZ517" s="143">
        <f>INDEX(รายได้แยกตามสิทธิ!$J:$J,MATCH(CalBudget2567!$D517,รายได้แยกตามสิทธิ!$B:$B,0))</f>
        <v>793356.23</v>
      </c>
      <c r="BA517" s="138">
        <f>INDEX(ผลงานAdjRw_DHES!$F:$F,MATCH(CalBudget2567!$D517,ผลงานAdjRw_DHES!$B:$B,0))</f>
        <v>67.209099999999992</v>
      </c>
      <c r="BB517" s="143">
        <f t="shared" si="389"/>
        <v>11804.297781104047</v>
      </c>
      <c r="BC517" s="139">
        <f t="shared" si="390"/>
        <v>80.650919999999985</v>
      </c>
      <c r="BD517" s="140">
        <f t="shared" si="391"/>
        <v>80.650919999999985</v>
      </c>
      <c r="BE517" s="141">
        <f t="shared" si="392"/>
        <v>12115.931242525194</v>
      </c>
      <c r="BF517" s="142">
        <f t="shared" si="393"/>
        <v>977161.00136639981</v>
      </c>
      <c r="BG517" s="143">
        <f>INDEX(รายได้แยกตามสิทธิ!$K:$K,MATCH(CalBudget2567!$D517,รายได้แยกตามสิทธิ!$B:$B,0))</f>
        <v>857643.88</v>
      </c>
      <c r="BH517" s="138">
        <f>INDEX(ผลงานAdjRw_DHES!$E:$E,MATCH(CalBudget2567!$D517,ผลงานAdjRw_DHES!$B:$B,0))</f>
        <v>31.243599999999997</v>
      </c>
      <c r="BI517" s="143">
        <f t="shared" si="394"/>
        <v>27450.225966277896</v>
      </c>
      <c r="BJ517" s="139">
        <f t="shared" si="395"/>
        <v>37.492319999999992</v>
      </c>
      <c r="BK517" s="140">
        <f t="shared" si="396"/>
        <v>37.492319999999992</v>
      </c>
      <c r="BL517" s="141">
        <f t="shared" si="397"/>
        <v>28174.911931787632</v>
      </c>
      <c r="BM517" s="142">
        <f t="shared" si="398"/>
        <v>1056342.8141183998</v>
      </c>
      <c r="BN517" s="143">
        <f>INDEX(รายได้แยกตามสิทธิ!$N:$N,MATCH(CalBudget2567!$D517,รายได้แยกตามสิทธิ!$B:$B,0))</f>
        <v>3262913.03</v>
      </c>
      <c r="BO517" s="138">
        <f>INDEX(ผลงานAdjRw_DHES!$I:$I,MATCH(CalBudget2567!$D517,ผลงานAdjRw_DHES!$B:$B,0))</f>
        <v>81.734600000000071</v>
      </c>
      <c r="BP517" s="143">
        <f t="shared" si="399"/>
        <v>39920.829489591888</v>
      </c>
      <c r="BQ517" s="139">
        <f t="shared" si="400"/>
        <v>98.081520000000083</v>
      </c>
      <c r="BR517" s="140">
        <f t="shared" si="401"/>
        <v>98.081520000000083</v>
      </c>
      <c r="BS517" s="141">
        <f t="shared" si="402"/>
        <v>40974.739388117116</v>
      </c>
      <c r="BT517" s="142">
        <f t="shared" si="403"/>
        <v>4018864.7207904002</v>
      </c>
      <c r="BU517" s="144">
        <f t="shared" si="404"/>
        <v>18257788.181913599</v>
      </c>
      <c r="BV517" s="145">
        <f t="shared" si="358"/>
        <v>73657267.734768003</v>
      </c>
      <c r="BW517" s="146">
        <f>INDEX(รายได้แยกตามสิทธิ!$Q:$Q,MATCH(CalBudget2567!$D517,รายได้แยกตามสิทธิ!$B:$B,0))</f>
        <v>0.43</v>
      </c>
      <c r="BX517" s="145">
        <f t="shared" si="405"/>
        <v>31672625.12595024</v>
      </c>
      <c r="BY517" s="141"/>
      <c r="BZ517" s="143">
        <f t="shared" si="406"/>
        <v>101006</v>
      </c>
      <c r="CA517" s="138">
        <f>INDEX(ผลงานOPDVisit_HDC!$C:$C,MATCH(CalBudget2567!$D517,ผลงานOPDVisit_HDC!$A:$A,0))</f>
        <v>101006</v>
      </c>
      <c r="CB517" s="138">
        <f t="shared" si="407"/>
        <v>0</v>
      </c>
    </row>
    <row r="518" spans="1:80" hidden="1" x14ac:dyDescent="0.7">
      <c r="A518" s="136">
        <f>COUNTA($D$16:D518)</f>
        <v>503</v>
      </c>
      <c r="B518" s="1">
        <v>8</v>
      </c>
      <c r="C518" s="2" t="s">
        <v>47</v>
      </c>
      <c r="D518" s="91" t="s">
        <v>589</v>
      </c>
      <c r="E518" s="3" t="s">
        <v>1481</v>
      </c>
      <c r="F518" s="4" t="s">
        <v>1876</v>
      </c>
      <c r="G518" s="1">
        <v>6</v>
      </c>
      <c r="H518" s="3" t="s">
        <v>2965</v>
      </c>
      <c r="I518" s="137">
        <f>INDEX(รายได้แยกตามสิทธิ!$D:$D,MATCH(CalBudget2567!$D518,รายได้แยกตามสิทธิ!$B:$B,0))</f>
        <v>37585926.100000001</v>
      </c>
      <c r="J518" s="138">
        <f>INDEX(ผลงานOPDVisit_HDC!$F:$F,MATCH(CalBudget2567!$D518,ผลงานOPDVisit_HDC!$A:$A,0))</f>
        <v>77524</v>
      </c>
      <c r="K518" s="138">
        <f t="shared" si="359"/>
        <v>484.82955084876943</v>
      </c>
      <c r="L518" s="139">
        <f t="shared" si="360"/>
        <v>93028.800000000003</v>
      </c>
      <c r="M518" s="140">
        <f t="shared" si="361"/>
        <v>93028.800000000003</v>
      </c>
      <c r="N518" s="141">
        <f t="shared" si="362"/>
        <v>497.62905099117694</v>
      </c>
      <c r="O518" s="142">
        <f t="shared" si="363"/>
        <v>46293833.458848</v>
      </c>
      <c r="P518" s="143">
        <f>INDEX(รายได้แยกตามสิทธิ!$E:$E,MATCH(CalBudget2567!$D518,รายได้แยกตามสิทธิ!$B:$B,0))</f>
        <v>4120291.16</v>
      </c>
      <c r="Q518" s="138">
        <f>INDEX(ผลงานOPDVisit_HDC!$D:$D,MATCH(CalBudget2567!$D518,ผลงานOPDVisit_HDC!$A:$A,0))</f>
        <v>7304</v>
      </c>
      <c r="R518" s="138">
        <f t="shared" si="364"/>
        <v>564.11434282584889</v>
      </c>
      <c r="S518" s="139">
        <f t="shared" si="365"/>
        <v>8764.7999999999993</v>
      </c>
      <c r="T518" s="140">
        <f t="shared" si="366"/>
        <v>8764.7999999999993</v>
      </c>
      <c r="U518" s="141">
        <f t="shared" si="367"/>
        <v>579.00696147645135</v>
      </c>
      <c r="V518" s="142">
        <f t="shared" si="368"/>
        <v>5074880.2159488006</v>
      </c>
      <c r="W518" s="143">
        <f>INDEX(รายได้แยกตามสิทธิ!$F:$F,MATCH(CalBudget2567!$D518,รายได้แยกตามสิทธิ!$B:$B,0))</f>
        <v>1179336.6499999999</v>
      </c>
      <c r="X518" s="138">
        <f>INDEX(ผลงานOPDVisit_HDC!$E:$E,MATCH(CalBudget2567!$D518,ผลงานOPDVisit_HDC!$A:$A,0))</f>
        <v>18784</v>
      </c>
      <c r="Y518" s="138">
        <f t="shared" si="369"/>
        <v>62.784106154173763</v>
      </c>
      <c r="Z518" s="139">
        <f t="shared" si="370"/>
        <v>22540.799999999999</v>
      </c>
      <c r="AA518" s="140">
        <f t="shared" si="371"/>
        <v>22540.799999999999</v>
      </c>
      <c r="AB518" s="141">
        <f t="shared" si="372"/>
        <v>64.441606556643947</v>
      </c>
      <c r="AC518" s="142">
        <f t="shared" si="373"/>
        <v>1452565.3650719998</v>
      </c>
      <c r="AD518" s="143">
        <f>INDEX(รายได้แยกตามสิทธิ!$G:$G,MATCH(CalBudget2567!$D518,รายได้แยกตามสิทธิ!$B:$B,0))</f>
        <v>62801</v>
      </c>
      <c r="AE518" s="138">
        <f>INDEX(ผลงานOPDVisit_HDC!$G:$G,MATCH(CalBudget2567!$D518,ผลงานOPDVisit_HDC!$A:$A,0))</f>
        <v>239</v>
      </c>
      <c r="AF518" s="138">
        <f t="shared" si="374"/>
        <v>262.76569037656901</v>
      </c>
      <c r="AG518" s="139">
        <f t="shared" si="375"/>
        <v>286.8</v>
      </c>
      <c r="AH518" s="140">
        <f t="shared" si="376"/>
        <v>286.8</v>
      </c>
      <c r="AI518" s="141">
        <f t="shared" si="377"/>
        <v>269.70270460251044</v>
      </c>
      <c r="AJ518" s="142">
        <f t="shared" si="378"/>
        <v>77350.735679999998</v>
      </c>
      <c r="AK518" s="143">
        <f>INDEX(รายได้แยกตามสิทธิ!$H:$H,MATCH(CalBudget2567!$D518,รายได้แยกตามสิทธิ!$B:$B,0))</f>
        <v>1681376.15</v>
      </c>
      <c r="AL518" s="138">
        <f>INDEX(ผลงานOPDVisit_HDC!$K:$K,MATCH(CalBudget2567!$D518,ผลงานOPDVisit_HDC!$A:$A,0))</f>
        <v>239</v>
      </c>
      <c r="AM518" s="138">
        <f t="shared" si="379"/>
        <v>7035.046652719665</v>
      </c>
      <c r="AN518" s="139">
        <f t="shared" si="380"/>
        <v>286.8</v>
      </c>
      <c r="AO518" s="140">
        <f t="shared" si="381"/>
        <v>286.8</v>
      </c>
      <c r="AP518" s="141">
        <f t="shared" si="382"/>
        <v>7220.771884351464</v>
      </c>
      <c r="AQ518" s="142">
        <f t="shared" si="383"/>
        <v>2070917.376432</v>
      </c>
      <c r="AR518" s="144">
        <f t="shared" si="357"/>
        <v>54969547.151980795</v>
      </c>
      <c r="AS518" s="143">
        <f>INDEX(รายได้แยกตามสิทธิ!$I:$I,MATCH(CalBudget2567!$D518,รายได้แยกตามสิทธิ!$B:$B,0))</f>
        <v>13985271.52</v>
      </c>
      <c r="AT518" s="138">
        <f>INDEX(ผลงานAdjRw_DHES!$D:$D,MATCH(CalBudget2567!$D518,ผลงานAdjRw_DHES!$B:$B,0))</f>
        <v>1426.3031000000001</v>
      </c>
      <c r="AU518" s="143">
        <f t="shared" si="384"/>
        <v>9805.2591486339752</v>
      </c>
      <c r="AV518" s="139">
        <f t="shared" si="385"/>
        <v>1711.5637200000001</v>
      </c>
      <c r="AW518" s="140">
        <f t="shared" si="386"/>
        <v>1711.5637200000001</v>
      </c>
      <c r="AX518" s="141">
        <f t="shared" si="387"/>
        <v>10064.117990157913</v>
      </c>
      <c r="AY518" s="142">
        <f t="shared" si="388"/>
        <v>17225379.225753602</v>
      </c>
      <c r="AZ518" s="143">
        <f>INDEX(รายได้แยกตามสิทธิ!$J:$J,MATCH(CalBudget2567!$D518,รายได้แยกตามสิทธิ!$B:$B,0))</f>
        <v>1254813.97</v>
      </c>
      <c r="BA518" s="138">
        <f>INDEX(ผลงานAdjRw_DHES!$F:$F,MATCH(CalBudget2567!$D518,ผลงานAdjRw_DHES!$B:$B,0))</f>
        <v>60.745800000000003</v>
      </c>
      <c r="BB518" s="143">
        <f t="shared" si="389"/>
        <v>20656.802116360308</v>
      </c>
      <c r="BC518" s="139">
        <f t="shared" si="390"/>
        <v>72.894959999999998</v>
      </c>
      <c r="BD518" s="140">
        <f t="shared" si="391"/>
        <v>72.894959999999998</v>
      </c>
      <c r="BE518" s="141">
        <f t="shared" si="392"/>
        <v>21202.141692232221</v>
      </c>
      <c r="BF518" s="142">
        <f t="shared" si="393"/>
        <v>1545529.2705695999</v>
      </c>
      <c r="BG518" s="143">
        <f>INDEX(รายได้แยกตามสิทธิ!$K:$K,MATCH(CalBudget2567!$D518,รายได้แยกตามสิทธิ!$B:$B,0))</f>
        <v>352073.33</v>
      </c>
      <c r="BH518" s="138">
        <f>INDEX(ผลงานAdjRw_DHES!$E:$E,MATCH(CalBudget2567!$D518,ผลงานAdjRw_DHES!$B:$B,0))</f>
        <v>29.738099999999996</v>
      </c>
      <c r="BI518" s="143">
        <f t="shared" si="394"/>
        <v>11839.133300378977</v>
      </c>
      <c r="BJ518" s="139">
        <f t="shared" si="395"/>
        <v>35.685719999999996</v>
      </c>
      <c r="BK518" s="140">
        <f t="shared" si="396"/>
        <v>35.685719999999996</v>
      </c>
      <c r="BL518" s="141">
        <f t="shared" si="397"/>
        <v>12151.686419508982</v>
      </c>
      <c r="BM518" s="142">
        <f t="shared" si="398"/>
        <v>433641.67909440002</v>
      </c>
      <c r="BN518" s="143">
        <f>INDEX(รายได้แยกตามสิทธิ!$N:$N,MATCH(CalBudget2567!$D518,รายได้แยกตามสิทธิ!$B:$B,0))</f>
        <v>640484.35</v>
      </c>
      <c r="BO518" s="138">
        <f>INDEX(ผลงานAdjRw_DHES!$I:$I,MATCH(CalBudget2567!$D518,ผลงานAdjRw_DHES!$B:$B,0))</f>
        <v>68.304200000000208</v>
      </c>
      <c r="BP518" s="143">
        <f t="shared" si="399"/>
        <v>9376.9394854196089</v>
      </c>
      <c r="BQ518" s="139">
        <f t="shared" si="400"/>
        <v>81.965040000000243</v>
      </c>
      <c r="BR518" s="140">
        <f t="shared" si="401"/>
        <v>81.965040000000243</v>
      </c>
      <c r="BS518" s="141">
        <f t="shared" si="402"/>
        <v>9624.4906878346865</v>
      </c>
      <c r="BT518" s="142">
        <f t="shared" si="403"/>
        <v>788871.76420799992</v>
      </c>
      <c r="BU518" s="144">
        <f t="shared" si="404"/>
        <v>19993421.939625602</v>
      </c>
      <c r="BV518" s="145">
        <f t="shared" si="358"/>
        <v>74962969.091606393</v>
      </c>
      <c r="BW518" s="146">
        <f>INDEX(รายได้แยกตามสิทธิ!$Q:$Q,MATCH(CalBudget2567!$D518,รายได้แยกตามสิทธิ!$B:$B,0))</f>
        <v>0.46</v>
      </c>
      <c r="BX518" s="145">
        <f t="shared" si="405"/>
        <v>34482965.782138944</v>
      </c>
      <c r="BY518" s="141"/>
      <c r="BZ518" s="143">
        <f t="shared" si="406"/>
        <v>104090</v>
      </c>
      <c r="CA518" s="138">
        <f>INDEX(ผลงานOPDVisit_HDC!$C:$C,MATCH(CalBudget2567!$D518,ผลงานOPDVisit_HDC!$A:$A,0))</f>
        <v>104090</v>
      </c>
      <c r="CB518" s="138">
        <f t="shared" si="407"/>
        <v>0</v>
      </c>
    </row>
    <row r="519" spans="1:80" hidden="1" x14ac:dyDescent="0.7">
      <c r="A519" s="136">
        <f>COUNTA($D$16:D519)</f>
        <v>504</v>
      </c>
      <c r="B519" s="1">
        <v>8</v>
      </c>
      <c r="C519" s="2" t="s">
        <v>47</v>
      </c>
      <c r="D519" s="91" t="s">
        <v>590</v>
      </c>
      <c r="E519" s="3" t="s">
        <v>1482</v>
      </c>
      <c r="F519" s="4" t="s">
        <v>1876</v>
      </c>
      <c r="G519" s="1">
        <v>13</v>
      </c>
      <c r="H519" s="3" t="s">
        <v>2963</v>
      </c>
      <c r="I519" s="137">
        <f>INDEX(รายได้แยกตามสิทธิ!$D:$D,MATCH(CalBudget2567!$D519,รายได้แยกตามสิทธิ!$B:$B,0))</f>
        <v>72707884.980000004</v>
      </c>
      <c r="J519" s="138">
        <f>INDEX(ผลงานOPDVisit_HDC!$F:$F,MATCH(CalBudget2567!$D519,ผลงานOPDVisit_HDC!$A:$A,0))</f>
        <v>109004</v>
      </c>
      <c r="K519" s="138">
        <f t="shared" si="359"/>
        <v>667.02033851968736</v>
      </c>
      <c r="L519" s="139">
        <f t="shared" si="360"/>
        <v>130804.79999999999</v>
      </c>
      <c r="M519" s="140">
        <f t="shared" si="361"/>
        <v>130804.79999999999</v>
      </c>
      <c r="N519" s="141">
        <f t="shared" si="362"/>
        <v>684.62967545660706</v>
      </c>
      <c r="O519" s="142">
        <f t="shared" si="363"/>
        <v>89552847.772166386</v>
      </c>
      <c r="P519" s="143">
        <f>INDEX(รายได้แยกตามสิทธิ!$E:$E,MATCH(CalBudget2567!$D519,รายได้แยกตามสิทธิ!$B:$B,0))</f>
        <v>24864937.5</v>
      </c>
      <c r="Q519" s="138">
        <f>INDEX(ผลงานOPDVisit_HDC!$D:$D,MATCH(CalBudget2567!$D519,ผลงานOPDVisit_HDC!$A:$A,0))</f>
        <v>28508</v>
      </c>
      <c r="R519" s="138">
        <f t="shared" si="364"/>
        <v>872.20911673916089</v>
      </c>
      <c r="S519" s="139">
        <f t="shared" si="365"/>
        <v>34209.599999999999</v>
      </c>
      <c r="T519" s="140">
        <f t="shared" si="366"/>
        <v>34209.599999999999</v>
      </c>
      <c r="U519" s="141">
        <f t="shared" si="367"/>
        <v>895.23543742107472</v>
      </c>
      <c r="V519" s="142">
        <f t="shared" si="368"/>
        <v>30625646.219999995</v>
      </c>
      <c r="W519" s="143">
        <f>INDEX(รายได้แยกตามสิทธิ!$F:$F,MATCH(CalBudget2567!$D519,รายได้แยกตามสิทธิ!$B:$B,0))</f>
        <v>5651108.5</v>
      </c>
      <c r="X519" s="138">
        <f>INDEX(ผลงานOPDVisit_HDC!$E:$E,MATCH(CalBudget2567!$D519,ผลงานOPDVisit_HDC!$A:$A,0))</f>
        <v>9977</v>
      </c>
      <c r="Y519" s="138">
        <f t="shared" si="369"/>
        <v>566.41360128295082</v>
      </c>
      <c r="Z519" s="139">
        <f t="shared" si="370"/>
        <v>11972.4</v>
      </c>
      <c r="AA519" s="140">
        <f t="shared" si="371"/>
        <v>11972.4</v>
      </c>
      <c r="AB519" s="141">
        <f t="shared" si="372"/>
        <v>581.36692035682074</v>
      </c>
      <c r="AC519" s="142">
        <f t="shared" si="373"/>
        <v>6960357.3172800001</v>
      </c>
      <c r="AD519" s="143">
        <f>INDEX(รายได้แยกตามสิทธิ!$G:$G,MATCH(CalBudget2567!$D519,รายได้แยกตามสิทธิ!$B:$B,0))</f>
        <v>133518</v>
      </c>
      <c r="AE519" s="138">
        <f>INDEX(ผลงานOPDVisit_HDC!$G:$G,MATCH(CalBudget2567!$D519,ผลงานOPDVisit_HDC!$A:$A,0))</f>
        <v>1992</v>
      </c>
      <c r="AF519" s="138">
        <f t="shared" si="374"/>
        <v>67.027108433734938</v>
      </c>
      <c r="AG519" s="139">
        <f t="shared" si="375"/>
        <v>2390.4</v>
      </c>
      <c r="AH519" s="140">
        <f t="shared" si="376"/>
        <v>2390.4</v>
      </c>
      <c r="AI519" s="141">
        <f t="shared" si="377"/>
        <v>68.796624096385543</v>
      </c>
      <c r="AJ519" s="142">
        <f t="shared" si="378"/>
        <v>164451.45024000001</v>
      </c>
      <c r="AK519" s="143">
        <f>INDEX(รายได้แยกตามสิทธิ!$H:$H,MATCH(CalBudget2567!$D519,รายได้แยกตามสิทธิ!$B:$B,0))</f>
        <v>5263061.97</v>
      </c>
      <c r="AL519" s="138">
        <f>INDEX(ผลงานOPDVisit_HDC!$K:$K,MATCH(CalBudget2567!$D519,ผลงานOPDVisit_HDC!$A:$A,0))</f>
        <v>4137</v>
      </c>
      <c r="AM519" s="138">
        <f t="shared" si="379"/>
        <v>1272.1928861493836</v>
      </c>
      <c r="AN519" s="139">
        <f t="shared" si="380"/>
        <v>4964.3999999999996</v>
      </c>
      <c r="AO519" s="140">
        <f t="shared" si="381"/>
        <v>4964.3999999999996</v>
      </c>
      <c r="AP519" s="141">
        <f t="shared" si="382"/>
        <v>1305.7787783437275</v>
      </c>
      <c r="AQ519" s="142">
        <f t="shared" si="383"/>
        <v>6482408.1672096001</v>
      </c>
      <c r="AR519" s="144">
        <f t="shared" si="357"/>
        <v>133785710.92689598</v>
      </c>
      <c r="AS519" s="143">
        <f>INDEX(รายได้แยกตามสิทธิ!$I:$I,MATCH(CalBudget2567!$D519,รายได้แยกตามสิทธิ!$B:$B,0))</f>
        <v>79063860.969999999</v>
      </c>
      <c r="AT519" s="138">
        <f>INDEX(ผลงานAdjRw_DHES!$D:$D,MATCH(CalBudget2567!$D519,ผลงานAdjRw_DHES!$B:$B,0))</f>
        <v>5311.49</v>
      </c>
      <c r="AU519" s="143">
        <f t="shared" si="384"/>
        <v>14885.439108423438</v>
      </c>
      <c r="AV519" s="139">
        <f t="shared" si="385"/>
        <v>6373.7879999999996</v>
      </c>
      <c r="AW519" s="140">
        <f t="shared" si="386"/>
        <v>6373.7879999999996</v>
      </c>
      <c r="AX519" s="141">
        <f t="shared" si="387"/>
        <v>15278.414700885816</v>
      </c>
      <c r="AY519" s="142">
        <f t="shared" si="388"/>
        <v>97381376.279529601</v>
      </c>
      <c r="AZ519" s="143">
        <f>INDEX(รายได้แยกตามสิทธิ!$J:$J,MATCH(CalBudget2567!$D519,รายได้แยกตามสิทธิ!$B:$B,0))</f>
        <v>14468448.869999999</v>
      </c>
      <c r="BA519" s="138">
        <f>INDEX(ผลงานAdjRw_DHES!$F:$F,MATCH(CalBudget2567!$D519,ผลงานAdjRw_DHES!$B:$B,0))</f>
        <v>854.18</v>
      </c>
      <c r="BB519" s="143">
        <f t="shared" si="389"/>
        <v>16938.407443396005</v>
      </c>
      <c r="BC519" s="139">
        <f t="shared" si="390"/>
        <v>1025.0159999999998</v>
      </c>
      <c r="BD519" s="140">
        <f t="shared" si="391"/>
        <v>1025.0159999999998</v>
      </c>
      <c r="BE519" s="141">
        <f t="shared" si="392"/>
        <v>17385.581399901661</v>
      </c>
      <c r="BF519" s="142">
        <f t="shared" si="393"/>
        <v>17820499.1042016</v>
      </c>
      <c r="BG519" s="143">
        <f>INDEX(รายได้แยกตามสิทธิ!$K:$K,MATCH(CalBudget2567!$D519,รายได้แยกตามสิทธิ!$B:$B,0))</f>
        <v>3407191.4</v>
      </c>
      <c r="BH519" s="138">
        <f>INDEX(ผลงานAdjRw_DHES!$E:$E,MATCH(CalBudget2567!$D519,ผลงานAdjRw_DHES!$B:$B,0))</f>
        <v>435.80999999999995</v>
      </c>
      <c r="BI519" s="143">
        <f t="shared" si="394"/>
        <v>7818.0661297354363</v>
      </c>
      <c r="BJ519" s="139">
        <f t="shared" si="395"/>
        <v>522.97199999999987</v>
      </c>
      <c r="BK519" s="140">
        <f t="shared" si="396"/>
        <v>522.97199999999987</v>
      </c>
      <c r="BL519" s="141">
        <f t="shared" si="397"/>
        <v>8024.4630755604521</v>
      </c>
      <c r="BM519" s="142">
        <f t="shared" si="398"/>
        <v>4196569.503552</v>
      </c>
      <c r="BN519" s="143">
        <f>INDEX(รายได้แยกตามสิทธิ!$N:$N,MATCH(CalBudget2567!$D519,รายได้แยกตามสิทธิ!$B:$B,0))</f>
        <v>10765711.48</v>
      </c>
      <c r="BO519" s="138">
        <f>INDEX(ผลงานAdjRw_DHES!$I:$I,MATCH(CalBudget2567!$D519,ผลงานAdjRw_DHES!$B:$B,0))</f>
        <v>436.23000000000036</v>
      </c>
      <c r="BP519" s="143">
        <f t="shared" si="399"/>
        <v>24678.980079315937</v>
      </c>
      <c r="BQ519" s="139">
        <f t="shared" si="400"/>
        <v>523.47600000000045</v>
      </c>
      <c r="BR519" s="140">
        <f t="shared" si="401"/>
        <v>523.47600000000045</v>
      </c>
      <c r="BS519" s="141">
        <f t="shared" si="402"/>
        <v>25330.505153409878</v>
      </c>
      <c r="BT519" s="142">
        <f t="shared" si="403"/>
        <v>13259911.5156864</v>
      </c>
      <c r="BU519" s="144">
        <f t="shared" si="404"/>
        <v>132658356.4029696</v>
      </c>
      <c r="BV519" s="145">
        <f t="shared" si="358"/>
        <v>266444067.32986557</v>
      </c>
      <c r="BW519" s="146">
        <f>INDEX(รายได้แยกตามสิทธิ!$Q:$Q,MATCH(CalBudget2567!$D519,รายได้แยกตามสิทธิ!$B:$B,0))</f>
        <v>0.4</v>
      </c>
      <c r="BX519" s="145">
        <f t="shared" si="405"/>
        <v>106577626.93194623</v>
      </c>
      <c r="BY519" s="141"/>
      <c r="BZ519" s="143">
        <f t="shared" si="406"/>
        <v>153618</v>
      </c>
      <c r="CA519" s="138">
        <f>INDEX(ผลงานOPDVisit_HDC!$C:$C,MATCH(CalBudget2567!$D519,ผลงานOPDVisit_HDC!$A:$A,0))</f>
        <v>153618</v>
      </c>
      <c r="CB519" s="138">
        <f t="shared" si="407"/>
        <v>0</v>
      </c>
    </row>
    <row r="520" spans="1:80" hidden="1" x14ac:dyDescent="0.7">
      <c r="A520" s="136">
        <f>COUNTA($D$16:D520)</f>
        <v>505</v>
      </c>
      <c r="B520" s="1">
        <v>8</v>
      </c>
      <c r="C520" s="2" t="s">
        <v>47</v>
      </c>
      <c r="D520" s="91" t="s">
        <v>591</v>
      </c>
      <c r="E520" s="3" t="s">
        <v>1483</v>
      </c>
      <c r="F520" s="4" t="s">
        <v>1876</v>
      </c>
      <c r="G520" s="1">
        <v>2</v>
      </c>
      <c r="H520" s="3" t="s">
        <v>2968</v>
      </c>
      <c r="I520" s="137">
        <f>INDEX(รายได้แยกตามสิทธิ!$D:$D,MATCH(CalBudget2567!$D520,รายได้แยกตามสิทธิ!$B:$B,0))</f>
        <v>12663874.74</v>
      </c>
      <c r="J520" s="138">
        <f>INDEX(ผลงานOPDVisit_HDC!$F:$F,MATCH(CalBudget2567!$D520,ผลงานOPDVisit_HDC!$A:$A,0))</f>
        <v>14473</v>
      </c>
      <c r="K520" s="138">
        <f t="shared" si="359"/>
        <v>874.99998203551445</v>
      </c>
      <c r="L520" s="139">
        <f t="shared" si="360"/>
        <v>17367.599999999999</v>
      </c>
      <c r="M520" s="140">
        <f t="shared" si="361"/>
        <v>17367.599999999999</v>
      </c>
      <c r="N520" s="141">
        <f t="shared" si="362"/>
        <v>898.09998156125198</v>
      </c>
      <c r="O520" s="142">
        <f t="shared" si="363"/>
        <v>15597841.239763198</v>
      </c>
      <c r="P520" s="143">
        <f>INDEX(รายได้แยกตามสิทธิ!$E:$E,MATCH(CalBudget2567!$D520,รายได้แยกตามสิทธิ!$B:$B,0))</f>
        <v>1484304.58</v>
      </c>
      <c r="Q520" s="138">
        <f>INDEX(ผลงานOPDVisit_HDC!$D:$D,MATCH(CalBudget2567!$D520,ผลงานOPDVisit_HDC!$A:$A,0))</f>
        <v>20031</v>
      </c>
      <c r="R520" s="138">
        <f t="shared" si="364"/>
        <v>74.100373421197148</v>
      </c>
      <c r="S520" s="139">
        <f t="shared" si="365"/>
        <v>24037.200000000001</v>
      </c>
      <c r="T520" s="140">
        <f t="shared" si="366"/>
        <v>24037.200000000001</v>
      </c>
      <c r="U520" s="141">
        <f t="shared" si="367"/>
        <v>76.056623279516756</v>
      </c>
      <c r="V520" s="142">
        <f t="shared" si="368"/>
        <v>1828188.2650944002</v>
      </c>
      <c r="W520" s="143">
        <f>INDEX(รายได้แยกตามสิทธิ!$F:$F,MATCH(CalBudget2567!$D520,รายได้แยกตามสิทธิ!$B:$B,0))</f>
        <v>517067.79</v>
      </c>
      <c r="X520" s="138">
        <f>INDEX(ผลงานOPDVisit_HDC!$E:$E,MATCH(CalBudget2567!$D520,ผลงานOPDVisit_HDC!$A:$A,0))</f>
        <v>2422</v>
      </c>
      <c r="Y520" s="138">
        <f t="shared" si="369"/>
        <v>213.4879397192403</v>
      </c>
      <c r="Z520" s="139">
        <f t="shared" si="370"/>
        <v>2906.4</v>
      </c>
      <c r="AA520" s="140">
        <f t="shared" si="371"/>
        <v>2906.4</v>
      </c>
      <c r="AB520" s="141">
        <f t="shared" si="372"/>
        <v>219.12402132782825</v>
      </c>
      <c r="AC520" s="142">
        <f t="shared" si="373"/>
        <v>636862.05558719998</v>
      </c>
      <c r="AD520" s="143">
        <f>INDEX(รายได้แยกตามสิทธิ!$G:$G,MATCH(CalBudget2567!$D520,รายได้แยกตามสิทธิ!$B:$B,0))</f>
        <v>20177.599999999999</v>
      </c>
      <c r="AE520" s="138">
        <f>INDEX(ผลงานOPDVisit_HDC!$G:$G,MATCH(CalBudget2567!$D520,ผลงานOPDVisit_HDC!$A:$A,0))</f>
        <v>22</v>
      </c>
      <c r="AF520" s="138">
        <f t="shared" si="374"/>
        <v>917.16363636363633</v>
      </c>
      <c r="AG520" s="139">
        <f t="shared" si="375"/>
        <v>26.4</v>
      </c>
      <c r="AH520" s="140">
        <f t="shared" si="376"/>
        <v>26.4</v>
      </c>
      <c r="AI520" s="141">
        <f t="shared" si="377"/>
        <v>941.37675636363633</v>
      </c>
      <c r="AJ520" s="142">
        <f t="shared" si="378"/>
        <v>24852.346367999999</v>
      </c>
      <c r="AK520" s="143">
        <f>INDEX(รายได้แยกตามสิทธิ!$H:$H,MATCH(CalBudget2567!$D520,รายได้แยกตามสิทธิ!$B:$B,0))</f>
        <v>404486.79000000004</v>
      </c>
      <c r="AL520" s="138">
        <f>INDEX(ผลงานOPDVisit_HDC!$K:$K,MATCH(CalBudget2567!$D520,ผลงานOPDVisit_HDC!$A:$A,0))</f>
        <v>1421</v>
      </c>
      <c r="AM520" s="138">
        <f t="shared" si="379"/>
        <v>284.64939479239973</v>
      </c>
      <c r="AN520" s="139">
        <f t="shared" si="380"/>
        <v>1705.2</v>
      </c>
      <c r="AO520" s="140">
        <f t="shared" si="381"/>
        <v>1705.2</v>
      </c>
      <c r="AP520" s="141">
        <f t="shared" si="382"/>
        <v>292.16413881491911</v>
      </c>
      <c r="AQ520" s="142">
        <f t="shared" si="383"/>
        <v>498198.28950720007</v>
      </c>
      <c r="AR520" s="144">
        <f t="shared" si="357"/>
        <v>18585942.196319997</v>
      </c>
      <c r="AS520" s="143">
        <f>INDEX(รายได้แยกตามสิทธิ!$I:$I,MATCH(CalBudget2567!$D520,รายได้แยกตามสิทธิ!$B:$B,0))</f>
        <v>8806088.3300000001</v>
      </c>
      <c r="AT520" s="138">
        <f>INDEX(ผลงานAdjRw_DHES!$D:$D,MATCH(CalBudget2567!$D520,ผลงานAdjRw_DHES!$B:$B,0))</f>
        <v>481.94299999999993</v>
      </c>
      <c r="AU520" s="143">
        <f t="shared" si="384"/>
        <v>18272.053603849421</v>
      </c>
      <c r="AV520" s="139">
        <f t="shared" si="385"/>
        <v>578.33159999999987</v>
      </c>
      <c r="AW520" s="140">
        <f t="shared" si="386"/>
        <v>578.33159999999987</v>
      </c>
      <c r="AX520" s="141">
        <f t="shared" si="387"/>
        <v>18754.435818991045</v>
      </c>
      <c r="AY520" s="142">
        <f t="shared" si="388"/>
        <v>10846282.874294398</v>
      </c>
      <c r="AZ520" s="143">
        <f>INDEX(รายได้แยกตามสิทธิ!$J:$J,MATCH(CalBudget2567!$D520,รายได้แยกตามสิทธิ!$B:$B,0))</f>
        <v>1120101.46</v>
      </c>
      <c r="BA520" s="138">
        <f>INDEX(ผลงานAdjRw_DHES!$F:$F,MATCH(CalBudget2567!$D520,ผลงานAdjRw_DHES!$B:$B,0))</f>
        <v>33.334200000000003</v>
      </c>
      <c r="BB520" s="143">
        <f t="shared" si="389"/>
        <v>33602.170143576266</v>
      </c>
      <c r="BC520" s="139">
        <f t="shared" si="390"/>
        <v>40.001040000000003</v>
      </c>
      <c r="BD520" s="140">
        <f t="shared" si="391"/>
        <v>40.001040000000003</v>
      </c>
      <c r="BE520" s="141">
        <f t="shared" si="392"/>
        <v>34489.267435366681</v>
      </c>
      <c r="BF520" s="142">
        <f t="shared" si="393"/>
        <v>1379606.5662528002</v>
      </c>
      <c r="BG520" s="143">
        <f>INDEX(รายได้แยกตามสิทธิ!$K:$K,MATCH(CalBudget2567!$D520,รายได้แยกตามสิทธิ!$B:$B,0))</f>
        <v>139125.85</v>
      </c>
      <c r="BH520" s="138">
        <f>INDEX(ผลงานAdjRw_DHES!$E:$E,MATCH(CalBudget2567!$D520,ผลงานAdjRw_DHES!$B:$B,0))</f>
        <v>7.3962000000000003</v>
      </c>
      <c r="BI520" s="143">
        <f t="shared" si="394"/>
        <v>18810.449960790676</v>
      </c>
      <c r="BJ520" s="139">
        <f t="shared" si="395"/>
        <v>8.8754399999999993</v>
      </c>
      <c r="BK520" s="140">
        <f t="shared" si="396"/>
        <v>8.8754399999999993</v>
      </c>
      <c r="BL520" s="141">
        <f t="shared" si="397"/>
        <v>19307.045839755549</v>
      </c>
      <c r="BM520" s="142">
        <f t="shared" si="398"/>
        <v>171358.52692799998</v>
      </c>
      <c r="BN520" s="143">
        <f>INDEX(รายได้แยกตามสิทธิ!$N:$N,MATCH(CalBudget2567!$D520,รายได้แยกตามสิทธิ!$B:$B,0))</f>
        <v>370491.94</v>
      </c>
      <c r="BO520" s="138">
        <f>INDEX(ผลงานAdjRw_DHES!$I:$I,MATCH(CalBudget2567!$D520,ผลงานAdjRw_DHES!$B:$B,0))</f>
        <v>38.671900000000029</v>
      </c>
      <c r="BP520" s="143">
        <f t="shared" si="399"/>
        <v>9580.3914470196632</v>
      </c>
      <c r="BQ520" s="139">
        <f t="shared" si="400"/>
        <v>46.406280000000031</v>
      </c>
      <c r="BR520" s="140">
        <f t="shared" si="401"/>
        <v>46.406280000000031</v>
      </c>
      <c r="BS520" s="141">
        <f t="shared" si="402"/>
        <v>9833.3137812209825</v>
      </c>
      <c r="BT520" s="142">
        <f t="shared" si="403"/>
        <v>456327.51265919994</v>
      </c>
      <c r="BU520" s="144">
        <f t="shared" si="404"/>
        <v>12853575.480134398</v>
      </c>
      <c r="BV520" s="145">
        <f t="shared" si="358"/>
        <v>31439517.676454395</v>
      </c>
      <c r="BW520" s="146">
        <f>INDEX(รายได้แยกตามสิทธิ!$Q:$Q,MATCH(CalBudget2567!$D520,รายได้แยกตามสิทธิ!$B:$B,0))</f>
        <v>0.54</v>
      </c>
      <c r="BX520" s="145">
        <f t="shared" si="405"/>
        <v>16977339.545285374</v>
      </c>
      <c r="BY520" s="141"/>
      <c r="BZ520" s="143">
        <f t="shared" si="406"/>
        <v>38369</v>
      </c>
      <c r="CA520" s="138">
        <f>INDEX(ผลงานOPDVisit_HDC!$C:$C,MATCH(CalBudget2567!$D520,ผลงานOPDVisit_HDC!$A:$A,0))</f>
        <v>38369</v>
      </c>
      <c r="CB520" s="138">
        <f t="shared" si="407"/>
        <v>0</v>
      </c>
    </row>
    <row r="521" spans="1:80" hidden="1" x14ac:dyDescent="0.7">
      <c r="A521" s="136">
        <f>COUNTA($D$16:D521)</f>
        <v>506</v>
      </c>
      <c r="B521" s="1">
        <v>8</v>
      </c>
      <c r="C521" s="2" t="s">
        <v>48</v>
      </c>
      <c r="D521" s="91" t="s">
        <v>592</v>
      </c>
      <c r="E521" s="3" t="s">
        <v>1484</v>
      </c>
      <c r="F521" s="4" t="s">
        <v>1877</v>
      </c>
      <c r="G521" s="1">
        <v>16</v>
      </c>
      <c r="H521" s="3" t="s">
        <v>2973</v>
      </c>
      <c r="I521" s="137">
        <f>INDEX(รายได้แยกตามสิทธิ!$D:$D,MATCH(CalBudget2567!$D521,รายได้แยกตามสิทธิ!$B:$B,0))</f>
        <v>132448129.39</v>
      </c>
      <c r="J521" s="138">
        <f>INDEX(ผลงานOPDVisit_HDC!$F:$F,MATCH(CalBudget2567!$D521,ผลงานOPDVisit_HDC!$A:$A,0))</f>
        <v>146190</v>
      </c>
      <c r="K521" s="138">
        <f t="shared" si="359"/>
        <v>905.99992742321638</v>
      </c>
      <c r="L521" s="139">
        <f t="shared" si="360"/>
        <v>175428</v>
      </c>
      <c r="M521" s="140">
        <f t="shared" si="361"/>
        <v>175428</v>
      </c>
      <c r="N521" s="141">
        <f t="shared" si="362"/>
        <v>929.91832550718925</v>
      </c>
      <c r="O521" s="142">
        <f t="shared" si="363"/>
        <v>163133712.00707519</v>
      </c>
      <c r="P521" s="143">
        <f>INDEX(รายได้แยกตามสิทธิ!$E:$E,MATCH(CalBudget2567!$D521,รายได้แยกตามสิทธิ!$B:$B,0))</f>
        <v>45953970.25</v>
      </c>
      <c r="Q521" s="138">
        <f>INDEX(ผลงานOPDVisit_HDC!$D:$D,MATCH(CalBudget2567!$D521,ผลงานOPDVisit_HDC!$A:$A,0))</f>
        <v>29353</v>
      </c>
      <c r="R521" s="138">
        <f t="shared" si="364"/>
        <v>1565.5629833407147</v>
      </c>
      <c r="S521" s="139">
        <f t="shared" si="365"/>
        <v>35223.599999999999</v>
      </c>
      <c r="T521" s="140">
        <f t="shared" si="366"/>
        <v>35223.599999999999</v>
      </c>
      <c r="U521" s="141">
        <f t="shared" si="367"/>
        <v>1606.8938461009095</v>
      </c>
      <c r="V521" s="142">
        <f t="shared" si="368"/>
        <v>56600586.077519991</v>
      </c>
      <c r="W521" s="143">
        <f>INDEX(รายได้แยกตามสิทธิ!$F:$F,MATCH(CalBudget2567!$D521,รายได้แยกตามสิทธิ!$B:$B,0))</f>
        <v>11442157.470000001</v>
      </c>
      <c r="X521" s="138">
        <f>INDEX(ผลงานOPDVisit_HDC!$E:$E,MATCH(CalBudget2567!$D521,ผลงานOPDVisit_HDC!$A:$A,0))</f>
        <v>31811</v>
      </c>
      <c r="Y521" s="138">
        <f t="shared" si="369"/>
        <v>359.69185093206755</v>
      </c>
      <c r="Z521" s="139">
        <f t="shared" si="370"/>
        <v>38173.199999999997</v>
      </c>
      <c r="AA521" s="140">
        <f t="shared" si="371"/>
        <v>38173.199999999997</v>
      </c>
      <c r="AB521" s="141">
        <f t="shared" si="372"/>
        <v>369.18771579667413</v>
      </c>
      <c r="AC521" s="142">
        <f t="shared" si="373"/>
        <v>14093076.512649599</v>
      </c>
      <c r="AD521" s="143">
        <f>INDEX(รายได้แยกตามสิทธิ!$G:$G,MATCH(CalBudget2567!$D521,รายได้แยกตามสิทธิ!$B:$B,0))</f>
        <v>392803</v>
      </c>
      <c r="AE521" s="138">
        <f>INDEX(ผลงานOPDVisit_HDC!$G:$G,MATCH(CalBudget2567!$D521,ผลงานOPDVisit_HDC!$A:$A,0))</f>
        <v>371</v>
      </c>
      <c r="AF521" s="138">
        <f t="shared" si="374"/>
        <v>1058.7681940700809</v>
      </c>
      <c r="AG521" s="139">
        <f t="shared" si="375"/>
        <v>445.2</v>
      </c>
      <c r="AH521" s="140">
        <f t="shared" si="376"/>
        <v>445.2</v>
      </c>
      <c r="AI521" s="141">
        <f t="shared" si="377"/>
        <v>1086.719674393531</v>
      </c>
      <c r="AJ521" s="142">
        <f t="shared" si="378"/>
        <v>483807.59904</v>
      </c>
      <c r="AK521" s="143">
        <f>INDEX(รายได้แยกตามสิทธิ!$H:$H,MATCH(CalBudget2567!$D521,รายได้แยกตามสิทธิ!$B:$B,0))</f>
        <v>8399279.620000001</v>
      </c>
      <c r="AL521" s="138">
        <f>INDEX(ผลงานOPDVisit_HDC!$K:$K,MATCH(CalBudget2567!$D521,ผลงานOPDVisit_HDC!$A:$A,0))</f>
        <v>31040</v>
      </c>
      <c r="AM521" s="138">
        <f t="shared" si="379"/>
        <v>270.59534858247429</v>
      </c>
      <c r="AN521" s="139">
        <f t="shared" si="380"/>
        <v>37248</v>
      </c>
      <c r="AO521" s="140">
        <f t="shared" si="381"/>
        <v>37248</v>
      </c>
      <c r="AP521" s="141">
        <f t="shared" si="382"/>
        <v>277.73906578505159</v>
      </c>
      <c r="AQ521" s="142">
        <f t="shared" si="383"/>
        <v>10345224.722361602</v>
      </c>
      <c r="AR521" s="144">
        <f t="shared" si="357"/>
        <v>244656406.91864637</v>
      </c>
      <c r="AS521" s="143">
        <f>INDEX(รายได้แยกตามสิทธิ!$I:$I,MATCH(CalBudget2567!$D521,รายได้แยกตามสิทธิ!$B:$B,0))</f>
        <v>236788603.47</v>
      </c>
      <c r="AT521" s="138">
        <f>INDEX(ผลงานAdjRw_DHES!$D:$D,MATCH(CalBudget2567!$D521,ผลงานAdjRw_DHES!$B:$B,0))</f>
        <v>18604.840799999998</v>
      </c>
      <c r="AU521" s="143">
        <f t="shared" si="384"/>
        <v>12727.257707574689</v>
      </c>
      <c r="AV521" s="139">
        <f t="shared" si="385"/>
        <v>22325.808959999998</v>
      </c>
      <c r="AW521" s="140">
        <f t="shared" si="386"/>
        <v>22325.808959999998</v>
      </c>
      <c r="AX521" s="141">
        <f t="shared" si="387"/>
        <v>13063.25731105466</v>
      </c>
      <c r="AY521" s="142">
        <f t="shared" si="388"/>
        <v>291647787.12192965</v>
      </c>
      <c r="AZ521" s="143">
        <f>INDEX(รายได้แยกตามสิทธิ!$J:$J,MATCH(CalBudget2567!$D521,รายได้แยกตามสิทธิ!$B:$B,0))</f>
        <v>31718347.300000001</v>
      </c>
      <c r="BA521" s="138">
        <f>INDEX(ผลงานAdjRw_DHES!$F:$F,MATCH(CalBudget2567!$D521,ผลงานAdjRw_DHES!$B:$B,0))</f>
        <v>2349.9258999999997</v>
      </c>
      <c r="BB521" s="143">
        <f t="shared" si="389"/>
        <v>13497.594668836155</v>
      </c>
      <c r="BC521" s="139">
        <f t="shared" si="390"/>
        <v>2819.9110799999994</v>
      </c>
      <c r="BD521" s="140">
        <f t="shared" si="391"/>
        <v>2819.9110799999994</v>
      </c>
      <c r="BE521" s="141">
        <f t="shared" si="392"/>
        <v>13853.93116809343</v>
      </c>
      <c r="BF521" s="142">
        <f t="shared" si="393"/>
        <v>39066854.002463996</v>
      </c>
      <c r="BG521" s="143">
        <f>INDEX(รายได้แยกตามสิทธิ!$K:$K,MATCH(CalBudget2567!$D521,รายได้แยกตามสิทธิ!$B:$B,0))</f>
        <v>10866836.48</v>
      </c>
      <c r="BH521" s="138">
        <f>INDEX(ผลงานAdjRw_DHES!$E:$E,MATCH(CalBudget2567!$D521,ผลงานAdjRw_DHES!$B:$B,0))</f>
        <v>1178.5306</v>
      </c>
      <c r="BI521" s="143">
        <f t="shared" si="394"/>
        <v>9220.6655304495271</v>
      </c>
      <c r="BJ521" s="139">
        <f t="shared" si="395"/>
        <v>1414.2367200000001</v>
      </c>
      <c r="BK521" s="140">
        <f t="shared" si="396"/>
        <v>1414.2367200000001</v>
      </c>
      <c r="BL521" s="141">
        <f t="shared" si="397"/>
        <v>9464.0911004533955</v>
      </c>
      <c r="BM521" s="142">
        <f t="shared" si="398"/>
        <v>13384465.155686401</v>
      </c>
      <c r="BN521" s="143">
        <f>INDEX(รายได้แยกตามสิทธิ!$N:$N,MATCH(CalBudget2567!$D521,รายได้แยกตามสิทธิ!$B:$B,0))</f>
        <v>28162008.550000001</v>
      </c>
      <c r="BO521" s="138">
        <f>INDEX(ผลงานAdjRw_DHES!$I:$I,MATCH(CalBudget2567!$D521,ผลงานAdjRw_DHES!$B:$B,0))</f>
        <v>1681.8765000000026</v>
      </c>
      <c r="BP521" s="143">
        <f t="shared" si="399"/>
        <v>16744.397433461945</v>
      </c>
      <c r="BQ521" s="139">
        <f t="shared" si="400"/>
        <v>2018.251800000003</v>
      </c>
      <c r="BR521" s="140">
        <f t="shared" si="401"/>
        <v>2018.251800000003</v>
      </c>
      <c r="BS521" s="141">
        <f t="shared" si="402"/>
        <v>17186.449525705342</v>
      </c>
      <c r="BT521" s="142">
        <f t="shared" si="403"/>
        <v>34686582.690864004</v>
      </c>
      <c r="BU521" s="144">
        <f t="shared" si="404"/>
        <v>378785688.97094405</v>
      </c>
      <c r="BV521" s="145">
        <f t="shared" si="358"/>
        <v>623442095.88959038</v>
      </c>
      <c r="BW521" s="146">
        <f>INDEX(รายได้แยกตามสิทธิ!$Q:$Q,MATCH(CalBudget2567!$D521,รายได้แยกตามสิทธิ!$B:$B,0))</f>
        <v>0.49</v>
      </c>
      <c r="BX521" s="145">
        <f t="shared" si="405"/>
        <v>305486626.98589927</v>
      </c>
      <c r="BY521" s="141"/>
      <c r="BZ521" s="143">
        <f t="shared" si="406"/>
        <v>238765</v>
      </c>
      <c r="CA521" s="138">
        <f>INDEX(ผลงานOPDVisit_HDC!$C:$C,MATCH(CalBudget2567!$D521,ผลงานOPDVisit_HDC!$A:$A,0))</f>
        <v>238765</v>
      </c>
      <c r="CB521" s="138">
        <f t="shared" si="407"/>
        <v>0</v>
      </c>
    </row>
    <row r="522" spans="1:80" hidden="1" x14ac:dyDescent="0.7">
      <c r="A522" s="136">
        <f>COUNTA($D$16:D522)</f>
        <v>507</v>
      </c>
      <c r="B522" s="1">
        <v>8</v>
      </c>
      <c r="C522" s="2" t="s">
        <v>48</v>
      </c>
      <c r="D522" s="91" t="s">
        <v>593</v>
      </c>
      <c r="E522" s="3" t="s">
        <v>1485</v>
      </c>
      <c r="F522" s="4" t="s">
        <v>1876</v>
      </c>
      <c r="G522" s="1">
        <v>6</v>
      </c>
      <c r="H522" s="3" t="s">
        <v>2965</v>
      </c>
      <c r="I522" s="137">
        <f>INDEX(รายได้แยกตามสิทธิ!$D:$D,MATCH(CalBudget2567!$D522,รายได้แยกตามสิทธิ!$B:$B,0))</f>
        <v>44485485.25</v>
      </c>
      <c r="J522" s="138">
        <f>INDEX(ผลงานOPDVisit_HDC!$F:$F,MATCH(CalBudget2567!$D522,ผลงานOPDVisit_HDC!$A:$A,0))</f>
        <v>76407</v>
      </c>
      <c r="K522" s="138">
        <f t="shared" si="359"/>
        <v>582.21740481893016</v>
      </c>
      <c r="L522" s="139">
        <f t="shared" si="360"/>
        <v>91688.4</v>
      </c>
      <c r="M522" s="140">
        <f t="shared" si="361"/>
        <v>91688.4</v>
      </c>
      <c r="N522" s="141">
        <f t="shared" si="362"/>
        <v>597.58794430614989</v>
      </c>
      <c r="O522" s="142">
        <f t="shared" si="363"/>
        <v>54791882.47271999</v>
      </c>
      <c r="P522" s="143">
        <f>INDEX(รายได้แยกตามสิทธิ!$E:$E,MATCH(CalBudget2567!$D522,รายได้แยกตามสิทธิ!$B:$B,0))</f>
        <v>5145494.3600000003</v>
      </c>
      <c r="Q522" s="138">
        <f>INDEX(ผลงานOPDVisit_HDC!$D:$D,MATCH(CalBudget2567!$D522,ผลงานOPDVisit_HDC!$A:$A,0))</f>
        <v>11192</v>
      </c>
      <c r="R522" s="138">
        <f t="shared" si="364"/>
        <v>459.74753037884204</v>
      </c>
      <c r="S522" s="139">
        <f t="shared" si="365"/>
        <v>13430.4</v>
      </c>
      <c r="T522" s="140">
        <f t="shared" si="366"/>
        <v>13430.4</v>
      </c>
      <c r="U522" s="141">
        <f t="shared" si="367"/>
        <v>471.88486518084346</v>
      </c>
      <c r="V522" s="142">
        <f t="shared" si="368"/>
        <v>6337602.4933247995</v>
      </c>
      <c r="W522" s="143">
        <f>INDEX(รายได้แยกตามสิทธิ!$F:$F,MATCH(CalBudget2567!$D522,รายได้แยกตามสิทธิ!$B:$B,0))</f>
        <v>1392515.55</v>
      </c>
      <c r="X522" s="138">
        <f>INDEX(ผลงานOPDVisit_HDC!$E:$E,MATCH(CalBudget2567!$D522,ผลงานOPDVisit_HDC!$A:$A,0))</f>
        <v>3974</v>
      </c>
      <c r="Y522" s="138">
        <f t="shared" si="369"/>
        <v>350.40652994464017</v>
      </c>
      <c r="Z522" s="139">
        <f t="shared" si="370"/>
        <v>4768.8</v>
      </c>
      <c r="AA522" s="140">
        <f t="shared" si="371"/>
        <v>4768.8</v>
      </c>
      <c r="AB522" s="141">
        <f t="shared" si="372"/>
        <v>359.65726233517864</v>
      </c>
      <c r="AC522" s="142">
        <f t="shared" si="373"/>
        <v>1715133.552624</v>
      </c>
      <c r="AD522" s="143">
        <f>INDEX(รายได้แยกตามสิทธิ!$G:$G,MATCH(CalBudget2567!$D522,รายได้แยกตามสิทธิ!$B:$B,0))</f>
        <v>132266.64000000001</v>
      </c>
      <c r="AE522" s="138">
        <f>INDEX(ผลงานOPDVisit_HDC!$G:$G,MATCH(CalBudget2567!$D522,ผลงานOPDVisit_HDC!$A:$A,0))</f>
        <v>275</v>
      </c>
      <c r="AF522" s="138">
        <f t="shared" si="374"/>
        <v>480.96960000000007</v>
      </c>
      <c r="AG522" s="139">
        <f t="shared" si="375"/>
        <v>330</v>
      </c>
      <c r="AH522" s="140">
        <f t="shared" si="376"/>
        <v>330</v>
      </c>
      <c r="AI522" s="141">
        <f t="shared" si="377"/>
        <v>493.66719744000005</v>
      </c>
      <c r="AJ522" s="142">
        <f t="shared" si="378"/>
        <v>162910.17515520001</v>
      </c>
      <c r="AK522" s="143">
        <f>INDEX(รายได้แยกตามสิทธิ!$H:$H,MATCH(CalBudget2567!$D522,รายได้แยกตามสิทธิ!$B:$B,0))</f>
        <v>2768383.95</v>
      </c>
      <c r="AL522" s="138">
        <f>INDEX(ผลงานOPDVisit_HDC!$K:$K,MATCH(CalBudget2567!$D522,ผลงานOPDVisit_HDC!$A:$A,0))</f>
        <v>6391</v>
      </c>
      <c r="AM522" s="138">
        <f t="shared" si="379"/>
        <v>433.16913628540135</v>
      </c>
      <c r="AN522" s="139">
        <f t="shared" si="380"/>
        <v>7669.2</v>
      </c>
      <c r="AO522" s="140">
        <f t="shared" si="381"/>
        <v>7669.2</v>
      </c>
      <c r="AP522" s="141">
        <f t="shared" si="382"/>
        <v>444.60480148333596</v>
      </c>
      <c r="AQ522" s="142">
        <f t="shared" si="383"/>
        <v>3409763.143536</v>
      </c>
      <c r="AR522" s="144">
        <f t="shared" si="357"/>
        <v>66417291.837359995</v>
      </c>
      <c r="AS522" s="143">
        <f>INDEX(รายได้แยกตามสิทธิ!$I:$I,MATCH(CalBudget2567!$D522,รายได้แยกตามสิทธิ!$B:$B,0))</f>
        <v>19257967.899999999</v>
      </c>
      <c r="AT522" s="138">
        <f>INDEX(ผลงานAdjRw_DHES!$D:$D,MATCH(CalBudget2567!$D522,ผลงานAdjRw_DHES!$B:$B,0))</f>
        <v>1917.0194000000001</v>
      </c>
      <c r="AU522" s="143">
        <f t="shared" si="384"/>
        <v>10045.786651924334</v>
      </c>
      <c r="AV522" s="139">
        <f t="shared" si="385"/>
        <v>2300.42328</v>
      </c>
      <c r="AW522" s="140">
        <f t="shared" si="386"/>
        <v>2300.42328</v>
      </c>
      <c r="AX522" s="141">
        <f t="shared" si="387"/>
        <v>10310.995419535137</v>
      </c>
      <c r="AY522" s="142">
        <f t="shared" si="388"/>
        <v>23719653.903071996</v>
      </c>
      <c r="AZ522" s="143">
        <f>INDEX(รายได้แยกตามสิทธิ!$J:$J,MATCH(CalBudget2567!$D522,รายได้แยกตามสิทธิ!$B:$B,0))</f>
        <v>2056867.18</v>
      </c>
      <c r="BA522" s="138">
        <f>INDEX(ผลงานAdjRw_DHES!$F:$F,MATCH(CalBudget2567!$D522,ผลงานAdjRw_DHES!$B:$B,0))</f>
        <v>122.8565</v>
      </c>
      <c r="BB522" s="143">
        <f t="shared" si="389"/>
        <v>16742.029766434825</v>
      </c>
      <c r="BC522" s="139">
        <f t="shared" si="390"/>
        <v>147.42779999999999</v>
      </c>
      <c r="BD522" s="140">
        <f t="shared" si="391"/>
        <v>147.42779999999999</v>
      </c>
      <c r="BE522" s="141">
        <f t="shared" si="392"/>
        <v>17184.019352268704</v>
      </c>
      <c r="BF522" s="142">
        <f t="shared" si="393"/>
        <v>2533402.1682623997</v>
      </c>
      <c r="BG522" s="143">
        <f>INDEX(รายได้แยกตามสิทธิ!$K:$K,MATCH(CalBudget2567!$D522,รายได้แยกตามสิทธิ!$B:$B,0))</f>
        <v>664319.03</v>
      </c>
      <c r="BH522" s="138">
        <f>INDEX(ผลงานAdjRw_DHES!$E:$E,MATCH(CalBudget2567!$D522,ผลงานAdjRw_DHES!$B:$B,0))</f>
        <v>75.460599999999999</v>
      </c>
      <c r="BI522" s="143">
        <f t="shared" si="394"/>
        <v>8803.5217053667748</v>
      </c>
      <c r="BJ522" s="139">
        <f t="shared" si="395"/>
        <v>90.552719999999994</v>
      </c>
      <c r="BK522" s="140">
        <f t="shared" si="396"/>
        <v>90.552719999999994</v>
      </c>
      <c r="BL522" s="141">
        <f t="shared" si="397"/>
        <v>9035.9346783884575</v>
      </c>
      <c r="BM522" s="142">
        <f t="shared" si="398"/>
        <v>818228.46287039993</v>
      </c>
      <c r="BN522" s="143">
        <f>INDEX(รายได้แยกตามสิทธิ!$N:$N,MATCH(CalBudget2567!$D522,รายได้แยกตามสิทธิ!$B:$B,0))</f>
        <v>3531761.6300000004</v>
      </c>
      <c r="BO522" s="138">
        <f>INDEX(ผลงานAdjRw_DHES!$I:$I,MATCH(CalBudget2567!$D522,ผลงานAdjRw_DHES!$B:$B,0))</f>
        <v>207.92660000000001</v>
      </c>
      <c r="BP522" s="143">
        <f t="shared" si="399"/>
        <v>16985.617184140941</v>
      </c>
      <c r="BQ522" s="139">
        <f t="shared" si="400"/>
        <v>249.51192</v>
      </c>
      <c r="BR522" s="140">
        <f t="shared" si="401"/>
        <v>249.51192</v>
      </c>
      <c r="BS522" s="141">
        <f t="shared" si="402"/>
        <v>17434.037477802263</v>
      </c>
      <c r="BT522" s="142">
        <f t="shared" si="403"/>
        <v>4350000.1644384004</v>
      </c>
      <c r="BU522" s="144">
        <f t="shared" si="404"/>
        <v>31421284.698643196</v>
      </c>
      <c r="BV522" s="145">
        <f t="shared" si="358"/>
        <v>97838576.536003187</v>
      </c>
      <c r="BW522" s="146">
        <f>INDEX(รายได้แยกตามสิทธิ!$Q:$Q,MATCH(CalBudget2567!$D522,รายได้แยกตามสิทธิ!$B:$B,0))</f>
        <v>0.55000000000000004</v>
      </c>
      <c r="BX522" s="145">
        <f t="shared" si="405"/>
        <v>53811217.094801754</v>
      </c>
      <c r="BY522" s="141"/>
      <c r="BZ522" s="143">
        <f t="shared" si="406"/>
        <v>98239</v>
      </c>
      <c r="CA522" s="138">
        <f>INDEX(ผลงานOPDVisit_HDC!$C:$C,MATCH(CalBudget2567!$D522,ผลงานOPDVisit_HDC!$A:$A,0))</f>
        <v>98239</v>
      </c>
      <c r="CB522" s="138">
        <f t="shared" si="407"/>
        <v>0</v>
      </c>
    </row>
    <row r="523" spans="1:80" hidden="1" x14ac:dyDescent="0.7">
      <c r="A523" s="136">
        <f>COUNTA($D$16:D523)</f>
        <v>508</v>
      </c>
      <c r="B523" s="1">
        <v>8</v>
      </c>
      <c r="C523" s="2" t="s">
        <v>48</v>
      </c>
      <c r="D523" s="91" t="s">
        <v>594</v>
      </c>
      <c r="E523" s="3" t="s">
        <v>1486</v>
      </c>
      <c r="F523" s="4" t="s">
        <v>1876</v>
      </c>
      <c r="G523" s="1">
        <v>6</v>
      </c>
      <c r="H523" s="3" t="s">
        <v>2965</v>
      </c>
      <c r="I523" s="137">
        <f>INDEX(รายได้แยกตามสิทธิ!$D:$D,MATCH(CalBudget2567!$D523,รายได้แยกตามสิทธิ!$B:$B,0))</f>
        <v>52662044.299999997</v>
      </c>
      <c r="J523" s="138">
        <f>INDEX(ผลงานOPDVisit_HDC!$F:$F,MATCH(CalBudget2567!$D523,ผลงานOPDVisit_HDC!$A:$A,0))</f>
        <v>97716</v>
      </c>
      <c r="K523" s="138">
        <f t="shared" si="359"/>
        <v>538.92959494862657</v>
      </c>
      <c r="L523" s="139">
        <f t="shared" si="360"/>
        <v>117259.2</v>
      </c>
      <c r="M523" s="140">
        <f t="shared" si="361"/>
        <v>117259.2</v>
      </c>
      <c r="N523" s="141">
        <f t="shared" si="362"/>
        <v>553.15733625527037</v>
      </c>
      <c r="O523" s="142">
        <f t="shared" si="363"/>
        <v>64862786.723423995</v>
      </c>
      <c r="P523" s="143">
        <f>INDEX(รายได้แยกตามสิทธิ!$E:$E,MATCH(CalBudget2567!$D523,รายได้แยกตามสิทธิ!$B:$B,0))</f>
        <v>5104706.75</v>
      </c>
      <c r="Q523" s="138">
        <f>INDEX(ผลงานOPDVisit_HDC!$D:$D,MATCH(CalBudget2567!$D523,ผลงานOPDVisit_HDC!$A:$A,0))</f>
        <v>11802</v>
      </c>
      <c r="R523" s="138">
        <f t="shared" si="364"/>
        <v>432.52895695644804</v>
      </c>
      <c r="S523" s="139">
        <f t="shared" si="365"/>
        <v>14162.4</v>
      </c>
      <c r="T523" s="140">
        <f t="shared" si="366"/>
        <v>14162.4</v>
      </c>
      <c r="U523" s="141">
        <f t="shared" si="367"/>
        <v>443.94772142009828</v>
      </c>
      <c r="V523" s="142">
        <f t="shared" si="368"/>
        <v>6287365.2098399997</v>
      </c>
      <c r="W523" s="143">
        <f>INDEX(รายได้แยกตามสิทธิ!$F:$F,MATCH(CalBudget2567!$D523,รายได้แยกตามสิทธิ!$B:$B,0))</f>
        <v>2009009</v>
      </c>
      <c r="X523" s="138">
        <f>INDEX(ผลงานOPDVisit_HDC!$E:$E,MATCH(CalBudget2567!$D523,ผลงานOPDVisit_HDC!$A:$A,0))</f>
        <v>6407</v>
      </c>
      <c r="Y523" s="138">
        <f t="shared" si="369"/>
        <v>313.5646948649914</v>
      </c>
      <c r="Z523" s="139">
        <f t="shared" si="370"/>
        <v>7688.4</v>
      </c>
      <c r="AA523" s="140">
        <f t="shared" si="371"/>
        <v>7688.4</v>
      </c>
      <c r="AB523" s="141">
        <f t="shared" si="372"/>
        <v>321.84280280942716</v>
      </c>
      <c r="AC523" s="142">
        <f t="shared" si="373"/>
        <v>2474456.2051199996</v>
      </c>
      <c r="AD523" s="143">
        <f>INDEX(รายได้แยกตามสิทธิ!$G:$G,MATCH(CalBudget2567!$D523,รายได้แยกตามสิทธิ!$B:$B,0))</f>
        <v>51606.5</v>
      </c>
      <c r="AE523" s="138">
        <f>INDEX(ผลงานOPDVisit_HDC!$G:$G,MATCH(CalBudget2567!$D523,ผลงานOPDVisit_HDC!$A:$A,0))</f>
        <v>284</v>
      </c>
      <c r="AF523" s="138">
        <f t="shared" si="374"/>
        <v>181.71302816901408</v>
      </c>
      <c r="AG523" s="139">
        <f t="shared" si="375"/>
        <v>340.8</v>
      </c>
      <c r="AH523" s="140">
        <f t="shared" si="376"/>
        <v>340.8</v>
      </c>
      <c r="AI523" s="141">
        <f t="shared" si="377"/>
        <v>186.51025211267606</v>
      </c>
      <c r="AJ523" s="142">
        <f t="shared" si="378"/>
        <v>63562.693920000005</v>
      </c>
      <c r="AK523" s="143">
        <f>INDEX(รายได้แยกตามสิทธิ!$H:$H,MATCH(CalBudget2567!$D523,รายได้แยกตามสิทธิ!$B:$B,0))</f>
        <v>1539789.26</v>
      </c>
      <c r="AL523" s="138">
        <f>INDEX(ผลงานOPDVisit_HDC!$K:$K,MATCH(CalBudget2567!$D523,ผลงานOPDVisit_HDC!$A:$A,0))</f>
        <v>16638</v>
      </c>
      <c r="AM523" s="138">
        <f t="shared" si="379"/>
        <v>92.546535641303038</v>
      </c>
      <c r="AN523" s="139">
        <f t="shared" si="380"/>
        <v>19965.599999999999</v>
      </c>
      <c r="AO523" s="140">
        <f t="shared" si="381"/>
        <v>19965.599999999999</v>
      </c>
      <c r="AP523" s="141">
        <f t="shared" si="382"/>
        <v>94.989764182233444</v>
      </c>
      <c r="AQ523" s="142">
        <f t="shared" si="383"/>
        <v>1896527.6357568</v>
      </c>
      <c r="AR523" s="144">
        <f t="shared" si="357"/>
        <v>75584698.468060791</v>
      </c>
      <c r="AS523" s="143">
        <f>INDEX(รายได้แยกตามสิทธิ!$I:$I,MATCH(CalBudget2567!$D523,รายได้แยกตามสิทธิ!$B:$B,0))</f>
        <v>38428941.030000001</v>
      </c>
      <c r="AT523" s="138">
        <f>INDEX(ผลงานAdjRw_DHES!$D:$D,MATCH(CalBudget2567!$D523,ผลงานAdjRw_DHES!$B:$B,0))</f>
        <v>3545.9621000000006</v>
      </c>
      <c r="AU523" s="143">
        <f t="shared" si="384"/>
        <v>10837.380644874911</v>
      </c>
      <c r="AV523" s="139">
        <f t="shared" si="385"/>
        <v>4255.154520000001</v>
      </c>
      <c r="AW523" s="140">
        <f t="shared" si="386"/>
        <v>4255.154520000001</v>
      </c>
      <c r="AX523" s="141">
        <f t="shared" si="387"/>
        <v>11123.487493899609</v>
      </c>
      <c r="AY523" s="142">
        <f t="shared" si="388"/>
        <v>47332158.087830402</v>
      </c>
      <c r="AZ523" s="143">
        <f>INDEX(รายได้แยกตามสิทธิ!$J:$J,MATCH(CalBudget2567!$D523,รายได้แยกตามสิทธิ!$B:$B,0))</f>
        <v>2538991.89</v>
      </c>
      <c r="BA523" s="138">
        <f>INDEX(ผลงานAdjRw_DHES!$F:$F,MATCH(CalBudget2567!$D523,ผลงานAdjRw_DHES!$B:$B,0))</f>
        <v>220.91340000000002</v>
      </c>
      <c r="BB523" s="143">
        <f t="shared" si="389"/>
        <v>11493.154738463125</v>
      </c>
      <c r="BC523" s="139">
        <f t="shared" si="390"/>
        <v>265.09608000000003</v>
      </c>
      <c r="BD523" s="140">
        <f t="shared" si="391"/>
        <v>265.09608000000003</v>
      </c>
      <c r="BE523" s="141">
        <f t="shared" si="392"/>
        <v>11796.574023558551</v>
      </c>
      <c r="BF523" s="142">
        <f t="shared" si="393"/>
        <v>3127225.5310751996</v>
      </c>
      <c r="BG523" s="143">
        <f>INDEX(รายได้แยกตามสิทธิ!$K:$K,MATCH(CalBudget2567!$D523,รายได้แยกตามสิทธิ!$B:$B,0))</f>
        <v>994178</v>
      </c>
      <c r="BH523" s="138">
        <f>INDEX(ผลงานAdjRw_DHES!$E:$E,MATCH(CalBudget2567!$D523,ผลงานAdjRw_DHES!$B:$B,0))</f>
        <v>123.85440000000001</v>
      </c>
      <c r="BI523" s="143">
        <f t="shared" si="394"/>
        <v>8026.989755713159</v>
      </c>
      <c r="BJ523" s="139">
        <f t="shared" si="395"/>
        <v>148.62528</v>
      </c>
      <c r="BK523" s="140">
        <f t="shared" si="396"/>
        <v>148.62528</v>
      </c>
      <c r="BL523" s="141">
        <f t="shared" si="397"/>
        <v>8238.9022852639864</v>
      </c>
      <c r="BM523" s="142">
        <f t="shared" si="398"/>
        <v>1224509.1590399998</v>
      </c>
      <c r="BN523" s="143">
        <f>INDEX(รายได้แยกตามสิทธิ!$N:$N,MATCH(CalBudget2567!$D523,รายได้แยกตามสิทธิ!$B:$B,0))</f>
        <v>1602150.48</v>
      </c>
      <c r="BO523" s="138">
        <f>INDEX(ผลงานAdjRw_DHES!$I:$I,MATCH(CalBudget2567!$D523,ผลงานAdjRw_DHES!$B:$B,0))</f>
        <v>122.73729999999892</v>
      </c>
      <c r="BP523" s="143">
        <f t="shared" si="399"/>
        <v>13053.492947946663</v>
      </c>
      <c r="BQ523" s="139">
        <f t="shared" si="400"/>
        <v>147.2847599999987</v>
      </c>
      <c r="BR523" s="140">
        <f t="shared" si="401"/>
        <v>147.2847599999987</v>
      </c>
      <c r="BS523" s="141">
        <f t="shared" si="402"/>
        <v>13398.105161772455</v>
      </c>
      <c r="BT523" s="142">
        <f t="shared" si="403"/>
        <v>1973336.7032063997</v>
      </c>
      <c r="BU523" s="144">
        <f t="shared" si="404"/>
        <v>53657229.481151998</v>
      </c>
      <c r="BV523" s="145">
        <f t="shared" si="358"/>
        <v>129241927.94921279</v>
      </c>
      <c r="BW523" s="146">
        <f>INDEX(รายได้แยกตามสิทธิ!$Q:$Q,MATCH(CalBudget2567!$D523,รายได้แยกตามสิทธิ!$B:$B,0))</f>
        <v>0.68</v>
      </c>
      <c r="BX523" s="145">
        <f t="shared" si="405"/>
        <v>87884511.005464703</v>
      </c>
      <c r="BY523" s="141"/>
      <c r="BZ523" s="143">
        <f t="shared" si="406"/>
        <v>132847</v>
      </c>
      <c r="CA523" s="138">
        <f>INDEX(ผลงานOPDVisit_HDC!$C:$C,MATCH(CalBudget2567!$D523,ผลงานOPDVisit_HDC!$A:$A,0))</f>
        <v>132847</v>
      </c>
      <c r="CB523" s="138">
        <f t="shared" si="407"/>
        <v>0</v>
      </c>
    </row>
    <row r="524" spans="1:80" hidden="1" x14ac:dyDescent="0.7">
      <c r="A524" s="136">
        <f>COUNTA($D$16:D524)</f>
        <v>509</v>
      </c>
      <c r="B524" s="1">
        <v>8</v>
      </c>
      <c r="C524" s="2" t="s">
        <v>48</v>
      </c>
      <c r="D524" s="91" t="s">
        <v>595</v>
      </c>
      <c r="E524" s="3" t="s">
        <v>1487</v>
      </c>
      <c r="F524" s="4" t="s">
        <v>1876</v>
      </c>
      <c r="G524" s="1">
        <v>13</v>
      </c>
      <c r="H524" s="3" t="s">
        <v>2963</v>
      </c>
      <c r="I524" s="137">
        <f>INDEX(รายได้แยกตามสิทธิ!$D:$D,MATCH(CalBudget2567!$D524,รายได้แยกตามสิทธิ!$B:$B,0))</f>
        <v>69236791.159999996</v>
      </c>
      <c r="J524" s="138">
        <f>INDEX(ผลงานOPDVisit_HDC!$F:$F,MATCH(CalBudget2567!$D524,ผลงานOPDVisit_HDC!$A:$A,0))</f>
        <v>75300</v>
      </c>
      <c r="K524" s="138">
        <f t="shared" si="359"/>
        <v>919.47929827357234</v>
      </c>
      <c r="L524" s="139">
        <f t="shared" si="360"/>
        <v>90360</v>
      </c>
      <c r="M524" s="140">
        <f t="shared" si="361"/>
        <v>90360</v>
      </c>
      <c r="N524" s="141">
        <f t="shared" si="362"/>
        <v>943.75355174799461</v>
      </c>
      <c r="O524" s="142">
        <f t="shared" si="363"/>
        <v>85277570.935948789</v>
      </c>
      <c r="P524" s="143">
        <f>INDEX(รายได้แยกตามสิทธิ!$E:$E,MATCH(CalBudget2567!$D524,รายได้แยกตามสิทธิ!$B:$B,0))</f>
        <v>24934000.199999999</v>
      </c>
      <c r="Q524" s="138">
        <f>INDEX(ผลงานOPDVisit_HDC!$D:$D,MATCH(CalBudget2567!$D524,ผลงานOPDVisit_HDC!$A:$A,0))</f>
        <v>16863</v>
      </c>
      <c r="R524" s="138">
        <f t="shared" si="364"/>
        <v>1478.6218466465041</v>
      </c>
      <c r="S524" s="139">
        <f t="shared" si="365"/>
        <v>20235.599999999999</v>
      </c>
      <c r="T524" s="140">
        <f t="shared" si="366"/>
        <v>20235.599999999999</v>
      </c>
      <c r="U524" s="141">
        <f t="shared" si="367"/>
        <v>1517.6574633979717</v>
      </c>
      <c r="V524" s="142">
        <f t="shared" si="368"/>
        <v>30710709.366335995</v>
      </c>
      <c r="W524" s="143">
        <f>INDEX(รายได้แยกตามสิทธิ!$F:$F,MATCH(CalBudget2567!$D524,รายได้แยกตามสิทธิ!$B:$B,0))</f>
        <v>2558447.25</v>
      </c>
      <c r="X524" s="138">
        <f>INDEX(ผลงานOPDVisit_HDC!$E:$E,MATCH(CalBudget2567!$D524,ผลงานOPDVisit_HDC!$A:$A,0))</f>
        <v>11597</v>
      </c>
      <c r="Y524" s="138">
        <f t="shared" si="369"/>
        <v>220.61285246184357</v>
      </c>
      <c r="Z524" s="139">
        <f t="shared" si="370"/>
        <v>13916.4</v>
      </c>
      <c r="AA524" s="140">
        <f t="shared" si="371"/>
        <v>13916.4</v>
      </c>
      <c r="AB524" s="141">
        <f t="shared" si="372"/>
        <v>226.43703176683624</v>
      </c>
      <c r="AC524" s="142">
        <f t="shared" si="373"/>
        <v>3151188.3088799999</v>
      </c>
      <c r="AD524" s="143">
        <f>INDEX(รายได้แยกตามสิทธิ!$G:$G,MATCH(CalBudget2567!$D524,รายได้แยกตามสิทธิ!$B:$B,0))</f>
        <v>44187</v>
      </c>
      <c r="AE524" s="138">
        <f>INDEX(ผลงานOPDVisit_HDC!$G:$G,MATCH(CalBudget2567!$D524,ผลงานOPDVisit_HDC!$A:$A,0))</f>
        <v>324</v>
      </c>
      <c r="AF524" s="138">
        <f t="shared" si="374"/>
        <v>136.37962962962962</v>
      </c>
      <c r="AG524" s="139">
        <f t="shared" si="375"/>
        <v>388.8</v>
      </c>
      <c r="AH524" s="140">
        <f t="shared" si="376"/>
        <v>388.8</v>
      </c>
      <c r="AI524" s="141">
        <f t="shared" si="377"/>
        <v>139.98005185185184</v>
      </c>
      <c r="AJ524" s="142">
        <f t="shared" si="378"/>
        <v>54424.244159999995</v>
      </c>
      <c r="AK524" s="143">
        <f>INDEX(รายได้แยกตามสิทธิ!$H:$H,MATCH(CalBudget2567!$D524,รายได้แยกตามสิทธิ!$B:$B,0))</f>
        <v>18038099.280000001</v>
      </c>
      <c r="AL524" s="138">
        <f>INDEX(ผลงานOPDVisit_HDC!$K:$K,MATCH(CalBudget2567!$D524,ผลงานOPDVisit_HDC!$A:$A,0))</f>
        <v>3360</v>
      </c>
      <c r="AM524" s="138">
        <f t="shared" si="379"/>
        <v>5368.4819285714293</v>
      </c>
      <c r="AN524" s="139">
        <f t="shared" si="380"/>
        <v>4032</v>
      </c>
      <c r="AO524" s="140">
        <f t="shared" si="381"/>
        <v>4032</v>
      </c>
      <c r="AP524" s="141">
        <f t="shared" si="382"/>
        <v>5510.2098514857153</v>
      </c>
      <c r="AQ524" s="142">
        <f t="shared" si="383"/>
        <v>22217166.121190403</v>
      </c>
      <c r="AR524" s="144">
        <f t="shared" si="357"/>
        <v>141411058.97651517</v>
      </c>
      <c r="AS524" s="143">
        <f>INDEX(รายได้แยกตามสิทธิ!$I:$I,MATCH(CalBudget2567!$D524,รายได้แยกตามสิทธิ!$B:$B,0))</f>
        <v>76730740.260000005</v>
      </c>
      <c r="AT524" s="138">
        <f>INDEX(ผลงานAdjRw_DHES!$D:$D,MATCH(CalBudget2567!$D524,ผลงานAdjRw_DHES!$B:$B,0))</f>
        <v>3874.2782000000002</v>
      </c>
      <c r="AU524" s="143">
        <f t="shared" si="384"/>
        <v>19805.170485692019</v>
      </c>
      <c r="AV524" s="139">
        <f t="shared" si="385"/>
        <v>4649.1338400000004</v>
      </c>
      <c r="AW524" s="140">
        <f t="shared" si="386"/>
        <v>4649.1338400000004</v>
      </c>
      <c r="AX524" s="141">
        <f t="shared" si="387"/>
        <v>20328.026986514287</v>
      </c>
      <c r="AY524" s="142">
        <f t="shared" si="388"/>
        <v>94507718.1634368</v>
      </c>
      <c r="AZ524" s="143">
        <f>INDEX(รายได้แยกตามสิทธิ!$J:$J,MATCH(CalBudget2567!$D524,รายได้แยกตามสิทธิ!$B:$B,0))</f>
        <v>9968836.0299999993</v>
      </c>
      <c r="BA524" s="138">
        <f>INDEX(ผลงานAdjRw_DHES!$F:$F,MATCH(CalBudget2567!$D524,ผลงานAdjRw_DHES!$B:$B,0))</f>
        <v>368.3981</v>
      </c>
      <c r="BB524" s="143">
        <f t="shared" si="389"/>
        <v>27059.955059485917</v>
      </c>
      <c r="BC524" s="139">
        <f t="shared" si="390"/>
        <v>442.07772</v>
      </c>
      <c r="BD524" s="140">
        <f t="shared" si="391"/>
        <v>442.07772</v>
      </c>
      <c r="BE524" s="141">
        <f t="shared" si="392"/>
        <v>27774.337873056345</v>
      </c>
      <c r="BF524" s="142">
        <f t="shared" si="393"/>
        <v>12278415.961430399</v>
      </c>
      <c r="BG524" s="143">
        <f>INDEX(รายได้แยกตามสิทธิ!$K:$K,MATCH(CalBudget2567!$D524,รายได้แยกตามสิทธิ!$B:$B,0))</f>
        <v>1533289.75</v>
      </c>
      <c r="BH524" s="138">
        <f>INDEX(ผลงานAdjRw_DHES!$E:$E,MATCH(CalBudget2567!$D524,ผลงานAdjRw_DHES!$B:$B,0))</f>
        <v>171.12899999999999</v>
      </c>
      <c r="BI524" s="143">
        <f t="shared" si="394"/>
        <v>8959.8475419128263</v>
      </c>
      <c r="BJ524" s="139">
        <f t="shared" si="395"/>
        <v>205.35479999999998</v>
      </c>
      <c r="BK524" s="140">
        <f t="shared" si="396"/>
        <v>205.35479999999998</v>
      </c>
      <c r="BL524" s="141">
        <f t="shared" si="397"/>
        <v>9196.3875170193242</v>
      </c>
      <c r="BM524" s="142">
        <f t="shared" si="398"/>
        <v>1888522.3192799997</v>
      </c>
      <c r="BN524" s="143">
        <f>INDEX(รายได้แยกตามสิทธิ!$N:$N,MATCH(CalBudget2567!$D524,รายได้แยกตามสิทธิ!$B:$B,0))</f>
        <v>5004154</v>
      </c>
      <c r="BO524" s="138">
        <f>INDEX(ผลงานAdjRw_DHES!$I:$I,MATCH(CalBudget2567!$D524,ผลงานAdjRw_DHES!$B:$B,0))</f>
        <v>200.78419999999983</v>
      </c>
      <c r="BP524" s="143">
        <f t="shared" si="399"/>
        <v>24923.046733756961</v>
      </c>
      <c r="BQ524" s="139">
        <f t="shared" si="400"/>
        <v>240.94103999999979</v>
      </c>
      <c r="BR524" s="140">
        <f t="shared" si="401"/>
        <v>240.94103999999979</v>
      </c>
      <c r="BS524" s="141">
        <f t="shared" si="402"/>
        <v>25581.015167528145</v>
      </c>
      <c r="BT524" s="142">
        <f t="shared" si="403"/>
        <v>6163516.3987199999</v>
      </c>
      <c r="BU524" s="144">
        <f t="shared" si="404"/>
        <v>114838172.8428672</v>
      </c>
      <c r="BV524" s="145">
        <f t="shared" si="358"/>
        <v>256249231.81938237</v>
      </c>
      <c r="BW524" s="146">
        <f>INDEX(รายได้แยกตามสิทธิ!$Q:$Q,MATCH(CalBudget2567!$D524,รายได้แยกตามสิทธิ!$B:$B,0))</f>
        <v>0.4</v>
      </c>
      <c r="BX524" s="145">
        <f t="shared" si="405"/>
        <v>102499692.72775295</v>
      </c>
      <c r="BY524" s="141"/>
      <c r="BZ524" s="143">
        <f t="shared" si="406"/>
        <v>107444</v>
      </c>
      <c r="CA524" s="138">
        <f>INDEX(ผลงานOPDVisit_HDC!$C:$C,MATCH(CalBudget2567!$D524,ผลงานOPDVisit_HDC!$A:$A,0))</f>
        <v>107444</v>
      </c>
      <c r="CB524" s="138">
        <f t="shared" si="407"/>
        <v>0</v>
      </c>
    </row>
    <row r="525" spans="1:80" hidden="1" x14ac:dyDescent="0.7">
      <c r="A525" s="136">
        <f>COUNTA($D$16:D525)</f>
        <v>510</v>
      </c>
      <c r="B525" s="1">
        <v>8</v>
      </c>
      <c r="C525" s="2" t="s">
        <v>48</v>
      </c>
      <c r="D525" s="91" t="s">
        <v>596</v>
      </c>
      <c r="E525" s="3" t="s">
        <v>1488</v>
      </c>
      <c r="F525" s="4" t="s">
        <v>1876</v>
      </c>
      <c r="G525" s="1">
        <v>6</v>
      </c>
      <c r="H525" s="3" t="s">
        <v>2965</v>
      </c>
      <c r="I525" s="137">
        <f>INDEX(รายได้แยกตามสิทธิ!$D:$D,MATCH(CalBudget2567!$D525,รายได้แยกตามสิทธิ!$B:$B,0))</f>
        <v>33358632.84</v>
      </c>
      <c r="J525" s="138">
        <f>INDEX(ผลงานOPDVisit_HDC!$F:$F,MATCH(CalBudget2567!$D525,ผลงานOPDVisit_HDC!$A:$A,0))</f>
        <v>75359</v>
      </c>
      <c r="K525" s="138">
        <f t="shared" si="359"/>
        <v>442.66289149272149</v>
      </c>
      <c r="L525" s="139">
        <f t="shared" si="360"/>
        <v>90430.8</v>
      </c>
      <c r="M525" s="140">
        <f t="shared" si="361"/>
        <v>90430.8</v>
      </c>
      <c r="N525" s="141">
        <f t="shared" si="362"/>
        <v>454.34919182812934</v>
      </c>
      <c r="O525" s="142">
        <f t="shared" si="363"/>
        <v>41087160.896371201</v>
      </c>
      <c r="P525" s="143">
        <f>INDEX(รายได้แยกตามสิทธิ!$E:$E,MATCH(CalBudget2567!$D525,รายได้แยกตามสิทธิ!$B:$B,0))</f>
        <v>4872762.29</v>
      </c>
      <c r="Q525" s="138">
        <f>INDEX(ผลงานOPDVisit_HDC!$D:$D,MATCH(CalBudget2567!$D525,ผลงานOPDVisit_HDC!$A:$A,0))</f>
        <v>10902</v>
      </c>
      <c r="R525" s="138">
        <f t="shared" si="364"/>
        <v>446.96040084388187</v>
      </c>
      <c r="S525" s="139">
        <f t="shared" si="365"/>
        <v>13082.4</v>
      </c>
      <c r="T525" s="140">
        <f t="shared" si="366"/>
        <v>13082.4</v>
      </c>
      <c r="U525" s="141">
        <f t="shared" si="367"/>
        <v>458.76015542616034</v>
      </c>
      <c r="V525" s="142">
        <f t="shared" si="368"/>
        <v>6001683.8573471997</v>
      </c>
      <c r="W525" s="143">
        <f>INDEX(รายได้แยกตามสิทธิ!$F:$F,MATCH(CalBudget2567!$D525,รายได้แยกตามสิทธิ!$B:$B,0))</f>
        <v>2304934.8199999998</v>
      </c>
      <c r="X525" s="138">
        <f>INDEX(ผลงานOPDVisit_HDC!$E:$E,MATCH(CalBudget2567!$D525,ผลงานOPDVisit_HDC!$A:$A,0))</f>
        <v>6734</v>
      </c>
      <c r="Y525" s="138">
        <f t="shared" si="369"/>
        <v>342.28316305316304</v>
      </c>
      <c r="Z525" s="139">
        <f t="shared" si="370"/>
        <v>8080.7999999999993</v>
      </c>
      <c r="AA525" s="140">
        <f t="shared" si="371"/>
        <v>8080.7999999999993</v>
      </c>
      <c r="AB525" s="141">
        <f t="shared" si="372"/>
        <v>351.31943855776655</v>
      </c>
      <c r="AC525" s="142">
        <f t="shared" si="373"/>
        <v>2838942.1190975998</v>
      </c>
      <c r="AD525" s="143">
        <f>INDEX(รายได้แยกตามสิทธิ!$G:$G,MATCH(CalBudget2567!$D525,รายได้แยกตามสิทธิ!$B:$B,0))</f>
        <v>48477.84</v>
      </c>
      <c r="AE525" s="138">
        <f>INDEX(ผลงานOPDVisit_HDC!$G:$G,MATCH(CalBudget2567!$D525,ผลงานOPDVisit_HDC!$A:$A,0))</f>
        <v>874</v>
      </c>
      <c r="AF525" s="138">
        <f t="shared" si="374"/>
        <v>55.466636155606402</v>
      </c>
      <c r="AG525" s="139">
        <f t="shared" si="375"/>
        <v>1048.8</v>
      </c>
      <c r="AH525" s="140">
        <f t="shared" si="376"/>
        <v>1048.8</v>
      </c>
      <c r="AI525" s="141">
        <f t="shared" si="377"/>
        <v>56.930955350114409</v>
      </c>
      <c r="AJ525" s="142">
        <f t="shared" si="378"/>
        <v>59709.185971199993</v>
      </c>
      <c r="AK525" s="143">
        <f>INDEX(รายได้แยกตามสิทธิ!$H:$H,MATCH(CalBudget2567!$D525,รายได้แยกตามสิทธิ!$B:$B,0))</f>
        <v>1820338.5</v>
      </c>
      <c r="AL525" s="138">
        <f>INDEX(ผลงานOPDVisit_HDC!$K:$K,MATCH(CalBudget2567!$D525,ผลงานOPDVisit_HDC!$A:$A,0))</f>
        <v>3486</v>
      </c>
      <c r="AM525" s="138">
        <f t="shared" si="379"/>
        <v>522.18545611015486</v>
      </c>
      <c r="AN525" s="139">
        <f t="shared" si="380"/>
        <v>4183.2</v>
      </c>
      <c r="AO525" s="140">
        <f t="shared" si="381"/>
        <v>4183.2</v>
      </c>
      <c r="AP525" s="141">
        <f t="shared" si="382"/>
        <v>535.971152151463</v>
      </c>
      <c r="AQ525" s="142">
        <f t="shared" si="383"/>
        <v>2242074.5236800001</v>
      </c>
      <c r="AR525" s="144">
        <f t="shared" si="357"/>
        <v>52229570.582467198</v>
      </c>
      <c r="AS525" s="143">
        <f>INDEX(รายได้แยกตามสิทธิ!$I:$I,MATCH(CalBudget2567!$D525,รายได้แยกตามสิทธิ!$B:$B,0))</f>
        <v>16914914.199999999</v>
      </c>
      <c r="AT525" s="138">
        <f>INDEX(ผลงานAdjRw_DHES!$D:$D,MATCH(CalBudget2567!$D525,ผลงานAdjRw_DHES!$B:$B,0))</f>
        <v>1539.6053000000002</v>
      </c>
      <c r="AU525" s="143">
        <f t="shared" si="384"/>
        <v>10986.526351916298</v>
      </c>
      <c r="AV525" s="139">
        <f t="shared" si="385"/>
        <v>1847.5263600000001</v>
      </c>
      <c r="AW525" s="140">
        <f t="shared" si="386"/>
        <v>1847.5263600000001</v>
      </c>
      <c r="AX525" s="141">
        <f t="shared" si="387"/>
        <v>11276.570647606888</v>
      </c>
      <c r="AY525" s="142">
        <f t="shared" si="388"/>
        <v>20833761.521855999</v>
      </c>
      <c r="AZ525" s="143">
        <f>INDEX(รายได้แยกตามสิทธิ!$J:$J,MATCH(CalBudget2567!$D525,รายได้แยกตามสิทธิ!$B:$B,0))</f>
        <v>1350459.85</v>
      </c>
      <c r="BA525" s="138">
        <f>INDEX(ผลงานAdjRw_DHES!$F:$F,MATCH(CalBudget2567!$D525,ผลงานAdjRw_DHES!$B:$B,0))</f>
        <v>121.5804</v>
      </c>
      <c r="BB525" s="143">
        <f t="shared" si="389"/>
        <v>11107.545706380306</v>
      </c>
      <c r="BC525" s="139">
        <f t="shared" si="390"/>
        <v>145.89648</v>
      </c>
      <c r="BD525" s="140">
        <f t="shared" si="391"/>
        <v>145.89648</v>
      </c>
      <c r="BE525" s="141">
        <f t="shared" si="392"/>
        <v>11400.784913028747</v>
      </c>
      <c r="BF525" s="142">
        <f t="shared" si="393"/>
        <v>1663334.3880480002</v>
      </c>
      <c r="BG525" s="143">
        <f>INDEX(รายได้แยกตามสิทธิ!$K:$K,MATCH(CalBudget2567!$D525,รายได้แยกตามสิทธิ!$B:$B,0))</f>
        <v>393114.41</v>
      </c>
      <c r="BH525" s="138">
        <f>INDEX(ผลงานAdjRw_DHES!$E:$E,MATCH(CalBudget2567!$D525,ผลงานAdjRw_DHES!$B:$B,0))</f>
        <v>43.144900000000007</v>
      </c>
      <c r="BI525" s="143">
        <f t="shared" si="394"/>
        <v>9111.491972399981</v>
      </c>
      <c r="BJ525" s="139">
        <f t="shared" si="395"/>
        <v>51.773880000000005</v>
      </c>
      <c r="BK525" s="140">
        <f t="shared" si="396"/>
        <v>51.773880000000005</v>
      </c>
      <c r="BL525" s="141">
        <f t="shared" si="397"/>
        <v>9352.03536047134</v>
      </c>
      <c r="BM525" s="142">
        <f t="shared" si="398"/>
        <v>484191.15650879993</v>
      </c>
      <c r="BN525" s="143">
        <f>INDEX(รายได้แยกตามสิทธิ!$N:$N,MATCH(CalBudget2567!$D525,รายได้แยกตามสิทธิ!$B:$B,0))</f>
        <v>1265106.5</v>
      </c>
      <c r="BO525" s="138">
        <f>INDEX(ผลงานAdjRw_DHES!$I:$I,MATCH(CalBudget2567!$D525,ผลงานAdjRw_DHES!$B:$B,0))</f>
        <v>82.051899999999762</v>
      </c>
      <c r="BP525" s="143">
        <f t="shared" si="399"/>
        <v>15418.369349155884</v>
      </c>
      <c r="BQ525" s="139">
        <f t="shared" si="400"/>
        <v>98.462279999999708</v>
      </c>
      <c r="BR525" s="140">
        <f t="shared" si="401"/>
        <v>98.462279999999708</v>
      </c>
      <c r="BS525" s="141">
        <f t="shared" si="402"/>
        <v>15825.4142999736</v>
      </c>
      <c r="BT525" s="142">
        <f t="shared" si="403"/>
        <v>1558206.3739199999</v>
      </c>
      <c r="BU525" s="144">
        <f t="shared" si="404"/>
        <v>24539493.4403328</v>
      </c>
      <c r="BV525" s="145">
        <f t="shared" si="358"/>
        <v>76769064.022799999</v>
      </c>
      <c r="BW525" s="146">
        <f>INDEX(รายได้แยกตามสิทธิ!$Q:$Q,MATCH(CalBudget2567!$D525,รายได้แยกตามสิทธิ!$B:$B,0))</f>
        <v>0.49</v>
      </c>
      <c r="BX525" s="145">
        <f t="shared" si="405"/>
        <v>37616841.371171996</v>
      </c>
      <c r="BY525" s="141"/>
      <c r="BZ525" s="143">
        <f t="shared" si="406"/>
        <v>97355</v>
      </c>
      <c r="CA525" s="138">
        <f>INDEX(ผลงานOPDVisit_HDC!$C:$C,MATCH(CalBudget2567!$D525,ผลงานOPDVisit_HDC!$A:$A,0))</f>
        <v>97355</v>
      </c>
      <c r="CB525" s="138">
        <f t="shared" si="407"/>
        <v>0</v>
      </c>
    </row>
    <row r="526" spans="1:80" hidden="1" x14ac:dyDescent="0.7">
      <c r="A526" s="136">
        <f>COUNTA($D$16:D526)</f>
        <v>511</v>
      </c>
      <c r="B526" s="1">
        <v>8</v>
      </c>
      <c r="C526" s="2" t="s">
        <v>48</v>
      </c>
      <c r="D526" s="91" t="s">
        <v>597</v>
      </c>
      <c r="E526" s="3" t="s">
        <v>1489</v>
      </c>
      <c r="F526" s="4" t="s">
        <v>1876</v>
      </c>
      <c r="G526" s="1">
        <v>6</v>
      </c>
      <c r="H526" s="3" t="s">
        <v>2965</v>
      </c>
      <c r="I526" s="137">
        <f>INDEX(รายได้แยกตามสิทธิ!$D:$D,MATCH(CalBudget2567!$D526,รายได้แยกตามสิทธิ!$B:$B,0))</f>
        <v>38081311</v>
      </c>
      <c r="J526" s="138">
        <f>INDEX(ผลงานOPDVisit_HDC!$F:$F,MATCH(CalBudget2567!$D526,ผลงานOPDVisit_HDC!$A:$A,0))</f>
        <v>47131</v>
      </c>
      <c r="K526" s="138">
        <f t="shared" si="359"/>
        <v>807.98860622520215</v>
      </c>
      <c r="L526" s="139">
        <f t="shared" si="360"/>
        <v>56557.2</v>
      </c>
      <c r="M526" s="140">
        <f t="shared" si="361"/>
        <v>56557.2</v>
      </c>
      <c r="N526" s="141">
        <f t="shared" si="362"/>
        <v>829.31950542954746</v>
      </c>
      <c r="O526" s="142">
        <f t="shared" si="363"/>
        <v>46903989.132480003</v>
      </c>
      <c r="P526" s="143">
        <f>INDEX(รายได้แยกตามสิทธิ!$E:$E,MATCH(CalBudget2567!$D526,รายได้แยกตามสิทธิ!$B:$B,0))</f>
        <v>6709711.8600000003</v>
      </c>
      <c r="Q526" s="138">
        <f>INDEX(ผลงานOPDVisit_HDC!$D:$D,MATCH(CalBudget2567!$D526,ผลงานOPDVisit_HDC!$A:$A,0))</f>
        <v>10922</v>
      </c>
      <c r="R526" s="138">
        <f t="shared" si="364"/>
        <v>614.329963376671</v>
      </c>
      <c r="S526" s="139">
        <f t="shared" si="365"/>
        <v>13106.4</v>
      </c>
      <c r="T526" s="140">
        <f t="shared" si="366"/>
        <v>13106.4</v>
      </c>
      <c r="U526" s="141">
        <f t="shared" si="367"/>
        <v>630.54827440981512</v>
      </c>
      <c r="V526" s="142">
        <f t="shared" si="368"/>
        <v>8264217.9037248008</v>
      </c>
      <c r="W526" s="143">
        <f>INDEX(รายได้แยกตามสิทธิ!$F:$F,MATCH(CalBudget2567!$D526,รายได้แยกตามสิทธิ!$B:$B,0))</f>
        <v>1680306.34</v>
      </c>
      <c r="X526" s="138">
        <f>INDEX(ผลงานOPDVisit_HDC!$E:$E,MATCH(CalBudget2567!$D526,ผลงานOPDVisit_HDC!$A:$A,0))</f>
        <v>8629</v>
      </c>
      <c r="Y526" s="138">
        <f t="shared" si="369"/>
        <v>194.72781782361804</v>
      </c>
      <c r="Z526" s="139">
        <f t="shared" si="370"/>
        <v>10354.799999999999</v>
      </c>
      <c r="AA526" s="140">
        <f t="shared" si="371"/>
        <v>10354.799999999999</v>
      </c>
      <c r="AB526" s="141">
        <f t="shared" si="372"/>
        <v>199.86863221416155</v>
      </c>
      <c r="AC526" s="142">
        <f t="shared" si="373"/>
        <v>2069599.7128511998</v>
      </c>
      <c r="AD526" s="143">
        <f>INDEX(รายได้แยกตามสิทธิ!$G:$G,MATCH(CalBudget2567!$D526,รายได้แยกตามสิทธิ!$B:$B,0))</f>
        <v>76444.5</v>
      </c>
      <c r="AE526" s="138">
        <f>INDEX(ผลงานOPDVisit_HDC!$G:$G,MATCH(CalBudget2567!$D526,ผลงานOPDVisit_HDC!$A:$A,0))</f>
        <v>833</v>
      </c>
      <c r="AF526" s="138">
        <f t="shared" si="374"/>
        <v>91.770108043217292</v>
      </c>
      <c r="AG526" s="139">
        <f t="shared" si="375"/>
        <v>999.59999999999991</v>
      </c>
      <c r="AH526" s="140">
        <f t="shared" si="376"/>
        <v>999.59999999999991</v>
      </c>
      <c r="AI526" s="141">
        <f t="shared" si="377"/>
        <v>94.192838895558225</v>
      </c>
      <c r="AJ526" s="142">
        <f t="shared" si="378"/>
        <v>94155.161759999988</v>
      </c>
      <c r="AK526" s="143">
        <f>INDEX(รายได้แยกตามสิทธิ!$H:$H,MATCH(CalBudget2567!$D526,รายได้แยกตามสิทธิ!$B:$B,0))</f>
        <v>3393650.86</v>
      </c>
      <c r="AL526" s="138">
        <f>INDEX(ผลงานOPDVisit_HDC!$K:$K,MATCH(CalBudget2567!$D526,ผลงานOPDVisit_HDC!$A:$A,0))</f>
        <v>6158</v>
      </c>
      <c r="AM526" s="138">
        <f t="shared" si="379"/>
        <v>551.09627476453397</v>
      </c>
      <c r="AN526" s="139">
        <f t="shared" si="380"/>
        <v>7389.5999999999995</v>
      </c>
      <c r="AO526" s="140">
        <f t="shared" si="381"/>
        <v>7389.5999999999995</v>
      </c>
      <c r="AP526" s="141">
        <f t="shared" si="382"/>
        <v>565.64521641831766</v>
      </c>
      <c r="AQ526" s="142">
        <f t="shared" si="383"/>
        <v>4179891.8912447998</v>
      </c>
      <c r="AR526" s="144">
        <f t="shared" si="357"/>
        <v>61511853.802060798</v>
      </c>
      <c r="AS526" s="143">
        <f>INDEX(รายได้แยกตามสิทธิ!$I:$I,MATCH(CalBudget2567!$D526,รายได้แยกตามสิทธิ!$B:$B,0))</f>
        <v>20857006.82</v>
      </c>
      <c r="AT526" s="138">
        <f>INDEX(ผลงานAdjRw_DHES!$D:$D,MATCH(CalBudget2567!$D526,ผลงานAdjRw_DHES!$B:$B,0))</f>
        <v>935.15599999999995</v>
      </c>
      <c r="AU526" s="143">
        <f t="shared" si="384"/>
        <v>22303.237983823023</v>
      </c>
      <c r="AV526" s="139">
        <f t="shared" si="385"/>
        <v>1122.1871999999998</v>
      </c>
      <c r="AW526" s="140">
        <f t="shared" si="386"/>
        <v>1122.1871999999998</v>
      </c>
      <c r="AX526" s="141">
        <f t="shared" si="387"/>
        <v>22892.043466595951</v>
      </c>
      <c r="AY526" s="142">
        <f t="shared" si="388"/>
        <v>25689158.160057601</v>
      </c>
      <c r="AZ526" s="143">
        <f>INDEX(รายได้แยกตามสิทธิ!$J:$J,MATCH(CalBudget2567!$D526,รายได้แยกตามสิทธิ!$B:$B,0))</f>
        <v>2264367.9500000002</v>
      </c>
      <c r="BA526" s="138">
        <f>INDEX(ผลงานAdjRw_DHES!$F:$F,MATCH(CalBudget2567!$D526,ผลงานAdjRw_DHES!$B:$B,0))</f>
        <v>125.64000000000001</v>
      </c>
      <c r="BB526" s="143">
        <f t="shared" si="389"/>
        <v>18022.667542184015</v>
      </c>
      <c r="BC526" s="139">
        <f t="shared" si="390"/>
        <v>150.768</v>
      </c>
      <c r="BD526" s="140">
        <f t="shared" si="391"/>
        <v>150.768</v>
      </c>
      <c r="BE526" s="141">
        <f t="shared" si="392"/>
        <v>18498.465965297673</v>
      </c>
      <c r="BF526" s="142">
        <f t="shared" si="393"/>
        <v>2788976.7166559994</v>
      </c>
      <c r="BG526" s="143">
        <f>INDEX(รายได้แยกตามสิทธิ!$K:$K,MATCH(CalBudget2567!$D526,รายได้แยกตามสิทธิ!$B:$B,0))</f>
        <v>662336</v>
      </c>
      <c r="BH526" s="138">
        <f>INDEX(ผลงานAdjRw_DHES!$E:$E,MATCH(CalBudget2567!$D526,ผลงานAdjRw_DHES!$B:$B,0))</f>
        <v>51.139999999999993</v>
      </c>
      <c r="BI526" s="143">
        <f t="shared" si="394"/>
        <v>12951.427454047714</v>
      </c>
      <c r="BJ526" s="139">
        <f t="shared" si="395"/>
        <v>61.367999999999988</v>
      </c>
      <c r="BK526" s="140">
        <f t="shared" si="396"/>
        <v>61.367999999999988</v>
      </c>
      <c r="BL526" s="141">
        <f t="shared" si="397"/>
        <v>13293.345138834575</v>
      </c>
      <c r="BM526" s="142">
        <f t="shared" si="398"/>
        <v>815786.00448</v>
      </c>
      <c r="BN526" s="143">
        <f>INDEX(รายได้แยกตามสิทธิ!$N:$N,MATCH(CalBudget2567!$D526,รายได้แยกตามสิทธิ!$B:$B,0))</f>
        <v>2475444.56</v>
      </c>
      <c r="BO526" s="138">
        <f>INDEX(ผลงานAdjRw_DHES!$I:$I,MATCH(CalBudget2567!$D526,ผลงานAdjRw_DHES!$B:$B,0))</f>
        <v>113.69400000000016</v>
      </c>
      <c r="BP526" s="143">
        <f t="shared" si="399"/>
        <v>21772.868928879241</v>
      </c>
      <c r="BQ526" s="139">
        <f t="shared" si="400"/>
        <v>136.43280000000019</v>
      </c>
      <c r="BR526" s="140">
        <f t="shared" si="401"/>
        <v>136.43280000000019</v>
      </c>
      <c r="BS526" s="141">
        <f t="shared" si="402"/>
        <v>22347.672668601652</v>
      </c>
      <c r="BT526" s="142">
        <f t="shared" si="403"/>
        <v>3048955.5556607996</v>
      </c>
      <c r="BU526" s="144">
        <f t="shared" si="404"/>
        <v>32342876.4368544</v>
      </c>
      <c r="BV526" s="145">
        <f t="shared" si="358"/>
        <v>93854730.238915205</v>
      </c>
      <c r="BW526" s="146">
        <f>INDEX(รายได้แยกตามสิทธิ!$Q:$Q,MATCH(CalBudget2567!$D526,รายได้แยกตามสิทธิ!$B:$B,0))</f>
        <v>0.51</v>
      </c>
      <c r="BX526" s="145">
        <f t="shared" si="405"/>
        <v>47865912.421846755</v>
      </c>
      <c r="BY526" s="141"/>
      <c r="BZ526" s="143">
        <f t="shared" si="406"/>
        <v>73673</v>
      </c>
      <c r="CA526" s="138">
        <f>INDEX(ผลงานOPDVisit_HDC!$C:$C,MATCH(CalBudget2567!$D526,ผลงานOPDVisit_HDC!$A:$A,0))</f>
        <v>73673</v>
      </c>
      <c r="CB526" s="138">
        <f t="shared" si="407"/>
        <v>0</v>
      </c>
    </row>
    <row r="527" spans="1:80" hidden="1" x14ac:dyDescent="0.7">
      <c r="A527" s="136">
        <f>COUNTA($D$16:D527)</f>
        <v>512</v>
      </c>
      <c r="B527" s="1">
        <v>8</v>
      </c>
      <c r="C527" s="2" t="s">
        <v>48</v>
      </c>
      <c r="D527" s="91" t="s">
        <v>598</v>
      </c>
      <c r="E527" s="3" t="s">
        <v>1490</v>
      </c>
      <c r="F527" s="4" t="s">
        <v>1876</v>
      </c>
      <c r="G527" s="1">
        <v>6</v>
      </c>
      <c r="H527" s="3" t="s">
        <v>2965</v>
      </c>
      <c r="I527" s="137">
        <f>INDEX(รายได้แยกตามสิทธิ!$D:$D,MATCH(CalBudget2567!$D527,รายได้แยกตามสิทธิ!$B:$B,0))</f>
        <v>30403198.18</v>
      </c>
      <c r="J527" s="138">
        <f>INDEX(ผลงานOPDVisit_HDC!$F:$F,MATCH(CalBudget2567!$D527,ผลงานOPDVisit_HDC!$A:$A,0))</f>
        <v>59810</v>
      </c>
      <c r="K527" s="138">
        <f t="shared" si="359"/>
        <v>508.32968032101655</v>
      </c>
      <c r="L527" s="139">
        <f t="shared" si="360"/>
        <v>71772</v>
      </c>
      <c r="M527" s="140">
        <f t="shared" si="361"/>
        <v>71772</v>
      </c>
      <c r="N527" s="141">
        <f t="shared" si="362"/>
        <v>521.74958388149139</v>
      </c>
      <c r="O527" s="142">
        <f t="shared" si="363"/>
        <v>37447011.134342402</v>
      </c>
      <c r="P527" s="143">
        <f>INDEX(รายได้แยกตามสิทธิ!$E:$E,MATCH(CalBudget2567!$D527,รายได้แยกตามสิทธิ!$B:$B,0))</f>
        <v>5175988.0599999996</v>
      </c>
      <c r="Q527" s="138">
        <f>INDEX(ผลงานOPDVisit_HDC!$D:$D,MATCH(CalBudget2567!$D527,ผลงานOPDVisit_HDC!$A:$A,0))</f>
        <v>9232</v>
      </c>
      <c r="R527" s="138">
        <f t="shared" si="364"/>
        <v>560.65728552859616</v>
      </c>
      <c r="S527" s="139">
        <f t="shared" si="365"/>
        <v>11078.4</v>
      </c>
      <c r="T527" s="140">
        <f t="shared" si="366"/>
        <v>11078.4</v>
      </c>
      <c r="U527" s="141">
        <f t="shared" si="367"/>
        <v>575.45863786655104</v>
      </c>
      <c r="V527" s="142">
        <f t="shared" si="368"/>
        <v>6375160.9737407984</v>
      </c>
      <c r="W527" s="143">
        <f>INDEX(รายได้แยกตามสิทธิ!$F:$F,MATCH(CalBudget2567!$D527,รายได้แยกตามสิทธิ!$B:$B,0))</f>
        <v>1202322.42</v>
      </c>
      <c r="X527" s="138">
        <f>INDEX(ผลงานOPDVisit_HDC!$E:$E,MATCH(CalBudget2567!$D527,ผลงานOPDVisit_HDC!$A:$A,0))</f>
        <v>3794</v>
      </c>
      <c r="Y527" s="138">
        <f t="shared" si="369"/>
        <v>316.90100685292566</v>
      </c>
      <c r="Z527" s="139">
        <f t="shared" si="370"/>
        <v>4552.8</v>
      </c>
      <c r="AA527" s="140">
        <f t="shared" si="371"/>
        <v>4552.8</v>
      </c>
      <c r="AB527" s="141">
        <f t="shared" si="372"/>
        <v>325.26719343384292</v>
      </c>
      <c r="AC527" s="142">
        <f t="shared" si="373"/>
        <v>1480876.4782656</v>
      </c>
      <c r="AD527" s="143">
        <f>INDEX(รายได้แยกตามสิทธิ!$G:$G,MATCH(CalBudget2567!$D527,รายได้แยกตามสิทธิ!$B:$B,0))</f>
        <v>85571</v>
      </c>
      <c r="AE527" s="138">
        <f>INDEX(ผลงานOPDVisit_HDC!$G:$G,MATCH(CalBudget2567!$D527,ผลงานOPDVisit_HDC!$A:$A,0))</f>
        <v>188</v>
      </c>
      <c r="AF527" s="138">
        <f t="shared" si="374"/>
        <v>455.16489361702128</v>
      </c>
      <c r="AG527" s="139">
        <f t="shared" si="375"/>
        <v>225.6</v>
      </c>
      <c r="AH527" s="140">
        <f t="shared" si="376"/>
        <v>225.6</v>
      </c>
      <c r="AI527" s="141">
        <f t="shared" si="377"/>
        <v>467.18124680851065</v>
      </c>
      <c r="AJ527" s="142">
        <f t="shared" si="378"/>
        <v>105396.08928</v>
      </c>
      <c r="AK527" s="143">
        <f>INDEX(รายได้แยกตามสิทธิ!$H:$H,MATCH(CalBudget2567!$D527,รายได้แยกตามสิทธิ!$B:$B,0))</f>
        <v>2045674.6</v>
      </c>
      <c r="AL527" s="138">
        <f>INDEX(ผลงานOPDVisit_HDC!$K:$K,MATCH(CalBudget2567!$D527,ผลงานOPDVisit_HDC!$A:$A,0))</f>
        <v>5769</v>
      </c>
      <c r="AM527" s="138">
        <f t="shared" si="379"/>
        <v>354.59778124458313</v>
      </c>
      <c r="AN527" s="139">
        <f t="shared" si="380"/>
        <v>6922.8</v>
      </c>
      <c r="AO527" s="140">
        <f t="shared" si="381"/>
        <v>6922.8</v>
      </c>
      <c r="AP527" s="141">
        <f t="shared" si="382"/>
        <v>363.9591626694401</v>
      </c>
      <c r="AQ527" s="142">
        <f t="shared" si="383"/>
        <v>2519616.4913280001</v>
      </c>
      <c r="AR527" s="144">
        <f t="shared" si="357"/>
        <v>47928061.166956805</v>
      </c>
      <c r="AS527" s="143">
        <f>INDEX(รายได้แยกตามสิทธิ!$I:$I,MATCH(CalBudget2567!$D527,รายได้แยกตามสิทธิ!$B:$B,0))</f>
        <v>12652750.460000001</v>
      </c>
      <c r="AT527" s="138">
        <f>INDEX(ผลงานAdjRw_DHES!$D:$D,MATCH(CalBudget2567!$D527,ผลงานAdjRw_DHES!$B:$B,0))</f>
        <v>1188.0118</v>
      </c>
      <c r="AU527" s="143">
        <f t="shared" si="384"/>
        <v>10650.357563788508</v>
      </c>
      <c r="AV527" s="139">
        <f t="shared" si="385"/>
        <v>1425.6141599999999</v>
      </c>
      <c r="AW527" s="140">
        <f t="shared" si="386"/>
        <v>1425.6141599999999</v>
      </c>
      <c r="AX527" s="141">
        <f t="shared" si="387"/>
        <v>10931.527003472524</v>
      </c>
      <c r="AY527" s="142">
        <f t="shared" si="388"/>
        <v>15584139.686572798</v>
      </c>
      <c r="AZ527" s="143">
        <f>INDEX(รายได้แยกตามสิทธิ!$J:$J,MATCH(CalBudget2567!$D527,รายได้แยกตามสิทธิ!$B:$B,0))</f>
        <v>1405507.05</v>
      </c>
      <c r="BA527" s="138">
        <f>INDEX(ผลงานAdjRw_DHES!$F:$F,MATCH(CalBudget2567!$D527,ผลงานAdjRw_DHES!$B:$B,0))</f>
        <v>96.933199999999999</v>
      </c>
      <c r="BB527" s="143">
        <f t="shared" si="389"/>
        <v>14499.748796078124</v>
      </c>
      <c r="BC527" s="139">
        <f t="shared" si="390"/>
        <v>116.31984</v>
      </c>
      <c r="BD527" s="140">
        <f t="shared" si="391"/>
        <v>116.31984</v>
      </c>
      <c r="BE527" s="141">
        <f t="shared" si="392"/>
        <v>14882.542164294586</v>
      </c>
      <c r="BF527" s="142">
        <f t="shared" si="393"/>
        <v>1731134.923344</v>
      </c>
      <c r="BG527" s="143">
        <f>INDEX(รายได้แยกตามสิทธิ!$K:$K,MATCH(CalBudget2567!$D527,รายได้แยกตามสิทธิ!$B:$B,0))</f>
        <v>307817</v>
      </c>
      <c r="BH527" s="138">
        <f>INDEX(ผลงานAdjRw_DHES!$E:$E,MATCH(CalBudget2567!$D527,ผลงานAdjRw_DHES!$B:$B,0))</f>
        <v>30.632899999999996</v>
      </c>
      <c r="BI527" s="143">
        <f t="shared" si="394"/>
        <v>10048.575224676737</v>
      </c>
      <c r="BJ527" s="139">
        <f t="shared" si="395"/>
        <v>36.759479999999996</v>
      </c>
      <c r="BK527" s="140">
        <f t="shared" si="396"/>
        <v>36.759479999999996</v>
      </c>
      <c r="BL527" s="141">
        <f t="shared" si="397"/>
        <v>10313.857610608204</v>
      </c>
      <c r="BM527" s="142">
        <f t="shared" si="398"/>
        <v>379132.04256000003</v>
      </c>
      <c r="BN527" s="143">
        <f>INDEX(รายได้แยกตามสิทธิ!$N:$N,MATCH(CalBudget2567!$D527,รายได้แยกตามสิทธิ!$B:$B,0))</f>
        <v>911127.5</v>
      </c>
      <c r="BO527" s="138">
        <f>INDEX(ผลงานAdjRw_DHES!$I:$I,MATCH(CalBudget2567!$D527,ผลงานAdjRw_DHES!$B:$B,0))</f>
        <v>85.633499999999913</v>
      </c>
      <c r="BP527" s="143">
        <f t="shared" si="399"/>
        <v>10639.84889091303</v>
      </c>
      <c r="BQ527" s="139">
        <f t="shared" si="400"/>
        <v>102.7601999999999</v>
      </c>
      <c r="BR527" s="140">
        <f t="shared" si="401"/>
        <v>102.7601999999999</v>
      </c>
      <c r="BS527" s="141">
        <f t="shared" si="402"/>
        <v>10920.740901633135</v>
      </c>
      <c r="BT527" s="142">
        <f t="shared" si="403"/>
        <v>1122217.5192000002</v>
      </c>
      <c r="BU527" s="144">
        <f t="shared" si="404"/>
        <v>18816624.1716768</v>
      </c>
      <c r="BV527" s="145">
        <f t="shared" si="358"/>
        <v>66744685.338633604</v>
      </c>
      <c r="BW527" s="146">
        <f>INDEX(รายได้แยกตามสิทธิ!$Q:$Q,MATCH(CalBudget2567!$D527,รายได้แยกตามสิทธิ!$B:$B,0))</f>
        <v>0.47</v>
      </c>
      <c r="BX527" s="145">
        <f t="shared" si="405"/>
        <v>31370002.109157793</v>
      </c>
      <c r="BY527" s="141"/>
      <c r="BZ527" s="143">
        <f t="shared" si="406"/>
        <v>78793</v>
      </c>
      <c r="CA527" s="138">
        <f>INDEX(ผลงานOPDVisit_HDC!$C:$C,MATCH(CalBudget2567!$D527,ผลงานOPDVisit_HDC!$A:$A,0))</f>
        <v>78793</v>
      </c>
      <c r="CB527" s="138">
        <f t="shared" si="407"/>
        <v>0</v>
      </c>
    </row>
    <row r="528" spans="1:80" hidden="1" x14ac:dyDescent="0.7">
      <c r="A528" s="136">
        <f>COUNTA($D$16:D528)</f>
        <v>513</v>
      </c>
      <c r="B528" s="1">
        <v>8</v>
      </c>
      <c r="C528" s="2" t="s">
        <v>48</v>
      </c>
      <c r="D528" s="91" t="s">
        <v>599</v>
      </c>
      <c r="E528" s="3" t="s">
        <v>1491</v>
      </c>
      <c r="F528" s="4" t="s">
        <v>1876</v>
      </c>
      <c r="G528" s="1">
        <v>2</v>
      </c>
      <c r="H528" s="3" t="s">
        <v>2968</v>
      </c>
      <c r="I528" s="137">
        <f>INDEX(รายได้แยกตามสิทธิ!$D:$D,MATCH(CalBudget2567!$D528,รายได้แยกตามสิทธิ!$B:$B,0))</f>
        <v>15745894.449999999</v>
      </c>
      <c r="J528" s="138">
        <f>INDEX(ผลงานOPDVisit_HDC!$F:$F,MATCH(CalBudget2567!$D528,ผลงานOPDVisit_HDC!$A:$A,0))</f>
        <v>33272</v>
      </c>
      <c r="K528" s="138">
        <f t="shared" si="359"/>
        <v>473.24760910074536</v>
      </c>
      <c r="L528" s="139">
        <f t="shared" si="360"/>
        <v>39926.400000000001</v>
      </c>
      <c r="M528" s="140">
        <f t="shared" si="361"/>
        <v>39926.400000000001</v>
      </c>
      <c r="N528" s="141">
        <f t="shared" si="362"/>
        <v>485.74134598100505</v>
      </c>
      <c r="O528" s="142">
        <f t="shared" si="363"/>
        <v>19393903.276176002</v>
      </c>
      <c r="P528" s="143">
        <f>INDEX(รายได้แยกตามสิทธิ!$E:$E,MATCH(CalBudget2567!$D528,รายได้แยกตามสิทธิ!$B:$B,0))</f>
        <v>2682779</v>
      </c>
      <c r="Q528" s="138">
        <f>INDEX(ผลงานOPDVisit_HDC!$D:$D,MATCH(CalBudget2567!$D528,ผลงานOPDVisit_HDC!$A:$A,0))</f>
        <v>739</v>
      </c>
      <c r="R528" s="138">
        <f t="shared" si="364"/>
        <v>3630.2828146143438</v>
      </c>
      <c r="S528" s="139">
        <f t="shared" si="365"/>
        <v>886.8</v>
      </c>
      <c r="T528" s="140">
        <f t="shared" si="366"/>
        <v>886.8</v>
      </c>
      <c r="U528" s="141">
        <f t="shared" si="367"/>
        <v>3726.1222809201627</v>
      </c>
      <c r="V528" s="142">
        <f t="shared" si="368"/>
        <v>3304325.2387200003</v>
      </c>
      <c r="W528" s="143">
        <f>INDEX(รายได้แยกตามสิทธิ!$F:$F,MATCH(CalBudget2567!$D528,รายได้แยกตามสิทธิ!$B:$B,0))</f>
        <v>829102.63</v>
      </c>
      <c r="X528" s="138">
        <f>INDEX(ผลงานOPDVisit_HDC!$E:$E,MATCH(CalBudget2567!$D528,ผลงานOPDVisit_HDC!$A:$A,0))</f>
        <v>1892</v>
      </c>
      <c r="Y528" s="138">
        <f t="shared" si="369"/>
        <v>438.21492071881607</v>
      </c>
      <c r="Z528" s="139">
        <f t="shared" si="370"/>
        <v>2270.4</v>
      </c>
      <c r="AA528" s="140">
        <f t="shared" si="371"/>
        <v>2270.4</v>
      </c>
      <c r="AB528" s="141">
        <f t="shared" si="372"/>
        <v>449.78379462579284</v>
      </c>
      <c r="AC528" s="142">
        <f t="shared" si="373"/>
        <v>1021189.1273184001</v>
      </c>
      <c r="AD528" s="143">
        <f>INDEX(รายได้แยกตามสิทธิ!$G:$G,MATCH(CalBudget2567!$D528,รายได้แยกตามสิทธิ!$B:$B,0))</f>
        <v>237021</v>
      </c>
      <c r="AE528" s="138">
        <f>INDEX(ผลงานOPDVisit_HDC!$G:$G,MATCH(CalBudget2567!$D528,ผลงานOPDVisit_HDC!$A:$A,0))</f>
        <v>289</v>
      </c>
      <c r="AF528" s="138">
        <f t="shared" si="374"/>
        <v>820.1418685121107</v>
      </c>
      <c r="AG528" s="139">
        <f t="shared" si="375"/>
        <v>346.8</v>
      </c>
      <c r="AH528" s="140">
        <f t="shared" si="376"/>
        <v>346.8</v>
      </c>
      <c r="AI528" s="141">
        <f t="shared" si="377"/>
        <v>841.7936138408304</v>
      </c>
      <c r="AJ528" s="142">
        <f t="shared" si="378"/>
        <v>291934.02528</v>
      </c>
      <c r="AK528" s="143">
        <f>INDEX(รายได้แยกตามสิทธิ!$H:$H,MATCH(CalBudget2567!$D528,รายได้แยกตามสิทธิ!$B:$B,0))</f>
        <v>1691384.78</v>
      </c>
      <c r="AL528" s="138">
        <f>INDEX(ผลงานOPDVisit_HDC!$K:$K,MATCH(CalBudget2567!$D528,ผลงานOPDVisit_HDC!$A:$A,0))</f>
        <v>2152</v>
      </c>
      <c r="AM528" s="138">
        <f t="shared" si="379"/>
        <v>785.95947026022304</v>
      </c>
      <c r="AN528" s="139">
        <f t="shared" si="380"/>
        <v>2582.4</v>
      </c>
      <c r="AO528" s="140">
        <f t="shared" si="381"/>
        <v>2582.4</v>
      </c>
      <c r="AP528" s="141">
        <f t="shared" si="382"/>
        <v>806.70880027509293</v>
      </c>
      <c r="AQ528" s="142">
        <f t="shared" si="383"/>
        <v>2083244.8058304</v>
      </c>
      <c r="AR528" s="144">
        <f t="shared" ref="AR528:AR591" si="408">O528+V528+AC528+AJ528+AQ528</f>
        <v>26094596.473324802</v>
      </c>
      <c r="AS528" s="143">
        <f>INDEX(รายได้แยกตามสิทธิ!$I:$I,MATCH(CalBudget2567!$D528,รายได้แยกตามสิทธิ!$B:$B,0))</f>
        <v>6682378.5</v>
      </c>
      <c r="AT528" s="138">
        <f>INDEX(ผลงานAdjRw_DHES!$D:$D,MATCH(CalBudget2567!$D528,ผลงานAdjRw_DHES!$B:$B,0))</f>
        <v>553.52250000000004</v>
      </c>
      <c r="AU528" s="143">
        <f t="shared" si="384"/>
        <v>12072.460469086622</v>
      </c>
      <c r="AV528" s="139">
        <f t="shared" si="385"/>
        <v>664.22699999999998</v>
      </c>
      <c r="AW528" s="140">
        <f t="shared" si="386"/>
        <v>664.22699999999998</v>
      </c>
      <c r="AX528" s="141">
        <f t="shared" si="387"/>
        <v>12391.173425470508</v>
      </c>
      <c r="AY528" s="142">
        <f t="shared" si="388"/>
        <v>8230551.9508799985</v>
      </c>
      <c r="AZ528" s="143">
        <f>INDEX(รายได้แยกตามสิทธิ!$J:$J,MATCH(CalBudget2567!$D528,รายได้แยกตามสิทธิ!$B:$B,0))</f>
        <v>1018534</v>
      </c>
      <c r="BA528" s="138">
        <f>INDEX(ผลงานAdjRw_DHES!$F:$F,MATCH(CalBudget2567!$D528,ผลงานAdjRw_DHES!$B:$B,0))</f>
        <v>65.427099999999996</v>
      </c>
      <c r="BB528" s="143">
        <f t="shared" si="389"/>
        <v>15567.463635099219</v>
      </c>
      <c r="BC528" s="139">
        <f t="shared" si="390"/>
        <v>78.512519999999995</v>
      </c>
      <c r="BD528" s="140">
        <f t="shared" si="391"/>
        <v>78.512519999999995</v>
      </c>
      <c r="BE528" s="141">
        <f t="shared" si="392"/>
        <v>15978.444675065839</v>
      </c>
      <c r="BF528" s="142">
        <f t="shared" si="393"/>
        <v>1254507.9571200002</v>
      </c>
      <c r="BG528" s="143">
        <f>INDEX(รายได้แยกตามสิทธิ!$K:$K,MATCH(CalBudget2567!$D528,รายได้แยกตามสิทธิ!$B:$B,0))</f>
        <v>201736.02</v>
      </c>
      <c r="BH528" s="138">
        <f>INDEX(ผลงานAdjRw_DHES!$E:$E,MATCH(CalBudget2567!$D528,ผลงานAdjRw_DHES!$B:$B,0))</f>
        <v>27.738500000000002</v>
      </c>
      <c r="BI528" s="143">
        <f t="shared" si="394"/>
        <v>7272.7804315301828</v>
      </c>
      <c r="BJ528" s="139">
        <f t="shared" si="395"/>
        <v>33.286200000000001</v>
      </c>
      <c r="BK528" s="140">
        <f t="shared" si="396"/>
        <v>33.286200000000001</v>
      </c>
      <c r="BL528" s="141">
        <f t="shared" si="397"/>
        <v>7464.7818349225799</v>
      </c>
      <c r="BM528" s="142">
        <f t="shared" si="398"/>
        <v>248474.22111359998</v>
      </c>
      <c r="BN528" s="143">
        <f>INDEX(รายได้แยกตามสิทธิ!$N:$N,MATCH(CalBudget2567!$D528,รายได้แยกตามสิทธิ!$B:$B,0))</f>
        <v>1277582</v>
      </c>
      <c r="BO528" s="138">
        <f>INDEX(ผลงานAdjRw_DHES!$I:$I,MATCH(CalBudget2567!$D528,ผลงานAdjRw_DHES!$B:$B,0))</f>
        <v>69.57099999999997</v>
      </c>
      <c r="BP528" s="143">
        <f t="shared" si="399"/>
        <v>18363.714766210065</v>
      </c>
      <c r="BQ528" s="139">
        <f t="shared" si="400"/>
        <v>83.485199999999963</v>
      </c>
      <c r="BR528" s="140">
        <f t="shared" si="401"/>
        <v>83.485199999999963</v>
      </c>
      <c r="BS528" s="141">
        <f t="shared" si="402"/>
        <v>18848.516836038012</v>
      </c>
      <c r="BT528" s="142">
        <f t="shared" si="403"/>
        <v>1573572.1977599999</v>
      </c>
      <c r="BU528" s="144">
        <f t="shared" si="404"/>
        <v>11307106.326873597</v>
      </c>
      <c r="BV528" s="145">
        <f t="shared" ref="BV528:BV591" si="409">AR528+BU528</f>
        <v>37401702.800198399</v>
      </c>
      <c r="BW528" s="146">
        <f>INDEX(รายได้แยกตามสิทธิ!$Q:$Q,MATCH(CalBudget2567!$D528,รายได้แยกตามสิทธิ!$B:$B,0))</f>
        <v>0.44</v>
      </c>
      <c r="BX528" s="145">
        <f t="shared" si="405"/>
        <v>16456749.232087296</v>
      </c>
      <c r="BY528" s="141"/>
      <c r="BZ528" s="143">
        <f t="shared" si="406"/>
        <v>38344</v>
      </c>
      <c r="CA528" s="138">
        <f>INDEX(ผลงานOPDVisit_HDC!$C:$C,MATCH(CalBudget2567!$D528,ผลงานOPDVisit_HDC!$A:$A,0))</f>
        <v>38344</v>
      </c>
      <c r="CB528" s="138">
        <f t="shared" si="407"/>
        <v>0</v>
      </c>
    </row>
    <row r="529" spans="1:80" hidden="1" x14ac:dyDescent="0.7">
      <c r="A529" s="136">
        <f>COUNTA($D$16:D529)</f>
        <v>514</v>
      </c>
      <c r="B529" s="1">
        <v>8</v>
      </c>
      <c r="C529" s="2" t="s">
        <v>46</v>
      </c>
      <c r="D529" s="91" t="s">
        <v>566</v>
      </c>
      <c r="E529" s="3" t="s">
        <v>1458</v>
      </c>
      <c r="F529" s="4" t="s">
        <v>1877</v>
      </c>
      <c r="G529" s="1">
        <v>17</v>
      </c>
      <c r="H529" s="3" t="s">
        <v>2971</v>
      </c>
      <c r="I529" s="137">
        <f>INDEX(รายได้แยกตามสิทธิ!$D:$D,MATCH(CalBudget2567!$D529,รายได้แยกตามสิทธิ!$B:$B,0))</f>
        <v>234507771.38999999</v>
      </c>
      <c r="J529" s="138">
        <f>INDEX(ผลงานOPDVisit_HDC!$F:$F,MATCH(CalBudget2567!$D529,ผลงานOPDVisit_HDC!$A:$A,0))</f>
        <v>248316</v>
      </c>
      <c r="K529" s="138">
        <f t="shared" ref="K529:K592" si="410">SUM(I529/J529)</f>
        <v>944.39251353114571</v>
      </c>
      <c r="L529" s="139">
        <f t="shared" ref="L529:L592" si="411">J529*1.2</f>
        <v>297979.2</v>
      </c>
      <c r="M529" s="140">
        <f t="shared" ref="M529:M592" si="412">L529</f>
        <v>297979.2</v>
      </c>
      <c r="N529" s="141">
        <f t="shared" ref="N529:N592" si="413">($F$4*K529)+K529</f>
        <v>969.32447588836794</v>
      </c>
      <c r="O529" s="142">
        <f t="shared" ref="O529:O592" si="414">M529*N529</f>
        <v>288838531.86563516</v>
      </c>
      <c r="P529" s="143">
        <f>INDEX(รายได้แยกตามสิทธิ!$E:$E,MATCH(CalBudget2567!$D529,รายได้แยกตามสิทธิ!$B:$B,0))</f>
        <v>94370130.099999994</v>
      </c>
      <c r="Q529" s="138">
        <f>INDEX(ผลงานOPDVisit_HDC!$D:$D,MATCH(CalBudget2567!$D529,ผลงานOPDVisit_HDC!$A:$A,0))</f>
        <v>76661</v>
      </c>
      <c r="R529" s="138">
        <f t="shared" ref="R529:R592" si="415">IF(Q529=0,0,P529/Q529)</f>
        <v>1231.0057278146644</v>
      </c>
      <c r="S529" s="139">
        <f t="shared" ref="S529:S592" si="416">Q529*1.2</f>
        <v>91993.2</v>
      </c>
      <c r="T529" s="140">
        <f t="shared" ref="T529:T592" si="417">S529</f>
        <v>91993.2</v>
      </c>
      <c r="U529" s="141">
        <f t="shared" ref="U529:U592" si="418">($F$4*R529)+R529</f>
        <v>1263.5042790289715</v>
      </c>
      <c r="V529" s="142">
        <f t="shared" ref="V529:V592" si="419">T529*U529</f>
        <v>116233801.84156798</v>
      </c>
      <c r="W529" s="143">
        <f>INDEX(รายได้แยกตามสิทธิ!$F:$F,MATCH(CalBudget2567!$D529,รายได้แยกตามสิทธิ!$B:$B,0))</f>
        <v>30224022.239999998</v>
      </c>
      <c r="X529" s="138">
        <f>INDEX(ผลงานOPDVisit_HDC!$E:$E,MATCH(CalBudget2567!$D529,ผลงานOPDVisit_HDC!$A:$A,0))</f>
        <v>75481</v>
      </c>
      <c r="Y529" s="138">
        <f t="shared" ref="Y529:Y592" si="420">IF(X529=0,0,W529/X529)</f>
        <v>400.41894304526966</v>
      </c>
      <c r="Z529" s="139">
        <f t="shared" ref="Z529:Z592" si="421">X529*1.2</f>
        <v>90577.2</v>
      </c>
      <c r="AA529" s="140">
        <f t="shared" ref="AA529:AA592" si="422">Z529</f>
        <v>90577.2</v>
      </c>
      <c r="AB529" s="141">
        <f t="shared" ref="AB529:AB592" si="423">($F$4*Y529)+Y529</f>
        <v>410.99000314166477</v>
      </c>
      <c r="AC529" s="142">
        <f t="shared" ref="AC529:AC592" si="424">AA529*AB529</f>
        <v>37226323.712563194</v>
      </c>
      <c r="AD529" s="143">
        <f>INDEX(รายได้แยกตามสิทธิ!$G:$G,MATCH(CalBudget2567!$D529,รายได้แยกตามสิทธิ!$B:$B,0))</f>
        <v>715683.3</v>
      </c>
      <c r="AE529" s="138">
        <f>INDEX(ผลงานOPDVisit_HDC!$G:$G,MATCH(CalBudget2567!$D529,ผลงานOPDVisit_HDC!$A:$A,0))</f>
        <v>881</v>
      </c>
      <c r="AF529" s="138">
        <f t="shared" ref="AF529:AF592" si="425">IFERROR(SUM(AD529/AE529),0)</f>
        <v>812.35334846765045</v>
      </c>
      <c r="AG529" s="139">
        <f t="shared" ref="AG529:AG592" si="426">AE529*1.2</f>
        <v>1057.2</v>
      </c>
      <c r="AH529" s="140">
        <f t="shared" ref="AH529:AH592" si="427">AG529</f>
        <v>1057.2</v>
      </c>
      <c r="AI529" s="141">
        <f t="shared" ref="AI529:AI592" si="428">($F$4*AF529)+AF529</f>
        <v>833.7994768671964</v>
      </c>
      <c r="AJ529" s="142">
        <f t="shared" ref="AJ529:AJ592" si="429">AH529*AI529</f>
        <v>881492.80694400007</v>
      </c>
      <c r="AK529" s="143">
        <f>INDEX(รายได้แยกตามสิทธิ!$H:$H,MATCH(CalBudget2567!$D529,รายได้แยกตามสิทธิ!$B:$B,0))</f>
        <v>27764116.030000001</v>
      </c>
      <c r="AL529" s="138">
        <f>INDEX(ผลงานOPDVisit_HDC!$K:$K,MATCH(CalBudget2567!$D529,ผลงานOPDVisit_HDC!$A:$A,0))</f>
        <v>34411</v>
      </c>
      <c r="AM529" s="138">
        <f t="shared" ref="AM529:AM592" si="430">IFERROR(SUM(AK529/AL529),0)</f>
        <v>806.8383955711837</v>
      </c>
      <c r="AN529" s="139">
        <f t="shared" ref="AN529:AN592" si="431">AL529*1.2</f>
        <v>41293.199999999997</v>
      </c>
      <c r="AO529" s="140">
        <f t="shared" ref="AO529:AO592" si="432">AN529</f>
        <v>41293.199999999997</v>
      </c>
      <c r="AP529" s="141">
        <f t="shared" ref="AP529:AP592" si="433">($F$4*AM529)+AM529</f>
        <v>828.13892921426293</v>
      </c>
      <c r="AQ529" s="142">
        <f t="shared" ref="AQ529:AQ592" si="434">AO529*AP529</f>
        <v>34196506.431830399</v>
      </c>
      <c r="AR529" s="144">
        <f t="shared" si="408"/>
        <v>477376656.65854079</v>
      </c>
      <c r="AS529" s="143">
        <f>INDEX(รายได้แยกตามสิทธิ!$I:$I,MATCH(CalBudget2567!$D529,รายได้แยกตามสิทธิ!$B:$B,0))</f>
        <v>491030473.07999998</v>
      </c>
      <c r="AT529" s="138">
        <f>INDEX(ผลงานAdjRw_DHES!$D:$D,MATCH(CalBudget2567!$D529,ผลงานAdjRw_DHES!$B:$B,0))</f>
        <v>33211.508300000001</v>
      </c>
      <c r="AU529" s="143">
        <f t="shared" ref="AU529:AU592" si="435">IFERROR(SUM(AS529/AT529),0)</f>
        <v>14784.949501375098</v>
      </c>
      <c r="AV529" s="139">
        <f t="shared" ref="AV529:AV592" si="436">AT529*1.2</f>
        <v>39853.809959999999</v>
      </c>
      <c r="AW529" s="140">
        <f t="shared" ref="AW529:AW592" si="437">AV529</f>
        <v>39853.809959999999</v>
      </c>
      <c r="AX529" s="141">
        <f t="shared" ref="AX529:AX592" si="438">($F$4*AU529)+AU529</f>
        <v>15175.272168211401</v>
      </c>
      <c r="AY529" s="142">
        <f t="shared" ref="AY529:AY592" si="439">AW529*AX529</f>
        <v>604792413.08317435</v>
      </c>
      <c r="AZ529" s="143">
        <f>INDEX(รายได้แยกตามสิทธิ!$J:$J,MATCH(CalBudget2567!$D529,รายได้แยกตามสิทธิ!$B:$B,0))</f>
        <v>81714725.920000002</v>
      </c>
      <c r="BA529" s="138">
        <f>INDEX(ผลงานAdjRw_DHES!$F:$F,MATCH(CalBudget2567!$D529,ผลงานAdjRw_DHES!$B:$B,0))</f>
        <v>4442.3064000000004</v>
      </c>
      <c r="BB529" s="143">
        <f t="shared" ref="BB529:BB592" si="440">IFERROR(SUM(AZ529/BA529),0)</f>
        <v>18394.662268230753</v>
      </c>
      <c r="BC529" s="139">
        <f t="shared" ref="BC529:BC592" si="441">BA529*1.2</f>
        <v>5330.7676799999999</v>
      </c>
      <c r="BD529" s="140">
        <f t="shared" ref="BD529:BD592" si="442">BC529</f>
        <v>5330.7676799999999</v>
      </c>
      <c r="BE529" s="141">
        <f t="shared" ref="BE529:BE592" si="443">($F$4*BB529)+BB529</f>
        <v>18880.281352112044</v>
      </c>
      <c r="BF529" s="142">
        <f t="shared" ref="BF529:BF592" si="444">BD529*BE529</f>
        <v>100646393.62114559</v>
      </c>
      <c r="BG529" s="143">
        <f>INDEX(รายได้แยกตามสิทธิ!$K:$K,MATCH(CalBudget2567!$D529,รายได้แยกตามสิทธิ!$B:$B,0))</f>
        <v>28708024.030000001</v>
      </c>
      <c r="BH529" s="138">
        <f>INDEX(ผลงานAdjRw_DHES!$E:$E,MATCH(CalBudget2567!$D529,ผลงานAdjRw_DHES!$B:$B,0))</f>
        <v>1756.5641000000001</v>
      </c>
      <c r="BI529" s="143">
        <f t="shared" ref="BI529:BI592" si="445">IFERROR(SUM(BG529/BH529),0)</f>
        <v>16343.282906669901</v>
      </c>
      <c r="BJ529" s="139">
        <f t="shared" ref="BJ529:BJ592" si="446">BH529*1.2</f>
        <v>2107.8769200000002</v>
      </c>
      <c r="BK529" s="140">
        <f t="shared" ref="BK529:BK592" si="447">BJ529</f>
        <v>2107.8769200000002</v>
      </c>
      <c r="BL529" s="141">
        <f t="shared" ref="BL529:BL592" si="448">($F$4*BI529)+BI529</f>
        <v>16774.745575405988</v>
      </c>
      <c r="BM529" s="142">
        <f t="shared" ref="BM529:BM592" si="449">BK529*BL529</f>
        <v>35359099.037270404</v>
      </c>
      <c r="BN529" s="143">
        <f>INDEX(รายได้แยกตามสิทธิ!$N:$N,MATCH(CalBudget2567!$D529,รายได้แยกตามสิทธิ!$B:$B,0))</f>
        <v>85908840.529999986</v>
      </c>
      <c r="BO529" s="138">
        <f>INDEX(ผลงานAdjRw_DHES!$I:$I,MATCH(CalBudget2567!$D529,ผลงานAdjRw_DHES!$B:$B,0))</f>
        <v>0</v>
      </c>
      <c r="BP529" s="143">
        <f t="shared" ref="BP529:BP592" si="450">IFERROR(SUM(BN529/BO529),0)</f>
        <v>0</v>
      </c>
      <c r="BQ529" s="139">
        <f t="shared" ref="BQ529:BQ592" si="451">BO529*1.2</f>
        <v>0</v>
      </c>
      <c r="BR529" s="140">
        <f t="shared" ref="BR529:BR592" si="452">BQ529</f>
        <v>0</v>
      </c>
      <c r="BS529" s="141">
        <f t="shared" ref="BS529:BS592" si="453">($F$4*BP529)+BP529</f>
        <v>0</v>
      </c>
      <c r="BT529" s="142">
        <f t="shared" ref="BT529:BT592" si="454">BR529*BS529</f>
        <v>0</v>
      </c>
      <c r="BU529" s="144">
        <f t="shared" ref="BU529:BU592" si="455">AY529+BF529+BM529+BT529</f>
        <v>740797905.74159038</v>
      </c>
      <c r="BV529" s="145">
        <f t="shared" si="409"/>
        <v>1218174562.4001312</v>
      </c>
      <c r="BW529" s="146">
        <f>INDEX(รายได้แยกตามสิทธิ!$Q:$Q,MATCH(CalBudget2567!$D529,รายได้แยกตามสิทธิ!$B:$B,0))</f>
        <v>0.35</v>
      </c>
      <c r="BX529" s="145">
        <f t="shared" ref="BX529:BX592" si="456">BV529*BW529</f>
        <v>426361096.84004593</v>
      </c>
      <c r="BY529" s="141"/>
      <c r="BZ529" s="143">
        <f t="shared" ref="BZ529:BZ592" si="457">SUM(J529,Q529,X529,AE529,AL529)</f>
        <v>435750</v>
      </c>
      <c r="CA529" s="138">
        <f>INDEX(ผลงานOPDVisit_HDC!$C:$C,MATCH(CalBudget2567!$D529,ผลงานOPDVisit_HDC!$A:$A,0))</f>
        <v>435750</v>
      </c>
      <c r="CB529" s="138">
        <f t="shared" ref="CB529:CB592" si="458">SUM(BZ529-CA529)</f>
        <v>0</v>
      </c>
    </row>
    <row r="530" spans="1:80" hidden="1" x14ac:dyDescent="0.7">
      <c r="A530" s="136">
        <f>COUNTA($D$16:D530)</f>
        <v>515</v>
      </c>
      <c r="B530" s="1">
        <v>8</v>
      </c>
      <c r="C530" s="2" t="s">
        <v>46</v>
      </c>
      <c r="D530" s="91" t="s">
        <v>567</v>
      </c>
      <c r="E530" s="3" t="s">
        <v>1459</v>
      </c>
      <c r="F530" s="4" t="s">
        <v>1876</v>
      </c>
      <c r="G530" s="1">
        <v>5</v>
      </c>
      <c r="H530" s="3" t="s">
        <v>2964</v>
      </c>
      <c r="I530" s="137">
        <f>INDEX(รายได้แยกตามสิทธิ!$D:$D,MATCH(CalBudget2567!$D530,รายได้แยกตามสิทธิ!$B:$B,0))</f>
        <v>23696679.73</v>
      </c>
      <c r="J530" s="138">
        <f>INDEX(ผลงานOPDVisit_HDC!$F:$F,MATCH(CalBudget2567!$D530,ผลงานOPDVisit_HDC!$A:$A,0))</f>
        <v>51756</v>
      </c>
      <c r="K530" s="138">
        <f t="shared" si="410"/>
        <v>457.85377019089577</v>
      </c>
      <c r="L530" s="139">
        <f t="shared" si="411"/>
        <v>62107.199999999997</v>
      </c>
      <c r="M530" s="140">
        <f t="shared" si="412"/>
        <v>62107.199999999997</v>
      </c>
      <c r="N530" s="141">
        <f t="shared" si="413"/>
        <v>469.94110972393543</v>
      </c>
      <c r="O530" s="142">
        <f t="shared" si="414"/>
        <v>29186726.489846401</v>
      </c>
      <c r="P530" s="143">
        <f>INDEX(รายได้แยกตามสิทธิ!$E:$E,MATCH(CalBudget2567!$D530,รายได้แยกตามสิทธิ!$B:$B,0))</f>
        <v>2739240.8</v>
      </c>
      <c r="Q530" s="138">
        <f>INDEX(ผลงานOPDVisit_HDC!$D:$D,MATCH(CalBudget2567!$D530,ผลงานOPDVisit_HDC!$A:$A,0))</f>
        <v>9771</v>
      </c>
      <c r="R530" s="138">
        <f t="shared" si="415"/>
        <v>280.34395660628388</v>
      </c>
      <c r="S530" s="139">
        <f t="shared" si="416"/>
        <v>11725.199999999999</v>
      </c>
      <c r="T530" s="140">
        <f t="shared" si="417"/>
        <v>11725.199999999999</v>
      </c>
      <c r="U530" s="141">
        <f t="shared" si="418"/>
        <v>287.74503706068975</v>
      </c>
      <c r="V530" s="142">
        <f t="shared" si="419"/>
        <v>3373868.108543999</v>
      </c>
      <c r="W530" s="143">
        <f>INDEX(รายได้แยกตามสิทธิ!$F:$F,MATCH(CalBudget2567!$D530,รายได้แยกตามสิทธิ!$B:$B,0))</f>
        <v>1169992.5</v>
      </c>
      <c r="X530" s="138">
        <f>INDEX(ผลงานOPDVisit_HDC!$E:$E,MATCH(CalBudget2567!$D530,ผลงานOPDVisit_HDC!$A:$A,0))</f>
        <v>3155</v>
      </c>
      <c r="Y530" s="138">
        <f t="shared" si="420"/>
        <v>370.83755942947704</v>
      </c>
      <c r="Z530" s="139">
        <f t="shared" si="421"/>
        <v>3786</v>
      </c>
      <c r="AA530" s="140">
        <f t="shared" si="422"/>
        <v>3786</v>
      </c>
      <c r="AB530" s="141">
        <f t="shared" si="423"/>
        <v>380.62767099841523</v>
      </c>
      <c r="AC530" s="142">
        <f t="shared" si="424"/>
        <v>1441056.3624</v>
      </c>
      <c r="AD530" s="143">
        <f>INDEX(รายได้แยกตามสิทธิ!$G:$G,MATCH(CalBudget2567!$D530,รายได้แยกตามสิทธิ!$B:$B,0))</f>
        <v>57731</v>
      </c>
      <c r="AE530" s="138">
        <f>INDEX(ผลงานOPDVisit_HDC!$G:$G,MATCH(CalBudget2567!$D530,ผลงานOPDVisit_HDC!$A:$A,0))</f>
        <v>52</v>
      </c>
      <c r="AF530" s="138">
        <f t="shared" si="425"/>
        <v>1110.2115384615386</v>
      </c>
      <c r="AG530" s="139">
        <f t="shared" si="426"/>
        <v>62.4</v>
      </c>
      <c r="AH530" s="140">
        <f t="shared" si="427"/>
        <v>62.4</v>
      </c>
      <c r="AI530" s="141">
        <f t="shared" si="428"/>
        <v>1139.5211230769232</v>
      </c>
      <c r="AJ530" s="142">
        <f t="shared" si="429"/>
        <v>71106.118080000015</v>
      </c>
      <c r="AK530" s="143">
        <f>INDEX(รายได้แยกตามสิทธิ!$H:$H,MATCH(CalBudget2567!$D530,รายได้แยกตามสิทธิ!$B:$B,0))</f>
        <v>1123909.5</v>
      </c>
      <c r="AL530" s="138">
        <f>INDEX(ผลงานOPDVisit_HDC!$K:$K,MATCH(CalBudget2567!$D530,ผลงานOPDVisit_HDC!$A:$A,0))</f>
        <v>1898</v>
      </c>
      <c r="AM530" s="138">
        <f t="shared" si="430"/>
        <v>592.154636459431</v>
      </c>
      <c r="AN530" s="139">
        <f t="shared" si="431"/>
        <v>2277.6</v>
      </c>
      <c r="AO530" s="140">
        <f t="shared" si="432"/>
        <v>2277.6</v>
      </c>
      <c r="AP530" s="141">
        <f t="shared" si="433"/>
        <v>607.78751886195994</v>
      </c>
      <c r="AQ530" s="142">
        <f t="shared" si="434"/>
        <v>1384296.8529599998</v>
      </c>
      <c r="AR530" s="144">
        <f t="shared" si="408"/>
        <v>35457053.931830399</v>
      </c>
      <c r="AS530" s="143">
        <f>INDEX(รายได้แยกตามสิทธิ!$I:$I,MATCH(CalBudget2567!$D530,รายได้แยกตามสิทธิ!$B:$B,0))</f>
        <v>19425077.75</v>
      </c>
      <c r="AT530" s="138">
        <f>INDEX(ผลงานAdjRw_DHES!$D:$D,MATCH(CalBudget2567!$D530,ผลงานAdjRw_DHES!$B:$B,0))</f>
        <v>1673.6228000000006</v>
      </c>
      <c r="AU530" s="143">
        <f t="shared" si="435"/>
        <v>11606.604397358828</v>
      </c>
      <c r="AV530" s="139">
        <f t="shared" si="436"/>
        <v>2008.3473600000007</v>
      </c>
      <c r="AW530" s="140">
        <f t="shared" si="437"/>
        <v>2008.3473600000007</v>
      </c>
      <c r="AX530" s="141">
        <f t="shared" si="438"/>
        <v>11913.018753449101</v>
      </c>
      <c r="AY530" s="142">
        <f t="shared" si="439"/>
        <v>23925479.763120003</v>
      </c>
      <c r="AZ530" s="143">
        <f>INDEX(รายได้แยกตามสิทธิ!$J:$J,MATCH(CalBudget2567!$D530,รายได้แยกตามสิทธิ!$B:$B,0))</f>
        <v>1270044</v>
      </c>
      <c r="BA530" s="138">
        <f>INDEX(ผลงานAdjRw_DHES!$F:$F,MATCH(CalBudget2567!$D530,ผลงานAdjRw_DHES!$B:$B,0))</f>
        <v>57.775099999999995</v>
      </c>
      <c r="BB530" s="143">
        <f t="shared" si="440"/>
        <v>21982.549575855344</v>
      </c>
      <c r="BC530" s="139">
        <f t="shared" si="441"/>
        <v>69.330119999999994</v>
      </c>
      <c r="BD530" s="140">
        <f t="shared" si="442"/>
        <v>69.330119999999994</v>
      </c>
      <c r="BE530" s="141">
        <f t="shared" si="443"/>
        <v>22562.888884657925</v>
      </c>
      <c r="BF530" s="142">
        <f t="shared" si="444"/>
        <v>1564287.7939199999</v>
      </c>
      <c r="BG530" s="143">
        <f>INDEX(รายได้แยกตามสิทธิ!$K:$K,MATCH(CalBudget2567!$D530,รายได้แยกตามสิทธิ!$B:$B,0))</f>
        <v>652568.65</v>
      </c>
      <c r="BH530" s="138">
        <f>INDEX(ผลงานAdjRw_DHES!$E:$E,MATCH(CalBudget2567!$D530,ผลงานAdjRw_DHES!$B:$B,0))</f>
        <v>52.946899999999999</v>
      </c>
      <c r="BI530" s="143">
        <f t="shared" si="445"/>
        <v>12324.964256642032</v>
      </c>
      <c r="BJ530" s="139">
        <f t="shared" si="446"/>
        <v>63.536279999999998</v>
      </c>
      <c r="BK530" s="140">
        <f t="shared" si="447"/>
        <v>63.536279999999998</v>
      </c>
      <c r="BL530" s="141">
        <f t="shared" si="448"/>
        <v>12650.343313017382</v>
      </c>
      <c r="BM530" s="142">
        <f t="shared" si="449"/>
        <v>803755.75483200001</v>
      </c>
      <c r="BN530" s="143">
        <f>INDEX(รายได้แยกตามสิทธิ!$N:$N,MATCH(CalBudget2567!$D530,รายได้แยกตามสิทธิ!$B:$B,0))</f>
        <v>1075109.8</v>
      </c>
      <c r="BO530" s="138">
        <f>INDEX(ผลงานAdjRw_DHES!$I:$I,MATCH(CalBudget2567!$D530,ผลงานAdjRw_DHES!$B:$B,0))</f>
        <v>55.18179999999937</v>
      </c>
      <c r="BP530" s="143">
        <f t="shared" si="450"/>
        <v>19483.050571021828</v>
      </c>
      <c r="BQ530" s="139">
        <f t="shared" si="451"/>
        <v>66.218159999999244</v>
      </c>
      <c r="BR530" s="140">
        <f t="shared" si="452"/>
        <v>66.218159999999244</v>
      </c>
      <c r="BS530" s="141">
        <f t="shared" si="453"/>
        <v>19997.403106096805</v>
      </c>
      <c r="BT530" s="142">
        <f t="shared" si="454"/>
        <v>1324191.2384640002</v>
      </c>
      <c r="BU530" s="144">
        <f t="shared" si="455"/>
        <v>27617714.550336003</v>
      </c>
      <c r="BV530" s="145">
        <f t="shared" si="409"/>
        <v>63074768.482166402</v>
      </c>
      <c r="BW530" s="146">
        <f>INDEX(รายได้แยกตามสิทธิ!$Q:$Q,MATCH(CalBudget2567!$D530,รายได้แยกตามสิทธิ!$B:$B,0))</f>
        <v>0.59</v>
      </c>
      <c r="BX530" s="145">
        <f t="shared" si="456"/>
        <v>37214113.404478177</v>
      </c>
      <c r="BY530" s="141"/>
      <c r="BZ530" s="143">
        <f t="shared" si="457"/>
        <v>66632</v>
      </c>
      <c r="CA530" s="138">
        <f>INDEX(ผลงานOPDVisit_HDC!$C:$C,MATCH(CalBudget2567!$D530,ผลงานOPDVisit_HDC!$A:$A,0))</f>
        <v>66632</v>
      </c>
      <c r="CB530" s="138">
        <f t="shared" si="458"/>
        <v>0</v>
      </c>
    </row>
    <row r="531" spans="1:80" hidden="1" x14ac:dyDescent="0.7">
      <c r="A531" s="136">
        <f>COUNTA($D$16:D531)</f>
        <v>516</v>
      </c>
      <c r="B531" s="1">
        <v>8</v>
      </c>
      <c r="C531" s="2" t="s">
        <v>46</v>
      </c>
      <c r="D531" s="91" t="s">
        <v>568</v>
      </c>
      <c r="E531" s="3" t="s">
        <v>1460</v>
      </c>
      <c r="F531" s="4" t="s">
        <v>1876</v>
      </c>
      <c r="G531" s="1">
        <v>6</v>
      </c>
      <c r="H531" s="3" t="s">
        <v>2965</v>
      </c>
      <c r="I531" s="137">
        <f>INDEX(รายได้แยกตามสิทธิ!$D:$D,MATCH(CalBudget2567!$D531,รายได้แยกตามสิทธิ!$B:$B,0))</f>
        <v>52354793.25</v>
      </c>
      <c r="J531" s="138">
        <f>INDEX(ผลงานOPDVisit_HDC!$F:$F,MATCH(CalBudget2567!$D531,ผลงานOPDVisit_HDC!$A:$A,0))</f>
        <v>97847</v>
      </c>
      <c r="K531" s="138">
        <f t="shared" si="410"/>
        <v>535.06794536368</v>
      </c>
      <c r="L531" s="139">
        <f t="shared" si="411"/>
        <v>117416.4</v>
      </c>
      <c r="M531" s="140">
        <f t="shared" si="412"/>
        <v>117416.4</v>
      </c>
      <c r="N531" s="141">
        <f t="shared" si="413"/>
        <v>549.19373912128117</v>
      </c>
      <c r="O531" s="142">
        <f t="shared" si="414"/>
        <v>64484351.750159994</v>
      </c>
      <c r="P531" s="143">
        <f>INDEX(รายได้แยกตามสิทธิ!$E:$E,MATCH(CalBudget2567!$D531,รายได้แยกตามสิทธิ!$B:$B,0))</f>
        <v>7701684.3499999996</v>
      </c>
      <c r="Q531" s="138">
        <f>INDEX(ผลงานOPDVisit_HDC!$D:$D,MATCH(CalBudget2567!$D531,ผลงานOPDVisit_HDC!$A:$A,0))</f>
        <v>16844</v>
      </c>
      <c r="R531" s="138">
        <f t="shared" si="415"/>
        <v>457.23606922346232</v>
      </c>
      <c r="S531" s="139">
        <f t="shared" si="416"/>
        <v>20212.8</v>
      </c>
      <c r="T531" s="140">
        <f t="shared" si="417"/>
        <v>20212.8</v>
      </c>
      <c r="U531" s="141">
        <f t="shared" si="418"/>
        <v>469.30710145096174</v>
      </c>
      <c r="V531" s="142">
        <f t="shared" si="419"/>
        <v>9486010.5802079998</v>
      </c>
      <c r="W531" s="143">
        <f>INDEX(รายได้แยกตามสิทธิ!$F:$F,MATCH(CalBudget2567!$D531,รายได้แยกตามสิทธิ!$B:$B,0))</f>
        <v>2121404.25</v>
      </c>
      <c r="X531" s="138">
        <f>INDEX(ผลงานOPDVisit_HDC!$E:$E,MATCH(CalBudget2567!$D531,ผลงานOPDVisit_HDC!$A:$A,0))</f>
        <v>5351</v>
      </c>
      <c r="Y531" s="138">
        <f t="shared" si="420"/>
        <v>396.45005606428703</v>
      </c>
      <c r="Z531" s="139">
        <f t="shared" si="421"/>
        <v>6421.2</v>
      </c>
      <c r="AA531" s="140">
        <f t="shared" si="422"/>
        <v>6421.2</v>
      </c>
      <c r="AB531" s="141">
        <f t="shared" si="423"/>
        <v>406.91633754438419</v>
      </c>
      <c r="AC531" s="142">
        <f t="shared" si="424"/>
        <v>2612891.1866399995</v>
      </c>
      <c r="AD531" s="143">
        <f>INDEX(รายได้แยกตามสิทธิ!$G:$G,MATCH(CalBudget2567!$D531,รายได้แยกตามสิทธิ!$B:$B,0))</f>
        <v>247112.5</v>
      </c>
      <c r="AE531" s="138">
        <f>INDEX(ผลงานOPDVisit_HDC!$G:$G,MATCH(CalBudget2567!$D531,ผลงานOPDVisit_HDC!$A:$A,0))</f>
        <v>4038</v>
      </c>
      <c r="AF531" s="138">
        <f t="shared" si="425"/>
        <v>61.196755819712727</v>
      </c>
      <c r="AG531" s="139">
        <f t="shared" si="426"/>
        <v>4845.5999999999995</v>
      </c>
      <c r="AH531" s="140">
        <f t="shared" si="427"/>
        <v>4845.5999999999995</v>
      </c>
      <c r="AI531" s="141">
        <f t="shared" si="428"/>
        <v>62.812350173353146</v>
      </c>
      <c r="AJ531" s="142">
        <f t="shared" si="429"/>
        <v>304363.52399999998</v>
      </c>
      <c r="AK531" s="143">
        <f>INDEX(รายได้แยกตามสิทธิ!$H:$H,MATCH(CalBudget2567!$D531,รายได้แยกตามสิทธิ!$B:$B,0))</f>
        <v>7572542.8399999999</v>
      </c>
      <c r="AL531" s="138">
        <f>INDEX(ผลงานOPDVisit_HDC!$K:$K,MATCH(CalBudget2567!$D531,ผลงานOPDVisit_HDC!$A:$A,0))</f>
        <v>6361</v>
      </c>
      <c r="AM531" s="138">
        <f t="shared" si="430"/>
        <v>1190.4642100298695</v>
      </c>
      <c r="AN531" s="139">
        <f t="shared" si="431"/>
        <v>7633.2</v>
      </c>
      <c r="AO531" s="140">
        <f t="shared" si="432"/>
        <v>7633.2</v>
      </c>
      <c r="AP531" s="141">
        <f t="shared" si="433"/>
        <v>1221.8924651746581</v>
      </c>
      <c r="AQ531" s="142">
        <f t="shared" si="434"/>
        <v>9326949.5651712008</v>
      </c>
      <c r="AR531" s="144">
        <f t="shared" si="408"/>
        <v>86214566.606179193</v>
      </c>
      <c r="AS531" s="143">
        <f>INDEX(รายได้แยกตามสิทธิ!$I:$I,MATCH(CalBudget2567!$D531,รายได้แยกตามสิทธิ!$B:$B,0))</f>
        <v>22692587</v>
      </c>
      <c r="AT531" s="138">
        <f>INDEX(ผลงานAdjRw_DHES!$D:$D,MATCH(CalBudget2567!$D531,ผลงานAdjRw_DHES!$B:$B,0))</f>
        <v>1593.9469999999999</v>
      </c>
      <c r="AU531" s="143">
        <f t="shared" si="435"/>
        <v>14236.726189766661</v>
      </c>
      <c r="AV531" s="139">
        <f t="shared" si="436"/>
        <v>1912.7363999999998</v>
      </c>
      <c r="AW531" s="140">
        <f t="shared" si="437"/>
        <v>1912.7363999999998</v>
      </c>
      <c r="AX531" s="141">
        <f t="shared" si="438"/>
        <v>14612.5757611765</v>
      </c>
      <c r="AY531" s="142">
        <f t="shared" si="439"/>
        <v>27950005.556159995</v>
      </c>
      <c r="AZ531" s="143">
        <f>INDEX(รายได้แยกตามสิทธิ!$J:$J,MATCH(CalBudget2567!$D531,รายได้แยกตามสิทธิ!$B:$B,0))</f>
        <v>2302224.9900000002</v>
      </c>
      <c r="BA531" s="138">
        <f>INDEX(ผลงานAdjRw_DHES!$F:$F,MATCH(CalBudget2567!$D531,ผลงานAdjRw_DHES!$B:$B,0))</f>
        <v>132.70580000000001</v>
      </c>
      <c r="BB531" s="143">
        <f t="shared" si="440"/>
        <v>17348.337374854753</v>
      </c>
      <c r="BC531" s="139">
        <f t="shared" si="441"/>
        <v>159.24696</v>
      </c>
      <c r="BD531" s="140">
        <f t="shared" si="442"/>
        <v>159.24696</v>
      </c>
      <c r="BE531" s="141">
        <f t="shared" si="443"/>
        <v>17806.333481550919</v>
      </c>
      <c r="BF531" s="142">
        <f t="shared" si="444"/>
        <v>2835604.4756831997</v>
      </c>
      <c r="BG531" s="143">
        <f>INDEX(รายได้แยกตามสิทธิ!$K:$K,MATCH(CalBudget2567!$D531,รายได้แยกตามสิทธิ!$B:$B,0))</f>
        <v>966237.55</v>
      </c>
      <c r="BH531" s="138">
        <f>INDEX(ผลงานAdjRw_DHES!$E:$E,MATCH(CalBudget2567!$D531,ผลงานAdjRw_DHES!$B:$B,0))</f>
        <v>42.5608</v>
      </c>
      <c r="BI531" s="143">
        <f t="shared" si="445"/>
        <v>22702.523213849363</v>
      </c>
      <c r="BJ531" s="139">
        <f t="shared" si="446"/>
        <v>51.072960000000002</v>
      </c>
      <c r="BK531" s="140">
        <f t="shared" si="447"/>
        <v>51.072960000000002</v>
      </c>
      <c r="BL531" s="141">
        <f t="shared" si="448"/>
        <v>23301.869826694987</v>
      </c>
      <c r="BM531" s="142">
        <f t="shared" si="449"/>
        <v>1190095.4655840001</v>
      </c>
      <c r="BN531" s="143">
        <f>INDEX(รายได้แยกตามสิทธิ!$N:$N,MATCH(CalBudget2567!$D531,รายได้แยกตามสิทธิ!$B:$B,0))</f>
        <v>3600126</v>
      </c>
      <c r="BO531" s="138">
        <f>INDEX(ผลงานAdjRw_DHES!$I:$I,MATCH(CalBudget2567!$D531,ผลงานAdjRw_DHES!$B:$B,0))</f>
        <v>146.0774000000003</v>
      </c>
      <c r="BP531" s="143">
        <f t="shared" si="450"/>
        <v>24645.331858316156</v>
      </c>
      <c r="BQ531" s="139">
        <f t="shared" si="451"/>
        <v>175.29288000000034</v>
      </c>
      <c r="BR531" s="140">
        <f t="shared" si="452"/>
        <v>175.29288000000034</v>
      </c>
      <c r="BS531" s="141">
        <f t="shared" si="453"/>
        <v>25295.968619375704</v>
      </c>
      <c r="BT531" s="142">
        <f t="shared" si="454"/>
        <v>4434203.1916799992</v>
      </c>
      <c r="BU531" s="144">
        <f t="shared" si="455"/>
        <v>36409908.689107195</v>
      </c>
      <c r="BV531" s="145">
        <f t="shared" si="409"/>
        <v>122624475.29528639</v>
      </c>
      <c r="BW531" s="146">
        <f>INDEX(รายได้แยกตามสิทธิ!$Q:$Q,MATCH(CalBudget2567!$D531,รายได้แยกตามสิทธิ!$B:$B,0))</f>
        <v>0.5</v>
      </c>
      <c r="BX531" s="145">
        <f t="shared" si="456"/>
        <v>61312237.647643194</v>
      </c>
      <c r="BY531" s="141"/>
      <c r="BZ531" s="143">
        <f t="shared" si="457"/>
        <v>130441</v>
      </c>
      <c r="CA531" s="138">
        <f>INDEX(ผลงานOPDVisit_HDC!$C:$C,MATCH(CalBudget2567!$D531,ผลงานOPDVisit_HDC!$A:$A,0))</f>
        <v>130441</v>
      </c>
      <c r="CB531" s="138">
        <f t="shared" si="458"/>
        <v>0</v>
      </c>
    </row>
    <row r="532" spans="1:80" hidden="1" x14ac:dyDescent="0.7">
      <c r="A532" s="136">
        <f>COUNTA($D$16:D532)</f>
        <v>517</v>
      </c>
      <c r="B532" s="1">
        <v>8</v>
      </c>
      <c r="C532" s="2" t="s">
        <v>46</v>
      </c>
      <c r="D532" s="91" t="s">
        <v>569</v>
      </c>
      <c r="E532" s="3" t="s">
        <v>1461</v>
      </c>
      <c r="F532" s="4" t="s">
        <v>1876</v>
      </c>
      <c r="G532" s="1">
        <v>6</v>
      </c>
      <c r="H532" s="3" t="s">
        <v>2965</v>
      </c>
      <c r="I532" s="137">
        <f>INDEX(รายได้แยกตามสิทธิ!$D:$D,MATCH(CalBudget2567!$D532,รายได้แยกตามสิทธิ!$B:$B,0))</f>
        <v>33663404.909999996</v>
      </c>
      <c r="J532" s="138">
        <f>INDEX(ผลงานOPDVisit_HDC!$F:$F,MATCH(CalBudget2567!$D532,ผลงานOPDVisit_HDC!$A:$A,0))</f>
        <v>53660</v>
      </c>
      <c r="K532" s="138">
        <f t="shared" si="410"/>
        <v>627.34634569511729</v>
      </c>
      <c r="L532" s="139">
        <f t="shared" si="411"/>
        <v>64392</v>
      </c>
      <c r="M532" s="140">
        <f t="shared" si="412"/>
        <v>64392</v>
      </c>
      <c r="N532" s="141">
        <f t="shared" si="413"/>
        <v>643.90828922146841</v>
      </c>
      <c r="O532" s="142">
        <f t="shared" si="414"/>
        <v>41462542.559548795</v>
      </c>
      <c r="P532" s="143">
        <f>INDEX(รายได้แยกตามสิทธิ!$E:$E,MATCH(CalBudget2567!$D532,รายได้แยกตามสิทธิ!$B:$B,0))</f>
        <v>3174419.99</v>
      </c>
      <c r="Q532" s="138">
        <f>INDEX(ผลงานOPDVisit_HDC!$D:$D,MATCH(CalBudget2567!$D532,ผลงานOPDVisit_HDC!$A:$A,0))</f>
        <v>6369</v>
      </c>
      <c r="R532" s="138">
        <f t="shared" si="415"/>
        <v>498.41733239127024</v>
      </c>
      <c r="S532" s="139">
        <f t="shared" si="416"/>
        <v>7642.7999999999993</v>
      </c>
      <c r="T532" s="140">
        <f t="shared" si="417"/>
        <v>7642.7999999999993</v>
      </c>
      <c r="U532" s="141">
        <f t="shared" si="418"/>
        <v>511.57554996639976</v>
      </c>
      <c r="V532" s="142">
        <f t="shared" si="419"/>
        <v>3909869.6132831997</v>
      </c>
      <c r="W532" s="143">
        <f>INDEX(รายได้แยกตามสิทธิ!$F:$F,MATCH(CalBudget2567!$D532,รายได้แยกตามสิทธิ!$B:$B,0))</f>
        <v>986623.04</v>
      </c>
      <c r="X532" s="138">
        <f>INDEX(ผลงานOPDVisit_HDC!$E:$E,MATCH(CalBudget2567!$D532,ผลงานOPDVisit_HDC!$A:$A,0))</f>
        <v>3196</v>
      </c>
      <c r="Y532" s="138">
        <f t="shared" si="420"/>
        <v>308.70558197747187</v>
      </c>
      <c r="Z532" s="139">
        <f t="shared" si="421"/>
        <v>3835.2</v>
      </c>
      <c r="AA532" s="140">
        <f t="shared" si="422"/>
        <v>3835.2</v>
      </c>
      <c r="AB532" s="141">
        <f t="shared" si="423"/>
        <v>316.8554093416771</v>
      </c>
      <c r="AC532" s="142">
        <f t="shared" si="424"/>
        <v>1215203.8659071999</v>
      </c>
      <c r="AD532" s="143">
        <f>INDEX(รายได้แยกตามสิทธิ!$G:$G,MATCH(CalBudget2567!$D532,รายได้แยกตามสิทธิ!$B:$B,0))</f>
        <v>147517</v>
      </c>
      <c r="AE532" s="138">
        <f>INDEX(ผลงานOPDVisit_HDC!$G:$G,MATCH(CalBudget2567!$D532,ผลงานOPDVisit_HDC!$A:$A,0))</f>
        <v>2843</v>
      </c>
      <c r="AF532" s="138">
        <f t="shared" si="425"/>
        <v>51.887794583186775</v>
      </c>
      <c r="AG532" s="139">
        <f t="shared" si="426"/>
        <v>3411.6</v>
      </c>
      <c r="AH532" s="140">
        <f t="shared" si="427"/>
        <v>3411.6</v>
      </c>
      <c r="AI532" s="141">
        <f t="shared" si="428"/>
        <v>53.257632360182903</v>
      </c>
      <c r="AJ532" s="142">
        <f t="shared" si="429"/>
        <v>181693.73856</v>
      </c>
      <c r="AK532" s="143">
        <f>INDEX(รายได้แยกตามสิทธิ!$H:$H,MATCH(CalBudget2567!$D532,รายได้แยกตามสิทธิ!$B:$B,0))</f>
        <v>3242775.57</v>
      </c>
      <c r="AL532" s="138">
        <f>INDEX(ผลงานOPDVisit_HDC!$K:$K,MATCH(CalBudget2567!$D532,ผลงานOPDVisit_HDC!$A:$A,0))</f>
        <v>17282</v>
      </c>
      <c r="AM532" s="138">
        <f t="shared" si="430"/>
        <v>187.63890579794005</v>
      </c>
      <c r="AN532" s="139">
        <f t="shared" si="431"/>
        <v>20738.399999999998</v>
      </c>
      <c r="AO532" s="140">
        <f t="shared" si="432"/>
        <v>20738.399999999998</v>
      </c>
      <c r="AP532" s="141">
        <f t="shared" si="433"/>
        <v>192.59257291100567</v>
      </c>
      <c r="AQ532" s="142">
        <f t="shared" si="434"/>
        <v>3994061.8140575998</v>
      </c>
      <c r="AR532" s="144">
        <f t="shared" si="408"/>
        <v>50763371.591356799</v>
      </c>
      <c r="AS532" s="143">
        <f>INDEX(รายได้แยกตามสิทธิ!$I:$I,MATCH(CalBudget2567!$D532,รายได้แยกตามสิทธิ!$B:$B,0))</f>
        <v>18839070</v>
      </c>
      <c r="AT532" s="138">
        <f>INDEX(ผลงานAdjRw_DHES!$D:$D,MATCH(CalBudget2567!$D532,ผลงานAdjRw_DHES!$B:$B,0))</f>
        <v>2709.1327999999994</v>
      </c>
      <c r="AU532" s="143">
        <f t="shared" si="435"/>
        <v>6953.9115985750141</v>
      </c>
      <c r="AV532" s="139">
        <f t="shared" si="436"/>
        <v>3250.9593599999994</v>
      </c>
      <c r="AW532" s="140">
        <f t="shared" si="437"/>
        <v>3250.9593599999994</v>
      </c>
      <c r="AX532" s="141">
        <f t="shared" si="438"/>
        <v>7137.4948647773945</v>
      </c>
      <c r="AY532" s="142">
        <f t="shared" si="439"/>
        <v>23203705.737599999</v>
      </c>
      <c r="AZ532" s="143">
        <f>INDEX(รายได้แยกตามสิทธิ!$J:$J,MATCH(CalBudget2567!$D532,รายได้แยกตามสิทธิ!$B:$B,0))</f>
        <v>1443374.63</v>
      </c>
      <c r="BA532" s="138">
        <f>INDEX(ผลงานAdjRw_DHES!$F:$F,MATCH(CalBudget2567!$D532,ผลงานAdjRw_DHES!$B:$B,0))</f>
        <v>112.25860000000002</v>
      </c>
      <c r="BB532" s="143">
        <f t="shared" si="440"/>
        <v>12857.586233927732</v>
      </c>
      <c r="BC532" s="139">
        <f t="shared" si="441"/>
        <v>134.71032000000002</v>
      </c>
      <c r="BD532" s="140">
        <f t="shared" si="442"/>
        <v>134.71032000000002</v>
      </c>
      <c r="BE532" s="141">
        <f t="shared" si="443"/>
        <v>13197.026510503423</v>
      </c>
      <c r="BF532" s="142">
        <f t="shared" si="444"/>
        <v>1777775.6642783999</v>
      </c>
      <c r="BG532" s="143">
        <f>INDEX(รายได้แยกตามสิทธิ!$K:$K,MATCH(CalBudget2567!$D532,รายได้แยกตามสิทธิ!$B:$B,0))</f>
        <v>380853.62</v>
      </c>
      <c r="BH532" s="138">
        <f>INDEX(ผลงานAdjRw_DHES!$E:$E,MATCH(CalBudget2567!$D532,ผลงานAdjRw_DHES!$B:$B,0))</f>
        <v>45.77879999999999</v>
      </c>
      <c r="BI532" s="143">
        <f t="shared" si="445"/>
        <v>8319.4321388939879</v>
      </c>
      <c r="BJ532" s="139">
        <f t="shared" si="446"/>
        <v>54.934559999999983</v>
      </c>
      <c r="BK532" s="140">
        <f t="shared" si="447"/>
        <v>54.934559999999983</v>
      </c>
      <c r="BL532" s="141">
        <f t="shared" si="448"/>
        <v>8539.0651473607886</v>
      </c>
      <c r="BM532" s="142">
        <f t="shared" si="449"/>
        <v>469089.78668159992</v>
      </c>
      <c r="BN532" s="143">
        <f>INDEX(รายได้แยกตามสิทธิ!$N:$N,MATCH(CalBudget2567!$D532,รายได้แยกตามสิทธิ!$B:$B,0))</f>
        <v>2553486.75</v>
      </c>
      <c r="BO532" s="138">
        <f>INDEX(ผลงานAdjRw_DHES!$I:$I,MATCH(CalBudget2567!$D532,ผลงานAdjRw_DHES!$B:$B,0))</f>
        <v>212.98210000000034</v>
      </c>
      <c r="BP532" s="143">
        <f t="shared" si="450"/>
        <v>11989.208248017068</v>
      </c>
      <c r="BQ532" s="139">
        <f t="shared" si="451"/>
        <v>255.5785200000004</v>
      </c>
      <c r="BR532" s="140">
        <f t="shared" si="452"/>
        <v>255.5785200000004</v>
      </c>
      <c r="BS532" s="141">
        <f t="shared" si="453"/>
        <v>12305.72334576472</v>
      </c>
      <c r="BT532" s="142">
        <f t="shared" si="454"/>
        <v>3145078.56024</v>
      </c>
      <c r="BU532" s="144">
        <f t="shared" si="455"/>
        <v>28595649.748799998</v>
      </c>
      <c r="BV532" s="145">
        <f t="shared" si="409"/>
        <v>79359021.340156794</v>
      </c>
      <c r="BW532" s="146">
        <f>INDEX(รายได้แยกตามสิทธิ!$Q:$Q,MATCH(CalBudget2567!$D532,รายได้แยกตามสิทธิ!$B:$B,0))</f>
        <v>0.61</v>
      </c>
      <c r="BX532" s="145">
        <f t="shared" si="456"/>
        <v>48409003.01749564</v>
      </c>
      <c r="BY532" s="141"/>
      <c r="BZ532" s="143">
        <f t="shared" si="457"/>
        <v>83350</v>
      </c>
      <c r="CA532" s="138">
        <f>INDEX(ผลงานOPDVisit_HDC!$C:$C,MATCH(CalBudget2567!$D532,ผลงานOPDVisit_HDC!$A:$A,0))</f>
        <v>83350</v>
      </c>
      <c r="CB532" s="138">
        <f t="shared" si="458"/>
        <v>0</v>
      </c>
    </row>
    <row r="533" spans="1:80" hidden="1" x14ac:dyDescent="0.7">
      <c r="A533" s="136">
        <f>COUNTA($D$16:D533)</f>
        <v>518</v>
      </c>
      <c r="B533" s="1">
        <v>8</v>
      </c>
      <c r="C533" s="2" t="s">
        <v>46</v>
      </c>
      <c r="D533" s="91" t="s">
        <v>570</v>
      </c>
      <c r="E533" s="3" t="s">
        <v>1462</v>
      </c>
      <c r="F533" s="4" t="s">
        <v>1876</v>
      </c>
      <c r="G533" s="1">
        <v>2</v>
      </c>
      <c r="H533" s="3" t="s">
        <v>2968</v>
      </c>
      <c r="I533" s="137">
        <f>INDEX(รายได้แยกตามสิทธิ!$D:$D,MATCH(CalBudget2567!$D533,รายได้แยกตามสิทธิ!$B:$B,0))</f>
        <v>11988679.59</v>
      </c>
      <c r="J533" s="138">
        <f>INDEX(ผลงานOPDVisit_HDC!$F:$F,MATCH(CalBudget2567!$D533,ผลงานOPDVisit_HDC!$A:$A,0))</f>
        <v>23790</v>
      </c>
      <c r="K533" s="138">
        <f t="shared" si="410"/>
        <v>503.93777175283731</v>
      </c>
      <c r="L533" s="139">
        <f t="shared" si="411"/>
        <v>28548</v>
      </c>
      <c r="M533" s="140">
        <f t="shared" si="412"/>
        <v>28548</v>
      </c>
      <c r="N533" s="141">
        <f t="shared" si="413"/>
        <v>517.24172892711226</v>
      </c>
      <c r="O533" s="142">
        <f t="shared" si="414"/>
        <v>14766216.877411202</v>
      </c>
      <c r="P533" s="143">
        <f>INDEX(รายได้แยกตามสิทธิ!$E:$E,MATCH(CalBudget2567!$D533,รายได้แยกตามสิทธิ!$B:$B,0))</f>
        <v>2553365.0299999998</v>
      </c>
      <c r="Q533" s="138">
        <f>INDEX(ผลงานOPDVisit_HDC!$D:$D,MATCH(CalBudget2567!$D533,ผลงานOPDVisit_HDC!$A:$A,0))</f>
        <v>4333</v>
      </c>
      <c r="R533" s="138">
        <f t="shared" si="415"/>
        <v>589.28341333948765</v>
      </c>
      <c r="S533" s="139">
        <f t="shared" si="416"/>
        <v>5199.5999999999995</v>
      </c>
      <c r="T533" s="140">
        <f t="shared" si="417"/>
        <v>5199.5999999999995</v>
      </c>
      <c r="U533" s="141">
        <f t="shared" si="418"/>
        <v>604.8404954516501</v>
      </c>
      <c r="V533" s="142">
        <f t="shared" si="419"/>
        <v>3144928.6401503994</v>
      </c>
      <c r="W533" s="143">
        <f>INDEX(รายได้แยกตามสิทธิ!$F:$F,MATCH(CalBudget2567!$D533,รายได้แยกตามสิทธิ!$B:$B,0))</f>
        <v>613693</v>
      </c>
      <c r="X533" s="138">
        <f>INDEX(ผลงานOPDVisit_HDC!$E:$E,MATCH(CalBudget2567!$D533,ผลงานOPDVisit_HDC!$A:$A,0))</f>
        <v>2028</v>
      </c>
      <c r="Y533" s="138">
        <f t="shared" si="420"/>
        <v>302.60996055226826</v>
      </c>
      <c r="Z533" s="139">
        <f t="shared" si="421"/>
        <v>2433.6</v>
      </c>
      <c r="AA533" s="140">
        <f t="shared" si="422"/>
        <v>2433.6</v>
      </c>
      <c r="AB533" s="141">
        <f t="shared" si="423"/>
        <v>310.59886351084816</v>
      </c>
      <c r="AC533" s="142">
        <f t="shared" si="424"/>
        <v>755873.39424000005</v>
      </c>
      <c r="AD533" s="143">
        <f>INDEX(รายได้แยกตามสิทธิ!$G:$G,MATCH(CalBudget2567!$D533,รายได้แยกตามสิทธิ!$B:$B,0))</f>
        <v>13359</v>
      </c>
      <c r="AE533" s="138">
        <f>INDEX(ผลงานOPDVisit_HDC!$G:$G,MATCH(CalBudget2567!$D533,ผลงานOPDVisit_HDC!$A:$A,0))</f>
        <v>767</v>
      </c>
      <c r="AF533" s="138">
        <f t="shared" si="425"/>
        <v>17.417209908735334</v>
      </c>
      <c r="AG533" s="139">
        <f t="shared" si="426"/>
        <v>920.4</v>
      </c>
      <c r="AH533" s="140">
        <f t="shared" si="427"/>
        <v>920.4</v>
      </c>
      <c r="AI533" s="141">
        <f t="shared" si="428"/>
        <v>17.877024250325945</v>
      </c>
      <c r="AJ533" s="142">
        <f t="shared" si="429"/>
        <v>16454.01312</v>
      </c>
      <c r="AK533" s="143">
        <f>INDEX(รายได้แยกตามสิทธิ!$H:$H,MATCH(CalBudget2567!$D533,รายได้แยกตามสิทธิ!$B:$B,0))</f>
        <v>1062981</v>
      </c>
      <c r="AL533" s="138">
        <f>INDEX(ผลงานOPDVisit_HDC!$K:$K,MATCH(CalBudget2567!$D533,ผลงานOPDVisit_HDC!$A:$A,0))</f>
        <v>984</v>
      </c>
      <c r="AM533" s="138">
        <f t="shared" si="430"/>
        <v>1080.2652439024391</v>
      </c>
      <c r="AN533" s="139">
        <f t="shared" si="431"/>
        <v>1180.8</v>
      </c>
      <c r="AO533" s="140">
        <f t="shared" si="432"/>
        <v>1180.8</v>
      </c>
      <c r="AP533" s="141">
        <f t="shared" si="433"/>
        <v>1108.7842463414636</v>
      </c>
      <c r="AQ533" s="142">
        <f t="shared" si="434"/>
        <v>1309252.4380800002</v>
      </c>
      <c r="AR533" s="144">
        <f t="shared" si="408"/>
        <v>19992725.3630016</v>
      </c>
      <c r="AS533" s="143">
        <f>INDEX(รายได้แยกตามสิทธิ!$I:$I,MATCH(CalBudget2567!$D533,รายได้แยกตามสิทธิ!$B:$B,0))</f>
        <v>4078883.4</v>
      </c>
      <c r="AT533" s="138">
        <f>INDEX(ผลงานAdjRw_DHES!$D:$D,MATCH(CalBudget2567!$D533,ผลงานAdjRw_DHES!$B:$B,0))</f>
        <v>527.7014999999999</v>
      </c>
      <c r="AU533" s="143">
        <f t="shared" si="435"/>
        <v>7729.5277728033761</v>
      </c>
      <c r="AV533" s="139">
        <f t="shared" si="436"/>
        <v>633.2417999999999</v>
      </c>
      <c r="AW533" s="140">
        <f t="shared" si="437"/>
        <v>633.2417999999999</v>
      </c>
      <c r="AX533" s="141">
        <f t="shared" si="438"/>
        <v>7933.5873060053855</v>
      </c>
      <c r="AY533" s="142">
        <f t="shared" si="439"/>
        <v>5023879.1061120005</v>
      </c>
      <c r="AZ533" s="143">
        <f>INDEX(รายได้แยกตามสิทธิ!$J:$J,MATCH(CalBudget2567!$D533,รายได้แยกตามสิทธิ!$B:$B,0))</f>
        <v>723572.1</v>
      </c>
      <c r="BA533" s="138">
        <f>INDEX(ผลงานAdjRw_DHES!$F:$F,MATCH(CalBudget2567!$D533,ผลงานAdjRw_DHES!$B:$B,0))</f>
        <v>58.470599999999997</v>
      </c>
      <c r="BB533" s="143">
        <f t="shared" si="440"/>
        <v>12374.973063385702</v>
      </c>
      <c r="BC533" s="139">
        <f t="shared" si="441"/>
        <v>70.164719999999988</v>
      </c>
      <c r="BD533" s="140">
        <f t="shared" si="442"/>
        <v>70.164719999999988</v>
      </c>
      <c r="BE533" s="141">
        <f t="shared" si="443"/>
        <v>12701.672352259084</v>
      </c>
      <c r="BF533" s="142">
        <f t="shared" si="444"/>
        <v>891209.2841279998</v>
      </c>
      <c r="BG533" s="143">
        <f>INDEX(รายได้แยกตามสิทธิ!$K:$K,MATCH(CalBudget2567!$D533,รายได้แยกตามสิทธิ!$B:$B,0))</f>
        <v>174060.75</v>
      </c>
      <c r="BH533" s="138">
        <f>INDEX(ผลงานAdjRw_DHES!$E:$E,MATCH(CalBudget2567!$D533,ผลงานAdjRw_DHES!$B:$B,0))</f>
        <v>22.409500000000001</v>
      </c>
      <c r="BI533" s="143">
        <f t="shared" si="445"/>
        <v>7767.2750396037391</v>
      </c>
      <c r="BJ533" s="139">
        <f t="shared" si="446"/>
        <v>26.891400000000001</v>
      </c>
      <c r="BK533" s="140">
        <f t="shared" si="447"/>
        <v>26.891400000000001</v>
      </c>
      <c r="BL533" s="141">
        <f t="shared" si="448"/>
        <v>7972.3311006492777</v>
      </c>
      <c r="BM533" s="142">
        <f t="shared" si="449"/>
        <v>214387.14455999999</v>
      </c>
      <c r="BN533" s="143">
        <f>INDEX(รายได้แยกตามสิทธิ!$N:$N,MATCH(CalBudget2567!$D533,รายได้แยกตามสิทธิ!$B:$B,0))</f>
        <v>622589.25</v>
      </c>
      <c r="BO533" s="138">
        <f>INDEX(ผลงานAdjRw_DHES!$I:$I,MATCH(CalBudget2567!$D533,ผลงานAdjRw_DHES!$B:$B,0))</f>
        <v>36.454300000000181</v>
      </c>
      <c r="BP533" s="143">
        <f t="shared" si="450"/>
        <v>17078.623097960924</v>
      </c>
      <c r="BQ533" s="139">
        <f t="shared" si="451"/>
        <v>43.745160000000219</v>
      </c>
      <c r="BR533" s="140">
        <f t="shared" si="452"/>
        <v>43.745160000000219</v>
      </c>
      <c r="BS533" s="141">
        <f t="shared" si="453"/>
        <v>17529.498747747093</v>
      </c>
      <c r="BT533" s="142">
        <f t="shared" si="454"/>
        <v>766830.72744000005</v>
      </c>
      <c r="BU533" s="144">
        <f t="shared" si="455"/>
        <v>6896306.2622400001</v>
      </c>
      <c r="BV533" s="145">
        <f t="shared" si="409"/>
        <v>26889031.6252416</v>
      </c>
      <c r="BW533" s="146">
        <f>INDEX(รายได้แยกตามสิทธิ!$Q:$Q,MATCH(CalBudget2567!$D533,รายได้แยกตามสิทธิ!$B:$B,0))</f>
        <v>0.5</v>
      </c>
      <c r="BX533" s="145">
        <f t="shared" si="456"/>
        <v>13444515.8126208</v>
      </c>
      <c r="BY533" s="141"/>
      <c r="BZ533" s="143">
        <f t="shared" si="457"/>
        <v>31902</v>
      </c>
      <c r="CA533" s="138">
        <f>INDEX(ผลงานOPDVisit_HDC!$C:$C,MATCH(CalBudget2567!$D533,ผลงานOPDVisit_HDC!$A:$A,0))</f>
        <v>31902</v>
      </c>
      <c r="CB533" s="138">
        <f t="shared" si="458"/>
        <v>0</v>
      </c>
    </row>
    <row r="534" spans="1:80" hidden="1" x14ac:dyDescent="0.7">
      <c r="A534" s="136">
        <f>COUNTA($D$16:D534)</f>
        <v>519</v>
      </c>
      <c r="B534" s="1">
        <v>8</v>
      </c>
      <c r="C534" s="2" t="s">
        <v>46</v>
      </c>
      <c r="D534" s="91" t="s">
        <v>571</v>
      </c>
      <c r="E534" s="3" t="s">
        <v>1463</v>
      </c>
      <c r="F534" s="4" t="s">
        <v>1876</v>
      </c>
      <c r="G534" s="1">
        <v>5</v>
      </c>
      <c r="H534" s="3" t="s">
        <v>2964</v>
      </c>
      <c r="I534" s="137">
        <f>INDEX(รายได้แยกตามสิทธิ!$D:$D,MATCH(CalBudget2567!$D534,รายได้แยกตามสิทธิ!$B:$B,0))</f>
        <v>19660796</v>
      </c>
      <c r="J534" s="138">
        <f>INDEX(ผลงานOPDVisit_HDC!$F:$F,MATCH(CalBudget2567!$D534,ผลงานOPDVisit_HDC!$A:$A,0))</f>
        <v>44864</v>
      </c>
      <c r="K534" s="138">
        <f t="shared" si="410"/>
        <v>438.23100927246793</v>
      </c>
      <c r="L534" s="139">
        <f t="shared" si="411"/>
        <v>53836.799999999996</v>
      </c>
      <c r="M534" s="140">
        <f t="shared" si="412"/>
        <v>53836.799999999996</v>
      </c>
      <c r="N534" s="141">
        <f t="shared" si="413"/>
        <v>449.80030791726108</v>
      </c>
      <c r="O534" s="142">
        <f t="shared" si="414"/>
        <v>24215809.21728</v>
      </c>
      <c r="P534" s="143">
        <f>INDEX(รายได้แยกตามสิทธิ!$E:$E,MATCH(CalBudget2567!$D534,รายได้แยกตามสิทธิ!$B:$B,0))</f>
        <v>3083413.4</v>
      </c>
      <c r="Q534" s="138">
        <f>INDEX(ผลงานOPDVisit_HDC!$D:$D,MATCH(CalBudget2567!$D534,ผลงานOPDVisit_HDC!$A:$A,0))</f>
        <v>214</v>
      </c>
      <c r="R534" s="138">
        <f t="shared" si="415"/>
        <v>14408.4738317757</v>
      </c>
      <c r="S534" s="139">
        <f t="shared" si="416"/>
        <v>256.8</v>
      </c>
      <c r="T534" s="140">
        <f t="shared" si="417"/>
        <v>256.8</v>
      </c>
      <c r="U534" s="141">
        <f t="shared" si="418"/>
        <v>14788.857540934579</v>
      </c>
      <c r="V534" s="142">
        <f t="shared" si="419"/>
        <v>3797778.6165120001</v>
      </c>
      <c r="W534" s="143">
        <f>INDEX(รายได้แยกตามสิทธิ!$F:$F,MATCH(CalBudget2567!$D534,รายได้แยกตามสิทธิ!$B:$B,0))</f>
        <v>988821.4</v>
      </c>
      <c r="X534" s="138">
        <f>INDEX(ผลงานOPDVisit_HDC!$E:$E,MATCH(CalBudget2567!$D534,ผลงานOPDVisit_HDC!$A:$A,0))</f>
        <v>3119</v>
      </c>
      <c r="Y534" s="138">
        <f t="shared" si="420"/>
        <v>317.03154857326069</v>
      </c>
      <c r="Z534" s="139">
        <f t="shared" si="421"/>
        <v>3742.7999999999997</v>
      </c>
      <c r="AA534" s="140">
        <f t="shared" si="422"/>
        <v>3742.7999999999997</v>
      </c>
      <c r="AB534" s="141">
        <f t="shared" si="423"/>
        <v>325.40118145559478</v>
      </c>
      <c r="AC534" s="142">
        <f t="shared" si="424"/>
        <v>1217911.541952</v>
      </c>
      <c r="AD534" s="143">
        <f>INDEX(รายได้แยกตามสิทธิ!$G:$G,MATCH(CalBudget2567!$D534,รายได้แยกตามสิทธิ!$B:$B,0))</f>
        <v>112327</v>
      </c>
      <c r="AE534" s="138">
        <f>INDEX(ผลงานOPDVisit_HDC!$G:$G,MATCH(CalBudget2567!$D534,ผลงานOPDVisit_HDC!$A:$A,0))</f>
        <v>483</v>
      </c>
      <c r="AF534" s="138">
        <f t="shared" si="425"/>
        <v>232.56107660455487</v>
      </c>
      <c r="AG534" s="139">
        <f t="shared" si="426"/>
        <v>579.6</v>
      </c>
      <c r="AH534" s="140">
        <f t="shared" si="427"/>
        <v>579.6</v>
      </c>
      <c r="AI534" s="141">
        <f t="shared" si="428"/>
        <v>238.70068902691511</v>
      </c>
      <c r="AJ534" s="142">
        <f t="shared" si="429"/>
        <v>138350.91936</v>
      </c>
      <c r="AK534" s="143">
        <f>INDEX(รายได้แยกตามสิทธิ!$H:$H,MATCH(CalBudget2567!$D534,รายได้แยกตามสิทธิ!$B:$B,0))</f>
        <v>1492728.5</v>
      </c>
      <c r="AL534" s="138">
        <f>INDEX(ผลงานOPDVisit_HDC!$K:$K,MATCH(CalBudget2567!$D534,ผลงานOPDVisit_HDC!$A:$A,0))</f>
        <v>8838</v>
      </c>
      <c r="AM534" s="138">
        <f t="shared" si="430"/>
        <v>168.89890246662139</v>
      </c>
      <c r="AN534" s="139">
        <f t="shared" si="431"/>
        <v>10605.6</v>
      </c>
      <c r="AO534" s="140">
        <f t="shared" si="432"/>
        <v>10605.6</v>
      </c>
      <c r="AP534" s="141">
        <f t="shared" si="433"/>
        <v>173.35783349174019</v>
      </c>
      <c r="AQ534" s="142">
        <f t="shared" si="434"/>
        <v>1838563.8388799999</v>
      </c>
      <c r="AR534" s="144">
        <f t="shared" si="408"/>
        <v>31208414.133983999</v>
      </c>
      <c r="AS534" s="143">
        <f>INDEX(รายได้แยกตามสิทธิ!$I:$I,MATCH(CalBudget2567!$D534,รายได้แยกตามสิทธิ!$B:$B,0))</f>
        <v>9242103.8699999992</v>
      </c>
      <c r="AT534" s="138">
        <f>INDEX(ผลงานAdjRw_DHES!$D:$D,MATCH(CalBudget2567!$D534,ผลงานAdjRw_DHES!$B:$B,0))</f>
        <v>1199.5068999999999</v>
      </c>
      <c r="AU534" s="143">
        <f t="shared" si="435"/>
        <v>7704.9193047576473</v>
      </c>
      <c r="AV534" s="139">
        <f t="shared" si="436"/>
        <v>1439.4082799999999</v>
      </c>
      <c r="AW534" s="140">
        <f t="shared" si="437"/>
        <v>1439.4082799999999</v>
      </c>
      <c r="AX534" s="141">
        <f t="shared" si="438"/>
        <v>7908.3291744032495</v>
      </c>
      <c r="AY534" s="142">
        <f t="shared" si="439"/>
        <v>11383314.4946016</v>
      </c>
      <c r="AZ534" s="143">
        <f>INDEX(รายได้แยกตามสิทธิ!$J:$J,MATCH(CalBudget2567!$D534,รายได้แยกตามสิทธิ!$B:$B,0))</f>
        <v>1169256.8999999999</v>
      </c>
      <c r="BA534" s="138">
        <f>INDEX(ผลงานAdjRw_DHES!$F:$F,MATCH(CalBudget2567!$D534,ผลงานAdjRw_DHES!$B:$B,0))</f>
        <v>92.680299999999988</v>
      </c>
      <c r="BB534" s="143">
        <f t="shared" si="440"/>
        <v>12616.024117315115</v>
      </c>
      <c r="BC534" s="139">
        <f t="shared" si="441"/>
        <v>111.21635999999998</v>
      </c>
      <c r="BD534" s="140">
        <f t="shared" si="442"/>
        <v>111.21635999999998</v>
      </c>
      <c r="BE534" s="141">
        <f t="shared" si="443"/>
        <v>12949.087154012235</v>
      </c>
      <c r="BF534" s="142">
        <f t="shared" si="444"/>
        <v>1440150.3385919998</v>
      </c>
      <c r="BG534" s="143">
        <f>INDEX(รายได้แยกตามสิทธิ!$K:$K,MATCH(CalBudget2567!$D534,รายได้แยกตามสิทธิ!$B:$B,0))</f>
        <v>356610</v>
      </c>
      <c r="BH534" s="138">
        <f>INDEX(ผลงานAdjRw_DHES!$E:$E,MATCH(CalBudget2567!$D534,ผลงานAdjRw_DHES!$B:$B,0))</f>
        <v>42.041199999999996</v>
      </c>
      <c r="BI534" s="143">
        <f t="shared" si="445"/>
        <v>8482.3934616519036</v>
      </c>
      <c r="BJ534" s="139">
        <f t="shared" si="446"/>
        <v>50.449439999999996</v>
      </c>
      <c r="BK534" s="140">
        <f t="shared" si="447"/>
        <v>50.449439999999996</v>
      </c>
      <c r="BL534" s="141">
        <f t="shared" si="448"/>
        <v>8706.328649039513</v>
      </c>
      <c r="BM534" s="142">
        <f t="shared" si="449"/>
        <v>439229.40479999996</v>
      </c>
      <c r="BN534" s="143">
        <f>INDEX(รายได้แยกตามสิทธิ!$N:$N,MATCH(CalBudget2567!$D534,รายได้แยกตามสิทธิ!$B:$B,0))</f>
        <v>898562.5</v>
      </c>
      <c r="BO534" s="138">
        <f>INDEX(ผลงานAdjRw_DHES!$I:$I,MATCH(CalBudget2567!$D534,ผลงานAdjRw_DHES!$B:$B,0))</f>
        <v>114.58110000000022</v>
      </c>
      <c r="BP534" s="143">
        <f t="shared" si="450"/>
        <v>7842.1528506882751</v>
      </c>
      <c r="BQ534" s="139">
        <f t="shared" si="451"/>
        <v>137.49732000000026</v>
      </c>
      <c r="BR534" s="140">
        <f t="shared" si="452"/>
        <v>137.49732000000026</v>
      </c>
      <c r="BS534" s="141">
        <f t="shared" si="453"/>
        <v>8049.1856859464451</v>
      </c>
      <c r="BT534" s="142">
        <f t="shared" si="454"/>
        <v>1106741.46</v>
      </c>
      <c r="BU534" s="144">
        <f t="shared" si="455"/>
        <v>14369435.697993599</v>
      </c>
      <c r="BV534" s="145">
        <f t="shared" si="409"/>
        <v>45577849.831977598</v>
      </c>
      <c r="BW534" s="146">
        <f>INDEX(รายได้แยกตามสิทธิ!$Q:$Q,MATCH(CalBudget2567!$D534,รายได้แยกตามสิทธิ!$B:$B,0))</f>
        <v>0.49</v>
      </c>
      <c r="BX534" s="145">
        <f t="shared" si="456"/>
        <v>22333146.417669024</v>
      </c>
      <c r="BY534" s="141"/>
      <c r="BZ534" s="143">
        <f t="shared" si="457"/>
        <v>57518</v>
      </c>
      <c r="CA534" s="138">
        <f>INDEX(ผลงานOPDVisit_HDC!$C:$C,MATCH(CalBudget2567!$D534,ผลงานOPDVisit_HDC!$A:$A,0))</f>
        <v>57518</v>
      </c>
      <c r="CB534" s="138">
        <f t="shared" si="458"/>
        <v>0</v>
      </c>
    </row>
    <row r="535" spans="1:80" hidden="1" x14ac:dyDescent="0.7">
      <c r="A535" s="136">
        <f>COUNTA($D$16:D535)</f>
        <v>520</v>
      </c>
      <c r="B535" s="1">
        <v>8</v>
      </c>
      <c r="C535" s="2" t="s">
        <v>46</v>
      </c>
      <c r="D535" s="91" t="s">
        <v>572</v>
      </c>
      <c r="E535" s="3" t="s">
        <v>1464</v>
      </c>
      <c r="F535" s="4" t="s">
        <v>1876</v>
      </c>
      <c r="G535" s="1">
        <v>5</v>
      </c>
      <c r="H535" s="3" t="s">
        <v>2964</v>
      </c>
      <c r="I535" s="137">
        <f>INDEX(รายได้แยกตามสิทธิ!$D:$D,MATCH(CalBudget2567!$D535,รายได้แยกตามสิทธิ!$B:$B,0))</f>
        <v>25726777</v>
      </c>
      <c r="J535" s="138">
        <f>INDEX(ผลงานOPDVisit_HDC!$F:$F,MATCH(CalBudget2567!$D535,ผลงานOPDVisit_HDC!$A:$A,0))</f>
        <v>46187</v>
      </c>
      <c r="K535" s="138">
        <f t="shared" si="410"/>
        <v>557.01338038842096</v>
      </c>
      <c r="L535" s="139">
        <f t="shared" si="411"/>
        <v>55424.4</v>
      </c>
      <c r="M535" s="140">
        <f t="shared" si="412"/>
        <v>55424.4</v>
      </c>
      <c r="N535" s="141">
        <f t="shared" si="413"/>
        <v>571.71853363067532</v>
      </c>
      <c r="O535" s="142">
        <f t="shared" si="414"/>
        <v>31687156.695360001</v>
      </c>
      <c r="P535" s="143">
        <f>INDEX(รายได้แยกตามสิทธิ!$E:$E,MATCH(CalBudget2567!$D535,รายได้แยกตามสิทธิ!$B:$B,0))</f>
        <v>4551971</v>
      </c>
      <c r="Q535" s="138">
        <f>INDEX(ผลงานOPDVisit_HDC!$D:$D,MATCH(CalBudget2567!$D535,ผลงานOPDVisit_HDC!$A:$A,0))</f>
        <v>7395</v>
      </c>
      <c r="R535" s="138">
        <f t="shared" si="415"/>
        <v>615.54712643678158</v>
      </c>
      <c r="S535" s="139">
        <f t="shared" si="416"/>
        <v>8874</v>
      </c>
      <c r="T535" s="140">
        <f t="shared" si="417"/>
        <v>8874</v>
      </c>
      <c r="U535" s="141">
        <f t="shared" si="418"/>
        <v>631.79757057471261</v>
      </c>
      <c r="V535" s="142">
        <f t="shared" si="419"/>
        <v>5606571.6412800001</v>
      </c>
      <c r="W535" s="143">
        <f>INDEX(รายได้แยกตามสิทธิ!$F:$F,MATCH(CalBudget2567!$D535,รายได้แยกตามสิทธิ!$B:$B,0))</f>
        <v>788138</v>
      </c>
      <c r="X535" s="138">
        <f>INDEX(ผลงานOPDVisit_HDC!$E:$E,MATCH(CalBudget2567!$D535,ผลงานOPDVisit_HDC!$A:$A,0))</f>
        <v>5013</v>
      </c>
      <c r="Y535" s="138">
        <f t="shared" si="420"/>
        <v>157.21883103929784</v>
      </c>
      <c r="Z535" s="139">
        <f t="shared" si="421"/>
        <v>6015.5999999999995</v>
      </c>
      <c r="AA535" s="140">
        <f t="shared" si="422"/>
        <v>6015.5999999999995</v>
      </c>
      <c r="AB535" s="141">
        <f t="shared" si="423"/>
        <v>161.36940817873531</v>
      </c>
      <c r="AC535" s="142">
        <f t="shared" si="424"/>
        <v>970733.8118400001</v>
      </c>
      <c r="AD535" s="143">
        <f>INDEX(รายได้แยกตามสิทธิ!$G:$G,MATCH(CalBudget2567!$D535,รายได้แยกตามสิทธิ!$B:$B,0))</f>
        <v>20122</v>
      </c>
      <c r="AE535" s="138">
        <f>INDEX(ผลงานOPDVisit_HDC!$G:$G,MATCH(CalBudget2567!$D535,ผลงานOPDVisit_HDC!$A:$A,0))</f>
        <v>3200</v>
      </c>
      <c r="AF535" s="138">
        <f t="shared" si="425"/>
        <v>6.288125</v>
      </c>
      <c r="AG535" s="139">
        <f t="shared" si="426"/>
        <v>3840</v>
      </c>
      <c r="AH535" s="140">
        <f t="shared" si="427"/>
        <v>3840</v>
      </c>
      <c r="AI535" s="141">
        <f t="shared" si="428"/>
        <v>6.4541314999999999</v>
      </c>
      <c r="AJ535" s="142">
        <f t="shared" si="429"/>
        <v>24783.864959999999</v>
      </c>
      <c r="AK535" s="143">
        <f>INDEX(รายได้แยกตามสิทธิ!$H:$H,MATCH(CalBudget2567!$D535,รายได้แยกตามสิทธิ!$B:$B,0))</f>
        <v>6516254</v>
      </c>
      <c r="AL535" s="138">
        <f>INDEX(ผลงานOPDVisit_HDC!$K:$K,MATCH(CalBudget2567!$D535,ผลงานOPDVisit_HDC!$A:$A,0))</f>
        <v>2169</v>
      </c>
      <c r="AM535" s="138">
        <f t="shared" si="430"/>
        <v>3004.2664822498846</v>
      </c>
      <c r="AN535" s="139">
        <f t="shared" si="431"/>
        <v>2602.7999999999997</v>
      </c>
      <c r="AO535" s="140">
        <f t="shared" si="432"/>
        <v>2602.7999999999997</v>
      </c>
      <c r="AP535" s="141">
        <f t="shared" si="433"/>
        <v>3083.5791173812813</v>
      </c>
      <c r="AQ535" s="142">
        <f t="shared" si="434"/>
        <v>8025939.7267199978</v>
      </c>
      <c r="AR535" s="144">
        <f t="shared" si="408"/>
        <v>46315185.740159996</v>
      </c>
      <c r="AS535" s="143">
        <f>INDEX(รายได้แยกตามสิทธิ!$I:$I,MATCH(CalBudget2567!$D535,รายได้แยกตามสิทธิ!$B:$B,0))</f>
        <v>9809645</v>
      </c>
      <c r="AT535" s="138">
        <f>INDEX(ผลงานAdjRw_DHES!$D:$D,MATCH(CalBudget2567!$D535,ผลงานAdjRw_DHES!$B:$B,0))</f>
        <v>1198.1890000000001</v>
      </c>
      <c r="AU535" s="143">
        <f t="shared" si="435"/>
        <v>8187.0598044215058</v>
      </c>
      <c r="AV535" s="139">
        <f t="shared" si="436"/>
        <v>1437.8268</v>
      </c>
      <c r="AW535" s="140">
        <f t="shared" si="437"/>
        <v>1437.8268</v>
      </c>
      <c r="AX535" s="141">
        <f t="shared" si="438"/>
        <v>8403.1981832582333</v>
      </c>
      <c r="AY535" s="142">
        <f t="shared" si="439"/>
        <v>12082343.5536</v>
      </c>
      <c r="AZ535" s="143">
        <f>INDEX(รายได้แยกตามสิทธิ!$J:$J,MATCH(CalBudget2567!$D535,รายได้แยกตามสิทธิ!$B:$B,0))</f>
        <v>1654809</v>
      </c>
      <c r="BA535" s="138">
        <f>INDEX(ผลงานAdjRw_DHES!$F:$F,MATCH(CalBudget2567!$D535,ผลงานAdjRw_DHES!$B:$B,0))</f>
        <v>145.24689999999998</v>
      </c>
      <c r="BB535" s="143">
        <f t="shared" si="440"/>
        <v>11393.076203347542</v>
      </c>
      <c r="BC535" s="139">
        <f t="shared" si="441"/>
        <v>174.29627999999997</v>
      </c>
      <c r="BD535" s="140">
        <f t="shared" si="442"/>
        <v>174.29627999999997</v>
      </c>
      <c r="BE535" s="141">
        <f t="shared" si="443"/>
        <v>11693.853415115917</v>
      </c>
      <c r="BF535" s="142">
        <f t="shared" si="444"/>
        <v>2038195.1491199997</v>
      </c>
      <c r="BG535" s="143">
        <f>INDEX(รายได้แยกตามสิทธิ!$K:$K,MATCH(CalBudget2567!$D535,รายได้แยกตามสิทธิ!$B:$B,0))</f>
        <v>326787</v>
      </c>
      <c r="BH535" s="138">
        <f>INDEX(ผลงานAdjRw_DHES!$E:$E,MATCH(CalBudget2567!$D535,ผลงานAdjRw_DHES!$B:$B,0))</f>
        <v>27.115600000000001</v>
      </c>
      <c r="BI535" s="143">
        <f t="shared" si="445"/>
        <v>12051.623419728865</v>
      </c>
      <c r="BJ535" s="139">
        <f t="shared" si="446"/>
        <v>32.538719999999998</v>
      </c>
      <c r="BK535" s="140">
        <f t="shared" si="447"/>
        <v>32.538719999999998</v>
      </c>
      <c r="BL535" s="141">
        <f t="shared" si="448"/>
        <v>12369.786278009708</v>
      </c>
      <c r="BM535" s="142">
        <f t="shared" si="449"/>
        <v>402497.01215999998</v>
      </c>
      <c r="BN535" s="143">
        <f>INDEX(รายได้แยกตามสิทธิ!$N:$N,MATCH(CalBudget2567!$D535,รายได้แยกตามสิทธิ!$B:$B,0))</f>
        <v>5618871</v>
      </c>
      <c r="BO535" s="138">
        <f>INDEX(ผลงานAdjRw_DHES!$I:$I,MATCH(CalBudget2567!$D535,ผลงานAdjRw_DHES!$B:$B,0))</f>
        <v>460.10889999999972</v>
      </c>
      <c r="BP535" s="143">
        <f t="shared" si="450"/>
        <v>12212.045887397535</v>
      </c>
      <c r="BQ535" s="139">
        <f t="shared" si="451"/>
        <v>552.13067999999964</v>
      </c>
      <c r="BR535" s="140">
        <f t="shared" si="452"/>
        <v>552.13067999999964</v>
      </c>
      <c r="BS535" s="141">
        <f t="shared" si="453"/>
        <v>12534.443898824829</v>
      </c>
      <c r="BT535" s="142">
        <f t="shared" si="454"/>
        <v>6920651.0332800001</v>
      </c>
      <c r="BU535" s="144">
        <f t="shared" si="455"/>
        <v>21443686.748159997</v>
      </c>
      <c r="BV535" s="145">
        <f t="shared" si="409"/>
        <v>67758872.488319993</v>
      </c>
      <c r="BW535" s="146">
        <f>INDEX(รายได้แยกตามสิทธิ!$Q:$Q,MATCH(CalBudget2567!$D535,รายได้แยกตามสิทธิ!$B:$B,0))</f>
        <v>0.31</v>
      </c>
      <c r="BX535" s="145">
        <f t="shared" si="456"/>
        <v>21005250.471379198</v>
      </c>
      <c r="BY535" s="141"/>
      <c r="BZ535" s="143">
        <f t="shared" si="457"/>
        <v>63964</v>
      </c>
      <c r="CA535" s="138">
        <f>INDEX(ผลงานOPDVisit_HDC!$C:$C,MATCH(CalBudget2567!$D535,ผลงานOPDVisit_HDC!$A:$A,0))</f>
        <v>63964</v>
      </c>
      <c r="CB535" s="138">
        <f t="shared" si="458"/>
        <v>0</v>
      </c>
    </row>
    <row r="536" spans="1:80" hidden="1" x14ac:dyDescent="0.7">
      <c r="A536" s="136">
        <f>COUNTA($D$16:D536)</f>
        <v>521</v>
      </c>
      <c r="B536" s="1">
        <v>8</v>
      </c>
      <c r="C536" s="2" t="s">
        <v>46</v>
      </c>
      <c r="D536" s="91" t="s">
        <v>573</v>
      </c>
      <c r="E536" s="3" t="s">
        <v>1465</v>
      </c>
      <c r="F536" s="4" t="s">
        <v>1876</v>
      </c>
      <c r="G536" s="1">
        <v>13</v>
      </c>
      <c r="H536" s="3" t="s">
        <v>2963</v>
      </c>
      <c r="I536" s="137">
        <f>INDEX(รายได้แยกตามสิทธิ!$D:$D,MATCH(CalBudget2567!$D536,รายได้แยกตามสิทธิ!$B:$B,0))</f>
        <v>85113652</v>
      </c>
      <c r="J536" s="138">
        <f>INDEX(ผลงานOPDVisit_HDC!$F:$F,MATCH(CalBudget2567!$D536,ผลงานOPDVisit_HDC!$A:$A,0))</f>
        <v>165455</v>
      </c>
      <c r="K536" s="138">
        <f t="shared" si="410"/>
        <v>514.42175818198302</v>
      </c>
      <c r="L536" s="139">
        <f t="shared" si="411"/>
        <v>198546</v>
      </c>
      <c r="M536" s="140">
        <f t="shared" si="412"/>
        <v>198546</v>
      </c>
      <c r="N536" s="141">
        <f t="shared" si="413"/>
        <v>528.00249259798738</v>
      </c>
      <c r="O536" s="142">
        <f t="shared" si="414"/>
        <v>104832782.89536001</v>
      </c>
      <c r="P536" s="143">
        <f>INDEX(รายได้แยกตามสิทธิ!$E:$E,MATCH(CalBudget2567!$D536,รายได้แยกตามสิทธิ!$B:$B,0))</f>
        <v>16882048.449999999</v>
      </c>
      <c r="Q536" s="138">
        <f>INDEX(ผลงานOPDVisit_HDC!$D:$D,MATCH(CalBudget2567!$D536,ผลงานOPDVisit_HDC!$A:$A,0))</f>
        <v>21384</v>
      </c>
      <c r="R536" s="138">
        <f t="shared" si="415"/>
        <v>789.47102740366631</v>
      </c>
      <c r="S536" s="139">
        <f t="shared" si="416"/>
        <v>25660.799999999999</v>
      </c>
      <c r="T536" s="140">
        <f t="shared" si="417"/>
        <v>25660.799999999999</v>
      </c>
      <c r="U536" s="141">
        <f t="shared" si="418"/>
        <v>810.31306252712307</v>
      </c>
      <c r="V536" s="142">
        <f t="shared" si="419"/>
        <v>20793281.434896</v>
      </c>
      <c r="W536" s="143">
        <f>INDEX(รายได้แยกตามสิทธิ!$F:$F,MATCH(CalBudget2567!$D536,รายได้แยกตามสิทธิ!$B:$B,0))</f>
        <v>3799495</v>
      </c>
      <c r="X536" s="138">
        <f>INDEX(ผลงานOPDVisit_HDC!$E:$E,MATCH(CalBudget2567!$D536,ผลงานOPDVisit_HDC!$A:$A,0))</f>
        <v>9679</v>
      </c>
      <c r="Y536" s="138">
        <f t="shared" si="420"/>
        <v>392.55036677342702</v>
      </c>
      <c r="Z536" s="139">
        <f t="shared" si="421"/>
        <v>11614.8</v>
      </c>
      <c r="AA536" s="140">
        <f t="shared" si="422"/>
        <v>11614.8</v>
      </c>
      <c r="AB536" s="141">
        <f t="shared" si="423"/>
        <v>402.91369645624548</v>
      </c>
      <c r="AC536" s="142">
        <f t="shared" si="424"/>
        <v>4679762.0016000001</v>
      </c>
      <c r="AD536" s="143">
        <f>INDEX(รายได้แยกตามสิทธิ!$G:$G,MATCH(CalBudget2567!$D536,รายได้แยกตามสิทธิ!$B:$B,0))</f>
        <v>292642</v>
      </c>
      <c r="AE536" s="138">
        <f>INDEX(ผลงานOPDVisit_HDC!$G:$G,MATCH(CalBudget2567!$D536,ผลงานOPDVisit_HDC!$A:$A,0))</f>
        <v>669</v>
      </c>
      <c r="AF536" s="138">
        <f t="shared" si="425"/>
        <v>437.43198804185351</v>
      </c>
      <c r="AG536" s="139">
        <f t="shared" si="426"/>
        <v>802.8</v>
      </c>
      <c r="AH536" s="140">
        <f t="shared" si="427"/>
        <v>802.8</v>
      </c>
      <c r="AI536" s="141">
        <f t="shared" si="428"/>
        <v>448.98019252615848</v>
      </c>
      <c r="AJ536" s="142">
        <f t="shared" si="429"/>
        <v>360441.29856000002</v>
      </c>
      <c r="AK536" s="143">
        <f>INDEX(รายได้แยกตามสิทธิ!$H:$H,MATCH(CalBudget2567!$D536,รายได้แยกตามสิทธิ!$B:$B,0))</f>
        <v>11370715.550000001</v>
      </c>
      <c r="AL536" s="138">
        <f>INDEX(ผลงานOPDVisit_HDC!$K:$K,MATCH(CalBudget2567!$D536,ผลงานOPDVisit_HDC!$A:$A,0))</f>
        <v>6818</v>
      </c>
      <c r="AM536" s="138">
        <f t="shared" si="430"/>
        <v>1667.7494206512174</v>
      </c>
      <c r="AN536" s="139">
        <f t="shared" si="431"/>
        <v>8181.5999999999995</v>
      </c>
      <c r="AO536" s="140">
        <f t="shared" si="432"/>
        <v>8181.5999999999995</v>
      </c>
      <c r="AP536" s="141">
        <f t="shared" si="433"/>
        <v>1711.7780053564095</v>
      </c>
      <c r="AQ536" s="142">
        <f t="shared" si="434"/>
        <v>14005082.928623999</v>
      </c>
      <c r="AR536" s="144">
        <f t="shared" si="408"/>
        <v>144671350.55904001</v>
      </c>
      <c r="AS536" s="143">
        <f>INDEX(รายได้แยกตามสิทธิ!$I:$I,MATCH(CalBudget2567!$D536,รายได้แยกตามสิทธิ!$B:$B,0))</f>
        <v>68645544</v>
      </c>
      <c r="AT536" s="138">
        <f>INDEX(ผลงานAdjRw_DHES!$D:$D,MATCH(CalBudget2567!$D536,ผลงานAdjRw_DHES!$B:$B,0))</f>
        <v>6060.1450999999988</v>
      </c>
      <c r="AU536" s="143">
        <f t="shared" si="435"/>
        <v>11327.376303250563</v>
      </c>
      <c r="AV536" s="139">
        <f t="shared" si="436"/>
        <v>7272.1741199999988</v>
      </c>
      <c r="AW536" s="140">
        <f t="shared" si="437"/>
        <v>7272.1741199999988</v>
      </c>
      <c r="AX536" s="141">
        <f t="shared" si="438"/>
        <v>11626.419037656378</v>
      </c>
      <c r="AY536" s="142">
        <f t="shared" si="439"/>
        <v>84549343.633919999</v>
      </c>
      <c r="AZ536" s="143">
        <f>INDEX(รายได้แยกตามสิทธิ!$J:$J,MATCH(CalBudget2567!$D536,รายได้แยกตามสิทธิ!$B:$B,0))</f>
        <v>7680012</v>
      </c>
      <c r="BA536" s="138">
        <f>INDEX(ผลงานAdjRw_DHES!$F:$F,MATCH(CalBudget2567!$D536,ผลงานAdjRw_DHES!$B:$B,0))</f>
        <v>596.21469999999999</v>
      </c>
      <c r="BB536" s="143">
        <f t="shared" si="440"/>
        <v>12881.285885772357</v>
      </c>
      <c r="BC536" s="139">
        <f t="shared" si="441"/>
        <v>715.45763999999997</v>
      </c>
      <c r="BD536" s="140">
        <f t="shared" si="442"/>
        <v>715.45763999999997</v>
      </c>
      <c r="BE536" s="141">
        <f t="shared" si="443"/>
        <v>13221.351833156747</v>
      </c>
      <c r="BF536" s="142">
        <f t="shared" si="444"/>
        <v>9459317.1801599991</v>
      </c>
      <c r="BG536" s="143">
        <f>INDEX(รายได้แยกตามสิทธิ!$K:$K,MATCH(CalBudget2567!$D536,รายได้แยกตามสิทธิ!$B:$B,0))</f>
        <v>2611807</v>
      </c>
      <c r="BH536" s="138">
        <f>INDEX(ผลงานAdjRw_DHES!$E:$E,MATCH(CalBudget2567!$D536,ผลงานAdjRw_DHES!$B:$B,0))</f>
        <v>290.69650000000001</v>
      </c>
      <c r="BI536" s="143">
        <f t="shared" si="445"/>
        <v>8984.652377995606</v>
      </c>
      <c r="BJ536" s="139">
        <f t="shared" si="446"/>
        <v>348.83580000000001</v>
      </c>
      <c r="BK536" s="140">
        <f t="shared" si="447"/>
        <v>348.83580000000001</v>
      </c>
      <c r="BL536" s="141">
        <f t="shared" si="448"/>
        <v>9221.8472007746896</v>
      </c>
      <c r="BM536" s="142">
        <f t="shared" si="449"/>
        <v>3216910.4457599996</v>
      </c>
      <c r="BN536" s="143">
        <f>INDEX(รายได้แยกตามสิทธิ!$N:$N,MATCH(CalBudget2567!$D536,รายได้แยกตามสิทธิ!$B:$B,0))</f>
        <v>4591789.5</v>
      </c>
      <c r="BO536" s="138">
        <f>INDEX(ผลงานAdjRw_DHES!$I:$I,MATCH(CalBudget2567!$D536,ผลงานAdjRw_DHES!$B:$B,0))</f>
        <v>106.33270000000039</v>
      </c>
      <c r="BP536" s="143">
        <f t="shared" si="450"/>
        <v>43183.230558426367</v>
      </c>
      <c r="BQ536" s="139">
        <f t="shared" si="451"/>
        <v>127.59924000000046</v>
      </c>
      <c r="BR536" s="140">
        <f t="shared" si="452"/>
        <v>127.59924000000046</v>
      </c>
      <c r="BS536" s="141">
        <f t="shared" si="453"/>
        <v>44323.267845168826</v>
      </c>
      <c r="BT536" s="142">
        <f t="shared" si="454"/>
        <v>5655615.2913600001</v>
      </c>
      <c r="BU536" s="144">
        <f t="shared" si="455"/>
        <v>102881186.5512</v>
      </c>
      <c r="BV536" s="145">
        <f t="shared" si="409"/>
        <v>247552537.11024001</v>
      </c>
      <c r="BW536" s="146">
        <f>INDEX(รายได้แยกตามสิทธิ!$Q:$Q,MATCH(CalBudget2567!$D536,รายได้แยกตามสิทธิ!$B:$B,0))</f>
        <v>0.47</v>
      </c>
      <c r="BX536" s="145">
        <f t="shared" si="456"/>
        <v>116349692.4418128</v>
      </c>
      <c r="BY536" s="141"/>
      <c r="BZ536" s="143">
        <f t="shared" si="457"/>
        <v>204005</v>
      </c>
      <c r="CA536" s="138">
        <f>INDEX(ผลงานOPDVisit_HDC!$C:$C,MATCH(CalBudget2567!$D536,ผลงานOPDVisit_HDC!$A:$A,0))</f>
        <v>204005</v>
      </c>
      <c r="CB536" s="138">
        <f t="shared" si="458"/>
        <v>0</v>
      </c>
    </row>
    <row r="537" spans="1:80" hidden="1" x14ac:dyDescent="0.7">
      <c r="A537" s="136">
        <f>COUNTA($D$16:D537)</f>
        <v>522</v>
      </c>
      <c r="B537" s="1">
        <v>8</v>
      </c>
      <c r="C537" s="2" t="s">
        <v>46</v>
      </c>
      <c r="D537" s="91" t="s">
        <v>574</v>
      </c>
      <c r="E537" s="3" t="s">
        <v>1466</v>
      </c>
      <c r="F537" s="4" t="s">
        <v>1876</v>
      </c>
      <c r="G537" s="1">
        <v>5</v>
      </c>
      <c r="H537" s="3" t="s">
        <v>2964</v>
      </c>
      <c r="I537" s="137">
        <f>INDEX(รายได้แยกตามสิทธิ!$D:$D,MATCH(CalBudget2567!$D537,รายได้แยกตามสิทธิ!$B:$B,0))</f>
        <v>22841661.73</v>
      </c>
      <c r="J537" s="138">
        <f>INDEX(ผลงานOPDVisit_HDC!$F:$F,MATCH(CalBudget2567!$D537,ผลงานOPDVisit_HDC!$A:$A,0))</f>
        <v>66725</v>
      </c>
      <c r="K537" s="138">
        <f t="shared" si="410"/>
        <v>342.32539123267139</v>
      </c>
      <c r="L537" s="139">
        <f t="shared" si="411"/>
        <v>80070</v>
      </c>
      <c r="M537" s="140">
        <f t="shared" si="412"/>
        <v>80070</v>
      </c>
      <c r="N537" s="141">
        <f t="shared" si="413"/>
        <v>351.36278156121392</v>
      </c>
      <c r="O537" s="142">
        <f t="shared" si="414"/>
        <v>28133617.919606399</v>
      </c>
      <c r="P537" s="143">
        <f>INDEX(รายได้แยกตามสิทธิ!$E:$E,MATCH(CalBudget2567!$D537,รายได้แยกตามสิทธิ!$B:$B,0))</f>
        <v>2451528.9</v>
      </c>
      <c r="Q537" s="138">
        <f>INDEX(ผลงานOPDVisit_HDC!$D:$D,MATCH(CalBudget2567!$D537,ผลงานOPDVisit_HDC!$A:$A,0))</f>
        <v>8109</v>
      </c>
      <c r="R537" s="138">
        <f t="shared" si="415"/>
        <v>302.32197558268587</v>
      </c>
      <c r="S537" s="139">
        <f t="shared" si="416"/>
        <v>9730.7999999999993</v>
      </c>
      <c r="T537" s="140">
        <f t="shared" si="417"/>
        <v>9730.7999999999993</v>
      </c>
      <c r="U537" s="141">
        <f t="shared" si="418"/>
        <v>310.30327573806875</v>
      </c>
      <c r="V537" s="142">
        <f t="shared" si="419"/>
        <v>3019499.1155519993</v>
      </c>
      <c r="W537" s="143">
        <f>INDEX(รายได้แยกตามสิทธิ!$F:$F,MATCH(CalBudget2567!$D537,รายได้แยกตามสิทธิ!$B:$B,0))</f>
        <v>665048.75</v>
      </c>
      <c r="X537" s="138">
        <f>INDEX(ผลงานOPDVisit_HDC!$E:$E,MATCH(CalBudget2567!$D537,ผลงานOPDVisit_HDC!$A:$A,0))</f>
        <v>3561</v>
      </c>
      <c r="Y537" s="138">
        <f t="shared" si="420"/>
        <v>186.75898623982027</v>
      </c>
      <c r="Z537" s="139">
        <f t="shared" si="421"/>
        <v>4273.2</v>
      </c>
      <c r="AA537" s="140">
        <f t="shared" si="422"/>
        <v>4273.2</v>
      </c>
      <c r="AB537" s="141">
        <f t="shared" si="423"/>
        <v>191.68942347655153</v>
      </c>
      <c r="AC537" s="142">
        <f t="shared" si="424"/>
        <v>819127.24439999997</v>
      </c>
      <c r="AD537" s="143">
        <f>INDEX(รายได้แยกตามสิทธิ!$G:$G,MATCH(CalBudget2567!$D537,รายได้แยกตามสิทธิ!$B:$B,0))</f>
        <v>12569</v>
      </c>
      <c r="AE537" s="138">
        <f>INDEX(ผลงานOPDVisit_HDC!$G:$G,MATCH(CalBudget2567!$D537,ผลงานOPDVisit_HDC!$A:$A,0))</f>
        <v>22</v>
      </c>
      <c r="AF537" s="138">
        <f t="shared" si="425"/>
        <v>571.31818181818187</v>
      </c>
      <c r="AG537" s="139">
        <f t="shared" si="426"/>
        <v>26.4</v>
      </c>
      <c r="AH537" s="140">
        <f t="shared" si="427"/>
        <v>26.4</v>
      </c>
      <c r="AI537" s="141">
        <f t="shared" si="428"/>
        <v>586.40098181818189</v>
      </c>
      <c r="AJ537" s="142">
        <f t="shared" si="429"/>
        <v>15480.985920000001</v>
      </c>
      <c r="AK537" s="143">
        <f>INDEX(รายได้แยกตามสิทธิ!$H:$H,MATCH(CalBudget2567!$D537,รายได้แยกตามสิทธิ!$B:$B,0))</f>
        <v>1061027.6299999999</v>
      </c>
      <c r="AL537" s="138">
        <f>INDEX(ผลงานOPDVisit_HDC!$K:$K,MATCH(CalBudget2567!$D537,ผลงานOPDVisit_HDC!$A:$A,0))</f>
        <v>3360</v>
      </c>
      <c r="AM537" s="138">
        <f t="shared" si="430"/>
        <v>315.78203273809521</v>
      </c>
      <c r="AN537" s="139">
        <f t="shared" si="431"/>
        <v>4032</v>
      </c>
      <c r="AO537" s="140">
        <f t="shared" si="432"/>
        <v>4032</v>
      </c>
      <c r="AP537" s="141">
        <f t="shared" si="433"/>
        <v>324.11867840238091</v>
      </c>
      <c r="AQ537" s="142">
        <f t="shared" si="434"/>
        <v>1306846.5113183998</v>
      </c>
      <c r="AR537" s="144">
        <f t="shared" si="408"/>
        <v>33294571.776796799</v>
      </c>
      <c r="AS537" s="143">
        <f>INDEX(รายได้แยกตามสิทธิ!$I:$I,MATCH(CalBudget2567!$D537,รายได้แยกตามสิทธิ!$B:$B,0))</f>
        <v>13679355.119999999</v>
      </c>
      <c r="AT537" s="138">
        <f>INDEX(ผลงานAdjRw_DHES!$D:$D,MATCH(CalBudget2567!$D537,ผลงานAdjRw_DHES!$B:$B,0))</f>
        <v>1470.1175000000003</v>
      </c>
      <c r="AU537" s="143">
        <f t="shared" si="435"/>
        <v>9304.9399928917228</v>
      </c>
      <c r="AV537" s="139">
        <f t="shared" si="436"/>
        <v>1764.1410000000003</v>
      </c>
      <c r="AW537" s="140">
        <f t="shared" si="437"/>
        <v>1764.1410000000003</v>
      </c>
      <c r="AX537" s="141">
        <f t="shared" si="438"/>
        <v>9550.5904087040635</v>
      </c>
      <c r="AY537" s="142">
        <f t="shared" si="439"/>
        <v>16848588.114201598</v>
      </c>
      <c r="AZ537" s="143">
        <f>INDEX(รายได้แยกตามสิทธิ!$J:$J,MATCH(CalBudget2567!$D537,รายได้แยกตามสิทธิ!$B:$B,0))</f>
        <v>1479631.96</v>
      </c>
      <c r="BA537" s="138">
        <f>INDEX(ผลงานAdjRw_DHES!$F:$F,MATCH(CalBudget2567!$D537,ผลงานAdjRw_DHES!$B:$B,0))</f>
        <v>95.068700000000007</v>
      </c>
      <c r="BB537" s="143">
        <f t="shared" si="440"/>
        <v>15563.818165179495</v>
      </c>
      <c r="BC537" s="139">
        <f t="shared" si="441"/>
        <v>114.08244000000001</v>
      </c>
      <c r="BD537" s="140">
        <f t="shared" si="442"/>
        <v>114.08244000000001</v>
      </c>
      <c r="BE537" s="141">
        <f t="shared" si="443"/>
        <v>15974.702964740234</v>
      </c>
      <c r="BF537" s="142">
        <f t="shared" si="444"/>
        <v>1822433.0924928</v>
      </c>
      <c r="BG537" s="143">
        <f>INDEX(รายได้แยกตามสิทธิ!$K:$K,MATCH(CalBudget2567!$D537,รายได้แยกตามสิทธิ!$B:$B,0))</f>
        <v>450133.3</v>
      </c>
      <c r="BH537" s="138">
        <f>INDEX(ผลงานAdjRw_DHES!$E:$E,MATCH(CalBudget2567!$D537,ผลงานAdjRw_DHES!$B:$B,0))</f>
        <v>52.503900000000009</v>
      </c>
      <c r="BI537" s="143">
        <f t="shared" si="445"/>
        <v>8573.3307430495624</v>
      </c>
      <c r="BJ537" s="139">
        <f t="shared" si="446"/>
        <v>63.004680000000008</v>
      </c>
      <c r="BK537" s="140">
        <f t="shared" si="447"/>
        <v>63.004680000000008</v>
      </c>
      <c r="BL537" s="141">
        <f t="shared" si="448"/>
        <v>8799.6666746660703</v>
      </c>
      <c r="BM537" s="142">
        <f t="shared" si="449"/>
        <v>554420.18294399988</v>
      </c>
      <c r="BN537" s="143">
        <f>INDEX(รายได้แยกตามสิทธิ!$N:$N,MATCH(CalBudget2567!$D537,รายได้แยกตามสิทธิ!$B:$B,0))</f>
        <v>776074</v>
      </c>
      <c r="BO537" s="138">
        <f>INDEX(ผลงานAdjRw_DHES!$I:$I,MATCH(CalBudget2567!$D537,ผลงานAdjRw_DHES!$B:$B,0))</f>
        <v>17.272099999999853</v>
      </c>
      <c r="BP537" s="143">
        <f t="shared" si="450"/>
        <v>44932.231749469182</v>
      </c>
      <c r="BQ537" s="139">
        <f t="shared" si="451"/>
        <v>20.726519999999823</v>
      </c>
      <c r="BR537" s="140">
        <f t="shared" si="452"/>
        <v>20.726519999999823</v>
      </c>
      <c r="BS537" s="141">
        <f t="shared" si="453"/>
        <v>46118.442667655167</v>
      </c>
      <c r="BT537" s="142">
        <f t="shared" si="454"/>
        <v>955874.82432000001</v>
      </c>
      <c r="BU537" s="144">
        <f t="shared" si="455"/>
        <v>20181316.213958398</v>
      </c>
      <c r="BV537" s="145">
        <f t="shared" si="409"/>
        <v>53475887.9907552</v>
      </c>
      <c r="BW537" s="146">
        <f>INDEX(รายได้แยกตามสิทธิ!$Q:$Q,MATCH(CalBudget2567!$D537,รายได้แยกตามสิทธิ!$B:$B,0))</f>
        <v>0.5</v>
      </c>
      <c r="BX537" s="145">
        <f t="shared" si="456"/>
        <v>26737943.9953776</v>
      </c>
      <c r="BY537" s="141"/>
      <c r="BZ537" s="143">
        <f t="shared" si="457"/>
        <v>81777</v>
      </c>
      <c r="CA537" s="138">
        <f>INDEX(ผลงานOPDVisit_HDC!$C:$C,MATCH(CalBudget2567!$D537,ผลงานOPDVisit_HDC!$A:$A,0))</f>
        <v>81777</v>
      </c>
      <c r="CB537" s="138">
        <f t="shared" si="458"/>
        <v>0</v>
      </c>
    </row>
    <row r="538" spans="1:80" hidden="1" x14ac:dyDescent="0.7">
      <c r="A538" s="136">
        <f>COUNTA($D$16:D538)</f>
        <v>523</v>
      </c>
      <c r="B538" s="1">
        <v>8</v>
      </c>
      <c r="C538" s="2" t="s">
        <v>46</v>
      </c>
      <c r="D538" s="91" t="s">
        <v>575</v>
      </c>
      <c r="E538" s="3" t="s">
        <v>1467</v>
      </c>
      <c r="F538" s="4" t="s">
        <v>1876</v>
      </c>
      <c r="G538" s="1">
        <v>5</v>
      </c>
      <c r="H538" s="3" t="s">
        <v>2964</v>
      </c>
      <c r="I538" s="137">
        <f>INDEX(รายได้แยกตามสิทธิ!$D:$D,MATCH(CalBudget2567!$D538,รายได้แยกตามสิทธิ!$B:$B,0))</f>
        <v>23050406.370000001</v>
      </c>
      <c r="J538" s="138">
        <f>INDEX(ผลงานOPDVisit_HDC!$F:$F,MATCH(CalBudget2567!$D538,ผลงานOPDVisit_HDC!$A:$A,0))</f>
        <v>52858</v>
      </c>
      <c r="K538" s="138">
        <f t="shared" si="410"/>
        <v>436.0816975670665</v>
      </c>
      <c r="L538" s="139">
        <f t="shared" si="411"/>
        <v>63429.599999999999</v>
      </c>
      <c r="M538" s="140">
        <f t="shared" si="412"/>
        <v>63429.599999999999</v>
      </c>
      <c r="N538" s="141">
        <f t="shared" si="413"/>
        <v>447.59425438283705</v>
      </c>
      <c r="O538" s="142">
        <f t="shared" si="414"/>
        <v>28390724.517801601</v>
      </c>
      <c r="P538" s="143">
        <f>INDEX(รายได้แยกตามสิทธิ!$E:$E,MATCH(CalBudget2567!$D538,รายได้แยกตามสิทธิ!$B:$B,0))</f>
        <v>2971763.91</v>
      </c>
      <c r="Q538" s="138">
        <f>INDEX(ผลงานOPDVisit_HDC!$D:$D,MATCH(CalBudget2567!$D538,ผลงานOPDVisit_HDC!$A:$A,0))</f>
        <v>7042</v>
      </c>
      <c r="R538" s="138">
        <f t="shared" si="415"/>
        <v>422.00566742402731</v>
      </c>
      <c r="S538" s="139">
        <f t="shared" si="416"/>
        <v>8450.4</v>
      </c>
      <c r="T538" s="140">
        <f t="shared" si="417"/>
        <v>8450.4</v>
      </c>
      <c r="U538" s="141">
        <f t="shared" si="418"/>
        <v>433.14661704402164</v>
      </c>
      <c r="V538" s="142">
        <f t="shared" si="419"/>
        <v>3660262.1726688002</v>
      </c>
      <c r="W538" s="143">
        <f>INDEX(รายได้แยกตามสิทธิ!$F:$F,MATCH(CalBudget2567!$D538,รายได้แยกตามสิทธิ!$B:$B,0))</f>
        <v>818253.16</v>
      </c>
      <c r="X538" s="138">
        <f>INDEX(ผลงานOPDVisit_HDC!$E:$E,MATCH(CalBudget2567!$D538,ผลงานOPDVisit_HDC!$A:$A,0))</f>
        <v>2668</v>
      </c>
      <c r="Y538" s="138">
        <f t="shared" si="420"/>
        <v>306.69158920539729</v>
      </c>
      <c r="Z538" s="139">
        <f t="shared" si="421"/>
        <v>3201.6</v>
      </c>
      <c r="AA538" s="140">
        <f t="shared" si="422"/>
        <v>3201.6</v>
      </c>
      <c r="AB538" s="141">
        <f t="shared" si="423"/>
        <v>314.78824716041976</v>
      </c>
      <c r="AC538" s="142">
        <f t="shared" si="424"/>
        <v>1007826.0521087999</v>
      </c>
      <c r="AD538" s="143">
        <f>INDEX(รายได้แยกตามสิทธิ!$G:$G,MATCH(CalBudget2567!$D538,รายได้แยกตามสิทธิ!$B:$B,0))</f>
        <v>89009.1</v>
      </c>
      <c r="AE538" s="138">
        <f>INDEX(ผลงานOPDVisit_HDC!$G:$G,MATCH(CalBudget2567!$D538,ผลงานOPDVisit_HDC!$A:$A,0))</f>
        <v>253</v>
      </c>
      <c r="AF538" s="138">
        <f t="shared" si="425"/>
        <v>351.81462450592886</v>
      </c>
      <c r="AG538" s="139">
        <f t="shared" si="426"/>
        <v>303.59999999999997</v>
      </c>
      <c r="AH538" s="140">
        <f t="shared" si="427"/>
        <v>303.59999999999997</v>
      </c>
      <c r="AI538" s="141">
        <f t="shared" si="428"/>
        <v>361.10253059288539</v>
      </c>
      <c r="AJ538" s="142">
        <f t="shared" si="429"/>
        <v>109630.72828799998</v>
      </c>
      <c r="AK538" s="143">
        <f>INDEX(รายได้แยกตามสิทธิ!$H:$H,MATCH(CalBudget2567!$D538,รายได้แยกตามสิทธิ!$B:$B,0))</f>
        <v>1593179.65</v>
      </c>
      <c r="AL538" s="138">
        <f>INDEX(ผลงานOPDVisit_HDC!$K:$K,MATCH(CalBudget2567!$D538,ผลงานOPDVisit_HDC!$A:$A,0))</f>
        <v>3742</v>
      </c>
      <c r="AM538" s="138">
        <f t="shared" si="430"/>
        <v>425.75618653126668</v>
      </c>
      <c r="AN538" s="139">
        <f t="shared" si="431"/>
        <v>4490.3999999999996</v>
      </c>
      <c r="AO538" s="140">
        <f t="shared" si="432"/>
        <v>4490.3999999999996</v>
      </c>
      <c r="AP538" s="141">
        <f t="shared" si="433"/>
        <v>436.99614985569212</v>
      </c>
      <c r="AQ538" s="142">
        <f t="shared" si="434"/>
        <v>1962287.5113119998</v>
      </c>
      <c r="AR538" s="144">
        <f t="shared" si="408"/>
        <v>35130730.982179195</v>
      </c>
      <c r="AS538" s="143">
        <f>INDEX(รายได้แยกตามสิทธิ!$I:$I,MATCH(CalBudget2567!$D538,รายได้แยกตามสิทธิ!$B:$B,0))</f>
        <v>14253786.189999999</v>
      </c>
      <c r="AT538" s="138">
        <f>INDEX(ผลงานAdjRw_DHES!$D:$D,MATCH(CalBudget2567!$D538,ผลงานAdjRw_DHES!$B:$B,0))</f>
        <v>1478.1192000000001</v>
      </c>
      <c r="AU538" s="143">
        <f t="shared" si="435"/>
        <v>9643.1912866025959</v>
      </c>
      <c r="AV538" s="139">
        <f t="shared" si="436"/>
        <v>1773.7430400000001</v>
      </c>
      <c r="AW538" s="140">
        <f t="shared" si="437"/>
        <v>1773.7430400000001</v>
      </c>
      <c r="AX538" s="141">
        <f t="shared" si="438"/>
        <v>9897.7715365689037</v>
      </c>
      <c r="AY538" s="142">
        <f t="shared" si="439"/>
        <v>17556103.374499198</v>
      </c>
      <c r="AZ538" s="143">
        <f>INDEX(รายได้แยกตามสิทธิ!$J:$J,MATCH(CalBudget2567!$D538,รายได้แยกตามสิทธิ!$B:$B,0))</f>
        <v>1503753.49</v>
      </c>
      <c r="BA538" s="138">
        <f>INDEX(ผลงานAdjRw_DHES!$F:$F,MATCH(CalBudget2567!$D538,ผลงานAdjRw_DHES!$B:$B,0))</f>
        <v>125.48610000000001</v>
      </c>
      <c r="BB538" s="143">
        <f t="shared" si="440"/>
        <v>11983.426769976913</v>
      </c>
      <c r="BC538" s="139">
        <f t="shared" si="441"/>
        <v>150.58332000000001</v>
      </c>
      <c r="BD538" s="140">
        <f t="shared" si="442"/>
        <v>150.58332000000001</v>
      </c>
      <c r="BE538" s="141">
        <f t="shared" si="443"/>
        <v>12299.789236704304</v>
      </c>
      <c r="BF538" s="142">
        <f t="shared" si="444"/>
        <v>1852143.0985632001</v>
      </c>
      <c r="BG538" s="143">
        <f>INDEX(รายได้แยกตามสิทธิ!$K:$K,MATCH(CalBudget2567!$D538,รายได้แยกตามสิทธิ!$B:$B,0))</f>
        <v>464187.79</v>
      </c>
      <c r="BH538" s="138">
        <f>INDEX(ผลงานAdjRw_DHES!$E:$E,MATCH(CalBudget2567!$D538,ผลงานAdjRw_DHES!$B:$B,0))</f>
        <v>51.452400000000004</v>
      </c>
      <c r="BI538" s="143">
        <f t="shared" si="445"/>
        <v>9021.6936430564929</v>
      </c>
      <c r="BJ538" s="139">
        <f t="shared" si="446"/>
        <v>61.74288</v>
      </c>
      <c r="BK538" s="140">
        <f t="shared" si="447"/>
        <v>61.74288</v>
      </c>
      <c r="BL538" s="141">
        <f t="shared" si="448"/>
        <v>9259.8663552331836</v>
      </c>
      <c r="BM538" s="142">
        <f t="shared" si="449"/>
        <v>571730.81718719983</v>
      </c>
      <c r="BN538" s="143">
        <f>INDEX(รายได้แยกตามสิทธิ!$N:$N,MATCH(CalBudget2567!$D538,รายได้แยกตามสิทธิ!$B:$B,0))</f>
        <v>580606.16</v>
      </c>
      <c r="BO538" s="138">
        <f>INDEX(ผลงานAdjRw_DHES!$I:$I,MATCH(CalBudget2567!$D538,ผลงานAdjRw_DHES!$B:$B,0))</f>
        <v>106.73240000000006</v>
      </c>
      <c r="BP538" s="143">
        <f t="shared" si="450"/>
        <v>5439.8304544824223</v>
      </c>
      <c r="BQ538" s="139">
        <f t="shared" si="451"/>
        <v>128.07888000000005</v>
      </c>
      <c r="BR538" s="140">
        <f t="shared" si="452"/>
        <v>128.07888000000005</v>
      </c>
      <c r="BS538" s="141">
        <f t="shared" si="453"/>
        <v>5583.4419784807578</v>
      </c>
      <c r="BT538" s="142">
        <f t="shared" si="454"/>
        <v>715120.99514879985</v>
      </c>
      <c r="BU538" s="144">
        <f t="shared" si="455"/>
        <v>20695098.285398401</v>
      </c>
      <c r="BV538" s="145">
        <f t="shared" si="409"/>
        <v>55825829.267577596</v>
      </c>
      <c r="BW538" s="146">
        <f>INDEX(รายได้แยกตามสิทธิ!$Q:$Q,MATCH(CalBudget2567!$D538,รายได้แยกตามสิทธิ!$B:$B,0))</f>
        <v>0.56000000000000005</v>
      </c>
      <c r="BX538" s="145">
        <f t="shared" si="456"/>
        <v>31262464.389843456</v>
      </c>
      <c r="BY538" s="141"/>
      <c r="BZ538" s="143">
        <f t="shared" si="457"/>
        <v>66563</v>
      </c>
      <c r="CA538" s="138">
        <f>INDEX(ผลงานOPDVisit_HDC!$C:$C,MATCH(CalBudget2567!$D538,ผลงานOPDVisit_HDC!$A:$A,0))</f>
        <v>66563</v>
      </c>
      <c r="CB538" s="138">
        <f t="shared" si="458"/>
        <v>0</v>
      </c>
    </row>
    <row r="539" spans="1:80" hidden="1" x14ac:dyDescent="0.7">
      <c r="A539" s="136">
        <f>COUNTA($D$16:D539)</f>
        <v>524</v>
      </c>
      <c r="B539" s="1">
        <v>8</v>
      </c>
      <c r="C539" s="2" t="s">
        <v>46</v>
      </c>
      <c r="D539" s="91" t="s">
        <v>576</v>
      </c>
      <c r="E539" s="3" t="s">
        <v>1468</v>
      </c>
      <c r="F539" s="4" t="s">
        <v>1876</v>
      </c>
      <c r="G539" s="1">
        <v>6</v>
      </c>
      <c r="H539" s="3" t="s">
        <v>2965</v>
      </c>
      <c r="I539" s="137">
        <f>INDEX(รายได้แยกตามสิทธิ!$D:$D,MATCH(CalBudget2567!$D539,รายได้แยกตามสิทธิ!$B:$B,0))</f>
        <v>37912521.280000001</v>
      </c>
      <c r="J539" s="138">
        <f>INDEX(ผลงานOPDVisit_HDC!$F:$F,MATCH(CalBudget2567!$D539,ผลงานOPDVisit_HDC!$A:$A,0))</f>
        <v>59510</v>
      </c>
      <c r="K539" s="138">
        <f t="shared" si="410"/>
        <v>637.07815963703581</v>
      </c>
      <c r="L539" s="139">
        <f t="shared" si="411"/>
        <v>71412</v>
      </c>
      <c r="M539" s="140">
        <f t="shared" si="412"/>
        <v>71412</v>
      </c>
      <c r="N539" s="141">
        <f t="shared" si="413"/>
        <v>653.89702305145352</v>
      </c>
      <c r="O539" s="142">
        <f t="shared" si="414"/>
        <v>46696094.210150398</v>
      </c>
      <c r="P539" s="143">
        <f>INDEX(รายได้แยกตามสิทธิ!$E:$E,MATCH(CalBudget2567!$D539,รายได้แยกตามสิทธิ!$B:$B,0))</f>
        <v>3290655.55</v>
      </c>
      <c r="Q539" s="138">
        <f>INDEX(ผลงานOPDVisit_HDC!$D:$D,MATCH(CalBudget2567!$D539,ผลงานOPDVisit_HDC!$A:$A,0))</f>
        <v>6717</v>
      </c>
      <c r="R539" s="138">
        <f t="shared" si="415"/>
        <v>489.89959059103762</v>
      </c>
      <c r="S539" s="139">
        <f t="shared" si="416"/>
        <v>8060.4</v>
      </c>
      <c r="T539" s="140">
        <f t="shared" si="417"/>
        <v>8060.4</v>
      </c>
      <c r="U539" s="141">
        <f t="shared" si="418"/>
        <v>502.83293978264101</v>
      </c>
      <c r="V539" s="142">
        <f t="shared" si="419"/>
        <v>4053034.6278239992</v>
      </c>
      <c r="W539" s="143">
        <f>INDEX(รายได้แยกตามสิทธิ!$F:$F,MATCH(CalBudget2567!$D539,รายได้แยกตามสิทธิ!$B:$B,0))</f>
        <v>759476.9</v>
      </c>
      <c r="X539" s="138">
        <f>INDEX(ผลงานOPDVisit_HDC!$E:$E,MATCH(CalBudget2567!$D539,ผลงานOPDVisit_HDC!$A:$A,0))</f>
        <v>30654</v>
      </c>
      <c r="Y539" s="138">
        <f t="shared" si="420"/>
        <v>24.775784563189145</v>
      </c>
      <c r="Z539" s="139">
        <f t="shared" si="421"/>
        <v>36784.799999999996</v>
      </c>
      <c r="AA539" s="140">
        <f t="shared" si="422"/>
        <v>36784.799999999996</v>
      </c>
      <c r="AB539" s="141">
        <f t="shared" si="423"/>
        <v>25.429865275657338</v>
      </c>
      <c r="AC539" s="142">
        <f t="shared" si="424"/>
        <v>935432.50819199998</v>
      </c>
      <c r="AD539" s="143">
        <f>INDEX(รายได้แยกตามสิทธิ!$G:$G,MATCH(CalBudget2567!$D539,รายได้แยกตามสิทธิ!$B:$B,0))</f>
        <v>41791.75</v>
      </c>
      <c r="AE539" s="138">
        <f>INDEX(ผลงานOPDVisit_HDC!$G:$G,MATCH(CalBudget2567!$D539,ผลงานOPDVisit_HDC!$A:$A,0))</f>
        <v>83</v>
      </c>
      <c r="AF539" s="138">
        <f t="shared" si="425"/>
        <v>503.51506024096386</v>
      </c>
      <c r="AG539" s="139">
        <f t="shared" si="426"/>
        <v>99.6</v>
      </c>
      <c r="AH539" s="140">
        <f t="shared" si="427"/>
        <v>99.6</v>
      </c>
      <c r="AI539" s="141">
        <f t="shared" si="428"/>
        <v>516.80785783132535</v>
      </c>
      <c r="AJ539" s="142">
        <f t="shared" si="429"/>
        <v>51474.062640000004</v>
      </c>
      <c r="AK539" s="143">
        <f>INDEX(รายได้แยกตามสิทธิ!$H:$H,MATCH(CalBudget2567!$D539,รายได้แยกตามสิทธิ!$B:$B,0))</f>
        <v>1163914.5</v>
      </c>
      <c r="AL539" s="138">
        <f>INDEX(ผลงานOPDVisit_HDC!$K:$K,MATCH(CalBudget2567!$D539,ผลงานOPDVisit_HDC!$A:$A,0))</f>
        <v>2524</v>
      </c>
      <c r="AM539" s="138">
        <f t="shared" si="430"/>
        <v>461.13886687797145</v>
      </c>
      <c r="AN539" s="139">
        <f t="shared" si="431"/>
        <v>3028.7999999999997</v>
      </c>
      <c r="AO539" s="140">
        <f t="shared" si="432"/>
        <v>3028.7999999999997</v>
      </c>
      <c r="AP539" s="141">
        <f t="shared" si="433"/>
        <v>473.31293296354988</v>
      </c>
      <c r="AQ539" s="142">
        <f t="shared" si="434"/>
        <v>1433570.2113599998</v>
      </c>
      <c r="AR539" s="144">
        <f t="shared" si="408"/>
        <v>53169605.620166399</v>
      </c>
      <c r="AS539" s="143">
        <f>INDEX(รายได้แยกตามสิทธิ!$I:$I,MATCH(CalBudget2567!$D539,รายได้แยกตามสิทธิ!$B:$B,0))</f>
        <v>13413571.16</v>
      </c>
      <c r="AT539" s="138">
        <f>INDEX(ผลงานAdjRw_DHES!$D:$D,MATCH(CalBudget2567!$D539,ผลงานAdjRw_DHES!$B:$B,0))</f>
        <v>1679.6673000000001</v>
      </c>
      <c r="AU539" s="143">
        <f t="shared" si="435"/>
        <v>7985.8500311341413</v>
      </c>
      <c r="AV539" s="139">
        <f t="shared" si="436"/>
        <v>2015.60076</v>
      </c>
      <c r="AW539" s="140">
        <f t="shared" si="437"/>
        <v>2015.60076</v>
      </c>
      <c r="AX539" s="141">
        <f t="shared" si="438"/>
        <v>8196.6764719560833</v>
      </c>
      <c r="AY539" s="142">
        <f t="shared" si="439"/>
        <v>16521227.3263488</v>
      </c>
      <c r="AZ539" s="143">
        <f>INDEX(รายได้แยกตามสิทธิ!$J:$J,MATCH(CalBudget2567!$D539,รายได้แยกตามสิทธิ!$B:$B,0))</f>
        <v>1285080.76</v>
      </c>
      <c r="BA539" s="138">
        <f>INDEX(ผลงานAdjRw_DHES!$F:$F,MATCH(CalBudget2567!$D539,ผลงานAdjRw_DHES!$B:$B,0))</f>
        <v>114.7471</v>
      </c>
      <c r="BB539" s="143">
        <f t="shared" si="440"/>
        <v>11199.243902460279</v>
      </c>
      <c r="BC539" s="139">
        <f t="shared" si="441"/>
        <v>137.69651999999999</v>
      </c>
      <c r="BD539" s="140">
        <f t="shared" si="442"/>
        <v>137.69651999999999</v>
      </c>
      <c r="BE539" s="141">
        <f t="shared" si="443"/>
        <v>11494.90394148523</v>
      </c>
      <c r="BF539" s="142">
        <f t="shared" si="444"/>
        <v>1582808.2704767997</v>
      </c>
      <c r="BG539" s="143">
        <f>INDEX(รายได้แยกตามสิทธิ!$K:$K,MATCH(CalBudget2567!$D539,รายได้แยกตามสิทธิ!$B:$B,0))</f>
        <v>310866.65000000002</v>
      </c>
      <c r="BH539" s="138">
        <f>INDEX(ผลงานAdjRw_DHES!$E:$E,MATCH(CalBudget2567!$D539,ผลงานAdjRw_DHES!$B:$B,0))</f>
        <v>40.169600000000003</v>
      </c>
      <c r="BI539" s="143">
        <f t="shared" si="445"/>
        <v>7738.8535111128813</v>
      </c>
      <c r="BJ539" s="139">
        <f t="shared" si="446"/>
        <v>48.203520000000005</v>
      </c>
      <c r="BK539" s="140">
        <f t="shared" si="447"/>
        <v>48.203520000000005</v>
      </c>
      <c r="BL539" s="141">
        <f t="shared" si="448"/>
        <v>7943.1592438062617</v>
      </c>
      <c r="BM539" s="142">
        <f t="shared" si="449"/>
        <v>382888.23547200003</v>
      </c>
      <c r="BN539" s="143">
        <f>INDEX(รายได้แยกตามสิทธิ!$N:$N,MATCH(CalBudget2567!$D539,รายได้แยกตามสิทธิ!$B:$B,0))</f>
        <v>792603.5</v>
      </c>
      <c r="BO539" s="138">
        <f>INDEX(ผลงานAdjRw_DHES!$I:$I,MATCH(CalBudget2567!$D539,ผลงานAdjRw_DHES!$B:$B,0))</f>
        <v>84.260199999999926</v>
      </c>
      <c r="BP539" s="143">
        <f t="shared" si="450"/>
        <v>9406.6178338052923</v>
      </c>
      <c r="BQ539" s="139">
        <f t="shared" si="451"/>
        <v>101.11223999999991</v>
      </c>
      <c r="BR539" s="140">
        <f t="shared" si="452"/>
        <v>101.11223999999991</v>
      </c>
      <c r="BS539" s="141">
        <f t="shared" si="453"/>
        <v>9654.9525446177522</v>
      </c>
      <c r="BT539" s="142">
        <f t="shared" si="454"/>
        <v>976233.87888000009</v>
      </c>
      <c r="BU539" s="144">
        <f t="shared" si="455"/>
        <v>19463157.711177602</v>
      </c>
      <c r="BV539" s="145">
        <f t="shared" si="409"/>
        <v>72632763.331344008</v>
      </c>
      <c r="BW539" s="146">
        <f>INDEX(รายได้แยกตามสิทธิ!$Q:$Q,MATCH(CalBudget2567!$D539,รายได้แยกตามสิทธิ!$B:$B,0))</f>
        <v>0.61</v>
      </c>
      <c r="BX539" s="145">
        <f t="shared" si="456"/>
        <v>44305985.632119842</v>
      </c>
      <c r="BY539" s="141"/>
      <c r="BZ539" s="143">
        <f t="shared" si="457"/>
        <v>99488</v>
      </c>
      <c r="CA539" s="138">
        <f>INDEX(ผลงานOPDVisit_HDC!$C:$C,MATCH(CalBudget2567!$D539,ผลงานOPDVisit_HDC!$A:$A,0))</f>
        <v>99488</v>
      </c>
      <c r="CB539" s="138">
        <f t="shared" si="458"/>
        <v>0</v>
      </c>
    </row>
    <row r="540" spans="1:80" hidden="1" x14ac:dyDescent="0.7">
      <c r="A540" s="136">
        <f>COUNTA($D$16:D540)</f>
        <v>525</v>
      </c>
      <c r="B540" s="1">
        <v>8</v>
      </c>
      <c r="C540" s="2" t="s">
        <v>46</v>
      </c>
      <c r="D540" s="91" t="s">
        <v>577</v>
      </c>
      <c r="E540" s="3" t="s">
        <v>1469</v>
      </c>
      <c r="F540" s="4" t="s">
        <v>1876</v>
      </c>
      <c r="G540" s="1">
        <v>12</v>
      </c>
      <c r="H540" s="3" t="s">
        <v>2970</v>
      </c>
      <c r="I540" s="137">
        <f>INDEX(รายได้แยกตามสิทธิ!$D:$D,MATCH(CalBudget2567!$D540,รายได้แยกตามสิทธิ!$B:$B,0))</f>
        <v>56265425.600000001</v>
      </c>
      <c r="J540" s="138">
        <f>INDEX(ผลงานOPDVisit_HDC!$F:$F,MATCH(CalBudget2567!$D540,ผลงานOPDVisit_HDC!$A:$A,0))</f>
        <v>101979</v>
      </c>
      <c r="K540" s="138">
        <f t="shared" si="410"/>
        <v>551.73541219270635</v>
      </c>
      <c r="L540" s="139">
        <f t="shared" si="411"/>
        <v>122374.79999999999</v>
      </c>
      <c r="M540" s="140">
        <f t="shared" si="412"/>
        <v>122374.79999999999</v>
      </c>
      <c r="N540" s="141">
        <f t="shared" si="413"/>
        <v>566.30122707459384</v>
      </c>
      <c r="O540" s="142">
        <f t="shared" si="414"/>
        <v>69300999.403007999</v>
      </c>
      <c r="P540" s="143">
        <f>INDEX(รายได้แยกตามสิทธิ!$E:$E,MATCH(CalBudget2567!$D540,รายได้แยกตามสิทธิ!$B:$B,0))</f>
        <v>14005847.58</v>
      </c>
      <c r="Q540" s="138">
        <f>INDEX(ผลงานOPDVisit_HDC!$D:$D,MATCH(CalBudget2567!$D540,ผลงานOPDVisit_HDC!$A:$A,0))</f>
        <v>18132</v>
      </c>
      <c r="R540" s="138">
        <f t="shared" si="415"/>
        <v>772.43809728656515</v>
      </c>
      <c r="S540" s="139">
        <f t="shared" si="416"/>
        <v>21758.399999999998</v>
      </c>
      <c r="T540" s="140">
        <f t="shared" si="417"/>
        <v>21758.399999999998</v>
      </c>
      <c r="U540" s="141">
        <f t="shared" si="418"/>
        <v>792.83046305493042</v>
      </c>
      <c r="V540" s="142">
        <f t="shared" si="419"/>
        <v>17250722.347334396</v>
      </c>
      <c r="W540" s="143">
        <f>INDEX(รายได้แยกตามสิทธิ!$F:$F,MATCH(CalBudget2567!$D540,รายได้แยกตามสิทธิ!$B:$B,0))</f>
        <v>4007296.13</v>
      </c>
      <c r="X540" s="138">
        <f>INDEX(ผลงานOPDVisit_HDC!$E:$E,MATCH(CalBudget2567!$D540,ผลงานOPDVisit_HDC!$A:$A,0))</f>
        <v>603</v>
      </c>
      <c r="Y540" s="138">
        <f t="shared" si="420"/>
        <v>6645.5988888888887</v>
      </c>
      <c r="Z540" s="139">
        <f t="shared" si="421"/>
        <v>723.6</v>
      </c>
      <c r="AA540" s="140">
        <f t="shared" si="422"/>
        <v>723.6</v>
      </c>
      <c r="AB540" s="141">
        <f t="shared" si="423"/>
        <v>6821.0426995555554</v>
      </c>
      <c r="AC540" s="142">
        <f t="shared" si="424"/>
        <v>4935706.4973983997</v>
      </c>
      <c r="AD540" s="143">
        <f>INDEX(รายได้แยกตามสิทธิ!$G:$G,MATCH(CalBudget2567!$D540,รายได้แยกตามสิทธิ!$B:$B,0))</f>
        <v>169378</v>
      </c>
      <c r="AE540" s="138">
        <f>INDEX(ผลงานOPDVisit_HDC!$G:$G,MATCH(CalBudget2567!$D540,ผลงานOPDVisit_HDC!$A:$A,0))</f>
        <v>3261</v>
      </c>
      <c r="AF540" s="138">
        <f t="shared" si="425"/>
        <v>51.940509046304811</v>
      </c>
      <c r="AG540" s="139">
        <f t="shared" si="426"/>
        <v>3913.2</v>
      </c>
      <c r="AH540" s="140">
        <f t="shared" si="427"/>
        <v>3913.2</v>
      </c>
      <c r="AI540" s="141">
        <f t="shared" si="428"/>
        <v>53.311738485127258</v>
      </c>
      <c r="AJ540" s="142">
        <f t="shared" si="429"/>
        <v>208619.49503999998</v>
      </c>
      <c r="AK540" s="143">
        <f>INDEX(รายได้แยกตามสิทธิ!$H:$H,MATCH(CalBudget2567!$D540,รายได้แยกตามสิทธิ!$B:$B,0))</f>
        <v>4754027</v>
      </c>
      <c r="AL540" s="138">
        <f>INDEX(ผลงานOPDVisit_HDC!$K:$K,MATCH(CalBudget2567!$D540,ผลงานOPDVisit_HDC!$A:$A,0))</f>
        <v>16023</v>
      </c>
      <c r="AM540" s="138">
        <f t="shared" si="430"/>
        <v>296.70018098982712</v>
      </c>
      <c r="AN540" s="139">
        <f t="shared" si="431"/>
        <v>19227.599999999999</v>
      </c>
      <c r="AO540" s="140">
        <f t="shared" si="432"/>
        <v>19227.599999999999</v>
      </c>
      <c r="AP540" s="141">
        <f t="shared" si="433"/>
        <v>304.53306576795853</v>
      </c>
      <c r="AQ540" s="142">
        <f t="shared" si="434"/>
        <v>5855439.9753599986</v>
      </c>
      <c r="AR540" s="144">
        <f t="shared" si="408"/>
        <v>97551487.718140811</v>
      </c>
      <c r="AS540" s="143">
        <f>INDEX(รายได้แยกตามสิทธิ!$I:$I,MATCH(CalBudget2567!$D540,รายได้แยกตามสิทธิ!$B:$B,0))</f>
        <v>24062385</v>
      </c>
      <c r="AT540" s="138">
        <f>INDEX(ผลงานAdjRw_DHES!$D:$D,MATCH(CalBudget2567!$D540,ผลงานAdjRw_DHES!$B:$B,0))</f>
        <v>2717.7786000000001</v>
      </c>
      <c r="AU540" s="143">
        <f t="shared" si="435"/>
        <v>8853.6958087755938</v>
      </c>
      <c r="AV540" s="139">
        <f t="shared" si="436"/>
        <v>3261.3343199999999</v>
      </c>
      <c r="AW540" s="140">
        <f t="shared" si="437"/>
        <v>3261.3343199999999</v>
      </c>
      <c r="AX540" s="141">
        <f t="shared" si="438"/>
        <v>9087.433378127269</v>
      </c>
      <c r="AY540" s="142">
        <f t="shared" si="439"/>
        <v>29637158.356799997</v>
      </c>
      <c r="AZ540" s="143">
        <f>INDEX(รายได้แยกตามสิทธิ!$J:$J,MATCH(CalBudget2567!$D540,รายได้แยกตามสิทธิ!$B:$B,0))</f>
        <v>3558950.35</v>
      </c>
      <c r="BA540" s="138">
        <f>INDEX(ผลงานAdjRw_DHES!$F:$F,MATCH(CalBudget2567!$D540,ผลงานAdjRw_DHES!$B:$B,0))</f>
        <v>352.31979999999999</v>
      </c>
      <c r="BB540" s="143">
        <f t="shared" si="440"/>
        <v>10101.476981991929</v>
      </c>
      <c r="BC540" s="139">
        <f t="shared" si="441"/>
        <v>422.78375999999997</v>
      </c>
      <c r="BD540" s="140">
        <f t="shared" si="442"/>
        <v>422.78375999999997</v>
      </c>
      <c r="BE540" s="141">
        <f t="shared" si="443"/>
        <v>10368.155974316516</v>
      </c>
      <c r="BF540" s="142">
        <f t="shared" si="444"/>
        <v>4383487.9670879999</v>
      </c>
      <c r="BG540" s="143">
        <f>INDEX(รายได้แยกตามสิทธิ!$K:$K,MATCH(CalBudget2567!$D540,รายได้แยกตามสิทธิ!$B:$B,0))</f>
        <v>1058738.4099999999</v>
      </c>
      <c r="BH540" s="138">
        <f>INDEX(ผลงานAdjRw_DHES!$E:$E,MATCH(CalBudget2567!$D540,ผลงานAdjRw_DHES!$B:$B,0))</f>
        <v>111.18990000000001</v>
      </c>
      <c r="BI540" s="143">
        <f t="shared" si="445"/>
        <v>9521.8937151665741</v>
      </c>
      <c r="BJ540" s="139">
        <f t="shared" si="446"/>
        <v>133.42788000000002</v>
      </c>
      <c r="BK540" s="140">
        <f t="shared" si="447"/>
        <v>133.42788000000002</v>
      </c>
      <c r="BL540" s="141">
        <f t="shared" si="448"/>
        <v>9773.271709246972</v>
      </c>
      <c r="BM540" s="142">
        <f t="shared" si="449"/>
        <v>1304026.9248288001</v>
      </c>
      <c r="BN540" s="143">
        <f>INDEX(รายได้แยกตามสิทธิ!$N:$N,MATCH(CalBudget2567!$D540,รายได้แยกตามสิทธิ!$B:$B,0))</f>
        <v>5110754</v>
      </c>
      <c r="BO540" s="138">
        <f>INDEX(ผลงานAdjRw_DHES!$I:$I,MATCH(CalBudget2567!$D540,ผลงานAdjRw_DHES!$B:$B,0))</f>
        <v>291.78859999999952</v>
      </c>
      <c r="BP540" s="143">
        <f t="shared" si="450"/>
        <v>17515.262762150436</v>
      </c>
      <c r="BQ540" s="139">
        <f t="shared" si="451"/>
        <v>350.14631999999943</v>
      </c>
      <c r="BR540" s="140">
        <f t="shared" si="452"/>
        <v>350.14631999999943</v>
      </c>
      <c r="BS540" s="141">
        <f t="shared" si="453"/>
        <v>17977.665699071207</v>
      </c>
      <c r="BT540" s="142">
        <f t="shared" si="454"/>
        <v>6294813.4867200004</v>
      </c>
      <c r="BU540" s="144">
        <f t="shared" si="455"/>
        <v>41619486.735436797</v>
      </c>
      <c r="BV540" s="145">
        <f t="shared" si="409"/>
        <v>139170974.45357761</v>
      </c>
      <c r="BW540" s="146">
        <f>INDEX(รายได้แยกตามสิทธิ!$Q:$Q,MATCH(CalBudget2567!$D540,รายได้แยกตามสิทธิ!$B:$B,0))</f>
        <v>0.44</v>
      </c>
      <c r="BX540" s="145">
        <f t="shared" si="456"/>
        <v>61235228.759574145</v>
      </c>
      <c r="BY540" s="141"/>
      <c r="BZ540" s="143">
        <f t="shared" si="457"/>
        <v>139998</v>
      </c>
      <c r="CA540" s="138">
        <f>INDEX(ผลงานOPDVisit_HDC!$C:$C,MATCH(CalBudget2567!$D540,ผลงานOPDVisit_HDC!$A:$A,0))</f>
        <v>139998</v>
      </c>
      <c r="CB540" s="138">
        <f t="shared" si="458"/>
        <v>0</v>
      </c>
    </row>
    <row r="541" spans="1:80" hidden="1" x14ac:dyDescent="0.7">
      <c r="A541" s="136">
        <f>COUNTA($D$16:D541)</f>
        <v>526</v>
      </c>
      <c r="B541" s="1">
        <v>8</v>
      </c>
      <c r="C541" s="2" t="s">
        <v>46</v>
      </c>
      <c r="D541" s="91" t="s">
        <v>578</v>
      </c>
      <c r="E541" s="3" t="s">
        <v>1470</v>
      </c>
      <c r="F541" s="4" t="s">
        <v>1876</v>
      </c>
      <c r="G541" s="1">
        <v>6</v>
      </c>
      <c r="H541" s="3" t="s">
        <v>2965</v>
      </c>
      <c r="I541" s="137">
        <f>INDEX(รายได้แยกตามสิทธิ!$D:$D,MATCH(CalBudget2567!$D541,รายได้แยกตามสิทธิ!$B:$B,0))</f>
        <v>30989281.25</v>
      </c>
      <c r="J541" s="138">
        <f>INDEX(ผลงานOPDVisit_HDC!$F:$F,MATCH(CalBudget2567!$D541,ผลงานOPDVisit_HDC!$A:$A,0))</f>
        <v>52057</v>
      </c>
      <c r="K541" s="138">
        <f t="shared" si="410"/>
        <v>595.29518124363676</v>
      </c>
      <c r="L541" s="139">
        <f t="shared" si="411"/>
        <v>62468.399999999994</v>
      </c>
      <c r="M541" s="140">
        <f t="shared" si="412"/>
        <v>62468.399999999994</v>
      </c>
      <c r="N541" s="141">
        <f t="shared" si="413"/>
        <v>611.01097402846881</v>
      </c>
      <c r="O541" s="142">
        <f t="shared" si="414"/>
        <v>38168877.93</v>
      </c>
      <c r="P541" s="143">
        <f>INDEX(รายได้แยกตามสิทธิ!$E:$E,MATCH(CalBudget2567!$D541,รายได้แยกตามสิทธิ!$B:$B,0))</f>
        <v>3102801.82</v>
      </c>
      <c r="Q541" s="138">
        <f>INDEX(ผลงานOPDVisit_HDC!$D:$D,MATCH(CalBudget2567!$D541,ผลงานOPDVisit_HDC!$A:$A,0))</f>
        <v>5851</v>
      </c>
      <c r="R541" s="138">
        <f t="shared" si="415"/>
        <v>530.30282344898308</v>
      </c>
      <c r="S541" s="139">
        <f t="shared" si="416"/>
        <v>7021.2</v>
      </c>
      <c r="T541" s="140">
        <f t="shared" si="417"/>
        <v>7021.2</v>
      </c>
      <c r="U541" s="141">
        <f t="shared" si="418"/>
        <v>544.30281798803628</v>
      </c>
      <c r="V541" s="142">
        <f t="shared" si="419"/>
        <v>3821658.9456576002</v>
      </c>
      <c r="W541" s="143">
        <f>INDEX(รายได้แยกตามสิทธิ!$F:$F,MATCH(CalBudget2567!$D541,รายได้แยกตามสิทธิ!$B:$B,0))</f>
        <v>1084310.71</v>
      </c>
      <c r="X541" s="138">
        <f>INDEX(ผลงานOPDVisit_HDC!$E:$E,MATCH(CalBudget2567!$D541,ผลงานOPDVisit_HDC!$A:$A,0))</f>
        <v>12628</v>
      </c>
      <c r="Y541" s="138">
        <f t="shared" si="420"/>
        <v>85.865593126385804</v>
      </c>
      <c r="Z541" s="139">
        <f t="shared" si="421"/>
        <v>15153.599999999999</v>
      </c>
      <c r="AA541" s="140">
        <f t="shared" si="422"/>
        <v>15153.599999999999</v>
      </c>
      <c r="AB541" s="141">
        <f t="shared" si="423"/>
        <v>88.132444784922384</v>
      </c>
      <c r="AC541" s="142">
        <f t="shared" si="424"/>
        <v>1335523.8152927996</v>
      </c>
      <c r="AD541" s="143">
        <f>INDEX(รายได้แยกตามสิทธิ!$G:$G,MATCH(CalBudget2567!$D541,รายได้แยกตามสิทธิ!$B:$B,0))</f>
        <v>89200</v>
      </c>
      <c r="AE541" s="138">
        <f>INDEX(ผลงานOPDVisit_HDC!$G:$G,MATCH(CalBudget2567!$D541,ผลงานOPDVisit_HDC!$A:$A,0))</f>
        <v>324</v>
      </c>
      <c r="AF541" s="138">
        <f t="shared" si="425"/>
        <v>275.30864197530866</v>
      </c>
      <c r="AG541" s="139">
        <f t="shared" si="426"/>
        <v>388.8</v>
      </c>
      <c r="AH541" s="140">
        <f t="shared" si="427"/>
        <v>388.8</v>
      </c>
      <c r="AI541" s="141">
        <f t="shared" si="428"/>
        <v>282.57679012345682</v>
      </c>
      <c r="AJ541" s="142">
        <f t="shared" si="429"/>
        <v>109865.85600000001</v>
      </c>
      <c r="AK541" s="143">
        <f>INDEX(รายได้แยกตามสิทธิ!$H:$H,MATCH(CalBudget2567!$D541,รายได้แยกตามสิทธิ!$B:$B,0))</f>
        <v>1422787.75</v>
      </c>
      <c r="AL541" s="138">
        <f>INDEX(ผลงานOPDVisit_HDC!$K:$K,MATCH(CalBudget2567!$D541,ผลงานOPDVisit_HDC!$A:$A,0))</f>
        <v>4562</v>
      </c>
      <c r="AM541" s="138">
        <f t="shared" si="430"/>
        <v>311.87806882946074</v>
      </c>
      <c r="AN541" s="139">
        <f t="shared" si="431"/>
        <v>5474.4</v>
      </c>
      <c r="AO541" s="140">
        <f t="shared" si="432"/>
        <v>5474.4</v>
      </c>
      <c r="AP541" s="141">
        <f t="shared" si="433"/>
        <v>320.11164984655852</v>
      </c>
      <c r="AQ541" s="142">
        <f t="shared" si="434"/>
        <v>1752419.2159199999</v>
      </c>
      <c r="AR541" s="144">
        <f t="shared" si="408"/>
        <v>45188345.762870401</v>
      </c>
      <c r="AS541" s="143">
        <f>INDEX(รายได้แยกตามสิทธิ!$I:$I,MATCH(CalBudget2567!$D541,รายได้แยกตามสิทธิ!$B:$B,0))</f>
        <v>13708706</v>
      </c>
      <c r="AT541" s="138">
        <f>INDEX(ผลงานAdjRw_DHES!$D:$D,MATCH(CalBudget2567!$D541,ผลงานAdjRw_DHES!$B:$B,0))</f>
        <v>1226.3700000000001</v>
      </c>
      <c r="AU541" s="143">
        <f t="shared" si="435"/>
        <v>11178.278985950405</v>
      </c>
      <c r="AV541" s="139">
        <f t="shared" si="436"/>
        <v>1471.644</v>
      </c>
      <c r="AW541" s="140">
        <f t="shared" si="437"/>
        <v>1471.644</v>
      </c>
      <c r="AX541" s="141">
        <f t="shared" si="438"/>
        <v>11473.385551179495</v>
      </c>
      <c r="AY541" s="142">
        <f t="shared" si="439"/>
        <v>16884739.006079998</v>
      </c>
      <c r="AZ541" s="143">
        <f>INDEX(รายได้แยกตามสิทธิ!$J:$J,MATCH(CalBudget2567!$D541,รายได้แยกตามสิทธิ!$B:$B,0))</f>
        <v>1736821</v>
      </c>
      <c r="BA541" s="138">
        <f>INDEX(ผลงานAdjRw_DHES!$F:$F,MATCH(CalBudget2567!$D541,ผลงานAdjRw_DHES!$B:$B,0))</f>
        <v>91.86</v>
      </c>
      <c r="BB541" s="143">
        <f t="shared" si="440"/>
        <v>18907.261049423036</v>
      </c>
      <c r="BC541" s="139">
        <f t="shared" si="441"/>
        <v>110.232</v>
      </c>
      <c r="BD541" s="140">
        <f t="shared" si="442"/>
        <v>110.232</v>
      </c>
      <c r="BE541" s="141">
        <f t="shared" si="443"/>
        <v>19406.412741127802</v>
      </c>
      <c r="BF541" s="142">
        <f t="shared" si="444"/>
        <v>2139207.68928</v>
      </c>
      <c r="BG541" s="143">
        <f>INDEX(รายได้แยกตามสิทธิ!$K:$K,MATCH(CalBudget2567!$D541,รายได้แยกตามสิทธิ!$B:$B,0))</f>
        <v>476017.25</v>
      </c>
      <c r="BH541" s="138">
        <f>INDEX(ผลงานAdjRw_DHES!$E:$E,MATCH(CalBudget2567!$D541,ผลงานAdjRw_DHES!$B:$B,0))</f>
        <v>45.02</v>
      </c>
      <c r="BI541" s="143">
        <f t="shared" si="445"/>
        <v>10573.461794757884</v>
      </c>
      <c r="BJ541" s="139">
        <f t="shared" si="446"/>
        <v>54.024000000000001</v>
      </c>
      <c r="BK541" s="140">
        <f t="shared" si="447"/>
        <v>54.024000000000001</v>
      </c>
      <c r="BL541" s="141">
        <f t="shared" si="448"/>
        <v>10852.601186139493</v>
      </c>
      <c r="BM541" s="142">
        <f t="shared" si="449"/>
        <v>586300.92647999991</v>
      </c>
      <c r="BN541" s="143">
        <f>INDEX(รายได้แยกตามสิทธิ!$N:$N,MATCH(CalBudget2567!$D541,รายได้แยกตามสิทธิ!$B:$B,0))</f>
        <v>802750</v>
      </c>
      <c r="BO541" s="138">
        <f>INDEX(ผลงานAdjRw_DHES!$I:$I,MATCH(CalBudget2567!$D541,ผลงานAdjRw_DHES!$B:$B,0))</f>
        <v>0</v>
      </c>
      <c r="BP541" s="143">
        <f t="shared" si="450"/>
        <v>0</v>
      </c>
      <c r="BQ541" s="139">
        <f t="shared" si="451"/>
        <v>0</v>
      </c>
      <c r="BR541" s="140">
        <f t="shared" si="452"/>
        <v>0</v>
      </c>
      <c r="BS541" s="141">
        <f t="shared" si="453"/>
        <v>0</v>
      </c>
      <c r="BT541" s="142">
        <f t="shared" si="454"/>
        <v>0</v>
      </c>
      <c r="BU541" s="144">
        <f t="shared" si="455"/>
        <v>19610247.621839996</v>
      </c>
      <c r="BV541" s="145">
        <f t="shared" si="409"/>
        <v>64798593.384710401</v>
      </c>
      <c r="BW541" s="146">
        <f>INDEX(รายได้แยกตามสิทธิ!$Q:$Q,MATCH(CalBudget2567!$D541,รายได้แยกตามสิทธิ!$B:$B,0))</f>
        <v>0.56999999999999995</v>
      </c>
      <c r="BX541" s="145">
        <f t="shared" si="456"/>
        <v>36935198.229284927</v>
      </c>
      <c r="BY541" s="141"/>
      <c r="BZ541" s="143">
        <f t="shared" si="457"/>
        <v>75422</v>
      </c>
      <c r="CA541" s="138">
        <f>INDEX(ผลงานOPDVisit_HDC!$C:$C,MATCH(CalBudget2567!$D541,ผลงานOPDVisit_HDC!$A:$A,0))</f>
        <v>75422</v>
      </c>
      <c r="CB541" s="138">
        <f t="shared" si="458"/>
        <v>0</v>
      </c>
    </row>
    <row r="542" spans="1:80" hidden="1" x14ac:dyDescent="0.7">
      <c r="A542" s="136">
        <f>COUNTA($D$16:D542)</f>
        <v>527</v>
      </c>
      <c r="B542" s="1">
        <v>8</v>
      </c>
      <c r="C542" s="2" t="s">
        <v>46</v>
      </c>
      <c r="D542" s="91" t="s">
        <v>579</v>
      </c>
      <c r="E542" s="3" t="s">
        <v>1471</v>
      </c>
      <c r="F542" s="4" t="s">
        <v>1876</v>
      </c>
      <c r="G542" s="1">
        <v>5</v>
      </c>
      <c r="H542" s="3" t="s">
        <v>2964</v>
      </c>
      <c r="I542" s="137">
        <f>INDEX(รายได้แยกตามสิทธิ!$D:$D,MATCH(CalBudget2567!$D542,รายได้แยกตามสิทธิ!$B:$B,0))</f>
        <v>19594887.149999999</v>
      </c>
      <c r="J542" s="138">
        <f>INDEX(ผลงานOPDVisit_HDC!$F:$F,MATCH(CalBudget2567!$D542,ผลงานOPDVisit_HDC!$A:$A,0))</f>
        <v>40272</v>
      </c>
      <c r="K542" s="138">
        <f t="shared" si="410"/>
        <v>486.56354663289625</v>
      </c>
      <c r="L542" s="139">
        <f t="shared" si="411"/>
        <v>48326.400000000001</v>
      </c>
      <c r="M542" s="140">
        <f t="shared" si="412"/>
        <v>48326.400000000001</v>
      </c>
      <c r="N542" s="141">
        <f t="shared" si="413"/>
        <v>499.40882426400469</v>
      </c>
      <c r="O542" s="142">
        <f t="shared" si="414"/>
        <v>24134630.604911998</v>
      </c>
      <c r="P542" s="143">
        <f>INDEX(รายได้แยกตามสิทธิ!$E:$E,MATCH(CalBudget2567!$D542,รายได้แยกตามสิทธิ!$B:$B,0))</f>
        <v>2603941.15</v>
      </c>
      <c r="Q542" s="138">
        <f>INDEX(ผลงานOPDVisit_HDC!$D:$D,MATCH(CalBudget2567!$D542,ผลงานOPDVisit_HDC!$A:$A,0))</f>
        <v>6067</v>
      </c>
      <c r="R542" s="138">
        <f t="shared" si="415"/>
        <v>429.19748640184605</v>
      </c>
      <c r="S542" s="139">
        <f t="shared" si="416"/>
        <v>7280.4</v>
      </c>
      <c r="T542" s="140">
        <f t="shared" si="417"/>
        <v>7280.4</v>
      </c>
      <c r="U542" s="141">
        <f t="shared" si="418"/>
        <v>440.52830004285477</v>
      </c>
      <c r="V542" s="142">
        <f t="shared" si="419"/>
        <v>3207222.2356319996</v>
      </c>
      <c r="W542" s="143">
        <f>INDEX(รายได้แยกตามสิทธิ!$F:$F,MATCH(CalBudget2567!$D542,รายได้แยกตามสิทธิ!$B:$B,0))</f>
        <v>545830.85</v>
      </c>
      <c r="X542" s="138">
        <f>INDEX(ผลงานOPDVisit_HDC!$E:$E,MATCH(CalBudget2567!$D542,ผลงานOPDVisit_HDC!$A:$A,0))</f>
        <v>10297</v>
      </c>
      <c r="Y542" s="138">
        <f t="shared" si="420"/>
        <v>53.008725842478391</v>
      </c>
      <c r="Z542" s="139">
        <f t="shared" si="421"/>
        <v>12356.4</v>
      </c>
      <c r="AA542" s="140">
        <f t="shared" si="422"/>
        <v>12356.4</v>
      </c>
      <c r="AB542" s="141">
        <f t="shared" si="423"/>
        <v>54.408156204719823</v>
      </c>
      <c r="AC542" s="142">
        <f t="shared" si="424"/>
        <v>672288.94132800004</v>
      </c>
      <c r="AD542" s="143">
        <f>INDEX(รายได้แยกตามสิทธิ!$G:$G,MATCH(CalBudget2567!$D542,รายได้แยกตามสิทธิ!$B:$B,0))</f>
        <v>53137</v>
      </c>
      <c r="AE542" s="138">
        <f>INDEX(ผลงานOPDVisit_HDC!$G:$G,MATCH(CalBudget2567!$D542,ผลงานOPDVisit_HDC!$A:$A,0))</f>
        <v>298</v>
      </c>
      <c r="AF542" s="138">
        <f t="shared" si="425"/>
        <v>178.31208053691276</v>
      </c>
      <c r="AG542" s="139">
        <f t="shared" si="426"/>
        <v>357.59999999999997</v>
      </c>
      <c r="AH542" s="140">
        <f t="shared" si="427"/>
        <v>357.59999999999997</v>
      </c>
      <c r="AI542" s="141">
        <f t="shared" si="428"/>
        <v>183.01951946308725</v>
      </c>
      <c r="AJ542" s="142">
        <f t="shared" si="429"/>
        <v>65447.780159999995</v>
      </c>
      <c r="AK542" s="143">
        <f>INDEX(รายได้แยกตามสิทธิ!$H:$H,MATCH(CalBudget2567!$D542,รายได้แยกตามสิทธิ!$B:$B,0))</f>
        <v>1353004</v>
      </c>
      <c r="AL542" s="138">
        <f>INDEX(ผลงานOPDVisit_HDC!$K:$K,MATCH(CalBudget2567!$D542,ผลงานOPDVisit_HDC!$A:$A,0))</f>
        <v>2740</v>
      </c>
      <c r="AM542" s="138">
        <f t="shared" si="430"/>
        <v>493.79708029197081</v>
      </c>
      <c r="AN542" s="139">
        <f t="shared" si="431"/>
        <v>3288</v>
      </c>
      <c r="AO542" s="140">
        <f t="shared" si="432"/>
        <v>3288</v>
      </c>
      <c r="AP542" s="141">
        <f t="shared" si="433"/>
        <v>506.83332321167882</v>
      </c>
      <c r="AQ542" s="142">
        <f t="shared" si="434"/>
        <v>1666467.9667199999</v>
      </c>
      <c r="AR542" s="144">
        <f t="shared" si="408"/>
        <v>29746057.528751995</v>
      </c>
      <c r="AS542" s="143">
        <f>INDEX(รายได้แยกตามสิทธิ!$I:$I,MATCH(CalBudget2567!$D542,รายได้แยกตามสิทธิ!$B:$B,0))</f>
        <v>7774314.5</v>
      </c>
      <c r="AT542" s="138">
        <f>INDEX(ผลงานAdjRw_DHES!$D:$D,MATCH(CalBudget2567!$D542,ผลงานAdjRw_DHES!$B:$B,0))</f>
        <v>1054.7836000000002</v>
      </c>
      <c r="AU542" s="143">
        <f t="shared" si="435"/>
        <v>7370.5303154125631</v>
      </c>
      <c r="AV542" s="139">
        <f t="shared" si="436"/>
        <v>1265.7403200000001</v>
      </c>
      <c r="AW542" s="140">
        <f t="shared" si="437"/>
        <v>1265.7403200000001</v>
      </c>
      <c r="AX542" s="141">
        <f t="shared" si="438"/>
        <v>7565.112315739455</v>
      </c>
      <c r="AY542" s="142">
        <f t="shared" si="439"/>
        <v>9575467.6833599992</v>
      </c>
      <c r="AZ542" s="143">
        <f>INDEX(รายได้แยกตามสิทธิ!$J:$J,MATCH(CalBudget2567!$D542,รายได้แยกตามสิทธิ!$B:$B,0))</f>
        <v>839983.2</v>
      </c>
      <c r="BA542" s="138">
        <f>INDEX(ผลงานAdjRw_DHES!$F:$F,MATCH(CalBudget2567!$D542,ผลงานAdjRw_DHES!$B:$B,0))</f>
        <v>63.335300000000004</v>
      </c>
      <c r="BB542" s="143">
        <f t="shared" si="440"/>
        <v>13262.480796648944</v>
      </c>
      <c r="BC542" s="139">
        <f t="shared" si="441"/>
        <v>76.002359999999996</v>
      </c>
      <c r="BD542" s="140">
        <f t="shared" si="442"/>
        <v>76.002359999999996</v>
      </c>
      <c r="BE542" s="141">
        <f t="shared" si="443"/>
        <v>13612.610289680477</v>
      </c>
      <c r="BF542" s="142">
        <f t="shared" si="444"/>
        <v>1034590.5077759998</v>
      </c>
      <c r="BG542" s="143">
        <f>INDEX(รายได้แยกตามสิทธิ!$K:$K,MATCH(CalBudget2567!$D542,รายได้แยกตามสิทธิ!$B:$B,0))</f>
        <v>195936.25</v>
      </c>
      <c r="BH542" s="138">
        <f>INDEX(ผลงานAdjRw_DHES!$E:$E,MATCH(CalBudget2567!$D542,ผลงานAdjRw_DHES!$B:$B,0))</f>
        <v>28.515599999999999</v>
      </c>
      <c r="BI542" s="143">
        <f t="shared" si="445"/>
        <v>6871.1950651573179</v>
      </c>
      <c r="BJ542" s="139">
        <f t="shared" si="446"/>
        <v>34.218719999999998</v>
      </c>
      <c r="BK542" s="140">
        <f t="shared" si="447"/>
        <v>34.218719999999998</v>
      </c>
      <c r="BL542" s="141">
        <f t="shared" si="448"/>
        <v>7052.594614877471</v>
      </c>
      <c r="BM542" s="142">
        <f t="shared" si="449"/>
        <v>241330.7604</v>
      </c>
      <c r="BN542" s="143">
        <f>INDEX(รายได้แยกตามสิทธิ!$N:$N,MATCH(CalBudget2567!$D542,รายได้แยกตามสิทธิ!$B:$B,0))</f>
        <v>750513</v>
      </c>
      <c r="BO542" s="138">
        <f>INDEX(ผลงานAdjRw_DHES!$I:$I,MATCH(CalBudget2567!$D542,ผลงานAdjRw_DHES!$B:$B,0))</f>
        <v>0</v>
      </c>
      <c r="BP542" s="143">
        <f t="shared" si="450"/>
        <v>0</v>
      </c>
      <c r="BQ542" s="139">
        <f t="shared" si="451"/>
        <v>0</v>
      </c>
      <c r="BR542" s="140">
        <f t="shared" si="452"/>
        <v>0</v>
      </c>
      <c r="BS542" s="141">
        <f t="shared" si="453"/>
        <v>0</v>
      </c>
      <c r="BT542" s="142">
        <f t="shared" si="454"/>
        <v>0</v>
      </c>
      <c r="BU542" s="144">
        <f t="shared" si="455"/>
        <v>10851388.951535998</v>
      </c>
      <c r="BV542" s="145">
        <f t="shared" si="409"/>
        <v>40597446.480287991</v>
      </c>
      <c r="BW542" s="146">
        <f>INDEX(รายได้แยกตามสิทธิ!$Q:$Q,MATCH(CalBudget2567!$D542,รายได้แยกตามสิทธิ!$B:$B,0))</f>
        <v>0.57999999999999996</v>
      </c>
      <c r="BX542" s="145">
        <f t="shared" si="456"/>
        <v>23546518.958567034</v>
      </c>
      <c r="BY542" s="141"/>
      <c r="BZ542" s="143">
        <f t="shared" si="457"/>
        <v>59674</v>
      </c>
      <c r="CA542" s="138">
        <f>INDEX(ผลงานOPDVisit_HDC!$C:$C,MATCH(CalBudget2567!$D542,ผลงานOPDVisit_HDC!$A:$A,0))</f>
        <v>59674</v>
      </c>
      <c r="CB542" s="138">
        <f t="shared" si="458"/>
        <v>0</v>
      </c>
    </row>
    <row r="543" spans="1:80" hidden="1" x14ac:dyDescent="0.7">
      <c r="A543" s="136">
        <f>COUNTA($D$16:D543)</f>
        <v>528</v>
      </c>
      <c r="B543" s="1">
        <v>8</v>
      </c>
      <c r="C543" s="2" t="s">
        <v>49</v>
      </c>
      <c r="D543" s="91" t="s">
        <v>600</v>
      </c>
      <c r="E543" s="3" t="s">
        <v>1492</v>
      </c>
      <c r="F543" s="4" t="s">
        <v>1875</v>
      </c>
      <c r="G543" s="1">
        <v>19</v>
      </c>
      <c r="H543" s="3" t="s">
        <v>2961</v>
      </c>
      <c r="I543" s="137">
        <f>INDEX(รายได้แยกตามสิทธิ!$D:$D,MATCH(CalBudget2567!$D543,รายได้แยกตามสิทธิ!$B:$B,0))</f>
        <v>579259527.25</v>
      </c>
      <c r="J543" s="138">
        <f>INDEX(ผลงานOPDVisit_HDC!$F:$F,MATCH(CalBudget2567!$D543,ผลงานOPDVisit_HDC!$A:$A,0))</f>
        <v>427555</v>
      </c>
      <c r="K543" s="138">
        <f t="shared" si="410"/>
        <v>1354.8187420331888</v>
      </c>
      <c r="L543" s="139">
        <f t="shared" si="411"/>
        <v>513066</v>
      </c>
      <c r="M543" s="140">
        <f t="shared" si="412"/>
        <v>513066</v>
      </c>
      <c r="N543" s="141">
        <f t="shared" si="413"/>
        <v>1390.585956822865</v>
      </c>
      <c r="O543" s="142">
        <f t="shared" si="414"/>
        <v>713462374.52328002</v>
      </c>
      <c r="P543" s="143">
        <f>INDEX(รายได้แยกตามสิทธิ!$E:$E,MATCH(CalBudget2567!$D543,รายได้แยกตามสิทธิ!$B:$B,0))</f>
        <v>288276820.57999998</v>
      </c>
      <c r="Q543" s="138">
        <f>INDEX(ผลงานOPDVisit_HDC!$D:$D,MATCH(CalBudget2567!$D543,ผลงานOPDVisit_HDC!$A:$A,0))</f>
        <v>154928</v>
      </c>
      <c r="R543" s="138">
        <f t="shared" si="415"/>
        <v>1860.7147873851079</v>
      </c>
      <c r="S543" s="139">
        <f t="shared" si="416"/>
        <v>185913.60000000001</v>
      </c>
      <c r="T543" s="140">
        <f t="shared" si="417"/>
        <v>185913.60000000001</v>
      </c>
      <c r="U543" s="141">
        <f t="shared" si="418"/>
        <v>1909.8376577720749</v>
      </c>
      <c r="V543" s="142">
        <f t="shared" si="419"/>
        <v>355064794.37197441</v>
      </c>
      <c r="W543" s="143">
        <f>INDEX(รายได้แยกตามสิทธิ!$F:$F,MATCH(CalBudget2567!$D543,รายได้แยกตามสิทธิ!$B:$B,0))</f>
        <v>77351101.579999998</v>
      </c>
      <c r="X543" s="138">
        <f>INDEX(ผลงานOPDVisit_HDC!$E:$E,MATCH(CalBudget2567!$D543,ผลงานOPDVisit_HDC!$A:$A,0))</f>
        <v>73248</v>
      </c>
      <c r="Y543" s="138">
        <f t="shared" si="420"/>
        <v>1056.0165680974224</v>
      </c>
      <c r="Z543" s="139">
        <f t="shared" si="421"/>
        <v>87897.599999999991</v>
      </c>
      <c r="AA543" s="140">
        <f t="shared" si="422"/>
        <v>87897.599999999991</v>
      </c>
      <c r="AB543" s="141">
        <f t="shared" si="423"/>
        <v>1083.8954054951944</v>
      </c>
      <c r="AC543" s="142">
        <f t="shared" si="424"/>
        <v>95271804.794054389</v>
      </c>
      <c r="AD543" s="143">
        <f>INDEX(รายได้แยกตามสิทธิ!$G:$G,MATCH(CalBudget2567!$D543,รายได้แยกตามสิทธิ!$B:$B,0))</f>
        <v>423753</v>
      </c>
      <c r="AE543" s="138">
        <f>INDEX(ผลงานOPDVisit_HDC!$G:$G,MATCH(CalBudget2567!$D543,ผลงานOPDVisit_HDC!$A:$A,0))</f>
        <v>0</v>
      </c>
      <c r="AF543" s="138">
        <f t="shared" si="425"/>
        <v>0</v>
      </c>
      <c r="AG543" s="139">
        <f t="shared" si="426"/>
        <v>0</v>
      </c>
      <c r="AH543" s="140">
        <f t="shared" si="427"/>
        <v>0</v>
      </c>
      <c r="AI543" s="141">
        <f t="shared" si="428"/>
        <v>0</v>
      </c>
      <c r="AJ543" s="142">
        <f t="shared" si="429"/>
        <v>0</v>
      </c>
      <c r="AK543" s="143">
        <f>INDEX(รายได้แยกตามสิทธิ!$H:$H,MATCH(CalBudget2567!$D543,รายได้แยกตามสิทธิ!$B:$B,0))</f>
        <v>45993005.450000003</v>
      </c>
      <c r="AL543" s="138">
        <f>INDEX(ผลงานOPDVisit_HDC!$K:$K,MATCH(CalBudget2567!$D543,ผลงานOPDVisit_HDC!$A:$A,0))</f>
        <v>24544</v>
      </c>
      <c r="AM543" s="138">
        <f t="shared" si="430"/>
        <v>1873.9001568611475</v>
      </c>
      <c r="AN543" s="139">
        <f t="shared" si="431"/>
        <v>29452.799999999999</v>
      </c>
      <c r="AO543" s="140">
        <f t="shared" si="432"/>
        <v>29452.799999999999</v>
      </c>
      <c r="AP543" s="141">
        <f t="shared" si="433"/>
        <v>1923.3711210022818</v>
      </c>
      <c r="AQ543" s="142">
        <f t="shared" si="434"/>
        <v>56648664.952656008</v>
      </c>
      <c r="AR543" s="144">
        <f t="shared" si="408"/>
        <v>1220447638.6419647</v>
      </c>
      <c r="AS543" s="143">
        <f>INDEX(รายได้แยกตามสิทธิ!$I:$I,MATCH(CalBudget2567!$D543,รายได้แยกตามสิทธิ!$B:$B,0))</f>
        <v>803440700.51999998</v>
      </c>
      <c r="AT543" s="138">
        <f>INDEX(ผลงานAdjRw_DHES!$D:$D,MATCH(CalBudget2567!$D543,ผลงานAdjRw_DHES!$B:$B,0))</f>
        <v>73142.9997</v>
      </c>
      <c r="AU543" s="143">
        <f t="shared" si="435"/>
        <v>10984.519418336078</v>
      </c>
      <c r="AV543" s="139">
        <f t="shared" si="436"/>
        <v>87771.59964</v>
      </c>
      <c r="AW543" s="140">
        <f t="shared" si="437"/>
        <v>87771.59964</v>
      </c>
      <c r="AX543" s="141">
        <f t="shared" si="438"/>
        <v>11274.510730980151</v>
      </c>
      <c r="AY543" s="142">
        <f t="shared" si="439"/>
        <v>989581842.01647365</v>
      </c>
      <c r="AZ543" s="143">
        <f>INDEX(รายได้แยกตามสิทธิ!$J:$J,MATCH(CalBudget2567!$D543,รายได้แยกตามสิทธิ!$B:$B,0))</f>
        <v>174539145.09999999</v>
      </c>
      <c r="BA543" s="138">
        <f>INDEX(ผลงานAdjRw_DHES!$F:$F,MATCH(CalBudget2567!$D543,ผลงานAdjRw_DHES!$B:$B,0))</f>
        <v>11150.7976</v>
      </c>
      <c r="BB543" s="143">
        <f t="shared" si="440"/>
        <v>15652.615298120019</v>
      </c>
      <c r="BC543" s="139">
        <f t="shared" si="441"/>
        <v>13380.957119999999</v>
      </c>
      <c r="BD543" s="140">
        <f t="shared" si="442"/>
        <v>13380.957119999999</v>
      </c>
      <c r="BE543" s="141">
        <f t="shared" si="443"/>
        <v>16065.844341990389</v>
      </c>
      <c r="BF543" s="142">
        <f t="shared" si="444"/>
        <v>214976374.23676801</v>
      </c>
      <c r="BG543" s="143">
        <f>INDEX(รายได้แยกตามสิทธิ!$K:$K,MATCH(CalBudget2567!$D543,รายได้แยกตามสิทธิ!$B:$B,0))</f>
        <v>109383337.42</v>
      </c>
      <c r="BH543" s="138">
        <f>INDEX(ผลงานAdjRw_DHES!$E:$E,MATCH(CalBudget2567!$D543,ผลงานAdjRw_DHES!$B:$B,0))</f>
        <v>7184.4734000000008</v>
      </c>
      <c r="BI543" s="143">
        <f t="shared" si="445"/>
        <v>15224.962405734565</v>
      </c>
      <c r="BJ543" s="139">
        <f t="shared" si="446"/>
        <v>8621.3680800000002</v>
      </c>
      <c r="BK543" s="140">
        <f t="shared" si="447"/>
        <v>8621.3680800000002</v>
      </c>
      <c r="BL543" s="141">
        <f t="shared" si="448"/>
        <v>15626.901413245958</v>
      </c>
      <c r="BM543" s="142">
        <f t="shared" si="449"/>
        <v>134725269.03346559</v>
      </c>
      <c r="BN543" s="143">
        <f>INDEX(รายได้แยกตามสิทธิ!$N:$N,MATCH(CalBudget2567!$D543,รายได้แยกตามสิทธิ!$B:$B,0))</f>
        <v>122818902.62</v>
      </c>
      <c r="BO543" s="138">
        <f>INDEX(ผลงานAdjRw_DHES!$I:$I,MATCH(CalBudget2567!$D543,ผลงานAdjRw_DHES!$B:$B,0))</f>
        <v>3412.6441999999734</v>
      </c>
      <c r="BP543" s="143">
        <f t="shared" si="450"/>
        <v>35989.366433219424</v>
      </c>
      <c r="BQ543" s="139">
        <f t="shared" si="451"/>
        <v>4095.1730399999678</v>
      </c>
      <c r="BR543" s="140">
        <f t="shared" si="452"/>
        <v>4095.1730399999678</v>
      </c>
      <c r="BS543" s="141">
        <f t="shared" si="453"/>
        <v>36939.485707056418</v>
      </c>
      <c r="BT543" s="142">
        <f t="shared" si="454"/>
        <v>151273585.97900158</v>
      </c>
      <c r="BU543" s="144">
        <f t="shared" si="455"/>
        <v>1490557071.2657087</v>
      </c>
      <c r="BV543" s="145">
        <f t="shared" si="409"/>
        <v>2711004709.9076734</v>
      </c>
      <c r="BW543" s="146">
        <f>INDEX(รายได้แยกตามสิทธิ!$Q:$Q,MATCH(CalBudget2567!$D543,รายได้แยกตามสิทธิ!$B:$B,0))</f>
        <v>0.42</v>
      </c>
      <c r="BX543" s="145">
        <f t="shared" si="456"/>
        <v>1138621978.1612227</v>
      </c>
      <c r="BY543" s="141"/>
      <c r="BZ543" s="143">
        <f t="shared" si="457"/>
        <v>680275</v>
      </c>
      <c r="CA543" s="138">
        <f>INDEX(ผลงานOPDVisit_HDC!$C:$C,MATCH(CalBudget2567!$D543,ผลงานOPDVisit_HDC!$A:$A,0))</f>
        <v>680275</v>
      </c>
      <c r="CB543" s="138">
        <f t="shared" si="458"/>
        <v>0</v>
      </c>
    </row>
    <row r="544" spans="1:80" hidden="1" x14ac:dyDescent="0.7">
      <c r="A544" s="136">
        <f>COUNTA($D$16:D544)</f>
        <v>529</v>
      </c>
      <c r="B544" s="1">
        <v>8</v>
      </c>
      <c r="C544" s="2" t="s">
        <v>49</v>
      </c>
      <c r="D544" s="91" t="s">
        <v>601</v>
      </c>
      <c r="E544" s="3" t="s">
        <v>1493</v>
      </c>
      <c r="F544" s="4" t="s">
        <v>1876</v>
      </c>
      <c r="G544" s="1">
        <v>6</v>
      </c>
      <c r="H544" s="3" t="s">
        <v>2965</v>
      </c>
      <c r="I544" s="137">
        <f>INDEX(รายได้แยกตามสิทธิ!$D:$D,MATCH(CalBudget2567!$D544,รายได้แยกตามสิทธิ!$B:$B,0))</f>
        <v>37003641</v>
      </c>
      <c r="J544" s="138">
        <f>INDEX(ผลงานOPDVisit_HDC!$F:$F,MATCH(CalBudget2567!$D544,ผลงานOPDVisit_HDC!$A:$A,0))</f>
        <v>77888</v>
      </c>
      <c r="K544" s="138">
        <f t="shared" si="410"/>
        <v>475.08783124486445</v>
      </c>
      <c r="L544" s="139">
        <f t="shared" si="411"/>
        <v>93465.599999999991</v>
      </c>
      <c r="M544" s="140">
        <f t="shared" si="412"/>
        <v>93465.599999999991</v>
      </c>
      <c r="N544" s="141">
        <f t="shared" si="413"/>
        <v>487.63014998972886</v>
      </c>
      <c r="O544" s="142">
        <f t="shared" si="414"/>
        <v>45576644.546879999</v>
      </c>
      <c r="P544" s="143">
        <f>INDEX(รายได้แยกตามสิทธิ!$E:$E,MATCH(CalBudget2567!$D544,รายได้แยกตามสิทธิ!$B:$B,0))</f>
        <v>6355315</v>
      </c>
      <c r="Q544" s="138">
        <f>INDEX(ผลงานOPDVisit_HDC!$D:$D,MATCH(CalBudget2567!$D544,ผลงานOPDVisit_HDC!$A:$A,0))</f>
        <v>8773</v>
      </c>
      <c r="R544" s="138">
        <f t="shared" si="415"/>
        <v>724.41753106121052</v>
      </c>
      <c r="S544" s="139">
        <f t="shared" si="416"/>
        <v>10527.6</v>
      </c>
      <c r="T544" s="140">
        <f t="shared" si="417"/>
        <v>10527.6</v>
      </c>
      <c r="U544" s="141">
        <f t="shared" si="418"/>
        <v>743.54215388122645</v>
      </c>
      <c r="V544" s="142">
        <f t="shared" si="419"/>
        <v>7827714.3792000003</v>
      </c>
      <c r="W544" s="143">
        <f>INDEX(รายได้แยกตามสิทธิ!$F:$F,MATCH(CalBudget2567!$D544,รายได้แยกตามสิทธิ!$B:$B,0))</f>
        <v>1562815</v>
      </c>
      <c r="X544" s="138">
        <f>INDEX(ผลงานOPDVisit_HDC!$E:$E,MATCH(CalBudget2567!$D544,ผลงานOPDVisit_HDC!$A:$A,0))</f>
        <v>7157</v>
      </c>
      <c r="Y544" s="138">
        <f t="shared" si="420"/>
        <v>218.36174374738019</v>
      </c>
      <c r="Z544" s="139">
        <f t="shared" si="421"/>
        <v>8588.4</v>
      </c>
      <c r="AA544" s="140">
        <f t="shared" si="422"/>
        <v>8588.4</v>
      </c>
      <c r="AB544" s="141">
        <f t="shared" si="423"/>
        <v>224.12649378231103</v>
      </c>
      <c r="AC544" s="142">
        <f t="shared" si="424"/>
        <v>1924887.9791999999</v>
      </c>
      <c r="AD544" s="143">
        <f>INDEX(รายได้แยกตามสิทธิ!$G:$G,MATCH(CalBudget2567!$D544,รายได้แยกตามสิทธิ!$B:$B,0))</f>
        <v>23553</v>
      </c>
      <c r="AE544" s="138">
        <f>INDEX(ผลงานOPDVisit_HDC!$G:$G,MATCH(CalBudget2567!$D544,ผลงานOPDVisit_HDC!$A:$A,0))</f>
        <v>3</v>
      </c>
      <c r="AF544" s="138">
        <f t="shared" si="425"/>
        <v>7851</v>
      </c>
      <c r="AG544" s="139">
        <f t="shared" si="426"/>
        <v>3.5999999999999996</v>
      </c>
      <c r="AH544" s="140">
        <f t="shared" si="427"/>
        <v>3.5999999999999996</v>
      </c>
      <c r="AI544" s="141">
        <f t="shared" si="428"/>
        <v>8058.2664000000004</v>
      </c>
      <c r="AJ544" s="142">
        <f t="shared" si="429"/>
        <v>29009.759039999997</v>
      </c>
      <c r="AK544" s="143">
        <f>INDEX(รายได้แยกตามสิทธิ!$H:$H,MATCH(CalBudget2567!$D544,รายได้แยกตามสิทธิ!$B:$B,0))</f>
        <v>1542739</v>
      </c>
      <c r="AL544" s="138">
        <f>INDEX(ผลงานOPDVisit_HDC!$K:$K,MATCH(CalBudget2567!$D544,ผลงานOPDVisit_HDC!$A:$A,0))</f>
        <v>1202</v>
      </c>
      <c r="AM544" s="138">
        <f t="shared" si="430"/>
        <v>1283.4767054908486</v>
      </c>
      <c r="AN544" s="139">
        <f t="shared" si="431"/>
        <v>1442.3999999999999</v>
      </c>
      <c r="AO544" s="140">
        <f t="shared" si="432"/>
        <v>1442.3999999999999</v>
      </c>
      <c r="AP544" s="141">
        <f t="shared" si="433"/>
        <v>1317.360490515807</v>
      </c>
      <c r="AQ544" s="142">
        <f t="shared" si="434"/>
        <v>1900160.7715199997</v>
      </c>
      <c r="AR544" s="144">
        <f t="shared" si="408"/>
        <v>57258417.435839996</v>
      </c>
      <c r="AS544" s="143">
        <f>INDEX(รายได้แยกตามสิทธิ!$I:$I,MATCH(CalBudget2567!$D544,รายได้แยกตามสิทธิ!$B:$B,0))</f>
        <v>11359380</v>
      </c>
      <c r="AT544" s="138">
        <f>INDEX(ผลงานAdjRw_DHES!$D:$D,MATCH(CalBudget2567!$D544,ผลงานAdjRw_DHES!$B:$B,0))</f>
        <v>1572.0257000000001</v>
      </c>
      <c r="AU544" s="143">
        <f t="shared" si="435"/>
        <v>7225.9505681109404</v>
      </c>
      <c r="AV544" s="139">
        <f t="shared" si="436"/>
        <v>1886.43084</v>
      </c>
      <c r="AW544" s="140">
        <f t="shared" si="437"/>
        <v>1886.43084</v>
      </c>
      <c r="AX544" s="141">
        <f t="shared" si="438"/>
        <v>7416.7156631090693</v>
      </c>
      <c r="AY544" s="142">
        <f t="shared" si="439"/>
        <v>13991121.158399999</v>
      </c>
      <c r="AZ544" s="143">
        <f>INDEX(รายได้แยกตามสิทธิ!$J:$J,MATCH(CalBudget2567!$D544,รายได้แยกตามสิทธิ!$B:$B,0))</f>
        <v>952970</v>
      </c>
      <c r="BA544" s="138">
        <f>INDEX(ผลงานAdjRw_DHES!$F:$F,MATCH(CalBudget2567!$D544,ผลงานAdjRw_DHES!$B:$B,0))</f>
        <v>61.366799999999998</v>
      </c>
      <c r="BB544" s="143">
        <f t="shared" si="440"/>
        <v>15529.080871089905</v>
      </c>
      <c r="BC544" s="139">
        <f t="shared" si="441"/>
        <v>73.640159999999995</v>
      </c>
      <c r="BD544" s="140">
        <f t="shared" si="442"/>
        <v>73.640159999999995</v>
      </c>
      <c r="BE544" s="141">
        <f t="shared" si="443"/>
        <v>15939.048606086679</v>
      </c>
      <c r="BF544" s="142">
        <f t="shared" si="444"/>
        <v>1173754.0895999998</v>
      </c>
      <c r="BG544" s="143">
        <f>INDEX(รายได้แยกตามสิทธิ!$K:$K,MATCH(CalBudget2567!$D544,รายได้แยกตามสิทธิ!$B:$B,0))</f>
        <v>413070</v>
      </c>
      <c r="BH544" s="138">
        <f>INDEX(ผลงานAdjRw_DHES!$E:$E,MATCH(CalBudget2567!$D544,ผลงานAdjRw_DHES!$B:$B,0))</f>
        <v>54.890599999999999</v>
      </c>
      <c r="BI544" s="143">
        <f t="shared" si="445"/>
        <v>7525.3322062429634</v>
      </c>
      <c r="BJ544" s="139">
        <f t="shared" si="446"/>
        <v>65.868719999999996</v>
      </c>
      <c r="BK544" s="140">
        <f t="shared" si="447"/>
        <v>65.868719999999996</v>
      </c>
      <c r="BL544" s="141">
        <f t="shared" si="448"/>
        <v>7724.0009764877777</v>
      </c>
      <c r="BM544" s="142">
        <f t="shared" si="449"/>
        <v>508770.0576</v>
      </c>
      <c r="BN544" s="143">
        <f>INDEX(รายได้แยกตามสิทธิ!$N:$N,MATCH(CalBudget2567!$D544,รายได้แยกตามสิทธิ!$B:$B,0))</f>
        <v>400478</v>
      </c>
      <c r="BO544" s="138">
        <f>INDEX(ผลงานAdjRw_DHES!$I:$I,MATCH(CalBudget2567!$D544,ผลงานAdjRw_DHES!$B:$B,0))</f>
        <v>48.842399999999955</v>
      </c>
      <c r="BP544" s="143">
        <f t="shared" si="450"/>
        <v>8199.3923312531806</v>
      </c>
      <c r="BQ544" s="139">
        <f t="shared" si="451"/>
        <v>58.610879999999945</v>
      </c>
      <c r="BR544" s="140">
        <f t="shared" si="452"/>
        <v>58.610879999999945</v>
      </c>
      <c r="BS544" s="141">
        <f t="shared" si="453"/>
        <v>8415.8562887982644</v>
      </c>
      <c r="BT544" s="142">
        <f t="shared" si="454"/>
        <v>493260.74303999997</v>
      </c>
      <c r="BU544" s="144">
        <f t="shared" si="455"/>
        <v>16166906.04864</v>
      </c>
      <c r="BV544" s="145">
        <f t="shared" si="409"/>
        <v>73425323.484479994</v>
      </c>
      <c r="BW544" s="146">
        <f>INDEX(รายได้แยกตามสิทธิ!$Q:$Q,MATCH(CalBudget2567!$D544,รายได้แยกตามสิทธิ!$B:$B,0))</f>
        <v>0.52</v>
      </c>
      <c r="BX544" s="145">
        <f t="shared" si="456"/>
        <v>38181168.211929597</v>
      </c>
      <c r="BY544" s="141"/>
      <c r="BZ544" s="143">
        <f t="shared" si="457"/>
        <v>95023</v>
      </c>
      <c r="CA544" s="138">
        <f>INDEX(ผลงานOPDVisit_HDC!$C:$C,MATCH(CalBudget2567!$D544,ผลงานOPDVisit_HDC!$A:$A,0))</f>
        <v>95023</v>
      </c>
      <c r="CB544" s="138">
        <f t="shared" si="458"/>
        <v>0</v>
      </c>
    </row>
    <row r="545" spans="1:80" hidden="1" x14ac:dyDescent="0.7">
      <c r="A545" s="136">
        <f>COUNTA($D$16:D545)</f>
        <v>530</v>
      </c>
      <c r="B545" s="1">
        <v>8</v>
      </c>
      <c r="C545" s="2" t="s">
        <v>49</v>
      </c>
      <c r="D545" s="91" t="s">
        <v>602</v>
      </c>
      <c r="E545" s="3" t="s">
        <v>1494</v>
      </c>
      <c r="F545" s="4" t="s">
        <v>1876</v>
      </c>
      <c r="G545" s="1">
        <v>5</v>
      </c>
      <c r="H545" s="3" t="s">
        <v>2964</v>
      </c>
      <c r="I545" s="137">
        <f>INDEX(รายได้แยกตามสิทธิ!$D:$D,MATCH(CalBudget2567!$D545,รายได้แยกตามสิทธิ!$B:$B,0))</f>
        <v>25840506.289999999</v>
      </c>
      <c r="J545" s="138">
        <f>INDEX(ผลงานOPDVisit_HDC!$F:$F,MATCH(CalBudget2567!$D545,ผลงานOPDVisit_HDC!$A:$A,0))</f>
        <v>38293</v>
      </c>
      <c r="K545" s="138">
        <f t="shared" si="410"/>
        <v>674.81018175645681</v>
      </c>
      <c r="L545" s="139">
        <f t="shared" si="411"/>
        <v>45951.6</v>
      </c>
      <c r="M545" s="140">
        <f t="shared" si="412"/>
        <v>45951.6</v>
      </c>
      <c r="N545" s="141">
        <f t="shared" si="413"/>
        <v>692.62517055482726</v>
      </c>
      <c r="O545" s="142">
        <f t="shared" si="414"/>
        <v>31827234.787267201</v>
      </c>
      <c r="P545" s="143">
        <f>INDEX(รายได้แยกตามสิทธิ!$E:$E,MATCH(CalBudget2567!$D545,รายได้แยกตามสิทธิ!$B:$B,0))</f>
        <v>6869906.75</v>
      </c>
      <c r="Q545" s="138">
        <f>INDEX(ผลงานOPDVisit_HDC!$D:$D,MATCH(CalBudget2567!$D545,ผลงานOPDVisit_HDC!$A:$A,0))</f>
        <v>7430</v>
      </c>
      <c r="R545" s="138">
        <f t="shared" si="415"/>
        <v>924.61732839838487</v>
      </c>
      <c r="S545" s="139">
        <f t="shared" si="416"/>
        <v>8916</v>
      </c>
      <c r="T545" s="140">
        <f t="shared" si="417"/>
        <v>8916</v>
      </c>
      <c r="U545" s="141">
        <f t="shared" si="418"/>
        <v>949.02722586810228</v>
      </c>
      <c r="V545" s="142">
        <f t="shared" si="419"/>
        <v>8461526.74584</v>
      </c>
      <c r="W545" s="143">
        <f>INDEX(รายได้แยกตามสิทธิ!$F:$F,MATCH(CalBudget2567!$D545,รายได้แยกตามสิทธิ!$B:$B,0))</f>
        <v>902699.5</v>
      </c>
      <c r="X545" s="138">
        <f>INDEX(ผลงานOPDVisit_HDC!$E:$E,MATCH(CalBudget2567!$D545,ผลงานOPDVisit_HDC!$A:$A,0))</f>
        <v>9725</v>
      </c>
      <c r="Y545" s="138">
        <f t="shared" si="420"/>
        <v>92.822570694087403</v>
      </c>
      <c r="Z545" s="139">
        <f t="shared" si="421"/>
        <v>11670</v>
      </c>
      <c r="AA545" s="140">
        <f t="shared" si="422"/>
        <v>11670</v>
      </c>
      <c r="AB545" s="141">
        <f t="shared" si="423"/>
        <v>95.273086560411315</v>
      </c>
      <c r="AC545" s="142">
        <f t="shared" si="424"/>
        <v>1111836.92016</v>
      </c>
      <c r="AD545" s="143">
        <f>INDEX(รายได้แยกตามสิทธิ!$G:$G,MATCH(CalBudget2567!$D545,รายได้แยกตามสิทธิ!$B:$B,0))</f>
        <v>4001</v>
      </c>
      <c r="AE545" s="138">
        <f>INDEX(ผลงานOPDVisit_HDC!$G:$G,MATCH(CalBudget2567!$D545,ผลงานOPDVisit_HDC!$A:$A,0))</f>
        <v>0</v>
      </c>
      <c r="AF545" s="138">
        <f t="shared" si="425"/>
        <v>0</v>
      </c>
      <c r="AG545" s="139">
        <f t="shared" si="426"/>
        <v>0</v>
      </c>
      <c r="AH545" s="140">
        <f t="shared" si="427"/>
        <v>0</v>
      </c>
      <c r="AI545" s="141">
        <f t="shared" si="428"/>
        <v>0</v>
      </c>
      <c r="AJ545" s="142">
        <f t="shared" si="429"/>
        <v>0</v>
      </c>
      <c r="AK545" s="143">
        <f>INDEX(รายได้แยกตามสิทธิ!$H:$H,MATCH(CalBudget2567!$D545,รายได้แยกตามสิทธิ!$B:$B,0))</f>
        <v>875032.5</v>
      </c>
      <c r="AL545" s="138">
        <f>INDEX(ผลงานOPDVisit_HDC!$K:$K,MATCH(CalBudget2567!$D545,ผลงานOPDVisit_HDC!$A:$A,0))</f>
        <v>10438</v>
      </c>
      <c r="AM545" s="138">
        <f t="shared" si="430"/>
        <v>83.831433224755699</v>
      </c>
      <c r="AN545" s="139">
        <f t="shared" si="431"/>
        <v>12525.6</v>
      </c>
      <c r="AO545" s="140">
        <f t="shared" si="432"/>
        <v>12525.6</v>
      </c>
      <c r="AP545" s="141">
        <f t="shared" si="433"/>
        <v>86.044583061889256</v>
      </c>
      <c r="AQ545" s="142">
        <f t="shared" si="434"/>
        <v>1077760.0296</v>
      </c>
      <c r="AR545" s="144">
        <f t="shared" si="408"/>
        <v>42478358.482867204</v>
      </c>
      <c r="AS545" s="143">
        <f>INDEX(รายได้แยกตามสิทธิ!$I:$I,MATCH(CalBudget2567!$D545,รายได้แยกตามสิทธิ!$B:$B,0))</f>
        <v>9684996</v>
      </c>
      <c r="AT545" s="138">
        <f>INDEX(ผลงานAdjRw_DHES!$D:$D,MATCH(CalBudget2567!$D545,ผลงานAdjRw_DHES!$B:$B,0))</f>
        <v>1187.7327</v>
      </c>
      <c r="AU545" s="143">
        <f t="shared" si="435"/>
        <v>8154.1882277047689</v>
      </c>
      <c r="AV545" s="139">
        <f t="shared" si="436"/>
        <v>1425.2792400000001</v>
      </c>
      <c r="AW545" s="140">
        <f t="shared" si="437"/>
        <v>1425.2792400000001</v>
      </c>
      <c r="AX545" s="141">
        <f t="shared" si="438"/>
        <v>8369.4587969161748</v>
      </c>
      <c r="AY545" s="142">
        <f t="shared" si="439"/>
        <v>11928815.87328</v>
      </c>
      <c r="AZ545" s="143">
        <f>INDEX(รายได้แยกตามสิทธิ!$J:$J,MATCH(CalBudget2567!$D545,รายได้แยกตามสิทธิ!$B:$B,0))</f>
        <v>1541492.69</v>
      </c>
      <c r="BA545" s="138">
        <f>INDEX(ผลงานAdjRw_DHES!$F:$F,MATCH(CalBudget2567!$D545,ผลงานAdjRw_DHES!$B:$B,0))</f>
        <v>116.3947</v>
      </c>
      <c r="BB545" s="143">
        <f t="shared" si="440"/>
        <v>13243.667366297606</v>
      </c>
      <c r="BC545" s="139">
        <f t="shared" si="441"/>
        <v>139.67364000000001</v>
      </c>
      <c r="BD545" s="140">
        <f t="shared" si="442"/>
        <v>139.67364000000001</v>
      </c>
      <c r="BE545" s="141">
        <f t="shared" si="443"/>
        <v>13593.300184767862</v>
      </c>
      <c r="BF545" s="142">
        <f t="shared" si="444"/>
        <v>1898625.7164191999</v>
      </c>
      <c r="BG545" s="143">
        <f>INDEX(รายได้แยกตามสิทธิ!$K:$K,MATCH(CalBudget2567!$D545,รายได้แยกตามสิทธิ!$B:$B,0))</f>
        <v>383910.25</v>
      </c>
      <c r="BH545" s="138">
        <f>INDEX(ผลงานAdjRw_DHES!$E:$E,MATCH(CalBudget2567!$D545,ผลงานAdjRw_DHES!$B:$B,0))</f>
        <v>51.888999999999996</v>
      </c>
      <c r="BI545" s="143">
        <f t="shared" si="445"/>
        <v>7398.682765133266</v>
      </c>
      <c r="BJ545" s="139">
        <f t="shared" si="446"/>
        <v>62.266799999999989</v>
      </c>
      <c r="BK545" s="140">
        <f t="shared" si="447"/>
        <v>62.266799999999989</v>
      </c>
      <c r="BL545" s="141">
        <f t="shared" si="448"/>
        <v>7594.0079901327845</v>
      </c>
      <c r="BM545" s="142">
        <f t="shared" si="449"/>
        <v>472854.57671999995</v>
      </c>
      <c r="BN545" s="143">
        <f>INDEX(รายได้แยกตามสิทธิ!$N:$N,MATCH(CalBudget2567!$D545,รายได้แยกตามสิทธิ!$B:$B,0))</f>
        <v>262330</v>
      </c>
      <c r="BO545" s="138">
        <f>INDEX(ผลงานAdjRw_DHES!$I:$I,MATCH(CalBudget2567!$D545,ผลงานAdjRw_DHES!$B:$B,0))</f>
        <v>49.32180000000011</v>
      </c>
      <c r="BP545" s="143">
        <f t="shared" si="450"/>
        <v>5318.7434359654235</v>
      </c>
      <c r="BQ545" s="139">
        <f t="shared" si="451"/>
        <v>59.186160000000129</v>
      </c>
      <c r="BR545" s="140">
        <f t="shared" si="452"/>
        <v>59.186160000000129</v>
      </c>
      <c r="BS545" s="141">
        <f t="shared" si="453"/>
        <v>5459.1582626749105</v>
      </c>
      <c r="BT545" s="142">
        <f t="shared" si="454"/>
        <v>323106.61439999996</v>
      </c>
      <c r="BU545" s="144">
        <f t="shared" si="455"/>
        <v>14623402.780819198</v>
      </c>
      <c r="BV545" s="145">
        <f t="shared" si="409"/>
        <v>57101761.263686404</v>
      </c>
      <c r="BW545" s="146">
        <f>INDEX(รายได้แยกตามสิทธิ!$Q:$Q,MATCH(CalBudget2567!$D545,รายได้แยกตามสิทธิ!$B:$B,0))</f>
        <v>0.43</v>
      </c>
      <c r="BX545" s="145">
        <f t="shared" si="456"/>
        <v>24553757.343385153</v>
      </c>
      <c r="BY545" s="141"/>
      <c r="BZ545" s="143">
        <f t="shared" si="457"/>
        <v>65886</v>
      </c>
      <c r="CA545" s="138">
        <f>INDEX(ผลงานOPDVisit_HDC!$C:$C,MATCH(CalBudget2567!$D545,ผลงานOPDVisit_HDC!$A:$A,0))</f>
        <v>65886</v>
      </c>
      <c r="CB545" s="138">
        <f t="shared" si="458"/>
        <v>0</v>
      </c>
    </row>
    <row r="546" spans="1:80" hidden="1" x14ac:dyDescent="0.7">
      <c r="A546" s="136">
        <f>COUNTA($D$16:D546)</f>
        <v>531</v>
      </c>
      <c r="B546" s="1">
        <v>8</v>
      </c>
      <c r="C546" s="2" t="s">
        <v>49</v>
      </c>
      <c r="D546" s="91" t="s">
        <v>603</v>
      </c>
      <c r="E546" s="3" t="s">
        <v>1495</v>
      </c>
      <c r="F546" s="4" t="s">
        <v>1876</v>
      </c>
      <c r="G546" s="1">
        <v>6</v>
      </c>
      <c r="H546" s="3" t="s">
        <v>2965</v>
      </c>
      <c r="I546" s="137">
        <f>INDEX(รายได้แยกตามสิทธิ!$D:$D,MATCH(CalBudget2567!$D546,รายได้แยกตามสิทธิ!$B:$B,0))</f>
        <v>58106585.75</v>
      </c>
      <c r="J546" s="138">
        <f>INDEX(ผลงานOPDVisit_HDC!$F:$F,MATCH(CalBudget2567!$D546,ผลงานOPDVisit_HDC!$A:$A,0))</f>
        <v>93747</v>
      </c>
      <c r="K546" s="138">
        <f t="shared" si="410"/>
        <v>619.82341568263519</v>
      </c>
      <c r="L546" s="139">
        <f t="shared" si="411"/>
        <v>112496.4</v>
      </c>
      <c r="M546" s="140">
        <f t="shared" si="412"/>
        <v>112496.4</v>
      </c>
      <c r="N546" s="141">
        <f t="shared" si="413"/>
        <v>636.18675385665676</v>
      </c>
      <c r="O546" s="142">
        <f t="shared" si="414"/>
        <v>71568719.536559999</v>
      </c>
      <c r="P546" s="143">
        <f>INDEX(รายได้แยกตามสิทธิ!$E:$E,MATCH(CalBudget2567!$D546,รายได้แยกตามสิทธิ!$B:$B,0))</f>
        <v>13024026.52</v>
      </c>
      <c r="Q546" s="138">
        <f>INDEX(ผลงานOPDVisit_HDC!$D:$D,MATCH(CalBudget2567!$D546,ผลงานOPDVisit_HDC!$A:$A,0))</f>
        <v>18395</v>
      </c>
      <c r="R546" s="138">
        <f t="shared" si="415"/>
        <v>708.01992497961396</v>
      </c>
      <c r="S546" s="139">
        <f t="shared" si="416"/>
        <v>22074</v>
      </c>
      <c r="T546" s="140">
        <f t="shared" si="417"/>
        <v>22074</v>
      </c>
      <c r="U546" s="141">
        <f t="shared" si="418"/>
        <v>726.7116509990758</v>
      </c>
      <c r="V546" s="142">
        <f t="shared" si="419"/>
        <v>16041432.984153599</v>
      </c>
      <c r="W546" s="143">
        <f>INDEX(รายได้แยกตามสิทธิ!$F:$F,MATCH(CalBudget2567!$D546,รายได้แยกตามสิทธิ!$B:$B,0))</f>
        <v>2400766.37</v>
      </c>
      <c r="X546" s="138">
        <f>INDEX(ผลงานOPDVisit_HDC!$E:$E,MATCH(CalBudget2567!$D546,ผลงานOPDVisit_HDC!$A:$A,0))</f>
        <v>7212</v>
      </c>
      <c r="Y546" s="138">
        <f t="shared" si="420"/>
        <v>332.8849653355519</v>
      </c>
      <c r="Z546" s="139">
        <f t="shared" si="421"/>
        <v>8654.4</v>
      </c>
      <c r="AA546" s="140">
        <f t="shared" si="422"/>
        <v>8654.4</v>
      </c>
      <c r="AB546" s="141">
        <f t="shared" si="423"/>
        <v>341.67312842041048</v>
      </c>
      <c r="AC546" s="142">
        <f t="shared" si="424"/>
        <v>2956975.9226016002</v>
      </c>
      <c r="AD546" s="143">
        <f>INDEX(รายได้แยกตามสิทธิ!$G:$G,MATCH(CalBudget2567!$D546,รายได้แยกตามสิทธิ!$B:$B,0))</f>
        <v>69865</v>
      </c>
      <c r="AE546" s="138">
        <f>INDEX(ผลงานOPDVisit_HDC!$G:$G,MATCH(CalBudget2567!$D546,ผลงานOPDVisit_HDC!$A:$A,0))</f>
        <v>0</v>
      </c>
      <c r="AF546" s="138">
        <f t="shared" si="425"/>
        <v>0</v>
      </c>
      <c r="AG546" s="139">
        <f t="shared" si="426"/>
        <v>0</v>
      </c>
      <c r="AH546" s="140">
        <f t="shared" si="427"/>
        <v>0</v>
      </c>
      <c r="AI546" s="141">
        <f t="shared" si="428"/>
        <v>0</v>
      </c>
      <c r="AJ546" s="142">
        <f t="shared" si="429"/>
        <v>0</v>
      </c>
      <c r="AK546" s="143">
        <f>INDEX(รายได้แยกตามสิทธิ!$H:$H,MATCH(CalBudget2567!$D546,รายได้แยกตามสิทธิ!$B:$B,0))</f>
        <v>6998041.9800000004</v>
      </c>
      <c r="AL546" s="138">
        <f>INDEX(ผลงานOPDVisit_HDC!$K:$K,MATCH(CalBudget2567!$D546,ผลงานOPDVisit_HDC!$A:$A,0))</f>
        <v>5343</v>
      </c>
      <c r="AM546" s="138">
        <f t="shared" si="430"/>
        <v>1309.7589331836048</v>
      </c>
      <c r="AN546" s="139">
        <f t="shared" si="431"/>
        <v>6411.5999999999995</v>
      </c>
      <c r="AO546" s="140">
        <f t="shared" si="432"/>
        <v>6411.5999999999995</v>
      </c>
      <c r="AP546" s="141">
        <f t="shared" si="433"/>
        <v>1344.336569019652</v>
      </c>
      <c r="AQ546" s="142">
        <f t="shared" si="434"/>
        <v>8619348.3459264003</v>
      </c>
      <c r="AR546" s="144">
        <f t="shared" si="408"/>
        <v>99186476.789241597</v>
      </c>
      <c r="AS546" s="143">
        <f>INDEX(รายได้แยกตามสิทธิ!$I:$I,MATCH(CalBudget2567!$D546,รายได้แยกตามสิทธิ!$B:$B,0))</f>
        <v>54143212.600000001</v>
      </c>
      <c r="AT546" s="138">
        <f>INDEX(ผลงานAdjRw_DHES!$D:$D,MATCH(CalBudget2567!$D546,ผลงานAdjRw_DHES!$B:$B,0))</f>
        <v>4405.5684999999994</v>
      </c>
      <c r="AU546" s="143">
        <f t="shared" si="435"/>
        <v>12289.722109643741</v>
      </c>
      <c r="AV546" s="139">
        <f t="shared" si="436"/>
        <v>5286.6821999999993</v>
      </c>
      <c r="AW546" s="140">
        <f t="shared" si="437"/>
        <v>5286.6821999999993</v>
      </c>
      <c r="AX546" s="141">
        <f t="shared" si="438"/>
        <v>12614.170773338335</v>
      </c>
      <c r="AY546" s="142">
        <f t="shared" si="439"/>
        <v>66687112.095168002</v>
      </c>
      <c r="AZ546" s="143">
        <f>INDEX(รายได้แยกตามสิทธิ!$J:$J,MATCH(CalBudget2567!$D546,รายได้แยกตามสิทธิ!$B:$B,0))</f>
        <v>9208287.25</v>
      </c>
      <c r="BA546" s="138">
        <f>INDEX(ผลงานAdjRw_DHES!$F:$F,MATCH(CalBudget2567!$D546,ผลงานAdjRw_DHES!$B:$B,0))</f>
        <v>585.18050000000005</v>
      </c>
      <c r="BB546" s="143">
        <f t="shared" si="440"/>
        <v>15735.806729718435</v>
      </c>
      <c r="BC546" s="139">
        <f t="shared" si="441"/>
        <v>702.21660000000008</v>
      </c>
      <c r="BD546" s="140">
        <f t="shared" si="442"/>
        <v>702.21660000000008</v>
      </c>
      <c r="BE546" s="141">
        <f t="shared" si="443"/>
        <v>16151.232027383003</v>
      </c>
      <c r="BF546" s="142">
        <f t="shared" si="444"/>
        <v>11341663.240080001</v>
      </c>
      <c r="BG546" s="143">
        <f>INDEX(รายได้แยกตามสิทธิ!$K:$K,MATCH(CalBudget2567!$D546,รายได้แยกตามสิทธิ!$B:$B,0))</f>
        <v>2257442.48</v>
      </c>
      <c r="BH546" s="138">
        <f>INDEX(ผลงานAdjRw_DHES!$E:$E,MATCH(CalBudget2567!$D546,ผลงานAdjRw_DHES!$B:$B,0))</f>
        <v>143.43349999999998</v>
      </c>
      <c r="BI546" s="143">
        <f t="shared" si="445"/>
        <v>15738.599978387199</v>
      </c>
      <c r="BJ546" s="139">
        <f t="shared" si="446"/>
        <v>172.12019999999998</v>
      </c>
      <c r="BK546" s="140">
        <f t="shared" si="447"/>
        <v>172.12019999999998</v>
      </c>
      <c r="BL546" s="141">
        <f t="shared" si="448"/>
        <v>16154.099017816621</v>
      </c>
      <c r="BM546" s="142">
        <f t="shared" si="449"/>
        <v>2780446.7537664003</v>
      </c>
      <c r="BN546" s="143">
        <f>INDEX(รายได้แยกตามสิทธิ!$N:$N,MATCH(CalBudget2567!$D546,รายได้แยกตามสิทธิ!$B:$B,0))</f>
        <v>1529662</v>
      </c>
      <c r="BO546" s="138">
        <f>INDEX(ผลงานAdjRw_DHES!$I:$I,MATCH(CalBudget2567!$D546,ผลงานAdjRw_DHES!$B:$B,0))</f>
        <v>320.04220000000123</v>
      </c>
      <c r="BP546" s="143">
        <f t="shared" si="450"/>
        <v>4779.563445070663</v>
      </c>
      <c r="BQ546" s="139">
        <f t="shared" si="451"/>
        <v>384.05064000000147</v>
      </c>
      <c r="BR546" s="140">
        <f t="shared" si="452"/>
        <v>384.05064000000147</v>
      </c>
      <c r="BS546" s="141">
        <f t="shared" si="453"/>
        <v>4905.7439200205281</v>
      </c>
      <c r="BT546" s="142">
        <f t="shared" si="454"/>
        <v>1884054.0921599998</v>
      </c>
      <c r="BU546" s="144">
        <f t="shared" si="455"/>
        <v>82693276.181174412</v>
      </c>
      <c r="BV546" s="145">
        <f t="shared" si="409"/>
        <v>181879752.97041601</v>
      </c>
      <c r="BW546" s="146">
        <f>INDEX(รายได้แยกตามสิทธิ!$Q:$Q,MATCH(CalBudget2567!$D546,รายได้แยกตามสิทธิ!$B:$B,0))</f>
        <v>0.37</v>
      </c>
      <c r="BX546" s="145">
        <f t="shared" si="456"/>
        <v>67295508.599053919</v>
      </c>
      <c r="BY546" s="141"/>
      <c r="BZ546" s="143">
        <f t="shared" si="457"/>
        <v>124697</v>
      </c>
      <c r="CA546" s="138">
        <f>INDEX(ผลงานOPDVisit_HDC!$C:$C,MATCH(CalBudget2567!$D546,ผลงานOPDVisit_HDC!$A:$A,0))</f>
        <v>124697</v>
      </c>
      <c r="CB546" s="138">
        <f t="shared" si="458"/>
        <v>0</v>
      </c>
    </row>
    <row r="547" spans="1:80" hidden="1" x14ac:dyDescent="0.7">
      <c r="A547" s="136">
        <f>COUNTA($D$16:D547)</f>
        <v>532</v>
      </c>
      <c r="B547" s="1">
        <v>8</v>
      </c>
      <c r="C547" s="2" t="s">
        <v>49</v>
      </c>
      <c r="D547" s="91" t="s">
        <v>604</v>
      </c>
      <c r="E547" s="3" t="s">
        <v>1496</v>
      </c>
      <c r="F547" s="4" t="s">
        <v>1876</v>
      </c>
      <c r="G547" s="1">
        <v>13</v>
      </c>
      <c r="H547" s="3" t="s">
        <v>2963</v>
      </c>
      <c r="I547" s="137">
        <f>INDEX(รายได้แยกตามสิทธิ!$D:$D,MATCH(CalBudget2567!$D547,รายได้แยกตามสิทธิ!$B:$B,0))</f>
        <v>39576095</v>
      </c>
      <c r="J547" s="138">
        <f>INDEX(ผลงานOPDVisit_HDC!$F:$F,MATCH(CalBudget2567!$D547,ผลงานOPDVisit_HDC!$A:$A,0))</f>
        <v>91334</v>
      </c>
      <c r="K547" s="138">
        <f t="shared" si="410"/>
        <v>433.31174589966497</v>
      </c>
      <c r="L547" s="139">
        <f t="shared" si="411"/>
        <v>109600.8</v>
      </c>
      <c r="M547" s="140">
        <f t="shared" si="412"/>
        <v>109600.8</v>
      </c>
      <c r="N547" s="141">
        <f t="shared" si="413"/>
        <v>444.75117599141612</v>
      </c>
      <c r="O547" s="142">
        <f t="shared" si="414"/>
        <v>48745084.689599998</v>
      </c>
      <c r="P547" s="143">
        <f>INDEX(รายได้แยกตามสิทธิ!$E:$E,MATCH(CalBudget2567!$D547,รายได้แยกตามสิทธิ!$B:$B,0))</f>
        <v>11224489.5</v>
      </c>
      <c r="Q547" s="138">
        <f>INDEX(ผลงานOPDVisit_HDC!$D:$D,MATCH(CalBudget2567!$D547,ผลงานOPDVisit_HDC!$A:$A,0))</f>
        <v>18275</v>
      </c>
      <c r="R547" s="138">
        <f t="shared" si="415"/>
        <v>614.19915184678518</v>
      </c>
      <c r="S547" s="139">
        <f t="shared" si="416"/>
        <v>21930</v>
      </c>
      <c r="T547" s="140">
        <f t="shared" si="417"/>
        <v>21930</v>
      </c>
      <c r="U547" s="141">
        <f t="shared" si="418"/>
        <v>630.41400945554028</v>
      </c>
      <c r="V547" s="142">
        <f t="shared" si="419"/>
        <v>13824979.227359999</v>
      </c>
      <c r="W547" s="143">
        <f>INDEX(รายได้แยกตามสิทธิ!$F:$F,MATCH(CalBudget2567!$D547,รายได้แยกตามสิทธิ!$B:$B,0))</f>
        <v>3076445</v>
      </c>
      <c r="X547" s="138">
        <f>INDEX(ผลงานOPDVisit_HDC!$E:$E,MATCH(CalBudget2567!$D547,ผลงานOPDVisit_HDC!$A:$A,0))</f>
        <v>8821</v>
      </c>
      <c r="Y547" s="138">
        <f t="shared" si="420"/>
        <v>348.76374560707404</v>
      </c>
      <c r="Z547" s="139">
        <f t="shared" si="421"/>
        <v>10585.199999999999</v>
      </c>
      <c r="AA547" s="140">
        <f t="shared" si="422"/>
        <v>10585.199999999999</v>
      </c>
      <c r="AB547" s="141">
        <f t="shared" si="423"/>
        <v>357.97110849110078</v>
      </c>
      <c r="AC547" s="142">
        <f t="shared" si="424"/>
        <v>3789195.7775999997</v>
      </c>
      <c r="AD547" s="143">
        <f>INDEX(รายได้แยกตามสิทธิ!$G:$G,MATCH(CalBudget2567!$D547,รายได้แยกตามสิทธิ!$B:$B,0))</f>
        <v>66601</v>
      </c>
      <c r="AE547" s="138">
        <f>INDEX(ผลงานOPDVisit_HDC!$G:$G,MATCH(CalBudget2567!$D547,ผลงานOPDVisit_HDC!$A:$A,0))</f>
        <v>325</v>
      </c>
      <c r="AF547" s="138">
        <f t="shared" si="425"/>
        <v>204.92615384615385</v>
      </c>
      <c r="AG547" s="139">
        <f t="shared" si="426"/>
        <v>390</v>
      </c>
      <c r="AH547" s="140">
        <f t="shared" si="427"/>
        <v>390</v>
      </c>
      <c r="AI547" s="141">
        <f t="shared" si="428"/>
        <v>210.33620430769233</v>
      </c>
      <c r="AJ547" s="142">
        <f t="shared" si="429"/>
        <v>82031.119680000003</v>
      </c>
      <c r="AK547" s="143">
        <f>INDEX(รายได้แยกตามสิทธิ!$H:$H,MATCH(CalBudget2567!$D547,รายได้แยกตามสิทธิ!$B:$B,0))</f>
        <v>7494496.5</v>
      </c>
      <c r="AL547" s="138">
        <f>INDEX(ผลงานOPDVisit_HDC!$K:$K,MATCH(CalBudget2567!$D547,ผลงานOPDVisit_HDC!$A:$A,0))</f>
        <v>2755</v>
      </c>
      <c r="AM547" s="138">
        <f t="shared" si="430"/>
        <v>2720.3254083484571</v>
      </c>
      <c r="AN547" s="139">
        <f t="shared" si="431"/>
        <v>3306</v>
      </c>
      <c r="AO547" s="140">
        <f t="shared" si="432"/>
        <v>3306</v>
      </c>
      <c r="AP547" s="141">
        <f t="shared" si="433"/>
        <v>2792.1419991288562</v>
      </c>
      <c r="AQ547" s="142">
        <f t="shared" si="434"/>
        <v>9230821.4491199981</v>
      </c>
      <c r="AR547" s="144">
        <f t="shared" si="408"/>
        <v>75672112.263359994</v>
      </c>
      <c r="AS547" s="143">
        <f>INDEX(รายได้แยกตามสิทธิ!$I:$I,MATCH(CalBudget2567!$D547,รายได้แยกตามสิทธิ!$B:$B,0))</f>
        <v>33579354</v>
      </c>
      <c r="AT547" s="138">
        <f>INDEX(ผลงานAdjRw_DHES!$D:$D,MATCH(CalBudget2567!$D547,ผลงานAdjRw_DHES!$B:$B,0))</f>
        <v>4063.8705999999997</v>
      </c>
      <c r="AU547" s="143">
        <f t="shared" si="435"/>
        <v>8262.8994141693402</v>
      </c>
      <c r="AV547" s="139">
        <f t="shared" si="436"/>
        <v>4876.6447199999993</v>
      </c>
      <c r="AW547" s="140">
        <f t="shared" si="437"/>
        <v>4876.6447199999993</v>
      </c>
      <c r="AX547" s="141">
        <f t="shared" si="438"/>
        <v>8481.0399587034099</v>
      </c>
      <c r="AY547" s="142">
        <f t="shared" si="439"/>
        <v>41359018.734719999</v>
      </c>
      <c r="AZ547" s="143">
        <f>INDEX(รายได้แยกตามสิทธิ!$J:$J,MATCH(CalBudget2567!$D547,รายได้แยกตามสิทธิ!$B:$B,0))</f>
        <v>7670776</v>
      </c>
      <c r="BA547" s="138">
        <f>INDEX(ผลงานAdjRw_DHES!$F:$F,MATCH(CalBudget2567!$D547,ผลงานAdjRw_DHES!$B:$B,0))</f>
        <v>614.9697000000001</v>
      </c>
      <c r="BB547" s="143">
        <f t="shared" si="440"/>
        <v>12473.421048224</v>
      </c>
      <c r="BC547" s="139">
        <f t="shared" si="441"/>
        <v>737.96364000000005</v>
      </c>
      <c r="BD547" s="140">
        <f t="shared" si="442"/>
        <v>737.96364000000005</v>
      </c>
      <c r="BE547" s="141">
        <f t="shared" si="443"/>
        <v>12802.719363897113</v>
      </c>
      <c r="BF547" s="142">
        <f t="shared" si="444"/>
        <v>9447941.383679999</v>
      </c>
      <c r="BG547" s="143">
        <f>INDEX(รายได้แยกตามสิทธิ!$K:$K,MATCH(CalBudget2567!$D547,รายได้แยกตามสิทธิ!$B:$B,0))</f>
        <v>2209486</v>
      </c>
      <c r="BH547" s="138">
        <f>INDEX(ผลงานAdjRw_DHES!$E:$E,MATCH(CalBudget2567!$D547,ผลงานAdjRw_DHES!$B:$B,0))</f>
        <v>263.92770000000002</v>
      </c>
      <c r="BI547" s="143">
        <f t="shared" si="445"/>
        <v>8371.5578167808835</v>
      </c>
      <c r="BJ547" s="139">
        <f t="shared" si="446"/>
        <v>316.71323999999998</v>
      </c>
      <c r="BK547" s="140">
        <f t="shared" si="447"/>
        <v>316.71323999999998</v>
      </c>
      <c r="BL547" s="141">
        <f t="shared" si="448"/>
        <v>8592.5669431438982</v>
      </c>
      <c r="BM547" s="142">
        <f t="shared" si="449"/>
        <v>2721379.7164799995</v>
      </c>
      <c r="BN547" s="143">
        <f>INDEX(รายได้แยกตามสิทธิ!$N:$N,MATCH(CalBudget2567!$D547,รายได้แยกตามสิทธิ!$B:$B,0))</f>
        <v>8209833.8600000003</v>
      </c>
      <c r="BO547" s="138">
        <f>INDEX(ผลงานAdjRw_DHES!$I:$I,MATCH(CalBudget2567!$D547,ผลงานAdjRw_DHES!$B:$B,0))</f>
        <v>469.94380000000024</v>
      </c>
      <c r="BP547" s="143">
        <f t="shared" si="450"/>
        <v>17469.820561522454</v>
      </c>
      <c r="BQ547" s="139">
        <f t="shared" si="451"/>
        <v>563.93256000000031</v>
      </c>
      <c r="BR547" s="140">
        <f t="shared" si="452"/>
        <v>563.93256000000031</v>
      </c>
      <c r="BS547" s="141">
        <f t="shared" si="453"/>
        <v>17931.023824346648</v>
      </c>
      <c r="BT547" s="142">
        <f t="shared" si="454"/>
        <v>10111888.168684801</v>
      </c>
      <c r="BU547" s="144">
        <f t="shared" si="455"/>
        <v>63640228.003564805</v>
      </c>
      <c r="BV547" s="145">
        <f t="shared" si="409"/>
        <v>139312340.2669248</v>
      </c>
      <c r="BW547" s="146">
        <f>INDEX(รายได้แยกตามสิทธิ!$Q:$Q,MATCH(CalBudget2567!$D547,รายได้แยกตามสิทธิ!$B:$B,0))</f>
        <v>0.33</v>
      </c>
      <c r="BX547" s="145">
        <f t="shared" si="456"/>
        <v>45973072.288085185</v>
      </c>
      <c r="BY547" s="141"/>
      <c r="BZ547" s="143">
        <f t="shared" si="457"/>
        <v>121510</v>
      </c>
      <c r="CA547" s="138">
        <f>INDEX(ผลงานOPDVisit_HDC!$C:$C,MATCH(CalBudget2567!$D547,ผลงานOPDVisit_HDC!$A:$A,0))</f>
        <v>121510</v>
      </c>
      <c r="CB547" s="138">
        <f t="shared" si="458"/>
        <v>0</v>
      </c>
    </row>
    <row r="548" spans="1:80" hidden="1" x14ac:dyDescent="0.7">
      <c r="A548" s="136">
        <f>COUNTA($D$16:D548)</f>
        <v>533</v>
      </c>
      <c r="B548" s="1">
        <v>8</v>
      </c>
      <c r="C548" s="2" t="s">
        <v>49</v>
      </c>
      <c r="D548" s="91" t="s">
        <v>605</v>
      </c>
      <c r="E548" s="3" t="s">
        <v>1497</v>
      </c>
      <c r="F548" s="4" t="s">
        <v>1876</v>
      </c>
      <c r="G548" s="1">
        <v>6</v>
      </c>
      <c r="H548" s="3" t="s">
        <v>2965</v>
      </c>
      <c r="I548" s="137">
        <f>INDEX(รายได้แยกตามสิทธิ!$D:$D,MATCH(CalBudget2567!$D548,รายได้แยกตามสิทธิ!$B:$B,0))</f>
        <v>28102263</v>
      </c>
      <c r="J548" s="138">
        <f>INDEX(ผลงานOPDVisit_HDC!$F:$F,MATCH(CalBudget2567!$D548,ผลงานOPDVisit_HDC!$A:$A,0))</f>
        <v>67509</v>
      </c>
      <c r="K548" s="138">
        <f t="shared" si="410"/>
        <v>416.2743189796916</v>
      </c>
      <c r="L548" s="139">
        <f t="shared" si="411"/>
        <v>81010.8</v>
      </c>
      <c r="M548" s="140">
        <f t="shared" si="412"/>
        <v>81010.8</v>
      </c>
      <c r="N548" s="141">
        <f t="shared" si="413"/>
        <v>427.26396100075544</v>
      </c>
      <c r="O548" s="142">
        <f t="shared" si="414"/>
        <v>34612995.291840002</v>
      </c>
      <c r="P548" s="143">
        <f>INDEX(รายได้แยกตามสิทธิ!$E:$E,MATCH(CalBudget2567!$D548,รายได้แยกตามสิทธิ!$B:$B,0))</f>
        <v>8310237.5</v>
      </c>
      <c r="Q548" s="138">
        <f>INDEX(ผลงานOPDVisit_HDC!$D:$D,MATCH(CalBudget2567!$D548,ผลงานOPDVisit_HDC!$A:$A,0))</f>
        <v>0</v>
      </c>
      <c r="R548" s="138">
        <f t="shared" si="415"/>
        <v>0</v>
      </c>
      <c r="S548" s="139">
        <f t="shared" si="416"/>
        <v>0</v>
      </c>
      <c r="T548" s="140">
        <f t="shared" si="417"/>
        <v>0</v>
      </c>
      <c r="U548" s="141">
        <f t="shared" si="418"/>
        <v>0</v>
      </c>
      <c r="V548" s="142">
        <f t="shared" si="419"/>
        <v>0</v>
      </c>
      <c r="W548" s="143">
        <f>INDEX(รายได้แยกตามสิทธิ!$F:$F,MATCH(CalBudget2567!$D548,รายได้แยกตามสิทธิ!$B:$B,0))</f>
        <v>1018790</v>
      </c>
      <c r="X548" s="138">
        <f>INDEX(ผลงานOPDVisit_HDC!$E:$E,MATCH(CalBudget2567!$D548,ผลงานOPDVisit_HDC!$A:$A,0))</f>
        <v>499</v>
      </c>
      <c r="Y548" s="138">
        <f t="shared" si="420"/>
        <v>2041.6633266533065</v>
      </c>
      <c r="Z548" s="139">
        <f t="shared" si="421"/>
        <v>598.79999999999995</v>
      </c>
      <c r="AA548" s="140">
        <f t="shared" si="422"/>
        <v>598.79999999999995</v>
      </c>
      <c r="AB548" s="141">
        <f t="shared" si="423"/>
        <v>2095.5632384769538</v>
      </c>
      <c r="AC548" s="142">
        <f t="shared" si="424"/>
        <v>1254823.2671999999</v>
      </c>
      <c r="AD548" s="143">
        <f>INDEX(รายได้แยกตามสิทธิ!$G:$G,MATCH(CalBudget2567!$D548,รายได้แยกตามสิทธิ!$B:$B,0))</f>
        <v>26354</v>
      </c>
      <c r="AE548" s="138">
        <f>INDEX(ผลงานOPDVisit_HDC!$G:$G,MATCH(CalBudget2567!$D548,ผลงานOPDVisit_HDC!$A:$A,0))</f>
        <v>0</v>
      </c>
      <c r="AF548" s="138">
        <f t="shared" si="425"/>
        <v>0</v>
      </c>
      <c r="AG548" s="139">
        <f t="shared" si="426"/>
        <v>0</v>
      </c>
      <c r="AH548" s="140">
        <f t="shared" si="427"/>
        <v>0</v>
      </c>
      <c r="AI548" s="141">
        <f t="shared" si="428"/>
        <v>0</v>
      </c>
      <c r="AJ548" s="142">
        <f t="shared" si="429"/>
        <v>0</v>
      </c>
      <c r="AK548" s="143">
        <f>INDEX(รายได้แยกตามสิทธิ!$H:$H,MATCH(CalBudget2567!$D548,รายได้แยกตามสิทธิ!$B:$B,0))</f>
        <v>1621505.5</v>
      </c>
      <c r="AL548" s="138">
        <f>INDEX(ผลงานOPDVisit_HDC!$K:$K,MATCH(CalBudget2567!$D548,ผลงานOPDVisit_HDC!$A:$A,0))</f>
        <v>19483</v>
      </c>
      <c r="AM548" s="138">
        <f t="shared" si="430"/>
        <v>83.226684802135196</v>
      </c>
      <c r="AN548" s="139">
        <f t="shared" si="431"/>
        <v>23379.599999999999</v>
      </c>
      <c r="AO548" s="140">
        <f t="shared" si="432"/>
        <v>23379.599999999999</v>
      </c>
      <c r="AP548" s="141">
        <f t="shared" si="433"/>
        <v>85.423869280911561</v>
      </c>
      <c r="AQ548" s="142">
        <f t="shared" si="434"/>
        <v>1997175.8942399998</v>
      </c>
      <c r="AR548" s="144">
        <f t="shared" si="408"/>
        <v>37864994.453280002</v>
      </c>
      <c r="AS548" s="143">
        <f>INDEX(รายได้แยกตามสิทธิ!$I:$I,MATCH(CalBudget2567!$D548,รายได้แยกตามสิทธิ!$B:$B,0))</f>
        <v>11312098</v>
      </c>
      <c r="AT548" s="138">
        <f>INDEX(ผลงานAdjRw_DHES!$D:$D,MATCH(CalBudget2567!$D548,ผลงานAdjRw_DHES!$B:$B,0))</f>
        <v>1226.0452999999998</v>
      </c>
      <c r="AU548" s="143">
        <f t="shared" si="435"/>
        <v>9226.4926915832566</v>
      </c>
      <c r="AV548" s="139">
        <f t="shared" si="436"/>
        <v>1471.2543599999997</v>
      </c>
      <c r="AW548" s="140">
        <f t="shared" si="437"/>
        <v>1471.2543599999997</v>
      </c>
      <c r="AX548" s="141">
        <f t="shared" si="438"/>
        <v>9470.0720986410543</v>
      </c>
      <c r="AY548" s="142">
        <f t="shared" si="439"/>
        <v>13932884.864639997</v>
      </c>
      <c r="AZ548" s="143">
        <f>INDEX(รายได้แยกตามสิทธิ!$J:$J,MATCH(CalBudget2567!$D548,รายได้แยกตามสิทธิ!$B:$B,0))</f>
        <v>1981265</v>
      </c>
      <c r="BA548" s="138">
        <f>INDEX(ผลงานAdjRw_DHES!$F:$F,MATCH(CalBudget2567!$D548,ผลงานAdjRw_DHES!$B:$B,0))</f>
        <v>153.68610000000001</v>
      </c>
      <c r="BB548" s="143">
        <f t="shared" si="440"/>
        <v>12891.634311756236</v>
      </c>
      <c r="BC548" s="139">
        <f t="shared" si="441"/>
        <v>184.42332000000002</v>
      </c>
      <c r="BD548" s="140">
        <f t="shared" si="442"/>
        <v>184.42332000000002</v>
      </c>
      <c r="BE548" s="141">
        <f t="shared" si="443"/>
        <v>13231.9734575866</v>
      </c>
      <c r="BF548" s="142">
        <f t="shared" si="444"/>
        <v>2440284.4752000002</v>
      </c>
      <c r="BG548" s="143">
        <f>INDEX(รายได้แยกตามสิทธิ!$K:$K,MATCH(CalBudget2567!$D548,รายได้แยกตามสิทธิ!$B:$B,0))</f>
        <v>715910</v>
      </c>
      <c r="BH548" s="138">
        <f>INDEX(ผลงานAdjRw_DHES!$E:$E,MATCH(CalBudget2567!$D548,ผลงานAdjRw_DHES!$B:$B,0))</f>
        <v>27.9712</v>
      </c>
      <c r="BI548" s="143">
        <f t="shared" si="445"/>
        <v>25594.540098386911</v>
      </c>
      <c r="BJ548" s="139">
        <f t="shared" si="446"/>
        <v>33.565439999999995</v>
      </c>
      <c r="BK548" s="140">
        <f t="shared" si="447"/>
        <v>33.565439999999995</v>
      </c>
      <c r="BL548" s="141">
        <f t="shared" si="448"/>
        <v>26270.235956984325</v>
      </c>
      <c r="BM548" s="142">
        <f t="shared" si="449"/>
        <v>881772.02879999985</v>
      </c>
      <c r="BN548" s="143">
        <f>INDEX(รายได้แยกตามสิทธิ!$N:$N,MATCH(CalBudget2567!$D548,รายได้แยกตามสิทธิ!$B:$B,0))</f>
        <v>443579</v>
      </c>
      <c r="BO548" s="138">
        <f>INDEX(ผลงานAdjRw_DHES!$I:$I,MATCH(CalBudget2567!$D548,ผลงานAdjRw_DHES!$B:$B,0))</f>
        <v>36.911200000000292</v>
      </c>
      <c r="BP548" s="143">
        <f t="shared" si="450"/>
        <v>12017.463534103375</v>
      </c>
      <c r="BQ548" s="139">
        <f t="shared" si="451"/>
        <v>44.293440000000352</v>
      </c>
      <c r="BR548" s="140">
        <f t="shared" si="452"/>
        <v>44.293440000000352</v>
      </c>
      <c r="BS548" s="141">
        <f t="shared" si="453"/>
        <v>12334.724571403705</v>
      </c>
      <c r="BT548" s="142">
        <f t="shared" si="454"/>
        <v>546347.38272000011</v>
      </c>
      <c r="BU548" s="144">
        <f t="shared" si="455"/>
        <v>17801288.751359999</v>
      </c>
      <c r="BV548" s="145">
        <f t="shared" si="409"/>
        <v>55666283.204640001</v>
      </c>
      <c r="BW548" s="146">
        <f>INDEX(รายได้แยกตามสิทธิ!$Q:$Q,MATCH(CalBudget2567!$D548,รายได้แยกตามสิทธิ!$B:$B,0))</f>
        <v>0.42</v>
      </c>
      <c r="BX548" s="145">
        <f t="shared" si="456"/>
        <v>23379838.945948798</v>
      </c>
      <c r="BY548" s="141"/>
      <c r="BZ548" s="143">
        <f t="shared" si="457"/>
        <v>87491</v>
      </c>
      <c r="CA548" s="138">
        <f>INDEX(ผลงานOPDVisit_HDC!$C:$C,MATCH(CalBudget2567!$D548,ผลงานOPDVisit_HDC!$A:$A,0))</f>
        <v>87491</v>
      </c>
      <c r="CB548" s="138">
        <f t="shared" si="458"/>
        <v>0</v>
      </c>
    </row>
    <row r="549" spans="1:80" hidden="1" x14ac:dyDescent="0.7">
      <c r="A549" s="136">
        <f>COUNTA($D$16:D549)</f>
        <v>534</v>
      </c>
      <c r="B549" s="1">
        <v>8</v>
      </c>
      <c r="C549" s="2" t="s">
        <v>49</v>
      </c>
      <c r="D549" s="91" t="s">
        <v>606</v>
      </c>
      <c r="E549" s="3" t="s">
        <v>1498</v>
      </c>
      <c r="F549" s="4" t="s">
        <v>1876</v>
      </c>
      <c r="G549" s="1">
        <v>2</v>
      </c>
      <c r="H549" s="3" t="s">
        <v>2968</v>
      </c>
      <c r="I549" s="137">
        <f>INDEX(รายได้แยกตามสิทธิ!$D:$D,MATCH(CalBudget2567!$D549,รายได้แยกตามสิทธิ!$B:$B,0))</f>
        <v>9188849</v>
      </c>
      <c r="J549" s="138">
        <f>INDEX(ผลงานOPDVisit_HDC!$F:$F,MATCH(CalBudget2567!$D549,ผลงานOPDVisit_HDC!$A:$A,0))</f>
        <v>27206</v>
      </c>
      <c r="K549" s="138">
        <f t="shared" si="410"/>
        <v>337.75082702345071</v>
      </c>
      <c r="L549" s="139">
        <f t="shared" si="411"/>
        <v>32647.199999999997</v>
      </c>
      <c r="M549" s="140">
        <f t="shared" si="412"/>
        <v>32647.199999999997</v>
      </c>
      <c r="N549" s="141">
        <f t="shared" si="413"/>
        <v>346.66744885686978</v>
      </c>
      <c r="O549" s="142">
        <f t="shared" si="414"/>
        <v>11317721.536319999</v>
      </c>
      <c r="P549" s="143">
        <f>INDEX(รายได้แยกตามสิทธิ!$E:$E,MATCH(CalBudget2567!$D549,รายได้แยกตามสิทธิ!$B:$B,0))</f>
        <v>3894691.85</v>
      </c>
      <c r="Q549" s="138">
        <f>INDEX(ผลงานOPDVisit_HDC!$D:$D,MATCH(CalBudget2567!$D549,ผลงานOPDVisit_HDC!$A:$A,0))</f>
        <v>5587</v>
      </c>
      <c r="R549" s="138">
        <f t="shared" si="415"/>
        <v>697.09895292643637</v>
      </c>
      <c r="S549" s="139">
        <f t="shared" si="416"/>
        <v>6704.4</v>
      </c>
      <c r="T549" s="140">
        <f t="shared" si="417"/>
        <v>6704.4</v>
      </c>
      <c r="U549" s="141">
        <f t="shared" si="418"/>
        <v>715.5023652836943</v>
      </c>
      <c r="V549" s="142">
        <f t="shared" si="419"/>
        <v>4797014.0578079997</v>
      </c>
      <c r="W549" s="143">
        <f>INDEX(รายได้แยกตามสิทธิ!$F:$F,MATCH(CalBudget2567!$D549,รายได้แยกตามสิทธิ!$B:$B,0))</f>
        <v>448232.5</v>
      </c>
      <c r="X549" s="138">
        <f>INDEX(ผลงานOPDVisit_HDC!$E:$E,MATCH(CalBudget2567!$D549,ผลงานOPDVisit_HDC!$A:$A,0))</f>
        <v>1471</v>
      </c>
      <c r="Y549" s="138">
        <f t="shared" si="420"/>
        <v>304.71278042148197</v>
      </c>
      <c r="Z549" s="139">
        <f t="shared" si="421"/>
        <v>1765.2</v>
      </c>
      <c r="AA549" s="140">
        <f t="shared" si="422"/>
        <v>1765.2</v>
      </c>
      <c r="AB549" s="141">
        <f t="shared" si="423"/>
        <v>312.75719782460908</v>
      </c>
      <c r="AC549" s="142">
        <f t="shared" si="424"/>
        <v>552079.00559999992</v>
      </c>
      <c r="AD549" s="143">
        <f>INDEX(รายได้แยกตามสิทธิ!$G:$G,MATCH(CalBudget2567!$D549,รายได้แยกตามสิทธิ!$B:$B,0))</f>
        <v>9719</v>
      </c>
      <c r="AE549" s="138">
        <f>INDEX(ผลงานOPDVisit_HDC!$G:$G,MATCH(CalBudget2567!$D549,ผลงานOPDVisit_HDC!$A:$A,0))</f>
        <v>36</v>
      </c>
      <c r="AF549" s="138">
        <f t="shared" si="425"/>
        <v>269.97222222222223</v>
      </c>
      <c r="AG549" s="139">
        <f t="shared" si="426"/>
        <v>43.199999999999996</v>
      </c>
      <c r="AH549" s="140">
        <f t="shared" si="427"/>
        <v>43.199999999999996</v>
      </c>
      <c r="AI549" s="141">
        <f t="shared" si="428"/>
        <v>277.09948888888891</v>
      </c>
      <c r="AJ549" s="142">
        <f t="shared" si="429"/>
        <v>11970.697920000001</v>
      </c>
      <c r="AK549" s="143">
        <f>INDEX(รายได้แยกตามสิทธิ!$H:$H,MATCH(CalBudget2567!$D549,รายได้แยกตามสิทธิ!$B:$B,0))</f>
        <v>518085.65</v>
      </c>
      <c r="AL549" s="138">
        <f>INDEX(ผลงานOPDVisit_HDC!$K:$K,MATCH(CalBudget2567!$D549,ผลงานOPDVisit_HDC!$A:$A,0))</f>
        <v>1229</v>
      </c>
      <c r="AM549" s="138">
        <f t="shared" si="430"/>
        <v>421.55056956875512</v>
      </c>
      <c r="AN549" s="139">
        <f t="shared" si="431"/>
        <v>1474.8</v>
      </c>
      <c r="AO549" s="140">
        <f t="shared" si="432"/>
        <v>1474.8</v>
      </c>
      <c r="AP549" s="141">
        <f t="shared" si="433"/>
        <v>432.67950460537025</v>
      </c>
      <c r="AQ549" s="142">
        <f t="shared" si="434"/>
        <v>638115.73339200008</v>
      </c>
      <c r="AR549" s="144">
        <f t="shared" si="408"/>
        <v>17316901.031039998</v>
      </c>
      <c r="AS549" s="143">
        <f>INDEX(รายได้แยกตามสิทธิ!$I:$I,MATCH(CalBudget2567!$D549,รายได้แยกตามสิทธิ!$B:$B,0))</f>
        <v>3708275.16</v>
      </c>
      <c r="AT549" s="138">
        <f>INDEX(ผลงานAdjRw_DHES!$D:$D,MATCH(CalBudget2567!$D549,ผลงานAdjRw_DHES!$B:$B,0))</f>
        <v>380.22339999999997</v>
      </c>
      <c r="AU549" s="143">
        <f t="shared" si="435"/>
        <v>9752.8851722434774</v>
      </c>
      <c r="AV549" s="139">
        <f t="shared" si="436"/>
        <v>456.26807999999994</v>
      </c>
      <c r="AW549" s="140">
        <f t="shared" si="437"/>
        <v>456.26807999999994</v>
      </c>
      <c r="AX549" s="141">
        <f t="shared" si="438"/>
        <v>10010.361340790705</v>
      </c>
      <c r="AY549" s="142">
        <f t="shared" si="439"/>
        <v>4567408.3490688</v>
      </c>
      <c r="AZ549" s="143">
        <f>INDEX(รายได้แยกตามสิทธิ!$J:$J,MATCH(CalBudget2567!$D549,รายได้แยกตามสิทธิ!$B:$B,0))</f>
        <v>439512</v>
      </c>
      <c r="BA549" s="138">
        <f>INDEX(ผลงานAdjRw_DHES!$F:$F,MATCH(CalBudget2567!$D549,ผลงานAdjRw_DHES!$B:$B,0))</f>
        <v>23.915799999999997</v>
      </c>
      <c r="BB549" s="143">
        <f t="shared" si="440"/>
        <v>18377.474305689128</v>
      </c>
      <c r="BC549" s="139">
        <f t="shared" si="441"/>
        <v>28.698959999999996</v>
      </c>
      <c r="BD549" s="140">
        <f t="shared" si="442"/>
        <v>28.698959999999996</v>
      </c>
      <c r="BE549" s="141">
        <f t="shared" si="443"/>
        <v>18862.63962735932</v>
      </c>
      <c r="BF549" s="142">
        <f t="shared" si="444"/>
        <v>541338.14015999995</v>
      </c>
      <c r="BG549" s="143">
        <f>INDEX(รายได้แยกตามสิทธิ!$K:$K,MATCH(CalBudget2567!$D549,รายได้แยกตามสิทธิ!$B:$B,0))</f>
        <v>151212.5</v>
      </c>
      <c r="BH549" s="138">
        <f>INDEX(ผลงานAdjRw_DHES!$E:$E,MATCH(CalBudget2567!$D549,ผลงานAdjRw_DHES!$B:$B,0))</f>
        <v>15.059799999999997</v>
      </c>
      <c r="BI549" s="143">
        <f t="shared" si="445"/>
        <v>10040.803994740967</v>
      </c>
      <c r="BJ549" s="139">
        <f t="shared" si="446"/>
        <v>18.071759999999998</v>
      </c>
      <c r="BK549" s="140">
        <f t="shared" si="447"/>
        <v>18.071759999999998</v>
      </c>
      <c r="BL549" s="141">
        <f t="shared" si="448"/>
        <v>10305.881220202129</v>
      </c>
      <c r="BM549" s="142">
        <f t="shared" si="449"/>
        <v>186245.41200000001</v>
      </c>
      <c r="BN549" s="143">
        <f>INDEX(รายได้แยกตามสิทธิ!$N:$N,MATCH(CalBudget2567!$D549,รายได้แยกตามสิทธิ!$B:$B,0))</f>
        <v>113888</v>
      </c>
      <c r="BO549" s="138">
        <f>INDEX(ผลงานAdjRw_DHES!$I:$I,MATCH(CalBudget2567!$D549,ผลงานAdjRw_DHES!$B:$B,0))</f>
        <v>27.824600000000025</v>
      </c>
      <c r="BP549" s="143">
        <f t="shared" si="450"/>
        <v>4093.068723359901</v>
      </c>
      <c r="BQ549" s="139">
        <f t="shared" si="451"/>
        <v>33.389520000000026</v>
      </c>
      <c r="BR549" s="140">
        <f t="shared" si="452"/>
        <v>33.389520000000026</v>
      </c>
      <c r="BS549" s="141">
        <f t="shared" si="453"/>
        <v>4201.1257376566027</v>
      </c>
      <c r="BT549" s="142">
        <f t="shared" si="454"/>
        <v>140273.57183999999</v>
      </c>
      <c r="BU549" s="144">
        <f t="shared" si="455"/>
        <v>5435265.4730688008</v>
      </c>
      <c r="BV549" s="145">
        <f t="shared" si="409"/>
        <v>22752166.504108798</v>
      </c>
      <c r="BW549" s="146">
        <f>INDEX(รายได้แยกตามสิทธิ!$Q:$Q,MATCH(CalBudget2567!$D549,รายได้แยกตามสิทธิ!$B:$B,0))</f>
        <v>0.41</v>
      </c>
      <c r="BX549" s="145">
        <f t="shared" si="456"/>
        <v>9328388.2666846067</v>
      </c>
      <c r="BY549" s="141"/>
      <c r="BZ549" s="143">
        <f t="shared" si="457"/>
        <v>35529</v>
      </c>
      <c r="CA549" s="138">
        <f>INDEX(ผลงานOPDVisit_HDC!$C:$C,MATCH(CalBudget2567!$D549,ผลงานOPDVisit_HDC!$A:$A,0))</f>
        <v>35529</v>
      </c>
      <c r="CB549" s="138">
        <f t="shared" si="458"/>
        <v>0</v>
      </c>
    </row>
    <row r="550" spans="1:80" hidden="1" x14ac:dyDescent="0.7">
      <c r="A550" s="136">
        <f>COUNTA($D$16:D550)</f>
        <v>535</v>
      </c>
      <c r="B550" s="1">
        <v>8</v>
      </c>
      <c r="C550" s="2" t="s">
        <v>49</v>
      </c>
      <c r="D550" s="91" t="s">
        <v>607</v>
      </c>
      <c r="E550" s="3" t="s">
        <v>1499</v>
      </c>
      <c r="F550" s="4" t="s">
        <v>1877</v>
      </c>
      <c r="G550" s="1">
        <v>15</v>
      </c>
      <c r="H550" s="3" t="s">
        <v>2969</v>
      </c>
      <c r="I550" s="137">
        <f>INDEX(รายได้แยกตามสิทธิ!$D:$D,MATCH(CalBudget2567!$D550,รายได้แยกตามสิทธิ!$B:$B,0))</f>
        <v>174469589.55000001</v>
      </c>
      <c r="J550" s="138">
        <f>INDEX(ผลงานOPDVisit_HDC!$F:$F,MATCH(CalBudget2567!$D550,ผลงานOPDVisit_HDC!$A:$A,0))</f>
        <v>179649</v>
      </c>
      <c r="K550" s="138">
        <f t="shared" si="410"/>
        <v>971.16927759130306</v>
      </c>
      <c r="L550" s="139">
        <f t="shared" si="411"/>
        <v>215578.8</v>
      </c>
      <c r="M550" s="140">
        <f t="shared" si="412"/>
        <v>215578.8</v>
      </c>
      <c r="N550" s="141">
        <f t="shared" si="413"/>
        <v>996.80814651971343</v>
      </c>
      <c r="O550" s="142">
        <f t="shared" si="414"/>
        <v>214890704.05694398</v>
      </c>
      <c r="P550" s="143">
        <f>INDEX(รายได้แยกตามสิทธิ!$E:$E,MATCH(CalBudget2567!$D550,รายได้แยกตามสิทธิ!$B:$B,0))</f>
        <v>50572469.299999997</v>
      </c>
      <c r="Q550" s="138">
        <f>INDEX(ผลงานOPDVisit_HDC!$D:$D,MATCH(CalBudget2567!$D550,ผลงานOPDVisit_HDC!$A:$A,0))</f>
        <v>35575</v>
      </c>
      <c r="R550" s="138">
        <f t="shared" si="415"/>
        <v>1421.5732761770905</v>
      </c>
      <c r="S550" s="139">
        <f t="shared" si="416"/>
        <v>42690</v>
      </c>
      <c r="T550" s="140">
        <f t="shared" si="417"/>
        <v>42690</v>
      </c>
      <c r="U550" s="141">
        <f t="shared" si="418"/>
        <v>1459.1028106681656</v>
      </c>
      <c r="V550" s="142">
        <f t="shared" si="419"/>
        <v>62289098.987423986</v>
      </c>
      <c r="W550" s="143">
        <f>INDEX(รายได้แยกตามสิทธิ!$F:$F,MATCH(CalBudget2567!$D550,รายได้แยกตามสิทธิ!$B:$B,0))</f>
        <v>18149236.75</v>
      </c>
      <c r="X550" s="138">
        <f>INDEX(ผลงานOPDVisit_HDC!$E:$E,MATCH(CalBudget2567!$D550,ผลงานOPDVisit_HDC!$A:$A,0))</f>
        <v>16410</v>
      </c>
      <c r="Y550" s="138">
        <f t="shared" si="420"/>
        <v>1105.9863954905545</v>
      </c>
      <c r="Z550" s="139">
        <f t="shared" si="421"/>
        <v>19692</v>
      </c>
      <c r="AA550" s="140">
        <f t="shared" si="422"/>
        <v>19692</v>
      </c>
      <c r="AB550" s="141">
        <f t="shared" si="423"/>
        <v>1135.1844363315051</v>
      </c>
      <c r="AC550" s="142">
        <f t="shared" si="424"/>
        <v>22354051.92024</v>
      </c>
      <c r="AD550" s="143">
        <f>INDEX(รายได้แยกตามสิทธิ!$G:$G,MATCH(CalBudget2567!$D550,รายได้แยกตามสิทธิ!$B:$B,0))</f>
        <v>91254.399999999994</v>
      </c>
      <c r="AE550" s="138">
        <f>INDEX(ผลงานOPDVisit_HDC!$G:$G,MATCH(CalBudget2567!$D550,ผลงานOPDVisit_HDC!$A:$A,0))</f>
        <v>380</v>
      </c>
      <c r="AF550" s="138">
        <f t="shared" si="425"/>
        <v>240.14315789473682</v>
      </c>
      <c r="AG550" s="139">
        <f t="shared" si="426"/>
        <v>456</v>
      </c>
      <c r="AH550" s="140">
        <f t="shared" si="427"/>
        <v>456</v>
      </c>
      <c r="AI550" s="141">
        <f t="shared" si="428"/>
        <v>246.48293726315788</v>
      </c>
      <c r="AJ550" s="142">
        <f t="shared" si="429"/>
        <v>112396.219392</v>
      </c>
      <c r="AK550" s="143">
        <f>INDEX(รายได้แยกตามสิทธิ!$H:$H,MATCH(CalBudget2567!$D550,รายได้แยกตามสิทธิ!$B:$B,0))</f>
        <v>10616858.710000001</v>
      </c>
      <c r="AL550" s="138">
        <f>INDEX(ผลงานOPDVisit_HDC!$K:$K,MATCH(CalBudget2567!$D550,ผลงานOPDVisit_HDC!$A:$A,0))</f>
        <v>6180</v>
      </c>
      <c r="AM550" s="138">
        <f t="shared" si="430"/>
        <v>1717.938302588997</v>
      </c>
      <c r="AN550" s="139">
        <f t="shared" si="431"/>
        <v>7416</v>
      </c>
      <c r="AO550" s="140">
        <f t="shared" si="432"/>
        <v>7416</v>
      </c>
      <c r="AP550" s="141">
        <f t="shared" si="433"/>
        <v>1763.2918737773466</v>
      </c>
      <c r="AQ550" s="142">
        <f t="shared" si="434"/>
        <v>13076572.535932802</v>
      </c>
      <c r="AR550" s="144">
        <f t="shared" si="408"/>
        <v>312722823.71993273</v>
      </c>
      <c r="AS550" s="143">
        <f>INDEX(รายได้แยกตามสิทธิ!$I:$I,MATCH(CalBudget2567!$D550,รายได้แยกตามสิทธิ!$B:$B,0))</f>
        <v>185800943.31</v>
      </c>
      <c r="AT550" s="138">
        <f>INDEX(ผลงานAdjRw_DHES!$D:$D,MATCH(CalBudget2567!$D550,ผลงานAdjRw_DHES!$B:$B,0))</f>
        <v>13291.802899999999</v>
      </c>
      <c r="AU550" s="143">
        <f t="shared" si="435"/>
        <v>13978.611081420717</v>
      </c>
      <c r="AV550" s="139">
        <f t="shared" si="436"/>
        <v>15950.163479999997</v>
      </c>
      <c r="AW550" s="140">
        <f t="shared" si="437"/>
        <v>15950.163479999997</v>
      </c>
      <c r="AX550" s="141">
        <f t="shared" si="438"/>
        <v>14347.646413970224</v>
      </c>
      <c r="AY550" s="142">
        <f t="shared" si="439"/>
        <v>228847305.8560608</v>
      </c>
      <c r="AZ550" s="143">
        <f>INDEX(รายได้แยกตามสิทธิ!$J:$J,MATCH(CalBudget2567!$D550,รายได้แยกตามสิทธิ!$B:$B,0))</f>
        <v>27162691.52</v>
      </c>
      <c r="BA550" s="138">
        <f>INDEX(ผลงานAdjRw_DHES!$F:$F,MATCH(CalBudget2567!$D550,ผลงานAdjRw_DHES!$B:$B,0))</f>
        <v>1446.7092</v>
      </c>
      <c r="BB550" s="143">
        <f t="shared" si="440"/>
        <v>18775.502029018684</v>
      </c>
      <c r="BC550" s="139">
        <f t="shared" si="441"/>
        <v>1736.0510400000001</v>
      </c>
      <c r="BD550" s="140">
        <f t="shared" si="442"/>
        <v>1736.0510400000001</v>
      </c>
      <c r="BE550" s="141">
        <f t="shared" si="443"/>
        <v>19271.175282584776</v>
      </c>
      <c r="BF550" s="142">
        <f t="shared" si="444"/>
        <v>33455743.891353596</v>
      </c>
      <c r="BG550" s="143">
        <f>INDEX(รายได้แยกตามสิทธิ!$K:$K,MATCH(CalBudget2567!$D550,รายได้แยกตามสิทธิ!$B:$B,0))</f>
        <v>16048548.789999999</v>
      </c>
      <c r="BH550" s="138">
        <f>INDEX(ผลงานAdjRw_DHES!$E:$E,MATCH(CalBudget2567!$D550,ผลงานAdjRw_DHES!$B:$B,0))</f>
        <v>918.21859999999992</v>
      </c>
      <c r="BI550" s="143">
        <f t="shared" si="445"/>
        <v>17477.917339073723</v>
      </c>
      <c r="BJ550" s="139">
        <f t="shared" si="446"/>
        <v>1101.86232</v>
      </c>
      <c r="BK550" s="140">
        <f t="shared" si="447"/>
        <v>1101.86232</v>
      </c>
      <c r="BL550" s="141">
        <f t="shared" si="448"/>
        <v>17939.334356825271</v>
      </c>
      <c r="BM550" s="142">
        <f t="shared" si="449"/>
        <v>19766676.573667202</v>
      </c>
      <c r="BN550" s="143">
        <f>INDEX(รายได้แยกตามสิทธิ!$N:$N,MATCH(CalBudget2567!$D550,รายได้แยกตามสิทธิ!$B:$B,0))</f>
        <v>22449406.140000001</v>
      </c>
      <c r="BO550" s="138">
        <f>INDEX(ผลงานAdjRw_DHES!$I:$I,MATCH(CalBudget2567!$D550,ผลงานAdjRw_DHES!$B:$B,0))</f>
        <v>1034.8938000000028</v>
      </c>
      <c r="BP550" s="143">
        <f t="shared" si="450"/>
        <v>21692.473314653096</v>
      </c>
      <c r="BQ550" s="139">
        <f t="shared" si="451"/>
        <v>1241.8725600000032</v>
      </c>
      <c r="BR550" s="140">
        <f t="shared" si="452"/>
        <v>1241.8725600000032</v>
      </c>
      <c r="BS550" s="141">
        <f t="shared" si="453"/>
        <v>22265.154610159938</v>
      </c>
      <c r="BT550" s="142">
        <f t="shared" si="454"/>
        <v>27650484.554515194</v>
      </c>
      <c r="BU550" s="144">
        <f t="shared" si="455"/>
        <v>309720210.87559682</v>
      </c>
      <c r="BV550" s="145">
        <f t="shared" si="409"/>
        <v>622443034.59552956</v>
      </c>
      <c r="BW550" s="146">
        <f>INDEX(รายได้แยกตามสิทธิ!$Q:$Q,MATCH(CalBudget2567!$D550,รายได้แยกตามสิทธิ!$B:$B,0))</f>
        <v>0.49</v>
      </c>
      <c r="BX550" s="145">
        <f t="shared" si="456"/>
        <v>304997086.95180947</v>
      </c>
      <c r="BY550" s="141"/>
      <c r="BZ550" s="143">
        <f t="shared" si="457"/>
        <v>238194</v>
      </c>
      <c r="CA550" s="138">
        <f>INDEX(ผลงานOPDVisit_HDC!$C:$C,MATCH(CalBudget2567!$D550,ผลงานOPDVisit_HDC!$A:$A,0))</f>
        <v>238194</v>
      </c>
      <c r="CB550" s="138">
        <f t="shared" si="458"/>
        <v>0</v>
      </c>
    </row>
    <row r="551" spans="1:80" hidden="1" x14ac:dyDescent="0.7">
      <c r="A551" s="136">
        <f>COUNTA($D$16:D551)</f>
        <v>536</v>
      </c>
      <c r="B551" s="1">
        <v>8</v>
      </c>
      <c r="C551" s="2" t="s">
        <v>49</v>
      </c>
      <c r="D551" s="91" t="s">
        <v>608</v>
      </c>
      <c r="E551" s="3" t="s">
        <v>1500</v>
      </c>
      <c r="F551" s="4" t="s">
        <v>1876</v>
      </c>
      <c r="G551" s="1">
        <v>6</v>
      </c>
      <c r="H551" s="3" t="s">
        <v>2965</v>
      </c>
      <c r="I551" s="137">
        <f>INDEX(รายได้แยกตามสิทธิ!$D:$D,MATCH(CalBudget2567!$D551,รายได้แยกตามสิทธิ!$B:$B,0))</f>
        <v>35819488.600000001</v>
      </c>
      <c r="J551" s="138">
        <f>INDEX(ผลงานOPDVisit_HDC!$F:$F,MATCH(CalBudget2567!$D551,ผลงานOPDVisit_HDC!$A:$A,0))</f>
        <v>64690</v>
      </c>
      <c r="K551" s="138">
        <f t="shared" si="410"/>
        <v>553.70982532076061</v>
      </c>
      <c r="L551" s="139">
        <f t="shared" si="411"/>
        <v>77628</v>
      </c>
      <c r="M551" s="140">
        <f t="shared" si="412"/>
        <v>77628</v>
      </c>
      <c r="N551" s="141">
        <f t="shared" si="413"/>
        <v>568.32776470922875</v>
      </c>
      <c r="O551" s="142">
        <f t="shared" si="414"/>
        <v>44118147.718848012</v>
      </c>
      <c r="P551" s="143">
        <f>INDEX(รายได้แยกตามสิทธิ!$E:$E,MATCH(CalBudget2567!$D551,รายได้แยกตามสิทธิ!$B:$B,0))</f>
        <v>7591332.4000000004</v>
      </c>
      <c r="Q551" s="138">
        <f>INDEX(ผลงานOPDVisit_HDC!$D:$D,MATCH(CalBudget2567!$D551,ผลงานOPDVisit_HDC!$A:$A,0))</f>
        <v>8249</v>
      </c>
      <c r="R551" s="138">
        <f t="shared" si="415"/>
        <v>920.27305127894294</v>
      </c>
      <c r="S551" s="139">
        <f t="shared" si="416"/>
        <v>9898.7999999999993</v>
      </c>
      <c r="T551" s="140">
        <f t="shared" si="417"/>
        <v>9898.7999999999993</v>
      </c>
      <c r="U551" s="141">
        <f t="shared" si="418"/>
        <v>944.56825983270699</v>
      </c>
      <c r="V551" s="142">
        <f t="shared" si="419"/>
        <v>9350092.2904319987</v>
      </c>
      <c r="W551" s="143">
        <f>INDEX(รายได้แยกตามสิทธิ!$F:$F,MATCH(CalBudget2567!$D551,รายได้แยกตามสิทธิ!$B:$B,0))</f>
        <v>1357737.07</v>
      </c>
      <c r="X551" s="138">
        <f>INDEX(ผลงานOPDVisit_HDC!$E:$E,MATCH(CalBudget2567!$D551,ผลงานOPDVisit_HDC!$A:$A,0))</f>
        <v>5472</v>
      </c>
      <c r="Y551" s="138">
        <f t="shared" si="420"/>
        <v>248.12446454678363</v>
      </c>
      <c r="Z551" s="139">
        <f t="shared" si="421"/>
        <v>6566.4</v>
      </c>
      <c r="AA551" s="140">
        <f t="shared" si="422"/>
        <v>6566.4</v>
      </c>
      <c r="AB551" s="141">
        <f t="shared" si="423"/>
        <v>254.67495041081872</v>
      </c>
      <c r="AC551" s="142">
        <f t="shared" si="424"/>
        <v>1672297.5943775999</v>
      </c>
      <c r="AD551" s="143">
        <f>INDEX(รายได้แยกตามสิทธิ!$G:$G,MATCH(CalBudget2567!$D551,รายได้แยกตามสิทธิ!$B:$B,0))</f>
        <v>21877.75</v>
      </c>
      <c r="AE551" s="138">
        <f>INDEX(ผลงานOPDVisit_HDC!$G:$G,MATCH(CalBudget2567!$D551,ผลงานOPDVisit_HDC!$A:$A,0))</f>
        <v>24</v>
      </c>
      <c r="AF551" s="138">
        <f t="shared" si="425"/>
        <v>911.57291666666663</v>
      </c>
      <c r="AG551" s="139">
        <f t="shared" si="426"/>
        <v>28.799999999999997</v>
      </c>
      <c r="AH551" s="140">
        <f t="shared" si="427"/>
        <v>28.799999999999997</v>
      </c>
      <c r="AI551" s="141">
        <f t="shared" si="428"/>
        <v>935.63844166666661</v>
      </c>
      <c r="AJ551" s="142">
        <f t="shared" si="429"/>
        <v>26946.387119999996</v>
      </c>
      <c r="AK551" s="143">
        <f>INDEX(รายได้แยกตามสิทธิ!$H:$H,MATCH(CalBudget2567!$D551,รายได้แยกตามสิทธิ!$B:$B,0))</f>
        <v>1679318</v>
      </c>
      <c r="AL551" s="138">
        <f>INDEX(ผลงานOPDVisit_HDC!$K:$K,MATCH(CalBudget2567!$D551,ผลงานOPDVisit_HDC!$A:$A,0))</f>
        <v>6942</v>
      </c>
      <c r="AM551" s="138">
        <f t="shared" si="430"/>
        <v>241.9069432440219</v>
      </c>
      <c r="AN551" s="139">
        <f t="shared" si="431"/>
        <v>8330.4</v>
      </c>
      <c r="AO551" s="140">
        <f t="shared" si="432"/>
        <v>8330.4</v>
      </c>
      <c r="AP551" s="141">
        <f t="shared" si="433"/>
        <v>248.29328654566407</v>
      </c>
      <c r="AQ551" s="142">
        <f t="shared" si="434"/>
        <v>2068382.3942399998</v>
      </c>
      <c r="AR551" s="144">
        <f t="shared" si="408"/>
        <v>57235866.385017611</v>
      </c>
      <c r="AS551" s="143">
        <f>INDEX(รายได้แยกตามสิทธิ!$I:$I,MATCH(CalBudget2567!$D551,รายได้แยกตามสิทธิ!$B:$B,0))</f>
        <v>13952349.220000001</v>
      </c>
      <c r="AT551" s="138">
        <f>INDEX(ผลงานAdjRw_DHES!$D:$D,MATCH(CalBudget2567!$D551,ผลงานAdjRw_DHES!$B:$B,0))</f>
        <v>1486.6385</v>
      </c>
      <c r="AU551" s="143">
        <f t="shared" si="435"/>
        <v>9385.1660776981098</v>
      </c>
      <c r="AV551" s="139">
        <f t="shared" si="436"/>
        <v>1783.9662000000001</v>
      </c>
      <c r="AW551" s="140">
        <f t="shared" si="437"/>
        <v>1783.9662000000001</v>
      </c>
      <c r="AX551" s="141">
        <f t="shared" si="438"/>
        <v>9632.9344621493401</v>
      </c>
      <c r="AY551" s="142">
        <f t="shared" si="439"/>
        <v>17184829.487289604</v>
      </c>
      <c r="AZ551" s="143">
        <f>INDEX(รายได้แยกตามสิทธิ!$J:$J,MATCH(CalBudget2567!$D551,รายได้แยกตามสิทธิ!$B:$B,0))</f>
        <v>1865331.5</v>
      </c>
      <c r="BA551" s="138">
        <f>INDEX(ผลงานAdjRw_DHES!$F:$F,MATCH(CalBudget2567!$D551,ผลงานAdjRw_DHES!$B:$B,0))</f>
        <v>121.71340000000001</v>
      </c>
      <c r="BB551" s="143">
        <f t="shared" si="440"/>
        <v>15325.605068957073</v>
      </c>
      <c r="BC551" s="139">
        <f t="shared" si="441"/>
        <v>146.05608000000001</v>
      </c>
      <c r="BD551" s="140">
        <f t="shared" si="442"/>
        <v>146.05608000000001</v>
      </c>
      <c r="BE551" s="141">
        <f t="shared" si="443"/>
        <v>15730.20104277754</v>
      </c>
      <c r="BF551" s="142">
        <f t="shared" si="444"/>
        <v>2297491.5019200002</v>
      </c>
      <c r="BG551" s="143">
        <f>INDEX(รายได้แยกตามสิทธิ!$K:$K,MATCH(CalBudget2567!$D551,รายได้แยกตามสิทธิ!$B:$B,0))</f>
        <v>393083.25</v>
      </c>
      <c r="BH551" s="138">
        <f>INDEX(ผลงานAdjRw_DHES!$E:$E,MATCH(CalBudget2567!$D551,ผลงานAdjRw_DHES!$B:$B,0))</f>
        <v>55.491099999999996</v>
      </c>
      <c r="BI551" s="143">
        <f t="shared" si="445"/>
        <v>7083.7170284964623</v>
      </c>
      <c r="BJ551" s="139">
        <f t="shared" si="446"/>
        <v>66.589319999999987</v>
      </c>
      <c r="BK551" s="140">
        <f t="shared" si="447"/>
        <v>66.589319999999987</v>
      </c>
      <c r="BL551" s="141">
        <f t="shared" si="448"/>
        <v>7270.7271580487686</v>
      </c>
      <c r="BM551" s="142">
        <f t="shared" si="449"/>
        <v>484152.77735999995</v>
      </c>
      <c r="BN551" s="143">
        <f>INDEX(รายได้แยกตามสิทธิ!$N:$N,MATCH(CalBudget2567!$D551,รายได้แยกตามสิทธิ!$B:$B,0))</f>
        <v>861569.55</v>
      </c>
      <c r="BO551" s="138">
        <f>INDEX(ผลงานAdjRw_DHES!$I:$I,MATCH(CalBudget2567!$D551,ผลงานAdjRw_DHES!$B:$B,0))</f>
        <v>119.74299999999977</v>
      </c>
      <c r="BP551" s="143">
        <f t="shared" si="450"/>
        <v>7195.1558755000433</v>
      </c>
      <c r="BQ551" s="139">
        <f t="shared" si="451"/>
        <v>143.69159999999971</v>
      </c>
      <c r="BR551" s="140">
        <f t="shared" si="452"/>
        <v>143.69159999999971</v>
      </c>
      <c r="BS551" s="141">
        <f t="shared" si="453"/>
        <v>7385.1079906132445</v>
      </c>
      <c r="BT551" s="142">
        <f t="shared" si="454"/>
        <v>1061177.9833439998</v>
      </c>
      <c r="BU551" s="144">
        <f t="shared" si="455"/>
        <v>21027651.749913603</v>
      </c>
      <c r="BV551" s="145">
        <f t="shared" si="409"/>
        <v>78263518.134931207</v>
      </c>
      <c r="BW551" s="146">
        <f>INDEX(รายได้แยกตามสิทธิ!$Q:$Q,MATCH(CalBudget2567!$D551,รายได้แยกตามสิทธิ!$B:$B,0))</f>
        <v>0.47</v>
      </c>
      <c r="BX551" s="145">
        <f t="shared" si="456"/>
        <v>36783853.523417667</v>
      </c>
      <c r="BY551" s="141"/>
      <c r="BZ551" s="143">
        <f t="shared" si="457"/>
        <v>85377</v>
      </c>
      <c r="CA551" s="138">
        <f>INDEX(ผลงานOPDVisit_HDC!$C:$C,MATCH(CalBudget2567!$D551,ผลงานOPDVisit_HDC!$A:$A,0))</f>
        <v>85377</v>
      </c>
      <c r="CB551" s="138">
        <f t="shared" si="458"/>
        <v>0</v>
      </c>
    </row>
    <row r="552" spans="1:80" hidden="1" x14ac:dyDescent="0.7">
      <c r="A552" s="136">
        <f>COUNTA($D$16:D552)</f>
        <v>537</v>
      </c>
      <c r="B552" s="1">
        <v>8</v>
      </c>
      <c r="C552" s="2" t="s">
        <v>49</v>
      </c>
      <c r="D552" s="91" t="s">
        <v>609</v>
      </c>
      <c r="E552" s="3" t="s">
        <v>1501</v>
      </c>
      <c r="F552" s="4" t="s">
        <v>1876</v>
      </c>
      <c r="G552" s="1">
        <v>10</v>
      </c>
      <c r="H552" s="3" t="s">
        <v>2962</v>
      </c>
      <c r="I552" s="137">
        <f>INDEX(รายได้แยกตามสิทธิ!$D:$D,MATCH(CalBudget2567!$D552,รายได้แยกตามสิทธิ!$B:$B,0))</f>
        <v>68883153.799999997</v>
      </c>
      <c r="J552" s="138">
        <f>INDEX(ผลงานOPDVisit_HDC!$F:$F,MATCH(CalBudget2567!$D552,ผลงานOPDVisit_HDC!$A:$A,0))</f>
        <v>103049</v>
      </c>
      <c r="K552" s="138">
        <f t="shared" si="410"/>
        <v>668.45048278003662</v>
      </c>
      <c r="L552" s="139">
        <f t="shared" si="411"/>
        <v>123658.79999999999</v>
      </c>
      <c r="M552" s="140">
        <f t="shared" si="412"/>
        <v>123658.79999999999</v>
      </c>
      <c r="N552" s="141">
        <f t="shared" si="413"/>
        <v>686.09757552542965</v>
      </c>
      <c r="O552" s="142">
        <f t="shared" si="414"/>
        <v>84842002.872383997</v>
      </c>
      <c r="P552" s="143">
        <f>INDEX(รายได้แยกตามสิทธิ!$E:$E,MATCH(CalBudget2567!$D552,รายได้แยกตามสิทธิ!$B:$B,0))</f>
        <v>19588718.710000001</v>
      </c>
      <c r="Q552" s="138">
        <f>INDEX(ผลงานOPDVisit_HDC!$D:$D,MATCH(CalBudget2567!$D552,ผลงานOPDVisit_HDC!$A:$A,0))</f>
        <v>16232</v>
      </c>
      <c r="R552" s="138">
        <f t="shared" si="415"/>
        <v>1206.7963719812717</v>
      </c>
      <c r="S552" s="139">
        <f t="shared" si="416"/>
        <v>19478.399999999998</v>
      </c>
      <c r="T552" s="140">
        <f t="shared" si="417"/>
        <v>19478.399999999998</v>
      </c>
      <c r="U552" s="141">
        <f t="shared" si="418"/>
        <v>1238.6557962015772</v>
      </c>
      <c r="V552" s="142">
        <f t="shared" si="419"/>
        <v>24127033.060732801</v>
      </c>
      <c r="W552" s="143">
        <f>INDEX(รายได้แยกตามสิทธิ!$F:$F,MATCH(CalBudget2567!$D552,รายได้แยกตามสิทธิ!$B:$B,0))</f>
        <v>3495634.04</v>
      </c>
      <c r="X552" s="138">
        <f>INDEX(ผลงานOPDVisit_HDC!$E:$E,MATCH(CalBudget2567!$D552,ผลงานOPDVisit_HDC!$A:$A,0))</f>
        <v>9711</v>
      </c>
      <c r="Y552" s="138">
        <f t="shared" si="420"/>
        <v>359.96643394089176</v>
      </c>
      <c r="Z552" s="139">
        <f t="shared" si="421"/>
        <v>11653.199999999999</v>
      </c>
      <c r="AA552" s="140">
        <f t="shared" si="422"/>
        <v>11653.199999999999</v>
      </c>
      <c r="AB552" s="141">
        <f t="shared" si="423"/>
        <v>369.46954779693129</v>
      </c>
      <c r="AC552" s="142">
        <f t="shared" si="424"/>
        <v>4305502.5343871992</v>
      </c>
      <c r="AD552" s="143">
        <f>INDEX(รายได้แยกตามสิทธิ!$G:$G,MATCH(CalBudget2567!$D552,รายได้แยกตามสิทธิ!$B:$B,0))</f>
        <v>51529</v>
      </c>
      <c r="AE552" s="138">
        <f>INDEX(ผลงานOPDVisit_HDC!$G:$G,MATCH(CalBudget2567!$D552,ผลงานOPDVisit_HDC!$A:$A,0))</f>
        <v>334</v>
      </c>
      <c r="AF552" s="138">
        <f t="shared" si="425"/>
        <v>154.27844311377245</v>
      </c>
      <c r="AG552" s="139">
        <f t="shared" si="426"/>
        <v>400.8</v>
      </c>
      <c r="AH552" s="140">
        <f t="shared" si="427"/>
        <v>400.8</v>
      </c>
      <c r="AI552" s="141">
        <f t="shared" si="428"/>
        <v>158.35139401197605</v>
      </c>
      <c r="AJ552" s="142">
        <f t="shared" si="429"/>
        <v>63467.238720000001</v>
      </c>
      <c r="AK552" s="143">
        <f>INDEX(รายได้แยกตามสิทธิ!$H:$H,MATCH(CalBudget2567!$D552,รายได้แยกตามสิทธิ!$B:$B,0))</f>
        <v>3323491</v>
      </c>
      <c r="AL552" s="138">
        <f>INDEX(ผลงานOPDVisit_HDC!$K:$K,MATCH(CalBudget2567!$D552,ผลงานOPDVisit_HDC!$A:$A,0))</f>
        <v>2543</v>
      </c>
      <c r="AM552" s="138">
        <f t="shared" si="430"/>
        <v>1306.9174203696421</v>
      </c>
      <c r="AN552" s="139">
        <f t="shared" si="431"/>
        <v>3051.6</v>
      </c>
      <c r="AO552" s="140">
        <f t="shared" si="432"/>
        <v>3051.6</v>
      </c>
      <c r="AP552" s="141">
        <f t="shared" si="433"/>
        <v>1341.4200402674005</v>
      </c>
      <c r="AQ552" s="142">
        <f t="shared" si="434"/>
        <v>4093477.3948799991</v>
      </c>
      <c r="AR552" s="144">
        <f t="shared" si="408"/>
        <v>117431483.10110399</v>
      </c>
      <c r="AS552" s="143">
        <f>INDEX(รายได้แยกตามสิทธิ!$I:$I,MATCH(CalBudget2567!$D552,รายได้แยกตามสิทธิ!$B:$B,0))</f>
        <v>35491171.799999997</v>
      </c>
      <c r="AT552" s="138">
        <f>INDEX(ผลงานAdjRw_DHES!$D:$D,MATCH(CalBudget2567!$D552,ผลงานAdjRw_DHES!$B:$B,0))</f>
        <v>3992.4806999999996</v>
      </c>
      <c r="AU552" s="143">
        <f t="shared" si="435"/>
        <v>8889.5036612199528</v>
      </c>
      <c r="AV552" s="139">
        <f t="shared" si="436"/>
        <v>4790.9768399999994</v>
      </c>
      <c r="AW552" s="140">
        <f t="shared" si="437"/>
        <v>4790.9768399999994</v>
      </c>
      <c r="AX552" s="141">
        <f t="shared" si="438"/>
        <v>9124.186557876159</v>
      </c>
      <c r="AY552" s="142">
        <f t="shared" si="439"/>
        <v>43713766.482623994</v>
      </c>
      <c r="AZ552" s="143">
        <f>INDEX(รายได้แยกตามสิทธิ!$J:$J,MATCH(CalBudget2567!$D552,รายได้แยกตามสิทธิ!$B:$B,0))</f>
        <v>2505248.25</v>
      </c>
      <c r="BA552" s="138">
        <f>INDEX(ผลงานAdjRw_DHES!$F:$F,MATCH(CalBudget2567!$D552,ผลงานAdjRw_DHES!$B:$B,0))</f>
        <v>223.49080000000001</v>
      </c>
      <c r="BB552" s="143">
        <f t="shared" si="440"/>
        <v>11209.625854845031</v>
      </c>
      <c r="BC552" s="139">
        <f t="shared" si="441"/>
        <v>268.18896000000001</v>
      </c>
      <c r="BD552" s="140">
        <f t="shared" si="442"/>
        <v>268.18896000000001</v>
      </c>
      <c r="BE552" s="141">
        <f t="shared" si="443"/>
        <v>11505.55997741294</v>
      </c>
      <c r="BF552" s="142">
        <f t="shared" si="444"/>
        <v>3085664.1645599999</v>
      </c>
      <c r="BG552" s="143">
        <f>INDEX(รายได้แยกตามสิทธิ!$K:$K,MATCH(CalBudget2567!$D552,รายได้แยกตามสิทธิ!$B:$B,0))</f>
        <v>939940.4</v>
      </c>
      <c r="BH552" s="138">
        <f>INDEX(ผลงานAdjRw_DHES!$E:$E,MATCH(CalBudget2567!$D552,ผลงานAdjRw_DHES!$B:$B,0))</f>
        <v>126.6215</v>
      </c>
      <c r="BI552" s="143">
        <f t="shared" si="445"/>
        <v>7423.2290724718951</v>
      </c>
      <c r="BJ552" s="139">
        <f t="shared" si="446"/>
        <v>151.94579999999999</v>
      </c>
      <c r="BK552" s="140">
        <f t="shared" si="447"/>
        <v>151.94579999999999</v>
      </c>
      <c r="BL552" s="141">
        <f t="shared" si="448"/>
        <v>7619.2023199851528</v>
      </c>
      <c r="BM552" s="142">
        <f t="shared" si="449"/>
        <v>1157705.7918719999</v>
      </c>
      <c r="BN552" s="143">
        <f>INDEX(รายได้แยกตามสิทธิ!$N:$N,MATCH(CalBudget2567!$D552,รายได้แยกตามสิทธิ!$B:$B,0))</f>
        <v>3089195</v>
      </c>
      <c r="BO552" s="138">
        <f>INDEX(ผลงานAdjRw_DHES!$I:$I,MATCH(CalBudget2567!$D552,ผลงานAdjRw_DHES!$B:$B,0))</f>
        <v>136.62700000000157</v>
      </c>
      <c r="BP552" s="143">
        <f t="shared" si="450"/>
        <v>22610.428392630773</v>
      </c>
      <c r="BQ552" s="139">
        <f t="shared" si="451"/>
        <v>163.95240000000189</v>
      </c>
      <c r="BR552" s="140">
        <f t="shared" si="452"/>
        <v>163.95240000000189</v>
      </c>
      <c r="BS552" s="141">
        <f t="shared" si="453"/>
        <v>23207.343702196224</v>
      </c>
      <c r="BT552" s="142">
        <f t="shared" si="454"/>
        <v>3804899.6976000001</v>
      </c>
      <c r="BU552" s="144">
        <f t="shared" si="455"/>
        <v>51762036.136655994</v>
      </c>
      <c r="BV552" s="145">
        <f t="shared" si="409"/>
        <v>169193519.23775998</v>
      </c>
      <c r="BW552" s="146">
        <f>INDEX(รายได้แยกตามสิทธิ!$Q:$Q,MATCH(CalBudget2567!$D552,รายได้แยกตามสิทธิ!$B:$B,0))</f>
        <v>0.49</v>
      </c>
      <c r="BX552" s="145">
        <f t="shared" si="456"/>
        <v>82904824.426502392</v>
      </c>
      <c r="BY552" s="141"/>
      <c r="BZ552" s="143">
        <f t="shared" si="457"/>
        <v>131869</v>
      </c>
      <c r="CA552" s="138">
        <f>INDEX(ผลงานOPDVisit_HDC!$C:$C,MATCH(CalBudget2567!$D552,ผลงานOPDVisit_HDC!$A:$A,0))</f>
        <v>131869</v>
      </c>
      <c r="CB552" s="138">
        <f t="shared" si="458"/>
        <v>0</v>
      </c>
    </row>
    <row r="553" spans="1:80" hidden="1" x14ac:dyDescent="0.7">
      <c r="A553" s="136">
        <f>COUNTA($D$16:D553)</f>
        <v>538</v>
      </c>
      <c r="B553" s="1">
        <v>8</v>
      </c>
      <c r="C553" s="2" t="s">
        <v>49</v>
      </c>
      <c r="D553" s="91" t="s">
        <v>610</v>
      </c>
      <c r="E553" s="3" t="s">
        <v>1502</v>
      </c>
      <c r="F553" s="4" t="s">
        <v>1876</v>
      </c>
      <c r="G553" s="1">
        <v>10</v>
      </c>
      <c r="H553" s="3" t="s">
        <v>2962</v>
      </c>
      <c r="I553" s="137">
        <f>INDEX(รายได้แยกตามสิทธิ!$D:$D,MATCH(CalBudget2567!$D553,รายได้แยกตามสิทธิ!$B:$B,0))</f>
        <v>53097937.159999996</v>
      </c>
      <c r="J553" s="138">
        <f>INDEX(ผลงานOPDVisit_HDC!$F:$F,MATCH(CalBudget2567!$D553,ผลงานOPDVisit_HDC!$A:$A,0))</f>
        <v>110361</v>
      </c>
      <c r="K553" s="138">
        <f t="shared" si="410"/>
        <v>481.12953996429894</v>
      </c>
      <c r="L553" s="139">
        <f t="shared" si="411"/>
        <v>132433.19999999998</v>
      </c>
      <c r="M553" s="140">
        <f t="shared" si="412"/>
        <v>132433.19999999998</v>
      </c>
      <c r="N553" s="141">
        <f t="shared" si="413"/>
        <v>493.83135981935641</v>
      </c>
      <c r="O553" s="142">
        <f t="shared" si="414"/>
        <v>65399667.241228782</v>
      </c>
      <c r="P553" s="143">
        <f>INDEX(รายได้แยกตามสิทธิ!$E:$E,MATCH(CalBudget2567!$D553,รายได้แยกตามสิทธิ!$B:$B,0))</f>
        <v>10096521.939999999</v>
      </c>
      <c r="Q553" s="138">
        <f>INDEX(ผลงานOPDVisit_HDC!$D:$D,MATCH(CalBudget2567!$D553,ผลงานOPDVisit_HDC!$A:$A,0))</f>
        <v>16364</v>
      </c>
      <c r="R553" s="138">
        <f t="shared" si="415"/>
        <v>616.99596308970911</v>
      </c>
      <c r="S553" s="139">
        <f t="shared" si="416"/>
        <v>19636.8</v>
      </c>
      <c r="T553" s="140">
        <f t="shared" si="417"/>
        <v>19636.8</v>
      </c>
      <c r="U553" s="141">
        <f t="shared" si="418"/>
        <v>633.28465651527745</v>
      </c>
      <c r="V553" s="142">
        <f t="shared" si="419"/>
        <v>12435684.1430592</v>
      </c>
      <c r="W553" s="143">
        <f>INDEX(รายได้แยกตามสิทธิ!$F:$F,MATCH(CalBudget2567!$D553,รายได้แยกตามสิทธิ!$B:$B,0))</f>
        <v>1974749.03</v>
      </c>
      <c r="X553" s="138">
        <f>INDEX(ผลงานOPDVisit_HDC!$E:$E,MATCH(CalBudget2567!$D553,ผลงานOPDVisit_HDC!$A:$A,0))</f>
        <v>989</v>
      </c>
      <c r="Y553" s="138">
        <f t="shared" si="420"/>
        <v>1996.7128715874621</v>
      </c>
      <c r="Z553" s="139">
        <f t="shared" si="421"/>
        <v>1186.8</v>
      </c>
      <c r="AA553" s="140">
        <f t="shared" si="422"/>
        <v>1186.8</v>
      </c>
      <c r="AB553" s="141">
        <f t="shared" si="423"/>
        <v>2049.4260913973712</v>
      </c>
      <c r="AC553" s="142">
        <f t="shared" si="424"/>
        <v>2432258.8852704</v>
      </c>
      <c r="AD553" s="143">
        <f>INDEX(รายได้แยกตามสิทธิ!$G:$G,MATCH(CalBudget2567!$D553,รายได้แยกตามสิทธิ!$B:$B,0))</f>
        <v>47402.69</v>
      </c>
      <c r="AE553" s="138">
        <f>INDEX(ผลงานOPDVisit_HDC!$G:$G,MATCH(CalBudget2567!$D553,ผลงานOPDVisit_HDC!$A:$A,0))</f>
        <v>100</v>
      </c>
      <c r="AF553" s="138">
        <f t="shared" si="425"/>
        <v>474.02690000000001</v>
      </c>
      <c r="AG553" s="139">
        <f t="shared" si="426"/>
        <v>120</v>
      </c>
      <c r="AH553" s="140">
        <f t="shared" si="427"/>
        <v>120</v>
      </c>
      <c r="AI553" s="141">
        <f t="shared" si="428"/>
        <v>486.54121015999999</v>
      </c>
      <c r="AJ553" s="142">
        <f t="shared" si="429"/>
        <v>58384.945219200003</v>
      </c>
      <c r="AK553" s="143">
        <f>INDEX(รายได้แยกตามสิทธิ!$H:$H,MATCH(CalBudget2567!$D553,รายได้แยกตามสิทธิ!$B:$B,0))</f>
        <v>3776891.47</v>
      </c>
      <c r="AL553" s="138">
        <f>INDEX(ผลงานOPDVisit_HDC!$K:$K,MATCH(CalBudget2567!$D553,ผลงานOPDVisit_HDC!$A:$A,0))</f>
        <v>11608</v>
      </c>
      <c r="AM553" s="138">
        <f t="shared" si="430"/>
        <v>325.36969934527912</v>
      </c>
      <c r="AN553" s="139">
        <f t="shared" si="431"/>
        <v>13929.6</v>
      </c>
      <c r="AO553" s="140">
        <f t="shared" si="432"/>
        <v>13929.6</v>
      </c>
      <c r="AP553" s="141">
        <f t="shared" si="433"/>
        <v>333.95945940799447</v>
      </c>
      <c r="AQ553" s="142">
        <f t="shared" si="434"/>
        <v>4651921.6857695999</v>
      </c>
      <c r="AR553" s="144">
        <f t="shared" si="408"/>
        <v>84977916.900547192</v>
      </c>
      <c r="AS553" s="143">
        <f>INDEX(รายได้แยกตามสิทธิ!$I:$I,MATCH(CalBudget2567!$D553,รายได้แยกตามสิทธิ!$B:$B,0))</f>
        <v>20749729.829999998</v>
      </c>
      <c r="AT553" s="138">
        <f>INDEX(ผลงานAdjRw_DHES!$D:$D,MATCH(CalBudget2567!$D553,ผลงานAdjRw_DHES!$B:$B,0))</f>
        <v>3277.558</v>
      </c>
      <c r="AU553" s="143">
        <f t="shared" si="435"/>
        <v>6330.8505387242567</v>
      </c>
      <c r="AV553" s="139">
        <f t="shared" si="436"/>
        <v>3933.0695999999998</v>
      </c>
      <c r="AW553" s="140">
        <f t="shared" si="437"/>
        <v>3933.0695999999998</v>
      </c>
      <c r="AX553" s="141">
        <f t="shared" si="438"/>
        <v>6497.9849929465772</v>
      </c>
      <c r="AY553" s="142">
        <f t="shared" si="439"/>
        <v>25557027.237014394</v>
      </c>
      <c r="AZ553" s="143">
        <f>INDEX(รายได้แยกตามสิทธิ!$J:$J,MATCH(CalBudget2567!$D553,รายได้แยกตามสิทธิ!$B:$B,0))</f>
        <v>4059159.14</v>
      </c>
      <c r="BA553" s="138">
        <f>INDEX(ผลงานAdjRw_DHES!$F:$F,MATCH(CalBudget2567!$D553,ผลงานAdjRw_DHES!$B:$B,0))</f>
        <v>362.87760000000003</v>
      </c>
      <c r="BB553" s="143">
        <f t="shared" si="440"/>
        <v>11186.028401863328</v>
      </c>
      <c r="BC553" s="139">
        <f t="shared" si="441"/>
        <v>435.45312000000001</v>
      </c>
      <c r="BD553" s="140">
        <f t="shared" si="442"/>
        <v>435.45312000000001</v>
      </c>
      <c r="BE553" s="141">
        <f t="shared" si="443"/>
        <v>11481.33955167252</v>
      </c>
      <c r="BF553" s="142">
        <f t="shared" si="444"/>
        <v>4999585.1295552002</v>
      </c>
      <c r="BG553" s="143">
        <f>INDEX(รายได้แยกตามสิทธิ!$K:$K,MATCH(CalBudget2567!$D553,รายได้แยกตามสิทธิ!$B:$B,0))</f>
        <v>1120193.2</v>
      </c>
      <c r="BH553" s="138">
        <f>INDEX(ผลงานAdjRw_DHES!$E:$E,MATCH(CalBudget2567!$D553,ผลงานAdjRw_DHES!$B:$B,0))</f>
        <v>142.42419999999998</v>
      </c>
      <c r="BI553" s="143">
        <f t="shared" si="445"/>
        <v>7865.1886406944895</v>
      </c>
      <c r="BJ553" s="139">
        <f t="shared" si="446"/>
        <v>170.90903999999998</v>
      </c>
      <c r="BK553" s="140">
        <f t="shared" si="447"/>
        <v>170.90903999999998</v>
      </c>
      <c r="BL553" s="141">
        <f t="shared" si="448"/>
        <v>8072.8296208088241</v>
      </c>
      <c r="BM553" s="142">
        <f t="shared" si="449"/>
        <v>1379719.560576</v>
      </c>
      <c r="BN553" s="143">
        <f>INDEX(รายได้แยกตามสิทธิ!$N:$N,MATCH(CalBudget2567!$D553,รายได้แยกตามสิทธิ!$B:$B,0))</f>
        <v>1639738.43</v>
      </c>
      <c r="BO553" s="138">
        <f>INDEX(ผลงานAdjRw_DHES!$I:$I,MATCH(CalBudget2567!$D553,ผลงานAdjRw_DHES!$B:$B,0))</f>
        <v>112.6476999999997</v>
      </c>
      <c r="BP553" s="143">
        <f t="shared" si="450"/>
        <v>14556.341851631274</v>
      </c>
      <c r="BQ553" s="139">
        <f t="shared" si="451"/>
        <v>135.17723999999964</v>
      </c>
      <c r="BR553" s="140">
        <f t="shared" si="452"/>
        <v>135.17723999999964</v>
      </c>
      <c r="BS553" s="141">
        <f t="shared" si="453"/>
        <v>14940.629276514339</v>
      </c>
      <c r="BT553" s="142">
        <f t="shared" si="454"/>
        <v>2019633.0294623999</v>
      </c>
      <c r="BU553" s="144">
        <f t="shared" si="455"/>
        <v>33955964.95660799</v>
      </c>
      <c r="BV553" s="145">
        <f t="shared" si="409"/>
        <v>118933881.85715517</v>
      </c>
      <c r="BW553" s="146">
        <f>INDEX(รายได้แยกตามสิทธิ!$Q:$Q,MATCH(CalBudget2567!$D553,รายได้แยกตามสิทธิ!$B:$B,0))</f>
        <v>0.41</v>
      </c>
      <c r="BX553" s="145">
        <f t="shared" si="456"/>
        <v>48762891.561433621</v>
      </c>
      <c r="BY553" s="141"/>
      <c r="BZ553" s="143">
        <f t="shared" si="457"/>
        <v>139422</v>
      </c>
      <c r="CA553" s="138">
        <f>INDEX(ผลงานOPDVisit_HDC!$C:$C,MATCH(CalBudget2567!$D553,ผลงานOPDVisit_HDC!$A:$A,0))</f>
        <v>139422</v>
      </c>
      <c r="CB553" s="138">
        <f t="shared" si="458"/>
        <v>0</v>
      </c>
    </row>
    <row r="554" spans="1:80" hidden="1" x14ac:dyDescent="0.7">
      <c r="A554" s="136">
        <f>COUNTA($D$16:D554)</f>
        <v>539</v>
      </c>
      <c r="B554" s="1">
        <v>8</v>
      </c>
      <c r="C554" s="2" t="s">
        <v>49</v>
      </c>
      <c r="D554" s="91" t="s">
        <v>611</v>
      </c>
      <c r="E554" s="3" t="s">
        <v>1503</v>
      </c>
      <c r="F554" s="4" t="s">
        <v>1876</v>
      </c>
      <c r="G554" s="1">
        <v>5</v>
      </c>
      <c r="H554" s="3" t="s">
        <v>2964</v>
      </c>
      <c r="I554" s="137">
        <f>INDEX(รายได้แยกตามสิทธิ!$D:$D,MATCH(CalBudget2567!$D554,รายได้แยกตามสิทธิ!$B:$B,0))</f>
        <v>23919532.5</v>
      </c>
      <c r="J554" s="138">
        <f>INDEX(ผลงานOPDVisit_HDC!$F:$F,MATCH(CalBudget2567!$D554,ผลงานOPDVisit_HDC!$A:$A,0))</f>
        <v>70409</v>
      </c>
      <c r="K554" s="138">
        <f t="shared" si="410"/>
        <v>339.7226561945206</v>
      </c>
      <c r="L554" s="139">
        <f t="shared" si="411"/>
        <v>84490.8</v>
      </c>
      <c r="M554" s="140">
        <f t="shared" si="412"/>
        <v>84490.8</v>
      </c>
      <c r="N554" s="141">
        <f t="shared" si="413"/>
        <v>348.69133431805597</v>
      </c>
      <c r="O554" s="142">
        <f t="shared" si="414"/>
        <v>29461209.789600004</v>
      </c>
      <c r="P554" s="143">
        <f>INDEX(รายได้แยกตามสิทธิ!$E:$E,MATCH(CalBudget2567!$D554,รายได้แยกตามสิทธิ!$B:$B,0))</f>
        <v>7944477.6500000004</v>
      </c>
      <c r="Q554" s="138">
        <f>INDEX(ผลงานOPDVisit_HDC!$D:$D,MATCH(CalBudget2567!$D554,ผลงานOPDVisit_HDC!$A:$A,0))</f>
        <v>77</v>
      </c>
      <c r="R554" s="138">
        <f t="shared" si="415"/>
        <v>103175.03441558442</v>
      </c>
      <c r="S554" s="139">
        <f t="shared" si="416"/>
        <v>92.399999999999991</v>
      </c>
      <c r="T554" s="140">
        <f t="shared" si="417"/>
        <v>92.399999999999991</v>
      </c>
      <c r="U554" s="141">
        <f t="shared" si="418"/>
        <v>105898.85532415585</v>
      </c>
      <c r="V554" s="142">
        <f t="shared" si="419"/>
        <v>9785054.2319520004</v>
      </c>
      <c r="W554" s="143">
        <f>INDEX(รายได้แยกตามสิทธิ!$F:$F,MATCH(CalBudget2567!$D554,รายได้แยกตามสิทธิ!$B:$B,0))</f>
        <v>889437</v>
      </c>
      <c r="X554" s="138">
        <f>INDEX(ผลงานOPDVisit_HDC!$E:$E,MATCH(CalBudget2567!$D554,ผลงานOPDVisit_HDC!$A:$A,0))</f>
        <v>69</v>
      </c>
      <c r="Y554" s="138">
        <f t="shared" si="420"/>
        <v>12890.391304347826</v>
      </c>
      <c r="Z554" s="139">
        <f t="shared" si="421"/>
        <v>82.8</v>
      </c>
      <c r="AA554" s="140">
        <f t="shared" si="422"/>
        <v>82.8</v>
      </c>
      <c r="AB554" s="141">
        <f t="shared" si="423"/>
        <v>13230.697634782609</v>
      </c>
      <c r="AC554" s="142">
        <f t="shared" si="424"/>
        <v>1095501.76416</v>
      </c>
      <c r="AD554" s="143">
        <f>INDEX(รายได้แยกตามสิทธิ!$G:$G,MATCH(CalBudget2567!$D554,รายได้แยกตามสิทธิ!$B:$B,0))</f>
        <v>13445</v>
      </c>
      <c r="AE554" s="138">
        <f>INDEX(ผลงานOPDVisit_HDC!$G:$G,MATCH(CalBudget2567!$D554,ผลงานOPDVisit_HDC!$A:$A,0))</f>
        <v>162</v>
      </c>
      <c r="AF554" s="138">
        <f t="shared" si="425"/>
        <v>82.993827160493822</v>
      </c>
      <c r="AG554" s="139">
        <f t="shared" si="426"/>
        <v>194.4</v>
      </c>
      <c r="AH554" s="140">
        <f t="shared" si="427"/>
        <v>194.4</v>
      </c>
      <c r="AI554" s="141">
        <f t="shared" si="428"/>
        <v>85.184864197530857</v>
      </c>
      <c r="AJ554" s="142">
        <f t="shared" si="429"/>
        <v>16559.937599999997</v>
      </c>
      <c r="AK554" s="143">
        <f>INDEX(รายได้แยกตามสิทธิ!$H:$H,MATCH(CalBudget2567!$D554,รายได้แยกตามสิทธิ!$B:$B,0))</f>
        <v>1532213.77</v>
      </c>
      <c r="AL554" s="138">
        <f>INDEX(ผลงานOPDVisit_HDC!$K:$K,MATCH(CalBudget2567!$D554,ผลงานOPDVisit_HDC!$A:$A,0))</f>
        <v>13398</v>
      </c>
      <c r="AM554" s="138">
        <f t="shared" si="430"/>
        <v>114.36138005672488</v>
      </c>
      <c r="AN554" s="139">
        <f t="shared" si="431"/>
        <v>16077.599999999999</v>
      </c>
      <c r="AO554" s="140">
        <f t="shared" si="432"/>
        <v>16077.599999999999</v>
      </c>
      <c r="AP554" s="141">
        <f t="shared" si="433"/>
        <v>117.38052049022242</v>
      </c>
      <c r="AQ554" s="142">
        <f t="shared" si="434"/>
        <v>1887197.0562335998</v>
      </c>
      <c r="AR554" s="144">
        <f t="shared" si="408"/>
        <v>42245522.779545605</v>
      </c>
      <c r="AS554" s="143">
        <f>INDEX(รายได้แยกตามสิทธิ!$I:$I,MATCH(CalBudget2567!$D554,รายได้แยกตามสิทธิ!$B:$B,0))</f>
        <v>12232163.74</v>
      </c>
      <c r="AT554" s="138">
        <f>INDEX(ผลงานAdjRw_DHES!$D:$D,MATCH(CalBudget2567!$D554,ผลงานAdjRw_DHES!$B:$B,0))</f>
        <v>1449.0440000000001</v>
      </c>
      <c r="AU554" s="143">
        <f t="shared" si="435"/>
        <v>8441.5405881394909</v>
      </c>
      <c r="AV554" s="139">
        <f t="shared" si="436"/>
        <v>1738.8528000000001</v>
      </c>
      <c r="AW554" s="140">
        <f t="shared" si="437"/>
        <v>1738.8528000000001</v>
      </c>
      <c r="AX554" s="141">
        <f t="shared" si="438"/>
        <v>8664.3972596663734</v>
      </c>
      <c r="AY554" s="142">
        <f t="shared" si="439"/>
        <v>15066111.435283201</v>
      </c>
      <c r="AZ554" s="143">
        <f>INDEX(รายได้แยกตามสิทธิ!$J:$J,MATCH(CalBudget2567!$D554,รายได้แยกตามสิทธิ!$B:$B,0))</f>
        <v>1418943</v>
      </c>
      <c r="BA554" s="138">
        <f>INDEX(ผลงานAdjRw_DHES!$F:$F,MATCH(CalBudget2567!$D554,ผลงานAdjRw_DHES!$B:$B,0))</f>
        <v>109.578</v>
      </c>
      <c r="BB554" s="143">
        <f t="shared" si="440"/>
        <v>12949.159502819908</v>
      </c>
      <c r="BC554" s="139">
        <f t="shared" si="441"/>
        <v>131.49359999999999</v>
      </c>
      <c r="BD554" s="140">
        <f t="shared" si="442"/>
        <v>131.49359999999999</v>
      </c>
      <c r="BE554" s="141">
        <f t="shared" si="443"/>
        <v>13291.017313694354</v>
      </c>
      <c r="BF554" s="142">
        <f t="shared" si="444"/>
        <v>1747683.7142399997</v>
      </c>
      <c r="BG554" s="143">
        <f>INDEX(รายได้แยกตามสิทธิ!$K:$K,MATCH(CalBudget2567!$D554,รายได้แยกตามสิทธิ!$B:$B,0))</f>
        <v>281852</v>
      </c>
      <c r="BH554" s="138">
        <f>INDEX(ผลงานAdjRw_DHES!$E:$E,MATCH(CalBudget2567!$D554,ผลงานAdjRw_DHES!$B:$B,0))</f>
        <v>41.540899999999993</v>
      </c>
      <c r="BI554" s="143">
        <f t="shared" si="445"/>
        <v>6784.9276255449458</v>
      </c>
      <c r="BJ554" s="139">
        <f t="shared" si="446"/>
        <v>49.849079999999994</v>
      </c>
      <c r="BK554" s="140">
        <f t="shared" si="447"/>
        <v>49.849079999999994</v>
      </c>
      <c r="BL554" s="141">
        <f t="shared" si="448"/>
        <v>6964.0497148593322</v>
      </c>
      <c r="BM554" s="142">
        <f t="shared" si="449"/>
        <v>347151.47135999997</v>
      </c>
      <c r="BN554" s="143">
        <f>INDEX(รายได้แยกตามสิทธิ!$N:$N,MATCH(CalBudget2567!$D554,รายได้แยกตามสิทธิ!$B:$B,0))</f>
        <v>1204806</v>
      </c>
      <c r="BO554" s="138">
        <f>INDEX(ผลงานAdjRw_DHES!$I:$I,MATCH(CalBudget2567!$D554,ผลงานAdjRw_DHES!$B:$B,0))</f>
        <v>84.921299999999917</v>
      </c>
      <c r="BP554" s="143">
        <f t="shared" si="450"/>
        <v>14187.324028247343</v>
      </c>
      <c r="BQ554" s="139">
        <f t="shared" si="451"/>
        <v>101.90555999999989</v>
      </c>
      <c r="BR554" s="140">
        <f t="shared" si="452"/>
        <v>101.90555999999989</v>
      </c>
      <c r="BS554" s="141">
        <f t="shared" si="453"/>
        <v>14561.869382593073</v>
      </c>
      <c r="BT554" s="142">
        <f t="shared" si="454"/>
        <v>1483935.4540799998</v>
      </c>
      <c r="BU554" s="144">
        <f t="shared" si="455"/>
        <v>18644882.074963201</v>
      </c>
      <c r="BV554" s="145">
        <f t="shared" si="409"/>
        <v>60890404.854508802</v>
      </c>
      <c r="BW554" s="146">
        <f>INDEX(รายได้แยกตามสิทธิ!$Q:$Q,MATCH(CalBudget2567!$D554,รายได้แยกตามสิทธิ!$B:$B,0))</f>
        <v>0.5</v>
      </c>
      <c r="BX554" s="145">
        <f t="shared" si="456"/>
        <v>30445202.427254401</v>
      </c>
      <c r="BY554" s="141"/>
      <c r="BZ554" s="143">
        <f t="shared" si="457"/>
        <v>84115</v>
      </c>
      <c r="CA554" s="138">
        <f>INDEX(ผลงานOPDVisit_HDC!$C:$C,MATCH(CalBudget2567!$D554,ผลงานOPDVisit_HDC!$A:$A,0))</f>
        <v>84115</v>
      </c>
      <c r="CB554" s="138">
        <f t="shared" si="458"/>
        <v>0</v>
      </c>
    </row>
    <row r="555" spans="1:80" hidden="1" x14ac:dyDescent="0.7">
      <c r="A555" s="136">
        <f>COUNTA($D$16:D555)</f>
        <v>540</v>
      </c>
      <c r="B555" s="1">
        <v>8</v>
      </c>
      <c r="C555" s="2" t="s">
        <v>49</v>
      </c>
      <c r="D555" s="91" t="s">
        <v>612</v>
      </c>
      <c r="E555" s="3" t="s">
        <v>1504</v>
      </c>
      <c r="F555" s="4" t="s">
        <v>1876</v>
      </c>
      <c r="G555" s="1">
        <v>5</v>
      </c>
      <c r="H555" s="3" t="s">
        <v>2964</v>
      </c>
      <c r="I555" s="137">
        <f>INDEX(รายได้แยกตามสิทธิ!$D:$D,MATCH(CalBudget2567!$D555,รายได้แยกตามสิทธิ!$B:$B,0))</f>
        <v>17582162.5</v>
      </c>
      <c r="J555" s="138">
        <f>INDEX(ผลงานOPDVisit_HDC!$F:$F,MATCH(CalBudget2567!$D555,ผลงานOPDVisit_HDC!$A:$A,0))</f>
        <v>33619</v>
      </c>
      <c r="K555" s="138">
        <f t="shared" si="410"/>
        <v>522.9829114488831</v>
      </c>
      <c r="L555" s="139">
        <f t="shared" si="411"/>
        <v>40342.799999999996</v>
      </c>
      <c r="M555" s="140">
        <f t="shared" si="412"/>
        <v>40342.799999999996</v>
      </c>
      <c r="N555" s="141">
        <f t="shared" si="413"/>
        <v>536.78966031113362</v>
      </c>
      <c r="O555" s="142">
        <f t="shared" si="414"/>
        <v>21655597.908</v>
      </c>
      <c r="P555" s="143">
        <f>INDEX(รายได้แยกตามสิทธิ!$E:$E,MATCH(CalBudget2567!$D555,รายได้แยกตามสิทธิ!$B:$B,0))</f>
        <v>2158010.75</v>
      </c>
      <c r="Q555" s="138">
        <f>INDEX(ผลงานOPDVisit_HDC!$D:$D,MATCH(CalBudget2567!$D555,ผลงานOPDVisit_HDC!$A:$A,0))</f>
        <v>5751</v>
      </c>
      <c r="R555" s="138">
        <f t="shared" si="415"/>
        <v>375.24095809424449</v>
      </c>
      <c r="S555" s="139">
        <f t="shared" si="416"/>
        <v>6901.2</v>
      </c>
      <c r="T555" s="140">
        <f t="shared" si="417"/>
        <v>6901.2</v>
      </c>
      <c r="U555" s="141">
        <f t="shared" si="418"/>
        <v>385.14731938793255</v>
      </c>
      <c r="V555" s="142">
        <f t="shared" si="419"/>
        <v>2657978.6805600002</v>
      </c>
      <c r="W555" s="143">
        <f>INDEX(รายได้แยกตามสิทธิ!$F:$F,MATCH(CalBudget2567!$D555,รายได้แยกตามสิทธิ!$B:$B,0))</f>
        <v>717659.5</v>
      </c>
      <c r="X555" s="138">
        <f>INDEX(ผลงานOPDVisit_HDC!$E:$E,MATCH(CalBudget2567!$D555,ผลงานOPDVisit_HDC!$A:$A,0))</f>
        <v>12682</v>
      </c>
      <c r="Y555" s="138">
        <f t="shared" si="420"/>
        <v>56.588826683488406</v>
      </c>
      <c r="Z555" s="139">
        <f t="shared" si="421"/>
        <v>15218.4</v>
      </c>
      <c r="AA555" s="140">
        <f t="shared" si="422"/>
        <v>15218.4</v>
      </c>
      <c r="AB555" s="141">
        <f t="shared" si="423"/>
        <v>58.082771707932501</v>
      </c>
      <c r="AC555" s="142">
        <f t="shared" si="424"/>
        <v>883926.85295999993</v>
      </c>
      <c r="AD555" s="143">
        <f>INDEX(รายได้แยกตามสิทธิ!$G:$G,MATCH(CalBudget2567!$D555,รายได้แยกตามสิทธิ!$B:$B,0))</f>
        <v>19748.75</v>
      </c>
      <c r="AE555" s="138">
        <f>INDEX(ผลงานOPDVisit_HDC!$G:$G,MATCH(CalBudget2567!$D555,ผลงานOPDVisit_HDC!$A:$A,0))</f>
        <v>57</v>
      </c>
      <c r="AF555" s="138">
        <f t="shared" si="425"/>
        <v>346.46929824561403</v>
      </c>
      <c r="AG555" s="139">
        <f t="shared" si="426"/>
        <v>68.399999999999991</v>
      </c>
      <c r="AH555" s="140">
        <f t="shared" si="427"/>
        <v>68.399999999999991</v>
      </c>
      <c r="AI555" s="141">
        <f t="shared" si="428"/>
        <v>355.61608771929826</v>
      </c>
      <c r="AJ555" s="142">
        <f t="shared" si="429"/>
        <v>24324.140399999997</v>
      </c>
      <c r="AK555" s="143">
        <f>INDEX(รายได้แยกตามสิทธิ!$H:$H,MATCH(CalBudget2567!$D555,รายได้แยกตามสิทธิ!$B:$B,0))</f>
        <v>1289129.5</v>
      </c>
      <c r="AL555" s="138">
        <f>INDEX(ผลงานOPDVisit_HDC!$K:$K,MATCH(CalBudget2567!$D555,ผลงานOPDVisit_HDC!$A:$A,0))</f>
        <v>1638</v>
      </c>
      <c r="AM555" s="138">
        <f t="shared" si="430"/>
        <v>787.01434676434678</v>
      </c>
      <c r="AN555" s="139">
        <f t="shared" si="431"/>
        <v>1965.6</v>
      </c>
      <c r="AO555" s="140">
        <f t="shared" si="432"/>
        <v>1965.6</v>
      </c>
      <c r="AP555" s="141">
        <f t="shared" si="433"/>
        <v>807.79152551892548</v>
      </c>
      <c r="AQ555" s="142">
        <f t="shared" si="434"/>
        <v>1587795.02256</v>
      </c>
      <c r="AR555" s="144">
        <f t="shared" si="408"/>
        <v>26809622.604480002</v>
      </c>
      <c r="AS555" s="143">
        <f>INDEX(รายได้แยกตามสิทธิ!$I:$I,MATCH(CalBudget2567!$D555,รายได้แยกตามสิทธิ!$B:$B,0))</f>
        <v>9215548.6500000004</v>
      </c>
      <c r="AT555" s="138">
        <f>INDEX(ผลงานAdjRw_DHES!$D:$D,MATCH(CalBudget2567!$D555,ผลงานAdjRw_DHES!$B:$B,0))</f>
        <v>968.95570000000009</v>
      </c>
      <c r="AU555" s="143">
        <f t="shared" si="435"/>
        <v>9510.8049315360859</v>
      </c>
      <c r="AV555" s="139">
        <f t="shared" si="436"/>
        <v>1162.74684</v>
      </c>
      <c r="AW555" s="140">
        <f t="shared" si="437"/>
        <v>1162.74684</v>
      </c>
      <c r="AX555" s="141">
        <f t="shared" si="438"/>
        <v>9761.8901817286387</v>
      </c>
      <c r="AY555" s="142">
        <f t="shared" si="439"/>
        <v>11350606.961232001</v>
      </c>
      <c r="AZ555" s="143">
        <f>INDEX(รายได้แยกตามสิทธิ!$J:$J,MATCH(CalBudget2567!$D555,รายได้แยกตามสิทธิ!$B:$B,0))</f>
        <v>1228879</v>
      </c>
      <c r="BA555" s="138">
        <f>INDEX(ผลงานAdjRw_DHES!$F:$F,MATCH(CalBudget2567!$D555,ผลงานAdjRw_DHES!$B:$B,0))</f>
        <v>82.672999999999988</v>
      </c>
      <c r="BB555" s="143">
        <f t="shared" si="440"/>
        <v>14864.33297448986</v>
      </c>
      <c r="BC555" s="139">
        <f t="shared" si="441"/>
        <v>99.207599999999985</v>
      </c>
      <c r="BD555" s="140">
        <f t="shared" si="442"/>
        <v>99.207599999999985</v>
      </c>
      <c r="BE555" s="141">
        <f t="shared" si="443"/>
        <v>15256.751365016393</v>
      </c>
      <c r="BF555" s="142">
        <f t="shared" si="444"/>
        <v>1513585.6867200001</v>
      </c>
      <c r="BG555" s="143">
        <f>INDEX(รายได้แยกตามสิทธิ!$K:$K,MATCH(CalBudget2567!$D555,รายได้แยกตามสิทธิ!$B:$B,0))</f>
        <v>507182.25</v>
      </c>
      <c r="BH555" s="138">
        <f>INDEX(ผลงานAdjRw_DHES!$E:$E,MATCH(CalBudget2567!$D555,ผลงานAdjRw_DHES!$B:$B,0))</f>
        <v>52.612400000000001</v>
      </c>
      <c r="BI555" s="143">
        <f t="shared" si="445"/>
        <v>9639.9755570930047</v>
      </c>
      <c r="BJ555" s="139">
        <f t="shared" si="446"/>
        <v>63.134879999999995</v>
      </c>
      <c r="BK555" s="140">
        <f t="shared" si="447"/>
        <v>63.134879999999995</v>
      </c>
      <c r="BL555" s="141">
        <f t="shared" si="448"/>
        <v>9894.4709118002593</v>
      </c>
      <c r="BM555" s="142">
        <f t="shared" si="449"/>
        <v>624686.23367999995</v>
      </c>
      <c r="BN555" s="143">
        <f>INDEX(รายได้แยกตามสิทธิ!$N:$N,MATCH(CalBudget2567!$D555,รายได้แยกตามสิทธิ!$B:$B,0))</f>
        <v>427237</v>
      </c>
      <c r="BO555" s="138">
        <f>INDEX(ผลงานAdjRw_DHES!$I:$I,MATCH(CalBudget2567!$D555,ผลงานAdjRw_DHES!$B:$B,0))</f>
        <v>32.014999999999745</v>
      </c>
      <c r="BP555" s="143">
        <f t="shared" si="450"/>
        <v>13344.900827737105</v>
      </c>
      <c r="BQ555" s="139">
        <f t="shared" si="451"/>
        <v>38.417999999999694</v>
      </c>
      <c r="BR555" s="140">
        <f t="shared" si="452"/>
        <v>38.417999999999694</v>
      </c>
      <c r="BS555" s="141">
        <f t="shared" si="453"/>
        <v>13697.206209589365</v>
      </c>
      <c r="BT555" s="142">
        <f t="shared" si="454"/>
        <v>526219.26816000009</v>
      </c>
      <c r="BU555" s="144">
        <f t="shared" si="455"/>
        <v>14015098.149792003</v>
      </c>
      <c r="BV555" s="145">
        <f t="shared" si="409"/>
        <v>40824720.754272006</v>
      </c>
      <c r="BW555" s="146">
        <f>INDEX(รายได้แยกตามสิทธิ!$Q:$Q,MATCH(CalBudget2567!$D555,รายได้แยกตามสิทธิ!$B:$B,0))</f>
        <v>0.42</v>
      </c>
      <c r="BX555" s="145">
        <f t="shared" si="456"/>
        <v>17146382.716794241</v>
      </c>
      <c r="BY555" s="141"/>
      <c r="BZ555" s="143">
        <f t="shared" si="457"/>
        <v>53747</v>
      </c>
      <c r="CA555" s="138">
        <f>INDEX(ผลงานOPDVisit_HDC!$C:$C,MATCH(CalBudget2567!$D555,ผลงานOPDVisit_HDC!$A:$A,0))</f>
        <v>53747</v>
      </c>
      <c r="CB555" s="138">
        <f t="shared" si="458"/>
        <v>0</v>
      </c>
    </row>
    <row r="556" spans="1:80" hidden="1" x14ac:dyDescent="0.7">
      <c r="A556" s="136">
        <f>COUNTA($D$16:D556)</f>
        <v>541</v>
      </c>
      <c r="B556" s="1">
        <v>8</v>
      </c>
      <c r="C556" s="2" t="s">
        <v>49</v>
      </c>
      <c r="D556" s="91" t="s">
        <v>613</v>
      </c>
      <c r="E556" s="3" t="s">
        <v>1505</v>
      </c>
      <c r="F556" s="4" t="s">
        <v>1876</v>
      </c>
      <c r="G556" s="1">
        <v>5</v>
      </c>
      <c r="H556" s="3" t="s">
        <v>2964</v>
      </c>
      <c r="I556" s="137">
        <f>INDEX(รายได้แยกตามสิทธิ!$D:$D,MATCH(CalBudget2567!$D556,รายได้แยกตามสิทธิ!$B:$B,0))</f>
        <v>27995012.18</v>
      </c>
      <c r="J556" s="138">
        <f>INDEX(ผลงานOPDVisit_HDC!$F:$F,MATCH(CalBudget2567!$D556,ผลงานOPDVisit_HDC!$A:$A,0))</f>
        <v>73051</v>
      </c>
      <c r="K556" s="138">
        <f t="shared" si="410"/>
        <v>383.22558459158671</v>
      </c>
      <c r="L556" s="139">
        <f t="shared" si="411"/>
        <v>87661.2</v>
      </c>
      <c r="M556" s="140">
        <f t="shared" si="412"/>
        <v>87661.2</v>
      </c>
      <c r="N556" s="141">
        <f t="shared" si="413"/>
        <v>393.34274002480458</v>
      </c>
      <c r="O556" s="142">
        <f t="shared" si="414"/>
        <v>34480896.601862401</v>
      </c>
      <c r="P556" s="143">
        <f>INDEX(รายได้แยกตามสิทธิ!$E:$E,MATCH(CalBudget2567!$D556,รายได้แยกตามสิทธิ!$B:$B,0))</f>
        <v>6331762.8499999996</v>
      </c>
      <c r="Q556" s="138">
        <f>INDEX(ผลงานOPDVisit_HDC!$D:$D,MATCH(CalBudget2567!$D556,ผลงานOPDVisit_HDC!$A:$A,0))</f>
        <v>9918</v>
      </c>
      <c r="R556" s="138">
        <f t="shared" si="415"/>
        <v>638.41125730994145</v>
      </c>
      <c r="S556" s="139">
        <f t="shared" si="416"/>
        <v>11901.6</v>
      </c>
      <c r="T556" s="140">
        <f t="shared" si="417"/>
        <v>11901.6</v>
      </c>
      <c r="U556" s="141">
        <f t="shared" si="418"/>
        <v>655.26531450292396</v>
      </c>
      <c r="V556" s="142">
        <f t="shared" si="419"/>
        <v>7798705.6670880001</v>
      </c>
      <c r="W556" s="143">
        <f>INDEX(รายได้แยกตามสิทธิ!$F:$F,MATCH(CalBudget2567!$D556,รายได้แยกตามสิทธิ!$B:$B,0))</f>
        <v>1271717.52</v>
      </c>
      <c r="X556" s="138">
        <f>INDEX(ผลงานOPDVisit_HDC!$E:$E,MATCH(CalBudget2567!$D556,ผลงานOPDVisit_HDC!$A:$A,0))</f>
        <v>7396</v>
      </c>
      <c r="Y556" s="138">
        <f t="shared" si="420"/>
        <v>171.94666306111412</v>
      </c>
      <c r="Z556" s="139">
        <f t="shared" si="421"/>
        <v>8875.1999999999989</v>
      </c>
      <c r="AA556" s="140">
        <f t="shared" si="422"/>
        <v>8875.1999999999989</v>
      </c>
      <c r="AB556" s="141">
        <f t="shared" si="423"/>
        <v>176.48605496592754</v>
      </c>
      <c r="AC556" s="142">
        <f t="shared" si="424"/>
        <v>1566349.0350335999</v>
      </c>
      <c r="AD556" s="143">
        <f>INDEX(รายได้แยกตามสิทธิ!$G:$G,MATCH(CalBudget2567!$D556,รายได้แยกตามสิทธิ!$B:$B,0))</f>
        <v>52062.5</v>
      </c>
      <c r="AE556" s="138">
        <f>INDEX(ผลงานOPDVisit_HDC!$G:$G,MATCH(CalBudget2567!$D556,ผลงานOPDVisit_HDC!$A:$A,0))</f>
        <v>31</v>
      </c>
      <c r="AF556" s="138">
        <f t="shared" si="425"/>
        <v>1679.4354838709678</v>
      </c>
      <c r="AG556" s="139">
        <f t="shared" si="426"/>
        <v>37.199999999999996</v>
      </c>
      <c r="AH556" s="140">
        <f t="shared" si="427"/>
        <v>37.199999999999996</v>
      </c>
      <c r="AI556" s="141">
        <f t="shared" si="428"/>
        <v>1723.7725806451613</v>
      </c>
      <c r="AJ556" s="142">
        <f t="shared" si="429"/>
        <v>64124.339999999989</v>
      </c>
      <c r="AK556" s="143">
        <f>INDEX(รายได้แยกตามสิทธิ!$H:$H,MATCH(CalBudget2567!$D556,รายได้แยกตามสิทธิ!$B:$B,0))</f>
        <v>1552934.58</v>
      </c>
      <c r="AL556" s="138">
        <f>INDEX(ผลงานOPDVisit_HDC!$K:$K,MATCH(CalBudget2567!$D556,ผลงานOPDVisit_HDC!$A:$A,0))</f>
        <v>2494</v>
      </c>
      <c r="AM556" s="138">
        <f t="shared" si="430"/>
        <v>622.66823576583806</v>
      </c>
      <c r="AN556" s="139">
        <f t="shared" si="431"/>
        <v>2992.7999999999997</v>
      </c>
      <c r="AO556" s="140">
        <f t="shared" si="432"/>
        <v>2992.7999999999997</v>
      </c>
      <c r="AP556" s="141">
        <f t="shared" si="433"/>
        <v>639.10667719005619</v>
      </c>
      <c r="AQ556" s="142">
        <f t="shared" si="434"/>
        <v>1912718.4634944</v>
      </c>
      <c r="AR556" s="144">
        <f t="shared" si="408"/>
        <v>45822794.107478403</v>
      </c>
      <c r="AS556" s="143">
        <f>INDEX(รายได้แยกตามสิทธิ!$I:$I,MATCH(CalBudget2567!$D556,รายได้แยกตามสิทธิ!$B:$B,0))</f>
        <v>12350962.5</v>
      </c>
      <c r="AT556" s="138">
        <f>INDEX(ผลงานAdjRw_DHES!$D:$D,MATCH(CalBudget2567!$D556,ผลงานAdjRw_DHES!$B:$B,0))</f>
        <v>1637.8817000000001</v>
      </c>
      <c r="AU556" s="143">
        <f t="shared" si="435"/>
        <v>7540.8147609195457</v>
      </c>
      <c r="AV556" s="139">
        <f t="shared" si="436"/>
        <v>1965.45804</v>
      </c>
      <c r="AW556" s="140">
        <f t="shared" si="437"/>
        <v>1965.45804</v>
      </c>
      <c r="AX556" s="141">
        <f t="shared" si="438"/>
        <v>7739.892270607822</v>
      </c>
      <c r="AY556" s="142">
        <f t="shared" si="439"/>
        <v>15212433.491999999</v>
      </c>
      <c r="AZ556" s="143">
        <f>INDEX(รายได้แยกตามสิทธิ!$J:$J,MATCH(CalBudget2567!$D556,รายได้แยกตามสิทธิ!$B:$B,0))</f>
        <v>2189868.02</v>
      </c>
      <c r="BA556" s="138">
        <f>INDEX(ผลงานAdjRw_DHES!$F:$F,MATCH(CalBudget2567!$D556,ผลงานAdjRw_DHES!$B:$B,0))</f>
        <v>206.8014</v>
      </c>
      <c r="BB556" s="143">
        <f t="shared" si="440"/>
        <v>10589.23208450233</v>
      </c>
      <c r="BC556" s="139">
        <f t="shared" si="441"/>
        <v>248.16167999999999</v>
      </c>
      <c r="BD556" s="140">
        <f t="shared" si="442"/>
        <v>248.16167999999999</v>
      </c>
      <c r="BE556" s="141">
        <f t="shared" si="443"/>
        <v>10868.787811533191</v>
      </c>
      <c r="BF556" s="142">
        <f t="shared" si="444"/>
        <v>2697216.6428736001</v>
      </c>
      <c r="BG556" s="143">
        <f>INDEX(รายได้แยกตามสิทธิ!$K:$K,MATCH(CalBudget2567!$D556,รายได้แยกตามสิทธิ!$B:$B,0))</f>
        <v>567303.74</v>
      </c>
      <c r="BH556" s="138">
        <f>INDEX(ผลงานAdjRw_DHES!$E:$E,MATCH(CalBudget2567!$D556,ผลงานAdjRw_DHES!$B:$B,0))</f>
        <v>91.7</v>
      </c>
      <c r="BI556" s="143">
        <f t="shared" si="445"/>
        <v>6186.5184296619409</v>
      </c>
      <c r="BJ556" s="139">
        <f t="shared" si="446"/>
        <v>110.04</v>
      </c>
      <c r="BK556" s="140">
        <f t="shared" si="447"/>
        <v>110.04</v>
      </c>
      <c r="BL556" s="141">
        <f t="shared" si="448"/>
        <v>6349.8425162050162</v>
      </c>
      <c r="BM556" s="142">
        <f t="shared" si="449"/>
        <v>698736.6704832</v>
      </c>
      <c r="BN556" s="143">
        <f>INDEX(รายได้แยกตามสิทธิ!$N:$N,MATCH(CalBudget2567!$D556,รายได้แยกตามสิทธิ!$B:$B,0))</f>
        <v>923560.05</v>
      </c>
      <c r="BO556" s="138">
        <f>INDEX(ผลงานAdjRw_DHES!$I:$I,MATCH(CalBudget2567!$D556,ผลงานAdjRw_DHES!$B:$B,0))</f>
        <v>35.019499999999994</v>
      </c>
      <c r="BP556" s="143">
        <f t="shared" si="450"/>
        <v>26372.736618169882</v>
      </c>
      <c r="BQ556" s="139">
        <f t="shared" si="451"/>
        <v>42.023399999999988</v>
      </c>
      <c r="BR556" s="140">
        <f t="shared" si="452"/>
        <v>42.023399999999988</v>
      </c>
      <c r="BS556" s="141">
        <f t="shared" si="453"/>
        <v>27068.976864889566</v>
      </c>
      <c r="BT556" s="142">
        <f t="shared" si="454"/>
        <v>1137530.4423839999</v>
      </c>
      <c r="BU556" s="144">
        <f t="shared" si="455"/>
        <v>19745917.247740801</v>
      </c>
      <c r="BV556" s="145">
        <f t="shared" si="409"/>
        <v>65568711.3552192</v>
      </c>
      <c r="BW556" s="146">
        <f>INDEX(รายได้แยกตามสิทธิ!$Q:$Q,MATCH(CalBudget2567!$D556,รายได้แยกตามสิทธิ!$B:$B,0))</f>
        <v>0.33</v>
      </c>
      <c r="BX556" s="145">
        <f t="shared" si="456"/>
        <v>21637674.747222338</v>
      </c>
      <c r="BY556" s="141"/>
      <c r="BZ556" s="143">
        <f t="shared" si="457"/>
        <v>92890</v>
      </c>
      <c r="CA556" s="138">
        <f>INDEX(ผลงานOPDVisit_HDC!$C:$C,MATCH(CalBudget2567!$D556,ผลงานOPDVisit_HDC!$A:$A,0))</f>
        <v>92890</v>
      </c>
      <c r="CB556" s="138">
        <f t="shared" si="458"/>
        <v>0</v>
      </c>
    </row>
    <row r="557" spans="1:80" hidden="1" x14ac:dyDescent="0.7">
      <c r="A557" s="136">
        <f>COUNTA($D$16:D557)</f>
        <v>542</v>
      </c>
      <c r="B557" s="1">
        <v>8</v>
      </c>
      <c r="C557" s="2" t="s">
        <v>49</v>
      </c>
      <c r="D557" s="91" t="s">
        <v>614</v>
      </c>
      <c r="E557" s="3" t="s">
        <v>1506</v>
      </c>
      <c r="F557" s="4" t="s">
        <v>1876</v>
      </c>
      <c r="G557" s="1">
        <v>6</v>
      </c>
      <c r="H557" s="3" t="s">
        <v>2965</v>
      </c>
      <c r="I557" s="137">
        <f>INDEX(รายได้แยกตามสิทธิ!$D:$D,MATCH(CalBudget2567!$D557,รายได้แยกตามสิทธิ!$B:$B,0))</f>
        <v>31519891</v>
      </c>
      <c r="J557" s="138">
        <f>INDEX(ผลงานOPDVisit_HDC!$F:$F,MATCH(CalBudget2567!$D557,ผลงานOPDVisit_HDC!$A:$A,0))</f>
        <v>63857</v>
      </c>
      <c r="K557" s="138">
        <f t="shared" si="410"/>
        <v>493.60118702726402</v>
      </c>
      <c r="L557" s="139">
        <f t="shared" si="411"/>
        <v>76628.399999999994</v>
      </c>
      <c r="M557" s="140">
        <f t="shared" si="412"/>
        <v>76628.399999999994</v>
      </c>
      <c r="N557" s="141">
        <f t="shared" si="413"/>
        <v>506.63225836478381</v>
      </c>
      <c r="O557" s="142">
        <f t="shared" si="414"/>
        <v>38822419.346879996</v>
      </c>
      <c r="P557" s="143">
        <f>INDEX(รายได้แยกตามสิทธิ!$E:$E,MATCH(CalBudget2567!$D557,รายได้แยกตามสิทธิ!$B:$B,0))</f>
        <v>5876332.4500000002</v>
      </c>
      <c r="Q557" s="138">
        <f>INDEX(ผลงานOPDVisit_HDC!$D:$D,MATCH(CalBudget2567!$D557,ผลงานOPDVisit_HDC!$A:$A,0))</f>
        <v>9109</v>
      </c>
      <c r="R557" s="138">
        <f t="shared" si="415"/>
        <v>645.11279503787466</v>
      </c>
      <c r="S557" s="139">
        <f t="shared" si="416"/>
        <v>10930.8</v>
      </c>
      <c r="T557" s="140">
        <f t="shared" si="417"/>
        <v>10930.8</v>
      </c>
      <c r="U557" s="141">
        <f t="shared" si="418"/>
        <v>662.14377282687451</v>
      </c>
      <c r="V557" s="142">
        <f t="shared" si="419"/>
        <v>7237761.152015999</v>
      </c>
      <c r="W557" s="143">
        <f>INDEX(รายได้แยกตามสิทธิ!$F:$F,MATCH(CalBudget2567!$D557,รายได้แยกตามสิทธิ!$B:$B,0))</f>
        <v>1090766.69</v>
      </c>
      <c r="X557" s="138">
        <f>INDEX(ผลงานOPDVisit_HDC!$E:$E,MATCH(CalBudget2567!$D557,ผลงานOPDVisit_HDC!$A:$A,0))</f>
        <v>2982</v>
      </c>
      <c r="Y557" s="138">
        <f t="shared" si="420"/>
        <v>365.78359825620385</v>
      </c>
      <c r="Z557" s="139">
        <f t="shared" si="421"/>
        <v>3578.4</v>
      </c>
      <c r="AA557" s="140">
        <f t="shared" si="422"/>
        <v>3578.4</v>
      </c>
      <c r="AB557" s="141">
        <f t="shared" si="423"/>
        <v>375.44028525016762</v>
      </c>
      <c r="AC557" s="142">
        <f t="shared" si="424"/>
        <v>1343475.5167391999</v>
      </c>
      <c r="AD557" s="143">
        <f>INDEX(รายได้แยกตามสิทธิ!$G:$G,MATCH(CalBudget2567!$D557,รายได้แยกตามสิทธิ!$B:$B,0))</f>
        <v>18061</v>
      </c>
      <c r="AE557" s="138">
        <f>INDEX(ผลงานOPDVisit_HDC!$G:$G,MATCH(CalBudget2567!$D557,ผลงานOPDVisit_HDC!$A:$A,0))</f>
        <v>0</v>
      </c>
      <c r="AF557" s="138">
        <f t="shared" si="425"/>
        <v>0</v>
      </c>
      <c r="AG557" s="139">
        <f t="shared" si="426"/>
        <v>0</v>
      </c>
      <c r="AH557" s="140">
        <f t="shared" si="427"/>
        <v>0</v>
      </c>
      <c r="AI557" s="141">
        <f t="shared" si="428"/>
        <v>0</v>
      </c>
      <c r="AJ557" s="142">
        <f t="shared" si="429"/>
        <v>0</v>
      </c>
      <c r="AK557" s="143">
        <f>INDEX(รายได้แยกตามสิทธิ!$H:$H,MATCH(CalBudget2567!$D557,รายได้แยกตามสิทธิ!$B:$B,0))</f>
        <v>1207189.55</v>
      </c>
      <c r="AL557" s="138">
        <f>INDEX(ผลงานOPDVisit_HDC!$K:$K,MATCH(CalBudget2567!$D557,ผลงานOPDVisit_HDC!$A:$A,0))</f>
        <v>7091</v>
      </c>
      <c r="AM557" s="138">
        <f t="shared" si="430"/>
        <v>170.24249753208292</v>
      </c>
      <c r="AN557" s="139">
        <f t="shared" si="431"/>
        <v>8509.1999999999989</v>
      </c>
      <c r="AO557" s="140">
        <f t="shared" si="432"/>
        <v>8509.1999999999989</v>
      </c>
      <c r="AP557" s="141">
        <f t="shared" si="433"/>
        <v>174.73689946692991</v>
      </c>
      <c r="AQ557" s="142">
        <f t="shared" si="434"/>
        <v>1486871.2249439999</v>
      </c>
      <c r="AR557" s="144">
        <f t="shared" si="408"/>
        <v>48890527.240579195</v>
      </c>
      <c r="AS557" s="143">
        <f>INDEX(รายได้แยกตามสิทธิ!$I:$I,MATCH(CalBudget2567!$D557,รายได้แยกตามสิทธิ!$B:$B,0))</f>
        <v>10676188</v>
      </c>
      <c r="AT557" s="138">
        <f>INDEX(ผลงานAdjRw_DHES!$D:$D,MATCH(CalBudget2567!$D557,ผลงานAdjRw_DHES!$B:$B,0))</f>
        <v>1143.4734000000001</v>
      </c>
      <c r="AU557" s="143">
        <f t="shared" si="435"/>
        <v>9336.629955712131</v>
      </c>
      <c r="AV557" s="139">
        <f t="shared" si="436"/>
        <v>1372.1680800000001</v>
      </c>
      <c r="AW557" s="140">
        <f t="shared" si="437"/>
        <v>1372.1680800000001</v>
      </c>
      <c r="AX557" s="141">
        <f t="shared" si="438"/>
        <v>9583.116986542931</v>
      </c>
      <c r="AY557" s="142">
        <f t="shared" si="439"/>
        <v>13149647.23584</v>
      </c>
      <c r="AZ557" s="143">
        <f>INDEX(รายได้แยกตามสิทธิ!$J:$J,MATCH(CalBudget2567!$D557,รายได้แยกตามสิทธิ!$B:$B,0))</f>
        <v>599852.29</v>
      </c>
      <c r="BA557" s="138">
        <f>INDEX(ผลงานAdjRw_DHES!$F:$F,MATCH(CalBudget2567!$D557,ผลงานAdjRw_DHES!$B:$B,0))</f>
        <v>47.999200000000009</v>
      </c>
      <c r="BB557" s="143">
        <f t="shared" si="440"/>
        <v>12497.130993849896</v>
      </c>
      <c r="BC557" s="139">
        <f t="shared" si="441"/>
        <v>57.599040000000009</v>
      </c>
      <c r="BD557" s="140">
        <f t="shared" si="442"/>
        <v>57.599040000000009</v>
      </c>
      <c r="BE557" s="141">
        <f t="shared" si="443"/>
        <v>12827.055252087534</v>
      </c>
      <c r="BF557" s="142">
        <f t="shared" si="444"/>
        <v>738826.06854720006</v>
      </c>
      <c r="BG557" s="143">
        <f>INDEX(รายได้แยกตามสิทธิ!$K:$K,MATCH(CalBudget2567!$D557,รายได้แยกตามสิทธิ!$B:$B,0))</f>
        <v>224743.25</v>
      </c>
      <c r="BH557" s="138">
        <f>INDEX(ผลงานAdjRw_DHES!$E:$E,MATCH(CalBudget2567!$D557,ผลงานAdjRw_DHES!$B:$B,0))</f>
        <v>25.046000000000003</v>
      </c>
      <c r="BI557" s="143">
        <f t="shared" si="445"/>
        <v>8973.2192765311811</v>
      </c>
      <c r="BJ557" s="139">
        <f t="shared" si="446"/>
        <v>30.055200000000003</v>
      </c>
      <c r="BK557" s="140">
        <f t="shared" si="447"/>
        <v>30.055200000000003</v>
      </c>
      <c r="BL557" s="141">
        <f t="shared" si="448"/>
        <v>9210.1122654316041</v>
      </c>
      <c r="BM557" s="142">
        <f t="shared" si="449"/>
        <v>276811.76616</v>
      </c>
      <c r="BN557" s="143">
        <f>INDEX(รายได้แยกตามสิทธิ!$N:$N,MATCH(CalBudget2567!$D557,รายได้แยกตามสิทธิ!$B:$B,0))</f>
        <v>360135</v>
      </c>
      <c r="BO557" s="138">
        <f>INDEX(ผลงานAdjRw_DHES!$I:$I,MATCH(CalBudget2567!$D557,ผลงานAdjRw_DHES!$B:$B,0))</f>
        <v>46.425300000000114</v>
      </c>
      <c r="BP557" s="143">
        <f t="shared" si="450"/>
        <v>7757.3004374769598</v>
      </c>
      <c r="BQ557" s="139">
        <f t="shared" si="451"/>
        <v>55.710360000000136</v>
      </c>
      <c r="BR557" s="140">
        <f t="shared" si="452"/>
        <v>55.710360000000136</v>
      </c>
      <c r="BS557" s="141">
        <f t="shared" si="453"/>
        <v>7962.0931690263515</v>
      </c>
      <c r="BT557" s="142">
        <f t="shared" si="454"/>
        <v>443571.07679999998</v>
      </c>
      <c r="BU557" s="144">
        <f t="shared" si="455"/>
        <v>14608856.147347201</v>
      </c>
      <c r="BV557" s="145">
        <f t="shared" si="409"/>
        <v>63499383.3879264</v>
      </c>
      <c r="BW557" s="146">
        <f>INDEX(รายได้แยกตามสิทธิ!$Q:$Q,MATCH(CalBudget2567!$D557,รายได้แยกตามสิทธิ!$B:$B,0))</f>
        <v>0.48</v>
      </c>
      <c r="BX557" s="145">
        <f t="shared" si="456"/>
        <v>30479704.026204672</v>
      </c>
      <c r="BY557" s="141"/>
      <c r="BZ557" s="143">
        <f t="shared" si="457"/>
        <v>83039</v>
      </c>
      <c r="CA557" s="138">
        <f>INDEX(ผลงานOPDVisit_HDC!$C:$C,MATCH(CalBudget2567!$D557,ผลงานOPDVisit_HDC!$A:$A,0))</f>
        <v>83039</v>
      </c>
      <c r="CB557" s="138">
        <f t="shared" si="458"/>
        <v>0</v>
      </c>
    </row>
    <row r="558" spans="1:80" hidden="1" x14ac:dyDescent="0.7">
      <c r="A558" s="136">
        <f>COUNTA($D$16:D558)</f>
        <v>543</v>
      </c>
      <c r="B558" s="1">
        <v>8</v>
      </c>
      <c r="C558" s="2" t="s">
        <v>49</v>
      </c>
      <c r="D558" s="91" t="s">
        <v>615</v>
      </c>
      <c r="E558" s="3" t="s">
        <v>1507</v>
      </c>
      <c r="F558" s="4" t="s">
        <v>1876</v>
      </c>
      <c r="G558" s="1">
        <v>5</v>
      </c>
      <c r="H558" s="3" t="s">
        <v>2964</v>
      </c>
      <c r="I558" s="137">
        <f>INDEX(รายได้แยกตามสิทธิ!$D:$D,MATCH(CalBudget2567!$D558,รายได้แยกตามสิทธิ!$B:$B,0))</f>
        <v>28389866</v>
      </c>
      <c r="J558" s="138">
        <f>INDEX(ผลงานOPDVisit_HDC!$F:$F,MATCH(CalBudget2567!$D558,ผลงานOPDVisit_HDC!$A:$A,0))</f>
        <v>55253</v>
      </c>
      <c r="K558" s="138">
        <f t="shared" si="410"/>
        <v>513.81582900475996</v>
      </c>
      <c r="L558" s="139">
        <f t="shared" si="411"/>
        <v>66303.599999999991</v>
      </c>
      <c r="M558" s="140">
        <f t="shared" si="412"/>
        <v>66303.599999999991</v>
      </c>
      <c r="N558" s="141">
        <f t="shared" si="413"/>
        <v>527.38056689048562</v>
      </c>
      <c r="O558" s="142">
        <f t="shared" si="414"/>
        <v>34967230.154879995</v>
      </c>
      <c r="P558" s="143">
        <f>INDEX(รายได้แยกตามสิทธิ!$E:$E,MATCH(CalBudget2567!$D558,รายได้แยกตามสิทธิ!$B:$B,0))</f>
        <v>3813016</v>
      </c>
      <c r="Q558" s="138">
        <f>INDEX(ผลงานOPDVisit_HDC!$D:$D,MATCH(CalBudget2567!$D558,ผลงานOPDVisit_HDC!$A:$A,0))</f>
        <v>6768</v>
      </c>
      <c r="R558" s="138">
        <f t="shared" si="415"/>
        <v>563.38888888888891</v>
      </c>
      <c r="S558" s="139">
        <f t="shared" si="416"/>
        <v>8121.5999999999995</v>
      </c>
      <c r="T558" s="140">
        <f t="shared" si="417"/>
        <v>8121.5999999999995</v>
      </c>
      <c r="U558" s="141">
        <f t="shared" si="418"/>
        <v>578.26235555555559</v>
      </c>
      <c r="V558" s="142">
        <f t="shared" si="419"/>
        <v>4696415.5468800003</v>
      </c>
      <c r="W558" s="143">
        <f>INDEX(รายได้แยกตามสิทธิ!$F:$F,MATCH(CalBudget2567!$D558,รายได้แยกตามสิทธิ!$B:$B,0))</f>
        <v>1273901</v>
      </c>
      <c r="X558" s="138">
        <f>INDEX(ผลงานOPDVisit_HDC!$E:$E,MATCH(CalBudget2567!$D558,ผลงานOPDVisit_HDC!$A:$A,0))</f>
        <v>7890</v>
      </c>
      <c r="Y558" s="138">
        <f t="shared" si="420"/>
        <v>161.45766793409379</v>
      </c>
      <c r="Z558" s="139">
        <f t="shared" si="421"/>
        <v>9468</v>
      </c>
      <c r="AA558" s="140">
        <f t="shared" si="422"/>
        <v>9468</v>
      </c>
      <c r="AB558" s="141">
        <f t="shared" si="423"/>
        <v>165.72015036755386</v>
      </c>
      <c r="AC558" s="142">
        <f t="shared" si="424"/>
        <v>1569038.38368</v>
      </c>
      <c r="AD558" s="143">
        <f>INDEX(รายได้แยกตามสิทธิ!$G:$G,MATCH(CalBudget2567!$D558,รายได้แยกตามสิทธิ!$B:$B,0))</f>
        <v>19157</v>
      </c>
      <c r="AE558" s="138">
        <f>INDEX(ผลงานOPDVisit_HDC!$G:$G,MATCH(CalBudget2567!$D558,ผลงานOPDVisit_HDC!$A:$A,0))</f>
        <v>116</v>
      </c>
      <c r="AF558" s="138">
        <f t="shared" si="425"/>
        <v>165.14655172413794</v>
      </c>
      <c r="AG558" s="139">
        <f t="shared" si="426"/>
        <v>139.19999999999999</v>
      </c>
      <c r="AH558" s="140">
        <f t="shared" si="427"/>
        <v>139.19999999999999</v>
      </c>
      <c r="AI558" s="141">
        <f t="shared" si="428"/>
        <v>169.50642068965519</v>
      </c>
      <c r="AJ558" s="142">
        <f t="shared" si="429"/>
        <v>23595.29376</v>
      </c>
      <c r="AK558" s="143">
        <f>INDEX(รายได้แยกตามสิทธิ!$H:$H,MATCH(CalBudget2567!$D558,รายได้แยกตามสิทธิ!$B:$B,0))</f>
        <v>1152819</v>
      </c>
      <c r="AL558" s="138">
        <f>INDEX(ผลงานOPDVisit_HDC!$K:$K,MATCH(CalBudget2567!$D558,ผลงานOPDVisit_HDC!$A:$A,0))</f>
        <v>2882</v>
      </c>
      <c r="AM558" s="138">
        <f t="shared" si="430"/>
        <v>400.00659264399724</v>
      </c>
      <c r="AN558" s="139">
        <f t="shared" si="431"/>
        <v>3458.4</v>
      </c>
      <c r="AO558" s="140">
        <f t="shared" si="432"/>
        <v>3458.4</v>
      </c>
      <c r="AP558" s="141">
        <f t="shared" si="433"/>
        <v>410.56676668979878</v>
      </c>
      <c r="AQ558" s="142">
        <f t="shared" si="434"/>
        <v>1419904.1059200002</v>
      </c>
      <c r="AR558" s="144">
        <f t="shared" si="408"/>
        <v>42676183.485119998</v>
      </c>
      <c r="AS558" s="143">
        <f>INDEX(รายได้แยกตามสิทธิ!$I:$I,MATCH(CalBudget2567!$D558,รายได้แยกตามสิทธิ!$B:$B,0))</f>
        <v>9775457</v>
      </c>
      <c r="AT558" s="138">
        <f>INDEX(ผลงานAdjRw_DHES!$D:$D,MATCH(CalBudget2567!$D558,ผลงานAdjRw_DHES!$B:$B,0))</f>
        <v>1384.0476000000001</v>
      </c>
      <c r="AU558" s="143">
        <f t="shared" si="435"/>
        <v>7062.9485575496101</v>
      </c>
      <c r="AV558" s="139">
        <f t="shared" si="436"/>
        <v>1660.8571200000001</v>
      </c>
      <c r="AW558" s="140">
        <f t="shared" si="437"/>
        <v>1660.8571200000001</v>
      </c>
      <c r="AX558" s="141">
        <f t="shared" si="438"/>
        <v>7249.4103994689194</v>
      </c>
      <c r="AY558" s="142">
        <f t="shared" si="439"/>
        <v>12040234.877760001</v>
      </c>
      <c r="AZ558" s="143">
        <f>INDEX(รายได้แยกตามสิทธิ!$J:$J,MATCH(CalBudget2567!$D558,รายได้แยกตามสิทธิ!$B:$B,0))</f>
        <v>821817</v>
      </c>
      <c r="BA558" s="138">
        <f>INDEX(ผลงานAdjRw_DHES!$F:$F,MATCH(CalBudget2567!$D558,ผลงานAdjRw_DHES!$B:$B,0))</f>
        <v>63.697400000000002</v>
      </c>
      <c r="BB558" s="143">
        <f t="shared" si="440"/>
        <v>12901.892384932509</v>
      </c>
      <c r="BC558" s="139">
        <f t="shared" si="441"/>
        <v>76.436880000000002</v>
      </c>
      <c r="BD558" s="140">
        <f t="shared" si="442"/>
        <v>76.436880000000002</v>
      </c>
      <c r="BE558" s="141">
        <f t="shared" si="443"/>
        <v>13242.502343894728</v>
      </c>
      <c r="BF558" s="142">
        <f t="shared" si="444"/>
        <v>1012215.5625600001</v>
      </c>
      <c r="BG558" s="143">
        <f>INDEX(รายได้แยกตามสิทธิ!$K:$K,MATCH(CalBudget2567!$D558,รายได้แยกตามสิทธิ!$B:$B,0))</f>
        <v>301776</v>
      </c>
      <c r="BH558" s="138">
        <f>INDEX(ผลงานAdjRw_DHES!$E:$E,MATCH(CalBudget2567!$D558,ผลงานAdjRw_DHES!$B:$B,0))</f>
        <v>60.582099999999997</v>
      </c>
      <c r="BI558" s="143">
        <f t="shared" si="445"/>
        <v>4981.2733464175062</v>
      </c>
      <c r="BJ558" s="139">
        <f t="shared" si="446"/>
        <v>72.698519999999988</v>
      </c>
      <c r="BK558" s="140">
        <f t="shared" si="447"/>
        <v>72.698519999999988</v>
      </c>
      <c r="BL558" s="141">
        <f t="shared" si="448"/>
        <v>5112.7789627629281</v>
      </c>
      <c r="BM558" s="142">
        <f t="shared" si="449"/>
        <v>371691.46367999993</v>
      </c>
      <c r="BN558" s="143">
        <f>INDEX(รายได้แยกตามสิทธิ!$N:$N,MATCH(CalBudget2567!$D558,รายได้แยกตามสิทธิ!$B:$B,0))</f>
        <v>352650</v>
      </c>
      <c r="BO558" s="138">
        <f>INDEX(ผลงานAdjRw_DHES!$I:$I,MATCH(CalBudget2567!$D558,ผลงานAdjRw_DHES!$B:$B,0))</f>
        <v>38.955299999999951</v>
      </c>
      <c r="BP558" s="143">
        <f t="shared" si="450"/>
        <v>9052.683460273709</v>
      </c>
      <c r="BQ558" s="139">
        <f t="shared" si="451"/>
        <v>46.746359999999939</v>
      </c>
      <c r="BR558" s="140">
        <f t="shared" si="452"/>
        <v>46.746359999999939</v>
      </c>
      <c r="BS558" s="141">
        <f t="shared" si="453"/>
        <v>9291.6743036249354</v>
      </c>
      <c r="BT558" s="142">
        <f t="shared" si="454"/>
        <v>434351.95199999999</v>
      </c>
      <c r="BU558" s="144">
        <f t="shared" si="455"/>
        <v>13858493.855999999</v>
      </c>
      <c r="BV558" s="145">
        <f t="shared" si="409"/>
        <v>56534677.341119997</v>
      </c>
      <c r="BW558" s="146">
        <f>INDEX(รายได้แยกตามสิทธิ!$Q:$Q,MATCH(CalBudget2567!$D558,รายได้แยกตามสิทธิ!$B:$B,0))</f>
        <v>0.51</v>
      </c>
      <c r="BX558" s="145">
        <f t="shared" si="456"/>
        <v>28832685.443971198</v>
      </c>
      <c r="BY558" s="141"/>
      <c r="BZ558" s="143">
        <f t="shared" si="457"/>
        <v>72909</v>
      </c>
      <c r="CA558" s="138">
        <f>INDEX(ผลงานOPDVisit_HDC!$C:$C,MATCH(CalBudget2567!$D558,ผลงานOPDVisit_HDC!$A:$A,0))</f>
        <v>72909</v>
      </c>
      <c r="CB558" s="138">
        <f t="shared" si="458"/>
        <v>0</v>
      </c>
    </row>
    <row r="559" spans="1:80" hidden="1" x14ac:dyDescent="0.7">
      <c r="A559" s="136">
        <f>COUNTA($D$16:D559)</f>
        <v>544</v>
      </c>
      <c r="B559" s="1">
        <v>8</v>
      </c>
      <c r="C559" s="2" t="s">
        <v>49</v>
      </c>
      <c r="D559" s="91" t="s">
        <v>616</v>
      </c>
      <c r="E559" s="3" t="s">
        <v>1508</v>
      </c>
      <c r="F559" s="4" t="s">
        <v>1877</v>
      </c>
      <c r="G559" s="1">
        <v>16</v>
      </c>
      <c r="H559" s="3" t="s">
        <v>2973</v>
      </c>
      <c r="I559" s="137">
        <f>INDEX(รายได้แยกตามสิทธิ!$D:$D,MATCH(CalBudget2567!$D559,รายได้แยกตามสิทธิ!$B:$B,0))</f>
        <v>153738885.78999999</v>
      </c>
      <c r="J559" s="138">
        <f>INDEX(ผลงานOPDVisit_HDC!$F:$F,MATCH(CalBudget2567!$D559,ผลงานOPDVisit_HDC!$A:$A,0))</f>
        <v>248756</v>
      </c>
      <c r="K559" s="138">
        <f t="shared" si="410"/>
        <v>618.03086474296094</v>
      </c>
      <c r="L559" s="139">
        <f t="shared" si="411"/>
        <v>298507.2</v>
      </c>
      <c r="M559" s="140">
        <f t="shared" si="412"/>
        <v>298507.2</v>
      </c>
      <c r="N559" s="141">
        <f t="shared" si="413"/>
        <v>634.34687957217511</v>
      </c>
      <c r="O559" s="142">
        <f t="shared" si="414"/>
        <v>189357110.8498272</v>
      </c>
      <c r="P559" s="143">
        <f>INDEX(รายได้แยกตามสิทธิ!$E:$E,MATCH(CalBudget2567!$D559,รายได้แยกตามสิทธิ!$B:$B,0))</f>
        <v>51816175.920000002</v>
      </c>
      <c r="Q559" s="138">
        <f>INDEX(ผลงานOPDVisit_HDC!$D:$D,MATCH(CalBudget2567!$D559,ผลงานOPDVisit_HDC!$A:$A,0))</f>
        <v>48909</v>
      </c>
      <c r="R559" s="138">
        <f t="shared" si="415"/>
        <v>1059.4405103355211</v>
      </c>
      <c r="S559" s="139">
        <f t="shared" si="416"/>
        <v>58690.799999999996</v>
      </c>
      <c r="T559" s="140">
        <f t="shared" si="417"/>
        <v>58690.799999999996</v>
      </c>
      <c r="U559" s="141">
        <f t="shared" si="418"/>
        <v>1087.4097398083788</v>
      </c>
      <c r="V559" s="142">
        <f t="shared" si="419"/>
        <v>63820947.557145596</v>
      </c>
      <c r="W559" s="143">
        <f>INDEX(รายได้แยกตามสิทธิ!$F:$F,MATCH(CalBudget2567!$D559,รายได้แยกตามสิทธิ!$B:$B,0))</f>
        <v>11845381.16</v>
      </c>
      <c r="X559" s="138">
        <f>INDEX(ผลงานOPDVisit_HDC!$E:$E,MATCH(CalBudget2567!$D559,ผลงานOPDVisit_HDC!$A:$A,0))</f>
        <v>23613</v>
      </c>
      <c r="Y559" s="138">
        <f t="shared" si="420"/>
        <v>501.64659975437257</v>
      </c>
      <c r="Z559" s="139">
        <f t="shared" si="421"/>
        <v>28335.599999999999</v>
      </c>
      <c r="AA559" s="140">
        <f t="shared" si="422"/>
        <v>28335.599999999999</v>
      </c>
      <c r="AB559" s="141">
        <f t="shared" si="423"/>
        <v>514.89006998788795</v>
      </c>
      <c r="AC559" s="142">
        <f t="shared" si="424"/>
        <v>14589719.067148797</v>
      </c>
      <c r="AD559" s="143">
        <f>INDEX(รายได้แยกตามสิทธิ!$G:$G,MATCH(CalBudget2567!$D559,รายได้แยกตามสิทธิ!$B:$B,0))</f>
        <v>179019.08</v>
      </c>
      <c r="AE559" s="138">
        <f>INDEX(ผลงานOPDVisit_HDC!$G:$G,MATCH(CalBudget2567!$D559,ผลงานOPDVisit_HDC!$A:$A,0))</f>
        <v>992</v>
      </c>
      <c r="AF559" s="138">
        <f t="shared" si="425"/>
        <v>180.46278225806449</v>
      </c>
      <c r="AG559" s="139">
        <f t="shared" si="426"/>
        <v>1190.3999999999999</v>
      </c>
      <c r="AH559" s="140">
        <f t="shared" si="427"/>
        <v>1190.3999999999999</v>
      </c>
      <c r="AI559" s="141">
        <f t="shared" si="428"/>
        <v>185.22699970967739</v>
      </c>
      <c r="AJ559" s="142">
        <f t="shared" si="429"/>
        <v>220494.22045439994</v>
      </c>
      <c r="AK559" s="143">
        <f>INDEX(รายได้แยกตามสิทธิ!$H:$H,MATCH(CalBudget2567!$D559,รายได้แยกตามสิทธิ!$B:$B,0))</f>
        <v>13689691.960000001</v>
      </c>
      <c r="AL559" s="138">
        <f>INDEX(ผลงานOPDVisit_HDC!$K:$K,MATCH(CalBudget2567!$D559,ผลงานOPDVisit_HDC!$A:$A,0))</f>
        <v>10947</v>
      </c>
      <c r="AM559" s="138">
        <f t="shared" si="430"/>
        <v>1250.5427934593954</v>
      </c>
      <c r="AN559" s="139">
        <f t="shared" si="431"/>
        <v>13136.4</v>
      </c>
      <c r="AO559" s="140">
        <f t="shared" si="432"/>
        <v>13136.4</v>
      </c>
      <c r="AP559" s="141">
        <f t="shared" si="433"/>
        <v>1283.5571232067234</v>
      </c>
      <c r="AQ559" s="142">
        <f t="shared" si="434"/>
        <v>16861319.793292802</v>
      </c>
      <c r="AR559" s="144">
        <f t="shared" si="408"/>
        <v>284849591.48786879</v>
      </c>
      <c r="AS559" s="143">
        <f>INDEX(รายได้แยกตามสิทธิ!$I:$I,MATCH(CalBudget2567!$D559,รายได้แยกตามสิทธิ!$B:$B,0))</f>
        <v>183489512.77000001</v>
      </c>
      <c r="AT559" s="138">
        <f>INDEX(ผลงานAdjRw_DHES!$D:$D,MATCH(CalBudget2567!$D559,ผลงานAdjRw_DHES!$B:$B,0))</f>
        <v>15037.4601</v>
      </c>
      <c r="AU559" s="143">
        <f t="shared" si="435"/>
        <v>12202.161239317271</v>
      </c>
      <c r="AV559" s="139">
        <f t="shared" si="436"/>
        <v>18044.952119999998</v>
      </c>
      <c r="AW559" s="140">
        <f t="shared" si="437"/>
        <v>18044.952119999998</v>
      </c>
      <c r="AX559" s="141">
        <f t="shared" si="438"/>
        <v>12524.298296035247</v>
      </c>
      <c r="AY559" s="142">
        <f t="shared" si="439"/>
        <v>226000363.08855361</v>
      </c>
      <c r="AZ559" s="143">
        <f>INDEX(รายได้แยกตามสิทธิ!$J:$J,MATCH(CalBudget2567!$D559,รายได้แยกตามสิทธิ!$B:$B,0))</f>
        <v>24946145.510000002</v>
      </c>
      <c r="BA559" s="138">
        <f>INDEX(ผลงานAdjRw_DHES!$F:$F,MATCH(CalBudget2567!$D559,ผลงานAdjRw_DHES!$B:$B,0))</f>
        <v>1672.8132000000001</v>
      </c>
      <c r="BB559" s="143">
        <f t="shared" si="440"/>
        <v>14912.69049646428</v>
      </c>
      <c r="BC559" s="139">
        <f t="shared" si="441"/>
        <v>2007.3758399999999</v>
      </c>
      <c r="BD559" s="140">
        <f t="shared" si="442"/>
        <v>2007.3758399999999</v>
      </c>
      <c r="BE559" s="141">
        <f t="shared" si="443"/>
        <v>15306.385525570937</v>
      </c>
      <c r="BF559" s="142">
        <f t="shared" si="444"/>
        <v>30725668.501756798</v>
      </c>
      <c r="BG559" s="143">
        <f>INDEX(รายได้แยกตามสิทธิ!$K:$K,MATCH(CalBudget2567!$D559,รายได้แยกตามสิทธิ!$B:$B,0))</f>
        <v>9347016.6999999993</v>
      </c>
      <c r="BH559" s="138">
        <f>INDEX(ผลงานAdjRw_DHES!$E:$E,MATCH(CalBudget2567!$D559,ผลงานAdjRw_DHES!$B:$B,0))</f>
        <v>920.49030000000005</v>
      </c>
      <c r="BI559" s="143">
        <f t="shared" si="445"/>
        <v>10154.38913370407</v>
      </c>
      <c r="BJ559" s="139">
        <f t="shared" si="446"/>
        <v>1104.58836</v>
      </c>
      <c r="BK559" s="140">
        <f t="shared" si="447"/>
        <v>1104.58836</v>
      </c>
      <c r="BL559" s="141">
        <f t="shared" si="448"/>
        <v>10422.465006833858</v>
      </c>
      <c r="BM559" s="142">
        <f t="shared" si="449"/>
        <v>11512533.529056</v>
      </c>
      <c r="BN559" s="143">
        <f>INDEX(รายได้แยกตามสิทธิ!$N:$N,MATCH(CalBudget2567!$D559,รายได้แยกตามสิทธิ!$B:$B,0))</f>
        <v>23505758.670000002</v>
      </c>
      <c r="BO559" s="138">
        <f>INDEX(ผลงานAdjRw_DHES!$I:$I,MATCH(CalBudget2567!$D559,ผลงานAdjRw_DHES!$B:$B,0))</f>
        <v>1395.5539000000008</v>
      </c>
      <c r="BP559" s="143">
        <f t="shared" si="450"/>
        <v>16843.318391356999</v>
      </c>
      <c r="BQ559" s="139">
        <f t="shared" si="451"/>
        <v>1674.664680000001</v>
      </c>
      <c r="BR559" s="140">
        <f t="shared" si="452"/>
        <v>1674.664680000001</v>
      </c>
      <c r="BS559" s="141">
        <f t="shared" si="453"/>
        <v>17287.981996888822</v>
      </c>
      <c r="BT559" s="142">
        <f t="shared" si="454"/>
        <v>28951572.838665597</v>
      </c>
      <c r="BU559" s="144">
        <f t="shared" si="455"/>
        <v>297190137.95803201</v>
      </c>
      <c r="BV559" s="145">
        <f t="shared" si="409"/>
        <v>582039729.4459008</v>
      </c>
      <c r="BW559" s="146">
        <f>INDEX(รายได้แยกตามสิทธิ!$Q:$Q,MATCH(CalBudget2567!$D559,รายได้แยกตามสิทธิ!$B:$B,0))</f>
        <v>0.37</v>
      </c>
      <c r="BX559" s="145">
        <f t="shared" si="456"/>
        <v>215354699.89498329</v>
      </c>
      <c r="BY559" s="141"/>
      <c r="BZ559" s="143">
        <f t="shared" si="457"/>
        <v>333217</v>
      </c>
      <c r="CA559" s="138">
        <f>INDEX(ผลงานOPDVisit_HDC!$C:$C,MATCH(CalBudget2567!$D559,ผลงานOPDVisit_HDC!$A:$A,0))</f>
        <v>333217</v>
      </c>
      <c r="CB559" s="138">
        <f t="shared" si="458"/>
        <v>0</v>
      </c>
    </row>
    <row r="560" spans="1:80" hidden="1" x14ac:dyDescent="0.7">
      <c r="A560" s="136">
        <f>COUNTA($D$16:D560)</f>
        <v>545</v>
      </c>
      <c r="B560" s="1">
        <v>8</v>
      </c>
      <c r="C560" s="2" t="s">
        <v>49</v>
      </c>
      <c r="D560" s="91" t="s">
        <v>617</v>
      </c>
      <c r="E560" s="3" t="s">
        <v>1509</v>
      </c>
      <c r="F560" s="4" t="s">
        <v>1876</v>
      </c>
      <c r="G560" s="1">
        <v>5</v>
      </c>
      <c r="H560" s="3" t="s">
        <v>2964</v>
      </c>
      <c r="I560" s="137">
        <f>INDEX(รายได้แยกตามสิทธิ!$D:$D,MATCH(CalBudget2567!$D560,รายได้แยกตามสิทธิ!$B:$B,0))</f>
        <v>22715909.329999998</v>
      </c>
      <c r="J560" s="138">
        <f>INDEX(ผลงานOPDVisit_HDC!$F:$F,MATCH(CalBudget2567!$D560,ผลงานOPDVisit_HDC!$A:$A,0))</f>
        <v>48016</v>
      </c>
      <c r="K560" s="138">
        <f t="shared" si="410"/>
        <v>473.09041423692099</v>
      </c>
      <c r="L560" s="139">
        <f t="shared" si="411"/>
        <v>57619.199999999997</v>
      </c>
      <c r="M560" s="140">
        <f t="shared" si="412"/>
        <v>57619.199999999997</v>
      </c>
      <c r="N560" s="141">
        <f t="shared" si="413"/>
        <v>485.58000117277572</v>
      </c>
      <c r="O560" s="142">
        <f t="shared" si="414"/>
        <v>27978731.203574397</v>
      </c>
      <c r="P560" s="143">
        <f>INDEX(รายได้แยกตามสิทธิ!$E:$E,MATCH(CalBudget2567!$D560,รายได้แยกตามสิทธิ!$B:$B,0))</f>
        <v>3511470.85</v>
      </c>
      <c r="Q560" s="138">
        <f>INDEX(ผลงานOPDVisit_HDC!$D:$D,MATCH(CalBudget2567!$D560,ผลงานOPDVisit_HDC!$A:$A,0))</f>
        <v>7701</v>
      </c>
      <c r="R560" s="138">
        <f t="shared" si="415"/>
        <v>455.97595766783536</v>
      </c>
      <c r="S560" s="139">
        <f t="shared" si="416"/>
        <v>9241.1999999999989</v>
      </c>
      <c r="T560" s="140">
        <f t="shared" si="417"/>
        <v>9241.1999999999989</v>
      </c>
      <c r="U560" s="141">
        <f t="shared" si="418"/>
        <v>468.01372295026624</v>
      </c>
      <c r="V560" s="142">
        <f t="shared" si="419"/>
        <v>4325008.4165279996</v>
      </c>
      <c r="W560" s="143">
        <f>INDEX(รายได้แยกตามสิทธิ!$F:$F,MATCH(CalBudget2567!$D560,รายได้แยกตามสิทธิ!$B:$B,0))</f>
        <v>923519.75</v>
      </c>
      <c r="X560" s="138">
        <f>INDEX(ผลงานOPDVisit_HDC!$E:$E,MATCH(CalBudget2567!$D560,ผลงานOPDVisit_HDC!$A:$A,0))</f>
        <v>3882</v>
      </c>
      <c r="Y560" s="138">
        <f t="shared" si="420"/>
        <v>237.89792632663574</v>
      </c>
      <c r="Z560" s="139">
        <f t="shared" si="421"/>
        <v>4658.3999999999996</v>
      </c>
      <c r="AA560" s="140">
        <f t="shared" si="422"/>
        <v>4658.3999999999996</v>
      </c>
      <c r="AB560" s="141">
        <f t="shared" si="423"/>
        <v>244.17843158165891</v>
      </c>
      <c r="AC560" s="142">
        <f t="shared" si="424"/>
        <v>1137480.8056799998</v>
      </c>
      <c r="AD560" s="143">
        <f>INDEX(รายได้แยกตามสิทธิ!$G:$G,MATCH(CalBudget2567!$D560,รายได้แยกตามสิทธิ!$B:$B,0))</f>
        <v>27611</v>
      </c>
      <c r="AE560" s="138">
        <f>INDEX(ผลงานOPDVisit_HDC!$G:$G,MATCH(CalBudget2567!$D560,ผลงานOPDVisit_HDC!$A:$A,0))</f>
        <v>69</v>
      </c>
      <c r="AF560" s="138">
        <f t="shared" si="425"/>
        <v>400.15942028985506</v>
      </c>
      <c r="AG560" s="139">
        <f t="shared" si="426"/>
        <v>82.8</v>
      </c>
      <c r="AH560" s="140">
        <f t="shared" si="427"/>
        <v>82.8</v>
      </c>
      <c r="AI560" s="141">
        <f t="shared" si="428"/>
        <v>410.72362898550722</v>
      </c>
      <c r="AJ560" s="142">
        <f t="shared" si="429"/>
        <v>34007.91648</v>
      </c>
      <c r="AK560" s="143">
        <f>INDEX(รายได้แยกตามสิทธิ!$H:$H,MATCH(CalBudget2567!$D560,รายได้แยกตามสิทธิ!$B:$B,0))</f>
        <v>1194028</v>
      </c>
      <c r="AL560" s="138">
        <f>INDEX(ผลงานOPDVisit_HDC!$K:$K,MATCH(CalBudget2567!$D560,ผลงานOPDVisit_HDC!$A:$A,0))</f>
        <v>14</v>
      </c>
      <c r="AM560" s="138">
        <f t="shared" si="430"/>
        <v>85287.71428571429</v>
      </c>
      <c r="AN560" s="139">
        <f t="shared" si="431"/>
        <v>16.8</v>
      </c>
      <c r="AO560" s="140">
        <f t="shared" si="432"/>
        <v>16.8</v>
      </c>
      <c r="AP560" s="141">
        <f t="shared" si="433"/>
        <v>87539.309942857144</v>
      </c>
      <c r="AQ560" s="142">
        <f t="shared" si="434"/>
        <v>1470660.4070400002</v>
      </c>
      <c r="AR560" s="144">
        <f t="shared" si="408"/>
        <v>34945888.749302402</v>
      </c>
      <c r="AS560" s="143">
        <f>INDEX(รายได้แยกตามสิทธิ!$I:$I,MATCH(CalBudget2567!$D560,รายได้แยกตามสิทธิ!$B:$B,0))</f>
        <v>15329977.85</v>
      </c>
      <c r="AT560" s="138">
        <f>INDEX(ผลงานAdjRw_DHES!$D:$D,MATCH(CalBudget2567!$D560,ผลงานAdjRw_DHES!$B:$B,0))</f>
        <v>1662.9316000000001</v>
      </c>
      <c r="AU560" s="143">
        <f t="shared" si="435"/>
        <v>9218.6460645765583</v>
      </c>
      <c r="AV560" s="139">
        <f t="shared" si="436"/>
        <v>1995.51792</v>
      </c>
      <c r="AW560" s="140">
        <f t="shared" si="437"/>
        <v>1995.51792</v>
      </c>
      <c r="AX560" s="141">
        <f t="shared" si="438"/>
        <v>9462.0183206813799</v>
      </c>
      <c r="AY560" s="142">
        <f t="shared" si="439"/>
        <v>18881627.118287999</v>
      </c>
      <c r="AZ560" s="143">
        <f>INDEX(รายได้แยกตามสิทธิ!$J:$J,MATCH(CalBudget2567!$D560,รายได้แยกตามสิทธิ!$B:$B,0))</f>
        <v>2697140.35</v>
      </c>
      <c r="BA560" s="138">
        <f>INDEX(ผลงานAdjRw_DHES!$F:$F,MATCH(CalBudget2567!$D560,ผลงานAdjRw_DHES!$B:$B,0))</f>
        <v>165.46090000000001</v>
      </c>
      <c r="BB560" s="143">
        <f t="shared" si="440"/>
        <v>16300.771662670757</v>
      </c>
      <c r="BC560" s="139">
        <f t="shared" si="441"/>
        <v>198.55307999999999</v>
      </c>
      <c r="BD560" s="140">
        <f t="shared" si="442"/>
        <v>198.55307999999999</v>
      </c>
      <c r="BE560" s="141">
        <f t="shared" si="443"/>
        <v>16731.112034565263</v>
      </c>
      <c r="BF560" s="142">
        <f t="shared" si="444"/>
        <v>3322013.8262879993</v>
      </c>
      <c r="BG560" s="143">
        <f>INDEX(รายได้แยกตามสิทธิ!$K:$K,MATCH(CalBudget2567!$D560,รายได้แยกตามสิทธิ!$B:$B,0))</f>
        <v>565458.67000000004</v>
      </c>
      <c r="BH560" s="138">
        <f>INDEX(ผลงานAdjRw_DHES!$E:$E,MATCH(CalBudget2567!$D560,ผลงานAdjRw_DHES!$B:$B,0))</f>
        <v>71.33</v>
      </c>
      <c r="BI560" s="143">
        <f t="shared" si="445"/>
        <v>7927.3611383709531</v>
      </c>
      <c r="BJ560" s="139">
        <f t="shared" si="446"/>
        <v>85.595999999999989</v>
      </c>
      <c r="BK560" s="140">
        <f t="shared" si="447"/>
        <v>85.595999999999989</v>
      </c>
      <c r="BL560" s="141">
        <f t="shared" si="448"/>
        <v>8136.6434724239462</v>
      </c>
      <c r="BM560" s="142">
        <f t="shared" si="449"/>
        <v>696464.13466560002</v>
      </c>
      <c r="BN560" s="143">
        <f>INDEX(รายได้แยกตามสิทธิ!$N:$N,MATCH(CalBudget2567!$D560,รายได้แยกตามสิทธิ!$B:$B,0))</f>
        <v>573577.9</v>
      </c>
      <c r="BO560" s="138">
        <f>INDEX(ผลงานAdjRw_DHES!$I:$I,MATCH(CalBudget2567!$D560,ผลงานAdjRw_DHES!$B:$B,0))</f>
        <v>79.160399999999953</v>
      </c>
      <c r="BP560" s="143">
        <f t="shared" si="450"/>
        <v>7245.7680860632381</v>
      </c>
      <c r="BQ560" s="139">
        <f t="shared" si="451"/>
        <v>94.992479999999944</v>
      </c>
      <c r="BR560" s="140">
        <f t="shared" si="452"/>
        <v>94.992479999999944</v>
      </c>
      <c r="BS560" s="141">
        <f t="shared" si="453"/>
        <v>7437.0563635353074</v>
      </c>
      <c r="BT560" s="142">
        <f t="shared" si="454"/>
        <v>706464.42787200003</v>
      </c>
      <c r="BU560" s="144">
        <f t="shared" si="455"/>
        <v>23606569.507113598</v>
      </c>
      <c r="BV560" s="145">
        <f t="shared" si="409"/>
        <v>58552458.256416</v>
      </c>
      <c r="BW560" s="146">
        <f>INDEX(รายได้แยกตามสิทธิ!$Q:$Q,MATCH(CalBudget2567!$D560,รายได้แยกตามสิทธิ!$B:$B,0))</f>
        <v>0.51</v>
      </c>
      <c r="BX560" s="145">
        <f t="shared" si="456"/>
        <v>29861753.71077216</v>
      </c>
      <c r="BY560" s="141"/>
      <c r="BZ560" s="143">
        <f t="shared" si="457"/>
        <v>59682</v>
      </c>
      <c r="CA560" s="138">
        <f>INDEX(ผลงานOPDVisit_HDC!$C:$C,MATCH(CalBudget2567!$D560,ผลงานOPDVisit_HDC!$A:$A,0))</f>
        <v>59682</v>
      </c>
      <c r="CB560" s="138">
        <f t="shared" si="458"/>
        <v>0</v>
      </c>
    </row>
    <row r="561" spans="1:80" hidden="1" x14ac:dyDescent="0.7">
      <c r="A561" s="136">
        <f>COUNTA($D$16:D561)</f>
        <v>546</v>
      </c>
      <c r="B561" s="1">
        <v>8</v>
      </c>
      <c r="C561" s="2" t="s">
        <v>50</v>
      </c>
      <c r="D561" s="91" t="s">
        <v>618</v>
      </c>
      <c r="E561" s="3" t="s">
        <v>1510</v>
      </c>
      <c r="F561" s="4" t="s">
        <v>1877</v>
      </c>
      <c r="G561" s="1">
        <v>17</v>
      </c>
      <c r="H561" s="3" t="s">
        <v>2971</v>
      </c>
      <c r="I561" s="137">
        <f>INDEX(รายได้แยกตามสิทธิ!$D:$D,MATCH(CalBudget2567!$D561,รายได้แยกตามสิทธิ!$B:$B,0))</f>
        <v>232618991.00999999</v>
      </c>
      <c r="J561" s="138">
        <f>INDEX(ผลงานOPDVisit_HDC!$F:$F,MATCH(CalBudget2567!$D561,ผลงานOPDVisit_HDC!$A:$A,0))</f>
        <v>239767</v>
      </c>
      <c r="K561" s="138">
        <f t="shared" si="410"/>
        <v>970.18768642056659</v>
      </c>
      <c r="L561" s="139">
        <f t="shared" si="411"/>
        <v>287720.39999999997</v>
      </c>
      <c r="M561" s="140">
        <f t="shared" si="412"/>
        <v>287720.39999999997</v>
      </c>
      <c r="N561" s="141">
        <f t="shared" si="413"/>
        <v>995.80064134206953</v>
      </c>
      <c r="O561" s="142">
        <f t="shared" si="414"/>
        <v>286512158.84719676</v>
      </c>
      <c r="P561" s="143">
        <f>INDEX(รายได้แยกตามสิทธิ!$E:$E,MATCH(CalBudget2567!$D561,รายได้แยกตามสิทธิ!$B:$B,0))</f>
        <v>137365106.16</v>
      </c>
      <c r="Q561" s="138">
        <f>INDEX(ผลงานOPDVisit_HDC!$D:$D,MATCH(CalBudget2567!$D561,ผลงานOPDVisit_HDC!$A:$A,0))</f>
        <v>70092</v>
      </c>
      <c r="R561" s="138">
        <f t="shared" si="415"/>
        <v>1959.7829447012498</v>
      </c>
      <c r="S561" s="139">
        <f t="shared" si="416"/>
        <v>84110.399999999994</v>
      </c>
      <c r="T561" s="140">
        <f t="shared" si="417"/>
        <v>84110.399999999994</v>
      </c>
      <c r="U561" s="141">
        <f t="shared" si="418"/>
        <v>2011.5212144413629</v>
      </c>
      <c r="V561" s="142">
        <f t="shared" si="419"/>
        <v>169189853.95514879</v>
      </c>
      <c r="W561" s="143">
        <f>INDEX(รายได้แยกตามสิทธิ!$F:$F,MATCH(CalBudget2567!$D561,รายได้แยกตามสิทธิ!$B:$B,0))</f>
        <v>42979404.75</v>
      </c>
      <c r="X561" s="138">
        <f>INDEX(ผลงานOPDVisit_HDC!$E:$E,MATCH(CalBudget2567!$D561,ผลงานOPDVisit_HDC!$A:$A,0))</f>
        <v>54566</v>
      </c>
      <c r="Y561" s="138">
        <f t="shared" si="420"/>
        <v>787.65906883407251</v>
      </c>
      <c r="Z561" s="139">
        <f t="shared" si="421"/>
        <v>65479.199999999997</v>
      </c>
      <c r="AA561" s="140">
        <f t="shared" si="422"/>
        <v>65479.199999999997</v>
      </c>
      <c r="AB561" s="141">
        <f t="shared" si="423"/>
        <v>808.453268251292</v>
      </c>
      <c r="AC561" s="142">
        <f t="shared" si="424"/>
        <v>52936873.242479995</v>
      </c>
      <c r="AD561" s="143">
        <f>INDEX(รายได้แยกตามสิทธิ!$G:$G,MATCH(CalBudget2567!$D561,รายได้แยกตามสิทธิ!$B:$B,0))</f>
        <v>520646</v>
      </c>
      <c r="AE561" s="138">
        <f>INDEX(ผลงานOPDVisit_HDC!$G:$G,MATCH(CalBudget2567!$D561,ผลงานOPDVisit_HDC!$A:$A,0))</f>
        <v>8951</v>
      </c>
      <c r="AF561" s="138">
        <f t="shared" si="425"/>
        <v>58.166238409116303</v>
      </c>
      <c r="AG561" s="139">
        <f t="shared" si="426"/>
        <v>10741.199999999999</v>
      </c>
      <c r="AH561" s="140">
        <f t="shared" si="427"/>
        <v>10741.199999999999</v>
      </c>
      <c r="AI561" s="141">
        <f t="shared" si="428"/>
        <v>59.701827103116976</v>
      </c>
      <c r="AJ561" s="142">
        <f t="shared" si="429"/>
        <v>641269.26528000005</v>
      </c>
      <c r="AK561" s="143">
        <f>INDEX(รายได้แยกตามสิทธิ!$H:$H,MATCH(CalBudget2567!$D561,รายได้แยกตามสิทธิ!$B:$B,0))</f>
        <v>35681506.340000004</v>
      </c>
      <c r="AL561" s="138">
        <f>INDEX(ผลงานOPDVisit_HDC!$K:$K,MATCH(CalBudget2567!$D561,ผลงานOPDVisit_HDC!$A:$A,0))</f>
        <v>54886</v>
      </c>
      <c r="AM561" s="138">
        <f t="shared" si="430"/>
        <v>650.10214517363272</v>
      </c>
      <c r="AN561" s="139">
        <f t="shared" si="431"/>
        <v>65863.199999999997</v>
      </c>
      <c r="AO561" s="140">
        <f t="shared" si="432"/>
        <v>65863.199999999997</v>
      </c>
      <c r="AP561" s="141">
        <f t="shared" si="433"/>
        <v>667.26484180621662</v>
      </c>
      <c r="AQ561" s="142">
        <f t="shared" si="434"/>
        <v>43948197.728851207</v>
      </c>
      <c r="AR561" s="144">
        <f t="shared" si="408"/>
        <v>553228353.03895676</v>
      </c>
      <c r="AS561" s="143">
        <f>INDEX(รายได้แยกตามสิทธิ!$I:$I,MATCH(CalBudget2567!$D561,รายได้แยกตามสิทธิ!$B:$B,0))</f>
        <v>406118787.42000002</v>
      </c>
      <c r="AT561" s="138">
        <f>INDEX(ผลงานAdjRw_DHES!$D:$D,MATCH(CalBudget2567!$D561,ผลงานAdjRw_DHES!$B:$B,0))</f>
        <v>32636.939299999998</v>
      </c>
      <c r="AU561" s="143">
        <f t="shared" si="435"/>
        <v>12443.531658619717</v>
      </c>
      <c r="AV561" s="139">
        <f t="shared" si="436"/>
        <v>39164.327159999993</v>
      </c>
      <c r="AW561" s="140">
        <f t="shared" si="437"/>
        <v>39164.327159999993</v>
      </c>
      <c r="AX561" s="141">
        <f t="shared" si="438"/>
        <v>12772.040894407277</v>
      </c>
      <c r="AY561" s="142">
        <f t="shared" si="439"/>
        <v>500208388.0894655</v>
      </c>
      <c r="AZ561" s="143">
        <f>INDEX(รายได้แยกตามสิทธิ!$J:$J,MATCH(CalBudget2567!$D561,รายได้แยกตามสิทธิ!$B:$B,0))</f>
        <v>78491957.950000003</v>
      </c>
      <c r="BA561" s="138">
        <f>INDEX(ผลงานAdjRw_DHES!$F:$F,MATCH(CalBudget2567!$D561,ผลงานAdjRw_DHES!$B:$B,0))</f>
        <v>4958.2237999999998</v>
      </c>
      <c r="BB561" s="143">
        <f t="shared" si="440"/>
        <v>15830.660558323327</v>
      </c>
      <c r="BC561" s="139">
        <f t="shared" si="441"/>
        <v>5949.8685599999999</v>
      </c>
      <c r="BD561" s="140">
        <f t="shared" si="442"/>
        <v>5949.8685599999999</v>
      </c>
      <c r="BE561" s="141">
        <f t="shared" si="443"/>
        <v>16248.589997063063</v>
      </c>
      <c r="BF561" s="142">
        <f t="shared" si="444"/>
        <v>96676974.767856017</v>
      </c>
      <c r="BG561" s="143">
        <f>INDEX(รายได้แยกตามสิทธิ!$K:$K,MATCH(CalBudget2567!$D561,รายได้แยกตามสิทธิ!$B:$B,0))</f>
        <v>71378199.379999995</v>
      </c>
      <c r="BH561" s="138">
        <f>INDEX(ผลงานAdjRw_DHES!$E:$E,MATCH(CalBudget2567!$D561,ผลงานAdjRw_DHES!$B:$B,0))</f>
        <v>3204.9700999999995</v>
      </c>
      <c r="BI561" s="143">
        <f t="shared" si="445"/>
        <v>22271.096813040473</v>
      </c>
      <c r="BJ561" s="139">
        <f t="shared" si="446"/>
        <v>3845.9641199999992</v>
      </c>
      <c r="BK561" s="140">
        <f t="shared" si="447"/>
        <v>3845.9641199999992</v>
      </c>
      <c r="BL561" s="141">
        <f t="shared" si="448"/>
        <v>22859.053768904741</v>
      </c>
      <c r="BM561" s="142">
        <f t="shared" si="449"/>
        <v>87915100.612358391</v>
      </c>
      <c r="BN561" s="143">
        <f>INDEX(รายได้แยกตามสิทธิ!$N:$N,MATCH(CalBudget2567!$D561,รายได้แยกตามสิทธิ!$B:$B,0))</f>
        <v>85535403.159999996</v>
      </c>
      <c r="BO561" s="138">
        <f>INDEX(ผลงานAdjRw_DHES!$I:$I,MATCH(CalBudget2567!$D561,ผลงานAdjRw_DHES!$B:$B,0))</f>
        <v>2904.9245000000001</v>
      </c>
      <c r="BP561" s="143">
        <f t="shared" si="450"/>
        <v>29444.966008583011</v>
      </c>
      <c r="BQ561" s="139">
        <f t="shared" si="451"/>
        <v>3485.9094</v>
      </c>
      <c r="BR561" s="140">
        <f t="shared" si="452"/>
        <v>3485.9094</v>
      </c>
      <c r="BS561" s="141">
        <f t="shared" si="453"/>
        <v>30222.313111209602</v>
      </c>
      <c r="BT561" s="142">
        <f t="shared" si="454"/>
        <v>105352245.3641088</v>
      </c>
      <c r="BU561" s="144">
        <f t="shared" si="455"/>
        <v>790152708.83378863</v>
      </c>
      <c r="BV561" s="145">
        <f t="shared" si="409"/>
        <v>1343381061.8727455</v>
      </c>
      <c r="BW561" s="146">
        <f>INDEX(รายได้แยกตามสิทธิ!$Q:$Q,MATCH(CalBudget2567!$D561,รายได้แยกตามสิทธิ!$B:$B,0))</f>
        <v>0.3</v>
      </c>
      <c r="BX561" s="145">
        <f t="shared" si="456"/>
        <v>403014318.56182367</v>
      </c>
      <c r="BY561" s="141"/>
      <c r="BZ561" s="143">
        <f t="shared" si="457"/>
        <v>428262</v>
      </c>
      <c r="CA561" s="138">
        <f>INDEX(ผลงานOPDVisit_HDC!$C:$C,MATCH(CalBudget2567!$D561,ผลงานOPDVisit_HDC!$A:$A,0))</f>
        <v>428262</v>
      </c>
      <c r="CB561" s="138">
        <f t="shared" si="458"/>
        <v>0</v>
      </c>
    </row>
    <row r="562" spans="1:80" hidden="1" x14ac:dyDescent="0.7">
      <c r="A562" s="136">
        <f>COUNTA($D$16:D562)</f>
        <v>547</v>
      </c>
      <c r="B562" s="1">
        <v>8</v>
      </c>
      <c r="C562" s="2" t="s">
        <v>50</v>
      </c>
      <c r="D562" s="91" t="s">
        <v>619</v>
      </c>
      <c r="E562" s="3" t="s">
        <v>1511</v>
      </c>
      <c r="F562" s="4" t="s">
        <v>1876</v>
      </c>
      <c r="G562" s="1">
        <v>13</v>
      </c>
      <c r="H562" s="3" t="s">
        <v>2963</v>
      </c>
      <c r="I562" s="137">
        <f>INDEX(รายได้แยกตามสิทธิ!$D:$D,MATCH(CalBudget2567!$D562,รายได้แยกตามสิทธิ!$B:$B,0))</f>
        <v>91960417.200000003</v>
      </c>
      <c r="J562" s="138">
        <f>INDEX(ผลงานOPDVisit_HDC!$F:$F,MATCH(CalBudget2567!$D562,ผลงานOPDVisit_HDC!$A:$A,0))</f>
        <v>109577</v>
      </c>
      <c r="K562" s="138">
        <f t="shared" si="410"/>
        <v>839.2310174580432</v>
      </c>
      <c r="L562" s="139">
        <f t="shared" si="411"/>
        <v>131492.4</v>
      </c>
      <c r="M562" s="140">
        <f t="shared" si="412"/>
        <v>131492.4</v>
      </c>
      <c r="N562" s="141">
        <f t="shared" si="413"/>
        <v>861.38671631893556</v>
      </c>
      <c r="O562" s="142">
        <f t="shared" si="414"/>
        <v>113265806.656896</v>
      </c>
      <c r="P562" s="143">
        <f>INDEX(รายได้แยกตามสิทธิ!$E:$E,MATCH(CalBudget2567!$D562,รายได้แยกตามสิทธิ!$B:$B,0))</f>
        <v>11084524.109999999</v>
      </c>
      <c r="Q562" s="138">
        <f>INDEX(ผลงานOPDVisit_HDC!$D:$D,MATCH(CalBudget2567!$D562,ผลงานOPDVisit_HDC!$A:$A,0))</f>
        <v>20563</v>
      </c>
      <c r="R562" s="138">
        <f t="shared" si="415"/>
        <v>539.05189466517527</v>
      </c>
      <c r="S562" s="139">
        <f t="shared" si="416"/>
        <v>24675.599999999999</v>
      </c>
      <c r="T562" s="140">
        <f t="shared" si="417"/>
        <v>24675.599999999999</v>
      </c>
      <c r="U562" s="141">
        <f t="shared" si="418"/>
        <v>553.28286468433589</v>
      </c>
      <c r="V562" s="142">
        <f t="shared" si="419"/>
        <v>13652586.655804798</v>
      </c>
      <c r="W562" s="143">
        <f>INDEX(รายได้แยกตามสิทธิ!$F:$F,MATCH(CalBudget2567!$D562,รายได้แยกตามสิทธิ!$B:$B,0))</f>
        <v>3822240.2</v>
      </c>
      <c r="X562" s="138">
        <f>INDEX(ผลงานOPDVisit_HDC!$E:$E,MATCH(CalBudget2567!$D562,ผลงานOPDVisit_HDC!$A:$A,0))</f>
        <v>13146</v>
      </c>
      <c r="Y562" s="138">
        <f t="shared" si="420"/>
        <v>290.7530959987829</v>
      </c>
      <c r="Z562" s="139">
        <f t="shared" si="421"/>
        <v>15775.199999999999</v>
      </c>
      <c r="AA562" s="140">
        <f t="shared" si="422"/>
        <v>15775.199999999999</v>
      </c>
      <c r="AB562" s="141">
        <f t="shared" si="423"/>
        <v>298.42897773315076</v>
      </c>
      <c r="AC562" s="142">
        <f t="shared" si="424"/>
        <v>4707776.8095359998</v>
      </c>
      <c r="AD562" s="143">
        <f>INDEX(รายได้แยกตามสิทธิ!$G:$G,MATCH(CalBudget2567!$D562,รายได้แยกตามสิทธิ!$B:$B,0))</f>
        <v>301755.64</v>
      </c>
      <c r="AE562" s="138">
        <f>INDEX(ผลงานOPDVisit_HDC!$G:$G,MATCH(CalBudget2567!$D562,ผลงานOPDVisit_HDC!$A:$A,0))</f>
        <v>1161</v>
      </c>
      <c r="AF562" s="138">
        <f t="shared" si="425"/>
        <v>259.91011197243756</v>
      </c>
      <c r="AG562" s="139">
        <f t="shared" si="426"/>
        <v>1393.2</v>
      </c>
      <c r="AH562" s="140">
        <f t="shared" si="427"/>
        <v>1393.2</v>
      </c>
      <c r="AI562" s="141">
        <f t="shared" si="428"/>
        <v>266.77173892850993</v>
      </c>
      <c r="AJ562" s="142">
        <f t="shared" si="429"/>
        <v>371666.38667520008</v>
      </c>
      <c r="AK562" s="143">
        <f>INDEX(รายได้แยกตามสิทธิ!$H:$H,MATCH(CalBudget2567!$D562,รายได้แยกตามสิทธิ!$B:$B,0))</f>
        <v>4960302.72</v>
      </c>
      <c r="AL562" s="138">
        <f>INDEX(ผลงานOPDVisit_HDC!$K:$K,MATCH(CalBudget2567!$D562,ผลงานOPDVisit_HDC!$A:$A,0))</f>
        <v>265</v>
      </c>
      <c r="AM562" s="138">
        <f t="shared" si="430"/>
        <v>18718.123471698113</v>
      </c>
      <c r="AN562" s="139">
        <f t="shared" si="431"/>
        <v>318</v>
      </c>
      <c r="AO562" s="140">
        <f t="shared" si="432"/>
        <v>318</v>
      </c>
      <c r="AP562" s="141">
        <f t="shared" si="433"/>
        <v>19212.281931350943</v>
      </c>
      <c r="AQ562" s="142">
        <f t="shared" si="434"/>
        <v>6109505.6541695995</v>
      </c>
      <c r="AR562" s="144">
        <f t="shared" si="408"/>
        <v>138107342.16308159</v>
      </c>
      <c r="AS562" s="143">
        <f>INDEX(รายได้แยกตามสิทธิ!$I:$I,MATCH(CalBudget2567!$D562,รายได้แยกตามสิทธิ!$B:$B,0))</f>
        <v>99430677.079999998</v>
      </c>
      <c r="AT562" s="138">
        <f>INDEX(ผลงานAdjRw_DHES!$D:$D,MATCH(CalBudget2567!$D562,ผลงานAdjRw_DHES!$B:$B,0))</f>
        <v>6197.0857999999998</v>
      </c>
      <c r="AU562" s="143">
        <f t="shared" si="435"/>
        <v>16044.747529556555</v>
      </c>
      <c r="AV562" s="139">
        <f t="shared" si="436"/>
        <v>7436.5029599999998</v>
      </c>
      <c r="AW562" s="140">
        <f t="shared" si="437"/>
        <v>7436.5029599999998</v>
      </c>
      <c r="AX562" s="141">
        <f t="shared" si="438"/>
        <v>16468.328864336847</v>
      </c>
      <c r="AY562" s="142">
        <f t="shared" si="439"/>
        <v>122466776.3458944</v>
      </c>
      <c r="AZ562" s="143">
        <f>INDEX(รายได้แยกตามสิทธิ!$J:$J,MATCH(CalBudget2567!$D562,รายได้แยกตามสิทธิ!$B:$B,0))</f>
        <v>13220053.859999999</v>
      </c>
      <c r="BA562" s="138">
        <f>INDEX(ผลงานAdjRw_DHES!$F:$F,MATCH(CalBudget2567!$D562,ผลงานAdjRw_DHES!$B:$B,0))</f>
        <v>666.89409999999998</v>
      </c>
      <c r="BB562" s="143">
        <f t="shared" si="440"/>
        <v>19823.318065042109</v>
      </c>
      <c r="BC562" s="139">
        <f t="shared" si="441"/>
        <v>800.27292</v>
      </c>
      <c r="BD562" s="140">
        <f t="shared" si="442"/>
        <v>800.27292</v>
      </c>
      <c r="BE562" s="141">
        <f t="shared" si="443"/>
        <v>20346.653661959223</v>
      </c>
      <c r="BF562" s="142">
        <f t="shared" si="444"/>
        <v>16282875.938284799</v>
      </c>
      <c r="BG562" s="143">
        <f>INDEX(รายได้แยกตามสิทธิ!$K:$K,MATCH(CalBudget2567!$D562,รายได้แยกตามสิทธิ!$B:$B,0))</f>
        <v>3323766.34</v>
      </c>
      <c r="BH562" s="138">
        <f>INDEX(ผลงานAdjRw_DHES!$E:$E,MATCH(CalBudget2567!$D562,ผลงานAdjRw_DHES!$B:$B,0))</f>
        <v>266.4282</v>
      </c>
      <c r="BI562" s="143">
        <f t="shared" si="445"/>
        <v>12475.279793955744</v>
      </c>
      <c r="BJ562" s="139">
        <f t="shared" si="446"/>
        <v>319.71384</v>
      </c>
      <c r="BK562" s="140">
        <f t="shared" si="447"/>
        <v>319.71384</v>
      </c>
      <c r="BL562" s="141">
        <f t="shared" si="448"/>
        <v>12804.627180516176</v>
      </c>
      <c r="BM562" s="142">
        <f t="shared" si="449"/>
        <v>4093816.5256511997</v>
      </c>
      <c r="BN562" s="143">
        <f>INDEX(รายได้แยกตามสิทธิ!$N:$N,MATCH(CalBudget2567!$D562,รายได้แยกตามสิทธิ!$B:$B,0))</f>
        <v>9498006.0700000003</v>
      </c>
      <c r="BO562" s="138">
        <f>INDEX(ผลงานAdjRw_DHES!$I:$I,MATCH(CalBudget2567!$D562,ผลงานAdjRw_DHES!$B:$B,0))</f>
        <v>713.92780000000016</v>
      </c>
      <c r="BP562" s="143">
        <f t="shared" si="450"/>
        <v>13303.874803586579</v>
      </c>
      <c r="BQ562" s="139">
        <f t="shared" si="451"/>
        <v>856.71336000000019</v>
      </c>
      <c r="BR562" s="140">
        <f t="shared" si="452"/>
        <v>856.71336000000019</v>
      </c>
      <c r="BS562" s="141">
        <f t="shared" si="453"/>
        <v>13655.097098401266</v>
      </c>
      <c r="BT562" s="142">
        <f t="shared" si="454"/>
        <v>11698504.116297601</v>
      </c>
      <c r="BU562" s="144">
        <f t="shared" si="455"/>
        <v>154541972.926128</v>
      </c>
      <c r="BV562" s="145">
        <f t="shared" si="409"/>
        <v>292649315.08920956</v>
      </c>
      <c r="BW562" s="146">
        <f>INDEX(รายได้แยกตามสิทธิ!$Q:$Q,MATCH(CalBudget2567!$D562,รายได้แยกตามสิทธิ!$B:$B,0))</f>
        <v>0.48</v>
      </c>
      <c r="BX562" s="145">
        <f t="shared" si="456"/>
        <v>140471671.24282059</v>
      </c>
      <c r="BY562" s="141"/>
      <c r="BZ562" s="143">
        <f t="shared" si="457"/>
        <v>144712</v>
      </c>
      <c r="CA562" s="138">
        <f>INDEX(ผลงานOPDVisit_HDC!$C:$C,MATCH(CalBudget2567!$D562,ผลงานOPDVisit_HDC!$A:$A,0))</f>
        <v>144712</v>
      </c>
      <c r="CB562" s="138">
        <f t="shared" si="458"/>
        <v>0</v>
      </c>
    </row>
    <row r="563" spans="1:80" hidden="1" x14ac:dyDescent="0.7">
      <c r="A563" s="136">
        <f>COUNTA($D$16:D563)</f>
        <v>548</v>
      </c>
      <c r="B563" s="1">
        <v>8</v>
      </c>
      <c r="C563" s="2" t="s">
        <v>50</v>
      </c>
      <c r="D563" s="91" t="s">
        <v>620</v>
      </c>
      <c r="E563" s="3" t="s">
        <v>1512</v>
      </c>
      <c r="F563" s="4" t="s">
        <v>1876</v>
      </c>
      <c r="G563" s="1">
        <v>5</v>
      </c>
      <c r="H563" s="3" t="s">
        <v>2964</v>
      </c>
      <c r="I563" s="137">
        <f>INDEX(รายได้แยกตามสิทธิ!$D:$D,MATCH(CalBudget2567!$D563,รายได้แยกตามสิทธิ!$B:$B,0))</f>
        <v>20152284.399999999</v>
      </c>
      <c r="J563" s="138">
        <f>INDEX(ผลงานOPDVisit_HDC!$F:$F,MATCH(CalBudget2567!$D563,ผลงานOPDVisit_HDC!$A:$A,0))</f>
        <v>39139</v>
      </c>
      <c r="K563" s="138">
        <f t="shared" si="410"/>
        <v>514.89011982932618</v>
      </c>
      <c r="L563" s="139">
        <f t="shared" si="411"/>
        <v>46966.799999999996</v>
      </c>
      <c r="M563" s="140">
        <f t="shared" si="412"/>
        <v>46966.799999999996</v>
      </c>
      <c r="N563" s="141">
        <f t="shared" si="413"/>
        <v>528.48321899282041</v>
      </c>
      <c r="O563" s="142">
        <f t="shared" si="414"/>
        <v>24821165.649791997</v>
      </c>
      <c r="P563" s="143">
        <f>INDEX(รายได้แยกตามสิทธิ!$E:$E,MATCH(CalBudget2567!$D563,รายได้แยกตามสิทธิ!$B:$B,0))</f>
        <v>4042934.75</v>
      </c>
      <c r="Q563" s="138">
        <f>INDEX(ผลงานOPDVisit_HDC!$D:$D,MATCH(CalBudget2567!$D563,ผลงานOPDVisit_HDC!$A:$A,0))</f>
        <v>10666</v>
      </c>
      <c r="R563" s="138">
        <f t="shared" si="415"/>
        <v>379.04882336396025</v>
      </c>
      <c r="S563" s="139">
        <f t="shared" si="416"/>
        <v>12799.199999999999</v>
      </c>
      <c r="T563" s="140">
        <f t="shared" si="417"/>
        <v>12799.199999999999</v>
      </c>
      <c r="U563" s="141">
        <f t="shared" si="418"/>
        <v>389.05571230076879</v>
      </c>
      <c r="V563" s="142">
        <f t="shared" si="419"/>
        <v>4979601.8728799997</v>
      </c>
      <c r="W563" s="143">
        <f>INDEX(รายได้แยกตามสิทธิ!$F:$F,MATCH(CalBudget2567!$D563,รายได้แยกตามสิทธิ!$B:$B,0))</f>
        <v>1085704.75</v>
      </c>
      <c r="X563" s="138">
        <f>INDEX(ผลงานOPDVisit_HDC!$E:$E,MATCH(CalBudget2567!$D563,ผลงานOPDVisit_HDC!$A:$A,0))</f>
        <v>11790</v>
      </c>
      <c r="Y563" s="138">
        <f t="shared" si="420"/>
        <v>92.086916878710767</v>
      </c>
      <c r="Z563" s="139">
        <f t="shared" si="421"/>
        <v>14148</v>
      </c>
      <c r="AA563" s="140">
        <f t="shared" si="422"/>
        <v>14148</v>
      </c>
      <c r="AB563" s="141">
        <f t="shared" si="423"/>
        <v>94.51801148430873</v>
      </c>
      <c r="AC563" s="142">
        <f t="shared" si="424"/>
        <v>1337240.8264799998</v>
      </c>
      <c r="AD563" s="143">
        <f>INDEX(รายได้แยกตามสิทธิ!$G:$G,MATCH(CalBudget2567!$D563,รายได้แยกตามสิทธิ!$B:$B,0))</f>
        <v>184639.29</v>
      </c>
      <c r="AE563" s="138">
        <f>INDEX(ผลงานOPDVisit_HDC!$G:$G,MATCH(CalBudget2567!$D563,ผลงานOPDVisit_HDC!$A:$A,0))</f>
        <v>368</v>
      </c>
      <c r="AF563" s="138">
        <f t="shared" si="425"/>
        <v>501.73720108695653</v>
      </c>
      <c r="AG563" s="139">
        <f t="shared" si="426"/>
        <v>441.59999999999997</v>
      </c>
      <c r="AH563" s="140">
        <f t="shared" si="427"/>
        <v>441.59999999999997</v>
      </c>
      <c r="AI563" s="141">
        <f t="shared" si="428"/>
        <v>514.98306319565222</v>
      </c>
      <c r="AJ563" s="142">
        <f t="shared" si="429"/>
        <v>227416.52070719999</v>
      </c>
      <c r="AK563" s="143">
        <f>INDEX(รายได้แยกตามสิทธิ!$H:$H,MATCH(CalBudget2567!$D563,รายได้แยกตามสิทธิ!$B:$B,0))</f>
        <v>1642488.25</v>
      </c>
      <c r="AL563" s="138">
        <f>INDEX(ผลงานOPDVisit_HDC!$K:$K,MATCH(CalBudget2567!$D563,ผลงานOPDVisit_HDC!$A:$A,0))</f>
        <v>3558</v>
      </c>
      <c r="AM563" s="138">
        <f t="shared" si="430"/>
        <v>461.63244800449689</v>
      </c>
      <c r="AN563" s="139">
        <f t="shared" si="431"/>
        <v>4269.5999999999995</v>
      </c>
      <c r="AO563" s="140">
        <f t="shared" si="432"/>
        <v>4269.5999999999995</v>
      </c>
      <c r="AP563" s="141">
        <f t="shared" si="433"/>
        <v>473.81954463181563</v>
      </c>
      <c r="AQ563" s="142">
        <f t="shared" si="434"/>
        <v>2023019.9277599999</v>
      </c>
      <c r="AR563" s="144">
        <f t="shared" si="408"/>
        <v>33388444.797619201</v>
      </c>
      <c r="AS563" s="143">
        <f>INDEX(รายได้แยกตามสิทธิ!$I:$I,MATCH(CalBudget2567!$D563,รายได้แยกตามสิทธิ!$B:$B,0))</f>
        <v>8822320.2799999993</v>
      </c>
      <c r="AT563" s="138">
        <f>INDEX(ผลงานAdjRw_DHES!$D:$D,MATCH(CalBudget2567!$D563,ผลงานAdjRw_DHES!$B:$B,0))</f>
        <v>926.87630000000001</v>
      </c>
      <c r="AU563" s="143">
        <f t="shared" si="435"/>
        <v>9518.3362440058063</v>
      </c>
      <c r="AV563" s="139">
        <f t="shared" si="436"/>
        <v>1112.2515599999999</v>
      </c>
      <c r="AW563" s="140">
        <f t="shared" si="437"/>
        <v>1112.2515599999999</v>
      </c>
      <c r="AX563" s="141">
        <f t="shared" si="438"/>
        <v>9769.6203208475599</v>
      </c>
      <c r="AY563" s="142">
        <f t="shared" si="439"/>
        <v>10866275.442470398</v>
      </c>
      <c r="AZ563" s="143">
        <f>INDEX(รายได้แยกตามสิทธิ!$J:$J,MATCH(CalBudget2567!$D563,รายได้แยกตามสิทธิ!$B:$B,0))</f>
        <v>988582.12</v>
      </c>
      <c r="BA563" s="138">
        <f>INDEX(ผลงานAdjRw_DHES!$F:$F,MATCH(CalBudget2567!$D563,ผลงานAdjRw_DHES!$B:$B,0))</f>
        <v>81.329700000000003</v>
      </c>
      <c r="BB563" s="143">
        <f t="shared" si="440"/>
        <v>12155.241197250205</v>
      </c>
      <c r="BC563" s="139">
        <f t="shared" si="441"/>
        <v>97.595640000000003</v>
      </c>
      <c r="BD563" s="140">
        <f t="shared" si="442"/>
        <v>97.595640000000003</v>
      </c>
      <c r="BE563" s="141">
        <f t="shared" si="443"/>
        <v>12476.139564857611</v>
      </c>
      <c r="BF563" s="142">
        <f t="shared" si="444"/>
        <v>1217616.8255616</v>
      </c>
      <c r="BG563" s="143">
        <f>INDEX(รายได้แยกตามสิทธิ!$K:$K,MATCH(CalBudget2567!$D563,รายได้แยกตามสิทธิ!$B:$B,0))</f>
        <v>285031.65000000002</v>
      </c>
      <c r="BH563" s="138">
        <f>INDEX(ผลงานAdjRw_DHES!$E:$E,MATCH(CalBudget2567!$D563,ผลงานAdjRw_DHES!$B:$B,0))</f>
        <v>38.292999999999992</v>
      </c>
      <c r="BI563" s="143">
        <f t="shared" si="445"/>
        <v>7443.4400543180236</v>
      </c>
      <c r="BJ563" s="139">
        <f t="shared" si="446"/>
        <v>45.951599999999992</v>
      </c>
      <c r="BK563" s="140">
        <f t="shared" si="447"/>
        <v>45.951599999999992</v>
      </c>
      <c r="BL563" s="141">
        <f t="shared" si="448"/>
        <v>7639.9468717520194</v>
      </c>
      <c r="BM563" s="142">
        <f t="shared" si="449"/>
        <v>351067.78267200006</v>
      </c>
      <c r="BN563" s="143">
        <f>INDEX(รายได้แยกตามสิทธิ!$N:$N,MATCH(CalBudget2567!$D563,รายได้แยกตามสิทธิ!$B:$B,0))</f>
        <v>987334</v>
      </c>
      <c r="BO563" s="138">
        <f>INDEX(ผลงานAdjRw_DHES!$I:$I,MATCH(CalBudget2567!$D563,ผลงานAdjRw_DHES!$B:$B,0))</f>
        <v>69.873699999999872</v>
      </c>
      <c r="BP563" s="143">
        <f t="shared" si="450"/>
        <v>14130.266466496003</v>
      </c>
      <c r="BQ563" s="139">
        <f t="shared" si="451"/>
        <v>83.84843999999984</v>
      </c>
      <c r="BR563" s="140">
        <f t="shared" si="452"/>
        <v>83.84843999999984</v>
      </c>
      <c r="BS563" s="141">
        <f t="shared" si="453"/>
        <v>14503.305501211498</v>
      </c>
      <c r="BT563" s="142">
        <f t="shared" si="454"/>
        <v>1216079.54112</v>
      </c>
      <c r="BU563" s="144">
        <f t="shared" si="455"/>
        <v>13651039.591823997</v>
      </c>
      <c r="BV563" s="145">
        <f t="shared" si="409"/>
        <v>47039484.389443196</v>
      </c>
      <c r="BW563" s="146">
        <f>INDEX(รายได้แยกตามสิทธิ!$Q:$Q,MATCH(CalBudget2567!$D563,รายได้แยกตามสิทธิ!$B:$B,0))</f>
        <v>0.44</v>
      </c>
      <c r="BX563" s="145">
        <f t="shared" si="456"/>
        <v>20697373.131355006</v>
      </c>
      <c r="BY563" s="141"/>
      <c r="BZ563" s="143">
        <f t="shared" si="457"/>
        <v>65521</v>
      </c>
      <c r="CA563" s="138">
        <f>INDEX(ผลงานOPDVisit_HDC!$C:$C,MATCH(CalBudget2567!$D563,ผลงานOPDVisit_HDC!$A:$A,0))</f>
        <v>65521</v>
      </c>
      <c r="CB563" s="138">
        <f t="shared" si="458"/>
        <v>0</v>
      </c>
    </row>
    <row r="564" spans="1:80" hidden="1" x14ac:dyDescent="0.7">
      <c r="A564" s="136">
        <f>COUNTA($D$16:D564)</f>
        <v>549</v>
      </c>
      <c r="B564" s="1">
        <v>8</v>
      </c>
      <c r="C564" s="2" t="s">
        <v>50</v>
      </c>
      <c r="D564" s="91" t="s">
        <v>621</v>
      </c>
      <c r="E564" s="3" t="s">
        <v>1513</v>
      </c>
      <c r="F564" s="4" t="s">
        <v>1876</v>
      </c>
      <c r="G564" s="1">
        <v>5</v>
      </c>
      <c r="H564" s="3" t="s">
        <v>2964</v>
      </c>
      <c r="I564" s="137">
        <f>INDEX(รายได้แยกตามสิทธิ!$D:$D,MATCH(CalBudget2567!$D564,รายได้แยกตามสิทธิ!$B:$B,0))</f>
        <v>26983907.699999999</v>
      </c>
      <c r="J564" s="138">
        <f>INDEX(ผลงานOPDVisit_HDC!$F:$F,MATCH(CalBudget2567!$D564,ผลงานOPDVisit_HDC!$A:$A,0))</f>
        <v>43704</v>
      </c>
      <c r="K564" s="138">
        <f t="shared" si="410"/>
        <v>617.42421059857224</v>
      </c>
      <c r="L564" s="139">
        <f t="shared" si="411"/>
        <v>52444.799999999996</v>
      </c>
      <c r="M564" s="140">
        <f t="shared" si="412"/>
        <v>52444.799999999996</v>
      </c>
      <c r="N564" s="141">
        <f t="shared" si="413"/>
        <v>633.72420975837451</v>
      </c>
      <c r="O564" s="142">
        <f t="shared" si="414"/>
        <v>33235539.435935996</v>
      </c>
      <c r="P564" s="143">
        <f>INDEX(รายได้แยกตามสิทธิ!$E:$E,MATCH(CalBudget2567!$D564,รายได้แยกตามสิทธิ!$B:$B,0))</f>
        <v>5309067.9800000004</v>
      </c>
      <c r="Q564" s="138">
        <f>INDEX(ผลงานOPDVisit_HDC!$D:$D,MATCH(CalBudget2567!$D564,ผลงานOPDVisit_HDC!$A:$A,0))</f>
        <v>8038</v>
      </c>
      <c r="R564" s="138">
        <f t="shared" si="415"/>
        <v>660.49614083105257</v>
      </c>
      <c r="S564" s="139">
        <f t="shared" si="416"/>
        <v>9645.6</v>
      </c>
      <c r="T564" s="140">
        <f t="shared" si="417"/>
        <v>9645.6</v>
      </c>
      <c r="U564" s="141">
        <f t="shared" si="418"/>
        <v>677.93323894899231</v>
      </c>
      <c r="V564" s="142">
        <f t="shared" si="419"/>
        <v>6539072.8496064004</v>
      </c>
      <c r="W564" s="143">
        <f>INDEX(รายได้แยกตามสิทธิ!$F:$F,MATCH(CalBudget2567!$D564,รายได้แยกตามสิทธิ!$B:$B,0))</f>
        <v>1927092.3</v>
      </c>
      <c r="X564" s="138">
        <f>INDEX(ผลงานOPDVisit_HDC!$E:$E,MATCH(CalBudget2567!$D564,ผลงานOPDVisit_HDC!$A:$A,0))</f>
        <v>22754</v>
      </c>
      <c r="Y564" s="138">
        <f t="shared" si="420"/>
        <v>84.692462863672318</v>
      </c>
      <c r="Z564" s="139">
        <f t="shared" si="421"/>
        <v>27304.799999999999</v>
      </c>
      <c r="AA564" s="140">
        <f t="shared" si="422"/>
        <v>27304.799999999999</v>
      </c>
      <c r="AB564" s="141">
        <f t="shared" si="423"/>
        <v>86.928343883273271</v>
      </c>
      <c r="AC564" s="142">
        <f t="shared" si="424"/>
        <v>2373561.0440639998</v>
      </c>
      <c r="AD564" s="143">
        <f>INDEX(รายได้แยกตามสิทธิ!$G:$G,MATCH(CalBudget2567!$D564,รายได้แยกตามสิทธิ!$B:$B,0))</f>
        <v>104530</v>
      </c>
      <c r="AE564" s="138">
        <f>INDEX(ผลงานOPDVisit_HDC!$G:$G,MATCH(CalBudget2567!$D564,ผลงานOPDVisit_HDC!$A:$A,0))</f>
        <v>138</v>
      </c>
      <c r="AF564" s="138">
        <f t="shared" si="425"/>
        <v>757.463768115942</v>
      </c>
      <c r="AG564" s="139">
        <f t="shared" si="426"/>
        <v>165.6</v>
      </c>
      <c r="AH564" s="140">
        <f t="shared" si="427"/>
        <v>165.6</v>
      </c>
      <c r="AI564" s="141">
        <f t="shared" si="428"/>
        <v>777.46081159420282</v>
      </c>
      <c r="AJ564" s="142">
        <f t="shared" si="429"/>
        <v>128747.51039999998</v>
      </c>
      <c r="AK564" s="143">
        <f>INDEX(รายได้แยกตามสิทธิ!$H:$H,MATCH(CalBudget2567!$D564,รายได้แยกตามสิทธิ!$B:$B,0))</f>
        <v>2103188</v>
      </c>
      <c r="AL564" s="138">
        <f>INDEX(ผลงานOPDVisit_HDC!$K:$K,MATCH(CalBudget2567!$D564,ผลงานOPDVisit_HDC!$A:$A,0))</f>
        <v>288</v>
      </c>
      <c r="AM564" s="138">
        <f t="shared" si="430"/>
        <v>7302.7361111111113</v>
      </c>
      <c r="AN564" s="139">
        <f t="shared" si="431"/>
        <v>345.59999999999997</v>
      </c>
      <c r="AO564" s="140">
        <f t="shared" si="432"/>
        <v>345.59999999999997</v>
      </c>
      <c r="AP564" s="141">
        <f t="shared" si="433"/>
        <v>7495.5283444444449</v>
      </c>
      <c r="AQ564" s="142">
        <f t="shared" si="434"/>
        <v>2590454.5958400001</v>
      </c>
      <c r="AR564" s="144">
        <f t="shared" si="408"/>
        <v>44867375.435846396</v>
      </c>
      <c r="AS564" s="143">
        <f>INDEX(รายได้แยกตามสิทธิ!$I:$I,MATCH(CalBudget2567!$D564,รายได้แยกตามสิทธิ!$B:$B,0))</f>
        <v>9652718.9100000001</v>
      </c>
      <c r="AT564" s="138">
        <f>INDEX(ผลงานAdjRw_DHES!$D:$D,MATCH(CalBudget2567!$D564,ผลงานAdjRw_DHES!$B:$B,0))</f>
        <v>934.43759999999997</v>
      </c>
      <c r="AU564" s="143">
        <f t="shared" si="435"/>
        <v>10329.976993648372</v>
      </c>
      <c r="AV564" s="139">
        <f t="shared" si="436"/>
        <v>1121.32512</v>
      </c>
      <c r="AW564" s="140">
        <f t="shared" si="437"/>
        <v>1121.32512</v>
      </c>
      <c r="AX564" s="141">
        <f t="shared" si="438"/>
        <v>10602.688386280688</v>
      </c>
      <c r="AY564" s="142">
        <f t="shared" si="439"/>
        <v>11889060.827068798</v>
      </c>
      <c r="AZ564" s="143">
        <f>INDEX(รายได้แยกตามสิทธิ!$J:$J,MATCH(CalBudget2567!$D564,รายได้แยกตามสิทธิ!$B:$B,0))</f>
        <v>1252227.6499999999</v>
      </c>
      <c r="BA564" s="138">
        <f>INDEX(ผลงานAdjRw_DHES!$F:$F,MATCH(CalBudget2567!$D564,ผลงานAdjRw_DHES!$B:$B,0))</f>
        <v>75.397900000000007</v>
      </c>
      <c r="BB564" s="143">
        <f t="shared" si="440"/>
        <v>16608.256330746608</v>
      </c>
      <c r="BC564" s="139">
        <f t="shared" si="441"/>
        <v>90.47748</v>
      </c>
      <c r="BD564" s="140">
        <f t="shared" si="442"/>
        <v>90.47748</v>
      </c>
      <c r="BE564" s="141">
        <f t="shared" si="443"/>
        <v>17046.714297878319</v>
      </c>
      <c r="BF564" s="142">
        <f t="shared" si="444"/>
        <v>1542343.7519519997</v>
      </c>
      <c r="BG564" s="143">
        <f>INDEX(รายได้แยกตามสิทธิ!$K:$K,MATCH(CalBudget2567!$D564,รายได้แยกตามสิทธิ!$B:$B,0))</f>
        <v>374228.22</v>
      </c>
      <c r="BH564" s="138">
        <f>INDEX(ผลงานAdjRw_DHES!$E:$E,MATCH(CalBudget2567!$D564,ผลงานAdjRw_DHES!$B:$B,0))</f>
        <v>31.431699999999999</v>
      </c>
      <c r="BI564" s="143">
        <f t="shared" si="445"/>
        <v>11906.076349672463</v>
      </c>
      <c r="BJ564" s="139">
        <f t="shared" si="446"/>
        <v>37.718039999999995</v>
      </c>
      <c r="BK564" s="140">
        <f t="shared" si="447"/>
        <v>37.718039999999995</v>
      </c>
      <c r="BL564" s="141">
        <f t="shared" si="448"/>
        <v>12220.396765303816</v>
      </c>
      <c r="BM564" s="142">
        <f t="shared" si="449"/>
        <v>460929.41400959989</v>
      </c>
      <c r="BN564" s="143">
        <f>INDEX(รายได้แยกตามสิทธิ!$N:$N,MATCH(CalBudget2567!$D564,รายได้แยกตามสิทธิ!$B:$B,0))</f>
        <v>1062830.72</v>
      </c>
      <c r="BO564" s="138">
        <f>INDEX(ผลงานAdjRw_DHES!$I:$I,MATCH(CalBudget2567!$D564,ผลงานAdjRw_DHES!$B:$B,0))</f>
        <v>49.765400000000014</v>
      </c>
      <c r="BP564" s="143">
        <f t="shared" si="450"/>
        <v>21356.820602265823</v>
      </c>
      <c r="BQ564" s="139">
        <f t="shared" si="451"/>
        <v>59.718480000000014</v>
      </c>
      <c r="BR564" s="140">
        <f t="shared" si="452"/>
        <v>59.718480000000014</v>
      </c>
      <c r="BS564" s="141">
        <f t="shared" si="453"/>
        <v>21920.64066616564</v>
      </c>
      <c r="BT564" s="142">
        <f t="shared" si="454"/>
        <v>1309067.3412095997</v>
      </c>
      <c r="BU564" s="144">
        <f t="shared" si="455"/>
        <v>15201401.334239997</v>
      </c>
      <c r="BV564" s="145">
        <f t="shared" si="409"/>
        <v>60068776.770086393</v>
      </c>
      <c r="BW564" s="146">
        <f>INDEX(รายได้แยกตามสิทธิ!$Q:$Q,MATCH(CalBudget2567!$D564,รายได้แยกตามสิทธิ!$B:$B,0))</f>
        <v>0.56999999999999995</v>
      </c>
      <c r="BX564" s="145">
        <f t="shared" si="456"/>
        <v>34239202.758949243</v>
      </c>
      <c r="BY564" s="141"/>
      <c r="BZ564" s="143">
        <f t="shared" si="457"/>
        <v>74922</v>
      </c>
      <c r="CA564" s="138">
        <f>INDEX(ผลงานOPDVisit_HDC!$C:$C,MATCH(CalBudget2567!$D564,ผลงานOPDVisit_HDC!$A:$A,0))</f>
        <v>74922</v>
      </c>
      <c r="CB564" s="138">
        <f t="shared" si="458"/>
        <v>0</v>
      </c>
    </row>
    <row r="565" spans="1:80" hidden="1" x14ac:dyDescent="0.7">
      <c r="A565" s="136">
        <f>COUNTA($D$16:D565)</f>
        <v>550</v>
      </c>
      <c r="B565" s="1">
        <v>8</v>
      </c>
      <c r="C565" s="2" t="s">
        <v>50</v>
      </c>
      <c r="D565" s="91" t="s">
        <v>622</v>
      </c>
      <c r="E565" s="3" t="s">
        <v>1514</v>
      </c>
      <c r="F565" s="4" t="s">
        <v>1876</v>
      </c>
      <c r="G565" s="1">
        <v>15</v>
      </c>
      <c r="H565" s="3" t="s">
        <v>2969</v>
      </c>
      <c r="I565" s="137">
        <f>INDEX(รายได้แยกตามสิทธิ!$D:$D,MATCH(CalBudget2567!$D565,รายได้แยกตามสิทธิ!$B:$B,0))</f>
        <v>111982239.01000001</v>
      </c>
      <c r="J565" s="138">
        <f>INDEX(ผลงานOPDVisit_HDC!$F:$F,MATCH(CalBudget2567!$D565,ผลงานOPDVisit_HDC!$A:$A,0))</f>
        <v>161348</v>
      </c>
      <c r="K565" s="138">
        <f t="shared" si="410"/>
        <v>694.04169255274314</v>
      </c>
      <c r="L565" s="139">
        <f t="shared" si="411"/>
        <v>193617.6</v>
      </c>
      <c r="M565" s="140">
        <f t="shared" si="412"/>
        <v>193617.6</v>
      </c>
      <c r="N565" s="141">
        <f t="shared" si="413"/>
        <v>712.36439323613558</v>
      </c>
      <c r="O565" s="142">
        <f t="shared" si="414"/>
        <v>137926284.1438368</v>
      </c>
      <c r="P565" s="143">
        <f>INDEX(รายได้แยกตามสิทธิ!$E:$E,MATCH(CalBudget2567!$D565,รายได้แยกตามสิทธิ!$B:$B,0))</f>
        <v>52303515.770000003</v>
      </c>
      <c r="Q565" s="138">
        <f>INDEX(ผลงานOPDVisit_HDC!$D:$D,MATCH(CalBudget2567!$D565,ผลงานOPDVisit_HDC!$A:$A,0))</f>
        <v>44251</v>
      </c>
      <c r="R565" s="138">
        <f t="shared" si="415"/>
        <v>1181.9736451153647</v>
      </c>
      <c r="S565" s="139">
        <f t="shared" si="416"/>
        <v>53101.2</v>
      </c>
      <c r="T565" s="140">
        <f t="shared" si="417"/>
        <v>53101.2</v>
      </c>
      <c r="U565" s="141">
        <f t="shared" si="418"/>
        <v>1213.1777493464103</v>
      </c>
      <c r="V565" s="142">
        <f t="shared" si="419"/>
        <v>64421194.303593598</v>
      </c>
      <c r="W565" s="143">
        <f>INDEX(รายได้แยกตามสิทธิ!$F:$F,MATCH(CalBudget2567!$D565,รายได้แยกตามสิทธิ!$B:$B,0))</f>
        <v>12817766.4</v>
      </c>
      <c r="X565" s="138">
        <f>INDEX(ผลงานOPDVisit_HDC!$E:$E,MATCH(CalBudget2567!$D565,ผลงานOPDVisit_HDC!$A:$A,0))</f>
        <v>19332</v>
      </c>
      <c r="Y565" s="138">
        <f t="shared" si="420"/>
        <v>663.03364369956546</v>
      </c>
      <c r="Z565" s="139">
        <f t="shared" si="421"/>
        <v>23198.399999999998</v>
      </c>
      <c r="AA565" s="140">
        <f t="shared" si="422"/>
        <v>23198.399999999998</v>
      </c>
      <c r="AB565" s="141">
        <f t="shared" si="423"/>
        <v>680.53773189323397</v>
      </c>
      <c r="AC565" s="142">
        <f t="shared" si="424"/>
        <v>15787386.519551998</v>
      </c>
      <c r="AD565" s="143">
        <f>INDEX(รายได้แยกตามสิทธิ!$G:$G,MATCH(CalBudget2567!$D565,รายได้แยกตามสิทธิ!$B:$B,0))</f>
        <v>279965.83</v>
      </c>
      <c r="AE565" s="138">
        <f>INDEX(ผลงานOPDVisit_HDC!$G:$G,MATCH(CalBudget2567!$D565,ผลงานOPDVisit_HDC!$A:$A,0))</f>
        <v>8700</v>
      </c>
      <c r="AF565" s="138">
        <f t="shared" si="425"/>
        <v>32.179980459770114</v>
      </c>
      <c r="AG565" s="139">
        <f t="shared" si="426"/>
        <v>10440</v>
      </c>
      <c r="AH565" s="140">
        <f t="shared" si="427"/>
        <v>10440</v>
      </c>
      <c r="AI565" s="141">
        <f t="shared" si="428"/>
        <v>33.029531943908047</v>
      </c>
      <c r="AJ565" s="142">
        <f t="shared" si="429"/>
        <v>344828.3134944</v>
      </c>
      <c r="AK565" s="143">
        <f>INDEX(รายได้แยกตามสิทธิ!$H:$H,MATCH(CalBudget2567!$D565,รายได้แยกตามสิทธิ!$B:$B,0))</f>
        <v>18201537.5</v>
      </c>
      <c r="AL565" s="138">
        <f>INDEX(ผลงานOPDVisit_HDC!$K:$K,MATCH(CalBudget2567!$D565,ผลงานOPDVisit_HDC!$A:$A,0))</f>
        <v>342</v>
      </c>
      <c r="AM565" s="138">
        <f t="shared" si="430"/>
        <v>53220.869883040934</v>
      </c>
      <c r="AN565" s="139">
        <f t="shared" si="431"/>
        <v>410.4</v>
      </c>
      <c r="AO565" s="140">
        <f t="shared" si="432"/>
        <v>410.4</v>
      </c>
      <c r="AP565" s="141">
        <f t="shared" si="433"/>
        <v>54625.900847953213</v>
      </c>
      <c r="AQ565" s="142">
        <f t="shared" si="434"/>
        <v>22418469.707999997</v>
      </c>
      <c r="AR565" s="144">
        <f t="shared" si="408"/>
        <v>240898162.98847681</v>
      </c>
      <c r="AS565" s="143">
        <f>INDEX(รายได้แยกตามสิทธิ!$I:$I,MATCH(CalBudget2567!$D565,รายได้แยกตามสิทธิ!$B:$B,0))</f>
        <v>240757199.46000001</v>
      </c>
      <c r="AT565" s="138">
        <f>INDEX(ผลงานAdjRw_DHES!$D:$D,MATCH(CalBudget2567!$D565,ผลงานAdjRw_DHES!$B:$B,0))</f>
        <v>16902.2988</v>
      </c>
      <c r="AU565" s="143">
        <f t="shared" si="435"/>
        <v>14244.050605708142</v>
      </c>
      <c r="AV565" s="139">
        <f t="shared" si="436"/>
        <v>20282.758559999998</v>
      </c>
      <c r="AW565" s="140">
        <f t="shared" si="437"/>
        <v>20282.758559999998</v>
      </c>
      <c r="AX565" s="141">
        <f t="shared" si="438"/>
        <v>14620.093541698838</v>
      </c>
      <c r="AY565" s="142">
        <f t="shared" si="439"/>
        <v>296535827.43089277</v>
      </c>
      <c r="AZ565" s="143">
        <f>INDEX(รายได้แยกตามสิทธิ!$J:$J,MATCH(CalBudget2567!$D565,รายได้แยกตามสิทธิ!$B:$B,0))</f>
        <v>47834247.170000002</v>
      </c>
      <c r="BA565" s="138">
        <f>INDEX(ผลงานAdjRw_DHES!$F:$F,MATCH(CalBudget2567!$D565,ผลงานAdjRw_DHES!$B:$B,0))</f>
        <v>2579.5189999999998</v>
      </c>
      <c r="BB565" s="143">
        <f t="shared" si="440"/>
        <v>18543.863088428505</v>
      </c>
      <c r="BC565" s="139">
        <f t="shared" si="441"/>
        <v>3095.4227999999998</v>
      </c>
      <c r="BD565" s="140">
        <f t="shared" si="442"/>
        <v>3095.4227999999998</v>
      </c>
      <c r="BE565" s="141">
        <f t="shared" si="443"/>
        <v>19033.421073963018</v>
      </c>
      <c r="BF565" s="142">
        <f t="shared" si="444"/>
        <v>58916485.554345608</v>
      </c>
      <c r="BG565" s="143">
        <f>INDEX(รายได้แยกตามสิทธิ!$K:$K,MATCH(CalBudget2567!$D565,รายได้แยกตามสิทธิ!$B:$B,0))</f>
        <v>11351582.699999999</v>
      </c>
      <c r="BH565" s="138">
        <f>INDEX(ผลงานAdjRw_DHES!$E:$E,MATCH(CalBudget2567!$D565,ผลงานAdjRw_DHES!$B:$B,0))</f>
        <v>842.16459999999995</v>
      </c>
      <c r="BI565" s="143">
        <f t="shared" si="445"/>
        <v>13479.054688359021</v>
      </c>
      <c r="BJ565" s="139">
        <f t="shared" si="446"/>
        <v>1010.5975199999999</v>
      </c>
      <c r="BK565" s="140">
        <f t="shared" si="447"/>
        <v>1010.5975199999999</v>
      </c>
      <c r="BL565" s="141">
        <f t="shared" si="448"/>
        <v>13834.901732131699</v>
      </c>
      <c r="BM565" s="142">
        <f t="shared" si="449"/>
        <v>13981517.379935998</v>
      </c>
      <c r="BN565" s="143">
        <f>INDEX(รายได้แยกตามสิทธิ!$N:$N,MATCH(CalBudget2567!$D565,รายได้แยกตามสิทธิ!$B:$B,0))</f>
        <v>60399708.530000001</v>
      </c>
      <c r="BO565" s="138">
        <f>INDEX(ผลงานAdjRw_DHES!$I:$I,MATCH(CalBudget2567!$D565,ผลงานAdjRw_DHES!$B:$B,0))</f>
        <v>1635.3034000000011</v>
      </c>
      <c r="BP565" s="143">
        <f t="shared" si="450"/>
        <v>36934.863909657353</v>
      </c>
      <c r="BQ565" s="139">
        <f t="shared" si="451"/>
        <v>1962.3640800000012</v>
      </c>
      <c r="BR565" s="140">
        <f t="shared" si="452"/>
        <v>1962.3640800000012</v>
      </c>
      <c r="BS565" s="141">
        <f t="shared" si="453"/>
        <v>37909.944316872308</v>
      </c>
      <c r="BT565" s="142">
        <f t="shared" si="454"/>
        <v>74393113.002230406</v>
      </c>
      <c r="BU565" s="144">
        <f t="shared" si="455"/>
        <v>443826943.36740476</v>
      </c>
      <c r="BV565" s="145">
        <f t="shared" si="409"/>
        <v>684725106.35588157</v>
      </c>
      <c r="BW565" s="146">
        <f>INDEX(รายได้แยกตามสิทธิ!$Q:$Q,MATCH(CalBudget2567!$D565,รายได้แยกตามสิทธิ!$B:$B,0))</f>
        <v>0.41</v>
      </c>
      <c r="BX565" s="145">
        <f t="shared" si="456"/>
        <v>280737293.60591143</v>
      </c>
      <c r="BY565" s="141"/>
      <c r="BZ565" s="143">
        <f t="shared" si="457"/>
        <v>233973</v>
      </c>
      <c r="CA565" s="138">
        <f>INDEX(ผลงานOPDVisit_HDC!$C:$C,MATCH(CalBudget2567!$D565,ผลงานOPDVisit_HDC!$A:$A,0))</f>
        <v>233973</v>
      </c>
      <c r="CB565" s="138">
        <f t="shared" si="458"/>
        <v>0</v>
      </c>
    </row>
    <row r="566" spans="1:80" hidden="1" x14ac:dyDescent="0.7">
      <c r="A566" s="136">
        <f>COUNTA($D$16:D566)</f>
        <v>551</v>
      </c>
      <c r="B566" s="1">
        <v>8</v>
      </c>
      <c r="C566" s="2" t="s">
        <v>50</v>
      </c>
      <c r="D566" s="91" t="s">
        <v>623</v>
      </c>
      <c r="E566" s="3" t="s">
        <v>1515</v>
      </c>
      <c r="F566" s="4" t="s">
        <v>1876</v>
      </c>
      <c r="G566" s="1">
        <v>3</v>
      </c>
      <c r="H566" s="3" t="s">
        <v>2972</v>
      </c>
      <c r="I566" s="137">
        <f>INDEX(รายได้แยกตามสิทธิ!$D:$D,MATCH(CalBudget2567!$D566,รายได้แยกตามสิทธิ!$B:$B,0))</f>
        <v>17038399.77</v>
      </c>
      <c r="J566" s="138">
        <f>INDEX(ผลงานOPDVisit_HDC!$F:$F,MATCH(CalBudget2567!$D566,ผลงานOPDVisit_HDC!$A:$A,0))</f>
        <v>45376</v>
      </c>
      <c r="K566" s="138">
        <f t="shared" si="410"/>
        <v>375.49364796368121</v>
      </c>
      <c r="L566" s="139">
        <f t="shared" si="411"/>
        <v>54451.199999999997</v>
      </c>
      <c r="M566" s="140">
        <f t="shared" si="412"/>
        <v>54451.199999999997</v>
      </c>
      <c r="N566" s="141">
        <f t="shared" si="413"/>
        <v>385.40668026992239</v>
      </c>
      <c r="O566" s="142">
        <f t="shared" si="414"/>
        <v>20985856.228713598</v>
      </c>
      <c r="P566" s="143">
        <f>INDEX(รายได้แยกตามสิทธิ!$E:$E,MATCH(CalBudget2567!$D566,รายได้แยกตามสิทธิ!$B:$B,0))</f>
        <v>1865719.5</v>
      </c>
      <c r="Q566" s="138">
        <f>INDEX(ผลงานOPDVisit_HDC!$D:$D,MATCH(CalBudget2567!$D566,ผลงานOPDVisit_HDC!$A:$A,0))</f>
        <v>4875</v>
      </c>
      <c r="R566" s="138">
        <f t="shared" si="415"/>
        <v>382.71169230769232</v>
      </c>
      <c r="S566" s="139">
        <f t="shared" si="416"/>
        <v>5850</v>
      </c>
      <c r="T566" s="140">
        <f t="shared" si="417"/>
        <v>5850</v>
      </c>
      <c r="U566" s="141">
        <f t="shared" si="418"/>
        <v>392.81528098461541</v>
      </c>
      <c r="V566" s="142">
        <f t="shared" si="419"/>
        <v>2297969.3937600004</v>
      </c>
      <c r="W566" s="143">
        <f>INDEX(รายได้แยกตามสิทธิ!$F:$F,MATCH(CalBudget2567!$D566,รายได้แยกตามสิทธิ!$B:$B,0))</f>
        <v>810947</v>
      </c>
      <c r="X566" s="138">
        <f>INDEX(ผลงานOPDVisit_HDC!$E:$E,MATCH(CalBudget2567!$D566,ผลงานOPDVisit_HDC!$A:$A,0))</f>
        <v>3892</v>
      </c>
      <c r="Y566" s="138">
        <f t="shared" si="420"/>
        <v>208.36253854059609</v>
      </c>
      <c r="Z566" s="139">
        <f t="shared" si="421"/>
        <v>4670.3999999999996</v>
      </c>
      <c r="AA566" s="140">
        <f t="shared" si="422"/>
        <v>4670.3999999999996</v>
      </c>
      <c r="AB566" s="141">
        <f t="shared" si="423"/>
        <v>213.86330955806784</v>
      </c>
      <c r="AC566" s="142">
        <f t="shared" si="424"/>
        <v>998827.20095999993</v>
      </c>
      <c r="AD566" s="143">
        <f>INDEX(รายได้แยกตามสิทธิ!$G:$G,MATCH(CalBudget2567!$D566,รายได้แยกตามสิทธิ!$B:$B,0))</f>
        <v>0</v>
      </c>
      <c r="AE566" s="138">
        <f>INDEX(ผลงานOPDVisit_HDC!$G:$G,MATCH(CalBudget2567!$D566,ผลงานOPDVisit_HDC!$A:$A,0))</f>
        <v>165</v>
      </c>
      <c r="AF566" s="138">
        <f t="shared" si="425"/>
        <v>0</v>
      </c>
      <c r="AG566" s="139">
        <f t="shared" si="426"/>
        <v>198</v>
      </c>
      <c r="AH566" s="140">
        <f t="shared" si="427"/>
        <v>198</v>
      </c>
      <c r="AI566" s="141">
        <f t="shared" si="428"/>
        <v>0</v>
      </c>
      <c r="AJ566" s="142">
        <f t="shared" si="429"/>
        <v>0</v>
      </c>
      <c r="AK566" s="143">
        <f>INDEX(รายได้แยกตามสิทธิ!$H:$H,MATCH(CalBudget2567!$D566,รายได้แยกตามสิทธิ!$B:$B,0))</f>
        <v>798985</v>
      </c>
      <c r="AL566" s="138">
        <f>INDEX(ผลงานOPDVisit_HDC!$K:$K,MATCH(CalBudget2567!$D566,ผลงานOPDVisit_HDC!$A:$A,0))</f>
        <v>340</v>
      </c>
      <c r="AM566" s="138">
        <f t="shared" si="430"/>
        <v>2349.955882352941</v>
      </c>
      <c r="AN566" s="139">
        <f t="shared" si="431"/>
        <v>408</v>
      </c>
      <c r="AO566" s="140">
        <f t="shared" si="432"/>
        <v>408</v>
      </c>
      <c r="AP566" s="141">
        <f t="shared" si="433"/>
        <v>2411.9947176470587</v>
      </c>
      <c r="AQ566" s="142">
        <f t="shared" si="434"/>
        <v>984093.84479999996</v>
      </c>
      <c r="AR566" s="144">
        <f t="shared" si="408"/>
        <v>25266746.668233596</v>
      </c>
      <c r="AS566" s="143">
        <f>INDEX(รายได้แยกตามสิทธิ!$I:$I,MATCH(CalBudget2567!$D566,รายได้แยกตามสิทธิ!$B:$B,0))</f>
        <v>9816084.5</v>
      </c>
      <c r="AT566" s="138">
        <f>INDEX(ผลงานAdjRw_DHES!$D:$D,MATCH(CalBudget2567!$D566,ผลงานAdjRw_DHES!$B:$B,0))</f>
        <v>1289.3007</v>
      </c>
      <c r="AU566" s="143">
        <f t="shared" si="435"/>
        <v>7613.49505200765</v>
      </c>
      <c r="AV566" s="139">
        <f t="shared" si="436"/>
        <v>1547.16084</v>
      </c>
      <c r="AW566" s="140">
        <f t="shared" si="437"/>
        <v>1547.16084</v>
      </c>
      <c r="AX566" s="141">
        <f t="shared" si="438"/>
        <v>7814.4913213806522</v>
      </c>
      <c r="AY566" s="142">
        <f t="shared" si="439"/>
        <v>12090274.95696</v>
      </c>
      <c r="AZ566" s="143">
        <f>INDEX(รายได้แยกตามสิทธิ!$J:$J,MATCH(CalBudget2567!$D566,รายได้แยกตามสิทธิ!$B:$B,0))</f>
        <v>827342</v>
      </c>
      <c r="BA566" s="138">
        <f>INDEX(ผลงานAdjRw_DHES!$F:$F,MATCH(CalBudget2567!$D566,ผลงานAdjRw_DHES!$B:$B,0))</f>
        <v>58.582900000000002</v>
      </c>
      <c r="BB566" s="143">
        <f t="shared" si="440"/>
        <v>14122.585259521122</v>
      </c>
      <c r="BC566" s="139">
        <f t="shared" si="441"/>
        <v>70.299480000000003</v>
      </c>
      <c r="BD566" s="140">
        <f t="shared" si="442"/>
        <v>70.299480000000003</v>
      </c>
      <c r="BE566" s="141">
        <f t="shared" si="443"/>
        <v>14495.42151037248</v>
      </c>
      <c r="BF566" s="142">
        <f t="shared" si="444"/>
        <v>1019020.59456</v>
      </c>
      <c r="BG566" s="143">
        <f>INDEX(รายได้แยกตามสิทธิ!$K:$K,MATCH(CalBudget2567!$D566,รายได้แยกตามสิทธิ!$B:$B,0))</f>
        <v>788176</v>
      </c>
      <c r="BH566" s="138">
        <f>INDEX(ผลงานAdjRw_DHES!$E:$E,MATCH(CalBudget2567!$D566,ผลงานAdjRw_DHES!$B:$B,0))</f>
        <v>103.85</v>
      </c>
      <c r="BI566" s="143">
        <f t="shared" si="445"/>
        <v>7589.5618680789603</v>
      </c>
      <c r="BJ566" s="139">
        <f t="shared" si="446"/>
        <v>124.61999999999999</v>
      </c>
      <c r="BK566" s="140">
        <f t="shared" si="447"/>
        <v>124.61999999999999</v>
      </c>
      <c r="BL566" s="141">
        <f t="shared" si="448"/>
        <v>7789.9263013962445</v>
      </c>
      <c r="BM566" s="142">
        <f t="shared" si="449"/>
        <v>970780.61567999993</v>
      </c>
      <c r="BN566" s="143">
        <f>INDEX(รายได้แยกตามสิทธิ!$N:$N,MATCH(CalBudget2567!$D566,รายได้แยกตามสิทธิ!$B:$B,0))</f>
        <v>1007196.99</v>
      </c>
      <c r="BO566" s="138">
        <f>INDEX(ผลงานAdjRw_DHES!$I:$I,MATCH(CalBudget2567!$D566,ผลงานAdjRw_DHES!$B:$B,0))</f>
        <v>53.769499999999901</v>
      </c>
      <c r="BP566" s="143">
        <f t="shared" si="450"/>
        <v>18731.752945443084</v>
      </c>
      <c r="BQ566" s="139">
        <f t="shared" si="451"/>
        <v>64.523399999999882</v>
      </c>
      <c r="BR566" s="140">
        <f t="shared" si="452"/>
        <v>64.523399999999882</v>
      </c>
      <c r="BS566" s="141">
        <f t="shared" si="453"/>
        <v>19226.271223202781</v>
      </c>
      <c r="BT566" s="142">
        <f t="shared" si="454"/>
        <v>1240544.3886432</v>
      </c>
      <c r="BU566" s="144">
        <f t="shared" si="455"/>
        <v>15320620.555843199</v>
      </c>
      <c r="BV566" s="145">
        <f t="shared" si="409"/>
        <v>40587367.224076793</v>
      </c>
      <c r="BW566" s="146">
        <f>INDEX(รายได้แยกตามสิทธิ!$Q:$Q,MATCH(CalBudget2567!$D566,รายได้แยกตามสิทธิ!$B:$B,0))</f>
        <v>0.56999999999999995</v>
      </c>
      <c r="BX566" s="145">
        <f t="shared" si="456"/>
        <v>23134799.31772377</v>
      </c>
      <c r="BY566" s="141"/>
      <c r="BZ566" s="143">
        <f t="shared" si="457"/>
        <v>54648</v>
      </c>
      <c r="CA566" s="138">
        <f>INDEX(ผลงานOPDVisit_HDC!$C:$C,MATCH(CalBudget2567!$D566,ผลงานOPDVisit_HDC!$A:$A,0))</f>
        <v>54648</v>
      </c>
      <c r="CB566" s="138">
        <f t="shared" si="458"/>
        <v>0</v>
      </c>
    </row>
    <row r="567" spans="1:80" hidden="1" x14ac:dyDescent="0.7">
      <c r="A567" s="136">
        <f>COUNTA($D$16:D567)</f>
        <v>552</v>
      </c>
      <c r="B567" s="1">
        <v>8</v>
      </c>
      <c r="C567" s="2" t="s">
        <v>50</v>
      </c>
      <c r="D567" s="91" t="s">
        <v>624</v>
      </c>
      <c r="E567" s="3" t="s">
        <v>1516</v>
      </c>
      <c r="F567" s="4" t="s">
        <v>1876</v>
      </c>
      <c r="G567" s="1">
        <v>2</v>
      </c>
      <c r="H567" s="3" t="s">
        <v>2968</v>
      </c>
      <c r="I567" s="137">
        <f>INDEX(รายได้แยกตามสิทธิ!$D:$D,MATCH(CalBudget2567!$D567,รายได้แยกตามสิทธิ!$B:$B,0))</f>
        <v>10356118.539999999</v>
      </c>
      <c r="J567" s="138">
        <f>INDEX(ผลงานOPDVisit_HDC!$F:$F,MATCH(CalBudget2567!$D567,ผลงานOPDVisit_HDC!$A:$A,0))</f>
        <v>27013</v>
      </c>
      <c r="K567" s="138">
        <f t="shared" si="410"/>
        <v>383.37535779069333</v>
      </c>
      <c r="L567" s="139">
        <f t="shared" si="411"/>
        <v>32415.599999999999</v>
      </c>
      <c r="M567" s="140">
        <f t="shared" si="412"/>
        <v>32415.599999999999</v>
      </c>
      <c r="N567" s="141">
        <f t="shared" si="413"/>
        <v>393.49646723636761</v>
      </c>
      <c r="O567" s="142">
        <f t="shared" si="414"/>
        <v>12755424.083347198</v>
      </c>
      <c r="P567" s="143">
        <f>INDEX(รายได้แยกตามสิทธิ!$E:$E,MATCH(CalBudget2567!$D567,รายได้แยกตามสิทธิ!$B:$B,0))</f>
        <v>1440674.81</v>
      </c>
      <c r="Q567" s="138">
        <f>INDEX(ผลงานOPDVisit_HDC!$D:$D,MATCH(CalBudget2567!$D567,ผลงานOPDVisit_HDC!$A:$A,0))</f>
        <v>3779</v>
      </c>
      <c r="R567" s="138">
        <f t="shared" si="415"/>
        <v>381.23175707859224</v>
      </c>
      <c r="S567" s="139">
        <f t="shared" si="416"/>
        <v>4534.8</v>
      </c>
      <c r="T567" s="140">
        <f t="shared" si="417"/>
        <v>4534.8</v>
      </c>
      <c r="U567" s="141">
        <f t="shared" si="418"/>
        <v>391.29627546546709</v>
      </c>
      <c r="V567" s="142">
        <f t="shared" si="419"/>
        <v>1774450.3499808002</v>
      </c>
      <c r="W567" s="143">
        <f>INDEX(รายได้แยกตามสิทธิ!$F:$F,MATCH(CalBudget2567!$D567,รายได้แยกตามสิทธิ!$B:$B,0))</f>
        <v>301900.7</v>
      </c>
      <c r="X567" s="138">
        <f>INDEX(ผลงานOPDVisit_HDC!$E:$E,MATCH(CalBudget2567!$D567,ผลงานOPDVisit_HDC!$A:$A,0))</f>
        <v>1853</v>
      </c>
      <c r="Y567" s="138">
        <f t="shared" si="420"/>
        <v>162.92536427415004</v>
      </c>
      <c r="Z567" s="139">
        <f t="shared" si="421"/>
        <v>2223.6</v>
      </c>
      <c r="AA567" s="140">
        <f t="shared" si="422"/>
        <v>2223.6</v>
      </c>
      <c r="AB567" s="141">
        <f t="shared" si="423"/>
        <v>167.2265938909876</v>
      </c>
      <c r="AC567" s="142">
        <f t="shared" si="424"/>
        <v>371845.05417600001</v>
      </c>
      <c r="AD567" s="143">
        <f>INDEX(รายได้แยกตามสิทธิ!$G:$G,MATCH(CalBudget2567!$D567,รายได้แยกตามสิทธิ!$B:$B,0))</f>
        <v>0</v>
      </c>
      <c r="AE567" s="138">
        <f>INDEX(ผลงานOPDVisit_HDC!$G:$G,MATCH(CalBudget2567!$D567,ผลงานOPDVisit_HDC!$A:$A,0))</f>
        <v>4</v>
      </c>
      <c r="AF567" s="138">
        <f t="shared" si="425"/>
        <v>0</v>
      </c>
      <c r="AG567" s="139">
        <f t="shared" si="426"/>
        <v>4.8</v>
      </c>
      <c r="AH567" s="140">
        <f t="shared" si="427"/>
        <v>4.8</v>
      </c>
      <c r="AI567" s="141">
        <f t="shared" si="428"/>
        <v>0</v>
      </c>
      <c r="AJ567" s="142">
        <f t="shared" si="429"/>
        <v>0</v>
      </c>
      <c r="AK567" s="143">
        <f>INDEX(รายได้แยกตามสิทธิ!$H:$H,MATCH(CalBudget2567!$D567,รายได้แยกตามสิทธิ!$B:$B,0))</f>
        <v>540809.5</v>
      </c>
      <c r="AL567" s="138">
        <f>INDEX(ผลงานOPDVisit_HDC!$K:$K,MATCH(CalBudget2567!$D567,ผลงานOPDVisit_HDC!$A:$A,0))</f>
        <v>1168</v>
      </c>
      <c r="AM567" s="138">
        <f t="shared" si="430"/>
        <v>463.02183219178085</v>
      </c>
      <c r="AN567" s="139">
        <f t="shared" si="431"/>
        <v>1401.6</v>
      </c>
      <c r="AO567" s="140">
        <f t="shared" si="432"/>
        <v>1401.6</v>
      </c>
      <c r="AP567" s="141">
        <f t="shared" si="433"/>
        <v>475.24560856164385</v>
      </c>
      <c r="AQ567" s="142">
        <f t="shared" si="434"/>
        <v>666104.24495999992</v>
      </c>
      <c r="AR567" s="144">
        <f t="shared" si="408"/>
        <v>15567823.732463999</v>
      </c>
      <c r="AS567" s="143">
        <f>INDEX(รายได้แยกตามสิทธิ!$I:$I,MATCH(CalBudget2567!$D567,รายได้แยกตามสิทธิ!$B:$B,0))</f>
        <v>5716700.46</v>
      </c>
      <c r="AT567" s="138">
        <f>INDEX(ผลงานAdjRw_DHES!$D:$D,MATCH(CalBudget2567!$D567,ผลงานAdjRw_DHES!$B:$B,0))</f>
        <v>527.40139999999997</v>
      </c>
      <c r="AU567" s="143">
        <f t="shared" si="435"/>
        <v>10839.372933025965</v>
      </c>
      <c r="AV567" s="139">
        <f t="shared" si="436"/>
        <v>632.88167999999996</v>
      </c>
      <c r="AW567" s="140">
        <f t="shared" si="437"/>
        <v>632.88167999999996</v>
      </c>
      <c r="AX567" s="141">
        <f t="shared" si="438"/>
        <v>11125.53237845785</v>
      </c>
      <c r="AY567" s="142">
        <f t="shared" si="439"/>
        <v>7041145.6225728001</v>
      </c>
      <c r="AZ567" s="143">
        <f>INDEX(รายได้แยกตามสิทธิ!$J:$J,MATCH(CalBudget2567!$D567,รายได้แยกตามสิทธิ!$B:$B,0))</f>
        <v>826724.37</v>
      </c>
      <c r="BA567" s="138">
        <f>INDEX(ผลงานAdjRw_DHES!$F:$F,MATCH(CalBudget2567!$D567,ผลงานAdjRw_DHES!$B:$B,0))</f>
        <v>41.291400000000003</v>
      </c>
      <c r="BB567" s="143">
        <f t="shared" si="440"/>
        <v>20021.708394484082</v>
      </c>
      <c r="BC567" s="139">
        <f t="shared" si="441"/>
        <v>49.549680000000002</v>
      </c>
      <c r="BD567" s="140">
        <f t="shared" si="442"/>
        <v>49.549680000000002</v>
      </c>
      <c r="BE567" s="141">
        <f t="shared" si="443"/>
        <v>20550.281496098462</v>
      </c>
      <c r="BF567" s="142">
        <f t="shared" si="444"/>
        <v>1018259.8720416001</v>
      </c>
      <c r="BG567" s="143">
        <f>INDEX(รายได้แยกตามสิทธิ!$K:$K,MATCH(CalBudget2567!$D567,รายได้แยกตามสิทธิ!$B:$B,0))</f>
        <v>82304.259999999995</v>
      </c>
      <c r="BH567" s="138">
        <f>INDEX(ผลงานAdjRw_DHES!$E:$E,MATCH(CalBudget2567!$D567,ผลงานAdjRw_DHES!$B:$B,0))</f>
        <v>7.2608000000000006</v>
      </c>
      <c r="BI567" s="143">
        <f t="shared" si="445"/>
        <v>11335.42584839136</v>
      </c>
      <c r="BJ567" s="139">
        <f t="shared" si="446"/>
        <v>8.7129600000000007</v>
      </c>
      <c r="BK567" s="140">
        <f t="shared" si="447"/>
        <v>8.7129600000000007</v>
      </c>
      <c r="BL567" s="141">
        <f t="shared" si="448"/>
        <v>11634.681090788892</v>
      </c>
      <c r="BM567" s="142">
        <f t="shared" si="449"/>
        <v>101372.51095679999</v>
      </c>
      <c r="BN567" s="143">
        <f>INDEX(รายได้แยกตามสิทธิ!$N:$N,MATCH(CalBudget2567!$D567,รายได้แยกตามสิทธิ!$B:$B,0))</f>
        <v>828344</v>
      </c>
      <c r="BO567" s="138">
        <f>INDEX(ผลงานAdjRw_DHES!$I:$I,MATCH(CalBudget2567!$D567,ผลงานAdjRw_DHES!$B:$B,0))</f>
        <v>24.58779999999998</v>
      </c>
      <c r="BP567" s="143">
        <f t="shared" si="450"/>
        <v>33689.227991117572</v>
      </c>
      <c r="BQ567" s="139">
        <f t="shared" si="451"/>
        <v>29.505359999999975</v>
      </c>
      <c r="BR567" s="140">
        <f t="shared" si="452"/>
        <v>29.505359999999975</v>
      </c>
      <c r="BS567" s="141">
        <f t="shared" si="453"/>
        <v>34578.623610083079</v>
      </c>
      <c r="BT567" s="142">
        <f t="shared" si="454"/>
        <v>1020254.73792</v>
      </c>
      <c r="BU567" s="144">
        <f t="shared" si="455"/>
        <v>9181032.7434911989</v>
      </c>
      <c r="BV567" s="145">
        <f t="shared" si="409"/>
        <v>24748856.475955196</v>
      </c>
      <c r="BW567" s="146">
        <f>INDEX(รายได้แยกตามสิทธิ!$Q:$Q,MATCH(CalBudget2567!$D567,รายได้แยกตามสิทธิ!$B:$B,0))</f>
        <v>0.56000000000000005</v>
      </c>
      <c r="BX567" s="145">
        <f t="shared" si="456"/>
        <v>13859359.626534911</v>
      </c>
      <c r="BY567" s="141"/>
      <c r="BZ567" s="143">
        <f t="shared" si="457"/>
        <v>33817</v>
      </c>
      <c r="CA567" s="138">
        <f>INDEX(ผลงานOPDVisit_HDC!$C:$C,MATCH(CalBudget2567!$D567,ผลงานOPDVisit_HDC!$A:$A,0))</f>
        <v>33817</v>
      </c>
      <c r="CB567" s="138">
        <f t="shared" si="458"/>
        <v>0</v>
      </c>
    </row>
    <row r="568" spans="1:80" hidden="1" x14ac:dyDescent="0.7">
      <c r="A568" s="136">
        <f>COUNTA($D$16:D568)</f>
        <v>553</v>
      </c>
      <c r="B568" s="1">
        <v>8</v>
      </c>
      <c r="C568" s="2" t="s">
        <v>50</v>
      </c>
      <c r="D568" s="91" t="s">
        <v>625</v>
      </c>
      <c r="E568" s="3" t="s">
        <v>1517</v>
      </c>
      <c r="F568" s="4" t="s">
        <v>1876</v>
      </c>
      <c r="G568" s="1">
        <v>6</v>
      </c>
      <c r="H568" s="3" t="s">
        <v>2965</v>
      </c>
      <c r="I568" s="137">
        <f>INDEX(รายได้แยกตามสิทธิ!$D:$D,MATCH(CalBudget2567!$D568,รายได้แยกตามสิทธิ!$B:$B,0))</f>
        <v>31023207</v>
      </c>
      <c r="J568" s="138">
        <f>INDEX(ผลงานOPDVisit_HDC!$F:$F,MATCH(CalBudget2567!$D568,ผลงานOPDVisit_HDC!$A:$A,0))</f>
        <v>52398</v>
      </c>
      <c r="K568" s="138">
        <f t="shared" si="410"/>
        <v>592.06853315012029</v>
      </c>
      <c r="L568" s="139">
        <f t="shared" si="411"/>
        <v>62877.599999999999</v>
      </c>
      <c r="M568" s="140">
        <f t="shared" si="412"/>
        <v>62877.599999999999</v>
      </c>
      <c r="N568" s="141">
        <f t="shared" si="413"/>
        <v>607.69914242528341</v>
      </c>
      <c r="O568" s="142">
        <f t="shared" si="414"/>
        <v>38210663.597759999</v>
      </c>
      <c r="P568" s="143">
        <f>INDEX(รายได้แยกตามสิทธิ!$E:$E,MATCH(CalBudget2567!$D568,รายได้แยกตามสิทธิ!$B:$B,0))</f>
        <v>2177304.9</v>
      </c>
      <c r="Q568" s="138">
        <f>INDEX(ผลงานOPDVisit_HDC!$D:$D,MATCH(CalBudget2567!$D568,ผลงานOPDVisit_HDC!$A:$A,0))</f>
        <v>4331</v>
      </c>
      <c r="R568" s="138">
        <f t="shared" si="415"/>
        <v>502.72567536365733</v>
      </c>
      <c r="S568" s="139">
        <f t="shared" si="416"/>
        <v>5197.2</v>
      </c>
      <c r="T568" s="140">
        <f t="shared" si="417"/>
        <v>5197.2</v>
      </c>
      <c r="U568" s="141">
        <f t="shared" si="418"/>
        <v>515.99763319325791</v>
      </c>
      <c r="V568" s="142">
        <f t="shared" si="419"/>
        <v>2681742.8992320001</v>
      </c>
      <c r="W568" s="143">
        <f>INDEX(รายได้แยกตามสิทธิ!$F:$F,MATCH(CalBudget2567!$D568,รายได้แยกตามสิทธิ!$B:$B,0))</f>
        <v>887742.9</v>
      </c>
      <c r="X568" s="138">
        <f>INDEX(ผลงานOPDVisit_HDC!$E:$E,MATCH(CalBudget2567!$D568,ผลงานOPDVisit_HDC!$A:$A,0))</f>
        <v>5392</v>
      </c>
      <c r="Y568" s="138">
        <f t="shared" si="420"/>
        <v>164.64074554896143</v>
      </c>
      <c r="Z568" s="139">
        <f t="shared" si="421"/>
        <v>6470.4</v>
      </c>
      <c r="AA568" s="140">
        <f t="shared" si="422"/>
        <v>6470.4</v>
      </c>
      <c r="AB568" s="141">
        <f t="shared" si="423"/>
        <v>168.98726123145403</v>
      </c>
      <c r="AC568" s="142">
        <f t="shared" si="424"/>
        <v>1093415.1750720001</v>
      </c>
      <c r="AD568" s="143">
        <f>INDEX(รายได้แยกตามสิทธิ!$G:$G,MATCH(CalBudget2567!$D568,รายได้แยกตามสิทธิ!$B:$B,0))</f>
        <v>0</v>
      </c>
      <c r="AE568" s="138">
        <f>INDEX(ผลงานOPDVisit_HDC!$G:$G,MATCH(CalBudget2567!$D568,ผลงานOPDVisit_HDC!$A:$A,0))</f>
        <v>74</v>
      </c>
      <c r="AF568" s="138">
        <f t="shared" si="425"/>
        <v>0</v>
      </c>
      <c r="AG568" s="139">
        <f t="shared" si="426"/>
        <v>88.8</v>
      </c>
      <c r="AH568" s="140">
        <f t="shared" si="427"/>
        <v>88.8</v>
      </c>
      <c r="AI568" s="141">
        <f t="shared" si="428"/>
        <v>0</v>
      </c>
      <c r="AJ568" s="142">
        <f t="shared" si="429"/>
        <v>0</v>
      </c>
      <c r="AK568" s="143">
        <f>INDEX(รายได้แยกตามสิทธิ!$H:$H,MATCH(CalBudget2567!$D568,รายได้แยกตามสิทธิ!$B:$B,0))</f>
        <v>1564950.36</v>
      </c>
      <c r="AL568" s="138">
        <f>INDEX(ผลงานOPDVisit_HDC!$K:$K,MATCH(CalBudget2567!$D568,ผลงานOPDVisit_HDC!$A:$A,0))</f>
        <v>1488</v>
      </c>
      <c r="AM568" s="138">
        <f t="shared" si="430"/>
        <v>1051.7139516129032</v>
      </c>
      <c r="AN568" s="139">
        <f t="shared" si="431"/>
        <v>1785.6</v>
      </c>
      <c r="AO568" s="140">
        <f t="shared" si="432"/>
        <v>1785.6</v>
      </c>
      <c r="AP568" s="141">
        <f t="shared" si="433"/>
        <v>1079.4791999354838</v>
      </c>
      <c r="AQ568" s="142">
        <f t="shared" si="434"/>
        <v>1927518.0594047999</v>
      </c>
      <c r="AR568" s="144">
        <f t="shared" si="408"/>
        <v>43913339.731468797</v>
      </c>
      <c r="AS568" s="143">
        <f>INDEX(รายได้แยกตามสิทธิ!$I:$I,MATCH(CalBudget2567!$D568,รายได้แยกตามสิทธิ!$B:$B,0))</f>
        <v>10144863</v>
      </c>
      <c r="AT568" s="138">
        <f>INDEX(ผลงานAdjRw_DHES!$D:$D,MATCH(CalBudget2567!$D568,ผลงานAdjRw_DHES!$B:$B,0))</f>
        <v>807.35829999999999</v>
      </c>
      <c r="AU568" s="143">
        <f t="shared" si="435"/>
        <v>12565.502825697091</v>
      </c>
      <c r="AV568" s="139">
        <f t="shared" si="436"/>
        <v>968.82995999999991</v>
      </c>
      <c r="AW568" s="140">
        <f t="shared" si="437"/>
        <v>968.82995999999991</v>
      </c>
      <c r="AX568" s="141">
        <f t="shared" si="438"/>
        <v>12897.232100295494</v>
      </c>
      <c r="AY568" s="142">
        <f t="shared" si="439"/>
        <v>12495224.859839998</v>
      </c>
      <c r="AZ568" s="143">
        <f>INDEX(รายได้แยกตามสิทธิ!$J:$J,MATCH(CalBudget2567!$D568,รายได้แยกตามสิทธิ!$B:$B,0))</f>
        <v>450065</v>
      </c>
      <c r="BA568" s="138">
        <f>INDEX(ผลงานAdjRw_DHES!$F:$F,MATCH(CalBudget2567!$D568,ผลงานAdjRw_DHES!$B:$B,0))</f>
        <v>31.294800000000002</v>
      </c>
      <c r="BB568" s="143">
        <f t="shared" si="440"/>
        <v>14381.462735023069</v>
      </c>
      <c r="BC568" s="139">
        <f t="shared" si="441"/>
        <v>37.553760000000004</v>
      </c>
      <c r="BD568" s="140">
        <f t="shared" si="442"/>
        <v>37.553760000000004</v>
      </c>
      <c r="BE568" s="141">
        <f t="shared" si="443"/>
        <v>14761.133351227678</v>
      </c>
      <c r="BF568" s="142">
        <f t="shared" si="444"/>
        <v>554336.05920000002</v>
      </c>
      <c r="BG568" s="143">
        <f>INDEX(รายได้แยกตามสิทธิ!$K:$K,MATCH(CalBudget2567!$D568,รายได้แยกตามสิทธิ!$B:$B,0))</f>
        <v>118447.75</v>
      </c>
      <c r="BH568" s="138">
        <f>INDEX(ผลงานAdjRw_DHES!$E:$E,MATCH(CalBudget2567!$D568,ผลงานAdjRw_DHES!$B:$B,0))</f>
        <v>10.343699999999998</v>
      </c>
      <c r="BI568" s="143">
        <f t="shared" si="445"/>
        <v>11451.197347177511</v>
      </c>
      <c r="BJ568" s="139">
        <f t="shared" si="446"/>
        <v>12.412439999999998</v>
      </c>
      <c r="BK568" s="140">
        <f t="shared" si="447"/>
        <v>12.412439999999998</v>
      </c>
      <c r="BL568" s="141">
        <f t="shared" si="448"/>
        <v>11753.508957142998</v>
      </c>
      <c r="BM568" s="142">
        <f t="shared" si="449"/>
        <v>145889.72472000003</v>
      </c>
      <c r="BN568" s="143">
        <f>INDEX(รายได้แยกตามสิทธิ!$N:$N,MATCH(CalBudget2567!$D568,รายได้แยกตามสิทธิ!$B:$B,0))</f>
        <v>382214</v>
      </c>
      <c r="BO568" s="138">
        <f>INDEX(ผลงานAdjRw_DHES!$I:$I,MATCH(CalBudget2567!$D568,ผลงานAdjRw_DHES!$B:$B,0))</f>
        <v>34.133299999999984</v>
      </c>
      <c r="BP568" s="143">
        <f t="shared" si="450"/>
        <v>11197.68671649094</v>
      </c>
      <c r="BQ568" s="139">
        <f t="shared" si="451"/>
        <v>40.959959999999981</v>
      </c>
      <c r="BR568" s="140">
        <f t="shared" si="452"/>
        <v>40.959959999999981</v>
      </c>
      <c r="BS568" s="141">
        <f t="shared" si="453"/>
        <v>11493.3056458063</v>
      </c>
      <c r="BT568" s="142">
        <f t="shared" si="454"/>
        <v>470765.33951999998</v>
      </c>
      <c r="BU568" s="144">
        <f t="shared" si="455"/>
        <v>13666215.983279997</v>
      </c>
      <c r="BV568" s="145">
        <f t="shared" si="409"/>
        <v>57579555.714748792</v>
      </c>
      <c r="BW568" s="146">
        <f>INDEX(รายได้แยกตามสิทธิ!$Q:$Q,MATCH(CalBudget2567!$D568,รายได้แยกตามสิทธิ!$B:$B,0))</f>
        <v>0.69</v>
      </c>
      <c r="BX568" s="145">
        <f t="shared" si="456"/>
        <v>39729893.443176664</v>
      </c>
      <c r="BY568" s="141"/>
      <c r="BZ568" s="143">
        <f t="shared" si="457"/>
        <v>63683</v>
      </c>
      <c r="CA568" s="138">
        <f>INDEX(ผลงานOPDVisit_HDC!$C:$C,MATCH(CalBudget2567!$D568,ผลงานOPDVisit_HDC!$A:$A,0))</f>
        <v>63683</v>
      </c>
      <c r="CB568" s="138">
        <f t="shared" si="458"/>
        <v>0</v>
      </c>
    </row>
    <row r="569" spans="1:80" hidden="1" x14ac:dyDescent="0.7">
      <c r="A569" s="136">
        <f>COUNTA($D$16:D569)</f>
        <v>554</v>
      </c>
      <c r="B569" s="1">
        <v>8</v>
      </c>
      <c r="C569" s="2" t="s">
        <v>50</v>
      </c>
      <c r="D569" s="91" t="s">
        <v>626</v>
      </c>
      <c r="E569" s="3" t="s">
        <v>1518</v>
      </c>
      <c r="F569" s="4" t="s">
        <v>1876</v>
      </c>
      <c r="G569" s="1">
        <v>5</v>
      </c>
      <c r="H569" s="3" t="s">
        <v>2964</v>
      </c>
      <c r="I569" s="137">
        <f>INDEX(รายได้แยกตามสิทธิ!$D:$D,MATCH(CalBudget2567!$D569,รายได้แยกตามสิทธิ!$B:$B,0))</f>
        <v>30146038.75</v>
      </c>
      <c r="J569" s="138">
        <f>INDEX(ผลงานOPDVisit_HDC!$F:$F,MATCH(CalBudget2567!$D569,ผลงานOPDVisit_HDC!$A:$A,0))</f>
        <v>44761</v>
      </c>
      <c r="K569" s="138">
        <f t="shared" si="410"/>
        <v>673.48894685105336</v>
      </c>
      <c r="L569" s="139">
        <f t="shared" si="411"/>
        <v>53713.2</v>
      </c>
      <c r="M569" s="140">
        <f t="shared" si="412"/>
        <v>53713.2</v>
      </c>
      <c r="N569" s="141">
        <f t="shared" si="413"/>
        <v>691.26905504792114</v>
      </c>
      <c r="O569" s="142">
        <f t="shared" si="414"/>
        <v>37130273.007599995</v>
      </c>
      <c r="P569" s="143">
        <f>INDEX(รายได้แยกตามสิทธิ!$E:$E,MATCH(CalBudget2567!$D569,รายได้แยกตามสิทธิ!$B:$B,0))</f>
        <v>3135652.58</v>
      </c>
      <c r="Q569" s="138">
        <f>INDEX(ผลงานOPDVisit_HDC!$D:$D,MATCH(CalBudget2567!$D569,ผลงานOPDVisit_HDC!$A:$A,0))</f>
        <v>4306</v>
      </c>
      <c r="R569" s="138">
        <f t="shared" si="415"/>
        <v>728.20542963307014</v>
      </c>
      <c r="S569" s="139">
        <f t="shared" si="416"/>
        <v>5167.2</v>
      </c>
      <c r="T569" s="140">
        <f t="shared" si="417"/>
        <v>5167.2</v>
      </c>
      <c r="U569" s="141">
        <f t="shared" si="418"/>
        <v>747.43005297538321</v>
      </c>
      <c r="V569" s="142">
        <f t="shared" si="419"/>
        <v>3862120.5697344001</v>
      </c>
      <c r="W569" s="143">
        <f>INDEX(รายได้แยกตามสิทธิ!$F:$F,MATCH(CalBudget2567!$D569,รายได้แยกตามสิทธิ!$B:$B,0))</f>
        <v>1213190.5</v>
      </c>
      <c r="X569" s="138">
        <f>INDEX(ผลงานOPDVisit_HDC!$E:$E,MATCH(CalBudget2567!$D569,ผลงานOPDVisit_HDC!$A:$A,0))</f>
        <v>4474</v>
      </c>
      <c r="Y569" s="138">
        <f t="shared" si="420"/>
        <v>271.16461779168532</v>
      </c>
      <c r="Z569" s="139">
        <f t="shared" si="421"/>
        <v>5368.8</v>
      </c>
      <c r="AA569" s="140">
        <f t="shared" si="422"/>
        <v>5368.8</v>
      </c>
      <c r="AB569" s="141">
        <f t="shared" si="423"/>
        <v>278.3233637013858</v>
      </c>
      <c r="AC569" s="142">
        <f t="shared" si="424"/>
        <v>1494262.4750400002</v>
      </c>
      <c r="AD569" s="143">
        <f>INDEX(รายได้แยกตามสิทธิ!$G:$G,MATCH(CalBudget2567!$D569,รายได้แยกตามสิทธิ!$B:$B,0))</f>
        <v>44892.5</v>
      </c>
      <c r="AE569" s="138">
        <f>INDEX(ผลงานOPDVisit_HDC!$G:$G,MATCH(CalBudget2567!$D569,ผลงานOPDVisit_HDC!$A:$A,0))</f>
        <v>988</v>
      </c>
      <c r="AF569" s="138">
        <f t="shared" si="425"/>
        <v>45.43775303643725</v>
      </c>
      <c r="AG569" s="139">
        <f t="shared" si="426"/>
        <v>1185.5999999999999</v>
      </c>
      <c r="AH569" s="140">
        <f t="shared" si="427"/>
        <v>1185.5999999999999</v>
      </c>
      <c r="AI569" s="141">
        <f t="shared" si="428"/>
        <v>46.637309716599191</v>
      </c>
      <c r="AJ569" s="142">
        <f t="shared" si="429"/>
        <v>55293.194399999993</v>
      </c>
      <c r="AK569" s="143">
        <f>INDEX(รายได้แยกตามสิทธิ!$H:$H,MATCH(CalBudget2567!$D569,รายได้แยกตามสิทธิ!$B:$B,0))</f>
        <v>1437785</v>
      </c>
      <c r="AL569" s="138">
        <f>INDEX(ผลงานOPDVisit_HDC!$K:$K,MATCH(CalBudget2567!$D569,ผลงานOPDVisit_HDC!$A:$A,0))</f>
        <v>3813</v>
      </c>
      <c r="AM569" s="138">
        <f t="shared" si="430"/>
        <v>377.07448203514292</v>
      </c>
      <c r="AN569" s="139">
        <f t="shared" si="431"/>
        <v>4575.5999999999995</v>
      </c>
      <c r="AO569" s="140">
        <f t="shared" si="432"/>
        <v>4575.5999999999995</v>
      </c>
      <c r="AP569" s="141">
        <f t="shared" si="433"/>
        <v>387.02924836087067</v>
      </c>
      <c r="AQ569" s="142">
        <f t="shared" si="434"/>
        <v>1770891.0287999995</v>
      </c>
      <c r="AR569" s="144">
        <f t="shared" si="408"/>
        <v>44312840.275574401</v>
      </c>
      <c r="AS569" s="143">
        <f>INDEX(รายได้แยกตามสิทธิ!$I:$I,MATCH(CalBudget2567!$D569,รายได้แยกตามสิทธิ!$B:$B,0))</f>
        <v>11150041</v>
      </c>
      <c r="AT569" s="138">
        <f>INDEX(ผลงานAdjRw_DHES!$D:$D,MATCH(CalBudget2567!$D569,ผลงานAdjRw_DHES!$B:$B,0))</f>
        <v>810.47190000000001</v>
      </c>
      <c r="AU569" s="143">
        <f t="shared" si="435"/>
        <v>13757.467717264473</v>
      </c>
      <c r="AV569" s="139">
        <f t="shared" si="436"/>
        <v>972.56628000000001</v>
      </c>
      <c r="AW569" s="140">
        <f t="shared" si="437"/>
        <v>972.56628000000001</v>
      </c>
      <c r="AX569" s="141">
        <f t="shared" si="438"/>
        <v>14120.664865000255</v>
      </c>
      <c r="AY569" s="142">
        <f t="shared" si="439"/>
        <v>13733282.498880001</v>
      </c>
      <c r="AZ569" s="143">
        <f>INDEX(รายได้แยกตามสิทธิ!$J:$J,MATCH(CalBudget2567!$D569,รายได้แยกตามสิทธิ!$B:$B,0))</f>
        <v>939030.84</v>
      </c>
      <c r="BA569" s="138">
        <f>INDEX(ผลงานAdjRw_DHES!$F:$F,MATCH(CalBudget2567!$D569,ผลงานAdjRw_DHES!$B:$B,0))</f>
        <v>0</v>
      </c>
      <c r="BB569" s="143">
        <f t="shared" si="440"/>
        <v>0</v>
      </c>
      <c r="BC569" s="139">
        <f t="shared" si="441"/>
        <v>0</v>
      </c>
      <c r="BD569" s="140">
        <f t="shared" si="442"/>
        <v>0</v>
      </c>
      <c r="BE569" s="141">
        <f t="shared" si="443"/>
        <v>0</v>
      </c>
      <c r="BF569" s="142">
        <f t="shared" si="444"/>
        <v>0</v>
      </c>
      <c r="BG569" s="143">
        <f>INDEX(รายได้แยกตามสิทธิ!$K:$K,MATCH(CalBudget2567!$D569,รายได้แยกตามสิทธิ!$B:$B,0))</f>
        <v>235992.25</v>
      </c>
      <c r="BH569" s="138">
        <f>INDEX(ผลงานAdjRw_DHES!$E:$E,MATCH(CalBudget2567!$D569,ผลงานAdjRw_DHES!$B:$B,0))</f>
        <v>9.6796000000000006</v>
      </c>
      <c r="BI569" s="143">
        <f t="shared" si="445"/>
        <v>24380.372122814992</v>
      </c>
      <c r="BJ569" s="139">
        <f t="shared" si="446"/>
        <v>11.61552</v>
      </c>
      <c r="BK569" s="140">
        <f t="shared" si="447"/>
        <v>11.61552</v>
      </c>
      <c r="BL569" s="141">
        <f t="shared" si="448"/>
        <v>25024.013946857307</v>
      </c>
      <c r="BM569" s="142">
        <f t="shared" si="449"/>
        <v>290666.93448</v>
      </c>
      <c r="BN569" s="143">
        <f>INDEX(รายได้แยกตามสิทธิ!$N:$N,MATCH(CalBudget2567!$D569,รายได้แยกตามสิทธิ!$B:$B,0))</f>
        <v>4033480.49</v>
      </c>
      <c r="BO569" s="138">
        <f>INDEX(ผลงานAdjRw_DHES!$I:$I,MATCH(CalBudget2567!$D569,ผลงานAdjRw_DHES!$B:$B,0))</f>
        <v>109.94880000000006</v>
      </c>
      <c r="BP569" s="143">
        <f t="shared" si="450"/>
        <v>36685.079691638268</v>
      </c>
      <c r="BQ569" s="139">
        <f t="shared" si="451"/>
        <v>131.93856000000008</v>
      </c>
      <c r="BR569" s="140">
        <f t="shared" si="452"/>
        <v>131.93856000000008</v>
      </c>
      <c r="BS569" s="141">
        <f t="shared" si="453"/>
        <v>37653.565795497518</v>
      </c>
      <c r="BT569" s="142">
        <f t="shared" si="454"/>
        <v>4967957.2499232003</v>
      </c>
      <c r="BU569" s="144">
        <f t="shared" si="455"/>
        <v>18991906.683283202</v>
      </c>
      <c r="BV569" s="145">
        <f t="shared" si="409"/>
        <v>63304746.958857603</v>
      </c>
      <c r="BW569" s="146">
        <f>INDEX(รายได้แยกตามสิทธิ!$Q:$Q,MATCH(CalBudget2567!$D569,รายได้แยกตามสิทธิ!$B:$B,0))</f>
        <v>0.57999999999999996</v>
      </c>
      <c r="BX569" s="145">
        <f t="shared" si="456"/>
        <v>36716753.236137405</v>
      </c>
      <c r="BY569" s="141"/>
      <c r="BZ569" s="143">
        <f t="shared" si="457"/>
        <v>58342</v>
      </c>
      <c r="CA569" s="138">
        <f>INDEX(ผลงานOPDVisit_HDC!$C:$C,MATCH(CalBudget2567!$D569,ผลงานOPDVisit_HDC!$A:$A,0))</f>
        <v>58342</v>
      </c>
      <c r="CB569" s="138">
        <f t="shared" si="458"/>
        <v>0</v>
      </c>
    </row>
    <row r="570" spans="1:80" hidden="1" x14ac:dyDescent="0.7">
      <c r="A570" s="136">
        <f>COUNTA($D$16:D570)</f>
        <v>555</v>
      </c>
      <c r="B570" s="1">
        <v>8</v>
      </c>
      <c r="C570" s="2" t="s">
        <v>51</v>
      </c>
      <c r="D570" s="91" t="s">
        <v>627</v>
      </c>
      <c r="E570" s="3" t="s">
        <v>1519</v>
      </c>
      <c r="F570" s="4" t="s">
        <v>1877</v>
      </c>
      <c r="G570" s="1">
        <v>16</v>
      </c>
      <c r="H570" s="3" t="s">
        <v>2973</v>
      </c>
      <c r="I570" s="137">
        <f>INDEX(รายได้แยกตามสิทธิ!$D:$D,MATCH(CalBudget2567!$D570,รายได้แยกตามสิทธิ!$B:$B,0))</f>
        <v>180520751.94999999</v>
      </c>
      <c r="J570" s="138">
        <f>INDEX(ผลงานOPDVisit_HDC!$F:$F,MATCH(CalBudget2567!$D570,ผลงานOPDVisit_HDC!$A:$A,0))</f>
        <v>206628</v>
      </c>
      <c r="K570" s="138">
        <f t="shared" si="410"/>
        <v>873.65096671312688</v>
      </c>
      <c r="L570" s="139">
        <f t="shared" si="411"/>
        <v>247953.59999999998</v>
      </c>
      <c r="M570" s="140">
        <f t="shared" si="412"/>
        <v>247953.59999999998</v>
      </c>
      <c r="N570" s="141">
        <f t="shared" si="413"/>
        <v>896.71535223435342</v>
      </c>
      <c r="O570" s="142">
        <f t="shared" si="414"/>
        <v>222343799.76177594</v>
      </c>
      <c r="P570" s="143">
        <f>INDEX(รายได้แยกตามสิทธิ!$E:$E,MATCH(CalBudget2567!$D570,รายได้แยกตามสิทธิ!$B:$B,0))</f>
        <v>61667825.75</v>
      </c>
      <c r="Q570" s="138">
        <f>INDEX(ผลงานOPDVisit_HDC!$D:$D,MATCH(CalBudget2567!$D570,ผลงานOPDVisit_HDC!$A:$A,0))</f>
        <v>0</v>
      </c>
      <c r="R570" s="138">
        <f t="shared" si="415"/>
        <v>0</v>
      </c>
      <c r="S570" s="139">
        <f t="shared" si="416"/>
        <v>0</v>
      </c>
      <c r="T570" s="140">
        <f t="shared" si="417"/>
        <v>0</v>
      </c>
      <c r="U570" s="141">
        <f t="shared" si="418"/>
        <v>0</v>
      </c>
      <c r="V570" s="142">
        <f t="shared" si="419"/>
        <v>0</v>
      </c>
      <c r="W570" s="143">
        <f>INDEX(รายได้แยกตามสิทธิ!$F:$F,MATCH(CalBudget2567!$D570,รายได้แยกตามสิทธิ!$B:$B,0))</f>
        <v>22266193.5</v>
      </c>
      <c r="X570" s="138">
        <f>INDEX(ผลงานOPDVisit_HDC!$E:$E,MATCH(CalBudget2567!$D570,ผลงานOPDVisit_HDC!$A:$A,0))</f>
        <v>11</v>
      </c>
      <c r="Y570" s="138">
        <f t="shared" si="420"/>
        <v>2024199.4090909092</v>
      </c>
      <c r="Z570" s="139">
        <f t="shared" si="421"/>
        <v>13.2</v>
      </c>
      <c r="AA570" s="140">
        <f t="shared" si="422"/>
        <v>13.2</v>
      </c>
      <c r="AB570" s="141">
        <f t="shared" si="423"/>
        <v>2077638.2734909093</v>
      </c>
      <c r="AC570" s="142">
        <f t="shared" si="424"/>
        <v>27424825.210080002</v>
      </c>
      <c r="AD570" s="143">
        <f>INDEX(รายได้แยกตามสิทธิ!$G:$G,MATCH(CalBudget2567!$D570,รายได้แยกตามสิทธิ!$B:$B,0))</f>
        <v>118479.5</v>
      </c>
      <c r="AE570" s="138">
        <f>INDEX(ผลงานOPDVisit_HDC!$G:$G,MATCH(CalBudget2567!$D570,ผลงานOPDVisit_HDC!$A:$A,0))</f>
        <v>0</v>
      </c>
      <c r="AF570" s="138">
        <f t="shared" si="425"/>
        <v>0</v>
      </c>
      <c r="AG570" s="139">
        <f t="shared" si="426"/>
        <v>0</v>
      </c>
      <c r="AH570" s="140">
        <f t="shared" si="427"/>
        <v>0</v>
      </c>
      <c r="AI570" s="141">
        <f t="shared" si="428"/>
        <v>0</v>
      </c>
      <c r="AJ570" s="142">
        <f t="shared" si="429"/>
        <v>0</v>
      </c>
      <c r="AK570" s="143">
        <f>INDEX(รายได้แยกตามสิทธิ!$H:$H,MATCH(CalBudget2567!$D570,รายได้แยกตามสิทธิ!$B:$B,0))</f>
        <v>10985851.35</v>
      </c>
      <c r="AL570" s="138">
        <f>INDEX(ผลงานOPDVisit_HDC!$K:$K,MATCH(CalBudget2567!$D570,ผลงานOPDVisit_HDC!$A:$A,0))</f>
        <v>104802</v>
      </c>
      <c r="AM570" s="138">
        <f t="shared" si="430"/>
        <v>104.82482538501174</v>
      </c>
      <c r="AN570" s="139">
        <f t="shared" si="431"/>
        <v>125762.4</v>
      </c>
      <c r="AO570" s="140">
        <f t="shared" si="432"/>
        <v>125762.4</v>
      </c>
      <c r="AP570" s="141">
        <f t="shared" si="433"/>
        <v>107.59220077517604</v>
      </c>
      <c r="AQ570" s="142">
        <f t="shared" si="434"/>
        <v>13531053.390767999</v>
      </c>
      <c r="AR570" s="144">
        <f t="shared" si="408"/>
        <v>263299678.36262393</v>
      </c>
      <c r="AS570" s="143">
        <f>INDEX(รายได้แยกตามสิทธิ!$I:$I,MATCH(CalBudget2567!$D570,รายได้แยกตามสิทธิ!$B:$B,0))</f>
        <v>302621928.67000002</v>
      </c>
      <c r="AT570" s="138">
        <f>INDEX(ผลงานAdjRw_DHES!$D:$D,MATCH(CalBudget2567!$D570,ผลงานAdjRw_DHES!$B:$B,0))</f>
        <v>24963.265499999998</v>
      </c>
      <c r="AU570" s="143">
        <f t="shared" si="435"/>
        <v>12122.689985010176</v>
      </c>
      <c r="AV570" s="139">
        <f t="shared" si="436"/>
        <v>29955.918599999997</v>
      </c>
      <c r="AW570" s="140">
        <f t="shared" si="437"/>
        <v>29955.918599999997</v>
      </c>
      <c r="AX570" s="141">
        <f t="shared" si="438"/>
        <v>12442.729000614445</v>
      </c>
      <c r="AY570" s="142">
        <f t="shared" si="439"/>
        <v>372733377.10426563</v>
      </c>
      <c r="AZ570" s="143">
        <f>INDEX(รายได้แยกตามสิทธิ!$J:$J,MATCH(CalBudget2567!$D570,รายได้แยกตามสิทธิ!$B:$B,0))</f>
        <v>40172780.009999998</v>
      </c>
      <c r="BA570" s="138">
        <f>INDEX(ผลงานAdjRw_DHES!$F:$F,MATCH(CalBudget2567!$D570,ผลงานAdjRw_DHES!$B:$B,0))</f>
        <v>2372.4389000000001</v>
      </c>
      <c r="BB570" s="143">
        <f t="shared" si="440"/>
        <v>16933.114698970749</v>
      </c>
      <c r="BC570" s="139">
        <f t="shared" si="441"/>
        <v>2846.92668</v>
      </c>
      <c r="BD570" s="140">
        <f t="shared" si="442"/>
        <v>2846.92668</v>
      </c>
      <c r="BE570" s="141">
        <f t="shared" si="443"/>
        <v>17380.148927023576</v>
      </c>
      <c r="BF570" s="142">
        <f t="shared" si="444"/>
        <v>49480009.682716794</v>
      </c>
      <c r="BG570" s="143">
        <f>INDEX(รายได้แยกตามสิทธิ!$K:$K,MATCH(CalBudget2567!$D570,รายได้แยกตามสิทธิ!$B:$B,0))</f>
        <v>14379776.5</v>
      </c>
      <c r="BH570" s="138">
        <f>INDEX(ผลงานAdjRw_DHES!$E:$E,MATCH(CalBudget2567!$D570,ผลงานAdjRw_DHES!$B:$B,0))</f>
        <v>1987.8200999999997</v>
      </c>
      <c r="BI570" s="143">
        <f t="shared" si="445"/>
        <v>7233.9425987291315</v>
      </c>
      <c r="BJ570" s="139">
        <f t="shared" si="446"/>
        <v>2385.3841199999997</v>
      </c>
      <c r="BK570" s="140">
        <f t="shared" si="447"/>
        <v>2385.3841199999997</v>
      </c>
      <c r="BL570" s="141">
        <f t="shared" si="448"/>
        <v>7424.9186833355807</v>
      </c>
      <c r="BM570" s="142">
        <f t="shared" si="449"/>
        <v>17711283.119520001</v>
      </c>
      <c r="BN570" s="143">
        <f>INDEX(รายได้แยกตามสิทธิ!$N:$N,MATCH(CalBudget2567!$D570,รายได้แยกตามสิทธิ!$B:$B,0))</f>
        <v>45203609.979999997</v>
      </c>
      <c r="BO570" s="138">
        <f>INDEX(ผลงานAdjRw_DHES!$I:$I,MATCH(CalBudget2567!$D570,ผลงานAdjRw_DHES!$B:$B,0))</f>
        <v>1847.3983000000026</v>
      </c>
      <c r="BP570" s="143">
        <f t="shared" si="450"/>
        <v>24468.794834335364</v>
      </c>
      <c r="BQ570" s="139">
        <f t="shared" si="451"/>
        <v>2216.877960000003</v>
      </c>
      <c r="BR570" s="140">
        <f t="shared" si="452"/>
        <v>2216.877960000003</v>
      </c>
      <c r="BS570" s="141">
        <f t="shared" si="453"/>
        <v>25114.771017961819</v>
      </c>
      <c r="BT570" s="142">
        <f t="shared" si="454"/>
        <v>55676382.340166397</v>
      </c>
      <c r="BU570" s="144">
        <f t="shared" si="455"/>
        <v>495601052.24666882</v>
      </c>
      <c r="BV570" s="145">
        <f t="shared" si="409"/>
        <v>758900730.60929275</v>
      </c>
      <c r="BW570" s="146">
        <f>INDEX(รายได้แยกตามสิทธิ!$Q:$Q,MATCH(CalBudget2567!$D570,รายได้แยกตามสิทธิ!$B:$B,0))</f>
        <v>0.38</v>
      </c>
      <c r="BX570" s="145">
        <f t="shared" si="456"/>
        <v>288382277.63153124</v>
      </c>
      <c r="BY570" s="141"/>
      <c r="BZ570" s="143">
        <f t="shared" si="457"/>
        <v>311441</v>
      </c>
      <c r="CA570" s="138">
        <f>INDEX(ผลงานOPDVisit_HDC!$C:$C,MATCH(CalBudget2567!$D570,ผลงานOPDVisit_HDC!$A:$A,0))</f>
        <v>311441</v>
      </c>
      <c r="CB570" s="138">
        <f t="shared" si="458"/>
        <v>0</v>
      </c>
    </row>
    <row r="571" spans="1:80" hidden="1" x14ac:dyDescent="0.7">
      <c r="A571" s="136">
        <f>COUNTA($D$16:D571)</f>
        <v>556</v>
      </c>
      <c r="B571" s="1">
        <v>8</v>
      </c>
      <c r="C571" s="2" t="s">
        <v>51</v>
      </c>
      <c r="D571" s="91" t="s">
        <v>628</v>
      </c>
      <c r="E571" s="3" t="s">
        <v>1520</v>
      </c>
      <c r="F571" s="4" t="s">
        <v>1876</v>
      </c>
      <c r="G571" s="1">
        <v>10</v>
      </c>
      <c r="H571" s="3" t="s">
        <v>2962</v>
      </c>
      <c r="I571" s="137">
        <f>INDEX(รายได้แยกตามสิทธิ!$D:$D,MATCH(CalBudget2567!$D571,รายได้แยกตามสิทธิ!$B:$B,0))</f>
        <v>55865009.770000003</v>
      </c>
      <c r="J571" s="138">
        <f>INDEX(ผลงานOPDVisit_HDC!$F:$F,MATCH(CalBudget2567!$D571,ผลงานOPDVisit_HDC!$A:$A,0))</f>
        <v>88039</v>
      </c>
      <c r="K571" s="138">
        <f t="shared" si="410"/>
        <v>634.54843614761648</v>
      </c>
      <c r="L571" s="139">
        <f t="shared" si="411"/>
        <v>105646.8</v>
      </c>
      <c r="M571" s="140">
        <f t="shared" si="412"/>
        <v>105646.8</v>
      </c>
      <c r="N571" s="141">
        <f t="shared" si="413"/>
        <v>651.3005148619136</v>
      </c>
      <c r="O571" s="142">
        <f t="shared" si="414"/>
        <v>68807815.233513609</v>
      </c>
      <c r="P571" s="143">
        <f>INDEX(รายได้แยกตามสิทธิ!$E:$E,MATCH(CalBudget2567!$D571,รายได้แยกตามสิทธิ!$B:$B,0))</f>
        <v>6951219.29</v>
      </c>
      <c r="Q571" s="138">
        <f>INDEX(ผลงานOPDVisit_HDC!$D:$D,MATCH(CalBudget2567!$D571,ผลงานOPDVisit_HDC!$A:$A,0))</f>
        <v>15269</v>
      </c>
      <c r="R571" s="138">
        <f t="shared" si="415"/>
        <v>455.25046106490277</v>
      </c>
      <c r="S571" s="139">
        <f t="shared" si="416"/>
        <v>18322.8</v>
      </c>
      <c r="T571" s="140">
        <f t="shared" si="417"/>
        <v>18322.8</v>
      </c>
      <c r="U571" s="141">
        <f t="shared" si="418"/>
        <v>467.26907323701619</v>
      </c>
      <c r="V571" s="142">
        <f t="shared" si="419"/>
        <v>8561677.7751071993</v>
      </c>
      <c r="W571" s="143">
        <f>INDEX(รายได้แยกตามสิทธิ!$F:$F,MATCH(CalBudget2567!$D571,รายได้แยกตามสิทธิ!$B:$B,0))</f>
        <v>2288383.7799999998</v>
      </c>
      <c r="X571" s="138">
        <f>INDEX(ผลงานOPDVisit_HDC!$E:$E,MATCH(CalBudget2567!$D571,ผลงานOPDVisit_HDC!$A:$A,0))</f>
        <v>9351</v>
      </c>
      <c r="Y571" s="138">
        <f t="shared" si="420"/>
        <v>244.72075499946527</v>
      </c>
      <c r="Z571" s="139">
        <f t="shared" si="421"/>
        <v>11221.199999999999</v>
      </c>
      <c r="AA571" s="140">
        <f t="shared" si="422"/>
        <v>11221.199999999999</v>
      </c>
      <c r="AB571" s="141">
        <f t="shared" si="423"/>
        <v>251.18138293145114</v>
      </c>
      <c r="AC571" s="142">
        <f t="shared" si="424"/>
        <v>2818556.5341503993</v>
      </c>
      <c r="AD571" s="143">
        <f>INDEX(รายได้แยกตามสิทธิ!$G:$G,MATCH(CalBudget2567!$D571,รายได้แยกตามสิทธิ!$B:$B,0))</f>
        <v>90997.62</v>
      </c>
      <c r="AE571" s="138">
        <f>INDEX(ผลงานOPDVisit_HDC!$G:$G,MATCH(CalBudget2567!$D571,ผลงานOPDVisit_HDC!$A:$A,0))</f>
        <v>44</v>
      </c>
      <c r="AF571" s="138">
        <f t="shared" si="425"/>
        <v>2068.127727272727</v>
      </c>
      <c r="AG571" s="139">
        <f t="shared" si="426"/>
        <v>52.8</v>
      </c>
      <c r="AH571" s="140">
        <f t="shared" si="427"/>
        <v>52.8</v>
      </c>
      <c r="AI571" s="141">
        <f t="shared" si="428"/>
        <v>2122.7262992727269</v>
      </c>
      <c r="AJ571" s="142">
        <f t="shared" si="429"/>
        <v>112079.94860159997</v>
      </c>
      <c r="AK571" s="143">
        <f>INDEX(รายได้แยกตามสิทธิ!$H:$H,MATCH(CalBudget2567!$D571,รายได้แยกตามสิทธิ!$B:$B,0))</f>
        <v>2126339.9500000002</v>
      </c>
      <c r="AL571" s="138">
        <f>INDEX(ผลงานOPDVisit_HDC!$K:$K,MATCH(CalBudget2567!$D571,ผลงานOPDVisit_HDC!$A:$A,0))</f>
        <v>5757</v>
      </c>
      <c r="AM571" s="138">
        <f t="shared" si="430"/>
        <v>369.34861038735454</v>
      </c>
      <c r="AN571" s="139">
        <f t="shared" si="431"/>
        <v>6908.4</v>
      </c>
      <c r="AO571" s="140">
        <f t="shared" si="432"/>
        <v>6908.4</v>
      </c>
      <c r="AP571" s="141">
        <f t="shared" si="433"/>
        <v>379.09941370158072</v>
      </c>
      <c r="AQ571" s="142">
        <f t="shared" si="434"/>
        <v>2618970.389616</v>
      </c>
      <c r="AR571" s="144">
        <f t="shared" si="408"/>
        <v>82919099.880988821</v>
      </c>
      <c r="AS571" s="143">
        <f>INDEX(รายได้แยกตามสิทธิ!$I:$I,MATCH(CalBudget2567!$D571,รายได้แยกตามสิทธิ!$B:$B,0))</f>
        <v>29031161.039999999</v>
      </c>
      <c r="AT571" s="138">
        <f>INDEX(ผลงานAdjRw_DHES!$D:$D,MATCH(CalBudget2567!$D571,ผลงานAdjRw_DHES!$B:$B,0))</f>
        <v>2844.9839999999999</v>
      </c>
      <c r="AU571" s="143">
        <f t="shared" si="435"/>
        <v>10204.331918914131</v>
      </c>
      <c r="AV571" s="139">
        <f t="shared" si="436"/>
        <v>3413.9807999999998</v>
      </c>
      <c r="AW571" s="140">
        <f t="shared" si="437"/>
        <v>3413.9807999999998</v>
      </c>
      <c r="AX571" s="141">
        <f t="shared" si="438"/>
        <v>10473.726281573465</v>
      </c>
      <c r="AY571" s="142">
        <f t="shared" si="439"/>
        <v>35757100.429747202</v>
      </c>
      <c r="AZ571" s="143">
        <f>INDEX(รายได้แยกตามสิทธิ!$J:$J,MATCH(CalBudget2567!$D571,รายได้แยกตามสิทธิ!$B:$B,0))</f>
        <v>2893662.15</v>
      </c>
      <c r="BA571" s="138">
        <f>INDEX(ผลงานAdjRw_DHES!$F:$F,MATCH(CalBudget2567!$D571,ผลงานAdjRw_DHES!$B:$B,0))</f>
        <v>191.02920000000003</v>
      </c>
      <c r="BB571" s="143">
        <f t="shared" si="440"/>
        <v>15147.747831221612</v>
      </c>
      <c r="BC571" s="139">
        <f t="shared" si="441"/>
        <v>229.23504000000003</v>
      </c>
      <c r="BD571" s="140">
        <f t="shared" si="442"/>
        <v>229.23504000000003</v>
      </c>
      <c r="BE571" s="141">
        <f t="shared" si="443"/>
        <v>15547.648373965862</v>
      </c>
      <c r="BF571" s="142">
        <f t="shared" si="444"/>
        <v>3564065.7969119996</v>
      </c>
      <c r="BG571" s="143">
        <f>INDEX(รายได้แยกตามสิทธิ!$K:$K,MATCH(CalBudget2567!$D571,รายได้แยกตามสิทธิ!$B:$B,0))</f>
        <v>1002231.94</v>
      </c>
      <c r="BH571" s="138">
        <f>INDEX(ผลงานAdjRw_DHES!$E:$E,MATCH(CalBudget2567!$D571,ผลงานAdjRw_DHES!$B:$B,0))</f>
        <v>116.46010000000001</v>
      </c>
      <c r="BI571" s="143">
        <f t="shared" si="445"/>
        <v>8605.796663406607</v>
      </c>
      <c r="BJ571" s="139">
        <f t="shared" si="446"/>
        <v>139.75212000000002</v>
      </c>
      <c r="BK571" s="140">
        <f t="shared" si="447"/>
        <v>139.75212000000002</v>
      </c>
      <c r="BL571" s="141">
        <f t="shared" si="448"/>
        <v>8832.9896953205407</v>
      </c>
      <c r="BM571" s="142">
        <f t="shared" si="449"/>
        <v>1234429.0358591997</v>
      </c>
      <c r="BN571" s="143">
        <f>INDEX(รายได้แยกตามสิทธิ!$N:$N,MATCH(CalBudget2567!$D571,รายได้แยกตามสิทธิ!$B:$B,0))</f>
        <v>1561052.66</v>
      </c>
      <c r="BO571" s="138">
        <f>INDEX(ผลงานAdjRw_DHES!$I:$I,MATCH(CalBudget2567!$D571,ผลงานAdjRw_DHES!$B:$B,0))</f>
        <v>158.53599999999975</v>
      </c>
      <c r="BP571" s="143">
        <f t="shared" si="450"/>
        <v>9846.6762123429526</v>
      </c>
      <c r="BQ571" s="139">
        <f t="shared" si="451"/>
        <v>190.24319999999969</v>
      </c>
      <c r="BR571" s="140">
        <f t="shared" si="452"/>
        <v>190.24319999999969</v>
      </c>
      <c r="BS571" s="141">
        <f t="shared" si="453"/>
        <v>10106.628464348807</v>
      </c>
      <c r="BT571" s="142">
        <f t="shared" si="454"/>
        <v>1922717.3402687998</v>
      </c>
      <c r="BU571" s="144">
        <f t="shared" si="455"/>
        <v>42478312.602787197</v>
      </c>
      <c r="BV571" s="145">
        <f t="shared" si="409"/>
        <v>125397412.48377602</v>
      </c>
      <c r="BW571" s="146">
        <f>INDEX(รายได้แยกตามสิทธิ!$Q:$Q,MATCH(CalBudget2567!$D571,รายได้แยกตามสิทธิ!$B:$B,0))</f>
        <v>0.55000000000000004</v>
      </c>
      <c r="BX571" s="145">
        <f t="shared" si="456"/>
        <v>68968576.866076812</v>
      </c>
      <c r="BY571" s="141"/>
      <c r="BZ571" s="143">
        <f t="shared" si="457"/>
        <v>118460</v>
      </c>
      <c r="CA571" s="138">
        <f>INDEX(ผลงานOPDVisit_HDC!$C:$C,MATCH(CalBudget2567!$D571,ผลงานOPDVisit_HDC!$A:$A,0))</f>
        <v>118460</v>
      </c>
      <c r="CB571" s="138">
        <f t="shared" si="458"/>
        <v>0</v>
      </c>
    </row>
    <row r="572" spans="1:80" hidden="1" x14ac:dyDescent="0.7">
      <c r="A572" s="136">
        <f>COUNTA($D$16:D572)</f>
        <v>557</v>
      </c>
      <c r="B572" s="1">
        <v>8</v>
      </c>
      <c r="C572" s="2" t="s">
        <v>51</v>
      </c>
      <c r="D572" s="91" t="s">
        <v>629</v>
      </c>
      <c r="E572" s="3" t="s">
        <v>1521</v>
      </c>
      <c r="F572" s="4" t="s">
        <v>1876</v>
      </c>
      <c r="G572" s="1">
        <v>6</v>
      </c>
      <c r="H572" s="3" t="s">
        <v>2965</v>
      </c>
      <c r="I572" s="137">
        <f>INDEX(รายได้แยกตามสิทธิ!$D:$D,MATCH(CalBudget2567!$D572,รายได้แยกตามสิทธิ!$B:$B,0))</f>
        <v>39615161.149999999</v>
      </c>
      <c r="J572" s="138">
        <f>INDEX(ผลงานOPDVisit_HDC!$F:$F,MATCH(CalBudget2567!$D572,ผลงานOPDVisit_HDC!$A:$A,0))</f>
        <v>67161</v>
      </c>
      <c r="K572" s="138">
        <f t="shared" si="410"/>
        <v>589.85365241732552</v>
      </c>
      <c r="L572" s="139">
        <f t="shared" si="411"/>
        <v>80593.2</v>
      </c>
      <c r="M572" s="140">
        <f t="shared" si="412"/>
        <v>80593.2</v>
      </c>
      <c r="N572" s="141">
        <f t="shared" si="413"/>
        <v>605.42578884114289</v>
      </c>
      <c r="O572" s="142">
        <f t="shared" si="414"/>
        <v>48793201.685231999</v>
      </c>
      <c r="P572" s="143">
        <f>INDEX(รายได้แยกตามสิทธิ!$E:$E,MATCH(CalBudget2567!$D572,รายได้แยกตามสิทธิ!$B:$B,0))</f>
        <v>5480832.2699999996</v>
      </c>
      <c r="Q572" s="138">
        <f>INDEX(ผลงานOPDVisit_HDC!$D:$D,MATCH(CalBudget2567!$D572,ผลงานOPDVisit_HDC!$A:$A,0))</f>
        <v>10957</v>
      </c>
      <c r="R572" s="138">
        <f t="shared" si="415"/>
        <v>500.21285662133789</v>
      </c>
      <c r="S572" s="139">
        <f t="shared" si="416"/>
        <v>13148.4</v>
      </c>
      <c r="T572" s="140">
        <f t="shared" si="417"/>
        <v>13148.4</v>
      </c>
      <c r="U572" s="141">
        <f t="shared" si="418"/>
        <v>513.41847603614121</v>
      </c>
      <c r="V572" s="142">
        <f t="shared" si="419"/>
        <v>6750631.4903135989</v>
      </c>
      <c r="W572" s="143">
        <f>INDEX(รายได้แยกตามสิทธิ!$F:$F,MATCH(CalBudget2567!$D572,รายได้แยกตามสิทธิ!$B:$B,0))</f>
        <v>2857508.9</v>
      </c>
      <c r="X572" s="138">
        <f>INDEX(ผลงานOPDVisit_HDC!$E:$E,MATCH(CalBudget2567!$D572,ผลงานOPDVisit_HDC!$A:$A,0))</f>
        <v>8463</v>
      </c>
      <c r="Y572" s="138">
        <f t="shared" si="420"/>
        <v>337.64727637953445</v>
      </c>
      <c r="Z572" s="139">
        <f t="shared" si="421"/>
        <v>10155.6</v>
      </c>
      <c r="AA572" s="140">
        <f t="shared" si="422"/>
        <v>10155.6</v>
      </c>
      <c r="AB572" s="141">
        <f t="shared" si="423"/>
        <v>346.56116447595417</v>
      </c>
      <c r="AC572" s="142">
        <f t="shared" si="424"/>
        <v>3519536.5619520005</v>
      </c>
      <c r="AD572" s="143">
        <f>INDEX(รายได้แยกตามสิทธิ!$G:$G,MATCH(CalBudget2567!$D572,รายได้แยกตามสิทธิ!$B:$B,0))</f>
        <v>19924</v>
      </c>
      <c r="AE572" s="138">
        <f>INDEX(ผลงานOPDVisit_HDC!$G:$G,MATCH(CalBudget2567!$D572,ผลงานOPDVisit_HDC!$A:$A,0))</f>
        <v>24</v>
      </c>
      <c r="AF572" s="138">
        <f t="shared" si="425"/>
        <v>830.16666666666663</v>
      </c>
      <c r="AG572" s="139">
        <f t="shared" si="426"/>
        <v>28.799999999999997</v>
      </c>
      <c r="AH572" s="140">
        <f t="shared" si="427"/>
        <v>28.799999999999997</v>
      </c>
      <c r="AI572" s="141">
        <f t="shared" si="428"/>
        <v>852.08306666666658</v>
      </c>
      <c r="AJ572" s="142">
        <f t="shared" si="429"/>
        <v>24539.992319999994</v>
      </c>
      <c r="AK572" s="143">
        <f>INDEX(รายได้แยกตามสิทธิ!$H:$H,MATCH(CalBudget2567!$D572,รายได้แยกตามสิทธิ!$B:$B,0))</f>
        <v>1291851.8</v>
      </c>
      <c r="AL572" s="138">
        <f>INDEX(ผลงานOPDVisit_HDC!$K:$K,MATCH(CalBudget2567!$D572,ผลงานOPDVisit_HDC!$A:$A,0))</f>
        <v>13225</v>
      </c>
      <c r="AM572" s="138">
        <f t="shared" si="430"/>
        <v>97.682555765595467</v>
      </c>
      <c r="AN572" s="139">
        <f t="shared" si="431"/>
        <v>15870</v>
      </c>
      <c r="AO572" s="140">
        <f t="shared" si="432"/>
        <v>15870</v>
      </c>
      <c r="AP572" s="141">
        <f t="shared" si="433"/>
        <v>100.26137523780719</v>
      </c>
      <c r="AQ572" s="142">
        <f t="shared" si="434"/>
        <v>1591148.0250240001</v>
      </c>
      <c r="AR572" s="144">
        <f t="shared" si="408"/>
        <v>60679057.754841596</v>
      </c>
      <c r="AS572" s="143">
        <f>INDEX(รายได้แยกตามสิทธิ!$I:$I,MATCH(CalBudget2567!$D572,รายได้แยกตามสิทธิ!$B:$B,0))</f>
        <v>17620771.390000001</v>
      </c>
      <c r="AT572" s="138">
        <f>INDEX(ผลงานAdjRw_DHES!$D:$D,MATCH(CalBudget2567!$D572,ผลงานAdjRw_DHES!$B:$B,0))</f>
        <v>1457.2834</v>
      </c>
      <c r="AU572" s="143">
        <f t="shared" si="435"/>
        <v>12091.520009079908</v>
      </c>
      <c r="AV572" s="139">
        <f t="shared" si="436"/>
        <v>1748.74008</v>
      </c>
      <c r="AW572" s="140">
        <f t="shared" si="437"/>
        <v>1748.74008</v>
      </c>
      <c r="AX572" s="141">
        <f t="shared" si="438"/>
        <v>12410.736137319618</v>
      </c>
      <c r="AY572" s="142">
        <f t="shared" si="439"/>
        <v>21703151.705635201</v>
      </c>
      <c r="AZ572" s="143">
        <f>INDEX(รายได้แยกตามสิทธิ!$J:$J,MATCH(CalBudget2567!$D572,รายได้แยกตามสิทธิ!$B:$B,0))</f>
        <v>2127194.21</v>
      </c>
      <c r="BA572" s="138">
        <f>INDEX(ผลงานAdjRw_DHES!$F:$F,MATCH(CalBudget2567!$D572,ผลงานAdjRw_DHES!$B:$B,0))</f>
        <v>145.69220000000001</v>
      </c>
      <c r="BB572" s="143">
        <f t="shared" si="440"/>
        <v>14600.604630858754</v>
      </c>
      <c r="BC572" s="139">
        <f t="shared" si="441"/>
        <v>174.83064000000002</v>
      </c>
      <c r="BD572" s="140">
        <f t="shared" si="442"/>
        <v>174.83064000000002</v>
      </c>
      <c r="BE572" s="141">
        <f t="shared" si="443"/>
        <v>14986.060593113425</v>
      </c>
      <c r="BF572" s="142">
        <f t="shared" si="444"/>
        <v>2620022.5645728</v>
      </c>
      <c r="BG572" s="143">
        <f>INDEX(รายได้แยกตามสิทธิ!$K:$K,MATCH(CalBudget2567!$D572,รายได้แยกตามสิทธิ!$B:$B,0))</f>
        <v>939514</v>
      </c>
      <c r="BH572" s="138">
        <f>INDEX(ผลงานAdjRw_DHES!$E:$E,MATCH(CalBudget2567!$D572,ผลงานAdjRw_DHES!$B:$B,0))</f>
        <v>94.316999999999993</v>
      </c>
      <c r="BI572" s="143">
        <f t="shared" si="445"/>
        <v>9961.2371046576973</v>
      </c>
      <c r="BJ572" s="139">
        <f t="shared" si="446"/>
        <v>113.18039999999999</v>
      </c>
      <c r="BK572" s="140">
        <f t="shared" si="447"/>
        <v>113.18039999999999</v>
      </c>
      <c r="BL572" s="141">
        <f t="shared" si="448"/>
        <v>10224.21376422066</v>
      </c>
      <c r="BM572" s="142">
        <f t="shared" si="449"/>
        <v>1157180.6035199999</v>
      </c>
      <c r="BN572" s="143">
        <f>INDEX(รายได้แยกตามสิทธิ!$N:$N,MATCH(CalBudget2567!$D572,รายได้แยกตามสิทธิ!$B:$B,0))</f>
        <v>566535.75</v>
      </c>
      <c r="BO572" s="138">
        <f>INDEX(ผลงานAdjRw_DHES!$I:$I,MATCH(CalBudget2567!$D572,ผลงานAdjRw_DHES!$B:$B,0))</f>
        <v>43.161599999999623</v>
      </c>
      <c r="BP572" s="143">
        <f t="shared" si="450"/>
        <v>13125.920957517908</v>
      </c>
      <c r="BQ572" s="139">
        <f t="shared" si="451"/>
        <v>51.793919999999545</v>
      </c>
      <c r="BR572" s="140">
        <f t="shared" si="452"/>
        <v>51.793919999999545</v>
      </c>
      <c r="BS572" s="141">
        <f t="shared" si="453"/>
        <v>13472.445270796381</v>
      </c>
      <c r="BT572" s="142">
        <f t="shared" si="454"/>
        <v>697790.75255999994</v>
      </c>
      <c r="BU572" s="144">
        <f t="shared" si="455"/>
        <v>26178145.626288</v>
      </c>
      <c r="BV572" s="145">
        <f t="shared" si="409"/>
        <v>86857203.381129593</v>
      </c>
      <c r="BW572" s="146">
        <f>INDEX(รายได้แยกตามสิทธิ!$Q:$Q,MATCH(CalBudget2567!$D572,รายได้แยกตามสิทธิ!$B:$B,0))</f>
        <v>0.51</v>
      </c>
      <c r="BX572" s="145">
        <f t="shared" si="456"/>
        <v>44297173.72437609</v>
      </c>
      <c r="BY572" s="141"/>
      <c r="BZ572" s="143">
        <f t="shared" si="457"/>
        <v>99830</v>
      </c>
      <c r="CA572" s="138">
        <f>INDEX(ผลงานOPDVisit_HDC!$C:$C,MATCH(CalBudget2567!$D572,ผลงานOPDVisit_HDC!$A:$A,0))</f>
        <v>99830</v>
      </c>
      <c r="CB572" s="138">
        <f t="shared" si="458"/>
        <v>0</v>
      </c>
    </row>
    <row r="573" spans="1:80" hidden="1" x14ac:dyDescent="0.7">
      <c r="A573" s="136">
        <f>COUNTA($D$16:D573)</f>
        <v>558</v>
      </c>
      <c r="B573" s="1">
        <v>8</v>
      </c>
      <c r="C573" s="2" t="s">
        <v>51</v>
      </c>
      <c r="D573" s="91" t="s">
        <v>630</v>
      </c>
      <c r="E573" s="3" t="s">
        <v>1522</v>
      </c>
      <c r="F573" s="4" t="s">
        <v>1876</v>
      </c>
      <c r="G573" s="1">
        <v>10</v>
      </c>
      <c r="H573" s="3" t="s">
        <v>2962</v>
      </c>
      <c r="I573" s="137">
        <f>INDEX(รายได้แยกตามสิทธิ!$D:$D,MATCH(CalBudget2567!$D573,รายได้แยกตามสิทธิ!$B:$B,0))</f>
        <v>62688808</v>
      </c>
      <c r="J573" s="138">
        <f>INDEX(ผลงานOPDVisit_HDC!$F:$F,MATCH(CalBudget2567!$D573,ผลงานOPDVisit_HDC!$A:$A,0))</f>
        <v>87262</v>
      </c>
      <c r="K573" s="138">
        <f t="shared" si="410"/>
        <v>718.39756136691801</v>
      </c>
      <c r="L573" s="139">
        <f t="shared" si="411"/>
        <v>104714.4</v>
      </c>
      <c r="M573" s="140">
        <f t="shared" si="412"/>
        <v>104714.4</v>
      </c>
      <c r="N573" s="141">
        <f t="shared" si="413"/>
        <v>737.36325698700466</v>
      </c>
      <c r="O573" s="142">
        <f t="shared" si="414"/>
        <v>77212551.037440002</v>
      </c>
      <c r="P573" s="143">
        <f>INDEX(รายได้แยกตามสิทธิ!$E:$E,MATCH(CalBudget2567!$D573,รายได้แยกตามสิทธิ!$B:$B,0))</f>
        <v>8070956</v>
      </c>
      <c r="Q573" s="138">
        <f>INDEX(ผลงานOPDVisit_HDC!$D:$D,MATCH(CalBudget2567!$D573,ผลงานOPDVisit_HDC!$A:$A,0))</f>
        <v>12303</v>
      </c>
      <c r="R573" s="138">
        <f t="shared" si="415"/>
        <v>656.0152808258149</v>
      </c>
      <c r="S573" s="139">
        <f t="shared" si="416"/>
        <v>14763.599999999999</v>
      </c>
      <c r="T573" s="140">
        <f t="shared" si="417"/>
        <v>14763.599999999999</v>
      </c>
      <c r="U573" s="141">
        <f t="shared" si="418"/>
        <v>673.33408423961646</v>
      </c>
      <c r="V573" s="142">
        <f t="shared" si="419"/>
        <v>9940835.0860799998</v>
      </c>
      <c r="W573" s="143">
        <f>INDEX(รายได้แยกตามสิทธิ!$F:$F,MATCH(CalBudget2567!$D573,รายได้แยกตามสิทธิ!$B:$B,0))</f>
        <v>2128222.9</v>
      </c>
      <c r="X573" s="138">
        <f>INDEX(ผลงานOPDVisit_HDC!$E:$E,MATCH(CalBudget2567!$D573,ผลงานOPDVisit_HDC!$A:$A,0))</f>
        <v>12361</v>
      </c>
      <c r="Y573" s="138">
        <f t="shared" si="420"/>
        <v>172.17238896529406</v>
      </c>
      <c r="Z573" s="139">
        <f t="shared" si="421"/>
        <v>14833.199999999999</v>
      </c>
      <c r="AA573" s="140">
        <f t="shared" si="422"/>
        <v>14833.199999999999</v>
      </c>
      <c r="AB573" s="141">
        <f t="shared" si="423"/>
        <v>176.71774003397783</v>
      </c>
      <c r="AC573" s="142">
        <f t="shared" si="424"/>
        <v>2621289.5814719996</v>
      </c>
      <c r="AD573" s="143">
        <f>INDEX(รายได้แยกตามสิทธิ!$G:$G,MATCH(CalBudget2567!$D573,รายได้แยกตามสิทธิ!$B:$B,0))</f>
        <v>46710</v>
      </c>
      <c r="AE573" s="138">
        <f>INDEX(ผลงานOPDVisit_HDC!$G:$G,MATCH(CalBudget2567!$D573,ผลงานOPDVisit_HDC!$A:$A,0))</f>
        <v>0</v>
      </c>
      <c r="AF573" s="138">
        <f t="shared" si="425"/>
        <v>0</v>
      </c>
      <c r="AG573" s="139">
        <f t="shared" si="426"/>
        <v>0</v>
      </c>
      <c r="AH573" s="140">
        <f t="shared" si="427"/>
        <v>0</v>
      </c>
      <c r="AI573" s="141">
        <f t="shared" si="428"/>
        <v>0</v>
      </c>
      <c r="AJ573" s="142">
        <f t="shared" si="429"/>
        <v>0</v>
      </c>
      <c r="AK573" s="143">
        <f>INDEX(รายได้แยกตามสิทธิ!$H:$H,MATCH(CalBudget2567!$D573,รายได้แยกตามสิทธิ!$B:$B,0))</f>
        <v>4506788.51</v>
      </c>
      <c r="AL573" s="138">
        <f>INDEX(ผลงานOPDVisit_HDC!$K:$K,MATCH(CalBudget2567!$D573,ผลงานOPDVisit_HDC!$A:$A,0))</f>
        <v>106</v>
      </c>
      <c r="AM573" s="138">
        <f t="shared" si="430"/>
        <v>42516.872735849058</v>
      </c>
      <c r="AN573" s="139">
        <f t="shared" si="431"/>
        <v>127.19999999999999</v>
      </c>
      <c r="AO573" s="140">
        <f t="shared" si="432"/>
        <v>127.19999999999999</v>
      </c>
      <c r="AP573" s="141">
        <f t="shared" si="433"/>
        <v>43639.318176075474</v>
      </c>
      <c r="AQ573" s="142">
        <f t="shared" si="434"/>
        <v>5550921.2719967999</v>
      </c>
      <c r="AR573" s="144">
        <f t="shared" si="408"/>
        <v>95325596.976988792</v>
      </c>
      <c r="AS573" s="143">
        <f>INDEX(รายได้แยกตามสิทธิ!$I:$I,MATCH(CalBudget2567!$D573,รายได้แยกตามสิทธิ!$B:$B,0))</f>
        <v>47672517.030000001</v>
      </c>
      <c r="AT573" s="138">
        <f>INDEX(ผลงานAdjRw_DHES!$D:$D,MATCH(CalBudget2567!$D573,ผลงานAdjRw_DHES!$B:$B,0))</f>
        <v>4679.4114999999993</v>
      </c>
      <c r="AU573" s="143">
        <f t="shared" si="435"/>
        <v>10187.716346382447</v>
      </c>
      <c r="AV573" s="139">
        <f t="shared" si="436"/>
        <v>5615.2937999999986</v>
      </c>
      <c r="AW573" s="140">
        <f t="shared" si="437"/>
        <v>5615.2937999999986</v>
      </c>
      <c r="AX573" s="141">
        <f t="shared" si="438"/>
        <v>10456.672057926944</v>
      </c>
      <c r="AY573" s="142">
        <f t="shared" si="439"/>
        <v>58717285.775510393</v>
      </c>
      <c r="AZ573" s="143">
        <f>INDEX(รายได้แยกตามสิทธิ!$J:$J,MATCH(CalBudget2567!$D573,รายได้แยกตามสิทธิ!$B:$B,0))</f>
        <v>4629076.49</v>
      </c>
      <c r="BA573" s="138">
        <f>INDEX(ผลงานAdjRw_DHES!$F:$F,MATCH(CalBudget2567!$D573,ผลงานAdjRw_DHES!$B:$B,0))</f>
        <v>326.82039999999995</v>
      </c>
      <c r="BB573" s="143">
        <f t="shared" si="440"/>
        <v>14163.976575513649</v>
      </c>
      <c r="BC573" s="139">
        <f t="shared" si="441"/>
        <v>392.18447999999995</v>
      </c>
      <c r="BD573" s="140">
        <f t="shared" si="442"/>
        <v>392.18447999999995</v>
      </c>
      <c r="BE573" s="141">
        <f t="shared" si="443"/>
        <v>14537.905557107209</v>
      </c>
      <c r="BF573" s="142">
        <f t="shared" si="444"/>
        <v>5701540.9312032005</v>
      </c>
      <c r="BG573" s="143">
        <f>INDEX(รายได้แยกตามสิทธิ!$K:$K,MATCH(CalBudget2567!$D573,รายได้แยกตามสิทธิ!$B:$B,0))</f>
        <v>1602186.5</v>
      </c>
      <c r="BH573" s="138">
        <f>INDEX(ผลงานAdjRw_DHES!$E:$E,MATCH(CalBudget2567!$D573,ผลงานAdjRw_DHES!$B:$B,0))</f>
        <v>178.16220000000001</v>
      </c>
      <c r="BI573" s="143">
        <f t="shared" si="445"/>
        <v>8992.8531416877431</v>
      </c>
      <c r="BJ573" s="139">
        <f t="shared" si="446"/>
        <v>213.79464000000002</v>
      </c>
      <c r="BK573" s="140">
        <f t="shared" si="447"/>
        <v>213.79464000000002</v>
      </c>
      <c r="BL573" s="141">
        <f t="shared" si="448"/>
        <v>9230.2644646282988</v>
      </c>
      <c r="BM573" s="142">
        <f t="shared" si="449"/>
        <v>1973381.0683200001</v>
      </c>
      <c r="BN573" s="143">
        <f>INDEX(รายได้แยกตามสิทธิ!$N:$N,MATCH(CalBudget2567!$D573,รายได้แยกตามสิทธิ!$B:$B,0))</f>
        <v>2311347.2999999998</v>
      </c>
      <c r="BO573" s="138">
        <f>INDEX(ผลงานAdjRw_DHES!$I:$I,MATCH(CalBudget2567!$D573,ผลงานAdjRw_DHES!$B:$B,0))</f>
        <v>232.7814000000011</v>
      </c>
      <c r="BP573" s="143">
        <f t="shared" si="450"/>
        <v>9929.2611007580017</v>
      </c>
      <c r="BQ573" s="139">
        <f t="shared" si="451"/>
        <v>279.33768000000128</v>
      </c>
      <c r="BR573" s="140">
        <f t="shared" si="452"/>
        <v>279.33768000000128</v>
      </c>
      <c r="BS573" s="141">
        <f t="shared" si="453"/>
        <v>10191.393593818013</v>
      </c>
      <c r="BT573" s="142">
        <f t="shared" si="454"/>
        <v>2846840.242463999</v>
      </c>
      <c r="BU573" s="144">
        <f t="shared" si="455"/>
        <v>69239048.017497599</v>
      </c>
      <c r="BV573" s="145">
        <f t="shared" si="409"/>
        <v>164564644.99448639</v>
      </c>
      <c r="BW573" s="146">
        <f>INDEX(รายได้แยกตามสิทธิ!$Q:$Q,MATCH(CalBudget2567!$D573,รายได้แยกตามสิทธิ!$B:$B,0))</f>
        <v>0.59</v>
      </c>
      <c r="BX573" s="145">
        <f t="shared" si="456"/>
        <v>97093140.546746969</v>
      </c>
      <c r="BY573" s="141"/>
      <c r="BZ573" s="143">
        <f t="shared" si="457"/>
        <v>112032</v>
      </c>
      <c r="CA573" s="138">
        <f>INDEX(ผลงานOPDVisit_HDC!$C:$C,MATCH(CalBudget2567!$D573,ผลงานOPDVisit_HDC!$A:$A,0))</f>
        <v>112032</v>
      </c>
      <c r="CB573" s="138">
        <f t="shared" si="458"/>
        <v>0</v>
      </c>
    </row>
    <row r="574" spans="1:80" hidden="1" x14ac:dyDescent="0.7">
      <c r="A574" s="136">
        <f>COUNTA($D$16:D574)</f>
        <v>559</v>
      </c>
      <c r="B574" s="1">
        <v>8</v>
      </c>
      <c r="C574" s="2" t="s">
        <v>51</v>
      </c>
      <c r="D574" s="91" t="s">
        <v>631</v>
      </c>
      <c r="E574" s="3" t="s">
        <v>1523</v>
      </c>
      <c r="F574" s="4" t="s">
        <v>1876</v>
      </c>
      <c r="G574" s="1">
        <v>6</v>
      </c>
      <c r="H574" s="3" t="s">
        <v>2965</v>
      </c>
      <c r="I574" s="137">
        <f>INDEX(รายได้แยกตามสิทธิ!$D:$D,MATCH(CalBudget2567!$D574,รายได้แยกตามสิทธิ!$B:$B,0))</f>
        <v>47761072.5</v>
      </c>
      <c r="J574" s="138">
        <f>INDEX(ผลงานOPDVisit_HDC!$F:$F,MATCH(CalBudget2567!$D574,ผลงานOPDVisit_HDC!$A:$A,0))</f>
        <v>71296</v>
      </c>
      <c r="K574" s="138">
        <f t="shared" si="410"/>
        <v>669.89834633078999</v>
      </c>
      <c r="L574" s="139">
        <f t="shared" si="411"/>
        <v>85555.199999999997</v>
      </c>
      <c r="M574" s="140">
        <f t="shared" si="412"/>
        <v>85555.199999999997</v>
      </c>
      <c r="N574" s="141">
        <f t="shared" si="413"/>
        <v>687.58366267392284</v>
      </c>
      <c r="O574" s="142">
        <f t="shared" si="414"/>
        <v>58826357.776799999</v>
      </c>
      <c r="P574" s="143">
        <f>INDEX(รายได้แยกตามสิทธิ!$E:$E,MATCH(CalBudget2567!$D574,รายได้แยกตามสิทธิ!$B:$B,0))</f>
        <v>4356258.91</v>
      </c>
      <c r="Q574" s="138">
        <f>INDEX(ผลงานOPDVisit_HDC!$D:$D,MATCH(CalBudget2567!$D574,ผลงานOPDVisit_HDC!$A:$A,0))</f>
        <v>10224</v>
      </c>
      <c r="R574" s="138">
        <f t="shared" si="415"/>
        <v>426.08166177621285</v>
      </c>
      <c r="S574" s="139">
        <f t="shared" si="416"/>
        <v>12268.8</v>
      </c>
      <c r="T574" s="140">
        <f t="shared" si="417"/>
        <v>12268.8</v>
      </c>
      <c r="U574" s="141">
        <f t="shared" si="418"/>
        <v>437.33021764710486</v>
      </c>
      <c r="V574" s="142">
        <f t="shared" si="419"/>
        <v>5365516.9742687996</v>
      </c>
      <c r="W574" s="143">
        <f>INDEX(รายได้แยกตามสิทธิ!$F:$F,MATCH(CalBudget2567!$D574,รายได้แยกตามสิทธิ!$B:$B,0))</f>
        <v>1085734</v>
      </c>
      <c r="X574" s="138">
        <f>INDEX(ผลงานOPDVisit_HDC!$E:$E,MATCH(CalBudget2567!$D574,ผลงานOPDVisit_HDC!$A:$A,0))</f>
        <v>3687</v>
      </c>
      <c r="Y574" s="138">
        <f t="shared" si="420"/>
        <v>294.47626796853808</v>
      </c>
      <c r="Z574" s="139">
        <f t="shared" si="421"/>
        <v>4424.3999999999996</v>
      </c>
      <c r="AA574" s="140">
        <f t="shared" si="422"/>
        <v>4424.3999999999996</v>
      </c>
      <c r="AB574" s="141">
        <f t="shared" si="423"/>
        <v>302.25044144290746</v>
      </c>
      <c r="AC574" s="142">
        <f t="shared" si="424"/>
        <v>1337276.8531199996</v>
      </c>
      <c r="AD574" s="143">
        <f>INDEX(รายได้แยกตามสิทธิ!$G:$G,MATCH(CalBudget2567!$D574,รายได้แยกตามสิทธิ!$B:$B,0))</f>
        <v>87426</v>
      </c>
      <c r="AE574" s="138">
        <f>INDEX(ผลงานOPDVisit_HDC!$G:$G,MATCH(CalBudget2567!$D574,ผลงานOPDVisit_HDC!$A:$A,0))</f>
        <v>281</v>
      </c>
      <c r="AF574" s="138">
        <f t="shared" si="425"/>
        <v>311.12455516014234</v>
      </c>
      <c r="AG574" s="139">
        <f t="shared" si="426"/>
        <v>337.2</v>
      </c>
      <c r="AH574" s="140">
        <f t="shared" si="427"/>
        <v>337.2</v>
      </c>
      <c r="AI574" s="141">
        <f t="shared" si="428"/>
        <v>319.33824341637012</v>
      </c>
      <c r="AJ574" s="142">
        <f t="shared" si="429"/>
        <v>107680.85567999999</v>
      </c>
      <c r="AK574" s="143">
        <f>INDEX(รายได้แยกตามสิทธิ!$H:$H,MATCH(CalBudget2567!$D574,รายได้แยกตามสิทธิ!$B:$B,0))</f>
        <v>1915538.05</v>
      </c>
      <c r="AL574" s="138">
        <f>INDEX(ผลงานOPDVisit_HDC!$K:$K,MATCH(CalBudget2567!$D574,ผลงานOPDVisit_HDC!$A:$A,0))</f>
        <v>4428</v>
      </c>
      <c r="AM574" s="138">
        <f t="shared" si="430"/>
        <v>432.59666892502258</v>
      </c>
      <c r="AN574" s="139">
        <f t="shared" si="431"/>
        <v>5313.5999999999995</v>
      </c>
      <c r="AO574" s="140">
        <f t="shared" si="432"/>
        <v>5313.5999999999995</v>
      </c>
      <c r="AP574" s="141">
        <f t="shared" si="433"/>
        <v>444.01722098464319</v>
      </c>
      <c r="AQ574" s="142">
        <f t="shared" si="434"/>
        <v>2359329.9054239998</v>
      </c>
      <c r="AR574" s="144">
        <f t="shared" si="408"/>
        <v>67996162.365292802</v>
      </c>
      <c r="AS574" s="143">
        <f>INDEX(รายได้แยกตามสิทธิ!$I:$I,MATCH(CalBudget2567!$D574,รายได้แยกตามสิทธิ!$B:$B,0))</f>
        <v>23380479.960000001</v>
      </c>
      <c r="AT574" s="138">
        <f>INDEX(ผลงานAdjRw_DHES!$D:$D,MATCH(CalBudget2567!$D574,ผลงานAdjRw_DHES!$B:$B,0))</f>
        <v>1610.1625000000001</v>
      </c>
      <c r="AU574" s="143">
        <f t="shared" si="435"/>
        <v>14520.571656587455</v>
      </c>
      <c r="AV574" s="139">
        <f t="shared" si="436"/>
        <v>1932.1950000000002</v>
      </c>
      <c r="AW574" s="140">
        <f t="shared" si="437"/>
        <v>1932.1950000000002</v>
      </c>
      <c r="AX574" s="141">
        <f t="shared" si="438"/>
        <v>14903.914748321364</v>
      </c>
      <c r="AY574" s="142">
        <f t="shared" si="439"/>
        <v>28797269.557132799</v>
      </c>
      <c r="AZ574" s="143">
        <f>INDEX(รายได้แยกตามสิทธิ!$J:$J,MATCH(CalBudget2567!$D574,รายได้แยกตามสิทธิ!$B:$B,0))</f>
        <v>1980333</v>
      </c>
      <c r="BA574" s="138">
        <f>INDEX(ผลงานAdjRw_DHES!$F:$F,MATCH(CalBudget2567!$D574,ผลงานAdjRw_DHES!$B:$B,0))</f>
        <v>113.6977</v>
      </c>
      <c r="BB574" s="143">
        <f t="shared" si="440"/>
        <v>17417.529114485165</v>
      </c>
      <c r="BC574" s="139">
        <f t="shared" si="441"/>
        <v>136.43724</v>
      </c>
      <c r="BD574" s="140">
        <f t="shared" si="442"/>
        <v>136.43724</v>
      </c>
      <c r="BE574" s="141">
        <f t="shared" si="443"/>
        <v>17877.351883107574</v>
      </c>
      <c r="BF574" s="142">
        <f t="shared" si="444"/>
        <v>2439136.5494400002</v>
      </c>
      <c r="BG574" s="143">
        <f>INDEX(รายได้แยกตามสิทธิ!$K:$K,MATCH(CalBudget2567!$D574,รายได้แยกตามสิทธิ!$B:$B,0))</f>
        <v>760796.77</v>
      </c>
      <c r="BH574" s="138">
        <f>INDEX(ผลงานAdjRw_DHES!$E:$E,MATCH(CalBudget2567!$D574,ผลงานAdjRw_DHES!$B:$B,0))</f>
        <v>46.607999999999997</v>
      </c>
      <c r="BI574" s="143">
        <f t="shared" si="445"/>
        <v>16323.308659457605</v>
      </c>
      <c r="BJ574" s="139">
        <f t="shared" si="446"/>
        <v>55.929599999999994</v>
      </c>
      <c r="BK574" s="140">
        <f t="shared" si="447"/>
        <v>55.929599999999994</v>
      </c>
      <c r="BL574" s="141">
        <f t="shared" si="448"/>
        <v>16754.244008067286</v>
      </c>
      <c r="BM574" s="142">
        <f t="shared" si="449"/>
        <v>937058.16567359993</v>
      </c>
      <c r="BN574" s="143">
        <f>INDEX(รายได้แยกตามสิทธิ!$N:$N,MATCH(CalBudget2567!$D574,รายได้แยกตามสิทธิ!$B:$B,0))</f>
        <v>558351.87</v>
      </c>
      <c r="BO574" s="138">
        <f>INDEX(ผลงานAdjRw_DHES!$I:$I,MATCH(CalBudget2567!$D574,ผลงานAdjRw_DHES!$B:$B,0))</f>
        <v>32.952599999999961</v>
      </c>
      <c r="BP574" s="143">
        <f t="shared" si="450"/>
        <v>16944.091513264528</v>
      </c>
      <c r="BQ574" s="139">
        <f t="shared" si="451"/>
        <v>39.543119999999952</v>
      </c>
      <c r="BR574" s="140">
        <f t="shared" si="452"/>
        <v>39.543119999999952</v>
      </c>
      <c r="BS574" s="141">
        <f t="shared" si="453"/>
        <v>17391.415529214712</v>
      </c>
      <c r="BT574" s="142">
        <f t="shared" si="454"/>
        <v>687710.83124159998</v>
      </c>
      <c r="BU574" s="144">
        <f t="shared" si="455"/>
        <v>32861175.103487998</v>
      </c>
      <c r="BV574" s="145">
        <f t="shared" si="409"/>
        <v>100857337.4687808</v>
      </c>
      <c r="BW574" s="146">
        <f>INDEX(รายได้แยกตามสิทธิ!$Q:$Q,MATCH(CalBudget2567!$D574,รายได้แยกตามสิทธิ!$B:$B,0))</f>
        <v>0.6</v>
      </c>
      <c r="BX574" s="145">
        <f t="shared" si="456"/>
        <v>60514402.48126848</v>
      </c>
      <c r="BY574" s="141"/>
      <c r="BZ574" s="143">
        <f t="shared" si="457"/>
        <v>89916</v>
      </c>
      <c r="CA574" s="138">
        <f>INDEX(ผลงานOPDVisit_HDC!$C:$C,MATCH(CalBudget2567!$D574,ผลงานOPDVisit_HDC!$A:$A,0))</f>
        <v>89916</v>
      </c>
      <c r="CB574" s="138">
        <f t="shared" si="458"/>
        <v>0</v>
      </c>
    </row>
    <row r="575" spans="1:80" hidden="1" x14ac:dyDescent="0.7">
      <c r="A575" s="136">
        <f>COUNTA($D$16:D575)</f>
        <v>560</v>
      </c>
      <c r="B575" s="1">
        <v>8</v>
      </c>
      <c r="C575" s="2" t="s">
        <v>51</v>
      </c>
      <c r="D575" s="91" t="s">
        <v>632</v>
      </c>
      <c r="E575" s="3" t="s">
        <v>1524</v>
      </c>
      <c r="F575" s="4" t="s">
        <v>1876</v>
      </c>
      <c r="G575" s="1">
        <v>5</v>
      </c>
      <c r="H575" s="3" t="s">
        <v>2964</v>
      </c>
      <c r="I575" s="137">
        <f>INDEX(รายได้แยกตามสิทธิ!$D:$D,MATCH(CalBudget2567!$D575,รายได้แยกตามสิทธิ!$B:$B,0))</f>
        <v>30272966.149999999</v>
      </c>
      <c r="J575" s="138">
        <f>INDEX(ผลงานOPDVisit_HDC!$F:$F,MATCH(CalBudget2567!$D575,ผลงานOPDVisit_HDC!$A:$A,0))</f>
        <v>55144</v>
      </c>
      <c r="K575" s="138">
        <f t="shared" si="410"/>
        <v>548.98023629043951</v>
      </c>
      <c r="L575" s="139">
        <f t="shared" si="411"/>
        <v>66172.800000000003</v>
      </c>
      <c r="M575" s="140">
        <f t="shared" si="412"/>
        <v>66172.800000000003</v>
      </c>
      <c r="N575" s="141">
        <f t="shared" si="413"/>
        <v>563.4733145285071</v>
      </c>
      <c r="O575" s="142">
        <f t="shared" si="414"/>
        <v>37286606.947632</v>
      </c>
      <c r="P575" s="143">
        <f>INDEX(รายได้แยกตามสิทธิ!$E:$E,MATCH(CalBudget2567!$D575,รายได้แยกตามสิทธิ!$B:$B,0))</f>
        <v>3421073.2</v>
      </c>
      <c r="Q575" s="138">
        <f>INDEX(ผลงานOPDVisit_HDC!$D:$D,MATCH(CalBudget2567!$D575,ผลงานOPDVisit_HDC!$A:$A,0))</f>
        <v>6627</v>
      </c>
      <c r="R575" s="138">
        <f t="shared" si="415"/>
        <v>516.23256375433834</v>
      </c>
      <c r="S575" s="139">
        <f t="shared" si="416"/>
        <v>7952.4</v>
      </c>
      <c r="T575" s="140">
        <f t="shared" si="417"/>
        <v>7952.4</v>
      </c>
      <c r="U575" s="141">
        <f t="shared" si="418"/>
        <v>529.86110343745293</v>
      </c>
      <c r="V575" s="142">
        <f t="shared" si="419"/>
        <v>4213667.4389760001</v>
      </c>
      <c r="W575" s="143">
        <f>INDEX(รายได้แยกตามสิทธิ!$F:$F,MATCH(CalBudget2567!$D575,รายได้แยกตามสิทธิ!$B:$B,0))</f>
        <v>1176964</v>
      </c>
      <c r="X575" s="138">
        <f>INDEX(ผลงานOPDVisit_HDC!$E:$E,MATCH(CalBudget2567!$D575,ผลงานOPDVisit_HDC!$A:$A,0))</f>
        <v>3461</v>
      </c>
      <c r="Y575" s="138">
        <f t="shared" si="420"/>
        <v>340.06472117885005</v>
      </c>
      <c r="Z575" s="139">
        <f t="shared" si="421"/>
        <v>4153.2</v>
      </c>
      <c r="AA575" s="140">
        <f t="shared" si="422"/>
        <v>4153.2</v>
      </c>
      <c r="AB575" s="141">
        <f t="shared" si="423"/>
        <v>349.04242981797171</v>
      </c>
      <c r="AC575" s="142">
        <f t="shared" si="424"/>
        <v>1449643.0195200001</v>
      </c>
      <c r="AD575" s="143">
        <f>INDEX(รายได้แยกตามสิทธิ!$G:$G,MATCH(CalBudget2567!$D575,รายได้แยกตามสิทธิ!$B:$B,0))</f>
        <v>28801</v>
      </c>
      <c r="AE575" s="138">
        <f>INDEX(ผลงานOPDVisit_HDC!$G:$G,MATCH(CalBudget2567!$D575,ผลงานOPDVisit_HDC!$A:$A,0))</f>
        <v>22</v>
      </c>
      <c r="AF575" s="138">
        <f t="shared" si="425"/>
        <v>1309.1363636363637</v>
      </c>
      <c r="AG575" s="139">
        <f t="shared" si="426"/>
        <v>26.4</v>
      </c>
      <c r="AH575" s="140">
        <f t="shared" si="427"/>
        <v>26.4</v>
      </c>
      <c r="AI575" s="141">
        <f t="shared" si="428"/>
        <v>1343.6975636363638</v>
      </c>
      <c r="AJ575" s="142">
        <f t="shared" si="429"/>
        <v>35473.615680000003</v>
      </c>
      <c r="AK575" s="143">
        <f>INDEX(รายได้แยกตามสิทธิ!$H:$H,MATCH(CalBudget2567!$D575,รายได้แยกตามสิทธิ!$B:$B,0))</f>
        <v>2070083.65</v>
      </c>
      <c r="AL575" s="138">
        <f>INDEX(ผลงานOPDVisit_HDC!$K:$K,MATCH(CalBudget2567!$D575,ผลงานOPDVisit_HDC!$A:$A,0))</f>
        <v>2387</v>
      </c>
      <c r="AM575" s="138">
        <f t="shared" si="430"/>
        <v>867.23236279849175</v>
      </c>
      <c r="AN575" s="139">
        <f t="shared" si="431"/>
        <v>2864.4</v>
      </c>
      <c r="AO575" s="140">
        <f t="shared" si="432"/>
        <v>2864.4</v>
      </c>
      <c r="AP575" s="141">
        <f t="shared" si="433"/>
        <v>890.12729717637194</v>
      </c>
      <c r="AQ575" s="142">
        <f t="shared" si="434"/>
        <v>2549680.6300319997</v>
      </c>
      <c r="AR575" s="144">
        <f t="shared" si="408"/>
        <v>45535071.651840001</v>
      </c>
      <c r="AS575" s="143">
        <f>INDEX(รายได้แยกตามสิทธิ!$I:$I,MATCH(CalBudget2567!$D575,รายได้แยกตามสิทธิ!$B:$B,0))</f>
        <v>15493716.880000001</v>
      </c>
      <c r="AT575" s="138">
        <f>INDEX(ผลงานAdjRw_DHES!$D:$D,MATCH(CalBudget2567!$D575,ผลงานAdjRw_DHES!$B:$B,0))</f>
        <v>1577.5149999999999</v>
      </c>
      <c r="AU575" s="143">
        <f t="shared" si="435"/>
        <v>9821.5971829110986</v>
      </c>
      <c r="AV575" s="139">
        <f t="shared" si="436"/>
        <v>1893.0179999999998</v>
      </c>
      <c r="AW575" s="140">
        <f t="shared" si="437"/>
        <v>1893.0179999999998</v>
      </c>
      <c r="AX575" s="141">
        <f t="shared" si="438"/>
        <v>10080.887348539951</v>
      </c>
      <c r="AY575" s="142">
        <f t="shared" si="439"/>
        <v>19083301.206758399</v>
      </c>
      <c r="AZ575" s="143">
        <f>INDEX(รายได้แยกตามสิทธิ!$J:$J,MATCH(CalBudget2567!$D575,รายได้แยกตามสิทธิ!$B:$B,0))</f>
        <v>1789124.4</v>
      </c>
      <c r="BA575" s="138">
        <f>INDEX(ผลงานAdjRw_DHES!$F:$F,MATCH(CalBudget2567!$D575,ผลงานAdjRw_DHES!$B:$B,0))</f>
        <v>147.40199999999999</v>
      </c>
      <c r="BB575" s="143">
        <f t="shared" si="440"/>
        <v>12137.721333496154</v>
      </c>
      <c r="BC575" s="139">
        <f t="shared" si="441"/>
        <v>176.88239999999999</v>
      </c>
      <c r="BD575" s="140">
        <f t="shared" si="442"/>
        <v>176.88239999999999</v>
      </c>
      <c r="BE575" s="141">
        <f t="shared" si="443"/>
        <v>12458.157176700453</v>
      </c>
      <c r="BF575" s="142">
        <f t="shared" si="444"/>
        <v>2203628.7409920003</v>
      </c>
      <c r="BG575" s="143">
        <f>INDEX(รายได้แยกตามสิทธิ!$K:$K,MATCH(CalBudget2567!$D575,รายได้แยกตามสิทธิ!$B:$B,0))</f>
        <v>242133</v>
      </c>
      <c r="BH575" s="138">
        <f>INDEX(ผลงานAdjRw_DHES!$E:$E,MATCH(CalBudget2567!$D575,ผลงานAdjRw_DHES!$B:$B,0))</f>
        <v>55.611999999999995</v>
      </c>
      <c r="BI575" s="143">
        <f t="shared" si="445"/>
        <v>4353.9703661080348</v>
      </c>
      <c r="BJ575" s="139">
        <f t="shared" si="446"/>
        <v>66.734399999999994</v>
      </c>
      <c r="BK575" s="140">
        <f t="shared" si="447"/>
        <v>66.734399999999994</v>
      </c>
      <c r="BL575" s="141">
        <f t="shared" si="448"/>
        <v>4468.915183773287</v>
      </c>
      <c r="BM575" s="142">
        <f t="shared" si="449"/>
        <v>298230.37344</v>
      </c>
      <c r="BN575" s="143">
        <f>INDEX(รายได้แยกตามสิทธิ!$N:$N,MATCH(CalBudget2567!$D575,รายได้แยกตามสิทธิ!$B:$B,0))</f>
        <v>504118</v>
      </c>
      <c r="BO575" s="138">
        <f>INDEX(ผลงานAdjRw_DHES!$I:$I,MATCH(CalBudget2567!$D575,ผลงานAdjRw_DHES!$B:$B,0))</f>
        <v>19.158000000000044</v>
      </c>
      <c r="BP575" s="143">
        <f t="shared" si="450"/>
        <v>26313.707067543524</v>
      </c>
      <c r="BQ575" s="139">
        <f t="shared" si="451"/>
        <v>22.989600000000053</v>
      </c>
      <c r="BR575" s="140">
        <f t="shared" si="452"/>
        <v>22.989600000000053</v>
      </c>
      <c r="BS575" s="141">
        <f t="shared" si="453"/>
        <v>27008.388934126673</v>
      </c>
      <c r="BT575" s="142">
        <f t="shared" si="454"/>
        <v>620912.05824000004</v>
      </c>
      <c r="BU575" s="144">
        <f t="shared" si="455"/>
        <v>22206072.379430398</v>
      </c>
      <c r="BV575" s="145">
        <f t="shared" si="409"/>
        <v>67741144.0312704</v>
      </c>
      <c r="BW575" s="146">
        <f>INDEX(รายได้แยกตามสิทธิ!$Q:$Q,MATCH(CalBudget2567!$D575,รายได้แยกตามสิทธิ!$B:$B,0))</f>
        <v>0.57999999999999996</v>
      </c>
      <c r="BX575" s="145">
        <f t="shared" si="456"/>
        <v>39289863.538136832</v>
      </c>
      <c r="BY575" s="141"/>
      <c r="BZ575" s="143">
        <f t="shared" si="457"/>
        <v>67641</v>
      </c>
      <c r="CA575" s="138">
        <f>INDEX(ผลงานOPDVisit_HDC!$C:$C,MATCH(CalBudget2567!$D575,ผลงานOPDVisit_HDC!$A:$A,0))</f>
        <v>67641</v>
      </c>
      <c r="CB575" s="138">
        <f t="shared" si="458"/>
        <v>0</v>
      </c>
    </row>
    <row r="576" spans="1:80" hidden="1" x14ac:dyDescent="0.7">
      <c r="A576" s="136">
        <f>COUNTA($D$16:D576)</f>
        <v>561</v>
      </c>
      <c r="B576" s="1">
        <v>8</v>
      </c>
      <c r="C576" s="2" t="s">
        <v>52</v>
      </c>
      <c r="D576" s="91" t="s">
        <v>633</v>
      </c>
      <c r="E576" s="3" t="s">
        <v>1525</v>
      </c>
      <c r="F576" s="4" t="s">
        <v>1875</v>
      </c>
      <c r="G576" s="1">
        <v>20</v>
      </c>
      <c r="H576" s="3" t="s">
        <v>2977</v>
      </c>
      <c r="I576" s="137">
        <f>INDEX(รายได้แยกตามสิทธิ!$D:$D,MATCH(CalBudget2567!$D576,รายได้แยกตามสิทธิ!$B:$B,0))</f>
        <v>647746675.34000003</v>
      </c>
      <c r="J576" s="138">
        <f>INDEX(ผลงานOPDVisit_HDC!$F:$F,MATCH(CalBudget2567!$D576,ผลงานOPDVisit_HDC!$A:$A,0))</f>
        <v>310195</v>
      </c>
      <c r="K576" s="138">
        <f t="shared" si="410"/>
        <v>2088.1918642789215</v>
      </c>
      <c r="L576" s="139">
        <f t="shared" si="411"/>
        <v>372234</v>
      </c>
      <c r="M576" s="140">
        <f t="shared" si="412"/>
        <v>372234</v>
      </c>
      <c r="N576" s="141">
        <f t="shared" si="413"/>
        <v>2143.3201294958849</v>
      </c>
      <c r="O576" s="142">
        <f t="shared" si="414"/>
        <v>797816625.08277118</v>
      </c>
      <c r="P576" s="143">
        <f>INDEX(รายได้แยกตามสิทธิ!$E:$E,MATCH(CalBudget2567!$D576,รายได้แยกตามสิทธิ!$B:$B,0))</f>
        <v>361554961.35000002</v>
      </c>
      <c r="Q576" s="138">
        <f>INDEX(ผลงานOPDVisit_HDC!$D:$D,MATCH(CalBudget2567!$D576,ผลงานOPDVisit_HDC!$A:$A,0))</f>
        <v>97234</v>
      </c>
      <c r="R576" s="138">
        <f t="shared" si="415"/>
        <v>3718.4005733591134</v>
      </c>
      <c r="S576" s="139">
        <f t="shared" si="416"/>
        <v>116680.8</v>
      </c>
      <c r="T576" s="140">
        <f t="shared" si="417"/>
        <v>116680.8</v>
      </c>
      <c r="U576" s="141">
        <f t="shared" si="418"/>
        <v>3816.566348495794</v>
      </c>
      <c r="V576" s="142">
        <f t="shared" si="419"/>
        <v>445320014.79556805</v>
      </c>
      <c r="W576" s="143">
        <f>INDEX(รายได้แยกตามสิทธิ!$F:$F,MATCH(CalBudget2567!$D576,รายได้แยกตามสิทธิ!$B:$B,0))</f>
        <v>94318280.170000002</v>
      </c>
      <c r="X576" s="138">
        <f>INDEX(ผลงานOPDVisit_HDC!$E:$E,MATCH(CalBudget2567!$D576,ผลงานOPDVisit_HDC!$A:$A,0))</f>
        <v>59589</v>
      </c>
      <c r="Y576" s="138">
        <f t="shared" si="420"/>
        <v>1582.813609390995</v>
      </c>
      <c r="Z576" s="139">
        <f t="shared" si="421"/>
        <v>71506.8</v>
      </c>
      <c r="AA576" s="140">
        <f t="shared" si="422"/>
        <v>71506.8</v>
      </c>
      <c r="AB576" s="141">
        <f t="shared" si="423"/>
        <v>1624.5998886789173</v>
      </c>
      <c r="AC576" s="142">
        <f t="shared" si="424"/>
        <v>116169939.31978561</v>
      </c>
      <c r="AD576" s="143">
        <f>INDEX(รายได้แยกตามสิทธิ!$G:$G,MATCH(CalBudget2567!$D576,รายได้แยกตามสิทธิ!$B:$B,0))</f>
        <v>893319.5</v>
      </c>
      <c r="AE576" s="138">
        <f>INDEX(ผลงานOPDVisit_HDC!$G:$G,MATCH(CalBudget2567!$D576,ผลงานOPDVisit_HDC!$A:$A,0))</f>
        <v>30</v>
      </c>
      <c r="AF576" s="138">
        <f t="shared" si="425"/>
        <v>29777.316666666666</v>
      </c>
      <c r="AG576" s="139">
        <f t="shared" si="426"/>
        <v>36</v>
      </c>
      <c r="AH576" s="140">
        <f t="shared" si="427"/>
        <v>36</v>
      </c>
      <c r="AI576" s="141">
        <f t="shared" si="428"/>
        <v>30563.437826666664</v>
      </c>
      <c r="AJ576" s="142">
        <f t="shared" si="429"/>
        <v>1100283.7617599999</v>
      </c>
      <c r="AK576" s="143">
        <f>INDEX(รายได้แยกตามสิทธิ!$H:$H,MATCH(CalBudget2567!$D576,รายได้แยกตามสิทธิ!$B:$B,0))</f>
        <v>79249097.540000007</v>
      </c>
      <c r="AL576" s="138">
        <f>INDEX(ผลงานOPDVisit_HDC!$K:$K,MATCH(CalBudget2567!$D576,ผลงานOPDVisit_HDC!$A:$A,0))</f>
        <v>46799</v>
      </c>
      <c r="AM576" s="138">
        <f t="shared" si="430"/>
        <v>1693.3929686531765</v>
      </c>
      <c r="AN576" s="139">
        <f t="shared" si="431"/>
        <v>56158.799999999996</v>
      </c>
      <c r="AO576" s="140">
        <f t="shared" si="432"/>
        <v>56158.799999999996</v>
      </c>
      <c r="AP576" s="141">
        <f t="shared" si="433"/>
        <v>1738.0985430256203</v>
      </c>
      <c r="AQ576" s="142">
        <f t="shared" si="434"/>
        <v>97609528.458067194</v>
      </c>
      <c r="AR576" s="144">
        <f t="shared" si="408"/>
        <v>1458016391.4179521</v>
      </c>
      <c r="AS576" s="143">
        <f>INDEX(รายได้แยกตามสิทธิ!$I:$I,MATCH(CalBudget2567!$D576,รายได้แยกตามสิทธิ!$B:$B,0))</f>
        <v>2195724156.77</v>
      </c>
      <c r="AT576" s="138">
        <f>INDEX(ผลงานAdjRw_DHES!$D:$D,MATCH(CalBudget2567!$D576,ผลงานAdjRw_DHES!$B:$B,0))</f>
        <v>117139.84350000002</v>
      </c>
      <c r="AU576" s="143">
        <f t="shared" si="435"/>
        <v>18744.468928456437</v>
      </c>
      <c r="AV576" s="139">
        <f t="shared" si="436"/>
        <v>140567.81220000001</v>
      </c>
      <c r="AW576" s="140">
        <f t="shared" si="437"/>
        <v>140567.81220000001</v>
      </c>
      <c r="AX576" s="141">
        <f t="shared" si="438"/>
        <v>19239.322908167687</v>
      </c>
      <c r="AY576" s="142">
        <f t="shared" si="439"/>
        <v>2704429529.4104738</v>
      </c>
      <c r="AZ576" s="143">
        <f>INDEX(รายได้แยกตามสิทธิ!$J:$J,MATCH(CalBudget2567!$D576,รายได้แยกตามสิทธิ!$B:$B,0))</f>
        <v>296401503.18000001</v>
      </c>
      <c r="BA576" s="138">
        <f>INDEX(ผลงานAdjRw_DHES!$F:$F,MATCH(CalBudget2567!$D576,ผลงานAdjRw_DHES!$B:$B,0))</f>
        <v>17109.227000000003</v>
      </c>
      <c r="BB576" s="143">
        <f t="shared" si="440"/>
        <v>17324.073330723822</v>
      </c>
      <c r="BC576" s="139">
        <f t="shared" si="441"/>
        <v>20531.072400000001</v>
      </c>
      <c r="BD576" s="140">
        <f t="shared" si="442"/>
        <v>20531.072400000001</v>
      </c>
      <c r="BE576" s="141">
        <f t="shared" si="443"/>
        <v>17781.428866654933</v>
      </c>
      <c r="BF576" s="142">
        <f t="shared" si="444"/>
        <v>365071803.43674237</v>
      </c>
      <c r="BG576" s="143">
        <f>INDEX(รายได้แยกตามสิทธิ!$K:$K,MATCH(CalBudget2567!$D576,รายได้แยกตามสิทธิ!$B:$B,0))</f>
        <v>167435220.65000001</v>
      </c>
      <c r="BH576" s="138">
        <f>INDEX(ผลงานAdjRw_DHES!$E:$E,MATCH(CalBudget2567!$D576,ผลงานAdjRw_DHES!$B:$B,0))</f>
        <v>9612.7085000000006</v>
      </c>
      <c r="BI576" s="143">
        <f t="shared" si="445"/>
        <v>17418.110686493823</v>
      </c>
      <c r="BJ576" s="139">
        <f t="shared" si="446"/>
        <v>11535.2502</v>
      </c>
      <c r="BK576" s="140">
        <f t="shared" si="447"/>
        <v>11535.2502</v>
      </c>
      <c r="BL576" s="141">
        <f t="shared" si="448"/>
        <v>17877.948808617261</v>
      </c>
      <c r="BM576" s="142">
        <f t="shared" si="449"/>
        <v>206226612.57019201</v>
      </c>
      <c r="BN576" s="143">
        <f>INDEX(รายได้แยกตามสิทธิ!$N:$N,MATCH(CalBudget2567!$D576,รายได้แยกตามสิทธิ!$B:$B,0))</f>
        <v>187223046.75</v>
      </c>
      <c r="BO576" s="138">
        <f>INDEX(ผลงานAdjRw_DHES!$I:$I,MATCH(CalBudget2567!$D576,ผลงานAdjRw_DHES!$B:$B,0))</f>
        <v>7158.6267999999873</v>
      </c>
      <c r="BP576" s="143">
        <f t="shared" si="450"/>
        <v>26153.486133681439</v>
      </c>
      <c r="BQ576" s="139">
        <f t="shared" si="451"/>
        <v>8590.352159999984</v>
      </c>
      <c r="BR576" s="140">
        <f t="shared" si="452"/>
        <v>8590.352159999984</v>
      </c>
      <c r="BS576" s="141">
        <f t="shared" si="453"/>
        <v>26843.938167610628</v>
      </c>
      <c r="BT576" s="142">
        <f t="shared" si="454"/>
        <v>230598882.22103998</v>
      </c>
      <c r="BU576" s="144">
        <f t="shared" si="455"/>
        <v>3506326827.6384478</v>
      </c>
      <c r="BV576" s="145">
        <f t="shared" si="409"/>
        <v>4964343219.0564003</v>
      </c>
      <c r="BW576" s="146">
        <f>INDEX(รายได้แยกตามสิทธิ!$Q:$Q,MATCH(CalBudget2567!$D576,รายได้แยกตามสิทธิ!$B:$B,0))</f>
        <v>0.41</v>
      </c>
      <c r="BX576" s="145">
        <f t="shared" si="456"/>
        <v>2035380719.8131239</v>
      </c>
      <c r="BY576" s="141"/>
      <c r="BZ576" s="143">
        <f t="shared" si="457"/>
        <v>513847</v>
      </c>
      <c r="CA576" s="138">
        <f>INDEX(ผลงานOPDVisit_HDC!$C:$C,MATCH(CalBudget2567!$D576,ผลงานOPDVisit_HDC!$A:$A,0))</f>
        <v>513847</v>
      </c>
      <c r="CB576" s="138">
        <f t="shared" si="458"/>
        <v>0</v>
      </c>
    </row>
    <row r="577" spans="1:80" hidden="1" x14ac:dyDescent="0.7">
      <c r="A577" s="136">
        <f>COUNTA($D$16:D577)</f>
        <v>562</v>
      </c>
      <c r="B577" s="1">
        <v>8</v>
      </c>
      <c r="C577" s="2" t="s">
        <v>52</v>
      </c>
      <c r="D577" s="91" t="s">
        <v>634</v>
      </c>
      <c r="E577" s="3" t="s">
        <v>1526</v>
      </c>
      <c r="F577" s="4" t="s">
        <v>1876</v>
      </c>
      <c r="G577" s="1">
        <v>6</v>
      </c>
      <c r="H577" s="3" t="s">
        <v>2965</v>
      </c>
      <c r="I577" s="137">
        <f>INDEX(รายได้แยกตามสิทธิ!$D:$D,MATCH(CalBudget2567!$D577,รายได้แยกตามสิทธิ!$B:$B,0))</f>
        <v>51758280.770000003</v>
      </c>
      <c r="J577" s="138">
        <f>INDEX(ผลงานOPDVisit_HDC!$F:$F,MATCH(CalBudget2567!$D577,ผลงานOPDVisit_HDC!$A:$A,0))</f>
        <v>100366</v>
      </c>
      <c r="K577" s="138">
        <f t="shared" si="410"/>
        <v>515.69536267261822</v>
      </c>
      <c r="L577" s="139">
        <f t="shared" si="411"/>
        <v>120439.2</v>
      </c>
      <c r="M577" s="140">
        <f t="shared" si="412"/>
        <v>120439.2</v>
      </c>
      <c r="N577" s="141">
        <f t="shared" si="413"/>
        <v>529.30972024717539</v>
      </c>
      <c r="O577" s="142">
        <f t="shared" si="414"/>
        <v>63749639.258793607</v>
      </c>
      <c r="P577" s="143">
        <f>INDEX(รายได้แยกตามสิทธิ!$E:$E,MATCH(CalBudget2567!$D577,รายได้แยกตามสิทธิ!$B:$B,0))</f>
        <v>4994845.1500000004</v>
      </c>
      <c r="Q577" s="138">
        <f>INDEX(ผลงานOPDVisit_HDC!$D:$D,MATCH(CalBudget2567!$D577,ผลงานOPDVisit_HDC!$A:$A,0))</f>
        <v>10883</v>
      </c>
      <c r="R577" s="138">
        <f t="shared" si="415"/>
        <v>458.95848111733898</v>
      </c>
      <c r="S577" s="139">
        <f t="shared" si="416"/>
        <v>13059.6</v>
      </c>
      <c r="T577" s="140">
        <f t="shared" si="417"/>
        <v>13059.6</v>
      </c>
      <c r="U577" s="141">
        <f t="shared" si="418"/>
        <v>471.07498501883674</v>
      </c>
      <c r="V577" s="142">
        <f t="shared" si="419"/>
        <v>6152050.8743520007</v>
      </c>
      <c r="W577" s="143">
        <f>INDEX(รายได้แยกตามสิทธิ!$F:$F,MATCH(CalBudget2567!$D577,รายได้แยกตามสิทธิ!$B:$B,0))</f>
        <v>2747103.4</v>
      </c>
      <c r="X577" s="138">
        <f>INDEX(ผลงานOPDVisit_HDC!$E:$E,MATCH(CalBudget2567!$D577,ผลงานOPDVisit_HDC!$A:$A,0))</f>
        <v>10017</v>
      </c>
      <c r="Y577" s="138">
        <f t="shared" si="420"/>
        <v>274.24412498752122</v>
      </c>
      <c r="Z577" s="139">
        <f t="shared" si="421"/>
        <v>12020.4</v>
      </c>
      <c r="AA577" s="140">
        <f t="shared" si="422"/>
        <v>12020.4</v>
      </c>
      <c r="AB577" s="141">
        <f t="shared" si="423"/>
        <v>281.4841698871918</v>
      </c>
      <c r="AC577" s="142">
        <f t="shared" si="424"/>
        <v>3383552.3157120002</v>
      </c>
      <c r="AD577" s="143">
        <f>INDEX(รายได้แยกตามสิทธิ!$G:$G,MATCH(CalBudget2567!$D577,รายได้แยกตามสิทธิ!$B:$B,0))</f>
        <v>39902</v>
      </c>
      <c r="AE577" s="138">
        <f>INDEX(ผลงานOPDVisit_HDC!$G:$G,MATCH(CalBudget2567!$D577,ผลงานOPDVisit_HDC!$A:$A,0))</f>
        <v>138</v>
      </c>
      <c r="AF577" s="138">
        <f t="shared" si="425"/>
        <v>289.14492753623188</v>
      </c>
      <c r="AG577" s="139">
        <f t="shared" si="426"/>
        <v>165.6</v>
      </c>
      <c r="AH577" s="140">
        <f t="shared" si="427"/>
        <v>165.6</v>
      </c>
      <c r="AI577" s="141">
        <f t="shared" si="428"/>
        <v>296.77835362318842</v>
      </c>
      <c r="AJ577" s="142">
        <f t="shared" si="429"/>
        <v>49146.495360000001</v>
      </c>
      <c r="AK577" s="143">
        <f>INDEX(รายได้แยกตามสิทธิ!$H:$H,MATCH(CalBudget2567!$D577,รายได้แยกตามสิทธิ!$B:$B,0))</f>
        <v>3008458.5</v>
      </c>
      <c r="AL577" s="138">
        <f>INDEX(ผลงานOPDVisit_HDC!$K:$K,MATCH(CalBudget2567!$D577,ผลงานOPDVisit_HDC!$A:$A,0))</f>
        <v>4538</v>
      </c>
      <c r="AM577" s="138">
        <f t="shared" si="430"/>
        <v>662.94810489202291</v>
      </c>
      <c r="AN577" s="139">
        <f t="shared" si="431"/>
        <v>5445.5999999999995</v>
      </c>
      <c r="AO577" s="140">
        <f t="shared" si="432"/>
        <v>5445.5999999999995</v>
      </c>
      <c r="AP577" s="141">
        <f t="shared" si="433"/>
        <v>680.44993486117232</v>
      </c>
      <c r="AQ577" s="142">
        <f t="shared" si="434"/>
        <v>3705458.1652799998</v>
      </c>
      <c r="AR577" s="144">
        <f t="shared" si="408"/>
        <v>77039847.109497607</v>
      </c>
      <c r="AS577" s="143">
        <f>INDEX(รายได้แยกตามสิทธิ!$I:$I,MATCH(CalBudget2567!$D577,รายได้แยกตามสิทธิ!$B:$B,0))</f>
        <v>26557759.75</v>
      </c>
      <c r="AT577" s="138">
        <f>INDEX(ผลงานAdjRw_DHES!$D:$D,MATCH(CalBudget2567!$D577,ผลงานAdjRw_DHES!$B:$B,0))</f>
        <v>2090.4643000000001</v>
      </c>
      <c r="AU577" s="143">
        <f t="shared" si="435"/>
        <v>12704.239794958468</v>
      </c>
      <c r="AV577" s="139">
        <f t="shared" si="436"/>
        <v>2508.5571599999998</v>
      </c>
      <c r="AW577" s="140">
        <f t="shared" si="437"/>
        <v>2508.5571599999998</v>
      </c>
      <c r="AX577" s="141">
        <f t="shared" si="438"/>
        <v>13039.631725545372</v>
      </c>
      <c r="AY577" s="142">
        <f t="shared" si="439"/>
        <v>32710661.528879996</v>
      </c>
      <c r="AZ577" s="143">
        <f>INDEX(รายได้แยกตามสิทธิ!$J:$J,MATCH(CalBudget2567!$D577,รายได้แยกตามสิทธิ!$B:$B,0))</f>
        <v>2639629.38</v>
      </c>
      <c r="BA577" s="138">
        <f>INDEX(ผลงานAdjRw_DHES!$F:$F,MATCH(CalBudget2567!$D577,ผลงานAdjRw_DHES!$B:$B,0))</f>
        <v>152.25609999999998</v>
      </c>
      <c r="BB577" s="143">
        <f t="shared" si="440"/>
        <v>17336.772582510654</v>
      </c>
      <c r="BC577" s="139">
        <f t="shared" si="441"/>
        <v>182.70731999999995</v>
      </c>
      <c r="BD577" s="140">
        <f t="shared" si="442"/>
        <v>182.70731999999995</v>
      </c>
      <c r="BE577" s="141">
        <f t="shared" si="443"/>
        <v>17794.463378688935</v>
      </c>
      <c r="BF577" s="142">
        <f t="shared" si="444"/>
        <v>3251178.7147583999</v>
      </c>
      <c r="BG577" s="143">
        <f>INDEX(รายได้แยกตามสิทธิ!$K:$K,MATCH(CalBudget2567!$D577,รายได้แยกตามสิทธิ!$B:$B,0))</f>
        <v>1570354.5</v>
      </c>
      <c r="BH577" s="138">
        <f>INDEX(ผลงานAdjRw_DHES!$E:$E,MATCH(CalBudget2567!$D577,ผลงานAdjRw_DHES!$B:$B,0))</f>
        <v>93.407699999999991</v>
      </c>
      <c r="BI577" s="143">
        <f t="shared" si="445"/>
        <v>16811.831358656727</v>
      </c>
      <c r="BJ577" s="139">
        <f t="shared" si="446"/>
        <v>112.08923999999999</v>
      </c>
      <c r="BK577" s="140">
        <f t="shared" si="447"/>
        <v>112.08923999999999</v>
      </c>
      <c r="BL577" s="141">
        <f t="shared" si="448"/>
        <v>17255.663706525265</v>
      </c>
      <c r="BM577" s="142">
        <f t="shared" si="449"/>
        <v>1934174.2305599998</v>
      </c>
      <c r="BN577" s="143">
        <f>INDEX(รายได้แยกตามสิทธิ!$N:$N,MATCH(CalBudget2567!$D577,รายได้แยกตามสิทธิ!$B:$B,0))</f>
        <v>887562.5</v>
      </c>
      <c r="BO577" s="138">
        <f>INDEX(ผลงานAdjRw_DHES!$I:$I,MATCH(CalBudget2567!$D577,ผลงานAdjRw_DHES!$B:$B,0))</f>
        <v>72.217599999999806</v>
      </c>
      <c r="BP577" s="143">
        <f t="shared" si="450"/>
        <v>12290.113490340338</v>
      </c>
      <c r="BQ577" s="139">
        <f t="shared" si="451"/>
        <v>86.661119999999769</v>
      </c>
      <c r="BR577" s="140">
        <f t="shared" si="452"/>
        <v>86.661119999999769</v>
      </c>
      <c r="BS577" s="141">
        <f t="shared" si="453"/>
        <v>12614.572486485324</v>
      </c>
      <c r="BT577" s="142">
        <f t="shared" si="454"/>
        <v>1093192.9800000002</v>
      </c>
      <c r="BU577" s="144">
        <f t="shared" si="455"/>
        <v>38989207.45419839</v>
      </c>
      <c r="BV577" s="145">
        <f t="shared" si="409"/>
        <v>116029054.563696</v>
      </c>
      <c r="BW577" s="146">
        <f>INDEX(รายได้แยกตามสิทธิ!$Q:$Q,MATCH(CalBudget2567!$D577,รายได้แยกตามสิทธิ!$B:$B,0))</f>
        <v>0.56000000000000005</v>
      </c>
      <c r="BX577" s="145">
        <f t="shared" si="456"/>
        <v>64976270.555669762</v>
      </c>
      <c r="BY577" s="141"/>
      <c r="BZ577" s="143">
        <f t="shared" si="457"/>
        <v>125942</v>
      </c>
      <c r="CA577" s="138">
        <f>INDEX(ผลงานOPDVisit_HDC!$C:$C,MATCH(CalBudget2567!$D577,ผลงานOPDVisit_HDC!$A:$A,0))</f>
        <v>125942</v>
      </c>
      <c r="CB577" s="138">
        <f t="shared" si="458"/>
        <v>0</v>
      </c>
    </row>
    <row r="578" spans="1:80" hidden="1" x14ac:dyDescent="0.7">
      <c r="A578" s="136">
        <f>COUNTA($D$16:D578)</f>
        <v>563</v>
      </c>
      <c r="B578" s="1">
        <v>8</v>
      </c>
      <c r="C578" s="2" t="s">
        <v>52</v>
      </c>
      <c r="D578" s="91" t="s">
        <v>635</v>
      </c>
      <c r="E578" s="3" t="s">
        <v>1527</v>
      </c>
      <c r="F578" s="4" t="s">
        <v>1876</v>
      </c>
      <c r="G578" s="1">
        <v>6</v>
      </c>
      <c r="H578" s="3" t="s">
        <v>2965</v>
      </c>
      <c r="I578" s="137">
        <f>INDEX(รายได้แยกตามสิทธิ!$D:$D,MATCH(CalBudget2567!$D578,รายได้แยกตามสิทธิ!$B:$B,0))</f>
        <v>39311038.5</v>
      </c>
      <c r="J578" s="138">
        <f>INDEX(ผลงานOPDVisit_HDC!$F:$F,MATCH(CalBudget2567!$D578,ผลงานOPDVisit_HDC!$A:$A,0))</f>
        <v>79793</v>
      </c>
      <c r="K578" s="138">
        <f t="shared" si="410"/>
        <v>492.66274610554808</v>
      </c>
      <c r="L578" s="139">
        <f t="shared" si="411"/>
        <v>95751.599999999991</v>
      </c>
      <c r="M578" s="140">
        <f t="shared" si="412"/>
        <v>95751.599999999991</v>
      </c>
      <c r="N578" s="141">
        <f t="shared" si="413"/>
        <v>505.66904260273452</v>
      </c>
      <c r="O578" s="142">
        <f t="shared" si="414"/>
        <v>48418619.899679989</v>
      </c>
      <c r="P578" s="143">
        <f>INDEX(รายได้แยกตามสิทธิ!$E:$E,MATCH(CalBudget2567!$D578,รายได้แยกตามสิทธิ!$B:$B,0))</f>
        <v>4555568.67</v>
      </c>
      <c r="Q578" s="138">
        <f>INDEX(ผลงานOPDVisit_HDC!$D:$D,MATCH(CalBudget2567!$D578,ผลงานOPDVisit_HDC!$A:$A,0))</f>
        <v>8930</v>
      </c>
      <c r="R578" s="138">
        <f t="shared" si="415"/>
        <v>510.14206830907057</v>
      </c>
      <c r="S578" s="139">
        <f t="shared" si="416"/>
        <v>10716</v>
      </c>
      <c r="T578" s="140">
        <f t="shared" si="417"/>
        <v>10716</v>
      </c>
      <c r="U578" s="141">
        <f t="shared" si="418"/>
        <v>523.60981891243</v>
      </c>
      <c r="V578" s="142">
        <f t="shared" si="419"/>
        <v>5611002.8194656</v>
      </c>
      <c r="W578" s="143">
        <f>INDEX(รายได้แยกตามสิทธิ!$F:$F,MATCH(CalBudget2567!$D578,รายได้แยกตามสิทธิ!$B:$B,0))</f>
        <v>1692098.69</v>
      </c>
      <c r="X578" s="138">
        <f>INDEX(ผลงานOPDVisit_HDC!$E:$E,MATCH(CalBudget2567!$D578,ผลงานOPDVisit_HDC!$A:$A,0))</f>
        <v>6578</v>
      </c>
      <c r="Y578" s="138">
        <f t="shared" si="420"/>
        <v>257.23604287017332</v>
      </c>
      <c r="Z578" s="139">
        <f t="shared" si="421"/>
        <v>7893.5999999999995</v>
      </c>
      <c r="AA578" s="140">
        <f t="shared" si="422"/>
        <v>7893.5999999999995</v>
      </c>
      <c r="AB578" s="141">
        <f t="shared" si="423"/>
        <v>264.02707440194592</v>
      </c>
      <c r="AC578" s="142">
        <f t="shared" si="424"/>
        <v>2084124.1144992001</v>
      </c>
      <c r="AD578" s="143">
        <f>INDEX(รายได้แยกตามสิทธิ!$G:$G,MATCH(CalBudget2567!$D578,รายได้แยกตามสิทธิ!$B:$B,0))</f>
        <v>23487</v>
      </c>
      <c r="AE578" s="138">
        <f>INDEX(ผลงานOPDVisit_HDC!$G:$G,MATCH(CalBudget2567!$D578,ผลงานOPDVisit_HDC!$A:$A,0))</f>
        <v>281</v>
      </c>
      <c r="AF578" s="138">
        <f t="shared" si="425"/>
        <v>83.583629893238438</v>
      </c>
      <c r="AG578" s="139">
        <f t="shared" si="426"/>
        <v>337.2</v>
      </c>
      <c r="AH578" s="140">
        <f t="shared" si="427"/>
        <v>337.2</v>
      </c>
      <c r="AI578" s="141">
        <f t="shared" si="428"/>
        <v>85.790237722419931</v>
      </c>
      <c r="AJ578" s="142">
        <f t="shared" si="429"/>
        <v>28928.46816</v>
      </c>
      <c r="AK578" s="143">
        <f>INDEX(รายได้แยกตามสิทธิ!$H:$H,MATCH(CalBudget2567!$D578,รายได้แยกตามสิทธิ!$B:$B,0))</f>
        <v>2489528.09</v>
      </c>
      <c r="AL578" s="138">
        <f>INDEX(ผลงานOPDVisit_HDC!$K:$K,MATCH(CalBudget2567!$D578,ผลงานOPDVisit_HDC!$A:$A,0))</f>
        <v>3719</v>
      </c>
      <c r="AM578" s="138">
        <f t="shared" si="430"/>
        <v>669.40792955095446</v>
      </c>
      <c r="AN578" s="139">
        <f t="shared" si="431"/>
        <v>4462.8</v>
      </c>
      <c r="AO578" s="140">
        <f t="shared" si="432"/>
        <v>4462.8</v>
      </c>
      <c r="AP578" s="141">
        <f t="shared" si="433"/>
        <v>687.08029889109969</v>
      </c>
      <c r="AQ578" s="142">
        <f t="shared" si="434"/>
        <v>3066301.9578911997</v>
      </c>
      <c r="AR578" s="144">
        <f t="shared" si="408"/>
        <v>59208977.259695992</v>
      </c>
      <c r="AS578" s="143">
        <f>INDEX(รายได้แยกตามสิทธิ!$I:$I,MATCH(CalBudget2567!$D578,รายได้แยกตามสิทธิ!$B:$B,0))</f>
        <v>29228630.510000002</v>
      </c>
      <c r="AT578" s="138">
        <f>INDEX(ผลงานAdjRw_DHES!$D:$D,MATCH(CalBudget2567!$D578,ผลงานAdjRw_DHES!$B:$B,0))</f>
        <v>2098.096</v>
      </c>
      <c r="AU578" s="143">
        <f t="shared" si="435"/>
        <v>13931.026278111203</v>
      </c>
      <c r="AV578" s="139">
        <f t="shared" si="436"/>
        <v>2517.7152000000001</v>
      </c>
      <c r="AW578" s="140">
        <f t="shared" si="437"/>
        <v>2517.7152000000001</v>
      </c>
      <c r="AX578" s="141">
        <f t="shared" si="438"/>
        <v>14298.805371853339</v>
      </c>
      <c r="AY578" s="142">
        <f t="shared" si="439"/>
        <v>36000319.626556806</v>
      </c>
      <c r="AZ578" s="143">
        <f>INDEX(รายได้แยกตามสิทธิ!$J:$J,MATCH(CalBudget2567!$D578,รายได้แยกตามสิทธิ!$B:$B,0))</f>
        <v>3503458.17</v>
      </c>
      <c r="BA578" s="138">
        <f>INDEX(ผลงานAdjRw_DHES!$F:$F,MATCH(CalBudget2567!$D578,ผลงานAdjRw_DHES!$B:$B,0))</f>
        <v>173.60050000000001</v>
      </c>
      <c r="BB578" s="143">
        <f t="shared" si="440"/>
        <v>20181.152531242707</v>
      </c>
      <c r="BC578" s="139">
        <f t="shared" si="441"/>
        <v>208.32060000000001</v>
      </c>
      <c r="BD578" s="140">
        <f t="shared" si="442"/>
        <v>208.32060000000001</v>
      </c>
      <c r="BE578" s="141">
        <f t="shared" si="443"/>
        <v>20713.934958067515</v>
      </c>
      <c r="BF578" s="142">
        <f t="shared" si="444"/>
        <v>4315139.3588255998</v>
      </c>
      <c r="BG578" s="143">
        <f>INDEX(รายได้แยกตามสิทธิ!$K:$K,MATCH(CalBudget2567!$D578,รายได้แยกตามสิทธิ!$B:$B,0))</f>
        <v>699681.73</v>
      </c>
      <c r="BH578" s="138">
        <f>INDEX(ผลงานAdjRw_DHES!$E:$E,MATCH(CalBudget2567!$D578,ผลงานAdjRw_DHES!$B:$B,0))</f>
        <v>56.550700000000006</v>
      </c>
      <c r="BI578" s="143">
        <f t="shared" si="445"/>
        <v>12372.644900947289</v>
      </c>
      <c r="BJ578" s="139">
        <f t="shared" si="446"/>
        <v>67.86084000000001</v>
      </c>
      <c r="BK578" s="140">
        <f t="shared" si="447"/>
        <v>67.86084000000001</v>
      </c>
      <c r="BL578" s="141">
        <f t="shared" si="448"/>
        <v>12699.282726332298</v>
      </c>
      <c r="BM578" s="142">
        <f t="shared" si="449"/>
        <v>861783.99320639996</v>
      </c>
      <c r="BN578" s="143">
        <f>INDEX(รายได้แยกตามสิทธิ!$N:$N,MATCH(CalBudget2567!$D578,รายได้แยกตามสิทธิ!$B:$B,0))</f>
        <v>666284.99</v>
      </c>
      <c r="BO578" s="138">
        <f>INDEX(ผลงานAdjRw_DHES!$I:$I,MATCH(CalBudget2567!$D578,ผลงานAdjRw_DHES!$B:$B,0))</f>
        <v>62.956899999999905</v>
      </c>
      <c r="BP578" s="143">
        <f t="shared" si="450"/>
        <v>10583.192469769017</v>
      </c>
      <c r="BQ578" s="139">
        <f t="shared" si="451"/>
        <v>75.548279999999878</v>
      </c>
      <c r="BR578" s="140">
        <f t="shared" si="452"/>
        <v>75.548279999999878</v>
      </c>
      <c r="BS578" s="141">
        <f t="shared" si="453"/>
        <v>10862.588750970919</v>
      </c>
      <c r="BT578" s="142">
        <f t="shared" si="454"/>
        <v>820649.8964831999</v>
      </c>
      <c r="BU578" s="144">
        <f t="shared" si="455"/>
        <v>41997892.875072002</v>
      </c>
      <c r="BV578" s="145">
        <f t="shared" si="409"/>
        <v>101206870.13476799</v>
      </c>
      <c r="BW578" s="146">
        <f>INDEX(รายได้แยกตามสิทธิ!$Q:$Q,MATCH(CalBudget2567!$D578,รายได้แยกตามสิทธิ!$B:$B,0))</f>
        <v>0.54</v>
      </c>
      <c r="BX578" s="145">
        <f t="shared" si="456"/>
        <v>54651709.87277472</v>
      </c>
      <c r="BY578" s="141"/>
      <c r="BZ578" s="143">
        <f t="shared" si="457"/>
        <v>99301</v>
      </c>
      <c r="CA578" s="138">
        <f>INDEX(ผลงานOPDVisit_HDC!$C:$C,MATCH(CalBudget2567!$D578,ผลงานOPDVisit_HDC!$A:$A,0))</f>
        <v>99301</v>
      </c>
      <c r="CB578" s="138">
        <f t="shared" si="458"/>
        <v>0</v>
      </c>
    </row>
    <row r="579" spans="1:80" hidden="1" x14ac:dyDescent="0.7">
      <c r="A579" s="136">
        <f>COUNTA($D$16:D579)</f>
        <v>564</v>
      </c>
      <c r="B579" s="1">
        <v>8</v>
      </c>
      <c r="C579" s="2" t="s">
        <v>52</v>
      </c>
      <c r="D579" s="91" t="s">
        <v>636</v>
      </c>
      <c r="E579" s="3" t="s">
        <v>1528</v>
      </c>
      <c r="F579" s="4" t="s">
        <v>1877</v>
      </c>
      <c r="G579" s="1">
        <v>15</v>
      </c>
      <c r="H579" s="3" t="s">
        <v>2969</v>
      </c>
      <c r="I579" s="137">
        <f>INDEX(รายได้แยกตามสิทธิ!$D:$D,MATCH(CalBudget2567!$D579,รายได้แยกตามสิทธิ!$B:$B,0))</f>
        <v>154650810.00999999</v>
      </c>
      <c r="J579" s="138">
        <f>INDEX(ผลงานOPDVisit_HDC!$F:$F,MATCH(CalBudget2567!$D579,ผลงานOPDVisit_HDC!$A:$A,0))</f>
        <v>206664</v>
      </c>
      <c r="K579" s="138">
        <f t="shared" si="410"/>
        <v>748.32002675840977</v>
      </c>
      <c r="L579" s="139">
        <f t="shared" si="411"/>
        <v>247996.79999999999</v>
      </c>
      <c r="M579" s="140">
        <f t="shared" si="412"/>
        <v>247996.79999999999</v>
      </c>
      <c r="N579" s="141">
        <f t="shared" si="413"/>
        <v>768.07567546483176</v>
      </c>
      <c r="O579" s="142">
        <f t="shared" si="414"/>
        <v>190480309.67311677</v>
      </c>
      <c r="P579" s="143">
        <f>INDEX(รายได้แยกตามสิทธิ!$E:$E,MATCH(CalBudget2567!$D579,รายได้แยกตามสิทธิ!$B:$B,0))</f>
        <v>56935838.060000002</v>
      </c>
      <c r="Q579" s="138">
        <f>INDEX(ผลงานOPDVisit_HDC!$D:$D,MATCH(CalBudget2567!$D579,ผลงานOPDVisit_HDC!$A:$A,0))</f>
        <v>43852</v>
      </c>
      <c r="R579" s="138">
        <f t="shared" si="415"/>
        <v>1298.3635423697895</v>
      </c>
      <c r="S579" s="139">
        <f t="shared" si="416"/>
        <v>52622.400000000001</v>
      </c>
      <c r="T579" s="140">
        <f t="shared" si="417"/>
        <v>52622.400000000001</v>
      </c>
      <c r="U579" s="141">
        <f t="shared" si="418"/>
        <v>1332.6403398883519</v>
      </c>
      <c r="V579" s="142">
        <f t="shared" si="419"/>
        <v>70126733.021740809</v>
      </c>
      <c r="W579" s="143">
        <f>INDEX(รายได้แยกตามสิทธิ!$F:$F,MATCH(CalBudget2567!$D579,รายได้แยกตามสิทธิ!$B:$B,0))</f>
        <v>10049155</v>
      </c>
      <c r="X579" s="138">
        <f>INDEX(ผลงานOPDVisit_HDC!$E:$E,MATCH(CalBudget2567!$D579,ผลงานOPDVisit_HDC!$A:$A,0))</f>
        <v>17403</v>
      </c>
      <c r="Y579" s="138">
        <f t="shared" si="420"/>
        <v>577.43808538757685</v>
      </c>
      <c r="Z579" s="139">
        <f t="shared" si="421"/>
        <v>20883.599999999999</v>
      </c>
      <c r="AA579" s="140">
        <f t="shared" si="422"/>
        <v>20883.599999999999</v>
      </c>
      <c r="AB579" s="141">
        <f t="shared" si="423"/>
        <v>592.68245084180887</v>
      </c>
      <c r="AC579" s="142">
        <f t="shared" si="424"/>
        <v>12377343.2304</v>
      </c>
      <c r="AD579" s="143">
        <f>INDEX(รายได้แยกตามสิทธิ!$G:$G,MATCH(CalBudget2567!$D579,รายได้แยกตามสิทธิ!$B:$B,0))</f>
        <v>63161</v>
      </c>
      <c r="AE579" s="138">
        <f>INDEX(ผลงานOPDVisit_HDC!$G:$G,MATCH(CalBudget2567!$D579,ผลงานOPDVisit_HDC!$A:$A,0))</f>
        <v>118</v>
      </c>
      <c r="AF579" s="138">
        <f t="shared" si="425"/>
        <v>535.26271186440681</v>
      </c>
      <c r="AG579" s="139">
        <f t="shared" si="426"/>
        <v>141.6</v>
      </c>
      <c r="AH579" s="140">
        <f t="shared" si="427"/>
        <v>141.6</v>
      </c>
      <c r="AI579" s="141">
        <f t="shared" si="428"/>
        <v>549.39364745762714</v>
      </c>
      <c r="AJ579" s="142">
        <f t="shared" si="429"/>
        <v>77794.140480000002</v>
      </c>
      <c r="AK579" s="143">
        <f>INDEX(รายได้แยกตามสิทธิ!$H:$H,MATCH(CalBudget2567!$D579,รายได้แยกตามสิทธิ!$B:$B,0))</f>
        <v>11462167.41</v>
      </c>
      <c r="AL579" s="138">
        <f>INDEX(ผลงานOPDVisit_HDC!$K:$K,MATCH(CalBudget2567!$D579,ผลงานOPDVisit_HDC!$A:$A,0))</f>
        <v>31136</v>
      </c>
      <c r="AM579" s="138">
        <f t="shared" si="430"/>
        <v>368.13230376413156</v>
      </c>
      <c r="AN579" s="139">
        <f t="shared" si="431"/>
        <v>37363.199999999997</v>
      </c>
      <c r="AO579" s="140">
        <f t="shared" si="432"/>
        <v>37363.199999999997</v>
      </c>
      <c r="AP579" s="141">
        <f t="shared" si="433"/>
        <v>377.85099658350464</v>
      </c>
      <c r="AQ579" s="142">
        <f t="shared" si="434"/>
        <v>14117722.355548799</v>
      </c>
      <c r="AR579" s="144">
        <f t="shared" si="408"/>
        <v>287179902.4212864</v>
      </c>
      <c r="AS579" s="143">
        <f>INDEX(รายได้แยกตามสิทธิ!$I:$I,MATCH(CalBudget2567!$D579,รายได้แยกตามสิทธิ!$B:$B,0))</f>
        <v>215795935.75999999</v>
      </c>
      <c r="AT579" s="138">
        <f>INDEX(ผลงานAdjRw_DHES!$D:$D,MATCH(CalBudget2567!$D579,ผลงานAdjRw_DHES!$B:$B,0))</f>
        <v>18815.260000000002</v>
      </c>
      <c r="AU579" s="143">
        <f t="shared" si="435"/>
        <v>11469.197649142237</v>
      </c>
      <c r="AV579" s="139">
        <f t="shared" si="436"/>
        <v>22578.312000000002</v>
      </c>
      <c r="AW579" s="140">
        <f t="shared" si="437"/>
        <v>22578.312000000002</v>
      </c>
      <c r="AX579" s="141">
        <f t="shared" si="438"/>
        <v>11771.984467079592</v>
      </c>
      <c r="AY579" s="142">
        <f t="shared" si="439"/>
        <v>265791538.15687677</v>
      </c>
      <c r="AZ579" s="143">
        <f>INDEX(รายได้แยกตามสิทธิ!$J:$J,MATCH(CalBudget2567!$D579,รายได้แยกตามสิทธิ!$B:$B,0))</f>
        <v>25979822.390000001</v>
      </c>
      <c r="BA579" s="138">
        <f>INDEX(ผลงานAdjRw_DHES!$F:$F,MATCH(CalBudget2567!$D579,ผลงานAdjRw_DHES!$B:$B,0))</f>
        <v>1914.1700000000003</v>
      </c>
      <c r="BB579" s="143">
        <f t="shared" si="440"/>
        <v>13572.369429047574</v>
      </c>
      <c r="BC579" s="139">
        <f t="shared" si="441"/>
        <v>2297.0040000000004</v>
      </c>
      <c r="BD579" s="140">
        <f t="shared" si="442"/>
        <v>2297.0040000000004</v>
      </c>
      <c r="BE579" s="141">
        <f t="shared" si="443"/>
        <v>13930.67998197443</v>
      </c>
      <c r="BF579" s="142">
        <f t="shared" si="444"/>
        <v>31998827.641315199</v>
      </c>
      <c r="BG579" s="143">
        <f>INDEX(รายได้แยกตามสิทธิ!$K:$K,MATCH(CalBudget2567!$D579,รายได้แยกตามสิทธิ!$B:$B,0))</f>
        <v>9788114</v>
      </c>
      <c r="BH579" s="138">
        <f>INDEX(ผลงานAdjRw_DHES!$E:$E,MATCH(CalBudget2567!$D579,ผลงานAdjRw_DHES!$B:$B,0))</f>
        <v>960.3599999999999</v>
      </c>
      <c r="BI579" s="143">
        <f t="shared" si="445"/>
        <v>10192.130034570371</v>
      </c>
      <c r="BJ579" s="139">
        <f t="shared" si="446"/>
        <v>1152.4319999999998</v>
      </c>
      <c r="BK579" s="140">
        <f t="shared" si="447"/>
        <v>1152.4319999999998</v>
      </c>
      <c r="BL579" s="141">
        <f t="shared" si="448"/>
        <v>10461.20226748303</v>
      </c>
      <c r="BM579" s="142">
        <f t="shared" si="449"/>
        <v>12055824.25152</v>
      </c>
      <c r="BN579" s="143">
        <f>INDEX(รายได้แยกตามสิทธิ!$N:$N,MATCH(CalBudget2567!$D579,รายได้แยกตามสิทธิ!$B:$B,0))</f>
        <v>18481578</v>
      </c>
      <c r="BO579" s="138">
        <f>INDEX(ผลงานAdjRw_DHES!$I:$I,MATCH(CalBudget2567!$D579,ผลงานAdjRw_DHES!$B:$B,0))</f>
        <v>1376.3599999999994</v>
      </c>
      <c r="BP579" s="143">
        <f t="shared" si="450"/>
        <v>13427.866255921421</v>
      </c>
      <c r="BQ579" s="139">
        <f t="shared" si="451"/>
        <v>1651.6319999999994</v>
      </c>
      <c r="BR579" s="140">
        <f t="shared" si="452"/>
        <v>1651.6319999999994</v>
      </c>
      <c r="BS579" s="141">
        <f t="shared" si="453"/>
        <v>13782.361925077746</v>
      </c>
      <c r="BT579" s="142">
        <f t="shared" si="454"/>
        <v>22763389.991039999</v>
      </c>
      <c r="BU579" s="144">
        <f t="shared" si="455"/>
        <v>332609580.04075193</v>
      </c>
      <c r="BV579" s="145">
        <f t="shared" si="409"/>
        <v>619789482.46203828</v>
      </c>
      <c r="BW579" s="146">
        <f>INDEX(รายได้แยกตามสิทธิ!$Q:$Q,MATCH(CalBudget2567!$D579,รายได้แยกตามสิทธิ!$B:$B,0))</f>
        <v>0.49</v>
      </c>
      <c r="BX579" s="145">
        <f t="shared" si="456"/>
        <v>303696846.40639877</v>
      </c>
      <c r="BY579" s="141"/>
      <c r="BZ579" s="143">
        <f t="shared" si="457"/>
        <v>299173</v>
      </c>
      <c r="CA579" s="138">
        <f>INDEX(ผลงานOPDVisit_HDC!$C:$C,MATCH(CalBudget2567!$D579,ผลงานOPDVisit_HDC!$A:$A,0))</f>
        <v>299173</v>
      </c>
      <c r="CB579" s="138">
        <f t="shared" si="458"/>
        <v>0</v>
      </c>
    </row>
    <row r="580" spans="1:80" hidden="1" x14ac:dyDescent="0.7">
      <c r="A580" s="136">
        <f>COUNTA($D$16:D580)</f>
        <v>565</v>
      </c>
      <c r="B580" s="1">
        <v>8</v>
      </c>
      <c r="C580" s="2" t="s">
        <v>52</v>
      </c>
      <c r="D580" s="91" t="s">
        <v>637</v>
      </c>
      <c r="E580" s="3" t="s">
        <v>1529</v>
      </c>
      <c r="F580" s="4" t="s">
        <v>1876</v>
      </c>
      <c r="G580" s="1">
        <v>2</v>
      </c>
      <c r="H580" s="3" t="s">
        <v>2968</v>
      </c>
      <c r="I580" s="137">
        <f>INDEX(รายได้แยกตามสิทธิ!$D:$D,MATCH(CalBudget2567!$D580,รายได้แยกตามสิทธิ!$B:$B,0))</f>
        <v>4388640</v>
      </c>
      <c r="J580" s="138">
        <f>INDEX(ผลงานOPDVisit_HDC!$F:$F,MATCH(CalBudget2567!$D580,ผลงานOPDVisit_HDC!$A:$A,0))</f>
        <v>14768</v>
      </c>
      <c r="K580" s="138">
        <f t="shared" si="410"/>
        <v>297.17226435536293</v>
      </c>
      <c r="L580" s="139">
        <f t="shared" si="411"/>
        <v>17721.599999999999</v>
      </c>
      <c r="M580" s="140">
        <f t="shared" si="412"/>
        <v>17721.599999999999</v>
      </c>
      <c r="N580" s="141">
        <f t="shared" si="413"/>
        <v>305.01761213434452</v>
      </c>
      <c r="O580" s="142">
        <f t="shared" si="414"/>
        <v>5405400.115199999</v>
      </c>
      <c r="P580" s="143">
        <f>INDEX(รายได้แยกตามสิทธิ!$E:$E,MATCH(CalBudget2567!$D580,รายได้แยกตามสิทธิ!$B:$B,0))</f>
        <v>3849066</v>
      </c>
      <c r="Q580" s="138">
        <f>INDEX(ผลงานOPDVisit_HDC!$D:$D,MATCH(CalBudget2567!$D580,ผลงานOPDVisit_HDC!$A:$A,0))</f>
        <v>6565</v>
      </c>
      <c r="R580" s="138">
        <f t="shared" si="415"/>
        <v>586.30099009900994</v>
      </c>
      <c r="S580" s="139">
        <f t="shared" si="416"/>
        <v>7878</v>
      </c>
      <c r="T580" s="140">
        <f t="shared" si="417"/>
        <v>7878</v>
      </c>
      <c r="U580" s="141">
        <f t="shared" si="418"/>
        <v>601.77933623762385</v>
      </c>
      <c r="V580" s="142">
        <f t="shared" si="419"/>
        <v>4740817.6108800005</v>
      </c>
      <c r="W580" s="143">
        <f>INDEX(รายได้แยกตามสิทธิ!$F:$F,MATCH(CalBudget2567!$D580,รายได้แยกตามสิทธิ!$B:$B,0))</f>
        <v>564767</v>
      </c>
      <c r="X580" s="138">
        <f>INDEX(ผลงานOPDVisit_HDC!$E:$E,MATCH(CalBudget2567!$D580,ผลงานOPDVisit_HDC!$A:$A,0))</f>
        <v>2133</v>
      </c>
      <c r="Y580" s="138">
        <f t="shared" si="420"/>
        <v>264.77590248476326</v>
      </c>
      <c r="Z580" s="139">
        <f t="shared" si="421"/>
        <v>2559.6</v>
      </c>
      <c r="AA580" s="140">
        <f t="shared" si="422"/>
        <v>2559.6</v>
      </c>
      <c r="AB580" s="141">
        <f t="shared" si="423"/>
        <v>271.76598631036103</v>
      </c>
      <c r="AC580" s="142">
        <f t="shared" si="424"/>
        <v>695612.21856000007</v>
      </c>
      <c r="AD580" s="143">
        <f>INDEX(รายได้แยกตามสิทธิ!$G:$G,MATCH(CalBudget2567!$D580,รายได้แยกตามสิทธิ!$B:$B,0))</f>
        <v>50</v>
      </c>
      <c r="AE580" s="138">
        <f>INDEX(ผลงานOPDVisit_HDC!$G:$G,MATCH(CalBudget2567!$D580,ผลงานOPDVisit_HDC!$A:$A,0))</f>
        <v>2</v>
      </c>
      <c r="AF580" s="138">
        <f t="shared" si="425"/>
        <v>25</v>
      </c>
      <c r="AG580" s="139">
        <f t="shared" si="426"/>
        <v>2.4</v>
      </c>
      <c r="AH580" s="140">
        <f t="shared" si="427"/>
        <v>2.4</v>
      </c>
      <c r="AI580" s="141">
        <f t="shared" si="428"/>
        <v>25.66</v>
      </c>
      <c r="AJ580" s="142">
        <f t="shared" si="429"/>
        <v>61.583999999999996</v>
      </c>
      <c r="AK580" s="143">
        <f>INDEX(รายได้แยกตามสิทธิ!$H:$H,MATCH(CalBudget2567!$D580,รายได้แยกตามสิทธิ!$B:$B,0))</f>
        <v>342679.5</v>
      </c>
      <c r="AL580" s="138">
        <f>INDEX(ผลงานOPDVisit_HDC!$K:$K,MATCH(CalBudget2567!$D580,ผลงานOPDVisit_HDC!$A:$A,0))</f>
        <v>41</v>
      </c>
      <c r="AM580" s="138">
        <f t="shared" si="430"/>
        <v>8358.0365853658532</v>
      </c>
      <c r="AN580" s="139">
        <f t="shared" si="431"/>
        <v>49.199999999999996</v>
      </c>
      <c r="AO580" s="140">
        <f t="shared" si="432"/>
        <v>49.199999999999996</v>
      </c>
      <c r="AP580" s="141">
        <f t="shared" si="433"/>
        <v>8578.6887512195117</v>
      </c>
      <c r="AQ580" s="142">
        <f t="shared" si="434"/>
        <v>422071.48655999993</v>
      </c>
      <c r="AR580" s="144">
        <f t="shared" si="408"/>
        <v>11263963.015200002</v>
      </c>
      <c r="AS580" s="143">
        <f>INDEX(รายได้แยกตามสิทธิ!$I:$I,MATCH(CalBudget2567!$D580,รายได้แยกตามสิทธิ!$B:$B,0))</f>
        <v>88682.85</v>
      </c>
      <c r="AT580" s="138">
        <f>INDEX(ผลงานAdjRw_DHES!$D:$D,MATCH(CalBudget2567!$D580,ผลงานAdjRw_DHES!$B:$B,0))</f>
        <v>5.5887999999999991</v>
      </c>
      <c r="AU580" s="143">
        <f t="shared" si="435"/>
        <v>15867.959132550819</v>
      </c>
      <c r="AV580" s="139">
        <f t="shared" si="436"/>
        <v>6.7065599999999987</v>
      </c>
      <c r="AW580" s="140">
        <f t="shared" si="437"/>
        <v>6.7065599999999987</v>
      </c>
      <c r="AX580" s="141">
        <f t="shared" si="438"/>
        <v>16286.873253650161</v>
      </c>
      <c r="AY580" s="142">
        <f t="shared" si="439"/>
        <v>109228.89268800001</v>
      </c>
      <c r="AZ580" s="143">
        <f>INDEX(รายได้แยกตามสิทธิ!$J:$J,MATCH(CalBudget2567!$D580,รายได้แยกตามสิทธิ!$B:$B,0))</f>
        <v>1792292.56</v>
      </c>
      <c r="BA580" s="138">
        <f>INDEX(ผลงานAdjRw_DHES!$F:$F,MATCH(CalBudget2567!$D580,ผลงานAdjRw_DHES!$B:$B,0))</f>
        <v>174.03799999999998</v>
      </c>
      <c r="BB580" s="143">
        <f t="shared" si="440"/>
        <v>10298.282903733669</v>
      </c>
      <c r="BC580" s="139">
        <f t="shared" si="441"/>
        <v>208.84559999999996</v>
      </c>
      <c r="BD580" s="140">
        <f t="shared" si="442"/>
        <v>208.84559999999996</v>
      </c>
      <c r="BE580" s="141">
        <f t="shared" si="443"/>
        <v>10570.157572392238</v>
      </c>
      <c r="BF580" s="142">
        <f t="shared" si="444"/>
        <v>2207530.9003007999</v>
      </c>
      <c r="BG580" s="143">
        <f>INDEX(รายได้แยกตามสิทธิ!$K:$K,MATCH(CalBudget2567!$D580,รายได้แยกตามสิทธิ!$B:$B,0))</f>
        <v>0</v>
      </c>
      <c r="BH580" s="138">
        <f>INDEX(ผลงานAdjRw_DHES!$E:$E,MATCH(CalBudget2567!$D580,ผลงานAdjRw_DHES!$B:$B,0))</f>
        <v>0</v>
      </c>
      <c r="BI580" s="143">
        <f t="shared" si="445"/>
        <v>0</v>
      </c>
      <c r="BJ580" s="139">
        <f t="shared" si="446"/>
        <v>0</v>
      </c>
      <c r="BK580" s="140">
        <f t="shared" si="447"/>
        <v>0</v>
      </c>
      <c r="BL580" s="141">
        <f t="shared" si="448"/>
        <v>0</v>
      </c>
      <c r="BM580" s="142">
        <f t="shared" si="449"/>
        <v>0</v>
      </c>
      <c r="BN580" s="143">
        <f>INDEX(รายได้แยกตามสิทธิ!$N:$N,MATCH(CalBudget2567!$D580,รายได้แยกตามสิทธิ!$B:$B,0))</f>
        <v>90300</v>
      </c>
      <c r="BO580" s="138">
        <f>INDEX(ผลงานAdjRw_DHES!$I:$I,MATCH(CalBudget2567!$D580,ผลงานAdjRw_DHES!$B:$B,0))</f>
        <v>7.8161000000000342</v>
      </c>
      <c r="BP580" s="143">
        <f t="shared" si="450"/>
        <v>11553.076342421362</v>
      </c>
      <c r="BQ580" s="139">
        <f t="shared" si="451"/>
        <v>9.3793200000000407</v>
      </c>
      <c r="BR580" s="140">
        <f t="shared" si="452"/>
        <v>9.3793200000000407</v>
      </c>
      <c r="BS580" s="141">
        <f t="shared" si="453"/>
        <v>11858.077557861287</v>
      </c>
      <c r="BT580" s="142">
        <f t="shared" si="454"/>
        <v>111220.70400000001</v>
      </c>
      <c r="BU580" s="144">
        <f t="shared" si="455"/>
        <v>2427980.4969887999</v>
      </c>
      <c r="BV580" s="145">
        <f t="shared" si="409"/>
        <v>13691943.512188802</v>
      </c>
      <c r="BW580" s="146">
        <f>INDEX(รายได้แยกตามสิทธิ!$Q:$Q,MATCH(CalBudget2567!$D580,รายได้แยกตามสิทธิ!$B:$B,0))</f>
        <v>0.36</v>
      </c>
      <c r="BX580" s="145">
        <f t="shared" si="456"/>
        <v>4929099.6643879684</v>
      </c>
      <c r="BY580" s="141"/>
      <c r="BZ580" s="143">
        <f t="shared" si="457"/>
        <v>23509</v>
      </c>
      <c r="CA580" s="138">
        <f>INDEX(ผลงานOPDVisit_HDC!$C:$C,MATCH(CalBudget2567!$D580,ผลงานOPDVisit_HDC!$A:$A,0))</f>
        <v>23509</v>
      </c>
      <c r="CB580" s="138">
        <f t="shared" si="458"/>
        <v>0</v>
      </c>
    </row>
    <row r="581" spans="1:80" hidden="1" x14ac:dyDescent="0.7">
      <c r="A581" s="136">
        <f>COUNTA($D$16:D581)</f>
        <v>566</v>
      </c>
      <c r="B581" s="1">
        <v>8</v>
      </c>
      <c r="C581" s="2" t="s">
        <v>52</v>
      </c>
      <c r="D581" s="91" t="s">
        <v>638</v>
      </c>
      <c r="E581" s="3" t="s">
        <v>1530</v>
      </c>
      <c r="F581" s="4" t="s">
        <v>1876</v>
      </c>
      <c r="G581" s="1">
        <v>6</v>
      </c>
      <c r="H581" s="3" t="s">
        <v>2965</v>
      </c>
      <c r="I581" s="137">
        <f>INDEX(รายได้แยกตามสิทธิ!$D:$D,MATCH(CalBudget2567!$D581,รายได้แยกตามสิทธิ!$B:$B,0))</f>
        <v>31889713.059999999</v>
      </c>
      <c r="J581" s="138">
        <f>INDEX(ผลงานOPDVisit_HDC!$F:$F,MATCH(CalBudget2567!$D581,ผลงานOPDVisit_HDC!$A:$A,0))</f>
        <v>80163</v>
      </c>
      <c r="K581" s="138">
        <f t="shared" si="410"/>
        <v>397.81087359505005</v>
      </c>
      <c r="L581" s="139">
        <f t="shared" si="411"/>
        <v>96195.599999999991</v>
      </c>
      <c r="M581" s="140">
        <f t="shared" si="412"/>
        <v>96195.599999999991</v>
      </c>
      <c r="N581" s="141">
        <f t="shared" si="413"/>
        <v>408.3130806579594</v>
      </c>
      <c r="O581" s="142">
        <f t="shared" si="414"/>
        <v>39277921.7817408</v>
      </c>
      <c r="P581" s="143">
        <f>INDEX(รายได้แยกตามสิทธิ!$E:$E,MATCH(CalBudget2567!$D581,รายได้แยกตามสิทธิ!$B:$B,0))</f>
        <v>4093626</v>
      </c>
      <c r="Q581" s="138">
        <f>INDEX(ผลงานOPDVisit_HDC!$D:$D,MATCH(CalBudget2567!$D581,ผลงานOPDVisit_HDC!$A:$A,0))</f>
        <v>9197</v>
      </c>
      <c r="R581" s="138">
        <f t="shared" si="415"/>
        <v>445.10449059475917</v>
      </c>
      <c r="S581" s="139">
        <f t="shared" si="416"/>
        <v>11036.4</v>
      </c>
      <c r="T581" s="140">
        <f t="shared" si="417"/>
        <v>11036.4</v>
      </c>
      <c r="U581" s="141">
        <f t="shared" si="418"/>
        <v>456.85524914646084</v>
      </c>
      <c r="V581" s="142">
        <f t="shared" si="419"/>
        <v>5042037.2716800002</v>
      </c>
      <c r="W581" s="143">
        <f>INDEX(รายได้แยกตามสิทธิ!$F:$F,MATCH(CalBudget2567!$D581,รายได้แยกตามสิทธิ!$B:$B,0))</f>
        <v>1712934.16</v>
      </c>
      <c r="X581" s="138">
        <f>INDEX(ผลงานOPDVisit_HDC!$E:$E,MATCH(CalBudget2567!$D581,ผลงานOPDVisit_HDC!$A:$A,0))</f>
        <v>3611</v>
      </c>
      <c r="Y581" s="138">
        <f t="shared" si="420"/>
        <v>474.36559401827748</v>
      </c>
      <c r="Z581" s="139">
        <f t="shared" si="421"/>
        <v>4333.2</v>
      </c>
      <c r="AA581" s="140">
        <f t="shared" si="422"/>
        <v>4333.2</v>
      </c>
      <c r="AB581" s="141">
        <f t="shared" si="423"/>
        <v>486.88884570035998</v>
      </c>
      <c r="AC581" s="142">
        <f t="shared" si="424"/>
        <v>2109786.7461887999</v>
      </c>
      <c r="AD581" s="143">
        <f>INDEX(รายได้แยกตามสิทธิ!$G:$G,MATCH(CalBudget2567!$D581,รายได้แยกตามสิทธิ!$B:$B,0))</f>
        <v>19641</v>
      </c>
      <c r="AE581" s="138">
        <f>INDEX(ผลงานOPDVisit_HDC!$G:$G,MATCH(CalBudget2567!$D581,ผลงานOPDVisit_HDC!$A:$A,0))</f>
        <v>52</v>
      </c>
      <c r="AF581" s="138">
        <f t="shared" si="425"/>
        <v>377.71153846153845</v>
      </c>
      <c r="AG581" s="139">
        <f t="shared" si="426"/>
        <v>62.4</v>
      </c>
      <c r="AH581" s="140">
        <f t="shared" si="427"/>
        <v>62.4</v>
      </c>
      <c r="AI581" s="141">
        <f t="shared" si="428"/>
        <v>387.68312307692304</v>
      </c>
      <c r="AJ581" s="142">
        <f t="shared" si="429"/>
        <v>24191.426879999995</v>
      </c>
      <c r="AK581" s="143">
        <f>INDEX(รายได้แยกตามสิทธิ!$H:$H,MATCH(CalBudget2567!$D581,รายได้แยกตามสิทธิ!$B:$B,0))</f>
        <v>1742934.45</v>
      </c>
      <c r="AL581" s="138">
        <f>INDEX(ผลงานOPDVisit_HDC!$K:$K,MATCH(CalBudget2567!$D581,ผลงานOPDVisit_HDC!$A:$A,0))</f>
        <v>2879</v>
      </c>
      <c r="AM581" s="138">
        <f t="shared" si="430"/>
        <v>605.3957797846474</v>
      </c>
      <c r="AN581" s="139">
        <f t="shared" si="431"/>
        <v>3454.7999999999997</v>
      </c>
      <c r="AO581" s="140">
        <f t="shared" si="432"/>
        <v>3454.7999999999997</v>
      </c>
      <c r="AP581" s="141">
        <f t="shared" si="433"/>
        <v>621.37822837096212</v>
      </c>
      <c r="AQ581" s="142">
        <f t="shared" si="434"/>
        <v>2146737.5033759996</v>
      </c>
      <c r="AR581" s="144">
        <f t="shared" si="408"/>
        <v>48600674.729865596</v>
      </c>
      <c r="AS581" s="143">
        <f>INDEX(รายได้แยกตามสิทธิ!$I:$I,MATCH(CalBudget2567!$D581,รายได้แยกตามสิทธิ!$B:$B,0))</f>
        <v>14747868.5</v>
      </c>
      <c r="AT581" s="138">
        <f>INDEX(ผลงานAdjRw_DHES!$D:$D,MATCH(CalBudget2567!$D581,ผลงานAdjRw_DHES!$B:$B,0))</f>
        <v>1805.5237000000002</v>
      </c>
      <c r="AU581" s="143">
        <f t="shared" si="435"/>
        <v>8168.1943582352305</v>
      </c>
      <c r="AV581" s="139">
        <f t="shared" si="436"/>
        <v>2166.62844</v>
      </c>
      <c r="AW581" s="140">
        <f t="shared" si="437"/>
        <v>2166.62844</v>
      </c>
      <c r="AX581" s="141">
        <f t="shared" si="438"/>
        <v>8383.8346892926402</v>
      </c>
      <c r="AY581" s="142">
        <f t="shared" si="439"/>
        <v>18164654.674079996</v>
      </c>
      <c r="AZ581" s="143">
        <f>INDEX(รายได้แยกตามสิทธิ!$J:$J,MATCH(CalBudget2567!$D581,รายได้แยกตามสิทธิ!$B:$B,0))</f>
        <v>903468.5</v>
      </c>
      <c r="BA581" s="138">
        <f>INDEX(ผลงานAdjRw_DHES!$F:$F,MATCH(CalBudget2567!$D581,ผลงานAdjRw_DHES!$B:$B,0))</f>
        <v>83.768500000000003</v>
      </c>
      <c r="BB581" s="143">
        <f t="shared" si="440"/>
        <v>10785.301157356285</v>
      </c>
      <c r="BC581" s="139">
        <f t="shared" si="441"/>
        <v>100.5222</v>
      </c>
      <c r="BD581" s="140">
        <f t="shared" si="442"/>
        <v>100.5222</v>
      </c>
      <c r="BE581" s="141">
        <f t="shared" si="443"/>
        <v>11070.033107910491</v>
      </c>
      <c r="BF581" s="142">
        <f t="shared" si="444"/>
        <v>1112784.0820799998</v>
      </c>
      <c r="BG581" s="143">
        <f>INDEX(รายได้แยกตามสิทธิ!$K:$K,MATCH(CalBudget2567!$D581,รายได้แยกตามสิทธิ!$B:$B,0))</f>
        <v>367719</v>
      </c>
      <c r="BH581" s="138">
        <f>INDEX(ผลงานAdjRw_DHES!$E:$E,MATCH(CalBudget2567!$D581,ผลงานAdjRw_DHES!$B:$B,0))</f>
        <v>51.620699999999999</v>
      </c>
      <c r="BI581" s="143">
        <f t="shared" si="445"/>
        <v>7123.4795343728392</v>
      </c>
      <c r="BJ581" s="139">
        <f t="shared" si="446"/>
        <v>61.944839999999999</v>
      </c>
      <c r="BK581" s="140">
        <f t="shared" si="447"/>
        <v>61.944839999999999</v>
      </c>
      <c r="BL581" s="141">
        <f t="shared" si="448"/>
        <v>7311.5393940802824</v>
      </c>
      <c r="BM581" s="142">
        <f t="shared" si="449"/>
        <v>452912.13792000001</v>
      </c>
      <c r="BN581" s="143">
        <f>INDEX(รายได้แยกตามสิทธิ!$N:$N,MATCH(CalBudget2567!$D581,รายได้แยกตามสิทธิ!$B:$B,0))</f>
        <v>329458.5</v>
      </c>
      <c r="BO581" s="138">
        <f>INDEX(ผลงานAdjRw_DHES!$I:$I,MATCH(CalBudget2567!$D581,ผลงานAdjRw_DHES!$B:$B,0))</f>
        <v>67.241199999999779</v>
      </c>
      <c r="BP581" s="143">
        <f t="shared" si="450"/>
        <v>4899.6522965087042</v>
      </c>
      <c r="BQ581" s="139">
        <f t="shared" si="451"/>
        <v>80.689439999999735</v>
      </c>
      <c r="BR581" s="140">
        <f t="shared" si="452"/>
        <v>80.689439999999735</v>
      </c>
      <c r="BS581" s="141">
        <f t="shared" si="453"/>
        <v>5029.0031171365345</v>
      </c>
      <c r="BT581" s="142">
        <f t="shared" si="454"/>
        <v>405787.44528000004</v>
      </c>
      <c r="BU581" s="144">
        <f t="shared" si="455"/>
        <v>20136138.339359995</v>
      </c>
      <c r="BV581" s="145">
        <f t="shared" si="409"/>
        <v>68736813.069225594</v>
      </c>
      <c r="BW581" s="146">
        <f>INDEX(รายได้แยกตามสิทธิ!$Q:$Q,MATCH(CalBudget2567!$D581,รายได้แยกตามสิทธิ!$B:$B,0))</f>
        <v>0.52</v>
      </c>
      <c r="BX581" s="145">
        <f t="shared" si="456"/>
        <v>35743142.795997307</v>
      </c>
      <c r="BY581" s="141"/>
      <c r="BZ581" s="143">
        <f t="shared" si="457"/>
        <v>95902</v>
      </c>
      <c r="CA581" s="138">
        <f>INDEX(ผลงานOPDVisit_HDC!$C:$C,MATCH(CalBudget2567!$D581,ผลงานOPDVisit_HDC!$A:$A,0))</f>
        <v>95902</v>
      </c>
      <c r="CB581" s="138">
        <f t="shared" si="458"/>
        <v>0</v>
      </c>
    </row>
    <row r="582" spans="1:80" hidden="1" x14ac:dyDescent="0.7">
      <c r="A582" s="136">
        <f>COUNTA($D$16:D582)</f>
        <v>567</v>
      </c>
      <c r="B582" s="1">
        <v>8</v>
      </c>
      <c r="C582" s="2" t="s">
        <v>52</v>
      </c>
      <c r="D582" s="91" t="s">
        <v>639</v>
      </c>
      <c r="E582" s="3" t="s">
        <v>1531</v>
      </c>
      <c r="F582" s="4" t="s">
        <v>1876</v>
      </c>
      <c r="G582" s="1">
        <v>13</v>
      </c>
      <c r="H582" s="3" t="s">
        <v>2963</v>
      </c>
      <c r="I582" s="137">
        <f>INDEX(รายได้แยกตามสิทธิ!$D:$D,MATCH(CalBudget2567!$D582,รายได้แยกตามสิทธิ!$B:$B,0))</f>
        <v>82780746.5</v>
      </c>
      <c r="J582" s="138">
        <f>INDEX(ผลงานOPDVisit_HDC!$F:$F,MATCH(CalBudget2567!$D582,ผลงานOPDVisit_HDC!$A:$A,0))</f>
        <v>127719</v>
      </c>
      <c r="K582" s="138">
        <f t="shared" si="410"/>
        <v>648.14746827018689</v>
      </c>
      <c r="L582" s="139">
        <f t="shared" si="411"/>
        <v>153262.79999999999</v>
      </c>
      <c r="M582" s="140">
        <f t="shared" si="412"/>
        <v>153262.79999999999</v>
      </c>
      <c r="N582" s="141">
        <f t="shared" si="413"/>
        <v>665.25856143251985</v>
      </c>
      <c r="O582" s="142">
        <f t="shared" si="414"/>
        <v>101959389.84911999</v>
      </c>
      <c r="P582" s="143">
        <f>INDEX(รายได้แยกตามสิทธิ!$E:$E,MATCH(CalBudget2567!$D582,รายได้แยกตามสิทธิ!$B:$B,0))</f>
        <v>22876835.190000001</v>
      </c>
      <c r="Q582" s="138">
        <f>INDEX(ผลงานOPDVisit_HDC!$D:$D,MATCH(CalBudget2567!$D582,ผลงานOPDVisit_HDC!$A:$A,0))</f>
        <v>21646</v>
      </c>
      <c r="R582" s="138">
        <f t="shared" si="415"/>
        <v>1056.8620156148943</v>
      </c>
      <c r="S582" s="139">
        <f t="shared" si="416"/>
        <v>25975.200000000001</v>
      </c>
      <c r="T582" s="140">
        <f t="shared" si="417"/>
        <v>25975.200000000001</v>
      </c>
      <c r="U582" s="141">
        <f t="shared" si="418"/>
        <v>1084.7631728271274</v>
      </c>
      <c r="V582" s="142">
        <f t="shared" si="419"/>
        <v>28176940.366819199</v>
      </c>
      <c r="W582" s="143">
        <f>INDEX(รายได้แยกตามสิทธิ!$F:$F,MATCH(CalBudget2567!$D582,รายได้แยกตามสิทธิ!$B:$B,0))</f>
        <v>4456670.96</v>
      </c>
      <c r="X582" s="138">
        <f>INDEX(ผลงานOPDVisit_HDC!$E:$E,MATCH(CalBudget2567!$D582,ผลงานOPDVisit_HDC!$A:$A,0))</f>
        <v>8544</v>
      </c>
      <c r="Y582" s="138">
        <f t="shared" si="420"/>
        <v>521.61411048689138</v>
      </c>
      <c r="Z582" s="139">
        <f t="shared" si="421"/>
        <v>10252.799999999999</v>
      </c>
      <c r="AA582" s="140">
        <f t="shared" si="422"/>
        <v>10252.799999999999</v>
      </c>
      <c r="AB582" s="141">
        <f t="shared" si="423"/>
        <v>535.38472300374531</v>
      </c>
      <c r="AC582" s="142">
        <f t="shared" si="424"/>
        <v>5489192.4880127991</v>
      </c>
      <c r="AD582" s="143">
        <f>INDEX(รายได้แยกตามสิทธิ!$G:$G,MATCH(CalBudget2567!$D582,รายได้แยกตามสิทธิ!$B:$B,0))</f>
        <v>30823</v>
      </c>
      <c r="AE582" s="138">
        <f>INDEX(ผลงานOPDVisit_HDC!$G:$G,MATCH(CalBudget2567!$D582,ผลงานOPDVisit_HDC!$A:$A,0))</f>
        <v>3</v>
      </c>
      <c r="AF582" s="138">
        <f t="shared" si="425"/>
        <v>10274.333333333334</v>
      </c>
      <c r="AG582" s="139">
        <f t="shared" si="426"/>
        <v>3.5999999999999996</v>
      </c>
      <c r="AH582" s="140">
        <f t="shared" si="427"/>
        <v>3.5999999999999996</v>
      </c>
      <c r="AI582" s="141">
        <f t="shared" si="428"/>
        <v>10545.575733333333</v>
      </c>
      <c r="AJ582" s="142">
        <f t="shared" si="429"/>
        <v>37964.072639999999</v>
      </c>
      <c r="AK582" s="143">
        <f>INDEX(รายได้แยกตามสิทธิ!$H:$H,MATCH(CalBudget2567!$D582,รายได้แยกตามสิทธิ!$B:$B,0))</f>
        <v>5840024.9000000004</v>
      </c>
      <c r="AL582" s="138">
        <f>INDEX(ผลงานOPDVisit_HDC!$K:$K,MATCH(CalBudget2567!$D582,ผลงานOPDVisit_HDC!$A:$A,0))</f>
        <v>41437</v>
      </c>
      <c r="AM582" s="138">
        <f t="shared" si="430"/>
        <v>140.93744479571399</v>
      </c>
      <c r="AN582" s="139">
        <f t="shared" si="431"/>
        <v>49724.4</v>
      </c>
      <c r="AO582" s="140">
        <f t="shared" si="432"/>
        <v>49724.4</v>
      </c>
      <c r="AP582" s="141">
        <f t="shared" si="433"/>
        <v>144.65819333832084</v>
      </c>
      <c r="AQ582" s="142">
        <f t="shared" si="434"/>
        <v>7193041.8688320015</v>
      </c>
      <c r="AR582" s="144">
        <f t="shared" si="408"/>
        <v>142856528.64542398</v>
      </c>
      <c r="AS582" s="143">
        <f>INDEX(รายได้แยกตามสิทธิ!$I:$I,MATCH(CalBudget2567!$D582,รายได้แยกตามสิทธิ!$B:$B,0))</f>
        <v>77940830.900000006</v>
      </c>
      <c r="AT582" s="138">
        <f>INDEX(ผลงานAdjRw_DHES!$D:$D,MATCH(CalBudget2567!$D582,ผลงานAdjRw_DHES!$B:$B,0))</f>
        <v>7549.1207999999997</v>
      </c>
      <c r="AU582" s="143">
        <f t="shared" si="435"/>
        <v>10324.491151340433</v>
      </c>
      <c r="AV582" s="139">
        <f t="shared" si="436"/>
        <v>9058.9449599999989</v>
      </c>
      <c r="AW582" s="140">
        <f t="shared" si="437"/>
        <v>9058.9449599999989</v>
      </c>
      <c r="AX582" s="141">
        <f t="shared" si="438"/>
        <v>10597.057717735821</v>
      </c>
      <c r="AY582" s="142">
        <f t="shared" si="439"/>
        <v>95998162.602912009</v>
      </c>
      <c r="AZ582" s="143">
        <f>INDEX(รายได้แยกตามสิทธิ!$J:$J,MATCH(CalBudget2567!$D582,รายได้แยกตามสิทธิ!$B:$B,0))</f>
        <v>8136954.7199999997</v>
      </c>
      <c r="BA582" s="138">
        <f>INDEX(ผลงานAdjRw_DHES!$F:$F,MATCH(CalBudget2567!$D582,ผลงานAdjRw_DHES!$B:$B,0))</f>
        <v>580.71699999999998</v>
      </c>
      <c r="BB582" s="143">
        <f t="shared" si="440"/>
        <v>14011.91065527615</v>
      </c>
      <c r="BC582" s="139">
        <f t="shared" si="441"/>
        <v>696.86039999999991</v>
      </c>
      <c r="BD582" s="140">
        <f t="shared" si="442"/>
        <v>696.86039999999991</v>
      </c>
      <c r="BE582" s="141">
        <f t="shared" si="443"/>
        <v>14381.82509657544</v>
      </c>
      <c r="BF582" s="142">
        <f t="shared" si="444"/>
        <v>10022124.389529599</v>
      </c>
      <c r="BG582" s="143">
        <f>INDEX(รายได้แยกตามสิทธิ!$K:$K,MATCH(CalBudget2567!$D582,รายได้แยกตามสิทธิ!$B:$B,0))</f>
        <v>3249526.77</v>
      </c>
      <c r="BH582" s="138">
        <f>INDEX(ผลงานAdjRw_DHES!$E:$E,MATCH(CalBudget2567!$D582,ผลงานAdjRw_DHES!$B:$B,0))</f>
        <v>297.63510000000002</v>
      </c>
      <c r="BI582" s="143">
        <f t="shared" si="445"/>
        <v>10917.821083602033</v>
      </c>
      <c r="BJ582" s="139">
        <f t="shared" si="446"/>
        <v>357.16212000000002</v>
      </c>
      <c r="BK582" s="140">
        <f t="shared" si="447"/>
        <v>357.16212000000002</v>
      </c>
      <c r="BL582" s="141">
        <f t="shared" si="448"/>
        <v>11206.051560209127</v>
      </c>
      <c r="BM582" s="142">
        <f t="shared" si="449"/>
        <v>4002377.1320735998</v>
      </c>
      <c r="BN582" s="143">
        <f>INDEX(รายได้แยกตามสิทธิ!$N:$N,MATCH(CalBudget2567!$D582,รายได้แยกตามสิทธิ!$B:$B,0))</f>
        <v>10625719.5</v>
      </c>
      <c r="BO582" s="138">
        <f>INDEX(ผลงานAdjRw_DHES!$I:$I,MATCH(CalBudget2567!$D582,ผลงานAdjRw_DHES!$B:$B,0))</f>
        <v>421.78790000000038</v>
      </c>
      <c r="BP582" s="143">
        <f t="shared" si="450"/>
        <v>25192.091807280365</v>
      </c>
      <c r="BQ582" s="139">
        <f t="shared" si="451"/>
        <v>506.14548000000042</v>
      </c>
      <c r="BR582" s="140">
        <f t="shared" si="452"/>
        <v>506.14548000000042</v>
      </c>
      <c r="BS582" s="141">
        <f t="shared" si="453"/>
        <v>25857.163030992568</v>
      </c>
      <c r="BT582" s="142">
        <f t="shared" si="454"/>
        <v>13087486.193759998</v>
      </c>
      <c r="BU582" s="144">
        <f t="shared" si="455"/>
        <v>123110150.3182752</v>
      </c>
      <c r="BV582" s="145">
        <f t="shared" si="409"/>
        <v>265966678.96369916</v>
      </c>
      <c r="BW582" s="146">
        <f>INDEX(รายได้แยกตามสิทธิ!$Q:$Q,MATCH(CalBudget2567!$D582,รายได้แยกตามสิทธิ!$B:$B,0))</f>
        <v>0.54</v>
      </c>
      <c r="BX582" s="145">
        <f t="shared" si="456"/>
        <v>143622006.64039755</v>
      </c>
      <c r="BY582" s="141"/>
      <c r="BZ582" s="143">
        <f t="shared" si="457"/>
        <v>199349</v>
      </c>
      <c r="CA582" s="138">
        <f>INDEX(ผลงานOPDVisit_HDC!$C:$C,MATCH(CalBudget2567!$D582,ผลงานOPDVisit_HDC!$A:$A,0))</f>
        <v>199349</v>
      </c>
      <c r="CB582" s="138">
        <f t="shared" si="458"/>
        <v>0</v>
      </c>
    </row>
    <row r="583" spans="1:80" x14ac:dyDescent="0.7">
      <c r="A583" s="136">
        <f>COUNTA($D$16:D583)</f>
        <v>568</v>
      </c>
      <c r="B583" s="1">
        <v>8</v>
      </c>
      <c r="C583" s="2" t="s">
        <v>52</v>
      </c>
      <c r="D583" s="91" t="s">
        <v>640</v>
      </c>
      <c r="E583" s="3" t="s">
        <v>1532</v>
      </c>
      <c r="F583" s="4" t="s">
        <v>1876</v>
      </c>
      <c r="G583" s="1">
        <v>5</v>
      </c>
      <c r="H583" s="3" t="s">
        <v>2964</v>
      </c>
      <c r="I583" s="137">
        <f>INDEX(รายได้แยกตามสิทธิ!$D:$D,MATCH(CalBudget2567!$D583,รายได้แยกตามสิทธิ!$B:$B,0))</f>
        <v>24030392.16</v>
      </c>
      <c r="J583" s="138">
        <f>INDEX(ผลงานOPDVisit_HDC!$F:$F,MATCH(CalBudget2567!$D583,ผลงานOPDVisit_HDC!$A:$A,0))</f>
        <v>48769</v>
      </c>
      <c r="K583" s="138">
        <f t="shared" si="410"/>
        <v>492.73907933318299</v>
      </c>
      <c r="L583" s="139">
        <f t="shared" si="411"/>
        <v>58522.799999999996</v>
      </c>
      <c r="M583" s="140">
        <f t="shared" si="412"/>
        <v>58522.799999999996</v>
      </c>
      <c r="N583" s="141">
        <f t="shared" si="413"/>
        <v>505.747391027579</v>
      </c>
      <c r="O583" s="142">
        <f t="shared" si="414"/>
        <v>29597753.415628798</v>
      </c>
      <c r="P583" s="143">
        <f>INDEX(รายได้แยกตามสิทธิ!$E:$E,MATCH(CalBudget2567!$D583,รายได้แยกตามสิทธิ!$B:$B,0))</f>
        <v>3437441.6</v>
      </c>
      <c r="Q583" s="138">
        <f>INDEX(ผลงานOPDVisit_HDC!$D:$D,MATCH(CalBudget2567!$D583,ผลงานOPDVisit_HDC!$A:$A,0))</f>
        <v>9914</v>
      </c>
      <c r="R583" s="138">
        <f t="shared" si="415"/>
        <v>346.72600363122859</v>
      </c>
      <c r="S583" s="139">
        <f t="shared" si="416"/>
        <v>11896.8</v>
      </c>
      <c r="T583" s="140">
        <f t="shared" si="417"/>
        <v>11896.8</v>
      </c>
      <c r="U583" s="141">
        <f t="shared" si="418"/>
        <v>355.87957012709302</v>
      </c>
      <c r="V583" s="142">
        <f t="shared" si="419"/>
        <v>4233828.0698880004</v>
      </c>
      <c r="W583" s="143">
        <f>INDEX(รายได้แยกตามสิทธิ!$F:$F,MATCH(CalBudget2567!$D583,รายได้แยกตามสิทธิ!$B:$B,0))</f>
        <v>951367.32</v>
      </c>
      <c r="X583" s="138">
        <f>INDEX(ผลงานOPDVisit_HDC!$E:$E,MATCH(CalBudget2567!$D583,ผลงานOPDVisit_HDC!$A:$A,0))</f>
        <v>13500</v>
      </c>
      <c r="Y583" s="138">
        <f t="shared" si="420"/>
        <v>70.471653333333336</v>
      </c>
      <c r="Z583" s="139">
        <f t="shared" si="421"/>
        <v>16200</v>
      </c>
      <c r="AA583" s="140">
        <f t="shared" si="422"/>
        <v>16200</v>
      </c>
      <c r="AB583" s="141">
        <f t="shared" si="423"/>
        <v>72.33210498133333</v>
      </c>
      <c r="AC583" s="142">
        <f t="shared" si="424"/>
        <v>1171780.1006976</v>
      </c>
      <c r="AD583" s="143">
        <f>INDEX(รายได้แยกตามสิทธิ!$G:$G,MATCH(CalBudget2567!$D583,รายได้แยกตามสิทธิ!$B:$B,0))</f>
        <v>11874</v>
      </c>
      <c r="AE583" s="138">
        <f>INDEX(ผลงานOPDVisit_HDC!$G:$G,MATCH(CalBudget2567!$D583,ผลงานOPDVisit_HDC!$A:$A,0))</f>
        <v>50</v>
      </c>
      <c r="AF583" s="138">
        <f t="shared" si="425"/>
        <v>237.48</v>
      </c>
      <c r="AG583" s="139">
        <f t="shared" si="426"/>
        <v>60</v>
      </c>
      <c r="AH583" s="140">
        <f t="shared" si="427"/>
        <v>60</v>
      </c>
      <c r="AI583" s="141">
        <f t="shared" si="428"/>
        <v>243.749472</v>
      </c>
      <c r="AJ583" s="142">
        <f t="shared" si="429"/>
        <v>14624.96832</v>
      </c>
      <c r="AK583" s="143">
        <f>INDEX(รายได้แยกตามสิทธิ!$H:$H,MATCH(CalBudget2567!$D583,รายได้แยกตามสิทธิ!$B:$B,0))</f>
        <v>1012458.52</v>
      </c>
      <c r="AL583" s="138">
        <f>INDEX(ผลงานOPDVisit_HDC!$K:$K,MATCH(CalBudget2567!$D583,ผลงานOPDVisit_HDC!$A:$A,0))</f>
        <v>4</v>
      </c>
      <c r="AM583" s="138">
        <f t="shared" si="430"/>
        <v>253114.63</v>
      </c>
      <c r="AN583" s="139">
        <f t="shared" si="431"/>
        <v>4.8</v>
      </c>
      <c r="AO583" s="140">
        <f t="shared" si="432"/>
        <v>4.8</v>
      </c>
      <c r="AP583" s="141">
        <f t="shared" si="433"/>
        <v>259796.85623199999</v>
      </c>
      <c r="AQ583" s="142">
        <f t="shared" si="434"/>
        <v>1247024.9099136</v>
      </c>
      <c r="AR583" s="144">
        <f t="shared" si="408"/>
        <v>36265011.464447998</v>
      </c>
      <c r="AS583" s="143">
        <f>INDEX(รายได้แยกตามสิทธิ!$I:$I,MATCH(CalBudget2567!$D583,รายได้แยกตามสิทธิ!$B:$B,0))</f>
        <v>8669157.25</v>
      </c>
      <c r="AT583" s="138">
        <f>INDEX(ผลงานAdjRw_DHES!$D:$D,MATCH(CalBudget2567!$D583,ผลงานAdjRw_DHES!$B:$B,0))</f>
        <v>1106.32</v>
      </c>
      <c r="AU583" s="143">
        <f t="shared" si="435"/>
        <v>7836.0304884662673</v>
      </c>
      <c r="AV583" s="139">
        <f t="shared" si="436"/>
        <v>1327.5839999999998</v>
      </c>
      <c r="AW583" s="140">
        <f t="shared" si="437"/>
        <v>1327.5839999999998</v>
      </c>
      <c r="AX583" s="141">
        <f t="shared" si="438"/>
        <v>8042.9016933617768</v>
      </c>
      <c r="AY583" s="142">
        <f t="shared" si="439"/>
        <v>10677627.601679999</v>
      </c>
      <c r="AZ583" s="143">
        <f>INDEX(รายได้แยกตามสิทธิ!$J:$J,MATCH(CalBudget2567!$D583,รายได้แยกตามสิทธิ!$B:$B,0))</f>
        <v>632567.01</v>
      </c>
      <c r="BA583" s="138">
        <f>INDEX(ผลงานAdjRw_DHES!$F:$F,MATCH(CalBudget2567!$D583,ผลงานAdjRw_DHES!$B:$B,0))</f>
        <v>85.339999999999989</v>
      </c>
      <c r="BB583" s="143">
        <f t="shared" si="440"/>
        <v>7412.3155612842756</v>
      </c>
      <c r="BC583" s="139">
        <f t="shared" si="441"/>
        <v>102.40799999999999</v>
      </c>
      <c r="BD583" s="140">
        <f t="shared" si="442"/>
        <v>102.40799999999999</v>
      </c>
      <c r="BE583" s="141">
        <f t="shared" si="443"/>
        <v>7608.0006921021804</v>
      </c>
      <c r="BF583" s="142">
        <f t="shared" si="444"/>
        <v>779120.1348768</v>
      </c>
      <c r="BG583" s="143">
        <f>INDEX(รายได้แยกตามสิทธิ!$K:$K,MATCH(CalBudget2567!$D583,รายได้แยกตามสิทธิ!$B:$B,0))</f>
        <v>283529.05</v>
      </c>
      <c r="BH583" s="138">
        <f>INDEX(ผลงานAdjRw_DHES!$E:$E,MATCH(CalBudget2567!$D583,ผลงานAdjRw_DHES!$B:$B,0))</f>
        <v>47.31</v>
      </c>
      <c r="BI583" s="143">
        <f t="shared" si="445"/>
        <v>5993.0046501796651</v>
      </c>
      <c r="BJ583" s="139">
        <f t="shared" si="446"/>
        <v>56.771999999999998</v>
      </c>
      <c r="BK583" s="140">
        <f t="shared" si="447"/>
        <v>56.771999999999998</v>
      </c>
      <c r="BL583" s="141">
        <f t="shared" si="448"/>
        <v>6151.2199729444083</v>
      </c>
      <c r="BM583" s="142">
        <f t="shared" si="449"/>
        <v>349217.06030399993</v>
      </c>
      <c r="BN583" s="143">
        <f>INDEX(รายได้แยกตามสิทธิ!$N:$N,MATCH(CalBudget2567!$D583,รายได้แยกตามสิทธิ!$B:$B,0))</f>
        <v>375101.4</v>
      </c>
      <c r="BO583" s="138">
        <f>INDEX(ผลงานAdjRw_DHES!$I:$I,MATCH(CalBudget2567!$D583,ผลงานAdjRw_DHES!$B:$B,0))</f>
        <v>50.40000000000019</v>
      </c>
      <c r="BP583" s="143">
        <f t="shared" si="450"/>
        <v>7442.4880952380672</v>
      </c>
      <c r="BQ583" s="139">
        <f t="shared" si="451"/>
        <v>60.480000000000224</v>
      </c>
      <c r="BR583" s="140">
        <f t="shared" si="452"/>
        <v>60.480000000000224</v>
      </c>
      <c r="BS583" s="141">
        <f t="shared" si="453"/>
        <v>7638.9697809523523</v>
      </c>
      <c r="BT583" s="142">
        <f t="shared" si="454"/>
        <v>462004.892352</v>
      </c>
      <c r="BU583" s="144">
        <f t="shared" si="455"/>
        <v>12267969.689212799</v>
      </c>
      <c r="BV583" s="145">
        <f t="shared" si="409"/>
        <v>48532981.153660797</v>
      </c>
      <c r="BW583" s="146">
        <f>INDEX(รายได้แยกตามสิทธิ!$Q:$Q,MATCH(CalBudget2567!$D583,รายได้แยกตามสิทธิ!$B:$B,0))</f>
        <v>0.51</v>
      </c>
      <c r="BX583" s="145">
        <f t="shared" si="456"/>
        <v>24751820.388367008</v>
      </c>
      <c r="BY583" s="141"/>
      <c r="BZ583" s="143">
        <f t="shared" si="457"/>
        <v>72237</v>
      </c>
      <c r="CA583" s="138">
        <f>INDEX(ผลงานOPDVisit_HDC!$C:$C,MATCH(CalBudget2567!$D583,ผลงานOPDVisit_HDC!$A:$A,0))</f>
        <v>72237</v>
      </c>
      <c r="CB583" s="138">
        <f t="shared" si="458"/>
        <v>0</v>
      </c>
    </row>
    <row r="584" spans="1:80" hidden="1" x14ac:dyDescent="0.7">
      <c r="A584" s="136">
        <f>COUNTA($D$16:D584)</f>
        <v>569</v>
      </c>
      <c r="B584" s="1">
        <v>8</v>
      </c>
      <c r="C584" s="2" t="s">
        <v>52</v>
      </c>
      <c r="D584" s="91" t="s">
        <v>641</v>
      </c>
      <c r="E584" s="3" t="s">
        <v>1533</v>
      </c>
      <c r="F584" s="4" t="s">
        <v>1876</v>
      </c>
      <c r="G584" s="1">
        <v>5</v>
      </c>
      <c r="H584" s="3" t="s">
        <v>2964</v>
      </c>
      <c r="I584" s="137">
        <f>INDEX(รายได้แยกตามสิทธิ!$D:$D,MATCH(CalBudget2567!$D584,รายได้แยกตามสิทธิ!$B:$B,0))</f>
        <v>30966689</v>
      </c>
      <c r="J584" s="138">
        <f>INDEX(ผลงานOPDVisit_HDC!$F:$F,MATCH(CalBudget2567!$D584,ผลงานOPDVisit_HDC!$A:$A,0))</f>
        <v>59689</v>
      </c>
      <c r="K584" s="138">
        <f t="shared" si="410"/>
        <v>518.80059977550297</v>
      </c>
      <c r="L584" s="139">
        <f t="shared" si="411"/>
        <v>71626.8</v>
      </c>
      <c r="M584" s="140">
        <f t="shared" si="412"/>
        <v>71626.8</v>
      </c>
      <c r="N584" s="141">
        <f t="shared" si="413"/>
        <v>532.49693560957621</v>
      </c>
      <c r="O584" s="142">
        <f t="shared" si="414"/>
        <v>38141051.507519998</v>
      </c>
      <c r="P584" s="143">
        <f>INDEX(รายได้แยกตามสิทธิ!$E:$E,MATCH(CalBudget2567!$D584,รายได้แยกตามสิทธิ!$B:$B,0))</f>
        <v>3062898.08</v>
      </c>
      <c r="Q584" s="138">
        <f>INDEX(ผลงานOPDVisit_HDC!$D:$D,MATCH(CalBudget2567!$D584,ผลงานOPDVisit_HDC!$A:$A,0))</f>
        <v>6795</v>
      </c>
      <c r="R584" s="138">
        <f t="shared" si="415"/>
        <v>450.75762766740252</v>
      </c>
      <c r="S584" s="139">
        <f t="shared" si="416"/>
        <v>8154</v>
      </c>
      <c r="T584" s="140">
        <f t="shared" si="417"/>
        <v>8154</v>
      </c>
      <c r="U584" s="141">
        <f t="shared" si="418"/>
        <v>462.65762903782195</v>
      </c>
      <c r="V584" s="142">
        <f t="shared" si="419"/>
        <v>3772510.3071744</v>
      </c>
      <c r="W584" s="143">
        <f>INDEX(รายได้แยกตามสิทธิ!$F:$F,MATCH(CalBudget2567!$D584,รายได้แยกตามสิทธิ!$B:$B,0))</f>
        <v>1227435</v>
      </c>
      <c r="X584" s="138">
        <f>INDEX(ผลงานOPDVisit_HDC!$E:$E,MATCH(CalBudget2567!$D584,ผลงานOPDVisit_HDC!$A:$A,0))</f>
        <v>9324</v>
      </c>
      <c r="Y584" s="138">
        <f t="shared" si="420"/>
        <v>131.64253539253539</v>
      </c>
      <c r="Z584" s="139">
        <f t="shared" si="421"/>
        <v>11188.8</v>
      </c>
      <c r="AA584" s="140">
        <f t="shared" si="422"/>
        <v>11188.8</v>
      </c>
      <c r="AB584" s="141">
        <f t="shared" si="423"/>
        <v>135.11789832689834</v>
      </c>
      <c r="AC584" s="142">
        <f t="shared" si="424"/>
        <v>1511807.1408000002</v>
      </c>
      <c r="AD584" s="143">
        <f>INDEX(รายได้แยกตามสิทธิ!$G:$G,MATCH(CalBudget2567!$D584,รายได้แยกตามสิทธิ!$B:$B,0))</f>
        <v>4850</v>
      </c>
      <c r="AE584" s="138">
        <f>INDEX(ผลงานOPDVisit_HDC!$G:$G,MATCH(CalBudget2567!$D584,ผลงานOPDVisit_HDC!$A:$A,0))</f>
        <v>8</v>
      </c>
      <c r="AF584" s="138">
        <f t="shared" si="425"/>
        <v>606.25</v>
      </c>
      <c r="AG584" s="139">
        <f t="shared" si="426"/>
        <v>9.6</v>
      </c>
      <c r="AH584" s="140">
        <f t="shared" si="427"/>
        <v>9.6</v>
      </c>
      <c r="AI584" s="141">
        <f t="shared" si="428"/>
        <v>622.255</v>
      </c>
      <c r="AJ584" s="142">
        <f t="shared" si="429"/>
        <v>5973.6480000000001</v>
      </c>
      <c r="AK584" s="143">
        <f>INDEX(รายได้แยกตามสิทธิ!$H:$H,MATCH(CalBudget2567!$D584,รายได้แยกตามสิทธิ!$B:$B,0))</f>
        <v>2131480.7400000002</v>
      </c>
      <c r="AL584" s="138">
        <f>INDEX(ผลงานOPDVisit_HDC!$K:$K,MATCH(CalBudget2567!$D584,ผลงานOPDVisit_HDC!$A:$A,0))</f>
        <v>18</v>
      </c>
      <c r="AM584" s="138">
        <f t="shared" si="430"/>
        <v>118415.59666666668</v>
      </c>
      <c r="AN584" s="139">
        <f t="shared" si="431"/>
        <v>21.599999999999998</v>
      </c>
      <c r="AO584" s="140">
        <f t="shared" si="432"/>
        <v>21.599999999999998</v>
      </c>
      <c r="AP584" s="141">
        <f t="shared" si="433"/>
        <v>121541.76841866667</v>
      </c>
      <c r="AQ584" s="142">
        <f t="shared" si="434"/>
        <v>2625302.1978432001</v>
      </c>
      <c r="AR584" s="144">
        <f t="shared" si="408"/>
        <v>46056644.8013376</v>
      </c>
      <c r="AS584" s="143">
        <f>INDEX(รายได้แยกตามสิทธิ!$I:$I,MATCH(CalBudget2567!$D584,รายได้แยกตามสิทธิ!$B:$B,0))</f>
        <v>9700166</v>
      </c>
      <c r="AT584" s="138">
        <f>INDEX(ผลงานAdjRw_DHES!$D:$D,MATCH(CalBudget2567!$D584,ผลงานAdjRw_DHES!$B:$B,0))</f>
        <v>922.7940000000001</v>
      </c>
      <c r="AU584" s="143">
        <f t="shared" si="435"/>
        <v>10511.735013448288</v>
      </c>
      <c r="AV584" s="139">
        <f t="shared" si="436"/>
        <v>1107.3528000000001</v>
      </c>
      <c r="AW584" s="140">
        <f t="shared" si="437"/>
        <v>1107.3528000000001</v>
      </c>
      <c r="AX584" s="141">
        <f t="shared" si="438"/>
        <v>10789.244817803323</v>
      </c>
      <c r="AY584" s="142">
        <f t="shared" si="439"/>
        <v>11947500.45888</v>
      </c>
      <c r="AZ584" s="143">
        <f>INDEX(รายได้แยกตามสิทธิ!$J:$J,MATCH(CalBudget2567!$D584,รายได้แยกตามสิทธิ!$B:$B,0))</f>
        <v>810342</v>
      </c>
      <c r="BA584" s="138">
        <f>INDEX(ผลงานAdjRw_DHES!$F:$F,MATCH(CalBudget2567!$D584,ผลงานAdjRw_DHES!$B:$B,0))</f>
        <v>67.347800000000007</v>
      </c>
      <c r="BB584" s="143">
        <f t="shared" si="440"/>
        <v>12032.197042813572</v>
      </c>
      <c r="BC584" s="139">
        <f t="shared" si="441"/>
        <v>80.817360000000008</v>
      </c>
      <c r="BD584" s="140">
        <f t="shared" si="442"/>
        <v>80.817360000000008</v>
      </c>
      <c r="BE584" s="141">
        <f t="shared" si="443"/>
        <v>12349.84704474385</v>
      </c>
      <c r="BF584" s="142">
        <f t="shared" si="444"/>
        <v>998082.03455999994</v>
      </c>
      <c r="BG584" s="143">
        <f>INDEX(รายได้แยกตามสิทธิ!$K:$K,MATCH(CalBudget2567!$D584,รายได้แยกตามสิทธิ!$B:$B,0))</f>
        <v>268058</v>
      </c>
      <c r="BH584" s="138">
        <f>INDEX(ผลงานAdjRw_DHES!$E:$E,MATCH(CalBudget2567!$D584,ผลงานAdjRw_DHES!$B:$B,0))</f>
        <v>75.349699999999999</v>
      </c>
      <c r="BI584" s="143">
        <f t="shared" si="445"/>
        <v>3557.5191407530488</v>
      </c>
      <c r="BJ584" s="139">
        <f t="shared" si="446"/>
        <v>90.419640000000001</v>
      </c>
      <c r="BK584" s="140">
        <f t="shared" si="447"/>
        <v>90.419640000000001</v>
      </c>
      <c r="BL584" s="141">
        <f t="shared" si="448"/>
        <v>3651.4376460689291</v>
      </c>
      <c r="BM584" s="142">
        <f t="shared" si="449"/>
        <v>330161.67744</v>
      </c>
      <c r="BN584" s="143">
        <f>INDEX(รายได้แยกตามสิทธิ!$N:$N,MATCH(CalBudget2567!$D584,รายได้แยกตามสิทธิ!$B:$B,0))</f>
        <v>282367.5</v>
      </c>
      <c r="BO584" s="138">
        <f>INDEX(ผลงานAdjRw_DHES!$I:$I,MATCH(CalBudget2567!$D584,ผลงานAdjRw_DHES!$B:$B,0))</f>
        <v>21.148899999999898</v>
      </c>
      <c r="BP584" s="143">
        <f t="shared" si="450"/>
        <v>13351.403619100822</v>
      </c>
      <c r="BQ584" s="139">
        <f t="shared" si="451"/>
        <v>25.378679999999878</v>
      </c>
      <c r="BR584" s="140">
        <f t="shared" si="452"/>
        <v>25.378679999999878</v>
      </c>
      <c r="BS584" s="141">
        <f t="shared" si="453"/>
        <v>13703.880674645083</v>
      </c>
      <c r="BT584" s="142">
        <f t="shared" si="454"/>
        <v>347786.40240000002</v>
      </c>
      <c r="BU584" s="144">
        <f t="shared" si="455"/>
        <v>13623530.573280001</v>
      </c>
      <c r="BV584" s="145">
        <f t="shared" si="409"/>
        <v>59680175.374617599</v>
      </c>
      <c r="BW584" s="146">
        <f>INDEX(รายได้แยกตามสิทธิ!$Q:$Q,MATCH(CalBudget2567!$D584,รายได้แยกตามสิทธิ!$B:$B,0))</f>
        <v>0.6</v>
      </c>
      <c r="BX584" s="145">
        <f t="shared" si="456"/>
        <v>35808105.224770561</v>
      </c>
      <c r="BY584" s="141"/>
      <c r="BZ584" s="143">
        <f t="shared" si="457"/>
        <v>75834</v>
      </c>
      <c r="CA584" s="138">
        <f>INDEX(ผลงานOPDVisit_HDC!$C:$C,MATCH(CalBudget2567!$D584,ผลงานOPDVisit_HDC!$A:$A,0))</f>
        <v>75834</v>
      </c>
      <c r="CB584" s="138">
        <f t="shared" si="458"/>
        <v>0</v>
      </c>
    </row>
    <row r="585" spans="1:80" hidden="1" x14ac:dyDescent="0.7">
      <c r="A585" s="136">
        <f>COUNTA($D$16:D585)</f>
        <v>570</v>
      </c>
      <c r="B585" s="1">
        <v>8</v>
      </c>
      <c r="C585" s="2" t="s">
        <v>52</v>
      </c>
      <c r="D585" s="91" t="s">
        <v>642</v>
      </c>
      <c r="E585" s="3" t="s">
        <v>1534</v>
      </c>
      <c r="F585" s="4" t="s">
        <v>1876</v>
      </c>
      <c r="G585" s="1">
        <v>6</v>
      </c>
      <c r="H585" s="3" t="s">
        <v>2965</v>
      </c>
      <c r="I585" s="137">
        <f>INDEX(รายได้แยกตามสิทธิ!$D:$D,MATCH(CalBudget2567!$D585,รายได้แยกตามสิทธิ!$B:$B,0))</f>
        <v>28385076.800000001</v>
      </c>
      <c r="J585" s="138">
        <f>INDEX(ผลงานOPDVisit_HDC!$F:$F,MATCH(CalBudget2567!$D585,ผลงานOPDVisit_HDC!$A:$A,0))</f>
        <v>68499</v>
      </c>
      <c r="K585" s="138">
        <f t="shared" si="410"/>
        <v>414.38673265303146</v>
      </c>
      <c r="L585" s="139">
        <f t="shared" si="411"/>
        <v>82198.8</v>
      </c>
      <c r="M585" s="140">
        <f t="shared" si="412"/>
        <v>82198.8</v>
      </c>
      <c r="N585" s="141">
        <f t="shared" si="413"/>
        <v>425.3265423950715</v>
      </c>
      <c r="O585" s="142">
        <f t="shared" si="414"/>
        <v>34961331.393024005</v>
      </c>
      <c r="P585" s="143">
        <f>INDEX(รายได้แยกตามสิทธิ!$E:$E,MATCH(CalBudget2567!$D585,รายได้แยกตามสิทธิ!$B:$B,0))</f>
        <v>7481494.5</v>
      </c>
      <c r="Q585" s="138">
        <f>INDEX(ผลงานOPDVisit_HDC!$D:$D,MATCH(CalBudget2567!$D585,ผลงานOPDVisit_HDC!$A:$A,0))</f>
        <v>16868</v>
      </c>
      <c r="R585" s="138">
        <f t="shared" si="415"/>
        <v>443.53180578610386</v>
      </c>
      <c r="S585" s="139">
        <f t="shared" si="416"/>
        <v>20241.599999999999</v>
      </c>
      <c r="T585" s="140">
        <f t="shared" si="417"/>
        <v>20241.599999999999</v>
      </c>
      <c r="U585" s="141">
        <f t="shared" si="418"/>
        <v>455.241045458857</v>
      </c>
      <c r="V585" s="142">
        <f t="shared" si="419"/>
        <v>9214807.1457599998</v>
      </c>
      <c r="W585" s="143">
        <f>INDEX(รายได้แยกตามสิทธิ!$F:$F,MATCH(CalBudget2567!$D585,รายได้แยกตามสิทธิ!$B:$B,0))</f>
        <v>1162290</v>
      </c>
      <c r="X585" s="138">
        <f>INDEX(ผลงานOPDVisit_HDC!$E:$E,MATCH(CalBudget2567!$D585,ผลงานOPDVisit_HDC!$A:$A,0))</f>
        <v>4050</v>
      </c>
      <c r="Y585" s="138">
        <f t="shared" si="420"/>
        <v>286.98518518518517</v>
      </c>
      <c r="Z585" s="139">
        <f t="shared" si="421"/>
        <v>4860</v>
      </c>
      <c r="AA585" s="140">
        <f t="shared" si="422"/>
        <v>4860</v>
      </c>
      <c r="AB585" s="141">
        <f t="shared" si="423"/>
        <v>294.56159407407404</v>
      </c>
      <c r="AC585" s="142">
        <f t="shared" si="424"/>
        <v>1431569.3471999997</v>
      </c>
      <c r="AD585" s="143">
        <f>INDEX(รายได้แยกตามสิทธิ!$G:$G,MATCH(CalBudget2567!$D585,รายได้แยกตามสิทธิ!$B:$B,0))</f>
        <v>29967</v>
      </c>
      <c r="AE585" s="138">
        <f>INDEX(ผลงานOPDVisit_HDC!$G:$G,MATCH(CalBudget2567!$D585,ผลงานOPDVisit_HDC!$A:$A,0))</f>
        <v>26</v>
      </c>
      <c r="AF585" s="138">
        <f t="shared" si="425"/>
        <v>1152.5769230769231</v>
      </c>
      <c r="AG585" s="139">
        <f t="shared" si="426"/>
        <v>31.2</v>
      </c>
      <c r="AH585" s="140">
        <f t="shared" si="427"/>
        <v>31.2</v>
      </c>
      <c r="AI585" s="141">
        <f t="shared" si="428"/>
        <v>1183.004953846154</v>
      </c>
      <c r="AJ585" s="142">
        <f t="shared" si="429"/>
        <v>36909.754560000001</v>
      </c>
      <c r="AK585" s="143">
        <f>INDEX(รายได้แยกตามสิทธิ!$H:$H,MATCH(CalBudget2567!$D585,รายได้แยกตามสิทธิ!$B:$B,0))</f>
        <v>1469218.75</v>
      </c>
      <c r="AL585" s="138">
        <f>INDEX(ผลงานOPDVisit_HDC!$K:$K,MATCH(CalBudget2567!$D585,ผลงานOPDVisit_HDC!$A:$A,0))</f>
        <v>-1</v>
      </c>
      <c r="AM585" s="138">
        <f t="shared" si="430"/>
        <v>-1469218.75</v>
      </c>
      <c r="AN585" s="139">
        <f t="shared" si="431"/>
        <v>-1.2</v>
      </c>
      <c r="AO585" s="140">
        <f t="shared" si="432"/>
        <v>-1.2</v>
      </c>
      <c r="AP585" s="141">
        <f t="shared" si="433"/>
        <v>-1508006.125</v>
      </c>
      <c r="AQ585" s="142">
        <f t="shared" si="434"/>
        <v>1809607.3499999999</v>
      </c>
      <c r="AR585" s="144">
        <f t="shared" si="408"/>
        <v>47454224.990544006</v>
      </c>
      <c r="AS585" s="143">
        <f>INDEX(รายได้แยกตามสิทธิ!$I:$I,MATCH(CalBudget2567!$D585,รายได้แยกตามสิทธิ!$B:$B,0))</f>
        <v>13902573.27</v>
      </c>
      <c r="AT585" s="138">
        <f>INDEX(ผลงานAdjRw_DHES!$D:$D,MATCH(CalBudget2567!$D585,ผลงานAdjRw_DHES!$B:$B,0))</f>
        <v>1461.87</v>
      </c>
      <c r="AU585" s="143">
        <f t="shared" si="435"/>
        <v>9510.1296763734117</v>
      </c>
      <c r="AV585" s="139">
        <f t="shared" si="436"/>
        <v>1754.2439999999999</v>
      </c>
      <c r="AW585" s="140">
        <f t="shared" si="437"/>
        <v>1754.2439999999999</v>
      </c>
      <c r="AX585" s="141">
        <f t="shared" si="438"/>
        <v>9761.1970998296692</v>
      </c>
      <c r="AY585" s="142">
        <f t="shared" si="439"/>
        <v>17123521.445193596</v>
      </c>
      <c r="AZ585" s="143">
        <f>INDEX(รายได้แยกตามสิทธิ!$J:$J,MATCH(CalBudget2567!$D585,รายได้แยกตามสิทธิ!$B:$B,0))</f>
        <v>1515567</v>
      </c>
      <c r="BA585" s="138">
        <f>INDEX(ผลงานAdjRw_DHES!$F:$F,MATCH(CalBudget2567!$D585,ผลงานAdjRw_DHES!$B:$B,0))</f>
        <v>90.17</v>
      </c>
      <c r="BB585" s="143">
        <f t="shared" si="440"/>
        <v>16807.885105911057</v>
      </c>
      <c r="BC585" s="139">
        <f t="shared" si="441"/>
        <v>108.20399999999999</v>
      </c>
      <c r="BD585" s="140">
        <f t="shared" si="442"/>
        <v>108.20399999999999</v>
      </c>
      <c r="BE585" s="141">
        <f t="shared" si="443"/>
        <v>17251.613272707109</v>
      </c>
      <c r="BF585" s="142">
        <f t="shared" si="444"/>
        <v>1866693.56256</v>
      </c>
      <c r="BG585" s="143">
        <f>INDEX(รายได้แยกตามสิทธิ!$K:$K,MATCH(CalBudget2567!$D585,รายได้แยกตามสิทธิ!$B:$B,0))</f>
        <v>354057</v>
      </c>
      <c r="BH585" s="138">
        <f>INDEX(ผลงานAdjRw_DHES!$E:$E,MATCH(CalBudget2567!$D585,ผลงานAdjRw_DHES!$B:$B,0))</f>
        <v>37.909999999999997</v>
      </c>
      <c r="BI585" s="143">
        <f t="shared" si="445"/>
        <v>9339.4091268794527</v>
      </c>
      <c r="BJ585" s="139">
        <f t="shared" si="446"/>
        <v>45.491999999999997</v>
      </c>
      <c r="BK585" s="140">
        <f t="shared" si="447"/>
        <v>45.491999999999997</v>
      </c>
      <c r="BL585" s="141">
        <f t="shared" si="448"/>
        <v>9585.969527829071</v>
      </c>
      <c r="BM585" s="142">
        <f t="shared" si="449"/>
        <v>436084.92576000007</v>
      </c>
      <c r="BN585" s="143">
        <f>INDEX(รายได้แยกตามสิทธิ!$N:$N,MATCH(CalBudget2567!$D585,รายได้แยกตามสิทธิ!$B:$B,0))</f>
        <v>272140</v>
      </c>
      <c r="BO585" s="138">
        <f>INDEX(ผลงานAdjRw_DHES!$I:$I,MATCH(CalBudget2567!$D585,ผลงานAdjRw_DHES!$B:$B,0))</f>
        <v>46.67</v>
      </c>
      <c r="BP585" s="143">
        <f t="shared" si="450"/>
        <v>5831.1549175058926</v>
      </c>
      <c r="BQ585" s="139">
        <f t="shared" si="451"/>
        <v>56.003999999999998</v>
      </c>
      <c r="BR585" s="140">
        <f t="shared" si="452"/>
        <v>56.003999999999998</v>
      </c>
      <c r="BS585" s="141">
        <f t="shared" si="453"/>
        <v>5985.0974073280486</v>
      </c>
      <c r="BT585" s="142">
        <f t="shared" si="454"/>
        <v>335189.39520000003</v>
      </c>
      <c r="BU585" s="144">
        <f t="shared" si="455"/>
        <v>19761489.328713596</v>
      </c>
      <c r="BV585" s="145">
        <f t="shared" si="409"/>
        <v>67215714.319257602</v>
      </c>
      <c r="BW585" s="146">
        <f>INDEX(รายได้แยกตามสิทธิ!$Q:$Q,MATCH(CalBudget2567!$D585,รายได้แยกตามสิทธิ!$B:$B,0))</f>
        <v>0.55000000000000004</v>
      </c>
      <c r="BX585" s="145">
        <f t="shared" si="456"/>
        <v>36968642.875591688</v>
      </c>
      <c r="BY585" s="141"/>
      <c r="BZ585" s="143">
        <f t="shared" si="457"/>
        <v>89442</v>
      </c>
      <c r="CA585" s="138">
        <f>INDEX(ผลงานOPDVisit_HDC!$C:$C,MATCH(CalBudget2567!$D585,ผลงานOPDVisit_HDC!$A:$A,0))</f>
        <v>89442</v>
      </c>
      <c r="CB585" s="138">
        <f t="shared" si="458"/>
        <v>0</v>
      </c>
    </row>
    <row r="586" spans="1:80" hidden="1" x14ac:dyDescent="0.7">
      <c r="A586" s="136">
        <f>COUNTA($D$16:D586)</f>
        <v>571</v>
      </c>
      <c r="B586" s="1">
        <v>8</v>
      </c>
      <c r="C586" s="2" t="s">
        <v>52</v>
      </c>
      <c r="D586" s="91" t="s">
        <v>643</v>
      </c>
      <c r="E586" s="3" t="s">
        <v>1535</v>
      </c>
      <c r="F586" s="4" t="s">
        <v>1876</v>
      </c>
      <c r="G586" s="1">
        <v>6</v>
      </c>
      <c r="H586" s="3" t="s">
        <v>2965</v>
      </c>
      <c r="I586" s="137">
        <f>INDEX(รายได้แยกตามสิทธิ!$D:$D,MATCH(CalBudget2567!$D586,รายได้แยกตามสิทธิ!$B:$B,0))</f>
        <v>42956738.609999999</v>
      </c>
      <c r="J586" s="138">
        <f>INDEX(ผลงานOPDVisit_HDC!$F:$F,MATCH(CalBudget2567!$D586,ผลงานOPDVisit_HDC!$A:$A,0))</f>
        <v>73181</v>
      </c>
      <c r="K586" s="138">
        <f t="shared" si="410"/>
        <v>586.99305297823207</v>
      </c>
      <c r="L586" s="139">
        <f t="shared" si="411"/>
        <v>87817.2</v>
      </c>
      <c r="M586" s="140">
        <f t="shared" si="412"/>
        <v>87817.2</v>
      </c>
      <c r="N586" s="141">
        <f t="shared" si="413"/>
        <v>602.48966957685741</v>
      </c>
      <c r="O586" s="142">
        <f t="shared" si="414"/>
        <v>52908955.811164804</v>
      </c>
      <c r="P586" s="143">
        <f>INDEX(รายได้แยกตามสิทธิ!$E:$E,MATCH(CalBudget2567!$D586,รายได้แยกตามสิทธิ!$B:$B,0))</f>
        <v>8125378.5</v>
      </c>
      <c r="Q586" s="138">
        <f>INDEX(ผลงานOPDVisit_HDC!$D:$D,MATCH(CalBudget2567!$D586,ผลงานOPDVisit_HDC!$A:$A,0))</f>
        <v>12510</v>
      </c>
      <c r="R586" s="138">
        <f t="shared" si="415"/>
        <v>649.51067146282969</v>
      </c>
      <c r="S586" s="139">
        <f t="shared" si="416"/>
        <v>15012</v>
      </c>
      <c r="T586" s="140">
        <f t="shared" si="417"/>
        <v>15012</v>
      </c>
      <c r="U586" s="141">
        <f t="shared" si="418"/>
        <v>666.65775318944839</v>
      </c>
      <c r="V586" s="142">
        <f t="shared" si="419"/>
        <v>10007866.190879999</v>
      </c>
      <c r="W586" s="143">
        <f>INDEX(รายได้แยกตามสิทธิ!$F:$F,MATCH(CalBudget2567!$D586,รายได้แยกตามสิทธิ!$B:$B,0))</f>
        <v>1476123</v>
      </c>
      <c r="X586" s="138">
        <f>INDEX(ผลงานOPDVisit_HDC!$E:$E,MATCH(CalBudget2567!$D586,ผลงานOPDVisit_HDC!$A:$A,0))</f>
        <v>3163</v>
      </c>
      <c r="Y586" s="138">
        <f t="shared" si="420"/>
        <v>466.68447676256716</v>
      </c>
      <c r="Z586" s="139">
        <f t="shared" si="421"/>
        <v>3795.6</v>
      </c>
      <c r="AA586" s="140">
        <f t="shared" si="422"/>
        <v>3795.6</v>
      </c>
      <c r="AB586" s="141">
        <f t="shared" si="423"/>
        <v>479.00494694909895</v>
      </c>
      <c r="AC586" s="142">
        <f t="shared" si="424"/>
        <v>1818111.17664</v>
      </c>
      <c r="AD586" s="143">
        <f>INDEX(รายได้แยกตามสิทธิ!$G:$G,MATCH(CalBudget2567!$D586,รายได้แยกตามสิทธิ!$B:$B,0))</f>
        <v>56609</v>
      </c>
      <c r="AE586" s="138">
        <f>INDEX(ผลงานOPDVisit_HDC!$G:$G,MATCH(CalBudget2567!$D586,ผลงานOPDVisit_HDC!$A:$A,0))</f>
        <v>0</v>
      </c>
      <c r="AF586" s="138">
        <f t="shared" si="425"/>
        <v>0</v>
      </c>
      <c r="AG586" s="139">
        <f t="shared" si="426"/>
        <v>0</v>
      </c>
      <c r="AH586" s="140">
        <f t="shared" si="427"/>
        <v>0</v>
      </c>
      <c r="AI586" s="141">
        <f t="shared" si="428"/>
        <v>0</v>
      </c>
      <c r="AJ586" s="142">
        <f t="shared" si="429"/>
        <v>0</v>
      </c>
      <c r="AK586" s="143">
        <f>INDEX(รายได้แยกตามสิทธิ!$H:$H,MATCH(CalBudget2567!$D586,รายได้แยกตามสิทธิ!$B:$B,0))</f>
        <v>3097231.87</v>
      </c>
      <c r="AL586" s="138">
        <f>INDEX(ผลงานOPDVisit_HDC!$K:$K,MATCH(CalBudget2567!$D586,ผลงานOPDVisit_HDC!$A:$A,0))</f>
        <v>7124</v>
      </c>
      <c r="AM586" s="138">
        <f t="shared" si="430"/>
        <v>434.7602288040427</v>
      </c>
      <c r="AN586" s="139">
        <f t="shared" si="431"/>
        <v>8548.7999999999993</v>
      </c>
      <c r="AO586" s="140">
        <f t="shared" si="432"/>
        <v>8548.7999999999993</v>
      </c>
      <c r="AP586" s="141">
        <f t="shared" si="433"/>
        <v>446.23789884446944</v>
      </c>
      <c r="AQ586" s="142">
        <f t="shared" si="434"/>
        <v>3814798.5496415999</v>
      </c>
      <c r="AR586" s="144">
        <f t="shared" si="408"/>
        <v>68549731.728326395</v>
      </c>
      <c r="AS586" s="143">
        <f>INDEX(รายได้แยกตามสิทธิ!$I:$I,MATCH(CalBudget2567!$D586,รายได้แยกตามสิทธิ!$B:$B,0))</f>
        <v>24558675</v>
      </c>
      <c r="AT586" s="138">
        <f>INDEX(ผลงานAdjRw_DHES!$D:$D,MATCH(CalBudget2567!$D586,ผลงานAdjRw_DHES!$B:$B,0))</f>
        <v>2416.1327999999999</v>
      </c>
      <c r="AU586" s="143">
        <f t="shared" si="435"/>
        <v>10164.455778258547</v>
      </c>
      <c r="AV586" s="139">
        <f t="shared" si="436"/>
        <v>2899.3593599999999</v>
      </c>
      <c r="AW586" s="140">
        <f t="shared" si="437"/>
        <v>2899.3593599999999</v>
      </c>
      <c r="AX586" s="141">
        <f t="shared" si="438"/>
        <v>10432.797410804573</v>
      </c>
      <c r="AY586" s="142">
        <f t="shared" si="439"/>
        <v>30248428.824000001</v>
      </c>
      <c r="AZ586" s="143">
        <f>INDEX(รายได้แยกตามสิทธิ!$J:$J,MATCH(CalBudget2567!$D586,รายได้แยกตามสิทธิ!$B:$B,0))</f>
        <v>3907884.05</v>
      </c>
      <c r="BA586" s="138">
        <f>INDEX(ผลงานAdjRw_DHES!$F:$F,MATCH(CalBudget2567!$D586,ผลงานAdjRw_DHES!$B:$B,0))</f>
        <v>227.09339999999997</v>
      </c>
      <c r="BB586" s="143">
        <f t="shared" si="440"/>
        <v>17208.267831649886</v>
      </c>
      <c r="BC586" s="139">
        <f t="shared" si="441"/>
        <v>272.51207999999997</v>
      </c>
      <c r="BD586" s="140">
        <f t="shared" si="442"/>
        <v>272.51207999999997</v>
      </c>
      <c r="BE586" s="141">
        <f t="shared" si="443"/>
        <v>17662.566102405443</v>
      </c>
      <c r="BF586" s="142">
        <f t="shared" si="444"/>
        <v>4813262.6267039999</v>
      </c>
      <c r="BG586" s="143">
        <f>INDEX(รายได้แยกตามสิทธิ!$K:$K,MATCH(CalBudget2567!$D586,รายได้แยกตามสิทธิ!$B:$B,0))</f>
        <v>764246</v>
      </c>
      <c r="BH586" s="138">
        <f>INDEX(ผลงานAdjRw_DHES!$E:$E,MATCH(CalBudget2567!$D586,ผลงานAdjRw_DHES!$B:$B,0))</f>
        <v>67.679900000000004</v>
      </c>
      <c r="BI586" s="143">
        <f t="shared" si="445"/>
        <v>11292.067511920082</v>
      </c>
      <c r="BJ586" s="139">
        <f t="shared" si="446"/>
        <v>81.215879999999999</v>
      </c>
      <c r="BK586" s="140">
        <f t="shared" si="447"/>
        <v>81.215879999999999</v>
      </c>
      <c r="BL586" s="141">
        <f t="shared" si="448"/>
        <v>11590.178094234772</v>
      </c>
      <c r="BM586" s="142">
        <f t="shared" si="449"/>
        <v>941306.51327999996</v>
      </c>
      <c r="BN586" s="143">
        <f>INDEX(รายได้แยกตามสิทธิ!$N:$N,MATCH(CalBudget2567!$D586,รายได้แยกตามสิทธิ!$B:$B,0))</f>
        <v>958504</v>
      </c>
      <c r="BO586" s="138">
        <f>INDEX(ผลงานAdjRw_DHES!$I:$I,MATCH(CalBudget2567!$D586,ผลงานAdjRw_DHES!$B:$B,0))</f>
        <v>91.27910000000054</v>
      </c>
      <c r="BP586" s="143">
        <f t="shared" si="450"/>
        <v>10500.804674892657</v>
      </c>
      <c r="BQ586" s="139">
        <f t="shared" si="451"/>
        <v>109.53492000000064</v>
      </c>
      <c r="BR586" s="140">
        <f t="shared" si="452"/>
        <v>109.53492000000064</v>
      </c>
      <c r="BS586" s="141">
        <f t="shared" si="453"/>
        <v>10778.025918309824</v>
      </c>
      <c r="BT586" s="142">
        <f t="shared" si="454"/>
        <v>1180570.2067199999</v>
      </c>
      <c r="BU586" s="144">
        <f t="shared" si="455"/>
        <v>37183568.170704</v>
      </c>
      <c r="BV586" s="145">
        <f t="shared" si="409"/>
        <v>105733299.89903039</v>
      </c>
      <c r="BW586" s="146">
        <f>INDEX(รายได้แยกตามสิทธิ!$Q:$Q,MATCH(CalBudget2567!$D586,รายได้แยกตามสิทธิ!$B:$B,0))</f>
        <v>0.52</v>
      </c>
      <c r="BX586" s="145">
        <f t="shared" si="456"/>
        <v>54981315.947495803</v>
      </c>
      <c r="BY586" s="141"/>
      <c r="BZ586" s="143">
        <f t="shared" si="457"/>
        <v>95978</v>
      </c>
      <c r="CA586" s="138">
        <f>INDEX(ผลงานOPDVisit_HDC!$C:$C,MATCH(CalBudget2567!$D586,ผลงานOPDVisit_HDC!$A:$A,0))</f>
        <v>95978</v>
      </c>
      <c r="CB586" s="138">
        <f t="shared" si="458"/>
        <v>0</v>
      </c>
    </row>
    <row r="587" spans="1:80" hidden="1" x14ac:dyDescent="0.7">
      <c r="A587" s="136">
        <f>COUNTA($D$16:D587)</f>
        <v>572</v>
      </c>
      <c r="B587" s="1">
        <v>8</v>
      </c>
      <c r="C587" s="2" t="s">
        <v>52</v>
      </c>
      <c r="D587" s="91" t="s">
        <v>644</v>
      </c>
      <c r="E587" s="3" t="s">
        <v>1536</v>
      </c>
      <c r="F587" s="4" t="s">
        <v>1876</v>
      </c>
      <c r="G587" s="1">
        <v>13</v>
      </c>
      <c r="H587" s="3" t="s">
        <v>2963</v>
      </c>
      <c r="I587" s="137">
        <f>INDEX(รายได้แยกตามสิทธิ!$D:$D,MATCH(CalBudget2567!$D587,รายได้แยกตามสิทธิ!$B:$B,0))</f>
        <v>78406404.840000004</v>
      </c>
      <c r="J587" s="138">
        <f>INDEX(ผลงานOPDVisit_HDC!$F:$F,MATCH(CalBudget2567!$D587,ผลงานOPDVisit_HDC!$A:$A,0))</f>
        <v>128762</v>
      </c>
      <c r="K587" s="138">
        <f t="shared" si="410"/>
        <v>608.92503098740315</v>
      </c>
      <c r="L587" s="139">
        <f t="shared" si="411"/>
        <v>154514.4</v>
      </c>
      <c r="M587" s="140">
        <f t="shared" si="412"/>
        <v>154514.4</v>
      </c>
      <c r="N587" s="141">
        <f t="shared" si="413"/>
        <v>625.00065180547062</v>
      </c>
      <c r="O587" s="142">
        <f t="shared" si="414"/>
        <v>96571600.713331208</v>
      </c>
      <c r="P587" s="143">
        <f>INDEX(รายได้แยกตามสิทธิ!$E:$E,MATCH(CalBudget2567!$D587,รายได้แยกตามสิทธิ!$B:$B,0))</f>
        <v>17528551.75</v>
      </c>
      <c r="Q587" s="138">
        <f>INDEX(ผลงานOPDVisit_HDC!$D:$D,MATCH(CalBudget2567!$D587,ผลงานOPDVisit_HDC!$A:$A,0))</f>
        <v>19834</v>
      </c>
      <c r="R587" s="138">
        <f t="shared" si="415"/>
        <v>883.76281889684378</v>
      </c>
      <c r="S587" s="139">
        <f t="shared" si="416"/>
        <v>23800.799999999999</v>
      </c>
      <c r="T587" s="140">
        <f t="shared" si="417"/>
        <v>23800.799999999999</v>
      </c>
      <c r="U587" s="141">
        <f t="shared" si="418"/>
        <v>907.09415731572051</v>
      </c>
      <c r="V587" s="142">
        <f t="shared" si="419"/>
        <v>21589566.619440001</v>
      </c>
      <c r="W587" s="143">
        <f>INDEX(รายได้แยกตามสิทธิ!$F:$F,MATCH(CalBudget2567!$D587,รายได้แยกตามสิทธิ!$B:$B,0))</f>
        <v>4872658</v>
      </c>
      <c r="X587" s="138">
        <f>INDEX(ผลงานOPDVisit_HDC!$E:$E,MATCH(CalBudget2567!$D587,ผลงานOPDVisit_HDC!$A:$A,0))</f>
        <v>16420</v>
      </c>
      <c r="Y587" s="138">
        <f t="shared" si="420"/>
        <v>296.7514007308161</v>
      </c>
      <c r="Z587" s="139">
        <f t="shared" si="421"/>
        <v>19704</v>
      </c>
      <c r="AA587" s="140">
        <f t="shared" si="422"/>
        <v>19704</v>
      </c>
      <c r="AB587" s="141">
        <f t="shared" si="423"/>
        <v>304.58563771010967</v>
      </c>
      <c r="AC587" s="142">
        <f t="shared" si="424"/>
        <v>6001555.4054400008</v>
      </c>
      <c r="AD587" s="143">
        <f>INDEX(รายได้แยกตามสิทธิ!$G:$G,MATCH(CalBudget2567!$D587,รายได้แยกตามสิทธิ!$B:$B,0))</f>
        <v>53200.5</v>
      </c>
      <c r="AE587" s="138">
        <f>INDEX(ผลงานOPDVisit_HDC!$G:$G,MATCH(CalBudget2567!$D587,ผลงานOPDVisit_HDC!$A:$A,0))</f>
        <v>646</v>
      </c>
      <c r="AF587" s="138">
        <f t="shared" si="425"/>
        <v>82.353715170278633</v>
      </c>
      <c r="AG587" s="139">
        <f t="shared" si="426"/>
        <v>775.19999999999993</v>
      </c>
      <c r="AH587" s="140">
        <f t="shared" si="427"/>
        <v>775.19999999999993</v>
      </c>
      <c r="AI587" s="141">
        <f t="shared" si="428"/>
        <v>84.527853250773987</v>
      </c>
      <c r="AJ587" s="142">
        <f t="shared" si="429"/>
        <v>65525.991839999988</v>
      </c>
      <c r="AK587" s="143">
        <f>INDEX(รายได้แยกตามสิทธิ!$H:$H,MATCH(CalBudget2567!$D587,รายได้แยกตามสิทธิ!$B:$B,0))</f>
        <v>5140894.5</v>
      </c>
      <c r="AL587" s="138">
        <f>INDEX(ผลงานOPDVisit_HDC!$K:$K,MATCH(CalBudget2567!$D587,ผลงานOPDVisit_HDC!$A:$A,0))</f>
        <v>0</v>
      </c>
      <c r="AM587" s="138">
        <f t="shared" si="430"/>
        <v>0</v>
      </c>
      <c r="AN587" s="139">
        <f t="shared" si="431"/>
        <v>0</v>
      </c>
      <c r="AO587" s="140">
        <f t="shared" si="432"/>
        <v>0</v>
      </c>
      <c r="AP587" s="141">
        <f t="shared" si="433"/>
        <v>0</v>
      </c>
      <c r="AQ587" s="142">
        <f t="shared" si="434"/>
        <v>0</v>
      </c>
      <c r="AR587" s="144">
        <f t="shared" si="408"/>
        <v>124228248.73005122</v>
      </c>
      <c r="AS587" s="143">
        <f>INDEX(รายได้แยกตามสิทธิ!$I:$I,MATCH(CalBudget2567!$D587,รายได้แยกตามสิทธิ!$B:$B,0))</f>
        <v>78517083</v>
      </c>
      <c r="AT587" s="138">
        <f>INDEX(ผลงานAdjRw_DHES!$D:$D,MATCH(CalBudget2567!$D587,ผลงานAdjRw_DHES!$B:$B,0))</f>
        <v>7173.8072999999995</v>
      </c>
      <c r="AU587" s="143">
        <f t="shared" si="435"/>
        <v>10944.9668379021</v>
      </c>
      <c r="AV587" s="139">
        <f t="shared" si="436"/>
        <v>8608.5687599999983</v>
      </c>
      <c r="AW587" s="140">
        <f t="shared" si="437"/>
        <v>8608.5687599999983</v>
      </c>
      <c r="AX587" s="141">
        <f t="shared" si="438"/>
        <v>11233.913962422715</v>
      </c>
      <c r="AY587" s="142">
        <f t="shared" si="439"/>
        <v>96707920.789439976</v>
      </c>
      <c r="AZ587" s="143">
        <f>INDEX(รายได้แยกตามสิทธิ!$J:$J,MATCH(CalBudget2567!$D587,รายได้แยกตามสิทธิ!$B:$B,0))</f>
        <v>6531156.0499999998</v>
      </c>
      <c r="BA587" s="138">
        <f>INDEX(ผลงานAdjRw_DHES!$F:$F,MATCH(CalBudget2567!$D587,ผลงานAdjRw_DHES!$B:$B,0))</f>
        <v>473.02000000000004</v>
      </c>
      <c r="BB587" s="143">
        <f t="shared" si="440"/>
        <v>13807.357088495199</v>
      </c>
      <c r="BC587" s="139">
        <f t="shared" si="441"/>
        <v>567.62400000000002</v>
      </c>
      <c r="BD587" s="140">
        <f t="shared" si="442"/>
        <v>567.62400000000002</v>
      </c>
      <c r="BE587" s="141">
        <f t="shared" si="443"/>
        <v>14171.871315631472</v>
      </c>
      <c r="BF587" s="142">
        <f t="shared" si="444"/>
        <v>8044294.2836639984</v>
      </c>
      <c r="BG587" s="143">
        <f>INDEX(รายได้แยกตามสิทธิ!$K:$K,MATCH(CalBudget2567!$D587,รายได้แยกตามสิทธิ!$B:$B,0))</f>
        <v>2855225.85</v>
      </c>
      <c r="BH587" s="138">
        <f>INDEX(ผลงานAdjRw_DHES!$E:$E,MATCH(CalBudget2567!$D587,ผลงานAdjRw_DHES!$B:$B,0))</f>
        <v>231.5438</v>
      </c>
      <c r="BI587" s="143">
        <f t="shared" si="445"/>
        <v>12331.255900611461</v>
      </c>
      <c r="BJ587" s="139">
        <f t="shared" si="446"/>
        <v>277.85255999999998</v>
      </c>
      <c r="BK587" s="140">
        <f t="shared" si="447"/>
        <v>277.85255999999998</v>
      </c>
      <c r="BL587" s="141">
        <f t="shared" si="448"/>
        <v>12656.801056387603</v>
      </c>
      <c r="BM587" s="142">
        <f t="shared" si="449"/>
        <v>3516724.5749279996</v>
      </c>
      <c r="BN587" s="143">
        <f>INDEX(รายได้แยกตามสิทธิ!$N:$N,MATCH(CalBudget2567!$D587,รายได้แยกตามสิทธิ!$B:$B,0))</f>
        <v>6041484.75</v>
      </c>
      <c r="BO587" s="138">
        <f>INDEX(ผลงานAdjRw_DHES!$I:$I,MATCH(CalBudget2567!$D587,ผลงานAdjRw_DHES!$B:$B,0))</f>
        <v>505.32889999999935</v>
      </c>
      <c r="BP587" s="143">
        <f t="shared" si="450"/>
        <v>11955.549643014694</v>
      </c>
      <c r="BQ587" s="139">
        <f t="shared" si="451"/>
        <v>606.3946799999992</v>
      </c>
      <c r="BR587" s="140">
        <f t="shared" si="452"/>
        <v>606.3946799999992</v>
      </c>
      <c r="BS587" s="141">
        <f t="shared" si="453"/>
        <v>12271.176153590282</v>
      </c>
      <c r="BT587" s="142">
        <f t="shared" si="454"/>
        <v>7441175.9368799999</v>
      </c>
      <c r="BU587" s="144">
        <f t="shared" si="455"/>
        <v>115710115.58491197</v>
      </c>
      <c r="BV587" s="145">
        <f t="shared" si="409"/>
        <v>239938364.31496319</v>
      </c>
      <c r="BW587" s="146">
        <f>INDEX(รายได้แยกตามสิทธิ!$Q:$Q,MATCH(CalBudget2567!$D587,รายได้แยกตามสิทธิ!$B:$B,0))</f>
        <v>0.55000000000000004</v>
      </c>
      <c r="BX587" s="145">
        <f t="shared" si="456"/>
        <v>131966100.37322977</v>
      </c>
      <c r="BY587" s="141"/>
      <c r="BZ587" s="143">
        <f t="shared" si="457"/>
        <v>165662</v>
      </c>
      <c r="CA587" s="138">
        <f>INDEX(ผลงานOPDVisit_HDC!$C:$C,MATCH(CalBudget2567!$D587,ผลงานOPDVisit_HDC!$A:$A,0))</f>
        <v>165662</v>
      </c>
      <c r="CB587" s="138">
        <f t="shared" si="458"/>
        <v>0</v>
      </c>
    </row>
    <row r="588" spans="1:80" hidden="1" x14ac:dyDescent="0.7">
      <c r="A588" s="136">
        <f>COUNTA($D$16:D588)</f>
        <v>573</v>
      </c>
      <c r="B588" s="1">
        <v>8</v>
      </c>
      <c r="C588" s="2" t="s">
        <v>52</v>
      </c>
      <c r="D588" s="91" t="s">
        <v>645</v>
      </c>
      <c r="E588" s="3" t="s">
        <v>1537</v>
      </c>
      <c r="F588" s="4" t="s">
        <v>1876</v>
      </c>
      <c r="G588" s="1">
        <v>6</v>
      </c>
      <c r="H588" s="3" t="s">
        <v>2965</v>
      </c>
      <c r="I588" s="137">
        <f>INDEX(รายได้แยกตามสิทธิ!$D:$D,MATCH(CalBudget2567!$D588,รายได้แยกตามสิทธิ!$B:$B,0))</f>
        <v>39474463.07</v>
      </c>
      <c r="J588" s="138">
        <f>INDEX(ผลงานOPDVisit_HDC!$F:$F,MATCH(CalBudget2567!$D588,ผลงานOPDVisit_HDC!$A:$A,0))</f>
        <v>94846</v>
      </c>
      <c r="K588" s="138">
        <f t="shared" si="410"/>
        <v>416.19533844337138</v>
      </c>
      <c r="L588" s="139">
        <f t="shared" si="411"/>
        <v>113815.2</v>
      </c>
      <c r="M588" s="140">
        <f t="shared" si="412"/>
        <v>113815.2</v>
      </c>
      <c r="N588" s="141">
        <f t="shared" si="413"/>
        <v>427.18289537827638</v>
      </c>
      <c r="O588" s="142">
        <f t="shared" si="414"/>
        <v>48619906.674057603</v>
      </c>
      <c r="P588" s="143">
        <f>INDEX(รายได้แยกตามสิทธิ!$E:$E,MATCH(CalBudget2567!$D588,รายได้แยกตามสิทธิ!$B:$B,0))</f>
        <v>2842228.41</v>
      </c>
      <c r="Q588" s="138">
        <f>INDEX(ผลงานOPDVisit_HDC!$D:$D,MATCH(CalBudget2567!$D588,ผลงานOPDVisit_HDC!$A:$A,0))</f>
        <v>9961</v>
      </c>
      <c r="R588" s="138">
        <f t="shared" si="415"/>
        <v>285.33565003513706</v>
      </c>
      <c r="S588" s="139">
        <f t="shared" si="416"/>
        <v>11953.199999999999</v>
      </c>
      <c r="T588" s="140">
        <f t="shared" si="417"/>
        <v>11953.199999999999</v>
      </c>
      <c r="U588" s="141">
        <f t="shared" si="418"/>
        <v>292.86851119606467</v>
      </c>
      <c r="V588" s="142">
        <f t="shared" si="419"/>
        <v>3500715.8880288</v>
      </c>
      <c r="W588" s="143">
        <f>INDEX(รายได้แยกตามสิทธิ!$F:$F,MATCH(CalBudget2567!$D588,รายได้แยกตามสิทธิ!$B:$B,0))</f>
        <v>1402864.87</v>
      </c>
      <c r="X588" s="138">
        <f>INDEX(ผลงานOPDVisit_HDC!$E:$E,MATCH(CalBudget2567!$D588,ผลงานOPDVisit_HDC!$A:$A,0))</f>
        <v>1387</v>
      </c>
      <c r="Y588" s="138">
        <f t="shared" si="420"/>
        <v>1011.4382624369143</v>
      </c>
      <c r="Z588" s="139">
        <f t="shared" si="421"/>
        <v>1664.3999999999999</v>
      </c>
      <c r="AA588" s="140">
        <f t="shared" si="422"/>
        <v>1664.3999999999999</v>
      </c>
      <c r="AB588" s="141">
        <f t="shared" si="423"/>
        <v>1038.1402325652489</v>
      </c>
      <c r="AC588" s="142">
        <f t="shared" si="424"/>
        <v>1727880.6030816</v>
      </c>
      <c r="AD588" s="143">
        <f>INDEX(รายได้แยกตามสิทธิ!$G:$G,MATCH(CalBudget2567!$D588,รายได้แยกตามสิทธิ!$B:$B,0))</f>
        <v>56246</v>
      </c>
      <c r="AE588" s="138">
        <f>INDEX(ผลงานOPDVisit_HDC!$G:$G,MATCH(CalBudget2567!$D588,ผลงานOPDVisit_HDC!$A:$A,0))</f>
        <v>217</v>
      </c>
      <c r="AF588" s="138">
        <f t="shared" si="425"/>
        <v>259.19815668202767</v>
      </c>
      <c r="AG588" s="139">
        <f t="shared" si="426"/>
        <v>260.39999999999998</v>
      </c>
      <c r="AH588" s="140">
        <f t="shared" si="427"/>
        <v>260.39999999999998</v>
      </c>
      <c r="AI588" s="141">
        <f t="shared" si="428"/>
        <v>266.04098801843321</v>
      </c>
      <c r="AJ588" s="142">
        <f t="shared" si="429"/>
        <v>69277.073279999997</v>
      </c>
      <c r="AK588" s="143">
        <f>INDEX(รายได้แยกตามสิทธิ!$H:$H,MATCH(CalBudget2567!$D588,รายได้แยกตามสิทธิ!$B:$B,0))</f>
        <v>6989089.2199999997</v>
      </c>
      <c r="AL588" s="138">
        <f>INDEX(ผลงานOPDVisit_HDC!$K:$K,MATCH(CalBudget2567!$D588,ผลงานOPDVisit_HDC!$A:$A,0))</f>
        <v>8661</v>
      </c>
      <c r="AM588" s="138">
        <f t="shared" si="430"/>
        <v>806.96099988453989</v>
      </c>
      <c r="AN588" s="139">
        <f t="shared" si="431"/>
        <v>10393.199999999999</v>
      </c>
      <c r="AO588" s="140">
        <f t="shared" si="432"/>
        <v>10393.199999999999</v>
      </c>
      <c r="AP588" s="141">
        <f t="shared" si="433"/>
        <v>828.26477028149179</v>
      </c>
      <c r="AQ588" s="142">
        <f t="shared" si="434"/>
        <v>8608321.4104896002</v>
      </c>
      <c r="AR588" s="144">
        <f t="shared" si="408"/>
        <v>62526101.648937598</v>
      </c>
      <c r="AS588" s="143">
        <f>INDEX(รายได้แยกตามสิทธิ!$I:$I,MATCH(CalBudget2567!$D588,รายได้แยกตามสิทธิ!$B:$B,0))</f>
        <v>23985361.77</v>
      </c>
      <c r="AT588" s="138">
        <f>INDEX(ผลงานAdjRw_DHES!$D:$D,MATCH(CalBudget2567!$D588,ผลงานAdjRw_DHES!$B:$B,0))</f>
        <v>2539.152</v>
      </c>
      <c r="AU588" s="143">
        <f t="shared" si="435"/>
        <v>9446.2095101041596</v>
      </c>
      <c r="AV588" s="139">
        <f t="shared" si="436"/>
        <v>3046.9823999999999</v>
      </c>
      <c r="AW588" s="140">
        <f t="shared" si="437"/>
        <v>3046.9823999999999</v>
      </c>
      <c r="AX588" s="141">
        <f t="shared" si="438"/>
        <v>9695.5894411709087</v>
      </c>
      <c r="AY588" s="142">
        <f t="shared" si="439"/>
        <v>29542290.384873591</v>
      </c>
      <c r="AZ588" s="143">
        <f>INDEX(รายได้แยกตามสิทธิ!$J:$J,MATCH(CalBudget2567!$D588,รายได้แยกตามสิทธิ!$B:$B,0))</f>
        <v>2468745.42</v>
      </c>
      <c r="BA588" s="138">
        <f>INDEX(ผลงานAdjRw_DHES!$F:$F,MATCH(CalBudget2567!$D588,ผลงานAdjRw_DHES!$B:$B,0))</f>
        <v>152.98679999999999</v>
      </c>
      <c r="BB588" s="143">
        <f t="shared" si="440"/>
        <v>16136.983190706649</v>
      </c>
      <c r="BC588" s="139">
        <f t="shared" si="441"/>
        <v>183.58415999999997</v>
      </c>
      <c r="BD588" s="140">
        <f t="shared" si="442"/>
        <v>183.58415999999997</v>
      </c>
      <c r="BE588" s="141">
        <f t="shared" si="443"/>
        <v>16562.999546941304</v>
      </c>
      <c r="BF588" s="142">
        <f t="shared" si="444"/>
        <v>3040704.3589055995</v>
      </c>
      <c r="BG588" s="143">
        <f>INDEX(รายได้แยกตามสิทธิ!$K:$K,MATCH(CalBudget2567!$D588,รายได้แยกตามสิทธิ!$B:$B,0))</f>
        <v>827337.06</v>
      </c>
      <c r="BH588" s="138">
        <f>INDEX(ผลงานAdjRw_DHES!$E:$E,MATCH(CalBudget2567!$D588,ผลงานAdjRw_DHES!$B:$B,0))</f>
        <v>86.749799999999993</v>
      </c>
      <c r="BI588" s="143">
        <f t="shared" si="445"/>
        <v>9537.0486156740426</v>
      </c>
      <c r="BJ588" s="139">
        <f t="shared" si="446"/>
        <v>104.09975999999999</v>
      </c>
      <c r="BK588" s="140">
        <f t="shared" si="447"/>
        <v>104.09975999999999</v>
      </c>
      <c r="BL588" s="141">
        <f t="shared" si="448"/>
        <v>9788.8266991278379</v>
      </c>
      <c r="BM588" s="142">
        <f t="shared" si="449"/>
        <v>1019014.5100608</v>
      </c>
      <c r="BN588" s="143">
        <f>INDEX(รายได้แยกตามสิทธิ!$N:$N,MATCH(CalBudget2567!$D588,รายได้แยกตามสิทธิ!$B:$B,0))</f>
        <v>1323376</v>
      </c>
      <c r="BO588" s="138">
        <f>INDEX(ผลงานAdjRw_DHES!$I:$I,MATCH(CalBudget2567!$D588,ผลงานAdjRw_DHES!$B:$B,0))</f>
        <v>111.39979999999989</v>
      </c>
      <c r="BP588" s="143">
        <f t="shared" si="450"/>
        <v>11879.518634683378</v>
      </c>
      <c r="BQ588" s="139">
        <f t="shared" si="451"/>
        <v>133.67975999999985</v>
      </c>
      <c r="BR588" s="140">
        <f t="shared" si="452"/>
        <v>133.67975999999985</v>
      </c>
      <c r="BS588" s="141">
        <f t="shared" si="453"/>
        <v>12193.137926639019</v>
      </c>
      <c r="BT588" s="142">
        <f t="shared" si="454"/>
        <v>1629975.7516799998</v>
      </c>
      <c r="BU588" s="144">
        <f t="shared" si="455"/>
        <v>35231985.005519994</v>
      </c>
      <c r="BV588" s="145">
        <f t="shared" si="409"/>
        <v>97758086.654457599</v>
      </c>
      <c r="BW588" s="146">
        <f>INDEX(รายได้แยกตามสิทธิ!$Q:$Q,MATCH(CalBudget2567!$D588,รายได้แยกตามสิทธิ!$B:$B,0))</f>
        <v>0.54</v>
      </c>
      <c r="BX588" s="145">
        <f t="shared" si="456"/>
        <v>52789366.793407105</v>
      </c>
      <c r="BY588" s="141"/>
      <c r="BZ588" s="143">
        <f t="shared" si="457"/>
        <v>115072</v>
      </c>
      <c r="CA588" s="138">
        <f>INDEX(ผลงานOPDVisit_HDC!$C:$C,MATCH(CalBudget2567!$D588,ผลงานOPDVisit_HDC!$A:$A,0))</f>
        <v>115072</v>
      </c>
      <c r="CB588" s="138">
        <f t="shared" si="458"/>
        <v>0</v>
      </c>
    </row>
    <row r="589" spans="1:80" hidden="1" x14ac:dyDescent="0.7">
      <c r="A589" s="136">
        <f>COUNTA($D$16:D589)</f>
        <v>574</v>
      </c>
      <c r="B589" s="1">
        <v>8</v>
      </c>
      <c r="C589" s="2" t="s">
        <v>52</v>
      </c>
      <c r="D589" s="91" t="s">
        <v>646</v>
      </c>
      <c r="E589" s="3" t="s">
        <v>1538</v>
      </c>
      <c r="F589" s="4" t="s">
        <v>1876</v>
      </c>
      <c r="G589" s="1">
        <v>13</v>
      </c>
      <c r="H589" s="3" t="s">
        <v>2963</v>
      </c>
      <c r="I589" s="137">
        <f>INDEX(รายได้แยกตามสิทธิ!$D:$D,MATCH(CalBudget2567!$D589,รายได้แยกตามสิทธิ!$B:$B,0))</f>
        <v>76681113.109999999</v>
      </c>
      <c r="J589" s="138">
        <f>INDEX(ผลงานOPDVisit_HDC!$F:$F,MATCH(CalBudget2567!$D589,ผลงานOPDVisit_HDC!$A:$A,0))</f>
        <v>140826</v>
      </c>
      <c r="K589" s="138">
        <f t="shared" si="410"/>
        <v>544.50962968485931</v>
      </c>
      <c r="L589" s="139">
        <f t="shared" si="411"/>
        <v>168991.19999999998</v>
      </c>
      <c r="M589" s="140">
        <f t="shared" si="412"/>
        <v>168991.19999999998</v>
      </c>
      <c r="N589" s="141">
        <f t="shared" si="413"/>
        <v>558.88468390853961</v>
      </c>
      <c r="O589" s="142">
        <f t="shared" si="414"/>
        <v>94446593.395324796</v>
      </c>
      <c r="P589" s="143">
        <f>INDEX(รายได้แยกตามสิทธิ!$E:$E,MATCH(CalBudget2567!$D589,รายได้แยกตามสิทธิ!$B:$B,0))</f>
        <v>14680477.539999999</v>
      </c>
      <c r="Q589" s="138">
        <f>INDEX(ผลงานOPDVisit_HDC!$D:$D,MATCH(CalBudget2567!$D589,ผลงานOPDVisit_HDC!$A:$A,0))</f>
        <v>14425</v>
      </c>
      <c r="R589" s="138">
        <f t="shared" si="415"/>
        <v>1017.7107480069324</v>
      </c>
      <c r="S589" s="139">
        <f t="shared" si="416"/>
        <v>17310</v>
      </c>
      <c r="T589" s="140">
        <f t="shared" si="417"/>
        <v>17310</v>
      </c>
      <c r="U589" s="141">
        <f t="shared" si="418"/>
        <v>1044.5783117543153</v>
      </c>
      <c r="V589" s="142">
        <f t="shared" si="419"/>
        <v>18081650.576467197</v>
      </c>
      <c r="W589" s="143">
        <f>INDEX(รายได้แยกตามสิทธิ!$F:$F,MATCH(CalBudget2567!$D589,รายได้แยกตามสิทธิ!$B:$B,0))</f>
        <v>6131016.7800000003</v>
      </c>
      <c r="X589" s="138">
        <f>INDEX(ผลงานOPDVisit_HDC!$E:$E,MATCH(CalBudget2567!$D589,ผลงานOPDVisit_HDC!$A:$A,0))</f>
        <v>9466</v>
      </c>
      <c r="Y589" s="138">
        <f t="shared" si="420"/>
        <v>647.68822945277839</v>
      </c>
      <c r="Z589" s="139">
        <f t="shared" si="421"/>
        <v>11359.199999999999</v>
      </c>
      <c r="AA589" s="140">
        <f t="shared" si="422"/>
        <v>11359.199999999999</v>
      </c>
      <c r="AB589" s="141">
        <f t="shared" si="423"/>
        <v>664.78719871033172</v>
      </c>
      <c r="AC589" s="142">
        <f t="shared" si="424"/>
        <v>7551450.7475903993</v>
      </c>
      <c r="AD589" s="143">
        <f>INDEX(รายได้แยกตามสิทธิ!$G:$G,MATCH(CalBudget2567!$D589,รายได้แยกตามสิทธิ!$B:$B,0))</f>
        <v>92051</v>
      </c>
      <c r="AE589" s="138">
        <f>INDEX(ผลงานOPDVisit_HDC!$G:$G,MATCH(CalBudget2567!$D589,ผลงานOPDVisit_HDC!$A:$A,0))</f>
        <v>138</v>
      </c>
      <c r="AF589" s="138">
        <f t="shared" si="425"/>
        <v>667.036231884058</v>
      </c>
      <c r="AG589" s="139">
        <f t="shared" si="426"/>
        <v>165.6</v>
      </c>
      <c r="AH589" s="140">
        <f t="shared" si="427"/>
        <v>165.6</v>
      </c>
      <c r="AI589" s="141">
        <f t="shared" si="428"/>
        <v>684.64598840579708</v>
      </c>
      <c r="AJ589" s="142">
        <f t="shared" si="429"/>
        <v>113377.37568</v>
      </c>
      <c r="AK589" s="143">
        <f>INDEX(รายได้แยกตามสิทธิ!$H:$H,MATCH(CalBudget2567!$D589,รายได้แยกตามสิทธิ!$B:$B,0))</f>
        <v>4430588.16</v>
      </c>
      <c r="AL589" s="138">
        <f>INDEX(ผลงานOPDVisit_HDC!$K:$K,MATCH(CalBudget2567!$D589,ผลงานOPDVisit_HDC!$A:$A,0))</f>
        <v>8728</v>
      </c>
      <c r="AM589" s="138">
        <f t="shared" si="430"/>
        <v>507.62925756186985</v>
      </c>
      <c r="AN589" s="139">
        <f t="shared" si="431"/>
        <v>10473.6</v>
      </c>
      <c r="AO589" s="140">
        <f t="shared" si="432"/>
        <v>10473.6</v>
      </c>
      <c r="AP589" s="141">
        <f t="shared" si="433"/>
        <v>521.03066996150324</v>
      </c>
      <c r="AQ589" s="142">
        <f t="shared" si="434"/>
        <v>5457066.8249088004</v>
      </c>
      <c r="AR589" s="144">
        <f t="shared" si="408"/>
        <v>125650138.9199712</v>
      </c>
      <c r="AS589" s="143">
        <f>INDEX(รายได้แยกตามสิทธิ!$I:$I,MATCH(CalBudget2567!$D589,รายได้แยกตามสิทธิ!$B:$B,0))</f>
        <v>62171682.810000002</v>
      </c>
      <c r="AT589" s="138">
        <f>INDEX(ผลงานAdjRw_DHES!$D:$D,MATCH(CalBudget2567!$D589,ผลงานAdjRw_DHES!$B:$B,0))</f>
        <v>5533.6375000000007</v>
      </c>
      <c r="AU589" s="143">
        <f t="shared" si="435"/>
        <v>11235.228691796308</v>
      </c>
      <c r="AV589" s="139">
        <f t="shared" si="436"/>
        <v>6640.3650000000007</v>
      </c>
      <c r="AW589" s="140">
        <f t="shared" si="437"/>
        <v>6640.3650000000007</v>
      </c>
      <c r="AX589" s="141">
        <f t="shared" si="438"/>
        <v>11531.838729259731</v>
      </c>
      <c r="AY589" s="142">
        <f t="shared" si="439"/>
        <v>76575618.283420801</v>
      </c>
      <c r="AZ589" s="143">
        <f>INDEX(รายได้แยกตามสิทธิ!$J:$J,MATCH(CalBudget2567!$D589,รายได้แยกตามสิทธิ!$B:$B,0))</f>
        <v>5164294</v>
      </c>
      <c r="BA589" s="138">
        <f>INDEX(ผลงานAdjRw_DHES!$F:$F,MATCH(CalBudget2567!$D589,ผลงานAdjRw_DHES!$B:$B,0))</f>
        <v>327.02769999999998</v>
      </c>
      <c r="BB589" s="143">
        <f t="shared" si="440"/>
        <v>15791.610313132496</v>
      </c>
      <c r="BC589" s="139">
        <f t="shared" si="441"/>
        <v>392.43323999999996</v>
      </c>
      <c r="BD589" s="140">
        <f t="shared" si="442"/>
        <v>392.43323999999996</v>
      </c>
      <c r="BE589" s="141">
        <f t="shared" si="443"/>
        <v>16208.508825399194</v>
      </c>
      <c r="BF589" s="142">
        <f t="shared" si="444"/>
        <v>6360757.633919999</v>
      </c>
      <c r="BG589" s="143">
        <f>INDEX(รายได้แยกตามสิทธิ!$K:$K,MATCH(CalBudget2567!$D589,รายได้แยกตามสิทธิ!$B:$B,0))</f>
        <v>2065774</v>
      </c>
      <c r="BH589" s="138">
        <f>INDEX(ผลงานAdjRw_DHES!$E:$E,MATCH(CalBudget2567!$D589,ผลงานAdjRw_DHES!$B:$B,0))</f>
        <v>175.2355</v>
      </c>
      <c r="BI589" s="143">
        <f t="shared" si="445"/>
        <v>11788.558825123904</v>
      </c>
      <c r="BJ589" s="139">
        <f t="shared" si="446"/>
        <v>210.2826</v>
      </c>
      <c r="BK589" s="140">
        <f t="shared" si="447"/>
        <v>210.2826</v>
      </c>
      <c r="BL589" s="141">
        <f t="shared" si="448"/>
        <v>12099.776778107174</v>
      </c>
      <c r="BM589" s="142">
        <f t="shared" si="449"/>
        <v>2544372.5203199997</v>
      </c>
      <c r="BN589" s="143">
        <f>INDEX(รายได้แยกตามสิทธิ!$N:$N,MATCH(CalBudget2567!$D589,รายได้แยกตามสิทธิ!$B:$B,0))</f>
        <v>4844660.5</v>
      </c>
      <c r="BO589" s="138">
        <f>INDEX(ผลงานAdjRw_DHES!$I:$I,MATCH(CalBudget2567!$D589,ผลงานAdjRw_DHES!$B:$B,0))</f>
        <v>265.18089999999972</v>
      </c>
      <c r="BP589" s="143">
        <f t="shared" si="450"/>
        <v>18269.266376273725</v>
      </c>
      <c r="BQ589" s="139">
        <f t="shared" si="451"/>
        <v>318.21707999999967</v>
      </c>
      <c r="BR589" s="140">
        <f t="shared" si="452"/>
        <v>318.21707999999967</v>
      </c>
      <c r="BS589" s="141">
        <f t="shared" si="453"/>
        <v>18751.575008607349</v>
      </c>
      <c r="BT589" s="142">
        <f t="shared" si="454"/>
        <v>5967071.4446399994</v>
      </c>
      <c r="BU589" s="144">
        <f t="shared" si="455"/>
        <v>91447819.882300794</v>
      </c>
      <c r="BV589" s="145">
        <f t="shared" si="409"/>
        <v>217097958.80227199</v>
      </c>
      <c r="BW589" s="146">
        <f>INDEX(รายได้แยกตามสิทธิ!$Q:$Q,MATCH(CalBudget2567!$D589,รายได้แยกตามสิทธิ!$B:$B,0))</f>
        <v>0.59</v>
      </c>
      <c r="BX589" s="145">
        <f t="shared" si="456"/>
        <v>128087795.69334047</v>
      </c>
      <c r="BY589" s="141"/>
      <c r="BZ589" s="143">
        <f t="shared" si="457"/>
        <v>173583</v>
      </c>
      <c r="CA589" s="138">
        <f>INDEX(ผลงานOPDVisit_HDC!$C:$C,MATCH(CalBudget2567!$D589,ผลงานOPDVisit_HDC!$A:$A,0))</f>
        <v>173583</v>
      </c>
      <c r="CB589" s="138">
        <f t="shared" si="458"/>
        <v>0</v>
      </c>
    </row>
    <row r="590" spans="1:80" hidden="1" x14ac:dyDescent="0.7">
      <c r="A590" s="136">
        <f>COUNTA($D$16:D590)</f>
        <v>575</v>
      </c>
      <c r="B590" s="1">
        <v>8</v>
      </c>
      <c r="C590" s="2" t="s">
        <v>52</v>
      </c>
      <c r="D590" s="91" t="s">
        <v>647</v>
      </c>
      <c r="E590" s="3" t="s">
        <v>1539</v>
      </c>
      <c r="F590" s="4" t="s">
        <v>1876</v>
      </c>
      <c r="G590" s="1">
        <v>5</v>
      </c>
      <c r="H590" s="3" t="s">
        <v>2964</v>
      </c>
      <c r="I590" s="137">
        <f>INDEX(รายได้แยกตามสิทธิ!$D:$D,MATCH(CalBudget2567!$D590,รายได้แยกตามสิทธิ!$B:$B,0))</f>
        <v>23735575</v>
      </c>
      <c r="J590" s="138">
        <f>INDEX(ผลงานOPDVisit_HDC!$F:$F,MATCH(CalBudget2567!$D590,ผลงานOPDVisit_HDC!$A:$A,0))</f>
        <v>67677</v>
      </c>
      <c r="K590" s="138">
        <f t="shared" si="410"/>
        <v>350.71848633952453</v>
      </c>
      <c r="L590" s="139">
        <f t="shared" si="411"/>
        <v>81212.399999999994</v>
      </c>
      <c r="M590" s="140">
        <f t="shared" si="412"/>
        <v>81212.399999999994</v>
      </c>
      <c r="N590" s="141">
        <f t="shared" si="413"/>
        <v>359.97745437888796</v>
      </c>
      <c r="O590" s="142">
        <f t="shared" si="414"/>
        <v>29234633.015999999</v>
      </c>
      <c r="P590" s="143">
        <f>INDEX(รายได้แยกตามสิทธิ!$E:$E,MATCH(CalBudget2567!$D590,รายได้แยกตามสิทธิ!$B:$B,0))</f>
        <v>4020089</v>
      </c>
      <c r="Q590" s="138">
        <f>INDEX(ผลงานOPDVisit_HDC!$D:$D,MATCH(CalBudget2567!$D590,ผลงานOPDVisit_HDC!$A:$A,0))</f>
        <v>9618</v>
      </c>
      <c r="R590" s="138">
        <f t="shared" si="415"/>
        <v>417.97556664587233</v>
      </c>
      <c r="S590" s="139">
        <f t="shared" si="416"/>
        <v>11541.6</v>
      </c>
      <c r="T590" s="140">
        <f t="shared" si="417"/>
        <v>11541.6</v>
      </c>
      <c r="U590" s="141">
        <f t="shared" si="418"/>
        <v>429.01012160532338</v>
      </c>
      <c r="V590" s="142">
        <f t="shared" si="419"/>
        <v>4951463.2195200007</v>
      </c>
      <c r="W590" s="143">
        <f>INDEX(รายได้แยกตามสิทธิ!$F:$F,MATCH(CalBudget2567!$D590,รายได้แยกตามสิทธิ!$B:$B,0))</f>
        <v>726486</v>
      </c>
      <c r="X590" s="138">
        <f>INDEX(ผลงานOPDVisit_HDC!$E:$E,MATCH(CalBudget2567!$D590,ผลงานOPDVisit_HDC!$A:$A,0))</f>
        <v>6674</v>
      </c>
      <c r="Y590" s="138">
        <f t="shared" si="420"/>
        <v>108.85316152232544</v>
      </c>
      <c r="Z590" s="139">
        <f t="shared" si="421"/>
        <v>8008.7999999999993</v>
      </c>
      <c r="AA590" s="140">
        <f t="shared" si="422"/>
        <v>8008.7999999999993</v>
      </c>
      <c r="AB590" s="141">
        <f t="shared" si="423"/>
        <v>111.72688498651483</v>
      </c>
      <c r="AC590" s="142">
        <f t="shared" si="424"/>
        <v>894798.27647999988</v>
      </c>
      <c r="AD590" s="143">
        <f>INDEX(รายได้แยกตามสิทธิ!$G:$G,MATCH(CalBudget2567!$D590,รายได้แยกตามสิทธิ!$B:$B,0))</f>
        <v>9392</v>
      </c>
      <c r="AE590" s="138">
        <f>INDEX(ผลงานOPDVisit_HDC!$G:$G,MATCH(CalBudget2567!$D590,ผลงานOPDVisit_HDC!$A:$A,0))</f>
        <v>48</v>
      </c>
      <c r="AF590" s="138">
        <f t="shared" si="425"/>
        <v>195.66666666666666</v>
      </c>
      <c r="AG590" s="139">
        <f t="shared" si="426"/>
        <v>57.599999999999994</v>
      </c>
      <c r="AH590" s="140">
        <f t="shared" si="427"/>
        <v>57.599999999999994</v>
      </c>
      <c r="AI590" s="141">
        <f t="shared" si="428"/>
        <v>200.83226666666667</v>
      </c>
      <c r="AJ590" s="142">
        <f t="shared" si="429"/>
        <v>11567.938559999999</v>
      </c>
      <c r="AK590" s="143">
        <f>INDEX(รายได้แยกตามสิทธิ!$H:$H,MATCH(CalBudget2567!$D590,รายได้แยกตามสิทธิ!$B:$B,0))</f>
        <v>1013331</v>
      </c>
      <c r="AL590" s="138">
        <f>INDEX(ผลงานOPDVisit_HDC!$K:$K,MATCH(CalBudget2567!$D590,ผลงานOPDVisit_HDC!$A:$A,0))</f>
        <v>950</v>
      </c>
      <c r="AM590" s="138">
        <f t="shared" si="430"/>
        <v>1066.6642105263159</v>
      </c>
      <c r="AN590" s="139">
        <f t="shared" si="431"/>
        <v>1140</v>
      </c>
      <c r="AO590" s="140">
        <f t="shared" si="432"/>
        <v>1140</v>
      </c>
      <c r="AP590" s="141">
        <f t="shared" si="433"/>
        <v>1094.8241456842106</v>
      </c>
      <c r="AQ590" s="142">
        <f t="shared" si="434"/>
        <v>1248099.5260800002</v>
      </c>
      <c r="AR590" s="144">
        <f t="shared" si="408"/>
        <v>36340561.976639993</v>
      </c>
      <c r="AS590" s="143">
        <f>INDEX(รายได้แยกตามสิทธิ!$I:$I,MATCH(CalBudget2567!$D590,รายได้แยกตามสิทธิ!$B:$B,0))</f>
        <v>7273712</v>
      </c>
      <c r="AT590" s="138">
        <f>INDEX(ผลงานAdjRw_DHES!$D:$D,MATCH(CalBudget2567!$D590,ผลงานAdjRw_DHES!$B:$B,0))</f>
        <v>1039.8244999999999</v>
      </c>
      <c r="AU590" s="143">
        <f t="shared" si="435"/>
        <v>6995.1342750627637</v>
      </c>
      <c r="AV590" s="139">
        <f t="shared" si="436"/>
        <v>1247.7893999999999</v>
      </c>
      <c r="AW590" s="140">
        <f t="shared" si="437"/>
        <v>1247.7893999999999</v>
      </c>
      <c r="AX590" s="141">
        <f t="shared" si="438"/>
        <v>7179.8058199244206</v>
      </c>
      <c r="AY590" s="142">
        <f t="shared" si="439"/>
        <v>8958885.5961600002</v>
      </c>
      <c r="AZ590" s="143">
        <f>INDEX(รายได้แยกตามสิทธิ!$J:$J,MATCH(CalBudget2567!$D590,รายได้แยกตามสิทธิ!$B:$B,0))</f>
        <v>778045.81</v>
      </c>
      <c r="BA590" s="138">
        <f>INDEX(ผลงานAdjRw_DHES!$F:$F,MATCH(CalBudget2567!$D590,ผลงานAdjRw_DHES!$B:$B,0))</f>
        <v>84.562899999999999</v>
      </c>
      <c r="BB590" s="143">
        <f t="shared" si="440"/>
        <v>9200.7938469470664</v>
      </c>
      <c r="BC590" s="139">
        <f t="shared" si="441"/>
        <v>101.47547999999999</v>
      </c>
      <c r="BD590" s="140">
        <f t="shared" si="442"/>
        <v>101.47547999999999</v>
      </c>
      <c r="BE590" s="141">
        <f t="shared" si="443"/>
        <v>9443.6948045064692</v>
      </c>
      <c r="BF590" s="142">
        <f t="shared" si="444"/>
        <v>958303.4632608</v>
      </c>
      <c r="BG590" s="143">
        <f>INDEX(รายได้แยกตามสิทธิ!$K:$K,MATCH(CalBudget2567!$D590,รายได้แยกตามสิทธิ!$B:$B,0))</f>
        <v>153911</v>
      </c>
      <c r="BH590" s="138">
        <f>INDEX(ผลงานAdjRw_DHES!$E:$E,MATCH(CalBudget2567!$D590,ผลงานAdjRw_DHES!$B:$B,0))</f>
        <v>37.731300000000005</v>
      </c>
      <c r="BI590" s="143">
        <f t="shared" si="445"/>
        <v>4079.1332395120226</v>
      </c>
      <c r="BJ590" s="139">
        <f t="shared" si="446"/>
        <v>45.277560000000001</v>
      </c>
      <c r="BK590" s="140">
        <f t="shared" si="447"/>
        <v>45.277560000000001</v>
      </c>
      <c r="BL590" s="141">
        <f t="shared" si="448"/>
        <v>4186.8223570351402</v>
      </c>
      <c r="BM590" s="142">
        <f t="shared" si="449"/>
        <v>189569.10047999999</v>
      </c>
      <c r="BN590" s="143">
        <f>INDEX(รายได้แยกตามสิทธิ!$N:$N,MATCH(CalBudget2567!$D590,รายได้แยกตามสิทธิ!$B:$B,0))</f>
        <v>259401</v>
      </c>
      <c r="BO590" s="138">
        <f>INDEX(ผลงานAdjRw_DHES!$I:$I,MATCH(CalBudget2567!$D590,ผลงานAdjRw_DHES!$B:$B,0))</f>
        <v>50.005700000000203</v>
      </c>
      <c r="BP590" s="143">
        <f t="shared" si="450"/>
        <v>5187.4286331358016</v>
      </c>
      <c r="BQ590" s="139">
        <f t="shared" si="451"/>
        <v>60.006840000000238</v>
      </c>
      <c r="BR590" s="140">
        <f t="shared" si="452"/>
        <v>60.006840000000238</v>
      </c>
      <c r="BS590" s="141">
        <f t="shared" si="453"/>
        <v>5324.376749050587</v>
      </c>
      <c r="BT590" s="142">
        <f t="shared" si="454"/>
        <v>319499.02367999998</v>
      </c>
      <c r="BU590" s="144">
        <f t="shared" si="455"/>
        <v>10426257.183580799</v>
      </c>
      <c r="BV590" s="145">
        <f t="shared" si="409"/>
        <v>46766819.160220794</v>
      </c>
      <c r="BW590" s="146">
        <f>INDEX(รายได้แยกตามสิทธิ!$Q:$Q,MATCH(CalBudget2567!$D590,รายได้แยกตามสิทธิ!$B:$B,0))</f>
        <v>0.55000000000000004</v>
      </c>
      <c r="BX590" s="145">
        <f t="shared" si="456"/>
        <v>25721750.53812144</v>
      </c>
      <c r="BY590" s="141"/>
      <c r="BZ590" s="143">
        <f t="shared" si="457"/>
        <v>84967</v>
      </c>
      <c r="CA590" s="138">
        <f>INDEX(ผลงานOPDVisit_HDC!$C:$C,MATCH(CalBudget2567!$D590,ผลงานOPDVisit_HDC!$A:$A,0))</f>
        <v>84967</v>
      </c>
      <c r="CB590" s="138">
        <f t="shared" si="458"/>
        <v>0</v>
      </c>
    </row>
    <row r="591" spans="1:80" hidden="1" x14ac:dyDescent="0.7">
      <c r="A591" s="136">
        <f>COUNTA($D$16:D591)</f>
        <v>576</v>
      </c>
      <c r="B591" s="1">
        <v>8</v>
      </c>
      <c r="C591" s="2" t="s">
        <v>52</v>
      </c>
      <c r="D591" s="91" t="s">
        <v>648</v>
      </c>
      <c r="E591" s="3" t="s">
        <v>1540</v>
      </c>
      <c r="F591" s="4" t="s">
        <v>1876</v>
      </c>
      <c r="G591" s="1">
        <v>5</v>
      </c>
      <c r="H591" s="3" t="s">
        <v>2964</v>
      </c>
      <c r="I591" s="137">
        <f>INDEX(รายได้แยกตามสิทธิ!$D:$D,MATCH(CalBudget2567!$D591,รายได้แยกตามสิทธิ!$B:$B,0))</f>
        <v>18752745.25</v>
      </c>
      <c r="J591" s="138">
        <f>INDEX(ผลงานOPDVisit_HDC!$F:$F,MATCH(CalBudget2567!$D591,ผลงานOPDVisit_HDC!$A:$A,0))</f>
        <v>47852</v>
      </c>
      <c r="K591" s="138">
        <f t="shared" si="410"/>
        <v>391.89052181726993</v>
      </c>
      <c r="L591" s="139">
        <f t="shared" si="411"/>
        <v>57422.400000000001</v>
      </c>
      <c r="M591" s="140">
        <f t="shared" si="412"/>
        <v>57422.400000000001</v>
      </c>
      <c r="N591" s="141">
        <f t="shared" si="413"/>
        <v>402.23643159324587</v>
      </c>
      <c r="O591" s="142">
        <f t="shared" si="414"/>
        <v>23097381.269520003</v>
      </c>
      <c r="P591" s="143">
        <f>INDEX(รายได้แยกตามสิทธิ!$E:$E,MATCH(CalBudget2567!$D591,รายได้แยกตามสิทธิ!$B:$B,0))</f>
        <v>2592825.1</v>
      </c>
      <c r="Q591" s="138">
        <f>INDEX(ผลงานOPDVisit_HDC!$D:$D,MATCH(CalBudget2567!$D591,ผลงานOPDVisit_HDC!$A:$A,0))</f>
        <v>5642</v>
      </c>
      <c r="R591" s="138">
        <f t="shared" si="415"/>
        <v>459.55779865295995</v>
      </c>
      <c r="S591" s="139">
        <f t="shared" si="416"/>
        <v>6770.4</v>
      </c>
      <c r="T591" s="140">
        <f t="shared" si="417"/>
        <v>6770.4</v>
      </c>
      <c r="U591" s="141">
        <f t="shared" si="418"/>
        <v>471.69012453739811</v>
      </c>
      <c r="V591" s="142">
        <f t="shared" si="419"/>
        <v>3193530.819168</v>
      </c>
      <c r="W591" s="143">
        <f>INDEX(รายได้แยกตามสิทธิ!$F:$F,MATCH(CalBudget2567!$D591,รายได้แยกตามสิทธิ!$B:$B,0))</f>
        <v>836514.8</v>
      </c>
      <c r="X591" s="138">
        <f>INDEX(ผลงานOPDVisit_HDC!$E:$E,MATCH(CalBudget2567!$D591,ผลงานOPDVisit_HDC!$A:$A,0))</f>
        <v>9066</v>
      </c>
      <c r="Y591" s="138">
        <f t="shared" si="420"/>
        <v>92.269446282814911</v>
      </c>
      <c r="Z591" s="139">
        <f t="shared" si="421"/>
        <v>10879.199999999999</v>
      </c>
      <c r="AA591" s="140">
        <f t="shared" si="422"/>
        <v>10879.199999999999</v>
      </c>
      <c r="AB591" s="141">
        <f t="shared" si="423"/>
        <v>94.705359664681225</v>
      </c>
      <c r="AC591" s="142">
        <f t="shared" si="424"/>
        <v>1030318.5488639999</v>
      </c>
      <c r="AD591" s="143">
        <f>INDEX(รายได้แยกตามสิทธิ!$G:$G,MATCH(CalBudget2567!$D591,รายได้แยกตามสิทธิ!$B:$B,0))</f>
        <v>4302</v>
      </c>
      <c r="AE591" s="138">
        <f>INDEX(ผลงานOPDVisit_HDC!$G:$G,MATCH(CalBudget2567!$D591,ผลงานOPDVisit_HDC!$A:$A,0))</f>
        <v>17</v>
      </c>
      <c r="AF591" s="138">
        <f t="shared" si="425"/>
        <v>253.05882352941177</v>
      </c>
      <c r="AG591" s="139">
        <f t="shared" si="426"/>
        <v>20.399999999999999</v>
      </c>
      <c r="AH591" s="140">
        <f t="shared" si="427"/>
        <v>20.399999999999999</v>
      </c>
      <c r="AI591" s="141">
        <f t="shared" si="428"/>
        <v>259.73957647058825</v>
      </c>
      <c r="AJ591" s="142">
        <f t="shared" si="429"/>
        <v>5298.6873599999999</v>
      </c>
      <c r="AK591" s="143">
        <f>INDEX(รายได้แยกตามสิทธิ!$H:$H,MATCH(CalBudget2567!$D591,รายได้แยกตามสิทธิ!$B:$B,0))</f>
        <v>1509894.2</v>
      </c>
      <c r="AL591" s="138">
        <f>INDEX(ผลงานOPDVisit_HDC!$K:$K,MATCH(CalBudget2567!$D591,ผลงานOPDVisit_HDC!$A:$A,0))</f>
        <v>3070</v>
      </c>
      <c r="AM591" s="138">
        <f t="shared" si="430"/>
        <v>491.82221498371337</v>
      </c>
      <c r="AN591" s="139">
        <f t="shared" si="431"/>
        <v>3684</v>
      </c>
      <c r="AO591" s="140">
        <f t="shared" si="432"/>
        <v>3684</v>
      </c>
      <c r="AP591" s="141">
        <f t="shared" si="433"/>
        <v>504.80632145928342</v>
      </c>
      <c r="AQ591" s="142">
        <f t="shared" si="434"/>
        <v>1859706.4882560002</v>
      </c>
      <c r="AR591" s="144">
        <f t="shared" si="408"/>
        <v>29186235.813168004</v>
      </c>
      <c r="AS591" s="143">
        <f>INDEX(รายได้แยกตามสิทธิ!$I:$I,MATCH(CalBudget2567!$D591,รายได้แยกตามสิทธิ!$B:$B,0))</f>
        <v>7614018.9500000002</v>
      </c>
      <c r="AT591" s="138">
        <f>INDEX(ผลงานAdjRw_DHES!$D:$D,MATCH(CalBudget2567!$D591,ผลงานAdjRw_DHES!$B:$B,0))</f>
        <v>849.43889999999999</v>
      </c>
      <c r="AU591" s="143">
        <f t="shared" si="435"/>
        <v>8963.5863744879116</v>
      </c>
      <c r="AV591" s="139">
        <f t="shared" si="436"/>
        <v>1019.3266799999999</v>
      </c>
      <c r="AW591" s="140">
        <f t="shared" si="437"/>
        <v>1019.3266799999999</v>
      </c>
      <c r="AX591" s="141">
        <f t="shared" si="438"/>
        <v>9200.2250547743934</v>
      </c>
      <c r="AY591" s="142">
        <f t="shared" si="439"/>
        <v>9378034.8603360001</v>
      </c>
      <c r="AZ591" s="143">
        <f>INDEX(รายได้แยกตามสิทธิ!$J:$J,MATCH(CalBudget2567!$D591,รายได้แยกตามสิทธิ!$B:$B,0))</f>
        <v>754573.95</v>
      </c>
      <c r="BA591" s="138">
        <f>INDEX(ผลงานAdjRw_DHES!$F:$F,MATCH(CalBudget2567!$D591,ผลงานAdjRw_DHES!$B:$B,0))</f>
        <v>57.372799999999998</v>
      </c>
      <c r="BB591" s="143">
        <f t="shared" si="440"/>
        <v>13152.119994143566</v>
      </c>
      <c r="BC591" s="139">
        <f t="shared" si="441"/>
        <v>68.847359999999995</v>
      </c>
      <c r="BD591" s="140">
        <f t="shared" si="442"/>
        <v>68.847359999999995</v>
      </c>
      <c r="BE591" s="141">
        <f t="shared" si="443"/>
        <v>13499.335961988956</v>
      </c>
      <c r="BF591" s="142">
        <f t="shared" si="444"/>
        <v>929393.64273599989</v>
      </c>
      <c r="BG591" s="143">
        <f>INDEX(รายได้แยกตามสิทธิ!$K:$K,MATCH(CalBudget2567!$D591,รายได้แยกตามสิทธิ!$B:$B,0))</f>
        <v>756901.6</v>
      </c>
      <c r="BH591" s="138">
        <f>INDEX(ผลงานAdjRw_DHES!$E:$E,MATCH(CalBudget2567!$D591,ผลงานAdjRw_DHES!$B:$B,0))</f>
        <v>30.991900000000001</v>
      </c>
      <c r="BI591" s="143">
        <f t="shared" si="445"/>
        <v>24422.562024270857</v>
      </c>
      <c r="BJ591" s="139">
        <f t="shared" si="446"/>
        <v>37.190280000000001</v>
      </c>
      <c r="BK591" s="140">
        <f t="shared" si="447"/>
        <v>37.190280000000001</v>
      </c>
      <c r="BL591" s="141">
        <f t="shared" si="448"/>
        <v>25067.317661711608</v>
      </c>
      <c r="BM591" s="142">
        <f t="shared" si="449"/>
        <v>932260.56268800003</v>
      </c>
      <c r="BN591" s="143">
        <f>INDEX(รายได้แยกตามสิทธิ!$N:$N,MATCH(CalBudget2567!$D591,รายได้แยกตามสิทธิ!$B:$B,0))</f>
        <v>199753</v>
      </c>
      <c r="BO591" s="138">
        <f>INDEX(ผลงานAdjRw_DHES!$I:$I,MATCH(CalBudget2567!$D591,ผลงานAdjRw_DHES!$B:$B,0))</f>
        <v>28.084400000000159</v>
      </c>
      <c r="BP591" s="143">
        <f t="shared" si="450"/>
        <v>7112.5963168164135</v>
      </c>
      <c r="BQ591" s="139">
        <f t="shared" si="451"/>
        <v>33.701280000000189</v>
      </c>
      <c r="BR591" s="140">
        <f t="shared" si="452"/>
        <v>33.701280000000189</v>
      </c>
      <c r="BS591" s="141">
        <f t="shared" si="453"/>
        <v>7300.3688595803669</v>
      </c>
      <c r="BT591" s="142">
        <f t="shared" si="454"/>
        <v>246031.77504000001</v>
      </c>
      <c r="BU591" s="144">
        <f t="shared" si="455"/>
        <v>11485720.8408</v>
      </c>
      <c r="BV591" s="145">
        <f t="shared" si="409"/>
        <v>40671956.653968006</v>
      </c>
      <c r="BW591" s="146">
        <f>INDEX(รายได้แยกตามสิทธิ!$Q:$Q,MATCH(CalBudget2567!$D591,รายได้แยกตามสิทธิ!$B:$B,0))</f>
        <v>0.47</v>
      </c>
      <c r="BX591" s="145">
        <f t="shared" si="456"/>
        <v>19115819.627364963</v>
      </c>
      <c r="BY591" s="141"/>
      <c r="BZ591" s="143">
        <f t="shared" si="457"/>
        <v>65647</v>
      </c>
      <c r="CA591" s="138">
        <f>INDEX(ผลงานOPDVisit_HDC!$C:$C,MATCH(CalBudget2567!$D591,ผลงานOPDVisit_HDC!$A:$A,0))</f>
        <v>65647</v>
      </c>
      <c r="CB591" s="138">
        <f t="shared" si="458"/>
        <v>0</v>
      </c>
    </row>
    <row r="592" spans="1:80" hidden="1" x14ac:dyDescent="0.7">
      <c r="A592" s="136">
        <f>COUNTA($D$16:D592)</f>
        <v>577</v>
      </c>
      <c r="B592" s="1">
        <v>8</v>
      </c>
      <c r="C592" s="2" t="s">
        <v>52</v>
      </c>
      <c r="D592" s="91" t="s">
        <v>649</v>
      </c>
      <c r="E592" s="3" t="s">
        <v>1541</v>
      </c>
      <c r="F592" s="4" t="s">
        <v>1876</v>
      </c>
      <c r="G592" s="1">
        <v>5</v>
      </c>
      <c r="H592" s="3" t="s">
        <v>2964</v>
      </c>
      <c r="I592" s="137">
        <f>INDEX(รายได้แยกตามสิทธิ!$D:$D,MATCH(CalBudget2567!$D592,รายได้แยกตามสิทธิ!$B:$B,0))</f>
        <v>19493500.629999999</v>
      </c>
      <c r="J592" s="138">
        <f>INDEX(ผลงานOPDVisit_HDC!$F:$F,MATCH(CalBudget2567!$D592,ผลงานOPDVisit_HDC!$A:$A,0))</f>
        <v>45185</v>
      </c>
      <c r="K592" s="138">
        <f t="shared" si="410"/>
        <v>431.41530662830581</v>
      </c>
      <c r="L592" s="139">
        <f t="shared" si="411"/>
        <v>54222</v>
      </c>
      <c r="M592" s="140">
        <f t="shared" si="412"/>
        <v>54222</v>
      </c>
      <c r="N592" s="141">
        <f t="shared" si="413"/>
        <v>442.8046707232931</v>
      </c>
      <c r="O592" s="142">
        <f t="shared" si="414"/>
        <v>24009754.855958398</v>
      </c>
      <c r="P592" s="143">
        <f>INDEX(รายได้แยกตามสิทธิ!$E:$E,MATCH(CalBudget2567!$D592,รายได้แยกตามสิทธิ!$B:$B,0))</f>
        <v>1631004.24</v>
      </c>
      <c r="Q592" s="138">
        <f>INDEX(ผลงานOPDVisit_HDC!$D:$D,MATCH(CalBudget2567!$D592,ผลงานOPDVisit_HDC!$A:$A,0))</f>
        <v>2943</v>
      </c>
      <c r="R592" s="138">
        <f t="shared" si="415"/>
        <v>554.19783893985732</v>
      </c>
      <c r="S592" s="139">
        <f t="shared" si="416"/>
        <v>3531.6</v>
      </c>
      <c r="T592" s="140">
        <f t="shared" si="417"/>
        <v>3531.6</v>
      </c>
      <c r="U592" s="141">
        <f t="shared" si="418"/>
        <v>568.82866188786954</v>
      </c>
      <c r="V592" s="142">
        <f t="shared" si="419"/>
        <v>2008875.3023232</v>
      </c>
      <c r="W592" s="143">
        <f>INDEX(รายได้แยกตามสิทธิ!$F:$F,MATCH(CalBudget2567!$D592,รายได้แยกตามสิทธิ!$B:$B,0))</f>
        <v>421500.15</v>
      </c>
      <c r="X592" s="138">
        <f>INDEX(ผลงานOPDVisit_HDC!$E:$E,MATCH(CalBudget2567!$D592,ผลงานOPDVisit_HDC!$A:$A,0))</f>
        <v>3664</v>
      </c>
      <c r="Y592" s="138">
        <f t="shared" si="420"/>
        <v>115.03825054585154</v>
      </c>
      <c r="Z592" s="139">
        <f t="shared" si="421"/>
        <v>4396.8</v>
      </c>
      <c r="AA592" s="140">
        <f t="shared" si="422"/>
        <v>4396.8</v>
      </c>
      <c r="AB592" s="141">
        <f t="shared" si="423"/>
        <v>118.07526036026202</v>
      </c>
      <c r="AC592" s="142">
        <f t="shared" si="424"/>
        <v>519153.30475200008</v>
      </c>
      <c r="AD592" s="143">
        <f>INDEX(รายได้แยกตามสิทธิ!$G:$G,MATCH(CalBudget2567!$D592,รายได้แยกตามสิทธิ!$B:$B,0))</f>
        <v>46861</v>
      </c>
      <c r="AE592" s="138">
        <f>INDEX(ผลงานOPDVisit_HDC!$G:$G,MATCH(CalBudget2567!$D592,ผลงานOPDVisit_HDC!$A:$A,0))</f>
        <v>69</v>
      </c>
      <c r="AF592" s="138">
        <f t="shared" si="425"/>
        <v>679.14492753623188</v>
      </c>
      <c r="AG592" s="139">
        <f t="shared" si="426"/>
        <v>82.8</v>
      </c>
      <c r="AH592" s="140">
        <f t="shared" si="427"/>
        <v>82.8</v>
      </c>
      <c r="AI592" s="141">
        <f t="shared" si="428"/>
        <v>697.07435362318836</v>
      </c>
      <c r="AJ592" s="142">
        <f t="shared" si="429"/>
        <v>57717.756479999996</v>
      </c>
      <c r="AK592" s="143">
        <f>INDEX(รายได้แยกตามสิทธิ!$H:$H,MATCH(CalBudget2567!$D592,รายได้แยกตามสิทธิ!$B:$B,0))</f>
        <v>722031.13</v>
      </c>
      <c r="AL592" s="138">
        <f>INDEX(ผลงานOPDVisit_HDC!$K:$K,MATCH(CalBudget2567!$D592,ผลงานOPDVisit_HDC!$A:$A,0))</f>
        <v>562</v>
      </c>
      <c r="AM592" s="138">
        <f t="shared" si="430"/>
        <v>1284.7529003558718</v>
      </c>
      <c r="AN592" s="139">
        <f t="shared" si="431"/>
        <v>674.4</v>
      </c>
      <c r="AO592" s="140">
        <f t="shared" si="432"/>
        <v>674.4</v>
      </c>
      <c r="AP592" s="141">
        <f t="shared" si="433"/>
        <v>1318.6703769252667</v>
      </c>
      <c r="AQ592" s="142">
        <f t="shared" si="434"/>
        <v>889311.30219839991</v>
      </c>
      <c r="AR592" s="144">
        <f t="shared" ref="AR592:AR655" si="459">O592+V592+AC592+AJ592+AQ592</f>
        <v>27484812.521711998</v>
      </c>
      <c r="AS592" s="143">
        <f>INDEX(รายได้แยกตามสิทธิ!$I:$I,MATCH(CalBudget2567!$D592,รายได้แยกตามสิทธิ!$B:$B,0))</f>
        <v>6947847.7999999998</v>
      </c>
      <c r="AT592" s="138">
        <f>INDEX(ผลงานAdjRw_DHES!$D:$D,MATCH(CalBudget2567!$D592,ผลงานAdjRw_DHES!$B:$B,0))</f>
        <v>908.2912</v>
      </c>
      <c r="AU592" s="143">
        <f t="shared" si="435"/>
        <v>7649.361570386237</v>
      </c>
      <c r="AV592" s="139">
        <f t="shared" si="436"/>
        <v>1089.9494399999999</v>
      </c>
      <c r="AW592" s="140">
        <f t="shared" si="437"/>
        <v>1089.9494399999999</v>
      </c>
      <c r="AX592" s="141">
        <f t="shared" si="438"/>
        <v>7851.3047158444333</v>
      </c>
      <c r="AY592" s="142">
        <f t="shared" si="439"/>
        <v>8557525.178303998</v>
      </c>
      <c r="AZ592" s="143">
        <f>INDEX(รายได้แยกตามสิทธิ!$J:$J,MATCH(CalBudget2567!$D592,รายได้แยกตามสิทธิ!$B:$B,0))</f>
        <v>472844.2</v>
      </c>
      <c r="BA592" s="138">
        <f>INDEX(ผลงานAdjRw_DHES!$F:$F,MATCH(CalBudget2567!$D592,ผลงานAdjRw_DHES!$B:$B,0))</f>
        <v>48.244100000000003</v>
      </c>
      <c r="BB592" s="143">
        <f t="shared" si="440"/>
        <v>9801.0782665652368</v>
      </c>
      <c r="BC592" s="139">
        <f t="shared" si="441"/>
        <v>57.892920000000004</v>
      </c>
      <c r="BD592" s="140">
        <f t="shared" si="442"/>
        <v>57.892920000000004</v>
      </c>
      <c r="BE592" s="141">
        <f t="shared" si="443"/>
        <v>10059.826732802559</v>
      </c>
      <c r="BF592" s="142">
        <f t="shared" si="444"/>
        <v>582392.74425600003</v>
      </c>
      <c r="BG592" s="143">
        <f>INDEX(รายได้แยกตามสิทธิ!$K:$K,MATCH(CalBudget2567!$D592,รายได้แยกตามสิทธิ!$B:$B,0))</f>
        <v>148126.75</v>
      </c>
      <c r="BH592" s="138">
        <f>INDEX(ผลงานAdjRw_DHES!$E:$E,MATCH(CalBudget2567!$D592,ผลงานAdjRw_DHES!$B:$B,0))</f>
        <v>19.242099999999997</v>
      </c>
      <c r="BI592" s="143">
        <f t="shared" si="445"/>
        <v>7698.0553058138157</v>
      </c>
      <c r="BJ592" s="139">
        <f t="shared" si="446"/>
        <v>23.090519999999994</v>
      </c>
      <c r="BK592" s="140">
        <f t="shared" si="447"/>
        <v>23.090519999999994</v>
      </c>
      <c r="BL592" s="141">
        <f t="shared" si="448"/>
        <v>7901.2839658873008</v>
      </c>
      <c r="BM592" s="142">
        <f t="shared" si="449"/>
        <v>182444.75543999998</v>
      </c>
      <c r="BN592" s="143">
        <f>INDEX(รายได้แยกตามสิทธิ!$N:$N,MATCH(CalBudget2567!$D592,รายได้แยกตามสิทธิ!$B:$B,0))</f>
        <v>345256.5</v>
      </c>
      <c r="BO592" s="138">
        <f>INDEX(ผลงานAdjRw_DHES!$I:$I,MATCH(CalBudget2567!$D592,ผลงานAdjRw_DHES!$B:$B,0))</f>
        <v>55.064300000000173</v>
      </c>
      <c r="BP592" s="143">
        <f t="shared" si="450"/>
        <v>6270.0606381993221</v>
      </c>
      <c r="BQ592" s="139">
        <f t="shared" si="451"/>
        <v>66.077160000000205</v>
      </c>
      <c r="BR592" s="140">
        <f t="shared" si="452"/>
        <v>66.077160000000205</v>
      </c>
      <c r="BS592" s="141">
        <f t="shared" si="453"/>
        <v>6435.5902390477841</v>
      </c>
      <c r="BT592" s="142">
        <f t="shared" si="454"/>
        <v>425245.52591999999</v>
      </c>
      <c r="BU592" s="144">
        <f t="shared" si="455"/>
        <v>9747608.2039199993</v>
      </c>
      <c r="BV592" s="145">
        <f t="shared" ref="BV592:BV655" si="460">AR592+BU592</f>
        <v>37232420.725631997</v>
      </c>
      <c r="BW592" s="146">
        <f>INDEX(รายได้แยกตามสิทธิ!$Q:$Q,MATCH(CalBudget2567!$D592,รายได้แยกตามสิทธิ!$B:$B,0))</f>
        <v>0.63</v>
      </c>
      <c r="BX592" s="145">
        <f t="shared" si="456"/>
        <v>23456425.057148159</v>
      </c>
      <c r="BY592" s="141"/>
      <c r="BZ592" s="143">
        <f t="shared" si="457"/>
        <v>52423</v>
      </c>
      <c r="CA592" s="138">
        <f>INDEX(ผลงานOPDVisit_HDC!$C:$C,MATCH(CalBudget2567!$D592,ผลงานOPDVisit_HDC!$A:$A,0))</f>
        <v>52423</v>
      </c>
      <c r="CB592" s="138">
        <f t="shared" si="458"/>
        <v>0</v>
      </c>
    </row>
    <row r="593" spans="1:80" hidden="1" x14ac:dyDescent="0.7">
      <c r="A593" s="136">
        <f>COUNTA($D$16:D593)</f>
        <v>578</v>
      </c>
      <c r="B593" s="1">
        <v>8</v>
      </c>
      <c r="C593" s="2" t="s">
        <v>52</v>
      </c>
      <c r="D593" s="91" t="s">
        <v>650</v>
      </c>
      <c r="E593" s="3" t="s">
        <v>1542</v>
      </c>
      <c r="F593" s="4" t="s">
        <v>1876</v>
      </c>
      <c r="G593" s="1">
        <v>5</v>
      </c>
      <c r="H593" s="3" t="s">
        <v>2964</v>
      </c>
      <c r="I593" s="137">
        <f>INDEX(รายได้แยกตามสิทธิ!$D:$D,MATCH(CalBudget2567!$D593,รายได้แยกตามสิทธิ!$B:$B,0))</f>
        <v>20248505.02</v>
      </c>
      <c r="J593" s="138">
        <f>INDEX(ผลงานOPDVisit_HDC!$F:$F,MATCH(CalBudget2567!$D593,ผลงานOPDVisit_HDC!$A:$A,0))</f>
        <v>42475</v>
      </c>
      <c r="K593" s="138">
        <f t="shared" ref="K593:K656" si="461">SUM(I593/J593)</f>
        <v>476.71583331371392</v>
      </c>
      <c r="L593" s="139">
        <f t="shared" ref="L593:L656" si="462">J593*1.2</f>
        <v>50970</v>
      </c>
      <c r="M593" s="140">
        <f t="shared" ref="M593:M656" si="463">L593</f>
        <v>50970</v>
      </c>
      <c r="N593" s="141">
        <f t="shared" ref="N593:N656" si="464">($F$4*K593)+K593</f>
        <v>489.30113131319598</v>
      </c>
      <c r="O593" s="142">
        <f t="shared" ref="O593:O656" si="465">M593*N593</f>
        <v>24939678.663033601</v>
      </c>
      <c r="P593" s="143">
        <f>INDEX(รายได้แยกตามสิทธิ!$E:$E,MATCH(CalBudget2567!$D593,รายได้แยกตามสิทธิ!$B:$B,0))</f>
        <v>2674100.7999999998</v>
      </c>
      <c r="Q593" s="138">
        <f>INDEX(ผลงานOPDVisit_HDC!$D:$D,MATCH(CalBudget2567!$D593,ผลงานOPDVisit_HDC!$A:$A,0))</f>
        <v>6197</v>
      </c>
      <c r="R593" s="138">
        <f t="shared" ref="R593:R656" si="466">IF(Q593=0,0,P593/Q593)</f>
        <v>431.51537840890751</v>
      </c>
      <c r="S593" s="139">
        <f t="shared" ref="S593:S656" si="467">Q593*1.2</f>
        <v>7436.4</v>
      </c>
      <c r="T593" s="140">
        <f t="shared" ref="T593:T656" si="468">S593</f>
        <v>7436.4</v>
      </c>
      <c r="U593" s="141">
        <f t="shared" ref="U593:U656" si="469">($F$4*R593)+R593</f>
        <v>442.90738439890265</v>
      </c>
      <c r="V593" s="142">
        <f t="shared" ref="V593:V656" si="470">T593*U593</f>
        <v>3293636.4733439996</v>
      </c>
      <c r="W593" s="143">
        <f>INDEX(รายได้แยกตามสิทธิ!$F:$F,MATCH(CalBudget2567!$D593,รายได้แยกตามสิทธิ!$B:$B,0))</f>
        <v>669199</v>
      </c>
      <c r="X593" s="138">
        <f>INDEX(ผลงานOPDVisit_HDC!$E:$E,MATCH(CalBudget2567!$D593,ผลงานOPDVisit_HDC!$A:$A,0))</f>
        <v>3459</v>
      </c>
      <c r="Y593" s="138">
        <f t="shared" ref="Y593:Y656" si="471">IF(X593=0,0,W593/X593)</f>
        <v>193.466030644695</v>
      </c>
      <c r="Z593" s="139">
        <f t="shared" ref="Z593:Z656" si="472">X593*1.2</f>
        <v>4150.8</v>
      </c>
      <c r="AA593" s="140">
        <f t="shared" ref="AA593:AA656" si="473">Z593</f>
        <v>4150.8</v>
      </c>
      <c r="AB593" s="141">
        <f t="shared" ref="AB593:AB656" si="474">($F$4*Y593)+Y593</f>
        <v>198.57353385371493</v>
      </c>
      <c r="AC593" s="142">
        <f t="shared" ref="AC593:AC656" si="475">AA593*AB593</f>
        <v>824239.02431999997</v>
      </c>
      <c r="AD593" s="143">
        <f>INDEX(รายได้แยกตามสิทธิ!$G:$G,MATCH(CalBudget2567!$D593,รายได้แยกตามสิทธิ!$B:$B,0))</f>
        <v>696</v>
      </c>
      <c r="AE593" s="138">
        <f>INDEX(ผลงานOPDVisit_HDC!$G:$G,MATCH(CalBudget2567!$D593,ผลงานOPDVisit_HDC!$A:$A,0))</f>
        <v>4</v>
      </c>
      <c r="AF593" s="138">
        <f t="shared" ref="AF593:AF656" si="476">IFERROR(SUM(AD593/AE593),0)</f>
        <v>174</v>
      </c>
      <c r="AG593" s="139">
        <f t="shared" ref="AG593:AG656" si="477">AE593*1.2</f>
        <v>4.8</v>
      </c>
      <c r="AH593" s="140">
        <f t="shared" ref="AH593:AH656" si="478">AG593</f>
        <v>4.8</v>
      </c>
      <c r="AI593" s="141">
        <f t="shared" ref="AI593:AI656" si="479">($F$4*AF593)+AF593</f>
        <v>178.59360000000001</v>
      </c>
      <c r="AJ593" s="142">
        <f t="shared" ref="AJ593:AJ656" si="480">AH593*AI593</f>
        <v>857.24928</v>
      </c>
      <c r="AK593" s="143">
        <f>INDEX(รายได้แยกตามสิทธิ!$H:$H,MATCH(CalBudget2567!$D593,รายได้แยกตามสิทธิ!$B:$B,0))</f>
        <v>1140275.7</v>
      </c>
      <c r="AL593" s="138">
        <f>INDEX(ผลงานOPDVisit_HDC!$K:$K,MATCH(CalBudget2567!$D593,ผลงานOPDVisit_HDC!$A:$A,0))</f>
        <v>6687</v>
      </c>
      <c r="AM593" s="138">
        <f t="shared" ref="AM593:AM656" si="481">IFERROR(SUM(AK593/AL593),0)</f>
        <v>170.52126514131896</v>
      </c>
      <c r="AN593" s="139">
        <f t="shared" ref="AN593:AN656" si="482">AL593*1.2</f>
        <v>8024.4</v>
      </c>
      <c r="AO593" s="140">
        <f t="shared" ref="AO593:AO656" si="483">AN593</f>
        <v>8024.4</v>
      </c>
      <c r="AP593" s="141">
        <f t="shared" ref="AP593:AP656" si="484">($F$4*AM593)+AM593</f>
        <v>175.02302654104977</v>
      </c>
      <c r="AQ593" s="142">
        <f t="shared" ref="AQ593:AQ656" si="485">AO593*AP593</f>
        <v>1404454.7741759997</v>
      </c>
      <c r="AR593" s="144">
        <f t="shared" si="459"/>
        <v>30462866.184153594</v>
      </c>
      <c r="AS593" s="143">
        <f>INDEX(รายได้แยกตามสิทธิ!$I:$I,MATCH(CalBudget2567!$D593,รายได้แยกตามสิทธิ!$B:$B,0))</f>
        <v>8905833.0899999999</v>
      </c>
      <c r="AT593" s="138">
        <f>INDEX(ผลงานAdjRw_DHES!$D:$D,MATCH(CalBudget2567!$D593,ผลงานAdjRw_DHES!$B:$B,0))</f>
        <v>1139.0436999999999</v>
      </c>
      <c r="AU593" s="143">
        <f t="shared" ref="AU593:AU656" si="486">IFERROR(SUM(AS593/AT593),0)</f>
        <v>7818.6930756036845</v>
      </c>
      <c r="AV593" s="139">
        <f t="shared" ref="AV593:AV656" si="487">AT593*1.2</f>
        <v>1366.8524399999999</v>
      </c>
      <c r="AW593" s="140">
        <f t="shared" ref="AW593:AW656" si="488">AV593</f>
        <v>1366.8524399999999</v>
      </c>
      <c r="AX593" s="141">
        <f t="shared" ref="AX593:AX656" si="489">($F$4*AU593)+AU593</f>
        <v>8025.106572799622</v>
      </c>
      <c r="AY593" s="142">
        <f t="shared" ref="AY593:AY656" si="490">AW593*AX593</f>
        <v>10969136.5002912</v>
      </c>
      <c r="AZ593" s="143">
        <f>INDEX(รายได้แยกตามสิทธิ!$J:$J,MATCH(CalBudget2567!$D593,รายได้แยกตามสิทธิ!$B:$B,0))</f>
        <v>790170.5</v>
      </c>
      <c r="BA593" s="138">
        <f>INDEX(ผลงานAdjRw_DHES!$F:$F,MATCH(CalBudget2567!$D593,ผลงานAdjRw_DHES!$B:$B,0))</f>
        <v>65.249099999999999</v>
      </c>
      <c r="BB593" s="143">
        <f t="shared" ref="BB593:BB656" si="491">IFERROR(SUM(AZ593/BA593),0)</f>
        <v>12110.059755613487</v>
      </c>
      <c r="BC593" s="139">
        <f t="shared" ref="BC593:BC656" si="492">BA593*1.2</f>
        <v>78.298919999999995</v>
      </c>
      <c r="BD593" s="140">
        <f t="shared" ref="BD593:BD656" si="493">BC593</f>
        <v>78.298919999999995</v>
      </c>
      <c r="BE593" s="141">
        <f t="shared" ref="BE593:BE656" si="494">($F$4*BB593)+BB593</f>
        <v>12429.765333161684</v>
      </c>
      <c r="BF593" s="142">
        <f t="shared" ref="BF593:BF656" si="495">BD593*BE593</f>
        <v>973237.20143999998</v>
      </c>
      <c r="BG593" s="143">
        <f>INDEX(รายได้แยกตามสิทธิ!$K:$K,MATCH(CalBudget2567!$D593,รายได้แยกตามสิทธิ!$B:$B,0))</f>
        <v>324733</v>
      </c>
      <c r="BH593" s="138">
        <f>INDEX(ผลงานAdjRw_DHES!$E:$E,MATCH(CalBudget2567!$D593,ผลงานAdjRw_DHES!$B:$B,0))</f>
        <v>42.219400000000007</v>
      </c>
      <c r="BI593" s="143">
        <f t="shared" ref="BI593:BI656" si="496">IFERROR(SUM(BG593/BH593),0)</f>
        <v>7691.5588568288495</v>
      </c>
      <c r="BJ593" s="139">
        <f t="shared" ref="BJ593:BJ656" si="497">BH593*1.2</f>
        <v>50.663280000000007</v>
      </c>
      <c r="BK593" s="140">
        <f t="shared" ref="BK593:BK656" si="498">BJ593</f>
        <v>50.663280000000007</v>
      </c>
      <c r="BL593" s="141">
        <f t="shared" ref="BL593:BL656" si="499">($F$4*BI593)+BI593</f>
        <v>7894.6160106491307</v>
      </c>
      <c r="BM593" s="142">
        <f t="shared" ref="BM593:BM656" si="500">BK593*BL593</f>
        <v>399967.14143999992</v>
      </c>
      <c r="BN593" s="143">
        <f>INDEX(รายได้แยกตามสิทธิ!$N:$N,MATCH(CalBudget2567!$D593,รายได้แยกตามสิทธิ!$B:$B,0))</f>
        <v>223090</v>
      </c>
      <c r="BO593" s="138">
        <f>INDEX(ผลงานAdjRw_DHES!$I:$I,MATCH(CalBudget2567!$D593,ผลงานAdjRw_DHES!$B:$B,0))</f>
        <v>40.093800000000044</v>
      </c>
      <c r="BP593" s="143">
        <f t="shared" ref="BP593:BP656" si="501">IFERROR(SUM(BN593/BO593),0)</f>
        <v>5564.2019464356026</v>
      </c>
      <c r="BQ593" s="139">
        <f t="shared" ref="BQ593:BQ656" si="502">BO593*1.2</f>
        <v>48.112560000000052</v>
      </c>
      <c r="BR593" s="140">
        <f t="shared" ref="BR593:BR656" si="503">BQ593</f>
        <v>48.112560000000052</v>
      </c>
      <c r="BS593" s="141">
        <f t="shared" ref="BS593:BS656" si="504">($F$4*BP593)+BP593</f>
        <v>5711.0968778215029</v>
      </c>
      <c r="BT593" s="142">
        <f t="shared" ref="BT593:BT656" si="505">BR593*BS593</f>
        <v>274775.49120000005</v>
      </c>
      <c r="BU593" s="144">
        <f t="shared" ref="BU593:BU656" si="506">AY593+BF593+BM593+BT593</f>
        <v>12617116.334371202</v>
      </c>
      <c r="BV593" s="145">
        <f t="shared" si="460"/>
        <v>43079982.518524796</v>
      </c>
      <c r="BW593" s="146">
        <f>INDEX(รายได้แยกตามสิทธิ!$Q:$Q,MATCH(CalBudget2567!$D593,รายได้แยกตามสิทธิ!$B:$B,0))</f>
        <v>0.49</v>
      </c>
      <c r="BX593" s="145">
        <f t="shared" ref="BX593:BX656" si="507">BV593*BW593</f>
        <v>21109191.434077151</v>
      </c>
      <c r="BY593" s="141"/>
      <c r="BZ593" s="143">
        <f t="shared" ref="BZ593:BZ656" si="508">SUM(J593,Q593,X593,AE593,AL593)</f>
        <v>58822</v>
      </c>
      <c r="CA593" s="138">
        <f>INDEX(ผลงานOPDVisit_HDC!$C:$C,MATCH(CalBudget2567!$D593,ผลงานOPDVisit_HDC!$A:$A,0))</f>
        <v>58822</v>
      </c>
      <c r="CB593" s="138">
        <f t="shared" ref="CB593:CB656" si="509">SUM(BZ593-CA593)</f>
        <v>0</v>
      </c>
    </row>
    <row r="594" spans="1:80" hidden="1" x14ac:dyDescent="0.7">
      <c r="A594" s="136">
        <f>COUNTA($D$16:D594)</f>
        <v>579</v>
      </c>
      <c r="B594" s="1">
        <v>8</v>
      </c>
      <c r="C594" s="2" t="s">
        <v>52</v>
      </c>
      <c r="D594" s="91" t="s">
        <v>651</v>
      </c>
      <c r="E594" s="3" t="s">
        <v>1543</v>
      </c>
      <c r="F594" s="4" t="s">
        <v>1876</v>
      </c>
      <c r="G594" s="1">
        <v>13</v>
      </c>
      <c r="H594" s="3" t="s">
        <v>2963</v>
      </c>
      <c r="I594" s="137">
        <f>INDEX(รายได้แยกตามสิทธิ!$D:$D,MATCH(CalBudget2567!$D594,รายได้แยกตามสิทธิ!$B:$B,0))</f>
        <v>104242871.70999999</v>
      </c>
      <c r="J594" s="138">
        <f>INDEX(ผลงานOPDVisit_HDC!$F:$F,MATCH(CalBudget2567!$D594,ผลงานOPDVisit_HDC!$A:$A,0))</f>
        <v>249909</v>
      </c>
      <c r="K594" s="138">
        <f t="shared" si="461"/>
        <v>417.12331972838109</v>
      </c>
      <c r="L594" s="139">
        <f t="shared" si="462"/>
        <v>299890.8</v>
      </c>
      <c r="M594" s="140">
        <f t="shared" si="463"/>
        <v>299890.8</v>
      </c>
      <c r="N594" s="141">
        <f t="shared" si="464"/>
        <v>428.13537536921035</v>
      </c>
      <c r="O594" s="142">
        <f t="shared" si="465"/>
        <v>128393860.22777279</v>
      </c>
      <c r="P594" s="143">
        <f>INDEX(รายได้แยกตามสิทธิ!$E:$E,MATCH(CalBudget2567!$D594,รายได้แยกตามสิทธิ!$B:$B,0))</f>
        <v>22289836.190000001</v>
      </c>
      <c r="Q594" s="138">
        <f>INDEX(ผลงานOPDVisit_HDC!$D:$D,MATCH(CalBudget2567!$D594,ผลงานOPDVisit_HDC!$A:$A,0))</f>
        <v>27556</v>
      </c>
      <c r="R594" s="138">
        <f t="shared" si="466"/>
        <v>808.89229895485562</v>
      </c>
      <c r="S594" s="139">
        <f t="shared" si="467"/>
        <v>33067.199999999997</v>
      </c>
      <c r="T594" s="140">
        <f t="shared" si="468"/>
        <v>33067.199999999997</v>
      </c>
      <c r="U594" s="141">
        <f t="shared" si="469"/>
        <v>830.24705564726378</v>
      </c>
      <c r="V594" s="142">
        <f t="shared" si="470"/>
        <v>27453945.438499197</v>
      </c>
      <c r="W594" s="143">
        <f>INDEX(รายได้แยกตามสิทธิ!$F:$F,MATCH(CalBudget2567!$D594,รายได้แยกตามสิทธิ!$B:$B,0))</f>
        <v>4458649.37</v>
      </c>
      <c r="X594" s="138">
        <f>INDEX(ผลงานOPDVisit_HDC!$E:$E,MATCH(CalBudget2567!$D594,ผลงานOPDVisit_HDC!$A:$A,0))</f>
        <v>13795</v>
      </c>
      <c r="Y594" s="138">
        <f t="shared" si="471"/>
        <v>323.20763827473723</v>
      </c>
      <c r="Z594" s="139">
        <f t="shared" si="472"/>
        <v>16554</v>
      </c>
      <c r="AA594" s="140">
        <f t="shared" si="473"/>
        <v>16554</v>
      </c>
      <c r="AB594" s="141">
        <f t="shared" si="474"/>
        <v>331.74031992519031</v>
      </c>
      <c r="AC594" s="142">
        <f t="shared" si="475"/>
        <v>5491629.2560416004</v>
      </c>
      <c r="AD594" s="143">
        <f>INDEX(รายได้แยกตามสิทธิ!$G:$G,MATCH(CalBudget2567!$D594,รายได้แยกตามสิทธิ!$B:$B,0))</f>
        <v>40899</v>
      </c>
      <c r="AE594" s="138">
        <f>INDEX(ผลงานOPDVisit_HDC!$G:$G,MATCH(CalBudget2567!$D594,ผลงานOPDVisit_HDC!$A:$A,0))</f>
        <v>0</v>
      </c>
      <c r="AF594" s="138">
        <f t="shared" si="476"/>
        <v>0</v>
      </c>
      <c r="AG594" s="139">
        <f t="shared" si="477"/>
        <v>0</v>
      </c>
      <c r="AH594" s="140">
        <f t="shared" si="478"/>
        <v>0</v>
      </c>
      <c r="AI594" s="141">
        <f t="shared" si="479"/>
        <v>0</v>
      </c>
      <c r="AJ594" s="142">
        <f t="shared" si="480"/>
        <v>0</v>
      </c>
      <c r="AK594" s="143">
        <f>INDEX(รายได้แยกตามสิทธิ!$H:$H,MATCH(CalBudget2567!$D594,รายได้แยกตามสิทธิ!$B:$B,0))</f>
        <v>7453109.4199999999</v>
      </c>
      <c r="AL594" s="138">
        <f>INDEX(ผลงานOPDVisit_HDC!$K:$K,MATCH(CalBudget2567!$D594,ผลงานOPDVisit_HDC!$A:$A,0))</f>
        <v>9398</v>
      </c>
      <c r="AM594" s="138">
        <f t="shared" si="481"/>
        <v>793.05271547137693</v>
      </c>
      <c r="AN594" s="139">
        <f t="shared" si="482"/>
        <v>11277.6</v>
      </c>
      <c r="AO594" s="140">
        <f t="shared" si="483"/>
        <v>11277.6</v>
      </c>
      <c r="AP594" s="141">
        <f t="shared" si="484"/>
        <v>813.98930715982124</v>
      </c>
      <c r="AQ594" s="142">
        <f t="shared" si="485"/>
        <v>9179845.8104256</v>
      </c>
      <c r="AR594" s="144">
        <f t="shared" si="459"/>
        <v>170519280.73273918</v>
      </c>
      <c r="AS594" s="143">
        <f>INDEX(รายได้แยกตามสิทธิ!$I:$I,MATCH(CalBudget2567!$D594,รายได้แยกตามสิทธิ!$B:$B,0))</f>
        <v>104014268.08</v>
      </c>
      <c r="AT594" s="138">
        <f>INDEX(ผลงานAdjRw_DHES!$D:$D,MATCH(CalBudget2567!$D594,ผลงานAdjRw_DHES!$B:$B,0))</f>
        <v>7954.2345999999998</v>
      </c>
      <c r="AU594" s="143">
        <f t="shared" si="486"/>
        <v>13076.590433980913</v>
      </c>
      <c r="AV594" s="139">
        <f t="shared" si="487"/>
        <v>9545.0815199999997</v>
      </c>
      <c r="AW594" s="140">
        <f t="shared" si="488"/>
        <v>9545.0815199999997</v>
      </c>
      <c r="AX594" s="141">
        <f t="shared" si="489"/>
        <v>13421.81242143801</v>
      </c>
      <c r="AY594" s="142">
        <f t="shared" si="490"/>
        <v>128112293.70877439</v>
      </c>
      <c r="AZ594" s="143">
        <f>INDEX(รายได้แยกตามสิทธิ!$J:$J,MATCH(CalBudget2567!$D594,รายได้แยกตามสิทธิ!$B:$B,0))</f>
        <v>11760582.789999999</v>
      </c>
      <c r="BA594" s="138">
        <f>INDEX(ผลงานAdjRw_DHES!$F:$F,MATCH(CalBudget2567!$D594,ผลงานAdjRw_DHES!$B:$B,0))</f>
        <v>729.08870000000002</v>
      </c>
      <c r="BB594" s="143">
        <f t="shared" si="491"/>
        <v>16130.524022660067</v>
      </c>
      <c r="BC594" s="139">
        <f t="shared" si="492"/>
        <v>874.90643999999998</v>
      </c>
      <c r="BD594" s="140">
        <f t="shared" si="493"/>
        <v>874.90643999999998</v>
      </c>
      <c r="BE594" s="141">
        <f t="shared" si="494"/>
        <v>16556.369856858291</v>
      </c>
      <c r="BF594" s="142">
        <f t="shared" si="495"/>
        <v>14485274.610787196</v>
      </c>
      <c r="BG594" s="143">
        <f>INDEX(รายได้แยกตามสิทธิ!$K:$K,MATCH(CalBudget2567!$D594,รายได้แยกตามสิทธิ!$B:$B,0))</f>
        <v>3857203.9</v>
      </c>
      <c r="BH594" s="138">
        <f>INDEX(ผลงานAdjRw_DHES!$E:$E,MATCH(CalBudget2567!$D594,ผลงานAdjRw_DHES!$B:$B,0))</f>
        <v>398.15819999999997</v>
      </c>
      <c r="BI594" s="143">
        <f t="shared" si="496"/>
        <v>9687.6163796199598</v>
      </c>
      <c r="BJ594" s="139">
        <f t="shared" si="497"/>
        <v>477.78983999999991</v>
      </c>
      <c r="BK594" s="140">
        <f t="shared" si="498"/>
        <v>477.78983999999991</v>
      </c>
      <c r="BL594" s="141">
        <f t="shared" si="499"/>
        <v>9943.3694520419267</v>
      </c>
      <c r="BM594" s="142">
        <f t="shared" si="500"/>
        <v>4750840.8995519988</v>
      </c>
      <c r="BN594" s="143">
        <f>INDEX(รายได้แยกตามสิทธิ!$N:$N,MATCH(CalBudget2567!$D594,รายได้แยกตามสิทธิ!$B:$B,0))</f>
        <v>8038139.2599999998</v>
      </c>
      <c r="BO594" s="138">
        <f>INDEX(ผลงานAdjRw_DHES!$I:$I,MATCH(CalBudget2567!$D594,ผลงานAdjRw_DHES!$B:$B,0))</f>
        <v>330.59060000000159</v>
      </c>
      <c r="BP594" s="143">
        <f t="shared" si="501"/>
        <v>24314.482202458148</v>
      </c>
      <c r="BQ594" s="139">
        <f t="shared" si="502"/>
        <v>396.7087200000019</v>
      </c>
      <c r="BR594" s="140">
        <f t="shared" si="503"/>
        <v>396.7087200000019</v>
      </c>
      <c r="BS594" s="141">
        <f t="shared" si="504"/>
        <v>24956.384532603042</v>
      </c>
      <c r="BT594" s="142">
        <f t="shared" si="505"/>
        <v>9900415.3637567982</v>
      </c>
      <c r="BU594" s="144">
        <f t="shared" si="506"/>
        <v>157248824.58287036</v>
      </c>
      <c r="BV594" s="145">
        <f t="shared" si="460"/>
        <v>327768105.31560957</v>
      </c>
      <c r="BW594" s="146">
        <f>INDEX(รายได้แยกตามสิทธิ!$Q:$Q,MATCH(CalBudget2567!$D594,รายได้แยกตามสิทธิ!$B:$B,0))</f>
        <v>0.56000000000000005</v>
      </c>
      <c r="BX594" s="145">
        <f t="shared" si="507"/>
        <v>183550138.97674137</v>
      </c>
      <c r="BY594" s="141"/>
      <c r="BZ594" s="143">
        <f t="shared" si="508"/>
        <v>300658</v>
      </c>
      <c r="CA594" s="138">
        <f>INDEX(ผลงานOPDVisit_HDC!$C:$C,MATCH(CalBudget2567!$D594,ผลงานOPDVisit_HDC!$A:$A,0))</f>
        <v>300658</v>
      </c>
      <c r="CB594" s="138">
        <f t="shared" si="509"/>
        <v>0</v>
      </c>
    </row>
    <row r="595" spans="1:80" hidden="1" x14ac:dyDescent="0.7">
      <c r="A595" s="136">
        <f>COUNTA($D$16:D595)</f>
        <v>580</v>
      </c>
      <c r="B595" s="1">
        <v>8</v>
      </c>
      <c r="C595" s="2" t="s">
        <v>52</v>
      </c>
      <c r="D595" s="91" t="s">
        <v>652</v>
      </c>
      <c r="E595" s="3" t="s">
        <v>1544</v>
      </c>
      <c r="F595" s="4" t="s">
        <v>1876</v>
      </c>
      <c r="G595" s="1">
        <v>3</v>
      </c>
      <c r="H595" s="3" t="s">
        <v>2972</v>
      </c>
      <c r="I595" s="137">
        <f>INDEX(รายได้แยกตามสิทธิ!$D:$D,MATCH(CalBudget2567!$D595,รายได้แยกตามสิทธิ!$B:$B,0))</f>
        <v>22181745.84</v>
      </c>
      <c r="J595" s="138">
        <f>INDEX(ผลงานOPDVisit_HDC!$F:$F,MATCH(CalBudget2567!$D595,ผลงานOPDVisit_HDC!$A:$A,0))</f>
        <v>45526</v>
      </c>
      <c r="K595" s="138">
        <f t="shared" si="461"/>
        <v>487.23247902297589</v>
      </c>
      <c r="L595" s="139">
        <f t="shared" si="462"/>
        <v>54631.199999999997</v>
      </c>
      <c r="M595" s="140">
        <f t="shared" si="463"/>
        <v>54631.199999999997</v>
      </c>
      <c r="N595" s="141">
        <f t="shared" si="464"/>
        <v>500.09541646918245</v>
      </c>
      <c r="O595" s="142">
        <f t="shared" si="465"/>
        <v>27320812.7162112</v>
      </c>
      <c r="P595" s="143">
        <f>INDEX(รายได้แยกตามสิทธิ!$E:$E,MATCH(CalBudget2567!$D595,รายได้แยกตามสิทธิ!$B:$B,0))</f>
        <v>3104141.49</v>
      </c>
      <c r="Q595" s="138">
        <f>INDEX(ผลงานOPDVisit_HDC!$D:$D,MATCH(CalBudget2567!$D595,ผลงานOPDVisit_HDC!$A:$A,0))</f>
        <v>5364</v>
      </c>
      <c r="R595" s="138">
        <f t="shared" si="466"/>
        <v>578.69901006711416</v>
      </c>
      <c r="S595" s="139">
        <f t="shared" si="467"/>
        <v>6436.8</v>
      </c>
      <c r="T595" s="140">
        <f t="shared" si="468"/>
        <v>6436.8</v>
      </c>
      <c r="U595" s="141">
        <f t="shared" si="469"/>
        <v>593.97666393288603</v>
      </c>
      <c r="V595" s="142">
        <f t="shared" si="470"/>
        <v>3823308.990403201</v>
      </c>
      <c r="W595" s="143">
        <f>INDEX(รายได้แยกตามสิทธิ!$F:$F,MATCH(CalBudget2567!$D595,รายได้แยกตามสิทธิ!$B:$B,0))</f>
        <v>1228627.8</v>
      </c>
      <c r="X595" s="138">
        <f>INDEX(ผลงานOPDVisit_HDC!$E:$E,MATCH(CalBudget2567!$D595,ผลงานOPDVisit_HDC!$A:$A,0))</f>
        <v>2794</v>
      </c>
      <c r="Y595" s="138">
        <f t="shared" si="471"/>
        <v>439.73793843951324</v>
      </c>
      <c r="Z595" s="139">
        <f t="shared" si="472"/>
        <v>3352.7999999999997</v>
      </c>
      <c r="AA595" s="140">
        <f t="shared" si="473"/>
        <v>3352.7999999999997</v>
      </c>
      <c r="AB595" s="141">
        <f t="shared" si="474"/>
        <v>451.3470200143164</v>
      </c>
      <c r="AC595" s="142">
        <f t="shared" si="475"/>
        <v>1513276.2887039999</v>
      </c>
      <c r="AD595" s="143">
        <f>INDEX(รายได้แยกตามสิทธิ!$G:$G,MATCH(CalBudget2567!$D595,รายได้แยกตามสิทธิ!$B:$B,0))</f>
        <v>10571</v>
      </c>
      <c r="AE595" s="138">
        <f>INDEX(ผลงานOPDVisit_HDC!$G:$G,MATCH(CalBudget2567!$D595,ผลงานOPDVisit_HDC!$A:$A,0))</f>
        <v>32</v>
      </c>
      <c r="AF595" s="138">
        <f t="shared" si="476"/>
        <v>330.34375</v>
      </c>
      <c r="AG595" s="139">
        <f t="shared" si="477"/>
        <v>38.4</v>
      </c>
      <c r="AH595" s="140">
        <f t="shared" si="478"/>
        <v>38.4</v>
      </c>
      <c r="AI595" s="141">
        <f t="shared" si="479"/>
        <v>339.06482499999998</v>
      </c>
      <c r="AJ595" s="142">
        <f t="shared" si="480"/>
        <v>13020.089279999998</v>
      </c>
      <c r="AK595" s="143">
        <f>INDEX(รายได้แยกตามสิทธิ!$H:$H,MATCH(CalBudget2567!$D595,รายได้แยกตามสิทธิ!$B:$B,0))</f>
        <v>889368</v>
      </c>
      <c r="AL595" s="138">
        <f>INDEX(ผลงานOPDVisit_HDC!$K:$K,MATCH(CalBudget2567!$D595,ผลงานOPDVisit_HDC!$A:$A,0))</f>
        <v>1505</v>
      </c>
      <c r="AM595" s="138">
        <f t="shared" si="481"/>
        <v>590.94219269102985</v>
      </c>
      <c r="AN595" s="139">
        <f t="shared" si="482"/>
        <v>1806</v>
      </c>
      <c r="AO595" s="140">
        <f t="shared" si="483"/>
        <v>1806</v>
      </c>
      <c r="AP595" s="141">
        <f t="shared" si="484"/>
        <v>606.54306657807308</v>
      </c>
      <c r="AQ595" s="142">
        <f t="shared" si="485"/>
        <v>1095416.7782399999</v>
      </c>
      <c r="AR595" s="144">
        <f t="shared" si="459"/>
        <v>33765834.862838402</v>
      </c>
      <c r="AS595" s="143">
        <f>INDEX(รายได้แยกตามสิทธิ!$I:$I,MATCH(CalBudget2567!$D595,รายได้แยกตามสิทธิ!$B:$B,0))</f>
        <v>10593896.460000001</v>
      </c>
      <c r="AT595" s="138">
        <f>INDEX(ผลงานAdjRw_DHES!$D:$D,MATCH(CalBudget2567!$D595,ผลงานAdjRw_DHES!$B:$B,0))</f>
        <v>909.11320000000012</v>
      </c>
      <c r="AU595" s="143">
        <f t="shared" si="486"/>
        <v>11653.000374430818</v>
      </c>
      <c r="AV595" s="139">
        <f t="shared" si="487"/>
        <v>1090.9358400000001</v>
      </c>
      <c r="AW595" s="140">
        <f t="shared" si="488"/>
        <v>1090.9358400000001</v>
      </c>
      <c r="AX595" s="141">
        <f t="shared" si="489"/>
        <v>11960.639584315792</v>
      </c>
      <c r="AY595" s="142">
        <f t="shared" si="490"/>
        <v>13048290.3918528</v>
      </c>
      <c r="AZ595" s="143">
        <f>INDEX(รายได้แยกตามสิทธิ!$J:$J,MATCH(CalBudget2567!$D595,รายได้แยกตามสิทธิ!$B:$B,0))</f>
        <v>765584.12</v>
      </c>
      <c r="BA595" s="138">
        <f>INDEX(ผลงานAdjRw_DHES!$F:$F,MATCH(CalBudget2567!$D595,ผลงานAdjRw_DHES!$B:$B,0))</f>
        <v>47.233000000000004</v>
      </c>
      <c r="BB595" s="143">
        <f t="shared" si="491"/>
        <v>16208.670209387503</v>
      </c>
      <c r="BC595" s="139">
        <f t="shared" si="492"/>
        <v>56.679600000000001</v>
      </c>
      <c r="BD595" s="140">
        <f t="shared" si="493"/>
        <v>56.679600000000001</v>
      </c>
      <c r="BE595" s="141">
        <f t="shared" si="494"/>
        <v>16636.579102915333</v>
      </c>
      <c r="BF595" s="142">
        <f t="shared" si="495"/>
        <v>942954.64892159996</v>
      </c>
      <c r="BG595" s="143">
        <f>INDEX(รายได้แยกตามสิทธิ!$K:$K,MATCH(CalBudget2567!$D595,รายได้แยกตามสิทธิ!$B:$B,0))</f>
        <v>286917.55</v>
      </c>
      <c r="BH595" s="138">
        <f>INDEX(ผลงานAdjRw_DHES!$E:$E,MATCH(CalBudget2567!$D595,ผลงานAdjRw_DHES!$B:$B,0))</f>
        <v>38.464300000000001</v>
      </c>
      <c r="BI595" s="143">
        <f t="shared" si="496"/>
        <v>7459.320720772248</v>
      </c>
      <c r="BJ595" s="139">
        <f t="shared" si="497"/>
        <v>46.157159999999998</v>
      </c>
      <c r="BK595" s="140">
        <f t="shared" si="498"/>
        <v>46.157159999999998</v>
      </c>
      <c r="BL595" s="141">
        <f t="shared" si="499"/>
        <v>7656.2467878006355</v>
      </c>
      <c r="BM595" s="142">
        <f t="shared" si="500"/>
        <v>353390.60798399994</v>
      </c>
      <c r="BN595" s="143">
        <f>INDEX(รายได้แยกตามสิทธิ!$N:$N,MATCH(CalBudget2567!$D595,รายได้แยกตามสิทธิ!$B:$B,0))</f>
        <v>304553</v>
      </c>
      <c r="BO595" s="138">
        <f>INDEX(ผลงานAdjRw_DHES!$I:$I,MATCH(CalBudget2567!$D595,ผลงานAdjRw_DHES!$B:$B,0))</f>
        <v>28.640899999999903</v>
      </c>
      <c r="BP595" s="143">
        <f t="shared" si="501"/>
        <v>10633.499645611731</v>
      </c>
      <c r="BQ595" s="139">
        <f t="shared" si="502"/>
        <v>34.369079999999883</v>
      </c>
      <c r="BR595" s="140">
        <f t="shared" si="503"/>
        <v>34.369079999999883</v>
      </c>
      <c r="BS595" s="141">
        <f t="shared" si="504"/>
        <v>10914.22403625588</v>
      </c>
      <c r="BT595" s="142">
        <f t="shared" si="505"/>
        <v>375111.83903999999</v>
      </c>
      <c r="BU595" s="144">
        <f t="shared" si="506"/>
        <v>14719747.4877984</v>
      </c>
      <c r="BV595" s="145">
        <f t="shared" si="460"/>
        <v>48485582.350636803</v>
      </c>
      <c r="BW595" s="146">
        <f>INDEX(รายได้แยกตามสิทธิ!$Q:$Q,MATCH(CalBudget2567!$D595,รายได้แยกตามสิทธิ!$B:$B,0))</f>
        <v>0.65</v>
      </c>
      <c r="BX595" s="145">
        <f t="shared" si="507"/>
        <v>31515628.527913924</v>
      </c>
      <c r="BY595" s="141"/>
      <c r="BZ595" s="143">
        <f t="shared" si="508"/>
        <v>55221</v>
      </c>
      <c r="CA595" s="138">
        <f>INDEX(ผลงานOPDVisit_HDC!$C:$C,MATCH(CalBudget2567!$D595,ผลงานOPDVisit_HDC!$A:$A,0))</f>
        <v>55221</v>
      </c>
      <c r="CB595" s="138">
        <f t="shared" si="509"/>
        <v>0</v>
      </c>
    </row>
    <row r="596" spans="1:80" hidden="1" x14ac:dyDescent="0.7">
      <c r="A596" s="136">
        <f>COUNTA($D$16:D596)</f>
        <v>581</v>
      </c>
      <c r="B596" s="1">
        <v>8</v>
      </c>
      <c r="C596" s="2" t="s">
        <v>52</v>
      </c>
      <c r="D596" s="91" t="s">
        <v>653</v>
      </c>
      <c r="E596" s="3" t="s">
        <v>1545</v>
      </c>
      <c r="F596" s="4" t="s">
        <v>1876</v>
      </c>
      <c r="G596" s="1">
        <v>3</v>
      </c>
      <c r="H596" s="3" t="s">
        <v>2972</v>
      </c>
      <c r="I596" s="137">
        <f>INDEX(รายได้แยกตามสิทธิ!$D:$D,MATCH(CalBudget2567!$D596,รายได้แยกตามสิทธิ!$B:$B,0))</f>
        <v>15753619.220000001</v>
      </c>
      <c r="J596" s="138">
        <f>INDEX(ผลงานOPDVisit_HDC!$F:$F,MATCH(CalBudget2567!$D596,ผลงานOPDVisit_HDC!$A:$A,0))</f>
        <v>28138</v>
      </c>
      <c r="K596" s="138">
        <f t="shared" si="461"/>
        <v>559.86989906887482</v>
      </c>
      <c r="L596" s="139">
        <f t="shared" si="462"/>
        <v>33765.599999999999</v>
      </c>
      <c r="M596" s="140">
        <f t="shared" si="463"/>
        <v>33765.599999999999</v>
      </c>
      <c r="N596" s="141">
        <f t="shared" si="464"/>
        <v>574.65046440429307</v>
      </c>
      <c r="O596" s="142">
        <f t="shared" si="465"/>
        <v>19403417.720889598</v>
      </c>
      <c r="P596" s="143">
        <f>INDEX(รายได้แยกตามสิทธิ!$E:$E,MATCH(CalBudget2567!$D596,รายได้แยกตามสิทธิ!$B:$B,0))</f>
        <v>2220382.75</v>
      </c>
      <c r="Q596" s="138">
        <f>INDEX(ผลงานOPDVisit_HDC!$D:$D,MATCH(CalBudget2567!$D596,ผลงานOPDVisit_HDC!$A:$A,0))</f>
        <v>2856</v>
      </c>
      <c r="R596" s="138">
        <f t="shared" si="466"/>
        <v>777.44494047619048</v>
      </c>
      <c r="S596" s="139">
        <f t="shared" si="467"/>
        <v>3427.2</v>
      </c>
      <c r="T596" s="140">
        <f t="shared" si="468"/>
        <v>3427.2</v>
      </c>
      <c r="U596" s="141">
        <f t="shared" si="469"/>
        <v>797.96948690476188</v>
      </c>
      <c r="V596" s="142">
        <f t="shared" si="470"/>
        <v>2734801.0255199997</v>
      </c>
      <c r="W596" s="143">
        <f>INDEX(รายได้แยกตามสิทธิ!$F:$F,MATCH(CalBudget2567!$D596,รายได้แยกตามสิทธิ!$B:$B,0))</f>
        <v>888588.25</v>
      </c>
      <c r="X596" s="138">
        <f>INDEX(ผลงานOPDVisit_HDC!$E:$E,MATCH(CalBudget2567!$D596,ผลงานOPDVisit_HDC!$A:$A,0))</f>
        <v>2024</v>
      </c>
      <c r="Y596" s="138">
        <f t="shared" si="471"/>
        <v>439.02581521739131</v>
      </c>
      <c r="Z596" s="139">
        <f t="shared" si="472"/>
        <v>2428.7999999999997</v>
      </c>
      <c r="AA596" s="140">
        <f t="shared" si="473"/>
        <v>2428.7999999999997</v>
      </c>
      <c r="AB596" s="141">
        <f t="shared" si="474"/>
        <v>450.61609673913046</v>
      </c>
      <c r="AC596" s="142">
        <f t="shared" si="475"/>
        <v>1094456.37576</v>
      </c>
      <c r="AD596" s="143">
        <f>INDEX(รายได้แยกตามสิทธิ!$G:$G,MATCH(CalBudget2567!$D596,รายได้แยกตามสิทธิ!$B:$B,0))</f>
        <v>20305.5</v>
      </c>
      <c r="AE596" s="138">
        <f>INDEX(ผลงานOPDVisit_HDC!$G:$G,MATCH(CalBudget2567!$D596,ผลงานOPDVisit_HDC!$A:$A,0))</f>
        <v>10</v>
      </c>
      <c r="AF596" s="138">
        <f t="shared" si="476"/>
        <v>2030.55</v>
      </c>
      <c r="AG596" s="139">
        <f t="shared" si="477"/>
        <v>12</v>
      </c>
      <c r="AH596" s="140">
        <f t="shared" si="478"/>
        <v>12</v>
      </c>
      <c r="AI596" s="141">
        <f t="shared" si="479"/>
        <v>2084.15652</v>
      </c>
      <c r="AJ596" s="142">
        <f t="shared" si="480"/>
        <v>25009.878239999998</v>
      </c>
      <c r="AK596" s="143">
        <f>INDEX(รายได้แยกตามสิทธิ!$H:$H,MATCH(CalBudget2567!$D596,รายได้แยกตามสิทธิ!$B:$B,0))</f>
        <v>1214917.6000000001</v>
      </c>
      <c r="AL596" s="138">
        <f>INDEX(ผลงานOPDVisit_HDC!$K:$K,MATCH(CalBudget2567!$D596,ผลงานOPDVisit_HDC!$A:$A,0))</f>
        <v>2295</v>
      </c>
      <c r="AM596" s="138">
        <f t="shared" si="481"/>
        <v>529.37586056644886</v>
      </c>
      <c r="AN596" s="139">
        <f t="shared" si="482"/>
        <v>2754</v>
      </c>
      <c r="AO596" s="140">
        <f t="shared" si="483"/>
        <v>2754</v>
      </c>
      <c r="AP596" s="141">
        <f t="shared" si="484"/>
        <v>543.35138328540313</v>
      </c>
      <c r="AQ596" s="142">
        <f t="shared" si="485"/>
        <v>1496389.7095680002</v>
      </c>
      <c r="AR596" s="144">
        <f t="shared" si="459"/>
        <v>24754074.709977601</v>
      </c>
      <c r="AS596" s="143">
        <f>INDEX(รายได้แยกตามสิทธิ!$I:$I,MATCH(CalBudget2567!$D596,รายได้แยกตามสิทธิ!$B:$B,0))</f>
        <v>5807745.8499999996</v>
      </c>
      <c r="AT596" s="138">
        <f>INDEX(ผลงานAdjRw_DHES!$D:$D,MATCH(CalBudget2567!$D596,ผลงานAdjRw_DHES!$B:$B,0))</f>
        <v>760.90419999999995</v>
      </c>
      <c r="AU596" s="143">
        <f t="shared" si="486"/>
        <v>7632.6899628100355</v>
      </c>
      <c r="AV596" s="139">
        <f t="shared" si="487"/>
        <v>913.08503999999994</v>
      </c>
      <c r="AW596" s="140">
        <f t="shared" si="488"/>
        <v>913.08503999999994</v>
      </c>
      <c r="AX596" s="141">
        <f t="shared" si="489"/>
        <v>7834.1929778282201</v>
      </c>
      <c r="AY596" s="142">
        <f t="shared" si="490"/>
        <v>7153284.4085279992</v>
      </c>
      <c r="AZ596" s="143">
        <f>INDEX(รายได้แยกตามสิทธิ!$J:$J,MATCH(CalBudget2567!$D596,รายได้แยกตามสิทธิ!$B:$B,0))</f>
        <v>359913.51</v>
      </c>
      <c r="BA596" s="138">
        <f>INDEX(ผลงานAdjRw_DHES!$F:$F,MATCH(CalBudget2567!$D596,ผลงานAdjRw_DHES!$B:$B,0))</f>
        <v>41.9328</v>
      </c>
      <c r="BB596" s="143">
        <f t="shared" si="491"/>
        <v>8583.1022493131877</v>
      </c>
      <c r="BC596" s="139">
        <f t="shared" si="492"/>
        <v>50.319359999999996</v>
      </c>
      <c r="BD596" s="140">
        <f t="shared" si="493"/>
        <v>50.319359999999996</v>
      </c>
      <c r="BE596" s="141">
        <f t="shared" si="494"/>
        <v>8809.6961486950568</v>
      </c>
      <c r="BF596" s="142">
        <f t="shared" si="495"/>
        <v>443298.27199680003</v>
      </c>
      <c r="BG596" s="143">
        <f>INDEX(รายได้แยกตามสิทธิ!$K:$K,MATCH(CalBudget2567!$D596,รายได้แยกตามสิทธิ!$B:$B,0))</f>
        <v>366056.45</v>
      </c>
      <c r="BH596" s="138">
        <f>INDEX(ผลงานAdjRw_DHES!$E:$E,MATCH(CalBudget2567!$D596,ผลงานAdjRw_DHES!$B:$B,0))</f>
        <v>41.974499999999992</v>
      </c>
      <c r="BI596" s="143">
        <f t="shared" si="496"/>
        <v>8720.9246089887929</v>
      </c>
      <c r="BJ596" s="139">
        <f t="shared" si="497"/>
        <v>50.369399999999992</v>
      </c>
      <c r="BK596" s="140">
        <f t="shared" si="498"/>
        <v>50.369399999999992</v>
      </c>
      <c r="BL596" s="141">
        <f t="shared" si="499"/>
        <v>8951.1570186660974</v>
      </c>
      <c r="BM596" s="142">
        <f t="shared" si="500"/>
        <v>450864.40833600005</v>
      </c>
      <c r="BN596" s="143">
        <f>INDEX(รายได้แยกตามสิทธิ!$N:$N,MATCH(CalBudget2567!$D596,รายได้แยกตามสิทธิ!$B:$B,0))</f>
        <v>253206.3</v>
      </c>
      <c r="BO596" s="138">
        <f>INDEX(ผลงานAdjRw_DHES!$I:$I,MATCH(CalBudget2567!$D596,ผลงานAdjRw_DHES!$B:$B,0))</f>
        <v>31.629400000000004</v>
      </c>
      <c r="BP596" s="143">
        <f t="shared" si="501"/>
        <v>8005.4095240504075</v>
      </c>
      <c r="BQ596" s="139">
        <f t="shared" si="502"/>
        <v>37.955280000000002</v>
      </c>
      <c r="BR596" s="140">
        <f t="shared" si="503"/>
        <v>37.955280000000002</v>
      </c>
      <c r="BS596" s="141">
        <f t="shared" si="504"/>
        <v>8216.7523354853383</v>
      </c>
      <c r="BT596" s="142">
        <f t="shared" si="505"/>
        <v>311869.13558399997</v>
      </c>
      <c r="BU596" s="144">
        <f t="shared" si="506"/>
        <v>8359316.2244447982</v>
      </c>
      <c r="BV596" s="145">
        <f t="shared" si="460"/>
        <v>33113390.9344224</v>
      </c>
      <c r="BW596" s="146">
        <f>INDEX(รายได้แยกตามสิทธิ!$Q:$Q,MATCH(CalBudget2567!$D596,รายได้แยกตามสิทธิ!$B:$B,0))</f>
        <v>0.62</v>
      </c>
      <c r="BX596" s="145">
        <f t="shared" si="507"/>
        <v>20530302.379341889</v>
      </c>
      <c r="BY596" s="141"/>
      <c r="BZ596" s="143">
        <f t="shared" si="508"/>
        <v>35323</v>
      </c>
      <c r="CA596" s="138">
        <f>INDEX(ผลงานOPDVisit_HDC!$C:$C,MATCH(CalBudget2567!$D596,ผลงานOPDVisit_HDC!$A:$A,0))</f>
        <v>35323</v>
      </c>
      <c r="CB596" s="138">
        <f t="shared" si="509"/>
        <v>0</v>
      </c>
    </row>
    <row r="597" spans="1:80" hidden="1" x14ac:dyDescent="0.7">
      <c r="A597" s="136">
        <f>COUNTA($D$16:D597)</f>
        <v>582</v>
      </c>
      <c r="B597" s="1">
        <v>9</v>
      </c>
      <c r="C597" s="2" t="s">
        <v>53</v>
      </c>
      <c r="D597" s="91" t="s">
        <v>654</v>
      </c>
      <c r="E597" s="3" t="s">
        <v>1546</v>
      </c>
      <c r="F597" s="4" t="s">
        <v>1876</v>
      </c>
      <c r="G597" s="1">
        <v>2</v>
      </c>
      <c r="H597" s="3" t="s">
        <v>2968</v>
      </c>
      <c r="I597" s="137">
        <f>INDEX(รายได้แยกตามสิทธิ!$D:$D,MATCH(CalBudget2567!$D597,รายได้แยกตามสิทธิ!$B:$B,0))</f>
        <v>14531639.5</v>
      </c>
      <c r="J597" s="138">
        <f>INDEX(ผลงานOPDVisit_HDC!$F:$F,MATCH(CalBudget2567!$D597,ผลงานOPDVisit_HDC!$A:$A,0))</f>
        <v>27625</v>
      </c>
      <c r="K597" s="138">
        <f t="shared" si="461"/>
        <v>526.03219909502263</v>
      </c>
      <c r="L597" s="139">
        <f t="shared" si="462"/>
        <v>33150</v>
      </c>
      <c r="M597" s="140">
        <f t="shared" si="463"/>
        <v>33150</v>
      </c>
      <c r="N597" s="141">
        <f t="shared" si="464"/>
        <v>539.91944915113118</v>
      </c>
      <c r="O597" s="142">
        <f t="shared" si="465"/>
        <v>17898329.739359997</v>
      </c>
      <c r="P597" s="143">
        <f>INDEX(รายได้แยกตามสิทธิ!$E:$E,MATCH(CalBudget2567!$D597,รายได้แยกตามสิทธิ!$B:$B,0))</f>
        <v>879480.75</v>
      </c>
      <c r="Q597" s="138">
        <f>INDEX(ผลงานOPDVisit_HDC!$D:$D,MATCH(CalBudget2567!$D597,ผลงานOPDVisit_HDC!$A:$A,0))</f>
        <v>2228</v>
      </c>
      <c r="R597" s="138">
        <f t="shared" si="466"/>
        <v>394.74001346499102</v>
      </c>
      <c r="S597" s="139">
        <f t="shared" si="467"/>
        <v>2673.6</v>
      </c>
      <c r="T597" s="140">
        <f t="shared" si="468"/>
        <v>2673.6</v>
      </c>
      <c r="U597" s="141">
        <f t="shared" si="469"/>
        <v>405.16114982046679</v>
      </c>
      <c r="V597" s="142">
        <f t="shared" si="470"/>
        <v>1083238.8501599999</v>
      </c>
      <c r="W597" s="143">
        <f>INDEX(รายได้แยกตามสิทธิ!$F:$F,MATCH(CalBudget2567!$D597,รายได้แยกตามสิทธิ!$B:$B,0))</f>
        <v>735884.16</v>
      </c>
      <c r="X597" s="138">
        <f>INDEX(ผลงานOPDVisit_HDC!$E:$E,MATCH(CalBudget2567!$D597,ผลงานOPDVisit_HDC!$A:$A,0))</f>
        <v>1968</v>
      </c>
      <c r="Y597" s="138">
        <f t="shared" si="471"/>
        <v>373.9248780487805</v>
      </c>
      <c r="Z597" s="139">
        <f t="shared" si="472"/>
        <v>2361.6</v>
      </c>
      <c r="AA597" s="140">
        <f t="shared" si="473"/>
        <v>2361.6</v>
      </c>
      <c r="AB597" s="141">
        <f t="shared" si="474"/>
        <v>383.79649482926828</v>
      </c>
      <c r="AC597" s="142">
        <f t="shared" si="475"/>
        <v>906373.80218879995</v>
      </c>
      <c r="AD597" s="143">
        <f>INDEX(รายได้แยกตามสิทธิ!$G:$G,MATCH(CalBudget2567!$D597,รายได้แยกตามสิทธิ!$B:$B,0))</f>
        <v>0</v>
      </c>
      <c r="AE597" s="138">
        <f>INDEX(ผลงานOPDVisit_HDC!$G:$G,MATCH(CalBudget2567!$D597,ผลงานOPDVisit_HDC!$A:$A,0))</f>
        <v>91</v>
      </c>
      <c r="AF597" s="138">
        <f t="shared" si="476"/>
        <v>0</v>
      </c>
      <c r="AG597" s="139">
        <f t="shared" si="477"/>
        <v>109.2</v>
      </c>
      <c r="AH597" s="140">
        <f t="shared" si="478"/>
        <v>109.2</v>
      </c>
      <c r="AI597" s="141">
        <f t="shared" si="479"/>
        <v>0</v>
      </c>
      <c r="AJ597" s="142">
        <f t="shared" si="480"/>
        <v>0</v>
      </c>
      <c r="AK597" s="143">
        <f>INDEX(รายได้แยกตามสิทธิ!$H:$H,MATCH(CalBudget2567!$D597,รายได้แยกตามสิทธิ!$B:$B,0))</f>
        <v>1071712.3899999999</v>
      </c>
      <c r="AL597" s="138">
        <f>INDEX(ผลงานOPDVisit_HDC!$K:$K,MATCH(CalBudget2567!$D597,ผลงานOPDVisit_HDC!$A:$A,0))</f>
        <v>3275</v>
      </c>
      <c r="AM597" s="138">
        <f t="shared" si="481"/>
        <v>327.24042442748089</v>
      </c>
      <c r="AN597" s="139">
        <f t="shared" si="482"/>
        <v>3930</v>
      </c>
      <c r="AO597" s="140">
        <f t="shared" si="483"/>
        <v>3930</v>
      </c>
      <c r="AP597" s="141">
        <f t="shared" si="484"/>
        <v>335.87957163236638</v>
      </c>
      <c r="AQ597" s="142">
        <f t="shared" si="485"/>
        <v>1320006.7165152</v>
      </c>
      <c r="AR597" s="144">
        <f t="shared" si="459"/>
        <v>21207949.108223993</v>
      </c>
      <c r="AS597" s="143">
        <f>INDEX(รายได้แยกตามสิทธิ!$I:$I,MATCH(CalBudget2567!$D597,รายได้แยกตามสิทธิ!$B:$B,0))</f>
        <v>3206871.98</v>
      </c>
      <c r="AT597" s="138">
        <f>INDEX(ผลงานAdjRw_DHES!$D:$D,MATCH(CalBudget2567!$D597,ผลงานAdjRw_DHES!$B:$B,0))</f>
        <v>306.75</v>
      </c>
      <c r="AU597" s="143">
        <f t="shared" si="486"/>
        <v>10454.350383048084</v>
      </c>
      <c r="AV597" s="139">
        <f t="shared" si="487"/>
        <v>368.09999999999997</v>
      </c>
      <c r="AW597" s="140">
        <f t="shared" si="488"/>
        <v>368.09999999999997</v>
      </c>
      <c r="AX597" s="141">
        <f t="shared" si="489"/>
        <v>10730.345233160553</v>
      </c>
      <c r="AY597" s="142">
        <f t="shared" si="490"/>
        <v>3949840.0803263993</v>
      </c>
      <c r="AZ597" s="143">
        <f>INDEX(รายได้แยกตามสิทธิ!$J:$J,MATCH(CalBudget2567!$D597,รายได้แยกตามสิทธิ!$B:$B,0))</f>
        <v>365596.56</v>
      </c>
      <c r="BA597" s="138">
        <f>INDEX(ผลงานAdjRw_DHES!$F:$F,MATCH(CalBudget2567!$D597,ผลงานAdjRw_DHES!$B:$B,0))</f>
        <v>0</v>
      </c>
      <c r="BB597" s="143">
        <f t="shared" si="491"/>
        <v>0</v>
      </c>
      <c r="BC597" s="139">
        <f t="shared" si="492"/>
        <v>0</v>
      </c>
      <c r="BD597" s="140">
        <f t="shared" si="493"/>
        <v>0</v>
      </c>
      <c r="BE597" s="141">
        <f t="shared" si="494"/>
        <v>0</v>
      </c>
      <c r="BF597" s="142">
        <f t="shared" si="495"/>
        <v>0</v>
      </c>
      <c r="BG597" s="143">
        <f>INDEX(รายได้แยกตามสิทธิ!$K:$K,MATCH(CalBudget2567!$D597,รายได้แยกตามสิทธิ!$B:$B,0))</f>
        <v>413503.99</v>
      </c>
      <c r="BH597" s="138">
        <f>INDEX(ผลงานAdjRw_DHES!$E:$E,MATCH(CalBudget2567!$D597,ผลงานAdjRw_DHES!$B:$B,0))</f>
        <v>4.74</v>
      </c>
      <c r="BI597" s="143">
        <f t="shared" si="496"/>
        <v>87237.128691983118</v>
      </c>
      <c r="BJ597" s="139">
        <f t="shared" si="497"/>
        <v>5.6879999999999997</v>
      </c>
      <c r="BK597" s="140">
        <f t="shared" si="498"/>
        <v>5.6879999999999997</v>
      </c>
      <c r="BL597" s="141">
        <f t="shared" si="499"/>
        <v>89540.18888945147</v>
      </c>
      <c r="BM597" s="142">
        <f t="shared" si="500"/>
        <v>509304.59440319997</v>
      </c>
      <c r="BN597" s="143">
        <f>INDEX(รายได้แยกตามสิทธิ!$N:$N,MATCH(CalBudget2567!$D597,รายได้แยกตามสิทธิ!$B:$B,0))</f>
        <v>205261.62</v>
      </c>
      <c r="BO597" s="138">
        <f>INDEX(ผลงานAdjRw_DHES!$I:$I,MATCH(CalBudget2567!$D597,ผลงานAdjRw_DHES!$B:$B,0))</f>
        <v>15.650000000000043</v>
      </c>
      <c r="BP597" s="143">
        <f t="shared" si="501"/>
        <v>13115.758466453637</v>
      </c>
      <c r="BQ597" s="139">
        <f t="shared" si="502"/>
        <v>18.780000000000051</v>
      </c>
      <c r="BR597" s="140">
        <f t="shared" si="503"/>
        <v>18.780000000000051</v>
      </c>
      <c r="BS597" s="141">
        <f t="shared" si="504"/>
        <v>13462.014489968013</v>
      </c>
      <c r="BT597" s="142">
        <f t="shared" si="505"/>
        <v>252816.63212159995</v>
      </c>
      <c r="BU597" s="144">
        <f t="shared" si="506"/>
        <v>4711961.3068511998</v>
      </c>
      <c r="BV597" s="145">
        <f t="shared" si="460"/>
        <v>25919910.415075194</v>
      </c>
      <c r="BW597" s="146">
        <f>INDEX(รายได้แยกตามสิทธิ!$Q:$Q,MATCH(CalBudget2567!$D597,รายได้แยกตามสิทธิ!$B:$B,0))</f>
        <v>0.51</v>
      </c>
      <c r="BX597" s="145">
        <f t="shared" si="507"/>
        <v>13219154.311688349</v>
      </c>
      <c r="BY597" s="141"/>
      <c r="BZ597" s="143">
        <f t="shared" si="508"/>
        <v>35187</v>
      </c>
      <c r="CA597" s="138">
        <f>INDEX(ผลงานOPDVisit_HDC!$C:$C,MATCH(CalBudget2567!$D597,ผลงานOPDVisit_HDC!$A:$A,0))</f>
        <v>35187</v>
      </c>
      <c r="CB597" s="138">
        <f t="shared" si="509"/>
        <v>0</v>
      </c>
    </row>
    <row r="598" spans="1:80" hidden="1" x14ac:dyDescent="0.7">
      <c r="A598" s="136">
        <f>COUNTA($D$16:D598)</f>
        <v>583</v>
      </c>
      <c r="B598" s="1">
        <v>9</v>
      </c>
      <c r="C598" s="2" t="s">
        <v>53</v>
      </c>
      <c r="D598" s="91" t="s">
        <v>655</v>
      </c>
      <c r="E598" s="3" t="s">
        <v>2034</v>
      </c>
      <c r="F598" s="4" t="s">
        <v>1875</v>
      </c>
      <c r="G598" s="1">
        <v>18</v>
      </c>
      <c r="H598" s="3" t="s">
        <v>2975</v>
      </c>
      <c r="I598" s="137">
        <f>INDEX(รายได้แยกตามสิทธิ!$D:$D,MATCH(CalBudget2567!$D598,รายได้แยกตามสิทธิ!$B:$B,0))</f>
        <v>361188974.44</v>
      </c>
      <c r="J598" s="138">
        <f>INDEX(ผลงานOPDVisit_HDC!$F:$F,MATCH(CalBudget2567!$D598,ผลงานOPDVisit_HDC!$A:$A,0))</f>
        <v>190007</v>
      </c>
      <c r="K598" s="138">
        <f t="shared" si="461"/>
        <v>1900.9245682527485</v>
      </c>
      <c r="L598" s="139">
        <f t="shared" si="462"/>
        <v>228008.4</v>
      </c>
      <c r="M598" s="140">
        <f t="shared" si="463"/>
        <v>228008.4</v>
      </c>
      <c r="N598" s="141">
        <f t="shared" si="464"/>
        <v>1951.108976854621</v>
      </c>
      <c r="O598" s="142">
        <f t="shared" si="465"/>
        <v>444869236.03825915</v>
      </c>
      <c r="P598" s="143">
        <f>INDEX(รายได้แยกตามสิทธิ!$E:$E,MATCH(CalBudget2567!$D598,รายได้แยกตามสิทธิ!$B:$B,0))</f>
        <v>123567566.62</v>
      </c>
      <c r="Q598" s="138">
        <f>INDEX(ผลงานOPDVisit_HDC!$D:$D,MATCH(CalBudget2567!$D598,ผลงานOPDVisit_HDC!$A:$A,0))</f>
        <v>137427</v>
      </c>
      <c r="R598" s="138">
        <f t="shared" si="466"/>
        <v>899.15057899830458</v>
      </c>
      <c r="S598" s="139">
        <f t="shared" si="467"/>
        <v>164912.4</v>
      </c>
      <c r="T598" s="140">
        <f t="shared" si="468"/>
        <v>164912.4</v>
      </c>
      <c r="U598" s="141">
        <f t="shared" si="469"/>
        <v>922.88815428385988</v>
      </c>
      <c r="V598" s="142">
        <f t="shared" si="470"/>
        <v>152195700.4545216</v>
      </c>
      <c r="W598" s="143">
        <f>INDEX(รายได้แยกตามสิทธิ!$F:$F,MATCH(CalBudget2567!$D598,รายได้แยกตามสิทธิ!$B:$B,0))</f>
        <v>41690225.170000002</v>
      </c>
      <c r="X598" s="138">
        <f>INDEX(ผลงานOPDVisit_HDC!$E:$E,MATCH(CalBudget2567!$D598,ผลงานOPDVisit_HDC!$A:$A,0))</f>
        <v>77689</v>
      </c>
      <c r="Y598" s="138">
        <f t="shared" si="471"/>
        <v>536.6297052349754</v>
      </c>
      <c r="Z598" s="139">
        <f t="shared" si="472"/>
        <v>93226.8</v>
      </c>
      <c r="AA598" s="140">
        <f t="shared" si="473"/>
        <v>93226.8</v>
      </c>
      <c r="AB598" s="141">
        <f t="shared" si="474"/>
        <v>550.79672945317873</v>
      </c>
      <c r="AC598" s="142">
        <f t="shared" si="475"/>
        <v>51349016.537385605</v>
      </c>
      <c r="AD598" s="143">
        <f>INDEX(รายได้แยกตามสิทธิ!$G:$G,MATCH(CalBudget2567!$D598,รายได้แยกตามสิทธิ!$B:$B,0))</f>
        <v>436361.64</v>
      </c>
      <c r="AE598" s="138">
        <f>INDEX(ผลงานOPDVisit_HDC!$G:$G,MATCH(CalBudget2567!$D598,ผลงานOPDVisit_HDC!$A:$A,0))</f>
        <v>273</v>
      </c>
      <c r="AF598" s="138">
        <f t="shared" si="476"/>
        <v>1598.3942857142858</v>
      </c>
      <c r="AG598" s="139">
        <f t="shared" si="477"/>
        <v>327.59999999999997</v>
      </c>
      <c r="AH598" s="140">
        <f t="shared" si="478"/>
        <v>327.59999999999997</v>
      </c>
      <c r="AI598" s="141">
        <f t="shared" si="479"/>
        <v>1640.591894857143</v>
      </c>
      <c r="AJ598" s="142">
        <f t="shared" si="480"/>
        <v>537457.90475520003</v>
      </c>
      <c r="AK598" s="143">
        <f>INDEX(รายได้แยกตามสิทธิ!$H:$H,MATCH(CalBudget2567!$D598,รายได้แยกตามสิทธิ!$B:$B,0))</f>
        <v>14338043.869999999</v>
      </c>
      <c r="AL598" s="138">
        <f>INDEX(ผลงานOPDVisit_HDC!$K:$K,MATCH(CalBudget2567!$D598,ผลงานOPDVisit_HDC!$A:$A,0))</f>
        <v>41702</v>
      </c>
      <c r="AM598" s="138">
        <f t="shared" si="481"/>
        <v>343.82149225456811</v>
      </c>
      <c r="AN598" s="139">
        <f t="shared" si="482"/>
        <v>50042.400000000001</v>
      </c>
      <c r="AO598" s="140">
        <f t="shared" si="483"/>
        <v>50042.400000000001</v>
      </c>
      <c r="AP598" s="141">
        <f t="shared" si="484"/>
        <v>352.89837965008871</v>
      </c>
      <c r="AQ598" s="142">
        <f t="shared" si="485"/>
        <v>17659881.8738016</v>
      </c>
      <c r="AR598" s="144">
        <f t="shared" si="459"/>
        <v>666611292.80872309</v>
      </c>
      <c r="AS598" s="143">
        <f>INDEX(รายได้แยกตามสิทธิ!$I:$I,MATCH(CalBudget2567!$D598,รายได้แยกตามสิทธิ!$B:$B,0))</f>
        <v>827053386.77999997</v>
      </c>
      <c r="AT598" s="138">
        <f>INDEX(ผลงานAdjRw_DHES!$D:$D,MATCH(CalBudget2567!$D598,ผลงานAdjRw_DHES!$B:$B,0))</f>
        <v>52960.718000000001</v>
      </c>
      <c r="AU598" s="143">
        <f t="shared" si="486"/>
        <v>15616.355253718424</v>
      </c>
      <c r="AV598" s="139">
        <f t="shared" si="487"/>
        <v>63552.861599999997</v>
      </c>
      <c r="AW598" s="140">
        <f t="shared" si="488"/>
        <v>63552.861599999997</v>
      </c>
      <c r="AX598" s="141">
        <f t="shared" si="489"/>
        <v>16028.627032416591</v>
      </c>
      <c r="AY598" s="142">
        <f t="shared" si="490"/>
        <v>1018665115.4291903</v>
      </c>
      <c r="AZ598" s="143">
        <f>INDEX(รายได้แยกตามสิทธิ!$J:$J,MATCH(CalBudget2567!$D598,รายได้แยกตามสิทธิ!$B:$B,0))</f>
        <v>127931297.11</v>
      </c>
      <c r="BA598" s="138">
        <f>INDEX(ผลงานAdjRw_DHES!$F:$F,MATCH(CalBudget2567!$D598,ผลงานAdjRw_DHES!$B:$B,0))</f>
        <v>7081.2040000000006</v>
      </c>
      <c r="BB598" s="143">
        <f t="shared" si="491"/>
        <v>18066.319952087244</v>
      </c>
      <c r="BC598" s="139">
        <f t="shared" si="492"/>
        <v>8497.4448000000011</v>
      </c>
      <c r="BD598" s="140">
        <f t="shared" si="493"/>
        <v>8497.4448000000011</v>
      </c>
      <c r="BE598" s="141">
        <f t="shared" si="494"/>
        <v>18543.270798822348</v>
      </c>
      <c r="BF598" s="142">
        <f t="shared" si="495"/>
        <v>157570420.02444482</v>
      </c>
      <c r="BG598" s="143">
        <f>INDEX(รายได้แยกตามสิทธิ!$K:$K,MATCH(CalBudget2567!$D598,รายได้แยกตามสิทธิ!$B:$B,0))</f>
        <v>46634926.299999997</v>
      </c>
      <c r="BH598" s="138">
        <f>INDEX(ผลงานAdjRw_DHES!$E:$E,MATCH(CalBudget2567!$D598,ผลงานAdjRw_DHES!$B:$B,0))</f>
        <v>3873.7739999999994</v>
      </c>
      <c r="BI598" s="143">
        <f t="shared" si="496"/>
        <v>12038.628557060892</v>
      </c>
      <c r="BJ598" s="139">
        <f t="shared" si="497"/>
        <v>4648.5287999999991</v>
      </c>
      <c r="BK598" s="140">
        <f t="shared" si="498"/>
        <v>4648.5287999999991</v>
      </c>
      <c r="BL598" s="141">
        <f t="shared" si="499"/>
        <v>12356.448350967301</v>
      </c>
      <c r="BM598" s="142">
        <f t="shared" si="500"/>
        <v>57439306.025183998</v>
      </c>
      <c r="BN598" s="143">
        <f>INDEX(รายได้แยกตามสิทธิ!$N:$N,MATCH(CalBudget2567!$D598,รายได้แยกตามสิทธิ!$B:$B,0))</f>
        <v>57222154.859999999</v>
      </c>
      <c r="BO598" s="138">
        <f>INDEX(ผลงานAdjRw_DHES!$I:$I,MATCH(CalBudget2567!$D598,ผลงานAdjRw_DHES!$B:$B,0))</f>
        <v>4328.4750000000013</v>
      </c>
      <c r="BP598" s="143">
        <f t="shared" si="501"/>
        <v>13219.934240119206</v>
      </c>
      <c r="BQ598" s="139">
        <f t="shared" si="502"/>
        <v>5194.170000000001</v>
      </c>
      <c r="BR598" s="140">
        <f t="shared" si="503"/>
        <v>5194.170000000001</v>
      </c>
      <c r="BS598" s="141">
        <f t="shared" si="504"/>
        <v>13568.940504058353</v>
      </c>
      <c r="BT598" s="142">
        <f t="shared" si="505"/>
        <v>70479383.697964787</v>
      </c>
      <c r="BU598" s="144">
        <f t="shared" si="506"/>
        <v>1304154225.176784</v>
      </c>
      <c r="BV598" s="145">
        <f t="shared" si="460"/>
        <v>1970765517.985507</v>
      </c>
      <c r="BW598" s="146">
        <f>INDEX(รายได้แยกตามสิทธิ!$Q:$Q,MATCH(CalBudget2567!$D598,รายได้แยกตามสิทธิ!$B:$B,0))</f>
        <v>0.45</v>
      </c>
      <c r="BX598" s="145">
        <f t="shared" si="507"/>
        <v>886844483.0934782</v>
      </c>
      <c r="BY598" s="141"/>
      <c r="BZ598" s="143">
        <f t="shared" si="508"/>
        <v>447098</v>
      </c>
      <c r="CA598" s="138">
        <f>INDEX(ผลงานOPDVisit_HDC!$C:$C,MATCH(CalBudget2567!$D598,ผลงานOPDVisit_HDC!$A:$A,0))</f>
        <v>447098</v>
      </c>
      <c r="CB598" s="138">
        <f t="shared" si="509"/>
        <v>0</v>
      </c>
    </row>
    <row r="599" spans="1:80" hidden="1" x14ac:dyDescent="0.7">
      <c r="A599" s="136">
        <f>COUNTA($D$16:D599)</f>
        <v>584</v>
      </c>
      <c r="B599" s="1">
        <v>9</v>
      </c>
      <c r="C599" s="2" t="s">
        <v>53</v>
      </c>
      <c r="D599" s="91" t="s">
        <v>656</v>
      </c>
      <c r="E599" s="3" t="s">
        <v>1547</v>
      </c>
      <c r="F599" s="4" t="s">
        <v>1876</v>
      </c>
      <c r="G599" s="1">
        <v>6</v>
      </c>
      <c r="H599" s="3" t="s">
        <v>2965</v>
      </c>
      <c r="I599" s="137">
        <f>INDEX(รายได้แยกตามสิทธิ!$D:$D,MATCH(CalBudget2567!$D599,รายได้แยกตามสิทธิ!$B:$B,0))</f>
        <v>42068473.490000002</v>
      </c>
      <c r="J599" s="138">
        <f>INDEX(ผลงานOPDVisit_HDC!$F:$F,MATCH(CalBudget2567!$D599,ผลงานOPDVisit_HDC!$A:$A,0))</f>
        <v>84313</v>
      </c>
      <c r="K599" s="138">
        <f t="shared" si="461"/>
        <v>498.95595566519995</v>
      </c>
      <c r="L599" s="139">
        <f t="shared" si="462"/>
        <v>101175.59999999999</v>
      </c>
      <c r="M599" s="140">
        <f t="shared" si="463"/>
        <v>101175.59999999999</v>
      </c>
      <c r="N599" s="141">
        <f t="shared" si="464"/>
        <v>512.12839289476119</v>
      </c>
      <c r="O599" s="142">
        <f t="shared" si="465"/>
        <v>51814897.428163193</v>
      </c>
      <c r="P599" s="143">
        <f>INDEX(รายได้แยกตามสิทธิ!$E:$E,MATCH(CalBudget2567!$D599,รายได้แยกตามสิทธิ!$B:$B,0))</f>
        <v>5371460.5</v>
      </c>
      <c r="Q599" s="138">
        <f>INDEX(ผลงานOPDVisit_HDC!$D:$D,MATCH(CalBudget2567!$D599,ผลงานOPDVisit_HDC!$A:$A,0))</f>
        <v>13292</v>
      </c>
      <c r="R599" s="138">
        <f t="shared" si="466"/>
        <v>404.11228558531445</v>
      </c>
      <c r="S599" s="139">
        <f t="shared" si="467"/>
        <v>15950.4</v>
      </c>
      <c r="T599" s="140">
        <f t="shared" si="468"/>
        <v>15950.4</v>
      </c>
      <c r="U599" s="141">
        <f t="shared" si="469"/>
        <v>414.78084992476676</v>
      </c>
      <c r="V599" s="142">
        <f t="shared" si="470"/>
        <v>6615920.4686399996</v>
      </c>
      <c r="W599" s="143">
        <f>INDEX(รายได้แยกตามสิทธิ!$F:$F,MATCH(CalBudget2567!$D599,รายได้แยกตามสิทธิ!$B:$B,0))</f>
        <v>1662094.25</v>
      </c>
      <c r="X599" s="138">
        <f>INDEX(ผลงานOPDVisit_HDC!$E:$E,MATCH(CalBudget2567!$D599,ผลงานOPDVisit_HDC!$A:$A,0))</f>
        <v>7473</v>
      </c>
      <c r="Y599" s="138">
        <f t="shared" si="471"/>
        <v>222.41325438244345</v>
      </c>
      <c r="Z599" s="139">
        <f t="shared" si="472"/>
        <v>8967.6</v>
      </c>
      <c r="AA599" s="140">
        <f t="shared" si="473"/>
        <v>8967.6</v>
      </c>
      <c r="AB599" s="141">
        <f t="shared" si="474"/>
        <v>228.28496429813995</v>
      </c>
      <c r="AC599" s="142">
        <f t="shared" si="475"/>
        <v>2047168.24584</v>
      </c>
      <c r="AD599" s="143">
        <f>INDEX(รายได้แยกตามสิทธิ!$G:$G,MATCH(CalBudget2567!$D599,รายได้แยกตามสิทธิ!$B:$B,0))</f>
        <v>23077</v>
      </c>
      <c r="AE599" s="138">
        <f>INDEX(ผลงานOPDVisit_HDC!$G:$G,MATCH(CalBudget2567!$D599,ผลงานOPDVisit_HDC!$A:$A,0))</f>
        <v>29</v>
      </c>
      <c r="AF599" s="138">
        <f t="shared" si="476"/>
        <v>795.75862068965512</v>
      </c>
      <c r="AG599" s="139">
        <f t="shared" si="477"/>
        <v>34.799999999999997</v>
      </c>
      <c r="AH599" s="140">
        <f t="shared" si="478"/>
        <v>34.799999999999997</v>
      </c>
      <c r="AI599" s="141">
        <f t="shared" si="479"/>
        <v>816.76664827586205</v>
      </c>
      <c r="AJ599" s="142">
        <f t="shared" si="480"/>
        <v>28423.479359999998</v>
      </c>
      <c r="AK599" s="143">
        <f>INDEX(รายได้แยกตามสิทธิ!$H:$H,MATCH(CalBudget2567!$D599,รายได้แยกตามสิทธิ!$B:$B,0))</f>
        <v>1562899.92</v>
      </c>
      <c r="AL599" s="138">
        <f>INDEX(ผลงานOPDVisit_HDC!$K:$K,MATCH(CalBudget2567!$D599,ผลงานOPDVisit_HDC!$A:$A,0))</f>
        <v>20</v>
      </c>
      <c r="AM599" s="138">
        <f t="shared" si="481"/>
        <v>78144.995999999999</v>
      </c>
      <c r="AN599" s="139">
        <f t="shared" si="482"/>
        <v>24</v>
      </c>
      <c r="AO599" s="140">
        <f t="shared" si="483"/>
        <v>24</v>
      </c>
      <c r="AP599" s="141">
        <f t="shared" si="484"/>
        <v>80208.023894400001</v>
      </c>
      <c r="AQ599" s="142">
        <f t="shared" si="485"/>
        <v>1924992.5734656001</v>
      </c>
      <c r="AR599" s="144">
        <f t="shared" si="459"/>
        <v>62431402.195468791</v>
      </c>
      <c r="AS599" s="143">
        <f>INDEX(รายได้แยกตามสิทธิ!$I:$I,MATCH(CalBudget2567!$D599,รายได้แยกตามสิทธิ!$B:$B,0))</f>
        <v>14786197.109999999</v>
      </c>
      <c r="AT599" s="138">
        <f>INDEX(ผลงานAdjRw_DHES!$D:$D,MATCH(CalBudget2567!$D599,ผลงานAdjRw_DHES!$B:$B,0))</f>
        <v>1013.2154</v>
      </c>
      <c r="AU599" s="143">
        <f t="shared" si="486"/>
        <v>14593.340280852422</v>
      </c>
      <c r="AV599" s="139">
        <f t="shared" si="487"/>
        <v>1215.8584800000001</v>
      </c>
      <c r="AW599" s="140">
        <f t="shared" si="488"/>
        <v>1215.8584800000001</v>
      </c>
      <c r="AX599" s="141">
        <f t="shared" si="489"/>
        <v>14978.604464266926</v>
      </c>
      <c r="AY599" s="142">
        <f t="shared" si="490"/>
        <v>18211863.256444801</v>
      </c>
      <c r="AZ599" s="143">
        <f>INDEX(รายได้แยกตามสิทธิ!$J:$J,MATCH(CalBudget2567!$D599,รายได้แยกตามสิทธิ!$B:$B,0))</f>
        <v>1474948.75</v>
      </c>
      <c r="BA599" s="138">
        <f>INDEX(ผลงานAdjRw_DHES!$F:$F,MATCH(CalBudget2567!$D599,ผลงานAdjRw_DHES!$B:$B,0))</f>
        <v>64.306399999999996</v>
      </c>
      <c r="BB599" s="143">
        <f t="shared" si="491"/>
        <v>22936.266841247529</v>
      </c>
      <c r="BC599" s="139">
        <f t="shared" si="492"/>
        <v>77.16767999999999</v>
      </c>
      <c r="BD599" s="140">
        <f t="shared" si="493"/>
        <v>77.16767999999999</v>
      </c>
      <c r="BE599" s="141">
        <f t="shared" si="494"/>
        <v>23541.784285856462</v>
      </c>
      <c r="BF599" s="142">
        <f t="shared" si="495"/>
        <v>1816664.8763999997</v>
      </c>
      <c r="BG599" s="143">
        <f>INDEX(รายได้แยกตามสิทธิ!$K:$K,MATCH(CalBudget2567!$D599,รายได้แยกตามสิทธิ!$B:$B,0))</f>
        <v>505347.78</v>
      </c>
      <c r="BH599" s="138">
        <f>INDEX(ผลงานAdjRw_DHES!$E:$E,MATCH(CalBudget2567!$D599,ผลงานAdjRw_DHES!$B:$B,0))</f>
        <v>29.431199999999997</v>
      </c>
      <c r="BI599" s="143">
        <f t="shared" si="496"/>
        <v>17170.478267960534</v>
      </c>
      <c r="BJ599" s="139">
        <f t="shared" si="497"/>
        <v>35.317439999999998</v>
      </c>
      <c r="BK599" s="140">
        <f t="shared" si="498"/>
        <v>35.317439999999998</v>
      </c>
      <c r="BL599" s="141">
        <f t="shared" si="499"/>
        <v>17623.778894234692</v>
      </c>
      <c r="BM599" s="142">
        <f t="shared" si="500"/>
        <v>622426.75367040001</v>
      </c>
      <c r="BN599" s="143">
        <f>INDEX(รายได้แยกตามสิทธิ!$N:$N,MATCH(CalBudget2567!$D599,รายได้แยกตามสิทธิ!$B:$B,0))</f>
        <v>165722.81</v>
      </c>
      <c r="BO599" s="138">
        <f>INDEX(ผลงานAdjRw_DHES!$I:$I,MATCH(CalBudget2567!$D599,ผลงานAdjRw_DHES!$B:$B,0))</f>
        <v>19.49169999999998</v>
      </c>
      <c r="BP599" s="143">
        <f t="shared" si="501"/>
        <v>8502.2245365976378</v>
      </c>
      <c r="BQ599" s="139">
        <f t="shared" si="502"/>
        <v>23.390039999999974</v>
      </c>
      <c r="BR599" s="140">
        <f t="shared" si="503"/>
        <v>23.390039999999974</v>
      </c>
      <c r="BS599" s="141">
        <f t="shared" si="504"/>
        <v>8726.6832643638154</v>
      </c>
      <c r="BT599" s="142">
        <f t="shared" si="505"/>
        <v>204117.47062079998</v>
      </c>
      <c r="BU599" s="144">
        <f t="shared" si="506"/>
        <v>20855072.357136</v>
      </c>
      <c r="BV599" s="145">
        <f t="shared" si="460"/>
        <v>83286474.552604795</v>
      </c>
      <c r="BW599" s="146">
        <f>INDEX(รายได้แยกตามสิทธิ!$Q:$Q,MATCH(CalBudget2567!$D599,รายได้แยกตามสิทธิ!$B:$B,0))</f>
        <v>0.44</v>
      </c>
      <c r="BX599" s="145">
        <f t="shared" si="507"/>
        <v>36646048.803146109</v>
      </c>
      <c r="BY599" s="141"/>
      <c r="BZ599" s="143">
        <f t="shared" si="508"/>
        <v>105127</v>
      </c>
      <c r="CA599" s="138">
        <f>INDEX(ผลงานOPDVisit_HDC!$C:$C,MATCH(CalBudget2567!$D599,ผลงานOPDVisit_HDC!$A:$A,0))</f>
        <v>105127</v>
      </c>
      <c r="CB599" s="138">
        <f t="shared" si="509"/>
        <v>0</v>
      </c>
    </row>
    <row r="600" spans="1:80" hidden="1" x14ac:dyDescent="0.7">
      <c r="A600" s="136">
        <f>COUNTA($D$16:D600)</f>
        <v>585</v>
      </c>
      <c r="B600" s="1">
        <v>9</v>
      </c>
      <c r="C600" s="2" t="s">
        <v>53</v>
      </c>
      <c r="D600" s="91" t="s">
        <v>657</v>
      </c>
      <c r="E600" s="3" t="s">
        <v>1548</v>
      </c>
      <c r="F600" s="4" t="s">
        <v>1876</v>
      </c>
      <c r="G600" s="1">
        <v>6</v>
      </c>
      <c r="H600" s="3" t="s">
        <v>2965</v>
      </c>
      <c r="I600" s="137">
        <f>INDEX(รายได้แยกตามสิทธิ!$D:$D,MATCH(CalBudget2567!$D600,รายได้แยกตามสิทธิ!$B:$B,0))</f>
        <v>36699463.890000001</v>
      </c>
      <c r="J600" s="138">
        <f>INDEX(ผลงานOPDVisit_HDC!$F:$F,MATCH(CalBudget2567!$D600,ผลงานOPDVisit_HDC!$A:$A,0))</f>
        <v>92981</v>
      </c>
      <c r="K600" s="138">
        <f t="shared" si="461"/>
        <v>394.6985286241275</v>
      </c>
      <c r="L600" s="139">
        <f t="shared" si="462"/>
        <v>111577.2</v>
      </c>
      <c r="M600" s="140">
        <f t="shared" si="463"/>
        <v>111577.2</v>
      </c>
      <c r="N600" s="141">
        <f t="shared" si="464"/>
        <v>405.11856977980449</v>
      </c>
      <c r="O600" s="142">
        <f t="shared" si="465"/>
        <v>45201995.684035197</v>
      </c>
      <c r="P600" s="143">
        <f>INDEX(รายได้แยกตามสิทธิ!$E:$E,MATCH(CalBudget2567!$D600,รายได้แยกตามสิทธิ!$B:$B,0))</f>
        <v>6553213.9699999997</v>
      </c>
      <c r="Q600" s="138">
        <f>INDEX(ผลงานOPDVisit_HDC!$D:$D,MATCH(CalBudget2567!$D600,ผลงานOPDVisit_HDC!$A:$A,0))</f>
        <v>13437</v>
      </c>
      <c r="R600" s="138">
        <f t="shared" si="466"/>
        <v>487.69918657438416</v>
      </c>
      <c r="S600" s="139">
        <f t="shared" si="467"/>
        <v>16124.4</v>
      </c>
      <c r="T600" s="140">
        <f t="shared" si="468"/>
        <v>16124.4</v>
      </c>
      <c r="U600" s="141">
        <f t="shared" si="469"/>
        <v>500.57444509994792</v>
      </c>
      <c r="V600" s="142">
        <f t="shared" si="470"/>
        <v>8071462.5825696001</v>
      </c>
      <c r="W600" s="143">
        <f>INDEX(รายได้แยกตามสิทธิ!$F:$F,MATCH(CalBudget2567!$D600,รายได้แยกตามสิทธิ!$B:$B,0))</f>
        <v>1900478.5</v>
      </c>
      <c r="X600" s="138">
        <f>INDEX(ผลงานOPDVisit_HDC!$E:$E,MATCH(CalBudget2567!$D600,ผลงานOPDVisit_HDC!$A:$A,0))</f>
        <v>4977</v>
      </c>
      <c r="Y600" s="138">
        <f t="shared" si="471"/>
        <v>381.85222021297972</v>
      </c>
      <c r="Z600" s="139">
        <f t="shared" si="472"/>
        <v>5972.4</v>
      </c>
      <c r="AA600" s="140">
        <f t="shared" si="473"/>
        <v>5972.4</v>
      </c>
      <c r="AB600" s="141">
        <f t="shared" si="474"/>
        <v>391.93311882660237</v>
      </c>
      <c r="AC600" s="142">
        <f t="shared" si="475"/>
        <v>2340781.3588799997</v>
      </c>
      <c r="AD600" s="143">
        <f>INDEX(รายได้แยกตามสิทธิ!$G:$G,MATCH(CalBudget2567!$D600,รายได้แยกตามสิทธิ!$B:$B,0))</f>
        <v>13767.5</v>
      </c>
      <c r="AE600" s="138">
        <f>INDEX(ผลงานOPDVisit_HDC!$G:$G,MATCH(CalBudget2567!$D600,ผลงานOPDVisit_HDC!$A:$A,0))</f>
        <v>56</v>
      </c>
      <c r="AF600" s="138">
        <f t="shared" si="476"/>
        <v>245.84821428571428</v>
      </c>
      <c r="AG600" s="139">
        <f t="shared" si="477"/>
        <v>67.2</v>
      </c>
      <c r="AH600" s="140">
        <f t="shared" si="478"/>
        <v>67.2</v>
      </c>
      <c r="AI600" s="141">
        <f t="shared" si="479"/>
        <v>252.33860714285714</v>
      </c>
      <c r="AJ600" s="142">
        <f t="shared" si="480"/>
        <v>16957.154399999999</v>
      </c>
      <c r="AK600" s="143">
        <f>INDEX(รายได้แยกตามสิทธิ!$H:$H,MATCH(CalBudget2567!$D600,รายได้แยกตามสิทธิ!$B:$B,0))</f>
        <v>1666697</v>
      </c>
      <c r="AL600" s="138">
        <f>INDEX(ผลงานOPDVisit_HDC!$K:$K,MATCH(CalBudget2567!$D600,ผลงานOPDVisit_HDC!$A:$A,0))</f>
        <v>3581</v>
      </c>
      <c r="AM600" s="138">
        <f t="shared" si="481"/>
        <v>465.42781345992739</v>
      </c>
      <c r="AN600" s="139">
        <f t="shared" si="482"/>
        <v>4297.2</v>
      </c>
      <c r="AO600" s="140">
        <f t="shared" si="483"/>
        <v>4297.2</v>
      </c>
      <c r="AP600" s="141">
        <f t="shared" si="484"/>
        <v>477.7151077352695</v>
      </c>
      <c r="AQ600" s="142">
        <f t="shared" si="485"/>
        <v>2052837.36096</v>
      </c>
      <c r="AR600" s="144">
        <f t="shared" si="459"/>
        <v>57684034.140844792</v>
      </c>
      <c r="AS600" s="143">
        <f>INDEX(รายได้แยกตามสิทธิ!$I:$I,MATCH(CalBudget2567!$D600,รายได้แยกตามสิทธิ!$B:$B,0))</f>
        <v>11476294.91</v>
      </c>
      <c r="AT600" s="138">
        <f>INDEX(ผลงานAdjRw_DHES!$D:$D,MATCH(CalBudget2567!$D600,ผลงานAdjRw_DHES!$B:$B,0))</f>
        <v>1163.1909999999998</v>
      </c>
      <c r="AU600" s="143">
        <f t="shared" si="486"/>
        <v>9866.2170787084851</v>
      </c>
      <c r="AV600" s="139">
        <f t="shared" si="487"/>
        <v>1395.8291999999997</v>
      </c>
      <c r="AW600" s="140">
        <f t="shared" si="488"/>
        <v>1395.8291999999997</v>
      </c>
      <c r="AX600" s="141">
        <f t="shared" si="489"/>
        <v>10126.685209586389</v>
      </c>
      <c r="AY600" s="142">
        <f t="shared" si="490"/>
        <v>14135122.914748797</v>
      </c>
      <c r="AZ600" s="143">
        <f>INDEX(รายได้แยกตามสิทธิ!$J:$J,MATCH(CalBudget2567!$D600,รายได้แยกตามสิทธิ!$B:$B,0))</f>
        <v>1241841.03</v>
      </c>
      <c r="BA600" s="138">
        <f>INDEX(ผลงานAdjRw_DHES!$F:$F,MATCH(CalBudget2567!$D600,ผลงานAdjRw_DHES!$B:$B,0))</f>
        <v>99.14309999999999</v>
      </c>
      <c r="BB600" s="143">
        <f t="shared" si="491"/>
        <v>12525.743395153067</v>
      </c>
      <c r="BC600" s="139">
        <f t="shared" si="492"/>
        <v>118.97171999999998</v>
      </c>
      <c r="BD600" s="140">
        <f t="shared" si="493"/>
        <v>118.97171999999998</v>
      </c>
      <c r="BE600" s="141">
        <f t="shared" si="494"/>
        <v>12856.423020785109</v>
      </c>
      <c r="BF600" s="142">
        <f t="shared" si="495"/>
        <v>1529550.7598303999</v>
      </c>
      <c r="BG600" s="143">
        <f>INDEX(รายได้แยกตามสิทธิ!$K:$K,MATCH(CalBudget2567!$D600,รายได้แยกตามสิทธิ!$B:$B,0))</f>
        <v>879230.5</v>
      </c>
      <c r="BH600" s="138">
        <f>INDEX(ผลงานAdjRw_DHES!$E:$E,MATCH(CalBudget2567!$D600,ผลงานAdjRw_DHES!$B:$B,0))</f>
        <v>81.055499999999995</v>
      </c>
      <c r="BI600" s="143">
        <f t="shared" si="496"/>
        <v>10847.265145486735</v>
      </c>
      <c r="BJ600" s="139">
        <f t="shared" si="497"/>
        <v>97.266599999999997</v>
      </c>
      <c r="BK600" s="140">
        <f t="shared" si="498"/>
        <v>97.266599999999997</v>
      </c>
      <c r="BL600" s="141">
        <f t="shared" si="499"/>
        <v>11133.632945327585</v>
      </c>
      <c r="BM600" s="142">
        <f t="shared" si="500"/>
        <v>1082930.6222399999</v>
      </c>
      <c r="BN600" s="143">
        <f>INDEX(รายได้แยกตามสิทธิ!$N:$N,MATCH(CalBudget2567!$D600,รายได้แยกตามสิทธิ!$B:$B,0))</f>
        <v>624515.1</v>
      </c>
      <c r="BO600" s="138">
        <f>INDEX(ผลงานAdjRw_DHES!$I:$I,MATCH(CalBudget2567!$D600,ผลงานAdjRw_DHES!$B:$B,0))</f>
        <v>36.802700000000144</v>
      </c>
      <c r="BP600" s="143">
        <f t="shared" si="501"/>
        <v>16969.273993484108</v>
      </c>
      <c r="BQ600" s="139">
        <f t="shared" si="502"/>
        <v>44.163240000000172</v>
      </c>
      <c r="BR600" s="140">
        <f t="shared" si="503"/>
        <v>44.163240000000172</v>
      </c>
      <c r="BS600" s="141">
        <f t="shared" si="504"/>
        <v>17417.262826912091</v>
      </c>
      <c r="BT600" s="142">
        <f t="shared" si="505"/>
        <v>769202.75836800016</v>
      </c>
      <c r="BU600" s="144">
        <f t="shared" si="506"/>
        <v>17516807.055187196</v>
      </c>
      <c r="BV600" s="145">
        <f t="shared" si="460"/>
        <v>75200841.196031988</v>
      </c>
      <c r="BW600" s="146">
        <f>INDEX(รายได้แยกตามสิทธิ!$Q:$Q,MATCH(CalBudget2567!$D600,รายได้แยกตามสิทธิ!$B:$B,0))</f>
        <v>0.39</v>
      </c>
      <c r="BX600" s="145">
        <f t="shared" si="507"/>
        <v>29328328.066452477</v>
      </c>
      <c r="BY600" s="141"/>
      <c r="BZ600" s="143">
        <f t="shared" si="508"/>
        <v>115032</v>
      </c>
      <c r="CA600" s="138">
        <f>INDEX(ผลงานOPDVisit_HDC!$C:$C,MATCH(CalBudget2567!$D600,ผลงานOPDVisit_HDC!$A:$A,0))</f>
        <v>115032</v>
      </c>
      <c r="CB600" s="138">
        <f t="shared" si="509"/>
        <v>0</v>
      </c>
    </row>
    <row r="601" spans="1:80" hidden="1" x14ac:dyDescent="0.7">
      <c r="A601" s="136">
        <f>COUNTA($D$16:D601)</f>
        <v>586</v>
      </c>
      <c r="B601" s="1">
        <v>9</v>
      </c>
      <c r="C601" s="2" t="s">
        <v>53</v>
      </c>
      <c r="D601" s="91" t="s">
        <v>658</v>
      </c>
      <c r="E601" s="3" t="s">
        <v>1549</v>
      </c>
      <c r="F601" s="4" t="s">
        <v>1876</v>
      </c>
      <c r="G601" s="1">
        <v>7</v>
      </c>
      <c r="H601" s="3" t="s">
        <v>2966</v>
      </c>
      <c r="I601" s="137">
        <f>INDEX(รายได้แยกตามสิทธิ!$D:$D,MATCH(CalBudget2567!$D601,รายได้แยกตามสิทธิ!$B:$B,0))</f>
        <v>103319481.76000001</v>
      </c>
      <c r="J601" s="138">
        <f>INDEX(ผลงานOPDVisit_HDC!$F:$F,MATCH(CalBudget2567!$D601,ผลงานOPDVisit_HDC!$A:$A,0))</f>
        <v>143558</v>
      </c>
      <c r="K601" s="138">
        <f t="shared" si="461"/>
        <v>719.70549715097729</v>
      </c>
      <c r="L601" s="139">
        <f t="shared" si="462"/>
        <v>172269.6</v>
      </c>
      <c r="M601" s="140">
        <f t="shared" si="463"/>
        <v>172269.6</v>
      </c>
      <c r="N601" s="141">
        <f t="shared" si="464"/>
        <v>738.70572227576304</v>
      </c>
      <c r="O601" s="142">
        <f t="shared" si="465"/>
        <v>127256539.29415679</v>
      </c>
      <c r="P601" s="143">
        <f>INDEX(รายได้แยกตามสิทธิ!$E:$E,MATCH(CalBudget2567!$D601,รายได้แยกตามสิทธิ!$B:$B,0))</f>
        <v>17961979.530000001</v>
      </c>
      <c r="Q601" s="138">
        <f>INDEX(ผลงานOPDVisit_HDC!$D:$D,MATCH(CalBudget2567!$D601,ผลงานOPDVisit_HDC!$A:$A,0))</f>
        <v>16577</v>
      </c>
      <c r="R601" s="138">
        <f t="shared" si="466"/>
        <v>1083.5482614465827</v>
      </c>
      <c r="S601" s="139">
        <f t="shared" si="467"/>
        <v>19892.399999999998</v>
      </c>
      <c r="T601" s="140">
        <f t="shared" si="468"/>
        <v>19892.399999999998</v>
      </c>
      <c r="U601" s="141">
        <f t="shared" si="469"/>
        <v>1112.1539355487726</v>
      </c>
      <c r="V601" s="142">
        <f t="shared" si="470"/>
        <v>22123410.947510399</v>
      </c>
      <c r="W601" s="143">
        <f>INDEX(รายได้แยกตามสิทธิ!$F:$F,MATCH(CalBudget2567!$D601,รายได้แยกตามสิทธิ!$B:$B,0))</f>
        <v>5145823.72</v>
      </c>
      <c r="X601" s="138">
        <f>INDEX(ผลงานOPDVisit_HDC!$E:$E,MATCH(CalBudget2567!$D601,ผลงานOPDVisit_HDC!$A:$A,0))</f>
        <v>8476</v>
      </c>
      <c r="Y601" s="138">
        <f t="shared" si="471"/>
        <v>607.10520528551206</v>
      </c>
      <c r="Z601" s="139">
        <f t="shared" si="472"/>
        <v>10171.199999999999</v>
      </c>
      <c r="AA601" s="140">
        <f t="shared" si="473"/>
        <v>10171.199999999999</v>
      </c>
      <c r="AB601" s="141">
        <f t="shared" si="474"/>
        <v>623.13278270504952</v>
      </c>
      <c r="AC601" s="142">
        <f t="shared" si="475"/>
        <v>6338008.1594495988</v>
      </c>
      <c r="AD601" s="143">
        <f>INDEX(รายได้แยกตามสิทธิ!$G:$G,MATCH(CalBudget2567!$D601,รายได้แยกตามสิทธิ!$B:$B,0))</f>
        <v>9079</v>
      </c>
      <c r="AE601" s="138">
        <f>INDEX(ผลงานOPDVisit_HDC!$G:$G,MATCH(CalBudget2567!$D601,ผลงานOPDVisit_HDC!$A:$A,0))</f>
        <v>72</v>
      </c>
      <c r="AF601" s="138">
        <f t="shared" si="476"/>
        <v>126.09722222222223</v>
      </c>
      <c r="AG601" s="139">
        <f t="shared" si="477"/>
        <v>86.399999999999991</v>
      </c>
      <c r="AH601" s="140">
        <f t="shared" si="478"/>
        <v>86.399999999999991</v>
      </c>
      <c r="AI601" s="141">
        <f t="shared" si="479"/>
        <v>129.4261888888889</v>
      </c>
      <c r="AJ601" s="142">
        <f t="shared" si="480"/>
        <v>11182.42272</v>
      </c>
      <c r="AK601" s="143">
        <f>INDEX(รายได้แยกตามสิทธิ!$H:$H,MATCH(CalBudget2567!$D601,รายได้แยกตามสิทธิ!$B:$B,0))</f>
        <v>2633810</v>
      </c>
      <c r="AL601" s="138">
        <f>INDEX(ผลงานOPDVisit_HDC!$K:$K,MATCH(CalBudget2567!$D601,ผลงานOPDVisit_HDC!$A:$A,0))</f>
        <v>4918</v>
      </c>
      <c r="AM601" s="138">
        <f t="shared" si="481"/>
        <v>535.5449369662465</v>
      </c>
      <c r="AN601" s="139">
        <f t="shared" si="482"/>
        <v>5901.5999999999995</v>
      </c>
      <c r="AO601" s="140">
        <f t="shared" si="483"/>
        <v>5901.5999999999995</v>
      </c>
      <c r="AP601" s="141">
        <f t="shared" si="484"/>
        <v>549.68332330215537</v>
      </c>
      <c r="AQ601" s="142">
        <f t="shared" si="485"/>
        <v>3244011.1007999997</v>
      </c>
      <c r="AR601" s="144">
        <f t="shared" si="459"/>
        <v>158973151.92463678</v>
      </c>
      <c r="AS601" s="143">
        <f>INDEX(รายได้แยกตามสิทธิ!$I:$I,MATCH(CalBudget2567!$D601,รายได้แยกตามสิทธิ!$B:$B,0))</f>
        <v>26731880.57</v>
      </c>
      <c r="AT601" s="138">
        <f>INDEX(ผลงานAdjRw_DHES!$D:$D,MATCH(CalBudget2567!$D601,ผลงานAdjRw_DHES!$B:$B,0))</f>
        <v>2167.04</v>
      </c>
      <c r="AU601" s="143">
        <f t="shared" si="486"/>
        <v>12335.665502251921</v>
      </c>
      <c r="AV601" s="139">
        <f t="shared" si="487"/>
        <v>2600.4479999999999</v>
      </c>
      <c r="AW601" s="140">
        <f t="shared" si="488"/>
        <v>2600.4479999999999</v>
      </c>
      <c r="AX601" s="141">
        <f t="shared" si="489"/>
        <v>12661.327071511372</v>
      </c>
      <c r="AY601" s="142">
        <f t="shared" si="490"/>
        <v>32925122.660457604</v>
      </c>
      <c r="AZ601" s="143">
        <f>INDEX(รายได้แยกตามสิทธิ!$J:$J,MATCH(CalBudget2567!$D601,รายได้แยกตามสิทธิ!$B:$B,0))</f>
        <v>2268224.4700000002</v>
      </c>
      <c r="BA601" s="138">
        <f>INDEX(ผลงานAdjRw_DHES!$F:$F,MATCH(CalBudget2567!$D601,ผลงานAdjRw_DHES!$B:$B,0))</f>
        <v>163.64570000000001</v>
      </c>
      <c r="BB601" s="143">
        <f t="shared" si="491"/>
        <v>13860.580937965373</v>
      </c>
      <c r="BC601" s="139">
        <f t="shared" si="492"/>
        <v>196.37484000000001</v>
      </c>
      <c r="BD601" s="140">
        <f t="shared" si="493"/>
        <v>196.37484000000001</v>
      </c>
      <c r="BE601" s="141">
        <f t="shared" si="494"/>
        <v>14226.500274727659</v>
      </c>
      <c r="BF601" s="142">
        <f t="shared" si="495"/>
        <v>2793726.7152096001</v>
      </c>
      <c r="BG601" s="143">
        <f>INDEX(รายได้แยกตามสิทธิ!$K:$K,MATCH(CalBudget2567!$D601,รายได้แยกตามสิทธิ!$B:$B,0))</f>
        <v>704232.28</v>
      </c>
      <c r="BH601" s="138">
        <f>INDEX(ผลงานAdjRw_DHES!$E:$E,MATCH(CalBudget2567!$D601,ผลงานAdjRw_DHES!$B:$B,0))</f>
        <v>78.628900000000002</v>
      </c>
      <c r="BI601" s="143">
        <f t="shared" si="496"/>
        <v>8956.4050876967631</v>
      </c>
      <c r="BJ601" s="139">
        <f t="shared" si="497"/>
        <v>94.354680000000002</v>
      </c>
      <c r="BK601" s="140">
        <f t="shared" si="498"/>
        <v>94.354680000000002</v>
      </c>
      <c r="BL601" s="141">
        <f t="shared" si="499"/>
        <v>9192.8541820119572</v>
      </c>
      <c r="BM601" s="142">
        <f t="shared" si="500"/>
        <v>867388.81463040004</v>
      </c>
      <c r="BN601" s="143">
        <f>INDEX(รายได้แยกตามสิทธิ!$N:$N,MATCH(CalBudget2567!$D601,รายได้แยกตามสิทธิ!$B:$B,0))</f>
        <v>1043346</v>
      </c>
      <c r="BO601" s="138">
        <f>INDEX(ผลงานAdjRw_DHES!$I:$I,MATCH(CalBudget2567!$D601,ผลงานAdjRw_DHES!$B:$B,0))</f>
        <v>78.123900000000248</v>
      </c>
      <c r="BP601" s="143">
        <f t="shared" si="501"/>
        <v>13355.016838637046</v>
      </c>
      <c r="BQ601" s="139">
        <f t="shared" si="502"/>
        <v>93.748680000000292</v>
      </c>
      <c r="BR601" s="140">
        <f t="shared" si="503"/>
        <v>93.748680000000292</v>
      </c>
      <c r="BS601" s="141">
        <f t="shared" si="504"/>
        <v>13707.589283177063</v>
      </c>
      <c r="BT601" s="142">
        <f t="shared" si="505"/>
        <v>1285068.4012799999</v>
      </c>
      <c r="BU601" s="144">
        <f t="shared" si="506"/>
        <v>37871306.591577604</v>
      </c>
      <c r="BV601" s="145">
        <f t="shared" si="460"/>
        <v>196844458.51621437</v>
      </c>
      <c r="BW601" s="146">
        <f>INDEX(รายได้แยกตามสิทธิ!$Q:$Q,MATCH(CalBudget2567!$D601,รายได้แยกตามสิทธิ!$B:$B,0))</f>
        <v>0.61</v>
      </c>
      <c r="BX601" s="145">
        <f t="shared" si="507"/>
        <v>120075119.69489077</v>
      </c>
      <c r="BY601" s="141"/>
      <c r="BZ601" s="143">
        <f t="shared" si="508"/>
        <v>173601</v>
      </c>
      <c r="CA601" s="138">
        <f>INDEX(ผลงานOPDVisit_HDC!$C:$C,MATCH(CalBudget2567!$D601,ผลงานOPDVisit_HDC!$A:$A,0))</f>
        <v>173601</v>
      </c>
      <c r="CB601" s="138">
        <f t="shared" si="509"/>
        <v>0</v>
      </c>
    </row>
    <row r="602" spans="1:80" hidden="1" x14ac:dyDescent="0.7">
      <c r="A602" s="136">
        <f>COUNTA($D$16:D602)</f>
        <v>587</v>
      </c>
      <c r="B602" s="1">
        <v>9</v>
      </c>
      <c r="C602" s="2" t="s">
        <v>53</v>
      </c>
      <c r="D602" s="91" t="s">
        <v>659</v>
      </c>
      <c r="E602" s="3" t="s">
        <v>1550</v>
      </c>
      <c r="F602" s="4" t="s">
        <v>1876</v>
      </c>
      <c r="G602" s="1">
        <v>13</v>
      </c>
      <c r="H602" s="3" t="s">
        <v>2963</v>
      </c>
      <c r="I602" s="137">
        <f>INDEX(รายได้แยกตามสิทธิ!$D:$D,MATCH(CalBudget2567!$D602,รายได้แยกตามสิทธิ!$B:$B,0))</f>
        <v>150154066.63999999</v>
      </c>
      <c r="J602" s="138">
        <f>INDEX(ผลงานOPDVisit_HDC!$F:$F,MATCH(CalBudget2567!$D602,ผลงานOPDVisit_HDC!$A:$A,0))</f>
        <v>170419</v>
      </c>
      <c r="K602" s="138">
        <f t="shared" si="461"/>
        <v>881.08759375421744</v>
      </c>
      <c r="L602" s="139">
        <f t="shared" si="462"/>
        <v>204502.8</v>
      </c>
      <c r="M602" s="140">
        <f t="shared" si="463"/>
        <v>204502.8</v>
      </c>
      <c r="N602" s="141">
        <f t="shared" si="464"/>
        <v>904.34830622932873</v>
      </c>
      <c r="O602" s="142">
        <f t="shared" si="465"/>
        <v>184941760.79915515</v>
      </c>
      <c r="P602" s="143">
        <f>INDEX(รายได้แยกตามสิทธิ!$E:$E,MATCH(CalBudget2567!$D602,รายได้แยกตามสิทธิ!$B:$B,0))</f>
        <v>20732441.57</v>
      </c>
      <c r="Q602" s="138">
        <f>INDEX(ผลงานOPDVisit_HDC!$D:$D,MATCH(CalBudget2567!$D602,ผลงานOPDVisit_HDC!$A:$A,0))</f>
        <v>16751</v>
      </c>
      <c r="R602" s="138">
        <f t="shared" si="466"/>
        <v>1237.6838141006508</v>
      </c>
      <c r="S602" s="139">
        <f t="shared" si="467"/>
        <v>20101.2</v>
      </c>
      <c r="T602" s="140">
        <f t="shared" si="468"/>
        <v>20101.2</v>
      </c>
      <c r="U602" s="141">
        <f t="shared" si="469"/>
        <v>1270.358666792908</v>
      </c>
      <c r="V602" s="142">
        <f t="shared" si="470"/>
        <v>25535733.632937603</v>
      </c>
      <c r="W602" s="143">
        <f>INDEX(รายได้แยกตามสิทธิ!$F:$F,MATCH(CalBudget2567!$D602,รายได้แยกตามสิทธิ!$B:$B,0))</f>
        <v>6082411.4000000004</v>
      </c>
      <c r="X602" s="138">
        <f>INDEX(ผลงานOPDVisit_HDC!$E:$E,MATCH(CalBudget2567!$D602,ผลงานOPDVisit_HDC!$A:$A,0))</f>
        <v>16057</v>
      </c>
      <c r="Y602" s="138">
        <f t="shared" si="471"/>
        <v>378.80123310705613</v>
      </c>
      <c r="Z602" s="139">
        <f t="shared" si="472"/>
        <v>19268.399999999998</v>
      </c>
      <c r="AA602" s="140">
        <f t="shared" si="473"/>
        <v>19268.399999999998</v>
      </c>
      <c r="AB602" s="141">
        <f t="shared" si="474"/>
        <v>388.80158566108241</v>
      </c>
      <c r="AC602" s="142">
        <f t="shared" si="475"/>
        <v>7491584.4731519995</v>
      </c>
      <c r="AD602" s="143">
        <f>INDEX(รายได้แยกตามสิทธิ!$G:$G,MATCH(CalBudget2567!$D602,รายได้แยกตามสิทธิ!$B:$B,0))</f>
        <v>142786</v>
      </c>
      <c r="AE602" s="138">
        <f>INDEX(ผลงานOPDVisit_HDC!$G:$G,MATCH(CalBudget2567!$D602,ผลงานOPDVisit_HDC!$A:$A,0))</f>
        <v>138</v>
      </c>
      <c r="AF602" s="138">
        <f t="shared" si="476"/>
        <v>1034.6811594202898</v>
      </c>
      <c r="AG602" s="139">
        <f t="shared" si="477"/>
        <v>165.6</v>
      </c>
      <c r="AH602" s="140">
        <f t="shared" si="478"/>
        <v>165.6</v>
      </c>
      <c r="AI602" s="141">
        <f t="shared" si="479"/>
        <v>1061.9967420289854</v>
      </c>
      <c r="AJ602" s="142">
        <f t="shared" si="480"/>
        <v>175866.66047999999</v>
      </c>
      <c r="AK602" s="143">
        <f>INDEX(รายได้แยกตามสิทธิ!$H:$H,MATCH(CalBudget2567!$D602,รายได้แยกตามสิทธิ!$B:$B,0))</f>
        <v>3692510.05</v>
      </c>
      <c r="AL602" s="138">
        <f>INDEX(ผลงานOPDVisit_HDC!$K:$K,MATCH(CalBudget2567!$D602,ผลงานOPDVisit_HDC!$A:$A,0))</f>
        <v>12375</v>
      </c>
      <c r="AM602" s="138">
        <f t="shared" si="481"/>
        <v>298.3846505050505</v>
      </c>
      <c r="AN602" s="139">
        <f t="shared" si="482"/>
        <v>14850</v>
      </c>
      <c r="AO602" s="140">
        <f t="shared" si="483"/>
        <v>14850</v>
      </c>
      <c r="AP602" s="141">
        <f t="shared" si="484"/>
        <v>306.26200527838381</v>
      </c>
      <c r="AQ602" s="142">
        <f t="shared" si="485"/>
        <v>4547990.7783839991</v>
      </c>
      <c r="AR602" s="144">
        <f t="shared" si="459"/>
        <v>222692936.34410876</v>
      </c>
      <c r="AS602" s="143">
        <f>INDEX(รายได้แยกตามสิทธิ!$I:$I,MATCH(CalBudget2567!$D602,รายได้แยกตามสิทธิ!$B:$B,0))</f>
        <v>65956750.490000002</v>
      </c>
      <c r="AT602" s="138">
        <f>INDEX(ผลงานAdjRw_DHES!$D:$D,MATCH(CalBudget2567!$D602,ผลงานAdjRw_DHES!$B:$B,0))</f>
        <v>3910.7354999999998</v>
      </c>
      <c r="AU602" s="143">
        <f t="shared" si="486"/>
        <v>16865.561603437513</v>
      </c>
      <c r="AV602" s="139">
        <f t="shared" si="487"/>
        <v>4692.8825999999999</v>
      </c>
      <c r="AW602" s="140">
        <f t="shared" si="488"/>
        <v>4692.8825999999999</v>
      </c>
      <c r="AX602" s="141">
        <f t="shared" si="489"/>
        <v>17310.812429768263</v>
      </c>
      <c r="AY602" s="142">
        <f t="shared" si="490"/>
        <v>81237610.443523198</v>
      </c>
      <c r="AZ602" s="143">
        <f>INDEX(รายได้แยกตามสิทธิ!$J:$J,MATCH(CalBudget2567!$D602,รายได้แยกตามสิทธิ!$B:$B,0))</f>
        <v>3421695.25</v>
      </c>
      <c r="BA602" s="138">
        <f>INDEX(ผลงานAdjRw_DHES!$F:$F,MATCH(CalBudget2567!$D602,ผลงานAdjRw_DHES!$B:$B,0))</f>
        <v>259.15409999999997</v>
      </c>
      <c r="BB602" s="143">
        <f t="shared" si="491"/>
        <v>13203.322849223687</v>
      </c>
      <c r="BC602" s="139">
        <f t="shared" si="492"/>
        <v>310.98491999999993</v>
      </c>
      <c r="BD602" s="140">
        <f t="shared" si="493"/>
        <v>310.98491999999993</v>
      </c>
      <c r="BE602" s="141">
        <f t="shared" si="494"/>
        <v>13551.890572443192</v>
      </c>
      <c r="BF602" s="142">
        <f t="shared" si="495"/>
        <v>4214433.6055199988</v>
      </c>
      <c r="BG602" s="143">
        <f>INDEX(รายได้แยกตามสิทธิ!$K:$K,MATCH(CalBudget2567!$D602,รายได้แยกตามสิทธิ!$B:$B,0))</f>
        <v>2315017.4900000002</v>
      </c>
      <c r="BH602" s="138">
        <f>INDEX(ผลงานAdjRw_DHES!$E:$E,MATCH(CalBudget2567!$D602,ผลงานAdjRw_DHES!$B:$B,0))</f>
        <v>177.04430000000002</v>
      </c>
      <c r="BI602" s="143">
        <f t="shared" si="496"/>
        <v>13075.922184447621</v>
      </c>
      <c r="BJ602" s="139">
        <f t="shared" si="497"/>
        <v>212.45316000000003</v>
      </c>
      <c r="BK602" s="140">
        <f t="shared" si="498"/>
        <v>212.45316000000003</v>
      </c>
      <c r="BL602" s="141">
        <f t="shared" si="499"/>
        <v>13421.126530117039</v>
      </c>
      <c r="BM602" s="142">
        <f t="shared" si="500"/>
        <v>2851360.7420832003</v>
      </c>
      <c r="BN602" s="143">
        <f>INDEX(รายได้แยกตามสิทธิ!$N:$N,MATCH(CalBudget2567!$D602,รายได้แยกตามสิทธิ!$B:$B,0))</f>
        <v>7687388.5300000003</v>
      </c>
      <c r="BO602" s="138">
        <f>INDEX(ผลงานAdjRw_DHES!$I:$I,MATCH(CalBudget2567!$D602,ผลงานAdjRw_DHES!$B:$B,0))</f>
        <v>0</v>
      </c>
      <c r="BP602" s="143">
        <f t="shared" si="501"/>
        <v>0</v>
      </c>
      <c r="BQ602" s="139">
        <f t="shared" si="502"/>
        <v>0</v>
      </c>
      <c r="BR602" s="140">
        <f t="shared" si="503"/>
        <v>0</v>
      </c>
      <c r="BS602" s="141">
        <f t="shared" si="504"/>
        <v>0</v>
      </c>
      <c r="BT602" s="142">
        <f t="shared" si="505"/>
        <v>0</v>
      </c>
      <c r="BU602" s="144">
        <f t="shared" si="506"/>
        <v>88303404.7911264</v>
      </c>
      <c r="BV602" s="145">
        <f t="shared" si="460"/>
        <v>310996341.13523519</v>
      </c>
      <c r="BW602" s="146">
        <f>INDEX(รายได้แยกตามสิทธิ!$Q:$Q,MATCH(CalBudget2567!$D602,รายได้แยกตามสิทธิ!$B:$B,0))</f>
        <v>0.51</v>
      </c>
      <c r="BX602" s="145">
        <f t="shared" si="507"/>
        <v>158608133.97896996</v>
      </c>
      <c r="BY602" s="141"/>
      <c r="BZ602" s="143">
        <f t="shared" si="508"/>
        <v>215740</v>
      </c>
      <c r="CA602" s="138">
        <f>INDEX(ผลงานOPDVisit_HDC!$C:$C,MATCH(CalBudget2567!$D602,ผลงานOPDVisit_HDC!$A:$A,0))</f>
        <v>215740</v>
      </c>
      <c r="CB602" s="138">
        <f t="shared" si="509"/>
        <v>0</v>
      </c>
    </row>
    <row r="603" spans="1:80" hidden="1" x14ac:dyDescent="0.7">
      <c r="A603" s="136">
        <f>COUNTA($D$16:D603)</f>
        <v>588</v>
      </c>
      <c r="B603" s="1">
        <v>9</v>
      </c>
      <c r="C603" s="2" t="s">
        <v>53</v>
      </c>
      <c r="D603" s="91" t="s">
        <v>660</v>
      </c>
      <c r="E603" s="3" t="s">
        <v>1551</v>
      </c>
      <c r="F603" s="4" t="s">
        <v>1876</v>
      </c>
      <c r="G603" s="1">
        <v>13</v>
      </c>
      <c r="H603" s="3" t="s">
        <v>2963</v>
      </c>
      <c r="I603" s="137">
        <f>INDEX(รายได้แยกตามสิทธิ!$D:$D,MATCH(CalBudget2567!$D603,รายได้แยกตามสิทธิ!$B:$B,0))</f>
        <v>86056701.019999996</v>
      </c>
      <c r="J603" s="138">
        <f>INDEX(ผลงานOPDVisit_HDC!$F:$F,MATCH(CalBudget2567!$D603,ผลงานOPDVisit_HDC!$A:$A,0))</f>
        <v>100569</v>
      </c>
      <c r="K603" s="138">
        <f t="shared" si="461"/>
        <v>855.69808807883146</v>
      </c>
      <c r="L603" s="139">
        <f t="shared" si="462"/>
        <v>120682.79999999999</v>
      </c>
      <c r="M603" s="140">
        <f t="shared" si="463"/>
        <v>120682.79999999999</v>
      </c>
      <c r="N603" s="141">
        <f t="shared" si="464"/>
        <v>878.2885176041126</v>
      </c>
      <c r="O603" s="142">
        <f t="shared" si="465"/>
        <v>105994317.51231359</v>
      </c>
      <c r="P603" s="143">
        <f>INDEX(รายได้แยกตามสิทธิ!$E:$E,MATCH(CalBudget2567!$D603,รายได้แยกตามสิทธิ!$B:$B,0))</f>
        <v>17335700.620000001</v>
      </c>
      <c r="Q603" s="138">
        <f>INDEX(ผลงานOPDVisit_HDC!$D:$D,MATCH(CalBudget2567!$D603,ผลงานOPDVisit_HDC!$A:$A,0))</f>
        <v>19682</v>
      </c>
      <c r="R603" s="138">
        <f t="shared" si="466"/>
        <v>880.78958540798703</v>
      </c>
      <c r="S603" s="139">
        <f t="shared" si="467"/>
        <v>23618.399999999998</v>
      </c>
      <c r="T603" s="140">
        <f t="shared" si="468"/>
        <v>23618.399999999998</v>
      </c>
      <c r="U603" s="141">
        <f t="shared" si="469"/>
        <v>904.04243046275792</v>
      </c>
      <c r="V603" s="142">
        <f t="shared" si="470"/>
        <v>21352035.739641599</v>
      </c>
      <c r="W603" s="143">
        <f>INDEX(รายได้แยกตามสิทธิ!$F:$F,MATCH(CalBudget2567!$D603,รายได้แยกตามสิทธิ!$B:$B,0))</f>
        <v>2652416.75</v>
      </c>
      <c r="X603" s="138">
        <f>INDEX(ผลงานOPDVisit_HDC!$E:$E,MATCH(CalBudget2567!$D603,ผลงานOPDVisit_HDC!$A:$A,0))</f>
        <v>17541</v>
      </c>
      <c r="Y603" s="138">
        <f t="shared" si="471"/>
        <v>151.21240237158656</v>
      </c>
      <c r="Z603" s="139">
        <f t="shared" si="472"/>
        <v>21049.200000000001</v>
      </c>
      <c r="AA603" s="140">
        <f t="shared" si="473"/>
        <v>21049.200000000001</v>
      </c>
      <c r="AB603" s="141">
        <f t="shared" si="474"/>
        <v>155.20440979419644</v>
      </c>
      <c r="AC603" s="142">
        <f t="shared" si="475"/>
        <v>3266928.6626399998</v>
      </c>
      <c r="AD603" s="143">
        <f>INDEX(รายได้แยกตามสิทธิ!$G:$G,MATCH(CalBudget2567!$D603,รายได้แยกตามสิทธิ!$B:$B,0))</f>
        <v>169371</v>
      </c>
      <c r="AE603" s="138">
        <f>INDEX(ผลงานOPDVisit_HDC!$G:$G,MATCH(CalBudget2567!$D603,ผลงานOPDVisit_HDC!$A:$A,0))</f>
        <v>230</v>
      </c>
      <c r="AF603" s="138">
        <f t="shared" si="476"/>
        <v>736.39565217391305</v>
      </c>
      <c r="AG603" s="139">
        <f t="shared" si="477"/>
        <v>276</v>
      </c>
      <c r="AH603" s="140">
        <f t="shared" si="478"/>
        <v>276</v>
      </c>
      <c r="AI603" s="141">
        <f t="shared" si="479"/>
        <v>755.83649739130431</v>
      </c>
      <c r="AJ603" s="142">
        <f t="shared" si="480"/>
        <v>208610.87328</v>
      </c>
      <c r="AK603" s="143">
        <f>INDEX(รายได้แยกตามสิทธิ!$H:$H,MATCH(CalBudget2567!$D603,รายได้แยกตามสิทธิ!$B:$B,0))</f>
        <v>3179596.31</v>
      </c>
      <c r="AL603" s="138">
        <f>INDEX(ผลงานOPDVisit_HDC!$K:$K,MATCH(CalBudget2567!$D603,ผลงานOPDVisit_HDC!$A:$A,0))</f>
        <v>10697</v>
      </c>
      <c r="AM603" s="138">
        <f t="shared" si="481"/>
        <v>297.24187248761336</v>
      </c>
      <c r="AN603" s="139">
        <f t="shared" si="482"/>
        <v>12836.4</v>
      </c>
      <c r="AO603" s="140">
        <f t="shared" si="483"/>
        <v>12836.4</v>
      </c>
      <c r="AP603" s="141">
        <f t="shared" si="484"/>
        <v>305.08905792128638</v>
      </c>
      <c r="AQ603" s="142">
        <f t="shared" si="485"/>
        <v>3916245.1831008005</v>
      </c>
      <c r="AR603" s="144">
        <f t="shared" si="459"/>
        <v>134738137.970976</v>
      </c>
      <c r="AS603" s="143">
        <f>INDEX(รายได้แยกตามสิทธิ!$I:$I,MATCH(CalBudget2567!$D603,รายได้แยกตามสิทธิ!$B:$B,0))</f>
        <v>45473619.420000002</v>
      </c>
      <c r="AT603" s="138">
        <f>INDEX(ผลงานAdjRw_DHES!$D:$D,MATCH(CalBudget2567!$D603,ผลงานAdjRw_DHES!$B:$B,0))</f>
        <v>2901.6800000000003</v>
      </c>
      <c r="AU603" s="143">
        <f t="shared" si="486"/>
        <v>15671.47977033994</v>
      </c>
      <c r="AV603" s="139">
        <f t="shared" si="487"/>
        <v>3482.0160000000001</v>
      </c>
      <c r="AW603" s="140">
        <f t="shared" si="488"/>
        <v>3482.0160000000001</v>
      </c>
      <c r="AX603" s="141">
        <f t="shared" si="489"/>
        <v>16085.206836276915</v>
      </c>
      <c r="AY603" s="142">
        <f t="shared" si="490"/>
        <v>56008947.567225598</v>
      </c>
      <c r="AZ603" s="143">
        <f>INDEX(รายได้แยกตามสิทธิ!$J:$J,MATCH(CalBudget2567!$D603,รายได้แยกตามสิทธิ!$B:$B,0))</f>
        <v>3930932.72</v>
      </c>
      <c r="BA603" s="138">
        <f>INDEX(ผลงานAdjRw_DHES!$F:$F,MATCH(CalBudget2567!$D603,ผลงานAdjRw_DHES!$B:$B,0))</f>
        <v>370.82</v>
      </c>
      <c r="BB603" s="143">
        <f t="shared" si="491"/>
        <v>10600.649155924708</v>
      </c>
      <c r="BC603" s="139">
        <f t="shared" si="492"/>
        <v>444.98399999999998</v>
      </c>
      <c r="BD603" s="140">
        <f t="shared" si="493"/>
        <v>444.98399999999998</v>
      </c>
      <c r="BE603" s="141">
        <f t="shared" si="494"/>
        <v>10880.50629364112</v>
      </c>
      <c r="BF603" s="142">
        <f t="shared" si="495"/>
        <v>4841651.2125696</v>
      </c>
      <c r="BG603" s="143">
        <f>INDEX(รายได้แยกตามสิทธิ!$K:$K,MATCH(CalBudget2567!$D603,รายได้แยกตามสิทธิ!$B:$B,0))</f>
        <v>2010391</v>
      </c>
      <c r="BH603" s="138">
        <f>INDEX(ผลงานAdjRw_DHES!$E:$E,MATCH(CalBudget2567!$D603,ผลงานAdjRw_DHES!$B:$B,0))</f>
        <v>226.35999999999999</v>
      </c>
      <c r="BI603" s="143">
        <f t="shared" si="496"/>
        <v>8881.3880544265776</v>
      </c>
      <c r="BJ603" s="139">
        <f t="shared" si="497"/>
        <v>271.63199999999995</v>
      </c>
      <c r="BK603" s="140">
        <f t="shared" si="498"/>
        <v>271.63199999999995</v>
      </c>
      <c r="BL603" s="141">
        <f t="shared" si="499"/>
        <v>9115.856699063439</v>
      </c>
      <c r="BM603" s="142">
        <f t="shared" si="500"/>
        <v>2476158.3868799997</v>
      </c>
      <c r="BN603" s="143">
        <f>INDEX(รายได้แยกตามสิทธิ!$N:$N,MATCH(CalBudget2567!$D603,รายได้แยกตามสิทธิ!$B:$B,0))</f>
        <v>3639850</v>
      </c>
      <c r="BO603" s="138">
        <f>INDEX(ผลงานAdjRw_DHES!$I:$I,MATCH(CalBudget2567!$D603,ผลงานAdjRw_DHES!$B:$B,0))</f>
        <v>110.0690000000007</v>
      </c>
      <c r="BP603" s="143">
        <f t="shared" si="501"/>
        <v>33068.802296740927</v>
      </c>
      <c r="BQ603" s="139">
        <f t="shared" si="502"/>
        <v>132.08280000000084</v>
      </c>
      <c r="BR603" s="140">
        <f t="shared" si="503"/>
        <v>132.08280000000084</v>
      </c>
      <c r="BS603" s="141">
        <f t="shared" si="504"/>
        <v>33941.818677374889</v>
      </c>
      <c r="BT603" s="142">
        <f t="shared" si="505"/>
        <v>4483130.4480000008</v>
      </c>
      <c r="BU603" s="144">
        <f t="shared" si="506"/>
        <v>67809887.614675209</v>
      </c>
      <c r="BV603" s="145">
        <f t="shared" si="460"/>
        <v>202548025.58565122</v>
      </c>
      <c r="BW603" s="146">
        <f>INDEX(รายได้แยกตามสิทธิ!$Q:$Q,MATCH(CalBudget2567!$D603,รายได้แยกตามสิทธิ!$B:$B,0))</f>
        <v>0.47</v>
      </c>
      <c r="BX603" s="145">
        <f t="shared" si="507"/>
        <v>95197572.025256068</v>
      </c>
      <c r="BY603" s="141"/>
      <c r="BZ603" s="143">
        <f t="shared" si="508"/>
        <v>148719</v>
      </c>
      <c r="CA603" s="138">
        <f>INDEX(ผลงานOPDVisit_HDC!$C:$C,MATCH(CalBudget2567!$D603,ผลงานOPDVisit_HDC!$A:$A,0))</f>
        <v>148719</v>
      </c>
      <c r="CB603" s="138">
        <f t="shared" si="509"/>
        <v>0</v>
      </c>
    </row>
    <row r="604" spans="1:80" hidden="1" x14ac:dyDescent="0.7">
      <c r="A604" s="136">
        <f>COUNTA($D$16:D604)</f>
        <v>589</v>
      </c>
      <c r="B604" s="1">
        <v>9</v>
      </c>
      <c r="C604" s="2" t="s">
        <v>53</v>
      </c>
      <c r="D604" s="91" t="s">
        <v>661</v>
      </c>
      <c r="E604" s="3" t="s">
        <v>1552</v>
      </c>
      <c r="F604" s="4" t="s">
        <v>1876</v>
      </c>
      <c r="G604" s="1">
        <v>9</v>
      </c>
      <c r="H604" s="3" t="s">
        <v>2967</v>
      </c>
      <c r="I604" s="137">
        <f>INDEX(รายได้แยกตามสิทธิ!$D:$D,MATCH(CalBudget2567!$D604,รายได้แยกตามสิทธิ!$B:$B,0))</f>
        <v>54746735.25</v>
      </c>
      <c r="J604" s="138">
        <f>INDEX(ผลงานOPDVisit_HDC!$F:$F,MATCH(CalBudget2567!$D604,ผลงานOPDVisit_HDC!$A:$A,0))</f>
        <v>80444</v>
      </c>
      <c r="K604" s="138">
        <f t="shared" si="461"/>
        <v>680.55709872706484</v>
      </c>
      <c r="L604" s="139">
        <f t="shared" si="462"/>
        <v>96532.800000000003</v>
      </c>
      <c r="M604" s="140">
        <f t="shared" si="463"/>
        <v>96532.800000000003</v>
      </c>
      <c r="N604" s="141">
        <f t="shared" si="464"/>
        <v>698.5238061334594</v>
      </c>
      <c r="O604" s="142">
        <f t="shared" si="465"/>
        <v>67430458.872720018</v>
      </c>
      <c r="P604" s="143">
        <f>INDEX(รายได้แยกตามสิทธิ!$E:$E,MATCH(CalBudget2567!$D604,รายได้แยกตามสิทธิ!$B:$B,0))</f>
        <v>5982042.5</v>
      </c>
      <c r="Q604" s="138">
        <f>INDEX(ผลงานOPDVisit_HDC!$D:$D,MATCH(CalBudget2567!$D604,ผลงานOPDVisit_HDC!$A:$A,0))</f>
        <v>10916</v>
      </c>
      <c r="R604" s="138">
        <f t="shared" si="466"/>
        <v>548.00682484426534</v>
      </c>
      <c r="S604" s="139">
        <f t="shared" si="467"/>
        <v>13099.199999999999</v>
      </c>
      <c r="T604" s="140">
        <f t="shared" si="468"/>
        <v>13099.199999999999</v>
      </c>
      <c r="U604" s="141">
        <f t="shared" si="469"/>
        <v>562.47420502015393</v>
      </c>
      <c r="V604" s="142">
        <f t="shared" si="470"/>
        <v>7367962.1063999999</v>
      </c>
      <c r="W604" s="143">
        <f>INDEX(รายได้แยกตามสิทธิ!$F:$F,MATCH(CalBudget2567!$D604,รายได้แยกตามสิทธิ!$B:$B,0))</f>
        <v>2960265</v>
      </c>
      <c r="X604" s="138">
        <f>INDEX(ผลงานOPDVisit_HDC!$E:$E,MATCH(CalBudget2567!$D604,ผลงานOPDVisit_HDC!$A:$A,0))</f>
        <v>27530</v>
      </c>
      <c r="Y604" s="138">
        <f t="shared" si="471"/>
        <v>107.52869596803487</v>
      </c>
      <c r="Z604" s="139">
        <f t="shared" si="472"/>
        <v>33036</v>
      </c>
      <c r="AA604" s="140">
        <f t="shared" si="473"/>
        <v>33036</v>
      </c>
      <c r="AB604" s="141">
        <f t="shared" si="474"/>
        <v>110.36745354159099</v>
      </c>
      <c r="AC604" s="142">
        <f t="shared" si="475"/>
        <v>3646099.1952</v>
      </c>
      <c r="AD604" s="143">
        <f>INDEX(รายได้แยกตามสิทธิ!$G:$G,MATCH(CalBudget2567!$D604,รายได้แยกตามสิทธิ!$B:$B,0))</f>
        <v>24973.5</v>
      </c>
      <c r="AE604" s="138">
        <f>INDEX(ผลงานOPDVisit_HDC!$G:$G,MATCH(CalBudget2567!$D604,ผลงานOPDVisit_HDC!$A:$A,0))</f>
        <v>8</v>
      </c>
      <c r="AF604" s="138">
        <f t="shared" si="476"/>
        <v>3121.6875</v>
      </c>
      <c r="AG604" s="139">
        <f t="shared" si="477"/>
        <v>9.6</v>
      </c>
      <c r="AH604" s="140">
        <f t="shared" si="478"/>
        <v>9.6</v>
      </c>
      <c r="AI604" s="141">
        <f t="shared" si="479"/>
        <v>3204.10005</v>
      </c>
      <c r="AJ604" s="142">
        <f t="shared" si="480"/>
        <v>30759.360479999999</v>
      </c>
      <c r="AK604" s="143">
        <f>INDEX(รายได้แยกตามสิทธิ!$H:$H,MATCH(CalBudget2567!$D604,รายได้แยกตามสิทธิ!$B:$B,0))</f>
        <v>3363085</v>
      </c>
      <c r="AL604" s="138">
        <f>INDEX(ผลงานOPDVisit_HDC!$K:$K,MATCH(CalBudget2567!$D604,ผลงานOPDVisit_HDC!$A:$A,0))</f>
        <v>8933</v>
      </c>
      <c r="AM604" s="138">
        <f t="shared" si="481"/>
        <v>376.47878652188513</v>
      </c>
      <c r="AN604" s="139">
        <f t="shared" si="482"/>
        <v>10719.6</v>
      </c>
      <c r="AO604" s="140">
        <f t="shared" si="483"/>
        <v>10719.6</v>
      </c>
      <c r="AP604" s="141">
        <f t="shared" si="484"/>
        <v>386.41782648606289</v>
      </c>
      <c r="AQ604" s="142">
        <f t="shared" si="485"/>
        <v>4142244.5327999997</v>
      </c>
      <c r="AR604" s="144">
        <f t="shared" si="459"/>
        <v>82617524.067600012</v>
      </c>
      <c r="AS604" s="143">
        <f>INDEX(รายได้แยกตามสิทธิ!$I:$I,MATCH(CalBudget2567!$D604,รายได้แยกตามสิทธิ!$B:$B,0))</f>
        <v>21845880</v>
      </c>
      <c r="AT604" s="138">
        <f>INDEX(ผลงานAdjRw_DHES!$D:$D,MATCH(CalBudget2567!$D604,ผลงานAdjRw_DHES!$B:$B,0))</f>
        <v>1805.1812</v>
      </c>
      <c r="AU604" s="143">
        <f t="shared" si="486"/>
        <v>12101.765739638769</v>
      </c>
      <c r="AV604" s="139">
        <f t="shared" si="487"/>
        <v>2166.2174399999999</v>
      </c>
      <c r="AW604" s="140">
        <f t="shared" si="488"/>
        <v>2166.2174399999999</v>
      </c>
      <c r="AX604" s="141">
        <f t="shared" si="489"/>
        <v>12421.252355165234</v>
      </c>
      <c r="AY604" s="142">
        <f t="shared" si="490"/>
        <v>26907133.478400003</v>
      </c>
      <c r="AZ604" s="143">
        <f>INDEX(รายได้แยกตามสิทธิ!$J:$J,MATCH(CalBudget2567!$D604,รายได้แยกตามสิทธิ!$B:$B,0))</f>
        <v>1451863.1</v>
      </c>
      <c r="BA604" s="138">
        <f>INDEX(ผลงานAdjRw_DHES!$F:$F,MATCH(CalBudget2567!$D604,ผลงานAdjRw_DHES!$B:$B,0))</f>
        <v>108.83749999999999</v>
      </c>
      <c r="BB604" s="143">
        <f t="shared" si="491"/>
        <v>13339.73216951878</v>
      </c>
      <c r="BC604" s="139">
        <f t="shared" si="492"/>
        <v>130.60499999999999</v>
      </c>
      <c r="BD604" s="140">
        <f t="shared" si="493"/>
        <v>130.60499999999999</v>
      </c>
      <c r="BE604" s="141">
        <f t="shared" si="494"/>
        <v>13691.901098794076</v>
      </c>
      <c r="BF604" s="142">
        <f t="shared" si="495"/>
        <v>1788230.7430080003</v>
      </c>
      <c r="BG604" s="143">
        <f>INDEX(รายได้แยกตามสิทธิ!$K:$K,MATCH(CalBudget2567!$D604,รายได้แยกตามสิทธิ!$B:$B,0))</f>
        <v>808302.5</v>
      </c>
      <c r="BH604" s="138">
        <f>INDEX(ผลงานAdjRw_DHES!$E:$E,MATCH(CalBudget2567!$D604,ผลงานAdjRw_DHES!$B:$B,0))</f>
        <v>121.9365</v>
      </c>
      <c r="BI604" s="143">
        <f t="shared" si="496"/>
        <v>6628.8806058891314</v>
      </c>
      <c r="BJ604" s="139">
        <f t="shared" si="497"/>
        <v>146.32379999999998</v>
      </c>
      <c r="BK604" s="140">
        <f t="shared" si="498"/>
        <v>146.32379999999998</v>
      </c>
      <c r="BL604" s="141">
        <f t="shared" si="499"/>
        <v>6803.8830538846041</v>
      </c>
      <c r="BM604" s="142">
        <f t="shared" si="500"/>
        <v>995570.02319999994</v>
      </c>
      <c r="BN604" s="143">
        <f>INDEX(รายได้แยกตามสิทธิ!$N:$N,MATCH(CalBudget2567!$D604,รายได้แยกตามสิทธิ!$B:$B,0))</f>
        <v>1829978</v>
      </c>
      <c r="BO604" s="138">
        <f>INDEX(ผลงานAdjRw_DHES!$I:$I,MATCH(CalBudget2567!$D604,ผลงานAdjRw_DHES!$B:$B,0))</f>
        <v>57.750899999999902</v>
      </c>
      <c r="BP604" s="143">
        <f t="shared" si="501"/>
        <v>31687.436905745246</v>
      </c>
      <c r="BQ604" s="139">
        <f t="shared" si="502"/>
        <v>69.301079999999885</v>
      </c>
      <c r="BR604" s="140">
        <f t="shared" si="503"/>
        <v>69.301079999999885</v>
      </c>
      <c r="BS604" s="141">
        <f t="shared" si="504"/>
        <v>32523.985240056922</v>
      </c>
      <c r="BT604" s="142">
        <f t="shared" si="505"/>
        <v>2253947.3030400001</v>
      </c>
      <c r="BU604" s="144">
        <f t="shared" si="506"/>
        <v>31944881.547648005</v>
      </c>
      <c r="BV604" s="145">
        <f t="shared" si="460"/>
        <v>114562405.61524802</v>
      </c>
      <c r="BW604" s="146">
        <f>INDEX(รายได้แยกตามสิทธิ!$Q:$Q,MATCH(CalBudget2567!$D604,รายได้แยกตามสิทธิ!$B:$B,0))</f>
        <v>0.51</v>
      </c>
      <c r="BX604" s="145">
        <f t="shared" si="507"/>
        <v>58426826.86377649</v>
      </c>
      <c r="BY604" s="141"/>
      <c r="BZ604" s="143">
        <f t="shared" si="508"/>
        <v>127831</v>
      </c>
      <c r="CA604" s="138">
        <f>INDEX(ผลงานOPDVisit_HDC!$C:$C,MATCH(CalBudget2567!$D604,ผลงานOPDVisit_HDC!$A:$A,0))</f>
        <v>127831</v>
      </c>
      <c r="CB604" s="138">
        <f t="shared" si="509"/>
        <v>0</v>
      </c>
    </row>
    <row r="605" spans="1:80" hidden="1" x14ac:dyDescent="0.7">
      <c r="A605" s="136">
        <f>COUNTA($D$16:D605)</f>
        <v>590</v>
      </c>
      <c r="B605" s="1">
        <v>9</v>
      </c>
      <c r="C605" s="2" t="s">
        <v>53</v>
      </c>
      <c r="D605" s="91" t="s">
        <v>662</v>
      </c>
      <c r="E605" s="3" t="s">
        <v>1553</v>
      </c>
      <c r="F605" s="4" t="s">
        <v>1876</v>
      </c>
      <c r="G605" s="1">
        <v>5</v>
      </c>
      <c r="H605" s="3" t="s">
        <v>2964</v>
      </c>
      <c r="I605" s="137">
        <f>INDEX(รายได้แยกตามสิทธิ!$D:$D,MATCH(CalBudget2567!$D605,รายได้แยกตามสิทธิ!$B:$B,0))</f>
        <v>40568464.329999998</v>
      </c>
      <c r="J605" s="138">
        <f>INDEX(ผลงานOPDVisit_HDC!$F:$F,MATCH(CalBudget2567!$D605,ผลงานOPDVisit_HDC!$A:$A,0))</f>
        <v>66174</v>
      </c>
      <c r="K605" s="138">
        <f t="shared" si="461"/>
        <v>613.05745957626857</v>
      </c>
      <c r="L605" s="139">
        <f t="shared" si="462"/>
        <v>79408.800000000003</v>
      </c>
      <c r="M605" s="140">
        <f t="shared" si="463"/>
        <v>79408.800000000003</v>
      </c>
      <c r="N605" s="141">
        <f t="shared" si="464"/>
        <v>629.24217650908201</v>
      </c>
      <c r="O605" s="142">
        <f t="shared" si="465"/>
        <v>49967366.14597439</v>
      </c>
      <c r="P605" s="143">
        <f>INDEX(รายได้แยกตามสิทธิ!$E:$E,MATCH(CalBudget2567!$D605,รายได้แยกตามสิทธิ!$B:$B,0))</f>
        <v>4024281</v>
      </c>
      <c r="Q605" s="138">
        <f>INDEX(ผลงานOPDVisit_HDC!$D:$D,MATCH(CalBudget2567!$D605,ผลงานOPDVisit_HDC!$A:$A,0))</f>
        <v>0</v>
      </c>
      <c r="R605" s="138">
        <f t="shared" si="466"/>
        <v>0</v>
      </c>
      <c r="S605" s="139">
        <f t="shared" si="467"/>
        <v>0</v>
      </c>
      <c r="T605" s="140">
        <f t="shared" si="468"/>
        <v>0</v>
      </c>
      <c r="U605" s="141">
        <f t="shared" si="469"/>
        <v>0</v>
      </c>
      <c r="V605" s="142">
        <f t="shared" si="470"/>
        <v>0</v>
      </c>
      <c r="W605" s="143">
        <f>INDEX(รายได้แยกตามสิทธิ!$F:$F,MATCH(CalBudget2567!$D605,รายได้แยกตามสิทธิ!$B:$B,0))</f>
        <v>1776406.25</v>
      </c>
      <c r="X605" s="138">
        <f>INDEX(ผลงานOPDVisit_HDC!$E:$E,MATCH(CalBudget2567!$D605,ผลงานOPDVisit_HDC!$A:$A,0))</f>
        <v>0</v>
      </c>
      <c r="Y605" s="138">
        <f t="shared" si="471"/>
        <v>0</v>
      </c>
      <c r="Z605" s="139">
        <f t="shared" si="472"/>
        <v>0</v>
      </c>
      <c r="AA605" s="140">
        <f t="shared" si="473"/>
        <v>0</v>
      </c>
      <c r="AB605" s="141">
        <f t="shared" si="474"/>
        <v>0</v>
      </c>
      <c r="AC605" s="142">
        <f t="shared" si="475"/>
        <v>0</v>
      </c>
      <c r="AD605" s="143">
        <f>INDEX(รายได้แยกตามสิทธิ!$G:$G,MATCH(CalBudget2567!$D605,รายได้แยกตามสิทธิ!$B:$B,0))</f>
        <v>24182</v>
      </c>
      <c r="AE605" s="138">
        <f>INDEX(ผลงานOPDVisit_HDC!$G:$G,MATCH(CalBudget2567!$D605,ผลงานOPDVisit_HDC!$A:$A,0))</f>
        <v>0</v>
      </c>
      <c r="AF605" s="138">
        <f t="shared" si="476"/>
        <v>0</v>
      </c>
      <c r="AG605" s="139">
        <f t="shared" si="477"/>
        <v>0</v>
      </c>
      <c r="AH605" s="140">
        <f t="shared" si="478"/>
        <v>0</v>
      </c>
      <c r="AI605" s="141">
        <f t="shared" si="479"/>
        <v>0</v>
      </c>
      <c r="AJ605" s="142">
        <f t="shared" si="480"/>
        <v>0</v>
      </c>
      <c r="AK605" s="143">
        <f>INDEX(รายได้แยกตามสิทธิ!$H:$H,MATCH(CalBudget2567!$D605,รายได้แยกตามสิทธิ!$B:$B,0))</f>
        <v>1360670.06</v>
      </c>
      <c r="AL605" s="138">
        <f>INDEX(ผลงานOPDVisit_HDC!$K:$K,MATCH(CalBudget2567!$D605,ผลงานOPDVisit_HDC!$A:$A,0))</f>
        <v>14321</v>
      </c>
      <c r="AM605" s="138">
        <f t="shared" si="481"/>
        <v>95.012224006703448</v>
      </c>
      <c r="AN605" s="139">
        <f t="shared" si="482"/>
        <v>17185.2</v>
      </c>
      <c r="AO605" s="140">
        <f t="shared" si="483"/>
        <v>17185.2</v>
      </c>
      <c r="AP605" s="141">
        <f t="shared" si="484"/>
        <v>97.520546720480425</v>
      </c>
      <c r="AQ605" s="142">
        <f t="shared" si="485"/>
        <v>1675910.0995008003</v>
      </c>
      <c r="AR605" s="144">
        <f t="shared" si="459"/>
        <v>51643276.245475188</v>
      </c>
      <c r="AS605" s="143">
        <f>INDEX(รายได้แยกตามสิทธิ!$I:$I,MATCH(CalBudget2567!$D605,รายได้แยกตามสิทธิ!$B:$B,0))</f>
        <v>20521027.039999999</v>
      </c>
      <c r="AT605" s="138">
        <f>INDEX(ผลงานAdjRw_DHES!$D:$D,MATCH(CalBudget2567!$D605,ผลงานAdjRw_DHES!$B:$B,0))</f>
        <v>1386.6741</v>
      </c>
      <c r="AU605" s="143">
        <f t="shared" si="486"/>
        <v>14798.738247148338</v>
      </c>
      <c r="AV605" s="139">
        <f t="shared" si="487"/>
        <v>1664.00892</v>
      </c>
      <c r="AW605" s="140">
        <f t="shared" si="488"/>
        <v>1664.00892</v>
      </c>
      <c r="AX605" s="141">
        <f t="shared" si="489"/>
        <v>15189.424936873054</v>
      </c>
      <c r="AY605" s="142">
        <f t="shared" si="490"/>
        <v>25275338.5846272</v>
      </c>
      <c r="AZ605" s="143">
        <f>INDEX(รายได้แยกตามสิทธิ!$J:$J,MATCH(CalBudget2567!$D605,รายได้แยกตามสิทธิ!$B:$B,0))</f>
        <v>2429835.62</v>
      </c>
      <c r="BA605" s="138">
        <f>INDEX(ผลงานAdjRw_DHES!$F:$F,MATCH(CalBudget2567!$D605,ผลงานAdjRw_DHES!$B:$B,0))</f>
        <v>123.19800000000001</v>
      </c>
      <c r="BB605" s="143">
        <f t="shared" si="491"/>
        <v>19723.011899543824</v>
      </c>
      <c r="BC605" s="139">
        <f t="shared" si="492"/>
        <v>147.83760000000001</v>
      </c>
      <c r="BD605" s="140">
        <f t="shared" si="493"/>
        <v>147.83760000000001</v>
      </c>
      <c r="BE605" s="141">
        <f t="shared" si="494"/>
        <v>20243.699413691782</v>
      </c>
      <c r="BF605" s="142">
        <f t="shared" si="495"/>
        <v>2992779.9364416003</v>
      </c>
      <c r="BG605" s="143">
        <f>INDEX(รายได้แยกตามสิทธิ!$K:$K,MATCH(CalBudget2567!$D605,รายได้แยกตามสิทธิ!$B:$B,0))</f>
        <v>646107</v>
      </c>
      <c r="BH605" s="138">
        <f>INDEX(ผลงานAdjRw_DHES!$E:$E,MATCH(CalBudget2567!$D605,ผลงานAdjRw_DHES!$B:$B,0))</f>
        <v>54.933900000000001</v>
      </c>
      <c r="BI605" s="143">
        <f t="shared" si="496"/>
        <v>11761.535226881761</v>
      </c>
      <c r="BJ605" s="139">
        <f t="shared" si="497"/>
        <v>65.920680000000004</v>
      </c>
      <c r="BK605" s="140">
        <f t="shared" si="498"/>
        <v>65.920680000000004</v>
      </c>
      <c r="BL605" s="141">
        <f t="shared" si="499"/>
        <v>12072.03975687144</v>
      </c>
      <c r="BM605" s="142">
        <f t="shared" si="500"/>
        <v>795797.06975999998</v>
      </c>
      <c r="BN605" s="143">
        <f>INDEX(รายได้แยกตามสิทธิ!$N:$N,MATCH(CalBudget2567!$D605,รายได้แยกตามสิทธิ!$B:$B,0))</f>
        <v>621689</v>
      </c>
      <c r="BO605" s="138">
        <f>INDEX(ผลงานAdjRw_DHES!$I:$I,MATCH(CalBudget2567!$D605,ผลงานAdjRw_DHES!$B:$B,0))</f>
        <v>5.0756000000002075</v>
      </c>
      <c r="BP605" s="143">
        <f t="shared" si="501"/>
        <v>122485.81448498199</v>
      </c>
      <c r="BQ605" s="139">
        <f t="shared" si="502"/>
        <v>6.0907200000002488</v>
      </c>
      <c r="BR605" s="140">
        <f t="shared" si="503"/>
        <v>6.0907200000002488</v>
      </c>
      <c r="BS605" s="141">
        <f t="shared" si="504"/>
        <v>125719.43998738551</v>
      </c>
      <c r="BT605" s="142">
        <f t="shared" si="505"/>
        <v>765721.90752000001</v>
      </c>
      <c r="BU605" s="144">
        <f t="shared" si="506"/>
        <v>29829637.498348799</v>
      </c>
      <c r="BV605" s="145">
        <f t="shared" si="460"/>
        <v>81472913.74382399</v>
      </c>
      <c r="BW605" s="146">
        <f>INDEX(รายได้แยกตามสิทธิ!$Q:$Q,MATCH(CalBudget2567!$D605,รายได้แยกตามสิทธิ!$B:$B,0))</f>
        <v>0.5</v>
      </c>
      <c r="BX605" s="145">
        <f t="shared" si="507"/>
        <v>40736456.871911995</v>
      </c>
      <c r="BY605" s="141"/>
      <c r="BZ605" s="143">
        <f t="shared" si="508"/>
        <v>80495</v>
      </c>
      <c r="CA605" s="138">
        <f>INDEX(ผลงานOPDVisit_HDC!$C:$C,MATCH(CalBudget2567!$D605,ผลงานOPDVisit_HDC!$A:$A,0))</f>
        <v>80495</v>
      </c>
      <c r="CB605" s="138">
        <f t="shared" si="509"/>
        <v>0</v>
      </c>
    </row>
    <row r="606" spans="1:80" hidden="1" x14ac:dyDescent="0.7">
      <c r="A606" s="136">
        <f>COUNTA($D$16:D606)</f>
        <v>591</v>
      </c>
      <c r="B606" s="1">
        <v>9</v>
      </c>
      <c r="C606" s="2" t="s">
        <v>53</v>
      </c>
      <c r="D606" s="91" t="s">
        <v>663</v>
      </c>
      <c r="E606" s="3" t="s">
        <v>1554</v>
      </c>
      <c r="F606" s="4" t="s">
        <v>1876</v>
      </c>
      <c r="G606" s="1">
        <v>6</v>
      </c>
      <c r="H606" s="3" t="s">
        <v>2965</v>
      </c>
      <c r="I606" s="137">
        <f>INDEX(รายได้แยกตามสิทธิ!$D:$D,MATCH(CalBudget2567!$D606,รายได้แยกตามสิทธิ!$B:$B,0))</f>
        <v>29609366.280000001</v>
      </c>
      <c r="J606" s="138">
        <f>INDEX(ผลงานOPDVisit_HDC!$F:$F,MATCH(CalBudget2567!$D606,ผลงานOPDVisit_HDC!$A:$A,0))</f>
        <v>51703</v>
      </c>
      <c r="K606" s="138">
        <f t="shared" si="461"/>
        <v>572.68178403574268</v>
      </c>
      <c r="L606" s="139">
        <f t="shared" si="462"/>
        <v>62043.6</v>
      </c>
      <c r="M606" s="140">
        <f t="shared" si="463"/>
        <v>62043.6</v>
      </c>
      <c r="N606" s="141">
        <f t="shared" si="464"/>
        <v>587.80058313428628</v>
      </c>
      <c r="O606" s="142">
        <f t="shared" si="465"/>
        <v>36469264.259750403</v>
      </c>
      <c r="P606" s="143">
        <f>INDEX(รายได้แยกตามสิทธิ!$E:$E,MATCH(CalBudget2567!$D606,รายได้แยกตามสิทธิ!$B:$B,0))</f>
        <v>4904632.55</v>
      </c>
      <c r="Q606" s="138">
        <f>INDEX(ผลงานOPDVisit_HDC!$D:$D,MATCH(CalBudget2567!$D606,ผลงานOPDVisit_HDC!$A:$A,0))</f>
        <v>4181</v>
      </c>
      <c r="R606" s="138">
        <f t="shared" si="466"/>
        <v>1173.0764290839511</v>
      </c>
      <c r="S606" s="139">
        <f t="shared" si="467"/>
        <v>5017.2</v>
      </c>
      <c r="T606" s="140">
        <f t="shared" si="468"/>
        <v>5017.2</v>
      </c>
      <c r="U606" s="141">
        <f t="shared" si="469"/>
        <v>1204.0456468117675</v>
      </c>
      <c r="V606" s="142">
        <f t="shared" si="470"/>
        <v>6040937.8191839997</v>
      </c>
      <c r="W606" s="143">
        <f>INDEX(รายได้แยกตามสิทธิ!$F:$F,MATCH(CalBudget2567!$D606,รายได้แยกตามสิทธิ!$B:$B,0))</f>
        <v>1428550.5</v>
      </c>
      <c r="X606" s="138">
        <f>INDEX(ผลงานOPDVisit_HDC!$E:$E,MATCH(CalBudget2567!$D606,ผลงานOPDVisit_HDC!$A:$A,0))</f>
        <v>19279</v>
      </c>
      <c r="Y606" s="138">
        <f t="shared" si="471"/>
        <v>74.098786244099799</v>
      </c>
      <c r="Z606" s="139">
        <f t="shared" si="472"/>
        <v>23134.799999999999</v>
      </c>
      <c r="AA606" s="140">
        <f t="shared" si="473"/>
        <v>23134.799999999999</v>
      </c>
      <c r="AB606" s="141">
        <f t="shared" si="474"/>
        <v>76.054994200944037</v>
      </c>
      <c r="AC606" s="142">
        <f t="shared" si="475"/>
        <v>1759517.07984</v>
      </c>
      <c r="AD606" s="143">
        <f>INDEX(รายได้แยกตามสิทธิ!$G:$G,MATCH(CalBudget2567!$D606,รายได้แยกตามสิทธิ!$B:$B,0))</f>
        <v>34470.5</v>
      </c>
      <c r="AE606" s="138">
        <f>INDEX(ผลงานOPDVisit_HDC!$G:$G,MATCH(CalBudget2567!$D606,ผลงานOPDVisit_HDC!$A:$A,0))</f>
        <v>33</v>
      </c>
      <c r="AF606" s="138">
        <f t="shared" si="476"/>
        <v>1044.560606060606</v>
      </c>
      <c r="AG606" s="139">
        <f t="shared" si="477"/>
        <v>39.6</v>
      </c>
      <c r="AH606" s="140">
        <f t="shared" si="478"/>
        <v>39.6</v>
      </c>
      <c r="AI606" s="141">
        <f t="shared" si="479"/>
        <v>1072.1370060606059</v>
      </c>
      <c r="AJ606" s="142">
        <f t="shared" si="480"/>
        <v>42456.625439999996</v>
      </c>
      <c r="AK606" s="143">
        <f>INDEX(รายได้แยกตามสิทธิ!$H:$H,MATCH(CalBudget2567!$D606,รายได้แยกตามสิทธิ!$B:$B,0))</f>
        <v>1833344.5</v>
      </c>
      <c r="AL606" s="138">
        <f>INDEX(ผลงานOPDVisit_HDC!$K:$K,MATCH(CalBudget2567!$D606,ผลงานOPDVisit_HDC!$A:$A,0))</f>
        <v>4310</v>
      </c>
      <c r="AM606" s="138">
        <f t="shared" si="481"/>
        <v>425.3699535962877</v>
      </c>
      <c r="AN606" s="139">
        <f t="shared" si="482"/>
        <v>5172</v>
      </c>
      <c r="AO606" s="140">
        <f t="shared" si="483"/>
        <v>5172</v>
      </c>
      <c r="AP606" s="141">
        <f t="shared" si="484"/>
        <v>436.59972037122969</v>
      </c>
      <c r="AQ606" s="142">
        <f t="shared" si="485"/>
        <v>2258093.7537599998</v>
      </c>
      <c r="AR606" s="144">
        <f t="shared" si="459"/>
        <v>46570269.537974402</v>
      </c>
      <c r="AS606" s="143">
        <f>INDEX(รายได้แยกตามสิทธิ!$I:$I,MATCH(CalBudget2567!$D606,รายได้แยกตามสิทธิ!$B:$B,0))</f>
        <v>15215603.939999999</v>
      </c>
      <c r="AT606" s="138">
        <f>INDEX(ผลงานAdjRw_DHES!$D:$D,MATCH(CalBudget2567!$D606,ผลงานAdjRw_DHES!$B:$B,0))</f>
        <v>1388.46</v>
      </c>
      <c r="AU606" s="143">
        <f t="shared" si="486"/>
        <v>10958.618858303444</v>
      </c>
      <c r="AV606" s="139">
        <f t="shared" si="487"/>
        <v>1666.152</v>
      </c>
      <c r="AW606" s="140">
        <f t="shared" si="488"/>
        <v>1666.152</v>
      </c>
      <c r="AX606" s="141">
        <f t="shared" si="489"/>
        <v>11247.926396162655</v>
      </c>
      <c r="AY606" s="142">
        <f t="shared" si="490"/>
        <v>18740755.060819201</v>
      </c>
      <c r="AZ606" s="143">
        <f>INDEX(รายได้แยกตามสิทธิ!$J:$J,MATCH(CalBudget2567!$D606,รายได้แยกตามสิทธิ!$B:$B,0))</f>
        <v>715254.15</v>
      </c>
      <c r="BA606" s="138">
        <f>INDEX(ผลงานAdjRw_DHES!$F:$F,MATCH(CalBudget2567!$D606,ผลงานAdjRw_DHES!$B:$B,0))</f>
        <v>81.540000000000006</v>
      </c>
      <c r="BB606" s="143">
        <f t="shared" si="491"/>
        <v>8771.8193524650469</v>
      </c>
      <c r="BC606" s="139">
        <f t="shared" si="492"/>
        <v>97.847999999999999</v>
      </c>
      <c r="BD606" s="140">
        <f t="shared" si="493"/>
        <v>97.847999999999999</v>
      </c>
      <c r="BE606" s="141">
        <f t="shared" si="494"/>
        <v>9003.3953833701235</v>
      </c>
      <c r="BF606" s="142">
        <f t="shared" si="495"/>
        <v>880964.23147199978</v>
      </c>
      <c r="BG606" s="143">
        <f>INDEX(รายได้แยกตามสิทธิ!$K:$K,MATCH(CalBudget2567!$D606,รายได้แยกตามสิทธิ!$B:$B,0))</f>
        <v>289995.2</v>
      </c>
      <c r="BH606" s="138">
        <f>INDEX(ผลงานAdjRw_DHES!$E:$E,MATCH(CalBudget2567!$D606,ผลงานAdjRw_DHES!$B:$B,0))</f>
        <v>25.479999999999997</v>
      </c>
      <c r="BI606" s="143">
        <f t="shared" si="496"/>
        <v>11381.28728414443</v>
      </c>
      <c r="BJ606" s="139">
        <f t="shared" si="497"/>
        <v>30.575999999999993</v>
      </c>
      <c r="BK606" s="140">
        <f t="shared" si="498"/>
        <v>30.575999999999993</v>
      </c>
      <c r="BL606" s="141">
        <f t="shared" si="499"/>
        <v>11681.753268445842</v>
      </c>
      <c r="BM606" s="142">
        <f t="shared" si="500"/>
        <v>357181.28793599998</v>
      </c>
      <c r="BN606" s="143">
        <f>INDEX(รายได้แยกตามสิทธิ!$N:$N,MATCH(CalBudget2567!$D606,รายได้แยกตามสิทธิ!$B:$B,0))</f>
        <v>602920</v>
      </c>
      <c r="BO606" s="138">
        <f>INDEX(ผลงานAdjRw_DHES!$I:$I,MATCH(CalBudget2567!$D606,ผลงานAdjRw_DHES!$B:$B,0))</f>
        <v>5.3099999999999312</v>
      </c>
      <c r="BP606" s="143">
        <f t="shared" si="501"/>
        <v>113544.25612052878</v>
      </c>
      <c r="BQ606" s="139">
        <f t="shared" si="502"/>
        <v>6.3719999999999173</v>
      </c>
      <c r="BR606" s="140">
        <f t="shared" si="503"/>
        <v>6.3719999999999173</v>
      </c>
      <c r="BS606" s="141">
        <f t="shared" si="504"/>
        <v>116541.82448211074</v>
      </c>
      <c r="BT606" s="142">
        <f t="shared" si="505"/>
        <v>742604.50559999992</v>
      </c>
      <c r="BU606" s="144">
        <f t="shared" si="506"/>
        <v>20721505.085827202</v>
      </c>
      <c r="BV606" s="145">
        <f t="shared" si="460"/>
        <v>67291774.623801604</v>
      </c>
      <c r="BW606" s="146">
        <f>INDEX(รายได้แยกตามสิทธิ!$Q:$Q,MATCH(CalBudget2567!$D606,รายได้แยกตามสิทธิ!$B:$B,0))</f>
        <v>0.6</v>
      </c>
      <c r="BX606" s="145">
        <f t="shared" si="507"/>
        <v>40375064.774280958</v>
      </c>
      <c r="BY606" s="141"/>
      <c r="BZ606" s="143">
        <f t="shared" si="508"/>
        <v>79506</v>
      </c>
      <c r="CA606" s="138">
        <f>INDEX(ผลงานOPDVisit_HDC!$C:$C,MATCH(CalBudget2567!$D606,ผลงานOPDVisit_HDC!$A:$A,0))</f>
        <v>79506</v>
      </c>
      <c r="CB606" s="138">
        <f t="shared" si="509"/>
        <v>0</v>
      </c>
    </row>
    <row r="607" spans="1:80" hidden="1" x14ac:dyDescent="0.7">
      <c r="A607" s="136">
        <f>COUNTA($D$16:D607)</f>
        <v>592</v>
      </c>
      <c r="B607" s="1">
        <v>9</v>
      </c>
      <c r="C607" s="2" t="s">
        <v>53</v>
      </c>
      <c r="D607" s="91" t="s">
        <v>664</v>
      </c>
      <c r="E607" s="3" t="s">
        <v>1555</v>
      </c>
      <c r="F607" s="4" t="s">
        <v>1877</v>
      </c>
      <c r="G607" s="1">
        <v>15</v>
      </c>
      <c r="H607" s="3" t="s">
        <v>2969</v>
      </c>
      <c r="I607" s="137">
        <f>INDEX(รายได้แยกตามสิทธิ!$D:$D,MATCH(CalBudget2567!$D607,รายได้แยกตามสิทธิ!$B:$B,0))</f>
        <v>163939443.78</v>
      </c>
      <c r="J607" s="138">
        <f>INDEX(ผลงานOPDVisit_HDC!$F:$F,MATCH(CalBudget2567!$D607,ผลงานOPDVisit_HDC!$A:$A,0))</f>
        <v>154129</v>
      </c>
      <c r="K607" s="138">
        <f t="shared" si="461"/>
        <v>1063.6508624593685</v>
      </c>
      <c r="L607" s="139">
        <f t="shared" si="462"/>
        <v>184954.8</v>
      </c>
      <c r="M607" s="140">
        <f t="shared" si="463"/>
        <v>184954.8</v>
      </c>
      <c r="N607" s="141">
        <f t="shared" si="464"/>
        <v>1091.7312452282958</v>
      </c>
      <c r="O607" s="142">
        <f t="shared" si="465"/>
        <v>201920934.11495039</v>
      </c>
      <c r="P607" s="143">
        <f>INDEX(รายได้แยกตามสิทธิ!$E:$E,MATCH(CalBudget2567!$D607,รายได้แยกตามสิทธิ!$B:$B,0))</f>
        <v>32503892.280000001</v>
      </c>
      <c r="Q607" s="138">
        <f>INDEX(ผลงานOPDVisit_HDC!$D:$D,MATCH(CalBudget2567!$D607,ผลงานOPDVisit_HDC!$A:$A,0))</f>
        <v>43864</v>
      </c>
      <c r="R607" s="138">
        <f t="shared" si="466"/>
        <v>741.01523527266102</v>
      </c>
      <c r="S607" s="139">
        <f t="shared" si="467"/>
        <v>52636.799999999996</v>
      </c>
      <c r="T607" s="140">
        <f t="shared" si="468"/>
        <v>52636.799999999996</v>
      </c>
      <c r="U607" s="141">
        <f t="shared" si="469"/>
        <v>760.57803748385925</v>
      </c>
      <c r="V607" s="142">
        <f t="shared" si="470"/>
        <v>40034394.043430395</v>
      </c>
      <c r="W607" s="143">
        <f>INDEX(รายได้แยกตามสิทธิ!$F:$F,MATCH(CalBudget2567!$D607,รายได้แยกตามสิทธิ!$B:$B,0))</f>
        <v>10275290.41</v>
      </c>
      <c r="X607" s="138">
        <f>INDEX(ผลงานOPDVisit_HDC!$E:$E,MATCH(CalBudget2567!$D607,ผลงานOPDVisit_HDC!$A:$A,0))</f>
        <v>78508</v>
      </c>
      <c r="Y607" s="138">
        <f t="shared" si="471"/>
        <v>130.88208093442708</v>
      </c>
      <c r="Z607" s="139">
        <f t="shared" si="472"/>
        <v>94209.599999999991</v>
      </c>
      <c r="AA607" s="140">
        <f t="shared" si="473"/>
        <v>94209.599999999991</v>
      </c>
      <c r="AB607" s="141">
        <f t="shared" si="474"/>
        <v>134.33736787109595</v>
      </c>
      <c r="AC607" s="142">
        <f t="shared" si="475"/>
        <v>12655869.692188799</v>
      </c>
      <c r="AD607" s="143">
        <f>INDEX(รายได้แยกตามสิทธิ!$G:$G,MATCH(CalBudget2567!$D607,รายได้แยกตามสิทธิ!$B:$B,0))</f>
        <v>150343</v>
      </c>
      <c r="AE607" s="138">
        <f>INDEX(ผลงานOPDVisit_HDC!$G:$G,MATCH(CalBudget2567!$D607,ผลงานOPDVisit_HDC!$A:$A,0))</f>
        <v>173</v>
      </c>
      <c r="AF607" s="138">
        <f t="shared" si="476"/>
        <v>869.03468208092488</v>
      </c>
      <c r="AG607" s="139">
        <f t="shared" si="477"/>
        <v>207.6</v>
      </c>
      <c r="AH607" s="140">
        <f t="shared" si="478"/>
        <v>207.6</v>
      </c>
      <c r="AI607" s="141">
        <f t="shared" si="479"/>
        <v>891.97719768786135</v>
      </c>
      <c r="AJ607" s="142">
        <f t="shared" si="480"/>
        <v>185174.46624000001</v>
      </c>
      <c r="AK607" s="143">
        <f>INDEX(รายได้แยกตามสิทธิ!$H:$H,MATCH(CalBudget2567!$D607,รายได้แยกตามสิทธิ!$B:$B,0))</f>
        <v>7438674.8899999997</v>
      </c>
      <c r="AL607" s="138">
        <f>INDEX(ผลงานOPDVisit_HDC!$K:$K,MATCH(CalBudget2567!$D607,ผลงานOPDVisit_HDC!$A:$A,0))</f>
        <v>9023</v>
      </c>
      <c r="AM607" s="138">
        <f t="shared" si="481"/>
        <v>824.41260002216552</v>
      </c>
      <c r="AN607" s="139">
        <f t="shared" si="482"/>
        <v>10827.6</v>
      </c>
      <c r="AO607" s="140">
        <f t="shared" si="483"/>
        <v>10827.6</v>
      </c>
      <c r="AP607" s="141">
        <f t="shared" si="484"/>
        <v>846.17709266275074</v>
      </c>
      <c r="AQ607" s="142">
        <f t="shared" si="485"/>
        <v>9162067.0885151997</v>
      </c>
      <c r="AR607" s="144">
        <f t="shared" si="459"/>
        <v>263958439.40532476</v>
      </c>
      <c r="AS607" s="143">
        <f>INDEX(รายได้แยกตามสิทธิ!$I:$I,MATCH(CalBudget2567!$D607,รายได้แยกตามสิทธิ!$B:$B,0))</f>
        <v>246230105.43000001</v>
      </c>
      <c r="AT607" s="138">
        <f>INDEX(ผลงานAdjRw_DHES!$D:$D,MATCH(CalBudget2567!$D607,ผลงานAdjRw_DHES!$B:$B,0))</f>
        <v>8250.27</v>
      </c>
      <c r="AU607" s="143">
        <f t="shared" si="486"/>
        <v>29845.096636837337</v>
      </c>
      <c r="AV607" s="139">
        <f t="shared" si="487"/>
        <v>9900.3240000000005</v>
      </c>
      <c r="AW607" s="140">
        <f t="shared" si="488"/>
        <v>9900.3240000000005</v>
      </c>
      <c r="AX607" s="141">
        <f t="shared" si="489"/>
        <v>30633.007188049844</v>
      </c>
      <c r="AY607" s="142">
        <f t="shared" si="490"/>
        <v>303276696.25602239</v>
      </c>
      <c r="AZ607" s="143">
        <f>INDEX(รายได้แยกตามสิทธิ!$J:$J,MATCH(CalBudget2567!$D607,รายได้แยกตามสิทธิ!$B:$B,0))</f>
        <v>31336374.600000001</v>
      </c>
      <c r="BA607" s="138">
        <f>INDEX(ผลงานAdjRw_DHES!$F:$F,MATCH(CalBudget2567!$D607,ผลงานAdjRw_DHES!$B:$B,0))</f>
        <v>1021.4199999999998</v>
      </c>
      <c r="BB607" s="143">
        <f t="shared" si="491"/>
        <v>30679.225587907036</v>
      </c>
      <c r="BC607" s="139">
        <f t="shared" si="492"/>
        <v>1225.7039999999997</v>
      </c>
      <c r="BD607" s="140">
        <f t="shared" si="493"/>
        <v>1225.7039999999997</v>
      </c>
      <c r="BE607" s="141">
        <f t="shared" si="494"/>
        <v>31489.157143427783</v>
      </c>
      <c r="BF607" s="142">
        <f t="shared" si="495"/>
        <v>38596385.867327996</v>
      </c>
      <c r="BG607" s="143">
        <f>INDEX(รายได้แยกตามสิทธิ!$K:$K,MATCH(CalBudget2567!$D607,รายได้แยกตามสิทธิ!$B:$B,0))</f>
        <v>12296755.52</v>
      </c>
      <c r="BH607" s="138">
        <f>INDEX(ผลงานAdjRw_DHES!$E:$E,MATCH(CalBudget2567!$D607,ผลงานAdjRw_DHES!$B:$B,0))</f>
        <v>620.52</v>
      </c>
      <c r="BI607" s="143">
        <f t="shared" si="496"/>
        <v>19816.85605621092</v>
      </c>
      <c r="BJ607" s="139">
        <f t="shared" si="497"/>
        <v>744.62399999999991</v>
      </c>
      <c r="BK607" s="140">
        <f t="shared" si="498"/>
        <v>744.62399999999991</v>
      </c>
      <c r="BL607" s="141">
        <f t="shared" si="499"/>
        <v>20340.021056094887</v>
      </c>
      <c r="BM607" s="142">
        <f t="shared" si="500"/>
        <v>15145667.838873597</v>
      </c>
      <c r="BN607" s="143">
        <f>INDEX(รายได้แยกตามสิทธิ!$N:$N,MATCH(CalBudget2567!$D607,รายได้แยกตามสิทธิ!$B:$B,0))</f>
        <v>17800966.510000002</v>
      </c>
      <c r="BO607" s="138">
        <f>INDEX(ผลงานAdjRw_DHES!$I:$I,MATCH(CalBudget2567!$D607,ผลงานAdjRw_DHES!$B:$B,0))</f>
        <v>239.84999999999923</v>
      </c>
      <c r="BP607" s="143">
        <f t="shared" si="501"/>
        <v>74217.079466333365</v>
      </c>
      <c r="BQ607" s="139">
        <f t="shared" si="502"/>
        <v>287.81999999999908</v>
      </c>
      <c r="BR607" s="140">
        <f t="shared" si="503"/>
        <v>287.81999999999908</v>
      </c>
      <c r="BS607" s="141">
        <f t="shared" si="504"/>
        <v>76176.41036424457</v>
      </c>
      <c r="BT607" s="142">
        <f t="shared" si="505"/>
        <v>21925094.431036804</v>
      </c>
      <c r="BU607" s="144">
        <f t="shared" si="506"/>
        <v>378943844.39326084</v>
      </c>
      <c r="BV607" s="145">
        <f t="shared" si="460"/>
        <v>642902283.79858565</v>
      </c>
      <c r="BW607" s="146">
        <f>INDEX(รายได้แยกตามสิทธิ!$Q:$Q,MATCH(CalBudget2567!$D607,รายได้แยกตามสิทธิ!$B:$B,0))</f>
        <v>0.5</v>
      </c>
      <c r="BX607" s="145">
        <f t="shared" si="507"/>
        <v>321451141.89929283</v>
      </c>
      <c r="BY607" s="141"/>
      <c r="BZ607" s="143">
        <f t="shared" si="508"/>
        <v>285697</v>
      </c>
      <c r="CA607" s="138">
        <f>INDEX(ผลงานOPDVisit_HDC!$C:$C,MATCH(CalBudget2567!$D607,ผลงานOPDVisit_HDC!$A:$A,0))</f>
        <v>285697</v>
      </c>
      <c r="CB607" s="138">
        <f t="shared" si="509"/>
        <v>0</v>
      </c>
    </row>
    <row r="608" spans="1:80" hidden="1" x14ac:dyDescent="0.7">
      <c r="A608" s="136">
        <f>COUNTA($D$16:D608)</f>
        <v>593</v>
      </c>
      <c r="B608" s="1">
        <v>9</v>
      </c>
      <c r="C608" s="2" t="s">
        <v>53</v>
      </c>
      <c r="D608" s="91" t="s">
        <v>665</v>
      </c>
      <c r="E608" s="3" t="s">
        <v>1556</v>
      </c>
      <c r="F608" s="4" t="s">
        <v>1876</v>
      </c>
      <c r="G608" s="1">
        <v>6</v>
      </c>
      <c r="H608" s="3" t="s">
        <v>2965</v>
      </c>
      <c r="I608" s="137">
        <f>INDEX(รายได้แยกตามสิทธิ!$D:$D,MATCH(CalBudget2567!$D608,รายได้แยกตามสิทธิ!$B:$B,0))</f>
        <v>49584450.850000001</v>
      </c>
      <c r="J608" s="138">
        <f>INDEX(ผลงานOPDVisit_HDC!$F:$F,MATCH(CalBudget2567!$D608,ผลงานOPDVisit_HDC!$A:$A,0))</f>
        <v>86503</v>
      </c>
      <c r="K608" s="138">
        <f t="shared" si="461"/>
        <v>573.21076552258307</v>
      </c>
      <c r="L608" s="139">
        <f t="shared" si="462"/>
        <v>103803.59999999999</v>
      </c>
      <c r="M608" s="140">
        <f t="shared" si="463"/>
        <v>103803.59999999999</v>
      </c>
      <c r="N608" s="141">
        <f t="shared" si="464"/>
        <v>588.34352973237924</v>
      </c>
      <c r="O608" s="142">
        <f t="shared" si="465"/>
        <v>61072176.422927998</v>
      </c>
      <c r="P608" s="143">
        <f>INDEX(รายได้แยกตามสิทธิ!$E:$E,MATCH(CalBudget2567!$D608,รายได้แยกตามสิทธิ!$B:$B,0))</f>
        <v>5150480</v>
      </c>
      <c r="Q608" s="138">
        <f>INDEX(ผลงานOPDVisit_HDC!$D:$D,MATCH(CalBudget2567!$D608,ผลงานOPDVisit_HDC!$A:$A,0))</f>
        <v>8612</v>
      </c>
      <c r="R608" s="138">
        <f t="shared" si="466"/>
        <v>598.0585229911751</v>
      </c>
      <c r="S608" s="139">
        <f t="shared" si="467"/>
        <v>10334.4</v>
      </c>
      <c r="T608" s="140">
        <f t="shared" si="468"/>
        <v>10334.4</v>
      </c>
      <c r="U608" s="141">
        <f t="shared" si="469"/>
        <v>613.84726799814212</v>
      </c>
      <c r="V608" s="142">
        <f t="shared" si="470"/>
        <v>6343743.2063999996</v>
      </c>
      <c r="W608" s="143">
        <f>INDEX(รายได้แยกตามสิทธิ!$F:$F,MATCH(CalBudget2567!$D608,รายได้แยกตามสิทธิ!$B:$B,0))</f>
        <v>1652980.5</v>
      </c>
      <c r="X608" s="138">
        <f>INDEX(ผลงานOPDVisit_HDC!$E:$E,MATCH(CalBudget2567!$D608,ผลงานOPDVisit_HDC!$A:$A,0))</f>
        <v>4822</v>
      </c>
      <c r="Y608" s="138">
        <f t="shared" si="471"/>
        <v>342.79977187888841</v>
      </c>
      <c r="Z608" s="139">
        <f t="shared" si="472"/>
        <v>5786.4</v>
      </c>
      <c r="AA608" s="140">
        <f t="shared" si="473"/>
        <v>5786.4</v>
      </c>
      <c r="AB608" s="141">
        <f t="shared" si="474"/>
        <v>351.84968585649108</v>
      </c>
      <c r="AC608" s="142">
        <f t="shared" si="475"/>
        <v>2035943.0222399998</v>
      </c>
      <c r="AD608" s="143">
        <f>INDEX(รายได้แยกตามสิทธิ!$G:$G,MATCH(CalBudget2567!$D608,รายได้แยกตามสิทธิ!$B:$B,0))</f>
        <v>6943.25</v>
      </c>
      <c r="AE608" s="138">
        <f>INDEX(ผลงานOPDVisit_HDC!$G:$G,MATCH(CalBudget2567!$D608,ผลงานOPDVisit_HDC!$A:$A,0))</f>
        <v>40</v>
      </c>
      <c r="AF608" s="138">
        <f t="shared" si="476"/>
        <v>173.58125000000001</v>
      </c>
      <c r="AG608" s="139">
        <f t="shared" si="477"/>
        <v>48</v>
      </c>
      <c r="AH608" s="140">
        <f t="shared" si="478"/>
        <v>48</v>
      </c>
      <c r="AI608" s="141">
        <f t="shared" si="479"/>
        <v>178.16379500000002</v>
      </c>
      <c r="AJ608" s="142">
        <f t="shared" si="480"/>
        <v>8551.8621600000006</v>
      </c>
      <c r="AK608" s="143">
        <f>INDEX(รายได้แยกตามสิทธิ!$H:$H,MATCH(CalBudget2567!$D608,รายได้แยกตามสิทธิ!$B:$B,0))</f>
        <v>1635984</v>
      </c>
      <c r="AL608" s="138">
        <f>INDEX(ผลงานOPDVisit_HDC!$K:$K,MATCH(CalBudget2567!$D608,ผลงานOPDVisit_HDC!$A:$A,0))</f>
        <v>2648</v>
      </c>
      <c r="AM608" s="138">
        <f t="shared" si="481"/>
        <v>617.81873111782477</v>
      </c>
      <c r="AN608" s="139">
        <f t="shared" si="482"/>
        <v>3177.6</v>
      </c>
      <c r="AO608" s="140">
        <f t="shared" si="483"/>
        <v>3177.6</v>
      </c>
      <c r="AP608" s="141">
        <f t="shared" si="484"/>
        <v>634.1291456193353</v>
      </c>
      <c r="AQ608" s="142">
        <f t="shared" si="485"/>
        <v>2015008.7731199998</v>
      </c>
      <c r="AR608" s="144">
        <f t="shared" si="459"/>
        <v>71475423.286847994</v>
      </c>
      <c r="AS608" s="143">
        <f>INDEX(รายได้แยกตามสิทธิ!$I:$I,MATCH(CalBudget2567!$D608,รายได้แยกตามสิทธิ!$B:$B,0))</f>
        <v>23326591.75</v>
      </c>
      <c r="AT608" s="138">
        <f>INDEX(ผลงานAdjRw_DHES!$D:$D,MATCH(CalBudget2567!$D608,ผลงานAdjRw_DHES!$B:$B,0))</f>
        <v>969.70740000000001</v>
      </c>
      <c r="AU608" s="143">
        <f t="shared" si="486"/>
        <v>24055.288997485222</v>
      </c>
      <c r="AV608" s="139">
        <f t="shared" si="487"/>
        <v>1163.64888</v>
      </c>
      <c r="AW608" s="140">
        <f t="shared" si="488"/>
        <v>1163.64888</v>
      </c>
      <c r="AX608" s="141">
        <f t="shared" si="489"/>
        <v>24690.348627018833</v>
      </c>
      <c r="AY608" s="142">
        <f t="shared" si="490"/>
        <v>28730896.526640002</v>
      </c>
      <c r="AZ608" s="143">
        <f>INDEX(รายได้แยกตามสิทธิ!$J:$J,MATCH(CalBudget2567!$D608,รายได้แยกตามสิทธิ!$B:$B,0))</f>
        <v>2095632.75</v>
      </c>
      <c r="BA608" s="138">
        <f>INDEX(ผลงานAdjRw_DHES!$F:$F,MATCH(CalBudget2567!$D608,ผลงานAdjRw_DHES!$B:$B,0))</f>
        <v>66.444500000000005</v>
      </c>
      <c r="BB608" s="143">
        <f t="shared" si="491"/>
        <v>31539.596956858728</v>
      </c>
      <c r="BC608" s="139">
        <f t="shared" si="492"/>
        <v>79.733400000000003</v>
      </c>
      <c r="BD608" s="140">
        <f t="shared" si="493"/>
        <v>79.733400000000003</v>
      </c>
      <c r="BE608" s="141">
        <f t="shared" si="494"/>
        <v>32372.242316519798</v>
      </c>
      <c r="BF608" s="142">
        <f t="shared" si="495"/>
        <v>2581148.9455199996</v>
      </c>
      <c r="BG608" s="143">
        <f>INDEX(รายได้แยกตามสิทธิ!$K:$K,MATCH(CalBudget2567!$D608,รายได้แยกตามสิทธิ!$B:$B,0))</f>
        <v>593628.25</v>
      </c>
      <c r="BH608" s="138">
        <f>INDEX(ผลงานAdjRw_DHES!$E:$E,MATCH(CalBudget2567!$D608,ผลงานAdjRw_DHES!$B:$B,0))</f>
        <v>28.939999999999998</v>
      </c>
      <c r="BI608" s="143">
        <f t="shared" si="496"/>
        <v>20512.379060124396</v>
      </c>
      <c r="BJ608" s="139">
        <f t="shared" si="497"/>
        <v>34.727999999999994</v>
      </c>
      <c r="BK608" s="140">
        <f t="shared" si="498"/>
        <v>34.727999999999994</v>
      </c>
      <c r="BL608" s="141">
        <f t="shared" si="499"/>
        <v>21053.905867311682</v>
      </c>
      <c r="BM608" s="142">
        <f t="shared" si="500"/>
        <v>731160.04295999999</v>
      </c>
      <c r="BN608" s="143">
        <f>INDEX(รายได้แยกตามสิทธิ!$N:$N,MATCH(CalBudget2567!$D608,รายได้แยกตามสิทธิ!$B:$B,0))</f>
        <v>1128374</v>
      </c>
      <c r="BO608" s="138">
        <f>INDEX(ผลงานAdjRw_DHES!$I:$I,MATCH(CalBudget2567!$D608,ผลงานAdjRw_DHES!$B:$B,0))</f>
        <v>165.59379999999999</v>
      </c>
      <c r="BP608" s="143">
        <f t="shared" si="501"/>
        <v>6814.1077745664397</v>
      </c>
      <c r="BQ608" s="139">
        <f t="shared" si="502"/>
        <v>198.71255999999997</v>
      </c>
      <c r="BR608" s="140">
        <f t="shared" si="503"/>
        <v>198.71255999999997</v>
      </c>
      <c r="BS608" s="141">
        <f t="shared" si="504"/>
        <v>6994.0002198149941</v>
      </c>
      <c r="BT608" s="142">
        <f t="shared" si="505"/>
        <v>1389795.68832</v>
      </c>
      <c r="BU608" s="144">
        <f t="shared" si="506"/>
        <v>33433001.203439999</v>
      </c>
      <c r="BV608" s="145">
        <f t="shared" si="460"/>
        <v>104908424.49028799</v>
      </c>
      <c r="BW608" s="146">
        <f>INDEX(รายได้แยกตามสิทธิ!$Q:$Q,MATCH(CalBudget2567!$D608,รายได้แยกตามสิทธิ!$B:$B,0))</f>
        <v>0.51</v>
      </c>
      <c r="BX608" s="145">
        <f t="shared" si="507"/>
        <v>53503296.490046874</v>
      </c>
      <c r="BY608" s="141"/>
      <c r="BZ608" s="143">
        <f t="shared" si="508"/>
        <v>102625</v>
      </c>
      <c r="CA608" s="138">
        <f>INDEX(ผลงานOPDVisit_HDC!$C:$C,MATCH(CalBudget2567!$D608,ผลงานOPDVisit_HDC!$A:$A,0))</f>
        <v>102625</v>
      </c>
      <c r="CB608" s="138">
        <f t="shared" si="509"/>
        <v>0</v>
      </c>
    </row>
    <row r="609" spans="1:80" hidden="1" x14ac:dyDescent="0.7">
      <c r="A609" s="136">
        <f>COUNTA($D$16:D609)</f>
        <v>594</v>
      </c>
      <c r="B609" s="1">
        <v>9</v>
      </c>
      <c r="C609" s="2" t="s">
        <v>53</v>
      </c>
      <c r="D609" s="91" t="s">
        <v>666</v>
      </c>
      <c r="E609" s="3" t="s">
        <v>1557</v>
      </c>
      <c r="F609" s="4" t="s">
        <v>1876</v>
      </c>
      <c r="G609" s="1">
        <v>13</v>
      </c>
      <c r="H609" s="3" t="s">
        <v>2963</v>
      </c>
      <c r="I609" s="137">
        <f>INDEX(รายได้แยกตามสิทธิ!$D:$D,MATCH(CalBudget2567!$D609,รายได้แยกตามสิทธิ!$B:$B,0))</f>
        <v>116094151.41</v>
      </c>
      <c r="J609" s="138">
        <f>INDEX(ผลงานOPDVisit_HDC!$F:$F,MATCH(CalBudget2567!$D609,ผลงานOPDVisit_HDC!$A:$A,0))</f>
        <v>127511</v>
      </c>
      <c r="K609" s="138">
        <f t="shared" si="461"/>
        <v>910.46381418073736</v>
      </c>
      <c r="L609" s="139">
        <f t="shared" si="462"/>
        <v>153013.19999999998</v>
      </c>
      <c r="M609" s="140">
        <f t="shared" si="463"/>
        <v>153013.19999999998</v>
      </c>
      <c r="N609" s="141">
        <f t="shared" si="464"/>
        <v>934.50005887510883</v>
      </c>
      <c r="O609" s="142">
        <f t="shared" si="465"/>
        <v>142990844.40866879</v>
      </c>
      <c r="P609" s="143">
        <f>INDEX(รายได้แยกตามสิทธิ!$E:$E,MATCH(CalBudget2567!$D609,รายได้แยกตามสิทธิ!$B:$B,0))</f>
        <v>17573886.75</v>
      </c>
      <c r="Q609" s="138">
        <f>INDEX(ผลงานOPDVisit_HDC!$D:$D,MATCH(CalBudget2567!$D609,ผลงานOPDVisit_HDC!$A:$A,0))</f>
        <v>19325</v>
      </c>
      <c r="R609" s="138">
        <f t="shared" si="466"/>
        <v>909.38611901681759</v>
      </c>
      <c r="S609" s="139">
        <f t="shared" si="467"/>
        <v>23190</v>
      </c>
      <c r="T609" s="140">
        <f t="shared" si="468"/>
        <v>23190</v>
      </c>
      <c r="U609" s="141">
        <f t="shared" si="469"/>
        <v>933.39391255886153</v>
      </c>
      <c r="V609" s="142">
        <f t="shared" si="470"/>
        <v>21645404.83224</v>
      </c>
      <c r="W609" s="143">
        <f>INDEX(รายได้แยกตามสิทธิ!$F:$F,MATCH(CalBudget2567!$D609,รายได้แยกตามสิทธิ!$B:$B,0))</f>
        <v>4649872.75</v>
      </c>
      <c r="X609" s="138">
        <f>INDEX(ผลงานOPDVisit_HDC!$E:$E,MATCH(CalBudget2567!$D609,ผลงานOPDVisit_HDC!$A:$A,0))</f>
        <v>6176</v>
      </c>
      <c r="Y609" s="138">
        <f t="shared" si="471"/>
        <v>752.8939038212435</v>
      </c>
      <c r="Z609" s="139">
        <f t="shared" si="472"/>
        <v>7411.2</v>
      </c>
      <c r="AA609" s="140">
        <f t="shared" si="473"/>
        <v>7411.2</v>
      </c>
      <c r="AB609" s="141">
        <f t="shared" si="474"/>
        <v>772.77030288212427</v>
      </c>
      <c r="AC609" s="142">
        <f t="shared" si="475"/>
        <v>5727155.2687199991</v>
      </c>
      <c r="AD609" s="143">
        <f>INDEX(รายได้แยกตามสิทธิ!$G:$G,MATCH(CalBudget2567!$D609,รายได้แยกตามสิทธิ!$B:$B,0))</f>
        <v>92208</v>
      </c>
      <c r="AE609" s="138">
        <f>INDEX(ผลงานOPDVisit_HDC!$G:$G,MATCH(CalBudget2567!$D609,ผลงานOPDVisit_HDC!$A:$A,0))</f>
        <v>128</v>
      </c>
      <c r="AF609" s="138">
        <f t="shared" si="476"/>
        <v>720.375</v>
      </c>
      <c r="AG609" s="139">
        <f t="shared" si="477"/>
        <v>153.6</v>
      </c>
      <c r="AH609" s="140">
        <f t="shared" si="478"/>
        <v>153.6</v>
      </c>
      <c r="AI609" s="141">
        <f t="shared" si="479"/>
        <v>739.39290000000005</v>
      </c>
      <c r="AJ609" s="142">
        <f t="shared" si="480"/>
        <v>113570.74944</v>
      </c>
      <c r="AK609" s="143">
        <f>INDEX(รายได้แยกตามสิทธิ!$H:$H,MATCH(CalBudget2567!$D609,รายได้แยกตามสิทธิ!$B:$B,0))</f>
        <v>3359387</v>
      </c>
      <c r="AL609" s="138">
        <f>INDEX(ผลงานOPDVisit_HDC!$K:$K,MATCH(CalBudget2567!$D609,ผลงานOPDVisit_HDC!$A:$A,0))</f>
        <v>6054</v>
      </c>
      <c r="AM609" s="138">
        <f t="shared" si="481"/>
        <v>554.90370003303599</v>
      </c>
      <c r="AN609" s="139">
        <f t="shared" si="482"/>
        <v>7264.8</v>
      </c>
      <c r="AO609" s="140">
        <f t="shared" si="483"/>
        <v>7264.8</v>
      </c>
      <c r="AP609" s="141">
        <f t="shared" si="484"/>
        <v>569.55315771390815</v>
      </c>
      <c r="AQ609" s="142">
        <f t="shared" si="485"/>
        <v>4137689.7801600001</v>
      </c>
      <c r="AR609" s="144">
        <f t="shared" si="459"/>
        <v>174614665.03922883</v>
      </c>
      <c r="AS609" s="143">
        <f>INDEX(รายได้แยกตามสิทธิ!$I:$I,MATCH(CalBudget2567!$D609,รายได้แยกตามสิทธิ!$B:$B,0))</f>
        <v>50097160.259999998</v>
      </c>
      <c r="AT609" s="138">
        <f>INDEX(ผลงานAdjRw_DHES!$D:$D,MATCH(CalBudget2567!$D609,ผลงานAdjRw_DHES!$B:$B,0))</f>
        <v>1602.8288</v>
      </c>
      <c r="AU609" s="143">
        <f t="shared" si="486"/>
        <v>31255.465499496888</v>
      </c>
      <c r="AV609" s="139">
        <f t="shared" si="487"/>
        <v>1923.39456</v>
      </c>
      <c r="AW609" s="140">
        <f t="shared" si="488"/>
        <v>1923.39456</v>
      </c>
      <c r="AX609" s="141">
        <f t="shared" si="489"/>
        <v>32080.609788683607</v>
      </c>
      <c r="AY609" s="142">
        <f t="shared" si="490"/>
        <v>61703670.349036798</v>
      </c>
      <c r="AZ609" s="143">
        <f>INDEX(รายได้แยกตามสิทธิ!$J:$J,MATCH(CalBudget2567!$D609,รายได้แยกตามสิทธิ!$B:$B,0))</f>
        <v>6694797.5</v>
      </c>
      <c r="BA609" s="138">
        <f>INDEX(ผลงานAdjRw_DHES!$F:$F,MATCH(CalBudget2567!$D609,ผลงานAdjRw_DHES!$B:$B,0))</f>
        <v>163.5521</v>
      </c>
      <c r="BB609" s="143">
        <f t="shared" si="491"/>
        <v>40933.72998573543</v>
      </c>
      <c r="BC609" s="139">
        <f t="shared" si="492"/>
        <v>196.26251999999999</v>
      </c>
      <c r="BD609" s="140">
        <f t="shared" si="493"/>
        <v>196.26251999999999</v>
      </c>
      <c r="BE609" s="141">
        <f t="shared" si="494"/>
        <v>42014.380457358842</v>
      </c>
      <c r="BF609" s="142">
        <f t="shared" si="495"/>
        <v>8245848.184799999</v>
      </c>
      <c r="BG609" s="143">
        <f>INDEX(รายได้แยกตามสิทธิ!$K:$K,MATCH(CalBudget2567!$D609,รายได้แยกตามสิทธิ!$B:$B,0))</f>
        <v>2353549.0499999998</v>
      </c>
      <c r="BH609" s="138">
        <f>INDEX(ผลงานAdjRw_DHES!$E:$E,MATCH(CalBudget2567!$D609,ผลงานAdjRw_DHES!$B:$B,0))</f>
        <v>61.329899999999995</v>
      </c>
      <c r="BI609" s="143">
        <f t="shared" si="496"/>
        <v>38375.230515621253</v>
      </c>
      <c r="BJ609" s="139">
        <f t="shared" si="497"/>
        <v>73.595879999999994</v>
      </c>
      <c r="BK609" s="140">
        <f t="shared" si="498"/>
        <v>73.595879999999994</v>
      </c>
      <c r="BL609" s="141">
        <f t="shared" si="499"/>
        <v>39388.336601233656</v>
      </c>
      <c r="BM609" s="142">
        <f t="shared" si="500"/>
        <v>2898819.2939039995</v>
      </c>
      <c r="BN609" s="143">
        <f>INDEX(รายได้แยกตามสิทธิ!$N:$N,MATCH(CalBudget2567!$D609,รายได้แยกตามสิทธิ!$B:$B,0))</f>
        <v>5692458.9000000004</v>
      </c>
      <c r="BO609" s="138">
        <f>INDEX(ผลงานAdjRw_DHES!$I:$I,MATCH(CalBudget2567!$D609,ผลงานAdjRw_DHES!$B:$B,0))</f>
        <v>182.32300000000015</v>
      </c>
      <c r="BP609" s="143">
        <f t="shared" si="501"/>
        <v>31221.836520899698</v>
      </c>
      <c r="BQ609" s="139">
        <f t="shared" si="502"/>
        <v>218.78760000000017</v>
      </c>
      <c r="BR609" s="140">
        <f t="shared" si="503"/>
        <v>218.78760000000017</v>
      </c>
      <c r="BS609" s="141">
        <f t="shared" si="504"/>
        <v>32046.093005051451</v>
      </c>
      <c r="BT609" s="142">
        <f t="shared" si="505"/>
        <v>7011287.7779520005</v>
      </c>
      <c r="BU609" s="144">
        <f t="shared" si="506"/>
        <v>79859625.605692804</v>
      </c>
      <c r="BV609" s="145">
        <f t="shared" si="460"/>
        <v>254474290.64492163</v>
      </c>
      <c r="BW609" s="146">
        <f>INDEX(รายได้แยกตามสิทธิ!$Q:$Q,MATCH(CalBudget2567!$D609,รายได้แยกตามสิทธิ!$B:$B,0))</f>
        <v>0.51</v>
      </c>
      <c r="BX609" s="145">
        <f t="shared" si="507"/>
        <v>129781888.22891003</v>
      </c>
      <c r="BY609" s="141"/>
      <c r="BZ609" s="143">
        <f t="shared" si="508"/>
        <v>159194</v>
      </c>
      <c r="CA609" s="138">
        <f>INDEX(ผลงานOPDVisit_HDC!$C:$C,MATCH(CalBudget2567!$D609,ผลงานOPDVisit_HDC!$A:$A,0))</f>
        <v>159194</v>
      </c>
      <c r="CB609" s="138">
        <f t="shared" si="509"/>
        <v>0</v>
      </c>
    </row>
    <row r="610" spans="1:80" hidden="1" x14ac:dyDescent="0.7">
      <c r="A610" s="136">
        <f>COUNTA($D$16:D610)</f>
        <v>595</v>
      </c>
      <c r="B610" s="1">
        <v>9</v>
      </c>
      <c r="C610" s="2" t="s">
        <v>53</v>
      </c>
      <c r="D610" s="91" t="s">
        <v>667</v>
      </c>
      <c r="E610" s="3" t="s">
        <v>1558</v>
      </c>
      <c r="F610" s="4" t="s">
        <v>1876</v>
      </c>
      <c r="G610" s="1">
        <v>6</v>
      </c>
      <c r="H610" s="3" t="s">
        <v>2965</v>
      </c>
      <c r="I610" s="137">
        <f>INDEX(รายได้แยกตามสิทธิ!$D:$D,MATCH(CalBudget2567!$D610,รายได้แยกตามสิทธิ!$B:$B,0))</f>
        <v>37992829.460000001</v>
      </c>
      <c r="J610" s="138">
        <f>INDEX(ผลงานOPDVisit_HDC!$F:$F,MATCH(CalBudget2567!$D610,ผลงานOPDVisit_HDC!$A:$A,0))</f>
        <v>69060</v>
      </c>
      <c r="K610" s="138">
        <f t="shared" si="461"/>
        <v>550.1423321749204</v>
      </c>
      <c r="L610" s="139">
        <f t="shared" si="462"/>
        <v>82872</v>
      </c>
      <c r="M610" s="140">
        <f t="shared" si="463"/>
        <v>82872</v>
      </c>
      <c r="N610" s="141">
        <f t="shared" si="464"/>
        <v>564.66608974433825</v>
      </c>
      <c r="O610" s="142">
        <f t="shared" si="465"/>
        <v>46795008.189292796</v>
      </c>
      <c r="P610" s="143">
        <f>INDEX(รายได้แยกตามสิทธิ!$E:$E,MATCH(CalBudget2567!$D610,รายได้แยกตามสิทธิ!$B:$B,0))</f>
        <v>4763114.72</v>
      </c>
      <c r="Q610" s="138">
        <f>INDEX(ผลงานOPDVisit_HDC!$D:$D,MATCH(CalBudget2567!$D610,ผลงานOPDVisit_HDC!$A:$A,0))</f>
        <v>19523</v>
      </c>
      <c r="R610" s="138">
        <f t="shared" si="466"/>
        <v>243.97452850484044</v>
      </c>
      <c r="S610" s="139">
        <f t="shared" si="467"/>
        <v>23427.599999999999</v>
      </c>
      <c r="T610" s="140">
        <f t="shared" si="468"/>
        <v>23427.599999999999</v>
      </c>
      <c r="U610" s="141">
        <f t="shared" si="469"/>
        <v>250.41545605736823</v>
      </c>
      <c r="V610" s="142">
        <f t="shared" si="470"/>
        <v>5866633.1383296</v>
      </c>
      <c r="W610" s="143">
        <f>INDEX(รายได้แยกตามสิทธิ!$F:$F,MATCH(CalBudget2567!$D610,รายได้แยกตามสิทธิ!$B:$B,0))</f>
        <v>2323287.5</v>
      </c>
      <c r="X610" s="138">
        <f>INDEX(ผลงานOPDVisit_HDC!$E:$E,MATCH(CalBudget2567!$D610,ผลงานOPDVisit_HDC!$A:$A,0))</f>
        <v>10689</v>
      </c>
      <c r="Y610" s="138">
        <f t="shared" si="471"/>
        <v>217.35312002993732</v>
      </c>
      <c r="Z610" s="139">
        <f t="shared" si="472"/>
        <v>12826.8</v>
      </c>
      <c r="AA610" s="140">
        <f t="shared" si="473"/>
        <v>12826.8</v>
      </c>
      <c r="AB610" s="141">
        <f t="shared" si="474"/>
        <v>223.09124239872767</v>
      </c>
      <c r="AC610" s="142">
        <f t="shared" si="475"/>
        <v>2861546.7480000001</v>
      </c>
      <c r="AD610" s="143">
        <f>INDEX(รายได้แยกตามสิทธิ!$G:$G,MATCH(CalBudget2567!$D610,รายได้แยกตามสิทธิ!$B:$B,0))</f>
        <v>40870</v>
      </c>
      <c r="AE610" s="138">
        <f>INDEX(ผลงานOPDVisit_HDC!$G:$G,MATCH(CalBudget2567!$D610,ผลงานOPDVisit_HDC!$A:$A,0))</f>
        <v>74</v>
      </c>
      <c r="AF610" s="138">
        <f t="shared" si="476"/>
        <v>552.29729729729729</v>
      </c>
      <c r="AG610" s="139">
        <f t="shared" si="477"/>
        <v>88.8</v>
      </c>
      <c r="AH610" s="140">
        <f t="shared" si="478"/>
        <v>88.8</v>
      </c>
      <c r="AI610" s="141">
        <f t="shared" si="479"/>
        <v>566.87794594594595</v>
      </c>
      <c r="AJ610" s="142">
        <f t="shared" si="480"/>
        <v>50338.761599999998</v>
      </c>
      <c r="AK610" s="143">
        <f>INDEX(รายได้แยกตามสิทธิ!$H:$H,MATCH(CalBudget2567!$D610,รายได้แยกตามสิทธิ!$B:$B,0))</f>
        <v>1423992.42</v>
      </c>
      <c r="AL610" s="138">
        <f>INDEX(ผลงานOPDVisit_HDC!$K:$K,MATCH(CalBudget2567!$D610,ผลงานOPDVisit_HDC!$A:$A,0))</f>
        <v>15057</v>
      </c>
      <c r="AM610" s="138">
        <f t="shared" si="481"/>
        <v>94.573448894202031</v>
      </c>
      <c r="AN610" s="139">
        <f t="shared" si="482"/>
        <v>18068.399999999998</v>
      </c>
      <c r="AO610" s="140">
        <f t="shared" si="483"/>
        <v>18068.399999999998</v>
      </c>
      <c r="AP610" s="141">
        <f t="shared" si="484"/>
        <v>97.070187945008968</v>
      </c>
      <c r="AQ610" s="142">
        <f t="shared" si="485"/>
        <v>1753902.9838655998</v>
      </c>
      <c r="AR610" s="144">
        <f t="shared" si="459"/>
        <v>57327429.821088001</v>
      </c>
      <c r="AS610" s="143">
        <f>INDEX(รายได้แยกตามสิทธิ!$I:$I,MATCH(CalBudget2567!$D610,รายได้แยกตามสิทธิ!$B:$B,0))</f>
        <v>26844982.91</v>
      </c>
      <c r="AT610" s="138">
        <f>INDEX(ผลงานAdjRw_DHES!$D:$D,MATCH(CalBudget2567!$D610,ผลงานAdjRw_DHES!$B:$B,0))</f>
        <v>1504.2670000000001</v>
      </c>
      <c r="AU610" s="143">
        <f t="shared" si="486"/>
        <v>17845.88966586384</v>
      </c>
      <c r="AV610" s="139">
        <f t="shared" si="487"/>
        <v>1805.1204</v>
      </c>
      <c r="AW610" s="140">
        <f t="shared" si="488"/>
        <v>1805.1204</v>
      </c>
      <c r="AX610" s="141">
        <f t="shared" si="489"/>
        <v>18317.021153042646</v>
      </c>
      <c r="AY610" s="142">
        <f t="shared" si="490"/>
        <v>33064428.550588802</v>
      </c>
      <c r="AZ610" s="143">
        <f>INDEX(รายได้แยกตามสิทธิ!$J:$J,MATCH(CalBudget2567!$D610,รายได้แยกตามสิทธิ!$B:$B,0))</f>
        <v>1612424.19</v>
      </c>
      <c r="BA610" s="138">
        <f>INDEX(ผลงานAdjRw_DHES!$F:$F,MATCH(CalBudget2567!$D610,ผลงานAdjRw_DHES!$B:$B,0))</f>
        <v>70.634999999999991</v>
      </c>
      <c r="BB610" s="143">
        <f t="shared" si="491"/>
        <v>22827.552771289022</v>
      </c>
      <c r="BC610" s="139">
        <f t="shared" si="492"/>
        <v>84.761999999999986</v>
      </c>
      <c r="BD610" s="140">
        <f t="shared" si="493"/>
        <v>84.761999999999986</v>
      </c>
      <c r="BE610" s="141">
        <f t="shared" si="494"/>
        <v>23430.200164451053</v>
      </c>
      <c r="BF610" s="142">
        <f t="shared" si="495"/>
        <v>1985990.6263391997</v>
      </c>
      <c r="BG610" s="143">
        <f>INDEX(รายได้แยกตามสิทธิ!$K:$K,MATCH(CalBudget2567!$D610,รายได้แยกตามสิทธิ!$B:$B,0))</f>
        <v>1102117.51</v>
      </c>
      <c r="BH610" s="138">
        <f>INDEX(ผลงานAdjRw_DHES!$E:$E,MATCH(CalBudget2567!$D610,ผลงานAdjRw_DHES!$B:$B,0))</f>
        <v>64.509</v>
      </c>
      <c r="BI610" s="143">
        <f t="shared" si="496"/>
        <v>17084.709265373825</v>
      </c>
      <c r="BJ610" s="139">
        <f t="shared" si="497"/>
        <v>77.410799999999995</v>
      </c>
      <c r="BK610" s="140">
        <f t="shared" si="498"/>
        <v>77.410799999999995</v>
      </c>
      <c r="BL610" s="141">
        <f t="shared" si="499"/>
        <v>17535.745589979695</v>
      </c>
      <c r="BM610" s="142">
        <f t="shared" si="500"/>
        <v>1357456.0947168001</v>
      </c>
      <c r="BN610" s="143">
        <f>INDEX(รายได้แยกตามสิทธิ!$N:$N,MATCH(CalBudget2567!$D610,รายได้แยกตามสิทธิ!$B:$B,0))</f>
        <v>1122715</v>
      </c>
      <c r="BO610" s="138">
        <f>INDEX(ผลงานAdjRw_DHES!$I:$I,MATCH(CalBudget2567!$D610,ผลงานAdjRw_DHES!$B:$B,0))</f>
        <v>280.91799999999967</v>
      </c>
      <c r="BP610" s="143">
        <f t="shared" si="501"/>
        <v>3996.5933119273286</v>
      </c>
      <c r="BQ610" s="139">
        <f t="shared" si="502"/>
        <v>337.10159999999956</v>
      </c>
      <c r="BR610" s="140">
        <f t="shared" si="503"/>
        <v>337.10159999999956</v>
      </c>
      <c r="BS610" s="141">
        <f t="shared" si="504"/>
        <v>4102.1033753622105</v>
      </c>
      <c r="BT610" s="142">
        <f t="shared" si="505"/>
        <v>1382825.6111999999</v>
      </c>
      <c r="BU610" s="144">
        <f t="shared" si="506"/>
        <v>37790700.882844798</v>
      </c>
      <c r="BV610" s="145">
        <f t="shared" si="460"/>
        <v>95118130.703932792</v>
      </c>
      <c r="BW610" s="146">
        <f>INDEX(รายได้แยกตามสิทธิ!$Q:$Q,MATCH(CalBudget2567!$D610,รายได้แยกตามสิทธิ!$B:$B,0))</f>
        <v>0.62</v>
      </c>
      <c r="BX610" s="145">
        <f t="shared" si="507"/>
        <v>58973241.036438331</v>
      </c>
      <c r="BY610" s="141"/>
      <c r="BZ610" s="143">
        <f t="shared" si="508"/>
        <v>114403</v>
      </c>
      <c r="CA610" s="138">
        <f>INDEX(ผลงานOPDVisit_HDC!$C:$C,MATCH(CalBudget2567!$D610,ผลงานOPDVisit_HDC!$A:$A,0))</f>
        <v>114403</v>
      </c>
      <c r="CB610" s="138">
        <f t="shared" si="509"/>
        <v>0</v>
      </c>
    </row>
    <row r="611" spans="1:80" hidden="1" x14ac:dyDescent="0.7">
      <c r="A611" s="136">
        <f>COUNTA($D$16:D611)</f>
        <v>596</v>
      </c>
      <c r="B611" s="1">
        <v>9</v>
      </c>
      <c r="C611" s="2" t="s">
        <v>53</v>
      </c>
      <c r="D611" s="91" t="s">
        <v>668</v>
      </c>
      <c r="E611" s="3" t="s">
        <v>1559</v>
      </c>
      <c r="F611" s="4" t="s">
        <v>1876</v>
      </c>
      <c r="G611" s="1">
        <v>5</v>
      </c>
      <c r="H611" s="3" t="s">
        <v>2964</v>
      </c>
      <c r="I611" s="137">
        <f>INDEX(รายได้แยกตามสิทธิ!$D:$D,MATCH(CalBudget2567!$D611,รายได้แยกตามสิทธิ!$B:$B,0))</f>
        <v>49896857.240000002</v>
      </c>
      <c r="J611" s="138">
        <f>INDEX(ผลงานOPDVisit_HDC!$F:$F,MATCH(CalBudget2567!$D611,ผลงานOPDVisit_HDC!$A:$A,0))</f>
        <v>57492</v>
      </c>
      <c r="K611" s="138">
        <f t="shared" si="461"/>
        <v>867.89218047728389</v>
      </c>
      <c r="L611" s="139">
        <f t="shared" si="462"/>
        <v>68990.399999999994</v>
      </c>
      <c r="M611" s="140">
        <f t="shared" si="463"/>
        <v>68990.399999999994</v>
      </c>
      <c r="N611" s="141">
        <f t="shared" si="464"/>
        <v>890.80453404188415</v>
      </c>
      <c r="O611" s="142">
        <f t="shared" si="465"/>
        <v>61456961.125363201</v>
      </c>
      <c r="P611" s="143">
        <f>INDEX(รายได้แยกตามสิทธิ!$E:$E,MATCH(CalBudget2567!$D611,รายได้แยกตามสิทธิ!$B:$B,0))</f>
        <v>3592034.85</v>
      </c>
      <c r="Q611" s="138">
        <f>INDEX(ผลงานOPDVisit_HDC!$D:$D,MATCH(CalBudget2567!$D611,ผลงานOPDVisit_HDC!$A:$A,0))</f>
        <v>5556</v>
      </c>
      <c r="R611" s="138">
        <f t="shared" si="466"/>
        <v>646.51455183585313</v>
      </c>
      <c r="S611" s="139">
        <f t="shared" si="467"/>
        <v>6667.2</v>
      </c>
      <c r="T611" s="140">
        <f t="shared" si="468"/>
        <v>6667.2</v>
      </c>
      <c r="U611" s="141">
        <f t="shared" si="469"/>
        <v>663.58253600431965</v>
      </c>
      <c r="V611" s="142">
        <f t="shared" si="470"/>
        <v>4424237.4840479996</v>
      </c>
      <c r="W611" s="143">
        <f>INDEX(รายได้แยกตามสิทธิ!$F:$F,MATCH(CalBudget2567!$D611,รายได้แยกตามสิทธิ!$B:$B,0))</f>
        <v>1262858.53</v>
      </c>
      <c r="X611" s="138">
        <f>INDEX(ผลงานOPDVisit_HDC!$E:$E,MATCH(CalBudget2567!$D611,ผลงานOPDVisit_HDC!$A:$A,0))</f>
        <v>6371</v>
      </c>
      <c r="Y611" s="138">
        <f t="shared" si="471"/>
        <v>198.21982891225866</v>
      </c>
      <c r="Z611" s="139">
        <f t="shared" si="472"/>
        <v>7645.2</v>
      </c>
      <c r="AA611" s="140">
        <f t="shared" si="473"/>
        <v>7645.2</v>
      </c>
      <c r="AB611" s="141">
        <f t="shared" si="474"/>
        <v>203.45283239554229</v>
      </c>
      <c r="AC611" s="142">
        <f t="shared" si="475"/>
        <v>1555437.5942303999</v>
      </c>
      <c r="AD611" s="143">
        <f>INDEX(รายได้แยกตามสิทธิ!$G:$G,MATCH(CalBudget2567!$D611,รายได้แยกตามสิทธิ!$B:$B,0))</f>
        <v>32141</v>
      </c>
      <c r="AE611" s="138">
        <f>INDEX(ผลงานOPDVisit_HDC!$G:$G,MATCH(CalBudget2567!$D611,ผลงานOPDVisit_HDC!$A:$A,0))</f>
        <v>49</v>
      </c>
      <c r="AF611" s="138">
        <f t="shared" si="476"/>
        <v>655.9387755102041</v>
      </c>
      <c r="AG611" s="139">
        <f t="shared" si="477"/>
        <v>58.8</v>
      </c>
      <c r="AH611" s="140">
        <f t="shared" si="478"/>
        <v>58.8</v>
      </c>
      <c r="AI611" s="141">
        <f t="shared" si="479"/>
        <v>673.25555918367354</v>
      </c>
      <c r="AJ611" s="142">
        <f t="shared" si="480"/>
        <v>39587.426879999999</v>
      </c>
      <c r="AK611" s="143">
        <f>INDEX(รายได้แยกตามสิทธิ!$H:$H,MATCH(CalBudget2567!$D611,รายได้แยกตามสิทธิ!$B:$B,0))</f>
        <v>1059274.6399999999</v>
      </c>
      <c r="AL611" s="138">
        <f>INDEX(ผลงานOPDVisit_HDC!$K:$K,MATCH(CalBudget2567!$D611,ผลงานOPDVisit_HDC!$A:$A,0))</f>
        <v>109</v>
      </c>
      <c r="AM611" s="138">
        <f t="shared" si="481"/>
        <v>9718.115963302751</v>
      </c>
      <c r="AN611" s="139">
        <f t="shared" si="482"/>
        <v>130.79999999999998</v>
      </c>
      <c r="AO611" s="140">
        <f t="shared" si="483"/>
        <v>130.79999999999998</v>
      </c>
      <c r="AP611" s="141">
        <f t="shared" si="484"/>
        <v>9974.6742247339444</v>
      </c>
      <c r="AQ611" s="142">
        <f t="shared" si="485"/>
        <v>1304687.3885951997</v>
      </c>
      <c r="AR611" s="144">
        <f t="shared" si="459"/>
        <v>68780911.019116804</v>
      </c>
      <c r="AS611" s="143">
        <f>INDEX(รายได้แยกตามสิทธิ!$I:$I,MATCH(CalBudget2567!$D611,รายได้แยกตามสิทธิ!$B:$B,0))</f>
        <v>11503180.5</v>
      </c>
      <c r="AT611" s="138">
        <f>INDEX(ผลงานAdjRw_DHES!$D:$D,MATCH(CalBudget2567!$D611,ผลงานAdjRw_DHES!$B:$B,0))</f>
        <v>825.89619999999991</v>
      </c>
      <c r="AU611" s="143">
        <f t="shared" si="486"/>
        <v>13928.118933105639</v>
      </c>
      <c r="AV611" s="139">
        <f t="shared" si="487"/>
        <v>991.07543999999984</v>
      </c>
      <c r="AW611" s="140">
        <f t="shared" si="488"/>
        <v>991.07543999999984</v>
      </c>
      <c r="AX611" s="141">
        <f t="shared" si="489"/>
        <v>14295.821272939629</v>
      </c>
      <c r="AY611" s="142">
        <f t="shared" si="490"/>
        <v>14168237.358240001</v>
      </c>
      <c r="AZ611" s="143">
        <f>INDEX(รายได้แยกตามสิทธิ!$J:$J,MATCH(CalBudget2567!$D611,รายได้แยกตามสิทธิ!$B:$B,0))</f>
        <v>778485.75</v>
      </c>
      <c r="BA611" s="138">
        <f>INDEX(ผลงานAdjRw_DHES!$F:$F,MATCH(CalBudget2567!$D611,ผลงานAdjRw_DHES!$B:$B,0))</f>
        <v>41.382099999999994</v>
      </c>
      <c r="BB611" s="143">
        <f t="shared" si="491"/>
        <v>18812.13737340541</v>
      </c>
      <c r="BC611" s="139">
        <f t="shared" si="492"/>
        <v>49.658519999999989</v>
      </c>
      <c r="BD611" s="140">
        <f t="shared" si="493"/>
        <v>49.658519999999989</v>
      </c>
      <c r="BE611" s="141">
        <f t="shared" si="494"/>
        <v>19308.777800063312</v>
      </c>
      <c r="BF611" s="142">
        <f t="shared" si="495"/>
        <v>958845.3285599997</v>
      </c>
      <c r="BG611" s="143">
        <f>INDEX(รายได้แยกตามสิทธิ!$K:$K,MATCH(CalBudget2567!$D611,รายได้แยกตามสิทธิ!$B:$B,0))</f>
        <v>357648.6</v>
      </c>
      <c r="BH611" s="138">
        <f>INDEX(ผลงานAdjRw_DHES!$E:$E,MATCH(CalBudget2567!$D611,ผลงานAdjRw_DHES!$B:$B,0))</f>
        <v>24.522600000000001</v>
      </c>
      <c r="BI611" s="143">
        <f t="shared" si="496"/>
        <v>14584.448631058696</v>
      </c>
      <c r="BJ611" s="139">
        <f t="shared" si="497"/>
        <v>29.427119999999999</v>
      </c>
      <c r="BK611" s="140">
        <f t="shared" si="498"/>
        <v>29.427119999999999</v>
      </c>
      <c r="BL611" s="141">
        <f t="shared" si="499"/>
        <v>14969.478074918647</v>
      </c>
      <c r="BM611" s="142">
        <f t="shared" si="500"/>
        <v>440508.62764799997</v>
      </c>
      <c r="BN611" s="143">
        <f>INDEX(รายได้แยกตามสิทธิ!$N:$N,MATCH(CalBudget2567!$D611,รายได้แยกตามสิทธิ!$B:$B,0))</f>
        <v>447455</v>
      </c>
      <c r="BO611" s="138">
        <f>INDEX(ผลงานAdjRw_DHES!$I:$I,MATCH(CalBudget2567!$D611,ผลงานAdjRw_DHES!$B:$B,0))</f>
        <v>52.984900000000096</v>
      </c>
      <c r="BP611" s="143">
        <f t="shared" si="501"/>
        <v>8444.9531847752696</v>
      </c>
      <c r="BQ611" s="139">
        <f t="shared" si="502"/>
        <v>63.581880000000112</v>
      </c>
      <c r="BR611" s="140">
        <f t="shared" si="503"/>
        <v>63.581880000000112</v>
      </c>
      <c r="BS611" s="141">
        <f t="shared" si="504"/>
        <v>8667.8999488533373</v>
      </c>
      <c r="BT611" s="142">
        <f t="shared" si="505"/>
        <v>551121.37439999997</v>
      </c>
      <c r="BU611" s="144">
        <f t="shared" si="506"/>
        <v>16118712.688848</v>
      </c>
      <c r="BV611" s="145">
        <f t="shared" si="460"/>
        <v>84899623.707964808</v>
      </c>
      <c r="BW611" s="146">
        <f>INDEX(รายได้แยกตามสิทธิ!$Q:$Q,MATCH(CalBudget2567!$D611,รายได้แยกตามสิทธิ!$B:$B,0))</f>
        <v>0.56999999999999995</v>
      </c>
      <c r="BX611" s="145">
        <f t="shared" si="507"/>
        <v>48392785.513539933</v>
      </c>
      <c r="BY611" s="141"/>
      <c r="BZ611" s="143">
        <f t="shared" si="508"/>
        <v>69577</v>
      </c>
      <c r="CA611" s="138">
        <f>INDEX(ผลงานOPDVisit_HDC!$C:$C,MATCH(CalBudget2567!$D611,ผลงานOPDVisit_HDC!$A:$A,0))</f>
        <v>69577</v>
      </c>
      <c r="CB611" s="138">
        <f t="shared" si="509"/>
        <v>0</v>
      </c>
    </row>
    <row r="612" spans="1:80" hidden="1" x14ac:dyDescent="0.7">
      <c r="A612" s="136">
        <f>COUNTA($D$16:D612)</f>
        <v>597</v>
      </c>
      <c r="B612" s="1">
        <v>9</v>
      </c>
      <c r="C612" s="2" t="s">
        <v>53</v>
      </c>
      <c r="D612" s="91" t="s">
        <v>669</v>
      </c>
      <c r="E612" s="3" t="s">
        <v>1560</v>
      </c>
      <c r="F612" s="4" t="s">
        <v>1876</v>
      </c>
      <c r="G612" s="1">
        <v>5</v>
      </c>
      <c r="H612" s="3" t="s">
        <v>2964</v>
      </c>
      <c r="I612" s="137">
        <f>INDEX(รายได้แยกตามสิทธิ!$D:$D,MATCH(CalBudget2567!$D612,รายได้แยกตามสิทธิ!$B:$B,0))</f>
        <v>22741380.879999999</v>
      </c>
      <c r="J612" s="138">
        <f>INDEX(ผลงานOPDVisit_HDC!$F:$F,MATCH(CalBudget2567!$D612,ผลงานOPDVisit_HDC!$A:$A,0))</f>
        <v>43665</v>
      </c>
      <c r="K612" s="138">
        <f t="shared" si="461"/>
        <v>520.81486041451956</v>
      </c>
      <c r="L612" s="139">
        <f t="shared" si="462"/>
        <v>52398</v>
      </c>
      <c r="M612" s="140">
        <f t="shared" si="463"/>
        <v>52398</v>
      </c>
      <c r="N612" s="141">
        <f t="shared" si="464"/>
        <v>534.56437272946289</v>
      </c>
      <c r="O612" s="142">
        <f t="shared" si="465"/>
        <v>28010104.002278395</v>
      </c>
      <c r="P612" s="143">
        <f>INDEX(รายได้แยกตามสิทธิ!$E:$E,MATCH(CalBudget2567!$D612,รายได้แยกตามสิทธิ!$B:$B,0))</f>
        <v>3604530.14</v>
      </c>
      <c r="Q612" s="138">
        <f>INDEX(ผลงานOPDVisit_HDC!$D:$D,MATCH(CalBudget2567!$D612,ผลงานOPDVisit_HDC!$A:$A,0))</f>
        <v>6029</v>
      </c>
      <c r="R612" s="138">
        <f t="shared" si="466"/>
        <v>597.86534085254607</v>
      </c>
      <c r="S612" s="139">
        <f t="shared" si="467"/>
        <v>7234.8</v>
      </c>
      <c r="T612" s="140">
        <f t="shared" si="468"/>
        <v>7234.8</v>
      </c>
      <c r="U612" s="141">
        <f t="shared" si="469"/>
        <v>613.64898585105334</v>
      </c>
      <c r="V612" s="142">
        <f t="shared" si="470"/>
        <v>4439627.6828352008</v>
      </c>
      <c r="W612" s="143">
        <f>INDEX(รายได้แยกตามสิทธิ!$F:$F,MATCH(CalBudget2567!$D612,รายได้แยกตามสิทธิ!$B:$B,0))</f>
        <v>1357391.41</v>
      </c>
      <c r="X612" s="138">
        <f>INDEX(ผลงานOPDVisit_HDC!$E:$E,MATCH(CalBudget2567!$D612,ผลงานOPDVisit_HDC!$A:$A,0))</f>
        <v>4522</v>
      </c>
      <c r="Y612" s="138">
        <f t="shared" si="471"/>
        <v>300.17501326846525</v>
      </c>
      <c r="Z612" s="139">
        <f t="shared" si="472"/>
        <v>5426.4</v>
      </c>
      <c r="AA612" s="140">
        <f t="shared" si="473"/>
        <v>5426.4</v>
      </c>
      <c r="AB612" s="141">
        <f t="shared" si="474"/>
        <v>308.0996336187527</v>
      </c>
      <c r="AC612" s="142">
        <f t="shared" si="475"/>
        <v>1671871.8518687997</v>
      </c>
      <c r="AD612" s="143">
        <f>INDEX(รายได้แยกตามสิทธิ!$G:$G,MATCH(CalBudget2567!$D612,รายได้แยกตามสิทธิ!$B:$B,0))</f>
        <v>19403</v>
      </c>
      <c r="AE612" s="138">
        <f>INDEX(ผลงานOPDVisit_HDC!$G:$G,MATCH(CalBudget2567!$D612,ผลงานOPDVisit_HDC!$A:$A,0))</f>
        <v>43</v>
      </c>
      <c r="AF612" s="138">
        <f t="shared" si="476"/>
        <v>451.23255813953489</v>
      </c>
      <c r="AG612" s="139">
        <f t="shared" si="477"/>
        <v>51.6</v>
      </c>
      <c r="AH612" s="140">
        <f t="shared" si="478"/>
        <v>51.6</v>
      </c>
      <c r="AI612" s="141">
        <f t="shared" si="479"/>
        <v>463.14509767441859</v>
      </c>
      <c r="AJ612" s="142">
        <f t="shared" si="480"/>
        <v>23898.287039999999</v>
      </c>
      <c r="AK612" s="143">
        <f>INDEX(รายได้แยกตามสิทธิ!$H:$H,MATCH(CalBudget2567!$D612,รายได้แยกตามสิทธิ!$B:$B,0))</f>
        <v>1277838.1000000001</v>
      </c>
      <c r="AL612" s="138">
        <f>INDEX(ผลงานOPDVisit_HDC!$K:$K,MATCH(CalBudget2567!$D612,ผลงานOPDVisit_HDC!$A:$A,0))</f>
        <v>1456</v>
      </c>
      <c r="AM612" s="138">
        <f t="shared" si="481"/>
        <v>877.63605769230776</v>
      </c>
      <c r="AN612" s="139">
        <f t="shared" si="482"/>
        <v>1747.2</v>
      </c>
      <c r="AO612" s="140">
        <f t="shared" si="483"/>
        <v>1747.2</v>
      </c>
      <c r="AP612" s="141">
        <f t="shared" si="484"/>
        <v>900.80564961538471</v>
      </c>
      <c r="AQ612" s="142">
        <f t="shared" si="485"/>
        <v>1573887.6310080001</v>
      </c>
      <c r="AR612" s="144">
        <f t="shared" si="459"/>
        <v>35719389.455030397</v>
      </c>
      <c r="AS612" s="143">
        <f>INDEX(รายได้แยกตามสิทธิ!$I:$I,MATCH(CalBudget2567!$D612,รายได้แยกตามสิทธิ!$B:$B,0))</f>
        <v>15196595.720000001</v>
      </c>
      <c r="AT612" s="138">
        <f>INDEX(ผลงานAdjRw_DHES!$D:$D,MATCH(CalBudget2567!$D612,ผลงานAdjRw_DHES!$B:$B,0))</f>
        <v>448.73</v>
      </c>
      <c r="AU612" s="143">
        <f t="shared" si="486"/>
        <v>33865.789494796423</v>
      </c>
      <c r="AV612" s="139">
        <f t="shared" si="487"/>
        <v>538.476</v>
      </c>
      <c r="AW612" s="140">
        <f t="shared" si="488"/>
        <v>538.476</v>
      </c>
      <c r="AX612" s="141">
        <f t="shared" si="489"/>
        <v>34759.84633745905</v>
      </c>
      <c r="AY612" s="142">
        <f t="shared" si="490"/>
        <v>18717343.016409598</v>
      </c>
      <c r="AZ612" s="143">
        <f>INDEX(รายได้แยกตามสิทธิ!$J:$J,MATCH(CalBudget2567!$D612,รายได้แยกตามสิทธิ!$B:$B,0))</f>
        <v>1053024.93</v>
      </c>
      <c r="BA612" s="138">
        <f>INDEX(ผลงานAdjRw_DHES!$F:$F,MATCH(CalBudget2567!$D612,ผลงานAdjRw_DHES!$B:$B,0))</f>
        <v>38.129999999999995</v>
      </c>
      <c r="BB612" s="143">
        <f t="shared" si="491"/>
        <v>27616.704169944926</v>
      </c>
      <c r="BC612" s="139">
        <f t="shared" si="492"/>
        <v>45.755999999999993</v>
      </c>
      <c r="BD612" s="140">
        <f t="shared" si="493"/>
        <v>45.755999999999993</v>
      </c>
      <c r="BE612" s="141">
        <f t="shared" si="494"/>
        <v>28345.785160031472</v>
      </c>
      <c r="BF612" s="142">
        <f t="shared" si="495"/>
        <v>1296989.7457823998</v>
      </c>
      <c r="BG612" s="143">
        <f>INDEX(รายได้แยกตามสิทธิ!$K:$K,MATCH(CalBudget2567!$D612,รายได้แยกตามสิทธิ!$B:$B,0))</f>
        <v>308345.84000000003</v>
      </c>
      <c r="BH612" s="138">
        <f>INDEX(ผลงานAdjRw_DHES!$E:$E,MATCH(CalBudget2567!$D612,ผลงานAdjRw_DHES!$B:$B,0))</f>
        <v>16.23</v>
      </c>
      <c r="BI612" s="143">
        <f t="shared" si="496"/>
        <v>18998.511398644485</v>
      </c>
      <c r="BJ612" s="139">
        <f t="shared" si="497"/>
        <v>19.475999999999999</v>
      </c>
      <c r="BK612" s="140">
        <f t="shared" si="498"/>
        <v>19.475999999999999</v>
      </c>
      <c r="BL612" s="141">
        <f t="shared" si="499"/>
        <v>19500.072099568701</v>
      </c>
      <c r="BM612" s="142">
        <f t="shared" si="500"/>
        <v>379783.40421120002</v>
      </c>
      <c r="BN612" s="143">
        <f>INDEX(รายได้แยกตามสิทธิ!$N:$N,MATCH(CalBudget2567!$D612,รายได้แยกตามสิทธิ!$B:$B,0))</f>
        <v>532224.21</v>
      </c>
      <c r="BO612" s="138">
        <f>INDEX(ผลงานAdjRw_DHES!$I:$I,MATCH(CalBudget2567!$D612,ผลงานAdjRw_DHES!$B:$B,0))</f>
        <v>4.6200000000000188</v>
      </c>
      <c r="BP612" s="143">
        <f t="shared" si="501"/>
        <v>115200.04545454498</v>
      </c>
      <c r="BQ612" s="139">
        <f t="shared" si="502"/>
        <v>5.5440000000000227</v>
      </c>
      <c r="BR612" s="140">
        <f t="shared" si="503"/>
        <v>5.5440000000000227</v>
      </c>
      <c r="BS612" s="141">
        <f t="shared" si="504"/>
        <v>118241.32665454496</v>
      </c>
      <c r="BT612" s="142">
        <f t="shared" si="505"/>
        <v>655529.91497279995</v>
      </c>
      <c r="BU612" s="144">
        <f t="shared" si="506"/>
        <v>21049646.081376001</v>
      </c>
      <c r="BV612" s="145">
        <f t="shared" si="460"/>
        <v>56769035.536406398</v>
      </c>
      <c r="BW612" s="146">
        <f>INDEX(รายได้แยกตามสิทธิ!$Q:$Q,MATCH(CalBudget2567!$D612,รายได้แยกตามสิทธิ!$B:$B,0))</f>
        <v>0.39</v>
      </c>
      <c r="BX612" s="145">
        <f t="shared" si="507"/>
        <v>22139923.859198496</v>
      </c>
      <c r="BY612" s="141"/>
      <c r="BZ612" s="143">
        <f t="shared" si="508"/>
        <v>55715</v>
      </c>
      <c r="CA612" s="138">
        <f>INDEX(ผลงานOPDVisit_HDC!$C:$C,MATCH(CalBudget2567!$D612,ผลงานOPDVisit_HDC!$A:$A,0))</f>
        <v>55715</v>
      </c>
      <c r="CB612" s="138">
        <f t="shared" si="509"/>
        <v>0</v>
      </c>
    </row>
    <row r="613" spans="1:80" hidden="1" x14ac:dyDescent="0.7">
      <c r="A613" s="136">
        <f>COUNTA($D$16:D613)</f>
        <v>598</v>
      </c>
      <c r="B613" s="1">
        <v>9</v>
      </c>
      <c r="C613" s="2" t="s">
        <v>54</v>
      </c>
      <c r="D613" s="91" t="s">
        <v>671</v>
      </c>
      <c r="E613" s="3" t="s">
        <v>1561</v>
      </c>
      <c r="F613" s="4" t="s">
        <v>1875</v>
      </c>
      <c r="G613" s="1">
        <v>20</v>
      </c>
      <c r="H613" s="3" t="s">
        <v>2977</v>
      </c>
      <c r="I613" s="137">
        <f>INDEX(รายได้แยกตามสิทธิ!$D:$D,MATCH(CalBudget2567!$D613,รายได้แยกตามสิทธิ!$B:$B,0))</f>
        <v>409722657.88</v>
      </c>
      <c r="J613" s="138">
        <f>INDEX(ผลงานOPDVisit_HDC!$F:$F,MATCH(CalBudget2567!$D613,ผลงานOPDVisit_HDC!$A:$A,0))</f>
        <v>469037</v>
      </c>
      <c r="K613" s="138">
        <f t="shared" si="461"/>
        <v>873.54016395295037</v>
      </c>
      <c r="L613" s="139">
        <f t="shared" si="462"/>
        <v>562844.4</v>
      </c>
      <c r="M613" s="140">
        <f t="shared" si="463"/>
        <v>562844.4</v>
      </c>
      <c r="N613" s="141">
        <f t="shared" si="464"/>
        <v>896.6016242813082</v>
      </c>
      <c r="O613" s="142">
        <f t="shared" si="465"/>
        <v>504647203.25763839</v>
      </c>
      <c r="P613" s="143">
        <f>INDEX(รายได้แยกตามสิทธิ!$E:$E,MATCH(CalBudget2567!$D613,รายได้แยกตามสิทธิ!$B:$B,0))</f>
        <v>726466745.19000006</v>
      </c>
      <c r="Q613" s="138">
        <f>INDEX(ผลงานOPDVisit_HDC!$D:$D,MATCH(CalBudget2567!$D613,ผลงานOPDVisit_HDC!$A:$A,0))</f>
        <v>193532</v>
      </c>
      <c r="R613" s="138">
        <f t="shared" si="466"/>
        <v>3753.7293325651576</v>
      </c>
      <c r="S613" s="139">
        <f t="shared" si="467"/>
        <v>232238.4</v>
      </c>
      <c r="T613" s="140">
        <f t="shared" si="468"/>
        <v>232238.4</v>
      </c>
      <c r="U613" s="141">
        <f t="shared" si="469"/>
        <v>3852.827786944878</v>
      </c>
      <c r="V613" s="142">
        <f t="shared" si="470"/>
        <v>894774560.71561933</v>
      </c>
      <c r="W613" s="143">
        <f>INDEX(รายได้แยกตามสิทธิ!$F:$F,MATCH(CalBudget2567!$D613,รายได้แยกตามสิทธิ!$B:$B,0))</f>
        <v>195164228.66999999</v>
      </c>
      <c r="X613" s="138">
        <f>INDEX(ผลงานOPDVisit_HDC!$E:$E,MATCH(CalBudget2567!$D613,ผลงานOPDVisit_HDC!$A:$A,0))</f>
        <v>140028</v>
      </c>
      <c r="Y613" s="138">
        <f t="shared" si="471"/>
        <v>1393.7514544948153</v>
      </c>
      <c r="Z613" s="139">
        <f t="shared" si="472"/>
        <v>168033.6</v>
      </c>
      <c r="AA613" s="140">
        <f t="shared" si="473"/>
        <v>168033.6</v>
      </c>
      <c r="AB613" s="141">
        <f t="shared" si="474"/>
        <v>1430.5464928934784</v>
      </c>
      <c r="AC613" s="142">
        <f t="shared" si="475"/>
        <v>240379877.16826561</v>
      </c>
      <c r="AD613" s="143">
        <f>INDEX(รายได้แยกตามสิทธิ!$G:$G,MATCH(CalBudget2567!$D613,รายได้แยกตามสิทธิ!$B:$B,0))</f>
        <v>822202.5</v>
      </c>
      <c r="AE613" s="138">
        <f>INDEX(ผลงานOPDVisit_HDC!$G:$G,MATCH(CalBudget2567!$D613,ผลงานOPDVisit_HDC!$A:$A,0))</f>
        <v>427</v>
      </c>
      <c r="AF613" s="138">
        <f t="shared" si="476"/>
        <v>1925.532786885246</v>
      </c>
      <c r="AG613" s="139">
        <f t="shared" si="477"/>
        <v>512.4</v>
      </c>
      <c r="AH613" s="140">
        <f t="shared" si="478"/>
        <v>512.4</v>
      </c>
      <c r="AI613" s="141">
        <f t="shared" si="479"/>
        <v>1976.3668524590164</v>
      </c>
      <c r="AJ613" s="142">
        <f t="shared" si="480"/>
        <v>1012690.3752</v>
      </c>
      <c r="AK613" s="143">
        <f>INDEX(รายได้แยกตามสิทธิ!$H:$H,MATCH(CalBudget2567!$D613,รายได้แยกตามสิทธิ!$B:$B,0))</f>
        <v>137472830.16999999</v>
      </c>
      <c r="AL613" s="138">
        <f>INDEX(ผลงานOPDVisit_HDC!$K:$K,MATCH(CalBudget2567!$D613,ผลงานOPDVisit_HDC!$A:$A,0))</f>
        <v>27725</v>
      </c>
      <c r="AM613" s="138">
        <f t="shared" si="481"/>
        <v>4958.4429276825967</v>
      </c>
      <c r="AN613" s="139">
        <f t="shared" si="482"/>
        <v>33270</v>
      </c>
      <c r="AO613" s="140">
        <f t="shared" si="483"/>
        <v>33270</v>
      </c>
      <c r="AP613" s="141">
        <f t="shared" si="484"/>
        <v>5089.3458209734172</v>
      </c>
      <c r="AQ613" s="142">
        <f t="shared" si="485"/>
        <v>169322535.46378559</v>
      </c>
      <c r="AR613" s="144">
        <f t="shared" si="459"/>
        <v>1810136866.980509</v>
      </c>
      <c r="AS613" s="143">
        <f>INDEX(รายได้แยกตามสิทธิ!$I:$I,MATCH(CalBudget2567!$D613,รายได้แยกตามสิทธิ!$B:$B,0))</f>
        <v>2595187499.27</v>
      </c>
      <c r="AT613" s="138">
        <f>INDEX(ผลงานAdjRw_DHES!$D:$D,MATCH(CalBudget2567!$D613,ผลงานAdjRw_DHES!$B:$B,0))</f>
        <v>145885.65</v>
      </c>
      <c r="AU613" s="143">
        <f t="shared" si="486"/>
        <v>17789.189678834075</v>
      </c>
      <c r="AV613" s="139">
        <f t="shared" si="487"/>
        <v>175062.78</v>
      </c>
      <c r="AW613" s="140">
        <f t="shared" si="488"/>
        <v>175062.78</v>
      </c>
      <c r="AX613" s="141">
        <f t="shared" si="489"/>
        <v>18258.824286355295</v>
      </c>
      <c r="AY613" s="142">
        <f t="shared" si="490"/>
        <v>3196440539.1008739</v>
      </c>
      <c r="AZ613" s="143">
        <f>INDEX(รายได้แยกตามสิทธิ!$J:$J,MATCH(CalBudget2567!$D613,รายได้แยกตามสิทธิ!$B:$B,0))</f>
        <v>402606171.16000003</v>
      </c>
      <c r="BA613" s="138">
        <f>INDEX(ผลงานAdjRw_DHES!$F:$F,MATCH(CalBudget2567!$D613,ผลงานAdjRw_DHES!$B:$B,0))</f>
        <v>18422.850000000002</v>
      </c>
      <c r="BB613" s="143">
        <f t="shared" si="491"/>
        <v>21853.631287232973</v>
      </c>
      <c r="BC613" s="139">
        <f t="shared" si="492"/>
        <v>22107.420000000002</v>
      </c>
      <c r="BD613" s="140">
        <f t="shared" si="493"/>
        <v>22107.420000000002</v>
      </c>
      <c r="BE613" s="141">
        <f t="shared" si="494"/>
        <v>22430.567153215925</v>
      </c>
      <c r="BF613" s="142">
        <f t="shared" si="495"/>
        <v>495881968.89434886</v>
      </c>
      <c r="BG613" s="143">
        <f>INDEX(รายได้แยกตามสิทธิ!$K:$K,MATCH(CalBudget2567!$D613,รายได้แยกตามสิทธิ!$B:$B,0))</f>
        <v>297144941.87</v>
      </c>
      <c r="BH613" s="138">
        <f>INDEX(ผลงานAdjRw_DHES!$E:$E,MATCH(CalBudget2567!$D613,ผลงานAdjRw_DHES!$B:$B,0))</f>
        <v>17608.550000000003</v>
      </c>
      <c r="BI613" s="143">
        <f t="shared" si="496"/>
        <v>16875.037517001681</v>
      </c>
      <c r="BJ613" s="139">
        <f t="shared" si="497"/>
        <v>21130.260000000002</v>
      </c>
      <c r="BK613" s="140">
        <f t="shared" si="498"/>
        <v>21130.260000000002</v>
      </c>
      <c r="BL613" s="141">
        <f t="shared" si="499"/>
        <v>17320.538507450525</v>
      </c>
      <c r="BM613" s="142">
        <f t="shared" si="500"/>
        <v>365987482.00244159</v>
      </c>
      <c r="BN613" s="143">
        <f>INDEX(รายได้แยกตามสิทธิ!$N:$N,MATCH(CalBudget2567!$D613,รายได้แยกตามสิทธิ!$B:$B,0))</f>
        <v>202115296.47999999</v>
      </c>
      <c r="BO613" s="138">
        <f>INDEX(ผลงานAdjRw_DHES!$I:$I,MATCH(CalBudget2567!$D613,ผลงานAdjRw_DHES!$B:$B,0))</f>
        <v>10747.7</v>
      </c>
      <c r="BP613" s="143">
        <f t="shared" si="501"/>
        <v>18805.446419233882</v>
      </c>
      <c r="BQ613" s="139">
        <f t="shared" si="502"/>
        <v>12897.24</v>
      </c>
      <c r="BR613" s="140">
        <f t="shared" si="503"/>
        <v>12897.24</v>
      </c>
      <c r="BS613" s="141">
        <f t="shared" si="504"/>
        <v>19301.910204701657</v>
      </c>
      <c r="BT613" s="142">
        <f t="shared" si="505"/>
        <v>248941368.3684864</v>
      </c>
      <c r="BU613" s="144">
        <f t="shared" si="506"/>
        <v>4307251358.3661509</v>
      </c>
      <c r="BV613" s="145">
        <f t="shared" si="460"/>
        <v>6117388225.3466597</v>
      </c>
      <c r="BW613" s="146">
        <f>INDEX(รายได้แยกตามสิทธิ!$Q:$Q,MATCH(CalBudget2567!$D613,รายได้แยกตามสิทธิ!$B:$B,0))</f>
        <v>0.33</v>
      </c>
      <c r="BX613" s="145">
        <f t="shared" si="507"/>
        <v>2018738114.3643978</v>
      </c>
      <c r="BY613" s="141"/>
      <c r="BZ613" s="143">
        <f t="shared" si="508"/>
        <v>830749</v>
      </c>
      <c r="CA613" s="138">
        <f>INDEX(ผลงานOPDVisit_HDC!$C:$C,MATCH(CalBudget2567!$D613,ผลงานOPDVisit_HDC!$A:$A,0))</f>
        <v>830749</v>
      </c>
      <c r="CB613" s="138">
        <f t="shared" si="509"/>
        <v>0</v>
      </c>
    </row>
    <row r="614" spans="1:80" hidden="1" x14ac:dyDescent="0.7">
      <c r="A614" s="136">
        <f>COUNTA($D$16:D614)</f>
        <v>599</v>
      </c>
      <c r="B614" s="1">
        <v>9</v>
      </c>
      <c r="C614" s="2" t="s">
        <v>54</v>
      </c>
      <c r="D614" s="91" t="s">
        <v>672</v>
      </c>
      <c r="E614" s="3" t="s">
        <v>1562</v>
      </c>
      <c r="F614" s="4" t="s">
        <v>1876</v>
      </c>
      <c r="G614" s="1">
        <v>13</v>
      </c>
      <c r="H614" s="3" t="s">
        <v>2963</v>
      </c>
      <c r="I614" s="137">
        <f>INDEX(รายได้แยกตามสิทธิ!$D:$D,MATCH(CalBudget2567!$D614,รายได้แยกตามสิทธิ!$B:$B,0))</f>
        <v>92631204.799999997</v>
      </c>
      <c r="J614" s="138">
        <f>INDEX(ผลงานOPDVisit_HDC!$F:$F,MATCH(CalBudget2567!$D614,ผลงานOPDVisit_HDC!$A:$A,0))</f>
        <v>118012</v>
      </c>
      <c r="K614" s="138">
        <f t="shared" si="461"/>
        <v>784.93038674033141</v>
      </c>
      <c r="L614" s="139">
        <f t="shared" si="462"/>
        <v>141614.39999999999</v>
      </c>
      <c r="M614" s="140">
        <f t="shared" si="463"/>
        <v>141614.39999999999</v>
      </c>
      <c r="N614" s="141">
        <f t="shared" si="464"/>
        <v>805.65254895027613</v>
      </c>
      <c r="O614" s="142">
        <f t="shared" si="465"/>
        <v>114092002.32806398</v>
      </c>
      <c r="P614" s="143">
        <f>INDEX(รายได้แยกตามสิทธิ!$E:$E,MATCH(CalBudget2567!$D614,รายได้แยกตามสิทธิ!$B:$B,0))</f>
        <v>14266298.529999999</v>
      </c>
      <c r="Q614" s="138">
        <f>INDEX(ผลงานOPDVisit_HDC!$D:$D,MATCH(CalBudget2567!$D614,ผลงานOPDVisit_HDC!$A:$A,0))</f>
        <v>16363</v>
      </c>
      <c r="R614" s="138">
        <f t="shared" si="466"/>
        <v>871.86326040457129</v>
      </c>
      <c r="S614" s="139">
        <f t="shared" si="467"/>
        <v>19635.599999999999</v>
      </c>
      <c r="T614" s="140">
        <f t="shared" si="468"/>
        <v>19635.599999999999</v>
      </c>
      <c r="U614" s="141">
        <f t="shared" si="469"/>
        <v>894.88045047925198</v>
      </c>
      <c r="V614" s="142">
        <f t="shared" si="470"/>
        <v>17571514.5734304</v>
      </c>
      <c r="W614" s="143">
        <f>INDEX(รายได้แยกตามสิทธิ!$F:$F,MATCH(CalBudget2567!$D614,รายได้แยกตามสิทธิ!$B:$B,0))</f>
        <v>8735253.5800000001</v>
      </c>
      <c r="X614" s="138">
        <f>INDEX(ผลงานOPDVisit_HDC!$E:$E,MATCH(CalBudget2567!$D614,ผลงานOPDVisit_HDC!$A:$A,0))</f>
        <v>12575</v>
      </c>
      <c r="Y614" s="138">
        <f t="shared" si="471"/>
        <v>694.65237216699802</v>
      </c>
      <c r="Z614" s="139">
        <f t="shared" si="472"/>
        <v>15090</v>
      </c>
      <c r="AA614" s="140">
        <f t="shared" si="473"/>
        <v>15090</v>
      </c>
      <c r="AB614" s="141">
        <f t="shared" si="474"/>
        <v>712.99119479220678</v>
      </c>
      <c r="AC614" s="142">
        <f t="shared" si="475"/>
        <v>10759037.1294144</v>
      </c>
      <c r="AD614" s="143">
        <f>INDEX(รายได้แยกตามสิทธิ!$G:$G,MATCH(CalBudget2567!$D614,รายได้แยกตามสิทธิ!$B:$B,0))</f>
        <v>600533.87</v>
      </c>
      <c r="AE614" s="138">
        <f>INDEX(ผลงานOPDVisit_HDC!$G:$G,MATCH(CalBudget2567!$D614,ผลงานOPDVisit_HDC!$A:$A,0))</f>
        <v>804</v>
      </c>
      <c r="AF614" s="138">
        <f t="shared" si="476"/>
        <v>746.93267412935325</v>
      </c>
      <c r="AG614" s="139">
        <f t="shared" si="477"/>
        <v>964.8</v>
      </c>
      <c r="AH614" s="140">
        <f t="shared" si="478"/>
        <v>964.8</v>
      </c>
      <c r="AI614" s="141">
        <f t="shared" si="479"/>
        <v>766.65169672636819</v>
      </c>
      <c r="AJ614" s="142">
        <f t="shared" si="480"/>
        <v>739665.55700160004</v>
      </c>
      <c r="AK614" s="143">
        <f>INDEX(รายได้แยกตามสิทธิ!$H:$H,MATCH(CalBudget2567!$D614,รายได้แยกตามสิทธิ!$B:$B,0))</f>
        <v>6892972.7000000002</v>
      </c>
      <c r="AL614" s="138">
        <f>INDEX(ผลงานOPDVisit_HDC!$K:$K,MATCH(CalBudget2567!$D614,ผลงานOPDVisit_HDC!$A:$A,0))</f>
        <v>17881</v>
      </c>
      <c r="AM614" s="138">
        <f t="shared" si="481"/>
        <v>385.49145461663221</v>
      </c>
      <c r="AN614" s="139">
        <f t="shared" si="482"/>
        <v>21457.200000000001</v>
      </c>
      <c r="AO614" s="140">
        <f t="shared" si="483"/>
        <v>21457.200000000001</v>
      </c>
      <c r="AP614" s="141">
        <f t="shared" si="484"/>
        <v>395.66842901851129</v>
      </c>
      <c r="AQ614" s="142">
        <f t="shared" si="485"/>
        <v>8489936.6151360013</v>
      </c>
      <c r="AR614" s="144">
        <f t="shared" si="459"/>
        <v>151652156.20304638</v>
      </c>
      <c r="AS614" s="143">
        <f>INDEX(รายได้แยกตามสิทธิ!$I:$I,MATCH(CalBudget2567!$D614,รายได้แยกตามสิทธิ!$B:$B,0))</f>
        <v>72243932.159999996</v>
      </c>
      <c r="AT614" s="138">
        <f>INDEX(ผลงานAdjRw_DHES!$D:$D,MATCH(CalBudget2567!$D614,ผลงานAdjRw_DHES!$B:$B,0))</f>
        <v>4754.4584000000004</v>
      </c>
      <c r="AU614" s="143">
        <f t="shared" si="486"/>
        <v>15194.98670132438</v>
      </c>
      <c r="AV614" s="139">
        <f t="shared" si="487"/>
        <v>5705.3500800000002</v>
      </c>
      <c r="AW614" s="140">
        <f t="shared" si="488"/>
        <v>5705.3500800000002</v>
      </c>
      <c r="AX614" s="141">
        <f t="shared" si="489"/>
        <v>15596.134350239343</v>
      </c>
      <c r="AY614" s="142">
        <f t="shared" si="490"/>
        <v>88981406.362828791</v>
      </c>
      <c r="AZ614" s="143">
        <f>INDEX(รายได้แยกตามสิทธิ!$J:$J,MATCH(CalBudget2567!$D614,รายได้แยกตามสิทธิ!$B:$B,0))</f>
        <v>6845668.0599999996</v>
      </c>
      <c r="BA614" s="138">
        <f>INDEX(ผลงานAdjRw_DHES!$F:$F,MATCH(CalBudget2567!$D614,ผลงานAdjRw_DHES!$B:$B,0))</f>
        <v>408.22640000000007</v>
      </c>
      <c r="BB614" s="143">
        <f t="shared" si="491"/>
        <v>16769.292872778435</v>
      </c>
      <c r="BC614" s="139">
        <f t="shared" si="492"/>
        <v>489.87168000000008</v>
      </c>
      <c r="BD614" s="140">
        <f t="shared" si="493"/>
        <v>489.87168000000008</v>
      </c>
      <c r="BE614" s="141">
        <f t="shared" si="494"/>
        <v>17212.002204619785</v>
      </c>
      <c r="BF614" s="142">
        <f t="shared" si="495"/>
        <v>8431672.4361407999</v>
      </c>
      <c r="BG614" s="143">
        <f>INDEX(รายได้แยกตามสิทธิ!$K:$K,MATCH(CalBudget2567!$D614,รายได้แยกตามสิทธิ!$B:$B,0))</f>
        <v>4392275.84</v>
      </c>
      <c r="BH614" s="138">
        <f>INDEX(ผลงานAdjRw_DHES!$E:$E,MATCH(CalBudget2567!$D614,ผลงานAdjRw_DHES!$B:$B,0))</f>
        <v>363.61290000000008</v>
      </c>
      <c r="BI614" s="143">
        <f t="shared" si="496"/>
        <v>12079.537992188943</v>
      </c>
      <c r="BJ614" s="139">
        <f t="shared" si="497"/>
        <v>436.33548000000008</v>
      </c>
      <c r="BK614" s="140">
        <f t="shared" si="498"/>
        <v>436.33548000000008</v>
      </c>
      <c r="BL614" s="141">
        <f t="shared" si="499"/>
        <v>12398.437795182732</v>
      </c>
      <c r="BM614" s="142">
        <f t="shared" si="500"/>
        <v>5409878.3066111999</v>
      </c>
      <c r="BN614" s="143">
        <f>INDEX(รายได้แยกตามสิทธิ!$N:$N,MATCH(CalBudget2567!$D614,รายได้แยกตามสิทธิ!$B:$B,0))</f>
        <v>3062937.75</v>
      </c>
      <c r="BO614" s="138">
        <f>INDEX(ผลงานAdjRw_DHES!$I:$I,MATCH(CalBudget2567!$D614,ผลงานAdjRw_DHES!$B:$B,0))</f>
        <v>543.65359999999919</v>
      </c>
      <c r="BP614" s="143">
        <f t="shared" si="501"/>
        <v>5633.9878003199183</v>
      </c>
      <c r="BQ614" s="139">
        <f t="shared" si="502"/>
        <v>652.38431999999898</v>
      </c>
      <c r="BR614" s="140">
        <f t="shared" si="503"/>
        <v>652.38431999999898</v>
      </c>
      <c r="BS614" s="141">
        <f t="shared" si="504"/>
        <v>5782.7250782483643</v>
      </c>
      <c r="BT614" s="142">
        <f t="shared" si="505"/>
        <v>3772559.1679199999</v>
      </c>
      <c r="BU614" s="144">
        <f t="shared" si="506"/>
        <v>106595516.27350079</v>
      </c>
      <c r="BV614" s="145">
        <f t="shared" si="460"/>
        <v>258247672.47654718</v>
      </c>
      <c r="BW614" s="146">
        <f>INDEX(รายได้แยกตามสิทธิ!$Q:$Q,MATCH(CalBudget2567!$D614,รายได้แยกตามสิทธิ!$B:$B,0))</f>
        <v>0.48</v>
      </c>
      <c r="BX614" s="145">
        <f t="shared" si="507"/>
        <v>123958882.78874265</v>
      </c>
      <c r="BY614" s="141"/>
      <c r="BZ614" s="143">
        <f t="shared" si="508"/>
        <v>165635</v>
      </c>
      <c r="CA614" s="138">
        <f>INDEX(ผลงานOPDVisit_HDC!$C:$C,MATCH(CalBudget2567!$D614,ผลงานOPDVisit_HDC!$A:$A,0))</f>
        <v>165635</v>
      </c>
      <c r="CB614" s="138">
        <f t="shared" si="509"/>
        <v>0</v>
      </c>
    </row>
    <row r="615" spans="1:80" hidden="1" x14ac:dyDescent="0.7">
      <c r="A615" s="136">
        <f>COUNTA($D$16:D615)</f>
        <v>600</v>
      </c>
      <c r="B615" s="1">
        <v>9</v>
      </c>
      <c r="C615" s="2" t="s">
        <v>54</v>
      </c>
      <c r="D615" s="91" t="s">
        <v>673</v>
      </c>
      <c r="E615" s="3" t="s">
        <v>1563</v>
      </c>
      <c r="F615" s="4" t="s">
        <v>1876</v>
      </c>
      <c r="G615" s="1">
        <v>6</v>
      </c>
      <c r="H615" s="3" t="s">
        <v>2965</v>
      </c>
      <c r="I615" s="137">
        <f>INDEX(รายได้แยกตามสิทธิ!$D:$D,MATCH(CalBudget2567!$D615,รายได้แยกตามสิทธิ!$B:$B,0))</f>
        <v>53048855.149999999</v>
      </c>
      <c r="J615" s="138">
        <f>INDEX(ผลงานOPDVisit_HDC!$F:$F,MATCH(CalBudget2567!$D615,ผลงานOPDVisit_HDC!$A:$A,0))</f>
        <v>86283</v>
      </c>
      <c r="K615" s="138">
        <f t="shared" si="461"/>
        <v>614.82395315415545</v>
      </c>
      <c r="L615" s="139">
        <f t="shared" si="462"/>
        <v>103539.59999999999</v>
      </c>
      <c r="M615" s="140">
        <f t="shared" si="463"/>
        <v>103539.59999999999</v>
      </c>
      <c r="N615" s="141">
        <f t="shared" si="464"/>
        <v>631.05530551742515</v>
      </c>
      <c r="O615" s="142">
        <f t="shared" si="465"/>
        <v>65339213.91115199</v>
      </c>
      <c r="P615" s="143">
        <f>INDEX(รายได้แยกตามสิทธิ!$E:$E,MATCH(CalBudget2567!$D615,รายได้แยกตามสิทธิ!$B:$B,0))</f>
        <v>4548476.2</v>
      </c>
      <c r="Q615" s="138">
        <f>INDEX(ผลงานOPDVisit_HDC!$D:$D,MATCH(CalBudget2567!$D615,ผลงานOPDVisit_HDC!$A:$A,0))</f>
        <v>8515</v>
      </c>
      <c r="R615" s="138">
        <f t="shared" si="466"/>
        <v>534.17219025249562</v>
      </c>
      <c r="S615" s="139">
        <f t="shared" si="467"/>
        <v>10218</v>
      </c>
      <c r="T615" s="140">
        <f t="shared" si="468"/>
        <v>10218</v>
      </c>
      <c r="U615" s="141">
        <f t="shared" si="469"/>
        <v>548.2743360751615</v>
      </c>
      <c r="V615" s="142">
        <f t="shared" si="470"/>
        <v>5602267.1660160003</v>
      </c>
      <c r="W615" s="143">
        <f>INDEX(รายได้แยกตามสิทธิ!$F:$F,MATCH(CalBudget2567!$D615,รายได้แยกตามสิทธิ!$B:$B,0))</f>
        <v>2682607</v>
      </c>
      <c r="X615" s="138">
        <f>INDEX(ผลงานOPDVisit_HDC!$E:$E,MATCH(CalBudget2567!$D615,ผลงานOPDVisit_HDC!$A:$A,0))</f>
        <v>36182</v>
      </c>
      <c r="Y615" s="138">
        <f t="shared" si="471"/>
        <v>74.142031949588187</v>
      </c>
      <c r="Z615" s="139">
        <f t="shared" si="472"/>
        <v>43418.400000000001</v>
      </c>
      <c r="AA615" s="140">
        <f t="shared" si="473"/>
        <v>43418.400000000001</v>
      </c>
      <c r="AB615" s="141">
        <f t="shared" si="474"/>
        <v>76.099381593057316</v>
      </c>
      <c r="AC615" s="142">
        <f t="shared" si="475"/>
        <v>3304113.3897599997</v>
      </c>
      <c r="AD615" s="143">
        <f>INDEX(รายได้แยกตามสิทธิ!$G:$G,MATCH(CalBudget2567!$D615,รายได้แยกตามสิทธิ!$B:$B,0))</f>
        <v>430030</v>
      </c>
      <c r="AE615" s="138">
        <f>INDEX(ผลงานOPDVisit_HDC!$G:$G,MATCH(CalBudget2567!$D615,ผลงานOPDVisit_HDC!$A:$A,0))</f>
        <v>1243</v>
      </c>
      <c r="AF615" s="138">
        <f t="shared" si="476"/>
        <v>345.96138374899436</v>
      </c>
      <c r="AG615" s="139">
        <f t="shared" si="477"/>
        <v>1491.6</v>
      </c>
      <c r="AH615" s="140">
        <f t="shared" si="478"/>
        <v>1491.6</v>
      </c>
      <c r="AI615" s="141">
        <f t="shared" si="479"/>
        <v>355.09476427996782</v>
      </c>
      <c r="AJ615" s="142">
        <f t="shared" si="480"/>
        <v>529659.3504</v>
      </c>
      <c r="AK615" s="143">
        <f>INDEX(รายได้แยกตามสิทธิ!$H:$H,MATCH(CalBudget2567!$D615,รายได้แยกตามสิทธิ!$B:$B,0))</f>
        <v>3586098</v>
      </c>
      <c r="AL615" s="138">
        <f>INDEX(ผลงานOPDVisit_HDC!$K:$K,MATCH(CalBudget2567!$D615,ผลงานOPDVisit_HDC!$A:$A,0))</f>
        <v>5170</v>
      </c>
      <c r="AM615" s="138">
        <f t="shared" si="481"/>
        <v>693.63597678916824</v>
      </c>
      <c r="AN615" s="139">
        <f t="shared" si="482"/>
        <v>6204</v>
      </c>
      <c r="AO615" s="140">
        <f t="shared" si="483"/>
        <v>6204</v>
      </c>
      <c r="AP615" s="141">
        <f t="shared" si="484"/>
        <v>711.94796657640222</v>
      </c>
      <c r="AQ615" s="142">
        <f t="shared" si="485"/>
        <v>4416925.1846399996</v>
      </c>
      <c r="AR615" s="144">
        <f t="shared" si="459"/>
        <v>79192179.001967996</v>
      </c>
      <c r="AS615" s="143">
        <f>INDEX(รายได้แยกตามสิทธิ!$I:$I,MATCH(CalBudget2567!$D615,รายได้แยกตามสิทธิ!$B:$B,0))</f>
        <v>28734361</v>
      </c>
      <c r="AT615" s="138">
        <f>INDEX(ผลงานAdjRw_DHES!$D:$D,MATCH(CalBudget2567!$D615,ผลงานAdjRw_DHES!$B:$B,0))</f>
        <v>1986.5962999999999</v>
      </c>
      <c r="AU615" s="143">
        <f t="shared" si="486"/>
        <v>14464.116841453899</v>
      </c>
      <c r="AV615" s="139">
        <f t="shared" si="487"/>
        <v>2383.9155599999999</v>
      </c>
      <c r="AW615" s="140">
        <f t="shared" si="488"/>
        <v>2383.9155599999999</v>
      </c>
      <c r="AX615" s="141">
        <f t="shared" si="489"/>
        <v>14845.969526068282</v>
      </c>
      <c r="AY615" s="142">
        <f t="shared" si="490"/>
        <v>35391537.756480001</v>
      </c>
      <c r="AZ615" s="143">
        <f>INDEX(รายได้แยกตามสิทธิ!$J:$J,MATCH(CalBudget2567!$D615,รายได้แยกตามสิทธิ!$B:$B,0))</f>
        <v>2190088.39</v>
      </c>
      <c r="BA615" s="138">
        <f>INDEX(ผลงานAdjRw_DHES!$F:$F,MATCH(CalBudget2567!$D615,ผลงานAdjRw_DHES!$B:$B,0))</f>
        <v>130.846</v>
      </c>
      <c r="BB615" s="143">
        <f t="shared" si="491"/>
        <v>16737.908610121824</v>
      </c>
      <c r="BC615" s="139">
        <f t="shared" si="492"/>
        <v>157.01519999999999</v>
      </c>
      <c r="BD615" s="140">
        <f t="shared" si="493"/>
        <v>157.01519999999999</v>
      </c>
      <c r="BE615" s="141">
        <f t="shared" si="494"/>
        <v>17179.789397429038</v>
      </c>
      <c r="BF615" s="142">
        <f t="shared" si="495"/>
        <v>2697488.0681951996</v>
      </c>
      <c r="BG615" s="143">
        <f>INDEX(รายได้แยกตามสิทธิ!$K:$K,MATCH(CalBudget2567!$D615,รายได้แยกตามสิทธิ!$B:$B,0))</f>
        <v>889262</v>
      </c>
      <c r="BH615" s="138">
        <f>INDEX(ผลงานAdjRw_DHES!$E:$E,MATCH(CalBudget2567!$D615,ผลงานAdjRw_DHES!$B:$B,0))</f>
        <v>68.079399999999993</v>
      </c>
      <c r="BI615" s="143">
        <f t="shared" si="496"/>
        <v>13062.130394803717</v>
      </c>
      <c r="BJ615" s="139">
        <f t="shared" si="497"/>
        <v>81.695279999999983</v>
      </c>
      <c r="BK615" s="140">
        <f t="shared" si="498"/>
        <v>81.695279999999983</v>
      </c>
      <c r="BL615" s="141">
        <f t="shared" si="499"/>
        <v>13406.970637226535</v>
      </c>
      <c r="BM615" s="142">
        <f t="shared" si="500"/>
        <v>1095286.22016</v>
      </c>
      <c r="BN615" s="143">
        <f>INDEX(รายได้แยกตามสิทธิ!$N:$N,MATCH(CalBudget2567!$D615,รายได้แยกตามสิทธิ!$B:$B,0))</f>
        <v>1855979</v>
      </c>
      <c r="BO615" s="138">
        <f>INDEX(ผลงานAdjRw_DHES!$I:$I,MATCH(CalBudget2567!$D615,ผลงานAdjRw_DHES!$B:$B,0))</f>
        <v>117.33929999999995</v>
      </c>
      <c r="BP615" s="143">
        <f t="shared" si="501"/>
        <v>15817.198500417173</v>
      </c>
      <c r="BQ615" s="139">
        <f t="shared" si="502"/>
        <v>140.80715999999993</v>
      </c>
      <c r="BR615" s="140">
        <f t="shared" si="503"/>
        <v>140.80715999999993</v>
      </c>
      <c r="BS615" s="141">
        <f t="shared" si="504"/>
        <v>16234.772540828186</v>
      </c>
      <c r="BT615" s="142">
        <f t="shared" si="505"/>
        <v>2285972.2147199996</v>
      </c>
      <c r="BU615" s="144">
        <f t="shared" si="506"/>
        <v>41470284.259555206</v>
      </c>
      <c r="BV615" s="145">
        <f t="shared" si="460"/>
        <v>120662463.2615232</v>
      </c>
      <c r="BW615" s="146">
        <f>INDEX(รายได้แยกตามสิทธิ!$Q:$Q,MATCH(CalBudget2567!$D615,รายได้แยกตามสิทธิ!$B:$B,0))</f>
        <v>0.52</v>
      </c>
      <c r="BX615" s="145">
        <f t="shared" si="507"/>
        <v>62744480.89599207</v>
      </c>
      <c r="BY615" s="141"/>
      <c r="BZ615" s="143">
        <f t="shared" si="508"/>
        <v>137393</v>
      </c>
      <c r="CA615" s="138">
        <f>INDEX(ผลงานOPDVisit_HDC!$C:$C,MATCH(CalBudget2567!$D615,ผลงานOPDVisit_HDC!$A:$A,0))</f>
        <v>137393</v>
      </c>
      <c r="CB615" s="138">
        <f t="shared" si="509"/>
        <v>0</v>
      </c>
    </row>
    <row r="616" spans="1:80" hidden="1" x14ac:dyDescent="0.7">
      <c r="A616" s="136">
        <f>COUNTA($D$16:D616)</f>
        <v>601</v>
      </c>
      <c r="B616" s="1">
        <v>9</v>
      </c>
      <c r="C616" s="2" t="s">
        <v>54</v>
      </c>
      <c r="D616" s="91" t="s">
        <v>674</v>
      </c>
      <c r="E616" s="3" t="s">
        <v>1564</v>
      </c>
      <c r="F616" s="4" t="s">
        <v>1876</v>
      </c>
      <c r="G616" s="1">
        <v>6</v>
      </c>
      <c r="H616" s="3" t="s">
        <v>2965</v>
      </c>
      <c r="I616" s="137">
        <f>INDEX(รายได้แยกตามสิทธิ!$D:$D,MATCH(CalBudget2567!$D616,รายได้แยกตามสิทธิ!$B:$B,0))</f>
        <v>49176863.170000002</v>
      </c>
      <c r="J616" s="138">
        <f>INDEX(ผลงานOPDVisit_HDC!$F:$F,MATCH(CalBudget2567!$D616,ผลงานOPDVisit_HDC!$A:$A,0))</f>
        <v>77910</v>
      </c>
      <c r="K616" s="138">
        <f t="shared" si="461"/>
        <v>631.20091348992435</v>
      </c>
      <c r="L616" s="139">
        <f t="shared" si="462"/>
        <v>93492</v>
      </c>
      <c r="M616" s="140">
        <f t="shared" si="463"/>
        <v>93492</v>
      </c>
      <c r="N616" s="141">
        <f t="shared" si="464"/>
        <v>647.86461760605835</v>
      </c>
      <c r="O616" s="142">
        <f t="shared" si="465"/>
        <v>60570158.829225607</v>
      </c>
      <c r="P616" s="143">
        <f>INDEX(รายได้แยกตามสิทธิ!$E:$E,MATCH(CalBudget2567!$D616,รายได้แยกตามสิทธิ!$B:$B,0))</f>
        <v>3781267</v>
      </c>
      <c r="Q616" s="138">
        <f>INDEX(ผลงานOPDVisit_HDC!$D:$D,MATCH(CalBudget2567!$D616,ผลงานOPDVisit_HDC!$A:$A,0))</f>
        <v>9948</v>
      </c>
      <c r="R616" s="138">
        <f t="shared" si="466"/>
        <v>380.10323683152393</v>
      </c>
      <c r="S616" s="139">
        <f t="shared" si="467"/>
        <v>11937.6</v>
      </c>
      <c r="T616" s="140">
        <f t="shared" si="468"/>
        <v>11937.6</v>
      </c>
      <c r="U616" s="141">
        <f t="shared" si="469"/>
        <v>390.13796228387616</v>
      </c>
      <c r="V616" s="142">
        <f t="shared" si="470"/>
        <v>4657310.9385600006</v>
      </c>
      <c r="W616" s="143">
        <f>INDEX(รายได้แยกตามสิทธิ!$F:$F,MATCH(CalBudget2567!$D616,รายได้แยกตามสิทธิ!$B:$B,0))</f>
        <v>2349628</v>
      </c>
      <c r="X616" s="138">
        <f>INDEX(ผลงานOPDVisit_HDC!$E:$E,MATCH(CalBudget2567!$D616,ผลงานOPDVisit_HDC!$A:$A,0))</f>
        <v>6254</v>
      </c>
      <c r="Y616" s="138">
        <f t="shared" si="471"/>
        <v>375.70003197953309</v>
      </c>
      <c r="Z616" s="139">
        <f t="shared" si="472"/>
        <v>7504.7999999999993</v>
      </c>
      <c r="AA616" s="140">
        <f t="shared" si="473"/>
        <v>7504.7999999999993</v>
      </c>
      <c r="AB616" s="141">
        <f t="shared" si="474"/>
        <v>385.61851282379274</v>
      </c>
      <c r="AC616" s="142">
        <f t="shared" si="475"/>
        <v>2893989.8150399993</v>
      </c>
      <c r="AD616" s="143">
        <f>INDEX(รายได้แยกตามสิทธิ!$G:$G,MATCH(CalBudget2567!$D616,รายได้แยกตามสิทธิ!$B:$B,0))</f>
        <v>0</v>
      </c>
      <c r="AE616" s="138">
        <f>INDEX(ผลงานOPDVisit_HDC!$G:$G,MATCH(CalBudget2567!$D616,ผลงานOPDVisit_HDC!$A:$A,0))</f>
        <v>141</v>
      </c>
      <c r="AF616" s="138">
        <f t="shared" si="476"/>
        <v>0</v>
      </c>
      <c r="AG616" s="139">
        <f t="shared" si="477"/>
        <v>169.2</v>
      </c>
      <c r="AH616" s="140">
        <f t="shared" si="478"/>
        <v>169.2</v>
      </c>
      <c r="AI616" s="141">
        <f t="shared" si="479"/>
        <v>0</v>
      </c>
      <c r="AJ616" s="142">
        <f t="shared" si="480"/>
        <v>0</v>
      </c>
      <c r="AK616" s="143">
        <f>INDEX(รายได้แยกตามสิทธิ!$H:$H,MATCH(CalBudget2567!$D616,รายได้แยกตามสิทธิ!$B:$B,0))</f>
        <v>43289488.369999997</v>
      </c>
      <c r="AL616" s="138">
        <f>INDEX(ผลงานOPDVisit_HDC!$K:$K,MATCH(CalBudget2567!$D616,ผลงานOPDVisit_HDC!$A:$A,0))</f>
        <v>614</v>
      </c>
      <c r="AM616" s="138">
        <f t="shared" si="481"/>
        <v>70504.052719869709</v>
      </c>
      <c r="AN616" s="139">
        <f t="shared" si="482"/>
        <v>736.8</v>
      </c>
      <c r="AO616" s="140">
        <f t="shared" si="483"/>
        <v>736.8</v>
      </c>
      <c r="AP616" s="141">
        <f t="shared" si="484"/>
        <v>72365.359711674275</v>
      </c>
      <c r="AQ616" s="142">
        <f t="shared" si="485"/>
        <v>53318797.035561599</v>
      </c>
      <c r="AR616" s="144">
        <f t="shared" si="459"/>
        <v>121440256.61838719</v>
      </c>
      <c r="AS616" s="143">
        <f>INDEX(รายได้แยกตามสิทธิ!$I:$I,MATCH(CalBudget2567!$D616,รายได้แยกตามสิทธิ!$B:$B,0))</f>
        <v>7294560.1699999999</v>
      </c>
      <c r="AT616" s="138">
        <f>INDEX(ผลงานAdjRw_DHES!$D:$D,MATCH(CalBudget2567!$D616,ผลงานAdjRw_DHES!$B:$B,0))</f>
        <v>1261.77</v>
      </c>
      <c r="AU616" s="143">
        <f t="shared" si="486"/>
        <v>5781.212241533719</v>
      </c>
      <c r="AV616" s="139">
        <f t="shared" si="487"/>
        <v>1514.124</v>
      </c>
      <c r="AW616" s="140">
        <f t="shared" si="488"/>
        <v>1514.124</v>
      </c>
      <c r="AX616" s="141">
        <f t="shared" si="489"/>
        <v>5933.836244710209</v>
      </c>
      <c r="AY616" s="142">
        <f t="shared" si="490"/>
        <v>8984563.8701856006</v>
      </c>
      <c r="AZ616" s="143">
        <f>INDEX(รายได้แยกตามสิทธิ!$J:$J,MATCH(CalBudget2567!$D616,รายได้แยกตามสิทธิ!$B:$B,0))</f>
        <v>1344427.06</v>
      </c>
      <c r="BA616" s="138">
        <f>INDEX(ผลงานAdjRw_DHES!$F:$F,MATCH(CalBudget2567!$D616,ผลงานAdjRw_DHES!$B:$B,0))</f>
        <v>77.77000000000001</v>
      </c>
      <c r="BB616" s="143">
        <f t="shared" si="491"/>
        <v>17287.219493377906</v>
      </c>
      <c r="BC616" s="139">
        <f t="shared" si="492"/>
        <v>93.324000000000012</v>
      </c>
      <c r="BD616" s="140">
        <f t="shared" si="493"/>
        <v>93.324000000000012</v>
      </c>
      <c r="BE616" s="141">
        <f t="shared" si="494"/>
        <v>17743.602088003085</v>
      </c>
      <c r="BF616" s="142">
        <f t="shared" si="495"/>
        <v>1655903.9212608</v>
      </c>
      <c r="BG616" s="143">
        <f>INDEX(รายได้แยกตามสิทธิ!$K:$K,MATCH(CalBudget2567!$D616,รายได้แยกตามสิทธิ!$B:$B,0))</f>
        <v>538370.6</v>
      </c>
      <c r="BH616" s="138">
        <f>INDEX(ผลงานAdjRw_DHES!$E:$E,MATCH(CalBudget2567!$D616,ผลงานAdjRw_DHES!$B:$B,0))</f>
        <v>45.63</v>
      </c>
      <c r="BI616" s="143">
        <f t="shared" si="496"/>
        <v>11798.610563225946</v>
      </c>
      <c r="BJ616" s="139">
        <f t="shared" si="497"/>
        <v>54.756</v>
      </c>
      <c r="BK616" s="140">
        <f t="shared" si="498"/>
        <v>54.756</v>
      </c>
      <c r="BL616" s="141">
        <f t="shared" si="499"/>
        <v>12110.093882095111</v>
      </c>
      <c r="BM616" s="142">
        <f t="shared" si="500"/>
        <v>663100.3006079999</v>
      </c>
      <c r="BN616" s="143">
        <f>INDEX(รายได้แยกตามสิทธิ!$N:$N,MATCH(CalBudget2567!$D616,รายได้แยกตามสิทธิ!$B:$B,0))</f>
        <v>277474.3</v>
      </c>
      <c r="BO616" s="138">
        <f>INDEX(ผลงานAdjRw_DHES!$I:$I,MATCH(CalBudget2567!$D616,ผลงานAdjRw_DHES!$B:$B,0))</f>
        <v>80.500000000000085</v>
      </c>
      <c r="BP616" s="143">
        <f t="shared" si="501"/>
        <v>3446.8857142857105</v>
      </c>
      <c r="BQ616" s="139">
        <f t="shared" si="502"/>
        <v>96.600000000000094</v>
      </c>
      <c r="BR616" s="140">
        <f t="shared" si="503"/>
        <v>96.600000000000094</v>
      </c>
      <c r="BS616" s="141">
        <f t="shared" si="504"/>
        <v>3537.8834971428532</v>
      </c>
      <c r="BT616" s="142">
        <f t="shared" si="505"/>
        <v>341759.54582399997</v>
      </c>
      <c r="BU616" s="144">
        <f t="shared" si="506"/>
        <v>11645327.637878401</v>
      </c>
      <c r="BV616" s="145">
        <f t="shared" si="460"/>
        <v>133085584.2562656</v>
      </c>
      <c r="BW616" s="146">
        <f>INDEX(รายได้แยกตามสิทธิ!$Q:$Q,MATCH(CalBudget2567!$D616,รายได้แยกตามสิทธิ!$B:$B,0))</f>
        <v>0.33</v>
      </c>
      <c r="BX616" s="145">
        <f t="shared" si="507"/>
        <v>43918242.80456765</v>
      </c>
      <c r="BY616" s="141"/>
      <c r="BZ616" s="143">
        <f t="shared" si="508"/>
        <v>94867</v>
      </c>
      <c r="CA616" s="138">
        <f>INDEX(ผลงานOPDVisit_HDC!$C:$C,MATCH(CalBudget2567!$D616,ผลงานOPDVisit_HDC!$A:$A,0))</f>
        <v>94867</v>
      </c>
      <c r="CB616" s="138">
        <f t="shared" si="509"/>
        <v>0</v>
      </c>
    </row>
    <row r="617" spans="1:80" hidden="1" x14ac:dyDescent="0.7">
      <c r="A617" s="136">
        <f>COUNTA($D$16:D617)</f>
        <v>602</v>
      </c>
      <c r="B617" s="1">
        <v>9</v>
      </c>
      <c r="C617" s="2" t="s">
        <v>54</v>
      </c>
      <c r="D617" s="91" t="s">
        <v>675</v>
      </c>
      <c r="E617" s="3" t="s">
        <v>1565</v>
      </c>
      <c r="F617" s="4" t="s">
        <v>1876</v>
      </c>
      <c r="G617" s="1">
        <v>5</v>
      </c>
      <c r="H617" s="3" t="s">
        <v>2964</v>
      </c>
      <c r="I617" s="137">
        <f>INDEX(รายได้แยกตามสิทธิ!$D:$D,MATCH(CalBudget2567!$D617,รายได้แยกตามสิทธิ!$B:$B,0))</f>
        <v>22338668.550000001</v>
      </c>
      <c r="J617" s="138">
        <f>INDEX(ผลงานOPDVisit_HDC!$F:$F,MATCH(CalBudget2567!$D617,ผลงานOPDVisit_HDC!$A:$A,0))</f>
        <v>54690</v>
      </c>
      <c r="K617" s="138">
        <f t="shared" si="461"/>
        <v>408.45983817882615</v>
      </c>
      <c r="L617" s="139">
        <f t="shared" si="462"/>
        <v>65628</v>
      </c>
      <c r="M617" s="140">
        <f t="shared" si="463"/>
        <v>65628</v>
      </c>
      <c r="N617" s="141">
        <f t="shared" si="464"/>
        <v>419.24317790674718</v>
      </c>
      <c r="O617" s="142">
        <f t="shared" si="465"/>
        <v>27514091.279664002</v>
      </c>
      <c r="P617" s="143">
        <f>INDEX(รายได้แยกตามสิทธิ!$E:$E,MATCH(CalBudget2567!$D617,รายได้แยกตามสิทธิ!$B:$B,0))</f>
        <v>3149968.71</v>
      </c>
      <c r="Q617" s="138">
        <f>INDEX(ผลงานOPDVisit_HDC!$D:$D,MATCH(CalBudget2567!$D617,ผลงานOPDVisit_HDC!$A:$A,0))</f>
        <v>9585</v>
      </c>
      <c r="R617" s="138">
        <f t="shared" si="466"/>
        <v>328.63523317683882</v>
      </c>
      <c r="S617" s="139">
        <f t="shared" si="467"/>
        <v>11502</v>
      </c>
      <c r="T617" s="140">
        <f t="shared" si="468"/>
        <v>11502</v>
      </c>
      <c r="U617" s="141">
        <f t="shared" si="469"/>
        <v>337.31120333270735</v>
      </c>
      <c r="V617" s="142">
        <f t="shared" si="470"/>
        <v>3879753.4607328</v>
      </c>
      <c r="W617" s="143">
        <f>INDEX(รายได้แยกตามสิทธิ!$F:$F,MATCH(CalBudget2567!$D617,รายได้แยกตามสิทธิ!$B:$B,0))</f>
        <v>463870.64</v>
      </c>
      <c r="X617" s="138">
        <f>INDEX(ผลงานOPDVisit_HDC!$E:$E,MATCH(CalBudget2567!$D617,ผลงานOPDVisit_HDC!$A:$A,0))</f>
        <v>3319</v>
      </c>
      <c r="Y617" s="138">
        <f t="shared" si="471"/>
        <v>139.76216932811087</v>
      </c>
      <c r="Z617" s="139">
        <f t="shared" si="472"/>
        <v>3982.7999999999997</v>
      </c>
      <c r="AA617" s="140">
        <f t="shared" si="473"/>
        <v>3982.7999999999997</v>
      </c>
      <c r="AB617" s="141">
        <f t="shared" si="474"/>
        <v>143.45189059837301</v>
      </c>
      <c r="AC617" s="142">
        <f t="shared" si="475"/>
        <v>571340.18987520004</v>
      </c>
      <c r="AD617" s="143">
        <f>INDEX(รายได้แยกตามสิทธิ!$G:$G,MATCH(CalBudget2567!$D617,รายได้แยกตามสิทธิ!$B:$B,0))</f>
        <v>21750</v>
      </c>
      <c r="AE617" s="138">
        <f>INDEX(ผลงานOPDVisit_HDC!$G:$G,MATCH(CalBudget2567!$D617,ผลงานOPDVisit_HDC!$A:$A,0))</f>
        <v>38</v>
      </c>
      <c r="AF617" s="138">
        <f t="shared" si="476"/>
        <v>572.36842105263156</v>
      </c>
      <c r="AG617" s="139">
        <f t="shared" si="477"/>
        <v>45.6</v>
      </c>
      <c r="AH617" s="140">
        <f t="shared" si="478"/>
        <v>45.6</v>
      </c>
      <c r="AI617" s="141">
        <f t="shared" si="479"/>
        <v>587.47894736842102</v>
      </c>
      <c r="AJ617" s="142">
        <f t="shared" si="480"/>
        <v>26789.040000000001</v>
      </c>
      <c r="AK617" s="143">
        <f>INDEX(รายได้แยกตามสิทธิ!$H:$H,MATCH(CalBudget2567!$D617,รายได้แยกตามสิทธิ!$B:$B,0))</f>
        <v>1108711.6000000001</v>
      </c>
      <c r="AL617" s="138">
        <f>INDEX(ผลงานOPDVisit_HDC!$K:$K,MATCH(CalBudget2567!$D617,ผลงานOPDVisit_HDC!$A:$A,0))</f>
        <v>3380</v>
      </c>
      <c r="AM617" s="138">
        <f t="shared" si="481"/>
        <v>328.02118343195269</v>
      </c>
      <c r="AN617" s="139">
        <f t="shared" si="482"/>
        <v>4056</v>
      </c>
      <c r="AO617" s="140">
        <f t="shared" si="483"/>
        <v>4056</v>
      </c>
      <c r="AP617" s="141">
        <f t="shared" si="484"/>
        <v>336.68094267455626</v>
      </c>
      <c r="AQ617" s="142">
        <f t="shared" si="485"/>
        <v>1365577.9034880002</v>
      </c>
      <c r="AR617" s="144">
        <f t="shared" si="459"/>
        <v>33357551.87376</v>
      </c>
      <c r="AS617" s="143">
        <f>INDEX(รายได้แยกตามสิทธิ!$I:$I,MATCH(CalBudget2567!$D617,รายได้แยกตามสิทธิ!$B:$B,0))</f>
        <v>13884380.140000001</v>
      </c>
      <c r="AT617" s="138">
        <f>INDEX(ผลงานAdjRw_DHES!$D:$D,MATCH(CalBudget2567!$D617,ผลงานAdjRw_DHES!$B:$B,0))</f>
        <v>1749</v>
      </c>
      <c r="AU617" s="143">
        <f t="shared" si="486"/>
        <v>7938.4677758719272</v>
      </c>
      <c r="AV617" s="139">
        <f t="shared" si="487"/>
        <v>2098.7999999999997</v>
      </c>
      <c r="AW617" s="140">
        <f t="shared" si="488"/>
        <v>2098.7999999999997</v>
      </c>
      <c r="AX617" s="141">
        <f t="shared" si="489"/>
        <v>8148.0433251549457</v>
      </c>
      <c r="AY617" s="142">
        <f t="shared" si="490"/>
        <v>17101113.330835197</v>
      </c>
      <c r="AZ617" s="143">
        <f>INDEX(รายได้แยกตามสิทธิ!$J:$J,MATCH(CalBudget2567!$D617,รายได้แยกตามสิทธิ!$B:$B,0))</f>
        <v>1843684</v>
      </c>
      <c r="BA617" s="138">
        <f>INDEX(ผลงานAdjRw_DHES!$F:$F,MATCH(CalBudget2567!$D617,ผลงานAdjRw_DHES!$B:$B,0))</f>
        <v>106</v>
      </c>
      <c r="BB617" s="143">
        <f t="shared" si="491"/>
        <v>17393.245283018867</v>
      </c>
      <c r="BC617" s="139">
        <f t="shared" si="492"/>
        <v>127.19999999999999</v>
      </c>
      <c r="BD617" s="140">
        <f t="shared" si="493"/>
        <v>127.19999999999999</v>
      </c>
      <c r="BE617" s="141">
        <f t="shared" si="494"/>
        <v>17852.426958490563</v>
      </c>
      <c r="BF617" s="142">
        <f t="shared" si="495"/>
        <v>2270828.7091199993</v>
      </c>
      <c r="BG617" s="143">
        <f>INDEX(รายได้แยกตามสิทธิ!$K:$K,MATCH(CalBudget2567!$D617,รายได้แยกตามสิทธิ!$B:$B,0))</f>
        <v>415724.79</v>
      </c>
      <c r="BH617" s="138">
        <f>INDEX(ผลงานAdjRw_DHES!$E:$E,MATCH(CalBudget2567!$D617,ผลงานAdjRw_DHES!$B:$B,0))</f>
        <v>44</v>
      </c>
      <c r="BI617" s="143">
        <f t="shared" si="496"/>
        <v>9448.2906818181818</v>
      </c>
      <c r="BJ617" s="139">
        <f t="shared" si="497"/>
        <v>52.8</v>
      </c>
      <c r="BK617" s="140">
        <f t="shared" si="498"/>
        <v>52.8</v>
      </c>
      <c r="BL617" s="141">
        <f t="shared" si="499"/>
        <v>9697.7255558181823</v>
      </c>
      <c r="BM617" s="142">
        <f t="shared" si="500"/>
        <v>512039.90934720001</v>
      </c>
      <c r="BN617" s="143">
        <f>INDEX(รายได้แยกตามสิทธิ!$N:$N,MATCH(CalBudget2567!$D617,รายได้แยกตามสิทธิ!$B:$B,0))</f>
        <v>718544</v>
      </c>
      <c r="BO617" s="138">
        <f>INDEX(ผลงานAdjRw_DHES!$I:$I,MATCH(CalBudget2567!$D617,ผลงานAdjRw_DHES!$B:$B,0))</f>
        <v>0</v>
      </c>
      <c r="BP617" s="143">
        <f t="shared" si="501"/>
        <v>0</v>
      </c>
      <c r="BQ617" s="139">
        <f t="shared" si="502"/>
        <v>0</v>
      </c>
      <c r="BR617" s="140">
        <f t="shared" si="503"/>
        <v>0</v>
      </c>
      <c r="BS617" s="141">
        <f t="shared" si="504"/>
        <v>0</v>
      </c>
      <c r="BT617" s="142">
        <f t="shared" si="505"/>
        <v>0</v>
      </c>
      <c r="BU617" s="144">
        <f t="shared" si="506"/>
        <v>19883981.949302394</v>
      </c>
      <c r="BV617" s="145">
        <f t="shared" si="460"/>
        <v>53241533.82306239</v>
      </c>
      <c r="BW617" s="146">
        <f>INDEX(รายได้แยกตามสิทธิ!$Q:$Q,MATCH(CalBudget2567!$D617,รายได้แยกตามสิทธิ!$B:$B,0))</f>
        <v>0.51</v>
      </c>
      <c r="BX617" s="145">
        <f t="shared" si="507"/>
        <v>27153182.24976182</v>
      </c>
      <c r="BY617" s="141"/>
      <c r="BZ617" s="143">
        <f t="shared" si="508"/>
        <v>71012</v>
      </c>
      <c r="CA617" s="138">
        <f>INDEX(ผลงานOPDVisit_HDC!$C:$C,MATCH(CalBudget2567!$D617,ผลงานOPDVisit_HDC!$A:$A,0))</f>
        <v>71012</v>
      </c>
      <c r="CB617" s="138">
        <f t="shared" si="509"/>
        <v>0</v>
      </c>
    </row>
    <row r="618" spans="1:80" hidden="1" x14ac:dyDescent="0.7">
      <c r="A618" s="136">
        <f>COUNTA($D$16:D618)</f>
        <v>603</v>
      </c>
      <c r="B618" s="1">
        <v>9</v>
      </c>
      <c r="C618" s="2" t="s">
        <v>54</v>
      </c>
      <c r="D618" s="91" t="s">
        <v>676</v>
      </c>
      <c r="E618" s="3" t="s">
        <v>1566</v>
      </c>
      <c r="F618" s="4" t="s">
        <v>1876</v>
      </c>
      <c r="G618" s="1">
        <v>10</v>
      </c>
      <c r="H618" s="3" t="s">
        <v>2962</v>
      </c>
      <c r="I618" s="137">
        <f>INDEX(รายได้แยกตามสิทธิ!$D:$D,MATCH(CalBudget2567!$D618,รายได้แยกตามสิทธิ!$B:$B,0))</f>
        <v>39184239.420000002</v>
      </c>
      <c r="J618" s="138">
        <f>INDEX(ผลงานOPDVisit_HDC!$F:$F,MATCH(CalBudget2567!$D618,ผลงานOPDVisit_HDC!$A:$A,0))</f>
        <v>77504</v>
      </c>
      <c r="K618" s="138">
        <f t="shared" si="461"/>
        <v>505.57699499380681</v>
      </c>
      <c r="L618" s="139">
        <f t="shared" si="462"/>
        <v>93004.800000000003</v>
      </c>
      <c r="M618" s="140">
        <f t="shared" si="463"/>
        <v>93004.800000000003</v>
      </c>
      <c r="N618" s="141">
        <f t="shared" si="464"/>
        <v>518.92422766164327</v>
      </c>
      <c r="O618" s="142">
        <f t="shared" si="465"/>
        <v>48262444.0088256</v>
      </c>
      <c r="P618" s="143">
        <f>INDEX(รายได้แยกตามสิทธิ!$E:$E,MATCH(CalBudget2567!$D618,รายได้แยกตามสิทธิ!$B:$B,0))</f>
        <v>5756503.5999999996</v>
      </c>
      <c r="Q618" s="138">
        <f>INDEX(ผลงานOPDVisit_HDC!$D:$D,MATCH(CalBudget2567!$D618,ผลงานOPDVisit_HDC!$A:$A,0))</f>
        <v>415</v>
      </c>
      <c r="R618" s="138">
        <f t="shared" si="466"/>
        <v>13871.093012048192</v>
      </c>
      <c r="S618" s="139">
        <f t="shared" si="467"/>
        <v>498</v>
      </c>
      <c r="T618" s="140">
        <f t="shared" si="468"/>
        <v>498</v>
      </c>
      <c r="U618" s="141">
        <f t="shared" si="469"/>
        <v>14237.289867566264</v>
      </c>
      <c r="V618" s="142">
        <f t="shared" si="470"/>
        <v>7090170.3540479997</v>
      </c>
      <c r="W618" s="143">
        <f>INDEX(รายได้แยกตามสิทธิ!$F:$F,MATCH(CalBudget2567!$D618,รายได้แยกตามสิทธิ!$B:$B,0))</f>
        <v>5425849.7000000002</v>
      </c>
      <c r="X618" s="138">
        <f>INDEX(ผลงานOPDVisit_HDC!$E:$E,MATCH(CalBudget2567!$D618,ผลงานOPDVisit_HDC!$A:$A,0))</f>
        <v>2028</v>
      </c>
      <c r="Y618" s="138">
        <f t="shared" si="471"/>
        <v>2675.4682938856017</v>
      </c>
      <c r="Z618" s="139">
        <f t="shared" si="472"/>
        <v>2433.6</v>
      </c>
      <c r="AA618" s="140">
        <f t="shared" si="473"/>
        <v>2433.6</v>
      </c>
      <c r="AB618" s="141">
        <f t="shared" si="474"/>
        <v>2746.1006568441817</v>
      </c>
      <c r="AC618" s="142">
        <f t="shared" si="475"/>
        <v>6682910.5584960002</v>
      </c>
      <c r="AD618" s="143">
        <f>INDEX(รายได้แยกตามสิทธิ!$G:$G,MATCH(CalBudget2567!$D618,รายได้แยกตามสิทธิ!$B:$B,0))</f>
        <v>12500</v>
      </c>
      <c r="AE618" s="138">
        <f>INDEX(ผลงานOPDVisit_HDC!$G:$G,MATCH(CalBudget2567!$D618,ผลงานOPDVisit_HDC!$A:$A,0))</f>
        <v>73</v>
      </c>
      <c r="AF618" s="138">
        <f t="shared" si="476"/>
        <v>171.23287671232876</v>
      </c>
      <c r="AG618" s="139">
        <f t="shared" si="477"/>
        <v>87.6</v>
      </c>
      <c r="AH618" s="140">
        <f t="shared" si="478"/>
        <v>87.6</v>
      </c>
      <c r="AI618" s="141">
        <f t="shared" si="479"/>
        <v>175.75342465753425</v>
      </c>
      <c r="AJ618" s="142">
        <f t="shared" si="480"/>
        <v>15396</v>
      </c>
      <c r="AK618" s="143">
        <f>INDEX(รายได้แยกตามสิทธิ!$H:$H,MATCH(CalBudget2567!$D618,รายได้แยกตามสิทธิ!$B:$B,0))</f>
        <v>4400865.96</v>
      </c>
      <c r="AL618" s="138">
        <f>INDEX(ผลงานOPDVisit_HDC!$K:$K,MATCH(CalBudget2567!$D618,ผลงานOPDVisit_HDC!$A:$A,0))</f>
        <v>23657</v>
      </c>
      <c r="AM618" s="138">
        <f t="shared" si="481"/>
        <v>186.02806611151033</v>
      </c>
      <c r="AN618" s="139">
        <f t="shared" si="482"/>
        <v>28388.399999999998</v>
      </c>
      <c r="AO618" s="140">
        <f t="shared" si="483"/>
        <v>28388.399999999998</v>
      </c>
      <c r="AP618" s="141">
        <f t="shared" si="484"/>
        <v>190.9392070568542</v>
      </c>
      <c r="AQ618" s="142">
        <f t="shared" si="485"/>
        <v>5420458.585612799</v>
      </c>
      <c r="AR618" s="144">
        <f t="shared" si="459"/>
        <v>67471379.506982401</v>
      </c>
      <c r="AS618" s="143">
        <f>INDEX(รายได้แยกตามสิทธิ!$I:$I,MATCH(CalBudget2567!$D618,รายได้แยกตามสิทธิ!$B:$B,0))</f>
        <v>22260377.039999999</v>
      </c>
      <c r="AT618" s="138">
        <f>INDEX(ผลงานAdjRw_DHES!$D:$D,MATCH(CalBudget2567!$D618,ผลงานAdjRw_DHES!$B:$B,0))</f>
        <v>2616.8679000000002</v>
      </c>
      <c r="AU618" s="143">
        <f t="shared" si="486"/>
        <v>8506.4962736559974</v>
      </c>
      <c r="AV618" s="139">
        <f t="shared" si="487"/>
        <v>3140.2414800000001</v>
      </c>
      <c r="AW618" s="140">
        <f t="shared" si="488"/>
        <v>3140.2414800000001</v>
      </c>
      <c r="AX618" s="141">
        <f t="shared" si="489"/>
        <v>8731.067775280515</v>
      </c>
      <c r="AY618" s="142">
        <f t="shared" si="490"/>
        <v>27417661.192627192</v>
      </c>
      <c r="AZ618" s="143">
        <f>INDEX(รายได้แยกตามสิทธิ!$J:$J,MATCH(CalBudget2567!$D618,รายได้แยกตามสิทธิ!$B:$B,0))</f>
        <v>2005901.45</v>
      </c>
      <c r="BA618" s="138">
        <f>INDEX(ผลงานAdjRw_DHES!$F:$F,MATCH(CalBudget2567!$D618,ผลงานAdjRw_DHES!$B:$B,0))</f>
        <v>222.11890000000002</v>
      </c>
      <c r="BB618" s="143">
        <f t="shared" si="491"/>
        <v>9030.7553747114707</v>
      </c>
      <c r="BC618" s="139">
        <f t="shared" si="492"/>
        <v>266.54268000000002</v>
      </c>
      <c r="BD618" s="140">
        <f t="shared" si="493"/>
        <v>266.54268000000002</v>
      </c>
      <c r="BE618" s="141">
        <f t="shared" si="494"/>
        <v>9269.1673166038527</v>
      </c>
      <c r="BF618" s="142">
        <f t="shared" si="495"/>
        <v>2470628.6979359994</v>
      </c>
      <c r="BG618" s="143">
        <f>INDEX(รายได้แยกตามสิทธิ!$K:$K,MATCH(CalBudget2567!$D618,รายได้แยกตามสิทธิ!$B:$B,0))</f>
        <v>1515296.36</v>
      </c>
      <c r="BH618" s="138">
        <f>INDEX(ผลงานAdjRw_DHES!$E:$E,MATCH(CalBudget2567!$D618,ผลงานAdjRw_DHES!$B:$B,0))</f>
        <v>122.5523</v>
      </c>
      <c r="BI618" s="143">
        <f t="shared" si="496"/>
        <v>12364.487325003285</v>
      </c>
      <c r="BJ618" s="139">
        <f t="shared" si="497"/>
        <v>147.06276</v>
      </c>
      <c r="BK618" s="140">
        <f t="shared" si="498"/>
        <v>147.06276</v>
      </c>
      <c r="BL618" s="141">
        <f t="shared" si="499"/>
        <v>12690.909790383372</v>
      </c>
      <c r="BM618" s="142">
        <f t="shared" si="500"/>
        <v>1866360.2206848001</v>
      </c>
      <c r="BN618" s="143">
        <f>INDEX(รายได้แยกตามสิทธิ!$N:$N,MATCH(CalBudget2567!$D618,รายได้แยกตามสิทธิ!$B:$B,0))</f>
        <v>506087.06</v>
      </c>
      <c r="BO618" s="138">
        <f>INDEX(ผลงานAdjRw_DHES!$I:$I,MATCH(CalBudget2567!$D618,ผลงานAdjRw_DHES!$B:$B,0))</f>
        <v>97.108500000000021</v>
      </c>
      <c r="BP618" s="143">
        <f t="shared" si="501"/>
        <v>5211.5629424818617</v>
      </c>
      <c r="BQ618" s="139">
        <f t="shared" si="502"/>
        <v>116.53020000000002</v>
      </c>
      <c r="BR618" s="140">
        <f t="shared" si="503"/>
        <v>116.53020000000002</v>
      </c>
      <c r="BS618" s="141">
        <f t="shared" si="504"/>
        <v>5349.1482041633826</v>
      </c>
      <c r="BT618" s="142">
        <f t="shared" si="505"/>
        <v>623337.31006079994</v>
      </c>
      <c r="BU618" s="144">
        <f t="shared" si="506"/>
        <v>32377987.421308789</v>
      </c>
      <c r="BV618" s="145">
        <f t="shared" si="460"/>
        <v>99849366.928291187</v>
      </c>
      <c r="BW618" s="146">
        <f>INDEX(รายได้แยกตามสิทธิ!$Q:$Q,MATCH(CalBudget2567!$D618,รายได้แยกตามสิทธิ!$B:$B,0))</f>
        <v>0.46</v>
      </c>
      <c r="BX618" s="145">
        <f t="shared" si="507"/>
        <v>45930708.787013948</v>
      </c>
      <c r="BY618" s="141"/>
      <c r="BZ618" s="143">
        <f t="shared" si="508"/>
        <v>103677</v>
      </c>
      <c r="CA618" s="138">
        <f>INDEX(ผลงานOPDVisit_HDC!$C:$C,MATCH(CalBudget2567!$D618,ผลงานOPDVisit_HDC!$A:$A,0))</f>
        <v>103677</v>
      </c>
      <c r="CB618" s="138">
        <f t="shared" si="509"/>
        <v>0</v>
      </c>
    </row>
    <row r="619" spans="1:80" hidden="1" x14ac:dyDescent="0.7">
      <c r="A619" s="136">
        <f>COUNTA($D$16:D619)</f>
        <v>604</v>
      </c>
      <c r="B619" s="1">
        <v>9</v>
      </c>
      <c r="C619" s="2" t="s">
        <v>54</v>
      </c>
      <c r="D619" s="91" t="s">
        <v>677</v>
      </c>
      <c r="E619" s="3" t="s">
        <v>1567</v>
      </c>
      <c r="F619" s="4" t="s">
        <v>1876</v>
      </c>
      <c r="G619" s="1">
        <v>12</v>
      </c>
      <c r="H619" s="3" t="s">
        <v>2970</v>
      </c>
      <c r="I619" s="137">
        <f>INDEX(รายได้แยกตามสิทธิ!$D:$D,MATCH(CalBudget2567!$D619,รายได้แยกตามสิทธิ!$B:$B,0))</f>
        <v>76260873.689999998</v>
      </c>
      <c r="J619" s="138">
        <f>INDEX(ผลงานOPDVisit_HDC!$F:$F,MATCH(CalBudget2567!$D619,ผลงานOPDVisit_HDC!$A:$A,0))</f>
        <v>71701</v>
      </c>
      <c r="K619" s="138">
        <f t="shared" si="461"/>
        <v>1063.5956777450801</v>
      </c>
      <c r="L619" s="139">
        <f t="shared" si="462"/>
        <v>86041.2</v>
      </c>
      <c r="M619" s="140">
        <f t="shared" si="463"/>
        <v>86041.2</v>
      </c>
      <c r="N619" s="141">
        <f t="shared" si="464"/>
        <v>1091.6746036375503</v>
      </c>
      <c r="O619" s="142">
        <f t="shared" si="465"/>
        <v>93928992.906499192</v>
      </c>
      <c r="P619" s="143">
        <f>INDEX(รายได้แยกตามสิทธิ!$E:$E,MATCH(CalBudget2567!$D619,รายได้แยกตามสิทธิ!$B:$B,0))</f>
        <v>10879991</v>
      </c>
      <c r="Q619" s="138">
        <f>INDEX(ผลงานOPDVisit_HDC!$D:$D,MATCH(CalBudget2567!$D619,ผลงานOPDVisit_HDC!$A:$A,0))</f>
        <v>10894</v>
      </c>
      <c r="R619" s="138">
        <f t="shared" si="466"/>
        <v>998.71406278685515</v>
      </c>
      <c r="S619" s="139">
        <f t="shared" si="467"/>
        <v>13072.8</v>
      </c>
      <c r="T619" s="140">
        <f t="shared" si="468"/>
        <v>13072.8</v>
      </c>
      <c r="U619" s="141">
        <f t="shared" si="469"/>
        <v>1025.0801140444282</v>
      </c>
      <c r="V619" s="142">
        <f t="shared" si="470"/>
        <v>13400667.31488</v>
      </c>
      <c r="W619" s="143">
        <f>INDEX(รายได้แยกตามสิทธิ!$F:$F,MATCH(CalBudget2567!$D619,รายได้แยกตามสิทธิ!$B:$B,0))</f>
        <v>11010510.970000001</v>
      </c>
      <c r="X619" s="138">
        <f>INDEX(ผลงานOPDVisit_HDC!$E:$E,MATCH(CalBudget2567!$D619,ผลงานOPDVisit_HDC!$A:$A,0))</f>
        <v>3111</v>
      </c>
      <c r="Y619" s="138">
        <f t="shared" si="471"/>
        <v>3539.219212471874</v>
      </c>
      <c r="Z619" s="139">
        <f t="shared" si="472"/>
        <v>3733.2</v>
      </c>
      <c r="AA619" s="140">
        <f t="shared" si="473"/>
        <v>3733.2</v>
      </c>
      <c r="AB619" s="141">
        <f t="shared" si="474"/>
        <v>3632.6545996811315</v>
      </c>
      <c r="AC619" s="142">
        <f t="shared" si="475"/>
        <v>13561426.151529599</v>
      </c>
      <c r="AD619" s="143">
        <f>INDEX(รายได้แยกตามสิทธิ!$G:$G,MATCH(CalBudget2567!$D619,รายได้แยกตามสิทธิ!$B:$B,0))</f>
        <v>291065.5</v>
      </c>
      <c r="AE619" s="138">
        <f>INDEX(ผลงานOPDVisit_HDC!$G:$G,MATCH(CalBudget2567!$D619,ผลงานOPDVisit_HDC!$A:$A,0))</f>
        <v>291</v>
      </c>
      <c r="AF619" s="138">
        <f t="shared" si="476"/>
        <v>1000.2250859106529</v>
      </c>
      <c r="AG619" s="139">
        <f t="shared" si="477"/>
        <v>349.2</v>
      </c>
      <c r="AH619" s="140">
        <f t="shared" si="478"/>
        <v>349.2</v>
      </c>
      <c r="AI619" s="141">
        <f t="shared" si="479"/>
        <v>1026.6310281786941</v>
      </c>
      <c r="AJ619" s="142">
        <f t="shared" si="480"/>
        <v>358499.55503999995</v>
      </c>
      <c r="AK619" s="143">
        <f>INDEX(รายได้แยกตามสิทธิ!$H:$H,MATCH(CalBudget2567!$D619,รายได้แยกตามสิทธิ!$B:$B,0))</f>
        <v>10166189.1</v>
      </c>
      <c r="AL619" s="138">
        <f>INDEX(ผลงานOPDVisit_HDC!$K:$K,MATCH(CalBudget2567!$D619,ผลงานOPDVisit_HDC!$A:$A,0))</f>
        <v>52538</v>
      </c>
      <c r="AM619" s="138">
        <f t="shared" si="481"/>
        <v>193.50163881381096</v>
      </c>
      <c r="AN619" s="139">
        <f t="shared" si="482"/>
        <v>63045.599999999999</v>
      </c>
      <c r="AO619" s="140">
        <f t="shared" si="483"/>
        <v>63045.599999999999</v>
      </c>
      <c r="AP619" s="141">
        <f t="shared" si="484"/>
        <v>198.61008207849557</v>
      </c>
      <c r="AQ619" s="142">
        <f t="shared" si="485"/>
        <v>12521491.790688001</v>
      </c>
      <c r="AR619" s="144">
        <f t="shared" si="459"/>
        <v>133771077.71863678</v>
      </c>
      <c r="AS619" s="143">
        <f>INDEX(รายได้แยกตามสิทธิ!$I:$I,MATCH(CalBudget2567!$D619,รายได้แยกตามสิทธิ!$B:$B,0))</f>
        <v>56435865.359999999</v>
      </c>
      <c r="AT619" s="138">
        <f>INDEX(ผลงานAdjRw_DHES!$D:$D,MATCH(CalBudget2567!$D619,ผลงานAdjRw_DHES!$B:$B,0))</f>
        <v>4389.5889999999999</v>
      </c>
      <c r="AU619" s="143">
        <f t="shared" si="486"/>
        <v>12856.753869211901</v>
      </c>
      <c r="AV619" s="139">
        <f t="shared" si="487"/>
        <v>5267.5068000000001</v>
      </c>
      <c r="AW619" s="140">
        <f t="shared" si="488"/>
        <v>5267.5068000000001</v>
      </c>
      <c r="AX619" s="141">
        <f t="shared" si="489"/>
        <v>13196.172171359096</v>
      </c>
      <c r="AY619" s="142">
        <f t="shared" si="490"/>
        <v>69510926.646604806</v>
      </c>
      <c r="AZ619" s="143">
        <f>INDEX(รายได้แยกตามสิทธิ!$J:$J,MATCH(CalBudget2567!$D619,รายได้แยกตามสิทธิ!$B:$B,0))</f>
        <v>4587163.93</v>
      </c>
      <c r="BA619" s="138">
        <f>INDEX(ผลงานAdjRw_DHES!$F:$F,MATCH(CalBudget2567!$D619,ผลงานAdjRw_DHES!$B:$B,0))</f>
        <v>364.46349999999995</v>
      </c>
      <c r="BB619" s="143">
        <f t="shared" si="491"/>
        <v>12586.072212992523</v>
      </c>
      <c r="BC619" s="139">
        <f t="shared" si="492"/>
        <v>437.35619999999994</v>
      </c>
      <c r="BD619" s="140">
        <f t="shared" si="493"/>
        <v>437.35619999999994</v>
      </c>
      <c r="BE619" s="141">
        <f t="shared" si="494"/>
        <v>12918.344519415527</v>
      </c>
      <c r="BF619" s="142">
        <f t="shared" si="495"/>
        <v>5649918.0693024006</v>
      </c>
      <c r="BG619" s="143">
        <f>INDEX(รายได้แยกตามสิทธิ!$K:$K,MATCH(CalBudget2567!$D619,รายได้แยกตามสิทธิ!$B:$B,0))</f>
        <v>6888048</v>
      </c>
      <c r="BH619" s="138">
        <f>INDEX(ผลงานAdjRw_DHES!$E:$E,MATCH(CalBudget2567!$D619,ผลงานAdjRw_DHES!$B:$B,0))</f>
        <v>649.50669999999991</v>
      </c>
      <c r="BI619" s="143">
        <f t="shared" si="496"/>
        <v>10605.045336714773</v>
      </c>
      <c r="BJ619" s="139">
        <f t="shared" si="497"/>
        <v>779.40803999999991</v>
      </c>
      <c r="BK619" s="140">
        <f t="shared" si="498"/>
        <v>779.40803999999991</v>
      </c>
      <c r="BL619" s="141">
        <f t="shared" si="499"/>
        <v>10885.018533604043</v>
      </c>
      <c r="BM619" s="142">
        <f t="shared" si="500"/>
        <v>8483870.9606400002</v>
      </c>
      <c r="BN619" s="143">
        <f>INDEX(รายได้แยกตามสิทธิ!$N:$N,MATCH(CalBudget2567!$D619,รายได้แยกตามสิทธิ!$B:$B,0))</f>
        <v>10182300.99</v>
      </c>
      <c r="BO619" s="138">
        <f>INDEX(ผลงานAdjRw_DHES!$I:$I,MATCH(CalBudget2567!$D619,ผลงานAdjRw_DHES!$B:$B,0))</f>
        <v>771.28100000000074</v>
      </c>
      <c r="BP619" s="143">
        <f t="shared" si="501"/>
        <v>13201.804517419709</v>
      </c>
      <c r="BQ619" s="139">
        <f t="shared" si="502"/>
        <v>925.53720000000089</v>
      </c>
      <c r="BR619" s="140">
        <f t="shared" si="503"/>
        <v>925.53720000000089</v>
      </c>
      <c r="BS619" s="141">
        <f t="shared" si="504"/>
        <v>13550.332156679589</v>
      </c>
      <c r="BT619" s="142">
        <f t="shared" si="505"/>
        <v>12541336.4833632</v>
      </c>
      <c r="BU619" s="144">
        <f t="shared" si="506"/>
        <v>96186052.159910396</v>
      </c>
      <c r="BV619" s="145">
        <f t="shared" si="460"/>
        <v>229957129.87854719</v>
      </c>
      <c r="BW619" s="146">
        <f>INDEX(รายได้แยกตามสิทธิ!$Q:$Q,MATCH(CalBudget2567!$D619,รายได้แยกตามสิทธิ!$B:$B,0))</f>
        <v>0.33</v>
      </c>
      <c r="BX619" s="145">
        <f t="shared" si="507"/>
        <v>75885852.859920576</v>
      </c>
      <c r="BY619" s="141"/>
      <c r="BZ619" s="143">
        <f t="shared" si="508"/>
        <v>138535</v>
      </c>
      <c r="CA619" s="138">
        <f>INDEX(ผลงานOPDVisit_HDC!$C:$C,MATCH(CalBudget2567!$D619,ผลงานOPDVisit_HDC!$A:$A,0))</f>
        <v>138535</v>
      </c>
      <c r="CB619" s="138">
        <f t="shared" si="509"/>
        <v>0</v>
      </c>
    </row>
    <row r="620" spans="1:80" hidden="1" x14ac:dyDescent="0.7">
      <c r="A620" s="136">
        <f>COUNTA($D$16:D620)</f>
        <v>605</v>
      </c>
      <c r="B620" s="1">
        <v>9</v>
      </c>
      <c r="C620" s="2" t="s">
        <v>54</v>
      </c>
      <c r="D620" s="91" t="s">
        <v>678</v>
      </c>
      <c r="E620" s="3" t="s">
        <v>1568</v>
      </c>
      <c r="F620" s="4" t="s">
        <v>1876</v>
      </c>
      <c r="G620" s="1">
        <v>13</v>
      </c>
      <c r="H620" s="3" t="s">
        <v>2963</v>
      </c>
      <c r="I620" s="137">
        <f>INDEX(รายได้แยกตามสิทธิ!$D:$D,MATCH(CalBudget2567!$D620,รายได้แยกตามสิทธิ!$B:$B,0))</f>
        <v>107344925.75</v>
      </c>
      <c r="J620" s="138">
        <f>INDEX(ผลงานOPDVisit_HDC!$F:$F,MATCH(CalBudget2567!$D620,ผลงานOPDVisit_HDC!$A:$A,0))</f>
        <v>155155</v>
      </c>
      <c r="K620" s="138">
        <f t="shared" si="461"/>
        <v>691.8560520125036</v>
      </c>
      <c r="L620" s="139">
        <f t="shared" si="462"/>
        <v>186186</v>
      </c>
      <c r="M620" s="140">
        <f t="shared" si="463"/>
        <v>186186</v>
      </c>
      <c r="N620" s="141">
        <f t="shared" si="464"/>
        <v>710.12105178563365</v>
      </c>
      <c r="O620" s="142">
        <f t="shared" si="465"/>
        <v>132214598.14775999</v>
      </c>
      <c r="P620" s="143">
        <f>INDEX(รายได้แยกตามสิทธิ!$E:$E,MATCH(CalBudget2567!$D620,รายได้แยกตามสิทธิ!$B:$B,0))</f>
        <v>12317437.75</v>
      </c>
      <c r="Q620" s="138">
        <f>INDEX(ผลงานOPDVisit_HDC!$D:$D,MATCH(CalBudget2567!$D620,ผลงานOPDVisit_HDC!$A:$A,0))</f>
        <v>16909</v>
      </c>
      <c r="R620" s="138">
        <f t="shared" si="466"/>
        <v>728.45453604589272</v>
      </c>
      <c r="S620" s="139">
        <f t="shared" si="467"/>
        <v>20290.8</v>
      </c>
      <c r="T620" s="140">
        <f t="shared" si="468"/>
        <v>20290.8</v>
      </c>
      <c r="U620" s="141">
        <f t="shared" si="469"/>
        <v>747.68573579750432</v>
      </c>
      <c r="V620" s="142">
        <f t="shared" si="470"/>
        <v>15171141.72792</v>
      </c>
      <c r="W620" s="143">
        <f>INDEX(รายได้แยกตามสิทธิ!$F:$F,MATCH(CalBudget2567!$D620,รายได้แยกตามสิทธิ!$B:$B,0))</f>
        <v>5730919</v>
      </c>
      <c r="X620" s="138">
        <f>INDEX(ผลงานOPDVisit_HDC!$E:$E,MATCH(CalBudget2567!$D620,ผลงานOPDVisit_HDC!$A:$A,0))</f>
        <v>18247</v>
      </c>
      <c r="Y620" s="138">
        <f t="shared" si="471"/>
        <v>314.07458760344167</v>
      </c>
      <c r="Z620" s="139">
        <f t="shared" si="472"/>
        <v>21896.399999999998</v>
      </c>
      <c r="AA620" s="140">
        <f t="shared" si="473"/>
        <v>21896.399999999998</v>
      </c>
      <c r="AB620" s="141">
        <f t="shared" si="474"/>
        <v>322.36615671617255</v>
      </c>
      <c r="AC620" s="142">
        <f t="shared" si="475"/>
        <v>7058658.3139199996</v>
      </c>
      <c r="AD620" s="143">
        <f>INDEX(รายได้แยกตามสิทธิ!$G:$G,MATCH(CalBudget2567!$D620,รายได้แยกตามสิทธิ!$B:$B,0))</f>
        <v>235490</v>
      </c>
      <c r="AE620" s="138">
        <f>INDEX(ผลงานOPDVisit_HDC!$G:$G,MATCH(CalBudget2567!$D620,ผลงานOPDVisit_HDC!$A:$A,0))</f>
        <v>247</v>
      </c>
      <c r="AF620" s="138">
        <f t="shared" si="476"/>
        <v>953.40080971659916</v>
      </c>
      <c r="AG620" s="139">
        <f t="shared" si="477"/>
        <v>296.39999999999998</v>
      </c>
      <c r="AH620" s="140">
        <f t="shared" si="478"/>
        <v>296.39999999999998</v>
      </c>
      <c r="AI620" s="141">
        <f t="shared" si="479"/>
        <v>978.5705910931174</v>
      </c>
      <c r="AJ620" s="142">
        <f t="shared" si="480"/>
        <v>290048.32319999998</v>
      </c>
      <c r="AK620" s="143">
        <f>INDEX(รายได้แยกตามสิทธิ!$H:$H,MATCH(CalBudget2567!$D620,รายได้แยกตามสิทธิ!$B:$B,0))</f>
        <v>5350063.5</v>
      </c>
      <c r="AL620" s="138">
        <f>INDEX(ผลงานOPDVisit_HDC!$K:$K,MATCH(CalBudget2567!$D620,ผลงานOPDVisit_HDC!$A:$A,0))</f>
        <v>6872</v>
      </c>
      <c r="AM620" s="138">
        <f t="shared" si="481"/>
        <v>778.53077706635622</v>
      </c>
      <c r="AN620" s="139">
        <f t="shared" si="482"/>
        <v>8246.4</v>
      </c>
      <c r="AO620" s="140">
        <f t="shared" si="483"/>
        <v>8246.4</v>
      </c>
      <c r="AP620" s="141">
        <f t="shared" si="484"/>
        <v>799.083989580908</v>
      </c>
      <c r="AQ620" s="142">
        <f t="shared" si="485"/>
        <v>6589566.2116799997</v>
      </c>
      <c r="AR620" s="144">
        <f t="shared" si="459"/>
        <v>161324012.72447997</v>
      </c>
      <c r="AS620" s="143">
        <f>INDEX(รายได้แยกตามสิทธิ!$I:$I,MATCH(CalBudget2567!$D620,รายได้แยกตามสิทธิ!$B:$B,0))</f>
        <v>55108390</v>
      </c>
      <c r="AT620" s="138">
        <f>INDEX(ผลงานAdjRw_DHES!$D:$D,MATCH(CalBudget2567!$D620,ผลงานAdjRw_DHES!$B:$B,0))</f>
        <v>6217.9061000000002</v>
      </c>
      <c r="AU620" s="143">
        <f t="shared" si="486"/>
        <v>8862.853364736402</v>
      </c>
      <c r="AV620" s="139">
        <f t="shared" si="487"/>
        <v>7461.4873200000002</v>
      </c>
      <c r="AW620" s="140">
        <f t="shared" si="488"/>
        <v>7461.4873200000002</v>
      </c>
      <c r="AX620" s="141">
        <f t="shared" si="489"/>
        <v>9096.8326935654422</v>
      </c>
      <c r="AY620" s="142">
        <f t="shared" si="490"/>
        <v>67875901.79519999</v>
      </c>
      <c r="AZ620" s="143">
        <f>INDEX(รายได้แยกตามสิทธิ!$J:$J,MATCH(CalBudget2567!$D620,รายได้แยกตามสิทธิ!$B:$B,0))</f>
        <v>4435665.75</v>
      </c>
      <c r="BA620" s="138">
        <f>INDEX(ผลงานAdjRw_DHES!$F:$F,MATCH(CalBudget2567!$D620,ผลงานAdjRw_DHES!$B:$B,0))</f>
        <v>411.35170000000005</v>
      </c>
      <c r="BB620" s="143">
        <f t="shared" si="491"/>
        <v>10783.146757385468</v>
      </c>
      <c r="BC620" s="139">
        <f t="shared" si="492"/>
        <v>493.62204000000003</v>
      </c>
      <c r="BD620" s="140">
        <f t="shared" si="493"/>
        <v>493.62204000000003</v>
      </c>
      <c r="BE620" s="141">
        <f t="shared" si="494"/>
        <v>11067.821831780444</v>
      </c>
      <c r="BF620" s="142">
        <f t="shared" si="495"/>
        <v>5463320.7909599999</v>
      </c>
      <c r="BG620" s="143">
        <f>INDEX(รายได้แยกตามสิทธิ!$K:$K,MATCH(CalBudget2567!$D620,รายได้แยกตามสิทธิ!$B:$B,0))</f>
        <v>2832531</v>
      </c>
      <c r="BH620" s="138">
        <f>INDEX(ผลงานAdjRw_DHES!$E:$E,MATCH(CalBudget2567!$D620,ผลงานAdjRw_DHES!$B:$B,0))</f>
        <v>269.24360000000001</v>
      </c>
      <c r="BI620" s="143">
        <f t="shared" si="496"/>
        <v>10520.328059794178</v>
      </c>
      <c r="BJ620" s="139">
        <f t="shared" si="497"/>
        <v>323.09232000000003</v>
      </c>
      <c r="BK620" s="140">
        <f t="shared" si="498"/>
        <v>323.09232000000003</v>
      </c>
      <c r="BL620" s="141">
        <f t="shared" si="499"/>
        <v>10798.064720572744</v>
      </c>
      <c r="BM620" s="142">
        <f t="shared" si="500"/>
        <v>3488771.7820799998</v>
      </c>
      <c r="BN620" s="143">
        <f>INDEX(รายได้แยกตามสิทธิ!$N:$N,MATCH(CalBudget2567!$D620,รายได้แยกตามสิทธิ!$B:$B,0))</f>
        <v>5858645.5</v>
      </c>
      <c r="BO620" s="138">
        <f>INDEX(ผลงานAdjRw_DHES!$I:$I,MATCH(CalBudget2567!$D620,ผลงานAdjRw_DHES!$B:$B,0))</f>
        <v>454.9471999999995</v>
      </c>
      <c r="BP620" s="143">
        <f t="shared" si="501"/>
        <v>12877.63832814007</v>
      </c>
      <c r="BQ620" s="139">
        <f t="shared" si="502"/>
        <v>545.93663999999933</v>
      </c>
      <c r="BR620" s="140">
        <f t="shared" si="503"/>
        <v>545.93663999999933</v>
      </c>
      <c r="BS620" s="141">
        <f t="shared" si="504"/>
        <v>13217.607980002967</v>
      </c>
      <c r="BT620" s="142">
        <f t="shared" si="505"/>
        <v>7215976.4894399988</v>
      </c>
      <c r="BU620" s="144">
        <f t="shared" si="506"/>
        <v>84043970.857679978</v>
      </c>
      <c r="BV620" s="145">
        <f t="shared" si="460"/>
        <v>245367983.58215994</v>
      </c>
      <c r="BW620" s="146">
        <f>INDEX(รายได้แยกตามสิทธิ!$Q:$Q,MATCH(CalBudget2567!$D620,รายได้แยกตามสิทธิ!$B:$B,0))</f>
        <v>0.51</v>
      </c>
      <c r="BX620" s="145">
        <f t="shared" si="507"/>
        <v>125137671.62690157</v>
      </c>
      <c r="BY620" s="141"/>
      <c r="BZ620" s="143">
        <f t="shared" si="508"/>
        <v>197430</v>
      </c>
      <c r="CA620" s="138">
        <f>INDEX(ผลงานOPDVisit_HDC!$C:$C,MATCH(CalBudget2567!$D620,ผลงานOPDVisit_HDC!$A:$A,0))</f>
        <v>197430</v>
      </c>
      <c r="CB620" s="138">
        <f t="shared" si="509"/>
        <v>0</v>
      </c>
    </row>
    <row r="621" spans="1:80" hidden="1" x14ac:dyDescent="0.7">
      <c r="A621" s="136">
        <f>COUNTA($D$16:D621)</f>
        <v>606</v>
      </c>
      <c r="B621" s="1">
        <v>9</v>
      </c>
      <c r="C621" s="2" t="s">
        <v>54</v>
      </c>
      <c r="D621" s="91" t="s">
        <v>679</v>
      </c>
      <c r="E621" s="3" t="s">
        <v>1569</v>
      </c>
      <c r="F621" s="4" t="s">
        <v>1876</v>
      </c>
      <c r="G621" s="1">
        <v>10</v>
      </c>
      <c r="H621" s="3" t="s">
        <v>2962</v>
      </c>
      <c r="I621" s="137">
        <f>INDEX(รายได้แยกตามสิทธิ!$D:$D,MATCH(CalBudget2567!$D621,รายได้แยกตามสิทธิ!$B:$B,0))</f>
        <v>53716972.740000002</v>
      </c>
      <c r="J621" s="138">
        <f>INDEX(ผลงานOPDVisit_HDC!$F:$F,MATCH(CalBudget2567!$D621,ผลงานOPDVisit_HDC!$A:$A,0))</f>
        <v>86240</v>
      </c>
      <c r="K621" s="138">
        <f t="shared" si="461"/>
        <v>622.87769874768094</v>
      </c>
      <c r="L621" s="139">
        <f t="shared" si="462"/>
        <v>103488</v>
      </c>
      <c r="M621" s="140">
        <f t="shared" si="463"/>
        <v>103488</v>
      </c>
      <c r="N621" s="141">
        <f t="shared" si="464"/>
        <v>639.3216699946197</v>
      </c>
      <c r="O621" s="142">
        <f t="shared" si="465"/>
        <v>66162120.9844032</v>
      </c>
      <c r="P621" s="143">
        <f>INDEX(รายได้แยกตามสิทธิ!$E:$E,MATCH(CalBudget2567!$D621,รายได้แยกตามสิทธิ!$B:$B,0))</f>
        <v>5851450.75</v>
      </c>
      <c r="Q621" s="138">
        <f>INDEX(ผลงานOPDVisit_HDC!$D:$D,MATCH(CalBudget2567!$D621,ผลงานOPDVisit_HDC!$A:$A,0))</f>
        <v>11085</v>
      </c>
      <c r="R621" s="138">
        <f t="shared" si="466"/>
        <v>527.87106450157876</v>
      </c>
      <c r="S621" s="139">
        <f t="shared" si="467"/>
        <v>13302</v>
      </c>
      <c r="T621" s="140">
        <f t="shared" si="468"/>
        <v>13302</v>
      </c>
      <c r="U621" s="141">
        <f t="shared" si="469"/>
        <v>541.80686060442042</v>
      </c>
      <c r="V621" s="142">
        <f t="shared" si="470"/>
        <v>7207114.8597600004</v>
      </c>
      <c r="W621" s="143">
        <f>INDEX(รายได้แยกตามสิทธิ!$F:$F,MATCH(CalBudget2567!$D621,รายได้แยกตามสิทธิ!$B:$B,0))</f>
        <v>3337411.2</v>
      </c>
      <c r="X621" s="138">
        <f>INDEX(ผลงานOPDVisit_HDC!$E:$E,MATCH(CalBudget2567!$D621,ผลงานOPDVisit_HDC!$A:$A,0))</f>
        <v>24206</v>
      </c>
      <c r="Y621" s="138">
        <f t="shared" si="471"/>
        <v>137.87536974303893</v>
      </c>
      <c r="Z621" s="139">
        <f t="shared" si="472"/>
        <v>29047.200000000001</v>
      </c>
      <c r="AA621" s="140">
        <f t="shared" si="473"/>
        <v>29047.200000000001</v>
      </c>
      <c r="AB621" s="141">
        <f t="shared" si="474"/>
        <v>141.51527950425515</v>
      </c>
      <c r="AC621" s="142">
        <f t="shared" si="475"/>
        <v>4110622.6268160003</v>
      </c>
      <c r="AD621" s="143">
        <f>INDEX(รายได้แยกตามสิทธิ!$G:$G,MATCH(CalBudget2567!$D621,รายได้แยกตามสิทธิ!$B:$B,0))</f>
        <v>79240</v>
      </c>
      <c r="AE621" s="138">
        <f>INDEX(ผลงานOPDVisit_HDC!$G:$G,MATCH(CalBudget2567!$D621,ผลงานOPDVisit_HDC!$A:$A,0))</f>
        <v>311</v>
      </c>
      <c r="AF621" s="138">
        <f t="shared" si="476"/>
        <v>254.79099678456592</v>
      </c>
      <c r="AG621" s="139">
        <f t="shared" si="477"/>
        <v>373.2</v>
      </c>
      <c r="AH621" s="140">
        <f t="shared" si="478"/>
        <v>373.2</v>
      </c>
      <c r="AI621" s="141">
        <f t="shared" si="479"/>
        <v>261.51747909967844</v>
      </c>
      <c r="AJ621" s="142">
        <f t="shared" si="480"/>
        <v>97598.323199999984</v>
      </c>
      <c r="AK621" s="143">
        <f>INDEX(รายได้แยกตามสิทธิ!$H:$H,MATCH(CalBudget2567!$D621,รายได้แยกตามสิทธิ!$B:$B,0))</f>
        <v>2572909.5</v>
      </c>
      <c r="AL621" s="138">
        <f>INDEX(ผลงานOPDVisit_HDC!$K:$K,MATCH(CalBudget2567!$D621,ผลงานOPDVisit_HDC!$A:$A,0))</f>
        <v>7162</v>
      </c>
      <c r="AM621" s="138">
        <f t="shared" si="481"/>
        <v>359.24455459368892</v>
      </c>
      <c r="AN621" s="139">
        <f t="shared" si="482"/>
        <v>8594.4</v>
      </c>
      <c r="AO621" s="140">
        <f t="shared" si="483"/>
        <v>8594.4</v>
      </c>
      <c r="AP621" s="141">
        <f t="shared" si="484"/>
        <v>368.7286108349623</v>
      </c>
      <c r="AQ621" s="142">
        <f t="shared" si="485"/>
        <v>3169001.1729599996</v>
      </c>
      <c r="AR621" s="144">
        <f t="shared" si="459"/>
        <v>80746457.967139199</v>
      </c>
      <c r="AS621" s="143">
        <f>INDEX(รายได้แยกตามสิทธิ!$I:$I,MATCH(CalBudget2567!$D621,รายได้แยกตามสิทธิ!$B:$B,0))</f>
        <v>22353035.649999999</v>
      </c>
      <c r="AT621" s="138">
        <f>INDEX(ผลงานAdjRw_DHES!$D:$D,MATCH(CalBudget2567!$D621,ผลงานAdjRw_DHES!$B:$B,0))</f>
        <v>2415.3048999999996</v>
      </c>
      <c r="AU621" s="143">
        <f t="shared" si="486"/>
        <v>9254.7469472694738</v>
      </c>
      <c r="AV621" s="139">
        <f t="shared" si="487"/>
        <v>2898.3658799999994</v>
      </c>
      <c r="AW621" s="140">
        <f t="shared" si="488"/>
        <v>2898.3658799999994</v>
      </c>
      <c r="AX621" s="141">
        <f t="shared" si="489"/>
        <v>9499.0722666773872</v>
      </c>
      <c r="AY621" s="142">
        <f t="shared" si="490"/>
        <v>27531786.949391995</v>
      </c>
      <c r="AZ621" s="143">
        <f>INDEX(รายได้แยกตามสิทธิ!$J:$J,MATCH(CalBudget2567!$D621,รายได้แยกตามสิทธิ!$B:$B,0))</f>
        <v>2789259.45</v>
      </c>
      <c r="BA621" s="138">
        <f>INDEX(ผลงานAdjRw_DHES!$F:$F,MATCH(CalBudget2567!$D621,ผลงานAdjRw_DHES!$B:$B,0))</f>
        <v>229.583</v>
      </c>
      <c r="BB621" s="143">
        <f t="shared" si="491"/>
        <v>12149.242104162766</v>
      </c>
      <c r="BC621" s="139">
        <f t="shared" si="492"/>
        <v>275.49959999999999</v>
      </c>
      <c r="BD621" s="140">
        <f t="shared" si="493"/>
        <v>275.49959999999999</v>
      </c>
      <c r="BE621" s="141">
        <f t="shared" si="494"/>
        <v>12469.982095712663</v>
      </c>
      <c r="BF621" s="142">
        <f t="shared" si="495"/>
        <v>3435475.0793760004</v>
      </c>
      <c r="BG621" s="143">
        <f>INDEX(รายได้แยกตามสิทธิ!$K:$K,MATCH(CalBudget2567!$D621,รายได้แยกตามสิทธิ!$B:$B,0))</f>
        <v>1022725</v>
      </c>
      <c r="BH621" s="138">
        <f>INDEX(ผลงานAdjRw_DHES!$E:$E,MATCH(CalBudget2567!$D621,ผลงานAdjRw_DHES!$B:$B,0))</f>
        <v>115.5787</v>
      </c>
      <c r="BI621" s="143">
        <f t="shared" si="496"/>
        <v>8848.7325086715809</v>
      </c>
      <c r="BJ621" s="139">
        <f t="shared" si="497"/>
        <v>138.69443999999999</v>
      </c>
      <c r="BK621" s="140">
        <f t="shared" si="498"/>
        <v>138.69443999999999</v>
      </c>
      <c r="BL621" s="141">
        <f t="shared" si="499"/>
        <v>9082.3390469005099</v>
      </c>
      <c r="BM621" s="142">
        <f t="shared" si="500"/>
        <v>1259669.9279999998</v>
      </c>
      <c r="BN621" s="143">
        <f>INDEX(รายได้แยกตามสิทธิ!$N:$N,MATCH(CalBudget2567!$D621,รายได้แยกตามสิทธิ!$B:$B,0))</f>
        <v>1818750</v>
      </c>
      <c r="BO621" s="138">
        <f>INDEX(ผลงานAdjRw_DHES!$I:$I,MATCH(CalBudget2567!$D621,ผลงานAdjRw_DHES!$B:$B,0))</f>
        <v>90.831699999999813</v>
      </c>
      <c r="BP621" s="143">
        <f t="shared" si="501"/>
        <v>20023.295831741601</v>
      </c>
      <c r="BQ621" s="139">
        <f t="shared" si="502"/>
        <v>108.99803999999978</v>
      </c>
      <c r="BR621" s="140">
        <f t="shared" si="503"/>
        <v>108.99803999999978</v>
      </c>
      <c r="BS621" s="141">
        <f t="shared" si="504"/>
        <v>20551.91084169958</v>
      </c>
      <c r="BT621" s="142">
        <f t="shared" si="505"/>
        <v>2240118</v>
      </c>
      <c r="BU621" s="144">
        <f t="shared" si="506"/>
        <v>34467049.956767991</v>
      </c>
      <c r="BV621" s="145">
        <f t="shared" si="460"/>
        <v>115213507.92390719</v>
      </c>
      <c r="BW621" s="146">
        <f>INDEX(รายได้แยกตามสิทธิ!$Q:$Q,MATCH(CalBudget2567!$D621,รายได้แยกตามสิทธิ!$B:$B,0))</f>
        <v>0.45</v>
      </c>
      <c r="BX621" s="145">
        <f t="shared" si="507"/>
        <v>51846078.565758236</v>
      </c>
      <c r="BY621" s="141"/>
      <c r="BZ621" s="143">
        <f t="shared" si="508"/>
        <v>129004</v>
      </c>
      <c r="CA621" s="138">
        <f>INDEX(ผลงานOPDVisit_HDC!$C:$C,MATCH(CalBudget2567!$D621,ผลงานOPDVisit_HDC!$A:$A,0))</f>
        <v>129004</v>
      </c>
      <c r="CB621" s="138">
        <f t="shared" si="509"/>
        <v>0</v>
      </c>
    </row>
    <row r="622" spans="1:80" hidden="1" x14ac:dyDescent="0.7">
      <c r="A622" s="136">
        <f>COUNTA($D$16:D622)</f>
        <v>607</v>
      </c>
      <c r="B622" s="1">
        <v>9</v>
      </c>
      <c r="C622" s="2" t="s">
        <v>54</v>
      </c>
      <c r="D622" s="91" t="s">
        <v>680</v>
      </c>
      <c r="E622" s="3" t="s">
        <v>1570</v>
      </c>
      <c r="F622" s="4" t="s">
        <v>1876</v>
      </c>
      <c r="G622" s="1">
        <v>10</v>
      </c>
      <c r="H622" s="3" t="s">
        <v>2962</v>
      </c>
      <c r="I622" s="137">
        <f>INDEX(รายได้แยกตามสิทธิ!$D:$D,MATCH(CalBudget2567!$D622,รายได้แยกตามสิทธิ!$B:$B,0))</f>
        <v>55678277</v>
      </c>
      <c r="J622" s="138">
        <f>INDEX(ผลงานOPDVisit_HDC!$F:$F,MATCH(CalBudget2567!$D622,ผลงานOPDVisit_HDC!$A:$A,0))</f>
        <v>112936</v>
      </c>
      <c r="K622" s="138">
        <f t="shared" si="461"/>
        <v>493.00734044060351</v>
      </c>
      <c r="L622" s="139">
        <f t="shared" si="462"/>
        <v>135523.19999999998</v>
      </c>
      <c r="M622" s="140">
        <f t="shared" si="463"/>
        <v>135523.19999999998</v>
      </c>
      <c r="N622" s="141">
        <f t="shared" si="464"/>
        <v>506.02273422823544</v>
      </c>
      <c r="O622" s="142">
        <f t="shared" si="465"/>
        <v>68577820.215359986</v>
      </c>
      <c r="P622" s="143">
        <f>INDEX(รายได้แยกตามสิทธิ!$E:$E,MATCH(CalBudget2567!$D622,รายได้แยกตามสิทธิ!$B:$B,0))</f>
        <v>7779042.4400000004</v>
      </c>
      <c r="Q622" s="138">
        <f>INDEX(ผลงานOPDVisit_HDC!$D:$D,MATCH(CalBudget2567!$D622,ผลงานOPDVisit_HDC!$A:$A,0))</f>
        <v>13447</v>
      </c>
      <c r="R622" s="138">
        <f t="shared" si="466"/>
        <v>578.49650033464718</v>
      </c>
      <c r="S622" s="139">
        <f t="shared" si="467"/>
        <v>16136.4</v>
      </c>
      <c r="T622" s="140">
        <f t="shared" si="468"/>
        <v>16136.4</v>
      </c>
      <c r="U622" s="141">
        <f t="shared" si="469"/>
        <v>593.76880794348187</v>
      </c>
      <c r="V622" s="142">
        <f t="shared" si="470"/>
        <v>9581290.9924992006</v>
      </c>
      <c r="W622" s="143">
        <f>INDEX(รายได้แยกตามสิทธิ!$F:$F,MATCH(CalBudget2567!$D622,รายได้แยกตามสิทธิ!$B:$B,0))</f>
        <v>4888329.75</v>
      </c>
      <c r="X622" s="138">
        <f>INDEX(ผลงานOPDVisit_HDC!$E:$E,MATCH(CalBudget2567!$D622,ผลงานOPDVisit_HDC!$A:$A,0))</f>
        <v>11863</v>
      </c>
      <c r="Y622" s="138">
        <f t="shared" si="471"/>
        <v>412.0652238051083</v>
      </c>
      <c r="Z622" s="139">
        <f t="shared" si="472"/>
        <v>14235.6</v>
      </c>
      <c r="AA622" s="140">
        <f t="shared" si="473"/>
        <v>14235.6</v>
      </c>
      <c r="AB622" s="141">
        <f t="shared" si="474"/>
        <v>422.94374571356315</v>
      </c>
      <c r="AC622" s="142">
        <f t="shared" si="475"/>
        <v>6020857.9864799995</v>
      </c>
      <c r="AD622" s="143">
        <f>INDEX(รายได้แยกตามสิทธิ!$G:$G,MATCH(CalBudget2567!$D622,รายได้แยกตามสิทธิ!$B:$B,0))</f>
        <v>258648.85</v>
      </c>
      <c r="AE622" s="138">
        <f>INDEX(ผลงานOPDVisit_HDC!$G:$G,MATCH(CalBudget2567!$D622,ผลงานOPDVisit_HDC!$A:$A,0))</f>
        <v>109</v>
      </c>
      <c r="AF622" s="138">
        <f t="shared" si="476"/>
        <v>2372.9252293577983</v>
      </c>
      <c r="AG622" s="139">
        <f t="shared" si="477"/>
        <v>130.79999999999998</v>
      </c>
      <c r="AH622" s="140">
        <f t="shared" si="478"/>
        <v>130.79999999999998</v>
      </c>
      <c r="AI622" s="141">
        <f t="shared" si="479"/>
        <v>2435.5704554128442</v>
      </c>
      <c r="AJ622" s="142">
        <f t="shared" si="480"/>
        <v>318572.61556800001</v>
      </c>
      <c r="AK622" s="143">
        <f>INDEX(รายได้แยกตามสิทธิ!$H:$H,MATCH(CalBudget2567!$D622,รายได้แยกตามสิทธิ!$B:$B,0))</f>
        <v>4894884.5</v>
      </c>
      <c r="AL622" s="138">
        <f>INDEX(ผลงานOPDVisit_HDC!$K:$K,MATCH(CalBudget2567!$D622,ผลงานOPDVisit_HDC!$A:$A,0))</f>
        <v>6683</v>
      </c>
      <c r="AM622" s="138">
        <f t="shared" si="481"/>
        <v>732.43820140655396</v>
      </c>
      <c r="AN622" s="139">
        <f t="shared" si="482"/>
        <v>8019.5999999999995</v>
      </c>
      <c r="AO622" s="140">
        <f t="shared" si="483"/>
        <v>8019.5999999999995</v>
      </c>
      <c r="AP622" s="141">
        <f t="shared" si="484"/>
        <v>751.77456992368695</v>
      </c>
      <c r="AQ622" s="142">
        <f t="shared" si="485"/>
        <v>6028931.3409599997</v>
      </c>
      <c r="AR622" s="144">
        <f t="shared" si="459"/>
        <v>90527473.150867179</v>
      </c>
      <c r="AS622" s="143">
        <f>INDEX(รายได้แยกตามสิทธิ!$I:$I,MATCH(CalBudget2567!$D622,รายได้แยกตามสิทธิ!$B:$B,0))</f>
        <v>33047460</v>
      </c>
      <c r="AT622" s="138">
        <f>INDEX(ผลงานAdjRw_DHES!$D:$D,MATCH(CalBudget2567!$D622,ผลงานAdjRw_DHES!$B:$B,0))</f>
        <v>3858.9016999999999</v>
      </c>
      <c r="AU622" s="143">
        <f t="shared" si="486"/>
        <v>8563.9548682984077</v>
      </c>
      <c r="AV622" s="139">
        <f t="shared" si="487"/>
        <v>4630.6820399999997</v>
      </c>
      <c r="AW622" s="140">
        <f t="shared" si="488"/>
        <v>4630.6820399999997</v>
      </c>
      <c r="AX622" s="141">
        <f t="shared" si="489"/>
        <v>8790.0432768214851</v>
      </c>
      <c r="AY622" s="142">
        <f t="shared" si="490"/>
        <v>40703895.532799996</v>
      </c>
      <c r="AZ622" s="143">
        <f>INDEX(รายได้แยกตามสิทธิ!$J:$J,MATCH(CalBudget2567!$D622,รายได้แยกตามสิทธิ!$B:$B,0))</f>
        <v>4488967.7</v>
      </c>
      <c r="BA622" s="138">
        <f>INDEX(ผลงานAdjRw_DHES!$F:$F,MATCH(CalBudget2567!$D622,ผลงานAdjRw_DHES!$B:$B,0))</f>
        <v>331.14830000000001</v>
      </c>
      <c r="BB622" s="143">
        <f t="shared" si="491"/>
        <v>13555.762478623627</v>
      </c>
      <c r="BC622" s="139">
        <f t="shared" si="492"/>
        <v>397.37795999999997</v>
      </c>
      <c r="BD622" s="140">
        <f t="shared" si="493"/>
        <v>397.37795999999997</v>
      </c>
      <c r="BE622" s="141">
        <f t="shared" si="494"/>
        <v>13913.63460805929</v>
      </c>
      <c r="BF622" s="142">
        <f t="shared" si="495"/>
        <v>5528971.7367359996</v>
      </c>
      <c r="BG622" s="143">
        <f>INDEX(รายได้แยกตามสิทธิ!$K:$K,MATCH(CalBudget2567!$D622,รายได้แยกตามสิทธิ!$B:$B,0))</f>
        <v>2035641</v>
      </c>
      <c r="BH622" s="138">
        <f>INDEX(ผลงานAdjRw_DHES!$E:$E,MATCH(CalBudget2567!$D622,ผลงานAdjRw_DHES!$B:$B,0))</f>
        <v>239.33420000000001</v>
      </c>
      <c r="BI622" s="143">
        <f t="shared" si="496"/>
        <v>8505.4329886827709</v>
      </c>
      <c r="BJ622" s="139">
        <f t="shared" si="497"/>
        <v>287.20103999999998</v>
      </c>
      <c r="BK622" s="140">
        <f t="shared" si="498"/>
        <v>287.20103999999998</v>
      </c>
      <c r="BL622" s="141">
        <f t="shared" si="499"/>
        <v>8729.9764195839962</v>
      </c>
      <c r="BM622" s="142">
        <f t="shared" si="500"/>
        <v>2507258.30688</v>
      </c>
      <c r="BN622" s="143">
        <f>INDEX(รายได้แยกตามสิทธิ!$N:$N,MATCH(CalBudget2567!$D622,รายได้แยกตามสิทธิ!$B:$B,0))</f>
        <v>2910586.57</v>
      </c>
      <c r="BO622" s="138">
        <f>INDEX(ผลงานAdjRw_DHES!$I:$I,MATCH(CalBudget2567!$D622,ผลงานAdjRw_DHES!$B:$B,0))</f>
        <v>159.54409999999967</v>
      </c>
      <c r="BP622" s="143">
        <f t="shared" si="501"/>
        <v>18243.147631281921</v>
      </c>
      <c r="BQ622" s="139">
        <f t="shared" si="502"/>
        <v>191.45291999999961</v>
      </c>
      <c r="BR622" s="140">
        <f t="shared" si="503"/>
        <v>191.45291999999961</v>
      </c>
      <c r="BS622" s="141">
        <f t="shared" si="504"/>
        <v>18724.766728747763</v>
      </c>
      <c r="BT622" s="142">
        <f t="shared" si="505"/>
        <v>3584911.2665375997</v>
      </c>
      <c r="BU622" s="144">
        <f t="shared" si="506"/>
        <v>52325036.842953593</v>
      </c>
      <c r="BV622" s="145">
        <f t="shared" si="460"/>
        <v>142852509.99382079</v>
      </c>
      <c r="BW622" s="146">
        <f>INDEX(รายได้แยกตามสิทธิ!$Q:$Q,MATCH(CalBudget2567!$D622,รายได้แยกตามสิทธิ!$B:$B,0))</f>
        <v>0.46</v>
      </c>
      <c r="BX622" s="145">
        <f t="shared" si="507"/>
        <v>65712154.597157568</v>
      </c>
      <c r="BY622" s="141"/>
      <c r="BZ622" s="143">
        <f t="shared" si="508"/>
        <v>145038</v>
      </c>
      <c r="CA622" s="138">
        <f>INDEX(ผลงานOPDVisit_HDC!$C:$C,MATCH(CalBudget2567!$D622,ผลงานOPDVisit_HDC!$A:$A,0))</f>
        <v>145038</v>
      </c>
      <c r="CB622" s="138">
        <f t="shared" si="509"/>
        <v>0</v>
      </c>
    </row>
    <row r="623" spans="1:80" hidden="1" x14ac:dyDescent="0.7">
      <c r="A623" s="136">
        <f>COUNTA($D$16:D623)</f>
        <v>608</v>
      </c>
      <c r="B623" s="1">
        <v>9</v>
      </c>
      <c r="C623" s="2" t="s">
        <v>54</v>
      </c>
      <c r="D623" s="91" t="s">
        <v>681</v>
      </c>
      <c r="E623" s="3" t="s">
        <v>1571</v>
      </c>
      <c r="F623" s="4" t="s">
        <v>1876</v>
      </c>
      <c r="G623" s="1">
        <v>6</v>
      </c>
      <c r="H623" s="3" t="s">
        <v>2965</v>
      </c>
      <c r="I623" s="137">
        <f>INDEX(รายได้แยกตามสิทธิ!$D:$D,MATCH(CalBudget2567!$D623,รายได้แยกตามสิทธิ!$B:$B,0))</f>
        <v>46822773.25</v>
      </c>
      <c r="J623" s="138">
        <f>INDEX(ผลงานOPDVisit_HDC!$F:$F,MATCH(CalBudget2567!$D623,ผลงานOPDVisit_HDC!$A:$A,0))</f>
        <v>90219</v>
      </c>
      <c r="K623" s="138">
        <f t="shared" si="461"/>
        <v>518.99016005497731</v>
      </c>
      <c r="L623" s="139">
        <f t="shared" si="462"/>
        <v>108262.8</v>
      </c>
      <c r="M623" s="140">
        <f t="shared" si="463"/>
        <v>108262.8</v>
      </c>
      <c r="N623" s="141">
        <f t="shared" si="464"/>
        <v>532.69150028042873</v>
      </c>
      <c r="O623" s="142">
        <f t="shared" si="465"/>
        <v>57670673.356559999</v>
      </c>
      <c r="P623" s="143">
        <f>INDEX(รายได้แยกตามสิทธิ!$E:$E,MATCH(CalBudget2567!$D623,รายได้แยกตามสิทธิ!$B:$B,0))</f>
        <v>7133731.1799999997</v>
      </c>
      <c r="Q623" s="138">
        <f>INDEX(ผลงานOPDVisit_HDC!$D:$D,MATCH(CalBudget2567!$D623,ผลงานOPDVisit_HDC!$A:$A,0))</f>
        <v>10770</v>
      </c>
      <c r="R623" s="138">
        <f t="shared" si="466"/>
        <v>662.37058310120699</v>
      </c>
      <c r="S623" s="139">
        <f t="shared" si="467"/>
        <v>12924</v>
      </c>
      <c r="T623" s="140">
        <f t="shared" si="468"/>
        <v>12924</v>
      </c>
      <c r="U623" s="141">
        <f t="shared" si="469"/>
        <v>679.8571664950789</v>
      </c>
      <c r="V623" s="142">
        <f t="shared" si="470"/>
        <v>8786474.0197823998</v>
      </c>
      <c r="W623" s="143">
        <f>INDEX(รายได้แยกตามสิทธิ!$F:$F,MATCH(CalBudget2567!$D623,รายได้แยกตามสิทธิ!$B:$B,0))</f>
        <v>2156265</v>
      </c>
      <c r="X623" s="138">
        <f>INDEX(ผลงานOPDVisit_HDC!$E:$E,MATCH(CalBudget2567!$D623,ผลงานOPDVisit_HDC!$A:$A,0))</f>
        <v>10511</v>
      </c>
      <c r="Y623" s="138">
        <f t="shared" si="471"/>
        <v>205.14365902387974</v>
      </c>
      <c r="Z623" s="139">
        <f t="shared" si="472"/>
        <v>12613.199999999999</v>
      </c>
      <c r="AA623" s="140">
        <f t="shared" si="473"/>
        <v>12613.199999999999</v>
      </c>
      <c r="AB623" s="141">
        <f t="shared" si="474"/>
        <v>210.55945162211015</v>
      </c>
      <c r="AC623" s="142">
        <f t="shared" si="475"/>
        <v>2655828.4751999993</v>
      </c>
      <c r="AD623" s="143">
        <f>INDEX(รายได้แยกตามสิทธิ!$G:$G,MATCH(CalBudget2567!$D623,รายได้แยกตามสิทธิ!$B:$B,0))</f>
        <v>14697</v>
      </c>
      <c r="AE623" s="138">
        <f>INDEX(ผลงานOPDVisit_HDC!$G:$G,MATCH(CalBudget2567!$D623,ผลงานOPDVisit_HDC!$A:$A,0))</f>
        <v>299</v>
      </c>
      <c r="AF623" s="138">
        <f t="shared" si="476"/>
        <v>49.153846153846153</v>
      </c>
      <c r="AG623" s="139">
        <f t="shared" si="477"/>
        <v>358.8</v>
      </c>
      <c r="AH623" s="140">
        <f t="shared" si="478"/>
        <v>358.8</v>
      </c>
      <c r="AI623" s="141">
        <f t="shared" si="479"/>
        <v>50.451507692307693</v>
      </c>
      <c r="AJ623" s="142">
        <f t="shared" si="480"/>
        <v>18102.000960000001</v>
      </c>
      <c r="AK623" s="143">
        <f>INDEX(รายได้แยกตามสิทธิ!$H:$H,MATCH(CalBudget2567!$D623,รายได้แยกตามสิทธิ!$B:$B,0))</f>
        <v>2206846</v>
      </c>
      <c r="AL623" s="138">
        <f>INDEX(ผลงานOPDVisit_HDC!$K:$K,MATCH(CalBudget2567!$D623,ผลงานOPDVisit_HDC!$A:$A,0))</f>
        <v>3032</v>
      </c>
      <c r="AM623" s="138">
        <f t="shared" si="481"/>
        <v>727.85158311345651</v>
      </c>
      <c r="AN623" s="139">
        <f t="shared" si="482"/>
        <v>3638.4</v>
      </c>
      <c r="AO623" s="140">
        <f t="shared" si="483"/>
        <v>3638.4</v>
      </c>
      <c r="AP623" s="141">
        <f t="shared" si="484"/>
        <v>747.06686490765173</v>
      </c>
      <c r="AQ623" s="142">
        <f t="shared" si="485"/>
        <v>2718128.08128</v>
      </c>
      <c r="AR623" s="144">
        <f t="shared" si="459"/>
        <v>71849205.933782399</v>
      </c>
      <c r="AS623" s="143">
        <f>INDEX(รายได้แยกตามสิทธิ!$I:$I,MATCH(CalBudget2567!$D623,รายได้แยกตามสิทธิ!$B:$B,0))</f>
        <v>13728874</v>
      </c>
      <c r="AT623" s="138">
        <f>INDEX(ผลงานAdjRw_DHES!$D:$D,MATCH(CalBudget2567!$D623,ผลงานAdjRw_DHES!$B:$B,0))</f>
        <v>1477.9567</v>
      </c>
      <c r="AU623" s="143">
        <f t="shared" si="486"/>
        <v>9289.0908103058773</v>
      </c>
      <c r="AV623" s="139">
        <f t="shared" si="487"/>
        <v>1773.5480399999999</v>
      </c>
      <c r="AW623" s="140">
        <f t="shared" si="488"/>
        <v>1773.5480399999999</v>
      </c>
      <c r="AX623" s="141">
        <f t="shared" si="489"/>
        <v>9534.3228076979522</v>
      </c>
      <c r="AY623" s="142">
        <f t="shared" si="490"/>
        <v>16909579.52832</v>
      </c>
      <c r="AZ623" s="143">
        <f>INDEX(รายได้แยกตามสิทธิ!$J:$J,MATCH(CalBudget2567!$D623,รายได้แยกตามสิทธิ!$B:$B,0))</f>
        <v>1835708.3</v>
      </c>
      <c r="BA623" s="138">
        <f>INDEX(ผลงานAdjRw_DHES!$F:$F,MATCH(CalBudget2567!$D623,ผลงานAdjRw_DHES!$B:$B,0))</f>
        <v>161.33049999999997</v>
      </c>
      <c r="BB623" s="143">
        <f t="shared" si="491"/>
        <v>11378.557061435999</v>
      </c>
      <c r="BC623" s="139">
        <f t="shared" si="492"/>
        <v>193.59659999999997</v>
      </c>
      <c r="BD623" s="140">
        <f t="shared" si="493"/>
        <v>193.59659999999997</v>
      </c>
      <c r="BE623" s="141">
        <f t="shared" si="494"/>
        <v>11678.950967857909</v>
      </c>
      <c r="BF623" s="142">
        <f t="shared" si="495"/>
        <v>2261005.1989440001</v>
      </c>
      <c r="BG623" s="143">
        <f>INDEX(รายได้แยกตามสิทธิ!$K:$K,MATCH(CalBudget2567!$D623,รายได้แยกตามสิทธิ!$B:$B,0))</f>
        <v>691736.08</v>
      </c>
      <c r="BH623" s="138">
        <f>INDEX(ผลงานAdjRw_DHES!$E:$E,MATCH(CalBudget2567!$D623,ผลงานAdjRw_DHES!$B:$B,0))</f>
        <v>62.023400000000002</v>
      </c>
      <c r="BI623" s="143">
        <f t="shared" si="496"/>
        <v>11152.82425665152</v>
      </c>
      <c r="BJ623" s="139">
        <f t="shared" si="497"/>
        <v>74.428079999999994</v>
      </c>
      <c r="BK623" s="140">
        <f t="shared" si="498"/>
        <v>74.428079999999994</v>
      </c>
      <c r="BL623" s="141">
        <f t="shared" si="499"/>
        <v>11447.258817027121</v>
      </c>
      <c r="BM623" s="142">
        <f t="shared" si="500"/>
        <v>851997.49501439987</v>
      </c>
      <c r="BN623" s="143">
        <f>INDEX(รายได้แยกตามสิทธิ!$N:$N,MATCH(CalBudget2567!$D623,รายได้แยกตามสิทธิ!$B:$B,0))</f>
        <v>784646.9</v>
      </c>
      <c r="BO623" s="138">
        <f>INDEX(ผลงานAdjRw_DHES!$I:$I,MATCH(CalBudget2567!$D623,ผลงานAdjRw_DHES!$B:$B,0))</f>
        <v>65.567899999999867</v>
      </c>
      <c r="BP623" s="143">
        <f t="shared" si="501"/>
        <v>11966.936564996005</v>
      </c>
      <c r="BQ623" s="139">
        <f t="shared" si="502"/>
        <v>78.681479999999837</v>
      </c>
      <c r="BR623" s="140">
        <f t="shared" si="503"/>
        <v>78.681479999999837</v>
      </c>
      <c r="BS623" s="141">
        <f t="shared" si="504"/>
        <v>12282.8636903119</v>
      </c>
      <c r="BT623" s="142">
        <f t="shared" si="505"/>
        <v>966433.89379200002</v>
      </c>
      <c r="BU623" s="144">
        <f t="shared" si="506"/>
        <v>20989016.116070397</v>
      </c>
      <c r="BV623" s="145">
        <f t="shared" si="460"/>
        <v>92838222.049852788</v>
      </c>
      <c r="BW623" s="146">
        <f>INDEX(รายได้แยกตามสิทธิ!$Q:$Q,MATCH(CalBudget2567!$D623,รายได้แยกตามสิทธิ!$B:$B,0))</f>
        <v>0.38</v>
      </c>
      <c r="BX623" s="145">
        <f t="shared" si="507"/>
        <v>35278524.378944062</v>
      </c>
      <c r="BY623" s="141"/>
      <c r="BZ623" s="143">
        <f t="shared" si="508"/>
        <v>114831</v>
      </c>
      <c r="CA623" s="138">
        <f>INDEX(ผลงานOPDVisit_HDC!$C:$C,MATCH(CalBudget2567!$D623,ผลงานOPDVisit_HDC!$A:$A,0))</f>
        <v>114831</v>
      </c>
      <c r="CB623" s="138">
        <f t="shared" si="509"/>
        <v>0</v>
      </c>
    </row>
    <row r="624" spans="1:80" hidden="1" x14ac:dyDescent="0.7">
      <c r="A624" s="136">
        <f>COUNTA($D$16:D624)</f>
        <v>609</v>
      </c>
      <c r="B624" s="1">
        <v>9</v>
      </c>
      <c r="C624" s="2" t="s">
        <v>54</v>
      </c>
      <c r="D624" s="91" t="s">
        <v>682</v>
      </c>
      <c r="E624" s="3" t="s">
        <v>1572</v>
      </c>
      <c r="F624" s="4" t="s">
        <v>1876</v>
      </c>
      <c r="G624" s="1">
        <v>13</v>
      </c>
      <c r="H624" s="3" t="s">
        <v>2963</v>
      </c>
      <c r="I624" s="137">
        <f>INDEX(รายได้แยกตามสิทธิ!$D:$D,MATCH(CalBudget2567!$D624,รายได้แยกตามสิทธิ!$B:$B,0))</f>
        <v>110400699.5</v>
      </c>
      <c r="J624" s="138">
        <f>INDEX(ผลงานOPDVisit_HDC!$F:$F,MATCH(CalBudget2567!$D624,ผลงานOPDVisit_HDC!$A:$A,0))</f>
        <v>119540</v>
      </c>
      <c r="K624" s="138">
        <f t="shared" si="461"/>
        <v>923.54608917517146</v>
      </c>
      <c r="L624" s="139">
        <f t="shared" si="462"/>
        <v>143448</v>
      </c>
      <c r="M624" s="140">
        <f t="shared" si="463"/>
        <v>143448</v>
      </c>
      <c r="N624" s="141">
        <f t="shared" si="464"/>
        <v>947.92770592939598</v>
      </c>
      <c r="O624" s="142">
        <f t="shared" si="465"/>
        <v>135978333.56015998</v>
      </c>
      <c r="P624" s="143">
        <f>INDEX(รายได้แยกตามสิทธิ!$E:$E,MATCH(CalBudget2567!$D624,รายได้แยกตามสิทธิ!$B:$B,0))</f>
        <v>30934886.460000001</v>
      </c>
      <c r="Q624" s="138">
        <f>INDEX(ผลงานOPDVisit_HDC!$D:$D,MATCH(CalBudget2567!$D624,ผลงานOPDVisit_HDC!$A:$A,0))</f>
        <v>27134</v>
      </c>
      <c r="R624" s="138">
        <f t="shared" si="466"/>
        <v>1140.0783688361466</v>
      </c>
      <c r="S624" s="139">
        <f t="shared" si="467"/>
        <v>32560.799999999999</v>
      </c>
      <c r="T624" s="140">
        <f t="shared" si="468"/>
        <v>32560.799999999999</v>
      </c>
      <c r="U624" s="141">
        <f t="shared" si="469"/>
        <v>1170.176437773421</v>
      </c>
      <c r="V624" s="142">
        <f t="shared" si="470"/>
        <v>38101880.955052808</v>
      </c>
      <c r="W624" s="143">
        <f>INDEX(รายได้แยกตามสิทธิ!$F:$F,MATCH(CalBudget2567!$D624,รายได้แยกตามสิทธิ!$B:$B,0))</f>
        <v>9467346.7400000002</v>
      </c>
      <c r="X624" s="138">
        <f>INDEX(ผลงานOPDVisit_HDC!$E:$E,MATCH(CalBudget2567!$D624,ผลงานOPDVisit_HDC!$A:$A,0))</f>
        <v>33051</v>
      </c>
      <c r="Y624" s="138">
        <f t="shared" si="471"/>
        <v>286.4466049438746</v>
      </c>
      <c r="Z624" s="139">
        <f t="shared" si="472"/>
        <v>39661.199999999997</v>
      </c>
      <c r="AA624" s="140">
        <f t="shared" si="473"/>
        <v>39661.199999999997</v>
      </c>
      <c r="AB624" s="141">
        <f t="shared" si="474"/>
        <v>294.0087953143929</v>
      </c>
      <c r="AC624" s="142">
        <f t="shared" si="475"/>
        <v>11660741.632723199</v>
      </c>
      <c r="AD624" s="143">
        <f>INDEX(รายได้แยกตามสิทธิ!$G:$G,MATCH(CalBudget2567!$D624,รายได้แยกตามสิทธิ!$B:$B,0))</f>
        <v>81860.72</v>
      </c>
      <c r="AE624" s="138">
        <f>INDEX(ผลงานOPDVisit_HDC!$G:$G,MATCH(CalBudget2567!$D624,ผลงานOPDVisit_HDC!$A:$A,0))</f>
        <v>69</v>
      </c>
      <c r="AF624" s="138">
        <f t="shared" si="476"/>
        <v>1186.3872463768116</v>
      </c>
      <c r="AG624" s="139">
        <f t="shared" si="477"/>
        <v>82.8</v>
      </c>
      <c r="AH624" s="140">
        <f t="shared" si="478"/>
        <v>82.8</v>
      </c>
      <c r="AI624" s="141">
        <f t="shared" si="479"/>
        <v>1217.7078696811595</v>
      </c>
      <c r="AJ624" s="142">
        <f t="shared" si="480"/>
        <v>100826.21160960001</v>
      </c>
      <c r="AK624" s="143">
        <f>INDEX(รายได้แยกตามสิทธิ!$H:$H,MATCH(CalBudget2567!$D624,รายได้แยกตามสิทธิ!$B:$B,0))</f>
        <v>21813574.260000002</v>
      </c>
      <c r="AL624" s="138">
        <f>INDEX(ผลงานOPDVisit_HDC!$K:$K,MATCH(CalBudget2567!$D624,ผลงานOPDVisit_HDC!$A:$A,0))</f>
        <v>17347</v>
      </c>
      <c r="AM624" s="138">
        <f t="shared" si="481"/>
        <v>1257.4839603389637</v>
      </c>
      <c r="AN624" s="139">
        <f t="shared" si="482"/>
        <v>20816.399999999998</v>
      </c>
      <c r="AO624" s="140">
        <f t="shared" si="483"/>
        <v>20816.399999999998</v>
      </c>
      <c r="AP624" s="141">
        <f t="shared" si="484"/>
        <v>1290.6815368919124</v>
      </c>
      <c r="AQ624" s="142">
        <f t="shared" si="485"/>
        <v>26867343.144556802</v>
      </c>
      <c r="AR624" s="144">
        <f t="shared" si="459"/>
        <v>212709125.50410238</v>
      </c>
      <c r="AS624" s="143">
        <f>INDEX(รายได้แยกตามสิทธิ!$I:$I,MATCH(CalBudget2567!$D624,รายได้แยกตามสิทธิ!$B:$B,0))</f>
        <v>124081936</v>
      </c>
      <c r="AT624" s="138">
        <f>INDEX(ผลงานAdjRw_DHES!$D:$D,MATCH(CalBudget2567!$D624,ผลงานAdjRw_DHES!$B:$B,0))</f>
        <v>9021.9602999999988</v>
      </c>
      <c r="AU624" s="143">
        <f t="shared" si="486"/>
        <v>13753.323210699566</v>
      </c>
      <c r="AV624" s="139">
        <f t="shared" si="487"/>
        <v>10826.352359999999</v>
      </c>
      <c r="AW624" s="140">
        <f t="shared" si="488"/>
        <v>10826.352359999999</v>
      </c>
      <c r="AX624" s="141">
        <f t="shared" si="489"/>
        <v>14116.410943462035</v>
      </c>
      <c r="AY624" s="142">
        <f t="shared" si="490"/>
        <v>152829238.93248001</v>
      </c>
      <c r="AZ624" s="143">
        <f>INDEX(รายได้แยกตามสิทธิ!$J:$J,MATCH(CalBudget2567!$D624,รายได้แยกตามสิทธิ!$B:$B,0))</f>
        <v>21674800.5</v>
      </c>
      <c r="BA624" s="138">
        <f>INDEX(ผลงานAdjRw_DHES!$F:$F,MATCH(CalBudget2567!$D624,ผลงานAdjRw_DHES!$B:$B,0))</f>
        <v>1043.5385000000001</v>
      </c>
      <c r="BB624" s="143">
        <f t="shared" si="491"/>
        <v>20770.484749724132</v>
      </c>
      <c r="BC624" s="139">
        <f t="shared" si="492"/>
        <v>1252.2462</v>
      </c>
      <c r="BD624" s="140">
        <f t="shared" si="493"/>
        <v>1252.2462</v>
      </c>
      <c r="BE624" s="141">
        <f t="shared" si="494"/>
        <v>21318.825547116849</v>
      </c>
      <c r="BF624" s="142">
        <f t="shared" si="495"/>
        <v>26696418.279839996</v>
      </c>
      <c r="BG624" s="143">
        <f>INDEX(รายได้แยกตามสิทธิ!$K:$K,MATCH(CalBudget2567!$D624,รายได้แยกตามสิทธิ!$B:$B,0))</f>
        <v>4735564.5</v>
      </c>
      <c r="BH624" s="138">
        <f>INDEX(ผลงานAdjRw_DHES!$E:$E,MATCH(CalBudget2567!$D624,ผลงานAdjRw_DHES!$B:$B,0))</f>
        <v>499.58939999999996</v>
      </c>
      <c r="BI624" s="143">
        <f t="shared" si="496"/>
        <v>9478.9130834241096</v>
      </c>
      <c r="BJ624" s="139">
        <f t="shared" si="497"/>
        <v>599.50727999999992</v>
      </c>
      <c r="BK624" s="140">
        <f t="shared" si="498"/>
        <v>599.50727999999992</v>
      </c>
      <c r="BL624" s="141">
        <f t="shared" si="499"/>
        <v>9729.1563888265064</v>
      </c>
      <c r="BM624" s="142">
        <f t="shared" si="500"/>
        <v>5832700.0833600005</v>
      </c>
      <c r="BN624" s="143">
        <f>INDEX(รายได้แยกตามสิทธิ!$N:$N,MATCH(CalBudget2567!$D624,รายได้แยกตามสิทธิ!$B:$B,0))</f>
        <v>4651061.29</v>
      </c>
      <c r="BO624" s="138">
        <f>INDEX(ผลงานAdjRw_DHES!$I:$I,MATCH(CalBudget2567!$D624,ผลงานAdjRw_DHES!$B:$B,0))</f>
        <v>421.18990000000258</v>
      </c>
      <c r="BP624" s="143">
        <f t="shared" si="501"/>
        <v>11042.670515128619</v>
      </c>
      <c r="BQ624" s="139">
        <f t="shared" si="502"/>
        <v>505.42788000000309</v>
      </c>
      <c r="BR624" s="140">
        <f t="shared" si="503"/>
        <v>505.42788000000309</v>
      </c>
      <c r="BS624" s="141">
        <f t="shared" si="504"/>
        <v>11334.197016728014</v>
      </c>
      <c r="BT624" s="142">
        <f t="shared" si="505"/>
        <v>5728619.1696672002</v>
      </c>
      <c r="BU624" s="144">
        <f t="shared" si="506"/>
        <v>191086976.4653472</v>
      </c>
      <c r="BV624" s="145">
        <f t="shared" si="460"/>
        <v>403796101.96944958</v>
      </c>
      <c r="BW624" s="146">
        <f>INDEX(รายได้แยกตามสิทธิ!$Q:$Q,MATCH(CalBudget2567!$D624,รายได้แยกตามสิทธิ!$B:$B,0))</f>
        <v>0.48</v>
      </c>
      <c r="BX624" s="145">
        <f t="shared" si="507"/>
        <v>193822128.94533581</v>
      </c>
      <c r="BY624" s="141"/>
      <c r="BZ624" s="143">
        <f t="shared" si="508"/>
        <v>197141</v>
      </c>
      <c r="CA624" s="138">
        <f>INDEX(ผลงานOPDVisit_HDC!$C:$C,MATCH(CalBudget2567!$D624,ผลงานOPDVisit_HDC!$A:$A,0))</f>
        <v>197141</v>
      </c>
      <c r="CB624" s="138">
        <f t="shared" si="509"/>
        <v>0</v>
      </c>
    </row>
    <row r="625" spans="1:80" hidden="1" x14ac:dyDescent="0.7">
      <c r="A625" s="136">
        <f>COUNTA($D$16:D625)</f>
        <v>610</v>
      </c>
      <c r="B625" s="1">
        <v>9</v>
      </c>
      <c r="C625" s="2" t="s">
        <v>54</v>
      </c>
      <c r="D625" s="91" t="s">
        <v>683</v>
      </c>
      <c r="E625" s="3" t="s">
        <v>1573</v>
      </c>
      <c r="F625" s="4" t="s">
        <v>1876</v>
      </c>
      <c r="G625" s="1">
        <v>10</v>
      </c>
      <c r="H625" s="3" t="s">
        <v>2962</v>
      </c>
      <c r="I625" s="137">
        <f>INDEX(รายได้แยกตามสิทธิ!$D:$D,MATCH(CalBudget2567!$D625,รายได้แยกตามสิทธิ!$B:$B,0))</f>
        <v>49326275</v>
      </c>
      <c r="J625" s="138">
        <f>INDEX(ผลงานOPDVisit_HDC!$F:$F,MATCH(CalBudget2567!$D625,ผลงานOPDVisit_HDC!$A:$A,0))</f>
        <v>95990</v>
      </c>
      <c r="K625" s="138">
        <f t="shared" si="461"/>
        <v>513.86889259297845</v>
      </c>
      <c r="L625" s="139">
        <f t="shared" si="462"/>
        <v>115188</v>
      </c>
      <c r="M625" s="140">
        <f t="shared" si="463"/>
        <v>115188</v>
      </c>
      <c r="N625" s="141">
        <f t="shared" si="464"/>
        <v>527.4350313574331</v>
      </c>
      <c r="O625" s="142">
        <f t="shared" si="465"/>
        <v>60754186.392000005</v>
      </c>
      <c r="P625" s="143">
        <f>INDEX(รายได้แยกตามสิทธิ!$E:$E,MATCH(CalBudget2567!$D625,รายได้แยกตามสิทธิ!$B:$B,0))</f>
        <v>7355024.25</v>
      </c>
      <c r="Q625" s="138">
        <f>INDEX(ผลงานOPDVisit_HDC!$D:$D,MATCH(CalBudget2567!$D625,ผลงานOPDVisit_HDC!$A:$A,0))</f>
        <v>14396</v>
      </c>
      <c r="R625" s="138">
        <f t="shared" si="466"/>
        <v>510.9074916643512</v>
      </c>
      <c r="S625" s="139">
        <f t="shared" si="467"/>
        <v>17275.2</v>
      </c>
      <c r="T625" s="140">
        <f t="shared" si="468"/>
        <v>17275.2</v>
      </c>
      <c r="U625" s="141">
        <f t="shared" si="469"/>
        <v>524.39544944429008</v>
      </c>
      <c r="V625" s="142">
        <f t="shared" si="470"/>
        <v>9059036.2682400011</v>
      </c>
      <c r="W625" s="143">
        <f>INDEX(รายได้แยกตามสิทธิ!$F:$F,MATCH(CalBudget2567!$D625,รายได้แยกตามสิทธิ!$B:$B,0))</f>
        <v>1172535.5</v>
      </c>
      <c r="X625" s="138">
        <f>INDEX(ผลงานOPDVisit_HDC!$E:$E,MATCH(CalBudget2567!$D625,ผลงานOPDVisit_HDC!$A:$A,0))</f>
        <v>3037</v>
      </c>
      <c r="Y625" s="138">
        <f t="shared" si="471"/>
        <v>386.08347053012841</v>
      </c>
      <c r="Z625" s="139">
        <f t="shared" si="472"/>
        <v>3644.4</v>
      </c>
      <c r="AA625" s="140">
        <f t="shared" si="473"/>
        <v>3644.4</v>
      </c>
      <c r="AB625" s="141">
        <f t="shared" si="474"/>
        <v>396.27607415212378</v>
      </c>
      <c r="AC625" s="142">
        <f t="shared" si="475"/>
        <v>1444188.52464</v>
      </c>
      <c r="AD625" s="143">
        <f>INDEX(รายได้แยกตามสิทธิ!$G:$G,MATCH(CalBudget2567!$D625,รายได้แยกตามสิทธิ!$B:$B,0))</f>
        <v>134992.32999999999</v>
      </c>
      <c r="AE625" s="138">
        <f>INDEX(ผลงานOPDVisit_HDC!$G:$G,MATCH(CalBudget2567!$D625,ผลงานOPDVisit_HDC!$A:$A,0))</f>
        <v>39</v>
      </c>
      <c r="AF625" s="138">
        <f t="shared" si="476"/>
        <v>3461.3417948717947</v>
      </c>
      <c r="AG625" s="139">
        <f t="shared" si="477"/>
        <v>46.8</v>
      </c>
      <c r="AH625" s="140">
        <f t="shared" si="478"/>
        <v>46.8</v>
      </c>
      <c r="AI625" s="141">
        <f t="shared" si="479"/>
        <v>3552.7212182564099</v>
      </c>
      <c r="AJ625" s="142">
        <f t="shared" si="480"/>
        <v>166267.35301439997</v>
      </c>
      <c r="AK625" s="143">
        <f>INDEX(รายได้แยกตามสิทธิ!$H:$H,MATCH(CalBudget2567!$D625,รายได้แยกตามสิทธิ!$B:$B,0))</f>
        <v>2893636</v>
      </c>
      <c r="AL625" s="138">
        <f>INDEX(ผลงานOPDVisit_HDC!$K:$K,MATCH(CalBudget2567!$D625,ผลงานOPDVisit_HDC!$A:$A,0))</f>
        <v>7481</v>
      </c>
      <c r="AM625" s="138">
        <f t="shared" si="481"/>
        <v>386.79802165485899</v>
      </c>
      <c r="AN625" s="139">
        <f t="shared" si="482"/>
        <v>8977.1999999999989</v>
      </c>
      <c r="AO625" s="140">
        <f t="shared" si="483"/>
        <v>8977.1999999999989</v>
      </c>
      <c r="AP625" s="141">
        <f t="shared" si="484"/>
        <v>397.00948942654725</v>
      </c>
      <c r="AQ625" s="142">
        <f t="shared" si="485"/>
        <v>3564033.5884799995</v>
      </c>
      <c r="AR625" s="144">
        <f t="shared" si="459"/>
        <v>74987712.126374394</v>
      </c>
      <c r="AS625" s="143">
        <f>INDEX(รายได้แยกตามสิทธิ!$I:$I,MATCH(CalBudget2567!$D625,รายได้แยกตามสิทธิ!$B:$B,0))</f>
        <v>21487213</v>
      </c>
      <c r="AT625" s="138">
        <f>INDEX(ผลงานAdjRw_DHES!$D:$D,MATCH(CalBudget2567!$D625,ผลงานAdjRw_DHES!$B:$B,0))</f>
        <v>2676.5604000000003</v>
      </c>
      <c r="AU625" s="143">
        <f t="shared" si="486"/>
        <v>8027.9200872881465</v>
      </c>
      <c r="AV625" s="139">
        <f t="shared" si="487"/>
        <v>3211.8724800000005</v>
      </c>
      <c r="AW625" s="140">
        <f t="shared" si="488"/>
        <v>3211.8724800000005</v>
      </c>
      <c r="AX625" s="141">
        <f t="shared" si="489"/>
        <v>8239.8571775925539</v>
      </c>
      <c r="AY625" s="142">
        <f t="shared" si="490"/>
        <v>26465370.50784</v>
      </c>
      <c r="AZ625" s="143">
        <f>INDEX(รายได้แยกตามสิทธิ!$J:$J,MATCH(CalBudget2567!$D625,รายได้แยกตามสิทธิ!$B:$B,0))</f>
        <v>3549119.25</v>
      </c>
      <c r="BA625" s="138">
        <f>INDEX(ผลงานAdjRw_DHES!$F:$F,MATCH(CalBudget2567!$D625,ผลงานAdjRw_DHES!$B:$B,0))</f>
        <v>298.62759999999997</v>
      </c>
      <c r="BB625" s="143">
        <f t="shared" si="491"/>
        <v>11884.766344437019</v>
      </c>
      <c r="BC625" s="139">
        <f t="shared" si="492"/>
        <v>358.35311999999993</v>
      </c>
      <c r="BD625" s="140">
        <f t="shared" si="493"/>
        <v>358.35311999999993</v>
      </c>
      <c r="BE625" s="141">
        <f t="shared" si="494"/>
        <v>12198.524175930157</v>
      </c>
      <c r="BF625" s="142">
        <f t="shared" si="495"/>
        <v>4371379.1978399996</v>
      </c>
      <c r="BG625" s="143">
        <f>INDEX(รายได้แยกตามสิทธิ!$K:$K,MATCH(CalBudget2567!$D625,รายได้แยกตามสิทธิ!$B:$B,0))</f>
        <v>678107.5</v>
      </c>
      <c r="BH625" s="138">
        <f>INDEX(ผลงานAdjRw_DHES!$E:$E,MATCH(CalBudget2567!$D625,ผลงานAdjRw_DHES!$B:$B,0))</f>
        <v>86.387199999999993</v>
      </c>
      <c r="BI625" s="143">
        <f t="shared" si="496"/>
        <v>7849.6293432360353</v>
      </c>
      <c r="BJ625" s="139">
        <f t="shared" si="497"/>
        <v>103.66463999999999</v>
      </c>
      <c r="BK625" s="140">
        <f t="shared" si="498"/>
        <v>103.66463999999999</v>
      </c>
      <c r="BL625" s="141">
        <f t="shared" si="499"/>
        <v>8056.8595578974664</v>
      </c>
      <c r="BM625" s="142">
        <f t="shared" si="500"/>
        <v>835211.44559999998</v>
      </c>
      <c r="BN625" s="143">
        <f>INDEX(รายได้แยกตามสิทธิ!$N:$N,MATCH(CalBudget2567!$D625,รายได้แยกตามสิทธิ!$B:$B,0))</f>
        <v>2109924.41</v>
      </c>
      <c r="BO625" s="138">
        <f>INDEX(ผลงานAdjRw_DHES!$I:$I,MATCH(CalBudget2567!$D625,ผลงานAdjRw_DHES!$B:$B,0))</f>
        <v>478.76419999999956</v>
      </c>
      <c r="BP625" s="143">
        <f t="shared" si="501"/>
        <v>4407.022099814485</v>
      </c>
      <c r="BQ625" s="139">
        <f t="shared" si="502"/>
        <v>574.5170399999995</v>
      </c>
      <c r="BR625" s="140">
        <f t="shared" si="503"/>
        <v>574.5170399999995</v>
      </c>
      <c r="BS625" s="141">
        <f t="shared" si="504"/>
        <v>4523.3674832495872</v>
      </c>
      <c r="BT625" s="142">
        <f t="shared" si="505"/>
        <v>2598751.6973088002</v>
      </c>
      <c r="BU625" s="144">
        <f t="shared" si="506"/>
        <v>34270712.848588794</v>
      </c>
      <c r="BV625" s="145">
        <f t="shared" si="460"/>
        <v>109258424.97496319</v>
      </c>
      <c r="BW625" s="146">
        <f>INDEX(รายได้แยกตามสิทธิ!$Q:$Q,MATCH(CalBudget2567!$D625,รายได้แยกตามสิทธิ!$B:$B,0))</f>
        <v>0.42</v>
      </c>
      <c r="BX625" s="145">
        <f t="shared" si="507"/>
        <v>45888538.489484534</v>
      </c>
      <c r="BY625" s="141"/>
      <c r="BZ625" s="143">
        <f t="shared" si="508"/>
        <v>120943</v>
      </c>
      <c r="CA625" s="138">
        <f>INDEX(ผลงานOPDVisit_HDC!$C:$C,MATCH(CalBudget2567!$D625,ผลงานOPDVisit_HDC!$A:$A,0))</f>
        <v>120943</v>
      </c>
      <c r="CB625" s="138">
        <f t="shared" si="509"/>
        <v>0</v>
      </c>
    </row>
    <row r="626" spans="1:80" hidden="1" x14ac:dyDescent="0.7">
      <c r="A626" s="136">
        <f>COUNTA($D$16:D626)</f>
        <v>611</v>
      </c>
      <c r="B626" s="1">
        <v>9</v>
      </c>
      <c r="C626" s="2" t="s">
        <v>54</v>
      </c>
      <c r="D626" s="91" t="s">
        <v>684</v>
      </c>
      <c r="E626" s="3" t="s">
        <v>1574</v>
      </c>
      <c r="F626" s="4" t="s">
        <v>1876</v>
      </c>
      <c r="G626" s="1">
        <v>10</v>
      </c>
      <c r="H626" s="3" t="s">
        <v>2962</v>
      </c>
      <c r="I626" s="137">
        <f>INDEX(รายได้แยกตามสิทธิ!$D:$D,MATCH(CalBudget2567!$D626,รายได้แยกตามสิทธิ!$B:$B,0))</f>
        <v>84291648.25</v>
      </c>
      <c r="J626" s="138">
        <f>INDEX(ผลงานOPDVisit_HDC!$F:$F,MATCH(CalBudget2567!$D626,ผลงานOPDVisit_HDC!$A:$A,0))</f>
        <v>138201</v>
      </c>
      <c r="K626" s="138">
        <f t="shared" si="461"/>
        <v>609.92068255656613</v>
      </c>
      <c r="L626" s="139">
        <f t="shared" si="462"/>
        <v>165841.19999999998</v>
      </c>
      <c r="M626" s="140">
        <f t="shared" si="463"/>
        <v>165841.19999999998</v>
      </c>
      <c r="N626" s="141">
        <f t="shared" si="464"/>
        <v>626.02258857605943</v>
      </c>
      <c r="O626" s="142">
        <f t="shared" si="465"/>
        <v>103820337.31655997</v>
      </c>
      <c r="P626" s="143">
        <f>INDEX(รายได้แยกตามสิทธิ!$E:$E,MATCH(CalBudget2567!$D626,รายได้แยกตามสิทธิ!$B:$B,0))</f>
        <v>10089259.75</v>
      </c>
      <c r="Q626" s="138">
        <f>INDEX(ผลงานOPDVisit_HDC!$D:$D,MATCH(CalBudget2567!$D626,ผลงานOPDVisit_HDC!$A:$A,0))</f>
        <v>13731</v>
      </c>
      <c r="R626" s="138">
        <f t="shared" si="466"/>
        <v>734.77967737236906</v>
      </c>
      <c r="S626" s="139">
        <f t="shared" si="467"/>
        <v>16477.2</v>
      </c>
      <c r="T626" s="140">
        <f t="shared" si="468"/>
        <v>16477.2</v>
      </c>
      <c r="U626" s="141">
        <f t="shared" si="469"/>
        <v>754.17786085499961</v>
      </c>
      <c r="V626" s="142">
        <f t="shared" si="470"/>
        <v>12426739.44888</v>
      </c>
      <c r="W626" s="143">
        <f>INDEX(รายได้แยกตามสิทธิ!$F:$F,MATCH(CalBudget2567!$D626,รายได้แยกตามสิทธิ!$B:$B,0))</f>
        <v>7900234.25</v>
      </c>
      <c r="X626" s="138">
        <f>INDEX(ผลงานOPDVisit_HDC!$E:$E,MATCH(CalBudget2567!$D626,ผลงานOPDVisit_HDC!$A:$A,0))</f>
        <v>29789</v>
      </c>
      <c r="Y626" s="138">
        <f t="shared" si="471"/>
        <v>265.2064268689785</v>
      </c>
      <c r="Z626" s="139">
        <f t="shared" si="472"/>
        <v>35746.799999999996</v>
      </c>
      <c r="AA626" s="140">
        <f t="shared" si="473"/>
        <v>35746.799999999996</v>
      </c>
      <c r="AB626" s="141">
        <f t="shared" si="474"/>
        <v>272.20787653831951</v>
      </c>
      <c r="AC626" s="142">
        <f t="shared" si="475"/>
        <v>9730560.5210399982</v>
      </c>
      <c r="AD626" s="143">
        <f>INDEX(รายได้แยกตามสิทธิ!$G:$G,MATCH(CalBudget2567!$D626,รายได้แยกตามสิทธิ!$B:$B,0))</f>
        <v>106182.5</v>
      </c>
      <c r="AE626" s="138">
        <f>INDEX(ผลงานOPDVisit_HDC!$G:$G,MATCH(CalBudget2567!$D626,ผลงานOPDVisit_HDC!$A:$A,0))</f>
        <v>926</v>
      </c>
      <c r="AF626" s="138">
        <f t="shared" si="476"/>
        <v>114.66792656587474</v>
      </c>
      <c r="AG626" s="139">
        <f t="shared" si="477"/>
        <v>1111.2</v>
      </c>
      <c r="AH626" s="140">
        <f t="shared" si="478"/>
        <v>1111.2</v>
      </c>
      <c r="AI626" s="141">
        <f t="shared" si="479"/>
        <v>117.69515982721383</v>
      </c>
      <c r="AJ626" s="142">
        <f t="shared" si="480"/>
        <v>130782.86160000002</v>
      </c>
      <c r="AK626" s="143">
        <f>INDEX(รายได้แยกตามสิทธิ!$H:$H,MATCH(CalBudget2567!$D626,รายได้แยกตามสิทธิ!$B:$B,0))</f>
        <v>53244694.25</v>
      </c>
      <c r="AL626" s="138">
        <f>INDEX(ผลงานOPDVisit_HDC!$K:$K,MATCH(CalBudget2567!$D626,ผลงานOPDVisit_HDC!$A:$A,0))</f>
        <v>4460</v>
      </c>
      <c r="AM626" s="138">
        <f t="shared" si="481"/>
        <v>11938.27225336323</v>
      </c>
      <c r="AN626" s="139">
        <f t="shared" si="482"/>
        <v>5352</v>
      </c>
      <c r="AO626" s="140">
        <f t="shared" si="483"/>
        <v>5352</v>
      </c>
      <c r="AP626" s="141">
        <f t="shared" si="484"/>
        <v>12253.442640852019</v>
      </c>
      <c r="AQ626" s="142">
        <f t="shared" si="485"/>
        <v>65580425.013840005</v>
      </c>
      <c r="AR626" s="144">
        <f t="shared" si="459"/>
        <v>191688845.16191995</v>
      </c>
      <c r="AS626" s="143">
        <f>INDEX(รายได้แยกตามสิทธิ!$I:$I,MATCH(CalBudget2567!$D626,รายได้แยกตามสิทธิ!$B:$B,0))</f>
        <v>39795295.5</v>
      </c>
      <c r="AT626" s="138">
        <f>INDEX(ผลงานAdjRw_DHES!$D:$D,MATCH(CalBudget2567!$D626,ผลงานAdjRw_DHES!$B:$B,0))</f>
        <v>4504.1580000000004</v>
      </c>
      <c r="AU626" s="143">
        <f t="shared" si="486"/>
        <v>8835.2352426358029</v>
      </c>
      <c r="AV626" s="139">
        <f t="shared" si="487"/>
        <v>5404.9895999999999</v>
      </c>
      <c r="AW626" s="140">
        <f t="shared" si="488"/>
        <v>5404.9895999999999</v>
      </c>
      <c r="AX626" s="141">
        <f t="shared" si="489"/>
        <v>9068.4854530413886</v>
      </c>
      <c r="AY626" s="142">
        <f t="shared" si="490"/>
        <v>49015069.561439991</v>
      </c>
      <c r="AZ626" s="143">
        <f>INDEX(รายได้แยกตามสิทธิ!$J:$J,MATCH(CalBudget2567!$D626,รายได้แยกตามสิทธิ!$B:$B,0))</f>
        <v>3504493.25</v>
      </c>
      <c r="BA626" s="138">
        <f>INDEX(ผลงานAdjRw_DHES!$F:$F,MATCH(CalBudget2567!$D626,ผลงานAdjRw_DHES!$B:$B,0))</f>
        <v>365.71780000000001</v>
      </c>
      <c r="BB626" s="143">
        <f t="shared" si="491"/>
        <v>9582.506648568924</v>
      </c>
      <c r="BC626" s="139">
        <f t="shared" si="492"/>
        <v>438.86135999999999</v>
      </c>
      <c r="BD626" s="140">
        <f t="shared" si="493"/>
        <v>438.86135999999999</v>
      </c>
      <c r="BE626" s="141">
        <f t="shared" si="494"/>
        <v>9835.4848240911433</v>
      </c>
      <c r="BF626" s="142">
        <f t="shared" si="495"/>
        <v>4316414.2461599996</v>
      </c>
      <c r="BG626" s="143">
        <f>INDEX(รายได้แยกตามสิทธิ!$K:$K,MATCH(CalBudget2567!$D626,รายได้แยกตามสิทธิ!$B:$B,0))</f>
        <v>2808367</v>
      </c>
      <c r="BH626" s="138">
        <f>INDEX(ผลงานAdjRw_DHES!$E:$E,MATCH(CalBudget2567!$D626,ผลงานAdjRw_DHES!$B:$B,0))</f>
        <v>384.36110000000002</v>
      </c>
      <c r="BI626" s="143">
        <f t="shared" si="496"/>
        <v>7306.5848755246043</v>
      </c>
      <c r="BJ626" s="139">
        <f t="shared" si="497"/>
        <v>461.23331999999999</v>
      </c>
      <c r="BK626" s="140">
        <f t="shared" si="498"/>
        <v>461.23331999999999</v>
      </c>
      <c r="BL626" s="141">
        <f t="shared" si="499"/>
        <v>7499.4787162384537</v>
      </c>
      <c r="BM626" s="142">
        <f t="shared" si="500"/>
        <v>3459009.4665599996</v>
      </c>
      <c r="BN626" s="143">
        <f>INDEX(รายได้แยกตามสิทธิ!$N:$N,MATCH(CalBudget2567!$D626,รายได้แยกตามสิทธิ!$B:$B,0))</f>
        <v>4412931.5</v>
      </c>
      <c r="BO626" s="138">
        <f>INDEX(ผลงานAdjRw_DHES!$I:$I,MATCH(CalBudget2567!$D626,ผลงานAdjRw_DHES!$B:$B,0))</f>
        <v>173.13799999999935</v>
      </c>
      <c r="BP626" s="143">
        <f t="shared" si="501"/>
        <v>25487.943143619636</v>
      </c>
      <c r="BQ626" s="139">
        <f t="shared" si="502"/>
        <v>207.76559999999921</v>
      </c>
      <c r="BR626" s="140">
        <f t="shared" si="503"/>
        <v>207.76559999999921</v>
      </c>
      <c r="BS626" s="141">
        <f t="shared" si="504"/>
        <v>26160.824842611193</v>
      </c>
      <c r="BT626" s="142">
        <f t="shared" si="505"/>
        <v>5435319.4699199991</v>
      </c>
      <c r="BU626" s="144">
        <f t="shared" si="506"/>
        <v>62225812.744079992</v>
      </c>
      <c r="BV626" s="145">
        <f t="shared" si="460"/>
        <v>253914657.90599996</v>
      </c>
      <c r="BW626" s="146">
        <f>INDEX(รายได้แยกตามสิทธิ!$Q:$Q,MATCH(CalBudget2567!$D626,รายได้แยกตามสิทธิ!$B:$B,0))</f>
        <v>0.3</v>
      </c>
      <c r="BX626" s="145">
        <f t="shared" si="507"/>
        <v>76174397.371799991</v>
      </c>
      <c r="BY626" s="141"/>
      <c r="BZ626" s="143">
        <f t="shared" si="508"/>
        <v>187107</v>
      </c>
      <c r="CA626" s="138">
        <f>INDEX(ผลงานOPDVisit_HDC!$C:$C,MATCH(CalBudget2567!$D626,ผลงานOPDVisit_HDC!$A:$A,0))</f>
        <v>187107</v>
      </c>
      <c r="CB626" s="138">
        <f t="shared" si="509"/>
        <v>0</v>
      </c>
    </row>
    <row r="627" spans="1:80" hidden="1" x14ac:dyDescent="0.7">
      <c r="A627" s="136">
        <f>COUNTA($D$16:D627)</f>
        <v>612</v>
      </c>
      <c r="B627" s="1">
        <v>9</v>
      </c>
      <c r="C627" s="2" t="s">
        <v>54</v>
      </c>
      <c r="D627" s="91" t="s">
        <v>685</v>
      </c>
      <c r="E627" s="3" t="s">
        <v>1575</v>
      </c>
      <c r="F627" s="4" t="s">
        <v>1877</v>
      </c>
      <c r="G627" s="1">
        <v>15</v>
      </c>
      <c r="H627" s="3" t="s">
        <v>2969</v>
      </c>
      <c r="I627" s="137">
        <f>INDEX(รายได้แยกตามสิทธิ!$D:$D,MATCH(CalBudget2567!$D627,รายได้แยกตามสิทธิ!$B:$B,0))</f>
        <v>112646778.7</v>
      </c>
      <c r="J627" s="138">
        <f>INDEX(ผลงานOPDVisit_HDC!$F:$F,MATCH(CalBudget2567!$D627,ผลงานOPDVisit_HDC!$A:$A,0))</f>
        <v>120905</v>
      </c>
      <c r="K627" s="138">
        <f t="shared" si="461"/>
        <v>931.69661056201153</v>
      </c>
      <c r="L627" s="139">
        <f t="shared" si="462"/>
        <v>145086</v>
      </c>
      <c r="M627" s="140">
        <f t="shared" si="463"/>
        <v>145086</v>
      </c>
      <c r="N627" s="141">
        <f t="shared" si="464"/>
        <v>956.29340108084864</v>
      </c>
      <c r="O627" s="142">
        <f t="shared" si="465"/>
        <v>138744784.38921601</v>
      </c>
      <c r="P627" s="143">
        <f>INDEX(รายได้แยกตามสิทธิ!$E:$E,MATCH(CalBudget2567!$D627,รายได้แยกตามสิทธิ!$B:$B,0))</f>
        <v>21357014.18</v>
      </c>
      <c r="Q627" s="138">
        <f>INDEX(ผลงานOPDVisit_HDC!$D:$D,MATCH(CalBudget2567!$D627,ผลงานOPDVisit_HDC!$A:$A,0))</f>
        <v>22110</v>
      </c>
      <c r="R627" s="138">
        <f t="shared" si="466"/>
        <v>965.94365355042964</v>
      </c>
      <c r="S627" s="139">
        <f t="shared" si="467"/>
        <v>26532</v>
      </c>
      <c r="T627" s="140">
        <f t="shared" si="468"/>
        <v>26532</v>
      </c>
      <c r="U627" s="141">
        <f t="shared" si="469"/>
        <v>991.44456600416095</v>
      </c>
      <c r="V627" s="142">
        <f t="shared" si="470"/>
        <v>26305007.225222398</v>
      </c>
      <c r="W627" s="143">
        <f>INDEX(รายได้แยกตามสิทธิ!$F:$F,MATCH(CalBudget2567!$D627,รายได้แยกตามสิทธิ!$B:$B,0))</f>
        <v>11086338</v>
      </c>
      <c r="X627" s="138">
        <f>INDEX(ผลงานOPDVisit_HDC!$E:$E,MATCH(CalBudget2567!$D627,ผลงานOPDVisit_HDC!$A:$A,0))</f>
        <v>42543</v>
      </c>
      <c r="Y627" s="138">
        <f t="shared" si="471"/>
        <v>260.59135462943374</v>
      </c>
      <c r="Z627" s="139">
        <f t="shared" si="472"/>
        <v>51051.6</v>
      </c>
      <c r="AA627" s="140">
        <f t="shared" si="473"/>
        <v>51051.6</v>
      </c>
      <c r="AB627" s="141">
        <f t="shared" si="474"/>
        <v>267.47096639165079</v>
      </c>
      <c r="AC627" s="142">
        <f t="shared" si="475"/>
        <v>13654820.787839999</v>
      </c>
      <c r="AD627" s="143">
        <f>INDEX(รายได้แยกตามสิทธิ!$G:$G,MATCH(CalBudget2567!$D627,รายได้แยกตามสิทธิ!$B:$B,0))</f>
        <v>76932</v>
      </c>
      <c r="AE627" s="138">
        <f>INDEX(ผลงานOPDVisit_HDC!$G:$G,MATCH(CalBudget2567!$D627,ผลงานOPDVisit_HDC!$A:$A,0))</f>
        <v>438</v>
      </c>
      <c r="AF627" s="138">
        <f t="shared" si="476"/>
        <v>175.64383561643837</v>
      </c>
      <c r="AG627" s="139">
        <f t="shared" si="477"/>
        <v>525.6</v>
      </c>
      <c r="AH627" s="140">
        <f t="shared" si="478"/>
        <v>525.6</v>
      </c>
      <c r="AI627" s="141">
        <f t="shared" si="479"/>
        <v>180.28083287671234</v>
      </c>
      <c r="AJ627" s="142">
        <f t="shared" si="480"/>
        <v>94755.605760000006</v>
      </c>
      <c r="AK627" s="143">
        <f>INDEX(รายได้แยกตามสิทธิ!$H:$H,MATCH(CalBudget2567!$D627,รายได้แยกตามสิทธิ!$B:$B,0))</f>
        <v>9168937.1300000008</v>
      </c>
      <c r="AL627" s="138">
        <f>INDEX(ผลงานOPDVisit_HDC!$K:$K,MATCH(CalBudget2567!$D627,ผลงานOPDVisit_HDC!$A:$A,0))</f>
        <v>19236</v>
      </c>
      <c r="AM627" s="138">
        <f t="shared" si="481"/>
        <v>476.65508057808279</v>
      </c>
      <c r="AN627" s="139">
        <f t="shared" si="482"/>
        <v>23083.200000000001</v>
      </c>
      <c r="AO627" s="140">
        <f t="shared" si="483"/>
        <v>23083.200000000001</v>
      </c>
      <c r="AP627" s="141">
        <f t="shared" si="484"/>
        <v>489.23877470534416</v>
      </c>
      <c r="AQ627" s="142">
        <f t="shared" si="485"/>
        <v>11293196.484278401</v>
      </c>
      <c r="AR627" s="144">
        <f t="shared" si="459"/>
        <v>190092564.49231684</v>
      </c>
      <c r="AS627" s="143">
        <f>INDEX(รายได้แยกตามสิทธิ!$I:$I,MATCH(CalBudget2567!$D627,รายได้แยกตามสิทธิ!$B:$B,0))</f>
        <v>156693096.66</v>
      </c>
      <c r="AT627" s="138">
        <f>INDEX(ผลงานAdjRw_DHES!$D:$D,MATCH(CalBudget2567!$D627,ผลงานAdjRw_DHES!$B:$B,0))</f>
        <v>14751.493200000003</v>
      </c>
      <c r="AU627" s="143">
        <f t="shared" si="486"/>
        <v>10622.185465265304</v>
      </c>
      <c r="AV627" s="139">
        <f t="shared" si="487"/>
        <v>17701.791840000002</v>
      </c>
      <c r="AW627" s="140">
        <f t="shared" si="488"/>
        <v>17701.791840000002</v>
      </c>
      <c r="AX627" s="141">
        <f t="shared" si="489"/>
        <v>10902.611161548308</v>
      </c>
      <c r="AY627" s="142">
        <f t="shared" si="490"/>
        <v>192995753.29418877</v>
      </c>
      <c r="AZ627" s="143">
        <f>INDEX(รายได้แยกตามสิทธิ!$J:$J,MATCH(CalBudget2567!$D627,รายได้แยกตามสิทธิ!$B:$B,0))</f>
        <v>21404463.359999999</v>
      </c>
      <c r="BA627" s="138">
        <f>INDEX(ผลงานAdjRw_DHES!$F:$F,MATCH(CalBudget2567!$D627,ผลงานAdjRw_DHES!$B:$B,0))</f>
        <v>1588.2008000000001</v>
      </c>
      <c r="BB627" s="143">
        <f t="shared" si="491"/>
        <v>13477.177042096942</v>
      </c>
      <c r="BC627" s="139">
        <f t="shared" si="492"/>
        <v>1905.84096</v>
      </c>
      <c r="BD627" s="140">
        <f t="shared" si="493"/>
        <v>1905.84096</v>
      </c>
      <c r="BE627" s="141">
        <f t="shared" si="494"/>
        <v>13832.974516008302</v>
      </c>
      <c r="BF627" s="142">
        <f t="shared" si="495"/>
        <v>26363449.431244798</v>
      </c>
      <c r="BG627" s="143">
        <f>INDEX(รายได้แยกตามสิทธิ!$K:$K,MATCH(CalBudget2567!$D627,รายได้แยกตามสิทธิ!$B:$B,0))</f>
        <v>10796985.880000001</v>
      </c>
      <c r="BH627" s="138">
        <f>INDEX(ผลงานAdjRw_DHES!$E:$E,MATCH(CalBudget2567!$D627,ผลงานAdjRw_DHES!$B:$B,0))</f>
        <v>884.1006000000001</v>
      </c>
      <c r="BI627" s="143">
        <f t="shared" si="496"/>
        <v>12212.395150506627</v>
      </c>
      <c r="BJ627" s="139">
        <f t="shared" si="497"/>
        <v>1060.9207200000001</v>
      </c>
      <c r="BK627" s="140">
        <f t="shared" si="498"/>
        <v>1060.9207200000001</v>
      </c>
      <c r="BL627" s="141">
        <f t="shared" si="499"/>
        <v>12534.802382480002</v>
      </c>
      <c r="BM627" s="142">
        <f t="shared" si="500"/>
        <v>13298431.5686784</v>
      </c>
      <c r="BN627" s="143">
        <f>INDEX(รายได้แยกตามสิทธิ!$N:$N,MATCH(CalBudget2567!$D627,รายได้แยกตามสิทธิ!$B:$B,0))</f>
        <v>17918082.75</v>
      </c>
      <c r="BO627" s="138">
        <f>INDEX(ผลงานAdjRw_DHES!$I:$I,MATCH(CalBudget2567!$D627,ผลงานAdjRw_DHES!$B:$B,0))</f>
        <v>1067.4454999999998</v>
      </c>
      <c r="BP627" s="143">
        <f t="shared" si="501"/>
        <v>16785.946214584259</v>
      </c>
      <c r="BQ627" s="139">
        <f t="shared" si="502"/>
        <v>1280.9345999999998</v>
      </c>
      <c r="BR627" s="140">
        <f t="shared" si="503"/>
        <v>1280.9345999999998</v>
      </c>
      <c r="BS627" s="141">
        <f t="shared" si="504"/>
        <v>17229.095194649282</v>
      </c>
      <c r="BT627" s="142">
        <f t="shared" si="505"/>
        <v>22069344.161519997</v>
      </c>
      <c r="BU627" s="144">
        <f t="shared" si="506"/>
        <v>254726978.45563197</v>
      </c>
      <c r="BV627" s="145">
        <f t="shared" si="460"/>
        <v>444819542.94794881</v>
      </c>
      <c r="BW627" s="146">
        <f>INDEX(รายได้แยกตามสิทธิ!$Q:$Q,MATCH(CalBudget2567!$D627,รายได้แยกตามสิทธิ!$B:$B,0))</f>
        <v>0.53</v>
      </c>
      <c r="BX627" s="145">
        <f t="shared" si="507"/>
        <v>235754357.76241288</v>
      </c>
      <c r="BY627" s="141"/>
      <c r="BZ627" s="143">
        <f t="shared" si="508"/>
        <v>205232</v>
      </c>
      <c r="CA627" s="138">
        <f>INDEX(ผลงานOPDVisit_HDC!$C:$C,MATCH(CalBudget2567!$D627,ผลงานOPDVisit_HDC!$A:$A,0))</f>
        <v>205232</v>
      </c>
      <c r="CB627" s="138">
        <f t="shared" si="509"/>
        <v>0</v>
      </c>
    </row>
    <row r="628" spans="1:80" hidden="1" x14ac:dyDescent="0.7">
      <c r="A628" s="136">
        <f>COUNTA($D$16:D628)</f>
        <v>613</v>
      </c>
      <c r="B628" s="1">
        <v>9</v>
      </c>
      <c r="C628" s="2" t="s">
        <v>54</v>
      </c>
      <c r="D628" s="91" t="s">
        <v>686</v>
      </c>
      <c r="E628" s="3" t="s">
        <v>1576</v>
      </c>
      <c r="F628" s="4" t="s">
        <v>1876</v>
      </c>
      <c r="G628" s="1">
        <v>6</v>
      </c>
      <c r="H628" s="3" t="s">
        <v>2965</v>
      </c>
      <c r="I628" s="137">
        <f>INDEX(รายได้แยกตามสิทธิ!$D:$D,MATCH(CalBudget2567!$D628,รายได้แยกตามสิทธิ!$B:$B,0))</f>
        <v>55973987.189999998</v>
      </c>
      <c r="J628" s="138">
        <f>INDEX(ผลงานOPDVisit_HDC!$F:$F,MATCH(CalBudget2567!$D628,ผลงานOPDVisit_HDC!$A:$A,0))</f>
        <v>95333</v>
      </c>
      <c r="K628" s="138">
        <f t="shared" si="461"/>
        <v>587.14177871251297</v>
      </c>
      <c r="L628" s="139">
        <f t="shared" si="462"/>
        <v>114399.59999999999</v>
      </c>
      <c r="M628" s="140">
        <f t="shared" si="463"/>
        <v>114399.59999999999</v>
      </c>
      <c r="N628" s="141">
        <f t="shared" si="464"/>
        <v>602.6423216705233</v>
      </c>
      <c r="O628" s="142">
        <f t="shared" si="465"/>
        <v>68942040.542179197</v>
      </c>
      <c r="P628" s="143">
        <f>INDEX(รายได้แยกตามสิทธิ!$E:$E,MATCH(CalBudget2567!$D628,รายได้แยกตามสิทธิ!$B:$B,0))</f>
        <v>6774857.8600000003</v>
      </c>
      <c r="Q628" s="138">
        <f>INDEX(ผลงานOPDVisit_HDC!$D:$D,MATCH(CalBudget2567!$D628,ผลงานOPDVisit_HDC!$A:$A,0))</f>
        <v>11917</v>
      </c>
      <c r="R628" s="138">
        <f t="shared" si="466"/>
        <v>568.50363849962241</v>
      </c>
      <c r="S628" s="139">
        <f t="shared" si="467"/>
        <v>14300.4</v>
      </c>
      <c r="T628" s="140">
        <f t="shared" si="468"/>
        <v>14300.4</v>
      </c>
      <c r="U628" s="141">
        <f t="shared" si="469"/>
        <v>583.51213455601248</v>
      </c>
      <c r="V628" s="142">
        <f t="shared" si="470"/>
        <v>8344456.9290048005</v>
      </c>
      <c r="W628" s="143">
        <f>INDEX(รายได้แยกตามสิทธิ!$F:$F,MATCH(CalBudget2567!$D628,รายได้แยกตามสิทธิ!$B:$B,0))</f>
        <v>2417742.98</v>
      </c>
      <c r="X628" s="138">
        <f>INDEX(ผลงานOPDVisit_HDC!$E:$E,MATCH(CalBudget2567!$D628,ผลงานOPDVisit_HDC!$A:$A,0))</f>
        <v>8507</v>
      </c>
      <c r="Y628" s="138">
        <f t="shared" si="471"/>
        <v>284.20629834254146</v>
      </c>
      <c r="Z628" s="139">
        <f t="shared" si="472"/>
        <v>10208.4</v>
      </c>
      <c r="AA628" s="140">
        <f t="shared" si="473"/>
        <v>10208.4</v>
      </c>
      <c r="AB628" s="141">
        <f t="shared" si="474"/>
        <v>291.70934461878454</v>
      </c>
      <c r="AC628" s="142">
        <f t="shared" si="475"/>
        <v>2977885.6736063999</v>
      </c>
      <c r="AD628" s="143">
        <f>INDEX(รายได้แยกตามสิทธิ!$G:$G,MATCH(CalBudget2567!$D628,รายได้แยกตามสิทธิ!$B:$B,0))</f>
        <v>0</v>
      </c>
      <c r="AE628" s="138">
        <f>INDEX(ผลงานOPDVisit_HDC!$G:$G,MATCH(CalBudget2567!$D628,ผลงานOPDVisit_HDC!$A:$A,0))</f>
        <v>50</v>
      </c>
      <c r="AF628" s="138">
        <f t="shared" si="476"/>
        <v>0</v>
      </c>
      <c r="AG628" s="139">
        <f t="shared" si="477"/>
        <v>60</v>
      </c>
      <c r="AH628" s="140">
        <f t="shared" si="478"/>
        <v>60</v>
      </c>
      <c r="AI628" s="141">
        <f t="shared" si="479"/>
        <v>0</v>
      </c>
      <c r="AJ628" s="142">
        <f t="shared" si="480"/>
        <v>0</v>
      </c>
      <c r="AK628" s="143">
        <f>INDEX(รายได้แยกตามสิทธิ!$H:$H,MATCH(CalBudget2567!$D628,รายได้แยกตามสิทธิ!$B:$B,0))</f>
        <v>10834776.77</v>
      </c>
      <c r="AL628" s="138">
        <f>INDEX(ผลงานOPDVisit_HDC!$K:$K,MATCH(CalBudget2567!$D628,ผลงานOPDVisit_HDC!$A:$A,0))</f>
        <v>5431</v>
      </c>
      <c r="AM628" s="138">
        <f t="shared" si="481"/>
        <v>1994.9874369361075</v>
      </c>
      <c r="AN628" s="139">
        <f t="shared" si="482"/>
        <v>6517.2</v>
      </c>
      <c r="AO628" s="140">
        <f t="shared" si="483"/>
        <v>6517.2</v>
      </c>
      <c r="AP628" s="141">
        <f t="shared" si="484"/>
        <v>2047.6551052712207</v>
      </c>
      <c r="AQ628" s="142">
        <f t="shared" si="485"/>
        <v>13344977.852073599</v>
      </c>
      <c r="AR628" s="144">
        <f t="shared" si="459"/>
        <v>93609360.996863991</v>
      </c>
      <c r="AS628" s="143">
        <f>INDEX(รายได้แยกตามสิทธิ!$I:$I,MATCH(CalBudget2567!$D628,รายได้แยกตามสิทธิ!$B:$B,0))</f>
        <v>29152547.75</v>
      </c>
      <c r="AT628" s="138">
        <f>INDEX(ผลงานAdjRw_DHES!$D:$D,MATCH(CalBudget2567!$D628,ผลงานAdjRw_DHES!$B:$B,0))</f>
        <v>1573.6469000000002</v>
      </c>
      <c r="AU628" s="143">
        <f t="shared" si="486"/>
        <v>18525.469563724873</v>
      </c>
      <c r="AV628" s="139">
        <f t="shared" si="487"/>
        <v>1888.3762800000002</v>
      </c>
      <c r="AW628" s="140">
        <f t="shared" si="488"/>
        <v>1888.3762800000002</v>
      </c>
      <c r="AX628" s="141">
        <f t="shared" si="489"/>
        <v>19014.541960207211</v>
      </c>
      <c r="AY628" s="142">
        <f t="shared" si="490"/>
        <v>35906610.012720004</v>
      </c>
      <c r="AZ628" s="143">
        <f>INDEX(รายได้แยกตามสิทธิ!$J:$J,MATCH(CalBudget2567!$D628,รายได้แยกตามสิทธิ!$B:$B,0))</f>
        <v>3411233.83</v>
      </c>
      <c r="BA628" s="138">
        <f>INDEX(ผลงานAdjRw_DHES!$F:$F,MATCH(CalBudget2567!$D628,ผลงานAdjRw_DHES!$B:$B,0))</f>
        <v>204.31690000000003</v>
      </c>
      <c r="BB628" s="143">
        <f t="shared" si="491"/>
        <v>16695.798683319881</v>
      </c>
      <c r="BC628" s="139">
        <f t="shared" si="492"/>
        <v>245.18028000000004</v>
      </c>
      <c r="BD628" s="140">
        <f t="shared" si="493"/>
        <v>245.18028000000004</v>
      </c>
      <c r="BE628" s="141">
        <f t="shared" si="494"/>
        <v>17136.567768559526</v>
      </c>
      <c r="BF628" s="142">
        <f t="shared" si="495"/>
        <v>4201548.4837344</v>
      </c>
      <c r="BG628" s="143">
        <f>INDEX(รายได้แยกตามสิทธิ!$K:$K,MATCH(CalBudget2567!$D628,รายได้แยกตามสิทธิ!$B:$B,0))</f>
        <v>1167487.08</v>
      </c>
      <c r="BH628" s="138">
        <f>INDEX(ผลงานAdjRw_DHES!$E:$E,MATCH(CalBudget2567!$D628,ผลงานAdjRw_DHES!$B:$B,0))</f>
        <v>71.596699999999998</v>
      </c>
      <c r="BI628" s="143">
        <f t="shared" si="496"/>
        <v>16306.437028522265</v>
      </c>
      <c r="BJ628" s="139">
        <f t="shared" si="497"/>
        <v>85.916039999999995</v>
      </c>
      <c r="BK628" s="140">
        <f t="shared" si="498"/>
        <v>85.916039999999995</v>
      </c>
      <c r="BL628" s="141">
        <f t="shared" si="499"/>
        <v>16736.926966075254</v>
      </c>
      <c r="BM628" s="142">
        <f t="shared" si="500"/>
        <v>1437970.4866944002</v>
      </c>
      <c r="BN628" s="143">
        <f>INDEX(รายได้แยกตามสิทธิ!$N:$N,MATCH(CalBudget2567!$D628,รายได้แยกตามสิทธิ!$B:$B,0))</f>
        <v>3098997.72</v>
      </c>
      <c r="BO628" s="138">
        <f>INDEX(ผลงานAdjRw_DHES!$I:$I,MATCH(CalBudget2567!$D628,ผลงานAdjRw_DHES!$B:$B,0))</f>
        <v>725.53549999999973</v>
      </c>
      <c r="BP628" s="143">
        <f t="shared" si="501"/>
        <v>4271.3247249790002</v>
      </c>
      <c r="BQ628" s="139">
        <f t="shared" si="502"/>
        <v>870.64259999999967</v>
      </c>
      <c r="BR628" s="140">
        <f t="shared" si="503"/>
        <v>870.64259999999967</v>
      </c>
      <c r="BS628" s="141">
        <f t="shared" si="504"/>
        <v>4384.0876977184462</v>
      </c>
      <c r="BT628" s="142">
        <f t="shared" si="505"/>
        <v>3816973.5117696007</v>
      </c>
      <c r="BU628" s="144">
        <f t="shared" si="506"/>
        <v>45363102.494918406</v>
      </c>
      <c r="BV628" s="145">
        <f t="shared" si="460"/>
        <v>138972463.4917824</v>
      </c>
      <c r="BW628" s="146">
        <f>INDEX(รายได้แยกตามสิทธิ!$Q:$Q,MATCH(CalBudget2567!$D628,รายได้แยกตามสิทธิ!$B:$B,0))</f>
        <v>0.49</v>
      </c>
      <c r="BX628" s="145">
        <f t="shared" si="507"/>
        <v>68096507.110973373</v>
      </c>
      <c r="BY628" s="141"/>
      <c r="BZ628" s="143">
        <f t="shared" si="508"/>
        <v>121238</v>
      </c>
      <c r="CA628" s="138">
        <f>INDEX(ผลงานOPDVisit_HDC!$C:$C,MATCH(CalBudget2567!$D628,ผลงานOPDVisit_HDC!$A:$A,0))</f>
        <v>121238</v>
      </c>
      <c r="CB628" s="138">
        <f t="shared" si="509"/>
        <v>0</v>
      </c>
    </row>
    <row r="629" spans="1:80" hidden="1" x14ac:dyDescent="0.7">
      <c r="A629" s="136">
        <f>COUNTA($D$16:D629)</f>
        <v>614</v>
      </c>
      <c r="B629" s="1">
        <v>9</v>
      </c>
      <c r="C629" s="2" t="s">
        <v>54</v>
      </c>
      <c r="D629" s="91" t="s">
        <v>687</v>
      </c>
      <c r="E629" s="3" t="s">
        <v>1577</v>
      </c>
      <c r="F629" s="4" t="s">
        <v>1876</v>
      </c>
      <c r="G629" s="1">
        <v>10</v>
      </c>
      <c r="H629" s="3" t="s">
        <v>2962</v>
      </c>
      <c r="I629" s="137">
        <f>INDEX(รายได้แยกตามสิทธิ!$D:$D,MATCH(CalBudget2567!$D629,รายได้แยกตามสิทธิ!$B:$B,0))</f>
        <v>62509800.719999999</v>
      </c>
      <c r="J629" s="138">
        <f>INDEX(ผลงานOPDVisit_HDC!$F:$F,MATCH(CalBudget2567!$D629,ผลงานOPDVisit_HDC!$A:$A,0))</f>
        <v>99954</v>
      </c>
      <c r="K629" s="138">
        <f t="shared" si="461"/>
        <v>625.38568461492287</v>
      </c>
      <c r="L629" s="139">
        <f t="shared" si="462"/>
        <v>119944.79999999999</v>
      </c>
      <c r="M629" s="140">
        <f t="shared" si="463"/>
        <v>119944.79999999999</v>
      </c>
      <c r="N629" s="141">
        <f t="shared" si="464"/>
        <v>641.89586668875688</v>
      </c>
      <c r="O629" s="142">
        <f t="shared" si="465"/>
        <v>76992071.350809604</v>
      </c>
      <c r="P629" s="143">
        <f>INDEX(รายได้แยกตามสิทธิ!$E:$E,MATCH(CalBudget2567!$D629,รายได้แยกตามสิทธิ!$B:$B,0))</f>
        <v>12399316.18</v>
      </c>
      <c r="Q629" s="138">
        <f>INDEX(ผลงานOPDVisit_HDC!$D:$D,MATCH(CalBudget2567!$D629,ผลงานOPDVisit_HDC!$A:$A,0))</f>
        <v>10793</v>
      </c>
      <c r="R629" s="138">
        <f t="shared" si="466"/>
        <v>1148.8294431576021</v>
      </c>
      <c r="S629" s="139">
        <f t="shared" si="467"/>
        <v>12951.6</v>
      </c>
      <c r="T629" s="140">
        <f t="shared" si="468"/>
        <v>12951.6</v>
      </c>
      <c r="U629" s="141">
        <f t="shared" si="469"/>
        <v>1179.1585404569628</v>
      </c>
      <c r="V629" s="142">
        <f t="shared" si="470"/>
        <v>15271989.752582399</v>
      </c>
      <c r="W629" s="143">
        <f>INDEX(รายได้แยกตามสิทธิ!$F:$F,MATCH(CalBudget2567!$D629,รายได้แยกตามสิทธิ!$B:$B,0))</f>
        <v>3315820.71</v>
      </c>
      <c r="X629" s="138">
        <f>INDEX(ผลงานOPDVisit_HDC!$E:$E,MATCH(CalBudget2567!$D629,ผลงานOPDVisit_HDC!$A:$A,0))</f>
        <v>8027</v>
      </c>
      <c r="Y629" s="138">
        <f t="shared" si="471"/>
        <v>413.08343216643829</v>
      </c>
      <c r="Z629" s="139">
        <f t="shared" si="472"/>
        <v>9632.4</v>
      </c>
      <c r="AA629" s="140">
        <f t="shared" si="473"/>
        <v>9632.4</v>
      </c>
      <c r="AB629" s="141">
        <f t="shared" si="474"/>
        <v>423.98883477563226</v>
      </c>
      <c r="AC629" s="142">
        <f t="shared" si="475"/>
        <v>4084030.0520927999</v>
      </c>
      <c r="AD629" s="143">
        <f>INDEX(รายได้แยกตามสิทธิ!$G:$G,MATCH(CalBudget2567!$D629,รายได้แยกตามสิทธิ!$B:$B,0))</f>
        <v>14953</v>
      </c>
      <c r="AE629" s="138">
        <f>INDEX(ผลงานOPDVisit_HDC!$G:$G,MATCH(CalBudget2567!$D629,ผลงานOPDVisit_HDC!$A:$A,0))</f>
        <v>19</v>
      </c>
      <c r="AF629" s="138">
        <f t="shared" si="476"/>
        <v>787</v>
      </c>
      <c r="AG629" s="139">
        <f t="shared" si="477"/>
        <v>22.8</v>
      </c>
      <c r="AH629" s="140">
        <f t="shared" si="478"/>
        <v>22.8</v>
      </c>
      <c r="AI629" s="141">
        <f t="shared" si="479"/>
        <v>807.77679999999998</v>
      </c>
      <c r="AJ629" s="142">
        <f t="shared" si="480"/>
        <v>18417.311040000001</v>
      </c>
      <c r="AK629" s="143">
        <f>INDEX(รายได้แยกตามสิทธิ!$H:$H,MATCH(CalBudget2567!$D629,รายได้แยกตามสิทธิ!$B:$B,0))</f>
        <v>8928231.6300000008</v>
      </c>
      <c r="AL629" s="138">
        <f>INDEX(ผลงานOPDVisit_HDC!$K:$K,MATCH(CalBudget2567!$D629,ผลงานOPDVisit_HDC!$A:$A,0))</f>
        <v>5963</v>
      </c>
      <c r="AM629" s="138">
        <f t="shared" si="481"/>
        <v>1497.271780982727</v>
      </c>
      <c r="AN629" s="139">
        <f t="shared" si="482"/>
        <v>7155.5999999999995</v>
      </c>
      <c r="AO629" s="140">
        <f t="shared" si="483"/>
        <v>7155.5999999999995</v>
      </c>
      <c r="AP629" s="141">
        <f t="shared" si="484"/>
        <v>1536.7997560006711</v>
      </c>
      <c r="AQ629" s="142">
        <f t="shared" si="485"/>
        <v>10996724.334038401</v>
      </c>
      <c r="AR629" s="144">
        <f t="shared" si="459"/>
        <v>107363232.80056322</v>
      </c>
      <c r="AS629" s="143">
        <f>INDEX(รายได้แยกตามสิทธิ!$I:$I,MATCH(CalBudget2567!$D629,รายได้แยกตามสิทธิ!$B:$B,0))</f>
        <v>26252227.370000001</v>
      </c>
      <c r="AT629" s="138">
        <f>INDEX(ผลงานAdjRw_DHES!$D:$D,MATCH(CalBudget2567!$D629,ผลงานAdjRw_DHES!$B:$B,0))</f>
        <v>3141.7900000000004</v>
      </c>
      <c r="AU629" s="143">
        <f t="shared" si="486"/>
        <v>8355.8186161392059</v>
      </c>
      <c r="AV629" s="139">
        <f t="shared" si="487"/>
        <v>3770.1480000000001</v>
      </c>
      <c r="AW629" s="140">
        <f t="shared" si="488"/>
        <v>3770.1480000000001</v>
      </c>
      <c r="AX629" s="141">
        <f t="shared" si="489"/>
        <v>8576.4122276052803</v>
      </c>
      <c r="AY629" s="142">
        <f t="shared" si="490"/>
        <v>32334343.407081593</v>
      </c>
      <c r="AZ629" s="143">
        <f>INDEX(รายได้แยกตามสิทธิ!$J:$J,MATCH(CalBudget2567!$D629,รายได้แยกตามสิทธิ!$B:$B,0))</f>
        <v>2718778.55</v>
      </c>
      <c r="BA629" s="138">
        <f>INDEX(ผลงานAdjRw_DHES!$F:$F,MATCH(CalBudget2567!$D629,ผลงานAdjRw_DHES!$B:$B,0))</f>
        <v>261.15999999999997</v>
      </c>
      <c r="BB629" s="143">
        <f t="shared" si="491"/>
        <v>10410.394202787564</v>
      </c>
      <c r="BC629" s="139">
        <f t="shared" si="492"/>
        <v>313.39199999999994</v>
      </c>
      <c r="BD629" s="140">
        <f t="shared" si="493"/>
        <v>313.39199999999994</v>
      </c>
      <c r="BE629" s="141">
        <f t="shared" si="494"/>
        <v>10685.228609741156</v>
      </c>
      <c r="BF629" s="142">
        <f t="shared" si="495"/>
        <v>3348665.1644639997</v>
      </c>
      <c r="BG629" s="143">
        <f>INDEX(รายได้แยกตามสิทธิ!$K:$K,MATCH(CalBudget2567!$D629,รายได้แยกตามสิทธิ!$B:$B,0))</f>
        <v>898002.81</v>
      </c>
      <c r="BH629" s="138">
        <f>INDEX(ผลงานAdjRw_DHES!$E:$E,MATCH(CalBudget2567!$D629,ผลงานAdjRw_DHES!$B:$B,0))</f>
        <v>100.09</v>
      </c>
      <c r="BI629" s="143">
        <f t="shared" si="496"/>
        <v>8971.9533419922082</v>
      </c>
      <c r="BJ629" s="139">
        <f t="shared" si="497"/>
        <v>120.108</v>
      </c>
      <c r="BK629" s="140">
        <f t="shared" si="498"/>
        <v>120.108</v>
      </c>
      <c r="BL629" s="141">
        <f t="shared" si="499"/>
        <v>9208.8129102208022</v>
      </c>
      <c r="BM629" s="142">
        <f t="shared" si="500"/>
        <v>1106052.1010208002</v>
      </c>
      <c r="BN629" s="143">
        <f>INDEX(รายได้แยกตามสิทธิ!$N:$N,MATCH(CalBudget2567!$D629,รายได้แยกตามสิทธิ!$B:$B,0))</f>
        <v>741625.28</v>
      </c>
      <c r="BO629" s="138">
        <f>INDEX(ผลงานAdjRw_DHES!$I:$I,MATCH(CalBudget2567!$D629,ผลงานAdjRw_DHES!$B:$B,0))</f>
        <v>30.629999999999654</v>
      </c>
      <c r="BP629" s="143">
        <f t="shared" si="501"/>
        <v>24212.382631407392</v>
      </c>
      <c r="BQ629" s="139">
        <f t="shared" si="502"/>
        <v>36.755999999999581</v>
      </c>
      <c r="BR629" s="140">
        <f t="shared" si="503"/>
        <v>36.755999999999581</v>
      </c>
      <c r="BS629" s="141">
        <f t="shared" si="504"/>
        <v>24851.589532876547</v>
      </c>
      <c r="BT629" s="142">
        <f t="shared" si="505"/>
        <v>913445.02487039997</v>
      </c>
      <c r="BU629" s="144">
        <f t="shared" si="506"/>
        <v>37702505.697436795</v>
      </c>
      <c r="BV629" s="145">
        <f t="shared" si="460"/>
        <v>145065738.49800003</v>
      </c>
      <c r="BW629" s="146">
        <f>INDEX(รายได้แยกตามสิทธิ!$Q:$Q,MATCH(CalBudget2567!$D629,รายได้แยกตามสิทธิ!$B:$B,0))</f>
        <v>0.5</v>
      </c>
      <c r="BX629" s="145">
        <f t="shared" si="507"/>
        <v>72532869.249000013</v>
      </c>
      <c r="BY629" s="141"/>
      <c r="BZ629" s="143">
        <f t="shared" si="508"/>
        <v>124756</v>
      </c>
      <c r="CA629" s="138">
        <f>INDEX(ผลงานOPDVisit_HDC!$C:$C,MATCH(CalBudget2567!$D629,ผลงานOPDVisit_HDC!$A:$A,0))</f>
        <v>124756</v>
      </c>
      <c r="CB629" s="138">
        <f t="shared" si="509"/>
        <v>0</v>
      </c>
    </row>
    <row r="630" spans="1:80" hidden="1" x14ac:dyDescent="0.7">
      <c r="A630" s="136">
        <f>COUNTA($D$16:D630)</f>
        <v>615</v>
      </c>
      <c r="B630" s="1">
        <v>9</v>
      </c>
      <c r="C630" s="2" t="s">
        <v>54</v>
      </c>
      <c r="D630" s="91" t="s">
        <v>688</v>
      </c>
      <c r="E630" s="3" t="s">
        <v>1578</v>
      </c>
      <c r="F630" s="4" t="s">
        <v>1876</v>
      </c>
      <c r="G630" s="1">
        <v>10</v>
      </c>
      <c r="H630" s="3" t="s">
        <v>2962</v>
      </c>
      <c r="I630" s="137">
        <f>INDEX(รายได้แยกตามสิทธิ!$D:$D,MATCH(CalBudget2567!$D630,รายได้แยกตามสิทธิ!$B:$B,0))</f>
        <v>62426270.350000001</v>
      </c>
      <c r="J630" s="138">
        <f>INDEX(ผลงานOPDVisit_HDC!$F:$F,MATCH(CalBudget2567!$D630,ผลงานOPDVisit_HDC!$A:$A,0))</f>
        <v>81342</v>
      </c>
      <c r="K630" s="138">
        <f t="shared" si="461"/>
        <v>767.45433293993267</v>
      </c>
      <c r="L630" s="139">
        <f t="shared" si="462"/>
        <v>97610.4</v>
      </c>
      <c r="M630" s="140">
        <f t="shared" si="463"/>
        <v>97610.4</v>
      </c>
      <c r="N630" s="141">
        <f t="shared" si="464"/>
        <v>787.71512732954693</v>
      </c>
      <c r="O630" s="142">
        <f t="shared" si="465"/>
        <v>76889188.664688006</v>
      </c>
      <c r="P630" s="143">
        <f>INDEX(รายได้แยกตามสิทธิ!$E:$E,MATCH(CalBudget2567!$D630,รายได้แยกตามสิทธิ!$B:$B,0))</f>
        <v>9249919</v>
      </c>
      <c r="Q630" s="138">
        <f>INDEX(ผลงานOPDVisit_HDC!$D:$D,MATCH(CalBudget2567!$D630,ผลงานOPDVisit_HDC!$A:$A,0))</f>
        <v>11836</v>
      </c>
      <c r="R630" s="138">
        <f t="shared" si="466"/>
        <v>781.50718148022986</v>
      </c>
      <c r="S630" s="139">
        <f t="shared" si="467"/>
        <v>14203.199999999999</v>
      </c>
      <c r="T630" s="140">
        <f t="shared" si="468"/>
        <v>14203.199999999999</v>
      </c>
      <c r="U630" s="141">
        <f t="shared" si="469"/>
        <v>802.13897107130788</v>
      </c>
      <c r="V630" s="142">
        <f t="shared" si="470"/>
        <v>11392940.233919999</v>
      </c>
      <c r="W630" s="143">
        <f>INDEX(รายได้แยกตามสิทธิ!$F:$F,MATCH(CalBudget2567!$D630,รายได้แยกตามสิทธิ!$B:$B,0))</f>
        <v>10561840</v>
      </c>
      <c r="X630" s="138">
        <f>INDEX(ผลงานOPDVisit_HDC!$E:$E,MATCH(CalBudget2567!$D630,ผลงานOPDVisit_HDC!$A:$A,0))</f>
        <v>32764</v>
      </c>
      <c r="Y630" s="138">
        <f t="shared" si="471"/>
        <v>322.36112806739106</v>
      </c>
      <c r="Z630" s="139">
        <f t="shared" si="472"/>
        <v>39316.799999999996</v>
      </c>
      <c r="AA630" s="140">
        <f t="shared" si="473"/>
        <v>39316.799999999996</v>
      </c>
      <c r="AB630" s="141">
        <f t="shared" si="474"/>
        <v>330.87146184837019</v>
      </c>
      <c r="AC630" s="142">
        <f t="shared" si="475"/>
        <v>13008807.0912</v>
      </c>
      <c r="AD630" s="143">
        <f>INDEX(รายได้แยกตามสิทธิ!$G:$G,MATCH(CalBudget2567!$D630,รายได้แยกตามสิทธิ!$B:$B,0))</f>
        <v>298248</v>
      </c>
      <c r="AE630" s="138">
        <f>INDEX(ผลงานOPDVisit_HDC!$G:$G,MATCH(CalBudget2567!$D630,ผลงานOPDVisit_HDC!$A:$A,0))</f>
        <v>5349</v>
      </c>
      <c r="AF630" s="138">
        <f t="shared" si="476"/>
        <v>55.757711721817159</v>
      </c>
      <c r="AG630" s="139">
        <f t="shared" si="477"/>
        <v>6418.8</v>
      </c>
      <c r="AH630" s="140">
        <f t="shared" si="478"/>
        <v>6418.8</v>
      </c>
      <c r="AI630" s="141">
        <f t="shared" si="479"/>
        <v>57.229715311273132</v>
      </c>
      <c r="AJ630" s="142">
        <f t="shared" si="480"/>
        <v>367346.09664</v>
      </c>
      <c r="AK630" s="143">
        <f>INDEX(รายได้แยกตามสิทธิ!$H:$H,MATCH(CalBudget2567!$D630,รายได้แยกตามสิทธิ!$B:$B,0))</f>
        <v>6957065</v>
      </c>
      <c r="AL630" s="138">
        <f>INDEX(ผลงานOPDVisit_HDC!$K:$K,MATCH(CalBudget2567!$D630,ผลงานOPDVisit_HDC!$A:$A,0))</f>
        <v>31434</v>
      </c>
      <c r="AM630" s="138">
        <f t="shared" si="481"/>
        <v>221.3229305847172</v>
      </c>
      <c r="AN630" s="139">
        <f t="shared" si="482"/>
        <v>37720.799999999996</v>
      </c>
      <c r="AO630" s="140">
        <f t="shared" si="483"/>
        <v>37720.799999999996</v>
      </c>
      <c r="AP630" s="141">
        <f t="shared" si="484"/>
        <v>227.16585595215372</v>
      </c>
      <c r="AQ630" s="142">
        <f t="shared" si="485"/>
        <v>8568877.8191999998</v>
      </c>
      <c r="AR630" s="144">
        <f t="shared" si="459"/>
        <v>110227159.90564799</v>
      </c>
      <c r="AS630" s="143">
        <f>INDEX(รายได้แยกตามสิทธิ!$I:$I,MATCH(CalBudget2567!$D630,รายได้แยกตามสิทธิ!$B:$B,0))</f>
        <v>30180821.300000001</v>
      </c>
      <c r="AT630" s="138">
        <f>INDEX(ผลงานAdjRw_DHES!$D:$D,MATCH(CalBudget2567!$D630,ผลงานAdjRw_DHES!$B:$B,0))</f>
        <v>3903.6188999999995</v>
      </c>
      <c r="AU630" s="143">
        <f t="shared" si="486"/>
        <v>7731.4978928911332</v>
      </c>
      <c r="AV630" s="139">
        <f t="shared" si="487"/>
        <v>4684.3426799999988</v>
      </c>
      <c r="AW630" s="140">
        <f t="shared" si="488"/>
        <v>4684.3426799999988</v>
      </c>
      <c r="AX630" s="141">
        <f t="shared" si="489"/>
        <v>7935.6094372634589</v>
      </c>
      <c r="AY630" s="142">
        <f t="shared" si="490"/>
        <v>37173113.978783995</v>
      </c>
      <c r="AZ630" s="143">
        <f>INDEX(รายได้แยกตามสิทธิ!$J:$J,MATCH(CalBudget2567!$D630,รายได้แยกตามสิทธิ!$B:$B,0))</f>
        <v>2739073</v>
      </c>
      <c r="BA630" s="138">
        <f>INDEX(ผลงานAdjRw_DHES!$F:$F,MATCH(CalBudget2567!$D630,ผลงานAdjRw_DHES!$B:$B,0))</f>
        <v>416.09370000000001</v>
      </c>
      <c r="BB630" s="143">
        <f t="shared" si="491"/>
        <v>6582.8273775834623</v>
      </c>
      <c r="BC630" s="139">
        <f t="shared" si="492"/>
        <v>499.31243999999998</v>
      </c>
      <c r="BD630" s="140">
        <f t="shared" si="493"/>
        <v>499.31243999999998</v>
      </c>
      <c r="BE630" s="141">
        <f t="shared" si="494"/>
        <v>6756.6140203516661</v>
      </c>
      <c r="BF630" s="142">
        <f t="shared" si="495"/>
        <v>3373661.4326399998</v>
      </c>
      <c r="BG630" s="143">
        <f>INDEX(รายได้แยกตามสิทธิ!$K:$K,MATCH(CalBudget2567!$D630,รายได้แยกตามสิทธิ!$B:$B,0))</f>
        <v>2937687.62</v>
      </c>
      <c r="BH630" s="138">
        <f>INDEX(ผลงานAdjRw_DHES!$E:$E,MATCH(CalBudget2567!$D630,ผลงานAdjRw_DHES!$B:$B,0))</f>
        <v>386.59849999999994</v>
      </c>
      <c r="BI630" s="143">
        <f t="shared" si="496"/>
        <v>7598.8076001329555</v>
      </c>
      <c r="BJ630" s="139">
        <f t="shared" si="497"/>
        <v>463.9181999999999</v>
      </c>
      <c r="BK630" s="140">
        <f t="shared" si="498"/>
        <v>463.9181999999999</v>
      </c>
      <c r="BL630" s="141">
        <f t="shared" si="499"/>
        <v>7799.4161207764655</v>
      </c>
      <c r="BM630" s="142">
        <f t="shared" si="500"/>
        <v>3618291.0878015999</v>
      </c>
      <c r="BN630" s="143">
        <f>INDEX(รายได้แยกตามสิทธิ!$N:$N,MATCH(CalBudget2567!$D630,รายได้แยกตามสิทธิ!$B:$B,0))</f>
        <v>2725870.5500000003</v>
      </c>
      <c r="BO630" s="138">
        <f>INDEX(ผลงานAdjRw_DHES!$I:$I,MATCH(CalBudget2567!$D630,ผลงานAdjRw_DHES!$B:$B,0))</f>
        <v>239.69610000000057</v>
      </c>
      <c r="BP630" s="143">
        <f t="shared" si="501"/>
        <v>11372.193998984521</v>
      </c>
      <c r="BQ630" s="139">
        <f t="shared" si="502"/>
        <v>287.63532000000066</v>
      </c>
      <c r="BR630" s="140">
        <f t="shared" si="503"/>
        <v>287.63532000000066</v>
      </c>
      <c r="BS630" s="141">
        <f t="shared" si="504"/>
        <v>11672.419920557713</v>
      </c>
      <c r="BT630" s="142">
        <f t="shared" si="505"/>
        <v>3357400.2390240002</v>
      </c>
      <c r="BU630" s="144">
        <f t="shared" si="506"/>
        <v>47522466.738249592</v>
      </c>
      <c r="BV630" s="145">
        <f t="shared" si="460"/>
        <v>157749626.64389759</v>
      </c>
      <c r="BW630" s="146">
        <f>INDEX(รายได้แยกตามสิทธิ!$Q:$Q,MATCH(CalBudget2567!$D630,รายได้แยกตามสิทธิ!$B:$B,0))</f>
        <v>0.38</v>
      </c>
      <c r="BX630" s="145">
        <f t="shared" si="507"/>
        <v>59944858.124681085</v>
      </c>
      <c r="BY630" s="141"/>
      <c r="BZ630" s="143">
        <f t="shared" si="508"/>
        <v>162725</v>
      </c>
      <c r="CA630" s="138">
        <f>INDEX(ผลงานOPDVisit_HDC!$C:$C,MATCH(CalBudget2567!$D630,ผลงานOPDVisit_HDC!$A:$A,0))</f>
        <v>162725</v>
      </c>
      <c r="CB630" s="138">
        <f t="shared" si="509"/>
        <v>0</v>
      </c>
    </row>
    <row r="631" spans="1:80" hidden="1" x14ac:dyDescent="0.7">
      <c r="A631" s="136">
        <f>COUNTA($D$16:D631)</f>
        <v>616</v>
      </c>
      <c r="B631" s="1">
        <v>9</v>
      </c>
      <c r="C631" s="2" t="s">
        <v>54</v>
      </c>
      <c r="D631" s="91" t="s">
        <v>689</v>
      </c>
      <c r="E631" s="3" t="s">
        <v>1579</v>
      </c>
      <c r="F631" s="4" t="s">
        <v>1876</v>
      </c>
      <c r="G631" s="1">
        <v>5</v>
      </c>
      <c r="H631" s="3" t="s">
        <v>2964</v>
      </c>
      <c r="I631" s="137">
        <f>INDEX(รายได้แยกตามสิทธิ!$D:$D,MATCH(CalBudget2567!$D631,รายได้แยกตามสิทธิ!$B:$B,0))</f>
        <v>26722379.030000001</v>
      </c>
      <c r="J631" s="138">
        <f>INDEX(ผลงานOPDVisit_HDC!$F:$F,MATCH(CalBudget2567!$D631,ผลงานOPDVisit_HDC!$A:$A,0))</f>
        <v>41112</v>
      </c>
      <c r="K631" s="138">
        <f t="shared" si="461"/>
        <v>649.98976041058575</v>
      </c>
      <c r="L631" s="139">
        <f t="shared" si="462"/>
        <v>49334.400000000001</v>
      </c>
      <c r="M631" s="140">
        <f t="shared" si="463"/>
        <v>49334.400000000001</v>
      </c>
      <c r="N631" s="141">
        <f t="shared" si="464"/>
        <v>667.14949008542521</v>
      </c>
      <c r="O631" s="142">
        <f t="shared" si="465"/>
        <v>32913419.803670403</v>
      </c>
      <c r="P631" s="143">
        <f>INDEX(รายได้แยกตามสิทธิ!$E:$E,MATCH(CalBudget2567!$D631,รายได้แยกตามสิทธิ!$B:$B,0))</f>
        <v>5159847.82</v>
      </c>
      <c r="Q631" s="138">
        <f>INDEX(ผลงานOPDVisit_HDC!$D:$D,MATCH(CalBudget2567!$D631,ผลงานOPDVisit_HDC!$A:$A,0))</f>
        <v>10441</v>
      </c>
      <c r="R631" s="138">
        <f t="shared" si="466"/>
        <v>494.19096063595441</v>
      </c>
      <c r="S631" s="139">
        <f t="shared" si="467"/>
        <v>12529.199999999999</v>
      </c>
      <c r="T631" s="140">
        <f t="shared" si="468"/>
        <v>12529.199999999999</v>
      </c>
      <c r="U631" s="141">
        <f t="shared" si="469"/>
        <v>507.23760199674359</v>
      </c>
      <c r="V631" s="142">
        <f t="shared" si="470"/>
        <v>6355281.3629375994</v>
      </c>
      <c r="W631" s="143">
        <f>INDEX(รายได้แยกตามสิทธิ!$F:$F,MATCH(CalBudget2567!$D631,รายได้แยกตามสิทธิ!$B:$B,0))</f>
        <v>3630211.75</v>
      </c>
      <c r="X631" s="138">
        <f>INDEX(ผลงานOPDVisit_HDC!$E:$E,MATCH(CalBudget2567!$D631,ผลงานOPDVisit_HDC!$A:$A,0))</f>
        <v>13764</v>
      </c>
      <c r="Y631" s="138">
        <f t="shared" si="471"/>
        <v>263.74685774484163</v>
      </c>
      <c r="Z631" s="139">
        <f t="shared" si="472"/>
        <v>16516.8</v>
      </c>
      <c r="AA631" s="140">
        <f t="shared" si="473"/>
        <v>16516.8</v>
      </c>
      <c r="AB631" s="141">
        <f t="shared" si="474"/>
        <v>270.70977478930547</v>
      </c>
      <c r="AC631" s="142">
        <f t="shared" si="475"/>
        <v>4471259.2082400005</v>
      </c>
      <c r="AD631" s="143">
        <f>INDEX(รายได้แยกตามสิทธิ!$G:$G,MATCH(CalBudget2567!$D631,รายได้แยกตามสิทธิ!$B:$B,0))</f>
        <v>167244</v>
      </c>
      <c r="AE631" s="138">
        <f>INDEX(ผลงานOPDVisit_HDC!$G:$G,MATCH(CalBudget2567!$D631,ผลงานOPDVisit_HDC!$A:$A,0))</f>
        <v>0</v>
      </c>
      <c r="AF631" s="138">
        <f t="shared" si="476"/>
        <v>0</v>
      </c>
      <c r="AG631" s="139">
        <f t="shared" si="477"/>
        <v>0</v>
      </c>
      <c r="AH631" s="140">
        <f t="shared" si="478"/>
        <v>0</v>
      </c>
      <c r="AI631" s="141">
        <f t="shared" si="479"/>
        <v>0</v>
      </c>
      <c r="AJ631" s="142">
        <f t="shared" si="480"/>
        <v>0</v>
      </c>
      <c r="AK631" s="143">
        <f>INDEX(รายได้แยกตามสิทธิ!$H:$H,MATCH(CalBudget2567!$D631,รายได้แยกตามสิทธิ!$B:$B,0))</f>
        <v>1742881</v>
      </c>
      <c r="AL631" s="138">
        <f>INDEX(ผลงานOPDVisit_HDC!$K:$K,MATCH(CalBudget2567!$D631,ผลงานOPDVisit_HDC!$A:$A,0))</f>
        <v>12942</v>
      </c>
      <c r="AM631" s="138">
        <f t="shared" si="481"/>
        <v>134.66859836192242</v>
      </c>
      <c r="AN631" s="139">
        <f t="shared" si="482"/>
        <v>15530.4</v>
      </c>
      <c r="AO631" s="140">
        <f t="shared" si="483"/>
        <v>15530.4</v>
      </c>
      <c r="AP631" s="141">
        <f t="shared" si="484"/>
        <v>138.22384935867717</v>
      </c>
      <c r="AQ631" s="142">
        <f t="shared" si="485"/>
        <v>2146671.6700800001</v>
      </c>
      <c r="AR631" s="144">
        <f t="shared" si="459"/>
        <v>45886632.044928007</v>
      </c>
      <c r="AS631" s="143">
        <f>INDEX(รายได้แยกตามสิทธิ!$I:$I,MATCH(CalBudget2567!$D631,รายได้แยกตามสิทธิ!$B:$B,0))</f>
        <v>10650075.140000001</v>
      </c>
      <c r="AT631" s="138">
        <f>INDEX(ผลงานAdjRw_DHES!$D:$D,MATCH(CalBudget2567!$D631,ผลงานAdjRw_DHES!$B:$B,0))</f>
        <v>831.79099999999994</v>
      </c>
      <c r="AU631" s="143">
        <f t="shared" si="486"/>
        <v>12803.787417752779</v>
      </c>
      <c r="AV631" s="139">
        <f t="shared" si="487"/>
        <v>998.14919999999984</v>
      </c>
      <c r="AW631" s="140">
        <f t="shared" si="488"/>
        <v>998.14919999999984</v>
      </c>
      <c r="AX631" s="141">
        <f t="shared" si="489"/>
        <v>13141.807405581452</v>
      </c>
      <c r="AY631" s="142">
        <f t="shared" si="490"/>
        <v>13117484.5484352</v>
      </c>
      <c r="AZ631" s="143">
        <f>INDEX(รายได้แยกตามสิทธิ!$J:$J,MATCH(CalBudget2567!$D631,รายได้แยกตามสิทธิ!$B:$B,0))</f>
        <v>1312476.8400000001</v>
      </c>
      <c r="BA631" s="138">
        <f>INDEX(ผลงานAdjRw_DHES!$F:$F,MATCH(CalBudget2567!$D631,ผลงานAdjRw_DHES!$B:$B,0))</f>
        <v>98.989000000000004</v>
      </c>
      <c r="BB631" s="143">
        <f t="shared" si="491"/>
        <v>13258.81501985069</v>
      </c>
      <c r="BC631" s="139">
        <f t="shared" si="492"/>
        <v>118.7868</v>
      </c>
      <c r="BD631" s="140">
        <f t="shared" si="493"/>
        <v>118.7868</v>
      </c>
      <c r="BE631" s="141">
        <f t="shared" si="494"/>
        <v>13608.847736374748</v>
      </c>
      <c r="BF631" s="142">
        <f t="shared" si="495"/>
        <v>1616551.4742911998</v>
      </c>
      <c r="BG631" s="143">
        <f>INDEX(รายได้แยกตามสิทธิ!$K:$K,MATCH(CalBudget2567!$D631,รายได้แยกตามสิทธิ!$B:$B,0))</f>
        <v>1077821.1000000001</v>
      </c>
      <c r="BH631" s="138">
        <f>INDEX(ผลงานAdjRw_DHES!$E:$E,MATCH(CalBudget2567!$D631,ผลงานAdjRw_DHES!$B:$B,0))</f>
        <v>119.55499999999999</v>
      </c>
      <c r="BI631" s="143">
        <f t="shared" si="496"/>
        <v>9015.2741416084664</v>
      </c>
      <c r="BJ631" s="139">
        <f t="shared" si="497"/>
        <v>143.46599999999998</v>
      </c>
      <c r="BK631" s="140">
        <f t="shared" si="498"/>
        <v>143.46599999999998</v>
      </c>
      <c r="BL631" s="141">
        <f t="shared" si="499"/>
        <v>9253.2773789469302</v>
      </c>
      <c r="BM631" s="142">
        <f t="shared" si="500"/>
        <v>1327530.6924480002</v>
      </c>
      <c r="BN631" s="143">
        <f>INDEX(รายได้แยกตามสิทธิ!$N:$N,MATCH(CalBudget2567!$D631,รายได้แยกตามสิทธิ!$B:$B,0))</f>
        <v>507725</v>
      </c>
      <c r="BO631" s="138">
        <f>INDEX(ผลงานAdjRw_DHES!$I:$I,MATCH(CalBudget2567!$D631,ผลงานAdjRw_DHES!$B:$B,0))</f>
        <v>143.39600000000004</v>
      </c>
      <c r="BP631" s="143">
        <f t="shared" si="501"/>
        <v>3540.7194063990619</v>
      </c>
      <c r="BQ631" s="139">
        <f t="shared" si="502"/>
        <v>172.07520000000005</v>
      </c>
      <c r="BR631" s="140">
        <f t="shared" si="503"/>
        <v>172.07520000000005</v>
      </c>
      <c r="BS631" s="141">
        <f t="shared" si="504"/>
        <v>3634.1943987279969</v>
      </c>
      <c r="BT631" s="142">
        <f t="shared" si="505"/>
        <v>625354.728</v>
      </c>
      <c r="BU631" s="144">
        <f t="shared" si="506"/>
        <v>16686921.443174399</v>
      </c>
      <c r="BV631" s="145">
        <f t="shared" si="460"/>
        <v>62573553.488102406</v>
      </c>
      <c r="BW631" s="146">
        <f>INDEX(รายได้แยกตามสิทธิ!$Q:$Q,MATCH(CalBudget2567!$D631,รายได้แยกตามสิทธิ!$B:$B,0))</f>
        <v>0.34</v>
      </c>
      <c r="BX631" s="145">
        <f t="shared" si="507"/>
        <v>21275008.18595482</v>
      </c>
      <c r="BY631" s="141"/>
      <c r="BZ631" s="143">
        <f t="shared" si="508"/>
        <v>78259</v>
      </c>
      <c r="CA631" s="138">
        <f>INDEX(ผลงานOPDVisit_HDC!$C:$C,MATCH(CalBudget2567!$D631,ผลงานOPDVisit_HDC!$A:$A,0))</f>
        <v>78259</v>
      </c>
      <c r="CB631" s="138">
        <f t="shared" si="509"/>
        <v>0</v>
      </c>
    </row>
    <row r="632" spans="1:80" hidden="1" x14ac:dyDescent="0.7">
      <c r="A632" s="136">
        <f>COUNTA($D$16:D632)</f>
        <v>617</v>
      </c>
      <c r="B632" s="1">
        <v>9</v>
      </c>
      <c r="C632" s="2" t="s">
        <v>54</v>
      </c>
      <c r="D632" s="91" t="s">
        <v>690</v>
      </c>
      <c r="E632" s="3" t="s">
        <v>1580</v>
      </c>
      <c r="F632" s="4" t="s">
        <v>1876</v>
      </c>
      <c r="G632" s="1">
        <v>13</v>
      </c>
      <c r="H632" s="3" t="s">
        <v>2963</v>
      </c>
      <c r="I632" s="137">
        <f>INDEX(รายได้แยกตามสิทธิ!$D:$D,MATCH(CalBudget2567!$D632,รายได้แยกตามสิทธิ!$B:$B,0))</f>
        <v>94083508.069999993</v>
      </c>
      <c r="J632" s="138">
        <f>INDEX(ผลงานOPDVisit_HDC!$F:$F,MATCH(CalBudget2567!$D632,ผลงานOPDVisit_HDC!$A:$A,0))</f>
        <v>107412</v>
      </c>
      <c r="K632" s="138">
        <f t="shared" si="461"/>
        <v>875.91244991248641</v>
      </c>
      <c r="L632" s="139">
        <f t="shared" si="462"/>
        <v>128894.39999999999</v>
      </c>
      <c r="M632" s="140">
        <f t="shared" si="463"/>
        <v>128894.39999999999</v>
      </c>
      <c r="N632" s="141">
        <f t="shared" si="464"/>
        <v>899.03653859017606</v>
      </c>
      <c r="O632" s="142">
        <f t="shared" si="465"/>
        <v>115880775.21965759</v>
      </c>
      <c r="P632" s="143">
        <f>INDEX(รายได้แยกตามสิทธิ!$E:$E,MATCH(CalBudget2567!$D632,รายได้แยกตามสิทธิ!$B:$B,0))</f>
        <v>14383352.4</v>
      </c>
      <c r="Q632" s="138">
        <f>INDEX(ผลงานOPDVisit_HDC!$D:$D,MATCH(CalBudget2567!$D632,ผลงานOPDVisit_HDC!$A:$A,0))</f>
        <v>20467</v>
      </c>
      <c r="R632" s="138">
        <f t="shared" si="466"/>
        <v>702.75821566423997</v>
      </c>
      <c r="S632" s="139">
        <f t="shared" si="467"/>
        <v>24560.399999999998</v>
      </c>
      <c r="T632" s="140">
        <f t="shared" si="468"/>
        <v>24560.399999999998</v>
      </c>
      <c r="U632" s="141">
        <f t="shared" si="469"/>
        <v>721.31103255777589</v>
      </c>
      <c r="V632" s="142">
        <f t="shared" si="470"/>
        <v>17715687.484031998</v>
      </c>
      <c r="W632" s="143">
        <f>INDEX(รายได้แยกตามสิทธิ!$F:$F,MATCH(CalBudget2567!$D632,รายได้แยกตามสิทธิ!$B:$B,0))</f>
        <v>11810041.300000001</v>
      </c>
      <c r="X632" s="138">
        <f>INDEX(ผลงานOPDVisit_HDC!$E:$E,MATCH(CalBudget2567!$D632,ผลงานOPDVisit_HDC!$A:$A,0))</f>
        <v>23090</v>
      </c>
      <c r="Y632" s="138">
        <f t="shared" si="471"/>
        <v>511.47861844954531</v>
      </c>
      <c r="Z632" s="139">
        <f t="shared" si="472"/>
        <v>27708</v>
      </c>
      <c r="AA632" s="140">
        <f t="shared" si="473"/>
        <v>27708</v>
      </c>
      <c r="AB632" s="141">
        <f t="shared" si="474"/>
        <v>524.9816539766133</v>
      </c>
      <c r="AC632" s="142">
        <f t="shared" si="475"/>
        <v>14546191.668384001</v>
      </c>
      <c r="AD632" s="143">
        <f>INDEX(รายได้แยกตามสิทธิ!$G:$G,MATCH(CalBudget2567!$D632,รายได้แยกตามสิทธิ!$B:$B,0))</f>
        <v>267884.09999999998</v>
      </c>
      <c r="AE632" s="138">
        <f>INDEX(ผลงานOPDVisit_HDC!$G:$G,MATCH(CalBudget2567!$D632,ผลงานOPDVisit_HDC!$A:$A,0))</f>
        <v>0</v>
      </c>
      <c r="AF632" s="138">
        <f t="shared" si="476"/>
        <v>0</v>
      </c>
      <c r="AG632" s="139">
        <f t="shared" si="477"/>
        <v>0</v>
      </c>
      <c r="AH632" s="140">
        <f t="shared" si="478"/>
        <v>0</v>
      </c>
      <c r="AI632" s="141">
        <f t="shared" si="479"/>
        <v>0</v>
      </c>
      <c r="AJ632" s="142">
        <f t="shared" si="480"/>
        <v>0</v>
      </c>
      <c r="AK632" s="143">
        <f>INDEX(รายได้แยกตามสิทธิ!$H:$H,MATCH(CalBudget2567!$D632,รายได้แยกตามสิทธิ!$B:$B,0))</f>
        <v>7469421.5</v>
      </c>
      <c r="AL632" s="138">
        <f>INDEX(ผลงานOPDVisit_HDC!$K:$K,MATCH(CalBudget2567!$D632,ผลงานOPDVisit_HDC!$A:$A,0))</f>
        <v>55166</v>
      </c>
      <c r="AM632" s="138">
        <f t="shared" si="481"/>
        <v>135.39900482181054</v>
      </c>
      <c r="AN632" s="139">
        <f t="shared" si="482"/>
        <v>66199.199999999997</v>
      </c>
      <c r="AO632" s="140">
        <f t="shared" si="483"/>
        <v>66199.199999999997</v>
      </c>
      <c r="AP632" s="141">
        <f t="shared" si="484"/>
        <v>138.97353854910634</v>
      </c>
      <c r="AQ632" s="142">
        <f t="shared" si="485"/>
        <v>9199937.0731199998</v>
      </c>
      <c r="AR632" s="144">
        <f t="shared" si="459"/>
        <v>157342591.44519359</v>
      </c>
      <c r="AS632" s="143">
        <f>INDEX(รายได้แยกตามสิทธิ!$I:$I,MATCH(CalBudget2567!$D632,รายได้แยกตามสิทธิ!$B:$B,0))</f>
        <v>52458437.850000001</v>
      </c>
      <c r="AT632" s="138">
        <f>INDEX(ผลงานAdjRw_DHES!$D:$D,MATCH(CalBudget2567!$D632,ผลงานAdjRw_DHES!$B:$B,0))</f>
        <v>6766.6707999999999</v>
      </c>
      <c r="AU632" s="143">
        <f t="shared" si="486"/>
        <v>7752.4737644987845</v>
      </c>
      <c r="AV632" s="139">
        <f t="shared" si="487"/>
        <v>8120.0049599999993</v>
      </c>
      <c r="AW632" s="140">
        <f t="shared" si="488"/>
        <v>8120.0049599999993</v>
      </c>
      <c r="AX632" s="141">
        <f t="shared" si="489"/>
        <v>7957.1390718815528</v>
      </c>
      <c r="AY632" s="142">
        <f t="shared" si="490"/>
        <v>64612008.731087998</v>
      </c>
      <c r="AZ632" s="143">
        <f>INDEX(รายได้แยกตามสิทธิ!$J:$J,MATCH(CalBudget2567!$D632,รายได้แยกตามสิทธิ!$B:$B,0))</f>
        <v>3626733.4</v>
      </c>
      <c r="BA632" s="138">
        <f>INDEX(ผลงานAdjRw_DHES!$F:$F,MATCH(CalBudget2567!$D632,ผลงานAdjRw_DHES!$B:$B,0))</f>
        <v>429.83159999999998</v>
      </c>
      <c r="BB632" s="143">
        <f t="shared" si="491"/>
        <v>8437.5681080683698</v>
      </c>
      <c r="BC632" s="139">
        <f t="shared" si="492"/>
        <v>515.79791999999998</v>
      </c>
      <c r="BD632" s="140">
        <f t="shared" si="493"/>
        <v>515.79791999999998</v>
      </c>
      <c r="BE632" s="141">
        <f t="shared" si="494"/>
        <v>8660.3199061213745</v>
      </c>
      <c r="BF632" s="142">
        <f t="shared" si="495"/>
        <v>4466974.9941119999</v>
      </c>
      <c r="BG632" s="143">
        <f>INDEX(รายได้แยกตามสิทธิ!$K:$K,MATCH(CalBudget2567!$D632,รายได้แยกตามสิทธิ!$B:$B,0))</f>
        <v>4762500.6900000004</v>
      </c>
      <c r="BH632" s="138">
        <f>INDEX(ผลงานAdjRw_DHES!$E:$E,MATCH(CalBudget2567!$D632,ผลงานAdjRw_DHES!$B:$B,0))</f>
        <v>534.55850000000009</v>
      </c>
      <c r="BI632" s="143">
        <f t="shared" si="496"/>
        <v>8909.2226388692725</v>
      </c>
      <c r="BJ632" s="139">
        <f t="shared" si="497"/>
        <v>641.47020000000009</v>
      </c>
      <c r="BK632" s="140">
        <f t="shared" si="498"/>
        <v>641.47020000000009</v>
      </c>
      <c r="BL632" s="141">
        <f t="shared" si="499"/>
        <v>9144.4261165354219</v>
      </c>
      <c r="BM632" s="142">
        <f t="shared" si="500"/>
        <v>5865876.8498592013</v>
      </c>
      <c r="BN632" s="143">
        <f>INDEX(รายได้แยกตามสิทธิ!$N:$N,MATCH(CalBudget2567!$D632,รายได้แยกตามสิทธิ!$B:$B,0))</f>
        <v>2664550.7000000002</v>
      </c>
      <c r="BO632" s="138">
        <f>INDEX(ผลงานAdjRw_DHES!$I:$I,MATCH(CalBudget2567!$D632,ผลงานAdjRw_DHES!$B:$B,0))</f>
        <v>469.92119999999932</v>
      </c>
      <c r="BP632" s="143">
        <f t="shared" si="501"/>
        <v>5670.2074730827298</v>
      </c>
      <c r="BQ632" s="139">
        <f t="shared" si="502"/>
        <v>563.9054399999992</v>
      </c>
      <c r="BR632" s="140">
        <f t="shared" si="503"/>
        <v>563.9054399999992</v>
      </c>
      <c r="BS632" s="141">
        <f t="shared" si="504"/>
        <v>5819.9009503721136</v>
      </c>
      <c r="BT632" s="142">
        <f t="shared" si="505"/>
        <v>3281873.8061760003</v>
      </c>
      <c r="BU632" s="144">
        <f t="shared" si="506"/>
        <v>78226734.381235212</v>
      </c>
      <c r="BV632" s="145">
        <f t="shared" si="460"/>
        <v>235569325.8264288</v>
      </c>
      <c r="BW632" s="146">
        <f>INDEX(รายได้แยกตามสิทธิ!$Q:$Q,MATCH(CalBudget2567!$D632,รายได้แยกตามสิทธิ!$B:$B,0))</f>
        <v>0.52</v>
      </c>
      <c r="BX632" s="145">
        <f t="shared" si="507"/>
        <v>122496049.42974298</v>
      </c>
      <c r="BY632" s="141"/>
      <c r="BZ632" s="143">
        <f t="shared" si="508"/>
        <v>206135</v>
      </c>
      <c r="CA632" s="138">
        <f>INDEX(ผลงานOPDVisit_HDC!$C:$C,MATCH(CalBudget2567!$D632,ผลงานOPDVisit_HDC!$A:$A,0))</f>
        <v>206135</v>
      </c>
      <c r="CB632" s="138">
        <f t="shared" si="509"/>
        <v>0</v>
      </c>
    </row>
    <row r="633" spans="1:80" hidden="1" x14ac:dyDescent="0.7">
      <c r="A633" s="136">
        <f>COUNTA($D$16:D633)</f>
        <v>618</v>
      </c>
      <c r="B633" s="1">
        <v>9</v>
      </c>
      <c r="C633" s="2" t="s">
        <v>54</v>
      </c>
      <c r="D633" s="91" t="s">
        <v>691</v>
      </c>
      <c r="E633" s="3" t="s">
        <v>1581</v>
      </c>
      <c r="F633" s="4" t="s">
        <v>1877</v>
      </c>
      <c r="G633" s="1">
        <v>16</v>
      </c>
      <c r="H633" s="3" t="s">
        <v>2973</v>
      </c>
      <c r="I633" s="137">
        <f>INDEX(รายได้แยกตามสิทธิ!$D:$D,MATCH(CalBudget2567!$D633,รายได้แยกตามสิทธิ!$B:$B,0))</f>
        <v>185179363.13</v>
      </c>
      <c r="J633" s="138">
        <f>INDEX(ผลงานOPDVisit_HDC!$F:$F,MATCH(CalBudget2567!$D633,ผลงานOPDVisit_HDC!$A:$A,0))</f>
        <v>264763</v>
      </c>
      <c r="K633" s="138">
        <f t="shared" si="461"/>
        <v>699.41556459928313</v>
      </c>
      <c r="L633" s="139">
        <f t="shared" si="462"/>
        <v>317715.59999999998</v>
      </c>
      <c r="M633" s="140">
        <f t="shared" si="463"/>
        <v>317715.59999999998</v>
      </c>
      <c r="N633" s="141">
        <f t="shared" si="464"/>
        <v>717.88013550470419</v>
      </c>
      <c r="O633" s="142">
        <f t="shared" si="465"/>
        <v>228081717.97995839</v>
      </c>
      <c r="P633" s="143">
        <f>INDEX(รายได้แยกตามสิทธิ!$E:$E,MATCH(CalBudget2567!$D633,รายได้แยกตามสิทธิ!$B:$B,0))</f>
        <v>33321521.989999998</v>
      </c>
      <c r="Q633" s="138">
        <f>INDEX(ผลงานOPDVisit_HDC!$D:$D,MATCH(CalBudget2567!$D633,ผลงานOPDVisit_HDC!$A:$A,0))</f>
        <v>36649</v>
      </c>
      <c r="R633" s="138">
        <f t="shared" si="466"/>
        <v>909.20685393871588</v>
      </c>
      <c r="S633" s="139">
        <f t="shared" si="467"/>
        <v>43978.799999999996</v>
      </c>
      <c r="T633" s="140">
        <f t="shared" si="468"/>
        <v>43978.799999999996</v>
      </c>
      <c r="U633" s="141">
        <f t="shared" si="469"/>
        <v>933.20991488269794</v>
      </c>
      <c r="V633" s="142">
        <f t="shared" si="470"/>
        <v>41041452.20464319</v>
      </c>
      <c r="W633" s="143">
        <f>INDEX(รายได้แยกตามสิทธิ!$F:$F,MATCH(CalBudget2567!$D633,รายได้แยกตามสิทธิ!$B:$B,0))</f>
        <v>41690886.289999999</v>
      </c>
      <c r="X633" s="138">
        <f>INDEX(ผลงานOPDVisit_HDC!$E:$E,MATCH(CalBudget2567!$D633,ผลงานOPDVisit_HDC!$A:$A,0))</f>
        <v>81031</v>
      </c>
      <c r="Y633" s="138">
        <f t="shared" si="471"/>
        <v>514.5053904061408</v>
      </c>
      <c r="Z633" s="139">
        <f t="shared" si="472"/>
        <v>97237.2</v>
      </c>
      <c r="AA633" s="140">
        <f t="shared" si="473"/>
        <v>97237.2</v>
      </c>
      <c r="AB633" s="141">
        <f t="shared" si="474"/>
        <v>528.08833271286289</v>
      </c>
      <c r="AC633" s="142">
        <f t="shared" si="475"/>
        <v>51349830.825667188</v>
      </c>
      <c r="AD633" s="143">
        <f>INDEX(รายได้แยกตามสิทธิ!$G:$G,MATCH(CalBudget2567!$D633,รายได้แยกตามสิทธิ!$B:$B,0))</f>
        <v>2614723</v>
      </c>
      <c r="AE633" s="138">
        <f>INDEX(ผลงานOPDVisit_HDC!$G:$G,MATCH(CalBudget2567!$D633,ผลงานOPDVisit_HDC!$A:$A,0))</f>
        <v>6948</v>
      </c>
      <c r="AF633" s="138">
        <f t="shared" si="476"/>
        <v>376.32743235463442</v>
      </c>
      <c r="AG633" s="139">
        <f t="shared" si="477"/>
        <v>8337.6</v>
      </c>
      <c r="AH633" s="140">
        <f t="shared" si="478"/>
        <v>8337.6</v>
      </c>
      <c r="AI633" s="141">
        <f t="shared" si="479"/>
        <v>386.26247656879679</v>
      </c>
      <c r="AJ633" s="142">
        <f t="shared" si="480"/>
        <v>3220502.0246400004</v>
      </c>
      <c r="AK633" s="143">
        <f>INDEX(รายได้แยกตามสิทธิ!$H:$H,MATCH(CalBudget2567!$D633,รายได้แยกตามสิทธิ!$B:$B,0))</f>
        <v>52588482.359999999</v>
      </c>
      <c r="AL633" s="138">
        <f>INDEX(ผลงานOPDVisit_HDC!$K:$K,MATCH(CalBudget2567!$D633,ผลงานOPDVisit_HDC!$A:$A,0))</f>
        <v>15487</v>
      </c>
      <c r="AM633" s="138">
        <f t="shared" si="481"/>
        <v>3395.6532808161683</v>
      </c>
      <c r="AN633" s="139">
        <f t="shared" si="482"/>
        <v>18584.399999999998</v>
      </c>
      <c r="AO633" s="140">
        <f t="shared" si="483"/>
        <v>18584.399999999998</v>
      </c>
      <c r="AP633" s="141">
        <f t="shared" si="484"/>
        <v>3485.2985274297153</v>
      </c>
      <c r="AQ633" s="142">
        <f t="shared" si="485"/>
        <v>64772181.953164794</v>
      </c>
      <c r="AR633" s="144">
        <f t="shared" si="459"/>
        <v>388465684.98807359</v>
      </c>
      <c r="AS633" s="143">
        <f>INDEX(รายได้แยกตามสิทธิ!$I:$I,MATCH(CalBudget2567!$D633,รายได้แยกตามสิทธิ!$B:$B,0))</f>
        <v>229411916.74000001</v>
      </c>
      <c r="AT633" s="138">
        <f>INDEX(ผลงานAdjRw_DHES!$D:$D,MATCH(CalBudget2567!$D633,ผลงานAdjRw_DHES!$B:$B,0))</f>
        <v>14365.025899999999</v>
      </c>
      <c r="AU633" s="143">
        <f t="shared" si="486"/>
        <v>15970.170770106306</v>
      </c>
      <c r="AV633" s="139">
        <f t="shared" si="487"/>
        <v>17238.031079999997</v>
      </c>
      <c r="AW633" s="140">
        <f t="shared" si="488"/>
        <v>17238.031079999997</v>
      </c>
      <c r="AX633" s="141">
        <f t="shared" si="489"/>
        <v>16391.783278437113</v>
      </c>
      <c r="AY633" s="142">
        <f t="shared" si="490"/>
        <v>282562069.61032319</v>
      </c>
      <c r="AZ633" s="143">
        <f>INDEX(รายได้แยกตามสิทธิ!$J:$J,MATCH(CalBudget2567!$D633,รายได้แยกตามสิทธิ!$B:$B,0))</f>
        <v>25549495.329999998</v>
      </c>
      <c r="BA633" s="138">
        <f>INDEX(ผลงานAdjRw_DHES!$F:$F,MATCH(CalBudget2567!$D633,ผลงานAdjRw_DHES!$B:$B,0))</f>
        <v>1442.5965000000001</v>
      </c>
      <c r="BB633" s="143">
        <f t="shared" si="491"/>
        <v>17710.770357476951</v>
      </c>
      <c r="BC633" s="139">
        <f t="shared" si="492"/>
        <v>1731.1158</v>
      </c>
      <c r="BD633" s="140">
        <f t="shared" si="493"/>
        <v>1731.1158</v>
      </c>
      <c r="BE633" s="141">
        <f t="shared" si="494"/>
        <v>18178.334694914342</v>
      </c>
      <c r="BF633" s="142">
        <f t="shared" si="495"/>
        <v>31468802.408054397</v>
      </c>
      <c r="BG633" s="143">
        <f>INDEX(รายได้แยกตามสิทธิ!$K:$K,MATCH(CalBudget2567!$D633,รายได้แยกตามสิทธิ!$B:$B,0))</f>
        <v>26883686.300000001</v>
      </c>
      <c r="BH633" s="138">
        <f>INDEX(ผลงานAdjRw_DHES!$E:$E,MATCH(CalBudget2567!$D633,ผลงานAdjRw_DHES!$B:$B,0))</f>
        <v>1843.5259000000001</v>
      </c>
      <c r="BI633" s="143">
        <f t="shared" si="496"/>
        <v>14582.754872063364</v>
      </c>
      <c r="BJ633" s="139">
        <f t="shared" si="497"/>
        <v>2212.23108</v>
      </c>
      <c r="BK633" s="140">
        <f t="shared" si="498"/>
        <v>2212.23108</v>
      </c>
      <c r="BL633" s="141">
        <f t="shared" si="499"/>
        <v>14967.739600685836</v>
      </c>
      <c r="BM633" s="142">
        <f t="shared" si="500"/>
        <v>33112098.741983995</v>
      </c>
      <c r="BN633" s="143">
        <f>INDEX(รายได้แยกตามสิทธิ!$N:$N,MATCH(CalBudget2567!$D633,รายได้แยกตามสิทธิ!$B:$B,0))</f>
        <v>14276435.33</v>
      </c>
      <c r="BO633" s="138">
        <f>INDEX(ผลงานAdjRw_DHES!$I:$I,MATCH(CalBudget2567!$D633,ผลงานAdjRw_DHES!$B:$B,0))</f>
        <v>1916.1241000000027</v>
      </c>
      <c r="BP633" s="143">
        <f t="shared" si="501"/>
        <v>7450.6840814746702</v>
      </c>
      <c r="BQ633" s="139">
        <f t="shared" si="502"/>
        <v>2299.3489200000031</v>
      </c>
      <c r="BR633" s="140">
        <f t="shared" si="503"/>
        <v>2299.3489200000031</v>
      </c>
      <c r="BS633" s="141">
        <f t="shared" si="504"/>
        <v>7647.3821412256011</v>
      </c>
      <c r="BT633" s="142">
        <f t="shared" si="505"/>
        <v>17583999.867254399</v>
      </c>
      <c r="BU633" s="144">
        <f t="shared" si="506"/>
        <v>364726970.62761599</v>
      </c>
      <c r="BV633" s="145">
        <f t="shared" si="460"/>
        <v>753192655.61568952</v>
      </c>
      <c r="BW633" s="146">
        <f>INDEX(รายได้แยกตามสิทธิ!$Q:$Q,MATCH(CalBudget2567!$D633,รายได้แยกตามสิทธิ!$B:$B,0))</f>
        <v>0.41</v>
      </c>
      <c r="BX633" s="145">
        <f t="shared" si="507"/>
        <v>308808988.80243266</v>
      </c>
      <c r="BY633" s="141"/>
      <c r="BZ633" s="143">
        <f t="shared" si="508"/>
        <v>404878</v>
      </c>
      <c r="CA633" s="138">
        <f>INDEX(ผลงานOPDVisit_HDC!$C:$C,MATCH(CalBudget2567!$D633,ผลงานOPDVisit_HDC!$A:$A,0))</f>
        <v>404878</v>
      </c>
      <c r="CB633" s="138">
        <f t="shared" si="509"/>
        <v>0</v>
      </c>
    </row>
    <row r="634" spans="1:80" hidden="1" x14ac:dyDescent="0.7">
      <c r="A634" s="136">
        <f>COUNTA($D$16:D634)</f>
        <v>619</v>
      </c>
      <c r="B634" s="1">
        <v>9</v>
      </c>
      <c r="C634" s="2" t="s">
        <v>54</v>
      </c>
      <c r="D634" s="91" t="s">
        <v>692</v>
      </c>
      <c r="E634" s="3" t="s">
        <v>1582</v>
      </c>
      <c r="F634" s="4" t="s">
        <v>1876</v>
      </c>
      <c r="G634" s="1">
        <v>6</v>
      </c>
      <c r="H634" s="3" t="s">
        <v>2965</v>
      </c>
      <c r="I634" s="137">
        <f>INDEX(รายได้แยกตามสิทธิ!$D:$D,MATCH(CalBudget2567!$D634,รายได้แยกตามสิทธิ!$B:$B,0))</f>
        <v>49322302.880000003</v>
      </c>
      <c r="J634" s="138">
        <f>INDEX(ผลงานOPDVisit_HDC!$F:$F,MATCH(CalBudget2567!$D634,ผลงานOPDVisit_HDC!$A:$A,0))</f>
        <v>71833</v>
      </c>
      <c r="K634" s="138">
        <f t="shared" si="461"/>
        <v>686.62457199337359</v>
      </c>
      <c r="L634" s="139">
        <f t="shared" si="462"/>
        <v>86199.599999999991</v>
      </c>
      <c r="M634" s="140">
        <f t="shared" si="463"/>
        <v>86199.599999999991</v>
      </c>
      <c r="N634" s="141">
        <f t="shared" si="464"/>
        <v>704.75146069399864</v>
      </c>
      <c r="O634" s="142">
        <f t="shared" si="465"/>
        <v>60749294.011238396</v>
      </c>
      <c r="P634" s="143">
        <f>INDEX(รายได้แยกตามสิทธิ!$E:$E,MATCH(CalBudget2567!$D634,รายได้แยกตามสิทธิ!$B:$B,0))</f>
        <v>3725640.55</v>
      </c>
      <c r="Q634" s="138">
        <f>INDEX(ผลงานOPDVisit_HDC!$D:$D,MATCH(CalBudget2567!$D634,ผลงานOPDVisit_HDC!$A:$A,0))</f>
        <v>6543</v>
      </c>
      <c r="R634" s="138">
        <f t="shared" si="466"/>
        <v>569.40861225737422</v>
      </c>
      <c r="S634" s="139">
        <f t="shared" si="467"/>
        <v>7851.5999999999995</v>
      </c>
      <c r="T634" s="140">
        <f t="shared" si="468"/>
        <v>7851.5999999999995</v>
      </c>
      <c r="U634" s="141">
        <f t="shared" si="469"/>
        <v>584.44099962096891</v>
      </c>
      <c r="V634" s="142">
        <f t="shared" si="470"/>
        <v>4588796.9526239987</v>
      </c>
      <c r="W634" s="143">
        <f>INDEX(รายได้แยกตามสิทธิ!$F:$F,MATCH(CalBudget2567!$D634,รายได้แยกตามสิทธิ!$B:$B,0))</f>
        <v>3487837.75</v>
      </c>
      <c r="X634" s="138">
        <f>INDEX(ผลงานOPDVisit_HDC!$E:$E,MATCH(CalBudget2567!$D634,ผลงานOPDVisit_HDC!$A:$A,0))</f>
        <v>20253</v>
      </c>
      <c r="Y634" s="138">
        <f t="shared" si="471"/>
        <v>172.21338814002863</v>
      </c>
      <c r="Z634" s="139">
        <f t="shared" si="472"/>
        <v>24303.599999999999</v>
      </c>
      <c r="AA634" s="140">
        <f t="shared" si="473"/>
        <v>24303.599999999999</v>
      </c>
      <c r="AB634" s="141">
        <f t="shared" si="474"/>
        <v>176.75982158692537</v>
      </c>
      <c r="AC634" s="142">
        <f t="shared" si="475"/>
        <v>4295899.9999199994</v>
      </c>
      <c r="AD634" s="143">
        <f>INDEX(รายได้แยกตามสิทธิ!$G:$G,MATCH(CalBudget2567!$D634,รายได้แยกตามสิทธิ!$B:$B,0))</f>
        <v>105961.86</v>
      </c>
      <c r="AE634" s="138">
        <f>INDEX(ผลงานOPDVisit_HDC!$G:$G,MATCH(CalBudget2567!$D634,ผลงานOPDVisit_HDC!$A:$A,0))</f>
        <v>845</v>
      </c>
      <c r="AF634" s="138">
        <f t="shared" si="476"/>
        <v>125.39865088757396</v>
      </c>
      <c r="AG634" s="139">
        <f t="shared" si="477"/>
        <v>1014</v>
      </c>
      <c r="AH634" s="140">
        <f t="shared" si="478"/>
        <v>1014</v>
      </c>
      <c r="AI634" s="141">
        <f t="shared" si="479"/>
        <v>128.7091752710059</v>
      </c>
      <c r="AJ634" s="142">
        <f t="shared" si="480"/>
        <v>130511.10372479999</v>
      </c>
      <c r="AK634" s="143">
        <f>INDEX(รายได้แยกตามสิทธิ!$H:$H,MATCH(CalBudget2567!$D634,รายได้แยกตามสิทธิ!$B:$B,0))</f>
        <v>3742817.75</v>
      </c>
      <c r="AL634" s="138">
        <f>INDEX(ผลงานOPDVisit_HDC!$K:$K,MATCH(CalBudget2567!$D634,ผลงานOPDVisit_HDC!$A:$A,0))</f>
        <v>2962</v>
      </c>
      <c r="AM634" s="138">
        <f t="shared" si="481"/>
        <v>1263.6116644159351</v>
      </c>
      <c r="AN634" s="139">
        <f t="shared" si="482"/>
        <v>3554.4</v>
      </c>
      <c r="AO634" s="140">
        <f t="shared" si="483"/>
        <v>3554.4</v>
      </c>
      <c r="AP634" s="141">
        <f t="shared" si="484"/>
        <v>1296.9710123565158</v>
      </c>
      <c r="AQ634" s="142">
        <f t="shared" si="485"/>
        <v>4609953.7663199995</v>
      </c>
      <c r="AR634" s="144">
        <f t="shared" si="459"/>
        <v>74374455.833827198</v>
      </c>
      <c r="AS634" s="143">
        <f>INDEX(รายได้แยกตามสิทธิ!$I:$I,MATCH(CalBudget2567!$D634,รายได้แยกตามสิทธิ!$B:$B,0))</f>
        <v>24729421.34</v>
      </c>
      <c r="AT634" s="138">
        <f>INDEX(ผลงานAdjRw_DHES!$D:$D,MATCH(CalBudget2567!$D634,ผลงานAdjRw_DHES!$B:$B,0))</f>
        <v>2200.8068000000003</v>
      </c>
      <c r="AU634" s="143">
        <f t="shared" si="486"/>
        <v>11236.525323349599</v>
      </c>
      <c r="AV634" s="139">
        <f t="shared" si="487"/>
        <v>2640.9681600000004</v>
      </c>
      <c r="AW634" s="140">
        <f t="shared" si="488"/>
        <v>2640.9681600000004</v>
      </c>
      <c r="AX634" s="141">
        <f t="shared" si="489"/>
        <v>11533.169591886028</v>
      </c>
      <c r="AY634" s="142">
        <f t="shared" si="490"/>
        <v>30458733.676051199</v>
      </c>
      <c r="AZ634" s="143">
        <f>INDEX(รายได้แยกตามสิทธิ!$J:$J,MATCH(CalBudget2567!$D634,รายได้แยกตามสิทธิ!$B:$B,0))</f>
        <v>1129348.01</v>
      </c>
      <c r="BA634" s="138">
        <f>INDEX(ผลงานAdjRw_DHES!$F:$F,MATCH(CalBudget2567!$D634,ผลงานAdjRw_DHES!$B:$B,0))</f>
        <v>77.990899999999996</v>
      </c>
      <c r="BB634" s="143">
        <f t="shared" si="491"/>
        <v>14480.510033862925</v>
      </c>
      <c r="BC634" s="139">
        <f t="shared" si="492"/>
        <v>93.589079999999996</v>
      </c>
      <c r="BD634" s="140">
        <f t="shared" si="493"/>
        <v>93.589079999999996</v>
      </c>
      <c r="BE634" s="141">
        <f t="shared" si="494"/>
        <v>14862.795498756906</v>
      </c>
      <c r="BF634" s="142">
        <f t="shared" si="495"/>
        <v>1390995.3569568</v>
      </c>
      <c r="BG634" s="143">
        <f>INDEX(รายได้แยกตามสิทธิ!$K:$K,MATCH(CalBudget2567!$D634,รายได้แยกตามสิทธิ!$B:$B,0))</f>
        <v>1003391.2</v>
      </c>
      <c r="BH634" s="138">
        <f>INDEX(ผลงานAdjRw_DHES!$E:$E,MATCH(CalBudget2567!$D634,ผลงานAdjRw_DHES!$B:$B,0))</f>
        <v>134.73930000000001</v>
      </c>
      <c r="BI634" s="143">
        <f t="shared" si="496"/>
        <v>7446.9082146040528</v>
      </c>
      <c r="BJ634" s="139">
        <f t="shared" si="497"/>
        <v>161.68716000000001</v>
      </c>
      <c r="BK634" s="140">
        <f t="shared" si="498"/>
        <v>161.68716000000001</v>
      </c>
      <c r="BL634" s="141">
        <f t="shared" si="499"/>
        <v>7643.5065914695997</v>
      </c>
      <c r="BM634" s="142">
        <f t="shared" si="500"/>
        <v>1235856.8732159999</v>
      </c>
      <c r="BN634" s="143">
        <f>INDEX(รายได้แยกตามสิทธิ!$N:$N,MATCH(CalBudget2567!$D634,รายได้แยกตามสิทธิ!$B:$B,0))</f>
        <v>821111.92</v>
      </c>
      <c r="BO634" s="138">
        <f>INDEX(ผลงานAdjRw_DHES!$I:$I,MATCH(CalBudget2567!$D634,ผลงานAdjRw_DHES!$B:$B,0))</f>
        <v>90.252899999999912</v>
      </c>
      <c r="BP634" s="143">
        <f t="shared" si="501"/>
        <v>9097.9006768757663</v>
      </c>
      <c r="BQ634" s="139">
        <f t="shared" si="502"/>
        <v>108.30347999999989</v>
      </c>
      <c r="BR634" s="140">
        <f t="shared" si="503"/>
        <v>108.30347999999989</v>
      </c>
      <c r="BS634" s="141">
        <f t="shared" si="504"/>
        <v>9338.0852547452869</v>
      </c>
      <c r="BT634" s="142">
        <f t="shared" si="505"/>
        <v>1011347.1296256001</v>
      </c>
      <c r="BU634" s="144">
        <f t="shared" si="506"/>
        <v>34096933.035849601</v>
      </c>
      <c r="BV634" s="145">
        <f t="shared" si="460"/>
        <v>108471388.8696768</v>
      </c>
      <c r="BW634" s="146">
        <f>INDEX(รายได้แยกตามสิทธิ!$Q:$Q,MATCH(CalBudget2567!$D634,รายได้แยกตามสิทธิ!$B:$B,0))</f>
        <v>0.45</v>
      </c>
      <c r="BX634" s="145">
        <f t="shared" si="507"/>
        <v>48812124.991354562</v>
      </c>
      <c r="BY634" s="141"/>
      <c r="BZ634" s="143">
        <f t="shared" si="508"/>
        <v>102436</v>
      </c>
      <c r="CA634" s="138">
        <f>INDEX(ผลงานOPDVisit_HDC!$C:$C,MATCH(CalBudget2567!$D634,ผลงานOPDVisit_HDC!$A:$A,0))</f>
        <v>102436</v>
      </c>
      <c r="CB634" s="138">
        <f t="shared" si="509"/>
        <v>0</v>
      </c>
    </row>
    <row r="635" spans="1:80" hidden="1" x14ac:dyDescent="0.7">
      <c r="A635" s="136">
        <f>COUNTA($D$16:D635)</f>
        <v>620</v>
      </c>
      <c r="B635" s="1">
        <v>9</v>
      </c>
      <c r="C635" s="2" t="s">
        <v>54</v>
      </c>
      <c r="D635" s="91" t="s">
        <v>693</v>
      </c>
      <c r="E635" s="3" t="s">
        <v>1583</v>
      </c>
      <c r="F635" s="4" t="s">
        <v>1876</v>
      </c>
      <c r="G635" s="1">
        <v>5</v>
      </c>
      <c r="H635" s="3" t="s">
        <v>2964</v>
      </c>
      <c r="I635" s="137">
        <f>INDEX(รายได้แยกตามสิทธิ!$D:$D,MATCH(CalBudget2567!$D635,รายได้แยกตามสิทธิ!$B:$B,0))</f>
        <v>32313407</v>
      </c>
      <c r="J635" s="138">
        <f>INDEX(ผลงานOPDVisit_HDC!$F:$F,MATCH(CalBudget2567!$D635,ผลงานOPDVisit_HDC!$A:$A,0))</f>
        <v>42752</v>
      </c>
      <c r="K635" s="138">
        <f t="shared" si="461"/>
        <v>755.83380894461072</v>
      </c>
      <c r="L635" s="139">
        <f t="shared" si="462"/>
        <v>51302.400000000001</v>
      </c>
      <c r="M635" s="140">
        <f t="shared" si="463"/>
        <v>51302.400000000001</v>
      </c>
      <c r="N635" s="141">
        <f t="shared" si="464"/>
        <v>775.78782150074846</v>
      </c>
      <c r="O635" s="142">
        <f t="shared" si="465"/>
        <v>39799777.133759998</v>
      </c>
      <c r="P635" s="143">
        <f>INDEX(รายได้แยกตามสิทธิ!$E:$E,MATCH(CalBudget2567!$D635,รายได้แยกตามสิทธิ!$B:$B,0))</f>
        <v>2833005</v>
      </c>
      <c r="Q635" s="138">
        <f>INDEX(ผลงานOPDVisit_HDC!$D:$D,MATCH(CalBudget2567!$D635,ผลงานOPDVisit_HDC!$A:$A,0))</f>
        <v>6292</v>
      </c>
      <c r="R635" s="138">
        <f t="shared" si="466"/>
        <v>450.25508582326762</v>
      </c>
      <c r="S635" s="139">
        <f t="shared" si="467"/>
        <v>7550.4</v>
      </c>
      <c r="T635" s="140">
        <f t="shared" si="468"/>
        <v>7550.4</v>
      </c>
      <c r="U635" s="141">
        <f t="shared" si="469"/>
        <v>462.1418200890019</v>
      </c>
      <c r="V635" s="142">
        <f t="shared" si="470"/>
        <v>3489355.5983999996</v>
      </c>
      <c r="W635" s="143">
        <f>INDEX(รายได้แยกตามสิทธิ!$F:$F,MATCH(CalBudget2567!$D635,รายได้แยกตามสิทธิ!$B:$B,0))</f>
        <v>771731</v>
      </c>
      <c r="X635" s="138">
        <f>INDEX(ผลงานOPDVisit_HDC!$E:$E,MATCH(CalBudget2567!$D635,ผลงานOPDVisit_HDC!$A:$A,0))</f>
        <v>1985</v>
      </c>
      <c r="Y635" s="138">
        <f t="shared" si="471"/>
        <v>388.78136020151135</v>
      </c>
      <c r="Z635" s="139">
        <f t="shared" si="472"/>
        <v>2382</v>
      </c>
      <c r="AA635" s="140">
        <f t="shared" si="473"/>
        <v>2382</v>
      </c>
      <c r="AB635" s="141">
        <f t="shared" si="474"/>
        <v>399.04518811083125</v>
      </c>
      <c r="AC635" s="142">
        <f t="shared" si="475"/>
        <v>950525.63808000006</v>
      </c>
      <c r="AD635" s="143">
        <f>INDEX(รายได้แยกตามสิทธิ!$G:$G,MATCH(CalBudget2567!$D635,รายได้แยกตามสิทธิ!$B:$B,0))</f>
        <v>1882</v>
      </c>
      <c r="AE635" s="138">
        <f>INDEX(ผลงานOPDVisit_HDC!$G:$G,MATCH(CalBudget2567!$D635,ผลงานOPDVisit_HDC!$A:$A,0))</f>
        <v>0</v>
      </c>
      <c r="AF635" s="138">
        <f t="shared" si="476"/>
        <v>0</v>
      </c>
      <c r="AG635" s="139">
        <f t="shared" si="477"/>
        <v>0</v>
      </c>
      <c r="AH635" s="140">
        <f t="shared" si="478"/>
        <v>0</v>
      </c>
      <c r="AI635" s="141">
        <f t="shared" si="479"/>
        <v>0</v>
      </c>
      <c r="AJ635" s="142">
        <f t="shared" si="480"/>
        <v>0</v>
      </c>
      <c r="AK635" s="143">
        <f>INDEX(รายได้แยกตามสิทธิ!$H:$H,MATCH(CalBudget2567!$D635,รายได้แยกตามสิทธิ!$B:$B,0))</f>
        <v>841396</v>
      </c>
      <c r="AL635" s="138">
        <f>INDEX(ผลงานOPDVisit_HDC!$K:$K,MATCH(CalBudget2567!$D635,ผลงานOPDVisit_HDC!$A:$A,0))</f>
        <v>2986</v>
      </c>
      <c r="AM635" s="138">
        <f t="shared" si="481"/>
        <v>281.78030810448763</v>
      </c>
      <c r="AN635" s="139">
        <f t="shared" si="482"/>
        <v>3583.2</v>
      </c>
      <c r="AO635" s="140">
        <f t="shared" si="483"/>
        <v>3583.2</v>
      </c>
      <c r="AP635" s="141">
        <f t="shared" si="484"/>
        <v>289.2193082384461</v>
      </c>
      <c r="AQ635" s="142">
        <f t="shared" si="485"/>
        <v>1036330.62528</v>
      </c>
      <c r="AR635" s="144">
        <f t="shared" si="459"/>
        <v>45275988.995519996</v>
      </c>
      <c r="AS635" s="143">
        <f>INDEX(รายได้แยกตามสิทธิ!$I:$I,MATCH(CalBudget2567!$D635,รายได้แยกตามสิทธิ!$B:$B,0))</f>
        <v>8567367.5500000007</v>
      </c>
      <c r="AT635" s="138">
        <f>INDEX(ผลงานAdjRw_DHES!$D:$D,MATCH(CalBudget2567!$D635,ผลงานAdjRw_DHES!$B:$B,0))</f>
        <v>1119.9794000000002</v>
      </c>
      <c r="AU635" s="143">
        <f t="shared" si="486"/>
        <v>7649.5760100587559</v>
      </c>
      <c r="AV635" s="139">
        <f t="shared" si="487"/>
        <v>1343.9752800000001</v>
      </c>
      <c r="AW635" s="140">
        <f t="shared" si="488"/>
        <v>1343.9752800000001</v>
      </c>
      <c r="AX635" s="141">
        <f t="shared" si="489"/>
        <v>7851.5248167243071</v>
      </c>
      <c r="AY635" s="142">
        <f t="shared" si="490"/>
        <v>10552255.263984</v>
      </c>
      <c r="AZ635" s="143">
        <f>INDEX(รายได้แยกตามสิทธิ!$J:$J,MATCH(CalBudget2567!$D635,รายได้แยกตามสิทธิ!$B:$B,0))</f>
        <v>421351</v>
      </c>
      <c r="BA635" s="138">
        <f>INDEX(ผลงานAdjRw_DHES!$F:$F,MATCH(CalBudget2567!$D635,ผลงานAdjRw_DHES!$B:$B,0))</f>
        <v>46.827500000000001</v>
      </c>
      <c r="BB635" s="143">
        <f t="shared" si="491"/>
        <v>8997.9392451017029</v>
      </c>
      <c r="BC635" s="139">
        <f t="shared" si="492"/>
        <v>56.192999999999998</v>
      </c>
      <c r="BD635" s="140">
        <f t="shared" si="493"/>
        <v>56.192999999999998</v>
      </c>
      <c r="BE635" s="141">
        <f t="shared" si="494"/>
        <v>9235.484841172387</v>
      </c>
      <c r="BF635" s="142">
        <f t="shared" si="495"/>
        <v>518969.59967999993</v>
      </c>
      <c r="BG635" s="143">
        <f>INDEX(รายได้แยกตามสิทธิ!$K:$K,MATCH(CalBudget2567!$D635,รายได้แยกตามสิทธิ!$B:$B,0))</f>
        <v>341348</v>
      </c>
      <c r="BH635" s="138">
        <f>INDEX(ผลงานAdjRw_DHES!$E:$E,MATCH(CalBudget2567!$D635,ผลงานAdjRw_DHES!$B:$B,0))</f>
        <v>43.485800000000005</v>
      </c>
      <c r="BI635" s="143">
        <f t="shared" si="496"/>
        <v>7849.6428719260075</v>
      </c>
      <c r="BJ635" s="139">
        <f t="shared" si="497"/>
        <v>52.182960000000001</v>
      </c>
      <c r="BK635" s="140">
        <f t="shared" si="498"/>
        <v>52.182960000000001</v>
      </c>
      <c r="BL635" s="141">
        <f t="shared" si="499"/>
        <v>8056.8734437448538</v>
      </c>
      <c r="BM635" s="142">
        <f t="shared" si="500"/>
        <v>420431.50463999994</v>
      </c>
      <c r="BN635" s="143">
        <f>INDEX(รายได้แยกตามสิทธิ!$N:$N,MATCH(CalBudget2567!$D635,รายได้แยกตามสิทธิ!$B:$B,0))</f>
        <v>108390</v>
      </c>
      <c r="BO635" s="138">
        <f>INDEX(ผลงานAdjRw_DHES!$I:$I,MATCH(CalBudget2567!$D635,ผลงานAdjRw_DHES!$B:$B,0))</f>
        <v>37.101999999999876</v>
      </c>
      <c r="BP635" s="143">
        <f t="shared" si="501"/>
        <v>2921.4058541318623</v>
      </c>
      <c r="BQ635" s="139">
        <f t="shared" si="502"/>
        <v>44.522399999999848</v>
      </c>
      <c r="BR635" s="140">
        <f t="shared" si="503"/>
        <v>44.522399999999848</v>
      </c>
      <c r="BS635" s="141">
        <f t="shared" si="504"/>
        <v>2998.5309686809433</v>
      </c>
      <c r="BT635" s="142">
        <f t="shared" si="505"/>
        <v>133501.79519999996</v>
      </c>
      <c r="BU635" s="144">
        <f t="shared" si="506"/>
        <v>11625158.163503999</v>
      </c>
      <c r="BV635" s="145">
        <f t="shared" si="460"/>
        <v>56901147.159023993</v>
      </c>
      <c r="BW635" s="146">
        <f>INDEX(รายได้แยกตามสิทธิ!$Q:$Q,MATCH(CalBudget2567!$D635,รายได้แยกตามสิทธิ!$B:$B,0))</f>
        <v>0.52</v>
      </c>
      <c r="BX635" s="145">
        <f t="shared" si="507"/>
        <v>29588596.522692475</v>
      </c>
      <c r="BY635" s="141"/>
      <c r="BZ635" s="143">
        <f t="shared" si="508"/>
        <v>54015</v>
      </c>
      <c r="CA635" s="138">
        <f>INDEX(ผลงานOPDVisit_HDC!$C:$C,MATCH(CalBudget2567!$D635,ผลงานOPDVisit_HDC!$A:$A,0))</f>
        <v>54015</v>
      </c>
      <c r="CB635" s="138">
        <f t="shared" si="509"/>
        <v>0</v>
      </c>
    </row>
    <row r="636" spans="1:80" hidden="1" x14ac:dyDescent="0.7">
      <c r="A636" s="136">
        <f>COUNTA($D$16:D636)</f>
        <v>621</v>
      </c>
      <c r="B636" s="1">
        <v>9</v>
      </c>
      <c r="C636" s="2" t="s">
        <v>54</v>
      </c>
      <c r="D636" s="91" t="s">
        <v>694</v>
      </c>
      <c r="E636" s="3" t="s">
        <v>1584</v>
      </c>
      <c r="F636" s="4" t="s">
        <v>1876</v>
      </c>
      <c r="G636" s="1">
        <v>5</v>
      </c>
      <c r="H636" s="3" t="s">
        <v>2964</v>
      </c>
      <c r="I636" s="137">
        <f>INDEX(รายได้แยกตามสิทธิ!$D:$D,MATCH(CalBudget2567!$D636,รายได้แยกตามสิทธิ!$B:$B,0))</f>
        <v>18946159.93</v>
      </c>
      <c r="J636" s="138">
        <f>INDEX(ผลงานOPDVisit_HDC!$F:$F,MATCH(CalBudget2567!$D636,ผลงานOPDVisit_HDC!$A:$A,0))</f>
        <v>41318</v>
      </c>
      <c r="K636" s="138">
        <f t="shared" si="461"/>
        <v>458.54494239798635</v>
      </c>
      <c r="L636" s="139">
        <f t="shared" si="462"/>
        <v>49581.599999999999</v>
      </c>
      <c r="M636" s="140">
        <f t="shared" si="463"/>
        <v>49581.599999999999</v>
      </c>
      <c r="N636" s="141">
        <f t="shared" si="464"/>
        <v>470.6505288772932</v>
      </c>
      <c r="O636" s="142">
        <f t="shared" si="465"/>
        <v>23335606.262582399</v>
      </c>
      <c r="P636" s="143">
        <f>INDEX(รายได้แยกตามสิทธิ!$E:$E,MATCH(CalBudget2567!$D636,รายได้แยกตามสิทธิ!$B:$B,0))</f>
        <v>2476643.2799999998</v>
      </c>
      <c r="Q636" s="138">
        <f>INDEX(ผลงานOPDVisit_HDC!$D:$D,MATCH(CalBudget2567!$D636,ผลงานOPDVisit_HDC!$A:$A,0))</f>
        <v>4778</v>
      </c>
      <c r="R636" s="138">
        <f t="shared" si="466"/>
        <v>518.34308915864369</v>
      </c>
      <c r="S636" s="139">
        <f t="shared" si="467"/>
        <v>5733.5999999999995</v>
      </c>
      <c r="T636" s="140">
        <f t="shared" si="468"/>
        <v>5733.5999999999995</v>
      </c>
      <c r="U636" s="141">
        <f t="shared" si="469"/>
        <v>532.02734671243184</v>
      </c>
      <c r="V636" s="142">
        <f t="shared" si="470"/>
        <v>3050431.9951103991</v>
      </c>
      <c r="W636" s="143">
        <f>INDEX(รายได้แยกตามสิทธิ!$F:$F,MATCH(CalBudget2567!$D636,รายได้แยกตามสิทธิ!$B:$B,0))</f>
        <v>799261.28</v>
      </c>
      <c r="X636" s="138">
        <f>INDEX(ผลงานOPDVisit_HDC!$E:$E,MATCH(CalBudget2567!$D636,ผลงานOPDVisit_HDC!$A:$A,0))</f>
        <v>2027</v>
      </c>
      <c r="Y636" s="138">
        <f t="shared" si="471"/>
        <v>394.30748889985199</v>
      </c>
      <c r="Z636" s="139">
        <f t="shared" si="472"/>
        <v>2432.4</v>
      </c>
      <c r="AA636" s="140">
        <f t="shared" si="473"/>
        <v>2432.4</v>
      </c>
      <c r="AB636" s="141">
        <f t="shared" si="474"/>
        <v>404.71720660680808</v>
      </c>
      <c r="AC636" s="142">
        <f t="shared" si="475"/>
        <v>984434.13335040002</v>
      </c>
      <c r="AD636" s="143">
        <f>INDEX(รายได้แยกตามสิทธิ!$G:$G,MATCH(CalBudget2567!$D636,รายได้แยกตามสิทธิ!$B:$B,0))</f>
        <v>6945</v>
      </c>
      <c r="AE636" s="138">
        <f>INDEX(ผลงานOPDVisit_HDC!$G:$G,MATCH(CalBudget2567!$D636,ผลงานOPDVisit_HDC!$A:$A,0))</f>
        <v>12</v>
      </c>
      <c r="AF636" s="138">
        <f t="shared" si="476"/>
        <v>578.75</v>
      </c>
      <c r="AG636" s="139">
        <f t="shared" si="477"/>
        <v>14.399999999999999</v>
      </c>
      <c r="AH636" s="140">
        <f t="shared" si="478"/>
        <v>14.399999999999999</v>
      </c>
      <c r="AI636" s="141">
        <f t="shared" si="479"/>
        <v>594.029</v>
      </c>
      <c r="AJ636" s="142">
        <f t="shared" si="480"/>
        <v>8554.0175999999992</v>
      </c>
      <c r="AK636" s="143">
        <f>INDEX(รายได้แยกตามสิทธิ!$H:$H,MATCH(CalBudget2567!$D636,รายได้แยกตามสิทธิ!$B:$B,0))</f>
        <v>960730.6</v>
      </c>
      <c r="AL636" s="138">
        <f>INDEX(ผลงานOPDVisit_HDC!$K:$K,MATCH(CalBudget2567!$D636,ผลงานOPDVisit_HDC!$A:$A,0))</f>
        <v>8213</v>
      </c>
      <c r="AM636" s="138">
        <f t="shared" si="481"/>
        <v>116.97681724095945</v>
      </c>
      <c r="AN636" s="139">
        <f t="shared" si="482"/>
        <v>9855.6</v>
      </c>
      <c r="AO636" s="140">
        <f t="shared" si="483"/>
        <v>9855.6</v>
      </c>
      <c r="AP636" s="141">
        <f t="shared" si="484"/>
        <v>120.06500521612078</v>
      </c>
      <c r="AQ636" s="142">
        <f t="shared" si="485"/>
        <v>1183312.6654080001</v>
      </c>
      <c r="AR636" s="144">
        <f t="shared" si="459"/>
        <v>28562339.074051198</v>
      </c>
      <c r="AS636" s="143">
        <f>INDEX(รายได้แยกตามสิทธิ!$I:$I,MATCH(CalBudget2567!$D636,รายได้แยกตามสิทธิ!$B:$B,0))</f>
        <v>13778182.300000001</v>
      </c>
      <c r="AT636" s="138">
        <f>INDEX(ผลงานAdjRw_DHES!$D:$D,MATCH(CalBudget2567!$D636,ผลงานAdjRw_DHES!$B:$B,0))</f>
        <v>1384.5960999999998</v>
      </c>
      <c r="AU636" s="143">
        <f t="shared" si="486"/>
        <v>9951.0480348745768</v>
      </c>
      <c r="AV636" s="139">
        <f t="shared" si="487"/>
        <v>1661.5153199999997</v>
      </c>
      <c r="AW636" s="140">
        <f t="shared" si="488"/>
        <v>1661.5153199999997</v>
      </c>
      <c r="AX636" s="141">
        <f t="shared" si="489"/>
        <v>10213.755702995266</v>
      </c>
      <c r="AY636" s="142">
        <f t="shared" si="490"/>
        <v>16970311.575264003</v>
      </c>
      <c r="AZ636" s="143">
        <f>INDEX(รายได้แยกตามสิทธิ!$J:$J,MATCH(CalBudget2567!$D636,รายได้แยกตามสิทธิ!$B:$B,0))</f>
        <v>1169154.8999999999</v>
      </c>
      <c r="BA636" s="138">
        <f>INDEX(ผลงานAdjRw_DHES!$F:$F,MATCH(CalBudget2567!$D636,ผลงานAdjRw_DHES!$B:$B,0))</f>
        <v>79.345399999999998</v>
      </c>
      <c r="BB636" s="143">
        <f t="shared" si="491"/>
        <v>14735.005431946905</v>
      </c>
      <c r="BC636" s="139">
        <f t="shared" si="492"/>
        <v>95.214479999999995</v>
      </c>
      <c r="BD636" s="140">
        <f t="shared" si="493"/>
        <v>95.214479999999995</v>
      </c>
      <c r="BE636" s="141">
        <f t="shared" si="494"/>
        <v>15124.009575350305</v>
      </c>
      <c r="BF636" s="142">
        <f t="shared" si="495"/>
        <v>1440024.7072320001</v>
      </c>
      <c r="BG636" s="143">
        <f>INDEX(รายได้แยกตามสิทธิ!$K:$K,MATCH(CalBudget2567!$D636,รายได้แยกตามสิทธิ!$B:$B,0))</f>
        <v>651388.52</v>
      </c>
      <c r="BH636" s="138">
        <f>INDEX(ผลงานAdjRw_DHES!$E:$E,MATCH(CalBudget2567!$D636,ผลงานAdjRw_DHES!$B:$B,0))</f>
        <v>59.7836</v>
      </c>
      <c r="BI636" s="143">
        <f t="shared" si="496"/>
        <v>10895.772753731793</v>
      </c>
      <c r="BJ636" s="139">
        <f t="shared" si="497"/>
        <v>71.740319999999997</v>
      </c>
      <c r="BK636" s="140">
        <f t="shared" si="498"/>
        <v>71.740319999999997</v>
      </c>
      <c r="BL636" s="141">
        <f t="shared" si="499"/>
        <v>11183.421154430313</v>
      </c>
      <c r="BM636" s="142">
        <f t="shared" si="500"/>
        <v>802302.2123136</v>
      </c>
      <c r="BN636" s="143">
        <f>INDEX(รายได้แยกตามสิทธิ!$N:$N,MATCH(CalBudget2567!$D636,รายได้แยกตามสิทธิ!$B:$B,0))</f>
        <v>1391921.28</v>
      </c>
      <c r="BO636" s="138">
        <f>INDEX(ผลงานAdjRw_DHES!$I:$I,MATCH(CalBudget2567!$D636,ผลงานAdjRw_DHES!$B:$B,0))</f>
        <v>88.525800000000018</v>
      </c>
      <c r="BP636" s="143">
        <f t="shared" si="501"/>
        <v>15723.340314349034</v>
      </c>
      <c r="BQ636" s="139">
        <f t="shared" si="502"/>
        <v>106.23096000000002</v>
      </c>
      <c r="BR636" s="140">
        <f t="shared" si="503"/>
        <v>106.23096000000002</v>
      </c>
      <c r="BS636" s="141">
        <f t="shared" si="504"/>
        <v>16138.436498647849</v>
      </c>
      <c r="BT636" s="142">
        <f t="shared" si="505"/>
        <v>1714401.6021503999</v>
      </c>
      <c r="BU636" s="144">
        <f t="shared" si="506"/>
        <v>20927040.096960001</v>
      </c>
      <c r="BV636" s="145">
        <f t="shared" si="460"/>
        <v>49489379.171011195</v>
      </c>
      <c r="BW636" s="146">
        <f>INDEX(รายได้แยกตามสิทธิ!$Q:$Q,MATCH(CalBudget2567!$D636,รายได้แยกตามสิทธิ!$B:$B,0))</f>
        <v>0.45</v>
      </c>
      <c r="BX636" s="145">
        <f t="shared" si="507"/>
        <v>22270220.62695504</v>
      </c>
      <c r="BY636" s="141"/>
      <c r="BZ636" s="143">
        <f t="shared" si="508"/>
        <v>56348</v>
      </c>
      <c r="CA636" s="138">
        <f>INDEX(ผลงานOPDVisit_HDC!$C:$C,MATCH(CalBudget2567!$D636,ผลงานOPDVisit_HDC!$A:$A,0))</f>
        <v>56348</v>
      </c>
      <c r="CB636" s="138">
        <f t="shared" si="509"/>
        <v>0</v>
      </c>
    </row>
    <row r="637" spans="1:80" hidden="1" x14ac:dyDescent="0.7">
      <c r="A637" s="136">
        <f>COUNTA($D$16:D637)</f>
        <v>622</v>
      </c>
      <c r="B637" s="1">
        <v>9</v>
      </c>
      <c r="C637" s="2" t="s">
        <v>54</v>
      </c>
      <c r="D637" s="91" t="s">
        <v>695</v>
      </c>
      <c r="E637" s="3" t="s">
        <v>1585</v>
      </c>
      <c r="F637" s="4" t="s">
        <v>1876</v>
      </c>
      <c r="G637" s="1">
        <v>6</v>
      </c>
      <c r="H637" s="3" t="s">
        <v>2965</v>
      </c>
      <c r="I637" s="137">
        <f>INDEX(รายได้แยกตามสิทธิ!$D:$D,MATCH(CalBudget2567!$D637,รายได้แยกตามสิทธิ!$B:$B,0))</f>
        <v>22381686</v>
      </c>
      <c r="J637" s="138">
        <f>INDEX(ผลงานOPDVisit_HDC!$F:$F,MATCH(CalBudget2567!$D637,ผลงานOPDVisit_HDC!$A:$A,0))</f>
        <v>63005</v>
      </c>
      <c r="K637" s="138">
        <f t="shared" si="461"/>
        <v>355.23666375684468</v>
      </c>
      <c r="L637" s="139">
        <f t="shared" si="462"/>
        <v>75606</v>
      </c>
      <c r="M637" s="140">
        <f t="shared" si="463"/>
        <v>75606</v>
      </c>
      <c r="N637" s="141">
        <f t="shared" si="464"/>
        <v>364.61491168002539</v>
      </c>
      <c r="O637" s="142">
        <f t="shared" si="465"/>
        <v>27567075.012479998</v>
      </c>
      <c r="P637" s="143">
        <f>INDEX(รายได้แยกตามสิทธิ!$E:$E,MATCH(CalBudget2567!$D637,รายได้แยกตามสิทธิ!$B:$B,0))</f>
        <v>3004842</v>
      </c>
      <c r="Q637" s="138">
        <f>INDEX(ผลงานOPDVisit_HDC!$D:$D,MATCH(CalBudget2567!$D637,ผลงานOPDVisit_HDC!$A:$A,0))</f>
        <v>6258</v>
      </c>
      <c r="R637" s="138">
        <f t="shared" si="466"/>
        <v>480.16011505273252</v>
      </c>
      <c r="S637" s="139">
        <f t="shared" si="467"/>
        <v>7509.5999999999995</v>
      </c>
      <c r="T637" s="140">
        <f t="shared" si="468"/>
        <v>7509.5999999999995</v>
      </c>
      <c r="U637" s="141">
        <f t="shared" si="469"/>
        <v>492.83634209012467</v>
      </c>
      <c r="V637" s="142">
        <f t="shared" si="470"/>
        <v>3701003.7945599998</v>
      </c>
      <c r="W637" s="143">
        <f>INDEX(รายได้แยกตามสิทธิ!$F:$F,MATCH(CalBudget2567!$D637,รายได้แยกตามสิทธิ!$B:$B,0))</f>
        <v>1493455</v>
      </c>
      <c r="X637" s="138">
        <f>INDEX(ผลงานOPDVisit_HDC!$E:$E,MATCH(CalBudget2567!$D637,ผลงานOPDVisit_HDC!$A:$A,0))</f>
        <v>4474</v>
      </c>
      <c r="Y637" s="138">
        <f t="shared" si="471"/>
        <v>333.80755476084039</v>
      </c>
      <c r="Z637" s="139">
        <f t="shared" si="472"/>
        <v>5368.8</v>
      </c>
      <c r="AA637" s="140">
        <f t="shared" si="473"/>
        <v>5368.8</v>
      </c>
      <c r="AB637" s="141">
        <f t="shared" si="474"/>
        <v>342.62007420652657</v>
      </c>
      <c r="AC637" s="142">
        <f t="shared" si="475"/>
        <v>1839458.6543999999</v>
      </c>
      <c r="AD637" s="143">
        <f>INDEX(รายได้แยกตามสิทธิ!$G:$G,MATCH(CalBudget2567!$D637,รายได้แยกตามสิทธิ!$B:$B,0))</f>
        <v>413795</v>
      </c>
      <c r="AE637" s="138">
        <f>INDEX(ผลงานOPDVisit_HDC!$G:$G,MATCH(CalBudget2567!$D637,ผลงานOPDVisit_HDC!$A:$A,0))</f>
        <v>1310</v>
      </c>
      <c r="AF637" s="138">
        <f t="shared" si="476"/>
        <v>315.87404580152673</v>
      </c>
      <c r="AG637" s="139">
        <f t="shared" si="477"/>
        <v>1572</v>
      </c>
      <c r="AH637" s="140">
        <f t="shared" si="478"/>
        <v>1572</v>
      </c>
      <c r="AI637" s="141">
        <f t="shared" si="479"/>
        <v>324.21312061068704</v>
      </c>
      <c r="AJ637" s="142">
        <f t="shared" si="480"/>
        <v>509663.02560000005</v>
      </c>
      <c r="AK637" s="143">
        <f>INDEX(รายได้แยกตามสิทธิ!$H:$H,MATCH(CalBudget2567!$D637,รายได้แยกตามสิทธิ!$B:$B,0))</f>
        <v>2680502</v>
      </c>
      <c r="AL637" s="138">
        <f>INDEX(ผลงานOPDVisit_HDC!$K:$K,MATCH(CalBudget2567!$D637,ผลงานOPDVisit_HDC!$A:$A,0))</f>
        <v>3812</v>
      </c>
      <c r="AM637" s="138">
        <f t="shared" si="481"/>
        <v>703.17471143756563</v>
      </c>
      <c r="AN637" s="139">
        <f t="shared" si="482"/>
        <v>4574.3999999999996</v>
      </c>
      <c r="AO637" s="140">
        <f t="shared" si="483"/>
        <v>4574.3999999999996</v>
      </c>
      <c r="AP637" s="141">
        <f t="shared" si="484"/>
        <v>721.73852381951735</v>
      </c>
      <c r="AQ637" s="142">
        <f t="shared" si="485"/>
        <v>3301520.7033599997</v>
      </c>
      <c r="AR637" s="144">
        <f t="shared" si="459"/>
        <v>36918721.190399997</v>
      </c>
      <c r="AS637" s="143">
        <f>INDEX(รายได้แยกตามสิทธิ!$I:$I,MATCH(CalBudget2567!$D637,รายได้แยกตามสิทธิ!$B:$B,0))</f>
        <v>22491301.539999999</v>
      </c>
      <c r="AT637" s="138">
        <f>INDEX(ผลงานAdjRw_DHES!$D:$D,MATCH(CalBudget2567!$D637,ผลงานAdjRw_DHES!$B:$B,0))</f>
        <v>838</v>
      </c>
      <c r="AU637" s="143">
        <f t="shared" si="486"/>
        <v>26839.261980906922</v>
      </c>
      <c r="AV637" s="139">
        <f t="shared" si="487"/>
        <v>1005.5999999999999</v>
      </c>
      <c r="AW637" s="140">
        <f t="shared" si="488"/>
        <v>1005.5999999999999</v>
      </c>
      <c r="AX637" s="141">
        <f t="shared" si="489"/>
        <v>27547.818497202865</v>
      </c>
      <c r="AY637" s="142">
        <f t="shared" si="490"/>
        <v>27702086.2807872</v>
      </c>
      <c r="AZ637" s="143">
        <f>INDEX(รายได้แยกตามสิทธิ!$J:$J,MATCH(CalBudget2567!$D637,รายได้แยกตามสิทธิ!$B:$B,0))</f>
        <v>981776</v>
      </c>
      <c r="BA637" s="138">
        <f>INDEX(ผลงานAdjRw_DHES!$F:$F,MATCH(CalBudget2567!$D637,ผลงานAdjRw_DHES!$B:$B,0))</f>
        <v>85</v>
      </c>
      <c r="BB637" s="143">
        <f t="shared" si="491"/>
        <v>11550.305882352941</v>
      </c>
      <c r="BC637" s="139">
        <f t="shared" si="492"/>
        <v>102</v>
      </c>
      <c r="BD637" s="140">
        <f t="shared" si="493"/>
        <v>102</v>
      </c>
      <c r="BE637" s="141">
        <f t="shared" si="494"/>
        <v>11855.233957647059</v>
      </c>
      <c r="BF637" s="142">
        <f t="shared" si="495"/>
        <v>1209233.86368</v>
      </c>
      <c r="BG637" s="143">
        <f>INDEX(รายได้แยกตามสิทธิ!$K:$K,MATCH(CalBudget2567!$D637,รายได้แยกตามสิทธิ!$B:$B,0))</f>
        <v>611614.59</v>
      </c>
      <c r="BH637" s="138">
        <f>INDEX(ผลงานAdjRw_DHES!$E:$E,MATCH(CalBudget2567!$D637,ผลงานAdjRw_DHES!$B:$B,0))</f>
        <v>27</v>
      </c>
      <c r="BI637" s="143">
        <f t="shared" si="496"/>
        <v>22652.392222222221</v>
      </c>
      <c r="BJ637" s="139">
        <f t="shared" si="497"/>
        <v>32.4</v>
      </c>
      <c r="BK637" s="140">
        <f t="shared" si="498"/>
        <v>32.4</v>
      </c>
      <c r="BL637" s="141">
        <f t="shared" si="499"/>
        <v>23250.415376888886</v>
      </c>
      <c r="BM637" s="142">
        <f t="shared" si="500"/>
        <v>753313.45821119985</v>
      </c>
      <c r="BN637" s="143">
        <f>INDEX(รายได้แยกตามสิทธิ!$N:$N,MATCH(CalBudget2567!$D637,รายได้แยกตามสิทธิ!$B:$B,0))</f>
        <v>1243031.3799999999</v>
      </c>
      <c r="BO637" s="138">
        <f>INDEX(ผลงานAdjRw_DHES!$I:$I,MATCH(CalBudget2567!$D637,ผลงานAdjRw_DHES!$B:$B,0))</f>
        <v>115</v>
      </c>
      <c r="BP637" s="143">
        <f t="shared" si="501"/>
        <v>10808.968521739129</v>
      </c>
      <c r="BQ637" s="139">
        <f t="shared" si="502"/>
        <v>138</v>
      </c>
      <c r="BR637" s="140">
        <f t="shared" si="503"/>
        <v>138</v>
      </c>
      <c r="BS637" s="141">
        <f t="shared" si="504"/>
        <v>11094.325290713043</v>
      </c>
      <c r="BT637" s="142">
        <f t="shared" si="505"/>
        <v>1531016.8901183999</v>
      </c>
      <c r="BU637" s="144">
        <f t="shared" si="506"/>
        <v>31195650.492796801</v>
      </c>
      <c r="BV637" s="145">
        <f t="shared" si="460"/>
        <v>68114371.683196798</v>
      </c>
      <c r="BW637" s="146">
        <f>INDEX(รายได้แยกตามสิทธิ!$Q:$Q,MATCH(CalBudget2567!$D637,รายได้แยกตามสิทธิ!$B:$B,0))</f>
        <v>0.51</v>
      </c>
      <c r="BX637" s="145">
        <f t="shared" si="507"/>
        <v>34738329.558430366</v>
      </c>
      <c r="BY637" s="141"/>
      <c r="BZ637" s="143">
        <f t="shared" si="508"/>
        <v>78859</v>
      </c>
      <c r="CA637" s="138">
        <f>INDEX(ผลงานOPDVisit_HDC!$C:$C,MATCH(CalBudget2567!$D637,ผลงานOPDVisit_HDC!$A:$A,0))</f>
        <v>78859</v>
      </c>
      <c r="CB637" s="138">
        <f t="shared" si="509"/>
        <v>0</v>
      </c>
    </row>
    <row r="638" spans="1:80" hidden="1" x14ac:dyDescent="0.7">
      <c r="A638" s="136">
        <f>COUNTA($D$16:D638)</f>
        <v>623</v>
      </c>
      <c r="B638" s="1">
        <v>9</v>
      </c>
      <c r="C638" s="2" t="s">
        <v>54</v>
      </c>
      <c r="D638" s="91" t="s">
        <v>696</v>
      </c>
      <c r="E638" s="3" t="s">
        <v>1586</v>
      </c>
      <c r="F638" s="4" t="s">
        <v>1876</v>
      </c>
      <c r="G638" s="1">
        <v>5</v>
      </c>
      <c r="H638" s="3" t="s">
        <v>2964</v>
      </c>
      <c r="I638" s="137">
        <f>INDEX(รายได้แยกตามสิทธิ!$D:$D,MATCH(CalBudget2567!$D638,รายได้แยกตามสิทธิ!$B:$B,0))</f>
        <v>31150775.760000002</v>
      </c>
      <c r="J638" s="138">
        <f>INDEX(ผลงานOPDVisit_HDC!$F:$F,MATCH(CalBudget2567!$D638,ผลงานOPDVisit_HDC!$A:$A,0))</f>
        <v>43101</v>
      </c>
      <c r="K638" s="138">
        <f t="shared" si="461"/>
        <v>722.73904920999519</v>
      </c>
      <c r="L638" s="139">
        <f t="shared" si="462"/>
        <v>51721.2</v>
      </c>
      <c r="M638" s="140">
        <f t="shared" si="463"/>
        <v>51721.2</v>
      </c>
      <c r="N638" s="141">
        <f t="shared" si="464"/>
        <v>741.8193601091391</v>
      </c>
      <c r="O638" s="142">
        <f t="shared" si="465"/>
        <v>38367787.488076806</v>
      </c>
      <c r="P638" s="143">
        <f>INDEX(รายได้แยกตามสิทธิ!$E:$E,MATCH(CalBudget2567!$D638,รายได้แยกตามสิทธิ!$B:$B,0))</f>
        <v>4013814</v>
      </c>
      <c r="Q638" s="138">
        <f>INDEX(ผลงานOPDVisit_HDC!$D:$D,MATCH(CalBudget2567!$D638,ผลงานOPDVisit_HDC!$A:$A,0))</f>
        <v>5363</v>
      </c>
      <c r="R638" s="138">
        <f t="shared" si="466"/>
        <v>748.42699981353724</v>
      </c>
      <c r="S638" s="139">
        <f t="shared" si="467"/>
        <v>6435.5999999999995</v>
      </c>
      <c r="T638" s="140">
        <f t="shared" si="468"/>
        <v>6435.5999999999995</v>
      </c>
      <c r="U638" s="141">
        <f t="shared" si="469"/>
        <v>768.18547260861465</v>
      </c>
      <c r="V638" s="142">
        <f t="shared" si="470"/>
        <v>4943734.4275200004</v>
      </c>
      <c r="W638" s="143">
        <f>INDEX(รายได้แยกตามสิทธิ!$F:$F,MATCH(CalBudget2567!$D638,รายได้แยกตามสิทธิ!$B:$B,0))</f>
        <v>722952</v>
      </c>
      <c r="X638" s="138">
        <f>INDEX(ผลงานOPDVisit_HDC!$E:$E,MATCH(CalBudget2567!$D638,ผลงานOPDVisit_HDC!$A:$A,0))</f>
        <v>2874</v>
      </c>
      <c r="Y638" s="138">
        <f t="shared" si="471"/>
        <v>251.54906054279749</v>
      </c>
      <c r="Z638" s="139">
        <f t="shared" si="472"/>
        <v>3448.7999999999997</v>
      </c>
      <c r="AA638" s="140">
        <f t="shared" si="473"/>
        <v>3448.7999999999997</v>
      </c>
      <c r="AB638" s="141">
        <f t="shared" si="474"/>
        <v>258.18995574112733</v>
      </c>
      <c r="AC638" s="142">
        <f t="shared" si="475"/>
        <v>890445.51935999992</v>
      </c>
      <c r="AD638" s="143">
        <f>INDEX(รายได้แยกตามสิทธิ!$G:$G,MATCH(CalBudget2567!$D638,รายได้แยกตามสิทธิ!$B:$B,0))</f>
        <v>1080</v>
      </c>
      <c r="AE638" s="138">
        <f>INDEX(ผลงานOPDVisit_HDC!$G:$G,MATCH(CalBudget2567!$D638,ผลงานOPDVisit_HDC!$A:$A,0))</f>
        <v>47</v>
      </c>
      <c r="AF638" s="138">
        <f t="shared" si="476"/>
        <v>22.978723404255319</v>
      </c>
      <c r="AG638" s="139">
        <f t="shared" si="477"/>
        <v>56.4</v>
      </c>
      <c r="AH638" s="140">
        <f t="shared" si="478"/>
        <v>56.4</v>
      </c>
      <c r="AI638" s="141">
        <f t="shared" si="479"/>
        <v>23.58536170212766</v>
      </c>
      <c r="AJ638" s="142">
        <f t="shared" si="480"/>
        <v>1330.2144000000001</v>
      </c>
      <c r="AK638" s="143">
        <f>INDEX(รายได้แยกตามสิทธิ!$H:$H,MATCH(CalBudget2567!$D638,รายได้แยกตามสิทธิ!$B:$B,0))</f>
        <v>994100.4</v>
      </c>
      <c r="AL638" s="138">
        <f>INDEX(ผลงานOPDVisit_HDC!$K:$K,MATCH(CalBudget2567!$D638,ผลงานOPDVisit_HDC!$A:$A,0))</f>
        <v>897</v>
      </c>
      <c r="AM638" s="138">
        <f t="shared" si="481"/>
        <v>1108.2501672240803</v>
      </c>
      <c r="AN638" s="139">
        <f t="shared" si="482"/>
        <v>1076.3999999999999</v>
      </c>
      <c r="AO638" s="140">
        <f t="shared" si="483"/>
        <v>1076.3999999999999</v>
      </c>
      <c r="AP638" s="141">
        <f t="shared" si="484"/>
        <v>1137.5079716387961</v>
      </c>
      <c r="AQ638" s="142">
        <f t="shared" si="485"/>
        <v>1224413.5806720001</v>
      </c>
      <c r="AR638" s="144">
        <f t="shared" si="459"/>
        <v>45427711.230028808</v>
      </c>
      <c r="AS638" s="143">
        <f>INDEX(รายได้แยกตามสิทธิ!$I:$I,MATCH(CalBudget2567!$D638,รายได้แยกตามสิทธิ!$B:$B,0))</f>
        <v>10920331</v>
      </c>
      <c r="AT638" s="138">
        <f>INDEX(ผลงานAdjRw_DHES!$D:$D,MATCH(CalBudget2567!$D638,ผลงานAdjRw_DHES!$B:$B,0))</f>
        <v>718.78700000000003</v>
      </c>
      <c r="AU638" s="143">
        <f t="shared" si="486"/>
        <v>15192.721905098449</v>
      </c>
      <c r="AV638" s="139">
        <f t="shared" si="487"/>
        <v>862.5444</v>
      </c>
      <c r="AW638" s="140">
        <f t="shared" si="488"/>
        <v>862.5444</v>
      </c>
      <c r="AX638" s="141">
        <f t="shared" si="489"/>
        <v>15593.809763393048</v>
      </c>
      <c r="AY638" s="142">
        <f t="shared" si="490"/>
        <v>13450353.286079999</v>
      </c>
      <c r="AZ638" s="143">
        <f>INDEX(รายได้แยกตามสิทธิ!$J:$J,MATCH(CalBudget2567!$D638,รายได้แยกตามสิทธิ!$B:$B,0))</f>
        <v>992136</v>
      </c>
      <c r="BA638" s="138">
        <f>INDEX(ผลงานAdjRw_DHES!$F:$F,MATCH(CalBudget2567!$D638,ผลงานAdjRw_DHES!$B:$B,0))</f>
        <v>62.345400000000005</v>
      </c>
      <c r="BB638" s="143">
        <f t="shared" si="491"/>
        <v>15913.539731880779</v>
      </c>
      <c r="BC638" s="139">
        <f t="shared" si="492"/>
        <v>74.814480000000003</v>
      </c>
      <c r="BD638" s="140">
        <f t="shared" si="493"/>
        <v>74.814480000000003</v>
      </c>
      <c r="BE638" s="141">
        <f t="shared" si="494"/>
        <v>16333.657180802431</v>
      </c>
      <c r="BF638" s="142">
        <f t="shared" si="495"/>
        <v>1221994.0684799999</v>
      </c>
      <c r="BG638" s="143">
        <f>INDEX(รายได้แยกตามสิทธิ!$K:$K,MATCH(CalBudget2567!$D638,รายได้แยกตามสิทธิ!$B:$B,0))</f>
        <v>207064</v>
      </c>
      <c r="BH638" s="138">
        <f>INDEX(ผลงานAdjRw_DHES!$E:$E,MATCH(CalBudget2567!$D638,ผลงานAdjRw_DHES!$B:$B,0))</f>
        <v>14.196199999999999</v>
      </c>
      <c r="BI638" s="143">
        <f t="shared" si="496"/>
        <v>14585.875093334836</v>
      </c>
      <c r="BJ638" s="139">
        <f t="shared" si="497"/>
        <v>17.035439999999998</v>
      </c>
      <c r="BK638" s="140">
        <f t="shared" si="498"/>
        <v>17.035439999999998</v>
      </c>
      <c r="BL638" s="141">
        <f t="shared" si="499"/>
        <v>14970.942195798876</v>
      </c>
      <c r="BM638" s="142">
        <f t="shared" si="500"/>
        <v>255036.58751999997</v>
      </c>
      <c r="BN638" s="143">
        <f>INDEX(รายได้แยกตามสิทธิ!$N:$N,MATCH(CalBudget2567!$D638,รายได้แยกตามสิทธิ!$B:$B,0))</f>
        <v>370613</v>
      </c>
      <c r="BO638" s="138">
        <f>INDEX(ผลงานAdjRw_DHES!$I:$I,MATCH(CalBudget2567!$D638,ผลงานAdjRw_DHES!$B:$B,0))</f>
        <v>8.3472999999999118</v>
      </c>
      <c r="BP638" s="143">
        <f t="shared" si="501"/>
        <v>44399.147029578897</v>
      </c>
      <c r="BQ638" s="139">
        <f t="shared" si="502"/>
        <v>10.016759999999893</v>
      </c>
      <c r="BR638" s="140">
        <f t="shared" si="503"/>
        <v>10.016759999999893</v>
      </c>
      <c r="BS638" s="141">
        <f t="shared" si="504"/>
        <v>45571.284511159778</v>
      </c>
      <c r="BT638" s="142">
        <f t="shared" si="505"/>
        <v>456476.61983999994</v>
      </c>
      <c r="BU638" s="144">
        <f t="shared" si="506"/>
        <v>15383860.561919998</v>
      </c>
      <c r="BV638" s="145">
        <f t="shared" si="460"/>
        <v>60811571.79194881</v>
      </c>
      <c r="BW638" s="146">
        <f>INDEX(รายได้แยกตามสิทธิ!$Q:$Q,MATCH(CalBudget2567!$D638,รายได้แยกตามสิทธิ!$B:$B,0))</f>
        <v>0.51</v>
      </c>
      <c r="BX638" s="145">
        <f t="shared" si="507"/>
        <v>31013901.613893893</v>
      </c>
      <c r="BY638" s="141"/>
      <c r="BZ638" s="143">
        <f t="shared" si="508"/>
        <v>52282</v>
      </c>
      <c r="CA638" s="138">
        <f>INDEX(ผลงานOPDVisit_HDC!$C:$C,MATCH(CalBudget2567!$D638,ผลงานOPDVisit_HDC!$A:$A,0))</f>
        <v>52282</v>
      </c>
      <c r="CB638" s="138">
        <f t="shared" si="509"/>
        <v>0</v>
      </c>
    </row>
    <row r="639" spans="1:80" hidden="1" x14ac:dyDescent="0.7">
      <c r="A639" s="136">
        <f>COUNTA($D$16:D639)</f>
        <v>624</v>
      </c>
      <c r="B639" s="1">
        <v>9</v>
      </c>
      <c r="C639" s="2" t="s">
        <v>54</v>
      </c>
      <c r="D639" s="91" t="s">
        <v>697</v>
      </c>
      <c r="E639" s="3" t="s">
        <v>1587</v>
      </c>
      <c r="F639" s="4" t="s">
        <v>1876</v>
      </c>
      <c r="G639" s="1">
        <v>5</v>
      </c>
      <c r="H639" s="3" t="s">
        <v>2964</v>
      </c>
      <c r="I639" s="137">
        <f>INDEX(รายได้แยกตามสิทธิ!$D:$D,MATCH(CalBudget2567!$D639,รายได้แยกตามสิทธิ!$B:$B,0))</f>
        <v>25958263</v>
      </c>
      <c r="J639" s="138">
        <f>INDEX(ผลงานOPDVisit_HDC!$F:$F,MATCH(CalBudget2567!$D639,ผลงานOPDVisit_HDC!$A:$A,0))</f>
        <v>38386</v>
      </c>
      <c r="K639" s="138">
        <f t="shared" si="461"/>
        <v>676.24297921117079</v>
      </c>
      <c r="L639" s="139">
        <f t="shared" si="462"/>
        <v>46063.199999999997</v>
      </c>
      <c r="M639" s="140">
        <f t="shared" si="463"/>
        <v>46063.199999999997</v>
      </c>
      <c r="N639" s="141">
        <f t="shared" si="464"/>
        <v>694.09579386234566</v>
      </c>
      <c r="O639" s="142">
        <f t="shared" si="465"/>
        <v>31972273.37184</v>
      </c>
      <c r="P639" s="143">
        <f>INDEX(รายได้แยกตามสิทธิ!$E:$E,MATCH(CalBudget2567!$D639,รายได้แยกตามสิทธิ!$B:$B,0))</f>
        <v>3436959.68</v>
      </c>
      <c r="Q639" s="138">
        <f>INDEX(ผลงานOPDVisit_HDC!$D:$D,MATCH(CalBudget2567!$D639,ผลงานOPDVisit_HDC!$A:$A,0))</f>
        <v>3898</v>
      </c>
      <c r="R639" s="138">
        <f t="shared" si="466"/>
        <v>881.72387891226276</v>
      </c>
      <c r="S639" s="139">
        <f t="shared" si="467"/>
        <v>4677.5999999999995</v>
      </c>
      <c r="T639" s="140">
        <f t="shared" si="468"/>
        <v>4677.5999999999995</v>
      </c>
      <c r="U639" s="141">
        <f t="shared" si="469"/>
        <v>905.00138931554648</v>
      </c>
      <c r="V639" s="142">
        <f t="shared" si="470"/>
        <v>4233234.4986624001</v>
      </c>
      <c r="W639" s="143">
        <f>INDEX(รายได้แยกตามสิทธิ!$F:$F,MATCH(CalBudget2567!$D639,รายได้แยกตามสิทธิ!$B:$B,0))</f>
        <v>939044</v>
      </c>
      <c r="X639" s="138">
        <f>INDEX(ผลงานOPDVisit_HDC!$E:$E,MATCH(CalBudget2567!$D639,ผลงานOPDVisit_HDC!$A:$A,0))</f>
        <v>1616</v>
      </c>
      <c r="Y639" s="138">
        <f t="shared" si="471"/>
        <v>581.0915841584158</v>
      </c>
      <c r="Z639" s="139">
        <f t="shared" si="472"/>
        <v>1939.1999999999998</v>
      </c>
      <c r="AA639" s="140">
        <f t="shared" si="473"/>
        <v>1939.1999999999998</v>
      </c>
      <c r="AB639" s="141">
        <f t="shared" si="474"/>
        <v>596.43240198019794</v>
      </c>
      <c r="AC639" s="142">
        <f t="shared" si="475"/>
        <v>1156601.7139199998</v>
      </c>
      <c r="AD639" s="143">
        <f>INDEX(รายได้แยกตามสิทธิ!$G:$G,MATCH(CalBudget2567!$D639,รายได้แยกตามสิทธิ!$B:$B,0))</f>
        <v>5000</v>
      </c>
      <c r="AE639" s="138">
        <f>INDEX(ผลงานOPDVisit_HDC!$G:$G,MATCH(CalBudget2567!$D639,ผลงานOPDVisit_HDC!$A:$A,0))</f>
        <v>1</v>
      </c>
      <c r="AF639" s="138">
        <f t="shared" si="476"/>
        <v>5000</v>
      </c>
      <c r="AG639" s="139">
        <f t="shared" si="477"/>
        <v>1.2</v>
      </c>
      <c r="AH639" s="140">
        <f t="shared" si="478"/>
        <v>1.2</v>
      </c>
      <c r="AI639" s="141">
        <f t="shared" si="479"/>
        <v>5132</v>
      </c>
      <c r="AJ639" s="142">
        <f t="shared" si="480"/>
        <v>6158.4</v>
      </c>
      <c r="AK639" s="143">
        <f>INDEX(รายได้แยกตามสิทธิ!$H:$H,MATCH(CalBudget2567!$D639,รายได้แยกตามสิทธิ!$B:$B,0))</f>
        <v>750134</v>
      </c>
      <c r="AL639" s="138">
        <f>INDEX(ผลงานOPDVisit_HDC!$K:$K,MATCH(CalBudget2567!$D639,ผลงานOPDVisit_HDC!$A:$A,0))</f>
        <v>1979</v>
      </c>
      <c r="AM639" s="138">
        <f t="shared" si="481"/>
        <v>379.04699343102578</v>
      </c>
      <c r="AN639" s="139">
        <f t="shared" si="482"/>
        <v>2374.7999999999997</v>
      </c>
      <c r="AO639" s="140">
        <f t="shared" si="483"/>
        <v>2374.7999999999997</v>
      </c>
      <c r="AP639" s="141">
        <f t="shared" si="484"/>
        <v>389.05383405760489</v>
      </c>
      <c r="AQ639" s="142">
        <f t="shared" si="485"/>
        <v>923925.04512000002</v>
      </c>
      <c r="AR639" s="144">
        <f t="shared" si="459"/>
        <v>38292193.029542394</v>
      </c>
      <c r="AS639" s="143">
        <f>INDEX(รายได้แยกตามสิทธิ!$I:$I,MATCH(CalBudget2567!$D639,รายได้แยกตามสิทธิ!$B:$B,0))</f>
        <v>11255745</v>
      </c>
      <c r="AT639" s="138">
        <f>INDEX(ผลงานAdjRw_DHES!$D:$D,MATCH(CalBudget2567!$D639,ผลงานAdjRw_DHES!$B:$B,0))</f>
        <v>914.36169999999993</v>
      </c>
      <c r="AU639" s="143">
        <f t="shared" si="486"/>
        <v>12309.948021663638</v>
      </c>
      <c r="AV639" s="139">
        <f t="shared" si="487"/>
        <v>1097.2340399999998</v>
      </c>
      <c r="AW639" s="140">
        <f t="shared" si="488"/>
        <v>1097.2340399999998</v>
      </c>
      <c r="AX639" s="141">
        <f t="shared" si="489"/>
        <v>12634.930649435559</v>
      </c>
      <c r="AY639" s="142">
        <f t="shared" si="490"/>
        <v>13863476.001599999</v>
      </c>
      <c r="AZ639" s="143">
        <f>INDEX(รายได้แยกตามสิทธิ!$J:$J,MATCH(CalBudget2567!$D639,รายได้แยกตามสิทธิ!$B:$B,0))</f>
        <v>1098161.6200000001</v>
      </c>
      <c r="BA639" s="138">
        <f>INDEX(ผลงานAdjRw_DHES!$F:$F,MATCH(CalBudget2567!$D639,ผลงานAdjRw_DHES!$B:$B,0))</f>
        <v>58.2119</v>
      </c>
      <c r="BB639" s="143">
        <f t="shared" si="491"/>
        <v>18864.899101386487</v>
      </c>
      <c r="BC639" s="139">
        <f t="shared" si="492"/>
        <v>69.854280000000003</v>
      </c>
      <c r="BD639" s="140">
        <f t="shared" si="493"/>
        <v>69.854280000000003</v>
      </c>
      <c r="BE639" s="141">
        <f t="shared" si="494"/>
        <v>19362.93243766309</v>
      </c>
      <c r="BF639" s="142">
        <f t="shared" si="495"/>
        <v>1352583.7041216001</v>
      </c>
      <c r="BG639" s="143">
        <f>INDEX(รายได้แยกตามสิทธิ!$K:$K,MATCH(CalBudget2567!$D639,รายได้แยกตามสิทธิ!$B:$B,0))</f>
        <v>187441.23</v>
      </c>
      <c r="BH639" s="138">
        <f>INDEX(ผลงานAdjRw_DHES!$E:$E,MATCH(CalBudget2567!$D639,ผลงานAdjRw_DHES!$B:$B,0))</f>
        <v>22.189999999999998</v>
      </c>
      <c r="BI639" s="143">
        <f t="shared" si="496"/>
        <v>8447.1036502929255</v>
      </c>
      <c r="BJ639" s="139">
        <f t="shared" si="497"/>
        <v>26.627999999999997</v>
      </c>
      <c r="BK639" s="140">
        <f t="shared" si="498"/>
        <v>26.627999999999997</v>
      </c>
      <c r="BL639" s="141">
        <f t="shared" si="499"/>
        <v>8670.107186660658</v>
      </c>
      <c r="BM639" s="142">
        <f t="shared" si="500"/>
        <v>230867.61416639996</v>
      </c>
      <c r="BN639" s="143">
        <f>INDEX(รายได้แยกตามสิทธิ!$N:$N,MATCH(CalBudget2567!$D639,รายได้แยกตามสิทธิ!$B:$B,0))</f>
        <v>1879650.75</v>
      </c>
      <c r="BO639" s="138">
        <f>INDEX(ผลงานAdjRw_DHES!$I:$I,MATCH(CalBudget2567!$D639,ผลงานAdjRw_DHES!$B:$B,0))</f>
        <v>2.8912000000000972</v>
      </c>
      <c r="BP639" s="143">
        <f t="shared" si="501"/>
        <v>650128.23395127861</v>
      </c>
      <c r="BQ639" s="139">
        <f t="shared" si="502"/>
        <v>3.4694400000001164</v>
      </c>
      <c r="BR639" s="140">
        <f t="shared" si="503"/>
        <v>3.4694400000001164</v>
      </c>
      <c r="BS639" s="141">
        <f t="shared" si="504"/>
        <v>667291.61932759231</v>
      </c>
      <c r="BT639" s="142">
        <f t="shared" si="505"/>
        <v>2315128.2357599996</v>
      </c>
      <c r="BU639" s="144">
        <f t="shared" si="506"/>
        <v>17762055.555647999</v>
      </c>
      <c r="BV639" s="145">
        <f t="shared" si="460"/>
        <v>56054248.585190393</v>
      </c>
      <c r="BW639" s="146">
        <f>INDEX(รายได้แยกตามสิทธิ!$Q:$Q,MATCH(CalBudget2567!$D639,รายได้แยกตามสิทธิ!$B:$B,0))</f>
        <v>0.48</v>
      </c>
      <c r="BX639" s="145">
        <f t="shared" si="507"/>
        <v>26906039.320891388</v>
      </c>
      <c r="BY639" s="141"/>
      <c r="BZ639" s="143">
        <f t="shared" si="508"/>
        <v>45880</v>
      </c>
      <c r="CA639" s="138">
        <f>INDEX(ผลงานOPDVisit_HDC!$C:$C,MATCH(CalBudget2567!$D639,ผลงานOPDVisit_HDC!$A:$A,0))</f>
        <v>45880</v>
      </c>
      <c r="CB639" s="138">
        <f t="shared" si="509"/>
        <v>0</v>
      </c>
    </row>
    <row r="640" spans="1:80" hidden="1" x14ac:dyDescent="0.7">
      <c r="A640" s="136">
        <f>COUNTA($D$16:D640)</f>
        <v>625</v>
      </c>
      <c r="B640" s="1">
        <v>9</v>
      </c>
      <c r="C640" s="2" t="s">
        <v>54</v>
      </c>
      <c r="D640" s="91" t="s">
        <v>700</v>
      </c>
      <c r="E640" s="3" t="s">
        <v>1588</v>
      </c>
      <c r="F640" s="4" t="s">
        <v>1876</v>
      </c>
      <c r="G640" s="1">
        <v>6</v>
      </c>
      <c r="H640" s="3" t="s">
        <v>2965</v>
      </c>
      <c r="I640" s="137">
        <f>INDEX(รายได้แยกตามสิทธิ!$D:$D,MATCH(CalBudget2567!$D640,รายได้แยกตามสิทธิ!$B:$B,0))</f>
        <v>36690546</v>
      </c>
      <c r="J640" s="138">
        <f>INDEX(ผลงานOPDVisit_HDC!$F:$F,MATCH(CalBudget2567!$D640,ผลงานOPDVisit_HDC!$A:$A,0))</f>
        <v>61467</v>
      </c>
      <c r="K640" s="138">
        <f t="shared" si="461"/>
        <v>596.91453950900484</v>
      </c>
      <c r="L640" s="139">
        <f t="shared" si="462"/>
        <v>73760.399999999994</v>
      </c>
      <c r="M640" s="140">
        <f t="shared" si="463"/>
        <v>73760.399999999994</v>
      </c>
      <c r="N640" s="141">
        <f t="shared" si="464"/>
        <v>612.67308335204257</v>
      </c>
      <c r="O640" s="142">
        <f t="shared" si="465"/>
        <v>45191011.697279997</v>
      </c>
      <c r="P640" s="143">
        <f>INDEX(รายได้แยกตามสิทธิ!$E:$E,MATCH(CalBudget2567!$D640,รายได้แยกตามสิทธิ!$B:$B,0))</f>
        <v>3676914.75</v>
      </c>
      <c r="Q640" s="138">
        <f>INDEX(ผลงานOPDVisit_HDC!$D:$D,MATCH(CalBudget2567!$D640,ผลงานOPDVisit_HDC!$A:$A,0))</f>
        <v>7643</v>
      </c>
      <c r="R640" s="138">
        <f t="shared" si="466"/>
        <v>481.08265733350777</v>
      </c>
      <c r="S640" s="139">
        <f t="shared" si="467"/>
        <v>9171.6</v>
      </c>
      <c r="T640" s="140">
        <f t="shared" si="468"/>
        <v>9171.6</v>
      </c>
      <c r="U640" s="141">
        <f t="shared" si="469"/>
        <v>493.78323948711238</v>
      </c>
      <c r="V640" s="142">
        <f t="shared" si="470"/>
        <v>4528782.3592800004</v>
      </c>
      <c r="W640" s="143">
        <f>INDEX(รายได้แยกตามสิทธิ!$F:$F,MATCH(CalBudget2567!$D640,รายได้แยกตามสิทธิ!$B:$B,0))</f>
        <v>1523452</v>
      </c>
      <c r="X640" s="138">
        <f>INDEX(ผลงานOPDVisit_HDC!$E:$E,MATCH(CalBudget2567!$D640,ผลงานOPDVisit_HDC!$A:$A,0))</f>
        <v>17467</v>
      </c>
      <c r="Y640" s="138">
        <f t="shared" si="471"/>
        <v>87.218869868895638</v>
      </c>
      <c r="Z640" s="139">
        <f t="shared" si="472"/>
        <v>20960.399999999998</v>
      </c>
      <c r="AA640" s="140">
        <f t="shared" si="473"/>
        <v>20960.399999999998</v>
      </c>
      <c r="AB640" s="141">
        <f t="shared" si="474"/>
        <v>89.521448033434481</v>
      </c>
      <c r="AC640" s="142">
        <f t="shared" si="475"/>
        <v>1876405.3593599999</v>
      </c>
      <c r="AD640" s="143">
        <f>INDEX(รายได้แยกตามสิทธิ!$G:$G,MATCH(CalBudget2567!$D640,รายได้แยกตามสิทธิ!$B:$B,0))</f>
        <v>30503</v>
      </c>
      <c r="AE640" s="138">
        <f>INDEX(ผลงานOPDVisit_HDC!$G:$G,MATCH(CalBudget2567!$D640,ผลงานOPDVisit_HDC!$A:$A,0))</f>
        <v>30</v>
      </c>
      <c r="AF640" s="138">
        <f t="shared" si="476"/>
        <v>1016.7666666666667</v>
      </c>
      <c r="AG640" s="139">
        <f t="shared" si="477"/>
        <v>36</v>
      </c>
      <c r="AH640" s="140">
        <f t="shared" si="478"/>
        <v>36</v>
      </c>
      <c r="AI640" s="141">
        <f t="shared" si="479"/>
        <v>1043.6093066666667</v>
      </c>
      <c r="AJ640" s="142">
        <f t="shared" si="480"/>
        <v>37569.935040000004</v>
      </c>
      <c r="AK640" s="143">
        <f>INDEX(รายได้แยกตามสิทธิ!$H:$H,MATCH(CalBudget2567!$D640,รายได้แยกตามสิทธิ!$B:$B,0))</f>
        <v>1103716.5</v>
      </c>
      <c r="AL640" s="138">
        <f>INDEX(ผลงานOPDVisit_HDC!$K:$K,MATCH(CalBudget2567!$D640,ผลงานOPDVisit_HDC!$A:$A,0))</f>
        <v>8727</v>
      </c>
      <c r="AM640" s="138">
        <f t="shared" si="481"/>
        <v>126.47146785837057</v>
      </c>
      <c r="AN640" s="139">
        <f t="shared" si="482"/>
        <v>10472.4</v>
      </c>
      <c r="AO640" s="140">
        <f t="shared" si="483"/>
        <v>10472.4</v>
      </c>
      <c r="AP640" s="141">
        <f t="shared" si="484"/>
        <v>129.81031460983155</v>
      </c>
      <c r="AQ640" s="142">
        <f t="shared" si="485"/>
        <v>1359425.5387199998</v>
      </c>
      <c r="AR640" s="144">
        <f t="shared" si="459"/>
        <v>52993194.889679991</v>
      </c>
      <c r="AS640" s="143">
        <f>INDEX(รายได้แยกตามสิทธิ!$I:$I,MATCH(CalBudget2567!$D640,รายได้แยกตามสิทธิ!$B:$B,0))</f>
        <v>10105719.25</v>
      </c>
      <c r="AT640" s="138">
        <f>INDEX(ผลงานAdjRw_DHES!$D:$D,MATCH(CalBudget2567!$D640,ผลงานAdjRw_DHES!$B:$B,0))</f>
        <v>1196.4509</v>
      </c>
      <c r="AU640" s="143">
        <f t="shared" si="486"/>
        <v>8446.4136806616971</v>
      </c>
      <c r="AV640" s="139">
        <f t="shared" si="487"/>
        <v>1435.74108</v>
      </c>
      <c r="AW640" s="140">
        <f t="shared" si="488"/>
        <v>1435.74108</v>
      </c>
      <c r="AX640" s="141">
        <f t="shared" si="489"/>
        <v>8669.3990018311652</v>
      </c>
      <c r="AY640" s="142">
        <f t="shared" si="490"/>
        <v>12447012.285839999</v>
      </c>
      <c r="AZ640" s="143">
        <f>INDEX(รายได้แยกตามสิทธิ!$J:$J,MATCH(CalBudget2567!$D640,รายได้แยกตามสิทธิ!$B:$B,0))</f>
        <v>782769.75</v>
      </c>
      <c r="BA640" s="138">
        <f>INDEX(ผลงานAdjRw_DHES!$F:$F,MATCH(CalBudget2567!$D640,ผลงานAdjRw_DHES!$B:$B,0))</f>
        <v>93.606099999999998</v>
      </c>
      <c r="BB640" s="143">
        <f t="shared" si="491"/>
        <v>8362.3796953403671</v>
      </c>
      <c r="BC640" s="139">
        <f t="shared" si="492"/>
        <v>112.32732</v>
      </c>
      <c r="BD640" s="140">
        <f t="shared" si="493"/>
        <v>112.32732</v>
      </c>
      <c r="BE640" s="141">
        <f t="shared" si="494"/>
        <v>8583.1465192973519</v>
      </c>
      <c r="BF640" s="142">
        <f t="shared" si="495"/>
        <v>964121.84567999979</v>
      </c>
      <c r="BG640" s="143">
        <f>INDEX(รายได้แยกตามสิทธิ!$K:$K,MATCH(CalBudget2567!$D640,รายได้แยกตามสิทธิ!$B:$B,0))</f>
        <v>382019</v>
      </c>
      <c r="BH640" s="138">
        <f>INDEX(ผลงานAdjRw_DHES!$E:$E,MATCH(CalBudget2567!$D640,ผลงานAdjRw_DHES!$B:$B,0))</f>
        <v>63.631999999999998</v>
      </c>
      <c r="BI640" s="143">
        <f t="shared" si="496"/>
        <v>6003.5673874779986</v>
      </c>
      <c r="BJ640" s="139">
        <f t="shared" si="497"/>
        <v>76.358399999999989</v>
      </c>
      <c r="BK640" s="140">
        <f t="shared" si="498"/>
        <v>76.358399999999989</v>
      </c>
      <c r="BL640" s="141">
        <f t="shared" si="499"/>
        <v>6162.0615665074174</v>
      </c>
      <c r="BM640" s="142">
        <f t="shared" si="500"/>
        <v>470525.16191999993</v>
      </c>
      <c r="BN640" s="143">
        <f>INDEX(รายได้แยกตามสิทธิ!$N:$N,MATCH(CalBudget2567!$D640,รายได้แยกตามสิทธิ!$B:$B,0))</f>
        <v>821076.5</v>
      </c>
      <c r="BO640" s="138">
        <f>INDEX(ผลงานAdjRw_DHES!$I:$I,MATCH(CalBudget2567!$D640,ผลงานAdjRw_DHES!$B:$B,0))</f>
        <v>3.4224999999999284</v>
      </c>
      <c r="BP640" s="143">
        <f t="shared" si="501"/>
        <v>239905.47845142943</v>
      </c>
      <c r="BQ640" s="139">
        <f t="shared" si="502"/>
        <v>4.1069999999999141</v>
      </c>
      <c r="BR640" s="140">
        <f t="shared" si="503"/>
        <v>4.1069999999999141</v>
      </c>
      <c r="BS640" s="141">
        <f t="shared" si="504"/>
        <v>246238.98308254717</v>
      </c>
      <c r="BT640" s="142">
        <f t="shared" si="505"/>
        <v>1011303.50352</v>
      </c>
      <c r="BU640" s="144">
        <f t="shared" si="506"/>
        <v>14892962.79696</v>
      </c>
      <c r="BV640" s="145">
        <f t="shared" si="460"/>
        <v>67886157.686639994</v>
      </c>
      <c r="BW640" s="146">
        <f>INDEX(รายได้แยกตามสิทธิ!$Q:$Q,MATCH(CalBudget2567!$D640,รายได้แยกตามสิทธิ!$B:$B,0))</f>
        <v>0.54</v>
      </c>
      <c r="BX640" s="145">
        <f t="shared" si="507"/>
        <v>36658525.150785603</v>
      </c>
      <c r="BY640" s="141"/>
      <c r="BZ640" s="143">
        <f t="shared" si="508"/>
        <v>95334</v>
      </c>
      <c r="CA640" s="138">
        <f>INDEX(ผลงานOPDVisit_HDC!$C:$C,MATCH(CalBudget2567!$D640,ผลงานOPDVisit_HDC!$A:$A,0))</f>
        <v>95334</v>
      </c>
      <c r="CB640" s="138">
        <f t="shared" si="509"/>
        <v>0</v>
      </c>
    </row>
    <row r="641" spans="1:80" hidden="1" x14ac:dyDescent="0.7">
      <c r="A641" s="136">
        <f>COUNTA($D$16:D641)</f>
        <v>626</v>
      </c>
      <c r="B641" s="1">
        <v>9</v>
      </c>
      <c r="C641" s="2" t="s">
        <v>54</v>
      </c>
      <c r="D641" s="91" t="s">
        <v>701</v>
      </c>
      <c r="E641" s="3" t="s">
        <v>1589</v>
      </c>
      <c r="F641" s="4" t="s">
        <v>1877</v>
      </c>
      <c r="G641" s="1">
        <v>15</v>
      </c>
      <c r="H641" s="3" t="s">
        <v>2969</v>
      </c>
      <c r="I641" s="137">
        <f>INDEX(รายได้แยกตามสิทธิ!$D:$D,MATCH(CalBudget2567!$D641,รายได้แยกตามสิทธิ!$B:$B,0))</f>
        <v>77119829</v>
      </c>
      <c r="J641" s="138">
        <f>INDEX(ผลงานOPDVisit_HDC!$F:$F,MATCH(CalBudget2567!$D641,ผลงานOPDVisit_HDC!$A:$A,0))</f>
        <v>148725</v>
      </c>
      <c r="K641" s="138">
        <f t="shared" si="461"/>
        <v>518.53978147587827</v>
      </c>
      <c r="L641" s="139">
        <f t="shared" si="462"/>
        <v>178470</v>
      </c>
      <c r="M641" s="140">
        <f t="shared" si="463"/>
        <v>178470</v>
      </c>
      <c r="N641" s="141">
        <f t="shared" si="464"/>
        <v>532.22923170684146</v>
      </c>
      <c r="O641" s="142">
        <f t="shared" si="465"/>
        <v>94986950.982720003</v>
      </c>
      <c r="P641" s="143">
        <f>INDEX(รายได้แยกตามสิทธิ!$E:$E,MATCH(CalBudget2567!$D641,รายได้แยกตามสิทธิ!$B:$B,0))</f>
        <v>32337885.25</v>
      </c>
      <c r="Q641" s="138">
        <f>INDEX(ผลงานOPDVisit_HDC!$D:$D,MATCH(CalBudget2567!$D641,ผลงานOPDVisit_HDC!$A:$A,0))</f>
        <v>37198</v>
      </c>
      <c r="R641" s="138">
        <f t="shared" si="466"/>
        <v>869.34472955535239</v>
      </c>
      <c r="S641" s="139">
        <f t="shared" si="467"/>
        <v>44637.599999999999</v>
      </c>
      <c r="T641" s="140">
        <f t="shared" si="468"/>
        <v>44637.599999999999</v>
      </c>
      <c r="U641" s="141">
        <f t="shared" si="469"/>
        <v>892.29543041561374</v>
      </c>
      <c r="V641" s="142">
        <f t="shared" si="470"/>
        <v>39829926.504719995</v>
      </c>
      <c r="W641" s="143">
        <f>INDEX(รายได้แยกตามสิทธิ!$F:$F,MATCH(CalBudget2567!$D641,รายได้แยกตามสิทธิ!$B:$B,0))</f>
        <v>27108984.079999998</v>
      </c>
      <c r="X641" s="138">
        <f>INDEX(ผลงานOPDVisit_HDC!$E:$E,MATCH(CalBudget2567!$D641,ผลงานOPDVisit_HDC!$A:$A,0))</f>
        <v>60117</v>
      </c>
      <c r="Y641" s="138">
        <f t="shared" si="471"/>
        <v>450.93707403895735</v>
      </c>
      <c r="Z641" s="139">
        <f t="shared" si="472"/>
        <v>72140.399999999994</v>
      </c>
      <c r="AA641" s="140">
        <f t="shared" si="473"/>
        <v>72140.399999999994</v>
      </c>
      <c r="AB641" s="141">
        <f t="shared" si="474"/>
        <v>462.8418127935858</v>
      </c>
      <c r="AC641" s="142">
        <f t="shared" si="475"/>
        <v>33389593.511654396</v>
      </c>
      <c r="AD641" s="143">
        <f>INDEX(รายได้แยกตามสิทธิ!$G:$G,MATCH(CalBudget2567!$D641,รายได้แยกตามสิทธิ!$B:$B,0))</f>
        <v>356551</v>
      </c>
      <c r="AE641" s="138">
        <f>INDEX(ผลงานOPDVisit_HDC!$G:$G,MATCH(CalBudget2567!$D641,ผลงานOPDVisit_HDC!$A:$A,0))</f>
        <v>3551</v>
      </c>
      <c r="AF641" s="138">
        <f t="shared" si="476"/>
        <v>100.40861729090398</v>
      </c>
      <c r="AG641" s="139">
        <f t="shared" si="477"/>
        <v>4261.2</v>
      </c>
      <c r="AH641" s="140">
        <f t="shared" si="478"/>
        <v>4261.2</v>
      </c>
      <c r="AI641" s="141">
        <f t="shared" si="479"/>
        <v>103.05940478738384</v>
      </c>
      <c r="AJ641" s="142">
        <f t="shared" si="480"/>
        <v>439156.73567999998</v>
      </c>
      <c r="AK641" s="143">
        <f>INDEX(รายได้แยกตามสิทธิ!$H:$H,MATCH(CalBudget2567!$D641,รายได้แยกตามสิทธิ!$B:$B,0))</f>
        <v>15962799.949999999</v>
      </c>
      <c r="AL641" s="138">
        <f>INDEX(ผลงานOPDVisit_HDC!$K:$K,MATCH(CalBudget2567!$D641,ผลงานOPDVisit_HDC!$A:$A,0))</f>
        <v>28655</v>
      </c>
      <c r="AM641" s="138">
        <f t="shared" si="481"/>
        <v>557.0685726749258</v>
      </c>
      <c r="AN641" s="139">
        <f t="shared" si="482"/>
        <v>34386</v>
      </c>
      <c r="AO641" s="140">
        <f t="shared" si="483"/>
        <v>34386</v>
      </c>
      <c r="AP641" s="141">
        <f t="shared" si="484"/>
        <v>571.77518299354381</v>
      </c>
      <c r="AQ641" s="142">
        <f t="shared" si="485"/>
        <v>19661061.442415997</v>
      </c>
      <c r="AR641" s="144">
        <f t="shared" si="459"/>
        <v>188306689.17719042</v>
      </c>
      <c r="AS641" s="143">
        <f>INDEX(รายได้แยกตามสิทธิ!$I:$I,MATCH(CalBudget2567!$D641,รายได้แยกตามสิทธิ!$B:$B,0))</f>
        <v>261942401.21000001</v>
      </c>
      <c r="AT641" s="138">
        <f>INDEX(ผลงานAdjRw_DHES!$D:$D,MATCH(CalBudget2567!$D641,ผลงานAdjRw_DHES!$B:$B,0))</f>
        <v>10839.771500000001</v>
      </c>
      <c r="AU641" s="143">
        <f t="shared" si="486"/>
        <v>24164.937536736819</v>
      </c>
      <c r="AV641" s="139">
        <f t="shared" si="487"/>
        <v>13007.7258</v>
      </c>
      <c r="AW641" s="140">
        <f t="shared" si="488"/>
        <v>13007.7258</v>
      </c>
      <c r="AX641" s="141">
        <f t="shared" si="489"/>
        <v>24802.891887706672</v>
      </c>
      <c r="AY641" s="142">
        <f t="shared" si="490"/>
        <v>322629216.72233278</v>
      </c>
      <c r="AZ641" s="143">
        <f>INDEX(รายได้แยกตามสิทธิ!$J:$J,MATCH(CalBudget2567!$D641,รายได้แยกตามสิทธิ!$B:$B,0))</f>
        <v>28377676.469999999</v>
      </c>
      <c r="BA641" s="138">
        <f>INDEX(ผลงานAdjRw_DHES!$F:$F,MATCH(CalBudget2567!$D641,ผลงานAdjRw_DHES!$B:$B,0))</f>
        <v>958.28240000000005</v>
      </c>
      <c r="BB641" s="143">
        <f t="shared" si="491"/>
        <v>29613.062360323009</v>
      </c>
      <c r="BC641" s="139">
        <f t="shared" si="492"/>
        <v>1149.9388799999999</v>
      </c>
      <c r="BD641" s="140">
        <f t="shared" si="493"/>
        <v>1149.9388799999999</v>
      </c>
      <c r="BE641" s="141">
        <f t="shared" si="494"/>
        <v>30394.847206635535</v>
      </c>
      <c r="BF641" s="142">
        <f t="shared" si="495"/>
        <v>34952216.554569595</v>
      </c>
      <c r="BG641" s="143">
        <f>INDEX(รายได้แยกตามสิทธิ!$K:$K,MATCH(CalBudget2567!$D641,รายได้แยกตามสิทธิ!$B:$B,0))</f>
        <v>23556009.120000001</v>
      </c>
      <c r="BH641" s="138">
        <f>INDEX(ผลงานAdjRw_DHES!$E:$E,MATCH(CalBudget2567!$D641,ผลงานAdjRw_DHES!$B:$B,0))</f>
        <v>1193.2206000000001</v>
      </c>
      <c r="BI641" s="143">
        <f t="shared" si="496"/>
        <v>19741.537415629598</v>
      </c>
      <c r="BJ641" s="139">
        <f t="shared" si="497"/>
        <v>1431.86472</v>
      </c>
      <c r="BK641" s="140">
        <f t="shared" si="498"/>
        <v>1431.86472</v>
      </c>
      <c r="BL641" s="141">
        <f t="shared" si="499"/>
        <v>20262.71400340222</v>
      </c>
      <c r="BM641" s="142">
        <f t="shared" si="500"/>
        <v>29013465.312921599</v>
      </c>
      <c r="BN641" s="143">
        <f>INDEX(รายได้แยกตามสิทธิ!$N:$N,MATCH(CalBudget2567!$D641,รายได้แยกตามสิทธิ!$B:$B,0))</f>
        <v>27618843.830000002</v>
      </c>
      <c r="BO641" s="138">
        <f>INDEX(ผลงานAdjRw_DHES!$I:$I,MATCH(CalBudget2567!$D641,ผลงานAdjRw_DHES!$B:$B,0))</f>
        <v>1404.4021999999973</v>
      </c>
      <c r="BP641" s="143">
        <f t="shared" si="501"/>
        <v>19665.907551269898</v>
      </c>
      <c r="BQ641" s="139">
        <f t="shared" si="502"/>
        <v>1685.2826399999967</v>
      </c>
      <c r="BR641" s="140">
        <f t="shared" si="503"/>
        <v>1685.2826399999967</v>
      </c>
      <c r="BS641" s="141">
        <f t="shared" si="504"/>
        <v>20185.087510623423</v>
      </c>
      <c r="BT641" s="142">
        <f t="shared" si="505"/>
        <v>34017577.568534404</v>
      </c>
      <c r="BU641" s="144">
        <f t="shared" si="506"/>
        <v>420612476.15835834</v>
      </c>
      <c r="BV641" s="145">
        <f t="shared" si="460"/>
        <v>608919165.33554876</v>
      </c>
      <c r="BW641" s="146">
        <f>INDEX(รายได้แยกตามสิทธิ!$Q:$Q,MATCH(CalBudget2567!$D641,รายได้แยกตามสิทธิ!$B:$B,0))</f>
        <v>0.46</v>
      </c>
      <c r="BX641" s="145">
        <f t="shared" si="507"/>
        <v>280102816.05435246</v>
      </c>
      <c r="BY641" s="141"/>
      <c r="BZ641" s="143">
        <f t="shared" si="508"/>
        <v>278246</v>
      </c>
      <c r="CA641" s="138">
        <f>INDEX(ผลงานOPDVisit_HDC!$C:$C,MATCH(CalBudget2567!$D641,ผลงานOPDVisit_HDC!$A:$A,0))</f>
        <v>278246</v>
      </c>
      <c r="CB641" s="138">
        <f t="shared" si="509"/>
        <v>0</v>
      </c>
    </row>
    <row r="642" spans="1:80" hidden="1" x14ac:dyDescent="0.7">
      <c r="A642" s="136">
        <f>COUNTA($D$16:D642)</f>
        <v>627</v>
      </c>
      <c r="B642" s="1">
        <v>9</v>
      </c>
      <c r="C642" s="2" t="s">
        <v>54</v>
      </c>
      <c r="D642" s="91" t="s">
        <v>702</v>
      </c>
      <c r="E642" s="3" t="s">
        <v>1590</v>
      </c>
      <c r="F642" s="4" t="s">
        <v>1876</v>
      </c>
      <c r="G642" s="1">
        <v>5</v>
      </c>
      <c r="H642" s="3" t="s">
        <v>2964</v>
      </c>
      <c r="I642" s="137">
        <f>INDEX(รายได้แยกตามสิทธิ!$D:$D,MATCH(CalBudget2567!$D642,รายได้แยกตามสิทธิ!$B:$B,0))</f>
        <v>22106749.25</v>
      </c>
      <c r="J642" s="138">
        <f>INDEX(ผลงานOPDVisit_HDC!$F:$F,MATCH(CalBudget2567!$D642,ผลงานOPDVisit_HDC!$A:$A,0))</f>
        <v>43646</v>
      </c>
      <c r="K642" s="138">
        <f t="shared" si="461"/>
        <v>506.50115130825276</v>
      </c>
      <c r="L642" s="139">
        <f t="shared" si="462"/>
        <v>52375.199999999997</v>
      </c>
      <c r="M642" s="140">
        <f t="shared" si="463"/>
        <v>52375.199999999997</v>
      </c>
      <c r="N642" s="141">
        <f t="shared" si="464"/>
        <v>519.87278170279058</v>
      </c>
      <c r="O642" s="142">
        <f t="shared" si="465"/>
        <v>27228440.916239996</v>
      </c>
      <c r="P642" s="143">
        <f>INDEX(รายได้แยกตามสิทธิ!$E:$E,MATCH(CalBudget2567!$D642,รายได้แยกตามสิทธิ!$B:$B,0))</f>
        <v>3704549</v>
      </c>
      <c r="Q642" s="138">
        <f>INDEX(ผลงานOPDVisit_HDC!$D:$D,MATCH(CalBudget2567!$D642,ผลงานOPDVisit_HDC!$A:$A,0))</f>
        <v>9206</v>
      </c>
      <c r="R642" s="138">
        <f t="shared" si="466"/>
        <v>402.40593091462091</v>
      </c>
      <c r="S642" s="139">
        <f t="shared" si="467"/>
        <v>11047.199999999999</v>
      </c>
      <c r="T642" s="140">
        <f t="shared" si="468"/>
        <v>11047.199999999999</v>
      </c>
      <c r="U642" s="141">
        <f t="shared" si="469"/>
        <v>413.02944749076693</v>
      </c>
      <c r="V642" s="142">
        <f t="shared" si="470"/>
        <v>4562818.9123200001</v>
      </c>
      <c r="W642" s="143">
        <f>INDEX(รายได้แยกตามสิทธิ!$F:$F,MATCH(CalBudget2567!$D642,รายได้แยกตามสิทธิ!$B:$B,0))</f>
        <v>2202512</v>
      </c>
      <c r="X642" s="138">
        <f>INDEX(ผลงานOPDVisit_HDC!$E:$E,MATCH(CalBudget2567!$D642,ผลงานOPDVisit_HDC!$A:$A,0))</f>
        <v>12927</v>
      </c>
      <c r="Y642" s="138">
        <f t="shared" si="471"/>
        <v>170.38075346174674</v>
      </c>
      <c r="Z642" s="139">
        <f t="shared" si="472"/>
        <v>15512.4</v>
      </c>
      <c r="AA642" s="140">
        <f t="shared" si="473"/>
        <v>15512.4</v>
      </c>
      <c r="AB642" s="141">
        <f t="shared" si="474"/>
        <v>174.87880535313684</v>
      </c>
      <c r="AC642" s="142">
        <f t="shared" si="475"/>
        <v>2712789.9801599998</v>
      </c>
      <c r="AD642" s="143">
        <f>INDEX(รายได้แยกตามสิทธิ!$G:$G,MATCH(CalBudget2567!$D642,รายได้แยกตามสิทธิ!$B:$B,0))</f>
        <v>25903</v>
      </c>
      <c r="AE642" s="138">
        <f>INDEX(ผลงานOPDVisit_HDC!$G:$G,MATCH(CalBudget2567!$D642,ผลงานOPDVisit_HDC!$A:$A,0))</f>
        <v>52</v>
      </c>
      <c r="AF642" s="138">
        <f t="shared" si="476"/>
        <v>498.13461538461536</v>
      </c>
      <c r="AG642" s="139">
        <f t="shared" si="477"/>
        <v>62.4</v>
      </c>
      <c r="AH642" s="140">
        <f t="shared" si="478"/>
        <v>62.4</v>
      </c>
      <c r="AI642" s="141">
        <f t="shared" si="479"/>
        <v>511.28536923076922</v>
      </c>
      <c r="AJ642" s="142">
        <f t="shared" si="480"/>
        <v>31904.207039999998</v>
      </c>
      <c r="AK642" s="143">
        <f>INDEX(รายได้แยกตามสิทธิ!$H:$H,MATCH(CalBudget2567!$D642,รายได้แยกตามสิทธิ!$B:$B,0))</f>
        <v>2277434.75</v>
      </c>
      <c r="AL642" s="138">
        <f>INDEX(ผลงานOPDVisit_HDC!$K:$K,MATCH(CalBudget2567!$D642,ผลงานOPDVisit_HDC!$A:$A,0))</f>
        <v>9402</v>
      </c>
      <c r="AM642" s="138">
        <f t="shared" si="481"/>
        <v>242.22875452031482</v>
      </c>
      <c r="AN642" s="139">
        <f t="shared" si="482"/>
        <v>11282.4</v>
      </c>
      <c r="AO642" s="140">
        <f t="shared" si="483"/>
        <v>11282.4</v>
      </c>
      <c r="AP642" s="141">
        <f t="shared" si="484"/>
        <v>248.62359363965115</v>
      </c>
      <c r="AQ642" s="142">
        <f t="shared" si="485"/>
        <v>2805070.8328800001</v>
      </c>
      <c r="AR642" s="144">
        <f t="shared" si="459"/>
        <v>37341024.848639987</v>
      </c>
      <c r="AS642" s="143">
        <f>INDEX(รายได้แยกตามสิทธิ!$I:$I,MATCH(CalBudget2567!$D642,รายได้แยกตามสิทธิ!$B:$B,0))</f>
        <v>8156199.4000000004</v>
      </c>
      <c r="AT642" s="138">
        <f>INDEX(ผลงานAdjRw_DHES!$D:$D,MATCH(CalBudget2567!$D642,ผลงานAdjRw_DHES!$B:$B,0))</f>
        <v>638.97550000000001</v>
      </c>
      <c r="AU642" s="143">
        <f t="shared" si="486"/>
        <v>12764.494726323623</v>
      </c>
      <c r="AV642" s="139">
        <f t="shared" si="487"/>
        <v>766.77059999999994</v>
      </c>
      <c r="AW642" s="140">
        <f t="shared" si="488"/>
        <v>766.77059999999994</v>
      </c>
      <c r="AX642" s="141">
        <f t="shared" si="489"/>
        <v>13101.477387098566</v>
      </c>
      <c r="AY642" s="142">
        <f t="shared" si="490"/>
        <v>10045827.676991999</v>
      </c>
      <c r="AZ642" s="143">
        <f>INDEX(รายได้แยกตามสิทธิ!$J:$J,MATCH(CalBudget2567!$D642,รายได้แยกตามสิทธิ!$B:$B,0))</f>
        <v>1077108.75</v>
      </c>
      <c r="BA642" s="138">
        <f>INDEX(ผลงานAdjRw_DHES!$F:$F,MATCH(CalBudget2567!$D642,ผลงานAdjRw_DHES!$B:$B,0))</f>
        <v>75.942899999999995</v>
      </c>
      <c r="BB642" s="143">
        <f t="shared" si="491"/>
        <v>14183.139569334329</v>
      </c>
      <c r="BC642" s="139">
        <f t="shared" si="492"/>
        <v>91.131479999999996</v>
      </c>
      <c r="BD642" s="140">
        <f t="shared" si="493"/>
        <v>91.131479999999996</v>
      </c>
      <c r="BE642" s="141">
        <f t="shared" si="494"/>
        <v>14557.574453964755</v>
      </c>
      <c r="BF642" s="142">
        <f t="shared" si="495"/>
        <v>1326653.3051999998</v>
      </c>
      <c r="BG642" s="143">
        <f>INDEX(รายได้แยกตามสิทธิ!$K:$K,MATCH(CalBudget2567!$D642,รายได้แยกตามสิทธิ!$B:$B,0))</f>
        <v>1498346.8</v>
      </c>
      <c r="BH642" s="138">
        <f>INDEX(ผลงานAdjRw_DHES!$E:$E,MATCH(CalBudget2567!$D642,ผลงานAdjRw_DHES!$B:$B,0))</f>
        <v>65.897799999999989</v>
      </c>
      <c r="BI642" s="143">
        <f t="shared" si="496"/>
        <v>22737.432812628045</v>
      </c>
      <c r="BJ642" s="139">
        <f t="shared" si="497"/>
        <v>79.077359999999985</v>
      </c>
      <c r="BK642" s="140">
        <f t="shared" si="498"/>
        <v>79.077359999999985</v>
      </c>
      <c r="BL642" s="141">
        <f t="shared" si="499"/>
        <v>23337.701038881427</v>
      </c>
      <c r="BM642" s="142">
        <f t="shared" si="500"/>
        <v>1845483.7866240002</v>
      </c>
      <c r="BN642" s="143">
        <f>INDEX(รายได้แยกตามสิทธิ!$N:$N,MATCH(CalBudget2567!$D642,รายได้แยกตามสิทธิ!$B:$B,0))</f>
        <v>692699.94</v>
      </c>
      <c r="BO642" s="138">
        <f>INDEX(ผลงานAdjRw_DHES!$I:$I,MATCH(CalBudget2567!$D642,ผลงานAdjRw_DHES!$B:$B,0))</f>
        <v>52.264800000000022</v>
      </c>
      <c r="BP642" s="143">
        <f t="shared" si="501"/>
        <v>13253.660972585749</v>
      </c>
      <c r="BQ642" s="139">
        <f t="shared" si="502"/>
        <v>62.717760000000027</v>
      </c>
      <c r="BR642" s="140">
        <f t="shared" si="503"/>
        <v>62.717760000000027</v>
      </c>
      <c r="BS642" s="141">
        <f t="shared" si="504"/>
        <v>13603.557622262013</v>
      </c>
      <c r="BT642" s="142">
        <f t="shared" si="505"/>
        <v>853184.66209919995</v>
      </c>
      <c r="BU642" s="144">
        <f t="shared" si="506"/>
        <v>14071149.430915197</v>
      </c>
      <c r="BV642" s="145">
        <f t="shared" si="460"/>
        <v>51412174.279555187</v>
      </c>
      <c r="BW642" s="146">
        <f>INDEX(รายได้แยกตามสิทธิ!$Q:$Q,MATCH(CalBudget2567!$D642,รายได้แยกตามสิทธิ!$B:$B,0))</f>
        <v>0.52</v>
      </c>
      <c r="BX642" s="145">
        <f t="shared" si="507"/>
        <v>26734330.625368699</v>
      </c>
      <c r="BY642" s="141"/>
      <c r="BZ642" s="143">
        <f t="shared" si="508"/>
        <v>75233</v>
      </c>
      <c r="CA642" s="138">
        <f>INDEX(ผลงานOPDVisit_HDC!$C:$C,MATCH(CalBudget2567!$D642,ผลงานOPDVisit_HDC!$A:$A,0))</f>
        <v>75233</v>
      </c>
      <c r="CB642" s="138">
        <f t="shared" si="509"/>
        <v>0</v>
      </c>
    </row>
    <row r="643" spans="1:80" hidden="1" x14ac:dyDescent="0.7">
      <c r="A643" s="136">
        <f>COUNTA($D$16:D643)</f>
        <v>628</v>
      </c>
      <c r="B643" s="1">
        <v>9</v>
      </c>
      <c r="C643" s="2" t="s">
        <v>54</v>
      </c>
      <c r="D643" s="91" t="s">
        <v>703</v>
      </c>
      <c r="E643" s="3" t="s">
        <v>1591</v>
      </c>
      <c r="F643" s="4" t="s">
        <v>1876</v>
      </c>
      <c r="G643" s="1">
        <v>3</v>
      </c>
      <c r="H643" s="3" t="s">
        <v>2972</v>
      </c>
      <c r="I643" s="137">
        <f>INDEX(รายได้แยกตามสิทธิ!$D:$D,MATCH(CalBudget2567!$D643,รายได้แยกตามสิทธิ!$B:$B,0))</f>
        <v>19541808.609999999</v>
      </c>
      <c r="J643" s="138">
        <f>INDEX(ผลงานOPDVisit_HDC!$F:$F,MATCH(CalBudget2567!$D643,ผลงานOPDVisit_HDC!$A:$A,0))</f>
        <v>32141</v>
      </c>
      <c r="K643" s="138">
        <f t="shared" si="461"/>
        <v>608.00250801157404</v>
      </c>
      <c r="L643" s="139">
        <f t="shared" si="462"/>
        <v>38569.199999999997</v>
      </c>
      <c r="M643" s="140">
        <f t="shared" si="463"/>
        <v>38569.199999999997</v>
      </c>
      <c r="N643" s="141">
        <f t="shared" si="464"/>
        <v>624.05377422307959</v>
      </c>
      <c r="O643" s="142">
        <f t="shared" si="465"/>
        <v>24069254.8287648</v>
      </c>
      <c r="P643" s="143">
        <f>INDEX(รายได้แยกตามสิทธิ!$E:$E,MATCH(CalBudget2567!$D643,รายได้แยกตามสิทธิ!$B:$B,0))</f>
        <v>2671390.15</v>
      </c>
      <c r="Q643" s="138">
        <f>INDEX(ผลงานOPDVisit_HDC!$D:$D,MATCH(CalBudget2567!$D643,ผลงานOPDVisit_HDC!$A:$A,0))</f>
        <v>4773</v>
      </c>
      <c r="R643" s="138">
        <f t="shared" si="466"/>
        <v>559.68785878902156</v>
      </c>
      <c r="S643" s="139">
        <f t="shared" si="467"/>
        <v>5727.5999999999995</v>
      </c>
      <c r="T643" s="140">
        <f t="shared" si="468"/>
        <v>5727.5999999999995</v>
      </c>
      <c r="U643" s="141">
        <f t="shared" si="469"/>
        <v>574.46361826105169</v>
      </c>
      <c r="V643" s="142">
        <f t="shared" si="470"/>
        <v>3290297.8199519995</v>
      </c>
      <c r="W643" s="143">
        <f>INDEX(รายได้แยกตามสิทธิ!$F:$F,MATCH(CalBudget2567!$D643,รายได้แยกตามสิทธิ!$B:$B,0))</f>
        <v>620789</v>
      </c>
      <c r="X643" s="138">
        <f>INDEX(ผลงานOPDVisit_HDC!$E:$E,MATCH(CalBudget2567!$D643,ผลงานOPDVisit_HDC!$A:$A,0))</f>
        <v>1784</v>
      </c>
      <c r="Y643" s="138">
        <f t="shared" si="471"/>
        <v>347.97589686098655</v>
      </c>
      <c r="Z643" s="139">
        <f t="shared" si="472"/>
        <v>2140.7999999999997</v>
      </c>
      <c r="AA643" s="140">
        <f t="shared" si="473"/>
        <v>2140.7999999999997</v>
      </c>
      <c r="AB643" s="141">
        <f t="shared" si="474"/>
        <v>357.16246053811659</v>
      </c>
      <c r="AC643" s="142">
        <f t="shared" si="475"/>
        <v>764613.3955199999</v>
      </c>
      <c r="AD643" s="143">
        <f>INDEX(รายได้แยกตามสิทธิ!$G:$G,MATCH(CalBudget2567!$D643,รายได้แยกตามสิทธิ!$B:$B,0))</f>
        <v>7750</v>
      </c>
      <c r="AE643" s="138">
        <f>INDEX(ผลงานOPDVisit_HDC!$G:$G,MATCH(CalBudget2567!$D643,ผลงานOPDVisit_HDC!$A:$A,0))</f>
        <v>0</v>
      </c>
      <c r="AF643" s="138">
        <f t="shared" si="476"/>
        <v>0</v>
      </c>
      <c r="AG643" s="139">
        <f t="shared" si="477"/>
        <v>0</v>
      </c>
      <c r="AH643" s="140">
        <f t="shared" si="478"/>
        <v>0</v>
      </c>
      <c r="AI643" s="141">
        <f t="shared" si="479"/>
        <v>0</v>
      </c>
      <c r="AJ643" s="142">
        <f t="shared" si="480"/>
        <v>0</v>
      </c>
      <c r="AK643" s="143">
        <f>INDEX(รายได้แยกตามสิทธิ!$H:$H,MATCH(CalBudget2567!$D643,รายได้แยกตามสิทธิ!$B:$B,0))</f>
        <v>846791.35</v>
      </c>
      <c r="AL643" s="138">
        <f>INDEX(ผลงานOPDVisit_HDC!$K:$K,MATCH(CalBudget2567!$D643,ผลงานOPDVisit_HDC!$A:$A,0))</f>
        <v>763</v>
      </c>
      <c r="AM643" s="138">
        <f t="shared" si="481"/>
        <v>1109.8182830930537</v>
      </c>
      <c r="AN643" s="139">
        <f t="shared" si="482"/>
        <v>915.6</v>
      </c>
      <c r="AO643" s="140">
        <f t="shared" si="483"/>
        <v>915.6</v>
      </c>
      <c r="AP643" s="141">
        <f t="shared" si="484"/>
        <v>1139.1174857667102</v>
      </c>
      <c r="AQ643" s="142">
        <f t="shared" si="485"/>
        <v>1042975.9699679998</v>
      </c>
      <c r="AR643" s="144">
        <f t="shared" si="459"/>
        <v>29167142.0142048</v>
      </c>
      <c r="AS643" s="143">
        <f>INDEX(รายได้แยกตามสิทธิ!$I:$I,MATCH(CalBudget2567!$D643,รายได้แยกตามสิทธิ!$B:$B,0))</f>
        <v>6683154</v>
      </c>
      <c r="AT643" s="138">
        <f>INDEX(ผลงานAdjRw_DHES!$D:$D,MATCH(CalBudget2567!$D643,ผลงานAdjRw_DHES!$B:$B,0))</f>
        <v>620.3368999999999</v>
      </c>
      <c r="AU643" s="143">
        <f t="shared" si="486"/>
        <v>10773.426504210858</v>
      </c>
      <c r="AV643" s="139">
        <f t="shared" si="487"/>
        <v>744.40427999999986</v>
      </c>
      <c r="AW643" s="140">
        <f t="shared" si="488"/>
        <v>744.40427999999986</v>
      </c>
      <c r="AX643" s="141">
        <f t="shared" si="489"/>
        <v>11057.844963922025</v>
      </c>
      <c r="AY643" s="142">
        <f t="shared" si="490"/>
        <v>8231507.1187199997</v>
      </c>
      <c r="AZ643" s="143">
        <f>INDEX(รายได้แยกตามสิทธิ!$J:$J,MATCH(CalBudget2567!$D643,รายได้แยกตามสิทธิ!$B:$B,0))</f>
        <v>582393.52</v>
      </c>
      <c r="BA643" s="138">
        <f>INDEX(ผลงานAdjRw_DHES!$F:$F,MATCH(CalBudget2567!$D643,ผลงานAdjRw_DHES!$B:$B,0))</f>
        <v>44.168399999999991</v>
      </c>
      <c r="BB643" s="143">
        <f t="shared" si="491"/>
        <v>13185.750898832652</v>
      </c>
      <c r="BC643" s="139">
        <f t="shared" si="492"/>
        <v>53.002079999999985</v>
      </c>
      <c r="BD643" s="140">
        <f t="shared" si="493"/>
        <v>53.002079999999985</v>
      </c>
      <c r="BE643" s="141">
        <f t="shared" si="494"/>
        <v>13533.854722561833</v>
      </c>
      <c r="BF643" s="142">
        <f t="shared" si="495"/>
        <v>717322.45071359992</v>
      </c>
      <c r="BG643" s="143">
        <f>INDEX(รายได้แยกตามสิทธิ!$K:$K,MATCH(CalBudget2567!$D643,รายได้แยกตามสิทธิ!$B:$B,0))</f>
        <v>144439.34</v>
      </c>
      <c r="BH643" s="138">
        <f>INDEX(ผลงานAdjRw_DHES!$E:$E,MATCH(CalBudget2567!$D643,ผลงานAdjRw_DHES!$B:$B,0))</f>
        <v>16.9391</v>
      </c>
      <c r="BI643" s="143">
        <f t="shared" si="496"/>
        <v>8526.9784108955027</v>
      </c>
      <c r="BJ643" s="139">
        <f t="shared" si="497"/>
        <v>20.326919999999998</v>
      </c>
      <c r="BK643" s="140">
        <f t="shared" si="498"/>
        <v>20.326919999999998</v>
      </c>
      <c r="BL643" s="141">
        <f t="shared" si="499"/>
        <v>8752.0906409431445</v>
      </c>
      <c r="BM643" s="142">
        <f t="shared" si="500"/>
        <v>177903.04629120001</v>
      </c>
      <c r="BN643" s="143">
        <f>INDEX(รายได้แยกตามสิทธิ!$N:$N,MATCH(CalBudget2567!$D643,รายได้แยกตามสิทธิ!$B:$B,0))</f>
        <v>256824</v>
      </c>
      <c r="BO643" s="138">
        <f>INDEX(ผลงานAdjRw_DHES!$I:$I,MATCH(CalBudget2567!$D643,ผลงานAdjRw_DHES!$B:$B,0))</f>
        <v>4.8468000000001155</v>
      </c>
      <c r="BP643" s="143">
        <f t="shared" si="501"/>
        <v>52988.363456299805</v>
      </c>
      <c r="BQ643" s="139">
        <f t="shared" si="502"/>
        <v>5.8161600000001386</v>
      </c>
      <c r="BR643" s="140">
        <f t="shared" si="503"/>
        <v>5.8161600000001386</v>
      </c>
      <c r="BS643" s="141">
        <f t="shared" si="504"/>
        <v>54387.256251546118</v>
      </c>
      <c r="BT643" s="142">
        <f t="shared" si="505"/>
        <v>316324.98431999999</v>
      </c>
      <c r="BU643" s="144">
        <f t="shared" si="506"/>
        <v>9443057.6000448</v>
      </c>
      <c r="BV643" s="145">
        <f t="shared" si="460"/>
        <v>38610199.614249602</v>
      </c>
      <c r="BW643" s="146">
        <f>INDEX(รายได้แยกตามสิทธิ!$Q:$Q,MATCH(CalBudget2567!$D643,รายได้แยกตามสิทธิ!$B:$B,0))</f>
        <v>0.61</v>
      </c>
      <c r="BX643" s="145">
        <f t="shared" si="507"/>
        <v>23552221.764692258</v>
      </c>
      <c r="BY643" s="141"/>
      <c r="BZ643" s="143">
        <f t="shared" si="508"/>
        <v>39461</v>
      </c>
      <c r="CA643" s="138">
        <f>INDEX(ผลงานOPDVisit_HDC!$C:$C,MATCH(CalBudget2567!$D643,ผลงานOPDVisit_HDC!$A:$A,0))</f>
        <v>39461</v>
      </c>
      <c r="CB643" s="138">
        <f t="shared" si="509"/>
        <v>0</v>
      </c>
    </row>
    <row r="644" spans="1:80" hidden="1" x14ac:dyDescent="0.7">
      <c r="A644" s="136">
        <f>COUNTA($D$16:D644)</f>
        <v>629</v>
      </c>
      <c r="B644" s="1">
        <v>9</v>
      </c>
      <c r="C644" s="2" t="s">
        <v>54</v>
      </c>
      <c r="D644" s="91" t="s">
        <v>704</v>
      </c>
      <c r="E644" s="3" t="s">
        <v>1592</v>
      </c>
      <c r="F644" s="4" t="s">
        <v>1876</v>
      </c>
      <c r="G644" s="1">
        <v>3</v>
      </c>
      <c r="H644" s="3" t="s">
        <v>2972</v>
      </c>
      <c r="I644" s="137">
        <f>INDEX(รายได้แยกตามสิทธิ!$D:$D,MATCH(CalBudget2567!$D644,รายได้แยกตามสิทธิ!$B:$B,0))</f>
        <v>15873108.18</v>
      </c>
      <c r="J644" s="138">
        <f>INDEX(ผลงานOPDVisit_HDC!$F:$F,MATCH(CalBudget2567!$D644,ผลงานOPDVisit_HDC!$A:$A,0))</f>
        <v>37397</v>
      </c>
      <c r="K644" s="138">
        <f t="shared" si="461"/>
        <v>424.44870390673049</v>
      </c>
      <c r="L644" s="139">
        <f t="shared" si="462"/>
        <v>44876.4</v>
      </c>
      <c r="M644" s="140">
        <f t="shared" si="463"/>
        <v>44876.4</v>
      </c>
      <c r="N644" s="141">
        <f t="shared" si="464"/>
        <v>435.65414968986818</v>
      </c>
      <c r="O644" s="142">
        <f t="shared" si="465"/>
        <v>19550589.883142401</v>
      </c>
      <c r="P644" s="143">
        <f>INDEX(รายได้แยกตามสิทธิ!$E:$E,MATCH(CalBudget2567!$D644,รายได้แยกตามสิทธิ!$B:$B,0))</f>
        <v>2233882.2200000002</v>
      </c>
      <c r="Q644" s="138">
        <f>INDEX(ผลงานOPDVisit_HDC!$D:$D,MATCH(CalBudget2567!$D644,ผลงานOPDVisit_HDC!$A:$A,0))</f>
        <v>3569</v>
      </c>
      <c r="R644" s="138">
        <f t="shared" si="466"/>
        <v>625.91264219669381</v>
      </c>
      <c r="S644" s="139">
        <f t="shared" si="467"/>
        <v>4282.8</v>
      </c>
      <c r="T644" s="140">
        <f t="shared" si="468"/>
        <v>4282.8</v>
      </c>
      <c r="U644" s="141">
        <f t="shared" si="469"/>
        <v>642.43673595068651</v>
      </c>
      <c r="V644" s="142">
        <f t="shared" si="470"/>
        <v>2751428.0527296001</v>
      </c>
      <c r="W644" s="143">
        <f>INDEX(รายได้แยกตามสิทธิ!$F:$F,MATCH(CalBudget2567!$D644,รายได้แยกตามสิทธิ!$B:$B,0))</f>
        <v>589253.18999999994</v>
      </c>
      <c r="X644" s="138">
        <f>INDEX(ผลงานOPDVisit_HDC!$E:$E,MATCH(CalBudget2567!$D644,ผลงานOPDVisit_HDC!$A:$A,0))</f>
        <v>2187</v>
      </c>
      <c r="Y644" s="138">
        <f t="shared" si="471"/>
        <v>269.43447187928666</v>
      </c>
      <c r="Z644" s="139">
        <f t="shared" si="472"/>
        <v>2624.4</v>
      </c>
      <c r="AA644" s="140">
        <f t="shared" si="473"/>
        <v>2624.4</v>
      </c>
      <c r="AB644" s="141">
        <f t="shared" si="474"/>
        <v>276.54754193689985</v>
      </c>
      <c r="AC644" s="142">
        <f t="shared" si="475"/>
        <v>725771.36905919993</v>
      </c>
      <c r="AD644" s="143">
        <f>INDEX(รายได้แยกตามสิทธิ!$G:$G,MATCH(CalBudget2567!$D644,รายได้แยกตามสิทธิ!$B:$B,0))</f>
        <v>3496</v>
      </c>
      <c r="AE644" s="138">
        <f>INDEX(ผลงานOPDVisit_HDC!$G:$G,MATCH(CalBudget2567!$D644,ผลงานOPDVisit_HDC!$A:$A,0))</f>
        <v>12</v>
      </c>
      <c r="AF644" s="138">
        <f t="shared" si="476"/>
        <v>291.33333333333331</v>
      </c>
      <c r="AG644" s="139">
        <f t="shared" si="477"/>
        <v>14.399999999999999</v>
      </c>
      <c r="AH644" s="140">
        <f t="shared" si="478"/>
        <v>14.399999999999999</v>
      </c>
      <c r="AI644" s="141">
        <f t="shared" si="479"/>
        <v>299.0245333333333</v>
      </c>
      <c r="AJ644" s="142">
        <f t="shared" si="480"/>
        <v>4305.9532799999988</v>
      </c>
      <c r="AK644" s="143">
        <f>INDEX(รายได้แยกตามสิทธิ!$H:$H,MATCH(CalBudget2567!$D644,รายได้แยกตามสิทธิ!$B:$B,0))</f>
        <v>1011671.34</v>
      </c>
      <c r="AL644" s="138">
        <f>INDEX(ผลงานOPDVisit_HDC!$K:$K,MATCH(CalBudget2567!$D644,ผลงานOPDVisit_HDC!$A:$A,0))</f>
        <v>2306</v>
      </c>
      <c r="AM644" s="138">
        <f t="shared" si="481"/>
        <v>438.71263660017343</v>
      </c>
      <c r="AN644" s="139">
        <f t="shared" si="482"/>
        <v>2767.2</v>
      </c>
      <c r="AO644" s="140">
        <f t="shared" si="483"/>
        <v>2767.2</v>
      </c>
      <c r="AP644" s="141">
        <f t="shared" si="484"/>
        <v>450.294650206418</v>
      </c>
      <c r="AQ644" s="142">
        <f t="shared" si="485"/>
        <v>1246055.3560511998</v>
      </c>
      <c r="AR644" s="144">
        <f t="shared" si="459"/>
        <v>24278150.614262398</v>
      </c>
      <c r="AS644" s="143">
        <f>INDEX(รายได้แยกตามสิทธิ!$I:$I,MATCH(CalBudget2567!$D644,รายได้แยกตามสิทธิ!$B:$B,0))</f>
        <v>5079890</v>
      </c>
      <c r="AT644" s="138">
        <f>INDEX(ผลงานAdjRw_DHES!$D:$D,MATCH(CalBudget2567!$D644,ผลงานAdjRw_DHES!$B:$B,0))</f>
        <v>1040.6005</v>
      </c>
      <c r="AU644" s="143">
        <f t="shared" si="486"/>
        <v>4881.6909082784414</v>
      </c>
      <c r="AV644" s="139">
        <f t="shared" si="487"/>
        <v>1248.7205999999999</v>
      </c>
      <c r="AW644" s="140">
        <f t="shared" si="488"/>
        <v>1248.7205999999999</v>
      </c>
      <c r="AX644" s="141">
        <f t="shared" si="489"/>
        <v>5010.5675482569923</v>
      </c>
      <c r="AY644" s="142">
        <f t="shared" si="490"/>
        <v>6256798.9151999997</v>
      </c>
      <c r="AZ644" s="143">
        <f>INDEX(รายได้แยกตามสิทธิ!$J:$J,MATCH(CalBudget2567!$D644,รายได้แยกตามสิทธิ!$B:$B,0))</f>
        <v>518207.79</v>
      </c>
      <c r="BA644" s="138">
        <f>INDEX(ผลงานAdjRw_DHES!$F:$F,MATCH(CalBudget2567!$D644,ผลงานAdjRw_DHES!$B:$B,0))</f>
        <v>72.651600000000002</v>
      </c>
      <c r="BB644" s="143">
        <f t="shared" si="491"/>
        <v>7132.7787688089456</v>
      </c>
      <c r="BC644" s="139">
        <f t="shared" si="492"/>
        <v>87.181920000000005</v>
      </c>
      <c r="BD644" s="140">
        <f t="shared" si="493"/>
        <v>87.181920000000005</v>
      </c>
      <c r="BE644" s="141">
        <f t="shared" si="494"/>
        <v>7321.0841283055015</v>
      </c>
      <c r="BF644" s="142">
        <f t="shared" si="495"/>
        <v>638266.17078719998</v>
      </c>
      <c r="BG644" s="143">
        <f>INDEX(รายได้แยกตามสิทธิ!$K:$K,MATCH(CalBudget2567!$D644,รายได้แยกตามสิทธิ!$B:$B,0))</f>
        <v>286781.3</v>
      </c>
      <c r="BH644" s="138">
        <f>INDEX(ผลงานAdjRw_DHES!$E:$E,MATCH(CalBudget2567!$D644,ผลงานAdjRw_DHES!$B:$B,0))</f>
        <v>48.734999999999999</v>
      </c>
      <c r="BI644" s="143">
        <f t="shared" si="496"/>
        <v>5884.5039499333125</v>
      </c>
      <c r="BJ644" s="139">
        <f t="shared" si="497"/>
        <v>58.481999999999999</v>
      </c>
      <c r="BK644" s="140">
        <f t="shared" si="498"/>
        <v>58.481999999999999</v>
      </c>
      <c r="BL644" s="141">
        <f t="shared" si="499"/>
        <v>6039.8548542115523</v>
      </c>
      <c r="BM644" s="142">
        <f t="shared" si="500"/>
        <v>353222.79158399999</v>
      </c>
      <c r="BN644" s="143">
        <f>INDEX(รายได้แยกตามสิทธิ!$N:$N,MATCH(CalBudget2567!$D644,รายได้แยกตามสิทธิ!$B:$B,0))</f>
        <v>1406000.94</v>
      </c>
      <c r="BO644" s="138">
        <f>INDEX(ผลงานAdjRw_DHES!$I:$I,MATCH(CalBudget2567!$D644,ผลงานAdjRw_DHES!$B:$B,0))</f>
        <v>63.058099999999996</v>
      </c>
      <c r="BP644" s="143">
        <f t="shared" si="501"/>
        <v>22296.912529873243</v>
      </c>
      <c r="BQ644" s="139">
        <f t="shared" si="502"/>
        <v>75.669719999999998</v>
      </c>
      <c r="BR644" s="140">
        <f t="shared" si="503"/>
        <v>75.669719999999998</v>
      </c>
      <c r="BS644" s="141">
        <f t="shared" si="504"/>
        <v>22885.551020661896</v>
      </c>
      <c r="BT644" s="142">
        <f t="shared" si="505"/>
        <v>1731743.2377791998</v>
      </c>
      <c r="BU644" s="144">
        <f t="shared" si="506"/>
        <v>8980031.1153503992</v>
      </c>
      <c r="BV644" s="145">
        <f t="shared" si="460"/>
        <v>33258181.729612797</v>
      </c>
      <c r="BW644" s="146">
        <f>INDEX(รายได้แยกตามสิทธิ!$Q:$Q,MATCH(CalBudget2567!$D644,รายได้แยกตามสิทธิ!$B:$B,0))</f>
        <v>0.54</v>
      </c>
      <c r="BX644" s="145">
        <f t="shared" si="507"/>
        <v>17959418.133990914</v>
      </c>
      <c r="BY644" s="141"/>
      <c r="BZ644" s="143">
        <f t="shared" si="508"/>
        <v>45471</v>
      </c>
      <c r="CA644" s="138">
        <f>INDEX(ผลงานOPDVisit_HDC!$C:$C,MATCH(CalBudget2567!$D644,ผลงานOPDVisit_HDC!$A:$A,0))</f>
        <v>45471</v>
      </c>
      <c r="CB644" s="138">
        <f t="shared" si="509"/>
        <v>0</v>
      </c>
    </row>
    <row r="645" spans="1:80" hidden="1" x14ac:dyDescent="0.7">
      <c r="A645" s="136">
        <f>COUNTA($D$16:D645)</f>
        <v>630</v>
      </c>
      <c r="B645" s="1">
        <v>9</v>
      </c>
      <c r="C645" s="2" t="s">
        <v>54</v>
      </c>
      <c r="D645" s="91" t="s">
        <v>705</v>
      </c>
      <c r="E645" s="3" t="s">
        <v>1593</v>
      </c>
      <c r="F645" s="4" t="s">
        <v>1876</v>
      </c>
      <c r="G645" s="1">
        <v>3</v>
      </c>
      <c r="H645" s="3" t="s">
        <v>2972</v>
      </c>
      <c r="I645" s="137">
        <f>INDEX(รายได้แยกตามสิทธิ!$D:$D,MATCH(CalBudget2567!$D645,รายได้แยกตามสิทธิ!$B:$B,0))</f>
        <v>15685103.35</v>
      </c>
      <c r="J645" s="138">
        <f>INDEX(ผลงานOPDVisit_HDC!$F:$F,MATCH(CalBudget2567!$D645,ผลงานOPDVisit_HDC!$A:$A,0))</f>
        <v>38521</v>
      </c>
      <c r="K645" s="138">
        <f t="shared" si="461"/>
        <v>407.18318190078139</v>
      </c>
      <c r="L645" s="139">
        <f t="shared" si="462"/>
        <v>46225.2</v>
      </c>
      <c r="M645" s="140">
        <f t="shared" si="463"/>
        <v>46225.2</v>
      </c>
      <c r="N645" s="141">
        <f t="shared" si="464"/>
        <v>417.93281790296203</v>
      </c>
      <c r="O645" s="142">
        <f t="shared" si="465"/>
        <v>19319028.094127998</v>
      </c>
      <c r="P645" s="143">
        <f>INDEX(รายได้แยกตามสิทธิ!$E:$E,MATCH(CalBudget2567!$D645,รายได้แยกตามสิทธิ!$B:$B,0))</f>
        <v>1621759.32</v>
      </c>
      <c r="Q645" s="138">
        <f>INDEX(ผลงานOPDVisit_HDC!$D:$D,MATCH(CalBudget2567!$D645,ผลงานOPDVisit_HDC!$A:$A,0))</f>
        <v>14996</v>
      </c>
      <c r="R645" s="138">
        <f t="shared" si="466"/>
        <v>108.14612696719125</v>
      </c>
      <c r="S645" s="139">
        <f t="shared" si="467"/>
        <v>17995.2</v>
      </c>
      <c r="T645" s="140">
        <f t="shared" si="468"/>
        <v>17995.2</v>
      </c>
      <c r="U645" s="141">
        <f t="shared" si="469"/>
        <v>111.00118471912509</v>
      </c>
      <c r="V645" s="142">
        <f t="shared" si="470"/>
        <v>1997488.5192576</v>
      </c>
      <c r="W645" s="143">
        <f>INDEX(รายได้แยกตามสิทธิ!$F:$F,MATCH(CalBudget2567!$D645,รายได้แยกตามสิทธิ!$B:$B,0))</f>
        <v>452532.25</v>
      </c>
      <c r="X645" s="138">
        <f>INDEX(ผลงานOPDVisit_HDC!$E:$E,MATCH(CalBudget2567!$D645,ผลงานOPDVisit_HDC!$A:$A,0))</f>
        <v>125</v>
      </c>
      <c r="Y645" s="138">
        <f t="shared" si="471"/>
        <v>3620.2579999999998</v>
      </c>
      <c r="Z645" s="139">
        <f t="shared" si="472"/>
        <v>150</v>
      </c>
      <c r="AA645" s="140">
        <f t="shared" si="473"/>
        <v>150</v>
      </c>
      <c r="AB645" s="141">
        <f t="shared" si="474"/>
        <v>3715.8328111999999</v>
      </c>
      <c r="AC645" s="142">
        <f t="shared" si="475"/>
        <v>557374.92168000003</v>
      </c>
      <c r="AD645" s="143">
        <f>INDEX(รายได้แยกตามสิทธิ!$G:$G,MATCH(CalBudget2567!$D645,รายได้แยกตามสิทธิ!$B:$B,0))</f>
        <v>36119.5</v>
      </c>
      <c r="AE645" s="138">
        <f>INDEX(ผลงานOPDVisit_HDC!$G:$G,MATCH(CalBudget2567!$D645,ผลงานOPDVisit_HDC!$A:$A,0))</f>
        <v>35</v>
      </c>
      <c r="AF645" s="138">
        <f t="shared" si="476"/>
        <v>1031.9857142857143</v>
      </c>
      <c r="AG645" s="139">
        <f t="shared" si="477"/>
        <v>42</v>
      </c>
      <c r="AH645" s="140">
        <f t="shared" si="478"/>
        <v>42</v>
      </c>
      <c r="AI645" s="141">
        <f t="shared" si="479"/>
        <v>1059.2301371428571</v>
      </c>
      <c r="AJ645" s="142">
        <f t="shared" si="480"/>
        <v>44487.665759999996</v>
      </c>
      <c r="AK645" s="143">
        <f>INDEX(รายได้แยกตามสิทธิ!$H:$H,MATCH(CalBudget2567!$D645,รายได้แยกตามสิทธิ!$B:$B,0))</f>
        <v>699693.75</v>
      </c>
      <c r="AL645" s="138">
        <f>INDEX(ผลงานOPDVisit_HDC!$K:$K,MATCH(CalBudget2567!$D645,ผลงานOPDVisit_HDC!$A:$A,0))</f>
        <v>8376</v>
      </c>
      <c r="AM645" s="138">
        <f t="shared" si="481"/>
        <v>83.535547994269336</v>
      </c>
      <c r="AN645" s="139">
        <f t="shared" si="482"/>
        <v>10051.199999999999</v>
      </c>
      <c r="AO645" s="140">
        <f t="shared" si="483"/>
        <v>10051.199999999999</v>
      </c>
      <c r="AP645" s="141">
        <f t="shared" si="484"/>
        <v>85.740886461318041</v>
      </c>
      <c r="AQ645" s="142">
        <f t="shared" si="485"/>
        <v>861798.79799999984</v>
      </c>
      <c r="AR645" s="144">
        <f t="shared" si="459"/>
        <v>22780177.998825599</v>
      </c>
      <c r="AS645" s="143">
        <f>INDEX(รายได้แยกตามสิทธิ!$I:$I,MATCH(CalBudget2567!$D645,รายได้แยกตามสิทธิ!$B:$B,0))</f>
        <v>8126833.25</v>
      </c>
      <c r="AT645" s="138">
        <f>INDEX(ผลงานAdjRw_DHES!$D:$D,MATCH(CalBudget2567!$D645,ผลงานAdjRw_DHES!$B:$B,0))</f>
        <v>817.13150000000007</v>
      </c>
      <c r="AU645" s="143">
        <f t="shared" si="486"/>
        <v>9945.5635353673169</v>
      </c>
      <c r="AV645" s="139">
        <f t="shared" si="487"/>
        <v>980.55780000000004</v>
      </c>
      <c r="AW645" s="140">
        <f t="shared" si="488"/>
        <v>980.55780000000004</v>
      </c>
      <c r="AX645" s="141">
        <f t="shared" si="489"/>
        <v>10208.126412701014</v>
      </c>
      <c r="AY645" s="142">
        <f t="shared" si="490"/>
        <v>10009657.977359999</v>
      </c>
      <c r="AZ645" s="143">
        <f>INDEX(รายได้แยกตามสิทธิ!$J:$J,MATCH(CalBudget2567!$D645,รายได้แยกตามสิทธิ!$B:$B,0))</f>
        <v>539051.55000000005</v>
      </c>
      <c r="BA645" s="138">
        <f>INDEX(ผลงานAdjRw_DHES!$F:$F,MATCH(CalBudget2567!$D645,ผลงานAdjRw_DHES!$B:$B,0))</f>
        <v>45.336700000000008</v>
      </c>
      <c r="BB645" s="143">
        <f t="shared" si="491"/>
        <v>11889.960010322762</v>
      </c>
      <c r="BC645" s="139">
        <f t="shared" si="492"/>
        <v>54.404040000000009</v>
      </c>
      <c r="BD645" s="140">
        <f t="shared" si="493"/>
        <v>54.404040000000009</v>
      </c>
      <c r="BE645" s="141">
        <f t="shared" si="494"/>
        <v>12203.854954595283</v>
      </c>
      <c r="BF645" s="142">
        <f t="shared" si="495"/>
        <v>663939.01310400001</v>
      </c>
      <c r="BG645" s="143">
        <f>INDEX(รายได้แยกตามสิทธิ!$K:$K,MATCH(CalBudget2567!$D645,รายได้แยกตามสิทธิ!$B:$B,0))</f>
        <v>194589.25</v>
      </c>
      <c r="BH645" s="138">
        <f>INDEX(ผลงานAdjRw_DHES!$E:$E,MATCH(CalBudget2567!$D645,ผลงานAdjRw_DHES!$B:$B,0))</f>
        <v>21.1784</v>
      </c>
      <c r="BI645" s="143">
        <f t="shared" si="496"/>
        <v>9188.0996675858423</v>
      </c>
      <c r="BJ645" s="139">
        <f t="shared" si="497"/>
        <v>25.414079999999998</v>
      </c>
      <c r="BK645" s="140">
        <f t="shared" si="498"/>
        <v>25.414079999999998</v>
      </c>
      <c r="BL645" s="141">
        <f t="shared" si="499"/>
        <v>9430.6654988101091</v>
      </c>
      <c r="BM645" s="142">
        <f t="shared" si="500"/>
        <v>239671.68744000001</v>
      </c>
      <c r="BN645" s="143">
        <f>INDEX(รายได้แยกตามสิทธิ!$N:$N,MATCH(CalBudget2567!$D645,รายได้แยกตามสิทธิ!$B:$B,0))</f>
        <v>312059</v>
      </c>
      <c r="BO645" s="138">
        <f>INDEX(ผลงานAdjRw_DHES!$I:$I,MATCH(CalBudget2567!$D645,ผลงานAdjRw_DHES!$B:$B,0))</f>
        <v>30.152199999999951</v>
      </c>
      <c r="BP645" s="143">
        <f t="shared" si="501"/>
        <v>10349.460404215961</v>
      </c>
      <c r="BQ645" s="139">
        <f t="shared" si="502"/>
        <v>36.182639999999942</v>
      </c>
      <c r="BR645" s="140">
        <f t="shared" si="503"/>
        <v>36.182639999999942</v>
      </c>
      <c r="BS645" s="141">
        <f t="shared" si="504"/>
        <v>10622.686158887262</v>
      </c>
      <c r="BT645" s="142">
        <f t="shared" si="505"/>
        <v>384356.82911999995</v>
      </c>
      <c r="BU645" s="144">
        <f t="shared" si="506"/>
        <v>11297625.507023999</v>
      </c>
      <c r="BV645" s="145">
        <f t="shared" si="460"/>
        <v>34077803.5058496</v>
      </c>
      <c r="BW645" s="146">
        <f>INDEX(รายได้แยกตามสิทธิ!$Q:$Q,MATCH(CalBudget2567!$D645,รายได้แยกตามสิทธิ!$B:$B,0))</f>
        <v>0.65</v>
      </c>
      <c r="BX645" s="145">
        <f t="shared" si="507"/>
        <v>22150572.278802242</v>
      </c>
      <c r="BY645" s="141"/>
      <c r="BZ645" s="143">
        <f t="shared" si="508"/>
        <v>62053</v>
      </c>
      <c r="CA645" s="138">
        <f>INDEX(ผลงานOPDVisit_HDC!$C:$C,MATCH(CalBudget2567!$D645,ผลงานOPDVisit_HDC!$A:$A,0))</f>
        <v>62053</v>
      </c>
      <c r="CB645" s="138">
        <f t="shared" si="509"/>
        <v>0</v>
      </c>
    </row>
    <row r="646" spans="1:80" hidden="1" x14ac:dyDescent="0.7">
      <c r="A646" s="136">
        <f>COUNTA($D$16:D646)</f>
        <v>631</v>
      </c>
      <c r="B646" s="1">
        <v>9</v>
      </c>
      <c r="C646" s="2" t="s">
        <v>55</v>
      </c>
      <c r="D646" s="91" t="s">
        <v>706</v>
      </c>
      <c r="E646" s="3" t="s">
        <v>1594</v>
      </c>
      <c r="F646" s="4" t="s">
        <v>1875</v>
      </c>
      <c r="G646" s="1">
        <v>19</v>
      </c>
      <c r="H646" s="3" t="s">
        <v>2961</v>
      </c>
      <c r="I646" s="137">
        <f>INDEX(รายได้แยกตามสิทธิ!$D:$D,MATCH(CalBudget2567!$D646,รายได้แยกตามสิทธิ!$B:$B,0))</f>
        <v>791737361.45000005</v>
      </c>
      <c r="J646" s="138">
        <f>INDEX(ผลงานOPDVisit_HDC!$F:$F,MATCH(CalBudget2567!$D646,ผลงานOPDVisit_HDC!$A:$A,0))</f>
        <v>427659</v>
      </c>
      <c r="K646" s="138">
        <f t="shared" si="461"/>
        <v>1851.3286554240647</v>
      </c>
      <c r="L646" s="139">
        <f t="shared" si="462"/>
        <v>513190.8</v>
      </c>
      <c r="M646" s="140">
        <f t="shared" si="463"/>
        <v>513190.8</v>
      </c>
      <c r="N646" s="141">
        <f t="shared" si="464"/>
        <v>1900.2037319272599</v>
      </c>
      <c r="O646" s="142">
        <f t="shared" si="465"/>
        <v>975167073.35073602</v>
      </c>
      <c r="P646" s="143">
        <f>INDEX(รายได้แยกตามสิทธิ!$E:$E,MATCH(CalBudget2567!$D646,รายได้แยกตามสิทธิ!$B:$B,0))</f>
        <v>255758510.30000001</v>
      </c>
      <c r="Q646" s="138">
        <f>INDEX(ผลงานOPDVisit_HDC!$D:$D,MATCH(CalBudget2567!$D646,ผลงานOPDVisit_HDC!$A:$A,0))</f>
        <v>132572</v>
      </c>
      <c r="R646" s="138">
        <f t="shared" si="466"/>
        <v>1929.2045854328214</v>
      </c>
      <c r="S646" s="139">
        <f t="shared" si="467"/>
        <v>159086.39999999999</v>
      </c>
      <c r="T646" s="140">
        <f t="shared" si="468"/>
        <v>159086.39999999999</v>
      </c>
      <c r="U646" s="141">
        <f t="shared" si="469"/>
        <v>1980.135586488248</v>
      </c>
      <c r="V646" s="142">
        <f t="shared" si="470"/>
        <v>315012641.966304</v>
      </c>
      <c r="W646" s="143">
        <f>INDEX(รายได้แยกตามสิทธิ!$F:$F,MATCH(CalBudget2567!$D646,รายได้แยกตามสิทธิ!$B:$B,0))</f>
        <v>82221710.060000002</v>
      </c>
      <c r="X646" s="138">
        <f>INDEX(ผลงานOPDVisit_HDC!$E:$E,MATCH(CalBudget2567!$D646,ผลงานOPDVisit_HDC!$A:$A,0))</f>
        <v>87807</v>
      </c>
      <c r="Y646" s="138">
        <f t="shared" si="471"/>
        <v>936.3912906715866</v>
      </c>
      <c r="Z646" s="139">
        <f t="shared" si="472"/>
        <v>105368.4</v>
      </c>
      <c r="AA646" s="140">
        <f t="shared" si="473"/>
        <v>105368.4</v>
      </c>
      <c r="AB646" s="141">
        <f t="shared" si="474"/>
        <v>961.1120207453165</v>
      </c>
      <c r="AC646" s="142">
        <f t="shared" si="475"/>
        <v>101270835.8467008</v>
      </c>
      <c r="AD646" s="143">
        <f>INDEX(รายได้แยกตามสิทธิ!$G:$G,MATCH(CalBudget2567!$D646,รายได้แยกตามสิทธิ!$B:$B,0))</f>
        <v>1469864.59</v>
      </c>
      <c r="AE646" s="138">
        <f>INDEX(ผลงานOPDVisit_HDC!$G:$G,MATCH(CalBudget2567!$D646,ผลงานOPDVisit_HDC!$A:$A,0))</f>
        <v>3877</v>
      </c>
      <c r="AF646" s="138">
        <f t="shared" si="476"/>
        <v>379.12421717823059</v>
      </c>
      <c r="AG646" s="139">
        <f t="shared" si="477"/>
        <v>4652.3999999999996</v>
      </c>
      <c r="AH646" s="140">
        <f t="shared" si="478"/>
        <v>4652.3999999999996</v>
      </c>
      <c r="AI646" s="141">
        <f t="shared" si="479"/>
        <v>389.13309651173586</v>
      </c>
      <c r="AJ646" s="142">
        <f t="shared" si="480"/>
        <v>1810402.8182111997</v>
      </c>
      <c r="AK646" s="143">
        <f>INDEX(รายได้แยกตามสิทธิ!$H:$H,MATCH(CalBudget2567!$D646,รายได้แยกตามสิทธิ!$B:$B,0))</f>
        <v>39722749.490000002</v>
      </c>
      <c r="AL646" s="138">
        <f>INDEX(ผลงานOPDVisit_HDC!$K:$K,MATCH(CalBudget2567!$D646,ผลงานOPDVisit_HDC!$A:$A,0))</f>
        <v>180</v>
      </c>
      <c r="AM646" s="138">
        <f t="shared" si="481"/>
        <v>220681.94161111113</v>
      </c>
      <c r="AN646" s="139">
        <f t="shared" si="482"/>
        <v>216</v>
      </c>
      <c r="AO646" s="140">
        <f t="shared" si="483"/>
        <v>216</v>
      </c>
      <c r="AP646" s="141">
        <f t="shared" si="484"/>
        <v>226507.94486964447</v>
      </c>
      <c r="AQ646" s="142">
        <f t="shared" si="485"/>
        <v>48925716.091843203</v>
      </c>
      <c r="AR646" s="144">
        <f t="shared" si="459"/>
        <v>1442186670.0737953</v>
      </c>
      <c r="AS646" s="143">
        <f>INDEX(รายได้แยกตามสิทธิ!$I:$I,MATCH(CalBudget2567!$D646,รายได้แยกตามสิทธิ!$B:$B,0))</f>
        <v>1315872335.25</v>
      </c>
      <c r="AT646" s="138">
        <f>INDEX(ผลงานAdjRw_DHES!$D:$D,MATCH(CalBudget2567!$D646,ผลงานAdjRw_DHES!$B:$B,0))</f>
        <v>90756</v>
      </c>
      <c r="AU646" s="143">
        <f t="shared" si="486"/>
        <v>14499.012023998413</v>
      </c>
      <c r="AV646" s="139">
        <f t="shared" si="487"/>
        <v>108907.2</v>
      </c>
      <c r="AW646" s="140">
        <f t="shared" si="488"/>
        <v>108907.2</v>
      </c>
      <c r="AX646" s="141">
        <f t="shared" si="489"/>
        <v>14881.785941431972</v>
      </c>
      <c r="AY646" s="142">
        <f t="shared" si="490"/>
        <v>1620733637.8807199</v>
      </c>
      <c r="AZ646" s="143">
        <f>INDEX(รายได้แยกตามสิทธิ!$J:$J,MATCH(CalBudget2567!$D646,รายได้แยกตามสิทธิ!$B:$B,0))</f>
        <v>271100916.67000002</v>
      </c>
      <c r="BA646" s="138">
        <f>INDEX(ผลงานAdjRw_DHES!$F:$F,MATCH(CalBudget2567!$D646,ผลงานAdjRw_DHES!$B:$B,0))</f>
        <v>14153</v>
      </c>
      <c r="BB646" s="143">
        <f t="shared" si="491"/>
        <v>19155.014249275773</v>
      </c>
      <c r="BC646" s="139">
        <f t="shared" si="492"/>
        <v>16983.599999999999</v>
      </c>
      <c r="BD646" s="140">
        <f t="shared" si="493"/>
        <v>16983.599999999999</v>
      </c>
      <c r="BE646" s="141">
        <f t="shared" si="494"/>
        <v>19660.706625456653</v>
      </c>
      <c r="BF646" s="142">
        <f t="shared" si="495"/>
        <v>333909577.04410559</v>
      </c>
      <c r="BG646" s="143">
        <f>INDEX(รายได้แยกตามสิทธิ!$K:$K,MATCH(CalBudget2567!$D646,รายได้แยกตามสิทธิ!$B:$B,0))</f>
        <v>92799600.659999996</v>
      </c>
      <c r="BH646" s="138">
        <f>INDEX(ผลงานAdjRw_DHES!$E:$E,MATCH(CalBudget2567!$D646,ผลงานAdjRw_DHES!$B:$B,0))</f>
        <v>7449</v>
      </c>
      <c r="BI646" s="143">
        <f t="shared" si="496"/>
        <v>12457.99445026178</v>
      </c>
      <c r="BJ646" s="139">
        <f t="shared" si="497"/>
        <v>8938.7999999999993</v>
      </c>
      <c r="BK646" s="140">
        <f t="shared" si="498"/>
        <v>8938.7999999999993</v>
      </c>
      <c r="BL646" s="141">
        <f t="shared" si="499"/>
        <v>12786.88550374869</v>
      </c>
      <c r="BM646" s="142">
        <f t="shared" si="500"/>
        <v>114299412.14090878</v>
      </c>
      <c r="BN646" s="143">
        <f>INDEX(รายได้แยกตามสิทธิ!$N:$N,MATCH(CalBudget2567!$D646,รายได้แยกตามสิทธิ!$B:$B,0))</f>
        <v>110717193.84</v>
      </c>
      <c r="BO646" s="138">
        <f>INDEX(ผลงานAdjRw_DHES!$I:$I,MATCH(CalBudget2567!$D646,ผลงานAdjRw_DHES!$B:$B,0))</f>
        <v>0</v>
      </c>
      <c r="BP646" s="143">
        <f t="shared" si="501"/>
        <v>0</v>
      </c>
      <c r="BQ646" s="139">
        <f t="shared" si="502"/>
        <v>0</v>
      </c>
      <c r="BR646" s="140">
        <f t="shared" si="503"/>
        <v>0</v>
      </c>
      <c r="BS646" s="141">
        <f t="shared" si="504"/>
        <v>0</v>
      </c>
      <c r="BT646" s="142">
        <f t="shared" si="505"/>
        <v>0</v>
      </c>
      <c r="BU646" s="144">
        <f t="shared" si="506"/>
        <v>2068942627.0657341</v>
      </c>
      <c r="BV646" s="145">
        <f t="shared" si="460"/>
        <v>3511129297.1395292</v>
      </c>
      <c r="BW646" s="146">
        <f>INDEX(รายได้แยกตามสิทธิ!$Q:$Q,MATCH(CalBudget2567!$D646,รายได้แยกตามสิทธิ!$B:$B,0))</f>
        <v>0.42</v>
      </c>
      <c r="BX646" s="145">
        <f t="shared" si="507"/>
        <v>1474674304.7986021</v>
      </c>
      <c r="BY646" s="141"/>
      <c r="BZ646" s="143">
        <f t="shared" si="508"/>
        <v>652095</v>
      </c>
      <c r="CA646" s="138">
        <f>INDEX(ผลงานOPDVisit_HDC!$C:$C,MATCH(CalBudget2567!$D646,ผลงานOPDVisit_HDC!$A:$A,0))</f>
        <v>652095</v>
      </c>
      <c r="CB646" s="138">
        <f t="shared" si="509"/>
        <v>0</v>
      </c>
    </row>
    <row r="647" spans="1:80" hidden="1" x14ac:dyDescent="0.7">
      <c r="A647" s="136">
        <f>COUNTA($D$16:D647)</f>
        <v>632</v>
      </c>
      <c r="B647" s="1">
        <v>9</v>
      </c>
      <c r="C647" s="2" t="s">
        <v>55</v>
      </c>
      <c r="D647" s="91" t="s">
        <v>707</v>
      </c>
      <c r="E647" s="3" t="s">
        <v>1595</v>
      </c>
      <c r="F647" s="4" t="s">
        <v>1876</v>
      </c>
      <c r="G647" s="1">
        <v>9</v>
      </c>
      <c r="H647" s="3" t="s">
        <v>2967</v>
      </c>
      <c r="I647" s="137">
        <f>INDEX(รายได้แยกตามสิทธิ!$D:$D,MATCH(CalBudget2567!$D647,รายได้แยกตามสิทธิ!$B:$B,0))</f>
        <v>48904635.25</v>
      </c>
      <c r="J647" s="138">
        <f>INDEX(ผลงานOPDVisit_HDC!$F:$F,MATCH(CalBudget2567!$D647,ผลงานOPDVisit_HDC!$A:$A,0))</f>
        <v>70639</v>
      </c>
      <c r="K647" s="138">
        <f t="shared" si="461"/>
        <v>692.31777417573858</v>
      </c>
      <c r="L647" s="139">
        <f t="shared" si="462"/>
        <v>84766.8</v>
      </c>
      <c r="M647" s="140">
        <f t="shared" si="463"/>
        <v>84766.8</v>
      </c>
      <c r="N647" s="141">
        <f t="shared" si="464"/>
        <v>710.59496341397812</v>
      </c>
      <c r="O647" s="142">
        <f t="shared" si="465"/>
        <v>60234861.144720003</v>
      </c>
      <c r="P647" s="143">
        <f>INDEX(รายได้แยกตามสิทธิ!$E:$E,MATCH(CalBudget2567!$D647,รายได้แยกตามสิทธิ!$B:$B,0))</f>
        <v>6397239.7800000003</v>
      </c>
      <c r="Q647" s="138">
        <f>INDEX(ผลงานOPDVisit_HDC!$D:$D,MATCH(CalBudget2567!$D647,ผลงานOPDVisit_HDC!$A:$A,0))</f>
        <v>10837</v>
      </c>
      <c r="R647" s="138">
        <f t="shared" si="466"/>
        <v>590.31464242871641</v>
      </c>
      <c r="S647" s="139">
        <f t="shared" si="467"/>
        <v>13004.4</v>
      </c>
      <c r="T647" s="140">
        <f t="shared" si="468"/>
        <v>13004.4</v>
      </c>
      <c r="U647" s="141">
        <f t="shared" si="469"/>
        <v>605.89894898883449</v>
      </c>
      <c r="V647" s="142">
        <f t="shared" si="470"/>
        <v>7879352.2922303993</v>
      </c>
      <c r="W647" s="143">
        <f>INDEX(รายได้แยกตามสิทธิ!$F:$F,MATCH(CalBudget2567!$D647,รายได้แยกตามสิทธิ!$B:$B,0))</f>
        <v>2403118</v>
      </c>
      <c r="X647" s="138">
        <f>INDEX(ผลงานOPDVisit_HDC!$E:$E,MATCH(CalBudget2567!$D647,ผลงานOPDVisit_HDC!$A:$A,0))</f>
        <v>27036</v>
      </c>
      <c r="Y647" s="138">
        <f t="shared" si="471"/>
        <v>88.885855895842582</v>
      </c>
      <c r="Z647" s="139">
        <f t="shared" si="472"/>
        <v>32443.199999999997</v>
      </c>
      <c r="AA647" s="140">
        <f t="shared" si="473"/>
        <v>32443.199999999997</v>
      </c>
      <c r="AB647" s="141">
        <f t="shared" si="474"/>
        <v>91.232442491492833</v>
      </c>
      <c r="AC647" s="142">
        <f t="shared" si="475"/>
        <v>2959872.37824</v>
      </c>
      <c r="AD647" s="143">
        <f>INDEX(รายได้แยกตามสิทธิ!$G:$G,MATCH(CalBudget2567!$D647,รายได้แยกตามสิทธิ!$B:$B,0))</f>
        <v>7973</v>
      </c>
      <c r="AE647" s="138">
        <f>INDEX(ผลงานOPDVisit_HDC!$G:$G,MATCH(CalBudget2567!$D647,ผลงานOPDVisit_HDC!$A:$A,0))</f>
        <v>2045</v>
      </c>
      <c r="AF647" s="138">
        <f t="shared" si="476"/>
        <v>3.8987775061124696</v>
      </c>
      <c r="AG647" s="139">
        <f t="shared" si="477"/>
        <v>2454</v>
      </c>
      <c r="AH647" s="140">
        <f t="shared" si="478"/>
        <v>2454</v>
      </c>
      <c r="AI647" s="141">
        <f t="shared" si="479"/>
        <v>4.0017052322738387</v>
      </c>
      <c r="AJ647" s="142">
        <f t="shared" si="480"/>
        <v>9820.1846399999995</v>
      </c>
      <c r="AK647" s="143">
        <f>INDEX(รายได้แยกตามสิทธิ!$H:$H,MATCH(CalBudget2567!$D647,รายได้แยกตามสิทธิ!$B:$B,0))</f>
        <v>1808576.31</v>
      </c>
      <c r="AL647" s="138">
        <f>INDEX(ผลงานOPDVisit_HDC!$K:$K,MATCH(CalBudget2567!$D647,ผลงานOPDVisit_HDC!$A:$A,0))</f>
        <v>4560</v>
      </c>
      <c r="AM647" s="138">
        <f t="shared" si="481"/>
        <v>396.61761184210525</v>
      </c>
      <c r="AN647" s="139">
        <f t="shared" si="482"/>
        <v>5472</v>
      </c>
      <c r="AO647" s="140">
        <f t="shared" si="483"/>
        <v>5472</v>
      </c>
      <c r="AP647" s="141">
        <f t="shared" si="484"/>
        <v>407.08831679473684</v>
      </c>
      <c r="AQ647" s="142">
        <f t="shared" si="485"/>
        <v>2227587.2695007999</v>
      </c>
      <c r="AR647" s="144">
        <f t="shared" si="459"/>
        <v>73311493.269331217</v>
      </c>
      <c r="AS647" s="143">
        <f>INDEX(รายได้แยกตามสิทธิ!$I:$I,MATCH(CalBudget2567!$D647,รายได้แยกตามสิทธิ!$B:$B,0))</f>
        <v>34367117.869999997</v>
      </c>
      <c r="AT647" s="138">
        <f>INDEX(ผลงานAdjRw_DHES!$D:$D,MATCH(CalBudget2567!$D647,ผลงานAdjRw_DHES!$B:$B,0))</f>
        <v>3199.0744999999993</v>
      </c>
      <c r="AU647" s="143">
        <f t="shared" si="486"/>
        <v>10742.831362633164</v>
      </c>
      <c r="AV647" s="139">
        <f t="shared" si="487"/>
        <v>3838.8893999999991</v>
      </c>
      <c r="AW647" s="140">
        <f t="shared" si="488"/>
        <v>3838.8893999999991</v>
      </c>
      <c r="AX647" s="141">
        <f t="shared" si="489"/>
        <v>11026.442110606678</v>
      </c>
      <c r="AY647" s="142">
        <f t="shared" si="490"/>
        <v>42329291.738121599</v>
      </c>
      <c r="AZ647" s="143">
        <f>INDEX(รายได้แยกตามสิทธิ!$J:$J,MATCH(CalBudget2567!$D647,รายได้แยกตามสิทธิ!$B:$B,0))</f>
        <v>3683996.85</v>
      </c>
      <c r="BA647" s="138">
        <f>INDEX(ผลงานAdjRw_DHES!$F:$F,MATCH(CalBudget2567!$D647,ผลงานAdjRw_DHES!$B:$B,0))</f>
        <v>232.2251</v>
      </c>
      <c r="BB647" s="143">
        <f t="shared" si="491"/>
        <v>15863.904676970749</v>
      </c>
      <c r="BC647" s="139">
        <f t="shared" si="492"/>
        <v>278.67012</v>
      </c>
      <c r="BD647" s="140">
        <f t="shared" si="493"/>
        <v>278.67012</v>
      </c>
      <c r="BE647" s="141">
        <f t="shared" si="494"/>
        <v>16282.711760442777</v>
      </c>
      <c r="BF647" s="142">
        <f t="shared" si="495"/>
        <v>4537505.2402079999</v>
      </c>
      <c r="BG647" s="143">
        <f>INDEX(รายได้แยกตามสิทธิ!$K:$K,MATCH(CalBudget2567!$D647,รายได้แยกตามสิทธิ!$B:$B,0))</f>
        <v>1044644</v>
      </c>
      <c r="BH647" s="138">
        <f>INDEX(ผลงานAdjRw_DHES!$E:$E,MATCH(CalBudget2567!$D647,ผลงานAdjRw_DHES!$B:$B,0))</f>
        <v>107.19109999999999</v>
      </c>
      <c r="BI647" s="143">
        <f t="shared" si="496"/>
        <v>9745.6225376920302</v>
      </c>
      <c r="BJ647" s="139">
        <f t="shared" si="497"/>
        <v>128.62931999999998</v>
      </c>
      <c r="BK647" s="140">
        <f t="shared" si="498"/>
        <v>128.62931999999998</v>
      </c>
      <c r="BL647" s="141">
        <f t="shared" si="499"/>
        <v>10002.9069726871</v>
      </c>
      <c r="BM647" s="142">
        <f t="shared" si="500"/>
        <v>1286667.1219200001</v>
      </c>
      <c r="BN647" s="143">
        <f>INDEX(รายได้แยกตามสิทธิ!$N:$N,MATCH(CalBudget2567!$D647,รายได้แยกตามสิทธิ!$B:$B,0))</f>
        <v>1039755</v>
      </c>
      <c r="BO647" s="138">
        <f>INDEX(ผลงานAdjRw_DHES!$I:$I,MATCH(CalBudget2567!$D647,ผลงานAdjRw_DHES!$B:$B,0))</f>
        <v>126.42620000000045</v>
      </c>
      <c r="BP647" s="143">
        <f t="shared" si="501"/>
        <v>8224.2051093839436</v>
      </c>
      <c r="BQ647" s="139">
        <f t="shared" si="502"/>
        <v>151.71144000000052</v>
      </c>
      <c r="BR647" s="140">
        <f t="shared" si="503"/>
        <v>151.71144000000052</v>
      </c>
      <c r="BS647" s="141">
        <f t="shared" si="504"/>
        <v>8441.3241242716795</v>
      </c>
      <c r="BT647" s="142">
        <f t="shared" si="505"/>
        <v>1280645.4383999999</v>
      </c>
      <c r="BU647" s="144">
        <f t="shared" si="506"/>
        <v>49434109.538649596</v>
      </c>
      <c r="BV647" s="145">
        <f t="shared" si="460"/>
        <v>122745602.80798081</v>
      </c>
      <c r="BW647" s="146">
        <f>INDEX(รายได้แยกตามสิทธิ!$Q:$Q,MATCH(CalBudget2567!$D647,รายได้แยกตามสิทธิ!$B:$B,0))</f>
        <v>0.61</v>
      </c>
      <c r="BX647" s="145">
        <f t="shared" si="507"/>
        <v>74874817.712868288</v>
      </c>
      <c r="BY647" s="141"/>
      <c r="BZ647" s="143">
        <f t="shared" si="508"/>
        <v>115117</v>
      </c>
      <c r="CA647" s="138">
        <f>INDEX(ผลงานOPDVisit_HDC!$C:$C,MATCH(CalBudget2567!$D647,ผลงานOPDVisit_HDC!$A:$A,0))</f>
        <v>115117</v>
      </c>
      <c r="CB647" s="138">
        <f t="shared" si="509"/>
        <v>0</v>
      </c>
    </row>
    <row r="648" spans="1:80" hidden="1" x14ac:dyDescent="0.7">
      <c r="A648" s="136">
        <f>COUNTA($D$16:D648)</f>
        <v>633</v>
      </c>
      <c r="B648" s="1">
        <v>9</v>
      </c>
      <c r="C648" s="2" t="s">
        <v>55</v>
      </c>
      <c r="D648" s="91" t="s">
        <v>708</v>
      </c>
      <c r="E648" s="3" t="s">
        <v>1596</v>
      </c>
      <c r="F648" s="4" t="s">
        <v>1876</v>
      </c>
      <c r="G648" s="1">
        <v>10</v>
      </c>
      <c r="H648" s="3" t="s">
        <v>2962</v>
      </c>
      <c r="I648" s="137">
        <f>INDEX(รายได้แยกตามสิทธิ!$D:$D,MATCH(CalBudget2567!$D648,รายได้แยกตามสิทธิ!$B:$B,0))</f>
        <v>63049441</v>
      </c>
      <c r="J648" s="138">
        <f>INDEX(ผลงานOPDVisit_HDC!$F:$F,MATCH(CalBudget2567!$D648,ผลงานOPDVisit_HDC!$A:$A,0))</f>
        <v>100085</v>
      </c>
      <c r="K648" s="138">
        <f t="shared" si="461"/>
        <v>629.95894489683769</v>
      </c>
      <c r="L648" s="139">
        <f t="shared" si="462"/>
        <v>120102</v>
      </c>
      <c r="M648" s="140">
        <f t="shared" si="463"/>
        <v>120102</v>
      </c>
      <c r="N648" s="141">
        <f t="shared" si="464"/>
        <v>646.58986104211419</v>
      </c>
      <c r="O648" s="142">
        <f t="shared" si="465"/>
        <v>77656735.490879998</v>
      </c>
      <c r="P648" s="143">
        <f>INDEX(รายได้แยกตามสิทธิ!$E:$E,MATCH(CalBudget2567!$D648,รายได้แยกตามสิทธิ!$B:$B,0))</f>
        <v>6301434.4699999997</v>
      </c>
      <c r="Q648" s="138">
        <f>INDEX(ผลงานOPDVisit_HDC!$D:$D,MATCH(CalBudget2567!$D648,ผลงานOPDVisit_HDC!$A:$A,0))</f>
        <v>11913</v>
      </c>
      <c r="R648" s="138">
        <f t="shared" si="466"/>
        <v>528.95445899437584</v>
      </c>
      <c r="S648" s="139">
        <f t="shared" si="467"/>
        <v>14295.6</v>
      </c>
      <c r="T648" s="140">
        <f t="shared" si="468"/>
        <v>14295.6</v>
      </c>
      <c r="U648" s="141">
        <f t="shared" si="469"/>
        <v>542.9188567118274</v>
      </c>
      <c r="V648" s="142">
        <f t="shared" si="470"/>
        <v>7761350.8080096003</v>
      </c>
      <c r="W648" s="143">
        <f>INDEX(รายได้แยกตามสิทธิ!$F:$F,MATCH(CalBudget2567!$D648,รายได้แยกตามสิทธิ!$B:$B,0))</f>
        <v>1765091.75</v>
      </c>
      <c r="X648" s="138">
        <f>INDEX(ผลงานOPDVisit_HDC!$E:$E,MATCH(CalBudget2567!$D648,ผลงานOPDVisit_HDC!$A:$A,0))</f>
        <v>831</v>
      </c>
      <c r="Y648" s="138">
        <f t="shared" si="471"/>
        <v>2124.0574608904935</v>
      </c>
      <c r="Z648" s="139">
        <f t="shared" si="472"/>
        <v>997.19999999999993</v>
      </c>
      <c r="AA648" s="140">
        <f t="shared" si="473"/>
        <v>997.19999999999993</v>
      </c>
      <c r="AB648" s="141">
        <f t="shared" si="474"/>
        <v>2180.1325778580026</v>
      </c>
      <c r="AC648" s="142">
        <f t="shared" si="475"/>
        <v>2174028.20664</v>
      </c>
      <c r="AD648" s="143">
        <f>INDEX(รายได้แยกตามสิทธิ!$G:$G,MATCH(CalBudget2567!$D648,รายได้แยกตามสิทธิ!$B:$B,0))</f>
        <v>58488.25</v>
      </c>
      <c r="AE648" s="138">
        <f>INDEX(ผลงานOPDVisit_HDC!$G:$G,MATCH(CalBudget2567!$D648,ผลงานOPDVisit_HDC!$A:$A,0))</f>
        <v>247</v>
      </c>
      <c r="AF648" s="138">
        <f t="shared" si="476"/>
        <v>236.79453441295547</v>
      </c>
      <c r="AG648" s="139">
        <f t="shared" si="477"/>
        <v>296.39999999999998</v>
      </c>
      <c r="AH648" s="140">
        <f t="shared" si="478"/>
        <v>296.39999999999998</v>
      </c>
      <c r="AI648" s="141">
        <f t="shared" si="479"/>
        <v>243.0459101214575</v>
      </c>
      <c r="AJ648" s="142">
        <f t="shared" si="480"/>
        <v>72038.807759999996</v>
      </c>
      <c r="AK648" s="143">
        <f>INDEX(รายได้แยกตามสิทธิ!$H:$H,MATCH(CalBudget2567!$D648,รายได้แยกตามสิทธิ!$B:$B,0))</f>
        <v>2821458.25</v>
      </c>
      <c r="AL648" s="138">
        <f>INDEX(ผลงานOPDVisit_HDC!$K:$K,MATCH(CalBudget2567!$D648,ผลงานOPDVisit_HDC!$A:$A,0))</f>
        <v>8345</v>
      </c>
      <c r="AM648" s="138">
        <f t="shared" si="481"/>
        <v>338.10164769322949</v>
      </c>
      <c r="AN648" s="139">
        <f t="shared" si="482"/>
        <v>10014</v>
      </c>
      <c r="AO648" s="140">
        <f t="shared" si="483"/>
        <v>10014</v>
      </c>
      <c r="AP648" s="141">
        <f t="shared" si="484"/>
        <v>347.02753119233074</v>
      </c>
      <c r="AQ648" s="142">
        <f t="shared" si="485"/>
        <v>3475133.6973600001</v>
      </c>
      <c r="AR648" s="144">
        <f t="shared" si="459"/>
        <v>91139287.010649592</v>
      </c>
      <c r="AS648" s="143">
        <f>INDEX(รายได้แยกตามสิทธิ!$I:$I,MATCH(CalBudget2567!$D648,รายได้แยกตามสิทธิ!$B:$B,0))</f>
        <v>26928288</v>
      </c>
      <c r="AT648" s="138">
        <f>INDEX(ผลงานAdjRw_DHES!$D:$D,MATCH(CalBudget2567!$D648,ผลงานAdjRw_DHES!$B:$B,0))</f>
        <v>3431.1787999999997</v>
      </c>
      <c r="AU648" s="143">
        <f t="shared" si="486"/>
        <v>7848.1156388585759</v>
      </c>
      <c r="AV648" s="139">
        <f t="shared" si="487"/>
        <v>4117.4145599999993</v>
      </c>
      <c r="AW648" s="140">
        <f t="shared" si="488"/>
        <v>4117.4145599999993</v>
      </c>
      <c r="AX648" s="141">
        <f t="shared" si="489"/>
        <v>8055.3058917244425</v>
      </c>
      <c r="AY648" s="142">
        <f t="shared" si="490"/>
        <v>33167033.763839997</v>
      </c>
      <c r="AZ648" s="143">
        <f>INDEX(รายได้แยกตามสิทธิ!$J:$J,MATCH(CalBudget2567!$D648,รายได้แยกตามสิทธิ!$B:$B,0))</f>
        <v>2105400.1800000002</v>
      </c>
      <c r="BA648" s="138">
        <f>INDEX(ผลงานAdjRw_DHES!$F:$F,MATCH(CalBudget2567!$D648,ผลงานAdjRw_DHES!$B:$B,0))</f>
        <v>217.51659999999998</v>
      </c>
      <c r="BB648" s="143">
        <f t="shared" si="491"/>
        <v>9679.2620885026718</v>
      </c>
      <c r="BC648" s="139">
        <f t="shared" si="492"/>
        <v>261.01991999999996</v>
      </c>
      <c r="BD648" s="140">
        <f t="shared" si="493"/>
        <v>261.01991999999996</v>
      </c>
      <c r="BE648" s="141">
        <f t="shared" si="494"/>
        <v>9934.7946076391418</v>
      </c>
      <c r="BF648" s="142">
        <f t="shared" si="495"/>
        <v>2593179.2937023998</v>
      </c>
      <c r="BG648" s="143">
        <f>INDEX(รายได้แยกตามสิทธิ!$K:$K,MATCH(CalBudget2567!$D648,รายได้แยกตามสิทธิ!$B:$B,0))</f>
        <v>508515.75</v>
      </c>
      <c r="BH648" s="138">
        <f>INDEX(ผลงานAdjRw_DHES!$E:$E,MATCH(CalBudget2567!$D648,ผลงานAdjRw_DHES!$B:$B,0))</f>
        <v>85.570700000000016</v>
      </c>
      <c r="BI648" s="143">
        <f t="shared" si="496"/>
        <v>5942.6386601956028</v>
      </c>
      <c r="BJ648" s="139">
        <f t="shared" si="497"/>
        <v>102.68484000000002</v>
      </c>
      <c r="BK648" s="140">
        <f t="shared" si="498"/>
        <v>102.68484000000002</v>
      </c>
      <c r="BL648" s="141">
        <f t="shared" si="499"/>
        <v>6099.5243208247666</v>
      </c>
      <c r="BM648" s="142">
        <f t="shared" si="500"/>
        <v>626328.67895999993</v>
      </c>
      <c r="BN648" s="143">
        <f>INDEX(รายได้แยกตามสิทธิ!$N:$N,MATCH(CalBudget2567!$D648,รายได้แยกตามสิทธิ!$B:$B,0))</f>
        <v>2044592</v>
      </c>
      <c r="BO648" s="138">
        <f>INDEX(ผลงานAdjRw_DHES!$I:$I,MATCH(CalBudget2567!$D648,ผลงานAdjRw_DHES!$B:$B,0))</f>
        <v>170.76690000000025</v>
      </c>
      <c r="BP648" s="143">
        <f t="shared" si="501"/>
        <v>11972.9994512988</v>
      </c>
      <c r="BQ648" s="139">
        <f t="shared" si="502"/>
        <v>204.9202800000003</v>
      </c>
      <c r="BR648" s="140">
        <f t="shared" si="503"/>
        <v>204.9202800000003</v>
      </c>
      <c r="BS648" s="141">
        <f t="shared" si="504"/>
        <v>12289.086636813088</v>
      </c>
      <c r="BT648" s="142">
        <f t="shared" si="505"/>
        <v>2518283.0745600001</v>
      </c>
      <c r="BU648" s="144">
        <f t="shared" si="506"/>
        <v>38904824.811062403</v>
      </c>
      <c r="BV648" s="145">
        <f t="shared" si="460"/>
        <v>130044111.82171199</v>
      </c>
      <c r="BW648" s="146">
        <f>INDEX(รายได้แยกตามสิทธิ!$Q:$Q,MATCH(CalBudget2567!$D648,รายได้แยกตามสิทธิ!$B:$B,0))</f>
        <v>0.68</v>
      </c>
      <c r="BX648" s="145">
        <f t="shared" si="507"/>
        <v>88429996.038764164</v>
      </c>
      <c r="BY648" s="141"/>
      <c r="BZ648" s="143">
        <f t="shared" si="508"/>
        <v>121421</v>
      </c>
      <c r="CA648" s="138">
        <f>INDEX(ผลงานOPDVisit_HDC!$C:$C,MATCH(CalBudget2567!$D648,ผลงานOPDVisit_HDC!$A:$A,0))</f>
        <v>121421</v>
      </c>
      <c r="CB648" s="138">
        <f t="shared" si="509"/>
        <v>0</v>
      </c>
    </row>
    <row r="649" spans="1:80" hidden="1" x14ac:dyDescent="0.7">
      <c r="A649" s="136">
        <f>COUNTA($D$16:D649)</f>
        <v>634</v>
      </c>
      <c r="B649" s="1">
        <v>9</v>
      </c>
      <c r="C649" s="2" t="s">
        <v>55</v>
      </c>
      <c r="D649" s="91" t="s">
        <v>709</v>
      </c>
      <c r="E649" s="3" t="s">
        <v>1597</v>
      </c>
      <c r="F649" s="4" t="s">
        <v>1877</v>
      </c>
      <c r="G649" s="1">
        <v>17</v>
      </c>
      <c r="H649" s="3" t="s">
        <v>2971</v>
      </c>
      <c r="I649" s="137">
        <f>INDEX(รายได้แยกตามสิทธิ!$D:$D,MATCH(CalBudget2567!$D649,รายได้แยกตามสิทธิ!$B:$B,0))</f>
        <v>159514719.25</v>
      </c>
      <c r="J649" s="138">
        <f>INDEX(ผลงานOPDVisit_HDC!$F:$F,MATCH(CalBudget2567!$D649,ผลงานOPDVisit_HDC!$A:$A,0))</f>
        <v>138081</v>
      </c>
      <c r="K649" s="138">
        <f t="shared" si="461"/>
        <v>1155.2256954251491</v>
      </c>
      <c r="L649" s="139">
        <f t="shared" si="462"/>
        <v>165697.19999999998</v>
      </c>
      <c r="M649" s="140">
        <f t="shared" si="463"/>
        <v>165697.19999999998</v>
      </c>
      <c r="N649" s="141">
        <f t="shared" si="464"/>
        <v>1185.723653784373</v>
      </c>
      <c r="O649" s="142">
        <f t="shared" si="465"/>
        <v>196471089.40583998</v>
      </c>
      <c r="P649" s="143">
        <f>INDEX(รายได้แยกตามสิทธิ!$E:$E,MATCH(CalBudget2567!$D649,รายได้แยกตามสิทธิ!$B:$B,0))</f>
        <v>59627950.770000003</v>
      </c>
      <c r="Q649" s="138">
        <f>INDEX(ผลงานOPDVisit_HDC!$D:$D,MATCH(CalBudget2567!$D649,ผลงานOPDVisit_HDC!$A:$A,0))</f>
        <v>53389</v>
      </c>
      <c r="R649" s="138">
        <f t="shared" si="466"/>
        <v>1116.8583560283955</v>
      </c>
      <c r="S649" s="139">
        <f t="shared" si="467"/>
        <v>64066.799999999996</v>
      </c>
      <c r="T649" s="140">
        <f t="shared" si="468"/>
        <v>64066.799999999996</v>
      </c>
      <c r="U649" s="141">
        <f t="shared" si="469"/>
        <v>1146.3434166275451</v>
      </c>
      <c r="V649" s="142">
        <f t="shared" si="470"/>
        <v>73442554.404393598</v>
      </c>
      <c r="W649" s="143">
        <f>INDEX(รายได้แยกตามสิทธิ!$F:$F,MATCH(CalBudget2567!$D649,รายได้แยกตามสิทธิ!$B:$B,0))</f>
        <v>21529282.719999999</v>
      </c>
      <c r="X649" s="138">
        <f>INDEX(ผลงานOPDVisit_HDC!$E:$E,MATCH(CalBudget2567!$D649,ผลงานOPDVisit_HDC!$A:$A,0))</f>
        <v>52850</v>
      </c>
      <c r="Y649" s="138">
        <f t="shared" si="471"/>
        <v>407.36580359508042</v>
      </c>
      <c r="Z649" s="139">
        <f t="shared" si="472"/>
        <v>63420</v>
      </c>
      <c r="AA649" s="140">
        <f t="shared" si="473"/>
        <v>63420</v>
      </c>
      <c r="AB649" s="141">
        <f t="shared" si="474"/>
        <v>418.12026080999055</v>
      </c>
      <c r="AC649" s="142">
        <f t="shared" si="475"/>
        <v>26517186.940569602</v>
      </c>
      <c r="AD649" s="143">
        <f>INDEX(รายได้แยกตามสิทธิ!$G:$G,MATCH(CalBudget2567!$D649,รายได้แยกตามสิทธิ!$B:$B,0))</f>
        <v>54424.5</v>
      </c>
      <c r="AE649" s="138">
        <f>INDEX(ผลงานOPDVisit_HDC!$G:$G,MATCH(CalBudget2567!$D649,ผลงานOPDVisit_HDC!$A:$A,0))</f>
        <v>69</v>
      </c>
      <c r="AF649" s="138">
        <f t="shared" si="476"/>
        <v>788.76086956521738</v>
      </c>
      <c r="AG649" s="139">
        <f t="shared" si="477"/>
        <v>82.8</v>
      </c>
      <c r="AH649" s="140">
        <f t="shared" si="478"/>
        <v>82.8</v>
      </c>
      <c r="AI649" s="141">
        <f t="shared" si="479"/>
        <v>809.58415652173915</v>
      </c>
      <c r="AJ649" s="142">
        <f t="shared" si="480"/>
        <v>67033.568159999995</v>
      </c>
      <c r="AK649" s="143">
        <f>INDEX(รายได้แยกตามสิทธิ!$H:$H,MATCH(CalBudget2567!$D649,รายได้แยกตามสิทธิ!$B:$B,0))</f>
        <v>7912694.5</v>
      </c>
      <c r="AL649" s="138">
        <f>INDEX(ผลงานOPDVisit_HDC!$K:$K,MATCH(CalBudget2567!$D649,ผลงานOPDVisit_HDC!$A:$A,0))</f>
        <v>55848</v>
      </c>
      <c r="AM649" s="138">
        <f t="shared" si="481"/>
        <v>141.68268335482023</v>
      </c>
      <c r="AN649" s="139">
        <f t="shared" si="482"/>
        <v>67017.599999999991</v>
      </c>
      <c r="AO649" s="140">
        <f t="shared" si="483"/>
        <v>67017.599999999991</v>
      </c>
      <c r="AP649" s="141">
        <f t="shared" si="484"/>
        <v>145.42310619538748</v>
      </c>
      <c r="AQ649" s="142">
        <f t="shared" si="485"/>
        <v>9745907.561759999</v>
      </c>
      <c r="AR649" s="144">
        <f t="shared" si="459"/>
        <v>306243771.88072318</v>
      </c>
      <c r="AS649" s="143">
        <f>INDEX(รายได้แยกตามสิทธิ!$I:$I,MATCH(CalBudget2567!$D649,รายได้แยกตามสิทธิ!$B:$B,0))</f>
        <v>255743194.66999999</v>
      </c>
      <c r="AT649" s="138">
        <f>INDEX(ผลงานAdjRw_DHES!$D:$D,MATCH(CalBudget2567!$D649,ผลงานAdjRw_DHES!$B:$B,0))</f>
        <v>20554.919999999998</v>
      </c>
      <c r="AU649" s="143">
        <f t="shared" si="486"/>
        <v>12441.945513288303</v>
      </c>
      <c r="AV649" s="139">
        <f t="shared" si="487"/>
        <v>24665.903999999999</v>
      </c>
      <c r="AW649" s="140">
        <f t="shared" si="488"/>
        <v>24665.903999999999</v>
      </c>
      <c r="AX649" s="141">
        <f t="shared" si="489"/>
        <v>12770.412874839114</v>
      </c>
      <c r="AY649" s="142">
        <f t="shared" si="490"/>
        <v>314993778.01114559</v>
      </c>
      <c r="AZ649" s="143">
        <f>INDEX(รายได้แยกตามสิทธิ!$J:$J,MATCH(CalBudget2567!$D649,รายได้แยกตามสิทธิ!$B:$B,0))</f>
        <v>52162509.899999999</v>
      </c>
      <c r="BA649" s="138">
        <f>INDEX(ผลงานAdjRw_DHES!$F:$F,MATCH(CalBudget2567!$D649,ผลงานAdjRw_DHES!$B:$B,0))</f>
        <v>3326.9900000000002</v>
      </c>
      <c r="BB649" s="143">
        <f t="shared" si="491"/>
        <v>15678.589325486399</v>
      </c>
      <c r="BC649" s="139">
        <f t="shared" si="492"/>
        <v>3992.3879999999999</v>
      </c>
      <c r="BD649" s="140">
        <f t="shared" si="493"/>
        <v>3992.3879999999999</v>
      </c>
      <c r="BE649" s="141">
        <f t="shared" si="494"/>
        <v>16092.50408367924</v>
      </c>
      <c r="BF649" s="142">
        <f t="shared" si="495"/>
        <v>64247520.193631992</v>
      </c>
      <c r="BG649" s="143">
        <f>INDEX(รายได้แยกตามสิทธิ!$K:$K,MATCH(CalBudget2567!$D649,รายได้แยกตามสิทธิ!$B:$B,0))</f>
        <v>17323259.699999999</v>
      </c>
      <c r="BH649" s="138">
        <f>INDEX(ผลงานAdjRw_DHES!$E:$E,MATCH(CalBudget2567!$D649,ผลงานAdjRw_DHES!$B:$B,0))</f>
        <v>2019.7899999999997</v>
      </c>
      <c r="BI649" s="143">
        <f t="shared" si="496"/>
        <v>8576.7627822694449</v>
      </c>
      <c r="BJ649" s="139">
        <f t="shared" si="497"/>
        <v>2423.7479999999996</v>
      </c>
      <c r="BK649" s="140">
        <f t="shared" si="498"/>
        <v>2423.7479999999996</v>
      </c>
      <c r="BL649" s="141">
        <f t="shared" si="499"/>
        <v>8803.1893197213576</v>
      </c>
      <c r="BM649" s="142">
        <f t="shared" si="500"/>
        <v>21336712.507295996</v>
      </c>
      <c r="BN649" s="143">
        <f>INDEX(รายได้แยกตามสิทธิ!$N:$N,MATCH(CalBudget2567!$D649,รายได้แยกตามสิทธิ!$B:$B,0))</f>
        <v>27203272.34</v>
      </c>
      <c r="BO649" s="138">
        <f>INDEX(ผลงานAdjRw_DHES!$I:$I,MATCH(CalBudget2567!$D649,ผลงานAdjRw_DHES!$B:$B,0))</f>
        <v>1646.7700000000063</v>
      </c>
      <c r="BP649" s="143">
        <f t="shared" si="501"/>
        <v>16519.169246464226</v>
      </c>
      <c r="BQ649" s="139">
        <f t="shared" si="502"/>
        <v>1976.1240000000075</v>
      </c>
      <c r="BR649" s="140">
        <f t="shared" si="503"/>
        <v>1976.1240000000075</v>
      </c>
      <c r="BS649" s="141">
        <f t="shared" si="504"/>
        <v>16955.275314570881</v>
      </c>
      <c r="BT649" s="142">
        <f t="shared" si="505"/>
        <v>33505726.475731194</v>
      </c>
      <c r="BU649" s="144">
        <f t="shared" si="506"/>
        <v>434083737.18780476</v>
      </c>
      <c r="BV649" s="145">
        <f t="shared" si="460"/>
        <v>740327509.06852794</v>
      </c>
      <c r="BW649" s="146">
        <f>INDEX(รายได้แยกตามสิทธิ!$Q:$Q,MATCH(CalBudget2567!$D649,รายได้แยกตามสิทธิ!$B:$B,0))</f>
        <v>0.4</v>
      </c>
      <c r="BX649" s="145">
        <f t="shared" si="507"/>
        <v>296131003.62741119</v>
      </c>
      <c r="BY649" s="141"/>
      <c r="BZ649" s="143">
        <f t="shared" si="508"/>
        <v>300237</v>
      </c>
      <c r="CA649" s="138">
        <f>INDEX(ผลงานOPDVisit_HDC!$C:$C,MATCH(CalBudget2567!$D649,ผลงานOPDVisit_HDC!$A:$A,0))</f>
        <v>300237</v>
      </c>
      <c r="CB649" s="138">
        <f t="shared" si="509"/>
        <v>0</v>
      </c>
    </row>
    <row r="650" spans="1:80" hidden="1" x14ac:dyDescent="0.7">
      <c r="A650" s="136">
        <f>COUNTA($D$16:D650)</f>
        <v>635</v>
      </c>
      <c r="B650" s="1">
        <v>9</v>
      </c>
      <c r="C650" s="2" t="s">
        <v>55</v>
      </c>
      <c r="D650" s="91" t="s">
        <v>710</v>
      </c>
      <c r="E650" s="3" t="s">
        <v>1598</v>
      </c>
      <c r="F650" s="4" t="s">
        <v>1876</v>
      </c>
      <c r="G650" s="1">
        <v>6</v>
      </c>
      <c r="H650" s="3" t="s">
        <v>2965</v>
      </c>
      <c r="I650" s="137">
        <f>INDEX(รายได้แยกตามสิทธิ!$D:$D,MATCH(CalBudget2567!$D650,รายได้แยกตามสิทธิ!$B:$B,0))</f>
        <v>76064521.049999997</v>
      </c>
      <c r="J650" s="138">
        <f>INDEX(ผลงานOPDVisit_HDC!$F:$F,MATCH(CalBudget2567!$D650,ผลงานOPDVisit_HDC!$A:$A,0))</f>
        <v>98594</v>
      </c>
      <c r="K650" s="138">
        <f t="shared" si="461"/>
        <v>771.49239355336022</v>
      </c>
      <c r="L650" s="139">
        <f t="shared" si="462"/>
        <v>118312.79999999999</v>
      </c>
      <c r="M650" s="140">
        <f t="shared" si="463"/>
        <v>118312.79999999999</v>
      </c>
      <c r="N650" s="141">
        <f t="shared" si="464"/>
        <v>791.8597927431689</v>
      </c>
      <c r="O650" s="142">
        <f t="shared" si="465"/>
        <v>93687149.286863983</v>
      </c>
      <c r="P650" s="143">
        <f>INDEX(รายได้แยกตามสิทธิ!$E:$E,MATCH(CalBudget2567!$D650,รายได้แยกตามสิทธิ!$B:$B,0))</f>
        <v>8856810.6999999993</v>
      </c>
      <c r="Q650" s="138">
        <f>INDEX(ผลงานOPDVisit_HDC!$D:$D,MATCH(CalBudget2567!$D650,ผลงานOPDVisit_HDC!$A:$A,0))</f>
        <v>15767</v>
      </c>
      <c r="R650" s="138">
        <f t="shared" si="466"/>
        <v>561.73087461153034</v>
      </c>
      <c r="S650" s="139">
        <f t="shared" si="467"/>
        <v>18920.399999999998</v>
      </c>
      <c r="T650" s="140">
        <f t="shared" si="468"/>
        <v>18920.399999999998</v>
      </c>
      <c r="U650" s="141">
        <f t="shared" si="469"/>
        <v>576.56056970127474</v>
      </c>
      <c r="V650" s="142">
        <f t="shared" si="470"/>
        <v>10908756.602975998</v>
      </c>
      <c r="W650" s="143">
        <f>INDEX(รายได้แยกตามสิทธิ!$F:$F,MATCH(CalBudget2567!$D650,รายได้แยกตามสิทธิ!$B:$B,0))</f>
        <v>3101608.5</v>
      </c>
      <c r="X650" s="138">
        <f>INDEX(ผลงานOPDVisit_HDC!$E:$E,MATCH(CalBudget2567!$D650,ผลงานOPDVisit_HDC!$A:$A,0))</f>
        <v>10814</v>
      </c>
      <c r="Y650" s="138">
        <f t="shared" si="471"/>
        <v>286.81417606805991</v>
      </c>
      <c r="Z650" s="139">
        <f t="shared" si="472"/>
        <v>12976.8</v>
      </c>
      <c r="AA650" s="140">
        <f t="shared" si="473"/>
        <v>12976.8</v>
      </c>
      <c r="AB650" s="141">
        <f t="shared" si="474"/>
        <v>294.38607031625668</v>
      </c>
      <c r="AC650" s="142">
        <f t="shared" si="475"/>
        <v>3820189.1572799995</v>
      </c>
      <c r="AD650" s="143">
        <f>INDEX(รายได้แยกตามสิทธิ!$G:$G,MATCH(CalBudget2567!$D650,รายได้แยกตามสิทธิ!$B:$B,0))</f>
        <v>4327.3</v>
      </c>
      <c r="AE650" s="138">
        <f>INDEX(ผลงานOPDVisit_HDC!$G:$G,MATCH(CalBudget2567!$D650,ผลงานOPDVisit_HDC!$A:$A,0))</f>
        <v>109</v>
      </c>
      <c r="AF650" s="138">
        <f t="shared" si="476"/>
        <v>39.700000000000003</v>
      </c>
      <c r="AG650" s="139">
        <f t="shared" si="477"/>
        <v>130.79999999999998</v>
      </c>
      <c r="AH650" s="140">
        <f t="shared" si="478"/>
        <v>130.79999999999998</v>
      </c>
      <c r="AI650" s="141">
        <f t="shared" si="479"/>
        <v>40.748080000000002</v>
      </c>
      <c r="AJ650" s="142">
        <f t="shared" si="480"/>
        <v>5329.8488639999996</v>
      </c>
      <c r="AK650" s="143">
        <f>INDEX(รายได้แยกตามสิทธิ!$H:$H,MATCH(CalBudget2567!$D650,รายได้แยกตามสิทธิ!$B:$B,0))</f>
        <v>3264869.75</v>
      </c>
      <c r="AL650" s="138">
        <f>INDEX(ผลงานOPDVisit_HDC!$K:$K,MATCH(CalBudget2567!$D650,ผลงานOPDVisit_HDC!$A:$A,0))</f>
        <v>11004</v>
      </c>
      <c r="AM650" s="138">
        <f t="shared" si="481"/>
        <v>296.69845056343149</v>
      </c>
      <c r="AN650" s="139">
        <f t="shared" si="482"/>
        <v>13204.8</v>
      </c>
      <c r="AO650" s="140">
        <f t="shared" si="483"/>
        <v>13204.8</v>
      </c>
      <c r="AP650" s="141">
        <f t="shared" si="484"/>
        <v>304.53128965830609</v>
      </c>
      <c r="AQ650" s="142">
        <f t="shared" si="485"/>
        <v>4021274.7736800001</v>
      </c>
      <c r="AR650" s="144">
        <f t="shared" si="459"/>
        <v>112442699.66966398</v>
      </c>
      <c r="AS650" s="143">
        <f>INDEX(รายได้แยกตามสิทธิ!$I:$I,MATCH(CalBudget2567!$D650,รายได้แยกตามสิทธิ!$B:$B,0))</f>
        <v>28814085.5</v>
      </c>
      <c r="AT650" s="138">
        <f>INDEX(ผลงานAdjRw_DHES!$D:$D,MATCH(CalBudget2567!$D650,ผลงานAdjRw_DHES!$B:$B,0))</f>
        <v>2563.8999999999996</v>
      </c>
      <c r="AU650" s="143">
        <f t="shared" si="486"/>
        <v>11238.381177112993</v>
      </c>
      <c r="AV650" s="139">
        <f t="shared" si="487"/>
        <v>3076.6799999999994</v>
      </c>
      <c r="AW650" s="140">
        <f t="shared" si="488"/>
        <v>3076.6799999999994</v>
      </c>
      <c r="AX650" s="141">
        <f t="shared" si="489"/>
        <v>11535.074440188777</v>
      </c>
      <c r="AY650" s="142">
        <f t="shared" si="490"/>
        <v>35489732.828639999</v>
      </c>
      <c r="AZ650" s="143">
        <f>INDEX(รายได้แยกตามสิทธิ!$J:$J,MATCH(CalBudget2567!$D650,รายได้แยกตามสิทธิ!$B:$B,0))</f>
        <v>3109413.37</v>
      </c>
      <c r="BA650" s="138">
        <f>INDEX(ผลงานAdjRw_DHES!$F:$F,MATCH(CalBudget2567!$D650,ผลงานAdjRw_DHES!$B:$B,0))</f>
        <v>427.96640000000002</v>
      </c>
      <c r="BB650" s="143">
        <f t="shared" si="491"/>
        <v>7265.5548893557998</v>
      </c>
      <c r="BC650" s="139">
        <f t="shared" si="492"/>
        <v>513.55967999999996</v>
      </c>
      <c r="BD650" s="140">
        <f t="shared" si="493"/>
        <v>513.55967999999996</v>
      </c>
      <c r="BE650" s="141">
        <f t="shared" si="494"/>
        <v>7457.3655384347931</v>
      </c>
      <c r="BF650" s="142">
        <f t="shared" si="495"/>
        <v>3829802.2595615997</v>
      </c>
      <c r="BG650" s="143">
        <f>INDEX(รายได้แยกตามสิทธิ!$K:$K,MATCH(CalBudget2567!$D650,รายได้แยกตามสิทธิ!$B:$B,0))</f>
        <v>1059538.45</v>
      </c>
      <c r="BH650" s="138">
        <f>INDEX(ผลงานAdjRw_DHES!$E:$E,MATCH(CalBudget2567!$D650,ผลงานAdjRw_DHES!$B:$B,0))</f>
        <v>87.1524</v>
      </c>
      <c r="BI650" s="143">
        <f t="shared" si="496"/>
        <v>12157.30662609406</v>
      </c>
      <c r="BJ650" s="139">
        <f t="shared" si="497"/>
        <v>104.58288</v>
      </c>
      <c r="BK650" s="140">
        <f t="shared" si="498"/>
        <v>104.58288</v>
      </c>
      <c r="BL650" s="141">
        <f t="shared" si="499"/>
        <v>12478.259521022943</v>
      </c>
      <c r="BM650" s="142">
        <f t="shared" si="500"/>
        <v>1305012.318096</v>
      </c>
      <c r="BN650" s="143">
        <f>INDEX(รายได้แยกตามสิทธิ!$N:$N,MATCH(CalBudget2567!$D650,รายได้แยกตามสิทธิ!$B:$B,0))</f>
        <v>2016294.75</v>
      </c>
      <c r="BO650" s="138">
        <f>INDEX(ผลงานAdjRw_DHES!$I:$I,MATCH(CalBudget2567!$D650,ผลงานAdjRw_DHES!$B:$B,0))</f>
        <v>0</v>
      </c>
      <c r="BP650" s="143">
        <f t="shared" si="501"/>
        <v>0</v>
      </c>
      <c r="BQ650" s="139">
        <f t="shared" si="502"/>
        <v>0</v>
      </c>
      <c r="BR650" s="140">
        <f t="shared" si="503"/>
        <v>0</v>
      </c>
      <c r="BS650" s="141">
        <f t="shared" si="504"/>
        <v>0</v>
      </c>
      <c r="BT650" s="142">
        <f t="shared" si="505"/>
        <v>0</v>
      </c>
      <c r="BU650" s="144">
        <f t="shared" si="506"/>
        <v>40624547.406297594</v>
      </c>
      <c r="BV650" s="145">
        <f t="shared" si="460"/>
        <v>153067247.07596159</v>
      </c>
      <c r="BW650" s="146">
        <f>INDEX(รายได้แยกตามสิทธิ!$Q:$Q,MATCH(CalBudget2567!$D650,รายได้แยกตามสิทธิ!$B:$B,0))</f>
        <v>0.57999999999999996</v>
      </c>
      <c r="BX650" s="145">
        <f t="shared" si="507"/>
        <v>88779003.304057717</v>
      </c>
      <c r="BY650" s="141"/>
      <c r="BZ650" s="143">
        <f t="shared" si="508"/>
        <v>136288</v>
      </c>
      <c r="CA650" s="138">
        <f>INDEX(ผลงานOPDVisit_HDC!$C:$C,MATCH(CalBudget2567!$D650,ผลงานOPDVisit_HDC!$A:$A,0))</f>
        <v>136288</v>
      </c>
      <c r="CB650" s="138">
        <f t="shared" si="509"/>
        <v>0</v>
      </c>
    </row>
    <row r="651" spans="1:80" hidden="1" x14ac:dyDescent="0.7">
      <c r="A651" s="136">
        <f>COUNTA($D$16:D651)</f>
        <v>636</v>
      </c>
      <c r="B651" s="1">
        <v>9</v>
      </c>
      <c r="C651" s="2" t="s">
        <v>55</v>
      </c>
      <c r="D651" s="91" t="s">
        <v>711</v>
      </c>
      <c r="E651" s="3" t="s">
        <v>1599</v>
      </c>
      <c r="F651" s="4" t="s">
        <v>1876</v>
      </c>
      <c r="G651" s="1">
        <v>10</v>
      </c>
      <c r="H651" s="3" t="s">
        <v>2962</v>
      </c>
      <c r="I651" s="137">
        <f>INDEX(รายได้แยกตามสิทธิ!$D:$D,MATCH(CalBudget2567!$D651,รายได้แยกตามสิทธิ!$B:$B,0))</f>
        <v>63526541.5</v>
      </c>
      <c r="J651" s="138">
        <f>INDEX(ผลงานOPDVisit_HDC!$F:$F,MATCH(CalBudget2567!$D651,ผลงานOPDVisit_HDC!$A:$A,0))</f>
        <v>99739</v>
      </c>
      <c r="K651" s="138">
        <f t="shared" si="461"/>
        <v>636.92779654899289</v>
      </c>
      <c r="L651" s="139">
        <f t="shared" si="462"/>
        <v>119686.79999999999</v>
      </c>
      <c r="M651" s="140">
        <f t="shared" si="463"/>
        <v>119686.79999999999</v>
      </c>
      <c r="N651" s="141">
        <f t="shared" si="464"/>
        <v>653.74269037788633</v>
      </c>
      <c r="O651" s="142">
        <f t="shared" si="465"/>
        <v>78244370.634719998</v>
      </c>
      <c r="P651" s="143">
        <f>INDEX(รายได้แยกตามสิทธิ!$E:$E,MATCH(CalBudget2567!$D651,รายได้แยกตามสิทธิ!$B:$B,0))</f>
        <v>7690997.25</v>
      </c>
      <c r="Q651" s="138">
        <f>INDEX(ผลงานOPDVisit_HDC!$D:$D,MATCH(CalBudget2567!$D651,ผลงานOPDVisit_HDC!$A:$A,0))</f>
        <v>13351</v>
      </c>
      <c r="R651" s="138">
        <f t="shared" si="466"/>
        <v>576.06151224627365</v>
      </c>
      <c r="S651" s="139">
        <f t="shared" si="467"/>
        <v>16021.199999999999</v>
      </c>
      <c r="T651" s="140">
        <f t="shared" si="468"/>
        <v>16021.199999999999</v>
      </c>
      <c r="U651" s="141">
        <f t="shared" si="469"/>
        <v>591.2695361695753</v>
      </c>
      <c r="V651" s="142">
        <f t="shared" si="470"/>
        <v>9472847.4928799998</v>
      </c>
      <c r="W651" s="143">
        <f>INDEX(รายได้แยกตามสิทธิ!$F:$F,MATCH(CalBudget2567!$D651,รายได้แยกตามสิทธิ!$B:$B,0))</f>
        <v>1720820.45</v>
      </c>
      <c r="X651" s="138">
        <f>INDEX(ผลงานOPDVisit_HDC!$E:$E,MATCH(CalBudget2567!$D651,ผลงานOPDVisit_HDC!$A:$A,0))</f>
        <v>12193</v>
      </c>
      <c r="Y651" s="138">
        <f t="shared" si="471"/>
        <v>141.13183383908799</v>
      </c>
      <c r="Z651" s="139">
        <f t="shared" si="472"/>
        <v>14631.6</v>
      </c>
      <c r="AA651" s="140">
        <f t="shared" si="473"/>
        <v>14631.6</v>
      </c>
      <c r="AB651" s="141">
        <f t="shared" si="474"/>
        <v>144.85771425243991</v>
      </c>
      <c r="AC651" s="142">
        <f t="shared" si="475"/>
        <v>2119500.1318559996</v>
      </c>
      <c r="AD651" s="143">
        <f>INDEX(รายได้แยกตามสิทธิ!$G:$G,MATCH(CalBudget2567!$D651,รายได้แยกตามสิทธิ!$B:$B,0))</f>
        <v>32015</v>
      </c>
      <c r="AE651" s="138">
        <f>INDEX(ผลงานOPDVisit_HDC!$G:$G,MATCH(CalBudget2567!$D651,ผลงานOPDVisit_HDC!$A:$A,0))</f>
        <v>36</v>
      </c>
      <c r="AF651" s="138">
        <f t="shared" si="476"/>
        <v>889.30555555555554</v>
      </c>
      <c r="AG651" s="139">
        <f t="shared" si="477"/>
        <v>43.199999999999996</v>
      </c>
      <c r="AH651" s="140">
        <f t="shared" si="478"/>
        <v>43.199999999999996</v>
      </c>
      <c r="AI651" s="141">
        <f t="shared" si="479"/>
        <v>912.78322222222221</v>
      </c>
      <c r="AJ651" s="142">
        <f t="shared" si="480"/>
        <v>39432.235199999996</v>
      </c>
      <c r="AK651" s="143">
        <f>INDEX(รายได้แยกตามสิทธิ!$H:$H,MATCH(CalBudget2567!$D651,รายได้แยกตามสิทธิ!$B:$B,0))</f>
        <v>2072613</v>
      </c>
      <c r="AL651" s="138">
        <f>INDEX(ผลงานOPDVisit_HDC!$K:$K,MATCH(CalBudget2567!$D651,ผลงานOPDVisit_HDC!$A:$A,0))</f>
        <v>345</v>
      </c>
      <c r="AM651" s="138">
        <f t="shared" si="481"/>
        <v>6007.5739130434786</v>
      </c>
      <c r="AN651" s="139">
        <f t="shared" si="482"/>
        <v>414</v>
      </c>
      <c r="AO651" s="140">
        <f t="shared" si="483"/>
        <v>414</v>
      </c>
      <c r="AP651" s="141">
        <f t="shared" si="484"/>
        <v>6166.1738643478266</v>
      </c>
      <c r="AQ651" s="142">
        <f t="shared" si="485"/>
        <v>2552795.9798400002</v>
      </c>
      <c r="AR651" s="144">
        <f t="shared" si="459"/>
        <v>92428946.474495992</v>
      </c>
      <c r="AS651" s="143">
        <f>INDEX(รายได้แยกตามสิทธิ!$I:$I,MATCH(CalBudget2567!$D651,รายได้แยกตามสิทธิ!$B:$B,0))</f>
        <v>38573958</v>
      </c>
      <c r="AT651" s="138">
        <f>INDEX(ผลงานAdjRw_DHES!$D:$D,MATCH(CalBudget2567!$D651,ผลงานAdjRw_DHES!$B:$B,0))</f>
        <v>4516.7961000000005</v>
      </c>
      <c r="AU651" s="143">
        <f t="shared" si="486"/>
        <v>8540.1149722034152</v>
      </c>
      <c r="AV651" s="139">
        <f t="shared" si="487"/>
        <v>5420.1553200000008</v>
      </c>
      <c r="AW651" s="140">
        <f t="shared" si="488"/>
        <v>5420.1553200000008</v>
      </c>
      <c r="AX651" s="141">
        <f t="shared" si="489"/>
        <v>8765.5740074695859</v>
      </c>
      <c r="AY651" s="142">
        <f t="shared" si="490"/>
        <v>47510772.589440003</v>
      </c>
      <c r="AZ651" s="143">
        <f>INDEX(รายได้แยกตามสิทธิ!$J:$J,MATCH(CalBudget2567!$D651,รายได้แยกตามสิทธิ!$B:$B,0))</f>
        <v>3785745</v>
      </c>
      <c r="BA651" s="138">
        <f>INDEX(ผลงานAdjRw_DHES!$F:$F,MATCH(CalBudget2567!$D651,ผลงานAdjRw_DHES!$B:$B,0))</f>
        <v>345.72560000000004</v>
      </c>
      <c r="BB651" s="143">
        <f t="shared" si="491"/>
        <v>10950.143697776501</v>
      </c>
      <c r="BC651" s="139">
        <f t="shared" si="492"/>
        <v>414.87072000000006</v>
      </c>
      <c r="BD651" s="140">
        <f t="shared" si="493"/>
        <v>414.87072000000006</v>
      </c>
      <c r="BE651" s="141">
        <f t="shared" si="494"/>
        <v>11239.2274913978</v>
      </c>
      <c r="BF651" s="142">
        <f t="shared" si="495"/>
        <v>4662826.4015999995</v>
      </c>
      <c r="BG651" s="143">
        <f>INDEX(รายได้แยกตามสิทธิ!$K:$K,MATCH(CalBudget2567!$D651,รายได้แยกตามสิทธิ!$B:$B,0))</f>
        <v>1053202.27</v>
      </c>
      <c r="BH651" s="138">
        <f>INDEX(ผลงานAdjRw_DHES!$E:$E,MATCH(CalBudget2567!$D651,ผลงานAdjRw_DHES!$B:$B,0))</f>
        <v>227.98349999999999</v>
      </c>
      <c r="BI651" s="143">
        <f t="shared" si="496"/>
        <v>4619.6425179892403</v>
      </c>
      <c r="BJ651" s="139">
        <f t="shared" si="497"/>
        <v>273.58019999999999</v>
      </c>
      <c r="BK651" s="140">
        <f t="shared" si="498"/>
        <v>273.58019999999999</v>
      </c>
      <c r="BL651" s="141">
        <f t="shared" si="499"/>
        <v>4741.6010804641564</v>
      </c>
      <c r="BM651" s="142">
        <f t="shared" si="500"/>
        <v>1297208.1719136001</v>
      </c>
      <c r="BN651" s="143">
        <f>INDEX(รายได้แยกตามสิทธิ!$N:$N,MATCH(CalBudget2567!$D651,รายได้แยกตามสิทธิ!$B:$B,0))</f>
        <v>3189307</v>
      </c>
      <c r="BO651" s="138">
        <f>INDEX(ผลงานAdjRw_DHES!$I:$I,MATCH(CalBudget2567!$D651,ผลงานAdjRw_DHES!$B:$B,0))</f>
        <v>196.77040000000028</v>
      </c>
      <c r="BP651" s="143">
        <f t="shared" si="501"/>
        <v>16208.266080670646</v>
      </c>
      <c r="BQ651" s="139">
        <f t="shared" si="502"/>
        <v>236.12448000000032</v>
      </c>
      <c r="BR651" s="140">
        <f t="shared" si="503"/>
        <v>236.12448000000032</v>
      </c>
      <c r="BS651" s="141">
        <f t="shared" si="504"/>
        <v>16636.164305200353</v>
      </c>
      <c r="BT651" s="142">
        <f t="shared" si="505"/>
        <v>3928205.6457599998</v>
      </c>
      <c r="BU651" s="144">
        <f t="shared" si="506"/>
        <v>57399012.808713607</v>
      </c>
      <c r="BV651" s="145">
        <f t="shared" si="460"/>
        <v>149827959.28320959</v>
      </c>
      <c r="BW651" s="146">
        <f>INDEX(รายได้แยกตามสิทธิ!$Q:$Q,MATCH(CalBudget2567!$D651,รายได้แยกตามสิทธิ!$B:$B,0))</f>
        <v>0.56999999999999995</v>
      </c>
      <c r="BX651" s="145">
        <f t="shared" si="507"/>
        <v>85401936.79142946</v>
      </c>
      <c r="BY651" s="141"/>
      <c r="BZ651" s="143">
        <f t="shared" si="508"/>
        <v>125664</v>
      </c>
      <c r="CA651" s="138">
        <f>INDEX(ผลงานOPDVisit_HDC!$C:$C,MATCH(CalBudget2567!$D651,ผลงานOPDVisit_HDC!$A:$A,0))</f>
        <v>125664</v>
      </c>
      <c r="CB651" s="138">
        <f t="shared" si="509"/>
        <v>0</v>
      </c>
    </row>
    <row r="652" spans="1:80" hidden="1" x14ac:dyDescent="0.7">
      <c r="A652" s="136">
        <f>COUNTA($D$16:D652)</f>
        <v>637</v>
      </c>
      <c r="B652" s="1">
        <v>9</v>
      </c>
      <c r="C652" s="2" t="s">
        <v>55</v>
      </c>
      <c r="D652" s="91" t="s">
        <v>712</v>
      </c>
      <c r="E652" s="3" t="s">
        <v>1600</v>
      </c>
      <c r="F652" s="4" t="s">
        <v>1876</v>
      </c>
      <c r="G652" s="1">
        <v>13</v>
      </c>
      <c r="H652" s="3" t="s">
        <v>2963</v>
      </c>
      <c r="I652" s="137">
        <f>INDEX(รายได้แยกตามสิทธิ!$D:$D,MATCH(CalBudget2567!$D652,รายได้แยกตามสิทธิ!$B:$B,0))</f>
        <v>92632582.590000004</v>
      </c>
      <c r="J652" s="138">
        <f>INDEX(ผลงานOPDVisit_HDC!$F:$F,MATCH(CalBudget2567!$D652,ผลงานOPDVisit_HDC!$A:$A,0))</f>
        <v>127784</v>
      </c>
      <c r="K652" s="138">
        <f t="shared" si="461"/>
        <v>724.91534613097099</v>
      </c>
      <c r="L652" s="139">
        <f t="shared" si="462"/>
        <v>153340.79999999999</v>
      </c>
      <c r="M652" s="140">
        <f t="shared" si="463"/>
        <v>153340.79999999999</v>
      </c>
      <c r="N652" s="141">
        <f t="shared" si="464"/>
        <v>744.05311126882862</v>
      </c>
      <c r="O652" s="142">
        <f t="shared" si="465"/>
        <v>114093699.32445119</v>
      </c>
      <c r="P652" s="143">
        <f>INDEX(รายได้แยกตามสิทธิ!$E:$E,MATCH(CalBudget2567!$D652,รายได้แยกตามสิทธิ!$B:$B,0))</f>
        <v>21942918.280000001</v>
      </c>
      <c r="Q652" s="138">
        <f>INDEX(ผลงานOPDVisit_HDC!$D:$D,MATCH(CalBudget2567!$D652,ผลงานOPDVisit_HDC!$A:$A,0))</f>
        <v>29544</v>
      </c>
      <c r="R652" s="138">
        <f t="shared" si="466"/>
        <v>742.71995261305176</v>
      </c>
      <c r="S652" s="139">
        <f t="shared" si="467"/>
        <v>35452.799999999996</v>
      </c>
      <c r="T652" s="140">
        <f t="shared" si="468"/>
        <v>35452.799999999996</v>
      </c>
      <c r="U652" s="141">
        <f t="shared" si="469"/>
        <v>762.32775936203632</v>
      </c>
      <c r="V652" s="142">
        <f t="shared" si="470"/>
        <v>27026653.587110396</v>
      </c>
      <c r="W652" s="143">
        <f>INDEX(รายได้แยกตามสิทธิ!$F:$F,MATCH(CalBudget2567!$D652,รายได้แยกตามสิทธิ!$B:$B,0))</f>
        <v>6561901.0700000003</v>
      </c>
      <c r="X652" s="138">
        <f>INDEX(ผลงานOPDVisit_HDC!$E:$E,MATCH(CalBudget2567!$D652,ผลงานOPDVisit_HDC!$A:$A,0))</f>
        <v>17315</v>
      </c>
      <c r="Y652" s="138">
        <f t="shared" si="471"/>
        <v>378.97205140051977</v>
      </c>
      <c r="Z652" s="139">
        <f t="shared" si="472"/>
        <v>20778</v>
      </c>
      <c r="AA652" s="140">
        <f t="shared" si="473"/>
        <v>20778</v>
      </c>
      <c r="AB652" s="141">
        <f t="shared" si="474"/>
        <v>388.9769135574935</v>
      </c>
      <c r="AC652" s="142">
        <f t="shared" si="475"/>
        <v>8082162.3098975997</v>
      </c>
      <c r="AD652" s="143">
        <f>INDEX(รายได้แยกตามสิทธิ!$G:$G,MATCH(CalBudget2567!$D652,รายได้แยกตามสิทธิ!$B:$B,0))</f>
        <v>42422.080000000002</v>
      </c>
      <c r="AE652" s="138">
        <f>INDEX(ผลงานOPDVisit_HDC!$G:$G,MATCH(CalBudget2567!$D652,ผลงานOPDVisit_HDC!$A:$A,0))</f>
        <v>152</v>
      </c>
      <c r="AF652" s="138">
        <f t="shared" si="476"/>
        <v>279.09263157894736</v>
      </c>
      <c r="AG652" s="139">
        <f t="shared" si="477"/>
        <v>182.4</v>
      </c>
      <c r="AH652" s="140">
        <f t="shared" si="478"/>
        <v>182.4</v>
      </c>
      <c r="AI652" s="141">
        <f t="shared" si="479"/>
        <v>286.46067705263158</v>
      </c>
      <c r="AJ652" s="142">
        <f t="shared" si="480"/>
        <v>52250.427494399999</v>
      </c>
      <c r="AK652" s="143">
        <f>INDEX(รายได้แยกตามสิทธิ!$H:$H,MATCH(CalBudget2567!$D652,รายได้แยกตามสิทธิ!$B:$B,0))</f>
        <v>4040228.91</v>
      </c>
      <c r="AL652" s="138">
        <f>INDEX(ผลงานOPDVisit_HDC!$K:$K,MATCH(CalBudget2567!$D652,ผลงานOPDVisit_HDC!$A:$A,0))</f>
        <v>32818</v>
      </c>
      <c r="AM652" s="138">
        <f t="shared" si="481"/>
        <v>123.1101502224389</v>
      </c>
      <c r="AN652" s="139">
        <f t="shared" si="482"/>
        <v>39381.599999999999</v>
      </c>
      <c r="AO652" s="140">
        <f t="shared" si="483"/>
        <v>39381.599999999999</v>
      </c>
      <c r="AP652" s="141">
        <f t="shared" si="484"/>
        <v>126.36025818831129</v>
      </c>
      <c r="AQ652" s="142">
        <f t="shared" si="485"/>
        <v>4976269.1438688003</v>
      </c>
      <c r="AR652" s="144">
        <f t="shared" si="459"/>
        <v>154231034.79282239</v>
      </c>
      <c r="AS652" s="143">
        <f>INDEX(รายได้แยกตามสิทธิ!$I:$I,MATCH(CalBudget2567!$D652,รายได้แยกตามสิทธิ!$B:$B,0))</f>
        <v>63593347.710000001</v>
      </c>
      <c r="AT652" s="138">
        <f>INDEX(ผลงานAdjRw_DHES!$D:$D,MATCH(CalBudget2567!$D652,ผลงานAdjRw_DHES!$B:$B,0))</f>
        <v>8951.9696000000004</v>
      </c>
      <c r="AU652" s="143">
        <f t="shared" si="486"/>
        <v>7103.838658031189</v>
      </c>
      <c r="AV652" s="139">
        <f t="shared" si="487"/>
        <v>10742.363520000001</v>
      </c>
      <c r="AW652" s="140">
        <f t="shared" si="488"/>
        <v>10742.363520000001</v>
      </c>
      <c r="AX652" s="141">
        <f t="shared" si="489"/>
        <v>7291.3799986032127</v>
      </c>
      <c r="AY652" s="142">
        <f t="shared" si="490"/>
        <v>78326654.507452816</v>
      </c>
      <c r="AZ652" s="143">
        <f>INDEX(รายได้แยกตามสิทธิ!$J:$J,MATCH(CalBudget2567!$D652,รายได้แยกตามสิทธิ!$B:$B,0))</f>
        <v>9915631.4499999993</v>
      </c>
      <c r="BA652" s="138">
        <f>INDEX(ผลงานAdjRw_DHES!$F:$F,MATCH(CalBudget2567!$D652,ผลงานAdjRw_DHES!$B:$B,0))</f>
        <v>1212.7895000000001</v>
      </c>
      <c r="BB652" s="143">
        <f t="shared" si="491"/>
        <v>8175.888272449587</v>
      </c>
      <c r="BC652" s="139">
        <f t="shared" si="492"/>
        <v>1455.3474000000001</v>
      </c>
      <c r="BD652" s="140">
        <f t="shared" si="493"/>
        <v>1455.3474000000001</v>
      </c>
      <c r="BE652" s="141">
        <f t="shared" si="494"/>
        <v>8391.7317228422562</v>
      </c>
      <c r="BF652" s="142">
        <f t="shared" si="495"/>
        <v>12212884.944335999</v>
      </c>
      <c r="BG652" s="143">
        <f>INDEX(รายได้แยกตามสิทธิ!$K:$K,MATCH(CalBudget2567!$D652,รายได้แยกตามสิทธิ!$B:$B,0))</f>
        <v>3865130.69</v>
      </c>
      <c r="BH652" s="138">
        <f>INDEX(ผลงานAdjRw_DHES!$E:$E,MATCH(CalBudget2567!$D652,ผลงานAdjRw_DHES!$B:$B,0))</f>
        <v>528.35329999999999</v>
      </c>
      <c r="BI652" s="143">
        <f t="shared" si="496"/>
        <v>7315.42831283537</v>
      </c>
      <c r="BJ652" s="139">
        <f t="shared" si="497"/>
        <v>634.02395999999999</v>
      </c>
      <c r="BK652" s="140">
        <f t="shared" si="498"/>
        <v>634.02395999999999</v>
      </c>
      <c r="BL652" s="141">
        <f t="shared" si="499"/>
        <v>7508.5556202942234</v>
      </c>
      <c r="BM652" s="142">
        <f t="shared" si="500"/>
        <v>4760604.1682591997</v>
      </c>
      <c r="BN652" s="143">
        <f>INDEX(รายได้แยกตามสิทธิ!$N:$N,MATCH(CalBudget2567!$D652,รายได้แยกตามสิทธิ!$B:$B,0))</f>
        <v>7627739.5699999994</v>
      </c>
      <c r="BO652" s="138">
        <f>INDEX(ผลงานAdjRw_DHES!$I:$I,MATCH(CalBudget2567!$D652,ผลงานAdjRw_DHES!$B:$B,0))</f>
        <v>0</v>
      </c>
      <c r="BP652" s="143">
        <f t="shared" si="501"/>
        <v>0</v>
      </c>
      <c r="BQ652" s="139">
        <f t="shared" si="502"/>
        <v>0</v>
      </c>
      <c r="BR652" s="140">
        <f t="shared" si="503"/>
        <v>0</v>
      </c>
      <c r="BS652" s="141">
        <f t="shared" si="504"/>
        <v>0</v>
      </c>
      <c r="BT652" s="142">
        <f t="shared" si="505"/>
        <v>0</v>
      </c>
      <c r="BU652" s="144">
        <f t="shared" si="506"/>
        <v>95300143.620048016</v>
      </c>
      <c r="BV652" s="145">
        <f t="shared" si="460"/>
        <v>249531178.41287041</v>
      </c>
      <c r="BW652" s="146">
        <f>INDEX(รายได้แยกตามสิทธิ!$Q:$Q,MATCH(CalBudget2567!$D652,รายได้แยกตามสิทธิ!$B:$B,0))</f>
        <v>0.56999999999999995</v>
      </c>
      <c r="BX652" s="145">
        <f t="shared" si="507"/>
        <v>142232771.69533613</v>
      </c>
      <c r="BY652" s="141"/>
      <c r="BZ652" s="143">
        <f t="shared" si="508"/>
        <v>207613</v>
      </c>
      <c r="CA652" s="138">
        <f>INDEX(ผลงานOPDVisit_HDC!$C:$C,MATCH(CalBudget2567!$D652,ผลงานOPDVisit_HDC!$A:$A,0))</f>
        <v>207613</v>
      </c>
      <c r="CB652" s="138">
        <f t="shared" si="509"/>
        <v>0</v>
      </c>
    </row>
    <row r="653" spans="1:80" hidden="1" x14ac:dyDescent="0.7">
      <c r="A653" s="136">
        <f>COUNTA($D$16:D653)</f>
        <v>638</v>
      </c>
      <c r="B653" s="1">
        <v>9</v>
      </c>
      <c r="C653" s="2" t="s">
        <v>55</v>
      </c>
      <c r="D653" s="91" t="s">
        <v>713</v>
      </c>
      <c r="E653" s="3" t="s">
        <v>1601</v>
      </c>
      <c r="F653" s="4" t="s">
        <v>1876</v>
      </c>
      <c r="G653" s="1">
        <v>10</v>
      </c>
      <c r="H653" s="3" t="s">
        <v>2962</v>
      </c>
      <c r="I653" s="137">
        <f>INDEX(รายได้แยกตามสิทธิ!$D:$D,MATCH(CalBudget2567!$D653,รายได้แยกตามสิทธิ!$B:$B,0))</f>
        <v>43541454.799999997</v>
      </c>
      <c r="J653" s="138">
        <f>INDEX(ผลงานOPDVisit_HDC!$F:$F,MATCH(CalBudget2567!$D653,ผลงานOPDVisit_HDC!$A:$A,0))</f>
        <v>109582</v>
      </c>
      <c r="K653" s="138">
        <f t="shared" si="461"/>
        <v>397.34130422879667</v>
      </c>
      <c r="L653" s="139">
        <f t="shared" si="462"/>
        <v>131498.4</v>
      </c>
      <c r="M653" s="140">
        <f t="shared" si="463"/>
        <v>131498.4</v>
      </c>
      <c r="N653" s="141">
        <f t="shared" si="464"/>
        <v>407.83111466043692</v>
      </c>
      <c r="O653" s="142">
        <f t="shared" si="465"/>
        <v>53629139.048063993</v>
      </c>
      <c r="P653" s="143">
        <f>INDEX(รายได้แยกตามสิทธิ!$E:$E,MATCH(CalBudget2567!$D653,รายได้แยกตามสิทธิ!$B:$B,0))</f>
        <v>7546489.75</v>
      </c>
      <c r="Q653" s="138">
        <f>INDEX(ผลงานOPDVisit_HDC!$D:$D,MATCH(CalBudget2567!$D653,ผลงานOPDVisit_HDC!$A:$A,0))</f>
        <v>18076</v>
      </c>
      <c r="R653" s="138">
        <f t="shared" si="466"/>
        <v>417.4867088957734</v>
      </c>
      <c r="S653" s="139">
        <f t="shared" si="467"/>
        <v>21691.200000000001</v>
      </c>
      <c r="T653" s="140">
        <f t="shared" si="468"/>
        <v>21691.200000000001</v>
      </c>
      <c r="U653" s="141">
        <f t="shared" si="469"/>
        <v>428.50835801062181</v>
      </c>
      <c r="V653" s="142">
        <f t="shared" si="470"/>
        <v>9294860.4952799994</v>
      </c>
      <c r="W653" s="143">
        <f>INDEX(รายได้แยกตามสิทธิ!$F:$F,MATCH(CalBudget2567!$D653,รายได้แยกตามสิทธิ!$B:$B,0))</f>
        <v>1935865.35</v>
      </c>
      <c r="X653" s="138">
        <f>INDEX(ผลงานOPDVisit_HDC!$E:$E,MATCH(CalBudget2567!$D653,ผลงานOPDVisit_HDC!$A:$A,0))</f>
        <v>8652</v>
      </c>
      <c r="Y653" s="138">
        <f t="shared" si="471"/>
        <v>223.74772884882108</v>
      </c>
      <c r="Z653" s="139">
        <f t="shared" si="472"/>
        <v>10382.4</v>
      </c>
      <c r="AA653" s="140">
        <f t="shared" si="473"/>
        <v>10382.4</v>
      </c>
      <c r="AB653" s="141">
        <f t="shared" si="474"/>
        <v>229.65466889042995</v>
      </c>
      <c r="AC653" s="142">
        <f t="shared" si="475"/>
        <v>2384366.6342879999</v>
      </c>
      <c r="AD653" s="143">
        <f>INDEX(รายได้แยกตามสิทธิ!$G:$G,MATCH(CalBudget2567!$D653,รายได้แยกตามสิทธิ!$B:$B,0))</f>
        <v>12605</v>
      </c>
      <c r="AE653" s="138">
        <f>INDEX(ผลงานOPDVisit_HDC!$G:$G,MATCH(CalBudget2567!$D653,ผลงานOPDVisit_HDC!$A:$A,0))</f>
        <v>30</v>
      </c>
      <c r="AF653" s="138">
        <f t="shared" si="476"/>
        <v>420.16666666666669</v>
      </c>
      <c r="AG653" s="139">
        <f t="shared" si="477"/>
        <v>36</v>
      </c>
      <c r="AH653" s="140">
        <f t="shared" si="478"/>
        <v>36</v>
      </c>
      <c r="AI653" s="141">
        <f t="shared" si="479"/>
        <v>431.25906666666668</v>
      </c>
      <c r="AJ653" s="142">
        <f t="shared" si="480"/>
        <v>15525.3264</v>
      </c>
      <c r="AK653" s="143">
        <f>INDEX(รายได้แยกตามสิทธิ!$H:$H,MATCH(CalBudget2567!$D653,รายได้แยกตามสิทธิ!$B:$B,0))</f>
        <v>2179116.25</v>
      </c>
      <c r="AL653" s="138">
        <f>INDEX(ผลงานOPDVisit_HDC!$K:$K,MATCH(CalBudget2567!$D653,ผลงานOPDVisit_HDC!$A:$A,0))</f>
        <v>5439</v>
      </c>
      <c r="AM653" s="138">
        <f t="shared" si="481"/>
        <v>400.64648832505975</v>
      </c>
      <c r="AN653" s="139">
        <f t="shared" si="482"/>
        <v>6526.8</v>
      </c>
      <c r="AO653" s="140">
        <f t="shared" si="483"/>
        <v>6526.8</v>
      </c>
      <c r="AP653" s="141">
        <f t="shared" si="484"/>
        <v>411.22355561684134</v>
      </c>
      <c r="AQ653" s="142">
        <f t="shared" si="485"/>
        <v>2683973.9028000003</v>
      </c>
      <c r="AR653" s="144">
        <f t="shared" si="459"/>
        <v>68007865.40683198</v>
      </c>
      <c r="AS653" s="143">
        <f>INDEX(รายได้แยกตามสิทธิ!$I:$I,MATCH(CalBudget2567!$D653,รายได้แยกตามสิทธิ!$B:$B,0))</f>
        <v>25582385.469999999</v>
      </c>
      <c r="AT653" s="138">
        <f>INDEX(ผลงานAdjRw_DHES!$D:$D,MATCH(CalBudget2567!$D653,ผลงานAdjRw_DHES!$B:$B,0))</f>
        <v>2529.14</v>
      </c>
      <c r="AU653" s="143">
        <f t="shared" si="486"/>
        <v>10115.053128731506</v>
      </c>
      <c r="AV653" s="139">
        <f t="shared" si="487"/>
        <v>3034.9679999999998</v>
      </c>
      <c r="AW653" s="140">
        <f t="shared" si="488"/>
        <v>3034.9679999999998</v>
      </c>
      <c r="AX653" s="141">
        <f t="shared" si="489"/>
        <v>10382.090531330017</v>
      </c>
      <c r="AY653" s="142">
        <f t="shared" si="490"/>
        <v>31509312.5356896</v>
      </c>
      <c r="AZ653" s="143">
        <f>INDEX(รายได้แยกตามสิทธิ!$J:$J,MATCH(CalBudget2567!$D653,รายได้แยกตามสิทธิ!$B:$B,0))</f>
        <v>4344686.16</v>
      </c>
      <c r="BA653" s="138">
        <f>INDEX(ผลงานAdjRw_DHES!$F:$F,MATCH(CalBudget2567!$D653,ผลงานAdjRw_DHES!$B:$B,0))</f>
        <v>293.83000000000004</v>
      </c>
      <c r="BB653" s="143">
        <f t="shared" si="491"/>
        <v>14786.394037368545</v>
      </c>
      <c r="BC653" s="139">
        <f t="shared" si="492"/>
        <v>352.59600000000006</v>
      </c>
      <c r="BD653" s="140">
        <f t="shared" si="493"/>
        <v>352.59600000000006</v>
      </c>
      <c r="BE653" s="141">
        <f t="shared" si="494"/>
        <v>15176.754839955074</v>
      </c>
      <c r="BF653" s="142">
        <f t="shared" si="495"/>
        <v>5351263.0495488001</v>
      </c>
      <c r="BG653" s="143">
        <f>INDEX(รายได้แยกตามสิทธิ!$K:$K,MATCH(CalBudget2567!$D653,รายได้แยกตามสิทธิ!$B:$B,0))</f>
        <v>931285.55</v>
      </c>
      <c r="BH653" s="138">
        <f>INDEX(ผลงานAdjRw_DHES!$E:$E,MATCH(CalBudget2567!$D653,ผลงานAdjRw_DHES!$B:$B,0))</f>
        <v>81.86</v>
      </c>
      <c r="BI653" s="143">
        <f t="shared" si="496"/>
        <v>11376.56425604691</v>
      </c>
      <c r="BJ653" s="139">
        <f t="shared" si="497"/>
        <v>98.231999999999999</v>
      </c>
      <c r="BK653" s="140">
        <f t="shared" si="498"/>
        <v>98.231999999999999</v>
      </c>
      <c r="BL653" s="141">
        <f t="shared" si="499"/>
        <v>11676.905552406548</v>
      </c>
      <c r="BM653" s="142">
        <f t="shared" si="500"/>
        <v>1147045.7862239999</v>
      </c>
      <c r="BN653" s="143">
        <f>INDEX(รายได้แยกตามสิทธิ!$N:$N,MATCH(CalBudget2567!$D653,รายได้แยกตามสิทธิ!$B:$B,0))</f>
        <v>1924626.25</v>
      </c>
      <c r="BO653" s="138">
        <f>INDEX(ผลงานAdjRw_DHES!$I:$I,MATCH(CalBudget2567!$D653,ผลงานAdjRw_DHES!$B:$B,0))</f>
        <v>151.69000000000051</v>
      </c>
      <c r="BP653" s="143">
        <f t="shared" si="501"/>
        <v>12687.891423297471</v>
      </c>
      <c r="BQ653" s="139">
        <f t="shared" si="502"/>
        <v>182.02800000000062</v>
      </c>
      <c r="BR653" s="140">
        <f t="shared" si="503"/>
        <v>182.02800000000062</v>
      </c>
      <c r="BS653" s="141">
        <f t="shared" si="504"/>
        <v>13022.851756872524</v>
      </c>
      <c r="BT653" s="142">
        <f t="shared" si="505"/>
        <v>2370523.6595999999</v>
      </c>
      <c r="BU653" s="144">
        <f t="shared" si="506"/>
        <v>40378145.031062394</v>
      </c>
      <c r="BV653" s="145">
        <f t="shared" si="460"/>
        <v>108386010.43789437</v>
      </c>
      <c r="BW653" s="146">
        <f>INDEX(รายได้แยกตามสิทธิ!$Q:$Q,MATCH(CalBudget2567!$D653,รายได้แยกตามสิทธิ!$B:$B,0))</f>
        <v>0.65</v>
      </c>
      <c r="BX653" s="145">
        <f t="shared" si="507"/>
        <v>70450906.784631342</v>
      </c>
      <c r="BY653" s="141"/>
      <c r="BZ653" s="143">
        <f t="shared" si="508"/>
        <v>141779</v>
      </c>
      <c r="CA653" s="138">
        <f>INDEX(ผลงานOPDVisit_HDC!$C:$C,MATCH(CalBudget2567!$D653,ผลงานOPDVisit_HDC!$A:$A,0))</f>
        <v>141779</v>
      </c>
      <c r="CB653" s="138">
        <f t="shared" si="509"/>
        <v>0</v>
      </c>
    </row>
    <row r="654" spans="1:80" hidden="1" x14ac:dyDescent="0.7">
      <c r="A654" s="136">
        <f>COUNTA($D$16:D654)</f>
        <v>639</v>
      </c>
      <c r="B654" s="1">
        <v>9</v>
      </c>
      <c r="C654" s="2" t="s">
        <v>55</v>
      </c>
      <c r="D654" s="91" t="s">
        <v>714</v>
      </c>
      <c r="E654" s="3" t="s">
        <v>1602</v>
      </c>
      <c r="F654" s="4" t="s">
        <v>1876</v>
      </c>
      <c r="G654" s="1">
        <v>9</v>
      </c>
      <c r="H654" s="3" t="s">
        <v>2967</v>
      </c>
      <c r="I654" s="137">
        <f>INDEX(รายได้แยกตามสิทธิ!$D:$D,MATCH(CalBudget2567!$D654,รายได้แยกตามสิทธิ!$B:$B,0))</f>
        <v>41764544</v>
      </c>
      <c r="J654" s="138">
        <f>INDEX(ผลงานOPDVisit_HDC!$F:$F,MATCH(CalBudget2567!$D654,ผลงานOPDVisit_HDC!$A:$A,0))</f>
        <v>56347</v>
      </c>
      <c r="K654" s="138">
        <f t="shared" si="461"/>
        <v>741.20261948284735</v>
      </c>
      <c r="L654" s="139">
        <f t="shared" si="462"/>
        <v>67616.399999999994</v>
      </c>
      <c r="M654" s="140">
        <f t="shared" si="463"/>
        <v>67616.399999999994</v>
      </c>
      <c r="N654" s="141">
        <f t="shared" si="464"/>
        <v>760.77036863719457</v>
      </c>
      <c r="O654" s="142">
        <f t="shared" si="465"/>
        <v>51440553.553920001</v>
      </c>
      <c r="P654" s="143">
        <f>INDEX(รายได้แยกตามสิทธิ!$E:$E,MATCH(CalBudget2567!$D654,รายได้แยกตามสิทธิ!$B:$B,0))</f>
        <v>9623904</v>
      </c>
      <c r="Q654" s="138">
        <f>INDEX(ผลงานOPDVisit_HDC!$D:$D,MATCH(CalBudget2567!$D654,ผลงานOPDVisit_HDC!$A:$A,0))</f>
        <v>13088</v>
      </c>
      <c r="R654" s="138">
        <f t="shared" si="466"/>
        <v>735.32273838630806</v>
      </c>
      <c r="S654" s="139">
        <f t="shared" si="467"/>
        <v>15705.599999999999</v>
      </c>
      <c r="T654" s="140">
        <f t="shared" si="468"/>
        <v>15705.599999999999</v>
      </c>
      <c r="U654" s="141">
        <f t="shared" si="469"/>
        <v>754.73525867970659</v>
      </c>
      <c r="V654" s="142">
        <f t="shared" si="470"/>
        <v>11853570.07872</v>
      </c>
      <c r="W654" s="143">
        <f>INDEX(รายได้แยกตามสิทธิ!$F:$F,MATCH(CalBudget2567!$D654,รายได้แยกตามสิทธิ!$B:$B,0))</f>
        <v>1048236.62</v>
      </c>
      <c r="X654" s="138">
        <f>INDEX(ผลงานOPDVisit_HDC!$E:$E,MATCH(CalBudget2567!$D654,ผลงานOPDVisit_HDC!$A:$A,0))</f>
        <v>28506</v>
      </c>
      <c r="Y654" s="138">
        <f t="shared" si="471"/>
        <v>36.772490703711497</v>
      </c>
      <c r="Z654" s="139">
        <f t="shared" si="472"/>
        <v>34207.199999999997</v>
      </c>
      <c r="AA654" s="140">
        <f t="shared" si="473"/>
        <v>34207.199999999997</v>
      </c>
      <c r="AB654" s="141">
        <f t="shared" si="474"/>
        <v>37.74328445828948</v>
      </c>
      <c r="AC654" s="142">
        <f t="shared" si="475"/>
        <v>1291092.0801215998</v>
      </c>
      <c r="AD654" s="143">
        <f>INDEX(รายได้แยกตามสิทธิ!$G:$G,MATCH(CalBudget2567!$D654,รายได้แยกตามสิทธิ!$B:$B,0))</f>
        <v>11732</v>
      </c>
      <c r="AE654" s="138">
        <f>INDEX(ผลงานOPDVisit_HDC!$G:$G,MATCH(CalBudget2567!$D654,ผลงานOPDVisit_HDC!$A:$A,0))</f>
        <v>21</v>
      </c>
      <c r="AF654" s="138">
        <f t="shared" si="476"/>
        <v>558.66666666666663</v>
      </c>
      <c r="AG654" s="139">
        <f t="shared" si="477"/>
        <v>25.2</v>
      </c>
      <c r="AH654" s="140">
        <f t="shared" si="478"/>
        <v>25.2</v>
      </c>
      <c r="AI654" s="141">
        <f t="shared" si="479"/>
        <v>573.41546666666659</v>
      </c>
      <c r="AJ654" s="142">
        <f t="shared" si="480"/>
        <v>14450.069759999998</v>
      </c>
      <c r="AK654" s="143">
        <f>INDEX(รายได้แยกตามสิทธิ!$H:$H,MATCH(CalBudget2567!$D654,รายได้แยกตามสิทธิ!$B:$B,0))</f>
        <v>2615997</v>
      </c>
      <c r="AL654" s="138">
        <f>INDEX(ผลงานOPDVisit_HDC!$K:$K,MATCH(CalBudget2567!$D654,ผลงานOPDVisit_HDC!$A:$A,0))</f>
        <v>6586</v>
      </c>
      <c r="AM654" s="138">
        <f t="shared" si="481"/>
        <v>397.20573944731245</v>
      </c>
      <c r="AN654" s="139">
        <f t="shared" si="482"/>
        <v>7903.2</v>
      </c>
      <c r="AO654" s="140">
        <f t="shared" si="483"/>
        <v>7903.2</v>
      </c>
      <c r="AP654" s="141">
        <f t="shared" si="484"/>
        <v>407.69197096872148</v>
      </c>
      <c r="AQ654" s="142">
        <f t="shared" si="485"/>
        <v>3222071.1849599993</v>
      </c>
      <c r="AR654" s="144">
        <f t="shared" si="459"/>
        <v>67821736.967481598</v>
      </c>
      <c r="AS654" s="143">
        <f>INDEX(รายได้แยกตามสิทธิ!$I:$I,MATCH(CalBudget2567!$D654,รายได้แยกตามสิทธิ!$B:$B,0))</f>
        <v>23189124</v>
      </c>
      <c r="AT654" s="138">
        <f>INDEX(ผลงานAdjRw_DHES!$D:$D,MATCH(CalBudget2567!$D654,ผลงานAdjRw_DHES!$B:$B,0))</f>
        <v>3123.7601</v>
      </c>
      <c r="AU654" s="143">
        <f t="shared" si="486"/>
        <v>7423.465073390239</v>
      </c>
      <c r="AV654" s="139">
        <f t="shared" si="487"/>
        <v>3748.5121199999999</v>
      </c>
      <c r="AW654" s="140">
        <f t="shared" si="488"/>
        <v>3748.5121199999999</v>
      </c>
      <c r="AX654" s="141">
        <f t="shared" si="489"/>
        <v>7619.4445513277415</v>
      </c>
      <c r="AY654" s="142">
        <f t="shared" si="490"/>
        <v>28561580.248319998</v>
      </c>
      <c r="AZ654" s="143">
        <f>INDEX(รายได้แยกตามสิทธิ!$J:$J,MATCH(CalBudget2567!$D654,รายได้แยกตามสิทธิ!$B:$B,0))</f>
        <v>4785025</v>
      </c>
      <c r="BA654" s="138">
        <f>INDEX(ผลงานAdjRw_DHES!$F:$F,MATCH(CalBudget2567!$D654,ผลงานAdjRw_DHES!$B:$B,0))</f>
        <v>424.52239999999995</v>
      </c>
      <c r="BB654" s="143">
        <f t="shared" si="491"/>
        <v>11271.548921800124</v>
      </c>
      <c r="BC654" s="139">
        <f t="shared" si="492"/>
        <v>509.42687999999993</v>
      </c>
      <c r="BD654" s="140">
        <f t="shared" si="493"/>
        <v>509.42687999999993</v>
      </c>
      <c r="BE654" s="141">
        <f t="shared" si="494"/>
        <v>11569.117813335648</v>
      </c>
      <c r="BF654" s="142">
        <f t="shared" si="495"/>
        <v>5893619.5920000011</v>
      </c>
      <c r="BG654" s="143">
        <f>INDEX(รายได้แยกตามสิทธิ!$K:$K,MATCH(CalBudget2567!$D654,รายได้แยกตามสิทธิ!$B:$B,0))</f>
        <v>696239.12</v>
      </c>
      <c r="BH654" s="138">
        <f>INDEX(ผลงานAdjRw_DHES!$E:$E,MATCH(CalBudget2567!$D654,ผลงานAdjRw_DHES!$B:$B,0))</f>
        <v>131.20089999999999</v>
      </c>
      <c r="BI654" s="143">
        <f t="shared" si="496"/>
        <v>5306.6642073339435</v>
      </c>
      <c r="BJ654" s="139">
        <f t="shared" si="497"/>
        <v>157.44107999999997</v>
      </c>
      <c r="BK654" s="140">
        <f t="shared" si="498"/>
        <v>157.44107999999997</v>
      </c>
      <c r="BL654" s="141">
        <f t="shared" si="499"/>
        <v>5446.7601424075592</v>
      </c>
      <c r="BM654" s="142">
        <f t="shared" si="500"/>
        <v>857543.79932159977</v>
      </c>
      <c r="BN654" s="143">
        <f>INDEX(รายได้แยกตามสิทธิ!$N:$N,MATCH(CalBudget2567!$D654,รายได้แยกตามสิทธิ!$B:$B,0))</f>
        <v>1516786</v>
      </c>
      <c r="BO654" s="138">
        <f>INDEX(ผลงานAdjRw_DHES!$I:$I,MATCH(CalBudget2567!$D654,ผลงานAdjRw_DHES!$B:$B,0))</f>
        <v>0</v>
      </c>
      <c r="BP654" s="143">
        <f t="shared" si="501"/>
        <v>0</v>
      </c>
      <c r="BQ654" s="139">
        <f t="shared" si="502"/>
        <v>0</v>
      </c>
      <c r="BR654" s="140">
        <f t="shared" si="503"/>
        <v>0</v>
      </c>
      <c r="BS654" s="141">
        <f t="shared" si="504"/>
        <v>0</v>
      </c>
      <c r="BT654" s="142">
        <f t="shared" si="505"/>
        <v>0</v>
      </c>
      <c r="BU654" s="144">
        <f t="shared" si="506"/>
        <v>35312743.639641598</v>
      </c>
      <c r="BV654" s="145">
        <f t="shared" si="460"/>
        <v>103134480.6071232</v>
      </c>
      <c r="BW654" s="146">
        <f>INDEX(รายได้แยกตามสิทธิ!$Q:$Q,MATCH(CalBudget2567!$D654,รายได้แยกตามสิทธิ!$B:$B,0))</f>
        <v>0.49</v>
      </c>
      <c r="BX654" s="145">
        <f t="shared" si="507"/>
        <v>50535895.497490369</v>
      </c>
      <c r="BY654" s="141"/>
      <c r="BZ654" s="143">
        <f t="shared" si="508"/>
        <v>104548</v>
      </c>
      <c r="CA654" s="138">
        <f>INDEX(ผลงานOPDVisit_HDC!$C:$C,MATCH(CalBudget2567!$D654,ผลงานOPDVisit_HDC!$A:$A,0))</f>
        <v>104548</v>
      </c>
      <c r="CB654" s="138">
        <f t="shared" si="509"/>
        <v>0</v>
      </c>
    </row>
    <row r="655" spans="1:80" hidden="1" x14ac:dyDescent="0.7">
      <c r="A655" s="136">
        <f>COUNTA($D$16:D655)</f>
        <v>640</v>
      </c>
      <c r="B655" s="1">
        <v>9</v>
      </c>
      <c r="C655" s="2" t="s">
        <v>55</v>
      </c>
      <c r="D655" s="91" t="s">
        <v>715</v>
      </c>
      <c r="E655" s="3" t="s">
        <v>1603</v>
      </c>
      <c r="F655" s="4" t="s">
        <v>1876</v>
      </c>
      <c r="G655" s="1">
        <v>13</v>
      </c>
      <c r="H655" s="3" t="s">
        <v>2963</v>
      </c>
      <c r="I655" s="137">
        <f>INDEX(รายได้แยกตามสิทธิ!$D:$D,MATCH(CalBudget2567!$D655,รายได้แยกตามสิทธิ!$B:$B,0))</f>
        <v>81448911.140000001</v>
      </c>
      <c r="J655" s="138">
        <f>INDEX(ผลงานOPDVisit_HDC!$F:$F,MATCH(CalBudget2567!$D655,ผลงานOPDVisit_HDC!$A:$A,0))</f>
        <v>138722</v>
      </c>
      <c r="K655" s="138">
        <f t="shared" si="461"/>
        <v>587.13766482605502</v>
      </c>
      <c r="L655" s="139">
        <f t="shared" si="462"/>
        <v>166466.4</v>
      </c>
      <c r="M655" s="140">
        <f t="shared" si="463"/>
        <v>166466.4</v>
      </c>
      <c r="N655" s="141">
        <f t="shared" si="464"/>
        <v>602.63809917746289</v>
      </c>
      <c r="O655" s="142">
        <f t="shared" si="465"/>
        <v>100318994.87291521</v>
      </c>
      <c r="P655" s="143">
        <f>INDEX(รายได้แยกตามสิทธิ!$E:$E,MATCH(CalBudget2567!$D655,รายได้แยกตามสิทธิ!$B:$B,0))</f>
        <v>26243971.440000001</v>
      </c>
      <c r="Q655" s="138">
        <f>INDEX(ผลงานOPDVisit_HDC!$D:$D,MATCH(CalBudget2567!$D655,ผลงานOPDVisit_HDC!$A:$A,0))</f>
        <v>35477</v>
      </c>
      <c r="R655" s="138">
        <f t="shared" si="466"/>
        <v>739.74607323054374</v>
      </c>
      <c r="S655" s="139">
        <f t="shared" si="467"/>
        <v>42572.4</v>
      </c>
      <c r="T655" s="140">
        <f t="shared" si="468"/>
        <v>42572.4</v>
      </c>
      <c r="U655" s="141">
        <f t="shared" si="469"/>
        <v>759.27536956383005</v>
      </c>
      <c r="V655" s="142">
        <f t="shared" si="470"/>
        <v>32324174.743219201</v>
      </c>
      <c r="W655" s="143">
        <f>INDEX(รายได้แยกตามสิทธิ!$F:$F,MATCH(CalBudget2567!$D655,รายได้แยกตามสิทธิ!$B:$B,0))</f>
        <v>4726019.7</v>
      </c>
      <c r="X655" s="138">
        <f>INDEX(ผลงานOPDVisit_HDC!$E:$E,MATCH(CalBudget2567!$D655,ผลงานOPDVisit_HDC!$A:$A,0))</f>
        <v>15950</v>
      </c>
      <c r="Y655" s="138">
        <f t="shared" si="471"/>
        <v>296.30217554858933</v>
      </c>
      <c r="Z655" s="139">
        <f t="shared" si="472"/>
        <v>19140</v>
      </c>
      <c r="AA655" s="140">
        <f t="shared" si="473"/>
        <v>19140</v>
      </c>
      <c r="AB655" s="141">
        <f t="shared" si="474"/>
        <v>304.12455298307208</v>
      </c>
      <c r="AC655" s="142">
        <f t="shared" si="475"/>
        <v>5820943.9440959999</v>
      </c>
      <c r="AD655" s="143">
        <f>INDEX(รายได้แยกตามสิทธิ!$G:$G,MATCH(CalBudget2567!$D655,รายได้แยกตามสิทธิ!$B:$B,0))</f>
        <v>56431.94</v>
      </c>
      <c r="AE655" s="138">
        <f>INDEX(ผลงานOPDVisit_HDC!$G:$G,MATCH(CalBudget2567!$D655,ผลงานOPDVisit_HDC!$A:$A,0))</f>
        <v>112</v>
      </c>
      <c r="AF655" s="138">
        <f t="shared" si="476"/>
        <v>503.85660714285717</v>
      </c>
      <c r="AG655" s="139">
        <f t="shared" si="477"/>
        <v>134.4</v>
      </c>
      <c r="AH655" s="140">
        <f t="shared" si="478"/>
        <v>134.4</v>
      </c>
      <c r="AI655" s="141">
        <f t="shared" si="479"/>
        <v>517.15842157142856</v>
      </c>
      <c r="AJ655" s="142">
        <f t="shared" si="480"/>
        <v>69506.091859200009</v>
      </c>
      <c r="AK655" s="143">
        <f>INDEX(รายได้แยกตามสิทธิ!$H:$H,MATCH(CalBudget2567!$D655,รายได้แยกตามสิทธิ!$B:$B,0))</f>
        <v>4449759.4800000004</v>
      </c>
      <c r="AL655" s="138">
        <f>INDEX(ผลงานOPDVisit_HDC!$K:$K,MATCH(CalBudget2567!$D655,ผลงานOPDVisit_HDC!$A:$A,0))</f>
        <v>690</v>
      </c>
      <c r="AM655" s="138">
        <f t="shared" si="481"/>
        <v>6448.9267826086962</v>
      </c>
      <c r="AN655" s="139">
        <f t="shared" si="482"/>
        <v>828</v>
      </c>
      <c r="AO655" s="140">
        <f t="shared" si="483"/>
        <v>828</v>
      </c>
      <c r="AP655" s="141">
        <f t="shared" si="484"/>
        <v>6619.1784496695655</v>
      </c>
      <c r="AQ655" s="142">
        <f t="shared" si="485"/>
        <v>5480679.7563263997</v>
      </c>
      <c r="AR655" s="144">
        <f t="shared" si="459"/>
        <v>144014299.408416</v>
      </c>
      <c r="AS655" s="143">
        <f>INDEX(รายได้แยกตามสิทธิ!$I:$I,MATCH(CalBudget2567!$D655,รายได้แยกตามสิทธิ!$B:$B,0))</f>
        <v>62778931.25</v>
      </c>
      <c r="AT655" s="138">
        <f>INDEX(ผลงานAdjRw_DHES!$D:$D,MATCH(CalBudget2567!$D655,ผลงานAdjRw_DHES!$B:$B,0))</f>
        <v>5599.5936000000002</v>
      </c>
      <c r="AU655" s="143">
        <f t="shared" si="486"/>
        <v>11211.337060246658</v>
      </c>
      <c r="AV655" s="139">
        <f t="shared" si="487"/>
        <v>6719.5123199999998</v>
      </c>
      <c r="AW655" s="140">
        <f t="shared" si="488"/>
        <v>6719.5123199999998</v>
      </c>
      <c r="AX655" s="141">
        <f t="shared" si="489"/>
        <v>11507.31635863717</v>
      </c>
      <c r="AY655" s="142">
        <f t="shared" si="490"/>
        <v>77323554.041999996</v>
      </c>
      <c r="AZ655" s="143">
        <f>INDEX(รายได้แยกตามสิทธิ!$J:$J,MATCH(CalBudget2567!$D655,รายได้แยกตามสิทธิ!$B:$B,0))</f>
        <v>12377084.359999999</v>
      </c>
      <c r="BA655" s="138">
        <f>INDEX(ผลงานAdjRw_DHES!$F:$F,MATCH(CalBudget2567!$D655,ผลงานAdjRw_DHES!$B:$B,0))</f>
        <v>692.8356</v>
      </c>
      <c r="BB655" s="143">
        <f t="shared" si="491"/>
        <v>17864.388550472868</v>
      </c>
      <c r="BC655" s="139">
        <f t="shared" si="492"/>
        <v>831.40271999999993</v>
      </c>
      <c r="BD655" s="140">
        <f t="shared" si="493"/>
        <v>831.40271999999993</v>
      </c>
      <c r="BE655" s="141">
        <f t="shared" si="494"/>
        <v>18336.008408205351</v>
      </c>
      <c r="BF655" s="142">
        <f t="shared" si="495"/>
        <v>15244607.264524797</v>
      </c>
      <c r="BG655" s="143">
        <f>INDEX(รายได้แยกตามสิทธิ!$K:$K,MATCH(CalBudget2567!$D655,รายได้แยกตามสิทธิ!$B:$B,0))</f>
        <v>2877870.18</v>
      </c>
      <c r="BH655" s="138">
        <f>INDEX(ผลงานAdjRw_DHES!$E:$E,MATCH(CalBudget2567!$D655,ผลงานAdjRw_DHES!$B:$B,0))</f>
        <v>365.13910000000004</v>
      </c>
      <c r="BI655" s="143">
        <f t="shared" si="496"/>
        <v>7881.5722008407201</v>
      </c>
      <c r="BJ655" s="139">
        <f t="shared" si="497"/>
        <v>438.16692000000006</v>
      </c>
      <c r="BK655" s="140">
        <f t="shared" si="498"/>
        <v>438.16692000000006</v>
      </c>
      <c r="BL655" s="141">
        <f t="shared" si="499"/>
        <v>8089.6457069429152</v>
      </c>
      <c r="BM655" s="142">
        <f t="shared" si="500"/>
        <v>3544615.1433024001</v>
      </c>
      <c r="BN655" s="143">
        <f>INDEX(รายได้แยกตามสิทธิ!$N:$N,MATCH(CalBudget2567!$D655,รายได้แยกตามสิทธิ!$B:$B,0))</f>
        <v>7322805.8099999996</v>
      </c>
      <c r="BO655" s="138">
        <f>INDEX(ผลงานAdjRw_DHES!$I:$I,MATCH(CalBudget2567!$D655,ผลงานAdjRw_DHES!$B:$B,0))</f>
        <v>426.03210000000001</v>
      </c>
      <c r="BP655" s="143">
        <f t="shared" si="501"/>
        <v>17188.389818513675</v>
      </c>
      <c r="BQ655" s="139">
        <f t="shared" si="502"/>
        <v>511.23851999999999</v>
      </c>
      <c r="BR655" s="140">
        <f t="shared" si="503"/>
        <v>511.23851999999999</v>
      </c>
      <c r="BS655" s="141">
        <f t="shared" si="504"/>
        <v>17642.163309722437</v>
      </c>
      <c r="BT655" s="142">
        <f t="shared" si="505"/>
        <v>9019353.4600607995</v>
      </c>
      <c r="BU655" s="144">
        <f t="shared" si="506"/>
        <v>105132129.909888</v>
      </c>
      <c r="BV655" s="145">
        <f t="shared" si="460"/>
        <v>249146429.318304</v>
      </c>
      <c r="BW655" s="146">
        <f>INDEX(รายได้แยกตามสิทธิ!$Q:$Q,MATCH(CalBudget2567!$D655,รายได้แยกตามสิทธิ!$B:$B,0))</f>
        <v>0.54</v>
      </c>
      <c r="BX655" s="145">
        <f t="shared" si="507"/>
        <v>134539071.83188418</v>
      </c>
      <c r="BY655" s="141"/>
      <c r="BZ655" s="143">
        <f t="shared" si="508"/>
        <v>190951</v>
      </c>
      <c r="CA655" s="138">
        <f>INDEX(ผลงานOPDVisit_HDC!$C:$C,MATCH(CalBudget2567!$D655,ผลงานOPDVisit_HDC!$A:$A,0))</f>
        <v>190951</v>
      </c>
      <c r="CB655" s="138">
        <f t="shared" si="509"/>
        <v>0</v>
      </c>
    </row>
    <row r="656" spans="1:80" hidden="1" x14ac:dyDescent="0.7">
      <c r="A656" s="136">
        <f>COUNTA($D$16:D656)</f>
        <v>641</v>
      </c>
      <c r="B656" s="1">
        <v>9</v>
      </c>
      <c r="C656" s="2" t="s">
        <v>55</v>
      </c>
      <c r="D656" s="91" t="s">
        <v>716</v>
      </c>
      <c r="E656" s="3" t="s">
        <v>1604</v>
      </c>
      <c r="F656" s="4" t="s">
        <v>1876</v>
      </c>
      <c r="G656" s="1">
        <v>13</v>
      </c>
      <c r="H656" s="3" t="s">
        <v>2963</v>
      </c>
      <c r="I656" s="137">
        <f>INDEX(รายได้แยกตามสิทธิ!$D:$D,MATCH(CalBudget2567!$D656,รายได้แยกตามสิทธิ!$B:$B,0))</f>
        <v>69672759.049999997</v>
      </c>
      <c r="J656" s="138">
        <f>INDEX(ผลงานOPDVisit_HDC!$F:$F,MATCH(CalBudget2567!$D656,ผลงานOPDVisit_HDC!$A:$A,0))</f>
        <v>158107</v>
      </c>
      <c r="K656" s="138">
        <f t="shared" si="461"/>
        <v>440.66840209478391</v>
      </c>
      <c r="L656" s="139">
        <f t="shared" si="462"/>
        <v>189728.4</v>
      </c>
      <c r="M656" s="140">
        <f t="shared" si="463"/>
        <v>189728.4</v>
      </c>
      <c r="N656" s="141">
        <f t="shared" si="464"/>
        <v>452.30204791008623</v>
      </c>
      <c r="O656" s="142">
        <f t="shared" si="465"/>
        <v>85814543.866704002</v>
      </c>
      <c r="P656" s="143">
        <f>INDEX(รายได้แยกตามสิทธิ!$E:$E,MATCH(CalBudget2567!$D656,รายได้แยกตามสิทธิ!$B:$B,0))</f>
        <v>20173577</v>
      </c>
      <c r="Q656" s="138">
        <f>INDEX(ผลงานOPDVisit_HDC!$D:$D,MATCH(CalBudget2567!$D656,ผลงานOPDVisit_HDC!$A:$A,0))</f>
        <v>28106</v>
      </c>
      <c r="R656" s="138">
        <f t="shared" si="466"/>
        <v>717.76762968761113</v>
      </c>
      <c r="S656" s="139">
        <f t="shared" si="467"/>
        <v>33727.199999999997</v>
      </c>
      <c r="T656" s="140">
        <f t="shared" si="468"/>
        <v>33727.199999999997</v>
      </c>
      <c r="U656" s="141">
        <f t="shared" si="469"/>
        <v>736.71669511136406</v>
      </c>
      <c r="V656" s="142">
        <f t="shared" si="470"/>
        <v>24847391.319359995</v>
      </c>
      <c r="W656" s="143">
        <f>INDEX(รายได้แยกตามสิทธิ!$F:$F,MATCH(CalBudget2567!$D656,รายได้แยกตามสิทธิ!$B:$B,0))</f>
        <v>5191133.95</v>
      </c>
      <c r="X656" s="138">
        <f>INDEX(ผลงานOPDVisit_HDC!$E:$E,MATCH(CalBudget2567!$D656,ผลงานOPDVisit_HDC!$A:$A,0))</f>
        <v>10925</v>
      </c>
      <c r="Y656" s="138">
        <f t="shared" si="471"/>
        <v>475.16100228832954</v>
      </c>
      <c r="Z656" s="139">
        <f t="shared" si="472"/>
        <v>13110</v>
      </c>
      <c r="AA656" s="140">
        <f t="shared" si="473"/>
        <v>13110</v>
      </c>
      <c r="AB656" s="141">
        <f t="shared" si="474"/>
        <v>487.70525274874143</v>
      </c>
      <c r="AC656" s="142">
        <f t="shared" si="475"/>
        <v>6393815.8635360003</v>
      </c>
      <c r="AD656" s="143">
        <f>INDEX(รายได้แยกตามสิทธิ!$G:$G,MATCH(CalBudget2567!$D656,รายได้แยกตามสิทธิ!$B:$B,0))</f>
        <v>27044</v>
      </c>
      <c r="AE656" s="138">
        <f>INDEX(ผลงานOPDVisit_HDC!$G:$G,MATCH(CalBudget2567!$D656,ผลงานOPDVisit_HDC!$A:$A,0))</f>
        <v>52</v>
      </c>
      <c r="AF656" s="138">
        <f t="shared" si="476"/>
        <v>520.07692307692309</v>
      </c>
      <c r="AG656" s="139">
        <f t="shared" si="477"/>
        <v>62.4</v>
      </c>
      <c r="AH656" s="140">
        <f t="shared" si="478"/>
        <v>62.4</v>
      </c>
      <c r="AI656" s="141">
        <f t="shared" si="479"/>
        <v>533.80695384615387</v>
      </c>
      <c r="AJ656" s="142">
        <f t="shared" si="480"/>
        <v>33309.553919999998</v>
      </c>
      <c r="AK656" s="143">
        <f>INDEX(รายได้แยกตามสิทธิ!$H:$H,MATCH(CalBudget2567!$D656,รายได้แยกตามสิทธิ!$B:$B,0))</f>
        <v>3643465.15</v>
      </c>
      <c r="AL656" s="138">
        <f>INDEX(ผลงานOPDVisit_HDC!$K:$K,MATCH(CalBudget2567!$D656,ผลงานOPDVisit_HDC!$A:$A,0))</f>
        <v>9304</v>
      </c>
      <c r="AM656" s="138">
        <f t="shared" si="481"/>
        <v>391.60201526225279</v>
      </c>
      <c r="AN656" s="139">
        <f t="shared" si="482"/>
        <v>11164.8</v>
      </c>
      <c r="AO656" s="140">
        <f t="shared" si="483"/>
        <v>11164.8</v>
      </c>
      <c r="AP656" s="141">
        <f t="shared" si="484"/>
        <v>401.94030846517626</v>
      </c>
      <c r="AQ656" s="142">
        <f t="shared" si="485"/>
        <v>4487583.1559520001</v>
      </c>
      <c r="AR656" s="144">
        <f t="shared" ref="AR656:AR719" si="510">O656+V656+AC656+AJ656+AQ656</f>
        <v>121576643.75947201</v>
      </c>
      <c r="AS656" s="143">
        <f>INDEX(รายได้แยกตามสิทธิ!$I:$I,MATCH(CalBudget2567!$D656,รายได้แยกตามสิทธิ!$B:$B,0))</f>
        <v>78238375.319999993</v>
      </c>
      <c r="AT656" s="138">
        <f>INDEX(ผลงานAdjRw_DHES!$D:$D,MATCH(CalBudget2567!$D656,ผลงานAdjRw_DHES!$B:$B,0))</f>
        <v>3463.1138000000001</v>
      </c>
      <c r="AU656" s="143">
        <f t="shared" si="486"/>
        <v>22591.915783997625</v>
      </c>
      <c r="AV656" s="139">
        <f t="shared" si="487"/>
        <v>4155.7365600000003</v>
      </c>
      <c r="AW656" s="140">
        <f t="shared" si="488"/>
        <v>4155.7365600000003</v>
      </c>
      <c r="AX656" s="141">
        <f t="shared" si="489"/>
        <v>23188.342360695162</v>
      </c>
      <c r="AY656" s="142">
        <f t="shared" si="490"/>
        <v>96364642.114137605</v>
      </c>
      <c r="AZ656" s="143">
        <f>INDEX(รายได้แยกตามสิทธิ!$J:$J,MATCH(CalBudget2567!$D656,รายได้แยกตามสิทธิ!$B:$B,0))</f>
        <v>9146317.6400000006</v>
      </c>
      <c r="BA656" s="138">
        <f>INDEX(ผลงานAdjRw_DHES!$F:$F,MATCH(CalBudget2567!$D656,ผลงานAdjRw_DHES!$B:$B,0))</f>
        <v>430.71530000000001</v>
      </c>
      <c r="BB656" s="143">
        <f t="shared" si="491"/>
        <v>21235.18166176126</v>
      </c>
      <c r="BC656" s="139">
        <f t="shared" si="492"/>
        <v>516.85835999999995</v>
      </c>
      <c r="BD656" s="140">
        <f t="shared" si="493"/>
        <v>516.85835999999995</v>
      </c>
      <c r="BE656" s="141">
        <f t="shared" si="494"/>
        <v>21795.790457631756</v>
      </c>
      <c r="BF656" s="142">
        <f t="shared" si="495"/>
        <v>11265336.510835197</v>
      </c>
      <c r="BG656" s="143">
        <f>INDEX(รายได้แยกตามสิทธิ!$K:$K,MATCH(CalBudget2567!$D656,รายได้แยกตามสิทธิ!$B:$B,0))</f>
        <v>3547535.15</v>
      </c>
      <c r="BH656" s="138">
        <f>INDEX(ผลงานAdjRw_DHES!$E:$E,MATCH(CalBudget2567!$D656,ผลงานAdjRw_DHES!$B:$B,0))</f>
        <v>160.44150000000002</v>
      </c>
      <c r="BI656" s="143">
        <f t="shared" si="496"/>
        <v>22111.081920824719</v>
      </c>
      <c r="BJ656" s="139">
        <f t="shared" si="497"/>
        <v>192.52980000000002</v>
      </c>
      <c r="BK656" s="140">
        <f t="shared" si="498"/>
        <v>192.52980000000002</v>
      </c>
      <c r="BL656" s="141">
        <f t="shared" si="499"/>
        <v>22694.814483534494</v>
      </c>
      <c r="BM656" s="142">
        <f t="shared" si="500"/>
        <v>4369428.0935519999</v>
      </c>
      <c r="BN656" s="143">
        <f>INDEX(รายได้แยกตามสิทธิ!$N:$N,MATCH(CalBudget2567!$D656,รายได้แยกตามสิทธิ!$B:$B,0))</f>
        <v>2886566.75</v>
      </c>
      <c r="BO656" s="138">
        <f>INDEX(ผลงานAdjRw_DHES!$I:$I,MATCH(CalBudget2567!$D656,ผลงานAdjRw_DHES!$B:$B,0))</f>
        <v>224.31760000000003</v>
      </c>
      <c r="BP656" s="143">
        <f t="shared" si="501"/>
        <v>12868.213417047969</v>
      </c>
      <c r="BQ656" s="139">
        <f t="shared" si="502"/>
        <v>269.18112000000002</v>
      </c>
      <c r="BR656" s="140">
        <f t="shared" si="503"/>
        <v>269.18112000000002</v>
      </c>
      <c r="BS656" s="141">
        <f t="shared" si="504"/>
        <v>13207.934251258035</v>
      </c>
      <c r="BT656" s="142">
        <f t="shared" si="505"/>
        <v>3555326.5346399997</v>
      </c>
      <c r="BU656" s="144">
        <f t="shared" si="506"/>
        <v>115554733.2531648</v>
      </c>
      <c r="BV656" s="145">
        <f t="shared" ref="BV656:BV719" si="511">AR656+BU656</f>
        <v>237131377.01263681</v>
      </c>
      <c r="BW656" s="146">
        <f>INDEX(รายได้แยกตามสิทธิ!$Q:$Q,MATCH(CalBudget2567!$D656,รายได้แยกตามสิทธิ!$B:$B,0))</f>
        <v>0.63</v>
      </c>
      <c r="BX656" s="145">
        <f t="shared" si="507"/>
        <v>149392767.5179612</v>
      </c>
      <c r="BY656" s="141"/>
      <c r="BZ656" s="143">
        <f t="shared" si="508"/>
        <v>206494</v>
      </c>
      <c r="CA656" s="138">
        <f>INDEX(ผลงานOPDVisit_HDC!$C:$C,MATCH(CalBudget2567!$D656,ผลงานOPDVisit_HDC!$A:$A,0))</f>
        <v>206494</v>
      </c>
      <c r="CB656" s="138">
        <f t="shared" si="509"/>
        <v>0</v>
      </c>
    </row>
    <row r="657" spans="1:80" hidden="1" x14ac:dyDescent="0.7">
      <c r="A657" s="136">
        <f>COUNTA($D$16:D657)</f>
        <v>642</v>
      </c>
      <c r="B657" s="1">
        <v>9</v>
      </c>
      <c r="C657" s="2" t="s">
        <v>55</v>
      </c>
      <c r="D657" s="91" t="s">
        <v>717</v>
      </c>
      <c r="E657" s="3" t="s">
        <v>1605</v>
      </c>
      <c r="F657" s="4" t="s">
        <v>1876</v>
      </c>
      <c r="G657" s="1">
        <v>6</v>
      </c>
      <c r="H657" s="3" t="s">
        <v>2965</v>
      </c>
      <c r="I657" s="137">
        <f>INDEX(รายได้แยกตามสิทธิ!$D:$D,MATCH(CalBudget2567!$D657,รายได้แยกตามสิทธิ!$B:$B,0))</f>
        <v>27471102.829999998</v>
      </c>
      <c r="J657" s="138">
        <f>INDEX(ผลงานOPDVisit_HDC!$F:$F,MATCH(CalBudget2567!$D657,ผลงานOPDVisit_HDC!$A:$A,0))</f>
        <v>71636</v>
      </c>
      <c r="K657" s="138">
        <f t="shared" ref="K657:K720" si="512">SUM(I657/J657)</f>
        <v>383.48180844826624</v>
      </c>
      <c r="L657" s="139">
        <f t="shared" ref="L657:L720" si="513">J657*1.2</f>
        <v>85963.199999999997</v>
      </c>
      <c r="M657" s="140">
        <f t="shared" ref="M657:M720" si="514">L657</f>
        <v>85963.199999999997</v>
      </c>
      <c r="N657" s="141">
        <f t="shared" ref="N657:N720" si="515">($F$4*K657)+K657</f>
        <v>393.60572819130044</v>
      </c>
      <c r="O657" s="142">
        <f t="shared" ref="O657:O720" si="516">M657*N657</f>
        <v>33835607.933654398</v>
      </c>
      <c r="P657" s="143">
        <f>INDEX(รายได้แยกตามสิทธิ!$E:$E,MATCH(CalBudget2567!$D657,รายได้แยกตามสิทธิ!$B:$B,0))</f>
        <v>3651332.38</v>
      </c>
      <c r="Q657" s="138">
        <f>INDEX(ผลงานOPDVisit_HDC!$D:$D,MATCH(CalBudget2567!$D657,ผลงานOPDVisit_HDC!$A:$A,0))</f>
        <v>9499</v>
      </c>
      <c r="R657" s="138">
        <f t="shared" ref="R657:R720" si="517">IF(Q657=0,0,P657/Q657)</f>
        <v>384.39123907779765</v>
      </c>
      <c r="S657" s="139">
        <f t="shared" ref="S657:S720" si="518">Q657*1.2</f>
        <v>11398.8</v>
      </c>
      <c r="T657" s="140">
        <f t="shared" ref="T657:T720" si="519">S657</f>
        <v>11398.8</v>
      </c>
      <c r="U657" s="141">
        <f t="shared" ref="U657:U720" si="520">($F$4*R657)+R657</f>
        <v>394.53916778945148</v>
      </c>
      <c r="V657" s="142">
        <f t="shared" ref="V657:V720" si="521">T657*U657</f>
        <v>4497273.065798399</v>
      </c>
      <c r="W657" s="143">
        <f>INDEX(รายได้แยกตามสิทธิ!$F:$F,MATCH(CalBudget2567!$D657,รายได้แยกตามสิทธิ!$B:$B,0))</f>
        <v>808317</v>
      </c>
      <c r="X657" s="138">
        <f>INDEX(ผลงานOPDVisit_HDC!$E:$E,MATCH(CalBudget2567!$D657,ผลงานOPDVisit_HDC!$A:$A,0))</f>
        <v>5013</v>
      </c>
      <c r="Y657" s="138">
        <f t="shared" ref="Y657:Y720" si="522">IF(X657=0,0,W657/X657)</f>
        <v>161.24416517055656</v>
      </c>
      <c r="Z657" s="139">
        <f t="shared" ref="Z657:Z720" si="523">X657*1.2</f>
        <v>6015.5999999999995</v>
      </c>
      <c r="AA657" s="140">
        <f t="shared" ref="AA657:AA720" si="524">Z657</f>
        <v>6015.5999999999995</v>
      </c>
      <c r="AB657" s="141">
        <f t="shared" ref="AB657:AB720" si="525">($F$4*Y657)+Y657</f>
        <v>165.50101113105924</v>
      </c>
      <c r="AC657" s="142">
        <f t="shared" ref="AC657:AC720" si="526">AA657*AB657</f>
        <v>995587.88255999994</v>
      </c>
      <c r="AD657" s="143">
        <f>INDEX(รายได้แยกตามสิทธิ!$G:$G,MATCH(CalBudget2567!$D657,รายได้แยกตามสิทธิ!$B:$B,0))</f>
        <v>1334</v>
      </c>
      <c r="AE657" s="138">
        <f>INDEX(ผลงานOPDVisit_HDC!$G:$G,MATCH(CalBudget2567!$D657,ผลงานOPDVisit_HDC!$A:$A,0))</f>
        <v>17</v>
      </c>
      <c r="AF657" s="138">
        <f t="shared" ref="AF657:AF720" si="527">IFERROR(SUM(AD657/AE657),0)</f>
        <v>78.470588235294116</v>
      </c>
      <c r="AG657" s="139">
        <f t="shared" ref="AG657:AG720" si="528">AE657*1.2</f>
        <v>20.399999999999999</v>
      </c>
      <c r="AH657" s="140">
        <f t="shared" ref="AH657:AH720" si="529">AG657</f>
        <v>20.399999999999999</v>
      </c>
      <c r="AI657" s="141">
        <f t="shared" ref="AI657:AI720" si="530">($F$4*AF657)+AF657</f>
        <v>80.542211764705883</v>
      </c>
      <c r="AJ657" s="142">
        <f t="shared" ref="AJ657:AJ720" si="531">AH657*AI657</f>
        <v>1643.0611199999998</v>
      </c>
      <c r="AK657" s="143">
        <f>INDEX(รายได้แยกตามสิทธิ!$H:$H,MATCH(CalBudget2567!$D657,รายได้แยกตามสิทธิ!$B:$B,0))</f>
        <v>1070376.76</v>
      </c>
      <c r="AL657" s="138">
        <f>INDEX(ผลงานOPDVisit_HDC!$K:$K,MATCH(CalBudget2567!$D657,ผลงานOPDVisit_HDC!$A:$A,0))</f>
        <v>4142</v>
      </c>
      <c r="AM657" s="138">
        <f t="shared" ref="AM657:AM720" si="532">IFERROR(SUM(AK657/AL657),0)</f>
        <v>258.42027040077255</v>
      </c>
      <c r="AN657" s="139">
        <f t="shared" ref="AN657:AN720" si="533">AL657*1.2</f>
        <v>4970.3999999999996</v>
      </c>
      <c r="AO657" s="140">
        <f t="shared" ref="AO657:AO720" si="534">AN657</f>
        <v>4970.3999999999996</v>
      </c>
      <c r="AP657" s="141">
        <f t="shared" ref="AP657:AP720" si="535">($F$4*AM657)+AM657</f>
        <v>265.24256553935294</v>
      </c>
      <c r="AQ657" s="142">
        <f t="shared" ref="AQ657:AQ720" si="536">AO657*AP657</f>
        <v>1318361.6477567998</v>
      </c>
      <c r="AR657" s="144">
        <f t="shared" si="510"/>
        <v>40648473.590889603</v>
      </c>
      <c r="AS657" s="143">
        <f>INDEX(รายได้แยกตามสิทธิ!$I:$I,MATCH(CalBudget2567!$D657,รายได้แยกตามสิทธิ!$B:$B,0))</f>
        <v>11672138.51</v>
      </c>
      <c r="AT657" s="138">
        <f>INDEX(ผลงานAdjRw_DHES!$D:$D,MATCH(CalBudget2567!$D657,ผลงานAdjRw_DHES!$B:$B,0))</f>
        <v>1351.5853999999999</v>
      </c>
      <c r="AU657" s="143">
        <f t="shared" ref="AU657:AU720" si="537">IFERROR(SUM(AS657/AT657),0)</f>
        <v>8635.8867963504199</v>
      </c>
      <c r="AV657" s="139">
        <f t="shared" ref="AV657:AV720" si="538">AT657*1.2</f>
        <v>1621.90248</v>
      </c>
      <c r="AW657" s="140">
        <f t="shared" ref="AW657:AW720" si="539">AV657</f>
        <v>1621.90248</v>
      </c>
      <c r="AX657" s="141">
        <f t="shared" ref="AX657:AX720" si="540">($F$4*AU657)+AU657</f>
        <v>8863.8742077740717</v>
      </c>
      <c r="AY657" s="142">
        <f t="shared" ref="AY657:AY720" si="541">AW657*AX657</f>
        <v>14376339.559996802</v>
      </c>
      <c r="AZ657" s="143">
        <f>INDEX(รายได้แยกตามสิทธิ!$J:$J,MATCH(CalBudget2567!$D657,รายได้แยกตามสิทธิ!$B:$B,0))</f>
        <v>1481065.75</v>
      </c>
      <c r="BA657" s="138">
        <f>INDEX(ผลงานAdjRw_DHES!$F:$F,MATCH(CalBudget2567!$D657,ผลงานAdjRw_DHES!$B:$B,0))</f>
        <v>111.8678</v>
      </c>
      <c r="BB657" s="143">
        <f t="shared" ref="BB657:BB720" si="542">IFERROR(SUM(AZ657/BA657),0)</f>
        <v>13239.428593393273</v>
      </c>
      <c r="BC657" s="139">
        <f t="shared" ref="BC657:BC720" si="543">BA657*1.2</f>
        <v>134.24135999999999</v>
      </c>
      <c r="BD657" s="140">
        <f t="shared" ref="BD657:BD720" si="544">BC657</f>
        <v>134.24135999999999</v>
      </c>
      <c r="BE657" s="141">
        <f t="shared" ref="BE657:BE720" si="545">($F$4*BB657)+BB657</f>
        <v>13588.949508258856</v>
      </c>
      <c r="BF657" s="142">
        <f t="shared" ref="BF657:BF720" si="546">BD657*BE657</f>
        <v>1824199.06296</v>
      </c>
      <c r="BG657" s="143">
        <f>INDEX(รายได้แยกตามสิทธิ!$K:$K,MATCH(CalBudget2567!$D657,รายได้แยกตามสิทธิ!$B:$B,0))</f>
        <v>284913</v>
      </c>
      <c r="BH657" s="138">
        <f>INDEX(ผลงานAdjRw_DHES!$E:$E,MATCH(CalBudget2567!$D657,ผลงานAdjRw_DHES!$B:$B,0))</f>
        <v>50.648799999999994</v>
      </c>
      <c r="BI657" s="143">
        <f t="shared" ref="BI657:BI720" si="547">IFERROR(SUM(BG657/BH657),0)</f>
        <v>5625.2665413593222</v>
      </c>
      <c r="BJ657" s="139">
        <f t="shared" ref="BJ657:BJ720" si="548">BH657*1.2</f>
        <v>60.778559999999992</v>
      </c>
      <c r="BK657" s="140">
        <f t="shared" ref="BK657:BK720" si="549">BJ657</f>
        <v>60.778559999999992</v>
      </c>
      <c r="BL657" s="141">
        <f t="shared" ref="BL657:BL720" si="550">($F$4*BI657)+BI657</f>
        <v>5773.7735780512085</v>
      </c>
      <c r="BM657" s="142">
        <f t="shared" ref="BM657:BM720" si="551">BK657*BL657</f>
        <v>350921.64384000003</v>
      </c>
      <c r="BN657" s="143">
        <f>INDEX(รายได้แยกตามสิทธิ!$N:$N,MATCH(CalBudget2567!$D657,รายได้แยกตามสิทธิ!$B:$B,0))</f>
        <v>835486.56</v>
      </c>
      <c r="BO657" s="138">
        <f>INDEX(ผลงานAdjRw_DHES!$I:$I,MATCH(CalBudget2567!$D657,ผลงานAdjRw_DHES!$B:$B,0))</f>
        <v>54.397800000000117</v>
      </c>
      <c r="BP657" s="143">
        <f t="shared" ref="BP657:BP720" si="552">IFERROR(SUM(BN657/BO657),0)</f>
        <v>15358.829952681877</v>
      </c>
      <c r="BQ657" s="139">
        <f t="shared" ref="BQ657:BQ720" si="553">BO657*1.2</f>
        <v>65.277360000000144</v>
      </c>
      <c r="BR657" s="140">
        <f t="shared" ref="BR657:BR720" si="554">BQ657</f>
        <v>65.277360000000144</v>
      </c>
      <c r="BS657" s="141">
        <f t="shared" ref="BS657:BS720" si="555">($F$4*BP657)+BP657</f>
        <v>15764.303063432679</v>
      </c>
      <c r="BT657" s="142">
        <f t="shared" ref="BT657:BT720" si="556">BR657*BS657</f>
        <v>1029052.0862208001</v>
      </c>
      <c r="BU657" s="144">
        <f t="shared" ref="BU657:BU720" si="557">AY657+BF657+BM657+BT657</f>
        <v>17580512.353017602</v>
      </c>
      <c r="BV657" s="145">
        <f t="shared" si="511"/>
        <v>58228985.943907201</v>
      </c>
      <c r="BW657" s="146">
        <f>INDEX(รายได้แยกตามสิทธิ!$Q:$Q,MATCH(CalBudget2567!$D657,รายได้แยกตามสิทธิ!$B:$B,0))</f>
        <v>0.55000000000000004</v>
      </c>
      <c r="BX657" s="145">
        <f t="shared" ref="BX657:BX720" si="558">BV657*BW657</f>
        <v>32025942.269148964</v>
      </c>
      <c r="BY657" s="141"/>
      <c r="BZ657" s="143">
        <f t="shared" ref="BZ657:BZ720" si="559">SUM(J657,Q657,X657,AE657,AL657)</f>
        <v>90307</v>
      </c>
      <c r="CA657" s="138">
        <f>INDEX(ผลงานOPDVisit_HDC!$C:$C,MATCH(CalBudget2567!$D657,ผลงานOPDVisit_HDC!$A:$A,0))</f>
        <v>90307</v>
      </c>
      <c r="CB657" s="138">
        <f t="shared" ref="CB657:CB720" si="560">SUM(BZ657-CA657)</f>
        <v>0</v>
      </c>
    </row>
    <row r="658" spans="1:80" hidden="1" x14ac:dyDescent="0.7">
      <c r="A658" s="136">
        <f>COUNTA($D$16:D658)</f>
        <v>643</v>
      </c>
      <c r="B658" s="1">
        <v>9</v>
      </c>
      <c r="C658" s="2" t="s">
        <v>55</v>
      </c>
      <c r="D658" s="91" t="s">
        <v>718</v>
      </c>
      <c r="E658" s="3" t="s">
        <v>1606</v>
      </c>
      <c r="F658" s="4" t="s">
        <v>1876</v>
      </c>
      <c r="G658" s="1">
        <v>5</v>
      </c>
      <c r="H658" s="3" t="s">
        <v>2964</v>
      </c>
      <c r="I658" s="137">
        <f>INDEX(รายได้แยกตามสิทธิ!$D:$D,MATCH(CalBudget2567!$D658,รายได้แยกตามสิทธิ!$B:$B,0))</f>
        <v>29331042.550000001</v>
      </c>
      <c r="J658" s="138">
        <f>INDEX(ผลงานOPDVisit_HDC!$F:$F,MATCH(CalBudget2567!$D658,ผลงานOPDVisit_HDC!$A:$A,0))</f>
        <v>40020</v>
      </c>
      <c r="K658" s="138">
        <f t="shared" si="512"/>
        <v>732.90960894552722</v>
      </c>
      <c r="L658" s="139">
        <f t="shared" si="513"/>
        <v>48024</v>
      </c>
      <c r="M658" s="140">
        <f t="shared" si="514"/>
        <v>48024</v>
      </c>
      <c r="N658" s="141">
        <f t="shared" si="515"/>
        <v>752.25842262168919</v>
      </c>
      <c r="O658" s="142">
        <f t="shared" si="516"/>
        <v>36126458.487984002</v>
      </c>
      <c r="P658" s="143">
        <f>INDEX(รายได้แยกตามสิทธิ!$E:$E,MATCH(CalBudget2567!$D658,รายได้แยกตามสิทธิ!$B:$B,0))</f>
        <v>6371592</v>
      </c>
      <c r="Q658" s="138">
        <f>INDEX(ผลงานOPDVisit_HDC!$D:$D,MATCH(CalBudget2567!$D658,ผลงานOPDVisit_HDC!$A:$A,0))</f>
        <v>12566</v>
      </c>
      <c r="R658" s="138">
        <f t="shared" si="517"/>
        <v>507.05013528569157</v>
      </c>
      <c r="S658" s="139">
        <f t="shared" si="518"/>
        <v>15079.199999999999</v>
      </c>
      <c r="T658" s="140">
        <f t="shared" si="519"/>
        <v>15079.199999999999</v>
      </c>
      <c r="U658" s="141">
        <f t="shared" si="520"/>
        <v>520.43625885723384</v>
      </c>
      <c r="V658" s="142">
        <f t="shared" si="521"/>
        <v>7847762.43456</v>
      </c>
      <c r="W658" s="143">
        <f>INDEX(รายได้แยกตามสิทธิ!$F:$F,MATCH(CalBudget2567!$D658,รายได้แยกตามสิทธิ!$B:$B,0))</f>
        <v>675458.85</v>
      </c>
      <c r="X658" s="138">
        <f>INDEX(ผลงานOPDVisit_HDC!$E:$E,MATCH(CalBudget2567!$D658,ผลงานOPDVisit_HDC!$A:$A,0))</f>
        <v>14114</v>
      </c>
      <c r="Y658" s="138">
        <f t="shared" si="522"/>
        <v>47.857365027632135</v>
      </c>
      <c r="Z658" s="139">
        <f t="shared" si="523"/>
        <v>16936.8</v>
      </c>
      <c r="AA658" s="140">
        <f t="shared" si="524"/>
        <v>16936.8</v>
      </c>
      <c r="AB658" s="141">
        <f t="shared" si="525"/>
        <v>49.120799464361625</v>
      </c>
      <c r="AC658" s="142">
        <f t="shared" si="526"/>
        <v>831949.15636799997</v>
      </c>
      <c r="AD658" s="143">
        <f>INDEX(รายได้แยกตามสิทธิ!$G:$G,MATCH(CalBudget2567!$D658,รายได้แยกตามสิทธิ!$B:$B,0))</f>
        <v>0</v>
      </c>
      <c r="AE658" s="138">
        <f>INDEX(ผลงานOPDVisit_HDC!$G:$G,MATCH(CalBudget2567!$D658,ผลงานOPDVisit_HDC!$A:$A,0))</f>
        <v>19</v>
      </c>
      <c r="AF658" s="138">
        <f t="shared" si="527"/>
        <v>0</v>
      </c>
      <c r="AG658" s="139">
        <f t="shared" si="528"/>
        <v>22.8</v>
      </c>
      <c r="AH658" s="140">
        <f t="shared" si="529"/>
        <v>22.8</v>
      </c>
      <c r="AI658" s="141">
        <f t="shared" si="530"/>
        <v>0</v>
      </c>
      <c r="AJ658" s="142">
        <f t="shared" si="531"/>
        <v>0</v>
      </c>
      <c r="AK658" s="143">
        <f>INDEX(รายได้แยกตามสิทธิ!$H:$H,MATCH(CalBudget2567!$D658,รายได้แยกตามสิทธิ!$B:$B,0))</f>
        <v>1015432.05</v>
      </c>
      <c r="AL658" s="138">
        <f>INDEX(ผลงานOPDVisit_HDC!$K:$K,MATCH(CalBudget2567!$D658,ผลงานOPDVisit_HDC!$A:$A,0))</f>
        <v>3354</v>
      </c>
      <c r="AM658" s="138">
        <f t="shared" si="532"/>
        <v>302.75254919499105</v>
      </c>
      <c r="AN658" s="139">
        <f t="shared" si="533"/>
        <v>4024.7999999999997</v>
      </c>
      <c r="AO658" s="140">
        <f t="shared" si="534"/>
        <v>4024.7999999999997</v>
      </c>
      <c r="AP658" s="141">
        <f t="shared" si="535"/>
        <v>310.74521649373884</v>
      </c>
      <c r="AQ658" s="142">
        <f t="shared" si="536"/>
        <v>1250687.3473439999</v>
      </c>
      <c r="AR658" s="144">
        <f t="shared" si="510"/>
        <v>46056857.426256001</v>
      </c>
      <c r="AS658" s="143">
        <f>INDEX(รายได้แยกตามสิทธิ!$I:$I,MATCH(CalBudget2567!$D658,รายได้แยกตามสิทธิ!$B:$B,0))</f>
        <v>10562416</v>
      </c>
      <c r="AT658" s="138">
        <f>INDEX(ผลงานAdjRw_DHES!$D:$D,MATCH(CalBudget2567!$D658,ผลงานAdjRw_DHES!$B:$B,0))</f>
        <v>1239.6615999999999</v>
      </c>
      <c r="AU658" s="143">
        <f t="shared" si="537"/>
        <v>8520.4026647272131</v>
      </c>
      <c r="AV658" s="139">
        <f t="shared" si="538"/>
        <v>1487.5939199999998</v>
      </c>
      <c r="AW658" s="140">
        <f t="shared" si="539"/>
        <v>1487.5939199999998</v>
      </c>
      <c r="AX658" s="141">
        <f t="shared" si="540"/>
        <v>8745.3412950760121</v>
      </c>
      <c r="AY658" s="142">
        <f t="shared" si="541"/>
        <v>13009516.53888</v>
      </c>
      <c r="AZ658" s="143">
        <f>INDEX(รายได้แยกตามสิทธิ!$J:$J,MATCH(CalBudget2567!$D658,รายได้แยกตามสิทธิ!$B:$B,0))</f>
        <v>2000335.26</v>
      </c>
      <c r="BA658" s="138">
        <f>INDEX(ผลงานAdjRw_DHES!$F:$F,MATCH(CalBudget2567!$D658,ผลงานAdjRw_DHES!$B:$B,0))</f>
        <v>126.57059999999998</v>
      </c>
      <c r="BB658" s="143">
        <f t="shared" si="542"/>
        <v>15804.10664087869</v>
      </c>
      <c r="BC658" s="139">
        <f t="shared" si="543"/>
        <v>151.88471999999999</v>
      </c>
      <c r="BD658" s="140">
        <f t="shared" si="544"/>
        <v>151.88471999999999</v>
      </c>
      <c r="BE658" s="141">
        <f t="shared" si="545"/>
        <v>16221.335056197888</v>
      </c>
      <c r="BF658" s="142">
        <f t="shared" si="546"/>
        <v>2463772.9330368</v>
      </c>
      <c r="BG658" s="143">
        <f>INDEX(รายได้แยกตามสิทธิ!$K:$K,MATCH(CalBudget2567!$D658,รายได้แยกตามสิทธิ!$B:$B,0))</f>
        <v>513284</v>
      </c>
      <c r="BH658" s="138">
        <f>INDEX(ผลงานAdjRw_DHES!$E:$E,MATCH(CalBudget2567!$D658,ผลงานAdjRw_DHES!$B:$B,0))</f>
        <v>53.237499999999997</v>
      </c>
      <c r="BI658" s="143">
        <f t="shared" si="547"/>
        <v>9641.3993895280582</v>
      </c>
      <c r="BJ658" s="139">
        <f t="shared" si="548"/>
        <v>63.884999999999991</v>
      </c>
      <c r="BK658" s="140">
        <f t="shared" si="549"/>
        <v>63.884999999999991</v>
      </c>
      <c r="BL658" s="141">
        <f t="shared" si="550"/>
        <v>9895.9323334115998</v>
      </c>
      <c r="BM658" s="142">
        <f t="shared" si="551"/>
        <v>632201.63711999997</v>
      </c>
      <c r="BN658" s="143">
        <f>INDEX(รายได้แยกตามสิทธิ!$N:$N,MATCH(CalBudget2567!$D658,รายได้แยกตามสิทธิ!$B:$B,0))</f>
        <v>553511</v>
      </c>
      <c r="BO658" s="138">
        <f>INDEX(ผลงานAdjRw_DHES!$I:$I,MATCH(CalBudget2567!$D658,ผลงานAdjRw_DHES!$B:$B,0))</f>
        <v>68.925500000000255</v>
      </c>
      <c r="BP658" s="143">
        <f t="shared" si="552"/>
        <v>8030.5692378002041</v>
      </c>
      <c r="BQ658" s="139">
        <f t="shared" si="553"/>
        <v>82.710600000000298</v>
      </c>
      <c r="BR658" s="140">
        <f t="shared" si="554"/>
        <v>82.710600000000298</v>
      </c>
      <c r="BS658" s="141">
        <f t="shared" si="555"/>
        <v>8242.5762656781299</v>
      </c>
      <c r="BT658" s="142">
        <f t="shared" si="556"/>
        <v>681748.42848</v>
      </c>
      <c r="BU658" s="144">
        <f t="shared" si="557"/>
        <v>16787239.537516799</v>
      </c>
      <c r="BV658" s="145">
        <f t="shared" si="511"/>
        <v>62844096.963772804</v>
      </c>
      <c r="BW658" s="146">
        <f>INDEX(รายได้แยกตามสิทธิ!$Q:$Q,MATCH(CalBudget2567!$D658,รายได้แยกตามสิทธิ!$B:$B,0))</f>
        <v>0.44</v>
      </c>
      <c r="BX658" s="145">
        <f t="shared" si="558"/>
        <v>27651402.664060034</v>
      </c>
      <c r="BY658" s="141"/>
      <c r="BZ658" s="143">
        <f t="shared" si="559"/>
        <v>70073</v>
      </c>
      <c r="CA658" s="138">
        <f>INDEX(ผลงานOPDVisit_HDC!$C:$C,MATCH(CalBudget2567!$D658,ผลงานOPDVisit_HDC!$A:$A,0))</f>
        <v>70073</v>
      </c>
      <c r="CB658" s="138">
        <f t="shared" si="560"/>
        <v>0</v>
      </c>
    </row>
    <row r="659" spans="1:80" hidden="1" x14ac:dyDescent="0.7">
      <c r="A659" s="136">
        <f>COUNTA($D$16:D659)</f>
        <v>644</v>
      </c>
      <c r="B659" s="1">
        <v>9</v>
      </c>
      <c r="C659" s="2" t="s">
        <v>55</v>
      </c>
      <c r="D659" s="91" t="s">
        <v>719</v>
      </c>
      <c r="E659" s="3" t="s">
        <v>1607</v>
      </c>
      <c r="F659" s="4" t="s">
        <v>1876</v>
      </c>
      <c r="G659" s="1">
        <v>6</v>
      </c>
      <c r="H659" s="3" t="s">
        <v>2965</v>
      </c>
      <c r="I659" s="137">
        <f>INDEX(รายได้แยกตามสิทธิ!$D:$D,MATCH(CalBudget2567!$D659,รายได้แยกตามสิทธิ!$B:$B,0))</f>
        <v>37959532.950000003</v>
      </c>
      <c r="J659" s="138">
        <f>INDEX(ผลงานOPDVisit_HDC!$F:$F,MATCH(CalBudget2567!$D659,ผลงานOPDVisit_HDC!$A:$A,0))</f>
        <v>78606</v>
      </c>
      <c r="K659" s="138">
        <f t="shared" si="512"/>
        <v>482.90884856117856</v>
      </c>
      <c r="L659" s="139">
        <f t="shared" si="513"/>
        <v>94327.2</v>
      </c>
      <c r="M659" s="140">
        <f t="shared" si="514"/>
        <v>94327.2</v>
      </c>
      <c r="N659" s="141">
        <f t="shared" si="515"/>
        <v>495.65764216319366</v>
      </c>
      <c r="O659" s="142">
        <f t="shared" si="516"/>
        <v>46753997.543856002</v>
      </c>
      <c r="P659" s="143">
        <f>INDEX(รายได้แยกตามสิทธิ!$E:$E,MATCH(CalBudget2567!$D659,รายได้แยกตามสิทธิ!$B:$B,0))</f>
        <v>4746889.41</v>
      </c>
      <c r="Q659" s="138">
        <f>INDEX(ผลงานOPDVisit_HDC!$D:$D,MATCH(CalBudget2567!$D659,ผลงานOPDVisit_HDC!$A:$A,0))</f>
        <v>9958</v>
      </c>
      <c r="R659" s="138">
        <f t="shared" si="517"/>
        <v>476.69104338220529</v>
      </c>
      <c r="S659" s="139">
        <f t="shared" si="518"/>
        <v>11949.6</v>
      </c>
      <c r="T659" s="140">
        <f t="shared" si="519"/>
        <v>11949.6</v>
      </c>
      <c r="U659" s="141">
        <f t="shared" si="520"/>
        <v>489.27568692749549</v>
      </c>
      <c r="V659" s="142">
        <f t="shared" si="521"/>
        <v>5846648.7485087998</v>
      </c>
      <c r="W659" s="143">
        <f>INDEX(รายได้แยกตามสิทธิ!$F:$F,MATCH(CalBudget2567!$D659,รายได้แยกตามสิทธิ!$B:$B,0))</f>
        <v>1114677.8799999999</v>
      </c>
      <c r="X659" s="138">
        <f>INDEX(ผลงานOPDVisit_HDC!$E:$E,MATCH(CalBudget2567!$D659,ผลงานOPDVisit_HDC!$A:$A,0))</f>
        <v>4111</v>
      </c>
      <c r="Y659" s="138">
        <f t="shared" si="522"/>
        <v>271.14519095110677</v>
      </c>
      <c r="Z659" s="139">
        <f t="shared" si="523"/>
        <v>4933.2</v>
      </c>
      <c r="AA659" s="140">
        <f t="shared" si="524"/>
        <v>4933.2</v>
      </c>
      <c r="AB659" s="141">
        <f t="shared" si="525"/>
        <v>278.30342399221598</v>
      </c>
      <c r="AC659" s="142">
        <f t="shared" si="526"/>
        <v>1372926.4512383998</v>
      </c>
      <c r="AD659" s="143">
        <f>INDEX(รายได้แยกตามสิทธิ!$G:$G,MATCH(CalBudget2567!$D659,รายได้แยกตามสิทธิ!$B:$B,0))</f>
        <v>25941.5</v>
      </c>
      <c r="AE659" s="138">
        <f>INDEX(ผลงานOPDVisit_HDC!$G:$G,MATCH(CalBudget2567!$D659,ผลงานOPDVisit_HDC!$A:$A,0))</f>
        <v>66</v>
      </c>
      <c r="AF659" s="138">
        <f t="shared" si="527"/>
        <v>393.05303030303031</v>
      </c>
      <c r="AG659" s="139">
        <f t="shared" si="528"/>
        <v>79.2</v>
      </c>
      <c r="AH659" s="140">
        <f t="shared" si="529"/>
        <v>79.2</v>
      </c>
      <c r="AI659" s="141">
        <f t="shared" si="530"/>
        <v>403.42963030303031</v>
      </c>
      <c r="AJ659" s="142">
        <f t="shared" si="531"/>
        <v>31951.62672</v>
      </c>
      <c r="AK659" s="143">
        <f>INDEX(รายได้แยกตามสิทธิ!$H:$H,MATCH(CalBudget2567!$D659,รายได้แยกตามสิทธิ!$B:$B,0))</f>
        <v>1726960.75</v>
      </c>
      <c r="AL659" s="138">
        <f>INDEX(ผลงานOPDVisit_HDC!$K:$K,MATCH(CalBudget2567!$D659,ผลงานOPDVisit_HDC!$A:$A,0))</f>
        <v>4472</v>
      </c>
      <c r="AM659" s="138">
        <f t="shared" si="532"/>
        <v>386.17190295169945</v>
      </c>
      <c r="AN659" s="139">
        <f t="shared" si="533"/>
        <v>5366.4</v>
      </c>
      <c r="AO659" s="140">
        <f t="shared" si="534"/>
        <v>5366.4</v>
      </c>
      <c r="AP659" s="141">
        <f t="shared" si="535"/>
        <v>396.36684118962432</v>
      </c>
      <c r="AQ659" s="142">
        <f t="shared" si="536"/>
        <v>2127063.0165599999</v>
      </c>
      <c r="AR659" s="144">
        <f t="shared" si="510"/>
        <v>56132587.386883207</v>
      </c>
      <c r="AS659" s="143">
        <f>INDEX(รายได้แยกตามสิทธิ!$I:$I,MATCH(CalBudget2567!$D659,รายได้แยกตามสิทธิ!$B:$B,0))</f>
        <v>25987242.489999998</v>
      </c>
      <c r="AT659" s="138">
        <f>INDEX(ผลงานAdjRw_DHES!$D:$D,MATCH(CalBudget2567!$D659,ผลงานAdjRw_DHES!$B:$B,0))</f>
        <v>2071.0241000000001</v>
      </c>
      <c r="AU659" s="143">
        <f t="shared" si="537"/>
        <v>12548.015491466274</v>
      </c>
      <c r="AV659" s="139">
        <f t="shared" si="538"/>
        <v>2485.22892</v>
      </c>
      <c r="AW659" s="140">
        <f t="shared" si="539"/>
        <v>2485.22892</v>
      </c>
      <c r="AX659" s="141">
        <f t="shared" si="540"/>
        <v>12879.283100440984</v>
      </c>
      <c r="AY659" s="142">
        <f t="shared" si="541"/>
        <v>32007966.830083199</v>
      </c>
      <c r="AZ659" s="143">
        <f>INDEX(รายได้แยกตามสิทธิ!$J:$J,MATCH(CalBudget2567!$D659,รายได้แยกตามสิทธิ!$B:$B,0))</f>
        <v>2975861.31</v>
      </c>
      <c r="BA659" s="138">
        <f>INDEX(ผลงานAdjRw_DHES!$F:$F,MATCH(CalBudget2567!$D659,ผลงานAdjRw_DHES!$B:$B,0))</f>
        <v>216.75600000000003</v>
      </c>
      <c r="BB659" s="143">
        <f t="shared" si="542"/>
        <v>13729.083900791673</v>
      </c>
      <c r="BC659" s="139">
        <f t="shared" si="543"/>
        <v>260.10720000000003</v>
      </c>
      <c r="BD659" s="140">
        <f t="shared" si="544"/>
        <v>260.10720000000003</v>
      </c>
      <c r="BE659" s="141">
        <f t="shared" si="545"/>
        <v>14091.531715772573</v>
      </c>
      <c r="BF659" s="142">
        <f t="shared" si="546"/>
        <v>3665308.8583008004</v>
      </c>
      <c r="BG659" s="143">
        <f>INDEX(รายได้แยกตามสิทธิ!$K:$K,MATCH(CalBudget2567!$D659,รายได้แยกตามสิทธิ!$B:$B,0))</f>
        <v>671550.6</v>
      </c>
      <c r="BH659" s="138">
        <f>INDEX(ผลงานAdjRw_DHES!$E:$E,MATCH(CalBudget2567!$D659,ผลงานAdjRw_DHES!$B:$B,0))</f>
        <v>70.831299999999999</v>
      </c>
      <c r="BI659" s="143">
        <f t="shared" si="547"/>
        <v>9480.9865130246089</v>
      </c>
      <c r="BJ659" s="139">
        <f t="shared" si="548"/>
        <v>84.997559999999993</v>
      </c>
      <c r="BK659" s="140">
        <f t="shared" si="549"/>
        <v>84.997559999999993</v>
      </c>
      <c r="BL659" s="141">
        <f t="shared" si="550"/>
        <v>9731.2845569684578</v>
      </c>
      <c r="BM659" s="142">
        <f t="shared" si="551"/>
        <v>827135.4430079998</v>
      </c>
      <c r="BN659" s="143">
        <f>INDEX(รายได้แยกตามสิทธิ!$N:$N,MATCH(CalBudget2567!$D659,รายได้แยกตามสิทธิ!$B:$B,0))</f>
        <v>1085512.1100000001</v>
      </c>
      <c r="BO659" s="138">
        <f>INDEX(ผลงานAdjRw_DHES!$I:$I,MATCH(CalBudget2567!$D659,ผลงานAdjRw_DHES!$B:$B,0))</f>
        <v>91.644499999999994</v>
      </c>
      <c r="BP659" s="143">
        <f t="shared" si="552"/>
        <v>11844.814582435391</v>
      </c>
      <c r="BQ659" s="139">
        <f t="shared" si="553"/>
        <v>109.97339999999998</v>
      </c>
      <c r="BR659" s="140">
        <f t="shared" si="554"/>
        <v>109.97339999999998</v>
      </c>
      <c r="BS659" s="141">
        <f t="shared" si="555"/>
        <v>12157.517687411684</v>
      </c>
      <c r="BT659" s="142">
        <f t="shared" si="556"/>
        <v>1337003.5556448</v>
      </c>
      <c r="BU659" s="144">
        <f t="shared" si="557"/>
        <v>37837414.687036797</v>
      </c>
      <c r="BV659" s="145">
        <f t="shared" si="511"/>
        <v>93970002.073920012</v>
      </c>
      <c r="BW659" s="146">
        <f>INDEX(รายได้แยกตามสิทธิ!$Q:$Q,MATCH(CalBudget2567!$D659,รายได้แยกตามสิทธิ!$B:$B,0))</f>
        <v>0.63</v>
      </c>
      <c r="BX659" s="145">
        <f t="shared" si="558"/>
        <v>59201101.306569606</v>
      </c>
      <c r="BY659" s="141"/>
      <c r="BZ659" s="143">
        <f t="shared" si="559"/>
        <v>97213</v>
      </c>
      <c r="CA659" s="138">
        <f>INDEX(ผลงานOPDVisit_HDC!$C:$C,MATCH(CalBudget2567!$D659,ผลงานOPDVisit_HDC!$A:$A,0))</f>
        <v>97213</v>
      </c>
      <c r="CB659" s="138">
        <f t="shared" si="560"/>
        <v>0</v>
      </c>
    </row>
    <row r="660" spans="1:80" hidden="1" x14ac:dyDescent="0.7">
      <c r="A660" s="136">
        <f>COUNTA($D$16:D660)</f>
        <v>645</v>
      </c>
      <c r="B660" s="1">
        <v>9</v>
      </c>
      <c r="C660" s="2" t="s">
        <v>55</v>
      </c>
      <c r="D660" s="91" t="s">
        <v>720</v>
      </c>
      <c r="E660" s="3" t="s">
        <v>1608</v>
      </c>
      <c r="F660" s="4" t="s">
        <v>1876</v>
      </c>
      <c r="G660" s="1">
        <v>6</v>
      </c>
      <c r="H660" s="3" t="s">
        <v>2965</v>
      </c>
      <c r="I660" s="137">
        <f>INDEX(รายได้แยกตามสิทธิ!$D:$D,MATCH(CalBudget2567!$D660,รายได้แยกตามสิทธิ!$B:$B,0))</f>
        <v>25076411</v>
      </c>
      <c r="J660" s="138">
        <f>INDEX(ผลงานOPDVisit_HDC!$F:$F,MATCH(CalBudget2567!$D660,ผลงานOPDVisit_HDC!$A:$A,0))</f>
        <v>66307</v>
      </c>
      <c r="K660" s="138">
        <f t="shared" si="512"/>
        <v>378.18648106534755</v>
      </c>
      <c r="L660" s="139">
        <f t="shared" si="513"/>
        <v>79568.399999999994</v>
      </c>
      <c r="M660" s="140">
        <f t="shared" si="514"/>
        <v>79568.399999999994</v>
      </c>
      <c r="N660" s="141">
        <f t="shared" si="515"/>
        <v>388.17060416547275</v>
      </c>
      <c r="O660" s="142">
        <f t="shared" si="516"/>
        <v>30886113.900479998</v>
      </c>
      <c r="P660" s="143">
        <f>INDEX(รายได้แยกตามสิทธิ!$E:$E,MATCH(CalBudget2567!$D660,รายได้แยกตามสิทธิ!$B:$B,0))</f>
        <v>3665337.25</v>
      </c>
      <c r="Q660" s="138">
        <f>INDEX(ผลงานOPDVisit_HDC!$D:$D,MATCH(CalBudget2567!$D660,ผลงานOPDVisit_HDC!$A:$A,0))</f>
        <v>7280</v>
      </c>
      <c r="R660" s="138">
        <f t="shared" si="517"/>
        <v>503.48039148351648</v>
      </c>
      <c r="S660" s="139">
        <f t="shared" si="518"/>
        <v>8736</v>
      </c>
      <c r="T660" s="140">
        <f t="shared" si="519"/>
        <v>8736</v>
      </c>
      <c r="U660" s="141">
        <f t="shared" si="520"/>
        <v>516.77227381868136</v>
      </c>
      <c r="V660" s="142">
        <f t="shared" si="521"/>
        <v>4514522.5840800004</v>
      </c>
      <c r="W660" s="143">
        <f>INDEX(รายได้แยกตามสิทธิ!$F:$F,MATCH(CalBudget2567!$D660,รายได้แยกตามสิทธิ!$B:$B,0))</f>
        <v>1123665</v>
      </c>
      <c r="X660" s="138">
        <f>INDEX(ผลงานOPDVisit_HDC!$E:$E,MATCH(CalBudget2567!$D660,ผลงานOPDVisit_HDC!$A:$A,0))</f>
        <v>5197</v>
      </c>
      <c r="Y660" s="138">
        <f t="shared" si="522"/>
        <v>216.21416201654802</v>
      </c>
      <c r="Z660" s="139">
        <f t="shared" si="523"/>
        <v>6236.4</v>
      </c>
      <c r="AA660" s="140">
        <f t="shared" si="524"/>
        <v>6236.4</v>
      </c>
      <c r="AB660" s="141">
        <f t="shared" si="525"/>
        <v>221.92221589378488</v>
      </c>
      <c r="AC660" s="142">
        <f t="shared" si="526"/>
        <v>1383995.7072000001</v>
      </c>
      <c r="AD660" s="143">
        <f>INDEX(รายได้แยกตามสิทธิ!$G:$G,MATCH(CalBudget2567!$D660,รายได้แยกตามสิทธิ!$B:$B,0))</f>
        <v>18364.84</v>
      </c>
      <c r="AE660" s="138">
        <f>INDEX(ผลงานOPDVisit_HDC!$G:$G,MATCH(CalBudget2567!$D660,ผลงานOPDVisit_HDC!$A:$A,0))</f>
        <v>51</v>
      </c>
      <c r="AF660" s="138">
        <f t="shared" si="527"/>
        <v>360.09490196078434</v>
      </c>
      <c r="AG660" s="139">
        <f t="shared" si="528"/>
        <v>61.199999999999996</v>
      </c>
      <c r="AH660" s="140">
        <f t="shared" si="529"/>
        <v>61.199999999999996</v>
      </c>
      <c r="AI660" s="141">
        <f t="shared" si="530"/>
        <v>369.60140737254903</v>
      </c>
      <c r="AJ660" s="142">
        <f t="shared" si="531"/>
        <v>22619.606131199998</v>
      </c>
      <c r="AK660" s="143">
        <f>INDEX(รายได้แยกตามสิทธิ!$H:$H,MATCH(CalBudget2567!$D660,รายได้แยกตามสิทธิ!$B:$B,0))</f>
        <v>821854</v>
      </c>
      <c r="AL660" s="138">
        <f>INDEX(ผลงานOPDVisit_HDC!$K:$K,MATCH(CalBudget2567!$D660,ผลงานOPDVisit_HDC!$A:$A,0))</f>
        <v>65</v>
      </c>
      <c r="AM660" s="138">
        <f t="shared" si="532"/>
        <v>12643.907692307692</v>
      </c>
      <c r="AN660" s="139">
        <f t="shared" si="533"/>
        <v>78</v>
      </c>
      <c r="AO660" s="140">
        <f t="shared" si="534"/>
        <v>78</v>
      </c>
      <c r="AP660" s="141">
        <f t="shared" si="535"/>
        <v>12977.706855384615</v>
      </c>
      <c r="AQ660" s="142">
        <f t="shared" si="536"/>
        <v>1012261.13472</v>
      </c>
      <c r="AR660" s="144">
        <f t="shared" si="510"/>
        <v>37819512.932611197</v>
      </c>
      <c r="AS660" s="143">
        <f>INDEX(รายได้แยกตามสิทธิ!$I:$I,MATCH(CalBudget2567!$D660,รายได้แยกตามสิทธิ!$B:$B,0))</f>
        <v>11367264.58</v>
      </c>
      <c r="AT660" s="138">
        <f>INDEX(ผลงานAdjRw_DHES!$D:$D,MATCH(CalBudget2567!$D660,ผลงานAdjRw_DHES!$B:$B,0))</f>
        <v>1470</v>
      </c>
      <c r="AU660" s="143">
        <f t="shared" si="537"/>
        <v>7732.8330476190476</v>
      </c>
      <c r="AV660" s="139">
        <f t="shared" si="538"/>
        <v>1764</v>
      </c>
      <c r="AW660" s="140">
        <f t="shared" si="539"/>
        <v>1764</v>
      </c>
      <c r="AX660" s="141">
        <f t="shared" si="540"/>
        <v>7936.9798400761902</v>
      </c>
      <c r="AY660" s="142">
        <f t="shared" si="541"/>
        <v>14000832.4378944</v>
      </c>
      <c r="AZ660" s="143">
        <f>INDEX(รายได้แยกตามสิทธิ!$J:$J,MATCH(CalBudget2567!$D660,รายได้แยกตามสิทธิ!$B:$B,0))</f>
        <v>1030198</v>
      </c>
      <c r="BA660" s="138">
        <f>INDEX(ผลงานAdjRw_DHES!$F:$F,MATCH(CalBudget2567!$D660,ผลงานAdjRw_DHES!$B:$B,0))</f>
        <v>107</v>
      </c>
      <c r="BB660" s="143">
        <f t="shared" si="542"/>
        <v>9628.0186915887843</v>
      </c>
      <c r="BC660" s="139">
        <f t="shared" si="543"/>
        <v>128.4</v>
      </c>
      <c r="BD660" s="140">
        <f t="shared" si="544"/>
        <v>128.4</v>
      </c>
      <c r="BE660" s="141">
        <f t="shared" si="545"/>
        <v>9882.1983850467277</v>
      </c>
      <c r="BF660" s="142">
        <f t="shared" si="546"/>
        <v>1268874.2726399999</v>
      </c>
      <c r="BG660" s="143">
        <f>INDEX(รายได้แยกตามสิทธิ!$K:$K,MATCH(CalBudget2567!$D660,รายได้แยกตามสิทธิ!$B:$B,0))</f>
        <v>245588.2</v>
      </c>
      <c r="BH660" s="138">
        <f>INDEX(ผลงานAdjRw_DHES!$E:$E,MATCH(CalBudget2567!$D660,ผลงานAdjRw_DHES!$B:$B,0))</f>
        <v>44</v>
      </c>
      <c r="BI660" s="143">
        <f t="shared" si="547"/>
        <v>5581.55</v>
      </c>
      <c r="BJ660" s="139">
        <f t="shared" si="548"/>
        <v>52.8</v>
      </c>
      <c r="BK660" s="140">
        <f t="shared" si="549"/>
        <v>52.8</v>
      </c>
      <c r="BL660" s="141">
        <f t="shared" si="550"/>
        <v>5728.9029200000004</v>
      </c>
      <c r="BM660" s="142">
        <f t="shared" si="551"/>
        <v>302486.07417600002</v>
      </c>
      <c r="BN660" s="143">
        <f>INDEX(รายได้แยกตามสิทธิ!$N:$N,MATCH(CalBudget2567!$D660,รายได้แยกตามสิทธิ!$B:$B,0))</f>
        <v>641753</v>
      </c>
      <c r="BO660" s="138">
        <f>INDEX(ผลงานAdjRw_DHES!$I:$I,MATCH(CalBudget2567!$D660,ผลงานAdjRw_DHES!$B:$B,0))</f>
        <v>63</v>
      </c>
      <c r="BP660" s="143">
        <f t="shared" si="552"/>
        <v>10186.555555555555</v>
      </c>
      <c r="BQ660" s="139">
        <f t="shared" si="553"/>
        <v>75.599999999999994</v>
      </c>
      <c r="BR660" s="140">
        <f t="shared" si="554"/>
        <v>75.599999999999994</v>
      </c>
      <c r="BS660" s="141">
        <f t="shared" si="555"/>
        <v>10455.480622222221</v>
      </c>
      <c r="BT660" s="142">
        <f t="shared" si="556"/>
        <v>790434.33503999992</v>
      </c>
      <c r="BU660" s="144">
        <f t="shared" si="557"/>
        <v>16362627.119750399</v>
      </c>
      <c r="BV660" s="145">
        <f t="shared" si="511"/>
        <v>54182140.052361593</v>
      </c>
      <c r="BW660" s="146">
        <f>INDEX(รายได้แยกตามสิทธิ!$Q:$Q,MATCH(CalBudget2567!$D660,รายได้แยกตามสิทธิ!$B:$B,0))</f>
        <v>0.62</v>
      </c>
      <c r="BX660" s="145">
        <f t="shared" si="558"/>
        <v>33592926.832464188</v>
      </c>
      <c r="BY660" s="141"/>
      <c r="BZ660" s="143">
        <f t="shared" si="559"/>
        <v>78900</v>
      </c>
      <c r="CA660" s="138">
        <f>INDEX(ผลงานOPDVisit_HDC!$C:$C,MATCH(CalBudget2567!$D660,ผลงานOPDVisit_HDC!$A:$A,0))</f>
        <v>78900</v>
      </c>
      <c r="CB660" s="138">
        <f t="shared" si="560"/>
        <v>0</v>
      </c>
    </row>
    <row r="661" spans="1:80" hidden="1" x14ac:dyDescent="0.7">
      <c r="A661" s="136">
        <f>COUNTA($D$16:D661)</f>
        <v>646</v>
      </c>
      <c r="B661" s="1">
        <v>9</v>
      </c>
      <c r="C661" s="2" t="s">
        <v>55</v>
      </c>
      <c r="D661" s="91" t="s">
        <v>721</v>
      </c>
      <c r="E661" s="3" t="s">
        <v>1609</v>
      </c>
      <c r="F661" s="4" t="s">
        <v>1876</v>
      </c>
      <c r="G661" s="1">
        <v>5</v>
      </c>
      <c r="H661" s="3" t="s">
        <v>2964</v>
      </c>
      <c r="I661" s="137">
        <f>INDEX(รายได้แยกตามสิทธิ!$D:$D,MATCH(CalBudget2567!$D661,รายได้แยกตามสิทธิ!$B:$B,0))</f>
        <v>22123986.629999999</v>
      </c>
      <c r="J661" s="138">
        <f>INDEX(ผลงานOPDVisit_HDC!$F:$F,MATCH(CalBudget2567!$D661,ผลงานOPDVisit_HDC!$A:$A,0))</f>
        <v>45054</v>
      </c>
      <c r="K661" s="138">
        <f t="shared" si="512"/>
        <v>491.05488147556264</v>
      </c>
      <c r="L661" s="139">
        <f t="shared" si="513"/>
        <v>54064.799999999996</v>
      </c>
      <c r="M661" s="140">
        <f t="shared" si="514"/>
        <v>54064.799999999996</v>
      </c>
      <c r="N661" s="141">
        <f t="shared" si="515"/>
        <v>504.01873034651749</v>
      </c>
      <c r="O661" s="142">
        <f t="shared" si="516"/>
        <v>27249671.852438398</v>
      </c>
      <c r="P661" s="143">
        <f>INDEX(รายได้แยกตามสิทธิ!$E:$E,MATCH(CalBudget2567!$D661,รายได้แยกตามสิทธิ!$B:$B,0))</f>
        <v>2898671</v>
      </c>
      <c r="Q661" s="138">
        <f>INDEX(ผลงานOPDVisit_HDC!$D:$D,MATCH(CalBudget2567!$D661,ผลงานOPDVisit_HDC!$A:$A,0))</f>
        <v>0</v>
      </c>
      <c r="R661" s="138">
        <f t="shared" si="517"/>
        <v>0</v>
      </c>
      <c r="S661" s="139">
        <f t="shared" si="518"/>
        <v>0</v>
      </c>
      <c r="T661" s="140">
        <f t="shared" si="519"/>
        <v>0</v>
      </c>
      <c r="U661" s="141">
        <f t="shared" si="520"/>
        <v>0</v>
      </c>
      <c r="V661" s="142">
        <f t="shared" si="521"/>
        <v>0</v>
      </c>
      <c r="W661" s="143">
        <f>INDEX(รายได้แยกตามสิทธิ!$F:$F,MATCH(CalBudget2567!$D661,รายได้แยกตามสิทธิ!$B:$B,0))</f>
        <v>1047698.15</v>
      </c>
      <c r="X661" s="138">
        <f>INDEX(ผลงานOPDVisit_HDC!$E:$E,MATCH(CalBudget2567!$D661,ผลงานOPDVisit_HDC!$A:$A,0))</f>
        <v>2039</v>
      </c>
      <c r="Y661" s="138">
        <f t="shared" si="522"/>
        <v>513.82940166748403</v>
      </c>
      <c r="Z661" s="139">
        <f t="shared" si="523"/>
        <v>2446.7999999999997</v>
      </c>
      <c r="AA661" s="140">
        <f t="shared" si="524"/>
        <v>2446.7999999999997</v>
      </c>
      <c r="AB661" s="141">
        <f t="shared" si="525"/>
        <v>527.39449787150556</v>
      </c>
      <c r="AC661" s="142">
        <f t="shared" si="526"/>
        <v>1290428.8573919996</v>
      </c>
      <c r="AD661" s="143">
        <f>INDEX(รายได้แยกตามสิทธิ!$G:$G,MATCH(CalBudget2567!$D661,รายได้แยกตามสิทธิ!$B:$B,0))</f>
        <v>0</v>
      </c>
      <c r="AE661" s="138">
        <f>INDEX(ผลงานOPDVisit_HDC!$G:$G,MATCH(CalBudget2567!$D661,ผลงานOPDVisit_HDC!$A:$A,0))</f>
        <v>13</v>
      </c>
      <c r="AF661" s="138">
        <f t="shared" si="527"/>
        <v>0</v>
      </c>
      <c r="AG661" s="139">
        <f t="shared" si="528"/>
        <v>15.6</v>
      </c>
      <c r="AH661" s="140">
        <f t="shared" si="529"/>
        <v>15.6</v>
      </c>
      <c r="AI661" s="141">
        <f t="shared" si="530"/>
        <v>0</v>
      </c>
      <c r="AJ661" s="142">
        <f t="shared" si="531"/>
        <v>0</v>
      </c>
      <c r="AK661" s="143">
        <f>INDEX(รายได้แยกตามสิทธิ!$H:$H,MATCH(CalBudget2567!$D661,รายได้แยกตามสิทธิ!$B:$B,0))</f>
        <v>1136673.5</v>
      </c>
      <c r="AL661" s="138">
        <f>INDEX(ผลงานOPDVisit_HDC!$K:$K,MATCH(CalBudget2567!$D661,ผลงานOPDVisit_HDC!$A:$A,0))</f>
        <v>10576</v>
      </c>
      <c r="AM661" s="138">
        <f t="shared" si="532"/>
        <v>107.47669251134644</v>
      </c>
      <c r="AN661" s="139">
        <f t="shared" si="533"/>
        <v>12691.199999999999</v>
      </c>
      <c r="AO661" s="140">
        <f t="shared" si="534"/>
        <v>12691.199999999999</v>
      </c>
      <c r="AP661" s="141">
        <f t="shared" si="535"/>
        <v>110.31407719364599</v>
      </c>
      <c r="AQ661" s="142">
        <f t="shared" si="536"/>
        <v>1400018.0164799998</v>
      </c>
      <c r="AR661" s="144">
        <f t="shared" si="510"/>
        <v>29940118.726310395</v>
      </c>
      <c r="AS661" s="143">
        <f>INDEX(รายได้แยกตามสิทธิ!$I:$I,MATCH(CalBudget2567!$D661,รายได้แยกตามสิทธิ!$B:$B,0))</f>
        <v>24611731.91</v>
      </c>
      <c r="AT661" s="138">
        <f>INDEX(ผลงานAdjRw_DHES!$D:$D,MATCH(CalBudget2567!$D661,ผลงานAdjRw_DHES!$B:$B,0))</f>
        <v>1449</v>
      </c>
      <c r="AU661" s="143">
        <f t="shared" si="537"/>
        <v>16985.322229123532</v>
      </c>
      <c r="AV661" s="139">
        <f t="shared" si="538"/>
        <v>1738.8</v>
      </c>
      <c r="AW661" s="140">
        <f t="shared" si="539"/>
        <v>1738.8</v>
      </c>
      <c r="AX661" s="141">
        <f t="shared" si="540"/>
        <v>17433.734735972394</v>
      </c>
      <c r="AY661" s="142">
        <f t="shared" si="541"/>
        <v>30313777.958908796</v>
      </c>
      <c r="AZ661" s="143">
        <f>INDEX(รายได้แยกตามสิทธิ!$J:$J,MATCH(CalBudget2567!$D661,รายได้แยกตามสิทธิ!$B:$B,0))</f>
        <v>3068354.48</v>
      </c>
      <c r="BA661" s="138">
        <f>INDEX(ผลงานAdjRw_DHES!$F:$F,MATCH(CalBudget2567!$D661,ผลงานAdjRw_DHES!$B:$B,0))</f>
        <v>139</v>
      </c>
      <c r="BB661" s="143">
        <f t="shared" si="542"/>
        <v>22074.492661870503</v>
      </c>
      <c r="BC661" s="139">
        <f t="shared" si="543"/>
        <v>166.79999999999998</v>
      </c>
      <c r="BD661" s="140">
        <f t="shared" si="544"/>
        <v>166.79999999999998</v>
      </c>
      <c r="BE661" s="141">
        <f t="shared" si="545"/>
        <v>22657.259268143884</v>
      </c>
      <c r="BF661" s="142">
        <f t="shared" si="546"/>
        <v>3779230.8459263993</v>
      </c>
      <c r="BG661" s="143">
        <f>INDEX(รายได้แยกตามสิทธิ!$K:$K,MATCH(CalBudget2567!$D661,รายได้แยกตามสิทธิ!$B:$B,0))</f>
        <v>507903.8</v>
      </c>
      <c r="BH661" s="138">
        <f>INDEX(ผลงานAdjRw_DHES!$E:$E,MATCH(CalBudget2567!$D661,ผลงานAdjRw_DHES!$B:$B,0))</f>
        <v>32</v>
      </c>
      <c r="BI661" s="143">
        <f t="shared" si="547"/>
        <v>15871.99375</v>
      </c>
      <c r="BJ661" s="139">
        <f t="shared" si="548"/>
        <v>38.4</v>
      </c>
      <c r="BK661" s="140">
        <f t="shared" si="549"/>
        <v>38.4</v>
      </c>
      <c r="BL661" s="141">
        <f t="shared" si="550"/>
        <v>16291.014385</v>
      </c>
      <c r="BM661" s="142">
        <f t="shared" si="551"/>
        <v>625574.95238399995</v>
      </c>
      <c r="BN661" s="143">
        <f>INDEX(รายได้แยกตามสิทธิ!$N:$N,MATCH(CalBudget2567!$D661,รายได้แยกตามสิทธิ!$B:$B,0))</f>
        <v>530158.6</v>
      </c>
      <c r="BO661" s="138">
        <f>INDEX(ผลงานAdjRw_DHES!$I:$I,MATCH(CalBudget2567!$D661,ผลงานAdjRw_DHES!$B:$B,0))</f>
        <v>62</v>
      </c>
      <c r="BP661" s="143">
        <f t="shared" si="552"/>
        <v>8550.9451612903231</v>
      </c>
      <c r="BQ661" s="139">
        <f t="shared" si="553"/>
        <v>74.399999999999991</v>
      </c>
      <c r="BR661" s="140">
        <f t="shared" si="554"/>
        <v>74.399999999999991</v>
      </c>
      <c r="BS661" s="141">
        <f t="shared" si="555"/>
        <v>8776.6901135483877</v>
      </c>
      <c r="BT661" s="142">
        <f t="shared" si="556"/>
        <v>652985.74444799998</v>
      </c>
      <c r="BU661" s="144">
        <f t="shared" si="557"/>
        <v>35371569.501667194</v>
      </c>
      <c r="BV661" s="145">
        <f t="shared" si="511"/>
        <v>65311688.227977589</v>
      </c>
      <c r="BW661" s="146">
        <f>INDEX(รายได้แยกตามสิทธิ!$Q:$Q,MATCH(CalBudget2567!$D661,รายได้แยกตามสิทธิ!$B:$B,0))</f>
        <v>0.61</v>
      </c>
      <c r="BX661" s="145">
        <f t="shared" si="558"/>
        <v>39840129.819066331</v>
      </c>
      <c r="BY661" s="141"/>
      <c r="BZ661" s="143">
        <f t="shared" si="559"/>
        <v>57682</v>
      </c>
      <c r="CA661" s="138">
        <f>INDEX(ผลงานOPDVisit_HDC!$C:$C,MATCH(CalBudget2567!$D661,ผลงานOPDVisit_HDC!$A:$A,0))</f>
        <v>57682</v>
      </c>
      <c r="CB661" s="138">
        <f t="shared" si="560"/>
        <v>0</v>
      </c>
    </row>
    <row r="662" spans="1:80" hidden="1" x14ac:dyDescent="0.7">
      <c r="A662" s="136">
        <f>COUNTA($D$16:D662)</f>
        <v>647</v>
      </c>
      <c r="B662" s="1">
        <v>9</v>
      </c>
      <c r="C662" s="2" t="s">
        <v>55</v>
      </c>
      <c r="D662" s="91" t="s">
        <v>722</v>
      </c>
      <c r="E662" s="3" t="s">
        <v>1610</v>
      </c>
      <c r="F662" s="4" t="s">
        <v>1876</v>
      </c>
      <c r="G662" s="1">
        <v>5</v>
      </c>
      <c r="H662" s="3" t="s">
        <v>2964</v>
      </c>
      <c r="I662" s="137">
        <f>INDEX(รายได้แยกตามสิทธิ!$D:$D,MATCH(CalBudget2567!$D662,รายได้แยกตามสิทธิ!$B:$B,0))</f>
        <v>19940132.75</v>
      </c>
      <c r="J662" s="138">
        <f>INDEX(ผลงานOPDVisit_HDC!$F:$F,MATCH(CalBudget2567!$D662,ผลงานOPDVisit_HDC!$A:$A,0))</f>
        <v>42791</v>
      </c>
      <c r="K662" s="138">
        <f t="shared" si="512"/>
        <v>465.9889404313991</v>
      </c>
      <c r="L662" s="139">
        <f t="shared" si="513"/>
        <v>51349.2</v>
      </c>
      <c r="M662" s="140">
        <f t="shared" si="514"/>
        <v>51349.2</v>
      </c>
      <c r="N662" s="141">
        <f t="shared" si="515"/>
        <v>478.29104845878805</v>
      </c>
      <c r="O662" s="142">
        <f t="shared" si="516"/>
        <v>24559862.705519997</v>
      </c>
      <c r="P662" s="143">
        <f>INDEX(รายได้แยกตามสิทธิ!$E:$E,MATCH(CalBudget2567!$D662,รายได้แยกตามสิทธิ!$B:$B,0))</f>
        <v>2765097.5</v>
      </c>
      <c r="Q662" s="138">
        <f>INDEX(ผลงานOPDVisit_HDC!$D:$D,MATCH(CalBudget2567!$D662,ผลงานOPDVisit_HDC!$A:$A,0))</f>
        <v>4988</v>
      </c>
      <c r="R662" s="138">
        <f t="shared" si="517"/>
        <v>554.34993985565359</v>
      </c>
      <c r="S662" s="139">
        <f t="shared" si="518"/>
        <v>5985.5999999999995</v>
      </c>
      <c r="T662" s="140">
        <f t="shared" si="519"/>
        <v>5985.5999999999995</v>
      </c>
      <c r="U662" s="141">
        <f t="shared" si="520"/>
        <v>568.9847782678429</v>
      </c>
      <c r="V662" s="142">
        <f t="shared" si="521"/>
        <v>3405715.2888000002</v>
      </c>
      <c r="W662" s="143">
        <f>INDEX(รายได้แยกตามสิทธิ!$F:$F,MATCH(CalBudget2567!$D662,รายได้แยกตามสิทธิ!$B:$B,0))</f>
        <v>564820</v>
      </c>
      <c r="X662" s="138">
        <f>INDEX(ผลงานOPDVisit_HDC!$E:$E,MATCH(CalBudget2567!$D662,ผลงานOPDVisit_HDC!$A:$A,0))</f>
        <v>1661</v>
      </c>
      <c r="Y662" s="138">
        <f t="shared" si="522"/>
        <v>340.04816375677302</v>
      </c>
      <c r="Z662" s="139">
        <f t="shared" si="523"/>
        <v>1993.1999999999998</v>
      </c>
      <c r="AA662" s="140">
        <f t="shared" si="524"/>
        <v>1993.1999999999998</v>
      </c>
      <c r="AB662" s="141">
        <f t="shared" si="525"/>
        <v>349.02543527995181</v>
      </c>
      <c r="AC662" s="142">
        <f t="shared" si="526"/>
        <v>695677.49759999989</v>
      </c>
      <c r="AD662" s="143">
        <f>INDEX(รายได้แยกตามสิทธิ!$G:$G,MATCH(CalBudget2567!$D662,รายได้แยกตามสิทธิ!$B:$B,0))</f>
        <v>8754</v>
      </c>
      <c r="AE662" s="138">
        <f>INDEX(ผลงานOPDVisit_HDC!$G:$G,MATCH(CalBudget2567!$D662,ผลงานOPDVisit_HDC!$A:$A,0))</f>
        <v>15</v>
      </c>
      <c r="AF662" s="138">
        <f t="shared" si="527"/>
        <v>583.6</v>
      </c>
      <c r="AG662" s="139">
        <f t="shared" si="528"/>
        <v>18</v>
      </c>
      <c r="AH662" s="140">
        <f t="shared" si="529"/>
        <v>18</v>
      </c>
      <c r="AI662" s="141">
        <f t="shared" si="530"/>
        <v>599.00704000000007</v>
      </c>
      <c r="AJ662" s="142">
        <f t="shared" si="531"/>
        <v>10782.126720000002</v>
      </c>
      <c r="AK662" s="143">
        <f>INDEX(รายได้แยกตามสิทธิ!$H:$H,MATCH(CalBudget2567!$D662,รายได้แยกตามสิทธิ!$B:$B,0))</f>
        <v>885861</v>
      </c>
      <c r="AL662" s="138">
        <f>INDEX(ผลงานOPDVisit_HDC!$K:$K,MATCH(CalBudget2567!$D662,ผลงานOPDVisit_HDC!$A:$A,0))</f>
        <v>0</v>
      </c>
      <c r="AM662" s="138">
        <f t="shared" si="532"/>
        <v>0</v>
      </c>
      <c r="AN662" s="139">
        <f t="shared" si="533"/>
        <v>0</v>
      </c>
      <c r="AO662" s="140">
        <f t="shared" si="534"/>
        <v>0</v>
      </c>
      <c r="AP662" s="141">
        <f t="shared" si="535"/>
        <v>0</v>
      </c>
      <c r="AQ662" s="142">
        <f t="shared" si="536"/>
        <v>0</v>
      </c>
      <c r="AR662" s="144">
        <f t="shared" si="510"/>
        <v>28672037.618639998</v>
      </c>
      <c r="AS662" s="143">
        <f>INDEX(รายได้แยกตามสิทธิ!$I:$I,MATCH(CalBudget2567!$D662,รายได้แยกตามสิทธิ!$B:$B,0))</f>
        <v>10037374.5</v>
      </c>
      <c r="AT662" s="138">
        <f>INDEX(ผลงานAdjRw_DHES!$D:$D,MATCH(CalBudget2567!$D662,ผลงานAdjRw_DHES!$B:$B,0))</f>
        <v>931.54120000000012</v>
      </c>
      <c r="AU662" s="143">
        <f t="shared" si="537"/>
        <v>10775.019397961141</v>
      </c>
      <c r="AV662" s="139">
        <f t="shared" si="538"/>
        <v>1117.8494400000002</v>
      </c>
      <c r="AW662" s="140">
        <f t="shared" si="539"/>
        <v>1117.8494400000002</v>
      </c>
      <c r="AX662" s="141">
        <f t="shared" si="540"/>
        <v>11059.479910067315</v>
      </c>
      <c r="AY662" s="142">
        <f t="shared" si="541"/>
        <v>12362833.424160002</v>
      </c>
      <c r="AZ662" s="143">
        <f>INDEX(รายได้แยกตามสิทธิ!$J:$J,MATCH(CalBudget2567!$D662,รายได้แยกตามสิทธิ!$B:$B,0))</f>
        <v>1269867</v>
      </c>
      <c r="BA662" s="138">
        <f>INDEX(ผลงานAdjRw_DHES!$F:$F,MATCH(CalBudget2567!$D662,ผลงานAdjRw_DHES!$B:$B,0))</f>
        <v>71.603399999999993</v>
      </c>
      <c r="BB662" s="143">
        <f t="shared" si="542"/>
        <v>17734.730473692591</v>
      </c>
      <c r="BC662" s="139">
        <f t="shared" si="543"/>
        <v>85.924079999999989</v>
      </c>
      <c r="BD662" s="140">
        <f t="shared" si="544"/>
        <v>85.924079999999989</v>
      </c>
      <c r="BE662" s="141">
        <f t="shared" si="545"/>
        <v>18202.927358198074</v>
      </c>
      <c r="BF662" s="142">
        <f t="shared" si="546"/>
        <v>1564069.7865599997</v>
      </c>
      <c r="BG662" s="143">
        <f>INDEX(รายได้แยกตามสิทธิ!$K:$K,MATCH(CalBudget2567!$D662,รายได้แยกตามสิทธิ!$B:$B,0))</f>
        <v>421222</v>
      </c>
      <c r="BH662" s="138">
        <f>INDEX(ผลงานAdjRw_DHES!$E:$E,MATCH(CalBudget2567!$D662,ผลงานAdjRw_DHES!$B:$B,0))</f>
        <v>38.435099999999998</v>
      </c>
      <c r="BI662" s="143">
        <f t="shared" si="547"/>
        <v>10959.305426550211</v>
      </c>
      <c r="BJ662" s="139">
        <f t="shared" si="548"/>
        <v>46.122119999999995</v>
      </c>
      <c r="BK662" s="140">
        <f t="shared" si="549"/>
        <v>46.122119999999995</v>
      </c>
      <c r="BL662" s="141">
        <f t="shared" si="550"/>
        <v>11248.631089811137</v>
      </c>
      <c r="BM662" s="142">
        <f t="shared" si="551"/>
        <v>518810.71295999998</v>
      </c>
      <c r="BN662" s="143">
        <f>INDEX(รายได้แยกตามสิทธิ!$N:$N,MATCH(CalBudget2567!$D662,รายได้แยกตามสิทธิ!$B:$B,0))</f>
        <v>541619.5</v>
      </c>
      <c r="BO662" s="138">
        <f>INDEX(ผลงานAdjRw_DHES!$I:$I,MATCH(CalBudget2567!$D662,ผลงานAdjRw_DHES!$B:$B,0))</f>
        <v>52.155799999999886</v>
      </c>
      <c r="BP662" s="143">
        <f t="shared" si="552"/>
        <v>10384.645619470915</v>
      </c>
      <c r="BQ662" s="139">
        <f t="shared" si="553"/>
        <v>62.586959999999863</v>
      </c>
      <c r="BR662" s="140">
        <f t="shared" si="554"/>
        <v>62.586959999999863</v>
      </c>
      <c r="BS662" s="141">
        <f t="shared" si="555"/>
        <v>10658.800263824947</v>
      </c>
      <c r="BT662" s="142">
        <f t="shared" si="556"/>
        <v>667101.90575999999</v>
      </c>
      <c r="BU662" s="144">
        <f t="shared" si="557"/>
        <v>15112815.82944</v>
      </c>
      <c r="BV662" s="145">
        <f t="shared" si="511"/>
        <v>43784853.448079996</v>
      </c>
      <c r="BW662" s="146">
        <f>INDEX(รายได้แยกตามสิทธิ!$Q:$Q,MATCH(CalBudget2567!$D662,รายได้แยกตามสิทธิ!$B:$B,0))</f>
        <v>0.54</v>
      </c>
      <c r="BX662" s="145">
        <f t="shared" si="558"/>
        <v>23643820.861963198</v>
      </c>
      <c r="BY662" s="141"/>
      <c r="BZ662" s="143">
        <f t="shared" si="559"/>
        <v>49455</v>
      </c>
      <c r="CA662" s="138">
        <f>INDEX(ผลงานOPDVisit_HDC!$C:$C,MATCH(CalBudget2567!$D662,ผลงานOPDVisit_HDC!$A:$A,0))</f>
        <v>49455</v>
      </c>
      <c r="CB662" s="138">
        <f t="shared" si="560"/>
        <v>0</v>
      </c>
    </row>
    <row r="663" spans="1:80" hidden="1" x14ac:dyDescent="0.7">
      <c r="A663" s="136">
        <f>COUNTA($D$16:D663)</f>
        <v>648</v>
      </c>
      <c r="B663" s="1">
        <v>9</v>
      </c>
      <c r="C663" s="2" t="s">
        <v>55</v>
      </c>
      <c r="D663" s="91" t="s">
        <v>723</v>
      </c>
      <c r="E663" s="3" t="s">
        <v>1611</v>
      </c>
      <c r="F663" s="4" t="s">
        <v>1876</v>
      </c>
      <c r="G663" s="1">
        <v>5</v>
      </c>
      <c r="H663" s="3" t="s">
        <v>2964</v>
      </c>
      <c r="I663" s="137">
        <f>INDEX(รายได้แยกตามสิทธิ!$D:$D,MATCH(CalBudget2567!$D663,รายได้แยกตามสิทธิ!$B:$B,0))</f>
        <v>22176371.550000001</v>
      </c>
      <c r="J663" s="138">
        <f>INDEX(ผลงานOPDVisit_HDC!$F:$F,MATCH(CalBudget2567!$D663,ผลงานOPDVisit_HDC!$A:$A,0))</f>
        <v>55157</v>
      </c>
      <c r="K663" s="138">
        <f t="shared" si="512"/>
        <v>402.05905959352395</v>
      </c>
      <c r="L663" s="139">
        <f t="shared" si="513"/>
        <v>66188.399999999994</v>
      </c>
      <c r="M663" s="140">
        <f t="shared" si="514"/>
        <v>66188.399999999994</v>
      </c>
      <c r="N663" s="141">
        <f t="shared" si="515"/>
        <v>412.67341876679296</v>
      </c>
      <c r="O663" s="142">
        <f t="shared" si="516"/>
        <v>27314193.310703997</v>
      </c>
      <c r="P663" s="143">
        <f>INDEX(รายได้แยกตามสิทธิ!$E:$E,MATCH(CalBudget2567!$D663,รายได้แยกตามสิทธิ!$B:$B,0))</f>
        <v>3022565.25</v>
      </c>
      <c r="Q663" s="138">
        <f>INDEX(ผลงานOPDVisit_HDC!$D:$D,MATCH(CalBudget2567!$D663,ผลงานOPDVisit_HDC!$A:$A,0))</f>
        <v>6996</v>
      </c>
      <c r="R663" s="138">
        <f t="shared" si="517"/>
        <v>432.04191680960548</v>
      </c>
      <c r="S663" s="139">
        <f t="shared" si="518"/>
        <v>8395.1999999999989</v>
      </c>
      <c r="T663" s="140">
        <f t="shared" si="519"/>
        <v>8395.1999999999989</v>
      </c>
      <c r="U663" s="141">
        <f t="shared" si="520"/>
        <v>443.44782341337907</v>
      </c>
      <c r="V663" s="142">
        <f t="shared" si="521"/>
        <v>3722833.1671199994</v>
      </c>
      <c r="W663" s="143">
        <f>INDEX(รายได้แยกตามสิทธิ!$F:$F,MATCH(CalBudget2567!$D663,รายได้แยกตามสิทธิ!$B:$B,0))</f>
        <v>982233</v>
      </c>
      <c r="X663" s="138">
        <f>INDEX(ผลงานOPDVisit_HDC!$E:$E,MATCH(CalBudget2567!$D663,ผลงานOPDVisit_HDC!$A:$A,0))</f>
        <v>3591</v>
      </c>
      <c r="Y663" s="138">
        <f t="shared" si="522"/>
        <v>273.5263157894737</v>
      </c>
      <c r="Z663" s="139">
        <f t="shared" si="523"/>
        <v>4309.2</v>
      </c>
      <c r="AA663" s="140">
        <f t="shared" si="524"/>
        <v>4309.2</v>
      </c>
      <c r="AB663" s="141">
        <f t="shared" si="525"/>
        <v>280.74741052631583</v>
      </c>
      <c r="AC663" s="142">
        <f t="shared" si="526"/>
        <v>1209796.7414400002</v>
      </c>
      <c r="AD663" s="143">
        <f>INDEX(รายได้แยกตามสิทธิ!$G:$G,MATCH(CalBudget2567!$D663,รายได้แยกตามสิทธิ!$B:$B,0))</f>
        <v>1389</v>
      </c>
      <c r="AE663" s="138">
        <f>INDEX(ผลงานOPDVisit_HDC!$G:$G,MATCH(CalBudget2567!$D663,ผลงานOPDVisit_HDC!$A:$A,0))</f>
        <v>7</v>
      </c>
      <c r="AF663" s="138">
        <f t="shared" si="527"/>
        <v>198.42857142857142</v>
      </c>
      <c r="AG663" s="139">
        <f t="shared" si="528"/>
        <v>8.4</v>
      </c>
      <c r="AH663" s="140">
        <f t="shared" si="529"/>
        <v>8.4</v>
      </c>
      <c r="AI663" s="141">
        <f t="shared" si="530"/>
        <v>203.66708571428569</v>
      </c>
      <c r="AJ663" s="142">
        <f t="shared" si="531"/>
        <v>1710.8035199999999</v>
      </c>
      <c r="AK663" s="143">
        <f>INDEX(รายได้แยกตามสิทธิ!$H:$H,MATCH(CalBudget2567!$D663,รายได้แยกตามสิทธิ!$B:$B,0))</f>
        <v>723807.25</v>
      </c>
      <c r="AL663" s="138">
        <f>INDEX(ผลงานOPDVisit_HDC!$K:$K,MATCH(CalBudget2567!$D663,ผลงานOPDVisit_HDC!$A:$A,0))</f>
        <v>3297</v>
      </c>
      <c r="AM663" s="138">
        <f t="shared" si="532"/>
        <v>219.5351076736427</v>
      </c>
      <c r="AN663" s="139">
        <f t="shared" si="533"/>
        <v>3956.3999999999996</v>
      </c>
      <c r="AO663" s="140">
        <f t="shared" si="534"/>
        <v>3956.3999999999996</v>
      </c>
      <c r="AP663" s="141">
        <f t="shared" si="535"/>
        <v>225.33083451622687</v>
      </c>
      <c r="AQ663" s="142">
        <f t="shared" si="536"/>
        <v>891498.91367999988</v>
      </c>
      <c r="AR663" s="144">
        <f t="shared" si="510"/>
        <v>33140032.936463997</v>
      </c>
      <c r="AS663" s="143">
        <f>INDEX(รายได้แยกตามสิทธิ!$I:$I,MATCH(CalBudget2567!$D663,รายได้แยกตามสิทธิ!$B:$B,0))</f>
        <v>10006909.99</v>
      </c>
      <c r="AT663" s="138">
        <f>INDEX(ผลงานAdjRw_DHES!$D:$D,MATCH(CalBudget2567!$D663,ผลงานAdjRw_DHES!$B:$B,0))</f>
        <v>1249.29</v>
      </c>
      <c r="AU663" s="143">
        <f t="shared" si="537"/>
        <v>8010.0777161427695</v>
      </c>
      <c r="AV663" s="139">
        <f t="shared" si="538"/>
        <v>1499.1479999999999</v>
      </c>
      <c r="AW663" s="140">
        <f t="shared" si="539"/>
        <v>1499.1479999999999</v>
      </c>
      <c r="AX663" s="141">
        <f t="shared" si="540"/>
        <v>8221.5437678489379</v>
      </c>
      <c r="AY663" s="142">
        <f t="shared" si="541"/>
        <v>12325310.8964832</v>
      </c>
      <c r="AZ663" s="143">
        <f>INDEX(รายได้แยกตามสิทธิ!$J:$J,MATCH(CalBudget2567!$D663,รายได้แยกตามสิทธิ!$B:$B,0))</f>
        <v>885553.5</v>
      </c>
      <c r="BA663" s="138">
        <f>INDEX(ผลงานAdjRw_DHES!$F:$F,MATCH(CalBudget2567!$D663,ผลงานAdjRw_DHES!$B:$B,0))</f>
        <v>79.64</v>
      </c>
      <c r="BB663" s="143">
        <f t="shared" si="542"/>
        <v>11119.456303365143</v>
      </c>
      <c r="BC663" s="139">
        <f t="shared" si="543"/>
        <v>95.567999999999998</v>
      </c>
      <c r="BD663" s="140">
        <f t="shared" si="544"/>
        <v>95.567999999999998</v>
      </c>
      <c r="BE663" s="141">
        <f t="shared" si="545"/>
        <v>11413.009949773983</v>
      </c>
      <c r="BF663" s="142">
        <f t="shared" si="546"/>
        <v>1090718.5348799999</v>
      </c>
      <c r="BG663" s="143">
        <f>INDEX(รายได้แยกตามสิทธิ!$K:$K,MATCH(CalBudget2567!$D663,รายได้แยกตามสิทธิ!$B:$B,0))</f>
        <v>398533.5</v>
      </c>
      <c r="BH663" s="138">
        <f>INDEX(ผลงานAdjRw_DHES!$E:$E,MATCH(CalBudget2567!$D663,ผลงานAdjRw_DHES!$B:$B,0))</f>
        <v>48.969999999999992</v>
      </c>
      <c r="BI663" s="143">
        <f t="shared" si="547"/>
        <v>8138.3193792117636</v>
      </c>
      <c r="BJ663" s="139">
        <f t="shared" si="548"/>
        <v>58.763999999999989</v>
      </c>
      <c r="BK663" s="140">
        <f t="shared" si="549"/>
        <v>58.763999999999989</v>
      </c>
      <c r="BL663" s="141">
        <f t="shared" si="550"/>
        <v>8353.1710108229545</v>
      </c>
      <c r="BM663" s="142">
        <f t="shared" si="551"/>
        <v>490865.74128000002</v>
      </c>
      <c r="BN663" s="143">
        <f>INDEX(รายได้แยกตามสิทธิ!$N:$N,MATCH(CalBudget2567!$D663,รายได้แยกตามสิทธิ!$B:$B,0))</f>
        <v>550375</v>
      </c>
      <c r="BO663" s="138">
        <f>INDEX(ผลงานAdjRw_DHES!$I:$I,MATCH(CalBudget2567!$D663,ผลงานAdjRw_DHES!$B:$B,0))</f>
        <v>0</v>
      </c>
      <c r="BP663" s="143">
        <f t="shared" si="552"/>
        <v>0</v>
      </c>
      <c r="BQ663" s="139">
        <f t="shared" si="553"/>
        <v>0</v>
      </c>
      <c r="BR663" s="140">
        <f t="shared" si="554"/>
        <v>0</v>
      </c>
      <c r="BS663" s="141">
        <f t="shared" si="555"/>
        <v>0</v>
      </c>
      <c r="BT663" s="142">
        <f t="shared" si="556"/>
        <v>0</v>
      </c>
      <c r="BU663" s="144">
        <f t="shared" si="557"/>
        <v>13906895.1726432</v>
      </c>
      <c r="BV663" s="145">
        <f t="shared" si="511"/>
        <v>47046928.109107196</v>
      </c>
      <c r="BW663" s="146">
        <f>INDEX(รายได้แยกตามสิทธิ!$Q:$Q,MATCH(CalBudget2567!$D663,รายได้แยกตามสิทธิ!$B:$B,0))</f>
        <v>0.64</v>
      </c>
      <c r="BX663" s="145">
        <f t="shared" si="558"/>
        <v>30110033.989828605</v>
      </c>
      <c r="BY663" s="141"/>
      <c r="BZ663" s="143">
        <f t="shared" si="559"/>
        <v>69048</v>
      </c>
      <c r="CA663" s="138">
        <f>INDEX(ผลงานOPDVisit_HDC!$C:$C,MATCH(CalBudget2567!$D663,ผลงานOPDVisit_HDC!$A:$A,0))</f>
        <v>69048</v>
      </c>
      <c r="CB663" s="138">
        <f t="shared" si="560"/>
        <v>0</v>
      </c>
    </row>
    <row r="664" spans="1:80" hidden="1" x14ac:dyDescent="0.7">
      <c r="A664" s="136">
        <f>COUNTA($D$16:D664)</f>
        <v>649</v>
      </c>
      <c r="B664" s="1">
        <v>9</v>
      </c>
      <c r="C664" s="2" t="s">
        <v>55</v>
      </c>
      <c r="D664" s="91" t="s">
        <v>724</v>
      </c>
      <c r="E664" s="3" t="s">
        <v>1612</v>
      </c>
      <c r="F664" s="4" t="s">
        <v>1876</v>
      </c>
      <c r="G664" s="1">
        <v>5</v>
      </c>
      <c r="H664" s="3" t="s">
        <v>2964</v>
      </c>
      <c r="I664" s="137">
        <f>INDEX(รายได้แยกตามสิทธิ!$D:$D,MATCH(CalBudget2567!$D664,รายได้แยกตามสิทธิ!$B:$B,0))</f>
        <v>23813837</v>
      </c>
      <c r="J664" s="138">
        <f>INDEX(ผลงานOPDVisit_HDC!$F:$F,MATCH(CalBudget2567!$D664,ผลงานOPDVisit_HDC!$A:$A,0))</f>
        <v>41397</v>
      </c>
      <c r="K664" s="138">
        <f t="shared" si="512"/>
        <v>575.25513926129918</v>
      </c>
      <c r="L664" s="139">
        <f t="shared" si="513"/>
        <v>49676.4</v>
      </c>
      <c r="M664" s="140">
        <f t="shared" si="514"/>
        <v>49676.4</v>
      </c>
      <c r="N664" s="141">
        <f t="shared" si="515"/>
        <v>590.44187493779748</v>
      </c>
      <c r="O664" s="142">
        <f t="shared" si="516"/>
        <v>29331026.756160002</v>
      </c>
      <c r="P664" s="143">
        <f>INDEX(รายได้แยกตามสิทธิ!$E:$E,MATCH(CalBudget2567!$D664,รายได้แยกตามสิทธิ!$B:$B,0))</f>
        <v>4216030</v>
      </c>
      <c r="Q664" s="138">
        <f>INDEX(ผลงานOPDVisit_HDC!$D:$D,MATCH(CalBudget2567!$D664,ผลงานOPDVisit_HDC!$A:$A,0))</f>
        <v>1598</v>
      </c>
      <c r="R664" s="138">
        <f t="shared" si="517"/>
        <v>2638.3166458072592</v>
      </c>
      <c r="S664" s="139">
        <f t="shared" si="518"/>
        <v>1917.6</v>
      </c>
      <c r="T664" s="140">
        <f t="shared" si="519"/>
        <v>1917.6</v>
      </c>
      <c r="U664" s="141">
        <f t="shared" si="520"/>
        <v>2707.9682052565709</v>
      </c>
      <c r="V664" s="142">
        <f t="shared" si="521"/>
        <v>5192799.8304000003</v>
      </c>
      <c r="W664" s="143">
        <f>INDEX(รายได้แยกตามสิทธิ!$F:$F,MATCH(CalBudget2567!$D664,รายได้แยกตามสิทธิ!$B:$B,0))</f>
        <v>533024</v>
      </c>
      <c r="X664" s="138">
        <f>INDEX(ผลงานOPDVisit_HDC!$E:$E,MATCH(CalBudget2567!$D664,ผลงานOPDVisit_HDC!$A:$A,0))</f>
        <v>2844</v>
      </c>
      <c r="Y664" s="138">
        <f t="shared" si="522"/>
        <v>187.42053445850914</v>
      </c>
      <c r="Z664" s="139">
        <f t="shared" si="523"/>
        <v>3412.7999999999997</v>
      </c>
      <c r="AA664" s="140">
        <f t="shared" si="524"/>
        <v>3412.7999999999997</v>
      </c>
      <c r="AB664" s="141">
        <f t="shared" si="525"/>
        <v>192.36843656821378</v>
      </c>
      <c r="AC664" s="142">
        <f t="shared" si="526"/>
        <v>656515.00031999999</v>
      </c>
      <c r="AD664" s="143">
        <f>INDEX(รายได้แยกตามสิทธิ!$G:$G,MATCH(CalBudget2567!$D664,รายได้แยกตามสิทธิ!$B:$B,0))</f>
        <v>1879.75</v>
      </c>
      <c r="AE664" s="138">
        <f>INDEX(ผลงานOPDVisit_HDC!$G:$G,MATCH(CalBudget2567!$D664,ผลงานOPDVisit_HDC!$A:$A,0))</f>
        <v>5</v>
      </c>
      <c r="AF664" s="138">
        <f t="shared" si="527"/>
        <v>375.95</v>
      </c>
      <c r="AG664" s="139">
        <f t="shared" si="528"/>
        <v>6</v>
      </c>
      <c r="AH664" s="140">
        <f t="shared" si="529"/>
        <v>6</v>
      </c>
      <c r="AI664" s="141">
        <f t="shared" si="530"/>
        <v>385.87507999999997</v>
      </c>
      <c r="AJ664" s="142">
        <f t="shared" si="531"/>
        <v>2315.2504799999997</v>
      </c>
      <c r="AK664" s="143">
        <f>INDEX(รายได้แยกตามสิทธิ!$H:$H,MATCH(CalBudget2567!$D664,รายได้แยกตามสิทธิ!$B:$B,0))</f>
        <v>1227937.25</v>
      </c>
      <c r="AL664" s="138">
        <f>INDEX(ผลงานOPDVisit_HDC!$K:$K,MATCH(CalBudget2567!$D664,ผลงานOPDVisit_HDC!$A:$A,0))</f>
        <v>7989</v>
      </c>
      <c r="AM664" s="138">
        <f t="shared" si="532"/>
        <v>153.70349856052073</v>
      </c>
      <c r="AN664" s="139">
        <f t="shared" si="533"/>
        <v>9586.7999999999993</v>
      </c>
      <c r="AO664" s="140">
        <f t="shared" si="534"/>
        <v>9586.7999999999993</v>
      </c>
      <c r="AP664" s="141">
        <f t="shared" si="535"/>
        <v>157.76127092251846</v>
      </c>
      <c r="AQ664" s="142">
        <f t="shared" si="536"/>
        <v>1512425.7520799998</v>
      </c>
      <c r="AR664" s="144">
        <f t="shared" si="510"/>
        <v>36695082.58944001</v>
      </c>
      <c r="AS664" s="143">
        <f>INDEX(รายได้แยกตามสิทธิ!$I:$I,MATCH(CalBudget2567!$D664,รายได้แยกตามสิทธิ!$B:$B,0))</f>
        <v>7015677.4400000004</v>
      </c>
      <c r="AT664" s="138">
        <f>INDEX(ผลงานAdjRw_DHES!$D:$D,MATCH(CalBudget2567!$D664,ผลงานAdjRw_DHES!$B:$B,0))</f>
        <v>1214.1976999999999</v>
      </c>
      <c r="AU664" s="143">
        <f t="shared" si="537"/>
        <v>5778.0355209040508</v>
      </c>
      <c r="AV664" s="139">
        <f t="shared" si="538"/>
        <v>1457.0372399999999</v>
      </c>
      <c r="AW664" s="140">
        <f t="shared" si="539"/>
        <v>1457.0372399999999</v>
      </c>
      <c r="AX664" s="141">
        <f t="shared" si="540"/>
        <v>5930.5756586559182</v>
      </c>
      <c r="AY664" s="142">
        <f t="shared" si="541"/>
        <v>8641069.5892992001</v>
      </c>
      <c r="AZ664" s="143">
        <f>INDEX(รายได้แยกตามสิทธิ!$J:$J,MATCH(CalBudget2567!$D664,รายได้แยกตามสิทธิ!$B:$B,0))</f>
        <v>1122894</v>
      </c>
      <c r="BA664" s="138">
        <f>INDEX(ผลงานAdjRw_DHES!$F:$F,MATCH(CalBudget2567!$D664,ผลงานAdjRw_DHES!$B:$B,0))</f>
        <v>49.557899999999989</v>
      </c>
      <c r="BB664" s="143">
        <f t="shared" si="542"/>
        <v>22658.224016756161</v>
      </c>
      <c r="BC664" s="139">
        <f t="shared" si="543"/>
        <v>59.469479999999983</v>
      </c>
      <c r="BD664" s="140">
        <f t="shared" si="544"/>
        <v>59.469479999999983</v>
      </c>
      <c r="BE664" s="141">
        <f t="shared" si="545"/>
        <v>23256.401130798524</v>
      </c>
      <c r="BF664" s="142">
        <f t="shared" si="546"/>
        <v>1383046.0819199998</v>
      </c>
      <c r="BG664" s="143">
        <f>INDEX(รายได้แยกตามสิทธิ!$K:$K,MATCH(CalBudget2567!$D664,รายได้แยกตามสิทธิ!$B:$B,0))</f>
        <v>252856.99</v>
      </c>
      <c r="BH664" s="138">
        <f>INDEX(ผลงานAdjRw_DHES!$E:$E,MATCH(CalBudget2567!$D664,ผลงานAdjRw_DHES!$B:$B,0))</f>
        <v>79.503</v>
      </c>
      <c r="BI664" s="143">
        <f t="shared" si="547"/>
        <v>3180.4710514068652</v>
      </c>
      <c r="BJ664" s="139">
        <f t="shared" si="548"/>
        <v>95.403599999999997</v>
      </c>
      <c r="BK664" s="140">
        <f t="shared" si="549"/>
        <v>95.403599999999997</v>
      </c>
      <c r="BL664" s="141">
        <f t="shared" si="550"/>
        <v>3264.4354871640062</v>
      </c>
      <c r="BM664" s="142">
        <f t="shared" si="551"/>
        <v>311438.8974432</v>
      </c>
      <c r="BN664" s="143">
        <f>INDEX(รายได้แยกตามสิทธิ!$N:$N,MATCH(CalBudget2567!$D664,รายได้แยกตามสิทธิ!$B:$B,0))</f>
        <v>364428.15</v>
      </c>
      <c r="BO664" s="138">
        <f>INDEX(ผลงานAdjRw_DHES!$I:$I,MATCH(CalBudget2567!$D664,ผลงานAdjRw_DHES!$B:$B,0))</f>
        <v>0</v>
      </c>
      <c r="BP664" s="143">
        <f t="shared" si="552"/>
        <v>0</v>
      </c>
      <c r="BQ664" s="139">
        <f t="shared" si="553"/>
        <v>0</v>
      </c>
      <c r="BR664" s="140">
        <f t="shared" si="554"/>
        <v>0</v>
      </c>
      <c r="BS664" s="141">
        <f t="shared" si="555"/>
        <v>0</v>
      </c>
      <c r="BT664" s="142">
        <f t="shared" si="556"/>
        <v>0</v>
      </c>
      <c r="BU664" s="144">
        <f t="shared" si="557"/>
        <v>10335554.568662399</v>
      </c>
      <c r="BV664" s="145">
        <f t="shared" si="511"/>
        <v>47030637.158102408</v>
      </c>
      <c r="BW664" s="146">
        <f>INDEX(รายได้แยกตามสิทธิ!$Q:$Q,MATCH(CalBudget2567!$D664,รายได้แยกตามสิทธิ!$B:$B,0))</f>
        <v>0.52</v>
      </c>
      <c r="BX664" s="145">
        <f t="shared" si="558"/>
        <v>24455931.322213255</v>
      </c>
      <c r="BY664" s="141"/>
      <c r="BZ664" s="143">
        <f t="shared" si="559"/>
        <v>53833</v>
      </c>
      <c r="CA664" s="138">
        <f>INDEX(ผลงานOPDVisit_HDC!$C:$C,MATCH(CalBudget2567!$D664,ผลงานOPDVisit_HDC!$A:$A,0))</f>
        <v>53833</v>
      </c>
      <c r="CB664" s="138">
        <f t="shared" si="560"/>
        <v>0</v>
      </c>
    </row>
    <row r="665" spans="1:80" hidden="1" x14ac:dyDescent="0.7">
      <c r="A665" s="136">
        <f>COUNTA($D$16:D665)</f>
        <v>650</v>
      </c>
      <c r="B665" s="1">
        <v>9</v>
      </c>
      <c r="C665" s="2" t="s">
        <v>55</v>
      </c>
      <c r="D665" s="91" t="s">
        <v>725</v>
      </c>
      <c r="E665" s="3" t="s">
        <v>1613</v>
      </c>
      <c r="F665" s="4" t="s">
        <v>1876</v>
      </c>
      <c r="G665" s="1">
        <v>5</v>
      </c>
      <c r="H665" s="3" t="s">
        <v>2964</v>
      </c>
      <c r="I665" s="137">
        <f>INDEX(รายได้แยกตามสิทธิ!$D:$D,MATCH(CalBudget2567!$D665,รายได้แยกตามสิทธิ!$B:$B,0))</f>
        <v>23934345</v>
      </c>
      <c r="J665" s="138">
        <f>INDEX(ผลงานOPDVisit_HDC!$F:$F,MATCH(CalBudget2567!$D665,ผลงานOPDVisit_HDC!$A:$A,0))</f>
        <v>58972</v>
      </c>
      <c r="K665" s="138">
        <f t="shared" si="512"/>
        <v>405.85947568337514</v>
      </c>
      <c r="L665" s="139">
        <f t="shared" si="513"/>
        <v>70766.399999999994</v>
      </c>
      <c r="M665" s="140">
        <f t="shared" si="514"/>
        <v>70766.399999999994</v>
      </c>
      <c r="N665" s="141">
        <f t="shared" si="515"/>
        <v>416.57416584141623</v>
      </c>
      <c r="O665" s="142">
        <f t="shared" si="516"/>
        <v>29479454.049599994</v>
      </c>
      <c r="P665" s="143">
        <f>INDEX(รายได้แยกตามสิทธิ!$E:$E,MATCH(CalBudget2567!$D665,รายได้แยกตามสิทธิ!$B:$B,0))</f>
        <v>2604471.25</v>
      </c>
      <c r="Q665" s="138">
        <f>INDEX(ผลงานOPDVisit_HDC!$D:$D,MATCH(CalBudget2567!$D665,ผลงานOPDVisit_HDC!$A:$A,0))</f>
        <v>5091</v>
      </c>
      <c r="R665" s="138">
        <f t="shared" si="517"/>
        <v>511.58343154586527</v>
      </c>
      <c r="S665" s="139">
        <f t="shared" si="518"/>
        <v>6109.2</v>
      </c>
      <c r="T665" s="140">
        <f t="shared" si="519"/>
        <v>6109.2</v>
      </c>
      <c r="U665" s="141">
        <f t="shared" si="520"/>
        <v>525.08923413867615</v>
      </c>
      <c r="V665" s="142">
        <f t="shared" si="521"/>
        <v>3207875.1492000003</v>
      </c>
      <c r="W665" s="143">
        <f>INDEX(รายได้แยกตามสิทธิ!$F:$F,MATCH(CalBudget2567!$D665,รายได้แยกตามสิทธิ!$B:$B,0))</f>
        <v>930698</v>
      </c>
      <c r="X665" s="138">
        <f>INDEX(ผลงานOPDVisit_HDC!$E:$E,MATCH(CalBudget2567!$D665,ผลงานOPDVisit_HDC!$A:$A,0))</f>
        <v>6347</v>
      </c>
      <c r="Y665" s="138">
        <f t="shared" si="522"/>
        <v>146.6358909721128</v>
      </c>
      <c r="Z665" s="139">
        <f t="shared" si="523"/>
        <v>7616.4</v>
      </c>
      <c r="AA665" s="140">
        <f t="shared" si="524"/>
        <v>7616.4</v>
      </c>
      <c r="AB665" s="141">
        <f t="shared" si="525"/>
        <v>150.50707849377659</v>
      </c>
      <c r="AC665" s="142">
        <f t="shared" si="526"/>
        <v>1146322.1126399999</v>
      </c>
      <c r="AD665" s="143">
        <f>INDEX(รายได้แยกตามสิทธิ!$G:$G,MATCH(CalBudget2567!$D665,รายได้แยกตามสิทธิ!$B:$B,0))</f>
        <v>8492.25</v>
      </c>
      <c r="AE665" s="138">
        <f>INDEX(ผลงานOPDVisit_HDC!$G:$G,MATCH(CalBudget2567!$D665,ผลงานOPDVisit_HDC!$A:$A,0))</f>
        <v>212</v>
      </c>
      <c r="AF665" s="138">
        <f t="shared" si="527"/>
        <v>40.057783018867923</v>
      </c>
      <c r="AG665" s="139">
        <f t="shared" si="528"/>
        <v>254.39999999999998</v>
      </c>
      <c r="AH665" s="140">
        <f t="shared" si="529"/>
        <v>254.39999999999998</v>
      </c>
      <c r="AI665" s="141">
        <f t="shared" si="530"/>
        <v>41.115308490566036</v>
      </c>
      <c r="AJ665" s="142">
        <f t="shared" si="531"/>
        <v>10459.734479999999</v>
      </c>
      <c r="AK665" s="143">
        <f>INDEX(รายได้แยกตามสิทธิ!$H:$H,MATCH(CalBudget2567!$D665,รายได้แยกตามสิทธิ!$B:$B,0))</f>
        <v>908254</v>
      </c>
      <c r="AL665" s="138">
        <f>INDEX(ผลงานOPDVisit_HDC!$K:$K,MATCH(CalBudget2567!$D665,ผลงานOPDVisit_HDC!$A:$A,0))</f>
        <v>1968</v>
      </c>
      <c r="AM665" s="138">
        <f t="shared" si="532"/>
        <v>461.51117886178861</v>
      </c>
      <c r="AN665" s="139">
        <f t="shared" si="533"/>
        <v>2361.6</v>
      </c>
      <c r="AO665" s="140">
        <f t="shared" si="534"/>
        <v>2361.6</v>
      </c>
      <c r="AP665" s="141">
        <f t="shared" si="535"/>
        <v>473.6950739837398</v>
      </c>
      <c r="AQ665" s="142">
        <f t="shared" si="536"/>
        <v>1118678.28672</v>
      </c>
      <c r="AR665" s="144">
        <f t="shared" si="510"/>
        <v>34962789.332639992</v>
      </c>
      <c r="AS665" s="143">
        <f>INDEX(รายได้แยกตามสิทธิ!$I:$I,MATCH(CalBudget2567!$D665,รายได้แยกตามสิทธิ!$B:$B,0))</f>
        <v>10113245.199999999</v>
      </c>
      <c r="AT665" s="138">
        <f>INDEX(ผลงานAdjRw_DHES!$D:$D,MATCH(CalBudget2567!$D665,ผลงานAdjRw_DHES!$B:$B,0))</f>
        <v>1146.3396</v>
      </c>
      <c r="AU665" s="143">
        <f t="shared" si="537"/>
        <v>8822.2069620555721</v>
      </c>
      <c r="AV665" s="139">
        <f t="shared" si="538"/>
        <v>1375.60752</v>
      </c>
      <c r="AW665" s="140">
        <f t="shared" si="539"/>
        <v>1375.60752</v>
      </c>
      <c r="AX665" s="141">
        <f t="shared" si="540"/>
        <v>9055.11322585384</v>
      </c>
      <c r="AY665" s="142">
        <f t="shared" si="541"/>
        <v>12456281.847936001</v>
      </c>
      <c r="AZ665" s="143">
        <f>INDEX(รายได้แยกตามสิทธิ!$J:$J,MATCH(CalBudget2567!$D665,รายได้แยกตามสิทธิ!$B:$B,0))</f>
        <v>1265329.25</v>
      </c>
      <c r="BA665" s="138">
        <f>INDEX(ผลงานAdjRw_DHES!$F:$F,MATCH(CalBudget2567!$D665,ผลงานAdjRw_DHES!$B:$B,0))</f>
        <v>75.53370000000001</v>
      </c>
      <c r="BB665" s="143">
        <f t="shared" si="542"/>
        <v>16751.850498519201</v>
      </c>
      <c r="BC665" s="139">
        <f t="shared" si="543"/>
        <v>90.640440000000012</v>
      </c>
      <c r="BD665" s="140">
        <f t="shared" si="544"/>
        <v>90.640440000000012</v>
      </c>
      <c r="BE665" s="141">
        <f t="shared" si="545"/>
        <v>17194.099351680106</v>
      </c>
      <c r="BF665" s="142">
        <f t="shared" si="546"/>
        <v>1558480.7306399997</v>
      </c>
      <c r="BG665" s="143">
        <f>INDEX(รายได้แยกตามสิทธิ!$K:$K,MATCH(CalBudget2567!$D665,รายได้แยกตามสิทธิ!$B:$B,0))</f>
        <v>440774.75</v>
      </c>
      <c r="BH665" s="138">
        <f>INDEX(ผลงานAdjRw_DHES!$E:$E,MATCH(CalBudget2567!$D665,ผลงานAdjRw_DHES!$B:$B,0))</f>
        <v>46.2804</v>
      </c>
      <c r="BI665" s="143">
        <f t="shared" si="547"/>
        <v>9524.0047622751754</v>
      </c>
      <c r="BJ665" s="139">
        <f t="shared" si="548"/>
        <v>55.536479999999997</v>
      </c>
      <c r="BK665" s="140">
        <f t="shared" si="549"/>
        <v>55.536479999999997</v>
      </c>
      <c r="BL665" s="141">
        <f t="shared" si="550"/>
        <v>9775.4384879992394</v>
      </c>
      <c r="BM665" s="142">
        <f t="shared" si="551"/>
        <v>542893.44407999993</v>
      </c>
      <c r="BN665" s="143">
        <f>INDEX(รายได้แยกตามสิทธิ!$N:$N,MATCH(CalBudget2567!$D665,รายได้แยกตามสิทธิ!$B:$B,0))</f>
        <v>504909.5</v>
      </c>
      <c r="BO665" s="138">
        <f>INDEX(ผลงานAdjRw_DHES!$I:$I,MATCH(CalBudget2567!$D665,ผลงานAdjRw_DHES!$B:$B,0))</f>
        <v>28.526099999999857</v>
      </c>
      <c r="BP665" s="143">
        <f t="shared" si="552"/>
        <v>17699.913412629223</v>
      </c>
      <c r="BQ665" s="139">
        <f t="shared" si="553"/>
        <v>34.231319999999826</v>
      </c>
      <c r="BR665" s="140">
        <f t="shared" si="554"/>
        <v>34.231319999999826</v>
      </c>
      <c r="BS665" s="141">
        <f t="shared" si="555"/>
        <v>18167.191126722635</v>
      </c>
      <c r="BT665" s="142">
        <f t="shared" si="556"/>
        <v>621886.93295999989</v>
      </c>
      <c r="BU665" s="144">
        <f t="shared" si="557"/>
        <v>15179542.955616001</v>
      </c>
      <c r="BV665" s="145">
        <f t="shared" si="511"/>
        <v>50142332.28825599</v>
      </c>
      <c r="BW665" s="146">
        <f>INDEX(รายได้แยกตามสิทธิ!$Q:$Q,MATCH(CalBudget2567!$D665,รายได้แยกตามสิทธิ!$B:$B,0))</f>
        <v>0.57999999999999996</v>
      </c>
      <c r="BX665" s="145">
        <f t="shared" si="558"/>
        <v>29082552.727188472</v>
      </c>
      <c r="BY665" s="141"/>
      <c r="BZ665" s="143">
        <f t="shared" si="559"/>
        <v>72590</v>
      </c>
      <c r="CA665" s="138">
        <f>INDEX(ผลงานOPDVisit_HDC!$C:$C,MATCH(CalBudget2567!$D665,ผลงานOPDVisit_HDC!$A:$A,0))</f>
        <v>72590</v>
      </c>
      <c r="CB665" s="138">
        <f t="shared" si="560"/>
        <v>0</v>
      </c>
    </row>
    <row r="666" spans="1:80" hidden="1" x14ac:dyDescent="0.7">
      <c r="A666" s="136">
        <f>COUNTA($D$16:D666)</f>
        <v>651</v>
      </c>
      <c r="B666" s="1">
        <v>9</v>
      </c>
      <c r="C666" s="2" t="s">
        <v>55</v>
      </c>
      <c r="D666" s="91" t="s">
        <v>726</v>
      </c>
      <c r="E666" s="3" t="s">
        <v>1614</v>
      </c>
      <c r="F666" s="4" t="s">
        <v>1876</v>
      </c>
      <c r="G666" s="1">
        <v>5</v>
      </c>
      <c r="H666" s="3" t="s">
        <v>2964</v>
      </c>
      <c r="I666" s="137">
        <f>INDEX(รายได้แยกตามสิทธิ!$D:$D,MATCH(CalBudget2567!$D666,รายได้แยกตามสิทธิ!$B:$B,0))</f>
        <v>21399107</v>
      </c>
      <c r="J666" s="138">
        <f>INDEX(ผลงานOPDVisit_HDC!$F:$F,MATCH(CalBudget2567!$D666,ผลงานOPDVisit_HDC!$A:$A,0))</f>
        <v>57674</v>
      </c>
      <c r="K666" s="138">
        <f t="shared" si="512"/>
        <v>371.03559662933037</v>
      </c>
      <c r="L666" s="139">
        <f t="shared" si="513"/>
        <v>69208.800000000003</v>
      </c>
      <c r="M666" s="140">
        <f t="shared" si="514"/>
        <v>69208.800000000003</v>
      </c>
      <c r="N666" s="141">
        <f t="shared" si="515"/>
        <v>380.83093638034467</v>
      </c>
      <c r="O666" s="142">
        <f t="shared" si="516"/>
        <v>26356852.109759998</v>
      </c>
      <c r="P666" s="143">
        <f>INDEX(รายได้แยกตามสิทธิ!$E:$E,MATCH(CalBudget2567!$D666,รายได้แยกตามสิทธิ!$B:$B,0))</f>
        <v>3774931</v>
      </c>
      <c r="Q666" s="138">
        <f>INDEX(ผลงานOPDVisit_HDC!$D:$D,MATCH(CalBudget2567!$D666,ผลงานOPDVisit_HDC!$A:$A,0))</f>
        <v>10204</v>
      </c>
      <c r="R666" s="138">
        <f t="shared" si="517"/>
        <v>369.94619756958053</v>
      </c>
      <c r="S666" s="139">
        <f t="shared" si="518"/>
        <v>12244.8</v>
      </c>
      <c r="T666" s="140">
        <f t="shared" si="519"/>
        <v>12244.8</v>
      </c>
      <c r="U666" s="141">
        <f t="shared" si="520"/>
        <v>379.71277718541745</v>
      </c>
      <c r="V666" s="142">
        <f t="shared" si="521"/>
        <v>4649507.0140799992</v>
      </c>
      <c r="W666" s="143">
        <f>INDEX(รายได้แยกตามสิทธิ!$F:$F,MATCH(CalBudget2567!$D666,รายได้แยกตามสิทธิ!$B:$B,0))</f>
        <v>944444</v>
      </c>
      <c r="X666" s="138">
        <f>INDEX(ผลงานOPDVisit_HDC!$E:$E,MATCH(CalBudget2567!$D666,ผลงานOPDVisit_HDC!$A:$A,0))</f>
        <v>9968</v>
      </c>
      <c r="Y666" s="138">
        <f t="shared" si="522"/>
        <v>94.7475922953451</v>
      </c>
      <c r="Z666" s="139">
        <f t="shared" si="523"/>
        <v>11961.6</v>
      </c>
      <c r="AA666" s="140">
        <f t="shared" si="524"/>
        <v>11961.6</v>
      </c>
      <c r="AB666" s="141">
        <f t="shared" si="525"/>
        <v>97.248928731942215</v>
      </c>
      <c r="AC666" s="142">
        <f t="shared" si="526"/>
        <v>1163252.7859199999</v>
      </c>
      <c r="AD666" s="143">
        <f>INDEX(รายได้แยกตามสิทธิ!$G:$G,MATCH(CalBudget2567!$D666,รายได้แยกตามสิทธิ!$B:$B,0))</f>
        <v>13810</v>
      </c>
      <c r="AE666" s="138">
        <f>INDEX(ผลงานOPDVisit_HDC!$G:$G,MATCH(CalBudget2567!$D666,ผลงานOPDVisit_HDC!$A:$A,0))</f>
        <v>21</v>
      </c>
      <c r="AF666" s="138">
        <f t="shared" si="527"/>
        <v>657.61904761904759</v>
      </c>
      <c r="AG666" s="139">
        <f t="shared" si="528"/>
        <v>25.2</v>
      </c>
      <c r="AH666" s="140">
        <f t="shared" si="529"/>
        <v>25.2</v>
      </c>
      <c r="AI666" s="141">
        <f t="shared" si="530"/>
        <v>674.9801904761905</v>
      </c>
      <c r="AJ666" s="142">
        <f t="shared" si="531"/>
        <v>17009.500800000002</v>
      </c>
      <c r="AK666" s="143">
        <f>INDEX(รายได้แยกตามสิทธิ!$H:$H,MATCH(CalBudget2567!$D666,รายได้แยกตามสิทธิ!$B:$B,0))</f>
        <v>1266244</v>
      </c>
      <c r="AL666" s="138">
        <f>INDEX(ผลงานOPDVisit_HDC!$K:$K,MATCH(CalBudget2567!$D666,ผลงานOPDVisit_HDC!$A:$A,0))</f>
        <v>1982</v>
      </c>
      <c r="AM666" s="138">
        <f t="shared" si="532"/>
        <v>638.87184661957622</v>
      </c>
      <c r="AN666" s="139">
        <f t="shared" si="533"/>
        <v>2378.4</v>
      </c>
      <c r="AO666" s="140">
        <f t="shared" si="534"/>
        <v>2378.4</v>
      </c>
      <c r="AP666" s="141">
        <f t="shared" si="535"/>
        <v>655.73806337033307</v>
      </c>
      <c r="AQ666" s="142">
        <f t="shared" si="536"/>
        <v>1559607.4099200002</v>
      </c>
      <c r="AR666" s="144">
        <f t="shared" si="510"/>
        <v>33746228.820479997</v>
      </c>
      <c r="AS666" s="143">
        <f>INDEX(รายได้แยกตามสิทธิ!$I:$I,MATCH(CalBudget2567!$D666,รายได้แยกตามสิทธิ!$B:$B,0))</f>
        <v>9872089</v>
      </c>
      <c r="AT666" s="138">
        <f>INDEX(ผลงานAdjRw_DHES!$D:$D,MATCH(CalBudget2567!$D666,ผลงานAdjRw_DHES!$B:$B,0))</f>
        <v>1200.3053</v>
      </c>
      <c r="AU666" s="143">
        <f t="shared" si="537"/>
        <v>8224.6483457167105</v>
      </c>
      <c r="AV666" s="139">
        <f t="shared" si="538"/>
        <v>1440.36636</v>
      </c>
      <c r="AW666" s="140">
        <f t="shared" si="539"/>
        <v>1440.36636</v>
      </c>
      <c r="AX666" s="141">
        <f t="shared" si="540"/>
        <v>8441.7790620436317</v>
      </c>
      <c r="AY666" s="142">
        <f t="shared" si="541"/>
        <v>12159254.57952</v>
      </c>
      <c r="AZ666" s="143">
        <f>INDEX(รายได้แยกตามสิทธิ!$J:$J,MATCH(CalBudget2567!$D666,รายได้แยกตามสิทธิ!$B:$B,0))</f>
        <v>1590966</v>
      </c>
      <c r="BA666" s="138">
        <f>INDEX(ผลงานAdjRw_DHES!$F:$F,MATCH(CalBudget2567!$D666,ผลงานAdjRw_DHES!$B:$B,0))</f>
        <v>115.0882</v>
      </c>
      <c r="BB666" s="143">
        <f t="shared" si="542"/>
        <v>13823.884638042822</v>
      </c>
      <c r="BC666" s="139">
        <f t="shared" si="543"/>
        <v>138.10584</v>
      </c>
      <c r="BD666" s="140">
        <f t="shared" si="544"/>
        <v>138.10584</v>
      </c>
      <c r="BE666" s="141">
        <f t="shared" si="545"/>
        <v>14188.835192487153</v>
      </c>
      <c r="BF666" s="142">
        <f t="shared" si="546"/>
        <v>1959561.00288</v>
      </c>
      <c r="BG666" s="143">
        <f>INDEX(รายได้แยกตามสิทธิ!$K:$K,MATCH(CalBudget2567!$D666,รายได้แยกตามสิทธิ!$B:$B,0))</f>
        <v>490045</v>
      </c>
      <c r="BH666" s="138">
        <f>INDEX(ผลงานAdjRw_DHES!$E:$E,MATCH(CalBudget2567!$D666,ผลงานAdjRw_DHES!$B:$B,0))</f>
        <v>45.246300000000005</v>
      </c>
      <c r="BI666" s="143">
        <f t="shared" si="547"/>
        <v>10830.609353693008</v>
      </c>
      <c r="BJ666" s="139">
        <f t="shared" si="548"/>
        <v>54.295560000000002</v>
      </c>
      <c r="BK666" s="140">
        <f t="shared" si="549"/>
        <v>54.295560000000002</v>
      </c>
      <c r="BL666" s="141">
        <f t="shared" si="550"/>
        <v>11116.537440630504</v>
      </c>
      <c r="BM666" s="142">
        <f t="shared" si="551"/>
        <v>603578.62559999991</v>
      </c>
      <c r="BN666" s="143">
        <f>INDEX(รายได้แยกตามสิทธิ!$N:$N,MATCH(CalBudget2567!$D666,รายได้แยกตามสิทธิ!$B:$B,0))</f>
        <v>765180</v>
      </c>
      <c r="BO666" s="138">
        <f>INDEX(ผลงานAdjRw_DHES!$I:$I,MATCH(CalBudget2567!$D666,ผลงานAdjRw_DHES!$B:$B,0))</f>
        <v>60.072900000000033</v>
      </c>
      <c r="BP666" s="143">
        <f t="shared" si="552"/>
        <v>12737.523908451225</v>
      </c>
      <c r="BQ666" s="139">
        <f t="shared" si="553"/>
        <v>72.087480000000042</v>
      </c>
      <c r="BR666" s="140">
        <f t="shared" si="554"/>
        <v>72.087480000000042</v>
      </c>
      <c r="BS666" s="141">
        <f t="shared" si="555"/>
        <v>13073.794539634337</v>
      </c>
      <c r="BT666" s="142">
        <f t="shared" si="556"/>
        <v>942456.90240000002</v>
      </c>
      <c r="BU666" s="144">
        <f t="shared" si="557"/>
        <v>15664851.110400001</v>
      </c>
      <c r="BV666" s="145">
        <f t="shared" si="511"/>
        <v>49411079.930879995</v>
      </c>
      <c r="BW666" s="146">
        <f>INDEX(รายได้แยกตามสิทธิ!$Q:$Q,MATCH(CalBudget2567!$D666,รายได้แยกตามสิทธิ!$B:$B,0))</f>
        <v>0.57999999999999996</v>
      </c>
      <c r="BX666" s="145">
        <f t="shared" si="558"/>
        <v>28658426.359910395</v>
      </c>
      <c r="BY666" s="141"/>
      <c r="BZ666" s="143">
        <f t="shared" si="559"/>
        <v>79849</v>
      </c>
      <c r="CA666" s="138">
        <f>INDEX(ผลงานOPDVisit_HDC!$C:$C,MATCH(CalBudget2567!$D666,ผลงานOPDVisit_HDC!$A:$A,0))</f>
        <v>79849</v>
      </c>
      <c r="CB666" s="138">
        <f t="shared" si="560"/>
        <v>0</v>
      </c>
    </row>
    <row r="667" spans="1:80" hidden="1" x14ac:dyDescent="0.7">
      <c r="A667" s="136">
        <f>COUNTA($D$16:D667)</f>
        <v>652</v>
      </c>
      <c r="B667" s="1">
        <v>9</v>
      </c>
      <c r="C667" s="2" t="s">
        <v>55</v>
      </c>
      <c r="D667" s="91" t="s">
        <v>727</v>
      </c>
      <c r="E667" s="3" t="s">
        <v>1615</v>
      </c>
      <c r="F667" s="4" t="s">
        <v>1876</v>
      </c>
      <c r="G667" s="1">
        <v>3</v>
      </c>
      <c r="H667" s="3" t="s">
        <v>2972</v>
      </c>
      <c r="I667" s="137">
        <f>INDEX(รายได้แยกตามสิทธิ!$D:$D,MATCH(CalBudget2567!$D667,รายได้แยกตามสิทธิ!$B:$B,0))</f>
        <v>24214867.02</v>
      </c>
      <c r="J667" s="138">
        <f>INDEX(ผลงานOPDVisit_HDC!$F:$F,MATCH(CalBudget2567!$D667,ผลงานOPDVisit_HDC!$A:$A,0))</f>
        <v>46311</v>
      </c>
      <c r="K667" s="138">
        <f t="shared" si="512"/>
        <v>522.87506251214609</v>
      </c>
      <c r="L667" s="139">
        <f t="shared" si="513"/>
        <v>55573.2</v>
      </c>
      <c r="M667" s="140">
        <f t="shared" si="514"/>
        <v>55573.2</v>
      </c>
      <c r="N667" s="141">
        <f t="shared" si="515"/>
        <v>536.67896416246674</v>
      </c>
      <c r="O667" s="142">
        <f t="shared" si="516"/>
        <v>29824967.411193594</v>
      </c>
      <c r="P667" s="143">
        <f>INDEX(รายได้แยกตามสิทธิ!$E:$E,MATCH(CalBudget2567!$D667,รายได้แยกตามสิทธิ!$B:$B,0))</f>
        <v>2786966.21</v>
      </c>
      <c r="Q667" s="138">
        <f>INDEX(ผลงานOPDVisit_HDC!$D:$D,MATCH(CalBudget2567!$D667,ผลงานOPDVisit_HDC!$A:$A,0))</f>
        <v>15378</v>
      </c>
      <c r="R667" s="138">
        <f t="shared" si="517"/>
        <v>181.23073286513201</v>
      </c>
      <c r="S667" s="139">
        <f t="shared" si="518"/>
        <v>18453.599999999999</v>
      </c>
      <c r="T667" s="140">
        <f t="shared" si="519"/>
        <v>18453.599999999999</v>
      </c>
      <c r="U667" s="141">
        <f t="shared" si="520"/>
        <v>186.0152242127715</v>
      </c>
      <c r="V667" s="142">
        <f t="shared" si="521"/>
        <v>3432650.5415328001</v>
      </c>
      <c r="W667" s="143">
        <f>INDEX(รายได้แยกตามสิทธิ!$F:$F,MATCH(CalBudget2567!$D667,รายได้แยกตามสิทธิ!$B:$B,0))</f>
        <v>719371</v>
      </c>
      <c r="X667" s="138">
        <f>INDEX(ผลงานOPDVisit_HDC!$E:$E,MATCH(CalBudget2567!$D667,ผลงานOPDVisit_HDC!$A:$A,0))</f>
        <v>5070</v>
      </c>
      <c r="Y667" s="138">
        <f t="shared" si="522"/>
        <v>141.88777120315581</v>
      </c>
      <c r="Z667" s="139">
        <f t="shared" si="523"/>
        <v>6084</v>
      </c>
      <c r="AA667" s="140">
        <f t="shared" si="524"/>
        <v>6084</v>
      </c>
      <c r="AB667" s="141">
        <f t="shared" si="525"/>
        <v>145.63360836291912</v>
      </c>
      <c r="AC667" s="142">
        <f t="shared" si="526"/>
        <v>886034.87327999994</v>
      </c>
      <c r="AD667" s="143">
        <f>INDEX(รายได้แยกตามสิทธิ!$G:$G,MATCH(CalBudget2567!$D667,รายได้แยกตามสิทธิ!$B:$B,0))</f>
        <v>6420.9</v>
      </c>
      <c r="AE667" s="138">
        <f>INDEX(ผลงานOPDVisit_HDC!$G:$G,MATCH(CalBudget2567!$D667,ผลงานOPDVisit_HDC!$A:$A,0))</f>
        <v>25</v>
      </c>
      <c r="AF667" s="138">
        <f t="shared" si="527"/>
        <v>256.83600000000001</v>
      </c>
      <c r="AG667" s="139">
        <f t="shared" si="528"/>
        <v>30</v>
      </c>
      <c r="AH667" s="140">
        <f t="shared" si="529"/>
        <v>30</v>
      </c>
      <c r="AI667" s="141">
        <f t="shared" si="530"/>
        <v>263.61647040000003</v>
      </c>
      <c r="AJ667" s="142">
        <f t="shared" si="531"/>
        <v>7908.4941120000003</v>
      </c>
      <c r="AK667" s="143">
        <f>INDEX(รายได้แยกตามสิทธิ!$H:$H,MATCH(CalBudget2567!$D667,รายได้แยกตามสิทธิ!$B:$B,0))</f>
        <v>618152.23</v>
      </c>
      <c r="AL667" s="138">
        <f>INDEX(ผลงานOPDVisit_HDC!$K:$K,MATCH(CalBudget2567!$D667,ผลงานOPDVisit_HDC!$A:$A,0))</f>
        <v>3733</v>
      </c>
      <c r="AM667" s="138">
        <f t="shared" si="532"/>
        <v>165.59127511384943</v>
      </c>
      <c r="AN667" s="139">
        <f t="shared" si="533"/>
        <v>4479.5999999999995</v>
      </c>
      <c r="AO667" s="140">
        <f t="shared" si="534"/>
        <v>4479.5999999999995</v>
      </c>
      <c r="AP667" s="141">
        <f t="shared" si="535"/>
        <v>169.96288477685505</v>
      </c>
      <c r="AQ667" s="142">
        <f t="shared" si="536"/>
        <v>761365.73864639981</v>
      </c>
      <c r="AR667" s="144">
        <f t="shared" si="510"/>
        <v>34912927.0587648</v>
      </c>
      <c r="AS667" s="143">
        <f>INDEX(รายได้แยกตามสิทธิ!$I:$I,MATCH(CalBudget2567!$D667,รายได้แยกตามสิทธิ!$B:$B,0))</f>
        <v>11004026.560000001</v>
      </c>
      <c r="AT667" s="138">
        <f>INDEX(ผลงานAdjRw_DHES!$D:$D,MATCH(CalBudget2567!$D667,ผลงานAdjRw_DHES!$B:$B,0))</f>
        <v>1045.5</v>
      </c>
      <c r="AU667" s="143">
        <f t="shared" si="537"/>
        <v>10525.133008130082</v>
      </c>
      <c r="AV667" s="139">
        <f t="shared" si="538"/>
        <v>1254.5999999999999</v>
      </c>
      <c r="AW667" s="140">
        <f t="shared" si="539"/>
        <v>1254.5999999999999</v>
      </c>
      <c r="AX667" s="141">
        <f t="shared" si="540"/>
        <v>10802.996519544717</v>
      </c>
      <c r="AY667" s="142">
        <f t="shared" si="541"/>
        <v>13553439.4334208</v>
      </c>
      <c r="AZ667" s="143">
        <f>INDEX(รายได้แยกตามสิทธิ!$J:$J,MATCH(CalBudget2567!$D667,รายได้แยกตามสิทธิ!$B:$B,0))</f>
        <v>1243594.8400000001</v>
      </c>
      <c r="BA667" s="138">
        <f>INDEX(ผลงานAdjRw_DHES!$F:$F,MATCH(CalBudget2567!$D667,ผลงานAdjRw_DHES!$B:$B,0))</f>
        <v>67.34</v>
      </c>
      <c r="BB667" s="143">
        <f t="shared" si="542"/>
        <v>18467.401841401843</v>
      </c>
      <c r="BC667" s="139">
        <f t="shared" si="543"/>
        <v>80.808000000000007</v>
      </c>
      <c r="BD667" s="140">
        <f t="shared" si="544"/>
        <v>80.808000000000007</v>
      </c>
      <c r="BE667" s="141">
        <f t="shared" si="545"/>
        <v>18954.94125001485</v>
      </c>
      <c r="BF667" s="142">
        <f t="shared" si="546"/>
        <v>1531710.8925312001</v>
      </c>
      <c r="BG667" s="143">
        <f>INDEX(รายได้แยกตามสิทธิ!$K:$K,MATCH(CalBudget2567!$D667,รายได้แยกตามสิทธิ!$B:$B,0))</f>
        <v>632159.4</v>
      </c>
      <c r="BH667" s="138">
        <f>INDEX(ผลงานAdjRw_DHES!$E:$E,MATCH(CalBudget2567!$D667,ผลงานAdjRw_DHES!$B:$B,0))</f>
        <v>23.44</v>
      </c>
      <c r="BI667" s="143">
        <f t="shared" si="547"/>
        <v>26969.257679180886</v>
      </c>
      <c r="BJ667" s="139">
        <f t="shared" si="548"/>
        <v>28.128</v>
      </c>
      <c r="BK667" s="140">
        <f t="shared" si="549"/>
        <v>28.128</v>
      </c>
      <c r="BL667" s="141">
        <f t="shared" si="550"/>
        <v>27681.24608191126</v>
      </c>
      <c r="BM667" s="142">
        <f t="shared" si="551"/>
        <v>778618.0897919999</v>
      </c>
      <c r="BN667" s="143">
        <f>INDEX(รายได้แยกตามสิทธิ!$N:$N,MATCH(CalBudget2567!$D667,รายได้แยกตามสิทธิ!$B:$B,0))</f>
        <v>484250.66</v>
      </c>
      <c r="BO667" s="138">
        <f>INDEX(ผลงานAdjRw_DHES!$I:$I,MATCH(CalBudget2567!$D667,ผลงานAdjRw_DHES!$B:$B,0))</f>
        <v>42.160000000000053</v>
      </c>
      <c r="BP667" s="143">
        <f t="shared" si="552"/>
        <v>11486.021347248561</v>
      </c>
      <c r="BQ667" s="139">
        <f t="shared" si="553"/>
        <v>50.592000000000063</v>
      </c>
      <c r="BR667" s="140">
        <f t="shared" si="554"/>
        <v>50.592000000000063</v>
      </c>
      <c r="BS667" s="141">
        <f t="shared" si="555"/>
        <v>11789.252310815924</v>
      </c>
      <c r="BT667" s="142">
        <f t="shared" si="556"/>
        <v>596441.85290880001</v>
      </c>
      <c r="BU667" s="144">
        <f t="shared" si="557"/>
        <v>16460210.268652799</v>
      </c>
      <c r="BV667" s="145">
        <f t="shared" si="511"/>
        <v>51373137.327417597</v>
      </c>
      <c r="BW667" s="146">
        <f>INDEX(รายได้แยกตามสิทธิ!$Q:$Q,MATCH(CalBudget2567!$D667,รายได้แยกตามสิทธิ!$B:$B,0))</f>
        <v>0.69</v>
      </c>
      <c r="BX667" s="145">
        <f t="shared" si="558"/>
        <v>35447464.755918138</v>
      </c>
      <c r="BY667" s="141"/>
      <c r="BZ667" s="143">
        <f t="shared" si="559"/>
        <v>70517</v>
      </c>
      <c r="CA667" s="138">
        <f>INDEX(ผลงานOPDVisit_HDC!$C:$C,MATCH(CalBudget2567!$D667,ผลงานOPDVisit_HDC!$A:$A,0))</f>
        <v>70517</v>
      </c>
      <c r="CB667" s="138">
        <f t="shared" si="560"/>
        <v>0</v>
      </c>
    </row>
    <row r="668" spans="1:80" hidden="1" x14ac:dyDescent="0.7">
      <c r="A668" s="136">
        <f>COUNTA($D$16:D668)</f>
        <v>653</v>
      </c>
      <c r="B668" s="1">
        <v>9</v>
      </c>
      <c r="C668" s="2" t="s">
        <v>55</v>
      </c>
      <c r="D668" s="91" t="s">
        <v>728</v>
      </c>
      <c r="E668" s="3" t="s">
        <v>1616</v>
      </c>
      <c r="F668" s="4" t="s">
        <v>1876</v>
      </c>
      <c r="G668" s="1">
        <v>5</v>
      </c>
      <c r="H668" s="3" t="s">
        <v>2964</v>
      </c>
      <c r="I668" s="137">
        <f>INDEX(รายได้แยกตามสิทธิ!$D:$D,MATCH(CalBudget2567!$D668,รายได้แยกตามสิทธิ!$B:$B,0))</f>
        <v>22737957.09</v>
      </c>
      <c r="J668" s="138">
        <f>INDEX(ผลงานOPDVisit_HDC!$F:$F,MATCH(CalBudget2567!$D668,ผลงานOPDVisit_HDC!$A:$A,0))</f>
        <v>39582</v>
      </c>
      <c r="K668" s="138">
        <f t="shared" si="512"/>
        <v>574.45195012884642</v>
      </c>
      <c r="L668" s="139">
        <f t="shared" si="513"/>
        <v>47498.400000000001</v>
      </c>
      <c r="M668" s="140">
        <f t="shared" si="514"/>
        <v>47498.400000000001</v>
      </c>
      <c r="N668" s="141">
        <f t="shared" si="515"/>
        <v>589.61748161224796</v>
      </c>
      <c r="O668" s="142">
        <f t="shared" si="516"/>
        <v>28005886.988611199</v>
      </c>
      <c r="P668" s="143">
        <f>INDEX(รายได้แยกตามสิทธิ!$E:$E,MATCH(CalBudget2567!$D668,รายได้แยกตามสิทธิ!$B:$B,0))</f>
        <v>3520816.38</v>
      </c>
      <c r="Q668" s="138">
        <f>INDEX(ผลงานOPDVisit_HDC!$D:$D,MATCH(CalBudget2567!$D668,ผลงานOPDVisit_HDC!$A:$A,0))</f>
        <v>6901</v>
      </c>
      <c r="R668" s="138">
        <f t="shared" si="517"/>
        <v>510.18930299956526</v>
      </c>
      <c r="S668" s="139">
        <f t="shared" si="518"/>
        <v>8281.1999999999989</v>
      </c>
      <c r="T668" s="140">
        <f t="shared" si="519"/>
        <v>8281.1999999999989</v>
      </c>
      <c r="U668" s="141">
        <f t="shared" si="520"/>
        <v>523.65830059875373</v>
      </c>
      <c r="V668" s="142">
        <f t="shared" si="521"/>
        <v>4336519.1189183984</v>
      </c>
      <c r="W668" s="143">
        <f>INDEX(รายได้แยกตามสิทธิ!$F:$F,MATCH(CalBudget2567!$D668,รายได้แยกตามสิทธิ!$B:$B,0))</f>
        <v>1155525.23</v>
      </c>
      <c r="X668" s="138">
        <f>INDEX(ผลงานOPDVisit_HDC!$E:$E,MATCH(CalBudget2567!$D668,ผลงานOPDVisit_HDC!$A:$A,0))</f>
        <v>20007</v>
      </c>
      <c r="Y668" s="138">
        <f t="shared" si="522"/>
        <v>57.756046883590741</v>
      </c>
      <c r="Z668" s="139">
        <f t="shared" si="523"/>
        <v>24008.399999999998</v>
      </c>
      <c r="AA668" s="140">
        <f t="shared" si="524"/>
        <v>24008.399999999998</v>
      </c>
      <c r="AB668" s="141">
        <f t="shared" si="525"/>
        <v>59.280806521317537</v>
      </c>
      <c r="AC668" s="142">
        <f t="shared" si="526"/>
        <v>1423237.3152863998</v>
      </c>
      <c r="AD668" s="143">
        <f>INDEX(รายได้แยกตามสิทธิ!$G:$G,MATCH(CalBudget2567!$D668,รายได้แยกตามสิทธิ!$B:$B,0))</f>
        <v>3306</v>
      </c>
      <c r="AE668" s="138">
        <f>INDEX(ผลงานOPDVisit_HDC!$G:$G,MATCH(CalBudget2567!$D668,ผลงานOPDVisit_HDC!$A:$A,0))</f>
        <v>14</v>
      </c>
      <c r="AF668" s="138">
        <f t="shared" si="527"/>
        <v>236.14285714285714</v>
      </c>
      <c r="AG668" s="139">
        <f t="shared" si="528"/>
        <v>16.8</v>
      </c>
      <c r="AH668" s="140">
        <f t="shared" si="529"/>
        <v>16.8</v>
      </c>
      <c r="AI668" s="141">
        <f t="shared" si="530"/>
        <v>242.37702857142855</v>
      </c>
      <c r="AJ668" s="142">
        <f t="shared" si="531"/>
        <v>4071.93408</v>
      </c>
      <c r="AK668" s="143">
        <f>INDEX(รายได้แยกตามสิทธิ!$H:$H,MATCH(CalBudget2567!$D668,รายได้แยกตามสิทธิ!$B:$B,0))</f>
        <v>1028634.25</v>
      </c>
      <c r="AL668" s="138">
        <f>INDEX(ผลงานOPDVisit_HDC!$K:$K,MATCH(CalBudget2567!$D668,ผลงานOPDVisit_HDC!$A:$A,0))</f>
        <v>1668</v>
      </c>
      <c r="AM668" s="138">
        <f t="shared" si="532"/>
        <v>616.68720023980813</v>
      </c>
      <c r="AN668" s="139">
        <f t="shared" si="533"/>
        <v>2001.6</v>
      </c>
      <c r="AO668" s="140">
        <f t="shared" si="534"/>
        <v>2001.6</v>
      </c>
      <c r="AP668" s="141">
        <f t="shared" si="535"/>
        <v>632.96774232613905</v>
      </c>
      <c r="AQ668" s="142">
        <f t="shared" si="536"/>
        <v>1266948.2330399998</v>
      </c>
      <c r="AR668" s="144">
        <f t="shared" si="510"/>
        <v>35036663.589935988</v>
      </c>
      <c r="AS668" s="143">
        <f>INDEX(รายได้แยกตามสิทธิ!$I:$I,MATCH(CalBudget2567!$D668,รายได้แยกตามสิทธิ!$B:$B,0))</f>
        <v>19237954.260000002</v>
      </c>
      <c r="AT668" s="138">
        <f>INDEX(ผลงานAdjRw_DHES!$D:$D,MATCH(CalBudget2567!$D668,ผลงานAdjRw_DHES!$B:$B,0))</f>
        <v>836.53</v>
      </c>
      <c r="AU668" s="143">
        <f t="shared" si="537"/>
        <v>22997.327364230812</v>
      </c>
      <c r="AV668" s="139">
        <f t="shared" si="538"/>
        <v>1003.8359999999999</v>
      </c>
      <c r="AW668" s="140">
        <f t="shared" si="539"/>
        <v>1003.8359999999999</v>
      </c>
      <c r="AX668" s="141">
        <f t="shared" si="540"/>
        <v>23604.456806646507</v>
      </c>
      <c r="AY668" s="142">
        <f t="shared" si="541"/>
        <v>23695003.5029568</v>
      </c>
      <c r="AZ668" s="143">
        <f>INDEX(รายได้แยกตามสิทธิ!$J:$J,MATCH(CalBudget2567!$D668,รายได้แยกตามสิทธิ!$B:$B,0))</f>
        <v>2033322.81</v>
      </c>
      <c r="BA668" s="138">
        <f>INDEX(ผลงานAdjRw_DHES!$F:$F,MATCH(CalBudget2567!$D668,ผลงานAdjRw_DHES!$B:$B,0))</f>
        <v>47.72</v>
      </c>
      <c r="BB668" s="143">
        <f t="shared" si="542"/>
        <v>42609.44698239732</v>
      </c>
      <c r="BC668" s="139">
        <f t="shared" si="543"/>
        <v>57.263999999999996</v>
      </c>
      <c r="BD668" s="140">
        <f t="shared" si="544"/>
        <v>57.263999999999996</v>
      </c>
      <c r="BE668" s="141">
        <f t="shared" si="545"/>
        <v>43734.33638273261</v>
      </c>
      <c r="BF668" s="142">
        <f t="shared" si="546"/>
        <v>2504403.0386207998</v>
      </c>
      <c r="BG668" s="143">
        <f>INDEX(รายได้แยกตามสิทธิ!$K:$K,MATCH(CalBudget2567!$D668,รายได้แยกตามสิทธิ!$B:$B,0))</f>
        <v>934390.55</v>
      </c>
      <c r="BH668" s="138">
        <f>INDEX(ผลงานAdjRw_DHES!$E:$E,MATCH(CalBudget2567!$D668,ผลงานAdjRw_DHES!$B:$B,0))</f>
        <v>43.379999999999995</v>
      </c>
      <c r="BI668" s="143">
        <f t="shared" si="547"/>
        <v>21539.6622867681</v>
      </c>
      <c r="BJ668" s="139">
        <f t="shared" si="548"/>
        <v>52.05599999999999</v>
      </c>
      <c r="BK668" s="140">
        <f t="shared" si="549"/>
        <v>52.05599999999999</v>
      </c>
      <c r="BL668" s="141">
        <f t="shared" si="550"/>
        <v>22108.309371138777</v>
      </c>
      <c r="BM668" s="142">
        <f t="shared" si="551"/>
        <v>1150870.1526239999</v>
      </c>
      <c r="BN668" s="143">
        <f>INDEX(รายได้แยกตามสิทธิ!$N:$N,MATCH(CalBudget2567!$D668,รายได้แยกตามสิทธิ!$B:$B,0))</f>
        <v>937633.75</v>
      </c>
      <c r="BO668" s="138">
        <f>INDEX(ผลงานAdjRw_DHES!$I:$I,MATCH(CalBudget2567!$D668,ผลงานAdjRw_DHES!$B:$B,0))</f>
        <v>51.729999999999933</v>
      </c>
      <c r="BP668" s="143">
        <f t="shared" si="552"/>
        <v>18125.531606417964</v>
      </c>
      <c r="BQ668" s="139">
        <f t="shared" si="553"/>
        <v>62.075999999999915</v>
      </c>
      <c r="BR668" s="140">
        <f t="shared" si="554"/>
        <v>62.075999999999915</v>
      </c>
      <c r="BS668" s="141">
        <f t="shared" si="555"/>
        <v>18604.045640827397</v>
      </c>
      <c r="BT668" s="142">
        <f t="shared" si="556"/>
        <v>1154864.7371999999</v>
      </c>
      <c r="BU668" s="144">
        <f t="shared" si="557"/>
        <v>28505141.431401599</v>
      </c>
      <c r="BV668" s="145">
        <f t="shared" si="511"/>
        <v>63541805.021337584</v>
      </c>
      <c r="BW668" s="146">
        <f>INDEX(รายได้แยกตามสิทธิ!$Q:$Q,MATCH(CalBudget2567!$D668,รายได้แยกตามสิทธิ!$B:$B,0))</f>
        <v>0.71</v>
      </c>
      <c r="BX668" s="145">
        <f t="shared" si="558"/>
        <v>45114681.56514968</v>
      </c>
      <c r="BY668" s="141"/>
      <c r="BZ668" s="143">
        <f t="shared" si="559"/>
        <v>68172</v>
      </c>
      <c r="CA668" s="138">
        <f>INDEX(ผลงานOPDVisit_HDC!$C:$C,MATCH(CalBudget2567!$D668,ผลงานOPDVisit_HDC!$A:$A,0))</f>
        <v>68172</v>
      </c>
      <c r="CB668" s="138">
        <f t="shared" si="560"/>
        <v>0</v>
      </c>
    </row>
    <row r="669" spans="1:80" hidden="1" x14ac:dyDescent="0.7">
      <c r="A669" s="136">
        <f>COUNTA($D$16:D669)</f>
        <v>654</v>
      </c>
      <c r="B669" s="1">
        <v>9</v>
      </c>
      <c r="C669" s="2" t="s">
        <v>56</v>
      </c>
      <c r="D669" s="91" t="s">
        <v>729</v>
      </c>
      <c r="E669" s="3" t="s">
        <v>1617</v>
      </c>
      <c r="F669" s="4" t="s">
        <v>1875</v>
      </c>
      <c r="G669" s="1">
        <v>19</v>
      </c>
      <c r="H669" s="3" t="s">
        <v>2961</v>
      </c>
      <c r="I669" s="137">
        <f>INDEX(รายได้แยกตามสิทธิ!$D:$D,MATCH(CalBudget2567!$D669,รายได้แยกตามสิทธิ!$B:$B,0))</f>
        <v>458630435.14999998</v>
      </c>
      <c r="J669" s="138">
        <f>INDEX(ผลงานOPDVisit_HDC!$F:$F,MATCH(CalBudget2567!$D669,ผลงานOPDVisit_HDC!$A:$A,0))</f>
        <v>408123</v>
      </c>
      <c r="K669" s="138">
        <f t="shared" si="512"/>
        <v>1123.7554245901358</v>
      </c>
      <c r="L669" s="139">
        <f t="shared" si="513"/>
        <v>489747.6</v>
      </c>
      <c r="M669" s="140">
        <f t="shared" si="514"/>
        <v>489747.6</v>
      </c>
      <c r="N669" s="141">
        <f t="shared" si="515"/>
        <v>1153.4225677993154</v>
      </c>
      <c r="O669" s="142">
        <f t="shared" si="516"/>
        <v>564885934.36555195</v>
      </c>
      <c r="P669" s="143">
        <f>INDEX(รายได้แยกตามสิทธิ!$E:$E,MATCH(CalBudget2567!$D669,รายได้แยกตามสิทธิ!$B:$B,0))</f>
        <v>327063049.06</v>
      </c>
      <c r="Q669" s="138">
        <f>INDEX(ผลงานOPDVisit_HDC!$D:$D,MATCH(CalBudget2567!$D669,ผลงานOPDVisit_HDC!$A:$A,0))</f>
        <v>135861</v>
      </c>
      <c r="R669" s="138">
        <f t="shared" si="517"/>
        <v>2407.3357995304023</v>
      </c>
      <c r="S669" s="139">
        <f t="shared" si="518"/>
        <v>163033.19999999998</v>
      </c>
      <c r="T669" s="140">
        <f t="shared" si="519"/>
        <v>163033.19999999998</v>
      </c>
      <c r="U669" s="141">
        <f t="shared" si="520"/>
        <v>2470.8894646380049</v>
      </c>
      <c r="V669" s="142">
        <f t="shared" si="521"/>
        <v>402837016.26622075</v>
      </c>
      <c r="W669" s="143">
        <f>INDEX(รายได้แยกตามสิทธิ!$F:$F,MATCH(CalBudget2567!$D669,รายได้แยกตามสิทธิ!$B:$B,0))</f>
        <v>66720207.590000004</v>
      </c>
      <c r="X669" s="138">
        <f>INDEX(ผลงานOPDVisit_HDC!$E:$E,MATCH(CalBudget2567!$D669,ผลงานOPDVisit_HDC!$A:$A,0))</f>
        <v>63552</v>
      </c>
      <c r="Y669" s="138">
        <f t="shared" si="522"/>
        <v>1049.85220905715</v>
      </c>
      <c r="Z669" s="139">
        <f t="shared" si="523"/>
        <v>76262.399999999994</v>
      </c>
      <c r="AA669" s="140">
        <f t="shared" si="524"/>
        <v>76262.399999999994</v>
      </c>
      <c r="AB669" s="141">
        <f t="shared" si="525"/>
        <v>1077.5683073762589</v>
      </c>
      <c r="AC669" s="142">
        <f t="shared" si="526"/>
        <v>82177945.284451202</v>
      </c>
      <c r="AD669" s="143">
        <f>INDEX(รายได้แยกตามสิทธิ!$G:$G,MATCH(CalBudget2567!$D669,รายได้แยกตามสิทธิ!$B:$B,0))</f>
        <v>1719265.23</v>
      </c>
      <c r="AE669" s="138">
        <f>INDEX(ผลงานOPDVisit_HDC!$G:$G,MATCH(CalBudget2567!$D669,ผลงานOPDVisit_HDC!$A:$A,0))</f>
        <v>732</v>
      </c>
      <c r="AF669" s="138">
        <f t="shared" si="527"/>
        <v>2348.7229918032785</v>
      </c>
      <c r="AG669" s="139">
        <f t="shared" si="528"/>
        <v>878.4</v>
      </c>
      <c r="AH669" s="140">
        <f t="shared" si="529"/>
        <v>878.4</v>
      </c>
      <c r="AI669" s="141">
        <f t="shared" si="530"/>
        <v>2410.7292787868851</v>
      </c>
      <c r="AJ669" s="142">
        <f t="shared" si="531"/>
        <v>2117584.5984863997</v>
      </c>
      <c r="AK669" s="143">
        <f>INDEX(รายได้แยกตามสิทธิ!$H:$H,MATCH(CalBudget2567!$D669,รายได้แยกตามสิทธิ!$B:$B,0))</f>
        <v>59877932.18</v>
      </c>
      <c r="AL669" s="138">
        <f>INDEX(ผลงานOPDVisit_HDC!$K:$K,MATCH(CalBudget2567!$D669,ผลงานOPDVisit_HDC!$A:$A,0))</f>
        <v>30545</v>
      </c>
      <c r="AM669" s="138">
        <f t="shared" si="532"/>
        <v>1960.3186177770503</v>
      </c>
      <c r="AN669" s="139">
        <f t="shared" si="533"/>
        <v>36654</v>
      </c>
      <c r="AO669" s="140">
        <f t="shared" si="534"/>
        <v>36654</v>
      </c>
      <c r="AP669" s="141">
        <f t="shared" si="535"/>
        <v>2012.0710292863646</v>
      </c>
      <c r="AQ669" s="142">
        <f t="shared" si="536"/>
        <v>73750451.507462412</v>
      </c>
      <c r="AR669" s="144">
        <f t="shared" si="510"/>
        <v>1125768932.0221729</v>
      </c>
      <c r="AS669" s="143">
        <f>INDEX(รายได้แยกตามสิทธิ!$I:$I,MATCH(CalBudget2567!$D669,รายได้แยกตามสิทธิ!$B:$B,0))</f>
        <v>921850033.00999999</v>
      </c>
      <c r="AT669" s="138">
        <f>INDEX(ผลงานAdjRw_DHES!$D:$D,MATCH(CalBudget2567!$D669,ผลงานAdjRw_DHES!$B:$B,0))</f>
        <v>66999.87000000001</v>
      </c>
      <c r="AU669" s="143">
        <f t="shared" si="537"/>
        <v>13758.982413100202</v>
      </c>
      <c r="AV669" s="139">
        <f t="shared" si="538"/>
        <v>80399.844000000012</v>
      </c>
      <c r="AW669" s="140">
        <f t="shared" si="539"/>
        <v>80399.844000000012</v>
      </c>
      <c r="AX669" s="141">
        <f t="shared" si="540"/>
        <v>14122.219548806048</v>
      </c>
      <c r="AY669" s="142">
        <f t="shared" si="541"/>
        <v>1135424248.6577568</v>
      </c>
      <c r="AZ669" s="143">
        <f>INDEX(รายได้แยกตามสิทธิ!$J:$J,MATCH(CalBudget2567!$D669,รายได้แยกตามสิทธิ!$B:$B,0))</f>
        <v>185150224.16999999</v>
      </c>
      <c r="BA669" s="138">
        <f>INDEX(ผลงานAdjRw_DHES!$F:$F,MATCH(CalBudget2567!$D669,ผลงานAdjRw_DHES!$B:$B,0))</f>
        <v>11662.240000000002</v>
      </c>
      <c r="BB669" s="143">
        <f t="shared" si="542"/>
        <v>15876.043038901615</v>
      </c>
      <c r="BC669" s="139">
        <f t="shared" si="543"/>
        <v>13994.688000000002</v>
      </c>
      <c r="BD669" s="140">
        <f t="shared" si="544"/>
        <v>13994.688000000002</v>
      </c>
      <c r="BE669" s="141">
        <f t="shared" si="545"/>
        <v>16295.170575128617</v>
      </c>
      <c r="BF669" s="142">
        <f t="shared" si="546"/>
        <v>228045828.10570559</v>
      </c>
      <c r="BG669" s="143">
        <f>INDEX(รายได้แยกตามสิทธิ!$K:$K,MATCH(CalBudget2567!$D669,รายได้แยกตามสิทธิ!$B:$B,0))</f>
        <v>100023713.45999999</v>
      </c>
      <c r="BH669" s="138">
        <f>INDEX(ผลงานAdjRw_DHES!$E:$E,MATCH(CalBudget2567!$D669,ผลงานAdjRw_DHES!$B:$B,0))</f>
        <v>4515.5</v>
      </c>
      <c r="BI669" s="143">
        <f t="shared" si="547"/>
        <v>22151.193325213153</v>
      </c>
      <c r="BJ669" s="139">
        <f t="shared" si="548"/>
        <v>5418.5999999999995</v>
      </c>
      <c r="BK669" s="140">
        <f t="shared" si="549"/>
        <v>5418.5999999999995</v>
      </c>
      <c r="BL669" s="141">
        <f t="shared" si="550"/>
        <v>22735.984828998779</v>
      </c>
      <c r="BM669" s="142">
        <f t="shared" si="551"/>
        <v>123197207.39441277</v>
      </c>
      <c r="BN669" s="143">
        <f>INDEX(รายได้แยกตามสิทธิ!$N:$N,MATCH(CalBudget2567!$D669,รายได้แยกตามสิทธิ!$B:$B,0))</f>
        <v>97193424.640000001</v>
      </c>
      <c r="BO669" s="138">
        <f>INDEX(ผลงานAdjRw_DHES!$I:$I,MATCH(CalBudget2567!$D669,ผลงานAdjRw_DHES!$B:$B,0))</f>
        <v>4916.6899999999914</v>
      </c>
      <c r="BP669" s="143">
        <f t="shared" si="552"/>
        <v>19768.060349544139</v>
      </c>
      <c r="BQ669" s="139">
        <f t="shared" si="553"/>
        <v>5900.0279999999893</v>
      </c>
      <c r="BR669" s="140">
        <f t="shared" si="554"/>
        <v>5900.0279999999893</v>
      </c>
      <c r="BS669" s="141">
        <f t="shared" si="555"/>
        <v>20289.937142772105</v>
      </c>
      <c r="BT669" s="142">
        <f t="shared" si="556"/>
        <v>119711197.2605952</v>
      </c>
      <c r="BU669" s="144">
        <f t="shared" si="557"/>
        <v>1606378481.4184704</v>
      </c>
      <c r="BV669" s="145">
        <f t="shared" si="511"/>
        <v>2732147413.4406433</v>
      </c>
      <c r="BW669" s="146">
        <f>INDEX(รายได้แยกตามสิทธิ!$Q:$Q,MATCH(CalBudget2567!$D669,รายได้แยกตามสิทธิ!$B:$B,0))</f>
        <v>0.38</v>
      </c>
      <c r="BX669" s="145">
        <f t="shared" si="558"/>
        <v>1038216017.1074445</v>
      </c>
      <c r="BY669" s="141"/>
      <c r="BZ669" s="143">
        <f t="shared" si="559"/>
        <v>638813</v>
      </c>
      <c r="CA669" s="138">
        <f>INDEX(ผลงานOPDVisit_HDC!$C:$C,MATCH(CalBudget2567!$D669,ผลงานOPDVisit_HDC!$A:$A,0))</f>
        <v>638813</v>
      </c>
      <c r="CB669" s="138">
        <f t="shared" si="560"/>
        <v>0</v>
      </c>
    </row>
    <row r="670" spans="1:80" hidden="1" x14ac:dyDescent="0.7">
      <c r="A670" s="136">
        <f>COUNTA($D$16:D670)</f>
        <v>655</v>
      </c>
      <c r="B670" s="1">
        <v>9</v>
      </c>
      <c r="C670" s="2" t="s">
        <v>56</v>
      </c>
      <c r="D670" s="91" t="s">
        <v>730</v>
      </c>
      <c r="E670" s="3" t="s">
        <v>1618</v>
      </c>
      <c r="F670" s="4" t="s">
        <v>1876</v>
      </c>
      <c r="G670" s="1">
        <v>6</v>
      </c>
      <c r="H670" s="3" t="s">
        <v>2965</v>
      </c>
      <c r="I670" s="137">
        <f>INDEX(รายได้แยกตามสิทธิ!$D:$D,MATCH(CalBudget2567!$D670,รายได้แยกตามสิทธิ!$B:$B,0))</f>
        <v>61742871.299999997</v>
      </c>
      <c r="J670" s="138">
        <f>INDEX(ผลงานOPDVisit_HDC!$F:$F,MATCH(CalBudget2567!$D670,ผลงานOPDVisit_HDC!$A:$A,0))</f>
        <v>99545</v>
      </c>
      <c r="K670" s="138">
        <f t="shared" si="512"/>
        <v>620.25085438746294</v>
      </c>
      <c r="L670" s="139">
        <f t="shared" si="513"/>
        <v>119454</v>
      </c>
      <c r="M670" s="140">
        <f t="shared" si="514"/>
        <v>119454</v>
      </c>
      <c r="N670" s="141">
        <f t="shared" si="515"/>
        <v>636.62547694329191</v>
      </c>
      <c r="O670" s="142">
        <f t="shared" si="516"/>
        <v>76047459.722783998</v>
      </c>
      <c r="P670" s="143">
        <f>INDEX(รายได้แยกตามสิทธิ!$E:$E,MATCH(CalBudget2567!$D670,รายได้แยกตามสิทธิ!$B:$B,0))</f>
        <v>6506388.7000000002</v>
      </c>
      <c r="Q670" s="138">
        <f>INDEX(ผลงานOPDVisit_HDC!$D:$D,MATCH(CalBudget2567!$D670,ผลงานOPDVisit_HDC!$A:$A,0))</f>
        <v>14243</v>
      </c>
      <c r="R670" s="138">
        <f t="shared" si="517"/>
        <v>456.8130801095275</v>
      </c>
      <c r="S670" s="139">
        <f t="shared" si="518"/>
        <v>17091.599999999999</v>
      </c>
      <c r="T670" s="140">
        <f t="shared" si="519"/>
        <v>17091.599999999999</v>
      </c>
      <c r="U670" s="141">
        <f t="shared" si="520"/>
        <v>468.87294542441902</v>
      </c>
      <c r="V670" s="142">
        <f t="shared" si="521"/>
        <v>8013788.834015999</v>
      </c>
      <c r="W670" s="143">
        <f>INDEX(รายได้แยกตามสิทธิ!$F:$F,MATCH(CalBudget2567!$D670,รายได้แยกตามสิทธิ!$B:$B,0))</f>
        <v>1563533</v>
      </c>
      <c r="X670" s="138">
        <f>INDEX(ผลงานOPDVisit_HDC!$E:$E,MATCH(CalBudget2567!$D670,ผลงานOPDVisit_HDC!$A:$A,0))</f>
        <v>7652</v>
      </c>
      <c r="Y670" s="138">
        <f t="shared" si="522"/>
        <v>204.32997909043388</v>
      </c>
      <c r="Z670" s="139">
        <f t="shared" si="523"/>
        <v>9182.4</v>
      </c>
      <c r="AA670" s="140">
        <f t="shared" si="524"/>
        <v>9182.4</v>
      </c>
      <c r="AB670" s="141">
        <f t="shared" si="525"/>
        <v>209.72429053842134</v>
      </c>
      <c r="AC670" s="142">
        <f t="shared" si="526"/>
        <v>1925772.32544</v>
      </c>
      <c r="AD670" s="143">
        <f>INDEX(รายได้แยกตามสิทธิ!$G:$G,MATCH(CalBudget2567!$D670,รายได้แยกตามสิทธิ!$B:$B,0))</f>
        <v>13425</v>
      </c>
      <c r="AE670" s="138">
        <f>INDEX(ผลงานOPDVisit_HDC!$G:$G,MATCH(CalBudget2567!$D670,ผลงานOPDVisit_HDC!$A:$A,0))</f>
        <v>60</v>
      </c>
      <c r="AF670" s="138">
        <f t="shared" si="527"/>
        <v>223.75</v>
      </c>
      <c r="AG670" s="139">
        <f t="shared" si="528"/>
        <v>72</v>
      </c>
      <c r="AH670" s="140">
        <f t="shared" si="529"/>
        <v>72</v>
      </c>
      <c r="AI670" s="141">
        <f t="shared" si="530"/>
        <v>229.65700000000001</v>
      </c>
      <c r="AJ670" s="142">
        <f t="shared" si="531"/>
        <v>16535.304</v>
      </c>
      <c r="AK670" s="143">
        <f>INDEX(รายได้แยกตามสิทธิ!$H:$H,MATCH(CalBudget2567!$D670,รายได้แยกตามสิทธิ!$B:$B,0))</f>
        <v>1486275.5</v>
      </c>
      <c r="AL670" s="138">
        <f>INDEX(ผลงานOPDVisit_HDC!$K:$K,MATCH(CalBudget2567!$D670,ผลงานOPDVisit_HDC!$A:$A,0))</f>
        <v>594</v>
      </c>
      <c r="AM670" s="138">
        <f t="shared" si="532"/>
        <v>2502.1473063973062</v>
      </c>
      <c r="AN670" s="139">
        <f t="shared" si="533"/>
        <v>712.8</v>
      </c>
      <c r="AO670" s="140">
        <f t="shared" si="534"/>
        <v>712.8</v>
      </c>
      <c r="AP670" s="141">
        <f t="shared" si="535"/>
        <v>2568.2039952861951</v>
      </c>
      <c r="AQ670" s="142">
        <f t="shared" si="536"/>
        <v>1830615.8078399997</v>
      </c>
      <c r="AR670" s="144">
        <f t="shared" si="510"/>
        <v>87834171.994080007</v>
      </c>
      <c r="AS670" s="143">
        <f>INDEX(รายได้แยกตามสิทธิ!$I:$I,MATCH(CalBudget2567!$D670,รายได้แยกตามสิทธิ!$B:$B,0))</f>
        <v>31477339.149999999</v>
      </c>
      <c r="AT670" s="138">
        <f>INDEX(ผลงานAdjRw_DHES!$D:$D,MATCH(CalBudget2567!$D670,ผลงานAdjRw_DHES!$B:$B,0))</f>
        <v>2377.7081000000003</v>
      </c>
      <c r="AU670" s="143">
        <f t="shared" si="537"/>
        <v>13238.521225544882</v>
      </c>
      <c r="AV670" s="139">
        <f t="shared" si="538"/>
        <v>2853.2497200000003</v>
      </c>
      <c r="AW670" s="140">
        <f t="shared" si="539"/>
        <v>2853.2497200000003</v>
      </c>
      <c r="AX670" s="141">
        <f t="shared" si="540"/>
        <v>13588.018185899267</v>
      </c>
      <c r="AY670" s="142">
        <f t="shared" si="541"/>
        <v>38770009.084271997</v>
      </c>
      <c r="AZ670" s="143">
        <f>INDEX(รายได้แยกตามสิทธิ!$J:$J,MATCH(CalBudget2567!$D670,รายได้แยกตามสิทธิ!$B:$B,0))</f>
        <v>4252718.9000000004</v>
      </c>
      <c r="BA670" s="138">
        <f>INDEX(ผลงานAdjRw_DHES!$F:$F,MATCH(CalBudget2567!$D670,ผลงานAdjRw_DHES!$B:$B,0))</f>
        <v>318.37729999999999</v>
      </c>
      <c r="BB670" s="143">
        <f t="shared" si="542"/>
        <v>13357.481516427209</v>
      </c>
      <c r="BC670" s="139">
        <f t="shared" si="543"/>
        <v>382.05275999999998</v>
      </c>
      <c r="BD670" s="140">
        <f t="shared" si="544"/>
        <v>382.05275999999998</v>
      </c>
      <c r="BE670" s="141">
        <f t="shared" si="545"/>
        <v>13710.119028460887</v>
      </c>
      <c r="BF670" s="142">
        <f t="shared" si="546"/>
        <v>5237988.8147520004</v>
      </c>
      <c r="BG670" s="143">
        <f>INDEX(รายได้แยกตามสิทธิ!$K:$K,MATCH(CalBudget2567!$D670,รายได้แยกตามสิทธิ!$B:$B,0))</f>
        <v>2308123</v>
      </c>
      <c r="BH670" s="138">
        <f>INDEX(ผลงานAdjRw_DHES!$E:$E,MATCH(CalBudget2567!$D670,ผลงานAdjRw_DHES!$B:$B,0))</f>
        <v>94.388699999999986</v>
      </c>
      <c r="BI670" s="143">
        <f t="shared" si="547"/>
        <v>24453.382661271957</v>
      </c>
      <c r="BJ670" s="139">
        <f t="shared" si="548"/>
        <v>113.26643999999997</v>
      </c>
      <c r="BK670" s="140">
        <f t="shared" si="549"/>
        <v>113.26643999999997</v>
      </c>
      <c r="BL670" s="141">
        <f t="shared" si="550"/>
        <v>25098.951963529536</v>
      </c>
      <c r="BM670" s="142">
        <f t="shared" si="551"/>
        <v>2842868.93664</v>
      </c>
      <c r="BN670" s="143">
        <f>INDEX(รายได้แยกตามสิทธิ!$N:$N,MATCH(CalBudget2567!$D670,รายได้แยกตามสิทธิ!$B:$B,0))</f>
        <v>722250</v>
      </c>
      <c r="BO670" s="138">
        <f>INDEX(ผลงานAdjRw_DHES!$I:$I,MATCH(CalBudget2567!$D670,ผลงานAdjRw_DHES!$B:$B,0))</f>
        <v>104.57259999999962</v>
      </c>
      <c r="BP670" s="143">
        <f t="shared" si="552"/>
        <v>6906.6849251142512</v>
      </c>
      <c r="BQ670" s="139">
        <f t="shared" si="553"/>
        <v>125.48711999999955</v>
      </c>
      <c r="BR670" s="140">
        <f t="shared" si="554"/>
        <v>125.48711999999955</v>
      </c>
      <c r="BS670" s="141">
        <f t="shared" si="555"/>
        <v>7089.0214071372675</v>
      </c>
      <c r="BT670" s="142">
        <f t="shared" si="556"/>
        <v>889580.88</v>
      </c>
      <c r="BU670" s="144">
        <f t="shared" si="557"/>
        <v>47740447.715663999</v>
      </c>
      <c r="BV670" s="145">
        <f t="shared" si="511"/>
        <v>135574619.70974401</v>
      </c>
      <c r="BW670" s="146">
        <f>INDEX(รายได้แยกตามสิทธิ!$Q:$Q,MATCH(CalBudget2567!$D670,รายได้แยกตามสิทธิ!$B:$B,0))</f>
        <v>0.52</v>
      </c>
      <c r="BX670" s="145">
        <f t="shared" si="558"/>
        <v>70498802.249066889</v>
      </c>
      <c r="BY670" s="141"/>
      <c r="BZ670" s="143">
        <f t="shared" si="559"/>
        <v>122094</v>
      </c>
      <c r="CA670" s="138">
        <f>INDEX(ผลงานOPDVisit_HDC!$C:$C,MATCH(CalBudget2567!$D670,ผลงานOPDVisit_HDC!$A:$A,0))</f>
        <v>122094</v>
      </c>
      <c r="CB670" s="138">
        <f t="shared" si="560"/>
        <v>0</v>
      </c>
    </row>
    <row r="671" spans="1:80" hidden="1" x14ac:dyDescent="0.7">
      <c r="A671" s="136">
        <f>COUNTA($D$16:D671)</f>
        <v>656</v>
      </c>
      <c r="B671" s="1">
        <v>9</v>
      </c>
      <c r="C671" s="2" t="s">
        <v>56</v>
      </c>
      <c r="D671" s="91" t="s">
        <v>731</v>
      </c>
      <c r="E671" s="3" t="s">
        <v>1619</v>
      </c>
      <c r="F671" s="4" t="s">
        <v>1876</v>
      </c>
      <c r="G671" s="1">
        <v>13</v>
      </c>
      <c r="H671" s="3" t="s">
        <v>2963</v>
      </c>
      <c r="I671" s="137">
        <f>INDEX(รายได้แยกตามสิทธิ!$D:$D,MATCH(CalBudget2567!$D671,รายได้แยกตามสิทธิ!$B:$B,0))</f>
        <v>104517560.91</v>
      </c>
      <c r="J671" s="138">
        <f>INDEX(ผลงานOPDVisit_HDC!$F:$F,MATCH(CalBudget2567!$D671,ผลงานOPDVisit_HDC!$A:$A,0))</f>
        <v>126621</v>
      </c>
      <c r="K671" s="138">
        <f t="shared" si="512"/>
        <v>825.43623024616772</v>
      </c>
      <c r="L671" s="139">
        <f t="shared" si="513"/>
        <v>151945.19999999998</v>
      </c>
      <c r="M671" s="140">
        <f t="shared" si="514"/>
        <v>151945.19999999998</v>
      </c>
      <c r="N671" s="141">
        <f t="shared" si="515"/>
        <v>847.22774672466653</v>
      </c>
      <c r="O671" s="142">
        <f t="shared" si="516"/>
        <v>128732189.42162879</v>
      </c>
      <c r="P671" s="143">
        <f>INDEX(รายได้แยกตามสิทธิ!$E:$E,MATCH(CalBudget2567!$D671,รายได้แยกตามสิทธิ!$B:$B,0))</f>
        <v>27144099.219999999</v>
      </c>
      <c r="Q671" s="138">
        <f>INDEX(ผลงานOPDVisit_HDC!$D:$D,MATCH(CalBudget2567!$D671,ผลงานOPDVisit_HDC!$A:$A,0))</f>
        <v>31768</v>
      </c>
      <c r="R671" s="138">
        <f t="shared" si="517"/>
        <v>854.44784751951647</v>
      </c>
      <c r="S671" s="139">
        <f t="shared" si="518"/>
        <v>38121.599999999999</v>
      </c>
      <c r="T671" s="140">
        <f t="shared" si="519"/>
        <v>38121.599999999999</v>
      </c>
      <c r="U671" s="141">
        <f t="shared" si="520"/>
        <v>877.00527069403165</v>
      </c>
      <c r="V671" s="142">
        <f t="shared" si="521"/>
        <v>33432844.127289597</v>
      </c>
      <c r="W671" s="143">
        <f>INDEX(รายได้แยกตามสิทธิ!$F:$F,MATCH(CalBudget2567!$D671,รายได้แยกตามสิทธิ!$B:$B,0))</f>
        <v>7323260.2999999998</v>
      </c>
      <c r="X671" s="138">
        <f>INDEX(ผลงานOPDVisit_HDC!$E:$E,MATCH(CalBudget2567!$D671,ผลงานOPDVisit_HDC!$A:$A,0))</f>
        <v>14771</v>
      </c>
      <c r="Y671" s="138">
        <f t="shared" si="522"/>
        <v>495.78635840498271</v>
      </c>
      <c r="Z671" s="139">
        <f t="shared" si="523"/>
        <v>17725.2</v>
      </c>
      <c r="AA671" s="140">
        <f t="shared" si="524"/>
        <v>17725.2</v>
      </c>
      <c r="AB671" s="141">
        <f t="shared" si="525"/>
        <v>508.87511826687427</v>
      </c>
      <c r="AC671" s="142">
        <f t="shared" si="526"/>
        <v>9019913.2463039998</v>
      </c>
      <c r="AD671" s="143">
        <f>INDEX(รายได้แยกตามสิทธิ!$G:$G,MATCH(CalBudget2567!$D671,รายได้แยกตามสิทธิ!$B:$B,0))</f>
        <v>37514</v>
      </c>
      <c r="AE671" s="138">
        <f>INDEX(ผลงานOPDVisit_HDC!$G:$G,MATCH(CalBudget2567!$D671,ผลงานOPDVisit_HDC!$A:$A,0))</f>
        <v>0</v>
      </c>
      <c r="AF671" s="138">
        <f t="shared" si="527"/>
        <v>0</v>
      </c>
      <c r="AG671" s="139">
        <f t="shared" si="528"/>
        <v>0</v>
      </c>
      <c r="AH671" s="140">
        <f t="shared" si="529"/>
        <v>0</v>
      </c>
      <c r="AI671" s="141">
        <f t="shared" si="530"/>
        <v>0</v>
      </c>
      <c r="AJ671" s="142">
        <f t="shared" si="531"/>
        <v>0</v>
      </c>
      <c r="AK671" s="143">
        <f>INDEX(รายได้แยกตามสิทธิ!$H:$H,MATCH(CalBudget2567!$D671,รายได้แยกตามสิทธิ!$B:$B,0))</f>
        <v>4265994.62</v>
      </c>
      <c r="AL671" s="138">
        <f>INDEX(ผลงานOPDVisit_HDC!$K:$K,MATCH(CalBudget2567!$D671,ผลงานOPDVisit_HDC!$A:$A,0))</f>
        <v>5420</v>
      </c>
      <c r="AM671" s="138">
        <f t="shared" si="532"/>
        <v>787.08387822878228</v>
      </c>
      <c r="AN671" s="139">
        <f t="shared" si="533"/>
        <v>6504</v>
      </c>
      <c r="AO671" s="140">
        <f t="shared" si="534"/>
        <v>6504</v>
      </c>
      <c r="AP671" s="141">
        <f t="shared" si="535"/>
        <v>807.86289261402214</v>
      </c>
      <c r="AQ671" s="142">
        <f t="shared" si="536"/>
        <v>5254340.2535616001</v>
      </c>
      <c r="AR671" s="144">
        <f t="shared" si="510"/>
        <v>176439287.04878399</v>
      </c>
      <c r="AS671" s="143">
        <f>INDEX(รายได้แยกตามสิทธิ!$I:$I,MATCH(CalBudget2567!$D671,รายได้แยกตามสิทธิ!$B:$B,0))</f>
        <v>104385514.01000001</v>
      </c>
      <c r="AT671" s="138">
        <f>INDEX(ผลงานAdjRw_DHES!$D:$D,MATCH(CalBudget2567!$D671,ผลงานAdjRw_DHES!$B:$B,0))</f>
        <v>7071.6311999999998</v>
      </c>
      <c r="AU671" s="143">
        <f t="shared" si="537"/>
        <v>14761.164865328385</v>
      </c>
      <c r="AV671" s="139">
        <f t="shared" si="538"/>
        <v>8485.9574400000001</v>
      </c>
      <c r="AW671" s="140">
        <f t="shared" si="539"/>
        <v>8485.9574400000001</v>
      </c>
      <c r="AX671" s="141">
        <f t="shared" si="540"/>
        <v>15150.859617773054</v>
      </c>
      <c r="AY671" s="142">
        <f t="shared" si="541"/>
        <v>128569549.8958368</v>
      </c>
      <c r="AZ671" s="143">
        <f>INDEX(รายได้แยกตามสิทธิ!$J:$J,MATCH(CalBudget2567!$D671,รายได้แยกตามสิทธิ!$B:$B,0))</f>
        <v>10290104.52</v>
      </c>
      <c r="BA671" s="138">
        <f>INDEX(ผลงานAdjRw_DHES!$F:$F,MATCH(CalBudget2567!$D671,ผลงานAdjRw_DHES!$B:$B,0))</f>
        <v>745.58330000000001</v>
      </c>
      <c r="BB671" s="143">
        <f t="shared" si="542"/>
        <v>13801.414972679779</v>
      </c>
      <c r="BC671" s="139">
        <f t="shared" si="543"/>
        <v>894.69996000000003</v>
      </c>
      <c r="BD671" s="140">
        <f t="shared" si="544"/>
        <v>894.69996000000003</v>
      </c>
      <c r="BE671" s="141">
        <f t="shared" si="545"/>
        <v>14165.772327958524</v>
      </c>
      <c r="BF671" s="142">
        <f t="shared" si="546"/>
        <v>12674115.935193598</v>
      </c>
      <c r="BG671" s="143">
        <f>INDEX(รายได้แยกตามสิทธิ!$K:$K,MATCH(CalBudget2567!$D671,รายได้แยกตามสิทธิ!$B:$B,0))</f>
        <v>4594363.8</v>
      </c>
      <c r="BH671" s="138">
        <f>INDEX(ผลงานAdjRw_DHES!$E:$E,MATCH(CalBudget2567!$D671,ผลงานAdjRw_DHES!$B:$B,0))</f>
        <v>331.08699999999999</v>
      </c>
      <c r="BI671" s="143">
        <f t="shared" si="547"/>
        <v>13876.605846801596</v>
      </c>
      <c r="BJ671" s="139">
        <f t="shared" si="548"/>
        <v>397.30439999999999</v>
      </c>
      <c r="BK671" s="140">
        <f t="shared" si="549"/>
        <v>397.30439999999999</v>
      </c>
      <c r="BL671" s="141">
        <f t="shared" si="550"/>
        <v>14242.948241157159</v>
      </c>
      <c r="BM671" s="142">
        <f t="shared" si="551"/>
        <v>5658786.0051840004</v>
      </c>
      <c r="BN671" s="143">
        <f>INDEX(รายได้แยกตามสิทธิ!$N:$N,MATCH(CalBudget2567!$D671,รายได้แยกตามสิทธิ!$B:$B,0))</f>
        <v>6214229.0499999998</v>
      </c>
      <c r="BO671" s="138">
        <f>INDEX(ผลงานAdjRw_DHES!$I:$I,MATCH(CalBudget2567!$D671,ผลงานAdjRw_DHES!$B:$B,0))</f>
        <v>426.12969999999927</v>
      </c>
      <c r="BP671" s="143">
        <f t="shared" si="552"/>
        <v>14582.95220915137</v>
      </c>
      <c r="BQ671" s="139">
        <f t="shared" si="553"/>
        <v>511.35563999999908</v>
      </c>
      <c r="BR671" s="140">
        <f t="shared" si="554"/>
        <v>511.35563999999908</v>
      </c>
      <c r="BS671" s="141">
        <f t="shared" si="555"/>
        <v>14967.942147472966</v>
      </c>
      <c r="BT671" s="142">
        <f t="shared" si="556"/>
        <v>7653941.6363039995</v>
      </c>
      <c r="BU671" s="144">
        <f t="shared" si="557"/>
        <v>154556393.47251838</v>
      </c>
      <c r="BV671" s="145">
        <f t="shared" si="511"/>
        <v>330995680.52130234</v>
      </c>
      <c r="BW671" s="146">
        <f>INDEX(รายได้แยกตามสิทธิ!$Q:$Q,MATCH(CalBudget2567!$D671,รายได้แยกตามสิทธิ!$B:$B,0))</f>
        <v>0.53</v>
      </c>
      <c r="BX671" s="145">
        <f t="shared" si="558"/>
        <v>175427710.67629024</v>
      </c>
      <c r="BY671" s="141"/>
      <c r="BZ671" s="143">
        <f t="shared" si="559"/>
        <v>178580</v>
      </c>
      <c r="CA671" s="138">
        <f>INDEX(ผลงานOPDVisit_HDC!$C:$C,MATCH(CalBudget2567!$D671,ผลงานOPDVisit_HDC!$A:$A,0))</f>
        <v>178580</v>
      </c>
      <c r="CB671" s="138">
        <f t="shared" si="560"/>
        <v>0</v>
      </c>
    </row>
    <row r="672" spans="1:80" hidden="1" x14ac:dyDescent="0.7">
      <c r="A672" s="136">
        <f>COUNTA($D$16:D672)</f>
        <v>657</v>
      </c>
      <c r="B672" s="1">
        <v>9</v>
      </c>
      <c r="C672" s="2" t="s">
        <v>56</v>
      </c>
      <c r="D672" s="91" t="s">
        <v>732</v>
      </c>
      <c r="E672" s="3" t="s">
        <v>1620</v>
      </c>
      <c r="F672" s="4" t="s">
        <v>1876</v>
      </c>
      <c r="G672" s="1">
        <v>6</v>
      </c>
      <c r="H672" s="3" t="s">
        <v>2965</v>
      </c>
      <c r="I672" s="137">
        <f>INDEX(รายได้แยกตามสิทธิ!$D:$D,MATCH(CalBudget2567!$D672,รายได้แยกตามสิทธิ!$B:$B,0))</f>
        <v>42048227.57</v>
      </c>
      <c r="J672" s="138">
        <f>INDEX(ผลงานOPDVisit_HDC!$F:$F,MATCH(CalBudget2567!$D672,ผลงานOPDVisit_HDC!$A:$A,0))</f>
        <v>55947</v>
      </c>
      <c r="K672" s="138">
        <f t="shared" si="512"/>
        <v>751.57251631007921</v>
      </c>
      <c r="L672" s="139">
        <f t="shared" si="513"/>
        <v>67136.399999999994</v>
      </c>
      <c r="M672" s="140">
        <f t="shared" si="514"/>
        <v>67136.399999999994</v>
      </c>
      <c r="N672" s="141">
        <f t="shared" si="515"/>
        <v>771.41403074066534</v>
      </c>
      <c r="O672" s="142">
        <f t="shared" si="516"/>
        <v>51789960.933417603</v>
      </c>
      <c r="P672" s="143">
        <f>INDEX(รายได้แยกตามสิทธิ!$E:$E,MATCH(CalBudget2567!$D672,รายได้แยกตามสิทธิ!$B:$B,0))</f>
        <v>4184840.25</v>
      </c>
      <c r="Q672" s="138">
        <f>INDEX(ผลงานOPDVisit_HDC!$D:$D,MATCH(CalBudget2567!$D672,ผลงานOPDVisit_HDC!$A:$A,0))</f>
        <v>6204</v>
      </c>
      <c r="R672" s="138">
        <f t="shared" si="517"/>
        <v>674.53904738878146</v>
      </c>
      <c r="S672" s="139">
        <f t="shared" si="518"/>
        <v>7444.7999999999993</v>
      </c>
      <c r="T672" s="140">
        <f t="shared" si="519"/>
        <v>7444.7999999999993</v>
      </c>
      <c r="U672" s="141">
        <f t="shared" si="520"/>
        <v>692.3468782398453</v>
      </c>
      <c r="V672" s="142">
        <f t="shared" si="521"/>
        <v>5154384.0391199999</v>
      </c>
      <c r="W672" s="143">
        <f>INDEX(รายได้แยกตามสิทธิ!$F:$F,MATCH(CalBudget2567!$D672,รายได้แยกตามสิทธิ!$B:$B,0))</f>
        <v>2548130.84</v>
      </c>
      <c r="X672" s="138">
        <f>INDEX(ผลงานOPDVisit_HDC!$E:$E,MATCH(CalBudget2567!$D672,ผลงานOPDVisit_HDC!$A:$A,0))</f>
        <v>33379</v>
      </c>
      <c r="Y672" s="138">
        <f t="shared" si="522"/>
        <v>76.339340303783814</v>
      </c>
      <c r="Z672" s="139">
        <f t="shared" si="523"/>
        <v>40054.799999999996</v>
      </c>
      <c r="AA672" s="140">
        <f t="shared" si="524"/>
        <v>40054.799999999996</v>
      </c>
      <c r="AB672" s="141">
        <f t="shared" si="525"/>
        <v>78.354698887803707</v>
      </c>
      <c r="AC672" s="142">
        <f t="shared" si="526"/>
        <v>3138481.7930111997</v>
      </c>
      <c r="AD672" s="143">
        <f>INDEX(รายได้แยกตามสิทธิ!$G:$G,MATCH(CalBudget2567!$D672,รายได้แยกตามสิทธิ!$B:$B,0))</f>
        <v>11713.25</v>
      </c>
      <c r="AE672" s="138">
        <f>INDEX(ผลงานOPDVisit_HDC!$G:$G,MATCH(CalBudget2567!$D672,ผลงานOPDVisit_HDC!$A:$A,0))</f>
        <v>22</v>
      </c>
      <c r="AF672" s="138">
        <f t="shared" si="527"/>
        <v>532.4204545454545</v>
      </c>
      <c r="AG672" s="139">
        <f t="shared" si="528"/>
        <v>26.4</v>
      </c>
      <c r="AH672" s="140">
        <f t="shared" si="529"/>
        <v>26.4</v>
      </c>
      <c r="AI672" s="141">
        <f t="shared" si="530"/>
        <v>546.47635454545446</v>
      </c>
      <c r="AJ672" s="142">
        <f t="shared" si="531"/>
        <v>14426.975759999998</v>
      </c>
      <c r="AK672" s="143">
        <f>INDEX(รายได้แยกตามสิทธิ!$H:$H,MATCH(CalBudget2567!$D672,รายได้แยกตามสิทธิ!$B:$B,0))</f>
        <v>2094553.11</v>
      </c>
      <c r="AL672" s="138">
        <f>INDEX(ผลงานOPDVisit_HDC!$K:$K,MATCH(CalBudget2567!$D672,ผลงานOPDVisit_HDC!$A:$A,0))</f>
        <v>782</v>
      </c>
      <c r="AM672" s="138">
        <f t="shared" si="532"/>
        <v>2678.4566624040922</v>
      </c>
      <c r="AN672" s="139">
        <f t="shared" si="533"/>
        <v>938.4</v>
      </c>
      <c r="AO672" s="140">
        <f t="shared" si="534"/>
        <v>938.4</v>
      </c>
      <c r="AP672" s="141">
        <f t="shared" si="535"/>
        <v>2749.16791829156</v>
      </c>
      <c r="AQ672" s="142">
        <f t="shared" si="536"/>
        <v>2579819.1745247999</v>
      </c>
      <c r="AR672" s="144">
        <f t="shared" si="510"/>
        <v>62677072.915833607</v>
      </c>
      <c r="AS672" s="143">
        <f>INDEX(รายได้แยกตามสิทธิ!$I:$I,MATCH(CalBudget2567!$D672,รายได้แยกตามสิทธิ!$B:$B,0))</f>
        <v>24858777.489999998</v>
      </c>
      <c r="AT672" s="138">
        <f>INDEX(ผลงานAdjRw_DHES!$D:$D,MATCH(CalBudget2567!$D672,ผลงานAdjRw_DHES!$B:$B,0))</f>
        <v>1791.0132000000001</v>
      </c>
      <c r="AU672" s="143">
        <f t="shared" si="537"/>
        <v>13879.728798202044</v>
      </c>
      <c r="AV672" s="139">
        <f t="shared" si="538"/>
        <v>2149.2158399999998</v>
      </c>
      <c r="AW672" s="140">
        <f t="shared" si="539"/>
        <v>2149.2158399999998</v>
      </c>
      <c r="AX672" s="141">
        <f t="shared" si="540"/>
        <v>14246.153638474578</v>
      </c>
      <c r="AY672" s="142">
        <f t="shared" si="541"/>
        <v>30618059.058883194</v>
      </c>
      <c r="AZ672" s="143">
        <f>INDEX(รายได้แยกตามสิทธิ!$J:$J,MATCH(CalBudget2567!$D672,รายได้แยกตามสิทธิ!$B:$B,0))</f>
        <v>2412884.75</v>
      </c>
      <c r="BA672" s="138">
        <f>INDEX(ผลงานAdjRw_DHES!$F:$F,MATCH(CalBudget2567!$D672,ผลงานAdjRw_DHES!$B:$B,0))</f>
        <v>206.41049999999998</v>
      </c>
      <c r="BB672" s="143">
        <f t="shared" si="542"/>
        <v>11689.738409625481</v>
      </c>
      <c r="BC672" s="139">
        <f t="shared" si="543"/>
        <v>247.69259999999997</v>
      </c>
      <c r="BD672" s="140">
        <f t="shared" si="544"/>
        <v>247.69259999999997</v>
      </c>
      <c r="BE672" s="141">
        <f t="shared" si="545"/>
        <v>11998.347503639594</v>
      </c>
      <c r="BF672" s="142">
        <f t="shared" si="546"/>
        <v>2971901.88888</v>
      </c>
      <c r="BG672" s="143">
        <f>INDEX(รายได้แยกตามสิทธิ!$K:$K,MATCH(CalBudget2567!$D672,รายได้แยกตามสิทธิ!$B:$B,0))</f>
        <v>817660.08</v>
      </c>
      <c r="BH672" s="138">
        <f>INDEX(ผลงานAdjRw_DHES!$E:$E,MATCH(CalBudget2567!$D672,ผลงานAdjRw_DHES!$B:$B,0))</f>
        <v>69.896799999999999</v>
      </c>
      <c r="BI672" s="143">
        <f t="shared" si="547"/>
        <v>11698.104634260795</v>
      </c>
      <c r="BJ672" s="139">
        <f t="shared" si="548"/>
        <v>83.876159999999999</v>
      </c>
      <c r="BK672" s="140">
        <f t="shared" si="549"/>
        <v>83.876159999999999</v>
      </c>
      <c r="BL672" s="141">
        <f t="shared" si="550"/>
        <v>12006.934596605281</v>
      </c>
      <c r="BM672" s="142">
        <f t="shared" si="551"/>
        <v>1007095.5673343999</v>
      </c>
      <c r="BN672" s="143">
        <f>INDEX(รายได้แยกตามสิทธิ!$N:$N,MATCH(CalBudget2567!$D672,รายได้แยกตามสิทธิ!$B:$B,0))</f>
        <v>559549.56000000006</v>
      </c>
      <c r="BO672" s="138">
        <f>INDEX(ผลงานAdjRw_DHES!$I:$I,MATCH(CalBudget2567!$D672,ผลงานAdjRw_DHES!$B:$B,0))</f>
        <v>44.880499999999955</v>
      </c>
      <c r="BP672" s="143">
        <f t="shared" si="552"/>
        <v>12467.542919530768</v>
      </c>
      <c r="BQ672" s="139">
        <f t="shared" si="553"/>
        <v>53.856599999999943</v>
      </c>
      <c r="BR672" s="140">
        <f t="shared" si="554"/>
        <v>53.856599999999943</v>
      </c>
      <c r="BS672" s="141">
        <f t="shared" si="555"/>
        <v>12796.686052606381</v>
      </c>
      <c r="BT672" s="142">
        <f t="shared" si="556"/>
        <v>689186.00206080009</v>
      </c>
      <c r="BU672" s="144">
        <f t="shared" si="557"/>
        <v>35286242.517158397</v>
      </c>
      <c r="BV672" s="145">
        <f t="shared" si="511"/>
        <v>97963315.432992011</v>
      </c>
      <c r="BW672" s="146">
        <f>INDEX(รายได้แยกตามสิทธิ!$Q:$Q,MATCH(CalBudget2567!$D672,รายได้แยกตามสิทธิ!$B:$B,0))</f>
        <v>0.46</v>
      </c>
      <c r="BX672" s="145">
        <f t="shared" si="558"/>
        <v>45063125.099176325</v>
      </c>
      <c r="BY672" s="141"/>
      <c r="BZ672" s="143">
        <f t="shared" si="559"/>
        <v>96334</v>
      </c>
      <c r="CA672" s="138">
        <f>INDEX(ผลงานOPDVisit_HDC!$C:$C,MATCH(CalBudget2567!$D672,ผลงานOPDVisit_HDC!$A:$A,0))</f>
        <v>96334</v>
      </c>
      <c r="CB672" s="138">
        <f t="shared" si="560"/>
        <v>0</v>
      </c>
    </row>
    <row r="673" spans="1:80" hidden="1" x14ac:dyDescent="0.7">
      <c r="A673" s="136">
        <f>COUNTA($D$16:D673)</f>
        <v>658</v>
      </c>
      <c r="B673" s="1">
        <v>9</v>
      </c>
      <c r="C673" s="2" t="s">
        <v>56</v>
      </c>
      <c r="D673" s="91" t="s">
        <v>733</v>
      </c>
      <c r="E673" s="3" t="s">
        <v>1621</v>
      </c>
      <c r="F673" s="4" t="s">
        <v>1877</v>
      </c>
      <c r="G673" s="1">
        <v>15</v>
      </c>
      <c r="H673" s="3" t="s">
        <v>2969</v>
      </c>
      <c r="I673" s="137">
        <f>INDEX(รายได้แยกตามสิทธิ!$D:$D,MATCH(CalBudget2567!$D673,รายได้แยกตามสิทธิ!$B:$B,0))</f>
        <v>167838553.74000001</v>
      </c>
      <c r="J673" s="138">
        <f>INDEX(ผลงานOPDVisit_HDC!$F:$F,MATCH(CalBudget2567!$D673,ผลงานOPDVisit_HDC!$A:$A,0))</f>
        <v>187860</v>
      </c>
      <c r="K673" s="138">
        <f t="shared" si="512"/>
        <v>893.42358000638774</v>
      </c>
      <c r="L673" s="139">
        <f t="shared" si="513"/>
        <v>225432</v>
      </c>
      <c r="M673" s="140">
        <f t="shared" si="514"/>
        <v>225432</v>
      </c>
      <c r="N673" s="141">
        <f t="shared" si="515"/>
        <v>917.00996251855634</v>
      </c>
      <c r="O673" s="142">
        <f t="shared" si="516"/>
        <v>206723389.87048319</v>
      </c>
      <c r="P673" s="143">
        <f>INDEX(รายได้แยกตามสิทธิ!$E:$E,MATCH(CalBudget2567!$D673,รายได้แยกตามสิทธิ!$B:$B,0))</f>
        <v>39328482.799999997</v>
      </c>
      <c r="Q673" s="138">
        <f>INDEX(ผลงานOPDVisit_HDC!$D:$D,MATCH(CalBudget2567!$D673,ผลงานOPDVisit_HDC!$A:$A,0))</f>
        <v>36099</v>
      </c>
      <c r="R673" s="138">
        <f t="shared" si="517"/>
        <v>1089.4618355079087</v>
      </c>
      <c r="S673" s="139">
        <f t="shared" si="518"/>
        <v>43318.799999999996</v>
      </c>
      <c r="T673" s="140">
        <f t="shared" si="519"/>
        <v>43318.799999999996</v>
      </c>
      <c r="U673" s="141">
        <f t="shared" si="520"/>
        <v>1118.2236279653175</v>
      </c>
      <c r="V673" s="142">
        <f t="shared" si="521"/>
        <v>48440105.695103988</v>
      </c>
      <c r="W673" s="143">
        <f>INDEX(รายได้แยกตามสิทธิ!$F:$F,MATCH(CalBudget2567!$D673,รายได้แยกตามสิทธิ!$B:$B,0))</f>
        <v>20551586.350000001</v>
      </c>
      <c r="X673" s="138">
        <f>INDEX(ผลงานOPDVisit_HDC!$E:$E,MATCH(CalBudget2567!$D673,ผลงานOPDVisit_HDC!$A:$A,0))</f>
        <v>31616</v>
      </c>
      <c r="Y673" s="138">
        <f t="shared" si="522"/>
        <v>650.03752372216604</v>
      </c>
      <c r="Z673" s="139">
        <f t="shared" si="523"/>
        <v>37939.199999999997</v>
      </c>
      <c r="AA673" s="140">
        <f t="shared" si="524"/>
        <v>37939.199999999997</v>
      </c>
      <c r="AB673" s="141">
        <f t="shared" si="525"/>
        <v>667.19851434843122</v>
      </c>
      <c r="AC673" s="142">
        <f t="shared" si="526"/>
        <v>25312977.875567999</v>
      </c>
      <c r="AD673" s="143">
        <f>INDEX(รายได้แยกตามสิทธิ!$G:$G,MATCH(CalBudget2567!$D673,รายได้แยกตามสิทธิ!$B:$B,0))</f>
        <v>128593</v>
      </c>
      <c r="AE673" s="138">
        <f>INDEX(ผลงานOPDVisit_HDC!$G:$G,MATCH(CalBudget2567!$D673,ผลงานOPDVisit_HDC!$A:$A,0))</f>
        <v>2125</v>
      </c>
      <c r="AF673" s="138">
        <f t="shared" si="527"/>
        <v>60.514352941176469</v>
      </c>
      <c r="AG673" s="139">
        <f t="shared" si="528"/>
        <v>2550</v>
      </c>
      <c r="AH673" s="140">
        <f t="shared" si="529"/>
        <v>2550</v>
      </c>
      <c r="AI673" s="141">
        <f t="shared" si="530"/>
        <v>62.111931858823525</v>
      </c>
      <c r="AJ673" s="142">
        <f t="shared" si="531"/>
        <v>158385.42624</v>
      </c>
      <c r="AK673" s="143">
        <f>INDEX(รายได้แยกตามสิทธิ!$H:$H,MATCH(CalBudget2567!$D673,รายได้แยกตามสิทธิ!$B:$B,0))</f>
        <v>20298873.579999998</v>
      </c>
      <c r="AL673" s="138">
        <f>INDEX(ผลงานOPDVisit_HDC!$K:$K,MATCH(CalBudget2567!$D673,ผลงานOPDVisit_HDC!$A:$A,0))</f>
        <v>5807</v>
      </c>
      <c r="AM673" s="138">
        <f t="shared" si="532"/>
        <v>3495.5869777854309</v>
      </c>
      <c r="AN673" s="139">
        <f t="shared" si="533"/>
        <v>6968.4</v>
      </c>
      <c r="AO673" s="140">
        <f t="shared" si="534"/>
        <v>6968.4</v>
      </c>
      <c r="AP673" s="141">
        <f t="shared" si="535"/>
        <v>3587.8704739989662</v>
      </c>
      <c r="AQ673" s="142">
        <f t="shared" si="536"/>
        <v>25001716.611014396</v>
      </c>
      <c r="AR673" s="144">
        <f t="shared" si="510"/>
        <v>305636575.47840953</v>
      </c>
      <c r="AS673" s="143">
        <f>INDEX(รายได้แยกตามสิทธิ!$I:$I,MATCH(CalBudget2567!$D673,รายได้แยกตามสิทธิ!$B:$B,0))</f>
        <v>171464589.12</v>
      </c>
      <c r="AT673" s="138">
        <f>INDEX(ผลงานAdjRw_DHES!$D:$D,MATCH(CalBudget2567!$D673,ผลงานAdjRw_DHES!$B:$B,0))</f>
        <v>7924.2193000000007</v>
      </c>
      <c r="AU673" s="143">
        <f t="shared" si="537"/>
        <v>21638.041885085131</v>
      </c>
      <c r="AV673" s="139">
        <f t="shared" si="538"/>
        <v>9509.0631599999997</v>
      </c>
      <c r="AW673" s="140">
        <f t="shared" si="539"/>
        <v>9509.0631599999997</v>
      </c>
      <c r="AX673" s="141">
        <f t="shared" si="540"/>
        <v>22209.286190851377</v>
      </c>
      <c r="AY673" s="142">
        <f t="shared" si="541"/>
        <v>211189505.12732154</v>
      </c>
      <c r="AZ673" s="143">
        <f>INDEX(รายได้แยกตามสิทธิ!$J:$J,MATCH(CalBudget2567!$D673,รายได้แยกตามสิทธิ!$B:$B,0))</f>
        <v>17822098.260000002</v>
      </c>
      <c r="BA673" s="138">
        <f>INDEX(ผลงานAdjRw_DHES!$F:$F,MATCH(CalBudget2567!$D673,ผลงานAdjRw_DHES!$B:$B,0))</f>
        <v>276.3186</v>
      </c>
      <c r="BB673" s="143">
        <f t="shared" si="542"/>
        <v>64498.3662337606</v>
      </c>
      <c r="BC673" s="139">
        <f t="shared" si="543"/>
        <v>331.58231999999998</v>
      </c>
      <c r="BD673" s="140">
        <f t="shared" si="544"/>
        <v>331.58231999999998</v>
      </c>
      <c r="BE673" s="141">
        <f t="shared" si="545"/>
        <v>66201.123102331883</v>
      </c>
      <c r="BF673" s="142">
        <f t="shared" si="546"/>
        <v>21951121.9848768</v>
      </c>
      <c r="BG673" s="143">
        <f>INDEX(รายได้แยกตามสิทธิ!$K:$K,MATCH(CalBudget2567!$D673,รายได้แยกตามสิทธิ!$B:$B,0))</f>
        <v>16290009.470000001</v>
      </c>
      <c r="BH673" s="138">
        <f>INDEX(ผลงานAdjRw_DHES!$E:$E,MATCH(CalBudget2567!$D673,ผลงานAdjRw_DHES!$B:$B,0))</f>
        <v>181.3503</v>
      </c>
      <c r="BI673" s="143">
        <f t="shared" si="547"/>
        <v>89826.206353118803</v>
      </c>
      <c r="BJ673" s="139">
        <f t="shared" si="548"/>
        <v>217.62036000000001</v>
      </c>
      <c r="BK673" s="140">
        <f t="shared" si="549"/>
        <v>217.62036000000001</v>
      </c>
      <c r="BL673" s="141">
        <f t="shared" si="550"/>
        <v>92197.618200841142</v>
      </c>
      <c r="BM673" s="142">
        <f t="shared" si="551"/>
        <v>20064078.8640096</v>
      </c>
      <c r="BN673" s="143">
        <f>INDEX(รายได้แยกตามสิทธิ!$N:$N,MATCH(CalBudget2567!$D673,รายได้แยกตามสิทธิ!$B:$B,0))</f>
        <v>11065205.1</v>
      </c>
      <c r="BO673" s="138">
        <f>INDEX(ผลงานAdjRw_DHES!$I:$I,MATCH(CalBudget2567!$D673,ผลงานAdjRw_DHES!$B:$B,0))</f>
        <v>1796.7660999999994</v>
      </c>
      <c r="BP673" s="143">
        <f t="shared" si="552"/>
        <v>6158.4004172830309</v>
      </c>
      <c r="BQ673" s="139">
        <f t="shared" si="553"/>
        <v>2156.1193199999993</v>
      </c>
      <c r="BR673" s="140">
        <f t="shared" si="554"/>
        <v>2156.1193199999993</v>
      </c>
      <c r="BS673" s="141">
        <f t="shared" si="555"/>
        <v>6320.9821882993028</v>
      </c>
      <c r="BT673" s="142">
        <f t="shared" si="556"/>
        <v>13628791.817568</v>
      </c>
      <c r="BU673" s="144">
        <f t="shared" si="557"/>
        <v>266833497.79377595</v>
      </c>
      <c r="BV673" s="145">
        <f t="shared" si="511"/>
        <v>572470073.27218544</v>
      </c>
      <c r="BW673" s="146">
        <f>INDEX(รายได้แยกตามสิทธิ!$Q:$Q,MATCH(CalBudget2567!$D673,รายได้แยกตามสิทธิ!$B:$B,0))</f>
        <v>0.55000000000000004</v>
      </c>
      <c r="BX673" s="145">
        <f t="shared" si="558"/>
        <v>314858540.29970205</v>
      </c>
      <c r="BY673" s="141"/>
      <c r="BZ673" s="143">
        <f t="shared" si="559"/>
        <v>263507</v>
      </c>
      <c r="CA673" s="138">
        <f>INDEX(ผลงานOPDVisit_HDC!$C:$C,MATCH(CalBudget2567!$D673,ผลงานOPDVisit_HDC!$A:$A,0))</f>
        <v>263507</v>
      </c>
      <c r="CB673" s="138">
        <f t="shared" si="560"/>
        <v>0</v>
      </c>
    </row>
    <row r="674" spans="1:80" hidden="1" x14ac:dyDescent="0.7">
      <c r="A674" s="136">
        <f>COUNTA($D$16:D674)</f>
        <v>659</v>
      </c>
      <c r="B674" s="1">
        <v>9</v>
      </c>
      <c r="C674" s="2" t="s">
        <v>56</v>
      </c>
      <c r="D674" s="91" t="s">
        <v>734</v>
      </c>
      <c r="E674" s="3" t="s">
        <v>1622</v>
      </c>
      <c r="F674" s="4" t="s">
        <v>1876</v>
      </c>
      <c r="G674" s="1">
        <v>9</v>
      </c>
      <c r="H674" s="3" t="s">
        <v>2967</v>
      </c>
      <c r="I674" s="137">
        <f>INDEX(รายได้แยกตามสิทธิ!$D:$D,MATCH(CalBudget2567!$D674,รายได้แยกตามสิทธิ!$B:$B,0))</f>
        <v>34006580.609999999</v>
      </c>
      <c r="J674" s="138">
        <f>INDEX(ผลงานOPDVisit_HDC!$F:$F,MATCH(CalBudget2567!$D674,ผลงานOPDVisit_HDC!$A:$A,0))</f>
        <v>63219</v>
      </c>
      <c r="K674" s="138">
        <f t="shared" si="512"/>
        <v>537.91709153893612</v>
      </c>
      <c r="L674" s="139">
        <f t="shared" si="513"/>
        <v>75862.8</v>
      </c>
      <c r="M674" s="140">
        <f t="shared" si="514"/>
        <v>75862.8</v>
      </c>
      <c r="N674" s="141">
        <f t="shared" si="515"/>
        <v>552.118102755564</v>
      </c>
      <c r="O674" s="142">
        <f t="shared" si="516"/>
        <v>41885225.205724806</v>
      </c>
      <c r="P674" s="143">
        <f>INDEX(รายได้แยกตามสิทธิ!$E:$E,MATCH(CalBudget2567!$D674,รายได้แยกตามสิทธิ!$B:$B,0))</f>
        <v>3952337.79</v>
      </c>
      <c r="Q674" s="138">
        <f>INDEX(ผลงานOPDVisit_HDC!$D:$D,MATCH(CalBudget2567!$D674,ผลงานOPDVisit_HDC!$A:$A,0))</f>
        <v>9079</v>
      </c>
      <c r="R674" s="138">
        <f t="shared" si="517"/>
        <v>435.32743584095164</v>
      </c>
      <c r="S674" s="139">
        <f t="shared" si="518"/>
        <v>10894.8</v>
      </c>
      <c r="T674" s="140">
        <f t="shared" si="519"/>
        <v>10894.8</v>
      </c>
      <c r="U674" s="141">
        <f t="shared" si="520"/>
        <v>446.82008014715274</v>
      </c>
      <c r="V674" s="142">
        <f t="shared" si="521"/>
        <v>4868015.4091871995</v>
      </c>
      <c r="W674" s="143">
        <f>INDEX(รายได้แยกตามสิทธิ!$F:$F,MATCH(CalBudget2567!$D674,รายได้แยกตามสิทธิ!$B:$B,0))</f>
        <v>1605863.05</v>
      </c>
      <c r="X674" s="138">
        <f>INDEX(ผลงานOPDVisit_HDC!$E:$E,MATCH(CalBudget2567!$D674,ผลงานOPDVisit_HDC!$A:$A,0))</f>
        <v>5593</v>
      </c>
      <c r="Y674" s="138">
        <f t="shared" si="522"/>
        <v>287.1201591274808</v>
      </c>
      <c r="Z674" s="139">
        <f t="shared" si="523"/>
        <v>6711.5999999999995</v>
      </c>
      <c r="AA674" s="140">
        <f t="shared" si="524"/>
        <v>6711.5999999999995</v>
      </c>
      <c r="AB674" s="141">
        <f t="shared" si="525"/>
        <v>294.70013132844628</v>
      </c>
      <c r="AC674" s="142">
        <f t="shared" si="526"/>
        <v>1977909.4014239998</v>
      </c>
      <c r="AD674" s="143">
        <f>INDEX(รายได้แยกตามสิทธิ!$G:$G,MATCH(CalBudget2567!$D674,รายได้แยกตามสิทธิ!$B:$B,0))</f>
        <v>78062.75</v>
      </c>
      <c r="AE674" s="138">
        <f>INDEX(ผลงานOPDVisit_HDC!$G:$G,MATCH(CalBudget2567!$D674,ผลงานOPDVisit_HDC!$A:$A,0))</f>
        <v>945</v>
      </c>
      <c r="AF674" s="138">
        <f t="shared" si="527"/>
        <v>82.606084656084661</v>
      </c>
      <c r="AG674" s="139">
        <f t="shared" si="528"/>
        <v>1134</v>
      </c>
      <c r="AH674" s="140">
        <f t="shared" si="529"/>
        <v>1134</v>
      </c>
      <c r="AI674" s="141">
        <f t="shared" si="530"/>
        <v>84.786885291005291</v>
      </c>
      <c r="AJ674" s="142">
        <f t="shared" si="531"/>
        <v>96148.327919999996</v>
      </c>
      <c r="AK674" s="143">
        <f>INDEX(รายได้แยกตามสิทธิ!$H:$H,MATCH(CalBudget2567!$D674,รายได้แยกตามสิทธิ!$B:$B,0))</f>
        <v>2367814.9300000002</v>
      </c>
      <c r="AL674" s="138">
        <f>INDEX(ผลงานOPDVisit_HDC!$K:$K,MATCH(CalBudget2567!$D674,ผลงานOPDVisit_HDC!$A:$A,0))</f>
        <v>4747</v>
      </c>
      <c r="AM674" s="138">
        <f t="shared" si="532"/>
        <v>498.80238677059197</v>
      </c>
      <c r="AN674" s="139">
        <f t="shared" si="533"/>
        <v>5696.4</v>
      </c>
      <c r="AO674" s="140">
        <f t="shared" si="534"/>
        <v>5696.4</v>
      </c>
      <c r="AP674" s="141">
        <f t="shared" si="535"/>
        <v>511.9707697813356</v>
      </c>
      <c r="AQ674" s="142">
        <f t="shared" si="536"/>
        <v>2916390.2929823999</v>
      </c>
      <c r="AR674" s="144">
        <f t="shared" si="510"/>
        <v>51743688.637238398</v>
      </c>
      <c r="AS674" s="143">
        <f>INDEX(รายได้แยกตามสิทธิ!$I:$I,MATCH(CalBudget2567!$D674,รายได้แยกตามสิทธิ!$B:$B,0))</f>
        <v>22099232.620000001</v>
      </c>
      <c r="AT674" s="138">
        <f>INDEX(ผลงานAdjRw_DHES!$D:$D,MATCH(CalBudget2567!$D674,ผลงานAdjRw_DHES!$B:$B,0))</f>
        <v>2156.0451999999996</v>
      </c>
      <c r="AU674" s="143">
        <f t="shared" si="537"/>
        <v>10249.893007808931</v>
      </c>
      <c r="AV674" s="139">
        <f t="shared" si="538"/>
        <v>2587.2542399999993</v>
      </c>
      <c r="AW674" s="140">
        <f t="shared" si="539"/>
        <v>2587.2542399999993</v>
      </c>
      <c r="AX674" s="141">
        <f t="shared" si="540"/>
        <v>10520.490183215086</v>
      </c>
      <c r="AY674" s="142">
        <f t="shared" si="541"/>
        <v>27219182.833401602</v>
      </c>
      <c r="AZ674" s="143">
        <f>INDEX(รายได้แยกตามสิทธิ!$J:$J,MATCH(CalBudget2567!$D674,รายได้แยกตามสิทธิ!$B:$B,0))</f>
        <v>3220646.12</v>
      </c>
      <c r="BA674" s="138">
        <f>INDEX(ผลงานAdjRw_DHES!$F:$F,MATCH(CalBudget2567!$D674,ผลงานAdjRw_DHES!$B:$B,0))</f>
        <v>171.10510000000002</v>
      </c>
      <c r="BB674" s="143">
        <f t="shared" si="542"/>
        <v>18822.619080319637</v>
      </c>
      <c r="BC674" s="139">
        <f t="shared" si="543"/>
        <v>205.32612000000003</v>
      </c>
      <c r="BD674" s="140">
        <f t="shared" si="544"/>
        <v>205.32612000000003</v>
      </c>
      <c r="BE674" s="141">
        <f t="shared" si="545"/>
        <v>19319.536224040075</v>
      </c>
      <c r="BF674" s="142">
        <f t="shared" si="546"/>
        <v>3966805.4130815999</v>
      </c>
      <c r="BG674" s="143">
        <f>INDEX(รายได้แยกตามสิทธิ!$K:$K,MATCH(CalBudget2567!$D674,รายได้แยกตามสิทธิ!$B:$B,0))</f>
        <v>1223630.1599999999</v>
      </c>
      <c r="BH674" s="138">
        <f>INDEX(ผลงานAdjRw_DHES!$E:$E,MATCH(CalBudget2567!$D674,ผลงานAdjRw_DHES!$B:$B,0))</f>
        <v>102.38090000000001</v>
      </c>
      <c r="BI674" s="143">
        <f t="shared" si="547"/>
        <v>11951.742561356657</v>
      </c>
      <c r="BJ674" s="139">
        <f t="shared" si="548"/>
        <v>122.85708000000001</v>
      </c>
      <c r="BK674" s="140">
        <f t="shared" si="549"/>
        <v>122.85708000000001</v>
      </c>
      <c r="BL674" s="141">
        <f t="shared" si="550"/>
        <v>12267.268564976473</v>
      </c>
      <c r="BM674" s="142">
        <f t="shared" si="551"/>
        <v>1507120.7954688</v>
      </c>
      <c r="BN674" s="143">
        <f>INDEX(รายได้แยกตามสิทธิ!$N:$N,MATCH(CalBudget2567!$D674,รายได้แยกตามสิทธิ!$B:$B,0))</f>
        <v>2013738.75</v>
      </c>
      <c r="BO674" s="138">
        <f>INDEX(ผลงานAdjRw_DHES!$I:$I,MATCH(CalBudget2567!$D674,ผลงานAdjRw_DHES!$B:$B,0))</f>
        <v>150.50340000000037</v>
      </c>
      <c r="BP674" s="143">
        <f t="shared" si="552"/>
        <v>13380.021647351456</v>
      </c>
      <c r="BQ674" s="139">
        <f t="shared" si="553"/>
        <v>180.60408000000044</v>
      </c>
      <c r="BR674" s="140">
        <f t="shared" si="554"/>
        <v>180.60408000000044</v>
      </c>
      <c r="BS674" s="141">
        <f t="shared" si="555"/>
        <v>13733.254218841534</v>
      </c>
      <c r="BT674" s="142">
        <f t="shared" si="556"/>
        <v>2480281.7435999997</v>
      </c>
      <c r="BU674" s="144">
        <f t="shared" si="557"/>
        <v>35173390.785552002</v>
      </c>
      <c r="BV674" s="145">
        <f t="shared" si="511"/>
        <v>86917079.422790408</v>
      </c>
      <c r="BW674" s="146">
        <f>INDEX(รายได้แยกตามสิทธิ!$Q:$Q,MATCH(CalBudget2567!$D674,รายได้แยกตามสิทธิ!$B:$B,0))</f>
        <v>0.52</v>
      </c>
      <c r="BX674" s="145">
        <f t="shared" si="558"/>
        <v>45196881.299851015</v>
      </c>
      <c r="BY674" s="141"/>
      <c r="BZ674" s="143">
        <f t="shared" si="559"/>
        <v>83583</v>
      </c>
      <c r="CA674" s="138">
        <f>INDEX(ผลงานOPDVisit_HDC!$C:$C,MATCH(CalBudget2567!$D674,ผลงานOPDVisit_HDC!$A:$A,0))</f>
        <v>83583</v>
      </c>
      <c r="CB674" s="138">
        <f t="shared" si="560"/>
        <v>0</v>
      </c>
    </row>
    <row r="675" spans="1:80" hidden="1" x14ac:dyDescent="0.7">
      <c r="A675" s="136">
        <f>COUNTA($D$16:D675)</f>
        <v>660</v>
      </c>
      <c r="B675" s="1">
        <v>9</v>
      </c>
      <c r="C675" s="2" t="s">
        <v>56</v>
      </c>
      <c r="D675" s="91" t="s">
        <v>735</v>
      </c>
      <c r="E675" s="3" t="s">
        <v>1623</v>
      </c>
      <c r="F675" s="4" t="s">
        <v>1876</v>
      </c>
      <c r="G675" s="1">
        <v>13</v>
      </c>
      <c r="H675" s="3" t="s">
        <v>2963</v>
      </c>
      <c r="I675" s="137">
        <f>INDEX(รายได้แยกตามสิทธิ!$D:$D,MATCH(CalBudget2567!$D675,รายได้แยกตามสิทธิ!$B:$B,0))</f>
        <v>94955372.5</v>
      </c>
      <c r="J675" s="138">
        <f>INDEX(ผลงานOPDVisit_HDC!$F:$F,MATCH(CalBudget2567!$D675,ผลงานOPDVisit_HDC!$A:$A,0))</f>
        <v>163028</v>
      </c>
      <c r="K675" s="138">
        <f t="shared" si="512"/>
        <v>582.44824508673355</v>
      </c>
      <c r="L675" s="139">
        <f t="shared" si="513"/>
        <v>195633.6</v>
      </c>
      <c r="M675" s="140">
        <f t="shared" si="514"/>
        <v>195633.6</v>
      </c>
      <c r="N675" s="141">
        <f t="shared" si="515"/>
        <v>597.82487875702327</v>
      </c>
      <c r="O675" s="142">
        <f t="shared" si="516"/>
        <v>116954633.20079999</v>
      </c>
      <c r="P675" s="143">
        <f>INDEX(รายได้แยกตามสิทธิ!$E:$E,MATCH(CalBudget2567!$D675,รายได้แยกตามสิทธิ!$B:$B,0))</f>
        <v>15273595</v>
      </c>
      <c r="Q675" s="138">
        <f>INDEX(ผลงานOPDVisit_HDC!$D:$D,MATCH(CalBudget2567!$D675,ผลงานOPDVisit_HDC!$A:$A,0))</f>
        <v>27808</v>
      </c>
      <c r="R675" s="138">
        <f t="shared" si="517"/>
        <v>549.25183400460298</v>
      </c>
      <c r="S675" s="139">
        <f t="shared" si="518"/>
        <v>33369.599999999999</v>
      </c>
      <c r="T675" s="140">
        <f t="shared" si="519"/>
        <v>33369.599999999999</v>
      </c>
      <c r="U675" s="141">
        <f t="shared" si="520"/>
        <v>563.75208242232452</v>
      </c>
      <c r="V675" s="142">
        <f t="shared" si="521"/>
        <v>18812181.489599999</v>
      </c>
      <c r="W675" s="143">
        <f>INDEX(รายได้แยกตามสิทธิ!$F:$F,MATCH(CalBudget2567!$D675,รายได้แยกตามสิทธิ!$B:$B,0))</f>
        <v>6500800</v>
      </c>
      <c r="X675" s="138">
        <f>INDEX(ผลงานOPDVisit_HDC!$E:$E,MATCH(CalBudget2567!$D675,ผลงานOPDVisit_HDC!$A:$A,0))</f>
        <v>19176</v>
      </c>
      <c r="Y675" s="138">
        <f t="shared" si="522"/>
        <v>339.00709219858157</v>
      </c>
      <c r="Z675" s="139">
        <f t="shared" si="523"/>
        <v>23011.200000000001</v>
      </c>
      <c r="AA675" s="140">
        <f t="shared" si="524"/>
        <v>23011.200000000001</v>
      </c>
      <c r="AB675" s="141">
        <f t="shared" si="525"/>
        <v>347.95687943262413</v>
      </c>
      <c r="AC675" s="142">
        <f t="shared" si="526"/>
        <v>8006905.3440000005</v>
      </c>
      <c r="AD675" s="143">
        <f>INDEX(รายได้แยกตามสิทธิ!$G:$G,MATCH(CalBudget2567!$D675,รายได้แยกตามสิทธิ!$B:$B,0))</f>
        <v>30609</v>
      </c>
      <c r="AE675" s="138">
        <f>INDEX(ผลงานOPDVisit_HDC!$G:$G,MATCH(CalBudget2567!$D675,ผลงานOPDVisit_HDC!$A:$A,0))</f>
        <v>125</v>
      </c>
      <c r="AF675" s="138">
        <f t="shared" si="527"/>
        <v>244.87200000000001</v>
      </c>
      <c r="AG675" s="139">
        <f t="shared" si="528"/>
        <v>150</v>
      </c>
      <c r="AH675" s="140">
        <f t="shared" si="529"/>
        <v>150</v>
      </c>
      <c r="AI675" s="141">
        <f t="shared" si="530"/>
        <v>251.33662080000002</v>
      </c>
      <c r="AJ675" s="142">
        <f t="shared" si="531"/>
        <v>37700.493120000006</v>
      </c>
      <c r="AK675" s="143">
        <f>INDEX(รายได้แยกตามสิทธิ!$H:$H,MATCH(CalBudget2567!$D675,รายได้แยกตามสิทธิ!$B:$B,0))</f>
        <v>3064221</v>
      </c>
      <c r="AL675" s="138">
        <f>INDEX(ผลงานOPDVisit_HDC!$K:$K,MATCH(CalBudget2567!$D675,ผลงานOPDVisit_HDC!$A:$A,0))</f>
        <v>0</v>
      </c>
      <c r="AM675" s="138">
        <f t="shared" si="532"/>
        <v>0</v>
      </c>
      <c r="AN675" s="139">
        <f t="shared" si="533"/>
        <v>0</v>
      </c>
      <c r="AO675" s="140">
        <f t="shared" si="534"/>
        <v>0</v>
      </c>
      <c r="AP675" s="141">
        <f t="shared" si="535"/>
        <v>0</v>
      </c>
      <c r="AQ675" s="142">
        <f t="shared" si="536"/>
        <v>0</v>
      </c>
      <c r="AR675" s="144">
        <f t="shared" si="510"/>
        <v>143811420.52752</v>
      </c>
      <c r="AS675" s="143">
        <f>INDEX(รายได้แยกตามสิทธิ!$I:$I,MATCH(CalBudget2567!$D675,รายได้แยกตามสิทธิ!$B:$B,0))</f>
        <v>85816676</v>
      </c>
      <c r="AT675" s="138">
        <f>INDEX(ผลงานAdjRw_DHES!$D:$D,MATCH(CalBudget2567!$D675,ผลงานAdjRw_DHES!$B:$B,0))</f>
        <v>6063.1311999999998</v>
      </c>
      <c r="AU675" s="143">
        <f t="shared" si="537"/>
        <v>14153.85436488658</v>
      </c>
      <c r="AV675" s="139">
        <f t="shared" si="538"/>
        <v>7275.7574399999994</v>
      </c>
      <c r="AW675" s="140">
        <f t="shared" si="539"/>
        <v>7275.7574399999994</v>
      </c>
      <c r="AX675" s="141">
        <f t="shared" si="540"/>
        <v>14527.516120119586</v>
      </c>
      <c r="AY675" s="142">
        <f t="shared" si="541"/>
        <v>105698683.49568</v>
      </c>
      <c r="AZ675" s="143">
        <f>INDEX(รายได้แยกตามสิทธิ!$J:$J,MATCH(CalBudget2567!$D675,รายได้แยกตามสิทธิ!$B:$B,0))</f>
        <v>9603870</v>
      </c>
      <c r="BA675" s="138">
        <f>INDEX(ผลงานAdjRw_DHES!$F:$F,MATCH(CalBudget2567!$D675,ผลงานAdjRw_DHES!$B:$B,0))</f>
        <v>715.58780000000002</v>
      </c>
      <c r="BB675" s="143">
        <f t="shared" si="542"/>
        <v>13420.952676946141</v>
      </c>
      <c r="BC675" s="139">
        <f t="shared" si="543"/>
        <v>858.70536000000004</v>
      </c>
      <c r="BD675" s="140">
        <f t="shared" si="544"/>
        <v>858.70536000000004</v>
      </c>
      <c r="BE675" s="141">
        <f t="shared" si="545"/>
        <v>13775.265827617519</v>
      </c>
      <c r="BF675" s="142">
        <f t="shared" si="546"/>
        <v>11828894.601600001</v>
      </c>
      <c r="BG675" s="143">
        <f>INDEX(รายได้แยกตามสิทธิ!$K:$K,MATCH(CalBudget2567!$D675,รายได้แยกตามสิทธิ!$B:$B,0))</f>
        <v>4258947</v>
      </c>
      <c r="BH675" s="138">
        <f>INDEX(ผลงานAdjRw_DHES!$E:$E,MATCH(CalBudget2567!$D675,ผลงานAdjRw_DHES!$B:$B,0))</f>
        <v>459.50399999999991</v>
      </c>
      <c r="BI675" s="143">
        <f t="shared" si="547"/>
        <v>9268.5743758487424</v>
      </c>
      <c r="BJ675" s="139">
        <f t="shared" si="548"/>
        <v>551.40479999999991</v>
      </c>
      <c r="BK675" s="140">
        <f t="shared" si="549"/>
        <v>551.40479999999991</v>
      </c>
      <c r="BL675" s="141">
        <f t="shared" si="550"/>
        <v>9513.2647393711486</v>
      </c>
      <c r="BM675" s="142">
        <f t="shared" si="551"/>
        <v>5245659.8409599997</v>
      </c>
      <c r="BN675" s="143">
        <f>INDEX(รายได้แยกตามสิทธิ!$N:$N,MATCH(CalBudget2567!$D675,รายได้แยกตามสิทธิ!$B:$B,0))</f>
        <v>5143639</v>
      </c>
      <c r="BO675" s="138">
        <f>INDEX(ผลงานAdjRw_DHES!$I:$I,MATCH(CalBudget2567!$D675,ผลงานAdjRw_DHES!$B:$B,0))</f>
        <v>184.27920000000108</v>
      </c>
      <c r="BP675" s="143">
        <f t="shared" si="552"/>
        <v>27912.206043872393</v>
      </c>
      <c r="BQ675" s="139">
        <f t="shared" si="553"/>
        <v>221.13504000000128</v>
      </c>
      <c r="BR675" s="140">
        <f t="shared" si="554"/>
        <v>221.13504000000128</v>
      </c>
      <c r="BS675" s="141">
        <f t="shared" si="555"/>
        <v>28649.088283430625</v>
      </c>
      <c r="BT675" s="142">
        <f t="shared" si="556"/>
        <v>6335317.2835199991</v>
      </c>
      <c r="BU675" s="144">
        <f t="shared" si="557"/>
        <v>129108555.22176</v>
      </c>
      <c r="BV675" s="145">
        <f t="shared" si="511"/>
        <v>272919975.74927998</v>
      </c>
      <c r="BW675" s="146">
        <f>INDEX(รายได้แยกตามสิทธิ!$Q:$Q,MATCH(CalBudget2567!$D675,รายได้แยกตามสิทธิ!$B:$B,0))</f>
        <v>0.53</v>
      </c>
      <c r="BX675" s="145">
        <f t="shared" si="558"/>
        <v>144647587.14711839</v>
      </c>
      <c r="BY675" s="141"/>
      <c r="BZ675" s="143">
        <f t="shared" si="559"/>
        <v>210137</v>
      </c>
      <c r="CA675" s="138">
        <f>INDEX(ผลงานOPDVisit_HDC!$C:$C,MATCH(CalBudget2567!$D675,ผลงานOPDVisit_HDC!$A:$A,0))</f>
        <v>210137</v>
      </c>
      <c r="CB675" s="138">
        <f t="shared" si="560"/>
        <v>0</v>
      </c>
    </row>
    <row r="676" spans="1:80" hidden="1" x14ac:dyDescent="0.7">
      <c r="A676" s="136">
        <f>COUNTA($D$16:D676)</f>
        <v>661</v>
      </c>
      <c r="B676" s="1">
        <v>9</v>
      </c>
      <c r="C676" s="2" t="s">
        <v>56</v>
      </c>
      <c r="D676" s="91" t="s">
        <v>736</v>
      </c>
      <c r="E676" s="3" t="s">
        <v>1624</v>
      </c>
      <c r="F676" s="4" t="s">
        <v>1876</v>
      </c>
      <c r="G676" s="1">
        <v>5</v>
      </c>
      <c r="H676" s="3" t="s">
        <v>2964</v>
      </c>
      <c r="I676" s="137">
        <f>INDEX(รายได้แยกตามสิทธิ!$D:$D,MATCH(CalBudget2567!$D676,รายได้แยกตามสิทธิ!$B:$B,0))</f>
        <v>28604160.420000002</v>
      </c>
      <c r="J676" s="138">
        <f>INDEX(ผลงานOPDVisit_HDC!$F:$F,MATCH(CalBudget2567!$D676,ผลงานOPDVisit_HDC!$A:$A,0))</f>
        <v>52260</v>
      </c>
      <c r="K676" s="138">
        <f t="shared" si="512"/>
        <v>547.34329161882897</v>
      </c>
      <c r="L676" s="139">
        <f t="shared" si="513"/>
        <v>62712</v>
      </c>
      <c r="M676" s="140">
        <f t="shared" si="514"/>
        <v>62712</v>
      </c>
      <c r="N676" s="141">
        <f t="shared" si="515"/>
        <v>561.79315451756611</v>
      </c>
      <c r="O676" s="142">
        <f t="shared" si="516"/>
        <v>35231172.306105606</v>
      </c>
      <c r="P676" s="143">
        <f>INDEX(รายได้แยกตามสิทธิ!$E:$E,MATCH(CalBudget2567!$D676,รายได้แยกตามสิทธิ!$B:$B,0))</f>
        <v>3654787.67</v>
      </c>
      <c r="Q676" s="138">
        <f>INDEX(ผลงานOPDVisit_HDC!$D:$D,MATCH(CalBudget2567!$D676,ผลงานOPDVisit_HDC!$A:$A,0))</f>
        <v>7713</v>
      </c>
      <c r="R676" s="138">
        <f t="shared" si="517"/>
        <v>473.84774666148058</v>
      </c>
      <c r="S676" s="139">
        <f t="shared" si="518"/>
        <v>9255.6</v>
      </c>
      <c r="T676" s="140">
        <f t="shared" si="519"/>
        <v>9255.6</v>
      </c>
      <c r="U676" s="141">
        <f t="shared" si="520"/>
        <v>486.35732717334366</v>
      </c>
      <c r="V676" s="142">
        <f t="shared" si="521"/>
        <v>4501528.8773855995</v>
      </c>
      <c r="W676" s="143">
        <f>INDEX(รายได้แยกตามสิทธิ!$F:$F,MATCH(CalBudget2567!$D676,รายได้แยกตามสิทธิ!$B:$B,0))</f>
        <v>1367537.62</v>
      </c>
      <c r="X676" s="138">
        <f>INDEX(ผลงานOPDVisit_HDC!$E:$E,MATCH(CalBudget2567!$D676,ผลงานOPDVisit_HDC!$A:$A,0))</f>
        <v>4608</v>
      </c>
      <c r="Y676" s="138">
        <f t="shared" si="522"/>
        <v>296.77465711805559</v>
      </c>
      <c r="Z676" s="139">
        <f t="shared" si="523"/>
        <v>5529.5999999999995</v>
      </c>
      <c r="AA676" s="140">
        <f t="shared" si="524"/>
        <v>5529.5999999999995</v>
      </c>
      <c r="AB676" s="141">
        <f t="shared" si="525"/>
        <v>304.60950806597225</v>
      </c>
      <c r="AC676" s="142">
        <f t="shared" si="526"/>
        <v>1684368.7358015999</v>
      </c>
      <c r="AD676" s="143">
        <f>INDEX(รายได้แยกตามสิทธิ!$G:$G,MATCH(CalBudget2567!$D676,รายได้แยกตามสิทธิ!$B:$B,0))</f>
        <v>8825</v>
      </c>
      <c r="AE676" s="138">
        <f>INDEX(ผลงานOPDVisit_HDC!$G:$G,MATCH(CalBudget2567!$D676,ผลงานOPDVisit_HDC!$A:$A,0))</f>
        <v>131</v>
      </c>
      <c r="AF676" s="138">
        <f t="shared" si="527"/>
        <v>67.36641221374046</v>
      </c>
      <c r="AG676" s="139">
        <f t="shared" si="528"/>
        <v>157.19999999999999</v>
      </c>
      <c r="AH676" s="140">
        <f t="shared" si="529"/>
        <v>157.19999999999999</v>
      </c>
      <c r="AI676" s="141">
        <f t="shared" si="530"/>
        <v>69.144885496183207</v>
      </c>
      <c r="AJ676" s="142">
        <f t="shared" si="531"/>
        <v>10869.575999999999</v>
      </c>
      <c r="AK676" s="143">
        <f>INDEX(รายได้แยกตามสิทธิ!$H:$H,MATCH(CalBudget2567!$D676,รายได้แยกตามสิทธิ!$B:$B,0))</f>
        <v>683136</v>
      </c>
      <c r="AL676" s="138">
        <f>INDEX(ผลงานOPDVisit_HDC!$K:$K,MATCH(CalBudget2567!$D676,ผลงานOPDVisit_HDC!$A:$A,0))</f>
        <v>3081</v>
      </c>
      <c r="AM676" s="138">
        <f t="shared" si="532"/>
        <v>221.72541382667964</v>
      </c>
      <c r="AN676" s="139">
        <f t="shared" si="533"/>
        <v>3697.2</v>
      </c>
      <c r="AO676" s="140">
        <f t="shared" si="534"/>
        <v>3697.2</v>
      </c>
      <c r="AP676" s="141">
        <f t="shared" si="535"/>
        <v>227.57896475170398</v>
      </c>
      <c r="AQ676" s="142">
        <f t="shared" si="536"/>
        <v>841404.9484799999</v>
      </c>
      <c r="AR676" s="144">
        <f t="shared" si="510"/>
        <v>42269344.443772808</v>
      </c>
      <c r="AS676" s="143">
        <f>INDEX(รายได้แยกตามสิทธิ!$I:$I,MATCH(CalBudget2567!$D676,รายได้แยกตามสิทธิ!$B:$B,0))</f>
        <v>21080864.350000001</v>
      </c>
      <c r="AT676" s="138">
        <f>INDEX(ผลงานAdjRw_DHES!$D:$D,MATCH(CalBudget2567!$D676,ผลงานAdjRw_DHES!$B:$B,0))</f>
        <v>1379.7080000000001</v>
      </c>
      <c r="AU676" s="143">
        <f t="shared" si="537"/>
        <v>15279.22165414711</v>
      </c>
      <c r="AV676" s="139">
        <f t="shared" si="538"/>
        <v>1655.6496</v>
      </c>
      <c r="AW676" s="140">
        <f t="shared" si="539"/>
        <v>1655.6496</v>
      </c>
      <c r="AX676" s="141">
        <f t="shared" si="540"/>
        <v>15682.593105816593</v>
      </c>
      <c r="AY676" s="142">
        <f t="shared" si="541"/>
        <v>25964879.002608001</v>
      </c>
      <c r="AZ676" s="143">
        <f>INDEX(รายได้แยกตามสิทธิ!$J:$J,MATCH(CalBudget2567!$D676,รายได้แยกตามสิทธิ!$B:$B,0))</f>
        <v>2188138.61</v>
      </c>
      <c r="BA676" s="138">
        <f>INDEX(ผลงานAdjRw_DHES!$F:$F,MATCH(CalBudget2567!$D676,ผลงานAdjRw_DHES!$B:$B,0))</f>
        <v>139.67400000000001</v>
      </c>
      <c r="BB676" s="143">
        <f t="shared" si="542"/>
        <v>15666.040995460857</v>
      </c>
      <c r="BC676" s="139">
        <f t="shared" si="543"/>
        <v>167.6088</v>
      </c>
      <c r="BD676" s="140">
        <f t="shared" si="544"/>
        <v>167.6088</v>
      </c>
      <c r="BE676" s="141">
        <f t="shared" si="545"/>
        <v>16079.624477741023</v>
      </c>
      <c r="BF676" s="142">
        <f t="shared" si="546"/>
        <v>2695086.5631647995</v>
      </c>
      <c r="BG676" s="143">
        <f>INDEX(รายได้แยกตามสิทธิ!$K:$K,MATCH(CalBudget2567!$D676,รายได้แยกตามสิทธิ!$B:$B,0))</f>
        <v>814536.33</v>
      </c>
      <c r="BH676" s="138">
        <f>INDEX(ผลงานAdjRw_DHES!$E:$E,MATCH(CalBudget2567!$D676,ผลงานAdjRw_DHES!$B:$B,0))</f>
        <v>67.016000000000005</v>
      </c>
      <c r="BI676" s="143">
        <f t="shared" si="547"/>
        <v>12154.356123910706</v>
      </c>
      <c r="BJ676" s="139">
        <f t="shared" si="548"/>
        <v>80.419200000000004</v>
      </c>
      <c r="BK676" s="140">
        <f t="shared" si="549"/>
        <v>80.419200000000004</v>
      </c>
      <c r="BL676" s="141">
        <f t="shared" si="550"/>
        <v>12475.231125581948</v>
      </c>
      <c r="BM676" s="142">
        <f t="shared" si="551"/>
        <v>1003248.1069343998</v>
      </c>
      <c r="BN676" s="143">
        <f>INDEX(รายได้แยกตามสิทธิ!$N:$N,MATCH(CalBudget2567!$D676,รายได้แยกตามสิทธิ!$B:$B,0))</f>
        <v>804309</v>
      </c>
      <c r="BO676" s="138">
        <f>INDEX(ผลงานAdjRw_DHES!$I:$I,MATCH(CalBudget2567!$D676,ผลงานAdjRw_DHES!$B:$B,0))</f>
        <v>329.22599999999989</v>
      </c>
      <c r="BP676" s="143">
        <f t="shared" si="552"/>
        <v>2443.0300158553705</v>
      </c>
      <c r="BQ676" s="139">
        <f t="shared" si="553"/>
        <v>395.07119999999986</v>
      </c>
      <c r="BR676" s="140">
        <f t="shared" si="554"/>
        <v>395.07119999999986</v>
      </c>
      <c r="BS676" s="141">
        <f t="shared" si="555"/>
        <v>2507.5260082739524</v>
      </c>
      <c r="BT676" s="142">
        <f t="shared" si="556"/>
        <v>990651.30911999999</v>
      </c>
      <c r="BU676" s="144">
        <f t="shared" si="557"/>
        <v>30653864.981827199</v>
      </c>
      <c r="BV676" s="145">
        <f t="shared" si="511"/>
        <v>72923209.425600007</v>
      </c>
      <c r="BW676" s="146">
        <f>INDEX(รายได้แยกตามสิทธิ!$Q:$Q,MATCH(CalBudget2567!$D676,รายได้แยกตามสิทธิ!$B:$B,0))</f>
        <v>0.55000000000000004</v>
      </c>
      <c r="BX676" s="145">
        <f t="shared" si="558"/>
        <v>40107765.184080005</v>
      </c>
      <c r="BY676" s="141"/>
      <c r="BZ676" s="143">
        <f t="shared" si="559"/>
        <v>67793</v>
      </c>
      <c r="CA676" s="138">
        <f>INDEX(ผลงานOPDVisit_HDC!$C:$C,MATCH(CalBudget2567!$D676,ผลงานOPDVisit_HDC!$A:$A,0))</f>
        <v>67793</v>
      </c>
      <c r="CB676" s="138">
        <f t="shared" si="560"/>
        <v>0</v>
      </c>
    </row>
    <row r="677" spans="1:80" hidden="1" x14ac:dyDescent="0.7">
      <c r="A677" s="136">
        <f>COUNTA($D$16:D677)</f>
        <v>662</v>
      </c>
      <c r="B677" s="1">
        <v>9</v>
      </c>
      <c r="C677" s="2" t="s">
        <v>56</v>
      </c>
      <c r="D677" s="91" t="s">
        <v>737</v>
      </c>
      <c r="E677" s="3" t="s">
        <v>1625</v>
      </c>
      <c r="F677" s="4" t="s">
        <v>1876</v>
      </c>
      <c r="G677" s="1">
        <v>15</v>
      </c>
      <c r="H677" s="3" t="s">
        <v>2969</v>
      </c>
      <c r="I677" s="137">
        <f>INDEX(รายได้แยกตามสิทธิ!$D:$D,MATCH(CalBudget2567!$D677,รายได้แยกตามสิทธิ!$B:$B,0))</f>
        <v>91916529.219999999</v>
      </c>
      <c r="J677" s="138">
        <f>INDEX(ผลงานOPDVisit_HDC!$F:$F,MATCH(CalBudget2567!$D677,ผลงานOPDVisit_HDC!$A:$A,0))</f>
        <v>150752</v>
      </c>
      <c r="K677" s="138">
        <f t="shared" si="512"/>
        <v>609.72013120887289</v>
      </c>
      <c r="L677" s="139">
        <f t="shared" si="513"/>
        <v>180902.39999999999</v>
      </c>
      <c r="M677" s="140">
        <f t="shared" si="514"/>
        <v>180902.39999999999</v>
      </c>
      <c r="N677" s="141">
        <f t="shared" si="515"/>
        <v>625.81674267278709</v>
      </c>
      <c r="O677" s="142">
        <f t="shared" si="516"/>
        <v>113211750.7096896</v>
      </c>
      <c r="P677" s="143">
        <f>INDEX(รายได้แยกตามสิทธิ!$E:$E,MATCH(CalBudget2567!$D677,รายได้แยกตามสิทธิ!$B:$B,0))</f>
        <v>20272185.210000001</v>
      </c>
      <c r="Q677" s="138">
        <f>INDEX(ผลงานOPDVisit_HDC!$D:$D,MATCH(CalBudget2567!$D677,ผลงานOPDVisit_HDC!$A:$A,0))</f>
        <v>28162</v>
      </c>
      <c r="R677" s="138">
        <f t="shared" si="517"/>
        <v>719.8418155670762</v>
      </c>
      <c r="S677" s="139">
        <f t="shared" si="518"/>
        <v>33794.400000000001</v>
      </c>
      <c r="T677" s="140">
        <f t="shared" si="519"/>
        <v>33794.400000000001</v>
      </c>
      <c r="U677" s="141">
        <f t="shared" si="520"/>
        <v>738.84563949804703</v>
      </c>
      <c r="V677" s="142">
        <f t="shared" si="521"/>
        <v>24968845.079452801</v>
      </c>
      <c r="W677" s="143">
        <f>INDEX(รายได้แยกตามสิทธิ!$F:$F,MATCH(CalBudget2567!$D677,รายได้แยกตามสิทธิ!$B:$B,0))</f>
        <v>3077373.25</v>
      </c>
      <c r="X677" s="138">
        <f>INDEX(ผลงานOPDVisit_HDC!$E:$E,MATCH(CalBudget2567!$D677,ผลงานOPDVisit_HDC!$A:$A,0))</f>
        <v>11593</v>
      </c>
      <c r="Y677" s="138">
        <f t="shared" si="522"/>
        <v>265.45098335202277</v>
      </c>
      <c r="Z677" s="139">
        <f t="shared" si="523"/>
        <v>13911.6</v>
      </c>
      <c r="AA677" s="140">
        <f t="shared" si="524"/>
        <v>13911.6</v>
      </c>
      <c r="AB677" s="141">
        <f t="shared" si="525"/>
        <v>272.45888931251619</v>
      </c>
      <c r="AC677" s="142">
        <f t="shared" si="526"/>
        <v>3790339.0845600003</v>
      </c>
      <c r="AD677" s="143">
        <f>INDEX(รายได้แยกตามสิทธิ!$G:$G,MATCH(CalBudget2567!$D677,รายได้แยกตามสิทธิ!$B:$B,0))</f>
        <v>51954</v>
      </c>
      <c r="AE677" s="138">
        <f>INDEX(ผลงานOPDVisit_HDC!$G:$G,MATCH(CalBudget2567!$D677,ผลงานOPDVisit_HDC!$A:$A,0))</f>
        <v>211</v>
      </c>
      <c r="AF677" s="138">
        <f t="shared" si="527"/>
        <v>246.22748815165878</v>
      </c>
      <c r="AG677" s="139">
        <f t="shared" si="528"/>
        <v>253.2</v>
      </c>
      <c r="AH677" s="140">
        <f t="shared" si="529"/>
        <v>253.2</v>
      </c>
      <c r="AI677" s="141">
        <f t="shared" si="530"/>
        <v>252.72789383886257</v>
      </c>
      <c r="AJ677" s="142">
        <f t="shared" si="531"/>
        <v>63990.702720000001</v>
      </c>
      <c r="AK677" s="143">
        <f>INDEX(รายได้แยกตามสิทธิ!$H:$H,MATCH(CalBudget2567!$D677,รายได้แยกตามสิทธิ!$B:$B,0))</f>
        <v>6961934.3300000001</v>
      </c>
      <c r="AL677" s="138">
        <f>INDEX(ผลงานOPDVisit_HDC!$K:$K,MATCH(CalBudget2567!$D677,ผลงานOPDVisit_HDC!$A:$A,0))</f>
        <v>6530</v>
      </c>
      <c r="AM677" s="138">
        <f t="shared" si="532"/>
        <v>1066.1461454823889</v>
      </c>
      <c r="AN677" s="139">
        <f t="shared" si="533"/>
        <v>7836</v>
      </c>
      <c r="AO677" s="140">
        <f t="shared" si="534"/>
        <v>7836</v>
      </c>
      <c r="AP677" s="141">
        <f t="shared" si="535"/>
        <v>1094.2924037231239</v>
      </c>
      <c r="AQ677" s="142">
        <f t="shared" si="536"/>
        <v>8574875.2755743992</v>
      </c>
      <c r="AR677" s="144">
        <f t="shared" si="510"/>
        <v>150609800.85199678</v>
      </c>
      <c r="AS677" s="143">
        <f>INDEX(รายได้แยกตามสิทธิ!$I:$I,MATCH(CalBudget2567!$D677,รายได้แยกตามสิทธิ!$B:$B,0))</f>
        <v>125311581.23999999</v>
      </c>
      <c r="AT677" s="138">
        <f>INDEX(ผลงานAdjRw_DHES!$D:$D,MATCH(CalBudget2567!$D677,ผลงานAdjRw_DHES!$B:$B,0))</f>
        <v>12067.812500000002</v>
      </c>
      <c r="AU677" s="143">
        <f t="shared" si="537"/>
        <v>10383.951626692906</v>
      </c>
      <c r="AV677" s="139">
        <f t="shared" si="538"/>
        <v>14481.375000000002</v>
      </c>
      <c r="AW677" s="140">
        <f t="shared" si="539"/>
        <v>14481.375000000002</v>
      </c>
      <c r="AX677" s="141">
        <f t="shared" si="540"/>
        <v>10658.087949637598</v>
      </c>
      <c r="AY677" s="142">
        <f t="shared" si="541"/>
        <v>154343768.3816832</v>
      </c>
      <c r="AZ677" s="143">
        <f>INDEX(รายได้แยกตามสิทธิ!$J:$J,MATCH(CalBudget2567!$D677,รายได้แยกตามสิทธิ!$B:$B,0))</f>
        <v>10253817.32</v>
      </c>
      <c r="BA677" s="138">
        <f>INDEX(ผลงานAdjRw_DHES!$F:$F,MATCH(CalBudget2567!$D677,ผลงานAdjRw_DHES!$B:$B,0))</f>
        <v>931.84519999999998</v>
      </c>
      <c r="BB677" s="143">
        <f t="shared" si="542"/>
        <v>11003.7775802247</v>
      </c>
      <c r="BC677" s="139">
        <f t="shared" si="543"/>
        <v>1118.21424</v>
      </c>
      <c r="BD677" s="140">
        <f t="shared" si="544"/>
        <v>1118.21424</v>
      </c>
      <c r="BE677" s="141">
        <f t="shared" si="545"/>
        <v>11294.277308342631</v>
      </c>
      <c r="BF677" s="142">
        <f t="shared" si="546"/>
        <v>12629421.716697602</v>
      </c>
      <c r="BG677" s="143">
        <f>INDEX(รายได้แยกตามสิทธิ!$K:$K,MATCH(CalBudget2567!$D677,รายได้แยกตามสิทธิ!$B:$B,0))</f>
        <v>5312276.05</v>
      </c>
      <c r="BH677" s="138">
        <f>INDEX(ผลงานAdjRw_DHES!$E:$E,MATCH(CalBudget2567!$D677,ผลงานAdjRw_DHES!$B:$B,0))</f>
        <v>630.78390000000002</v>
      </c>
      <c r="BI677" s="143">
        <f t="shared" si="547"/>
        <v>8421.7051988803141</v>
      </c>
      <c r="BJ677" s="139">
        <f t="shared" si="548"/>
        <v>756.94068000000004</v>
      </c>
      <c r="BK677" s="140">
        <f t="shared" si="549"/>
        <v>756.94068000000004</v>
      </c>
      <c r="BL677" s="141">
        <f t="shared" si="550"/>
        <v>8644.0382161307552</v>
      </c>
      <c r="BM677" s="142">
        <f t="shared" si="551"/>
        <v>6543024.1652640011</v>
      </c>
      <c r="BN677" s="143">
        <f>INDEX(รายได้แยกตามสิทธิ!$N:$N,MATCH(CalBudget2567!$D677,รายได้แยกตามสิทธิ!$B:$B,0))</f>
        <v>7110821.4000000004</v>
      </c>
      <c r="BO677" s="138">
        <f>INDEX(ผลงานAdjRw_DHES!$I:$I,MATCH(CalBudget2567!$D677,ผลงานAdjRw_DHES!$B:$B,0))</f>
        <v>325.34589999999685</v>
      </c>
      <c r="BP677" s="143">
        <f t="shared" si="552"/>
        <v>21856.188751725684</v>
      </c>
      <c r="BQ677" s="139">
        <f t="shared" si="553"/>
        <v>390.41507999999618</v>
      </c>
      <c r="BR677" s="140">
        <f t="shared" si="554"/>
        <v>390.41507999999618</v>
      </c>
      <c r="BS677" s="141">
        <f t="shared" si="555"/>
        <v>22433.192134771241</v>
      </c>
      <c r="BT677" s="142">
        <f t="shared" si="556"/>
        <v>8758256.501952</v>
      </c>
      <c r="BU677" s="144">
        <f t="shared" si="557"/>
        <v>182274470.76559681</v>
      </c>
      <c r="BV677" s="145">
        <f t="shared" si="511"/>
        <v>332884271.61759359</v>
      </c>
      <c r="BW677" s="146">
        <f>INDEX(รายได้แยกตามสิทธิ!$Q:$Q,MATCH(CalBudget2567!$D677,รายได้แยกตามสิทธิ!$B:$B,0))</f>
        <v>0.53</v>
      </c>
      <c r="BX677" s="145">
        <f t="shared" si="558"/>
        <v>176428663.95732462</v>
      </c>
      <c r="BY677" s="141"/>
      <c r="BZ677" s="143">
        <f t="shared" si="559"/>
        <v>197248</v>
      </c>
      <c r="CA677" s="138">
        <f>INDEX(ผลงานOPDVisit_HDC!$C:$C,MATCH(CalBudget2567!$D677,ผลงานOPDVisit_HDC!$A:$A,0))</f>
        <v>197248</v>
      </c>
      <c r="CB677" s="138">
        <f t="shared" si="560"/>
        <v>0</v>
      </c>
    </row>
    <row r="678" spans="1:80" hidden="1" x14ac:dyDescent="0.7">
      <c r="A678" s="136">
        <f>COUNTA($D$16:D678)</f>
        <v>663</v>
      </c>
      <c r="B678" s="1">
        <v>9</v>
      </c>
      <c r="C678" s="2" t="s">
        <v>56</v>
      </c>
      <c r="D678" s="91" t="s">
        <v>738</v>
      </c>
      <c r="E678" s="3" t="s">
        <v>1626</v>
      </c>
      <c r="F678" s="4" t="s">
        <v>1876</v>
      </c>
      <c r="G678" s="1">
        <v>13</v>
      </c>
      <c r="H678" s="3" t="s">
        <v>2963</v>
      </c>
      <c r="I678" s="137">
        <f>INDEX(รายได้แยกตามสิทธิ!$D:$D,MATCH(CalBudget2567!$D678,รายได้แยกตามสิทธิ!$B:$B,0))</f>
        <v>95216238.439999998</v>
      </c>
      <c r="J678" s="138">
        <f>INDEX(ผลงานOPDVisit_HDC!$F:$F,MATCH(CalBudget2567!$D678,ผลงานOPDVisit_HDC!$A:$A,0))</f>
        <v>99466</v>
      </c>
      <c r="K678" s="138">
        <f t="shared" si="512"/>
        <v>957.27422878169421</v>
      </c>
      <c r="L678" s="139">
        <f t="shared" si="513"/>
        <v>119359.2</v>
      </c>
      <c r="M678" s="140">
        <f t="shared" si="514"/>
        <v>119359.2</v>
      </c>
      <c r="N678" s="141">
        <f t="shared" si="515"/>
        <v>982.54626842153095</v>
      </c>
      <c r="O678" s="142">
        <f t="shared" si="516"/>
        <v>117275936.5617792</v>
      </c>
      <c r="P678" s="143">
        <f>INDEX(รายได้แยกตามสิทธิ!$E:$E,MATCH(CalBudget2567!$D678,รายได้แยกตามสิทธิ!$B:$B,0))</f>
        <v>15711456</v>
      </c>
      <c r="Q678" s="138">
        <f>INDEX(ผลงานOPDVisit_HDC!$D:$D,MATCH(CalBudget2567!$D678,ผลงานOPDVisit_HDC!$A:$A,0))</f>
        <v>18006</v>
      </c>
      <c r="R678" s="138">
        <f t="shared" si="517"/>
        <v>872.56781072975673</v>
      </c>
      <c r="S678" s="139">
        <f t="shared" si="518"/>
        <v>21607.200000000001</v>
      </c>
      <c r="T678" s="140">
        <f t="shared" si="519"/>
        <v>21607.200000000001</v>
      </c>
      <c r="U678" s="141">
        <f t="shared" si="520"/>
        <v>895.60360093302234</v>
      </c>
      <c r="V678" s="142">
        <f t="shared" si="521"/>
        <v>19351486.126080003</v>
      </c>
      <c r="W678" s="143">
        <f>INDEX(รายได้แยกตามสิทธิ!$F:$F,MATCH(CalBudget2567!$D678,รายได้แยกตามสิทธิ!$B:$B,0))</f>
        <v>5433947</v>
      </c>
      <c r="X678" s="138">
        <f>INDEX(ผลงานOPDVisit_HDC!$E:$E,MATCH(CalBudget2567!$D678,ผลงานOPDVisit_HDC!$A:$A,0))</f>
        <v>36786</v>
      </c>
      <c r="Y678" s="138">
        <f t="shared" si="522"/>
        <v>147.71780025009514</v>
      </c>
      <c r="Z678" s="139">
        <f t="shared" si="523"/>
        <v>44143.199999999997</v>
      </c>
      <c r="AA678" s="140">
        <f t="shared" si="524"/>
        <v>44143.199999999997</v>
      </c>
      <c r="AB678" s="141">
        <f t="shared" si="525"/>
        <v>151.61755017669765</v>
      </c>
      <c r="AC678" s="142">
        <f t="shared" si="526"/>
        <v>6692883.8409599988</v>
      </c>
      <c r="AD678" s="143">
        <f>INDEX(รายได้แยกตามสิทธิ!$G:$G,MATCH(CalBudget2567!$D678,รายได้แยกตามสิทธิ!$B:$B,0))</f>
        <v>35292</v>
      </c>
      <c r="AE678" s="138">
        <f>INDEX(ผลงานOPDVisit_HDC!$G:$G,MATCH(CalBudget2567!$D678,ผลงานOPDVisit_HDC!$A:$A,0))</f>
        <v>185</v>
      </c>
      <c r="AF678" s="138">
        <f t="shared" si="527"/>
        <v>190.76756756756757</v>
      </c>
      <c r="AG678" s="139">
        <f t="shared" si="528"/>
        <v>222</v>
      </c>
      <c r="AH678" s="140">
        <f t="shared" si="529"/>
        <v>222</v>
      </c>
      <c r="AI678" s="141">
        <f t="shared" si="530"/>
        <v>195.80383135135136</v>
      </c>
      <c r="AJ678" s="142">
        <f t="shared" si="531"/>
        <v>43468.450560000005</v>
      </c>
      <c r="AK678" s="143">
        <f>INDEX(รายได้แยกตามสิทธิ!$H:$H,MATCH(CalBudget2567!$D678,รายได้แยกตามสิทธิ!$B:$B,0))</f>
        <v>4139819.4</v>
      </c>
      <c r="AL678" s="138">
        <f>INDEX(ผลงานOPDVisit_HDC!$K:$K,MATCH(CalBudget2567!$D678,ผลงานOPDVisit_HDC!$A:$A,0))</f>
        <v>24604</v>
      </c>
      <c r="AM678" s="138">
        <f t="shared" si="532"/>
        <v>168.25798244187936</v>
      </c>
      <c r="AN678" s="139">
        <f t="shared" si="533"/>
        <v>29524.799999999999</v>
      </c>
      <c r="AO678" s="140">
        <f t="shared" si="534"/>
        <v>29524.799999999999</v>
      </c>
      <c r="AP678" s="141">
        <f t="shared" si="535"/>
        <v>172.69999317834498</v>
      </c>
      <c r="AQ678" s="142">
        <f t="shared" si="536"/>
        <v>5098932.7585920002</v>
      </c>
      <c r="AR678" s="144">
        <f t="shared" si="510"/>
        <v>148462707.73797122</v>
      </c>
      <c r="AS678" s="143">
        <f>INDEX(รายได้แยกตามสิทธิ!$I:$I,MATCH(CalBudget2567!$D678,รายได้แยกตามสิทธิ!$B:$B,0))</f>
        <v>128013039</v>
      </c>
      <c r="AT678" s="138">
        <f>INDEX(ผลงานAdjRw_DHES!$D:$D,MATCH(CalBudget2567!$D678,ผลงานAdjRw_DHES!$B:$B,0))</f>
        <v>10393.923699999998</v>
      </c>
      <c r="AU678" s="143">
        <f t="shared" si="537"/>
        <v>12316.141882011318</v>
      </c>
      <c r="AV678" s="139">
        <f t="shared" si="538"/>
        <v>12472.708439999997</v>
      </c>
      <c r="AW678" s="140">
        <f t="shared" si="539"/>
        <v>12472.708439999997</v>
      </c>
      <c r="AX678" s="141">
        <f t="shared" si="540"/>
        <v>12641.288027696417</v>
      </c>
      <c r="AY678" s="142">
        <f t="shared" si="541"/>
        <v>157671099.87552002</v>
      </c>
      <c r="AZ678" s="143">
        <f>INDEX(รายได้แยกตามสิทธิ!$J:$J,MATCH(CalBudget2567!$D678,รายได้แยกตามสิทธิ!$B:$B,0))</f>
        <v>10962976.9</v>
      </c>
      <c r="BA678" s="138">
        <f>INDEX(ผลงานAdjRw_DHES!$F:$F,MATCH(CalBudget2567!$D678,ผลงานAdjRw_DHES!$B:$B,0))</f>
        <v>798.88479999999993</v>
      </c>
      <c r="BB678" s="143">
        <f t="shared" si="542"/>
        <v>13722.850778985909</v>
      </c>
      <c r="BC678" s="139">
        <f t="shared" si="543"/>
        <v>958.66175999999984</v>
      </c>
      <c r="BD678" s="140">
        <f t="shared" si="544"/>
        <v>958.66175999999984</v>
      </c>
      <c r="BE678" s="141">
        <f t="shared" si="545"/>
        <v>14085.134039551136</v>
      </c>
      <c r="BF678" s="142">
        <f t="shared" si="546"/>
        <v>13502879.388192</v>
      </c>
      <c r="BG678" s="143">
        <f>INDEX(รายได้แยกตามสิทธิ!$K:$K,MATCH(CalBudget2567!$D678,รายได้แยกตามสิทธิ!$B:$B,0))</f>
        <v>5271442.8</v>
      </c>
      <c r="BH678" s="138">
        <f>INDEX(ผลงานAdjRw_DHES!$E:$E,MATCH(CalBudget2567!$D678,ผลงานAdjRw_DHES!$B:$B,0))</f>
        <v>619.78909999999996</v>
      </c>
      <c r="BI678" s="143">
        <f t="shared" si="547"/>
        <v>8505.2202434666888</v>
      </c>
      <c r="BJ678" s="139">
        <f t="shared" si="548"/>
        <v>743.74691999999993</v>
      </c>
      <c r="BK678" s="140">
        <f t="shared" si="549"/>
        <v>743.74691999999993</v>
      </c>
      <c r="BL678" s="141">
        <f t="shared" si="550"/>
        <v>8729.7580578942088</v>
      </c>
      <c r="BM678" s="142">
        <f t="shared" si="551"/>
        <v>6492730.6679039989</v>
      </c>
      <c r="BN678" s="143">
        <f>INDEX(รายได้แยกตามสิทธิ!$N:$N,MATCH(CalBudget2567!$D678,รายได้แยกตามสิทธิ!$B:$B,0))</f>
        <v>10383349.49</v>
      </c>
      <c r="BO678" s="138">
        <f>INDEX(ผลงานAdjRw_DHES!$I:$I,MATCH(CalBudget2567!$D678,ผลงานAdjRw_DHES!$B:$B,0))</f>
        <v>252.13720000000455</v>
      </c>
      <c r="BP678" s="143">
        <f t="shared" si="552"/>
        <v>41181.346861945851</v>
      </c>
      <c r="BQ678" s="139">
        <f t="shared" si="553"/>
        <v>302.56464000000545</v>
      </c>
      <c r="BR678" s="140">
        <f t="shared" si="554"/>
        <v>302.56464000000545</v>
      </c>
      <c r="BS678" s="141">
        <f t="shared" si="555"/>
        <v>42268.534419101219</v>
      </c>
      <c r="BT678" s="142">
        <f t="shared" si="556"/>
        <v>12788963.899843199</v>
      </c>
      <c r="BU678" s="144">
        <f t="shared" si="557"/>
        <v>190455673.83145919</v>
      </c>
      <c r="BV678" s="145">
        <f t="shared" si="511"/>
        <v>338918381.56943041</v>
      </c>
      <c r="BW678" s="146">
        <f>INDEX(รายได้แยกตามสิทธิ!$Q:$Q,MATCH(CalBudget2567!$D678,รายได้แยกตามสิทธิ!$B:$B,0))</f>
        <v>0.56000000000000005</v>
      </c>
      <c r="BX678" s="145">
        <f t="shared" si="558"/>
        <v>189794293.67888105</v>
      </c>
      <c r="BY678" s="141"/>
      <c r="BZ678" s="143">
        <f t="shared" si="559"/>
        <v>179047</v>
      </c>
      <c r="CA678" s="138">
        <f>INDEX(ผลงานOPDVisit_HDC!$C:$C,MATCH(CalBudget2567!$D678,ผลงานOPDVisit_HDC!$A:$A,0))</f>
        <v>179047</v>
      </c>
      <c r="CB678" s="138">
        <f t="shared" si="560"/>
        <v>0</v>
      </c>
    </row>
    <row r="679" spans="1:80" hidden="1" x14ac:dyDescent="0.7">
      <c r="A679" s="136">
        <f>COUNTA($D$16:D679)</f>
        <v>664</v>
      </c>
      <c r="B679" s="1">
        <v>9</v>
      </c>
      <c r="C679" s="2" t="s">
        <v>56</v>
      </c>
      <c r="D679" s="91" t="s">
        <v>739</v>
      </c>
      <c r="E679" s="3" t="s">
        <v>1627</v>
      </c>
      <c r="F679" s="4" t="s">
        <v>1876</v>
      </c>
      <c r="G679" s="1">
        <v>9</v>
      </c>
      <c r="H679" s="3" t="s">
        <v>2967</v>
      </c>
      <c r="I679" s="137">
        <f>INDEX(รายได้แยกตามสิทธิ!$D:$D,MATCH(CalBudget2567!$D679,รายได้แยกตามสิทธิ!$B:$B,0))</f>
        <v>47323256.219999999</v>
      </c>
      <c r="J679" s="138">
        <f>INDEX(ผลงานOPDVisit_HDC!$F:$F,MATCH(CalBudget2567!$D679,ผลงานOPDVisit_HDC!$A:$A,0))</f>
        <v>73251</v>
      </c>
      <c r="K679" s="138">
        <f t="shared" si="512"/>
        <v>646.04245976164145</v>
      </c>
      <c r="L679" s="139">
        <f t="shared" si="513"/>
        <v>87901.2</v>
      </c>
      <c r="M679" s="140">
        <f t="shared" si="514"/>
        <v>87901.2</v>
      </c>
      <c r="N679" s="141">
        <f t="shared" si="515"/>
        <v>663.0979806993488</v>
      </c>
      <c r="O679" s="142">
        <f t="shared" si="516"/>
        <v>58287108.221049599</v>
      </c>
      <c r="P679" s="143">
        <f>INDEX(รายได้แยกตามสิทธิ!$E:$E,MATCH(CalBudget2567!$D679,รายได้แยกตามสิทธิ!$B:$B,0))</f>
        <v>7657083.29</v>
      </c>
      <c r="Q679" s="138">
        <f>INDEX(ผลงานOPDVisit_HDC!$D:$D,MATCH(CalBudget2567!$D679,ผลงานOPDVisit_HDC!$A:$A,0))</f>
        <v>1917</v>
      </c>
      <c r="R679" s="138">
        <f t="shared" si="517"/>
        <v>3994.3053155972875</v>
      </c>
      <c r="S679" s="139">
        <f t="shared" si="518"/>
        <v>2300.4</v>
      </c>
      <c r="T679" s="140">
        <f t="shared" si="519"/>
        <v>2300.4</v>
      </c>
      <c r="U679" s="141">
        <f t="shared" si="520"/>
        <v>4099.7549759290559</v>
      </c>
      <c r="V679" s="142">
        <f t="shared" si="521"/>
        <v>9431076.3466272</v>
      </c>
      <c r="W679" s="143">
        <f>INDEX(รายได้แยกตามสิทธิ!$F:$F,MATCH(CalBudget2567!$D679,รายได้แยกตามสิทธิ!$B:$B,0))</f>
        <v>1207395.98</v>
      </c>
      <c r="X679" s="138">
        <f>INDEX(ผลงานOPDVisit_HDC!$E:$E,MATCH(CalBudget2567!$D679,ผลงานOPDVisit_HDC!$A:$A,0))</f>
        <v>22026</v>
      </c>
      <c r="Y679" s="138">
        <f t="shared" si="522"/>
        <v>54.816851902297287</v>
      </c>
      <c r="Z679" s="139">
        <f t="shared" si="523"/>
        <v>26431.200000000001</v>
      </c>
      <c r="AA679" s="140">
        <f t="shared" si="524"/>
        <v>26431.200000000001</v>
      </c>
      <c r="AB679" s="141">
        <f t="shared" si="525"/>
        <v>56.264016792517936</v>
      </c>
      <c r="AC679" s="142">
        <f t="shared" si="526"/>
        <v>1487125.4806464</v>
      </c>
      <c r="AD679" s="143">
        <f>INDEX(รายได้แยกตามสิทธิ!$G:$G,MATCH(CalBudget2567!$D679,รายได้แยกตามสิทธิ!$B:$B,0))</f>
        <v>63414.5</v>
      </c>
      <c r="AE679" s="138">
        <f>INDEX(ผลงานOPDVisit_HDC!$G:$G,MATCH(CalBudget2567!$D679,ผลงานOPDVisit_HDC!$A:$A,0))</f>
        <v>50</v>
      </c>
      <c r="AF679" s="138">
        <f t="shared" si="527"/>
        <v>1268.29</v>
      </c>
      <c r="AG679" s="139">
        <f t="shared" si="528"/>
        <v>60</v>
      </c>
      <c r="AH679" s="140">
        <f t="shared" si="529"/>
        <v>60</v>
      </c>
      <c r="AI679" s="141">
        <f t="shared" si="530"/>
        <v>1301.772856</v>
      </c>
      <c r="AJ679" s="142">
        <f t="shared" si="531"/>
        <v>78106.371360000005</v>
      </c>
      <c r="AK679" s="143">
        <f>INDEX(รายได้แยกตามสิทธิ!$H:$H,MATCH(CalBudget2567!$D679,รายได้แยกตามสิทธิ!$B:$B,0))</f>
        <v>1687370.82</v>
      </c>
      <c r="AL679" s="138">
        <f>INDEX(ผลงานOPDVisit_HDC!$K:$K,MATCH(CalBudget2567!$D679,ผลงานOPDVisit_HDC!$A:$A,0))</f>
        <v>11556</v>
      </c>
      <c r="AM679" s="138">
        <f t="shared" si="532"/>
        <v>146.01685877466252</v>
      </c>
      <c r="AN679" s="139">
        <f t="shared" si="533"/>
        <v>13867.199999999999</v>
      </c>
      <c r="AO679" s="140">
        <f t="shared" si="534"/>
        <v>13867.199999999999</v>
      </c>
      <c r="AP679" s="141">
        <f t="shared" si="535"/>
        <v>149.87170384631361</v>
      </c>
      <c r="AQ679" s="142">
        <f t="shared" si="536"/>
        <v>2078300.8915775998</v>
      </c>
      <c r="AR679" s="144">
        <f t="shared" si="510"/>
        <v>71361717.311260805</v>
      </c>
      <c r="AS679" s="143">
        <f>INDEX(รายได้แยกตามสิทธิ!$I:$I,MATCH(CalBudget2567!$D679,รายได้แยกตามสิทธิ!$B:$B,0))</f>
        <v>61536784.439999998</v>
      </c>
      <c r="AT679" s="138">
        <f>INDEX(ผลงานAdjRw_DHES!$D:$D,MATCH(CalBudget2567!$D679,ผลงานAdjRw_DHES!$B:$B,0))</f>
        <v>4534.5391</v>
      </c>
      <c r="AU679" s="143">
        <f t="shared" si="537"/>
        <v>13570.68118345258</v>
      </c>
      <c r="AV679" s="139">
        <f t="shared" si="538"/>
        <v>5441.4469199999994</v>
      </c>
      <c r="AW679" s="140">
        <f t="shared" si="539"/>
        <v>5441.4469199999994</v>
      </c>
      <c r="AX679" s="141">
        <f t="shared" si="540"/>
        <v>13928.947166695727</v>
      </c>
      <c r="AY679" s="142">
        <f t="shared" si="541"/>
        <v>75793626.659059182</v>
      </c>
      <c r="AZ679" s="143">
        <f>INDEX(รายได้แยกตามสิทธิ!$J:$J,MATCH(CalBudget2567!$D679,รายได้แยกตามสิทธิ!$B:$B,0))</f>
        <v>8783181.25</v>
      </c>
      <c r="BA679" s="138">
        <f>INDEX(ผลงานAdjRw_DHES!$F:$F,MATCH(CalBudget2567!$D679,ผลงานAdjRw_DHES!$B:$B,0))</f>
        <v>519.6309</v>
      </c>
      <c r="BB679" s="143">
        <f t="shared" si="542"/>
        <v>16902.730861463395</v>
      </c>
      <c r="BC679" s="139">
        <f t="shared" si="543"/>
        <v>623.55707999999993</v>
      </c>
      <c r="BD679" s="140">
        <f t="shared" si="544"/>
        <v>623.55707999999993</v>
      </c>
      <c r="BE679" s="141">
        <f t="shared" si="545"/>
        <v>17348.962956206029</v>
      </c>
      <c r="BF679" s="142">
        <f t="shared" si="546"/>
        <v>10818068.681999998</v>
      </c>
      <c r="BG679" s="143">
        <f>INDEX(รายได้แยกตามสิทธิ!$K:$K,MATCH(CalBudget2567!$D679,รายได้แยกตามสิทธิ!$B:$B,0))</f>
        <v>4865378.0999999996</v>
      </c>
      <c r="BH679" s="138">
        <f>INDEX(ผลงานAdjRw_DHES!$E:$E,MATCH(CalBudget2567!$D679,ผลงานAdjRw_DHES!$B:$B,0))</f>
        <v>203.36630000000002</v>
      </c>
      <c r="BI679" s="143">
        <f t="shared" si="547"/>
        <v>23924.210156746714</v>
      </c>
      <c r="BJ679" s="139">
        <f t="shared" si="548"/>
        <v>244.03956000000002</v>
      </c>
      <c r="BK679" s="140">
        <f t="shared" si="549"/>
        <v>244.03956000000002</v>
      </c>
      <c r="BL679" s="141">
        <f t="shared" si="550"/>
        <v>24555.809304884828</v>
      </c>
      <c r="BM679" s="142">
        <f t="shared" si="551"/>
        <v>5992588.8982079998</v>
      </c>
      <c r="BN679" s="143">
        <f>INDEX(รายได้แยกตามสิทธิ!$N:$N,MATCH(CalBudget2567!$D679,รายได้แยกตามสิทธิ!$B:$B,0))</f>
        <v>2812651.8</v>
      </c>
      <c r="BO679" s="138">
        <f>INDEX(ผลงานAdjRw_DHES!$I:$I,MATCH(CalBudget2567!$D679,ผลงานAdjRw_DHES!$B:$B,0))</f>
        <v>203.00200000000018</v>
      </c>
      <c r="BP679" s="143">
        <f t="shared" si="552"/>
        <v>13855.291080876037</v>
      </c>
      <c r="BQ679" s="139">
        <f t="shared" si="553"/>
        <v>243.60240000000022</v>
      </c>
      <c r="BR679" s="140">
        <f t="shared" si="554"/>
        <v>243.60240000000022</v>
      </c>
      <c r="BS679" s="141">
        <f t="shared" si="555"/>
        <v>14221.070765411165</v>
      </c>
      <c r="BT679" s="142">
        <f t="shared" si="556"/>
        <v>3464286.9690239998</v>
      </c>
      <c r="BU679" s="144">
        <f t="shared" si="557"/>
        <v>96068571.208291173</v>
      </c>
      <c r="BV679" s="145">
        <f t="shared" si="511"/>
        <v>167430288.51955199</v>
      </c>
      <c r="BW679" s="146">
        <f>INDEX(รายได้แยกตามสิทธิ!$Q:$Q,MATCH(CalBudget2567!$D679,รายได้แยกตามสิทธิ!$B:$B,0))</f>
        <v>0.51</v>
      </c>
      <c r="BX679" s="145">
        <f t="shared" si="558"/>
        <v>85389447.14497152</v>
      </c>
      <c r="BY679" s="141"/>
      <c r="BZ679" s="143">
        <f t="shared" si="559"/>
        <v>108800</v>
      </c>
      <c r="CA679" s="138">
        <f>INDEX(ผลงานOPDVisit_HDC!$C:$C,MATCH(CalBudget2567!$D679,ผลงานOPDVisit_HDC!$A:$A,0))</f>
        <v>108800</v>
      </c>
      <c r="CB679" s="138">
        <f t="shared" si="560"/>
        <v>0</v>
      </c>
    </row>
    <row r="680" spans="1:80" hidden="1" x14ac:dyDescent="0.7">
      <c r="A680" s="136">
        <f>COUNTA($D$16:D680)</f>
        <v>665</v>
      </c>
      <c r="B680" s="1">
        <v>9</v>
      </c>
      <c r="C680" s="2" t="s">
        <v>56</v>
      </c>
      <c r="D680" s="91" t="s">
        <v>740</v>
      </c>
      <c r="E680" s="3" t="s">
        <v>1628</v>
      </c>
      <c r="F680" s="4" t="s">
        <v>1876</v>
      </c>
      <c r="G680" s="1">
        <v>6</v>
      </c>
      <c r="H680" s="3" t="s">
        <v>2965</v>
      </c>
      <c r="I680" s="137">
        <f>INDEX(รายได้แยกตามสิทธิ!$D:$D,MATCH(CalBudget2567!$D680,รายได้แยกตามสิทธิ!$B:$B,0))</f>
        <v>41425358</v>
      </c>
      <c r="J680" s="138">
        <f>INDEX(ผลงานOPDVisit_HDC!$F:$F,MATCH(CalBudget2567!$D680,ผลงานOPDVisit_HDC!$A:$A,0))</f>
        <v>75579</v>
      </c>
      <c r="K680" s="138">
        <f t="shared" si="512"/>
        <v>548.10672276690616</v>
      </c>
      <c r="L680" s="139">
        <f t="shared" si="513"/>
        <v>90694.8</v>
      </c>
      <c r="M680" s="140">
        <f t="shared" si="514"/>
        <v>90694.8</v>
      </c>
      <c r="N680" s="141">
        <f t="shared" si="515"/>
        <v>562.57674024795244</v>
      </c>
      <c r="O680" s="142">
        <f t="shared" si="516"/>
        <v>51022784.941440001</v>
      </c>
      <c r="P680" s="143">
        <f>INDEX(รายได้แยกตามสิทธิ!$E:$E,MATCH(CalBudget2567!$D680,รายได้แยกตามสิทธิ!$B:$B,0))</f>
        <v>5407619.7300000004</v>
      </c>
      <c r="Q680" s="138">
        <f>INDEX(ผลงานOPDVisit_HDC!$D:$D,MATCH(CalBudget2567!$D680,ผลงานOPDVisit_HDC!$A:$A,0))</f>
        <v>11298</v>
      </c>
      <c r="R680" s="138">
        <f t="shared" si="517"/>
        <v>478.63513276686143</v>
      </c>
      <c r="S680" s="139">
        <f t="shared" si="518"/>
        <v>13557.6</v>
      </c>
      <c r="T680" s="140">
        <f t="shared" si="519"/>
        <v>13557.6</v>
      </c>
      <c r="U680" s="141">
        <f t="shared" si="520"/>
        <v>491.27110027190656</v>
      </c>
      <c r="V680" s="142">
        <f t="shared" si="521"/>
        <v>6660457.0690464005</v>
      </c>
      <c r="W680" s="143">
        <f>INDEX(รายได้แยกตามสิทธิ!$F:$F,MATCH(CalBudget2567!$D680,รายได้แยกตามสิทธิ!$B:$B,0))</f>
        <v>1624701</v>
      </c>
      <c r="X680" s="138">
        <f>INDEX(ผลงานOPDVisit_HDC!$E:$E,MATCH(CalBudget2567!$D680,ผลงานOPDVisit_HDC!$A:$A,0))</f>
        <v>5623</v>
      </c>
      <c r="Y680" s="138">
        <f t="shared" si="522"/>
        <v>288.93846701049262</v>
      </c>
      <c r="Z680" s="139">
        <f t="shared" si="523"/>
        <v>6747.5999999999995</v>
      </c>
      <c r="AA680" s="140">
        <f t="shared" si="524"/>
        <v>6747.5999999999995</v>
      </c>
      <c r="AB680" s="141">
        <f t="shared" si="525"/>
        <v>296.56644253956961</v>
      </c>
      <c r="AC680" s="142">
        <f t="shared" si="526"/>
        <v>2001111.7276799998</v>
      </c>
      <c r="AD680" s="143">
        <f>INDEX(รายได้แยกตามสิทธิ!$G:$G,MATCH(CalBudget2567!$D680,รายได้แยกตามสิทธิ!$B:$B,0))</f>
        <v>22896.25</v>
      </c>
      <c r="AE680" s="138">
        <f>INDEX(ผลงานOPDVisit_HDC!$G:$G,MATCH(CalBudget2567!$D680,ผลงานOPDVisit_HDC!$A:$A,0))</f>
        <v>30</v>
      </c>
      <c r="AF680" s="138">
        <f t="shared" si="527"/>
        <v>763.20833333333337</v>
      </c>
      <c r="AG680" s="139">
        <f t="shared" si="528"/>
        <v>36</v>
      </c>
      <c r="AH680" s="140">
        <f t="shared" si="529"/>
        <v>36</v>
      </c>
      <c r="AI680" s="141">
        <f t="shared" si="530"/>
        <v>783.35703333333333</v>
      </c>
      <c r="AJ680" s="142">
        <f t="shared" si="531"/>
        <v>28200.853200000001</v>
      </c>
      <c r="AK680" s="143">
        <f>INDEX(รายได้แยกตามสิทธิ!$H:$H,MATCH(CalBudget2567!$D680,รายได้แยกตามสิทธิ!$B:$B,0))</f>
        <v>1979222.5</v>
      </c>
      <c r="AL680" s="138">
        <f>INDEX(ผลงานOPDVisit_HDC!$K:$K,MATCH(CalBudget2567!$D680,ผลงานOPDVisit_HDC!$A:$A,0))</f>
        <v>4991</v>
      </c>
      <c r="AM680" s="138">
        <f t="shared" si="532"/>
        <v>396.55830494890802</v>
      </c>
      <c r="AN680" s="139">
        <f t="shared" si="533"/>
        <v>5989.2</v>
      </c>
      <c r="AO680" s="140">
        <f t="shared" si="534"/>
        <v>5989.2</v>
      </c>
      <c r="AP680" s="141">
        <f t="shared" si="535"/>
        <v>407.02744419955917</v>
      </c>
      <c r="AQ680" s="142">
        <f t="shared" si="536"/>
        <v>2437768.7687999997</v>
      </c>
      <c r="AR680" s="144">
        <f t="shared" si="510"/>
        <v>62150323.360166401</v>
      </c>
      <c r="AS680" s="143">
        <f>INDEX(รายได้แยกตามสิทธิ!$I:$I,MATCH(CalBudget2567!$D680,รายได้แยกตามสิทธิ!$B:$B,0))</f>
        <v>29454229.550000001</v>
      </c>
      <c r="AT680" s="138">
        <f>INDEX(ผลงานAdjRw_DHES!$D:$D,MATCH(CalBudget2567!$D680,ผลงานAdjRw_DHES!$B:$B,0))</f>
        <v>2091.4495999999999</v>
      </c>
      <c r="AU680" s="143">
        <f t="shared" si="537"/>
        <v>14083.164877604509</v>
      </c>
      <c r="AV680" s="139">
        <f t="shared" si="538"/>
        <v>2509.7395199999996</v>
      </c>
      <c r="AW680" s="140">
        <f t="shared" si="539"/>
        <v>2509.7395199999996</v>
      </c>
      <c r="AX680" s="141">
        <f t="shared" si="540"/>
        <v>14454.960430373269</v>
      </c>
      <c r="AY680" s="142">
        <f t="shared" si="541"/>
        <v>36278185.452143997</v>
      </c>
      <c r="AZ680" s="143">
        <f>INDEX(รายได้แยกตามสิทธิ!$J:$J,MATCH(CalBudget2567!$D680,รายได้แยกตามสิทธิ!$B:$B,0))</f>
        <v>1950462.9</v>
      </c>
      <c r="BA680" s="138">
        <f>INDEX(ผลงานAdjRw_DHES!$F:$F,MATCH(CalBudget2567!$D680,ผลงานAdjRw_DHES!$B:$B,0))</f>
        <v>145.38599999999997</v>
      </c>
      <c r="BB680" s="143">
        <f t="shared" si="542"/>
        <v>13415.754611860842</v>
      </c>
      <c r="BC680" s="139">
        <f t="shared" si="543"/>
        <v>174.46319999999994</v>
      </c>
      <c r="BD680" s="140">
        <f t="shared" si="544"/>
        <v>174.46319999999994</v>
      </c>
      <c r="BE680" s="141">
        <f t="shared" si="545"/>
        <v>13769.93053361397</v>
      </c>
      <c r="BF680" s="142">
        <f t="shared" si="546"/>
        <v>2402346.1446719998</v>
      </c>
      <c r="BG680" s="143">
        <f>INDEX(รายได้แยกตามสิทธิ!$K:$K,MATCH(CalBudget2567!$D680,รายได้แยกตามสิทธิ!$B:$B,0))</f>
        <v>1008731.05</v>
      </c>
      <c r="BH680" s="138">
        <f>INDEX(ผลงานAdjRw_DHES!$E:$E,MATCH(CalBudget2567!$D680,ผลงานAdjRw_DHES!$B:$B,0))</f>
        <v>55.162699999999994</v>
      </c>
      <c r="BI680" s="143">
        <f t="shared" si="547"/>
        <v>18286.469842846709</v>
      </c>
      <c r="BJ680" s="139">
        <f t="shared" si="548"/>
        <v>66.195239999999984</v>
      </c>
      <c r="BK680" s="140">
        <f t="shared" si="549"/>
        <v>66.195239999999984</v>
      </c>
      <c r="BL680" s="141">
        <f t="shared" si="550"/>
        <v>18769.232646697863</v>
      </c>
      <c r="BM680" s="142">
        <f t="shared" si="551"/>
        <v>1242433.8596639999</v>
      </c>
      <c r="BN680" s="143">
        <f>INDEX(รายได้แยกตามสิทธิ!$N:$N,MATCH(CalBudget2567!$D680,รายได้แยกตามสิทธิ!$B:$B,0))</f>
        <v>1073375</v>
      </c>
      <c r="BO680" s="138">
        <f>INDEX(ผลงานAdjRw_DHES!$I:$I,MATCH(CalBudget2567!$D680,ผลงานAdjRw_DHES!$B:$B,0))</f>
        <v>96.709699999999742</v>
      </c>
      <c r="BP680" s="143">
        <f t="shared" si="552"/>
        <v>11098.938369160516</v>
      </c>
      <c r="BQ680" s="139">
        <f t="shared" si="553"/>
        <v>116.05163999999968</v>
      </c>
      <c r="BR680" s="140">
        <f t="shared" si="554"/>
        <v>116.05163999999968</v>
      </c>
      <c r="BS680" s="141">
        <f t="shared" si="555"/>
        <v>11391.950342106355</v>
      </c>
      <c r="BT680" s="142">
        <f t="shared" si="556"/>
        <v>1322054.5199999998</v>
      </c>
      <c r="BU680" s="144">
        <f t="shared" si="557"/>
        <v>41245019.97648</v>
      </c>
      <c r="BV680" s="145">
        <f t="shared" si="511"/>
        <v>103395343.33664641</v>
      </c>
      <c r="BW680" s="146">
        <f>INDEX(รายได้แยกตามสิทธิ!$Q:$Q,MATCH(CalBudget2567!$D680,รายได้แยกตามสิทธิ!$B:$B,0))</f>
        <v>0.55000000000000004</v>
      </c>
      <c r="BX680" s="145">
        <f t="shared" si="558"/>
        <v>56867438.835155532</v>
      </c>
      <c r="BY680" s="141"/>
      <c r="BZ680" s="143">
        <f t="shared" si="559"/>
        <v>97521</v>
      </c>
      <c r="CA680" s="138">
        <f>INDEX(ผลงานOPDVisit_HDC!$C:$C,MATCH(CalBudget2567!$D680,ผลงานOPDVisit_HDC!$A:$A,0))</f>
        <v>97521</v>
      </c>
      <c r="CB680" s="138">
        <f t="shared" si="560"/>
        <v>0</v>
      </c>
    </row>
    <row r="681" spans="1:80" hidden="1" x14ac:dyDescent="0.7">
      <c r="A681" s="136">
        <f>COUNTA($D$16:D681)</f>
        <v>666</v>
      </c>
      <c r="B681" s="1">
        <v>9</v>
      </c>
      <c r="C681" s="2" t="s">
        <v>56</v>
      </c>
      <c r="D681" s="91" t="s">
        <v>741</v>
      </c>
      <c r="E681" s="3" t="s">
        <v>1629</v>
      </c>
      <c r="F681" s="4" t="s">
        <v>1876</v>
      </c>
      <c r="G681" s="1">
        <v>6</v>
      </c>
      <c r="H681" s="3" t="s">
        <v>2965</v>
      </c>
      <c r="I681" s="137">
        <f>INDEX(รายได้แยกตามสิทธิ!$D:$D,MATCH(CalBudget2567!$D681,รายได้แยกตามสิทธิ!$B:$B,0))</f>
        <v>31014469.800000001</v>
      </c>
      <c r="J681" s="138">
        <f>INDEX(ผลงานOPDVisit_HDC!$F:$F,MATCH(CalBudget2567!$D681,ผลงานOPDVisit_HDC!$A:$A,0))</f>
        <v>59471</v>
      </c>
      <c r="K681" s="138">
        <f t="shared" si="512"/>
        <v>521.50577256141651</v>
      </c>
      <c r="L681" s="139">
        <f t="shared" si="513"/>
        <v>71365.2</v>
      </c>
      <c r="M681" s="140">
        <f t="shared" si="514"/>
        <v>71365.2</v>
      </c>
      <c r="N681" s="141">
        <f t="shared" si="515"/>
        <v>535.27352495703792</v>
      </c>
      <c r="O681" s="142">
        <f t="shared" si="516"/>
        <v>38199902.163263999</v>
      </c>
      <c r="P681" s="143">
        <f>INDEX(รายได้แยกตามสิทธิ!$E:$E,MATCH(CalBudget2567!$D681,รายได้แยกตามสิทธิ!$B:$B,0))</f>
        <v>3531265.5</v>
      </c>
      <c r="Q681" s="138">
        <f>INDEX(ผลงานOPDVisit_HDC!$D:$D,MATCH(CalBudget2567!$D681,ผลงานOPDVisit_HDC!$A:$A,0))</f>
        <v>9280</v>
      </c>
      <c r="R681" s="138">
        <f t="shared" si="517"/>
        <v>380.52429956896549</v>
      </c>
      <c r="S681" s="139">
        <f t="shared" si="518"/>
        <v>11136</v>
      </c>
      <c r="T681" s="140">
        <f t="shared" si="519"/>
        <v>11136</v>
      </c>
      <c r="U681" s="141">
        <f t="shared" si="520"/>
        <v>390.57014107758619</v>
      </c>
      <c r="V681" s="142">
        <f t="shared" si="521"/>
        <v>4349389.0910399994</v>
      </c>
      <c r="W681" s="143">
        <f>INDEX(รายได้แยกตามสิทธิ!$F:$F,MATCH(CalBudget2567!$D681,รายได้แยกตามสิทธิ!$B:$B,0))</f>
        <v>970393.25</v>
      </c>
      <c r="X681" s="138">
        <f>INDEX(ผลงานOPDVisit_HDC!$E:$E,MATCH(CalBudget2567!$D681,ผลงานOPDVisit_HDC!$A:$A,0))</f>
        <v>20563</v>
      </c>
      <c r="Y681" s="138">
        <f t="shared" si="522"/>
        <v>47.191229392598359</v>
      </c>
      <c r="Z681" s="139">
        <f t="shared" si="523"/>
        <v>24675.599999999999</v>
      </c>
      <c r="AA681" s="140">
        <f t="shared" si="524"/>
        <v>24675.599999999999</v>
      </c>
      <c r="AB681" s="141">
        <f t="shared" si="525"/>
        <v>48.437077848562957</v>
      </c>
      <c r="AC681" s="142">
        <f t="shared" si="526"/>
        <v>1195213.9581599999</v>
      </c>
      <c r="AD681" s="143">
        <f>INDEX(รายได้แยกตามสิทธิ!$G:$G,MATCH(CalBudget2567!$D681,รายได้แยกตามสิทธิ!$B:$B,0))</f>
        <v>5213.75</v>
      </c>
      <c r="AE681" s="138">
        <f>INDEX(ผลงานOPDVisit_HDC!$G:$G,MATCH(CalBudget2567!$D681,ผลงานOPDVisit_HDC!$A:$A,0))</f>
        <v>23</v>
      </c>
      <c r="AF681" s="138">
        <f t="shared" si="527"/>
        <v>226.68478260869566</v>
      </c>
      <c r="AG681" s="139">
        <f t="shared" si="528"/>
        <v>27.599999999999998</v>
      </c>
      <c r="AH681" s="140">
        <f t="shared" si="529"/>
        <v>27.599999999999998</v>
      </c>
      <c r="AI681" s="141">
        <f t="shared" si="530"/>
        <v>232.66926086956522</v>
      </c>
      <c r="AJ681" s="142">
        <f t="shared" si="531"/>
        <v>6421.6715999999997</v>
      </c>
      <c r="AK681" s="143">
        <f>INDEX(รายได้แยกตามสิทธิ!$H:$H,MATCH(CalBudget2567!$D681,รายได้แยกตามสิทธิ!$B:$B,0))</f>
        <v>1394150.66</v>
      </c>
      <c r="AL681" s="138">
        <f>INDEX(ผลงานOPDVisit_HDC!$K:$K,MATCH(CalBudget2567!$D681,ผลงานOPDVisit_HDC!$A:$A,0))</f>
        <v>2357</v>
      </c>
      <c r="AM681" s="138">
        <f t="shared" si="532"/>
        <v>591.49370386084001</v>
      </c>
      <c r="AN681" s="139">
        <f t="shared" si="533"/>
        <v>2828.4</v>
      </c>
      <c r="AO681" s="140">
        <f t="shared" si="534"/>
        <v>2828.4</v>
      </c>
      <c r="AP681" s="141">
        <f t="shared" si="535"/>
        <v>607.1091376427662</v>
      </c>
      <c r="AQ681" s="142">
        <f t="shared" si="536"/>
        <v>1717147.4849087999</v>
      </c>
      <c r="AR681" s="144">
        <f t="shared" si="510"/>
        <v>45468074.368972793</v>
      </c>
      <c r="AS681" s="143">
        <f>INDEX(รายได้แยกตามสิทธิ!$I:$I,MATCH(CalBudget2567!$D681,รายได้แยกตามสิทธิ!$B:$B,0))</f>
        <v>13882099.75</v>
      </c>
      <c r="AT681" s="138">
        <f>INDEX(ผลงานAdjRw_DHES!$D:$D,MATCH(CalBudget2567!$D681,ผลงานAdjRw_DHES!$B:$B,0))</f>
        <v>1509.4968999999999</v>
      </c>
      <c r="AU681" s="143">
        <f t="shared" si="537"/>
        <v>9196.5076244939628</v>
      </c>
      <c r="AV681" s="139">
        <f t="shared" si="538"/>
        <v>1811.3962799999997</v>
      </c>
      <c r="AW681" s="140">
        <f t="shared" si="539"/>
        <v>1811.3962799999997</v>
      </c>
      <c r="AX681" s="141">
        <f t="shared" si="540"/>
        <v>9439.2954257806032</v>
      </c>
      <c r="AY681" s="142">
        <f t="shared" si="541"/>
        <v>17098304.620079998</v>
      </c>
      <c r="AZ681" s="143">
        <f>INDEX(รายได้แยกตามสิทธิ!$J:$J,MATCH(CalBudget2567!$D681,รายได้แยกตามสิทธิ!$B:$B,0))</f>
        <v>1337429.5</v>
      </c>
      <c r="BA681" s="138">
        <f>INDEX(ผลงานAdjRw_DHES!$F:$F,MATCH(CalBudget2567!$D681,ผลงานAdjRw_DHES!$B:$B,0))</f>
        <v>103.6596</v>
      </c>
      <c r="BB681" s="143">
        <f t="shared" si="542"/>
        <v>12902.128698162061</v>
      </c>
      <c r="BC681" s="139">
        <f t="shared" si="543"/>
        <v>124.39151999999999</v>
      </c>
      <c r="BD681" s="140">
        <f t="shared" si="544"/>
        <v>124.39151999999999</v>
      </c>
      <c r="BE681" s="141">
        <f t="shared" si="545"/>
        <v>13242.744895793539</v>
      </c>
      <c r="BF681" s="142">
        <f t="shared" si="546"/>
        <v>1647285.1665599998</v>
      </c>
      <c r="BG681" s="143">
        <f>INDEX(รายได้แยกตามสิทธิ!$K:$K,MATCH(CalBudget2567!$D681,รายได้แยกตามสิทธิ!$B:$B,0))</f>
        <v>382388.5</v>
      </c>
      <c r="BH681" s="138">
        <f>INDEX(ผลงานAdjRw_DHES!$E:$E,MATCH(CalBudget2567!$D681,ผลงานAdjRw_DHES!$B:$B,0))</f>
        <v>60.674300000000009</v>
      </c>
      <c r="BI681" s="143">
        <f t="shared" si="547"/>
        <v>6302.3141593722539</v>
      </c>
      <c r="BJ681" s="139">
        <f t="shared" si="548"/>
        <v>72.809160000000006</v>
      </c>
      <c r="BK681" s="140">
        <f t="shared" si="549"/>
        <v>72.809160000000006</v>
      </c>
      <c r="BL681" s="141">
        <f t="shared" si="550"/>
        <v>6468.6952531796815</v>
      </c>
      <c r="BM681" s="142">
        <f t="shared" si="551"/>
        <v>470980.26767999999</v>
      </c>
      <c r="BN681" s="143">
        <f>INDEX(รายได้แยกตามสิทธิ!$N:$N,MATCH(CalBudget2567!$D681,รายได้แยกตามสิทธิ!$B:$B,0))</f>
        <v>673972.5</v>
      </c>
      <c r="BO681" s="138">
        <f>INDEX(ผลงานAdjRw_DHES!$I:$I,MATCH(CalBudget2567!$D681,ผลงานAdjRw_DHES!$B:$B,0))</f>
        <v>64.769400000000203</v>
      </c>
      <c r="BP681" s="143">
        <f t="shared" si="552"/>
        <v>10405.723999295931</v>
      </c>
      <c r="BQ681" s="139">
        <f t="shared" si="553"/>
        <v>77.723280000000244</v>
      </c>
      <c r="BR681" s="140">
        <f t="shared" si="554"/>
        <v>77.723280000000244</v>
      </c>
      <c r="BS681" s="141">
        <f t="shared" si="555"/>
        <v>10680.435112877343</v>
      </c>
      <c r="BT681" s="142">
        <f t="shared" si="556"/>
        <v>830118.44880000001</v>
      </c>
      <c r="BU681" s="144">
        <f t="shared" si="557"/>
        <v>20046688.503119998</v>
      </c>
      <c r="BV681" s="145">
        <f t="shared" si="511"/>
        <v>65514762.872092791</v>
      </c>
      <c r="BW681" s="146">
        <f>INDEX(รายได้แยกตามสิทธิ!$Q:$Q,MATCH(CalBudget2567!$D681,รายได้แยกตามสิทธิ!$B:$B,0))</f>
        <v>0.55000000000000004</v>
      </c>
      <c r="BX681" s="145">
        <f t="shared" si="558"/>
        <v>36033119.579651035</v>
      </c>
      <c r="BY681" s="141"/>
      <c r="BZ681" s="143">
        <f t="shared" si="559"/>
        <v>91694</v>
      </c>
      <c r="CA681" s="138">
        <f>INDEX(ผลงานOPDVisit_HDC!$C:$C,MATCH(CalBudget2567!$D681,ผลงานOPDVisit_HDC!$A:$A,0))</f>
        <v>91694</v>
      </c>
      <c r="CB681" s="138">
        <f t="shared" si="560"/>
        <v>0</v>
      </c>
    </row>
    <row r="682" spans="1:80" hidden="1" x14ac:dyDescent="0.7">
      <c r="A682" s="136">
        <f>COUNTA($D$16:D682)</f>
        <v>667</v>
      </c>
      <c r="B682" s="1">
        <v>9</v>
      </c>
      <c r="C682" s="2" t="s">
        <v>56</v>
      </c>
      <c r="D682" s="91" t="s">
        <v>742</v>
      </c>
      <c r="E682" s="3" t="s">
        <v>1630</v>
      </c>
      <c r="F682" s="4" t="s">
        <v>1876</v>
      </c>
      <c r="G682" s="1">
        <v>5</v>
      </c>
      <c r="H682" s="3" t="s">
        <v>2964</v>
      </c>
      <c r="I682" s="137">
        <f>INDEX(รายได้แยกตามสิทธิ!$D:$D,MATCH(CalBudget2567!$D682,รายได้แยกตามสิทธิ!$B:$B,0))</f>
        <v>29953053.18</v>
      </c>
      <c r="J682" s="138">
        <f>INDEX(ผลงานOPDVisit_HDC!$F:$F,MATCH(CalBudget2567!$D682,ผลงานOPDVisit_HDC!$A:$A,0))</f>
        <v>58132</v>
      </c>
      <c r="K682" s="138">
        <f t="shared" si="512"/>
        <v>515.25929230028214</v>
      </c>
      <c r="L682" s="139">
        <f t="shared" si="513"/>
        <v>69758.399999999994</v>
      </c>
      <c r="M682" s="140">
        <f t="shared" si="514"/>
        <v>69758.399999999994</v>
      </c>
      <c r="N682" s="141">
        <f t="shared" si="515"/>
        <v>528.86213761700958</v>
      </c>
      <c r="O682" s="142">
        <f t="shared" si="516"/>
        <v>36892576.540742397</v>
      </c>
      <c r="P682" s="143">
        <f>INDEX(รายได้แยกตามสิทธิ!$E:$E,MATCH(CalBudget2567!$D682,รายได้แยกตามสิทธิ!$B:$B,0))</f>
        <v>2970215.04</v>
      </c>
      <c r="Q682" s="138">
        <f>INDEX(ผลงานOPDVisit_HDC!$D:$D,MATCH(CalBudget2567!$D682,ผลงานOPDVisit_HDC!$A:$A,0))</f>
        <v>7001</v>
      </c>
      <c r="R682" s="138">
        <f t="shared" si="517"/>
        <v>424.25582631052708</v>
      </c>
      <c r="S682" s="139">
        <f t="shared" si="518"/>
        <v>8401.1999999999989</v>
      </c>
      <c r="T682" s="140">
        <f t="shared" si="519"/>
        <v>8401.1999999999989</v>
      </c>
      <c r="U682" s="141">
        <f t="shared" si="520"/>
        <v>435.456180125125</v>
      </c>
      <c r="V682" s="142">
        <f t="shared" si="521"/>
        <v>3658354.4604671998</v>
      </c>
      <c r="W682" s="143">
        <f>INDEX(รายได้แยกตามสิทธิ!$F:$F,MATCH(CalBudget2567!$D682,รายได้แยกตามสิทธิ!$B:$B,0))</f>
        <v>959264.68</v>
      </c>
      <c r="X682" s="138">
        <f>INDEX(ผลงานOPDVisit_HDC!$E:$E,MATCH(CalBudget2567!$D682,ผลงานOPDVisit_HDC!$A:$A,0))</f>
        <v>11059</v>
      </c>
      <c r="Y682" s="138">
        <f t="shared" si="522"/>
        <v>86.740634777104631</v>
      </c>
      <c r="Z682" s="139">
        <f t="shared" si="523"/>
        <v>13270.8</v>
      </c>
      <c r="AA682" s="140">
        <f t="shared" si="524"/>
        <v>13270.8</v>
      </c>
      <c r="AB682" s="141">
        <f t="shared" si="525"/>
        <v>89.030587535220192</v>
      </c>
      <c r="AC682" s="142">
        <f t="shared" si="526"/>
        <v>1181507.1210624001</v>
      </c>
      <c r="AD682" s="143">
        <f>INDEX(รายได้แยกตามสิทธิ!$G:$G,MATCH(CalBudget2567!$D682,รายได้แยกตามสิทธิ!$B:$B,0))</f>
        <v>50507</v>
      </c>
      <c r="AE682" s="138">
        <f>INDEX(ผลงานOPDVisit_HDC!$G:$G,MATCH(CalBudget2567!$D682,ผลงานOPDVisit_HDC!$A:$A,0))</f>
        <v>277</v>
      </c>
      <c r="AF682" s="138">
        <f t="shared" si="527"/>
        <v>182.33574007220216</v>
      </c>
      <c r="AG682" s="139">
        <f t="shared" si="528"/>
        <v>332.4</v>
      </c>
      <c r="AH682" s="140">
        <f t="shared" si="529"/>
        <v>332.4</v>
      </c>
      <c r="AI682" s="141">
        <f t="shared" si="530"/>
        <v>187.14940361010829</v>
      </c>
      <c r="AJ682" s="142">
        <f t="shared" si="531"/>
        <v>62208.461759999991</v>
      </c>
      <c r="AK682" s="143">
        <f>INDEX(รายได้แยกตามสิทธิ!$H:$H,MATCH(CalBudget2567!$D682,รายได้แยกตามสิทธิ!$B:$B,0))</f>
        <v>1246565.18</v>
      </c>
      <c r="AL682" s="138">
        <f>INDEX(ผลงานOPDVisit_HDC!$K:$K,MATCH(CalBudget2567!$D682,ผลงานOPDVisit_HDC!$A:$A,0))</f>
        <v>91</v>
      </c>
      <c r="AM682" s="138">
        <f t="shared" si="532"/>
        <v>13698.518461538461</v>
      </c>
      <c r="AN682" s="139">
        <f t="shared" si="533"/>
        <v>109.2</v>
      </c>
      <c r="AO682" s="140">
        <f t="shared" si="534"/>
        <v>109.2</v>
      </c>
      <c r="AP682" s="141">
        <f t="shared" si="535"/>
        <v>14060.159348923076</v>
      </c>
      <c r="AQ682" s="142">
        <f t="shared" si="536"/>
        <v>1535369.4009024</v>
      </c>
      <c r="AR682" s="144">
        <f t="shared" si="510"/>
        <v>43330015.98493439</v>
      </c>
      <c r="AS682" s="143">
        <f>INDEX(รายได้แยกตามสิทธิ!$I:$I,MATCH(CalBudget2567!$D682,รายได้แยกตามสิทธิ!$B:$B,0))</f>
        <v>17705257.170000002</v>
      </c>
      <c r="AT682" s="138">
        <f>INDEX(ผลงานAdjRw_DHES!$D:$D,MATCH(CalBudget2567!$D682,ผลงานAdjRw_DHES!$B:$B,0))</f>
        <v>1281.3630000000001</v>
      </c>
      <c r="AU682" s="143">
        <f t="shared" si="537"/>
        <v>13817.518665670852</v>
      </c>
      <c r="AV682" s="139">
        <f t="shared" si="538"/>
        <v>1537.6356000000001</v>
      </c>
      <c r="AW682" s="140">
        <f t="shared" si="539"/>
        <v>1537.6356000000001</v>
      </c>
      <c r="AX682" s="141">
        <f t="shared" si="540"/>
        <v>14182.301158444563</v>
      </c>
      <c r="AY682" s="142">
        <f t="shared" si="541"/>
        <v>21807211.151145604</v>
      </c>
      <c r="AZ682" s="143">
        <f>INDEX(รายได้แยกตามสิทธิ!$J:$J,MATCH(CalBudget2567!$D682,รายได้แยกตามสิทธิ!$B:$B,0))</f>
        <v>1161955.25</v>
      </c>
      <c r="BA682" s="138">
        <f>INDEX(ผลงานAdjRw_DHES!$F:$F,MATCH(CalBudget2567!$D682,ผลงานAdjRw_DHES!$B:$B,0))</f>
        <v>95.769699999999986</v>
      </c>
      <c r="BB682" s="143">
        <f t="shared" si="542"/>
        <v>12132.806618377213</v>
      </c>
      <c r="BC682" s="139">
        <f t="shared" si="543"/>
        <v>114.92363999999998</v>
      </c>
      <c r="BD682" s="140">
        <f t="shared" si="544"/>
        <v>114.92363999999998</v>
      </c>
      <c r="BE682" s="141">
        <f t="shared" si="545"/>
        <v>12453.112713102371</v>
      </c>
      <c r="BF682" s="142">
        <f t="shared" si="546"/>
        <v>1431157.04232</v>
      </c>
      <c r="BG682" s="143">
        <f>INDEX(รายได้แยกตามสิทธิ!$K:$K,MATCH(CalBudget2567!$D682,รายได้แยกตามสิทธิ!$B:$B,0))</f>
        <v>441083</v>
      </c>
      <c r="BH682" s="138">
        <f>INDEX(ผลงานAdjRw_DHES!$E:$E,MATCH(CalBudget2567!$D682,ผลงานAdjRw_DHES!$B:$B,0))</f>
        <v>24.448</v>
      </c>
      <c r="BI682" s="143">
        <f t="shared" si="547"/>
        <v>18041.680301047119</v>
      </c>
      <c r="BJ682" s="139">
        <f t="shared" si="548"/>
        <v>29.337599999999998</v>
      </c>
      <c r="BK682" s="140">
        <f t="shared" si="549"/>
        <v>29.337599999999998</v>
      </c>
      <c r="BL682" s="141">
        <f t="shared" si="550"/>
        <v>18517.980660994763</v>
      </c>
      <c r="BM682" s="142">
        <f t="shared" si="551"/>
        <v>543273.10943999991</v>
      </c>
      <c r="BN682" s="143">
        <f>INDEX(รายได้แยกตามสิทธิ!$N:$N,MATCH(CalBudget2567!$D682,รายได้แยกตามสิทธิ!$B:$B,0))</f>
        <v>591341.94999999995</v>
      </c>
      <c r="BO682" s="138">
        <f>INDEX(ผลงานAdjRw_DHES!$I:$I,MATCH(CalBudget2567!$D682,ผลงานAdjRw_DHES!$B:$B,0))</f>
        <v>45.626000000000133</v>
      </c>
      <c r="BP682" s="143">
        <f t="shared" si="552"/>
        <v>12960.635383334025</v>
      </c>
      <c r="BQ682" s="139">
        <f t="shared" si="553"/>
        <v>54.751200000000161</v>
      </c>
      <c r="BR682" s="140">
        <f t="shared" si="554"/>
        <v>54.751200000000161</v>
      </c>
      <c r="BS682" s="141">
        <f t="shared" si="555"/>
        <v>13302.796157454044</v>
      </c>
      <c r="BT682" s="142">
        <f t="shared" si="556"/>
        <v>728344.05297600001</v>
      </c>
      <c r="BU682" s="144">
        <f t="shared" si="557"/>
        <v>24509985.355881605</v>
      </c>
      <c r="BV682" s="145">
        <f t="shared" si="511"/>
        <v>67840001.340815991</v>
      </c>
      <c r="BW682" s="146">
        <f>INDEX(รายได้แยกตามสิทธิ!$Q:$Q,MATCH(CalBudget2567!$D682,รายได้แยกตามสิทธิ!$B:$B,0))</f>
        <v>0.6</v>
      </c>
      <c r="BX682" s="145">
        <f t="shared" si="558"/>
        <v>40704000.80448959</v>
      </c>
      <c r="BY682" s="141"/>
      <c r="BZ682" s="143">
        <f t="shared" si="559"/>
        <v>76560</v>
      </c>
      <c r="CA682" s="138">
        <f>INDEX(ผลงานOPDVisit_HDC!$C:$C,MATCH(CalBudget2567!$D682,ผลงานOPDVisit_HDC!$A:$A,0))</f>
        <v>76560</v>
      </c>
      <c r="CB682" s="138">
        <f t="shared" si="560"/>
        <v>0</v>
      </c>
    </row>
    <row r="683" spans="1:80" hidden="1" x14ac:dyDescent="0.7">
      <c r="A683" s="136">
        <f>COUNTA($D$16:D683)</f>
        <v>668</v>
      </c>
      <c r="B683" s="1">
        <v>9</v>
      </c>
      <c r="C683" s="2" t="s">
        <v>56</v>
      </c>
      <c r="D683" s="91" t="s">
        <v>743</v>
      </c>
      <c r="E683" s="3" t="s">
        <v>1631</v>
      </c>
      <c r="F683" s="4" t="s">
        <v>1876</v>
      </c>
      <c r="G683" s="1">
        <v>3</v>
      </c>
      <c r="H683" s="3" t="s">
        <v>2972</v>
      </c>
      <c r="I683" s="137">
        <f>INDEX(รายได้แยกตามสิทธิ!$D:$D,MATCH(CalBudget2567!$D683,รายได้แยกตามสิทธิ!$B:$B,0))</f>
        <v>24676253.18</v>
      </c>
      <c r="J683" s="138">
        <f>INDEX(ผลงานOPDVisit_HDC!$F:$F,MATCH(CalBudget2567!$D683,ผลงานOPDVisit_HDC!$A:$A,0))</f>
        <v>43213</v>
      </c>
      <c r="K683" s="138">
        <f t="shared" si="512"/>
        <v>571.03772429592948</v>
      </c>
      <c r="L683" s="139">
        <f t="shared" si="513"/>
        <v>51855.6</v>
      </c>
      <c r="M683" s="140">
        <f t="shared" si="514"/>
        <v>51855.6</v>
      </c>
      <c r="N683" s="141">
        <f t="shared" si="515"/>
        <v>586.11312021734204</v>
      </c>
      <c r="O683" s="142">
        <f t="shared" si="516"/>
        <v>30393247.516742401</v>
      </c>
      <c r="P683" s="143">
        <f>INDEX(รายได้แยกตามสิทธิ!$E:$E,MATCH(CalBudget2567!$D683,รายได้แยกตามสิทธิ!$B:$B,0))</f>
        <v>2010003.19</v>
      </c>
      <c r="Q683" s="138">
        <f>INDEX(ผลงานOPDVisit_HDC!$D:$D,MATCH(CalBudget2567!$D683,ผลงานOPDVisit_HDC!$A:$A,0))</f>
        <v>5250</v>
      </c>
      <c r="R683" s="138">
        <f t="shared" si="517"/>
        <v>382.85775047619046</v>
      </c>
      <c r="S683" s="139">
        <f t="shared" si="518"/>
        <v>6300</v>
      </c>
      <c r="T683" s="140">
        <f t="shared" si="519"/>
        <v>6300</v>
      </c>
      <c r="U683" s="141">
        <f t="shared" si="520"/>
        <v>392.9651950887619</v>
      </c>
      <c r="V683" s="142">
        <f t="shared" si="521"/>
        <v>2475680.7290591998</v>
      </c>
      <c r="W683" s="143">
        <f>INDEX(รายได้แยกตามสิทธิ!$F:$F,MATCH(CalBudget2567!$D683,รายได้แยกตามสิทธิ!$B:$B,0))</f>
        <v>1021384.36</v>
      </c>
      <c r="X683" s="138">
        <f>INDEX(ผลงานOPDVisit_HDC!$E:$E,MATCH(CalBudget2567!$D683,ผลงานOPDVisit_HDC!$A:$A,0))</f>
        <v>11253</v>
      </c>
      <c r="Y683" s="138">
        <f t="shared" si="522"/>
        <v>90.765516751088597</v>
      </c>
      <c r="Z683" s="139">
        <f t="shared" si="523"/>
        <v>13503.6</v>
      </c>
      <c r="AA683" s="140">
        <f t="shared" si="524"/>
        <v>13503.6</v>
      </c>
      <c r="AB683" s="141">
        <f t="shared" si="525"/>
        <v>93.161726393317338</v>
      </c>
      <c r="AC683" s="142">
        <f t="shared" si="526"/>
        <v>1258018.6885248001</v>
      </c>
      <c r="AD683" s="143">
        <f>INDEX(รายได้แยกตามสิทธิ!$G:$G,MATCH(CalBudget2567!$D683,รายได้แยกตามสิทธิ!$B:$B,0))</f>
        <v>2183</v>
      </c>
      <c r="AE683" s="138">
        <f>INDEX(ผลงานOPDVisit_HDC!$G:$G,MATCH(CalBudget2567!$D683,ผลงานOPDVisit_HDC!$A:$A,0))</f>
        <v>41</v>
      </c>
      <c r="AF683" s="138">
        <f t="shared" si="527"/>
        <v>53.243902439024389</v>
      </c>
      <c r="AG683" s="139">
        <f t="shared" si="528"/>
        <v>49.199999999999996</v>
      </c>
      <c r="AH683" s="140">
        <f t="shared" si="529"/>
        <v>49.199999999999996</v>
      </c>
      <c r="AI683" s="141">
        <f t="shared" si="530"/>
        <v>54.649541463414636</v>
      </c>
      <c r="AJ683" s="142">
        <f t="shared" si="531"/>
        <v>2688.7574399999999</v>
      </c>
      <c r="AK683" s="143">
        <f>INDEX(รายได้แยกตามสิทธิ!$H:$H,MATCH(CalBudget2567!$D683,รายได้แยกตามสิทธิ!$B:$B,0))</f>
        <v>950056.62</v>
      </c>
      <c r="AL683" s="138">
        <f>INDEX(ผลงานOPDVisit_HDC!$K:$K,MATCH(CalBudget2567!$D683,ผลงานOPDVisit_HDC!$A:$A,0))</f>
        <v>3693</v>
      </c>
      <c r="AM683" s="138">
        <f t="shared" si="532"/>
        <v>257.25876523151908</v>
      </c>
      <c r="AN683" s="139">
        <f t="shared" si="533"/>
        <v>4431.5999999999995</v>
      </c>
      <c r="AO683" s="140">
        <f t="shared" si="534"/>
        <v>4431.5999999999995</v>
      </c>
      <c r="AP683" s="141">
        <f t="shared" si="535"/>
        <v>264.05039663363118</v>
      </c>
      <c r="AQ683" s="142">
        <f t="shared" si="536"/>
        <v>1170165.7377215999</v>
      </c>
      <c r="AR683" s="144">
        <f t="shared" si="510"/>
        <v>35299801.429488003</v>
      </c>
      <c r="AS683" s="143">
        <f>INDEX(รายได้แยกตามสิทธิ!$I:$I,MATCH(CalBudget2567!$D683,รายได้แยกตามสิทธิ!$B:$B,0))</f>
        <v>15121679.76</v>
      </c>
      <c r="AT683" s="138">
        <f>INDEX(ผลงานAdjRw_DHES!$D:$D,MATCH(CalBudget2567!$D683,ผลงานAdjRw_DHES!$B:$B,0))</f>
        <v>1103.3823</v>
      </c>
      <c r="AU683" s="143">
        <f t="shared" si="537"/>
        <v>13704.841703550981</v>
      </c>
      <c r="AV683" s="139">
        <f t="shared" si="538"/>
        <v>1324.0587599999999</v>
      </c>
      <c r="AW683" s="140">
        <f t="shared" si="539"/>
        <v>1324.0587599999999</v>
      </c>
      <c r="AX683" s="141">
        <f t="shared" si="540"/>
        <v>14066.649524524726</v>
      </c>
      <c r="AY683" s="142">
        <f t="shared" si="541"/>
        <v>18625070.526796795</v>
      </c>
      <c r="AZ683" s="143">
        <f>INDEX(รายได้แยกตามสิทธิ!$J:$J,MATCH(CalBudget2567!$D683,รายได้แยกตามสิทธิ!$B:$B,0))</f>
        <v>961473.54</v>
      </c>
      <c r="BA683" s="138">
        <f>INDEX(ผลงานAdjRw_DHES!$F:$F,MATCH(CalBudget2567!$D683,ผลงานAdjRw_DHES!$B:$B,0))</f>
        <v>90.556899999999999</v>
      </c>
      <c r="BB683" s="143">
        <f t="shared" si="542"/>
        <v>10617.341583026804</v>
      </c>
      <c r="BC683" s="139">
        <f t="shared" si="543"/>
        <v>108.66828</v>
      </c>
      <c r="BD683" s="140">
        <f t="shared" si="544"/>
        <v>108.66828</v>
      </c>
      <c r="BE683" s="141">
        <f t="shared" si="545"/>
        <v>10897.639400818713</v>
      </c>
      <c r="BF683" s="142">
        <f t="shared" si="546"/>
        <v>1184227.7297472002</v>
      </c>
      <c r="BG683" s="143">
        <f>INDEX(รายได้แยกตามสิทธิ!$K:$K,MATCH(CalBudget2567!$D683,รายได้แยกตามสิทธิ!$B:$B,0))</f>
        <v>530793.98</v>
      </c>
      <c r="BH683" s="138">
        <f>INDEX(ผลงานAdjRw_DHES!$E:$E,MATCH(CalBudget2567!$D683,ผลงานAdjRw_DHES!$B:$B,0))</f>
        <v>48.850699999999996</v>
      </c>
      <c r="BI683" s="143">
        <f t="shared" si="547"/>
        <v>10865.637135189465</v>
      </c>
      <c r="BJ683" s="139">
        <f t="shared" si="548"/>
        <v>58.620839999999994</v>
      </c>
      <c r="BK683" s="140">
        <f t="shared" si="549"/>
        <v>58.620839999999994</v>
      </c>
      <c r="BL683" s="141">
        <f t="shared" si="550"/>
        <v>11152.489955558467</v>
      </c>
      <c r="BM683" s="142">
        <f t="shared" si="551"/>
        <v>653768.3292864</v>
      </c>
      <c r="BN683" s="143">
        <f>INDEX(รายได้แยกตามสิทธิ!$N:$N,MATCH(CalBudget2567!$D683,รายได้แยกตามสิทธิ!$B:$B,0))</f>
        <v>174700.75</v>
      </c>
      <c r="BO683" s="138">
        <f>INDEX(ผลงานAdjRw_DHES!$I:$I,MATCH(CalBudget2567!$D683,ผลงานAdjRw_DHES!$B:$B,0))</f>
        <v>25.451499999999911</v>
      </c>
      <c r="BP683" s="143">
        <f t="shared" si="552"/>
        <v>6864.0649863466051</v>
      </c>
      <c r="BQ683" s="139">
        <f t="shared" si="553"/>
        <v>30.541799999999892</v>
      </c>
      <c r="BR683" s="140">
        <f t="shared" si="554"/>
        <v>30.541799999999892</v>
      </c>
      <c r="BS683" s="141">
        <f t="shared" si="555"/>
        <v>7045.2763019861559</v>
      </c>
      <c r="BT683" s="142">
        <f t="shared" si="556"/>
        <v>215175.41976000002</v>
      </c>
      <c r="BU683" s="144">
        <f t="shared" si="557"/>
        <v>20678242.005590394</v>
      </c>
      <c r="BV683" s="145">
        <f t="shared" si="511"/>
        <v>55978043.435078397</v>
      </c>
      <c r="BW683" s="146">
        <f>INDEX(รายได้แยกตามสิทธิ!$Q:$Q,MATCH(CalBudget2567!$D683,รายได้แยกตามสิทธิ!$B:$B,0))</f>
        <v>0.65</v>
      </c>
      <c r="BX683" s="145">
        <f t="shared" si="558"/>
        <v>36385728.232800961</v>
      </c>
      <c r="BY683" s="141"/>
      <c r="BZ683" s="143">
        <f t="shared" si="559"/>
        <v>63450</v>
      </c>
      <c r="CA683" s="138">
        <f>INDEX(ผลงานOPDVisit_HDC!$C:$C,MATCH(CalBudget2567!$D683,ผลงานOPDVisit_HDC!$A:$A,0))</f>
        <v>63450</v>
      </c>
      <c r="CB683" s="138">
        <f t="shared" si="560"/>
        <v>0</v>
      </c>
    </row>
    <row r="684" spans="1:80" hidden="1" x14ac:dyDescent="0.7">
      <c r="A684" s="136">
        <f>COUNTA($D$16:D684)</f>
        <v>669</v>
      </c>
      <c r="B684" s="1">
        <v>9</v>
      </c>
      <c r="C684" s="2" t="s">
        <v>56</v>
      </c>
      <c r="D684" s="91" t="s">
        <v>744</v>
      </c>
      <c r="E684" s="3" t="s">
        <v>1632</v>
      </c>
      <c r="F684" s="4" t="s">
        <v>1876</v>
      </c>
      <c r="G684" s="1">
        <v>6</v>
      </c>
      <c r="H684" s="3" t="s">
        <v>2965</v>
      </c>
      <c r="I684" s="137">
        <f>INDEX(รายได้แยกตามสิทธิ!$D:$D,MATCH(CalBudget2567!$D684,รายได้แยกตามสิทธิ!$B:$B,0))</f>
        <v>25525898.670000002</v>
      </c>
      <c r="J684" s="138">
        <f>INDEX(ผลงานOPDVisit_HDC!$F:$F,MATCH(CalBudget2567!$D684,ผลงานOPDVisit_HDC!$A:$A,0))</f>
        <v>47184</v>
      </c>
      <c r="K684" s="138">
        <f t="shared" si="512"/>
        <v>540.98632311800611</v>
      </c>
      <c r="L684" s="139">
        <f t="shared" si="513"/>
        <v>56620.799999999996</v>
      </c>
      <c r="M684" s="140">
        <f t="shared" si="514"/>
        <v>56620.799999999996</v>
      </c>
      <c r="N684" s="141">
        <f t="shared" si="515"/>
        <v>555.26836204832148</v>
      </c>
      <c r="O684" s="142">
        <f t="shared" si="516"/>
        <v>31439738.873865597</v>
      </c>
      <c r="P684" s="143">
        <f>INDEX(รายได้แยกตามสิทธิ!$E:$E,MATCH(CalBudget2567!$D684,รายได้แยกตามสิทธิ!$B:$B,0))</f>
        <v>1635377.23</v>
      </c>
      <c r="Q684" s="138">
        <f>INDEX(ผลงานOPDVisit_HDC!$D:$D,MATCH(CalBudget2567!$D684,ผลงานOPDVisit_HDC!$A:$A,0))</f>
        <v>3330</v>
      </c>
      <c r="R684" s="138">
        <f t="shared" si="517"/>
        <v>491.10427327327329</v>
      </c>
      <c r="S684" s="139">
        <f t="shared" si="518"/>
        <v>3996</v>
      </c>
      <c r="T684" s="140">
        <f t="shared" si="519"/>
        <v>3996</v>
      </c>
      <c r="U684" s="141">
        <f t="shared" si="520"/>
        <v>504.0694260876877</v>
      </c>
      <c r="V684" s="142">
        <f t="shared" si="521"/>
        <v>2014261.4266464</v>
      </c>
      <c r="W684" s="143">
        <f>INDEX(รายได้แยกตามสิทธิ!$F:$F,MATCH(CalBudget2567!$D684,รายได้แยกตามสิทธิ!$B:$B,0))</f>
        <v>885433</v>
      </c>
      <c r="X684" s="138">
        <f>INDEX(ผลงานOPDVisit_HDC!$E:$E,MATCH(CalBudget2567!$D684,ผลงานOPDVisit_HDC!$A:$A,0))</f>
        <v>2371</v>
      </c>
      <c r="Y684" s="138">
        <f t="shared" si="522"/>
        <v>373.44285111767186</v>
      </c>
      <c r="Z684" s="139">
        <f t="shared" si="523"/>
        <v>2845.2</v>
      </c>
      <c r="AA684" s="140">
        <f t="shared" si="524"/>
        <v>2845.2</v>
      </c>
      <c r="AB684" s="141">
        <f t="shared" si="525"/>
        <v>383.30174238717842</v>
      </c>
      <c r="AC684" s="142">
        <f t="shared" si="526"/>
        <v>1090570.1174399999</v>
      </c>
      <c r="AD684" s="143">
        <f>INDEX(รายได้แยกตามสิทธิ!$G:$G,MATCH(CalBudget2567!$D684,รายได้แยกตามสิทธิ!$B:$B,0))</f>
        <v>0</v>
      </c>
      <c r="AE684" s="138">
        <f>INDEX(ผลงานOPDVisit_HDC!$G:$G,MATCH(CalBudget2567!$D684,ผลงานOPDVisit_HDC!$A:$A,0))</f>
        <v>49</v>
      </c>
      <c r="AF684" s="138">
        <f t="shared" si="527"/>
        <v>0</v>
      </c>
      <c r="AG684" s="139">
        <f t="shared" si="528"/>
        <v>58.8</v>
      </c>
      <c r="AH684" s="140">
        <f t="shared" si="529"/>
        <v>58.8</v>
      </c>
      <c r="AI684" s="141">
        <f t="shared" si="530"/>
        <v>0</v>
      </c>
      <c r="AJ684" s="142">
        <f t="shared" si="531"/>
        <v>0</v>
      </c>
      <c r="AK684" s="143">
        <f>INDEX(รายได้แยกตามสิทธิ!$H:$H,MATCH(CalBudget2567!$D684,รายได้แยกตามสิทธิ!$B:$B,0))</f>
        <v>1242338.25</v>
      </c>
      <c r="AL684" s="138">
        <f>INDEX(ผลงานOPDVisit_HDC!$K:$K,MATCH(CalBudget2567!$D684,ผลงานOPDVisit_HDC!$A:$A,0))</f>
        <v>5182</v>
      </c>
      <c r="AM684" s="138">
        <f t="shared" si="532"/>
        <v>239.74107487456581</v>
      </c>
      <c r="AN684" s="139">
        <f t="shared" si="533"/>
        <v>6218.4</v>
      </c>
      <c r="AO684" s="140">
        <f t="shared" si="534"/>
        <v>6218.4</v>
      </c>
      <c r="AP684" s="141">
        <f t="shared" si="535"/>
        <v>246.07023925125435</v>
      </c>
      <c r="AQ684" s="142">
        <f t="shared" si="536"/>
        <v>1530163.17576</v>
      </c>
      <c r="AR684" s="144">
        <f t="shared" si="510"/>
        <v>36074733.593711995</v>
      </c>
      <c r="AS684" s="143">
        <f>INDEX(รายได้แยกตามสิทธิ!$I:$I,MATCH(CalBudget2567!$D684,รายได้แยกตามสิทธิ!$B:$B,0))</f>
        <v>17965701</v>
      </c>
      <c r="AT684" s="138">
        <f>INDEX(ผลงานAdjRw_DHES!$D:$D,MATCH(CalBudget2567!$D684,ผลงานAdjRw_DHES!$B:$B,0))</f>
        <v>1065.8820000000001</v>
      </c>
      <c r="AU684" s="143">
        <f t="shared" si="537"/>
        <v>16855.243826239675</v>
      </c>
      <c r="AV684" s="139">
        <f t="shared" si="538"/>
        <v>1279.0584000000001</v>
      </c>
      <c r="AW684" s="140">
        <f t="shared" si="539"/>
        <v>1279.0584000000001</v>
      </c>
      <c r="AX684" s="141">
        <f t="shared" si="540"/>
        <v>17300.222263252403</v>
      </c>
      <c r="AY684" s="142">
        <f t="shared" si="541"/>
        <v>22127994.60768</v>
      </c>
      <c r="AZ684" s="143">
        <f>INDEX(รายได้แยกตามสิทธิ!$J:$J,MATCH(CalBudget2567!$D684,รายได้แยกตามสิทธิ!$B:$B,0))</f>
        <v>724532.5</v>
      </c>
      <c r="BA684" s="138">
        <f>INDEX(ผลงานAdjRw_DHES!$F:$F,MATCH(CalBudget2567!$D684,ผลงานAdjRw_DHES!$B:$B,0))</f>
        <v>52.159999999999989</v>
      </c>
      <c r="BB684" s="143">
        <f t="shared" si="542"/>
        <v>13890.57707055215</v>
      </c>
      <c r="BC684" s="139">
        <f t="shared" si="543"/>
        <v>62.591999999999985</v>
      </c>
      <c r="BD684" s="140">
        <f t="shared" si="544"/>
        <v>62.591999999999985</v>
      </c>
      <c r="BE684" s="141">
        <f t="shared" si="545"/>
        <v>14257.288305214726</v>
      </c>
      <c r="BF684" s="142">
        <f t="shared" si="546"/>
        <v>892392.18959999993</v>
      </c>
      <c r="BG684" s="143">
        <f>INDEX(รายได้แยกตามสิทธิ!$K:$K,MATCH(CalBudget2567!$D684,รายได้แยกตามสิทธิ!$B:$B,0))</f>
        <v>419364</v>
      </c>
      <c r="BH684" s="138">
        <f>INDEX(ผลงานAdjRw_DHES!$E:$E,MATCH(CalBudget2567!$D684,ผลงานAdjRw_DHES!$B:$B,0))</f>
        <v>28.759999999999998</v>
      </c>
      <c r="BI684" s="143">
        <f t="shared" si="547"/>
        <v>14581.502086230877</v>
      </c>
      <c r="BJ684" s="139">
        <f t="shared" si="548"/>
        <v>34.511999999999993</v>
      </c>
      <c r="BK684" s="140">
        <f t="shared" si="549"/>
        <v>34.511999999999993</v>
      </c>
      <c r="BL684" s="141">
        <f t="shared" si="550"/>
        <v>14966.453741307372</v>
      </c>
      <c r="BM684" s="142">
        <f t="shared" si="551"/>
        <v>516522.25151999993</v>
      </c>
      <c r="BN684" s="143">
        <f>INDEX(รายได้แยกตามสิทธิ!$N:$N,MATCH(CalBudget2567!$D684,รายได้แยกตามสิทธิ!$B:$B,0))</f>
        <v>424313</v>
      </c>
      <c r="BO684" s="138">
        <f>INDEX(ผลงานAdjRw_DHES!$I:$I,MATCH(CalBudget2567!$D684,ผลงานAdjRw_DHES!$B:$B,0))</f>
        <v>29.356999999999836</v>
      </c>
      <c r="BP684" s="143">
        <f t="shared" si="552"/>
        <v>14453.554518513552</v>
      </c>
      <c r="BQ684" s="139">
        <f t="shared" si="553"/>
        <v>35.228399999999802</v>
      </c>
      <c r="BR684" s="140">
        <f t="shared" si="554"/>
        <v>35.228399999999802</v>
      </c>
      <c r="BS684" s="141">
        <f t="shared" si="555"/>
        <v>14835.12835780231</v>
      </c>
      <c r="BT684" s="142">
        <f t="shared" si="556"/>
        <v>522617.83583999996</v>
      </c>
      <c r="BU684" s="144">
        <f t="shared" si="557"/>
        <v>24059526.884640001</v>
      </c>
      <c r="BV684" s="145">
        <f t="shared" si="511"/>
        <v>60134260.478351995</v>
      </c>
      <c r="BW684" s="146">
        <f>INDEX(รายได้แยกตามสิทธิ!$Q:$Q,MATCH(CalBudget2567!$D684,รายได้แยกตามสิทธิ!$B:$B,0))</f>
        <v>0.74</v>
      </c>
      <c r="BX684" s="145">
        <f t="shared" si="558"/>
        <v>44499352.753980473</v>
      </c>
      <c r="BY684" s="141"/>
      <c r="BZ684" s="143">
        <f t="shared" si="559"/>
        <v>58116</v>
      </c>
      <c r="CA684" s="138">
        <f>INDEX(ผลงานOPDVisit_HDC!$C:$C,MATCH(CalBudget2567!$D684,ผลงานOPDVisit_HDC!$A:$A,0))</f>
        <v>58116</v>
      </c>
      <c r="CB684" s="138">
        <f t="shared" si="560"/>
        <v>0</v>
      </c>
    </row>
    <row r="685" spans="1:80" hidden="1" x14ac:dyDescent="0.7">
      <c r="A685" s="136">
        <f>COUNTA($D$16:D685)</f>
        <v>670</v>
      </c>
      <c r="B685" s="1">
        <v>9</v>
      </c>
      <c r="C685" s="2" t="s">
        <v>56</v>
      </c>
      <c r="D685" s="91" t="s">
        <v>745</v>
      </c>
      <c r="E685" s="3" t="s">
        <v>1633</v>
      </c>
      <c r="F685" s="4" t="s">
        <v>1876</v>
      </c>
      <c r="G685" s="1">
        <v>5</v>
      </c>
      <c r="H685" s="3" t="s">
        <v>2964</v>
      </c>
      <c r="I685" s="137">
        <f>INDEX(รายได้แยกตามสิทธิ!$D:$D,MATCH(CalBudget2567!$D685,รายได้แยกตามสิทธิ!$B:$B,0))</f>
        <v>25181165.399999999</v>
      </c>
      <c r="J685" s="138">
        <f>INDEX(ผลงานOPDVisit_HDC!$F:$F,MATCH(CalBudget2567!$D685,ผลงานOPDVisit_HDC!$A:$A,0))</f>
        <v>39091</v>
      </c>
      <c r="K685" s="138">
        <f t="shared" si="512"/>
        <v>644.1678493770944</v>
      </c>
      <c r="L685" s="139">
        <f t="shared" si="513"/>
        <v>46909.2</v>
      </c>
      <c r="M685" s="140">
        <f t="shared" si="514"/>
        <v>46909.2</v>
      </c>
      <c r="N685" s="141">
        <f t="shared" si="515"/>
        <v>661.17388060064968</v>
      </c>
      <c r="O685" s="142">
        <f t="shared" si="516"/>
        <v>31015137.799871992</v>
      </c>
      <c r="P685" s="143">
        <f>INDEX(รายได้แยกตามสิทธิ!$E:$E,MATCH(CalBudget2567!$D685,รายได้แยกตามสิทธิ!$B:$B,0))</f>
        <v>2388895.85</v>
      </c>
      <c r="Q685" s="138">
        <f>INDEX(ผลงานOPDVisit_HDC!$D:$D,MATCH(CalBudget2567!$D685,ผลงานOPDVisit_HDC!$A:$A,0))</f>
        <v>5122</v>
      </c>
      <c r="R685" s="138">
        <f t="shared" si="517"/>
        <v>466.39903358063259</v>
      </c>
      <c r="S685" s="139">
        <f t="shared" si="518"/>
        <v>6146.4</v>
      </c>
      <c r="T685" s="140">
        <f t="shared" si="519"/>
        <v>6146.4</v>
      </c>
      <c r="U685" s="141">
        <f t="shared" si="520"/>
        <v>478.71196806716131</v>
      </c>
      <c r="V685" s="142">
        <f t="shared" si="521"/>
        <v>2942355.2405280001</v>
      </c>
      <c r="W685" s="143">
        <f>INDEX(รายได้แยกตามสิทธิ!$F:$F,MATCH(CalBudget2567!$D685,รายได้แยกตามสิทธิ!$B:$B,0))</f>
        <v>715483.2</v>
      </c>
      <c r="X685" s="138">
        <f>INDEX(ผลงานOPDVisit_HDC!$E:$E,MATCH(CalBudget2567!$D685,ผลงานOPDVisit_HDC!$A:$A,0))</f>
        <v>8625</v>
      </c>
      <c r="Y685" s="138">
        <f t="shared" si="522"/>
        <v>82.954573913043475</v>
      </c>
      <c r="Z685" s="139">
        <f t="shared" si="523"/>
        <v>10350</v>
      </c>
      <c r="AA685" s="140">
        <f t="shared" si="524"/>
        <v>10350</v>
      </c>
      <c r="AB685" s="141">
        <f t="shared" si="525"/>
        <v>85.144574664347829</v>
      </c>
      <c r="AC685" s="142">
        <f t="shared" si="526"/>
        <v>881246.34777600004</v>
      </c>
      <c r="AD685" s="143">
        <f>INDEX(รายได้แยกตามสิทธิ!$G:$G,MATCH(CalBudget2567!$D685,รายได้แยกตามสิทธิ!$B:$B,0))</f>
        <v>0</v>
      </c>
      <c r="AE685" s="138">
        <f>INDEX(ผลงานOPDVisit_HDC!$G:$G,MATCH(CalBudget2567!$D685,ผลงานOPDVisit_HDC!$A:$A,0))</f>
        <v>13</v>
      </c>
      <c r="AF685" s="138">
        <f t="shared" si="527"/>
        <v>0</v>
      </c>
      <c r="AG685" s="139">
        <f t="shared" si="528"/>
        <v>15.6</v>
      </c>
      <c r="AH685" s="140">
        <f t="shared" si="529"/>
        <v>15.6</v>
      </c>
      <c r="AI685" s="141">
        <f t="shared" si="530"/>
        <v>0</v>
      </c>
      <c r="AJ685" s="142">
        <f t="shared" si="531"/>
        <v>0</v>
      </c>
      <c r="AK685" s="143">
        <f>INDEX(รายได้แยกตามสิทธิ!$H:$H,MATCH(CalBudget2567!$D685,รายได้แยกตามสิทธิ!$B:$B,0))</f>
        <v>842564.5</v>
      </c>
      <c r="AL685" s="138">
        <f>INDEX(ผลงานOPDVisit_HDC!$K:$K,MATCH(CalBudget2567!$D685,ผลงานOPDVisit_HDC!$A:$A,0))</f>
        <v>133</v>
      </c>
      <c r="AM685" s="138">
        <f t="shared" si="532"/>
        <v>6335.0714285714284</v>
      </c>
      <c r="AN685" s="139">
        <f t="shared" si="533"/>
        <v>159.6</v>
      </c>
      <c r="AO685" s="140">
        <f t="shared" si="534"/>
        <v>159.6</v>
      </c>
      <c r="AP685" s="141">
        <f t="shared" si="535"/>
        <v>6502.317314285714</v>
      </c>
      <c r="AQ685" s="142">
        <f t="shared" si="536"/>
        <v>1037769.8433599999</v>
      </c>
      <c r="AR685" s="144">
        <f t="shared" si="510"/>
        <v>35876509.231535994</v>
      </c>
      <c r="AS685" s="143">
        <f>INDEX(รายได้แยกตามสิทธิ!$I:$I,MATCH(CalBudget2567!$D685,รายได้แยกตามสิทธิ!$B:$B,0))</f>
        <v>15309444.68</v>
      </c>
      <c r="AT685" s="138">
        <f>INDEX(ผลงานAdjRw_DHES!$D:$D,MATCH(CalBudget2567!$D685,ผลงานAdjRw_DHES!$B:$B,0))</f>
        <v>1181.7973</v>
      </c>
      <c r="AU685" s="143">
        <f t="shared" si="537"/>
        <v>12954.374392292148</v>
      </c>
      <c r="AV685" s="139">
        <f t="shared" si="538"/>
        <v>1418.1567599999998</v>
      </c>
      <c r="AW685" s="140">
        <f t="shared" si="539"/>
        <v>1418.1567599999998</v>
      </c>
      <c r="AX685" s="141">
        <f t="shared" si="540"/>
        <v>13296.36987624866</v>
      </c>
      <c r="AY685" s="142">
        <f t="shared" si="541"/>
        <v>18856336.823462401</v>
      </c>
      <c r="AZ685" s="143">
        <f>INDEX(รายได้แยกตามสิทธิ!$J:$J,MATCH(CalBudget2567!$D685,รายได้แยกตามสิทธิ!$B:$B,0))</f>
        <v>1467964.1</v>
      </c>
      <c r="BA685" s="138">
        <f>INDEX(ผลงานAdjRw_DHES!$F:$F,MATCH(CalBudget2567!$D685,ผลงานAdjRw_DHES!$B:$B,0))</f>
        <v>86.924700000000001</v>
      </c>
      <c r="BB685" s="143">
        <f t="shared" si="542"/>
        <v>16887.76722841724</v>
      </c>
      <c r="BC685" s="139">
        <f t="shared" si="543"/>
        <v>104.30964</v>
      </c>
      <c r="BD685" s="140">
        <f t="shared" si="544"/>
        <v>104.30964</v>
      </c>
      <c r="BE685" s="141">
        <f t="shared" si="545"/>
        <v>17333.604283247456</v>
      </c>
      <c r="BF685" s="142">
        <f t="shared" si="546"/>
        <v>1808062.0226880002</v>
      </c>
      <c r="BG685" s="143">
        <f>INDEX(รายได้แยกตามสิทธิ!$K:$K,MATCH(CalBudget2567!$D685,รายได้แยกตามสิทธิ!$B:$B,0))</f>
        <v>515081.25</v>
      </c>
      <c r="BH685" s="138">
        <f>INDEX(ผลงานAdjRw_DHES!$E:$E,MATCH(CalBudget2567!$D685,ผลงานAdjRw_DHES!$B:$B,0))</f>
        <v>28.937899999999999</v>
      </c>
      <c r="BI685" s="143">
        <f t="shared" si="547"/>
        <v>17799.537976148928</v>
      </c>
      <c r="BJ685" s="139">
        <f t="shared" si="548"/>
        <v>34.725479999999997</v>
      </c>
      <c r="BK685" s="140">
        <f t="shared" si="549"/>
        <v>34.725479999999997</v>
      </c>
      <c r="BL685" s="141">
        <f t="shared" si="550"/>
        <v>18269.445778719259</v>
      </c>
      <c r="BM685" s="142">
        <f t="shared" si="551"/>
        <v>634415.27399999998</v>
      </c>
      <c r="BN685" s="143">
        <f>INDEX(รายได้แยกตามสิทธิ!$N:$N,MATCH(CalBudget2567!$D685,รายได้แยกตามสิทธิ!$B:$B,0))</f>
        <v>407674.55</v>
      </c>
      <c r="BO685" s="138">
        <f>INDEX(ผลงานAdjRw_DHES!$I:$I,MATCH(CalBudget2567!$D685,ผลงานAdjRw_DHES!$B:$B,0))</f>
        <v>43.076600000000013</v>
      </c>
      <c r="BP685" s="143">
        <f t="shared" si="552"/>
        <v>9463.9444617263161</v>
      </c>
      <c r="BQ685" s="139">
        <f t="shared" si="553"/>
        <v>51.691920000000017</v>
      </c>
      <c r="BR685" s="140">
        <f t="shared" si="554"/>
        <v>51.691920000000017</v>
      </c>
      <c r="BS685" s="141">
        <f t="shared" si="555"/>
        <v>9713.7925955158917</v>
      </c>
      <c r="BT685" s="142">
        <f t="shared" si="556"/>
        <v>502124.589744</v>
      </c>
      <c r="BU685" s="144">
        <f t="shared" si="557"/>
        <v>21800938.709894404</v>
      </c>
      <c r="BV685" s="145">
        <f t="shared" si="511"/>
        <v>57677447.941430397</v>
      </c>
      <c r="BW685" s="146">
        <f>INDEX(รายได้แยกตามสิทธิ!$Q:$Q,MATCH(CalBudget2567!$D685,รายได้แยกตามสิทธิ!$B:$B,0))</f>
        <v>0.72</v>
      </c>
      <c r="BX685" s="145">
        <f t="shared" si="558"/>
        <v>41527762.517829888</v>
      </c>
      <c r="BY685" s="141"/>
      <c r="BZ685" s="143">
        <f t="shared" si="559"/>
        <v>52984</v>
      </c>
      <c r="CA685" s="138">
        <f>INDEX(ผลงานOPDVisit_HDC!$C:$C,MATCH(CalBudget2567!$D685,ผลงานOPDVisit_HDC!$A:$A,0))</f>
        <v>52984</v>
      </c>
      <c r="CB685" s="138">
        <f t="shared" si="560"/>
        <v>0</v>
      </c>
    </row>
    <row r="686" spans="1:80" hidden="1" x14ac:dyDescent="0.7">
      <c r="A686" s="136">
        <f>COUNTA($D$16:D686)</f>
        <v>671</v>
      </c>
      <c r="B686" s="1">
        <v>10</v>
      </c>
      <c r="C686" s="2" t="s">
        <v>57</v>
      </c>
      <c r="D686" s="91" t="s">
        <v>746</v>
      </c>
      <c r="E686" s="3" t="s">
        <v>1634</v>
      </c>
      <c r="F686" s="4" t="s">
        <v>1877</v>
      </c>
      <c r="G686" s="1">
        <v>17</v>
      </c>
      <c r="H686" s="3" t="s">
        <v>2971</v>
      </c>
      <c r="I686" s="137">
        <f>INDEX(รายได้แยกตามสิทธิ!$D:$D,MATCH(CalBudget2567!$D686,รายได้แยกตามสิทธิ!$B:$B,0))</f>
        <v>171369855.12</v>
      </c>
      <c r="J686" s="138">
        <f>INDEX(ผลงานOPDVisit_HDC!$F:$F,MATCH(CalBudget2567!$D686,ผลงานOPDVisit_HDC!$A:$A,0))</f>
        <v>17402</v>
      </c>
      <c r="K686" s="138">
        <f t="shared" si="512"/>
        <v>9847.7103275485588</v>
      </c>
      <c r="L686" s="139">
        <f t="shared" si="513"/>
        <v>20882.399999999998</v>
      </c>
      <c r="M686" s="140">
        <f t="shared" si="514"/>
        <v>20882.399999999998</v>
      </c>
      <c r="N686" s="141">
        <f t="shared" si="515"/>
        <v>10107.689880195841</v>
      </c>
      <c r="O686" s="142">
        <f t="shared" si="516"/>
        <v>211072823.15420163</v>
      </c>
      <c r="P686" s="143">
        <f>INDEX(รายได้แยกตามสิทธิ!$E:$E,MATCH(CalBudget2567!$D686,รายได้แยกตามสิทธิ!$B:$B,0))</f>
        <v>80087580.709999993</v>
      </c>
      <c r="Q686" s="138">
        <f>INDEX(ผลงานOPDVisit_HDC!$D:$D,MATCH(CalBudget2567!$D686,ผลงานOPDVisit_HDC!$A:$A,0))</f>
        <v>137000</v>
      </c>
      <c r="R686" s="138">
        <f t="shared" si="517"/>
        <v>584.58088109489051</v>
      </c>
      <c r="S686" s="139">
        <f t="shared" si="518"/>
        <v>164400</v>
      </c>
      <c r="T686" s="140">
        <f t="shared" si="519"/>
        <v>164400</v>
      </c>
      <c r="U686" s="141">
        <f t="shared" si="520"/>
        <v>600.0138163557956</v>
      </c>
      <c r="V686" s="142">
        <f t="shared" si="521"/>
        <v>98642271.408892795</v>
      </c>
      <c r="W686" s="143">
        <f>INDEX(รายได้แยกตามสิทธิ!$F:$F,MATCH(CalBudget2567!$D686,รายได้แยกตามสิทธิ!$B:$B,0))</f>
        <v>20245832.210000001</v>
      </c>
      <c r="X686" s="138">
        <f>INDEX(ผลงานOPDVisit_HDC!$E:$E,MATCH(CalBudget2567!$D686,ผลงานOPDVisit_HDC!$A:$A,0))</f>
        <v>70289</v>
      </c>
      <c r="Y686" s="138">
        <f t="shared" si="522"/>
        <v>288.03699312837</v>
      </c>
      <c r="Z686" s="139">
        <f t="shared" si="523"/>
        <v>84346.8</v>
      </c>
      <c r="AA686" s="140">
        <f t="shared" si="524"/>
        <v>84346.8</v>
      </c>
      <c r="AB686" s="141">
        <f t="shared" si="525"/>
        <v>295.64116974695895</v>
      </c>
      <c r="AC686" s="142">
        <f t="shared" si="526"/>
        <v>24936386.6164128</v>
      </c>
      <c r="AD686" s="143">
        <f>INDEX(รายได้แยกตามสิทธิ!$G:$G,MATCH(CalBudget2567!$D686,รายได้แยกตามสิทธิ!$B:$B,0))</f>
        <v>1238467.76</v>
      </c>
      <c r="AE686" s="138">
        <f>INDEX(ผลงานOPDVisit_HDC!$G:$G,MATCH(CalBudget2567!$D686,ผลงานOPDVisit_HDC!$A:$A,0))</f>
        <v>4</v>
      </c>
      <c r="AF686" s="138">
        <f t="shared" si="527"/>
        <v>309616.94</v>
      </c>
      <c r="AG686" s="139">
        <f t="shared" si="528"/>
        <v>4.8</v>
      </c>
      <c r="AH686" s="140">
        <f t="shared" si="529"/>
        <v>4.8</v>
      </c>
      <c r="AI686" s="141">
        <f t="shared" si="530"/>
        <v>317790.82721600001</v>
      </c>
      <c r="AJ686" s="142">
        <f t="shared" si="531"/>
        <v>1525395.9706367999</v>
      </c>
      <c r="AK686" s="143">
        <f>INDEX(รายได้แยกตามสิทธิ!$H:$H,MATCH(CalBudget2567!$D686,รายได้แยกตามสิทธิ!$B:$B,0))</f>
        <v>20397538.800000001</v>
      </c>
      <c r="AL686" s="138">
        <f>INDEX(ผลงานOPDVisit_HDC!$K:$K,MATCH(CalBudget2567!$D686,ผลงานOPDVisit_HDC!$A:$A,0))</f>
        <v>107188</v>
      </c>
      <c r="AM686" s="138">
        <f t="shared" si="532"/>
        <v>190.29685039370079</v>
      </c>
      <c r="AN686" s="139">
        <f t="shared" si="533"/>
        <v>128625.59999999999</v>
      </c>
      <c r="AO686" s="140">
        <f t="shared" si="534"/>
        <v>128625.59999999999</v>
      </c>
      <c r="AP686" s="141">
        <f t="shared" si="535"/>
        <v>195.3206872440945</v>
      </c>
      <c r="AQ686" s="142">
        <f t="shared" si="536"/>
        <v>25123240.589184001</v>
      </c>
      <c r="AR686" s="144">
        <f t="shared" si="510"/>
        <v>361300117.73932803</v>
      </c>
      <c r="AS686" s="143">
        <f>INDEX(รายได้แยกตามสิทธิ!$I:$I,MATCH(CalBudget2567!$D686,รายได้แยกตามสิทธิ!$B:$B,0))</f>
        <v>321480814.72000003</v>
      </c>
      <c r="AT686" s="138">
        <f>INDEX(ผลงานAdjRw_DHES!$D:$D,MATCH(CalBudget2567!$D686,ผลงานAdjRw_DHES!$B:$B,0))</f>
        <v>11294.093799999999</v>
      </c>
      <c r="AU686" s="143">
        <f t="shared" si="537"/>
        <v>28464.507238287686</v>
      </c>
      <c r="AV686" s="139">
        <f t="shared" si="538"/>
        <v>13552.912559999999</v>
      </c>
      <c r="AW686" s="140">
        <f t="shared" si="539"/>
        <v>13552.912559999999</v>
      </c>
      <c r="AX686" s="141">
        <f t="shared" si="540"/>
        <v>29215.970229378479</v>
      </c>
      <c r="AY686" s="142">
        <f t="shared" si="541"/>
        <v>395961489.87432963</v>
      </c>
      <c r="AZ686" s="143">
        <f>INDEX(รายได้แยกตามสิทธิ!$J:$J,MATCH(CalBudget2567!$D686,รายได้แยกตามสิทธิ!$B:$B,0))</f>
        <v>72416517.290000007</v>
      </c>
      <c r="BA686" s="138">
        <f>INDEX(ผลงานAdjRw_DHES!$F:$F,MATCH(CalBudget2567!$D686,ผลงานAdjRw_DHES!$B:$B,0))</f>
        <v>4475.9620999999997</v>
      </c>
      <c r="BB686" s="143">
        <f t="shared" si="542"/>
        <v>16178.983573162966</v>
      </c>
      <c r="BC686" s="139">
        <f t="shared" si="543"/>
        <v>5371.1545199999991</v>
      </c>
      <c r="BD686" s="140">
        <f t="shared" si="544"/>
        <v>5371.1545199999991</v>
      </c>
      <c r="BE686" s="141">
        <f t="shared" si="545"/>
        <v>16606.10873949447</v>
      </c>
      <c r="BF686" s="142">
        <f t="shared" si="546"/>
        <v>89193976.015747204</v>
      </c>
      <c r="BG686" s="143">
        <f>INDEX(รายได้แยกตามสิทธิ!$K:$K,MATCH(CalBudget2567!$D686,รายได้แยกตามสิทธิ!$B:$B,0))</f>
        <v>60224454.439999998</v>
      </c>
      <c r="BH686" s="138">
        <f>INDEX(ผลงานAdjRw_DHES!$E:$E,MATCH(CalBudget2567!$D686,ผลงานAdjRw_DHES!$B:$B,0))</f>
        <v>2206.2345999999998</v>
      </c>
      <c r="BI686" s="143">
        <f t="shared" si="547"/>
        <v>27297.393686056781</v>
      </c>
      <c r="BJ686" s="139">
        <f t="shared" si="548"/>
        <v>2647.4815199999998</v>
      </c>
      <c r="BK686" s="140">
        <f t="shared" si="549"/>
        <v>2647.4815199999998</v>
      </c>
      <c r="BL686" s="141">
        <f t="shared" si="550"/>
        <v>28018.044879368681</v>
      </c>
      <c r="BM686" s="142">
        <f t="shared" si="551"/>
        <v>74177256.044659212</v>
      </c>
      <c r="BN686" s="143">
        <f>INDEX(รายได้แยกตามสิทธิ!$N:$N,MATCH(CalBudget2567!$D686,รายได้แยกตามสิทธิ!$B:$B,0))</f>
        <v>73621955.890000001</v>
      </c>
      <c r="BO686" s="138">
        <f>INDEX(ผลงานAdjRw_DHES!$I:$I,MATCH(CalBudget2567!$D686,ผลงานAdjRw_DHES!$B:$B,0))</f>
        <v>17968.576799999999</v>
      </c>
      <c r="BP686" s="143">
        <f t="shared" si="552"/>
        <v>4097.2613863330571</v>
      </c>
      <c r="BQ686" s="139">
        <f t="shared" si="553"/>
        <v>21562.292159999997</v>
      </c>
      <c r="BR686" s="140">
        <f t="shared" si="554"/>
        <v>21562.292159999997</v>
      </c>
      <c r="BS686" s="141">
        <f t="shared" si="555"/>
        <v>4205.4290869322494</v>
      </c>
      <c r="BT686" s="142">
        <f t="shared" si="556"/>
        <v>90678690.630595192</v>
      </c>
      <c r="BU686" s="144">
        <f t="shared" si="557"/>
        <v>650011412.56533122</v>
      </c>
      <c r="BV686" s="145">
        <f t="shared" si="511"/>
        <v>1011311530.3046592</v>
      </c>
      <c r="BW686" s="146">
        <f>INDEX(รายได้แยกตามสิทธิ!$Q:$Q,MATCH(CalBudget2567!$D686,รายได้แยกตามสิทธิ!$B:$B,0))</f>
        <v>0.28000000000000003</v>
      </c>
      <c r="BX686" s="145">
        <f t="shared" si="558"/>
        <v>283167228.48530459</v>
      </c>
      <c r="BY686" s="141"/>
      <c r="BZ686" s="143">
        <f t="shared" si="559"/>
        <v>331883</v>
      </c>
      <c r="CA686" s="138">
        <f>INDEX(ผลงานOPDVisit_HDC!$C:$C,MATCH(CalBudget2567!$D686,ผลงานOPDVisit_HDC!$A:$A,0))</f>
        <v>331883</v>
      </c>
      <c r="CB686" s="138">
        <f t="shared" si="560"/>
        <v>0</v>
      </c>
    </row>
    <row r="687" spans="1:80" hidden="1" x14ac:dyDescent="0.7">
      <c r="A687" s="136">
        <f>COUNTA($D$16:D687)</f>
        <v>672</v>
      </c>
      <c r="B687" s="1">
        <v>10</v>
      </c>
      <c r="C687" s="2" t="s">
        <v>57</v>
      </c>
      <c r="D687" s="91" t="s">
        <v>747</v>
      </c>
      <c r="E687" s="3" t="s">
        <v>1635</v>
      </c>
      <c r="F687" s="4" t="s">
        <v>1876</v>
      </c>
      <c r="G687" s="1">
        <v>6</v>
      </c>
      <c r="H687" s="3" t="s">
        <v>2965</v>
      </c>
      <c r="I687" s="137">
        <f>INDEX(รายได้แยกตามสิทธิ!$D:$D,MATCH(CalBudget2567!$D687,รายได้แยกตามสิทธิ!$B:$B,0))</f>
        <v>34438489.950000003</v>
      </c>
      <c r="J687" s="138">
        <f>INDEX(ผลงานOPDVisit_HDC!$F:$F,MATCH(CalBudget2567!$D687,ผลงานOPDVisit_HDC!$A:$A,0))</f>
        <v>60136</v>
      </c>
      <c r="K687" s="138">
        <f t="shared" si="512"/>
        <v>572.6767651656246</v>
      </c>
      <c r="L687" s="139">
        <f t="shared" si="513"/>
        <v>72163.199999999997</v>
      </c>
      <c r="M687" s="140">
        <f t="shared" si="514"/>
        <v>72163.199999999997</v>
      </c>
      <c r="N687" s="141">
        <f t="shared" si="515"/>
        <v>587.79543176599714</v>
      </c>
      <c r="O687" s="142">
        <f t="shared" si="516"/>
        <v>42417199.301616006</v>
      </c>
      <c r="P687" s="143">
        <f>INDEX(รายได้แยกตามสิทธิ!$E:$E,MATCH(CalBudget2567!$D687,รายได้แยกตามสิทธิ!$B:$B,0))</f>
        <v>12327692.5</v>
      </c>
      <c r="Q687" s="138">
        <f>INDEX(ผลงานOPDVisit_HDC!$D:$D,MATCH(CalBudget2567!$D687,ผลงานOPDVisit_HDC!$A:$A,0))</f>
        <v>15698</v>
      </c>
      <c r="R687" s="138">
        <f t="shared" si="517"/>
        <v>785.3033825965091</v>
      </c>
      <c r="S687" s="139">
        <f t="shared" si="518"/>
        <v>18837.599999999999</v>
      </c>
      <c r="T687" s="140">
        <f t="shared" si="519"/>
        <v>18837.599999999999</v>
      </c>
      <c r="U687" s="141">
        <f t="shared" si="520"/>
        <v>806.03539189705691</v>
      </c>
      <c r="V687" s="142">
        <f t="shared" si="521"/>
        <v>15183772.298399998</v>
      </c>
      <c r="W687" s="143">
        <f>INDEX(รายได้แยกตามสิทธิ!$F:$F,MATCH(CalBudget2567!$D687,รายได้แยกตามสิทธิ!$B:$B,0))</f>
        <v>2513328.75</v>
      </c>
      <c r="X687" s="138">
        <f>INDEX(ผลงานOPDVisit_HDC!$E:$E,MATCH(CalBudget2567!$D687,ผลงานOPDVisit_HDC!$A:$A,0))</f>
        <v>13560</v>
      </c>
      <c r="Y687" s="138">
        <f t="shared" si="522"/>
        <v>185.34872787610618</v>
      </c>
      <c r="Z687" s="139">
        <f t="shared" si="523"/>
        <v>16272</v>
      </c>
      <c r="AA687" s="140">
        <f t="shared" si="524"/>
        <v>16272</v>
      </c>
      <c r="AB687" s="141">
        <f t="shared" si="525"/>
        <v>190.24193429203538</v>
      </c>
      <c r="AC687" s="142">
        <f t="shared" si="526"/>
        <v>3095616.7547999998</v>
      </c>
      <c r="AD687" s="143">
        <f>INDEX(รายได้แยกตามสิทธิ!$G:$G,MATCH(CalBudget2567!$D687,รายได้แยกตามสิทธิ!$B:$B,0))</f>
        <v>6297</v>
      </c>
      <c r="AE687" s="138">
        <f>INDEX(ผลงานOPDVisit_HDC!$G:$G,MATCH(CalBudget2567!$D687,ผลงานOPDVisit_HDC!$A:$A,0))</f>
        <v>18</v>
      </c>
      <c r="AF687" s="138">
        <f t="shared" si="527"/>
        <v>349.83333333333331</v>
      </c>
      <c r="AG687" s="139">
        <f t="shared" si="528"/>
        <v>21.599999999999998</v>
      </c>
      <c r="AH687" s="140">
        <f t="shared" si="529"/>
        <v>21.599999999999998</v>
      </c>
      <c r="AI687" s="141">
        <f t="shared" si="530"/>
        <v>359.06893333333329</v>
      </c>
      <c r="AJ687" s="142">
        <f t="shared" si="531"/>
        <v>7755.8889599999984</v>
      </c>
      <c r="AK687" s="143">
        <f>INDEX(รายได้แยกตามสิทธิ!$H:$H,MATCH(CalBudget2567!$D687,รายได้แยกตามสิทธิ!$B:$B,0))</f>
        <v>2476750</v>
      </c>
      <c r="AL687" s="138">
        <f>INDEX(ผลงานOPDVisit_HDC!$K:$K,MATCH(CalBudget2567!$D687,ผลงานOPDVisit_HDC!$A:$A,0))</f>
        <v>192</v>
      </c>
      <c r="AM687" s="138">
        <f t="shared" si="532"/>
        <v>12899.739583333334</v>
      </c>
      <c r="AN687" s="139">
        <f t="shared" si="533"/>
        <v>230.39999999999998</v>
      </c>
      <c r="AO687" s="140">
        <f t="shared" si="534"/>
        <v>230.39999999999998</v>
      </c>
      <c r="AP687" s="141">
        <f t="shared" si="535"/>
        <v>13240.292708333334</v>
      </c>
      <c r="AQ687" s="142">
        <f t="shared" si="536"/>
        <v>3050563.44</v>
      </c>
      <c r="AR687" s="144">
        <f t="shared" si="510"/>
        <v>63754907.683775999</v>
      </c>
      <c r="AS687" s="143">
        <f>INDEX(รายได้แยกตามสิทธิ!$I:$I,MATCH(CalBudget2567!$D687,รายได้แยกตามสิทธิ!$B:$B,0))</f>
        <v>10031548.75</v>
      </c>
      <c r="AT687" s="138">
        <f>INDEX(ผลงานAdjRw_DHES!$D:$D,MATCH(CalBudget2567!$D687,ผลงานAdjRw_DHES!$B:$B,0))</f>
        <v>1133.3879999999999</v>
      </c>
      <c r="AU687" s="143">
        <f t="shared" si="537"/>
        <v>8850.9396164420305</v>
      </c>
      <c r="AV687" s="139">
        <f t="shared" si="538"/>
        <v>1360.0655999999999</v>
      </c>
      <c r="AW687" s="140">
        <f t="shared" si="539"/>
        <v>1360.0655999999999</v>
      </c>
      <c r="AX687" s="141">
        <f t="shared" si="540"/>
        <v>9084.6044223161007</v>
      </c>
      <c r="AY687" s="142">
        <f t="shared" si="541"/>
        <v>12355657.964400001</v>
      </c>
      <c r="AZ687" s="143">
        <f>INDEX(รายได้แยกตามสิทธิ!$J:$J,MATCH(CalBudget2567!$D687,รายได้แยกตามสิทธิ!$B:$B,0))</f>
        <v>1646618</v>
      </c>
      <c r="BA687" s="138">
        <f>INDEX(ผลงานAdjRw_DHES!$F:$F,MATCH(CalBudget2567!$D687,ผลงานAdjRw_DHES!$B:$B,0))</f>
        <v>120.0322</v>
      </c>
      <c r="BB687" s="143">
        <f t="shared" si="542"/>
        <v>13718.135633604983</v>
      </c>
      <c r="BC687" s="139">
        <f t="shared" si="543"/>
        <v>144.03863999999999</v>
      </c>
      <c r="BD687" s="140">
        <f t="shared" si="544"/>
        <v>144.03863999999999</v>
      </c>
      <c r="BE687" s="141">
        <f t="shared" si="545"/>
        <v>14080.294414332155</v>
      </c>
      <c r="BF687" s="142">
        <f t="shared" si="546"/>
        <v>2028106.4582399998</v>
      </c>
      <c r="BG687" s="143">
        <f>INDEX(รายได้แยกตามสิทธิ!$K:$K,MATCH(CalBudget2567!$D687,รายได้แยกตามสิทธิ!$B:$B,0))</f>
        <v>229667</v>
      </c>
      <c r="BH687" s="138">
        <f>INDEX(ผลงานAdjRw_DHES!$E:$E,MATCH(CalBudget2567!$D687,ผลงานAdjRw_DHES!$B:$B,0))</f>
        <v>24.847599999999996</v>
      </c>
      <c r="BI687" s="143">
        <f t="shared" si="547"/>
        <v>9243.0254833464824</v>
      </c>
      <c r="BJ687" s="139">
        <f t="shared" si="548"/>
        <v>29.817119999999996</v>
      </c>
      <c r="BK687" s="140">
        <f t="shared" si="549"/>
        <v>29.817119999999996</v>
      </c>
      <c r="BL687" s="141">
        <f t="shared" si="550"/>
        <v>9487.041356106829</v>
      </c>
      <c r="BM687" s="142">
        <f t="shared" si="551"/>
        <v>282876.25056000001</v>
      </c>
      <c r="BN687" s="143">
        <f>INDEX(รายได้แยกตามสิทธิ!$N:$N,MATCH(CalBudget2567!$D687,รายได้แยกตามสิทธิ!$B:$B,0))</f>
        <v>313512</v>
      </c>
      <c r="BO687" s="138">
        <f>INDEX(ผลงานAdjRw_DHES!$I:$I,MATCH(CalBudget2567!$D687,ผลงานAdjRw_DHES!$B:$B,0))</f>
        <v>36.44060000000006</v>
      </c>
      <c r="BP687" s="143">
        <f t="shared" si="552"/>
        <v>8603.3709653518181</v>
      </c>
      <c r="BQ687" s="139">
        <f t="shared" si="553"/>
        <v>43.728720000000074</v>
      </c>
      <c r="BR687" s="140">
        <f t="shared" si="554"/>
        <v>43.728720000000074</v>
      </c>
      <c r="BS687" s="141">
        <f t="shared" si="555"/>
        <v>8830.4999588371065</v>
      </c>
      <c r="BT687" s="142">
        <f t="shared" si="556"/>
        <v>386146.46016000002</v>
      </c>
      <c r="BU687" s="144">
        <f t="shared" si="557"/>
        <v>15052787.133360002</v>
      </c>
      <c r="BV687" s="145">
        <f t="shared" si="511"/>
        <v>78807694.817136005</v>
      </c>
      <c r="BW687" s="146">
        <f>INDEX(รายได้แยกตามสิทธิ!$Q:$Q,MATCH(CalBudget2567!$D687,รายได้แยกตามสิทธิ!$B:$B,0))</f>
        <v>0.43</v>
      </c>
      <c r="BX687" s="145">
        <f t="shared" si="558"/>
        <v>33887308.771368481</v>
      </c>
      <c r="BY687" s="141"/>
      <c r="BZ687" s="143">
        <f t="shared" si="559"/>
        <v>89604</v>
      </c>
      <c r="CA687" s="138">
        <f>INDEX(ผลงานOPDVisit_HDC!$C:$C,MATCH(CalBudget2567!$D687,ผลงานOPDVisit_HDC!$A:$A,0))</f>
        <v>89604</v>
      </c>
      <c r="CB687" s="138">
        <f t="shared" si="560"/>
        <v>0</v>
      </c>
    </row>
    <row r="688" spans="1:80" hidden="1" x14ac:dyDescent="0.7">
      <c r="A688" s="136">
        <f>COUNTA($D$16:D688)</f>
        <v>673</v>
      </c>
      <c r="B688" s="1">
        <v>10</v>
      </c>
      <c r="C688" s="2" t="s">
        <v>57</v>
      </c>
      <c r="D688" s="91" t="s">
        <v>748</v>
      </c>
      <c r="E688" s="3" t="s">
        <v>1636</v>
      </c>
      <c r="F688" s="4" t="s">
        <v>1876</v>
      </c>
      <c r="G688" s="1">
        <v>6</v>
      </c>
      <c r="H688" s="3" t="s">
        <v>2965</v>
      </c>
      <c r="I688" s="137">
        <f>INDEX(รายได้แยกตามสิทธิ!$D:$D,MATCH(CalBudget2567!$D688,รายได้แยกตามสิทธิ!$B:$B,0))</f>
        <v>24747774.920000002</v>
      </c>
      <c r="J688" s="138">
        <f>INDEX(ผลงานOPDVisit_HDC!$F:$F,MATCH(CalBudget2567!$D688,ผลงานOPDVisit_HDC!$A:$A,0))</f>
        <v>56552</v>
      </c>
      <c r="K688" s="138">
        <f t="shared" si="512"/>
        <v>437.61095840995898</v>
      </c>
      <c r="L688" s="139">
        <f t="shared" si="513"/>
        <v>67862.399999999994</v>
      </c>
      <c r="M688" s="140">
        <f t="shared" si="514"/>
        <v>67862.399999999994</v>
      </c>
      <c r="N688" s="141">
        <f t="shared" si="515"/>
        <v>449.16388771198189</v>
      </c>
      <c r="O688" s="142">
        <f t="shared" si="516"/>
        <v>30481339.413465597</v>
      </c>
      <c r="P688" s="143">
        <f>INDEX(รายได้แยกตามสิทธิ!$E:$E,MATCH(CalBudget2567!$D688,รายได้แยกตามสิทธิ!$B:$B,0))</f>
        <v>7688694.0899999999</v>
      </c>
      <c r="Q688" s="138">
        <f>INDEX(ผลงานOPDVisit_HDC!$D:$D,MATCH(CalBudget2567!$D688,ผลงานOPDVisit_HDC!$A:$A,0))</f>
        <v>11708</v>
      </c>
      <c r="R688" s="138">
        <f t="shared" si="517"/>
        <v>656.70431243594123</v>
      </c>
      <c r="S688" s="139">
        <f t="shared" si="518"/>
        <v>14049.6</v>
      </c>
      <c r="T688" s="140">
        <f t="shared" si="519"/>
        <v>14049.6</v>
      </c>
      <c r="U688" s="141">
        <f t="shared" si="520"/>
        <v>674.04130628425003</v>
      </c>
      <c r="V688" s="142">
        <f t="shared" si="521"/>
        <v>9470010.7367711999</v>
      </c>
      <c r="W688" s="143">
        <f>INDEX(รายได้แยกตามสิทธิ!$F:$F,MATCH(CalBudget2567!$D688,รายได้แยกตามสิทธิ!$B:$B,0))</f>
        <v>960997.05</v>
      </c>
      <c r="X688" s="138">
        <f>INDEX(ผลงานOPDVisit_HDC!$E:$E,MATCH(CalBudget2567!$D688,ผลงานOPDVisit_HDC!$A:$A,0))</f>
        <v>3657</v>
      </c>
      <c r="Y688" s="138">
        <f t="shared" si="522"/>
        <v>262.78289581624284</v>
      </c>
      <c r="Z688" s="139">
        <f t="shared" si="523"/>
        <v>4388.3999999999996</v>
      </c>
      <c r="AA688" s="140">
        <f t="shared" si="524"/>
        <v>4388.3999999999996</v>
      </c>
      <c r="AB688" s="141">
        <f t="shared" si="525"/>
        <v>269.72036426579166</v>
      </c>
      <c r="AC688" s="142">
        <f t="shared" si="526"/>
        <v>1183640.8465440001</v>
      </c>
      <c r="AD688" s="143">
        <f>INDEX(รายได้แยกตามสิทธิ!$G:$G,MATCH(CalBudget2567!$D688,รายได้แยกตามสิทธิ!$B:$B,0))</f>
        <v>48845</v>
      </c>
      <c r="AE688" s="138">
        <f>INDEX(ผลงานOPDVisit_HDC!$G:$G,MATCH(CalBudget2567!$D688,ผลงานOPDVisit_HDC!$A:$A,0))</f>
        <v>195</v>
      </c>
      <c r="AF688" s="138">
        <f t="shared" si="527"/>
        <v>250.48717948717947</v>
      </c>
      <c r="AG688" s="139">
        <f t="shared" si="528"/>
        <v>234</v>
      </c>
      <c r="AH688" s="140">
        <f t="shared" si="529"/>
        <v>234</v>
      </c>
      <c r="AI688" s="141">
        <f t="shared" si="530"/>
        <v>257.10004102564102</v>
      </c>
      <c r="AJ688" s="142">
        <f t="shared" si="531"/>
        <v>60161.409599999999</v>
      </c>
      <c r="AK688" s="143">
        <f>INDEX(รายได้แยกตามสิทธิ!$H:$H,MATCH(CalBudget2567!$D688,รายได้แยกตามสิทธิ!$B:$B,0))</f>
        <v>1450662.24</v>
      </c>
      <c r="AL688" s="138">
        <f>INDEX(ผลงานOPDVisit_HDC!$K:$K,MATCH(CalBudget2567!$D688,ผลงานOPDVisit_HDC!$A:$A,0))</f>
        <v>4932</v>
      </c>
      <c r="AM688" s="138">
        <f t="shared" si="532"/>
        <v>294.1326520681265</v>
      </c>
      <c r="AN688" s="139">
        <f t="shared" si="533"/>
        <v>5918.4</v>
      </c>
      <c r="AO688" s="140">
        <f t="shared" si="534"/>
        <v>5918.4</v>
      </c>
      <c r="AP688" s="141">
        <f t="shared" si="535"/>
        <v>301.89775408272504</v>
      </c>
      <c r="AQ688" s="142">
        <f t="shared" si="536"/>
        <v>1786751.6677631999</v>
      </c>
      <c r="AR688" s="144">
        <f t="shared" si="510"/>
        <v>42981904.074143998</v>
      </c>
      <c r="AS688" s="143">
        <f>INDEX(รายได้แยกตามสิทธิ!$I:$I,MATCH(CalBudget2567!$D688,รายได้แยกตามสิทธิ!$B:$B,0))</f>
        <v>9221804.0800000001</v>
      </c>
      <c r="AT688" s="138">
        <f>INDEX(ผลงานAdjRw_DHES!$D:$D,MATCH(CalBudget2567!$D688,ผลงานAdjRw_DHES!$B:$B,0))</f>
        <v>1443.91</v>
      </c>
      <c r="AU688" s="143">
        <f t="shared" si="537"/>
        <v>6386.6889764597518</v>
      </c>
      <c r="AV688" s="139">
        <f t="shared" si="538"/>
        <v>1732.692</v>
      </c>
      <c r="AW688" s="140">
        <f t="shared" si="539"/>
        <v>1732.692</v>
      </c>
      <c r="AX688" s="141">
        <f t="shared" si="540"/>
        <v>6555.297565438289</v>
      </c>
      <c r="AY688" s="142">
        <f t="shared" si="541"/>
        <v>11358311.6492544</v>
      </c>
      <c r="AZ688" s="143">
        <f>INDEX(รายได้แยกตามสิทธิ!$J:$J,MATCH(CalBudget2567!$D688,รายได้แยกตามสิทธิ!$B:$B,0))</f>
        <v>2056639</v>
      </c>
      <c r="BA688" s="138">
        <f>INDEX(ผลงานAdjRw_DHES!$F:$F,MATCH(CalBudget2567!$D688,ผลงานAdjRw_DHES!$B:$B,0))</f>
        <v>183.57000000000002</v>
      </c>
      <c r="BB688" s="143">
        <f t="shared" si="542"/>
        <v>11203.568121152692</v>
      </c>
      <c r="BC688" s="139">
        <f t="shared" si="543"/>
        <v>220.28400000000002</v>
      </c>
      <c r="BD688" s="140">
        <f t="shared" si="544"/>
        <v>220.28400000000002</v>
      </c>
      <c r="BE688" s="141">
        <f t="shared" si="545"/>
        <v>11499.342319551122</v>
      </c>
      <c r="BF688" s="142">
        <f t="shared" si="546"/>
        <v>2533121.1235199994</v>
      </c>
      <c r="BG688" s="143">
        <f>INDEX(รายได้แยกตามสิทธิ!$K:$K,MATCH(CalBudget2567!$D688,รายได้แยกตามสิทธิ!$B:$B,0))</f>
        <v>279911.88</v>
      </c>
      <c r="BH688" s="138">
        <f>INDEX(ผลงานAdjRw_DHES!$E:$E,MATCH(CalBudget2567!$D688,ผลงานAdjRw_DHES!$B:$B,0))</f>
        <v>33.83</v>
      </c>
      <c r="BI688" s="143">
        <f t="shared" si="547"/>
        <v>8274.0727165237968</v>
      </c>
      <c r="BJ688" s="139">
        <f t="shared" si="548"/>
        <v>40.595999999999997</v>
      </c>
      <c r="BK688" s="140">
        <f t="shared" si="549"/>
        <v>40.595999999999997</v>
      </c>
      <c r="BL688" s="141">
        <f t="shared" si="550"/>
        <v>8492.5082362400244</v>
      </c>
      <c r="BM688" s="142">
        <f t="shared" si="551"/>
        <v>344761.86435839999</v>
      </c>
      <c r="BN688" s="143">
        <f>INDEX(รายได้แยกตามสิทธิ!$N:$N,MATCH(CalBudget2567!$D688,รายได้แยกตามสิทธิ!$B:$B,0))</f>
        <v>1102001.5900000001</v>
      </c>
      <c r="BO688" s="138">
        <f>INDEX(ผลงานAdjRw_DHES!$I:$I,MATCH(CalBudget2567!$D688,ผลงานAdjRw_DHES!$B:$B,0))</f>
        <v>19.719999999999885</v>
      </c>
      <c r="BP688" s="143">
        <f t="shared" si="552"/>
        <v>55882.433569980043</v>
      </c>
      <c r="BQ688" s="139">
        <f t="shared" si="553"/>
        <v>23.663999999999863</v>
      </c>
      <c r="BR688" s="140">
        <f t="shared" si="554"/>
        <v>23.663999999999863</v>
      </c>
      <c r="BS688" s="141">
        <f t="shared" si="555"/>
        <v>57357.729816227518</v>
      </c>
      <c r="BT688" s="142">
        <f t="shared" si="556"/>
        <v>1357313.3183712002</v>
      </c>
      <c r="BU688" s="144">
        <f t="shared" si="557"/>
        <v>15593507.955504002</v>
      </c>
      <c r="BV688" s="145">
        <f t="shared" si="511"/>
        <v>58575412.029647999</v>
      </c>
      <c r="BW688" s="146">
        <f>INDEX(รายได้แยกตามสิทธิ!$Q:$Q,MATCH(CalBudget2567!$D688,รายได้แยกตามสิทธิ!$B:$B,0))</f>
        <v>0.49</v>
      </c>
      <c r="BX688" s="145">
        <f t="shared" si="558"/>
        <v>28701951.894527517</v>
      </c>
      <c r="BY688" s="141"/>
      <c r="BZ688" s="143">
        <f t="shared" si="559"/>
        <v>77044</v>
      </c>
      <c r="CA688" s="138">
        <f>INDEX(ผลงานOPDVisit_HDC!$C:$C,MATCH(CalBudget2567!$D688,ผลงานOPDVisit_HDC!$A:$A,0))</f>
        <v>77044</v>
      </c>
      <c r="CB688" s="138">
        <f t="shared" si="560"/>
        <v>0</v>
      </c>
    </row>
    <row r="689" spans="1:80" hidden="1" x14ac:dyDescent="0.7">
      <c r="A689" s="136">
        <f>COUNTA($D$16:D689)</f>
        <v>674</v>
      </c>
      <c r="B689" s="1">
        <v>10</v>
      </c>
      <c r="C689" s="2" t="s">
        <v>57</v>
      </c>
      <c r="D689" s="91" t="s">
        <v>749</v>
      </c>
      <c r="E689" s="3" t="s">
        <v>1637</v>
      </c>
      <c r="F689" s="4" t="s">
        <v>1876</v>
      </c>
      <c r="G689" s="1">
        <v>6</v>
      </c>
      <c r="H689" s="3" t="s">
        <v>2965</v>
      </c>
      <c r="I689" s="137">
        <f>INDEX(รายได้แยกตามสิทธิ!$D:$D,MATCH(CalBudget2567!$D689,รายได้แยกตามสิทธิ!$B:$B,0))</f>
        <v>25718747.899999999</v>
      </c>
      <c r="J689" s="138">
        <f>INDEX(ผลงานOPDVisit_HDC!$F:$F,MATCH(CalBudget2567!$D689,ผลงานOPDVisit_HDC!$A:$A,0))</f>
        <v>40074</v>
      </c>
      <c r="K689" s="138">
        <f t="shared" si="512"/>
        <v>641.78140190647298</v>
      </c>
      <c r="L689" s="139">
        <f t="shared" si="513"/>
        <v>48088.799999999996</v>
      </c>
      <c r="M689" s="140">
        <f t="shared" si="514"/>
        <v>48088.799999999996</v>
      </c>
      <c r="N689" s="141">
        <f t="shared" si="515"/>
        <v>658.72443091680384</v>
      </c>
      <c r="O689" s="142">
        <f t="shared" si="516"/>
        <v>31677267.413471993</v>
      </c>
      <c r="P689" s="143">
        <f>INDEX(รายได้แยกตามสิทธิ!$E:$E,MATCH(CalBudget2567!$D689,รายได้แยกตามสิทธิ!$B:$B,0))</f>
        <v>6946424.5</v>
      </c>
      <c r="Q689" s="138">
        <f>INDEX(ผลงานOPDVisit_HDC!$D:$D,MATCH(CalBudget2567!$D689,ผลงานOPDVisit_HDC!$A:$A,0))</f>
        <v>6471</v>
      </c>
      <c r="R689" s="138">
        <f t="shared" si="517"/>
        <v>1073.4700200896307</v>
      </c>
      <c r="S689" s="139">
        <f t="shared" si="518"/>
        <v>7765.2</v>
      </c>
      <c r="T689" s="140">
        <f t="shared" si="519"/>
        <v>7765.2</v>
      </c>
      <c r="U689" s="141">
        <f t="shared" si="520"/>
        <v>1101.8096286199968</v>
      </c>
      <c r="V689" s="142">
        <f t="shared" si="521"/>
        <v>8555772.1281599998</v>
      </c>
      <c r="W689" s="143">
        <f>INDEX(รายได้แยกตามสิทธิ!$F:$F,MATCH(CalBudget2567!$D689,รายได้แยกตามสิทธิ!$B:$B,0))</f>
        <v>1979034.44</v>
      </c>
      <c r="X689" s="138">
        <f>INDEX(ผลงานOPDVisit_HDC!$E:$E,MATCH(CalBudget2567!$D689,ผลงานOPDVisit_HDC!$A:$A,0))</f>
        <v>20334</v>
      </c>
      <c r="Y689" s="138">
        <f t="shared" si="522"/>
        <v>97.326371594373953</v>
      </c>
      <c r="Z689" s="139">
        <f t="shared" si="523"/>
        <v>24400.799999999999</v>
      </c>
      <c r="AA689" s="140">
        <f t="shared" si="524"/>
        <v>24400.799999999999</v>
      </c>
      <c r="AB689" s="141">
        <f t="shared" si="525"/>
        <v>99.895787804465428</v>
      </c>
      <c r="AC689" s="142">
        <f t="shared" si="526"/>
        <v>2437537.1390592</v>
      </c>
      <c r="AD689" s="143">
        <f>INDEX(รายได้แยกตามสิทธิ!$G:$G,MATCH(CalBudget2567!$D689,รายได้แยกตามสิทธิ!$B:$B,0))</f>
        <v>25608</v>
      </c>
      <c r="AE689" s="138">
        <f>INDEX(ผลงานOPDVisit_HDC!$G:$G,MATCH(CalBudget2567!$D689,ผลงานOPDVisit_HDC!$A:$A,0))</f>
        <v>75</v>
      </c>
      <c r="AF689" s="138">
        <f t="shared" si="527"/>
        <v>341.44</v>
      </c>
      <c r="AG689" s="139">
        <f t="shared" si="528"/>
        <v>90</v>
      </c>
      <c r="AH689" s="140">
        <f t="shared" si="529"/>
        <v>90</v>
      </c>
      <c r="AI689" s="141">
        <f t="shared" si="530"/>
        <v>350.45401600000002</v>
      </c>
      <c r="AJ689" s="142">
        <f t="shared" si="531"/>
        <v>31540.861440000001</v>
      </c>
      <c r="AK689" s="143">
        <f>INDEX(รายได้แยกตามสิทธิ!$H:$H,MATCH(CalBudget2567!$D689,รายได้แยกตามสิทธิ!$B:$B,0))</f>
        <v>4671480.16</v>
      </c>
      <c r="AL689" s="138">
        <f>INDEX(ผลงานOPDVisit_HDC!$K:$K,MATCH(CalBudget2567!$D689,ผลงานOPDVisit_HDC!$A:$A,0))</f>
        <v>1</v>
      </c>
      <c r="AM689" s="138">
        <f t="shared" si="532"/>
        <v>4671480.16</v>
      </c>
      <c r="AN689" s="139">
        <f t="shared" si="533"/>
        <v>1.2</v>
      </c>
      <c r="AO689" s="140">
        <f t="shared" si="534"/>
        <v>1.2</v>
      </c>
      <c r="AP689" s="141">
        <f t="shared" si="535"/>
        <v>4794807.2362240003</v>
      </c>
      <c r="AQ689" s="142">
        <f t="shared" si="536"/>
        <v>5753768.6834688</v>
      </c>
      <c r="AR689" s="144">
        <f t="shared" si="510"/>
        <v>48455886.225600004</v>
      </c>
      <c r="AS689" s="143">
        <f>INDEX(รายได้แยกตามสิทธิ!$I:$I,MATCH(CalBudget2567!$D689,รายได้แยกตามสิทธิ!$B:$B,0))</f>
        <v>5970961.4400000004</v>
      </c>
      <c r="AT689" s="138">
        <f>INDEX(ผลงานAdjRw_DHES!$D:$D,MATCH(CalBudget2567!$D689,ผลงานAdjRw_DHES!$B:$B,0))</f>
        <v>922</v>
      </c>
      <c r="AU689" s="143">
        <f t="shared" si="537"/>
        <v>6476.0970065075926</v>
      </c>
      <c r="AV689" s="139">
        <f t="shared" si="538"/>
        <v>1106.3999999999999</v>
      </c>
      <c r="AW689" s="140">
        <f t="shared" si="539"/>
        <v>1106.3999999999999</v>
      </c>
      <c r="AX689" s="141">
        <f t="shared" si="540"/>
        <v>6647.0659674793933</v>
      </c>
      <c r="AY689" s="142">
        <f t="shared" si="541"/>
        <v>7354313.7864191998</v>
      </c>
      <c r="AZ689" s="143">
        <f>INDEX(รายได้แยกตามสิทธิ!$J:$J,MATCH(CalBudget2567!$D689,รายได้แยกตามสิทธิ!$B:$B,0))</f>
        <v>1123368.45</v>
      </c>
      <c r="BA689" s="138">
        <f>INDEX(ผลงานAdjRw_DHES!$F:$F,MATCH(CalBudget2567!$D689,ผลงานAdjRw_DHES!$B:$B,0))</f>
        <v>73.290000000000006</v>
      </c>
      <c r="BB689" s="143">
        <f t="shared" si="542"/>
        <v>15327.717969709372</v>
      </c>
      <c r="BC689" s="139">
        <f t="shared" si="543"/>
        <v>87.948000000000008</v>
      </c>
      <c r="BD689" s="140">
        <f t="shared" si="544"/>
        <v>87.948000000000008</v>
      </c>
      <c r="BE689" s="141">
        <f t="shared" si="545"/>
        <v>15732.3697241097</v>
      </c>
      <c r="BF689" s="142">
        <f t="shared" si="546"/>
        <v>1383630.4524960001</v>
      </c>
      <c r="BG689" s="143">
        <f>INDEX(รายได้แยกตามสิทธิ!$K:$K,MATCH(CalBudget2567!$D689,รายได้แยกตามสิทธิ!$B:$B,0))</f>
        <v>255927.2</v>
      </c>
      <c r="BH689" s="138">
        <f>INDEX(ผลงานAdjRw_DHES!$E:$E,MATCH(CalBudget2567!$D689,ผลงานAdjRw_DHES!$B:$B,0))</f>
        <v>31.68</v>
      </c>
      <c r="BI689" s="143">
        <f t="shared" si="547"/>
        <v>8078.5101010101016</v>
      </c>
      <c r="BJ689" s="139">
        <f t="shared" si="548"/>
        <v>38.015999999999998</v>
      </c>
      <c r="BK689" s="140">
        <f t="shared" si="549"/>
        <v>38.015999999999998</v>
      </c>
      <c r="BL689" s="141">
        <f t="shared" si="550"/>
        <v>8291.7827676767683</v>
      </c>
      <c r="BM689" s="142">
        <f t="shared" si="551"/>
        <v>315220.413696</v>
      </c>
      <c r="BN689" s="143">
        <f>INDEX(รายได้แยกตามสิทธิ!$N:$N,MATCH(CalBudget2567!$D689,รายได้แยกตามสิทธิ!$B:$B,0))</f>
        <v>294788.5</v>
      </c>
      <c r="BO689" s="138">
        <f>INDEX(ผลงานAdjRw_DHES!$I:$I,MATCH(CalBudget2567!$D689,ผลงานAdjRw_DHES!$B:$B,0))</f>
        <v>86.66999999999986</v>
      </c>
      <c r="BP689" s="143">
        <f t="shared" si="552"/>
        <v>3401.27495096343</v>
      </c>
      <c r="BQ689" s="139">
        <f t="shared" si="553"/>
        <v>104.00399999999983</v>
      </c>
      <c r="BR689" s="140">
        <f t="shared" si="554"/>
        <v>104.00399999999983</v>
      </c>
      <c r="BS689" s="141">
        <f t="shared" si="555"/>
        <v>3491.0686096688646</v>
      </c>
      <c r="BT689" s="142">
        <f t="shared" si="556"/>
        <v>363085.09968000004</v>
      </c>
      <c r="BU689" s="144">
        <f t="shared" si="557"/>
        <v>9416249.7522912007</v>
      </c>
      <c r="BV689" s="145">
        <f t="shared" si="511"/>
        <v>57872135.977891207</v>
      </c>
      <c r="BW689" s="146">
        <f>INDEX(รายได้แยกตามสิทธิ!$Q:$Q,MATCH(CalBudget2567!$D689,รายได้แยกตามสิทธิ!$B:$B,0))</f>
        <v>0.48</v>
      </c>
      <c r="BX689" s="145">
        <f t="shared" si="558"/>
        <v>27778625.269387778</v>
      </c>
      <c r="BY689" s="141"/>
      <c r="BZ689" s="143">
        <f t="shared" si="559"/>
        <v>66955</v>
      </c>
      <c r="CA689" s="138">
        <f>INDEX(ผลงานOPDVisit_HDC!$C:$C,MATCH(CalBudget2567!$D689,ผลงานOPDVisit_HDC!$A:$A,0))</f>
        <v>66955</v>
      </c>
      <c r="CB689" s="138">
        <f t="shared" si="560"/>
        <v>0</v>
      </c>
    </row>
    <row r="690" spans="1:80" hidden="1" x14ac:dyDescent="0.7">
      <c r="A690" s="136">
        <f>COUNTA($D$16:D690)</f>
        <v>675</v>
      </c>
      <c r="B690" s="1">
        <v>10</v>
      </c>
      <c r="C690" s="2" t="s">
        <v>57</v>
      </c>
      <c r="D690" s="91" t="s">
        <v>750</v>
      </c>
      <c r="E690" s="3" t="s">
        <v>1638</v>
      </c>
      <c r="F690" s="4" t="s">
        <v>1876</v>
      </c>
      <c r="G690" s="1">
        <v>6</v>
      </c>
      <c r="H690" s="3" t="s">
        <v>2965</v>
      </c>
      <c r="I690" s="137">
        <f>INDEX(รายได้แยกตามสิทธิ!$D:$D,MATCH(CalBudget2567!$D690,รายได้แยกตามสิทธิ!$B:$B,0))</f>
        <v>28097957.07</v>
      </c>
      <c r="J690" s="138">
        <f>INDEX(ผลงานOPDVisit_HDC!$F:$F,MATCH(CalBudget2567!$D690,ผลงานOPDVisit_HDC!$A:$A,0))</f>
        <v>52246</v>
      </c>
      <c r="K690" s="138">
        <f t="shared" si="512"/>
        <v>537.80111530069291</v>
      </c>
      <c r="L690" s="139">
        <f t="shared" si="513"/>
        <v>62695.199999999997</v>
      </c>
      <c r="M690" s="140">
        <f t="shared" si="514"/>
        <v>62695.199999999997</v>
      </c>
      <c r="N690" s="141">
        <f t="shared" si="515"/>
        <v>551.99906474463126</v>
      </c>
      <c r="O690" s="142">
        <f t="shared" si="516"/>
        <v>34607691.763977602</v>
      </c>
      <c r="P690" s="143">
        <f>INDEX(รายได้แยกตามสิทธิ!$E:$E,MATCH(CalBudget2567!$D690,รายได้แยกตามสิทธิ!$B:$B,0))</f>
        <v>16513041.85</v>
      </c>
      <c r="Q690" s="138">
        <f>INDEX(ผลงานOPDVisit_HDC!$D:$D,MATCH(CalBudget2567!$D690,ผลงานOPDVisit_HDC!$A:$A,0))</f>
        <v>16260</v>
      </c>
      <c r="R690" s="138">
        <f t="shared" si="517"/>
        <v>1015.562229397294</v>
      </c>
      <c r="S690" s="139">
        <f t="shared" si="518"/>
        <v>19512</v>
      </c>
      <c r="T690" s="140">
        <f t="shared" si="519"/>
        <v>19512</v>
      </c>
      <c r="U690" s="141">
        <f t="shared" si="520"/>
        <v>1042.3730722533826</v>
      </c>
      <c r="V690" s="142">
        <f t="shared" si="521"/>
        <v>20338783.385808002</v>
      </c>
      <c r="W690" s="143">
        <f>INDEX(รายได้แยกตามสิทธิ!$F:$F,MATCH(CalBudget2567!$D690,รายได้แยกตามสิทธิ!$B:$B,0))</f>
        <v>2980403.3</v>
      </c>
      <c r="X690" s="138">
        <f>INDEX(ผลงานOPDVisit_HDC!$E:$E,MATCH(CalBudget2567!$D690,ผลงานOPDVisit_HDC!$A:$A,0))</f>
        <v>12480</v>
      </c>
      <c r="Y690" s="138">
        <f t="shared" si="522"/>
        <v>238.81436698717948</v>
      </c>
      <c r="Z690" s="139">
        <f t="shared" si="523"/>
        <v>14976</v>
      </c>
      <c r="AA690" s="140">
        <f t="shared" si="524"/>
        <v>14976</v>
      </c>
      <c r="AB690" s="141">
        <f t="shared" si="525"/>
        <v>245.11906627564102</v>
      </c>
      <c r="AC690" s="142">
        <f t="shared" si="526"/>
        <v>3670903.1365439999</v>
      </c>
      <c r="AD690" s="143">
        <f>INDEX(รายได้แยกตามสิทธิ!$G:$G,MATCH(CalBudget2567!$D690,รายได้แยกตามสิทธิ!$B:$B,0))</f>
        <v>22356</v>
      </c>
      <c r="AE690" s="138">
        <f>INDEX(ผลงานOPDVisit_HDC!$G:$G,MATCH(CalBudget2567!$D690,ผลงานOPDVisit_HDC!$A:$A,0))</f>
        <v>37</v>
      </c>
      <c r="AF690" s="138">
        <f t="shared" si="527"/>
        <v>604.21621621621625</v>
      </c>
      <c r="AG690" s="139">
        <f t="shared" si="528"/>
        <v>44.4</v>
      </c>
      <c r="AH690" s="140">
        <f t="shared" si="529"/>
        <v>44.4</v>
      </c>
      <c r="AI690" s="141">
        <f t="shared" si="530"/>
        <v>620.1675243243244</v>
      </c>
      <c r="AJ690" s="142">
        <f t="shared" si="531"/>
        <v>27535.438080000004</v>
      </c>
      <c r="AK690" s="143">
        <f>INDEX(รายได้แยกตามสิทธิ!$H:$H,MATCH(CalBudget2567!$D690,รายได้แยกตามสิทธิ!$B:$B,0))</f>
        <v>2063279.29</v>
      </c>
      <c r="AL690" s="138">
        <f>INDEX(ผลงานOPDVisit_HDC!$K:$K,MATCH(CalBudget2567!$D690,ผลงานOPDVisit_HDC!$A:$A,0))</f>
        <v>3097</v>
      </c>
      <c r="AM690" s="138">
        <f t="shared" si="532"/>
        <v>666.21869228285436</v>
      </c>
      <c r="AN690" s="139">
        <f t="shared" si="533"/>
        <v>3716.3999999999996</v>
      </c>
      <c r="AO690" s="140">
        <f t="shared" si="534"/>
        <v>3716.3999999999996</v>
      </c>
      <c r="AP690" s="141">
        <f t="shared" si="535"/>
        <v>683.80686575912171</v>
      </c>
      <c r="AQ690" s="142">
        <f t="shared" si="536"/>
        <v>2541299.8359071999</v>
      </c>
      <c r="AR690" s="144">
        <f t="shared" si="510"/>
        <v>61186213.560316801</v>
      </c>
      <c r="AS690" s="143">
        <f>INDEX(รายได้แยกตามสิทธิ!$I:$I,MATCH(CalBudget2567!$D690,รายได้แยกตามสิทธิ!$B:$B,0))</f>
        <v>12647414.4</v>
      </c>
      <c r="AT690" s="138">
        <f>INDEX(ผลงานAdjRw_DHES!$D:$D,MATCH(CalBudget2567!$D690,ผลงานAdjRw_DHES!$B:$B,0))</f>
        <v>1031.8435999999999</v>
      </c>
      <c r="AU690" s="143">
        <f t="shared" si="537"/>
        <v>12257.104080502124</v>
      </c>
      <c r="AV690" s="139">
        <f t="shared" si="538"/>
        <v>1238.2123199999999</v>
      </c>
      <c r="AW690" s="140">
        <f t="shared" si="539"/>
        <v>1238.2123199999999</v>
      </c>
      <c r="AX690" s="141">
        <f t="shared" si="540"/>
        <v>12580.69162822738</v>
      </c>
      <c r="AY690" s="142">
        <f t="shared" si="541"/>
        <v>15577567.368192</v>
      </c>
      <c r="AZ690" s="143">
        <f>INDEX(รายได้แยกตามสิทธิ!$J:$J,MATCH(CalBudget2567!$D690,รายได้แยกตามสิทธิ!$B:$B,0))</f>
        <v>2437966.06</v>
      </c>
      <c r="BA690" s="138">
        <f>INDEX(ผลงานAdjRw_DHES!$F:$F,MATCH(CalBudget2567!$D690,ผลงานAdjRw_DHES!$B:$B,0))</f>
        <v>147.6292</v>
      </c>
      <c r="BB690" s="143">
        <f t="shared" si="542"/>
        <v>16514.118209676679</v>
      </c>
      <c r="BC690" s="139">
        <f t="shared" si="543"/>
        <v>177.15503999999999</v>
      </c>
      <c r="BD690" s="140">
        <f t="shared" si="544"/>
        <v>177.15503999999999</v>
      </c>
      <c r="BE690" s="141">
        <f t="shared" si="545"/>
        <v>16950.090930412141</v>
      </c>
      <c r="BF690" s="142">
        <f t="shared" si="546"/>
        <v>3002794.0367807997</v>
      </c>
      <c r="BG690" s="143">
        <f>INDEX(รายได้แยกตามสิทธิ!$K:$K,MATCH(CalBudget2567!$D690,รายได้แยกตามสิทธิ!$B:$B,0))</f>
        <v>508604.36</v>
      </c>
      <c r="BH690" s="138">
        <f>INDEX(ผลงานAdjRw_DHES!$E:$E,MATCH(CalBudget2567!$D690,ผลงานAdjRw_DHES!$B:$B,0))</f>
        <v>41.2761</v>
      </c>
      <c r="BI690" s="143">
        <f t="shared" si="547"/>
        <v>12322.006197290926</v>
      </c>
      <c r="BJ690" s="139">
        <f t="shared" si="548"/>
        <v>49.531320000000001</v>
      </c>
      <c r="BK690" s="140">
        <f t="shared" si="549"/>
        <v>49.531320000000001</v>
      </c>
      <c r="BL690" s="141">
        <f t="shared" si="550"/>
        <v>12647.307160899407</v>
      </c>
      <c r="BM690" s="142">
        <f t="shared" si="551"/>
        <v>626437.81812479999</v>
      </c>
      <c r="BN690" s="143">
        <f>INDEX(รายได้แยกตามสิทธิ!$N:$N,MATCH(CalBudget2567!$D690,รายได้แยกตามสิทธิ!$B:$B,0))</f>
        <v>403946</v>
      </c>
      <c r="BO690" s="138">
        <f>INDEX(ผลงานAdjRw_DHES!$I:$I,MATCH(CalBudget2567!$D690,ผลงานAdjRw_DHES!$B:$B,0))</f>
        <v>65.108200000000039</v>
      </c>
      <c r="BP690" s="143">
        <f t="shared" si="552"/>
        <v>6204.226195778715</v>
      </c>
      <c r="BQ690" s="139">
        <f t="shared" si="553"/>
        <v>78.129840000000044</v>
      </c>
      <c r="BR690" s="140">
        <f t="shared" si="554"/>
        <v>78.129840000000044</v>
      </c>
      <c r="BS690" s="141">
        <f t="shared" si="555"/>
        <v>6368.0177673472735</v>
      </c>
      <c r="BT690" s="142">
        <f t="shared" si="556"/>
        <v>497532.20928000001</v>
      </c>
      <c r="BU690" s="144">
        <f t="shared" si="557"/>
        <v>19704331.432377599</v>
      </c>
      <c r="BV690" s="145">
        <f t="shared" si="511"/>
        <v>80890544.992694408</v>
      </c>
      <c r="BW690" s="146">
        <f>INDEX(รายได้แยกตามสิทธิ!$Q:$Q,MATCH(CalBudget2567!$D690,รายได้แยกตามสิทธิ!$B:$B,0))</f>
        <v>0.42</v>
      </c>
      <c r="BX690" s="145">
        <f t="shared" si="558"/>
        <v>33974028.896931648</v>
      </c>
      <c r="BY690" s="141"/>
      <c r="BZ690" s="143">
        <f t="shared" si="559"/>
        <v>84120</v>
      </c>
      <c r="CA690" s="138">
        <f>INDEX(ผลงานOPDVisit_HDC!$C:$C,MATCH(CalBudget2567!$D690,ผลงานOPDVisit_HDC!$A:$A,0))</f>
        <v>84120</v>
      </c>
      <c r="CB690" s="138">
        <f t="shared" si="560"/>
        <v>0</v>
      </c>
    </row>
    <row r="691" spans="1:80" hidden="1" x14ac:dyDescent="0.7">
      <c r="A691" s="136">
        <f>COUNTA($D$16:D691)</f>
        <v>676</v>
      </c>
      <c r="B691" s="1">
        <v>10</v>
      </c>
      <c r="C691" s="2" t="s">
        <v>57</v>
      </c>
      <c r="D691" s="91" t="s">
        <v>751</v>
      </c>
      <c r="E691" s="3" t="s">
        <v>1639</v>
      </c>
      <c r="F691" s="4" t="s">
        <v>1876</v>
      </c>
      <c r="G691" s="1">
        <v>5</v>
      </c>
      <c r="H691" s="3" t="s">
        <v>2964</v>
      </c>
      <c r="I691" s="137">
        <f>INDEX(รายได้แยกตามสิทธิ!$D:$D,MATCH(CalBudget2567!$D691,รายได้แยกตามสิทธิ!$B:$B,0))</f>
        <v>11250307.5</v>
      </c>
      <c r="J691" s="138">
        <f>INDEX(ผลงานOPDVisit_HDC!$F:$F,MATCH(CalBudget2567!$D691,ผลงานOPDVisit_HDC!$A:$A,0))</f>
        <v>30496</v>
      </c>
      <c r="K691" s="138">
        <f t="shared" si="512"/>
        <v>368.91092274396641</v>
      </c>
      <c r="L691" s="139">
        <f t="shared" si="513"/>
        <v>36595.199999999997</v>
      </c>
      <c r="M691" s="140">
        <f t="shared" si="514"/>
        <v>36595.199999999997</v>
      </c>
      <c r="N691" s="141">
        <f t="shared" si="515"/>
        <v>378.65017110440715</v>
      </c>
      <c r="O691" s="142">
        <f t="shared" si="516"/>
        <v>13856778.741599999</v>
      </c>
      <c r="P691" s="143">
        <f>INDEX(รายได้แยกตามสิทธิ!$E:$E,MATCH(CalBudget2567!$D691,รายได้แยกตามสิทธิ!$B:$B,0))</f>
        <v>2893746.75</v>
      </c>
      <c r="Q691" s="138">
        <f>INDEX(ผลงานOPDVisit_HDC!$D:$D,MATCH(CalBudget2567!$D691,ผลงานOPDVisit_HDC!$A:$A,0))</f>
        <v>5966</v>
      </c>
      <c r="R691" s="138">
        <f t="shared" si="517"/>
        <v>485.03968320482733</v>
      </c>
      <c r="S691" s="139">
        <f t="shared" si="518"/>
        <v>7159.2</v>
      </c>
      <c r="T691" s="140">
        <f t="shared" si="519"/>
        <v>7159.2</v>
      </c>
      <c r="U691" s="141">
        <f t="shared" si="520"/>
        <v>497.84473084143474</v>
      </c>
      <c r="V691" s="142">
        <f t="shared" si="521"/>
        <v>3564169.9970399993</v>
      </c>
      <c r="W691" s="143">
        <f>INDEX(รายได้แยกตามสิทธิ!$F:$F,MATCH(CalBudget2567!$D691,รายได้แยกตามสิทธิ!$B:$B,0))</f>
        <v>1068736.25</v>
      </c>
      <c r="X691" s="138">
        <f>INDEX(ผลงานOPDVisit_HDC!$E:$E,MATCH(CalBudget2567!$D691,ผลงานOPDVisit_HDC!$A:$A,0))</f>
        <v>8168</v>
      </c>
      <c r="Y691" s="138">
        <f t="shared" si="522"/>
        <v>130.84430093046032</v>
      </c>
      <c r="Z691" s="139">
        <f t="shared" si="523"/>
        <v>9801.6</v>
      </c>
      <c r="AA691" s="140">
        <f t="shared" si="524"/>
        <v>9801.6</v>
      </c>
      <c r="AB691" s="141">
        <f t="shared" si="525"/>
        <v>134.29859047502447</v>
      </c>
      <c r="AC691" s="142">
        <f t="shared" si="526"/>
        <v>1316341.0643999998</v>
      </c>
      <c r="AD691" s="143">
        <f>INDEX(รายได้แยกตามสิทธิ!$G:$G,MATCH(CalBudget2567!$D691,รายได้แยกตามสิทธิ!$B:$B,0))</f>
        <v>10691</v>
      </c>
      <c r="AE691" s="138">
        <f>INDEX(ผลงานOPDVisit_HDC!$G:$G,MATCH(CalBudget2567!$D691,ผลงานOPDVisit_HDC!$A:$A,0))</f>
        <v>324</v>
      </c>
      <c r="AF691" s="138">
        <f t="shared" si="527"/>
        <v>32.996913580246911</v>
      </c>
      <c r="AG691" s="139">
        <f t="shared" si="528"/>
        <v>388.8</v>
      </c>
      <c r="AH691" s="140">
        <f t="shared" si="529"/>
        <v>388.8</v>
      </c>
      <c r="AI691" s="141">
        <f t="shared" si="530"/>
        <v>33.868032098765433</v>
      </c>
      <c r="AJ691" s="142">
        <f t="shared" si="531"/>
        <v>13167.890880000001</v>
      </c>
      <c r="AK691" s="143">
        <f>INDEX(รายได้แยกตามสิทธิ!$H:$H,MATCH(CalBudget2567!$D691,รายได้แยกตามสิทธิ!$B:$B,0))</f>
        <v>1063768.75</v>
      </c>
      <c r="AL691" s="138">
        <f>INDEX(ผลงานOPDVisit_HDC!$K:$K,MATCH(CalBudget2567!$D691,ผลงานOPDVisit_HDC!$A:$A,0))</f>
        <v>3000</v>
      </c>
      <c r="AM691" s="138">
        <f t="shared" si="532"/>
        <v>354.58958333333334</v>
      </c>
      <c r="AN691" s="139">
        <f t="shared" si="533"/>
        <v>3600</v>
      </c>
      <c r="AO691" s="140">
        <f t="shared" si="534"/>
        <v>3600</v>
      </c>
      <c r="AP691" s="141">
        <f t="shared" si="535"/>
        <v>363.95074833333331</v>
      </c>
      <c r="AQ691" s="142">
        <f t="shared" si="536"/>
        <v>1310222.6939999999</v>
      </c>
      <c r="AR691" s="144">
        <f t="shared" si="510"/>
        <v>20060680.387919996</v>
      </c>
      <c r="AS691" s="143">
        <f>INDEX(รายได้แยกตามสิทธิ!$I:$I,MATCH(CalBudget2567!$D691,รายได้แยกตามสิทธิ!$B:$B,0))</f>
        <v>4522614.25</v>
      </c>
      <c r="AT691" s="138">
        <f>INDEX(ผลงานAdjRw_DHES!$D:$D,MATCH(CalBudget2567!$D691,ผลงานAdjRw_DHES!$B:$B,0))</f>
        <v>721.77699999999993</v>
      </c>
      <c r="AU691" s="143">
        <f t="shared" si="537"/>
        <v>6265.943982698258</v>
      </c>
      <c r="AV691" s="139">
        <f t="shared" si="538"/>
        <v>866.13239999999985</v>
      </c>
      <c r="AW691" s="140">
        <f t="shared" si="539"/>
        <v>866.13239999999985</v>
      </c>
      <c r="AX691" s="141">
        <f t="shared" si="540"/>
        <v>6431.3649038414924</v>
      </c>
      <c r="AY691" s="142">
        <f t="shared" si="541"/>
        <v>5570413.5194399999</v>
      </c>
      <c r="AZ691" s="143">
        <f>INDEX(รายได้แยกตามสิทธิ!$J:$J,MATCH(CalBudget2567!$D691,รายได้แยกตามสิทธิ!$B:$B,0))</f>
        <v>785076.5</v>
      </c>
      <c r="BA691" s="138">
        <f>INDEX(ผลงานAdjRw_DHES!$F:$F,MATCH(CalBudget2567!$D691,ผลงานAdjRw_DHES!$B:$B,0))</f>
        <v>61.942800000000005</v>
      </c>
      <c r="BB691" s="143">
        <f t="shared" si="542"/>
        <v>12674.217181012158</v>
      </c>
      <c r="BC691" s="139">
        <f t="shared" si="543"/>
        <v>74.331360000000004</v>
      </c>
      <c r="BD691" s="140">
        <f t="shared" si="544"/>
        <v>74.331360000000004</v>
      </c>
      <c r="BE691" s="141">
        <f t="shared" si="545"/>
        <v>13008.816514590879</v>
      </c>
      <c r="BF691" s="142">
        <f t="shared" si="546"/>
        <v>966963.02351999993</v>
      </c>
      <c r="BG691" s="143">
        <f>INDEX(รายได้แยกตามสิทธิ!$K:$K,MATCH(CalBudget2567!$D691,รายได้แยกตามสิทธิ!$B:$B,0))</f>
        <v>390750.75</v>
      </c>
      <c r="BH691" s="138">
        <f>INDEX(ผลงานAdjRw_DHES!$E:$E,MATCH(CalBudget2567!$D691,ผลงานAdjRw_DHES!$B:$B,0))</f>
        <v>53.958300000000001</v>
      </c>
      <c r="BI691" s="143">
        <f t="shared" si="547"/>
        <v>7241.7172149604412</v>
      </c>
      <c r="BJ691" s="139">
        <f t="shared" si="548"/>
        <v>64.749960000000002</v>
      </c>
      <c r="BK691" s="140">
        <f t="shared" si="549"/>
        <v>64.749960000000002</v>
      </c>
      <c r="BL691" s="141">
        <f t="shared" si="550"/>
        <v>7432.8985494353965</v>
      </c>
      <c r="BM691" s="142">
        <f t="shared" si="551"/>
        <v>481279.88375999994</v>
      </c>
      <c r="BN691" s="143">
        <f>INDEX(รายได้แยกตามสิทธิ!$N:$N,MATCH(CalBudget2567!$D691,รายได้แยกตามสิทธิ!$B:$B,0))</f>
        <v>400334</v>
      </c>
      <c r="BO691" s="138">
        <f>INDEX(ผลงานAdjRw_DHES!$I:$I,MATCH(CalBudget2567!$D691,ผลงานAdjRw_DHES!$B:$B,0))</f>
        <v>44.24280000000013</v>
      </c>
      <c r="BP691" s="143">
        <f t="shared" si="552"/>
        <v>9048.5683546249074</v>
      </c>
      <c r="BQ691" s="139">
        <f t="shared" si="553"/>
        <v>53.091360000000158</v>
      </c>
      <c r="BR691" s="140">
        <f t="shared" si="554"/>
        <v>53.091360000000158</v>
      </c>
      <c r="BS691" s="141">
        <f t="shared" si="555"/>
        <v>9287.4505591870056</v>
      </c>
      <c r="BT691" s="142">
        <f t="shared" si="556"/>
        <v>493083.38112000009</v>
      </c>
      <c r="BU691" s="144">
        <f t="shared" si="557"/>
        <v>7511739.8078399999</v>
      </c>
      <c r="BV691" s="145">
        <f t="shared" si="511"/>
        <v>27572420.195759997</v>
      </c>
      <c r="BW691" s="146">
        <f>INDEX(รายได้แยกตามสิทธิ!$Q:$Q,MATCH(CalBudget2567!$D691,รายได้แยกตามสิทธิ!$B:$B,0))</f>
        <v>0.35</v>
      </c>
      <c r="BX691" s="145">
        <f t="shared" si="558"/>
        <v>9650347.0685159974</v>
      </c>
      <c r="BY691" s="141"/>
      <c r="BZ691" s="143">
        <f t="shared" si="559"/>
        <v>47954</v>
      </c>
      <c r="CA691" s="138">
        <f>INDEX(ผลงานOPDVisit_HDC!$C:$C,MATCH(CalBudget2567!$D691,ผลงานOPDVisit_HDC!$A:$A,0))</f>
        <v>47954</v>
      </c>
      <c r="CB691" s="138">
        <f t="shared" si="560"/>
        <v>0</v>
      </c>
    </row>
    <row r="692" spans="1:80" hidden="1" x14ac:dyDescent="0.7">
      <c r="A692" s="136">
        <f>COUNTA($D$16:D692)</f>
        <v>677</v>
      </c>
      <c r="B692" s="1">
        <v>10</v>
      </c>
      <c r="C692" s="2" t="s">
        <v>57</v>
      </c>
      <c r="D692" s="91" t="s">
        <v>752</v>
      </c>
      <c r="E692" s="3" t="s">
        <v>1640</v>
      </c>
      <c r="F692" s="4" t="s">
        <v>1876</v>
      </c>
      <c r="G692" s="1">
        <v>5</v>
      </c>
      <c r="H692" s="3" t="s">
        <v>2964</v>
      </c>
      <c r="I692" s="137">
        <f>INDEX(รายได้แยกตามสิทธิ!$D:$D,MATCH(CalBudget2567!$D692,รายได้แยกตามสิทธิ!$B:$B,0))</f>
        <v>18416311.57</v>
      </c>
      <c r="J692" s="138">
        <f>INDEX(ผลงานOPDVisit_HDC!$F:$F,MATCH(CalBudget2567!$D692,ผลงานOPDVisit_HDC!$A:$A,0))</f>
        <v>36495</v>
      </c>
      <c r="K692" s="138">
        <f t="shared" si="512"/>
        <v>504.62560816550211</v>
      </c>
      <c r="L692" s="139">
        <f t="shared" si="513"/>
        <v>43794</v>
      </c>
      <c r="M692" s="140">
        <f t="shared" si="514"/>
        <v>43794</v>
      </c>
      <c r="N692" s="141">
        <f t="shared" si="515"/>
        <v>517.94772422107133</v>
      </c>
      <c r="O692" s="142">
        <f t="shared" si="516"/>
        <v>22683002.634537596</v>
      </c>
      <c r="P692" s="143">
        <f>INDEX(รายได้แยกตามสิทธิ!$E:$E,MATCH(CalBudget2567!$D692,รายได้แยกตามสิทธิ!$B:$B,0))</f>
        <v>9100034.1500000004</v>
      </c>
      <c r="Q692" s="138">
        <f>INDEX(ผลงานOPDVisit_HDC!$D:$D,MATCH(CalBudget2567!$D692,ผลงานOPDVisit_HDC!$A:$A,0))</f>
        <v>15349</v>
      </c>
      <c r="R692" s="138">
        <f t="shared" si="517"/>
        <v>592.87472473776791</v>
      </c>
      <c r="S692" s="139">
        <f t="shared" si="518"/>
        <v>18418.8</v>
      </c>
      <c r="T692" s="140">
        <f t="shared" si="519"/>
        <v>18418.8</v>
      </c>
      <c r="U692" s="141">
        <f t="shared" si="520"/>
        <v>608.52661747084494</v>
      </c>
      <c r="V692" s="142">
        <f t="shared" si="521"/>
        <v>11208330.061871998</v>
      </c>
      <c r="W692" s="143">
        <f>INDEX(รายได้แยกตามสิทธิ!$F:$F,MATCH(CalBudget2567!$D692,รายได้แยกตามสิทธิ!$B:$B,0))</f>
        <v>1164801.29</v>
      </c>
      <c r="X692" s="138">
        <f>INDEX(ผลงานOPDVisit_HDC!$E:$E,MATCH(CalBudget2567!$D692,ผลงานOPDVisit_HDC!$A:$A,0))</f>
        <v>7835</v>
      </c>
      <c r="Y692" s="138">
        <f t="shared" si="522"/>
        <v>148.66640587109126</v>
      </c>
      <c r="Z692" s="139">
        <f t="shared" si="523"/>
        <v>9402</v>
      </c>
      <c r="AA692" s="140">
        <f t="shared" si="524"/>
        <v>9402</v>
      </c>
      <c r="AB692" s="141">
        <f t="shared" si="525"/>
        <v>152.59119898608807</v>
      </c>
      <c r="AC692" s="142">
        <f t="shared" si="526"/>
        <v>1434662.4528672001</v>
      </c>
      <c r="AD692" s="143">
        <f>INDEX(รายได้แยกตามสิทธิ!$G:$G,MATCH(CalBudget2567!$D692,รายได้แยกตามสิทธิ!$B:$B,0))</f>
        <v>62380</v>
      </c>
      <c r="AE692" s="138">
        <f>INDEX(ผลงานOPDVisit_HDC!$G:$G,MATCH(CalBudget2567!$D692,ผลงานOPDVisit_HDC!$A:$A,0))</f>
        <v>117</v>
      </c>
      <c r="AF692" s="138">
        <f t="shared" si="527"/>
        <v>533.16239316239319</v>
      </c>
      <c r="AG692" s="139">
        <f t="shared" si="528"/>
        <v>140.4</v>
      </c>
      <c r="AH692" s="140">
        <f t="shared" si="529"/>
        <v>140.4</v>
      </c>
      <c r="AI692" s="141">
        <f t="shared" si="530"/>
        <v>547.23788034188033</v>
      </c>
      <c r="AJ692" s="142">
        <f t="shared" si="531"/>
        <v>76832.198399999994</v>
      </c>
      <c r="AK692" s="143">
        <f>INDEX(รายได้แยกตามสิทธิ!$H:$H,MATCH(CalBudget2567!$D692,รายได้แยกตามสิทธิ!$B:$B,0))</f>
        <v>899820.14</v>
      </c>
      <c r="AL692" s="138">
        <f>INDEX(ผลงานOPDVisit_HDC!$K:$K,MATCH(CalBudget2567!$D692,ผลงานOPDVisit_HDC!$A:$A,0))</f>
        <v>3280</v>
      </c>
      <c r="AM692" s="138">
        <f t="shared" si="532"/>
        <v>274.33540853658536</v>
      </c>
      <c r="AN692" s="139">
        <f t="shared" si="533"/>
        <v>3936</v>
      </c>
      <c r="AO692" s="140">
        <f t="shared" si="534"/>
        <v>3936</v>
      </c>
      <c r="AP692" s="141">
        <f t="shared" si="535"/>
        <v>281.57786332195121</v>
      </c>
      <c r="AQ692" s="142">
        <f t="shared" si="536"/>
        <v>1108290.4700352</v>
      </c>
      <c r="AR692" s="144">
        <f t="shared" si="510"/>
        <v>36511117.817712002</v>
      </c>
      <c r="AS692" s="143">
        <f>INDEX(รายได้แยกตามสิทธิ!$I:$I,MATCH(CalBudget2567!$D692,รายได้แยกตามสิทธิ!$B:$B,0))</f>
        <v>8915562.0899999999</v>
      </c>
      <c r="AT692" s="138">
        <f>INDEX(ผลงานAdjRw_DHES!$D:$D,MATCH(CalBudget2567!$D692,ผลงานAdjRw_DHES!$B:$B,0))</f>
        <v>1045.9588999999999</v>
      </c>
      <c r="AU692" s="143">
        <f t="shared" si="537"/>
        <v>8523.8168440461668</v>
      </c>
      <c r="AV692" s="139">
        <f t="shared" si="538"/>
        <v>1255.1506799999997</v>
      </c>
      <c r="AW692" s="140">
        <f t="shared" si="539"/>
        <v>1255.1506799999997</v>
      </c>
      <c r="AX692" s="141">
        <f t="shared" si="540"/>
        <v>8748.8456087289851</v>
      </c>
      <c r="AY692" s="142">
        <f t="shared" si="541"/>
        <v>10981119.515011197</v>
      </c>
      <c r="AZ692" s="143">
        <f>INDEX(รายได้แยกตามสิทธิ!$J:$J,MATCH(CalBudget2567!$D692,รายได้แยกตามสิทธิ!$B:$B,0))</f>
        <v>3801561.69</v>
      </c>
      <c r="BA692" s="138">
        <f>INDEX(ผลงานAdjRw_DHES!$F:$F,MATCH(CalBudget2567!$D692,ผลงานAdjRw_DHES!$B:$B,0))</f>
        <v>319.3295</v>
      </c>
      <c r="BB692" s="143">
        <f t="shared" si="542"/>
        <v>11904.824609063679</v>
      </c>
      <c r="BC692" s="139">
        <f t="shared" si="543"/>
        <v>383.19540000000001</v>
      </c>
      <c r="BD692" s="140">
        <f t="shared" si="544"/>
        <v>383.19540000000001</v>
      </c>
      <c r="BE692" s="141">
        <f t="shared" si="545"/>
        <v>12219.11197874296</v>
      </c>
      <c r="BF692" s="142">
        <f t="shared" si="546"/>
        <v>4682307.5023392001</v>
      </c>
      <c r="BG692" s="143">
        <f>INDEX(รายได้แยกตามสิทธิ!$K:$K,MATCH(CalBudget2567!$D692,รายได้แยกตามสิทธิ!$B:$B,0))</f>
        <v>648395.4</v>
      </c>
      <c r="BH692" s="138">
        <f>INDEX(ผลงานAdjRw_DHES!$E:$E,MATCH(CalBudget2567!$D692,ผลงานAdjRw_DHES!$B:$B,0))</f>
        <v>75.713600000000014</v>
      </c>
      <c r="BI692" s="143">
        <f t="shared" si="547"/>
        <v>8563.7903890450325</v>
      </c>
      <c r="BJ692" s="139">
        <f t="shared" si="548"/>
        <v>90.856320000000011</v>
      </c>
      <c r="BK692" s="140">
        <f t="shared" si="549"/>
        <v>90.856320000000011</v>
      </c>
      <c r="BL692" s="141">
        <f t="shared" si="550"/>
        <v>8789.8744553158213</v>
      </c>
      <c r="BM692" s="142">
        <f t="shared" si="551"/>
        <v>798615.64627200004</v>
      </c>
      <c r="BN692" s="143">
        <f>INDEX(รายได้แยกตามสิทธิ!$N:$N,MATCH(CalBudget2567!$D692,รายได้แยกตามสิทธิ!$B:$B,0))</f>
        <v>250213.84</v>
      </c>
      <c r="BO692" s="138">
        <f>INDEX(ผลงานAdjRw_DHES!$I:$I,MATCH(CalBudget2567!$D692,ผลงานAdjRw_DHES!$B:$B,0))</f>
        <v>70.810999999999751</v>
      </c>
      <c r="BP692" s="143">
        <f t="shared" si="552"/>
        <v>3533.5447882391277</v>
      </c>
      <c r="BQ692" s="139">
        <f t="shared" si="553"/>
        <v>84.973199999999693</v>
      </c>
      <c r="BR692" s="140">
        <f t="shared" si="554"/>
        <v>84.973199999999693</v>
      </c>
      <c r="BS692" s="141">
        <f t="shared" si="555"/>
        <v>3626.8303706486408</v>
      </c>
      <c r="BT692" s="142">
        <f t="shared" si="556"/>
        <v>308183.38245119998</v>
      </c>
      <c r="BU692" s="144">
        <f t="shared" si="557"/>
        <v>16770226.046073599</v>
      </c>
      <c r="BV692" s="145">
        <f t="shared" si="511"/>
        <v>53281343.863785602</v>
      </c>
      <c r="BW692" s="146">
        <f>INDEX(รายได้แยกตามสิทธิ!$Q:$Q,MATCH(CalBudget2567!$D692,รายได้แยกตามสิทธิ!$B:$B,0))</f>
        <v>0.28999999999999998</v>
      </c>
      <c r="BX692" s="145">
        <f t="shared" si="558"/>
        <v>15451589.720497824</v>
      </c>
      <c r="BY692" s="141"/>
      <c r="BZ692" s="143">
        <f t="shared" si="559"/>
        <v>63076</v>
      </c>
      <c r="CA692" s="138">
        <f>INDEX(ผลงานOPDVisit_HDC!$C:$C,MATCH(CalBudget2567!$D692,ผลงานOPDVisit_HDC!$A:$A,0))</f>
        <v>63076</v>
      </c>
      <c r="CB692" s="138">
        <f t="shared" si="560"/>
        <v>0</v>
      </c>
    </row>
    <row r="693" spans="1:80" hidden="1" x14ac:dyDescent="0.7">
      <c r="A693" s="136">
        <f>COUNTA($D$16:D693)</f>
        <v>678</v>
      </c>
      <c r="B693" s="1">
        <v>10</v>
      </c>
      <c r="C693" s="2" t="s">
        <v>58</v>
      </c>
      <c r="D693" s="91" t="s">
        <v>753</v>
      </c>
      <c r="E693" s="3" t="s">
        <v>1641</v>
      </c>
      <c r="F693" s="4" t="s">
        <v>1877</v>
      </c>
      <c r="G693" s="1">
        <v>17</v>
      </c>
      <c r="H693" s="3" t="s">
        <v>2971</v>
      </c>
      <c r="I693" s="137">
        <f>INDEX(รายได้แยกตามสิทธิ!$D:$D,MATCH(CalBudget2567!$D693,รายได้แยกตามสิทธิ!$B:$B,0))</f>
        <v>240050271.47999999</v>
      </c>
      <c r="J693" s="138">
        <f>INDEX(ผลงานOPDVisit_HDC!$F:$F,MATCH(CalBudget2567!$D693,ผลงานOPDVisit_HDC!$A:$A,0))</f>
        <v>212745</v>
      </c>
      <c r="K693" s="138">
        <f t="shared" si="512"/>
        <v>1128.3474181766903</v>
      </c>
      <c r="L693" s="139">
        <f t="shared" si="513"/>
        <v>255294</v>
      </c>
      <c r="M693" s="140">
        <f t="shared" si="514"/>
        <v>255294</v>
      </c>
      <c r="N693" s="141">
        <f t="shared" si="515"/>
        <v>1158.1357900165549</v>
      </c>
      <c r="O693" s="142">
        <f t="shared" si="516"/>
        <v>295665118.37648636</v>
      </c>
      <c r="P693" s="143">
        <f>INDEX(รายได้แยกตามสิทธิ!$E:$E,MATCH(CalBudget2567!$D693,รายได้แยกตามสิทธิ!$B:$B,0))</f>
        <v>105141512.34999999</v>
      </c>
      <c r="Q693" s="138">
        <f>INDEX(ผลงานOPDVisit_HDC!$D:$D,MATCH(CalBudget2567!$D693,ผลงานOPDVisit_HDC!$A:$A,0))</f>
        <v>73927</v>
      </c>
      <c r="R693" s="138">
        <f t="shared" si="517"/>
        <v>1422.2342628538963</v>
      </c>
      <c r="S693" s="139">
        <f t="shared" si="518"/>
        <v>88712.4</v>
      </c>
      <c r="T693" s="140">
        <f t="shared" si="519"/>
        <v>88712.4</v>
      </c>
      <c r="U693" s="141">
        <f t="shared" si="520"/>
        <v>1459.7812473932393</v>
      </c>
      <c r="V693" s="142">
        <f t="shared" si="521"/>
        <v>129500697.93124799</v>
      </c>
      <c r="W693" s="143">
        <f>INDEX(รายได้แยกตามสิทธิ!$F:$F,MATCH(CalBudget2567!$D693,รายได้แยกตามสิทธิ!$B:$B,0))</f>
        <v>26944963.649999999</v>
      </c>
      <c r="X693" s="138">
        <f>INDEX(ผลงานOPDVisit_HDC!$E:$E,MATCH(CalBudget2567!$D693,ผลงานOPDVisit_HDC!$A:$A,0))</f>
        <v>33022</v>
      </c>
      <c r="Y693" s="138">
        <f t="shared" si="522"/>
        <v>815.97006995336437</v>
      </c>
      <c r="Z693" s="139">
        <f t="shared" si="523"/>
        <v>39626.400000000001</v>
      </c>
      <c r="AA693" s="140">
        <f t="shared" si="524"/>
        <v>39626.400000000001</v>
      </c>
      <c r="AB693" s="141">
        <f t="shared" si="525"/>
        <v>837.51167980013315</v>
      </c>
      <c r="AC693" s="142">
        <f t="shared" si="526"/>
        <v>33187572.828431997</v>
      </c>
      <c r="AD693" s="143">
        <f>INDEX(รายได้แยกตามสิทธิ!$G:$G,MATCH(CalBudget2567!$D693,รายได้แยกตามสิทธิ!$B:$B,0))</f>
        <v>220740.51</v>
      </c>
      <c r="AE693" s="138">
        <f>INDEX(ผลงานOPDVisit_HDC!$G:$G,MATCH(CalBudget2567!$D693,ผลงานOPDVisit_HDC!$A:$A,0))</f>
        <v>118</v>
      </c>
      <c r="AF693" s="138">
        <f t="shared" si="527"/>
        <v>1870.6822881355934</v>
      </c>
      <c r="AG693" s="139">
        <f t="shared" si="528"/>
        <v>141.6</v>
      </c>
      <c r="AH693" s="140">
        <f t="shared" si="529"/>
        <v>141.6</v>
      </c>
      <c r="AI693" s="141">
        <f t="shared" si="530"/>
        <v>1920.068300542373</v>
      </c>
      <c r="AJ693" s="142">
        <f t="shared" si="531"/>
        <v>271881.67135680001</v>
      </c>
      <c r="AK693" s="143">
        <f>INDEX(รายได้แยกตามสิทธิ!$H:$H,MATCH(CalBudget2567!$D693,รายได้แยกตามสิทธิ!$B:$B,0))</f>
        <v>14878819.279999999</v>
      </c>
      <c r="AL693" s="138">
        <f>INDEX(ผลงานOPDVisit_HDC!$K:$K,MATCH(CalBudget2567!$D693,ผลงานOPDVisit_HDC!$A:$A,0))</f>
        <v>21288</v>
      </c>
      <c r="AM693" s="138">
        <f t="shared" si="532"/>
        <v>698.92987974445691</v>
      </c>
      <c r="AN693" s="139">
        <f t="shared" si="533"/>
        <v>25545.599999999999</v>
      </c>
      <c r="AO693" s="140">
        <f t="shared" si="534"/>
        <v>25545.599999999999</v>
      </c>
      <c r="AP693" s="141">
        <f t="shared" si="535"/>
        <v>717.38162856971053</v>
      </c>
      <c r="AQ693" s="142">
        <f t="shared" si="536"/>
        <v>18325944.130790398</v>
      </c>
      <c r="AR693" s="144">
        <f t="shared" si="510"/>
        <v>476951214.9383136</v>
      </c>
      <c r="AS693" s="143">
        <f>INDEX(รายได้แยกตามสิทธิ!$I:$I,MATCH(CalBudget2567!$D693,รายได้แยกตามสิทธิ!$B:$B,0))</f>
        <v>652275766.20000005</v>
      </c>
      <c r="AT693" s="138">
        <f>INDEX(ผลงานAdjRw_DHES!$D:$D,MATCH(CalBudget2567!$D693,ผลงานAdjRw_DHES!$B:$B,0))</f>
        <v>34688.86</v>
      </c>
      <c r="AU693" s="143">
        <f t="shared" si="537"/>
        <v>18803.609175971767</v>
      </c>
      <c r="AV693" s="139">
        <f t="shared" si="538"/>
        <v>41626.631999999998</v>
      </c>
      <c r="AW693" s="140">
        <f t="shared" si="539"/>
        <v>41626.631999999998</v>
      </c>
      <c r="AX693" s="141">
        <f t="shared" si="540"/>
        <v>19300.024458217424</v>
      </c>
      <c r="AY693" s="142">
        <f t="shared" si="541"/>
        <v>803395015.71321607</v>
      </c>
      <c r="AZ693" s="143">
        <f>INDEX(รายได้แยกตามสิทธิ!$J:$J,MATCH(CalBudget2567!$D693,รายได้แยกตามสิทธิ!$B:$B,0))</f>
        <v>78556453.469999999</v>
      </c>
      <c r="BA693" s="138">
        <f>INDEX(ผลงานAdjRw_DHES!$F:$F,MATCH(CalBudget2567!$D693,ผลงานAdjRw_DHES!$B:$B,0))</f>
        <v>5072.2200000000012</v>
      </c>
      <c r="BB693" s="143">
        <f t="shared" si="542"/>
        <v>15487.587973313457</v>
      </c>
      <c r="BC693" s="139">
        <f t="shared" si="543"/>
        <v>6086.6640000000016</v>
      </c>
      <c r="BD693" s="140">
        <f t="shared" si="544"/>
        <v>6086.6640000000016</v>
      </c>
      <c r="BE693" s="141">
        <f t="shared" si="545"/>
        <v>15896.460295808933</v>
      </c>
      <c r="BF693" s="142">
        <f t="shared" si="546"/>
        <v>96756412.609929606</v>
      </c>
      <c r="BG693" s="143">
        <f>INDEX(รายได้แยกตามสิทธิ!$K:$K,MATCH(CalBudget2567!$D693,รายได้แยกตามสิทธิ!$B:$B,0))</f>
        <v>34386069.939999998</v>
      </c>
      <c r="BH693" s="138">
        <f>INDEX(ผลงานAdjRw_DHES!$E:$E,MATCH(CalBudget2567!$D693,ผลงานAdjRw_DHES!$B:$B,0))</f>
        <v>2789.09</v>
      </c>
      <c r="BI693" s="143">
        <f t="shared" si="547"/>
        <v>12328.777465051324</v>
      </c>
      <c r="BJ693" s="139">
        <f t="shared" si="548"/>
        <v>3346.9079999999999</v>
      </c>
      <c r="BK693" s="140">
        <f t="shared" si="549"/>
        <v>3346.9079999999999</v>
      </c>
      <c r="BL693" s="141">
        <f t="shared" si="550"/>
        <v>12654.257190128679</v>
      </c>
      <c r="BM693" s="142">
        <f t="shared" si="551"/>
        <v>42352634.623699196</v>
      </c>
      <c r="BN693" s="143">
        <f>INDEX(รายได้แยกตามสิทธิ!$N:$N,MATCH(CalBudget2567!$D693,รายได้แยกตามสิทธิ!$B:$B,0))</f>
        <v>63478909.25</v>
      </c>
      <c r="BO693" s="138">
        <f>INDEX(ผลงานAdjRw_DHES!$I:$I,MATCH(CalBudget2567!$D693,ผลงานAdjRw_DHES!$B:$B,0))</f>
        <v>1903.130000000001</v>
      </c>
      <c r="BP693" s="143">
        <f t="shared" si="552"/>
        <v>33355.004256146436</v>
      </c>
      <c r="BQ693" s="139">
        <f t="shared" si="553"/>
        <v>2283.7560000000012</v>
      </c>
      <c r="BR693" s="140">
        <f t="shared" si="554"/>
        <v>2283.7560000000012</v>
      </c>
      <c r="BS693" s="141">
        <f t="shared" si="555"/>
        <v>34235.5763685087</v>
      </c>
      <c r="BT693" s="142">
        <f t="shared" si="556"/>
        <v>78185702.945040002</v>
      </c>
      <c r="BU693" s="144">
        <f t="shared" si="557"/>
        <v>1020689765.8918848</v>
      </c>
      <c r="BV693" s="145">
        <f t="shared" si="511"/>
        <v>1497640980.8301983</v>
      </c>
      <c r="BW693" s="146">
        <f>INDEX(รายได้แยกตามสิทธิ!$Q:$Q,MATCH(CalBudget2567!$D693,รายได้แยกตามสิทธิ!$B:$B,0))</f>
        <v>0.36</v>
      </c>
      <c r="BX693" s="145">
        <f t="shared" si="558"/>
        <v>539150753.09887135</v>
      </c>
      <c r="BY693" s="141"/>
      <c r="BZ693" s="143">
        <f t="shared" si="559"/>
        <v>341100</v>
      </c>
      <c r="CA693" s="138">
        <f>INDEX(ผลงานOPDVisit_HDC!$C:$C,MATCH(CalBudget2567!$D693,ผลงานOPDVisit_HDC!$A:$A,0))</f>
        <v>341100</v>
      </c>
      <c r="CB693" s="138">
        <f t="shared" si="560"/>
        <v>0</v>
      </c>
    </row>
    <row r="694" spans="1:80" hidden="1" x14ac:dyDescent="0.7">
      <c r="A694" s="136">
        <f>COUNTA($D$16:D694)</f>
        <v>679</v>
      </c>
      <c r="B694" s="1">
        <v>10</v>
      </c>
      <c r="C694" s="2" t="s">
        <v>58</v>
      </c>
      <c r="D694" s="91" t="s">
        <v>754</v>
      </c>
      <c r="E694" s="3" t="s">
        <v>1642</v>
      </c>
      <c r="F694" s="4" t="s">
        <v>1876</v>
      </c>
      <c r="G694" s="1">
        <v>5</v>
      </c>
      <c r="H694" s="3" t="s">
        <v>2964</v>
      </c>
      <c r="I694" s="137">
        <f>INDEX(รายได้แยกตามสิทธิ!$D:$D,MATCH(CalBudget2567!$D694,รายได้แยกตามสิทธิ!$B:$B,0))</f>
        <v>20775057.510000002</v>
      </c>
      <c r="J694" s="138">
        <f>INDEX(ผลงานOPDVisit_HDC!$F:$F,MATCH(CalBudget2567!$D694,ผลงานOPDVisit_HDC!$A:$A,0))</f>
        <v>46894</v>
      </c>
      <c r="K694" s="138">
        <f t="shared" si="512"/>
        <v>443.02165543566343</v>
      </c>
      <c r="L694" s="139">
        <f t="shared" si="513"/>
        <v>56272.799999999996</v>
      </c>
      <c r="M694" s="140">
        <f t="shared" si="514"/>
        <v>56272.799999999996</v>
      </c>
      <c r="N694" s="141">
        <f t="shared" si="515"/>
        <v>454.71742713916495</v>
      </c>
      <c r="O694" s="142">
        <f t="shared" si="516"/>
        <v>25588222.833916798</v>
      </c>
      <c r="P694" s="143">
        <f>INDEX(รายได้แยกตามสิทธิ!$E:$E,MATCH(CalBudget2567!$D694,รายได้แยกตามสิทธิ!$B:$B,0))</f>
        <v>4770683</v>
      </c>
      <c r="Q694" s="138">
        <f>INDEX(ผลงานOPDVisit_HDC!$D:$D,MATCH(CalBudget2567!$D694,ผลงานOPDVisit_HDC!$A:$A,0))</f>
        <v>7181</v>
      </c>
      <c r="R694" s="138">
        <f t="shared" si="517"/>
        <v>664.34800167107642</v>
      </c>
      <c r="S694" s="139">
        <f t="shared" si="518"/>
        <v>8617.1999999999989</v>
      </c>
      <c r="T694" s="140">
        <f t="shared" si="519"/>
        <v>8617.1999999999989</v>
      </c>
      <c r="U694" s="141">
        <f t="shared" si="520"/>
        <v>681.88678891519282</v>
      </c>
      <c r="V694" s="142">
        <f t="shared" si="521"/>
        <v>5875954.837439999</v>
      </c>
      <c r="W694" s="143">
        <f>INDEX(รายได้แยกตามสิทธิ!$F:$F,MATCH(CalBudget2567!$D694,รายได้แยกตามสิทธิ!$B:$B,0))</f>
        <v>1662013.5</v>
      </c>
      <c r="X694" s="138">
        <f>INDEX(ผลงานOPDVisit_HDC!$E:$E,MATCH(CalBudget2567!$D694,ผลงานOPDVisit_HDC!$A:$A,0))</f>
        <v>7210</v>
      </c>
      <c r="Y694" s="138">
        <f t="shared" si="522"/>
        <v>230.51504854368932</v>
      </c>
      <c r="Z694" s="139">
        <f t="shared" si="523"/>
        <v>8652</v>
      </c>
      <c r="AA694" s="140">
        <f t="shared" si="524"/>
        <v>8652</v>
      </c>
      <c r="AB694" s="141">
        <f t="shared" si="525"/>
        <v>236.60064582524271</v>
      </c>
      <c r="AC694" s="142">
        <f t="shared" si="526"/>
        <v>2047068.7876799998</v>
      </c>
      <c r="AD694" s="143">
        <f>INDEX(รายได้แยกตามสิทธิ!$G:$G,MATCH(CalBudget2567!$D694,รายได้แยกตามสิทธิ!$B:$B,0))</f>
        <v>28981</v>
      </c>
      <c r="AE694" s="138">
        <f>INDEX(ผลงานOPDVisit_HDC!$G:$G,MATCH(CalBudget2567!$D694,ผลงานOPDVisit_HDC!$A:$A,0))</f>
        <v>155</v>
      </c>
      <c r="AF694" s="138">
        <f t="shared" si="527"/>
        <v>186.97419354838709</v>
      </c>
      <c r="AG694" s="139">
        <f t="shared" si="528"/>
        <v>186</v>
      </c>
      <c r="AH694" s="140">
        <f t="shared" si="529"/>
        <v>186</v>
      </c>
      <c r="AI694" s="141">
        <f t="shared" si="530"/>
        <v>191.91031225806452</v>
      </c>
      <c r="AJ694" s="142">
        <f t="shared" si="531"/>
        <v>35695.318080000005</v>
      </c>
      <c r="AK694" s="143">
        <f>INDEX(รายได้แยกตามสิทธิ!$H:$H,MATCH(CalBudget2567!$D694,รายได้แยกตามสิทธิ!$B:$B,0))</f>
        <v>1023751.04</v>
      </c>
      <c r="AL694" s="138">
        <f>INDEX(ผลงานOPDVisit_HDC!$K:$K,MATCH(CalBudget2567!$D694,ผลงานOPDVisit_HDC!$A:$A,0))</f>
        <v>35</v>
      </c>
      <c r="AM694" s="138">
        <f t="shared" si="532"/>
        <v>29250.029714285716</v>
      </c>
      <c r="AN694" s="139">
        <f t="shared" si="533"/>
        <v>42</v>
      </c>
      <c r="AO694" s="140">
        <f t="shared" si="534"/>
        <v>42</v>
      </c>
      <c r="AP694" s="141">
        <f t="shared" si="535"/>
        <v>30022.230498742858</v>
      </c>
      <c r="AQ694" s="142">
        <f t="shared" si="536"/>
        <v>1260933.6809471999</v>
      </c>
      <c r="AR694" s="144">
        <f t="shared" si="510"/>
        <v>34807875.458063997</v>
      </c>
      <c r="AS694" s="143">
        <f>INDEX(รายได้แยกตามสิทธิ!$I:$I,MATCH(CalBudget2567!$D694,รายได้แยกตามสิทธิ!$B:$B,0))</f>
        <v>5801496.5099999998</v>
      </c>
      <c r="AT694" s="138">
        <f>INDEX(ผลงานAdjRw_DHES!$D:$D,MATCH(CalBudget2567!$D694,ผลงานAdjRw_DHES!$B:$B,0))</f>
        <v>889.91250000000002</v>
      </c>
      <c r="AU694" s="143">
        <f t="shared" si="537"/>
        <v>6519.1763347520118</v>
      </c>
      <c r="AV694" s="139">
        <f t="shared" si="538"/>
        <v>1067.895</v>
      </c>
      <c r="AW694" s="140">
        <f t="shared" si="539"/>
        <v>1067.895</v>
      </c>
      <c r="AX694" s="141">
        <f t="shared" si="540"/>
        <v>6691.2825899894651</v>
      </c>
      <c r="AY694" s="142">
        <f t="shared" si="541"/>
        <v>7145587.2214367995</v>
      </c>
      <c r="AZ694" s="143">
        <f>INDEX(รายได้แยกตามสิทธิ!$J:$J,MATCH(CalBudget2567!$D694,รายได้แยกตามสิทธิ!$B:$B,0))</f>
        <v>904007.06</v>
      </c>
      <c r="BA694" s="138">
        <f>INDEX(ผลงานAdjRw_DHES!$F:$F,MATCH(CalBudget2567!$D694,ผลงานAdjRw_DHES!$B:$B,0))</f>
        <v>84.280100000000019</v>
      </c>
      <c r="BB694" s="143">
        <f t="shared" si="542"/>
        <v>10726.221966988647</v>
      </c>
      <c r="BC694" s="139">
        <f t="shared" si="543"/>
        <v>101.13612000000002</v>
      </c>
      <c r="BD694" s="140">
        <f t="shared" si="544"/>
        <v>101.13612000000002</v>
      </c>
      <c r="BE694" s="141">
        <f t="shared" si="545"/>
        <v>11009.394226917148</v>
      </c>
      <c r="BF694" s="142">
        <f t="shared" si="546"/>
        <v>1113447.4156608002</v>
      </c>
      <c r="BG694" s="143">
        <f>INDEX(รายได้แยกตามสิทธิ!$K:$K,MATCH(CalBudget2567!$D694,รายได้แยกตามสิทธิ!$B:$B,0))</f>
        <v>209919.75</v>
      </c>
      <c r="BH694" s="138">
        <f>INDEX(ผลงานAdjRw_DHES!$E:$E,MATCH(CalBudget2567!$D694,ผลงานAdjRw_DHES!$B:$B,0))</f>
        <v>26.0395</v>
      </c>
      <c r="BI694" s="143">
        <f t="shared" si="547"/>
        <v>8061.5891242151347</v>
      </c>
      <c r="BJ694" s="139">
        <f t="shared" si="548"/>
        <v>31.247399999999999</v>
      </c>
      <c r="BK694" s="140">
        <f t="shared" si="549"/>
        <v>31.247399999999999</v>
      </c>
      <c r="BL694" s="141">
        <f t="shared" si="550"/>
        <v>8274.4150770944143</v>
      </c>
      <c r="BM694" s="142">
        <f t="shared" si="551"/>
        <v>258553.95767999999</v>
      </c>
      <c r="BN694" s="143">
        <f>INDEX(รายได้แยกตามสิทธิ!$N:$N,MATCH(CalBudget2567!$D694,รายได้แยกตามสิทธิ!$B:$B,0))</f>
        <v>209262</v>
      </c>
      <c r="BO694" s="138">
        <f>INDEX(ผลงานAdjRw_DHES!$I:$I,MATCH(CalBudget2567!$D694,ผลงานAdjRw_DHES!$B:$B,0))</f>
        <v>27.248899999999949</v>
      </c>
      <c r="BP694" s="143">
        <f t="shared" si="552"/>
        <v>7679.649453739431</v>
      </c>
      <c r="BQ694" s="139">
        <f t="shared" si="553"/>
        <v>32.698679999999939</v>
      </c>
      <c r="BR694" s="140">
        <f t="shared" si="554"/>
        <v>32.698679999999939</v>
      </c>
      <c r="BS694" s="141">
        <f t="shared" si="555"/>
        <v>7882.3921993181521</v>
      </c>
      <c r="BT694" s="142">
        <f t="shared" si="556"/>
        <v>257743.82016</v>
      </c>
      <c r="BU694" s="144">
        <f t="shared" si="557"/>
        <v>8775332.4149375986</v>
      </c>
      <c r="BV694" s="145">
        <f t="shared" si="511"/>
        <v>43583207.873001598</v>
      </c>
      <c r="BW694" s="146">
        <f>INDEX(รายได้แยกตามสิทธิ!$Q:$Q,MATCH(CalBudget2567!$D694,รายได้แยกตามสิทธิ!$B:$B,0))</f>
        <v>0.36</v>
      </c>
      <c r="BX694" s="145">
        <f t="shared" si="558"/>
        <v>15689954.834280575</v>
      </c>
      <c r="BY694" s="141"/>
      <c r="BZ694" s="143">
        <f t="shared" si="559"/>
        <v>61475</v>
      </c>
      <c r="CA694" s="138">
        <f>INDEX(ผลงานOPDVisit_HDC!$C:$C,MATCH(CalBudget2567!$D694,ผลงานOPDVisit_HDC!$A:$A,0))</f>
        <v>61475</v>
      </c>
      <c r="CB694" s="138">
        <f t="shared" si="560"/>
        <v>0</v>
      </c>
    </row>
    <row r="695" spans="1:80" hidden="1" x14ac:dyDescent="0.7">
      <c r="A695" s="136">
        <f>COUNTA($D$16:D695)</f>
        <v>680</v>
      </c>
      <c r="B695" s="1">
        <v>10</v>
      </c>
      <c r="C695" s="2" t="s">
        <v>58</v>
      </c>
      <c r="D695" s="91" t="s">
        <v>755</v>
      </c>
      <c r="E695" s="3" t="s">
        <v>1643</v>
      </c>
      <c r="F695" s="4" t="s">
        <v>1876</v>
      </c>
      <c r="G695" s="1">
        <v>6</v>
      </c>
      <c r="H695" s="3" t="s">
        <v>2965</v>
      </c>
      <c r="I695" s="137">
        <f>INDEX(รายได้แยกตามสิทธิ!$D:$D,MATCH(CalBudget2567!$D695,รายได้แยกตามสิทธิ!$B:$B,0))</f>
        <v>43998192.090000004</v>
      </c>
      <c r="J695" s="138">
        <f>INDEX(ผลงานOPDVisit_HDC!$F:$F,MATCH(CalBudget2567!$D695,ผลงานOPDVisit_HDC!$A:$A,0))</f>
        <v>79687</v>
      </c>
      <c r="K695" s="138">
        <f t="shared" si="512"/>
        <v>552.13763964009195</v>
      </c>
      <c r="L695" s="139">
        <f t="shared" si="513"/>
        <v>95624.4</v>
      </c>
      <c r="M695" s="140">
        <f t="shared" si="514"/>
        <v>95624.4</v>
      </c>
      <c r="N695" s="141">
        <f t="shared" si="515"/>
        <v>566.71407332659032</v>
      </c>
      <c r="O695" s="142">
        <f t="shared" si="516"/>
        <v>54191693.2334112</v>
      </c>
      <c r="P695" s="143">
        <f>INDEX(รายได้แยกตามสิทธิ!$E:$E,MATCH(CalBudget2567!$D695,รายได้แยกตามสิทธิ!$B:$B,0))</f>
        <v>11862739.41</v>
      </c>
      <c r="Q695" s="138">
        <f>INDEX(ผลงานOPDVisit_HDC!$D:$D,MATCH(CalBudget2567!$D695,ผลงานOPDVisit_HDC!$A:$A,0))</f>
        <v>17296</v>
      </c>
      <c r="R695" s="138">
        <f t="shared" si="517"/>
        <v>685.86606209528213</v>
      </c>
      <c r="S695" s="139">
        <f t="shared" si="518"/>
        <v>20755.2</v>
      </c>
      <c r="T695" s="140">
        <f t="shared" si="519"/>
        <v>20755.2</v>
      </c>
      <c r="U695" s="141">
        <f t="shared" si="520"/>
        <v>703.97292613459763</v>
      </c>
      <c r="V695" s="142">
        <f t="shared" si="521"/>
        <v>14611098.8765088</v>
      </c>
      <c r="W695" s="143">
        <f>INDEX(รายได้แยกตามสิทธิ!$F:$F,MATCH(CalBudget2567!$D695,รายได้แยกตามสิทธิ!$B:$B,0))</f>
        <v>1208119.49</v>
      </c>
      <c r="X695" s="138">
        <f>INDEX(ผลงานOPDVisit_HDC!$E:$E,MATCH(CalBudget2567!$D695,ผลงานOPDVisit_HDC!$A:$A,0))</f>
        <v>4695</v>
      </c>
      <c r="Y695" s="138">
        <f t="shared" si="522"/>
        <v>257.32044515441959</v>
      </c>
      <c r="Z695" s="139">
        <f t="shared" si="523"/>
        <v>5634</v>
      </c>
      <c r="AA695" s="140">
        <f t="shared" si="524"/>
        <v>5634</v>
      </c>
      <c r="AB695" s="141">
        <f t="shared" si="525"/>
        <v>264.11370490649625</v>
      </c>
      <c r="AC695" s="142">
        <f t="shared" si="526"/>
        <v>1488016.6134431998</v>
      </c>
      <c r="AD695" s="143">
        <f>INDEX(รายได้แยกตามสิทธิ!$G:$G,MATCH(CalBudget2567!$D695,รายได้แยกตามสิทธิ!$B:$B,0))</f>
        <v>20610.25</v>
      </c>
      <c r="AE695" s="138">
        <f>INDEX(ผลงานOPDVisit_HDC!$G:$G,MATCH(CalBudget2567!$D695,ผลงานOPDVisit_HDC!$A:$A,0))</f>
        <v>0</v>
      </c>
      <c r="AF695" s="138">
        <f t="shared" si="527"/>
        <v>0</v>
      </c>
      <c r="AG695" s="139">
        <f t="shared" si="528"/>
        <v>0</v>
      </c>
      <c r="AH695" s="140">
        <f t="shared" si="529"/>
        <v>0</v>
      </c>
      <c r="AI695" s="141">
        <f t="shared" si="530"/>
        <v>0</v>
      </c>
      <c r="AJ695" s="142">
        <f t="shared" si="531"/>
        <v>0</v>
      </c>
      <c r="AK695" s="143">
        <f>INDEX(รายได้แยกตามสิทธิ!$H:$H,MATCH(CalBudget2567!$D695,รายได้แยกตามสิทธิ!$B:$B,0))</f>
        <v>2197119.25</v>
      </c>
      <c r="AL695" s="138">
        <f>INDEX(ผลงานOPDVisit_HDC!$K:$K,MATCH(CalBudget2567!$D695,ผลงานOPDVisit_HDC!$A:$A,0))</f>
        <v>3385</v>
      </c>
      <c r="AM695" s="138">
        <f t="shared" si="532"/>
        <v>649.07511078286564</v>
      </c>
      <c r="AN695" s="139">
        <f t="shared" si="533"/>
        <v>4062</v>
      </c>
      <c r="AO695" s="140">
        <f t="shared" si="534"/>
        <v>4062</v>
      </c>
      <c r="AP695" s="141">
        <f t="shared" si="535"/>
        <v>666.21069370753332</v>
      </c>
      <c r="AQ695" s="142">
        <f t="shared" si="536"/>
        <v>2706147.8378400002</v>
      </c>
      <c r="AR695" s="144">
        <f t="shared" si="510"/>
        <v>72996956.561203197</v>
      </c>
      <c r="AS695" s="143">
        <f>INDEX(รายได้แยกตามสิทธิ!$I:$I,MATCH(CalBudget2567!$D695,รายได้แยกตามสิทธิ!$B:$B,0))</f>
        <v>16561628.550000001</v>
      </c>
      <c r="AT695" s="138">
        <f>INDEX(ผลงานAdjRw_DHES!$D:$D,MATCH(CalBudget2567!$D695,ผลงานAdjRw_DHES!$B:$B,0))</f>
        <v>1471.24</v>
      </c>
      <c r="AU695" s="143">
        <f t="shared" si="537"/>
        <v>11256.91834778826</v>
      </c>
      <c r="AV695" s="139">
        <f t="shared" si="538"/>
        <v>1765.4880000000001</v>
      </c>
      <c r="AW695" s="140">
        <f t="shared" si="539"/>
        <v>1765.4880000000001</v>
      </c>
      <c r="AX695" s="141">
        <f t="shared" si="540"/>
        <v>11554.10099216987</v>
      </c>
      <c r="AY695" s="142">
        <f t="shared" si="541"/>
        <v>20398626.652463999</v>
      </c>
      <c r="AZ695" s="143">
        <f>INDEX(รายได้แยกตามสิทธิ!$J:$J,MATCH(CalBudget2567!$D695,รายได้แยกตามสิทธิ!$B:$B,0))</f>
        <v>1834238.59</v>
      </c>
      <c r="BA695" s="138">
        <f>INDEX(ผลงานAdjRw_DHES!$F:$F,MATCH(CalBudget2567!$D695,ผลงานAdjRw_DHES!$B:$B,0))</f>
        <v>116.71000000000001</v>
      </c>
      <c r="BB695" s="143">
        <f t="shared" si="542"/>
        <v>15716.207608602519</v>
      </c>
      <c r="BC695" s="139">
        <f t="shared" si="543"/>
        <v>140.05199999999999</v>
      </c>
      <c r="BD695" s="140">
        <f t="shared" si="544"/>
        <v>140.05199999999999</v>
      </c>
      <c r="BE695" s="141">
        <f t="shared" si="545"/>
        <v>16131.115489469625</v>
      </c>
      <c r="BF695" s="142">
        <f t="shared" si="546"/>
        <v>2259194.9865311999</v>
      </c>
      <c r="BG695" s="143">
        <f>INDEX(รายได้แยกตามสิทธิ!$K:$K,MATCH(CalBudget2567!$D695,รายได้แยกตามสิทธิ!$B:$B,0))</f>
        <v>589642.19999999995</v>
      </c>
      <c r="BH695" s="138">
        <f>INDEX(ผลงานAdjRw_DHES!$E:$E,MATCH(CalBudget2567!$D695,ผลงานAdjRw_DHES!$B:$B,0))</f>
        <v>61.16</v>
      </c>
      <c r="BI695" s="143">
        <f t="shared" si="547"/>
        <v>9640.9777632439509</v>
      </c>
      <c r="BJ695" s="139">
        <f t="shared" si="548"/>
        <v>73.391999999999996</v>
      </c>
      <c r="BK695" s="140">
        <f t="shared" si="549"/>
        <v>73.391999999999996</v>
      </c>
      <c r="BL695" s="141">
        <f t="shared" si="550"/>
        <v>9895.4995761935916</v>
      </c>
      <c r="BM695" s="142">
        <f t="shared" si="551"/>
        <v>726250.50489600003</v>
      </c>
      <c r="BN695" s="143">
        <f>INDEX(รายได้แยกตามสิทธิ!$N:$N,MATCH(CalBudget2567!$D695,รายได้แยกตามสิทธิ!$B:$B,0))</f>
        <v>499034</v>
      </c>
      <c r="BO695" s="138">
        <f>INDEX(ผลงานAdjRw_DHES!$I:$I,MATCH(CalBudget2567!$D695,ผลงานAdjRw_DHES!$B:$B,0))</f>
        <v>45.809999999999832</v>
      </c>
      <c r="BP695" s="143">
        <f t="shared" si="552"/>
        <v>10893.560358000477</v>
      </c>
      <c r="BQ695" s="139">
        <f t="shared" si="553"/>
        <v>54.971999999999795</v>
      </c>
      <c r="BR695" s="140">
        <f t="shared" si="554"/>
        <v>54.971999999999795</v>
      </c>
      <c r="BS695" s="141">
        <f t="shared" si="555"/>
        <v>11181.15035145169</v>
      </c>
      <c r="BT695" s="142">
        <f t="shared" si="556"/>
        <v>614650.19712000003</v>
      </c>
      <c r="BU695" s="144">
        <f t="shared" si="557"/>
        <v>23998722.3410112</v>
      </c>
      <c r="BV695" s="145">
        <f t="shared" si="511"/>
        <v>96995678.902214393</v>
      </c>
      <c r="BW695" s="146">
        <f>INDEX(รายได้แยกตามสิทธิ!$Q:$Q,MATCH(CalBudget2567!$D695,รายได้แยกตามสิทธิ!$B:$B,0))</f>
        <v>0.39</v>
      </c>
      <c r="BX695" s="145">
        <f t="shared" si="558"/>
        <v>37828314.771863617</v>
      </c>
      <c r="BY695" s="141"/>
      <c r="BZ695" s="143">
        <f t="shared" si="559"/>
        <v>105063</v>
      </c>
      <c r="CA695" s="138">
        <f>INDEX(ผลงานOPDVisit_HDC!$C:$C,MATCH(CalBudget2567!$D695,ผลงานOPDVisit_HDC!$A:$A,0))</f>
        <v>105063</v>
      </c>
      <c r="CB695" s="138">
        <f t="shared" si="560"/>
        <v>0</v>
      </c>
    </row>
    <row r="696" spans="1:80" hidden="1" x14ac:dyDescent="0.7">
      <c r="A696" s="136">
        <f>COUNTA($D$16:D696)</f>
        <v>681</v>
      </c>
      <c r="B696" s="1">
        <v>10</v>
      </c>
      <c r="C696" s="2" t="s">
        <v>58</v>
      </c>
      <c r="D696" s="91" t="s">
        <v>756</v>
      </c>
      <c r="E696" s="3" t="s">
        <v>1644</v>
      </c>
      <c r="F696" s="4" t="s">
        <v>1876</v>
      </c>
      <c r="G696" s="1">
        <v>6</v>
      </c>
      <c r="H696" s="3" t="s">
        <v>2965</v>
      </c>
      <c r="I696" s="137">
        <f>INDEX(รายได้แยกตามสิทธิ!$D:$D,MATCH(CalBudget2567!$D696,รายได้แยกตามสิทธิ!$B:$B,0))</f>
        <v>41730717.579999998</v>
      </c>
      <c r="J696" s="138">
        <f>INDEX(ผลงานOPDVisit_HDC!$F:$F,MATCH(CalBudget2567!$D696,ผลงานOPDVisit_HDC!$A:$A,0))</f>
        <v>88980</v>
      </c>
      <c r="K696" s="138">
        <f t="shared" si="512"/>
        <v>468.98985817037533</v>
      </c>
      <c r="L696" s="139">
        <f t="shared" si="513"/>
        <v>106776</v>
      </c>
      <c r="M696" s="140">
        <f t="shared" si="514"/>
        <v>106776</v>
      </c>
      <c r="N696" s="141">
        <f t="shared" si="515"/>
        <v>481.37119042607321</v>
      </c>
      <c r="O696" s="142">
        <f t="shared" si="516"/>
        <v>51398890.228934392</v>
      </c>
      <c r="P696" s="143">
        <f>INDEX(รายได้แยกตามสิทธิ!$E:$E,MATCH(CalBudget2567!$D696,รายได้แยกตามสิทธิ!$B:$B,0))</f>
        <v>10301891.550000001</v>
      </c>
      <c r="Q696" s="138">
        <f>INDEX(ผลงานOPDVisit_HDC!$D:$D,MATCH(CalBudget2567!$D696,ผลงานOPDVisit_HDC!$A:$A,0))</f>
        <v>17220</v>
      </c>
      <c r="R696" s="138">
        <f t="shared" si="517"/>
        <v>598.25154181184678</v>
      </c>
      <c r="S696" s="139">
        <f t="shared" si="518"/>
        <v>20664</v>
      </c>
      <c r="T696" s="140">
        <f t="shared" si="519"/>
        <v>20664</v>
      </c>
      <c r="U696" s="141">
        <f t="shared" si="520"/>
        <v>614.04538251567953</v>
      </c>
      <c r="V696" s="142">
        <f t="shared" si="521"/>
        <v>12688633.784304002</v>
      </c>
      <c r="W696" s="143">
        <f>INDEX(รายได้แยกตามสิทธิ!$F:$F,MATCH(CalBudget2567!$D696,รายได้แยกตามสิทธิ!$B:$B,0))</f>
        <v>3059273.51</v>
      </c>
      <c r="X696" s="138">
        <f>INDEX(ผลงานOPDVisit_HDC!$E:$E,MATCH(CalBudget2567!$D696,ผลงานOPDVisit_HDC!$A:$A,0))</f>
        <v>9072</v>
      </c>
      <c r="Y696" s="138">
        <f t="shared" si="522"/>
        <v>337.22150683421512</v>
      </c>
      <c r="Z696" s="139">
        <f t="shared" si="523"/>
        <v>10886.4</v>
      </c>
      <c r="AA696" s="140">
        <f t="shared" si="524"/>
        <v>10886.4</v>
      </c>
      <c r="AB696" s="141">
        <f t="shared" si="525"/>
        <v>346.12415461463843</v>
      </c>
      <c r="AC696" s="142">
        <f t="shared" si="526"/>
        <v>3768045.9967967998</v>
      </c>
      <c r="AD696" s="143">
        <f>INDEX(รายได้แยกตามสิทธิ!$G:$G,MATCH(CalBudget2567!$D696,รายได้แยกตามสิทธิ!$B:$B,0))</f>
        <v>11670.25</v>
      </c>
      <c r="AE696" s="138">
        <f>INDEX(ผลงานOPDVisit_HDC!$G:$G,MATCH(CalBudget2567!$D696,ผลงานOPDVisit_HDC!$A:$A,0))</f>
        <v>30</v>
      </c>
      <c r="AF696" s="138">
        <f t="shared" si="527"/>
        <v>389.00833333333333</v>
      </c>
      <c r="AG696" s="139">
        <f t="shared" si="528"/>
        <v>36</v>
      </c>
      <c r="AH696" s="140">
        <f t="shared" si="529"/>
        <v>36</v>
      </c>
      <c r="AI696" s="141">
        <f t="shared" si="530"/>
        <v>399.27815333333331</v>
      </c>
      <c r="AJ696" s="142">
        <f t="shared" si="531"/>
        <v>14374.013519999999</v>
      </c>
      <c r="AK696" s="143">
        <f>INDEX(รายได้แยกตามสิทธิ!$H:$H,MATCH(CalBudget2567!$D696,รายได้แยกตามสิทธิ!$B:$B,0))</f>
        <v>2264619</v>
      </c>
      <c r="AL696" s="138">
        <f>INDEX(ผลงานOPDVisit_HDC!$K:$K,MATCH(CalBudget2567!$D696,ผลงานOPDVisit_HDC!$A:$A,0))</f>
        <v>0</v>
      </c>
      <c r="AM696" s="138">
        <f t="shared" si="532"/>
        <v>0</v>
      </c>
      <c r="AN696" s="139">
        <f t="shared" si="533"/>
        <v>0</v>
      </c>
      <c r="AO696" s="140">
        <f t="shared" si="534"/>
        <v>0</v>
      </c>
      <c r="AP696" s="141">
        <f t="shared" si="535"/>
        <v>0</v>
      </c>
      <c r="AQ696" s="142">
        <f t="shared" si="536"/>
        <v>0</v>
      </c>
      <c r="AR696" s="144">
        <f t="shared" si="510"/>
        <v>67869944.023555189</v>
      </c>
      <c r="AS696" s="143">
        <f>INDEX(รายได้แยกตามสิทธิ!$I:$I,MATCH(CalBudget2567!$D696,รายได้แยกตามสิทธิ!$B:$B,0))</f>
        <v>14985154</v>
      </c>
      <c r="AT696" s="138">
        <f>INDEX(ผลงานAdjRw_DHES!$D:$D,MATCH(CalBudget2567!$D696,ผลงานAdjRw_DHES!$B:$B,0))</f>
        <v>1528.8329999999999</v>
      </c>
      <c r="AU696" s="143">
        <f t="shared" si="537"/>
        <v>9801.694495082198</v>
      </c>
      <c r="AV696" s="139">
        <f t="shared" si="538"/>
        <v>1834.5995999999998</v>
      </c>
      <c r="AW696" s="140">
        <f t="shared" si="539"/>
        <v>1834.5995999999998</v>
      </c>
      <c r="AX696" s="141">
        <f t="shared" si="540"/>
        <v>10060.459229752369</v>
      </c>
      <c r="AY696" s="142">
        <f t="shared" si="541"/>
        <v>18456914.478720002</v>
      </c>
      <c r="AZ696" s="143">
        <f>INDEX(รายได้แยกตามสิทธิ!$J:$J,MATCH(CalBudget2567!$D696,รายได้แยกตามสิทธิ!$B:$B,0))</f>
        <v>1895963.5</v>
      </c>
      <c r="BA696" s="138">
        <f>INDEX(ผลงานAdjRw_DHES!$F:$F,MATCH(CalBudget2567!$D696,ผลงานAdjRw_DHES!$B:$B,0))</f>
        <v>167.078</v>
      </c>
      <c r="BB696" s="143">
        <f t="shared" si="542"/>
        <v>11347.774692059997</v>
      </c>
      <c r="BC696" s="139">
        <f t="shared" si="543"/>
        <v>200.49359999999999</v>
      </c>
      <c r="BD696" s="140">
        <f t="shared" si="544"/>
        <v>200.49359999999999</v>
      </c>
      <c r="BE696" s="141">
        <f t="shared" si="545"/>
        <v>11647.355943930381</v>
      </c>
      <c r="BF696" s="142">
        <f t="shared" si="546"/>
        <v>2335220.3236799999</v>
      </c>
      <c r="BG696" s="143">
        <f>INDEX(รายได้แยกตามสิทธิ!$K:$K,MATCH(CalBudget2567!$D696,รายได้แยกตามสิทธิ!$B:$B,0))</f>
        <v>660144</v>
      </c>
      <c r="BH696" s="138">
        <f>INDEX(ผลงานAdjRw_DHES!$E:$E,MATCH(CalBudget2567!$D696,ผลงานAdjRw_DHES!$B:$B,0))</f>
        <v>69.162000000000006</v>
      </c>
      <c r="BI696" s="143">
        <f t="shared" si="547"/>
        <v>9544.8945952979957</v>
      </c>
      <c r="BJ696" s="139">
        <f t="shared" si="548"/>
        <v>82.994399999999999</v>
      </c>
      <c r="BK696" s="140">
        <f t="shared" si="549"/>
        <v>82.994399999999999</v>
      </c>
      <c r="BL696" s="141">
        <f t="shared" si="550"/>
        <v>9796.8798126138627</v>
      </c>
      <c r="BM696" s="142">
        <f t="shared" si="551"/>
        <v>813086.16191999998</v>
      </c>
      <c r="BN696" s="143">
        <f>INDEX(รายได้แยกตามสิทธิ!$N:$N,MATCH(CalBudget2567!$D696,รายได้แยกตามสิทธิ!$B:$B,0))</f>
        <v>499500</v>
      </c>
      <c r="BO696" s="138">
        <f>INDEX(ผลงานAdjRw_DHES!$I:$I,MATCH(CalBudget2567!$D696,ผลงานAdjRw_DHES!$B:$B,0))</f>
        <v>65.055000000000291</v>
      </c>
      <c r="BP696" s="143">
        <f t="shared" si="552"/>
        <v>7678.1185151025711</v>
      </c>
      <c r="BQ696" s="139">
        <f t="shared" si="553"/>
        <v>78.066000000000344</v>
      </c>
      <c r="BR696" s="140">
        <f t="shared" si="554"/>
        <v>78.066000000000344</v>
      </c>
      <c r="BS696" s="141">
        <f t="shared" si="555"/>
        <v>7880.8208439012787</v>
      </c>
      <c r="BT696" s="142">
        <f t="shared" si="556"/>
        <v>615224.15999999992</v>
      </c>
      <c r="BU696" s="144">
        <f t="shared" si="557"/>
        <v>22220445.12432</v>
      </c>
      <c r="BV696" s="145">
        <f t="shared" si="511"/>
        <v>90090389.14787519</v>
      </c>
      <c r="BW696" s="146">
        <f>INDEX(รายได้แยกตามสิทธิ!$Q:$Q,MATCH(CalBudget2567!$D696,รายได้แยกตามสิทธิ!$B:$B,0))</f>
        <v>0.28000000000000003</v>
      </c>
      <c r="BX696" s="145">
        <f t="shared" si="558"/>
        <v>25225308.961405054</v>
      </c>
      <c r="BY696" s="141"/>
      <c r="BZ696" s="143">
        <f t="shared" si="559"/>
        <v>115302</v>
      </c>
      <c r="CA696" s="138">
        <f>INDEX(ผลงานOPDVisit_HDC!$C:$C,MATCH(CalBudget2567!$D696,ผลงานOPDVisit_HDC!$A:$A,0))</f>
        <v>115302</v>
      </c>
      <c r="CB696" s="138">
        <f t="shared" si="560"/>
        <v>0</v>
      </c>
    </row>
    <row r="697" spans="1:80" hidden="1" x14ac:dyDescent="0.7">
      <c r="A697" s="136">
        <f>COUNTA($D$16:D697)</f>
        <v>682</v>
      </c>
      <c r="B697" s="1">
        <v>10</v>
      </c>
      <c r="C697" s="2" t="s">
        <v>58</v>
      </c>
      <c r="D697" s="91" t="s">
        <v>757</v>
      </c>
      <c r="E697" s="3" t="s">
        <v>1645</v>
      </c>
      <c r="F697" s="4" t="s">
        <v>1876</v>
      </c>
      <c r="G697" s="1">
        <v>5</v>
      </c>
      <c r="H697" s="3" t="s">
        <v>2964</v>
      </c>
      <c r="I697" s="137">
        <f>INDEX(รายได้แยกตามสิทธิ!$D:$D,MATCH(CalBudget2567!$D697,รายได้แยกตามสิทธิ!$B:$B,0))</f>
        <v>24763784.149999999</v>
      </c>
      <c r="J697" s="138">
        <f>INDEX(ผลงานOPDVisit_HDC!$F:$F,MATCH(CalBudget2567!$D697,ผลงานOPDVisit_HDC!$A:$A,0))</f>
        <v>61658</v>
      </c>
      <c r="K697" s="138">
        <f t="shared" si="512"/>
        <v>401.63132359142361</v>
      </c>
      <c r="L697" s="139">
        <f t="shared" si="513"/>
        <v>73989.599999999991</v>
      </c>
      <c r="M697" s="140">
        <f t="shared" si="514"/>
        <v>73989.599999999991</v>
      </c>
      <c r="N697" s="141">
        <f t="shared" si="515"/>
        <v>412.23439053423721</v>
      </c>
      <c r="O697" s="142">
        <f t="shared" si="516"/>
        <v>30501057.661871992</v>
      </c>
      <c r="P697" s="143">
        <f>INDEX(รายได้แยกตามสิทธิ!$E:$E,MATCH(CalBudget2567!$D697,รายได้แยกตามสิทธิ!$B:$B,0))</f>
        <v>3476240.94</v>
      </c>
      <c r="Q697" s="138">
        <f>INDEX(ผลงานOPDVisit_HDC!$D:$D,MATCH(CalBudget2567!$D697,ผลงานOPDVisit_HDC!$A:$A,0))</f>
        <v>8342</v>
      </c>
      <c r="R697" s="138">
        <f t="shared" si="517"/>
        <v>416.71552865020379</v>
      </c>
      <c r="S697" s="139">
        <f t="shared" si="518"/>
        <v>10010.4</v>
      </c>
      <c r="T697" s="140">
        <f t="shared" si="519"/>
        <v>10010.4</v>
      </c>
      <c r="U697" s="141">
        <f t="shared" si="520"/>
        <v>427.71681860656918</v>
      </c>
      <c r="V697" s="142">
        <f t="shared" si="521"/>
        <v>4281616.4409791995</v>
      </c>
      <c r="W697" s="143">
        <f>INDEX(รายได้แยกตามสิทธิ!$F:$F,MATCH(CalBudget2567!$D697,รายได้แยกตามสิทธิ!$B:$B,0))</f>
        <v>717961.82</v>
      </c>
      <c r="X697" s="138">
        <f>INDEX(ผลงานOPDVisit_HDC!$E:$E,MATCH(CalBudget2567!$D697,ผลงานOPDVisit_HDC!$A:$A,0))</f>
        <v>3414</v>
      </c>
      <c r="Y697" s="138">
        <f t="shared" si="522"/>
        <v>210.2993028705331</v>
      </c>
      <c r="Z697" s="139">
        <f t="shared" si="523"/>
        <v>4096.8</v>
      </c>
      <c r="AA697" s="140">
        <f t="shared" si="524"/>
        <v>4096.8</v>
      </c>
      <c r="AB697" s="141">
        <f t="shared" si="525"/>
        <v>215.85120446631518</v>
      </c>
      <c r="AC697" s="142">
        <f t="shared" si="526"/>
        <v>884299.21445760003</v>
      </c>
      <c r="AD697" s="143">
        <f>INDEX(รายได้แยกตามสิทธิ!$G:$G,MATCH(CalBudget2567!$D697,รายได้แยกตามสิทธิ!$B:$B,0))</f>
        <v>5462</v>
      </c>
      <c r="AE697" s="138">
        <f>INDEX(ผลงานOPDVisit_HDC!$G:$G,MATCH(CalBudget2567!$D697,ผลงานOPDVisit_HDC!$A:$A,0))</f>
        <v>22</v>
      </c>
      <c r="AF697" s="138">
        <f t="shared" si="527"/>
        <v>248.27272727272728</v>
      </c>
      <c r="AG697" s="139">
        <f t="shared" si="528"/>
        <v>26.4</v>
      </c>
      <c r="AH697" s="140">
        <f t="shared" si="529"/>
        <v>26.4</v>
      </c>
      <c r="AI697" s="141">
        <f t="shared" si="530"/>
        <v>254.82712727272727</v>
      </c>
      <c r="AJ697" s="142">
        <f t="shared" si="531"/>
        <v>6727.4361599999993</v>
      </c>
      <c r="AK697" s="143">
        <f>INDEX(รายได้แยกตามสิทธิ!$H:$H,MATCH(CalBudget2567!$D697,รายได้แยกตามสิทธิ!$B:$B,0))</f>
        <v>1205624.75</v>
      </c>
      <c r="AL697" s="138">
        <f>INDEX(ผลงานOPDVisit_HDC!$K:$K,MATCH(CalBudget2567!$D697,ผลงานOPDVisit_HDC!$A:$A,0))</f>
        <v>3592</v>
      </c>
      <c r="AM697" s="138">
        <f t="shared" si="532"/>
        <v>335.64163418708239</v>
      </c>
      <c r="AN697" s="139">
        <f t="shared" si="533"/>
        <v>4310.3999999999996</v>
      </c>
      <c r="AO697" s="140">
        <f t="shared" si="534"/>
        <v>4310.3999999999996</v>
      </c>
      <c r="AP697" s="141">
        <f t="shared" si="535"/>
        <v>344.50257332962138</v>
      </c>
      <c r="AQ697" s="142">
        <f t="shared" si="536"/>
        <v>1484943.8920799999</v>
      </c>
      <c r="AR697" s="144">
        <f t="shared" si="510"/>
        <v>37158644.645548791</v>
      </c>
      <c r="AS697" s="143">
        <f>INDEX(รายได้แยกตามสิทธิ!$I:$I,MATCH(CalBudget2567!$D697,รายได้แยกตามสิทธิ!$B:$B,0))</f>
        <v>8265739.8600000003</v>
      </c>
      <c r="AT697" s="138">
        <f>INDEX(ผลงานAdjRw_DHES!$D:$D,MATCH(CalBudget2567!$D697,ผลงานAdjRw_DHES!$B:$B,0))</f>
        <v>1248.2949999999996</v>
      </c>
      <c r="AU697" s="143">
        <f t="shared" si="537"/>
        <v>6621.6237828397961</v>
      </c>
      <c r="AV697" s="139">
        <f t="shared" si="538"/>
        <v>1497.9539999999995</v>
      </c>
      <c r="AW697" s="140">
        <f t="shared" si="539"/>
        <v>1497.9539999999995</v>
      </c>
      <c r="AX697" s="141">
        <f t="shared" si="540"/>
        <v>6796.4346507067667</v>
      </c>
      <c r="AY697" s="142">
        <f t="shared" si="541"/>
        <v>10180746.470764801</v>
      </c>
      <c r="AZ697" s="143">
        <f>INDEX(รายได้แยกตามสิทธิ!$J:$J,MATCH(CalBudget2567!$D697,รายได้แยกตามสิทธิ!$B:$B,0))</f>
        <v>949120.05</v>
      </c>
      <c r="BA697" s="138">
        <f>INDEX(ผลงานAdjRw_DHES!$F:$F,MATCH(CalBudget2567!$D697,ผลงานAdjRw_DHES!$B:$B,0))</f>
        <v>98.972300000000004</v>
      </c>
      <c r="BB697" s="143">
        <f t="shared" si="542"/>
        <v>9589.7544060307791</v>
      </c>
      <c r="BC697" s="139">
        <f t="shared" si="543"/>
        <v>118.76676</v>
      </c>
      <c r="BD697" s="140">
        <f t="shared" si="544"/>
        <v>118.76676</v>
      </c>
      <c r="BE697" s="141">
        <f t="shared" si="545"/>
        <v>9842.9239223499917</v>
      </c>
      <c r="BF697" s="142">
        <f t="shared" si="546"/>
        <v>1169012.1831840002</v>
      </c>
      <c r="BG697" s="143">
        <f>INDEX(รายได้แยกตามสิทธิ!$K:$K,MATCH(CalBudget2567!$D697,รายได้แยกตามสิทธิ!$B:$B,0))</f>
        <v>288648.23</v>
      </c>
      <c r="BH697" s="138">
        <f>INDEX(ผลงานAdjRw_DHES!$E:$E,MATCH(CalBudget2567!$D697,ผลงานAdjRw_DHES!$B:$B,0))</f>
        <v>39.358400000000003</v>
      </c>
      <c r="BI697" s="143">
        <f t="shared" si="547"/>
        <v>7333.8405524614809</v>
      </c>
      <c r="BJ697" s="139">
        <f t="shared" si="548"/>
        <v>47.230080000000001</v>
      </c>
      <c r="BK697" s="140">
        <f t="shared" si="549"/>
        <v>47.230080000000001</v>
      </c>
      <c r="BL697" s="141">
        <f t="shared" si="550"/>
        <v>7527.4539430464638</v>
      </c>
      <c r="BM697" s="142">
        <f t="shared" si="551"/>
        <v>355522.25192639994</v>
      </c>
      <c r="BN697" s="143">
        <f>INDEX(รายได้แยกตามสิทธิ!$N:$N,MATCH(CalBudget2567!$D697,รายได้แยกตามสิทธิ!$B:$B,0))</f>
        <v>397276.19</v>
      </c>
      <c r="BO697" s="138">
        <f>INDEX(ผลงานAdjRw_DHES!$I:$I,MATCH(CalBudget2567!$D697,ผลงานAdjRw_DHES!$B:$B,0))</f>
        <v>31.728900000000252</v>
      </c>
      <c r="BP697" s="143">
        <f t="shared" si="552"/>
        <v>12520.956919401457</v>
      </c>
      <c r="BQ697" s="139">
        <f t="shared" si="553"/>
        <v>38.074680000000299</v>
      </c>
      <c r="BR697" s="140">
        <f t="shared" si="554"/>
        <v>38.074680000000299</v>
      </c>
      <c r="BS697" s="141">
        <f t="shared" si="555"/>
        <v>12851.510182073655</v>
      </c>
      <c r="BT697" s="142">
        <f t="shared" si="556"/>
        <v>489317.13769919996</v>
      </c>
      <c r="BU697" s="144">
        <f t="shared" si="557"/>
        <v>12194598.0435744</v>
      </c>
      <c r="BV697" s="145">
        <f t="shared" si="511"/>
        <v>49353242.689123191</v>
      </c>
      <c r="BW697" s="146">
        <f>INDEX(รายได้แยกตามสิทธิ!$Q:$Q,MATCH(CalBudget2567!$D697,รายได้แยกตามสิทธิ!$B:$B,0))</f>
        <v>0.41</v>
      </c>
      <c r="BX697" s="145">
        <f t="shared" si="558"/>
        <v>20234829.502540506</v>
      </c>
      <c r="BY697" s="141"/>
      <c r="BZ697" s="143">
        <f t="shared" si="559"/>
        <v>77028</v>
      </c>
      <c r="CA697" s="138">
        <f>INDEX(ผลงานOPDVisit_HDC!$C:$C,MATCH(CalBudget2567!$D697,ผลงานOPDVisit_HDC!$A:$A,0))</f>
        <v>77028</v>
      </c>
      <c r="CB697" s="138">
        <f t="shared" si="560"/>
        <v>0</v>
      </c>
    </row>
    <row r="698" spans="1:80" hidden="1" x14ac:dyDescent="0.7">
      <c r="A698" s="136">
        <f>COUNTA($D$16:D698)</f>
        <v>683</v>
      </c>
      <c r="B698" s="1">
        <v>10</v>
      </c>
      <c r="C698" s="2" t="s">
        <v>58</v>
      </c>
      <c r="D698" s="91" t="s">
        <v>758</v>
      </c>
      <c r="E698" s="3" t="s">
        <v>1646</v>
      </c>
      <c r="F698" s="4" t="s">
        <v>1876</v>
      </c>
      <c r="G698" s="1">
        <v>6</v>
      </c>
      <c r="H698" s="3" t="s">
        <v>2965</v>
      </c>
      <c r="I698" s="137">
        <f>INDEX(รายได้แยกตามสิทธิ!$D:$D,MATCH(CalBudget2567!$D698,รายได้แยกตามสิทธิ!$B:$B,0))</f>
        <v>33109592.600000001</v>
      </c>
      <c r="J698" s="138">
        <f>INDEX(ผลงานOPDVisit_HDC!$F:$F,MATCH(CalBudget2567!$D698,ผลงานOPDVisit_HDC!$A:$A,0))</f>
        <v>66443</v>
      </c>
      <c r="K698" s="138">
        <f t="shared" si="512"/>
        <v>498.31573830200324</v>
      </c>
      <c r="L698" s="139">
        <f t="shared" si="513"/>
        <v>79731.599999999991</v>
      </c>
      <c r="M698" s="140">
        <f t="shared" si="514"/>
        <v>79731.599999999991</v>
      </c>
      <c r="N698" s="141">
        <f t="shared" si="515"/>
        <v>511.47127379317612</v>
      </c>
      <c r="O698" s="142">
        <f t="shared" si="516"/>
        <v>40780423.013567999</v>
      </c>
      <c r="P698" s="143">
        <f>INDEX(รายได้แยกตามสิทธิ!$E:$E,MATCH(CalBudget2567!$D698,รายได้แยกตามสิทธิ!$B:$B,0))</f>
        <v>5763739.7699999996</v>
      </c>
      <c r="Q698" s="138">
        <f>INDEX(ผลงานOPDVisit_HDC!$D:$D,MATCH(CalBudget2567!$D698,ผลงานOPDVisit_HDC!$A:$A,0))</f>
        <v>11974</v>
      </c>
      <c r="R698" s="138">
        <f t="shared" si="517"/>
        <v>481.35458242859528</v>
      </c>
      <c r="S698" s="139">
        <f t="shared" si="518"/>
        <v>14368.8</v>
      </c>
      <c r="T698" s="140">
        <f t="shared" si="519"/>
        <v>14368.8</v>
      </c>
      <c r="U698" s="141">
        <f t="shared" si="520"/>
        <v>494.06234340471019</v>
      </c>
      <c r="V698" s="142">
        <f t="shared" si="521"/>
        <v>7099082.9999135993</v>
      </c>
      <c r="W698" s="143">
        <f>INDEX(รายได้แยกตามสิทธิ!$F:$F,MATCH(CalBudget2567!$D698,รายได้แยกตามสิทธิ!$B:$B,0))</f>
        <v>1144279.8</v>
      </c>
      <c r="X698" s="138">
        <f>INDEX(ผลงานOPDVisit_HDC!$E:$E,MATCH(CalBudget2567!$D698,ผลงานOPDVisit_HDC!$A:$A,0))</f>
        <v>18569</v>
      </c>
      <c r="Y698" s="138">
        <f t="shared" si="522"/>
        <v>61.623124562442783</v>
      </c>
      <c r="Z698" s="139">
        <f t="shared" si="523"/>
        <v>22282.799999999999</v>
      </c>
      <c r="AA698" s="140">
        <f t="shared" si="524"/>
        <v>22282.799999999999</v>
      </c>
      <c r="AB698" s="141">
        <f t="shared" si="525"/>
        <v>63.249975050891273</v>
      </c>
      <c r="AC698" s="142">
        <f t="shared" si="526"/>
        <v>1409386.544064</v>
      </c>
      <c r="AD698" s="143">
        <f>INDEX(รายได้แยกตามสิทธิ!$G:$G,MATCH(CalBudget2567!$D698,รายได้แยกตามสิทธิ!$B:$B,0))</f>
        <v>29366</v>
      </c>
      <c r="AE698" s="138">
        <f>INDEX(ผลงานOPDVisit_HDC!$G:$G,MATCH(CalBudget2567!$D698,ผลงานOPDVisit_HDC!$A:$A,0))</f>
        <v>63</v>
      </c>
      <c r="AF698" s="138">
        <f t="shared" si="527"/>
        <v>466.12698412698415</v>
      </c>
      <c r="AG698" s="139">
        <f t="shared" si="528"/>
        <v>75.599999999999994</v>
      </c>
      <c r="AH698" s="140">
        <f t="shared" si="529"/>
        <v>75.599999999999994</v>
      </c>
      <c r="AI698" s="141">
        <f t="shared" si="530"/>
        <v>478.43273650793651</v>
      </c>
      <c r="AJ698" s="142">
        <f t="shared" si="531"/>
        <v>36169.514879999995</v>
      </c>
      <c r="AK698" s="143">
        <f>INDEX(รายได้แยกตามสิทธิ!$H:$H,MATCH(CalBudget2567!$D698,รายได้แยกตามสิทธิ!$B:$B,0))</f>
        <v>2401670</v>
      </c>
      <c r="AL698" s="138">
        <f>INDEX(ผลงานOPDVisit_HDC!$K:$K,MATCH(CalBudget2567!$D698,ผลงานOPDVisit_HDC!$A:$A,0))</f>
        <v>3081</v>
      </c>
      <c r="AM698" s="138">
        <f t="shared" si="532"/>
        <v>779.50989938331713</v>
      </c>
      <c r="AN698" s="139">
        <f t="shared" si="533"/>
        <v>3697.2</v>
      </c>
      <c r="AO698" s="140">
        <f t="shared" si="534"/>
        <v>3697.2</v>
      </c>
      <c r="AP698" s="141">
        <f t="shared" si="535"/>
        <v>800.08896072703669</v>
      </c>
      <c r="AQ698" s="142">
        <f t="shared" si="536"/>
        <v>2958088.9055999997</v>
      </c>
      <c r="AR698" s="144">
        <f t="shared" si="510"/>
        <v>52283150.9780256</v>
      </c>
      <c r="AS698" s="143">
        <f>INDEX(รายได้แยกตามสิทธิ!$I:$I,MATCH(CalBudget2567!$D698,รายได้แยกตามสิทธิ!$B:$B,0))</f>
        <v>8398438.3000000007</v>
      </c>
      <c r="AT698" s="138">
        <f>INDEX(ผลงานAdjRw_DHES!$D:$D,MATCH(CalBudget2567!$D698,ผลงานAdjRw_DHES!$B:$B,0))</f>
        <v>1370.0331999999999</v>
      </c>
      <c r="AU698" s="143">
        <f t="shared" si="537"/>
        <v>6130.098380097651</v>
      </c>
      <c r="AV698" s="139">
        <f t="shared" si="538"/>
        <v>1644.0398399999997</v>
      </c>
      <c r="AW698" s="140">
        <f t="shared" si="539"/>
        <v>1644.0398399999997</v>
      </c>
      <c r="AX698" s="141">
        <f t="shared" si="540"/>
        <v>6291.9329773322288</v>
      </c>
      <c r="AY698" s="142">
        <f t="shared" si="541"/>
        <v>10344188.485343998</v>
      </c>
      <c r="AZ698" s="143">
        <f>INDEX(รายได้แยกตามสิทธิ!$J:$J,MATCH(CalBudget2567!$D698,รายได้แยกตามสิทธิ!$B:$B,0))</f>
        <v>1124448</v>
      </c>
      <c r="BA698" s="138">
        <f>INDEX(ผลงานAdjRw_DHES!$F:$F,MATCH(CalBudget2567!$D698,ผลงานAdjRw_DHES!$B:$B,0))</f>
        <v>127.45869999999999</v>
      </c>
      <c r="BB698" s="143">
        <f t="shared" si="542"/>
        <v>8822.0576547540495</v>
      </c>
      <c r="BC698" s="139">
        <f t="shared" si="543"/>
        <v>152.95043999999999</v>
      </c>
      <c r="BD698" s="140">
        <f t="shared" si="544"/>
        <v>152.95043999999999</v>
      </c>
      <c r="BE698" s="141">
        <f t="shared" si="545"/>
        <v>9054.9599768395565</v>
      </c>
      <c r="BF698" s="142">
        <f t="shared" si="546"/>
        <v>1384960.1126399999</v>
      </c>
      <c r="BG698" s="143">
        <f>INDEX(รายได้แยกตามสิทธิ!$K:$K,MATCH(CalBudget2567!$D698,รายได้แยกตามสิทธิ!$B:$B,0))</f>
        <v>216067.5</v>
      </c>
      <c r="BH698" s="138">
        <f>INDEX(ผลงานAdjRw_DHES!$E:$E,MATCH(CalBudget2567!$D698,ผลงานAdjRw_DHES!$B:$B,0))</f>
        <v>31.449199999999998</v>
      </c>
      <c r="BI698" s="143">
        <f t="shared" si="547"/>
        <v>6870.3655418897779</v>
      </c>
      <c r="BJ698" s="139">
        <f t="shared" si="548"/>
        <v>37.739039999999996</v>
      </c>
      <c r="BK698" s="140">
        <f t="shared" si="549"/>
        <v>37.739039999999996</v>
      </c>
      <c r="BL698" s="141">
        <f t="shared" si="550"/>
        <v>7051.7431921956677</v>
      </c>
      <c r="BM698" s="142">
        <f t="shared" si="551"/>
        <v>266126.01839999994</v>
      </c>
      <c r="BN698" s="143">
        <f>INDEX(รายได้แยกตามสิทธิ!$N:$N,MATCH(CalBudget2567!$D698,รายได้แยกตามสิทธิ!$B:$B,0))</f>
        <v>440198</v>
      </c>
      <c r="BO698" s="138">
        <f>INDEX(ผลงานAdjRw_DHES!$I:$I,MATCH(CalBudget2567!$D698,ผลงานAdjRw_DHES!$B:$B,0))</f>
        <v>51.432199999999909</v>
      </c>
      <c r="BP698" s="143">
        <f t="shared" si="552"/>
        <v>8558.8016845478269</v>
      </c>
      <c r="BQ698" s="139">
        <f t="shared" si="553"/>
        <v>61.718639999999887</v>
      </c>
      <c r="BR698" s="140">
        <f t="shared" si="554"/>
        <v>61.718639999999887</v>
      </c>
      <c r="BS698" s="141">
        <f t="shared" si="555"/>
        <v>8784.7540490198899</v>
      </c>
      <c r="BT698" s="142">
        <f t="shared" si="556"/>
        <v>542183.07263999991</v>
      </c>
      <c r="BU698" s="144">
        <f t="shared" si="557"/>
        <v>12537457.689023998</v>
      </c>
      <c r="BV698" s="145">
        <f t="shared" si="511"/>
        <v>64820608.667049602</v>
      </c>
      <c r="BW698" s="146">
        <f>INDEX(รายได้แยกตามสิทธิ!$Q:$Q,MATCH(CalBudget2567!$D698,รายได้แยกตามสิทธิ!$B:$B,0))</f>
        <v>0.35</v>
      </c>
      <c r="BX698" s="145">
        <f t="shared" si="558"/>
        <v>22687213.03346736</v>
      </c>
      <c r="BY698" s="141"/>
      <c r="BZ698" s="143">
        <f t="shared" si="559"/>
        <v>100130</v>
      </c>
      <c r="CA698" s="138">
        <f>INDEX(ผลงานOPDVisit_HDC!$C:$C,MATCH(CalBudget2567!$D698,ผลงานOPDVisit_HDC!$A:$A,0))</f>
        <v>100130</v>
      </c>
      <c r="CB698" s="138">
        <f t="shared" si="560"/>
        <v>0</v>
      </c>
    </row>
    <row r="699" spans="1:80" hidden="1" x14ac:dyDescent="0.7">
      <c r="A699" s="136">
        <f>COUNTA($D$16:D699)</f>
        <v>684</v>
      </c>
      <c r="B699" s="1">
        <v>10</v>
      </c>
      <c r="C699" s="2" t="s">
        <v>58</v>
      </c>
      <c r="D699" s="91" t="s">
        <v>759</v>
      </c>
      <c r="E699" s="3" t="s">
        <v>1647</v>
      </c>
      <c r="F699" s="4" t="s">
        <v>1876</v>
      </c>
      <c r="G699" s="1">
        <v>5</v>
      </c>
      <c r="H699" s="3" t="s">
        <v>2964</v>
      </c>
      <c r="I699" s="137">
        <f>INDEX(รายได้แยกตามสิทธิ!$D:$D,MATCH(CalBudget2567!$D699,รายได้แยกตามสิทธิ!$B:$B,0))</f>
        <v>23645141.399999999</v>
      </c>
      <c r="J699" s="138">
        <f>INDEX(ผลงานOPDVisit_HDC!$F:$F,MATCH(CalBudget2567!$D699,ผลงานOPDVisit_HDC!$A:$A,0))</f>
        <v>44744</v>
      </c>
      <c r="K699" s="138">
        <f t="shared" si="512"/>
        <v>528.45390219917749</v>
      </c>
      <c r="L699" s="139">
        <f t="shared" si="513"/>
        <v>53692.799999999996</v>
      </c>
      <c r="M699" s="140">
        <f t="shared" si="514"/>
        <v>53692.799999999996</v>
      </c>
      <c r="N699" s="141">
        <f t="shared" si="515"/>
        <v>542.40508521723575</v>
      </c>
      <c r="O699" s="142">
        <f t="shared" si="516"/>
        <v>29123247.759551995</v>
      </c>
      <c r="P699" s="143">
        <f>INDEX(รายได้แยกตามสิทธิ!$E:$E,MATCH(CalBudget2567!$D699,รายได้แยกตามสิทธิ!$B:$B,0))</f>
        <v>3023807.16</v>
      </c>
      <c r="Q699" s="138">
        <f>INDEX(ผลงานOPDVisit_HDC!$D:$D,MATCH(CalBudget2567!$D699,ผลงานOPDVisit_HDC!$A:$A,0))</f>
        <v>7641</v>
      </c>
      <c r="R699" s="138">
        <f t="shared" si="517"/>
        <v>395.73447978013348</v>
      </c>
      <c r="S699" s="139">
        <f t="shared" si="518"/>
        <v>9169.1999999999989</v>
      </c>
      <c r="T699" s="140">
        <f t="shared" si="519"/>
        <v>9169.1999999999989</v>
      </c>
      <c r="U699" s="141">
        <f t="shared" si="520"/>
        <v>406.18187004632898</v>
      </c>
      <c r="V699" s="142">
        <f t="shared" si="521"/>
        <v>3724362.8028287995</v>
      </c>
      <c r="W699" s="143">
        <f>INDEX(รายได้แยกตามสิทธิ!$F:$F,MATCH(CalBudget2567!$D699,รายได้แยกตามสิทธิ!$B:$B,0))</f>
        <v>517363.41</v>
      </c>
      <c r="X699" s="138">
        <f>INDEX(ผลงานOPDVisit_HDC!$E:$E,MATCH(CalBudget2567!$D699,ผลงานOPDVisit_HDC!$A:$A,0))</f>
        <v>3202</v>
      </c>
      <c r="Y699" s="138">
        <f t="shared" si="522"/>
        <v>161.57508119925046</v>
      </c>
      <c r="Z699" s="139">
        <f t="shared" si="523"/>
        <v>3842.3999999999996</v>
      </c>
      <c r="AA699" s="140">
        <f t="shared" si="524"/>
        <v>3842.3999999999996</v>
      </c>
      <c r="AB699" s="141">
        <f t="shared" si="525"/>
        <v>165.84066334291069</v>
      </c>
      <c r="AC699" s="142">
        <f t="shared" si="526"/>
        <v>637226.16482880001</v>
      </c>
      <c r="AD699" s="143">
        <f>INDEX(รายได้แยกตามสิทธิ!$G:$G,MATCH(CalBudget2567!$D699,รายได้แยกตามสิทธิ!$B:$B,0))</f>
        <v>8892</v>
      </c>
      <c r="AE699" s="138">
        <f>INDEX(ผลงานOPDVisit_HDC!$G:$G,MATCH(CalBudget2567!$D699,ผลงานOPDVisit_HDC!$A:$A,0))</f>
        <v>62</v>
      </c>
      <c r="AF699" s="138">
        <f t="shared" si="527"/>
        <v>143.41935483870967</v>
      </c>
      <c r="AG699" s="139">
        <f t="shared" si="528"/>
        <v>74.399999999999991</v>
      </c>
      <c r="AH699" s="140">
        <f t="shared" si="529"/>
        <v>74.399999999999991</v>
      </c>
      <c r="AI699" s="141">
        <f t="shared" si="530"/>
        <v>147.20562580645159</v>
      </c>
      <c r="AJ699" s="142">
        <f t="shared" si="531"/>
        <v>10952.098559999997</v>
      </c>
      <c r="AK699" s="143">
        <f>INDEX(รายได้แยกตามสิทธิ!$H:$H,MATCH(CalBudget2567!$D699,รายได้แยกตามสิทธิ!$B:$B,0))</f>
        <v>695094</v>
      </c>
      <c r="AL699" s="138">
        <f>INDEX(ผลงานOPDVisit_HDC!$K:$K,MATCH(CalBudget2567!$D699,ผลงานOPDVisit_HDC!$A:$A,0))</f>
        <v>49</v>
      </c>
      <c r="AM699" s="138">
        <f t="shared" si="532"/>
        <v>14185.591836734693</v>
      </c>
      <c r="AN699" s="139">
        <f t="shared" si="533"/>
        <v>58.8</v>
      </c>
      <c r="AO699" s="140">
        <f t="shared" si="534"/>
        <v>58.8</v>
      </c>
      <c r="AP699" s="141">
        <f t="shared" si="535"/>
        <v>14560.091461224489</v>
      </c>
      <c r="AQ699" s="142">
        <f t="shared" si="536"/>
        <v>856133.37791999988</v>
      </c>
      <c r="AR699" s="144">
        <f t="shared" si="510"/>
        <v>34351922.203689598</v>
      </c>
      <c r="AS699" s="143">
        <f>INDEX(รายได้แยกตามสิทธิ!$I:$I,MATCH(CalBudget2567!$D699,รายได้แยกตามสิทธิ!$B:$B,0))</f>
        <v>5513503.46</v>
      </c>
      <c r="AT699" s="138">
        <f>INDEX(ผลงานAdjRw_DHES!$D:$D,MATCH(CalBudget2567!$D699,ผลงานAdjRw_DHES!$B:$B,0))</f>
        <v>730.01329999999996</v>
      </c>
      <c r="AU699" s="143">
        <f t="shared" si="537"/>
        <v>7552.6068634639951</v>
      </c>
      <c r="AV699" s="139">
        <f t="shared" si="538"/>
        <v>876.01595999999995</v>
      </c>
      <c r="AW699" s="140">
        <f t="shared" si="539"/>
        <v>876.01595999999995</v>
      </c>
      <c r="AX699" s="141">
        <f t="shared" si="540"/>
        <v>7751.9956846594441</v>
      </c>
      <c r="AY699" s="142">
        <f t="shared" si="541"/>
        <v>6790871.9416127997</v>
      </c>
      <c r="AZ699" s="143">
        <f>INDEX(รายได้แยกตามสิทธิ!$J:$J,MATCH(CalBudget2567!$D699,รายได้แยกตามสิทธิ!$B:$B,0))</f>
        <v>733969.16</v>
      </c>
      <c r="BA699" s="138">
        <f>INDEX(ผลงานAdjRw_DHES!$F:$F,MATCH(CalBudget2567!$D699,ผลงานAdjRw_DHES!$B:$B,0))</f>
        <v>55.584400000000002</v>
      </c>
      <c r="BB699" s="143">
        <f t="shared" si="542"/>
        <v>13204.589057361418</v>
      </c>
      <c r="BC699" s="139">
        <f t="shared" si="543"/>
        <v>66.701279999999997</v>
      </c>
      <c r="BD699" s="140">
        <f t="shared" si="544"/>
        <v>66.701279999999997</v>
      </c>
      <c r="BE699" s="141">
        <f t="shared" si="545"/>
        <v>13553.190208475758</v>
      </c>
      <c r="BF699" s="142">
        <f t="shared" si="546"/>
        <v>904015.13498879992</v>
      </c>
      <c r="BG699" s="143">
        <f>INDEX(รายได้แยกตามสิทธิ!$K:$K,MATCH(CalBudget2567!$D699,รายได้แยกตามสิทธิ!$B:$B,0))</f>
        <v>214104.77</v>
      </c>
      <c r="BH699" s="138">
        <f>INDEX(ผลงานAdjRw_DHES!$E:$E,MATCH(CalBudget2567!$D699,ผลงานAdjRw_DHES!$B:$B,0))</f>
        <v>25.013599999999997</v>
      </c>
      <c r="BI699" s="143">
        <f t="shared" si="547"/>
        <v>8559.5344132791761</v>
      </c>
      <c r="BJ699" s="139">
        <f t="shared" si="548"/>
        <v>30.016319999999993</v>
      </c>
      <c r="BK699" s="140">
        <f t="shared" si="549"/>
        <v>30.016319999999993</v>
      </c>
      <c r="BL699" s="141">
        <f t="shared" si="550"/>
        <v>8785.5061217897455</v>
      </c>
      <c r="BM699" s="142">
        <f t="shared" si="551"/>
        <v>263708.5631135999</v>
      </c>
      <c r="BN699" s="143">
        <f>INDEX(รายได้แยกตามสิทธิ!$N:$N,MATCH(CalBudget2567!$D699,รายได้แยกตามสิทธิ!$B:$B,0))</f>
        <v>152726</v>
      </c>
      <c r="BO699" s="138">
        <f>INDEX(ผลงานAdjRw_DHES!$I:$I,MATCH(CalBudget2567!$D699,ผลงานAdjRw_DHES!$B:$B,0))</f>
        <v>36.51579999999997</v>
      </c>
      <c r="BP699" s="143">
        <f t="shared" si="552"/>
        <v>4182.4634815614099</v>
      </c>
      <c r="BQ699" s="139">
        <f t="shared" si="553"/>
        <v>43.818959999999961</v>
      </c>
      <c r="BR699" s="140">
        <f t="shared" si="554"/>
        <v>43.818959999999961</v>
      </c>
      <c r="BS699" s="141">
        <f t="shared" si="555"/>
        <v>4292.8805174746312</v>
      </c>
      <c r="BT699" s="142">
        <f t="shared" si="556"/>
        <v>188109.55968000001</v>
      </c>
      <c r="BU699" s="144">
        <f t="shared" si="557"/>
        <v>8146705.1993951993</v>
      </c>
      <c r="BV699" s="145">
        <f t="shared" si="511"/>
        <v>42498627.4030848</v>
      </c>
      <c r="BW699" s="146">
        <f>INDEX(รายได้แยกตามสิทธิ!$Q:$Q,MATCH(CalBudget2567!$D699,รายได้แยกตามสิทธิ!$B:$B,0))</f>
        <v>0.39</v>
      </c>
      <c r="BX699" s="145">
        <f t="shared" si="558"/>
        <v>16574464.687203072</v>
      </c>
      <c r="BY699" s="141"/>
      <c r="BZ699" s="143">
        <f t="shared" si="559"/>
        <v>55698</v>
      </c>
      <c r="CA699" s="138">
        <f>INDEX(ผลงานOPDVisit_HDC!$C:$C,MATCH(CalBudget2567!$D699,ผลงานOPDVisit_HDC!$A:$A,0))</f>
        <v>55698</v>
      </c>
      <c r="CB699" s="138">
        <f t="shared" si="560"/>
        <v>0</v>
      </c>
    </row>
    <row r="700" spans="1:80" hidden="1" x14ac:dyDescent="0.7">
      <c r="A700" s="136">
        <f>COUNTA($D$16:D700)</f>
        <v>685</v>
      </c>
      <c r="B700" s="1">
        <v>10</v>
      </c>
      <c r="C700" s="2" t="s">
        <v>58</v>
      </c>
      <c r="D700" s="91" t="s">
        <v>760</v>
      </c>
      <c r="E700" s="3" t="s">
        <v>1648</v>
      </c>
      <c r="F700" s="4" t="s">
        <v>1876</v>
      </c>
      <c r="G700" s="1">
        <v>5</v>
      </c>
      <c r="H700" s="3" t="s">
        <v>2964</v>
      </c>
      <c r="I700" s="137">
        <f>INDEX(รายได้แยกตามสิทธิ!$D:$D,MATCH(CalBudget2567!$D700,รายได้แยกตามสิทธิ!$B:$B,0))</f>
        <v>20649662.969999999</v>
      </c>
      <c r="J700" s="138">
        <f>INDEX(ผลงานOPDVisit_HDC!$F:$F,MATCH(CalBudget2567!$D700,ผลงานOPDVisit_HDC!$A:$A,0))</f>
        <v>50158</v>
      </c>
      <c r="K700" s="138">
        <f t="shared" si="512"/>
        <v>411.69231169504366</v>
      </c>
      <c r="L700" s="139">
        <f t="shared" si="513"/>
        <v>60189.599999999999</v>
      </c>
      <c r="M700" s="140">
        <f t="shared" si="514"/>
        <v>60189.599999999999</v>
      </c>
      <c r="N700" s="141">
        <f t="shared" si="515"/>
        <v>422.56098872379283</v>
      </c>
      <c r="O700" s="142">
        <f t="shared" si="516"/>
        <v>25433776.886889599</v>
      </c>
      <c r="P700" s="143">
        <f>INDEX(รายได้แยกตามสิทธิ!$E:$E,MATCH(CalBudget2567!$D700,รายได้แยกตามสิทธิ!$B:$B,0))</f>
        <v>2659867.66</v>
      </c>
      <c r="Q700" s="138">
        <f>INDEX(ผลงานOPDVisit_HDC!$D:$D,MATCH(CalBudget2567!$D700,ผลงานOPDVisit_HDC!$A:$A,0))</f>
        <v>6781</v>
      </c>
      <c r="R700" s="138">
        <f t="shared" si="517"/>
        <v>392.25300988054863</v>
      </c>
      <c r="S700" s="139">
        <f t="shared" si="518"/>
        <v>8137.2</v>
      </c>
      <c r="T700" s="140">
        <f t="shared" si="519"/>
        <v>8137.2</v>
      </c>
      <c r="U700" s="141">
        <f t="shared" si="520"/>
        <v>402.60848934139511</v>
      </c>
      <c r="V700" s="142">
        <f t="shared" si="521"/>
        <v>3276105.7994688004</v>
      </c>
      <c r="W700" s="143">
        <f>INDEX(รายได้แยกตามสิทธิ!$F:$F,MATCH(CalBudget2567!$D700,รายได้แยกตามสิทธิ!$B:$B,0))</f>
        <v>307697.99</v>
      </c>
      <c r="X700" s="138">
        <f>INDEX(ผลงานOPDVisit_HDC!$E:$E,MATCH(CalBudget2567!$D700,ผลงานOPDVisit_HDC!$A:$A,0))</f>
        <v>1449</v>
      </c>
      <c r="Y700" s="138">
        <f t="shared" si="522"/>
        <v>212.35195997239475</v>
      </c>
      <c r="Z700" s="139">
        <f t="shared" si="523"/>
        <v>1738.8</v>
      </c>
      <c r="AA700" s="140">
        <f t="shared" si="524"/>
        <v>1738.8</v>
      </c>
      <c r="AB700" s="141">
        <f t="shared" si="525"/>
        <v>217.95805171566599</v>
      </c>
      <c r="AC700" s="142">
        <f t="shared" si="526"/>
        <v>378985.46032320004</v>
      </c>
      <c r="AD700" s="143">
        <f>INDEX(รายได้แยกตามสิทธิ!$G:$G,MATCH(CalBudget2567!$D700,รายได้แยกตามสิทธิ!$B:$B,0))</f>
        <v>10972.04</v>
      </c>
      <c r="AE700" s="138">
        <f>INDEX(ผลงานOPDVisit_HDC!$G:$G,MATCH(CalBudget2567!$D700,ผลงานOPDVisit_HDC!$A:$A,0))</f>
        <v>29</v>
      </c>
      <c r="AF700" s="138">
        <f t="shared" si="527"/>
        <v>378.34620689655173</v>
      </c>
      <c r="AG700" s="139">
        <f t="shared" si="528"/>
        <v>34.799999999999997</v>
      </c>
      <c r="AH700" s="140">
        <f t="shared" si="529"/>
        <v>34.799999999999997</v>
      </c>
      <c r="AI700" s="141">
        <f t="shared" si="530"/>
        <v>388.33454675862072</v>
      </c>
      <c r="AJ700" s="142">
        <f t="shared" si="531"/>
        <v>13514.0422272</v>
      </c>
      <c r="AK700" s="143">
        <f>INDEX(รายได้แยกตามสิทธิ!$H:$H,MATCH(CalBudget2567!$D700,รายได้แยกตามสิทธิ!$B:$B,0))</f>
        <v>550478.17000000004</v>
      </c>
      <c r="AL700" s="138">
        <f>INDEX(ผลงานOPDVisit_HDC!$K:$K,MATCH(CalBudget2567!$D700,ผลงานOPDVisit_HDC!$A:$A,0))</f>
        <v>2293</v>
      </c>
      <c r="AM700" s="138">
        <f t="shared" si="532"/>
        <v>240.06897950283474</v>
      </c>
      <c r="AN700" s="139">
        <f t="shared" si="533"/>
        <v>2751.6</v>
      </c>
      <c r="AO700" s="140">
        <f t="shared" si="534"/>
        <v>2751.6</v>
      </c>
      <c r="AP700" s="141">
        <f t="shared" si="535"/>
        <v>246.40680056170959</v>
      </c>
      <c r="AQ700" s="142">
        <f t="shared" si="536"/>
        <v>678012.95242560003</v>
      </c>
      <c r="AR700" s="144">
        <f t="shared" si="510"/>
        <v>29780395.1413344</v>
      </c>
      <c r="AS700" s="143">
        <f>INDEX(รายได้แยกตามสิทธิ!$I:$I,MATCH(CalBudget2567!$D700,รายได้แยกตามสิทธิ!$B:$B,0))</f>
        <v>5970340.6600000001</v>
      </c>
      <c r="AT700" s="138">
        <f>INDEX(ผลงานAdjRw_DHES!$D:$D,MATCH(CalBudget2567!$D700,ผลงานAdjRw_DHES!$B:$B,0))</f>
        <v>1063.7464</v>
      </c>
      <c r="AU700" s="143">
        <f t="shared" si="537"/>
        <v>5612.5601553152146</v>
      </c>
      <c r="AV700" s="139">
        <f t="shared" si="538"/>
        <v>1276.49568</v>
      </c>
      <c r="AW700" s="140">
        <f t="shared" si="539"/>
        <v>1276.49568</v>
      </c>
      <c r="AX700" s="141">
        <f t="shared" si="540"/>
        <v>5760.7317434155366</v>
      </c>
      <c r="AY700" s="142">
        <f t="shared" si="541"/>
        <v>7353549.1841088012</v>
      </c>
      <c r="AZ700" s="143">
        <f>INDEX(รายได้แยกตามสิทธิ!$J:$J,MATCH(CalBudget2567!$D700,รายได้แยกตามสิทธิ!$B:$B,0))</f>
        <v>501454.59</v>
      </c>
      <c r="BA700" s="138">
        <f>INDEX(ผลงานAdjRw_DHES!$F:$F,MATCH(CalBudget2567!$D700,ผลงานAdjRw_DHES!$B:$B,0))</f>
        <v>59.452700000000007</v>
      </c>
      <c r="BB700" s="143">
        <f t="shared" si="542"/>
        <v>8434.5133189913995</v>
      </c>
      <c r="BC700" s="139">
        <f t="shared" si="543"/>
        <v>71.343240000000009</v>
      </c>
      <c r="BD700" s="140">
        <f t="shared" si="544"/>
        <v>71.343240000000009</v>
      </c>
      <c r="BE700" s="141">
        <f t="shared" si="545"/>
        <v>8657.1844706127722</v>
      </c>
      <c r="BF700" s="142">
        <f t="shared" si="546"/>
        <v>617631.58941120002</v>
      </c>
      <c r="BG700" s="143">
        <f>INDEX(รายได้แยกตามสิทธิ!$K:$K,MATCH(CalBudget2567!$D700,รายได้แยกตามสิทธิ!$B:$B,0))</f>
        <v>113136.53</v>
      </c>
      <c r="BH700" s="138">
        <f>INDEX(ผลงานAdjRw_DHES!$E:$E,MATCH(CalBudget2567!$D700,ผลงานAdjRw_DHES!$B:$B,0))</f>
        <v>17.694499999999998</v>
      </c>
      <c r="BI700" s="143">
        <f t="shared" si="547"/>
        <v>6393.8811495097352</v>
      </c>
      <c r="BJ700" s="139">
        <f t="shared" si="548"/>
        <v>21.233399999999996</v>
      </c>
      <c r="BK700" s="140">
        <f t="shared" si="549"/>
        <v>21.233399999999996</v>
      </c>
      <c r="BL700" s="141">
        <f t="shared" si="550"/>
        <v>6562.6796118567927</v>
      </c>
      <c r="BM700" s="142">
        <f t="shared" si="551"/>
        <v>139348.00127039998</v>
      </c>
      <c r="BN700" s="143">
        <f>INDEX(รายได้แยกตามสิทธิ!$N:$N,MATCH(CalBudget2567!$D700,รายได้แยกตามสิทธิ!$B:$B,0))</f>
        <v>142151.32999999999</v>
      </c>
      <c r="BO700" s="138">
        <f>INDEX(ผลงานAdjRw_DHES!$I:$I,MATCH(CalBudget2567!$D700,ผลงานAdjRw_DHES!$B:$B,0))</f>
        <v>36.387999999999792</v>
      </c>
      <c r="BP700" s="143">
        <f t="shared" si="552"/>
        <v>3906.5441903924589</v>
      </c>
      <c r="BQ700" s="139">
        <f t="shared" si="553"/>
        <v>43.665599999999749</v>
      </c>
      <c r="BR700" s="140">
        <f t="shared" si="554"/>
        <v>43.665599999999749</v>
      </c>
      <c r="BS700" s="141">
        <f t="shared" si="555"/>
        <v>4009.6769570188198</v>
      </c>
      <c r="BT700" s="142">
        <f t="shared" si="556"/>
        <v>175084.95013439999</v>
      </c>
      <c r="BU700" s="144">
        <f t="shared" si="557"/>
        <v>8285613.7249248018</v>
      </c>
      <c r="BV700" s="145">
        <f t="shared" si="511"/>
        <v>38066008.866259202</v>
      </c>
      <c r="BW700" s="146">
        <f>INDEX(รายได้แยกตามสิทธิ!$Q:$Q,MATCH(CalBudget2567!$D700,รายได้แยกตามสิทธิ!$B:$B,0))</f>
        <v>0.43</v>
      </c>
      <c r="BX700" s="145">
        <f t="shared" si="558"/>
        <v>16368383.812491456</v>
      </c>
      <c r="BY700" s="141"/>
      <c r="BZ700" s="143">
        <f t="shared" si="559"/>
        <v>60710</v>
      </c>
      <c r="CA700" s="138">
        <f>INDEX(ผลงานOPDVisit_HDC!$C:$C,MATCH(CalBudget2567!$D700,ผลงานOPDVisit_HDC!$A:$A,0))</f>
        <v>60710</v>
      </c>
      <c r="CB700" s="138">
        <f t="shared" si="560"/>
        <v>0</v>
      </c>
    </row>
    <row r="701" spans="1:80" hidden="1" x14ac:dyDescent="0.7">
      <c r="A701" s="136">
        <f>COUNTA($D$16:D701)</f>
        <v>686</v>
      </c>
      <c r="B701" s="1">
        <v>10</v>
      </c>
      <c r="C701" s="2" t="s">
        <v>58</v>
      </c>
      <c r="D701" s="91" t="s">
        <v>761</v>
      </c>
      <c r="E701" s="3" t="s">
        <v>1649</v>
      </c>
      <c r="F701" s="4" t="s">
        <v>1876</v>
      </c>
      <c r="G701" s="1">
        <v>13</v>
      </c>
      <c r="H701" s="3" t="s">
        <v>2963</v>
      </c>
      <c r="I701" s="137">
        <f>INDEX(รายได้แยกตามสิทธิ!$D:$D,MATCH(CalBudget2567!$D701,รายได้แยกตามสิทธิ!$B:$B,0))</f>
        <v>82535100.170000002</v>
      </c>
      <c r="J701" s="138">
        <f>INDEX(ผลงานOPDVisit_HDC!$F:$F,MATCH(CalBudget2567!$D701,ผลงานOPDVisit_HDC!$A:$A,0))</f>
        <v>137510</v>
      </c>
      <c r="K701" s="138">
        <f t="shared" si="512"/>
        <v>600.21162220929386</v>
      </c>
      <c r="L701" s="139">
        <f t="shared" si="513"/>
        <v>165012</v>
      </c>
      <c r="M701" s="140">
        <f t="shared" si="514"/>
        <v>165012</v>
      </c>
      <c r="N701" s="141">
        <f t="shared" si="515"/>
        <v>616.05720903561917</v>
      </c>
      <c r="O701" s="142">
        <f t="shared" si="516"/>
        <v>101656832.17738558</v>
      </c>
      <c r="P701" s="143">
        <f>INDEX(รายได้แยกตามสิทธิ!$E:$E,MATCH(CalBudget2567!$D701,รายได้แยกตามสิทธิ!$B:$B,0))</f>
        <v>25332302.199999999</v>
      </c>
      <c r="Q701" s="138">
        <f>INDEX(ผลงานOPDVisit_HDC!$D:$D,MATCH(CalBudget2567!$D701,ผลงานOPDVisit_HDC!$A:$A,0))</f>
        <v>24931</v>
      </c>
      <c r="R701" s="138">
        <f t="shared" si="517"/>
        <v>1016.096514379688</v>
      </c>
      <c r="S701" s="139">
        <f t="shared" si="518"/>
        <v>29917.199999999997</v>
      </c>
      <c r="T701" s="140">
        <f t="shared" si="519"/>
        <v>29917.199999999997</v>
      </c>
      <c r="U701" s="141">
        <f t="shared" si="520"/>
        <v>1042.9214623593118</v>
      </c>
      <c r="V701" s="142">
        <f t="shared" si="521"/>
        <v>31201289.973696001</v>
      </c>
      <c r="W701" s="143">
        <f>INDEX(รายได้แยกตามสิทธิ!$F:$F,MATCH(CalBudget2567!$D701,รายได้แยกตามสิทธิ!$B:$B,0))</f>
        <v>5842424</v>
      </c>
      <c r="X701" s="138">
        <f>INDEX(ผลงานOPDVisit_HDC!$E:$E,MATCH(CalBudget2567!$D701,ผลงานOPDVisit_HDC!$A:$A,0))</f>
        <v>8487</v>
      </c>
      <c r="Y701" s="138">
        <f t="shared" si="522"/>
        <v>688.39684222929191</v>
      </c>
      <c r="Z701" s="139">
        <f t="shared" si="523"/>
        <v>10184.4</v>
      </c>
      <c r="AA701" s="140">
        <f t="shared" si="524"/>
        <v>10184.4</v>
      </c>
      <c r="AB701" s="141">
        <f t="shared" si="525"/>
        <v>706.57051886414524</v>
      </c>
      <c r="AC701" s="142">
        <f t="shared" si="526"/>
        <v>7195996.7923200009</v>
      </c>
      <c r="AD701" s="143">
        <f>INDEX(รายได้แยกตามสิทธิ!$G:$G,MATCH(CalBudget2567!$D701,รายได้แยกตามสิทธิ!$B:$B,0))</f>
        <v>33236</v>
      </c>
      <c r="AE701" s="138">
        <f>INDEX(ผลงานOPDVisit_HDC!$G:$G,MATCH(CalBudget2567!$D701,ผลงานOPDVisit_HDC!$A:$A,0))</f>
        <v>21</v>
      </c>
      <c r="AF701" s="138">
        <f t="shared" si="527"/>
        <v>1582.6666666666667</v>
      </c>
      <c r="AG701" s="139">
        <f t="shared" si="528"/>
        <v>25.2</v>
      </c>
      <c r="AH701" s="140">
        <f t="shared" si="529"/>
        <v>25.2</v>
      </c>
      <c r="AI701" s="141">
        <f t="shared" si="530"/>
        <v>1624.4490666666668</v>
      </c>
      <c r="AJ701" s="142">
        <f t="shared" si="531"/>
        <v>40936.116480000004</v>
      </c>
      <c r="AK701" s="143">
        <f>INDEX(รายได้แยกตามสิทธิ!$H:$H,MATCH(CalBudget2567!$D701,รายได้แยกตามสิทธิ!$B:$B,0))</f>
        <v>4502945.4000000004</v>
      </c>
      <c r="AL701" s="138">
        <f>INDEX(ผลงานOPDVisit_HDC!$K:$K,MATCH(CalBudget2567!$D701,ผลงานOPDVisit_HDC!$A:$A,0))</f>
        <v>6718</v>
      </c>
      <c r="AM701" s="138">
        <f t="shared" si="532"/>
        <v>670.28064900267941</v>
      </c>
      <c r="AN701" s="139">
        <f t="shared" si="533"/>
        <v>8061.5999999999995</v>
      </c>
      <c r="AO701" s="140">
        <f t="shared" si="534"/>
        <v>8061.5999999999995</v>
      </c>
      <c r="AP701" s="141">
        <f t="shared" si="535"/>
        <v>687.97605813635016</v>
      </c>
      <c r="AQ701" s="142">
        <f t="shared" si="536"/>
        <v>5546187.7902720002</v>
      </c>
      <c r="AR701" s="144">
        <f t="shared" si="510"/>
        <v>145641242.8501536</v>
      </c>
      <c r="AS701" s="143">
        <f>INDEX(รายได้แยกตามสิทธิ!$I:$I,MATCH(CalBudget2567!$D701,รายได้แยกตามสิทธิ!$B:$B,0))</f>
        <v>75578391.432999998</v>
      </c>
      <c r="AT701" s="138">
        <f>INDEX(ผลงานAdjRw_DHES!$D:$D,MATCH(CalBudget2567!$D701,ผลงานAdjRw_DHES!$B:$B,0))</f>
        <v>6081.2709999999997</v>
      </c>
      <c r="AU701" s="143">
        <f t="shared" si="537"/>
        <v>12428.058449130125</v>
      </c>
      <c r="AV701" s="139">
        <f t="shared" si="538"/>
        <v>7297.5251999999991</v>
      </c>
      <c r="AW701" s="140">
        <f t="shared" si="539"/>
        <v>7297.5251999999991</v>
      </c>
      <c r="AX701" s="141">
        <f t="shared" si="540"/>
        <v>12756.15919218716</v>
      </c>
      <c r="AY701" s="142">
        <f t="shared" si="541"/>
        <v>93088393.160197437</v>
      </c>
      <c r="AZ701" s="143">
        <f>INDEX(รายได้แยกตามสิทธิ!$J:$J,MATCH(CalBudget2567!$D701,รายได้แยกตามสิทธิ!$B:$B,0))</f>
        <v>8830995.7300000004</v>
      </c>
      <c r="BA701" s="138">
        <f>INDEX(ผลงานAdjRw_DHES!$F:$F,MATCH(CalBudget2567!$D701,ผลงานAdjRw_DHES!$B:$B,0))</f>
        <v>606.52440000000001</v>
      </c>
      <c r="BB701" s="143">
        <f t="shared" si="542"/>
        <v>14560.000768312042</v>
      </c>
      <c r="BC701" s="139">
        <f t="shared" si="543"/>
        <v>727.82928000000004</v>
      </c>
      <c r="BD701" s="140">
        <f t="shared" si="544"/>
        <v>727.82928000000004</v>
      </c>
      <c r="BE701" s="141">
        <f t="shared" si="545"/>
        <v>14944.38478859548</v>
      </c>
      <c r="BF701" s="142">
        <f t="shared" si="546"/>
        <v>10876960.8207264</v>
      </c>
      <c r="BG701" s="143">
        <f>INDEX(รายได้แยกตามสิทธิ!$K:$K,MATCH(CalBudget2567!$D701,รายได้แยกตามสิทธิ!$B:$B,0))</f>
        <v>2301000.31</v>
      </c>
      <c r="BH701" s="138">
        <f>INDEX(ผลงานAdjRw_DHES!$E:$E,MATCH(CalBudget2567!$D701,ผลงานAdjRw_DHES!$B:$B,0))</f>
        <v>325.77879999999999</v>
      </c>
      <c r="BI701" s="143">
        <f t="shared" si="547"/>
        <v>7063.0756513315173</v>
      </c>
      <c r="BJ701" s="139">
        <f t="shared" si="548"/>
        <v>390.93455999999998</v>
      </c>
      <c r="BK701" s="140">
        <f t="shared" si="549"/>
        <v>390.93455999999998</v>
      </c>
      <c r="BL701" s="141">
        <f t="shared" si="550"/>
        <v>7249.5408485266689</v>
      </c>
      <c r="BM701" s="142">
        <f t="shared" si="551"/>
        <v>2834096.0618208</v>
      </c>
      <c r="BN701" s="143">
        <f>INDEX(รายได้แยกตามสิทธิ!$N:$N,MATCH(CalBudget2567!$D701,รายได้แยกตามสิทธิ!$B:$B,0))</f>
        <v>17675160.920000002</v>
      </c>
      <c r="BO701" s="138">
        <f>INDEX(ผลงานAdjRw_DHES!$I:$I,MATCH(CalBudget2567!$D701,ผลงานAdjRw_DHES!$B:$B,0))</f>
        <v>276.6673000000003</v>
      </c>
      <c r="BP701" s="143">
        <f t="shared" si="552"/>
        <v>63885.977562219974</v>
      </c>
      <c r="BQ701" s="139">
        <f t="shared" si="553"/>
        <v>332.00076000000035</v>
      </c>
      <c r="BR701" s="140">
        <f t="shared" si="554"/>
        <v>332.00076000000035</v>
      </c>
      <c r="BS701" s="141">
        <f t="shared" si="555"/>
        <v>65572.567369862576</v>
      </c>
      <c r="BT701" s="142">
        <f t="shared" si="556"/>
        <v>21770142.201945599</v>
      </c>
      <c r="BU701" s="144">
        <f t="shared" si="557"/>
        <v>128569592.24469024</v>
      </c>
      <c r="BV701" s="145">
        <f t="shared" si="511"/>
        <v>274210835.09484386</v>
      </c>
      <c r="BW701" s="146">
        <f>INDEX(รายได้แยกตามสิทธิ!$Q:$Q,MATCH(CalBudget2567!$D701,รายได้แยกตามสิทธิ!$B:$B,0))</f>
        <v>0.41</v>
      </c>
      <c r="BX701" s="145">
        <f t="shared" si="558"/>
        <v>112426442.38888597</v>
      </c>
      <c r="BY701" s="141"/>
      <c r="BZ701" s="143">
        <f t="shared" si="559"/>
        <v>177667</v>
      </c>
      <c r="CA701" s="138">
        <f>INDEX(ผลงานOPDVisit_HDC!$C:$C,MATCH(CalBudget2567!$D701,ผลงานOPDVisit_HDC!$A:$A,0))</f>
        <v>177667</v>
      </c>
      <c r="CB701" s="138">
        <f t="shared" si="560"/>
        <v>0</v>
      </c>
    </row>
    <row r="702" spans="1:80" hidden="1" x14ac:dyDescent="0.7">
      <c r="A702" s="136">
        <f>COUNTA($D$16:D702)</f>
        <v>687</v>
      </c>
      <c r="B702" s="1">
        <v>10</v>
      </c>
      <c r="C702" s="2" t="s">
        <v>59</v>
      </c>
      <c r="D702" s="91" t="s">
        <v>762</v>
      </c>
      <c r="E702" s="3" t="s">
        <v>2035</v>
      </c>
      <c r="F702" s="4" t="s">
        <v>1875</v>
      </c>
      <c r="G702" s="1">
        <v>19</v>
      </c>
      <c r="H702" s="3" t="s">
        <v>2961</v>
      </c>
      <c r="I702" s="137">
        <f>INDEX(รายได้แยกตามสิทธิ!$D:$D,MATCH(CalBudget2567!$D702,รายได้แยกตามสิทธิ!$B:$B,0))</f>
        <v>409392388.81</v>
      </c>
      <c r="J702" s="138">
        <f>INDEX(ผลงานOPDVisit_HDC!$F:$F,MATCH(CalBudget2567!$D702,ผลงานOPDVisit_HDC!$A:$A,0))</f>
        <v>300818</v>
      </c>
      <c r="K702" s="138">
        <f t="shared" si="512"/>
        <v>1360.9304922245344</v>
      </c>
      <c r="L702" s="139">
        <f t="shared" si="513"/>
        <v>360981.6</v>
      </c>
      <c r="M702" s="140">
        <f t="shared" si="514"/>
        <v>360981.6</v>
      </c>
      <c r="N702" s="141">
        <f t="shared" si="515"/>
        <v>1396.859057219262</v>
      </c>
      <c r="O702" s="142">
        <f t="shared" si="516"/>
        <v>504240417.44950074</v>
      </c>
      <c r="P702" s="143">
        <f>INDEX(รายได้แยกตามสิทธิ!$E:$E,MATCH(CalBudget2567!$D702,รายได้แยกตามสิทธิ!$B:$B,0))</f>
        <v>228272279.88</v>
      </c>
      <c r="Q702" s="138">
        <f>INDEX(ผลงานOPDVisit_HDC!$D:$D,MATCH(CalBudget2567!$D702,ผลงานOPDVisit_HDC!$A:$A,0))</f>
        <v>97367</v>
      </c>
      <c r="R702" s="138">
        <f t="shared" si="517"/>
        <v>2344.4522259081618</v>
      </c>
      <c r="S702" s="139">
        <f t="shared" si="518"/>
        <v>116840.4</v>
      </c>
      <c r="T702" s="140">
        <f t="shared" si="519"/>
        <v>116840.4</v>
      </c>
      <c r="U702" s="141">
        <f t="shared" si="520"/>
        <v>2406.3457646721372</v>
      </c>
      <c r="V702" s="142">
        <f t="shared" si="521"/>
        <v>281158401.68259835</v>
      </c>
      <c r="W702" s="143">
        <f>INDEX(รายได้แยกตามสิทธิ!$F:$F,MATCH(CalBudget2567!$D702,รายได้แยกตามสิทธิ!$B:$B,0))</f>
        <v>56984444.509999998</v>
      </c>
      <c r="X702" s="138">
        <f>INDEX(ผลงานOPDVisit_HDC!$E:$E,MATCH(CalBudget2567!$D702,ผลงานOPDVisit_HDC!$A:$A,0))</f>
        <v>51487</v>
      </c>
      <c r="Y702" s="138">
        <f t="shared" si="522"/>
        <v>1106.7734478606251</v>
      </c>
      <c r="Z702" s="139">
        <f t="shared" si="523"/>
        <v>61784.399999999994</v>
      </c>
      <c r="AA702" s="140">
        <f t="shared" si="524"/>
        <v>61784.399999999994</v>
      </c>
      <c r="AB702" s="141">
        <f t="shared" si="525"/>
        <v>1135.9922668841457</v>
      </c>
      <c r="AC702" s="142">
        <f t="shared" si="526"/>
        <v>70186600.614076808</v>
      </c>
      <c r="AD702" s="143">
        <f>INDEX(รายได้แยกตามสิทธิ!$G:$G,MATCH(CalBudget2567!$D702,รายได้แยกตามสิทธิ!$B:$B,0))</f>
        <v>160247.4</v>
      </c>
      <c r="AE702" s="138">
        <f>INDEX(ผลงานOPDVisit_HDC!$G:$G,MATCH(CalBudget2567!$D702,ผลงานOPDVisit_HDC!$A:$A,0))</f>
        <v>139</v>
      </c>
      <c r="AF702" s="138">
        <f t="shared" si="527"/>
        <v>1152.8589928057554</v>
      </c>
      <c r="AG702" s="139">
        <f t="shared" si="528"/>
        <v>166.79999999999998</v>
      </c>
      <c r="AH702" s="140">
        <f t="shared" si="529"/>
        <v>166.79999999999998</v>
      </c>
      <c r="AI702" s="141">
        <f t="shared" si="530"/>
        <v>1183.2944702158275</v>
      </c>
      <c r="AJ702" s="142">
        <f t="shared" si="531"/>
        <v>197373.517632</v>
      </c>
      <c r="AK702" s="143">
        <f>INDEX(รายได้แยกตามสิทธิ!$H:$H,MATCH(CalBudget2567!$D702,รายได้แยกตามสิทธิ!$B:$B,0))</f>
        <v>82852017.980000004</v>
      </c>
      <c r="AL702" s="138">
        <f>INDEX(ผลงานOPDVisit_HDC!$K:$K,MATCH(CalBudget2567!$D702,ผลงานOPDVisit_HDC!$A:$A,0))</f>
        <v>53191</v>
      </c>
      <c r="AM702" s="138">
        <f t="shared" si="532"/>
        <v>1557.6322682408679</v>
      </c>
      <c r="AN702" s="139">
        <f t="shared" si="533"/>
        <v>63829.2</v>
      </c>
      <c r="AO702" s="140">
        <f t="shared" si="534"/>
        <v>63829.2</v>
      </c>
      <c r="AP702" s="141">
        <f t="shared" si="535"/>
        <v>1598.7537601224269</v>
      </c>
      <c r="AQ702" s="142">
        <f t="shared" si="536"/>
        <v>102047173.50560641</v>
      </c>
      <c r="AR702" s="144">
        <f t="shared" si="510"/>
        <v>957829966.76941442</v>
      </c>
      <c r="AS702" s="143">
        <f>INDEX(รายได้แยกตามสิทธิ!$I:$I,MATCH(CalBudget2567!$D702,รายได้แยกตามสิทธิ!$B:$B,0))</f>
        <v>1051416655.48</v>
      </c>
      <c r="AT702" s="138">
        <f>INDEX(ผลงานAdjRw_DHES!$D:$D,MATCH(CalBudget2567!$D702,ผลงานAdjRw_DHES!$B:$B,0))</f>
        <v>72774.1541</v>
      </c>
      <c r="AU702" s="143">
        <f t="shared" si="537"/>
        <v>14447.665774791878</v>
      </c>
      <c r="AV702" s="139">
        <f t="shared" si="538"/>
        <v>87328.984920000003</v>
      </c>
      <c r="AW702" s="140">
        <f t="shared" si="539"/>
        <v>87328.984920000003</v>
      </c>
      <c r="AX702" s="141">
        <f t="shared" si="540"/>
        <v>14829.084151246383</v>
      </c>
      <c r="AY702" s="142">
        <f t="shared" si="541"/>
        <v>1295008866.2216065</v>
      </c>
      <c r="AZ702" s="143">
        <f>INDEX(รายได้แยกตามสิทธิ!$J:$J,MATCH(CalBudget2567!$D702,รายได้แยกตามสิทธิ!$B:$B,0))</f>
        <v>164881135.93000001</v>
      </c>
      <c r="BA702" s="138">
        <f>INDEX(ผลงานAdjRw_DHES!$F:$F,MATCH(CalBudget2567!$D702,ผลงานAdjRw_DHES!$B:$B,0))</f>
        <v>9608.8304000000007</v>
      </c>
      <c r="BB702" s="143">
        <f t="shared" si="542"/>
        <v>17159.334598100515</v>
      </c>
      <c r="BC702" s="139">
        <f t="shared" si="543"/>
        <v>11530.59648</v>
      </c>
      <c r="BD702" s="140">
        <f t="shared" si="544"/>
        <v>11530.59648</v>
      </c>
      <c r="BE702" s="141">
        <f t="shared" si="545"/>
        <v>17612.34103149037</v>
      </c>
      <c r="BF702" s="142">
        <f t="shared" si="546"/>
        <v>203080797.50226244</v>
      </c>
      <c r="BG702" s="143">
        <f>INDEX(รายได้แยกตามสิทธิ!$K:$K,MATCH(CalBudget2567!$D702,รายได้แยกตามสิทธิ!$B:$B,0))</f>
        <v>60766506.840000004</v>
      </c>
      <c r="BH702" s="138">
        <f>INDEX(ผลงานAdjRw_DHES!$E:$E,MATCH(CalBudget2567!$D702,ผลงานAdjRw_DHES!$B:$B,0))</f>
        <v>3790.2240999999999</v>
      </c>
      <c r="BI702" s="143">
        <f t="shared" si="547"/>
        <v>16032.431127225434</v>
      </c>
      <c r="BJ702" s="139">
        <f t="shared" si="548"/>
        <v>4548.2689199999995</v>
      </c>
      <c r="BK702" s="140">
        <f t="shared" si="549"/>
        <v>4548.2689199999995</v>
      </c>
      <c r="BL702" s="141">
        <f t="shared" si="550"/>
        <v>16455.687308984187</v>
      </c>
      <c r="BM702" s="142">
        <f t="shared" si="551"/>
        <v>74844891.144691199</v>
      </c>
      <c r="BN702" s="143">
        <f>INDEX(รายได้แยกตามสิทธิ!$N:$N,MATCH(CalBudget2567!$D702,รายได้แยกตามสิทธิ!$B:$B,0))</f>
        <v>35028363.550000004</v>
      </c>
      <c r="BO702" s="138">
        <f>INDEX(ผลงานAdjRw_DHES!$I:$I,MATCH(CalBudget2567!$D702,ผลงานAdjRw_DHES!$B:$B,0))</f>
        <v>4979.214699999995</v>
      </c>
      <c r="BP702" s="143">
        <f t="shared" si="552"/>
        <v>7034.9172832414797</v>
      </c>
      <c r="BQ702" s="139">
        <f t="shared" si="553"/>
        <v>5975.0576399999936</v>
      </c>
      <c r="BR702" s="140">
        <f t="shared" si="554"/>
        <v>5975.0576399999936</v>
      </c>
      <c r="BS702" s="141">
        <f t="shared" si="555"/>
        <v>7220.639099519055</v>
      </c>
      <c r="BT702" s="142">
        <f t="shared" si="556"/>
        <v>43143734.817264006</v>
      </c>
      <c r="BU702" s="144">
        <f t="shared" si="557"/>
        <v>1616078289.6858242</v>
      </c>
      <c r="BV702" s="145">
        <f t="shared" si="511"/>
        <v>2573908256.4552383</v>
      </c>
      <c r="BW702" s="146">
        <f>INDEX(รายได้แยกตามสิทธิ!$Q:$Q,MATCH(CalBudget2567!$D702,รายได้แยกตามสิทธิ!$B:$B,0))</f>
        <v>0.4</v>
      </c>
      <c r="BX702" s="145">
        <f t="shared" si="558"/>
        <v>1029563302.5820954</v>
      </c>
      <c r="BY702" s="141"/>
      <c r="BZ702" s="143">
        <f t="shared" si="559"/>
        <v>503002</v>
      </c>
      <c r="CA702" s="138">
        <f>INDEX(ผลงานOPDVisit_HDC!$C:$C,MATCH(CalBudget2567!$D702,ผลงานOPDVisit_HDC!$A:$A,0))</f>
        <v>503002</v>
      </c>
      <c r="CB702" s="138">
        <f t="shared" si="560"/>
        <v>0</v>
      </c>
    </row>
    <row r="703" spans="1:80" hidden="1" x14ac:dyDescent="0.7">
      <c r="A703" s="136">
        <f>COUNTA($D$16:D703)</f>
        <v>688</v>
      </c>
      <c r="B703" s="1">
        <v>10</v>
      </c>
      <c r="C703" s="2" t="s">
        <v>59</v>
      </c>
      <c r="D703" s="91" t="s">
        <v>763</v>
      </c>
      <c r="E703" s="3" t="s">
        <v>1650</v>
      </c>
      <c r="F703" s="4" t="s">
        <v>1876</v>
      </c>
      <c r="G703" s="1">
        <v>5</v>
      </c>
      <c r="H703" s="3" t="s">
        <v>2964</v>
      </c>
      <c r="I703" s="137">
        <f>INDEX(รายได้แยกตามสิทธิ!$D:$D,MATCH(CalBudget2567!$D703,รายได้แยกตามสิทธิ!$B:$B,0))</f>
        <v>28656408.5</v>
      </c>
      <c r="J703" s="138">
        <f>INDEX(ผลงานOPDVisit_HDC!$F:$F,MATCH(CalBudget2567!$D703,ผลงานOPDVisit_HDC!$A:$A,0))</f>
        <v>56160</v>
      </c>
      <c r="K703" s="138">
        <f t="shared" si="512"/>
        <v>510.26368411680915</v>
      </c>
      <c r="L703" s="139">
        <f t="shared" si="513"/>
        <v>67392</v>
      </c>
      <c r="M703" s="140">
        <f t="shared" si="514"/>
        <v>67392</v>
      </c>
      <c r="N703" s="141">
        <f t="shared" si="515"/>
        <v>523.73464537749294</v>
      </c>
      <c r="O703" s="142">
        <f t="shared" si="516"/>
        <v>35295525.221280001</v>
      </c>
      <c r="P703" s="143">
        <f>INDEX(รายได้แยกตามสิทธิ!$E:$E,MATCH(CalBudget2567!$D703,รายได้แยกตามสิทธิ!$B:$B,0))</f>
        <v>7645022.6100000003</v>
      </c>
      <c r="Q703" s="138">
        <f>INDEX(ผลงานOPDVisit_HDC!$D:$D,MATCH(CalBudget2567!$D703,ผลงานOPDVisit_HDC!$A:$A,0))</f>
        <v>11968</v>
      </c>
      <c r="R703" s="138">
        <f t="shared" si="517"/>
        <v>638.7886539104278</v>
      </c>
      <c r="S703" s="139">
        <f t="shared" si="518"/>
        <v>14361.6</v>
      </c>
      <c r="T703" s="140">
        <f t="shared" si="519"/>
        <v>14361.6</v>
      </c>
      <c r="U703" s="141">
        <f t="shared" si="520"/>
        <v>655.6526743736631</v>
      </c>
      <c r="V703" s="142">
        <f t="shared" si="521"/>
        <v>9416221.4482848011</v>
      </c>
      <c r="W703" s="143">
        <f>INDEX(รายได้แยกตามสิทธิ!$F:$F,MATCH(CalBudget2567!$D703,รายได้แยกตามสิทธิ!$B:$B,0))</f>
        <v>1658940.5</v>
      </c>
      <c r="X703" s="138">
        <f>INDEX(ผลงานOPDVisit_HDC!$E:$E,MATCH(CalBudget2567!$D703,ผลงานOPDVisit_HDC!$A:$A,0))</f>
        <v>2961</v>
      </c>
      <c r="Y703" s="138">
        <f t="shared" si="522"/>
        <v>560.26359338061468</v>
      </c>
      <c r="Z703" s="139">
        <f t="shared" si="523"/>
        <v>3553.2</v>
      </c>
      <c r="AA703" s="140">
        <f t="shared" si="524"/>
        <v>3553.2</v>
      </c>
      <c r="AB703" s="141">
        <f t="shared" si="525"/>
        <v>575.05455224586285</v>
      </c>
      <c r="AC703" s="142">
        <f t="shared" si="526"/>
        <v>2043283.8350399998</v>
      </c>
      <c r="AD703" s="143">
        <f>INDEX(รายได้แยกตามสิทธิ!$G:$G,MATCH(CalBudget2567!$D703,รายได้แยกตามสิทธิ!$B:$B,0))</f>
        <v>35997</v>
      </c>
      <c r="AE703" s="138">
        <f>INDEX(ผลงานOPDVisit_HDC!$G:$G,MATCH(CalBudget2567!$D703,ผลงานOPDVisit_HDC!$A:$A,0))</f>
        <v>3</v>
      </c>
      <c r="AF703" s="138">
        <f t="shared" si="527"/>
        <v>11999</v>
      </c>
      <c r="AG703" s="139">
        <f t="shared" si="528"/>
        <v>3.5999999999999996</v>
      </c>
      <c r="AH703" s="140">
        <f t="shared" si="529"/>
        <v>3.5999999999999996</v>
      </c>
      <c r="AI703" s="141">
        <f t="shared" si="530"/>
        <v>12315.7736</v>
      </c>
      <c r="AJ703" s="142">
        <f t="shared" si="531"/>
        <v>44336.784959999997</v>
      </c>
      <c r="AK703" s="143">
        <f>INDEX(รายได้แยกตามสิทธิ!$H:$H,MATCH(CalBudget2567!$D703,รายได้แยกตามสิทธิ!$B:$B,0))</f>
        <v>1486880</v>
      </c>
      <c r="AL703" s="138">
        <f>INDEX(ผลงานOPDVisit_HDC!$K:$K,MATCH(CalBudget2567!$D703,ผลงานOPDVisit_HDC!$A:$A,0))</f>
        <v>13239</v>
      </c>
      <c r="AM703" s="138">
        <f t="shared" si="532"/>
        <v>112.31059747715084</v>
      </c>
      <c r="AN703" s="139">
        <f t="shared" si="533"/>
        <v>15886.8</v>
      </c>
      <c r="AO703" s="140">
        <f t="shared" si="534"/>
        <v>15886.8</v>
      </c>
      <c r="AP703" s="141">
        <f t="shared" si="535"/>
        <v>115.27559725054762</v>
      </c>
      <c r="AQ703" s="142">
        <f t="shared" si="536"/>
        <v>1831360.3583999998</v>
      </c>
      <c r="AR703" s="144">
        <f t="shared" si="510"/>
        <v>48630727.647964805</v>
      </c>
      <c r="AS703" s="143">
        <f>INDEX(รายได้แยกตามสิทธิ!$I:$I,MATCH(CalBudget2567!$D703,รายได้แยกตามสิทธิ!$B:$B,0))</f>
        <v>10894973.59</v>
      </c>
      <c r="AT703" s="138">
        <f>INDEX(ผลงานAdjRw_DHES!$D:$D,MATCH(CalBudget2567!$D703,ผลงานAdjRw_DHES!$B:$B,0))</f>
        <v>1401.3319999999999</v>
      </c>
      <c r="AU703" s="143">
        <f t="shared" si="537"/>
        <v>7774.7268955536592</v>
      </c>
      <c r="AV703" s="139">
        <f t="shared" si="538"/>
        <v>1681.5983999999999</v>
      </c>
      <c r="AW703" s="140">
        <f t="shared" si="539"/>
        <v>1681.5983999999999</v>
      </c>
      <c r="AX703" s="141">
        <f t="shared" si="540"/>
        <v>7979.9796855962759</v>
      </c>
      <c r="AY703" s="142">
        <f t="shared" si="541"/>
        <v>13419121.071331199</v>
      </c>
      <c r="AZ703" s="143">
        <f>INDEX(รายได้แยกตามสิทธิ!$J:$J,MATCH(CalBudget2567!$D703,รายได้แยกตามสิทธิ!$B:$B,0))</f>
        <v>1710195.1</v>
      </c>
      <c r="BA703" s="138">
        <f>INDEX(ผลงานAdjRw_DHES!$F:$F,MATCH(CalBudget2567!$D703,ผลงานAdjRw_DHES!$B:$B,0))</f>
        <v>146.70199999999997</v>
      </c>
      <c r="BB703" s="143">
        <f t="shared" si="542"/>
        <v>11657.612711483145</v>
      </c>
      <c r="BC703" s="139">
        <f t="shared" si="543"/>
        <v>176.04239999999996</v>
      </c>
      <c r="BD703" s="140">
        <f t="shared" si="544"/>
        <v>176.04239999999996</v>
      </c>
      <c r="BE703" s="141">
        <f t="shared" si="545"/>
        <v>11965.3736870663</v>
      </c>
      <c r="BF703" s="142">
        <f t="shared" si="546"/>
        <v>2106413.1007679999</v>
      </c>
      <c r="BG703" s="143">
        <f>INDEX(รายได้แยกตามสิทธิ!$K:$K,MATCH(CalBudget2567!$D703,รายได้แยกตามสิทธิ!$B:$B,0))</f>
        <v>570572</v>
      </c>
      <c r="BH703" s="138">
        <f>INDEX(ผลงานAdjRw_DHES!$E:$E,MATCH(CalBudget2567!$D703,ผลงานAdjRw_DHES!$B:$B,0))</f>
        <v>40.965999999999994</v>
      </c>
      <c r="BI703" s="143">
        <f t="shared" si="547"/>
        <v>13927.940243128451</v>
      </c>
      <c r="BJ703" s="139">
        <f t="shared" si="548"/>
        <v>49.159199999999991</v>
      </c>
      <c r="BK703" s="140">
        <f t="shared" si="549"/>
        <v>49.159199999999991</v>
      </c>
      <c r="BL703" s="141">
        <f t="shared" si="550"/>
        <v>14295.637865547042</v>
      </c>
      <c r="BM703" s="142">
        <f t="shared" si="551"/>
        <v>702762.12095999997</v>
      </c>
      <c r="BN703" s="143">
        <f>INDEX(รายได้แยกตามสิทธิ!$N:$N,MATCH(CalBudget2567!$D703,รายได้แยกตามสิทธิ!$B:$B,0))</f>
        <v>435919</v>
      </c>
      <c r="BO703" s="138">
        <f>INDEX(ผลงานAdjRw_DHES!$I:$I,MATCH(CalBudget2567!$D703,ผลงานAdjRw_DHES!$B:$B,0))</f>
        <v>24.951700000000216</v>
      </c>
      <c r="BP703" s="143">
        <f t="shared" si="552"/>
        <v>17470.51303117608</v>
      </c>
      <c r="BQ703" s="139">
        <f t="shared" si="553"/>
        <v>29.942040000000258</v>
      </c>
      <c r="BR703" s="140">
        <f t="shared" si="554"/>
        <v>29.942040000000258</v>
      </c>
      <c r="BS703" s="141">
        <f t="shared" si="555"/>
        <v>17931.734575199131</v>
      </c>
      <c r="BT703" s="142">
        <f t="shared" si="556"/>
        <v>536912.71392000001</v>
      </c>
      <c r="BU703" s="144">
        <f t="shared" si="557"/>
        <v>16765209.006979201</v>
      </c>
      <c r="BV703" s="145">
        <f t="shared" si="511"/>
        <v>65395936.654944003</v>
      </c>
      <c r="BW703" s="146">
        <f>INDEX(รายได้แยกตามสิทธิ!$Q:$Q,MATCH(CalBudget2567!$D703,รายได้แยกตามสิทธิ!$B:$B,0))</f>
        <v>0.38</v>
      </c>
      <c r="BX703" s="145">
        <f t="shared" si="558"/>
        <v>24850455.928878721</v>
      </c>
      <c r="BY703" s="141"/>
      <c r="BZ703" s="143">
        <f t="shared" si="559"/>
        <v>84331</v>
      </c>
      <c r="CA703" s="138">
        <f>INDEX(ผลงานOPDVisit_HDC!$C:$C,MATCH(CalBudget2567!$D703,ผลงานOPDVisit_HDC!$A:$A,0))</f>
        <v>84331</v>
      </c>
      <c r="CB703" s="138">
        <f t="shared" si="560"/>
        <v>0</v>
      </c>
    </row>
    <row r="704" spans="1:80" hidden="1" x14ac:dyDescent="0.7">
      <c r="A704" s="136">
        <f>COUNTA($D$16:D704)</f>
        <v>689</v>
      </c>
      <c r="B704" s="1">
        <v>10</v>
      </c>
      <c r="C704" s="2" t="s">
        <v>59</v>
      </c>
      <c r="D704" s="91" t="s">
        <v>764</v>
      </c>
      <c r="E704" s="3" t="s">
        <v>1651</v>
      </c>
      <c r="F704" s="4" t="s">
        <v>1876</v>
      </c>
      <c r="G704" s="1">
        <v>10</v>
      </c>
      <c r="H704" s="3" t="s">
        <v>2962</v>
      </c>
      <c r="I704" s="137">
        <f>INDEX(รายได้แยกตามสิทธิ!$D:$D,MATCH(CalBudget2567!$D704,รายได้แยกตามสิทธิ!$B:$B,0))</f>
        <v>81525725.730000004</v>
      </c>
      <c r="J704" s="138">
        <f>INDEX(ผลงานOPDVisit_HDC!$F:$F,MATCH(CalBudget2567!$D704,ผลงานOPDVisit_HDC!$A:$A,0))</f>
        <v>123713</v>
      </c>
      <c r="K704" s="138">
        <f t="shared" si="512"/>
        <v>658.99077485793737</v>
      </c>
      <c r="L704" s="139">
        <f t="shared" si="513"/>
        <v>148455.6</v>
      </c>
      <c r="M704" s="140">
        <f t="shared" si="514"/>
        <v>148455.6</v>
      </c>
      <c r="N704" s="141">
        <f t="shared" si="515"/>
        <v>676.38813131418692</v>
      </c>
      <c r="O704" s="142">
        <f t="shared" si="516"/>
        <v>100413605.86712641</v>
      </c>
      <c r="P704" s="143">
        <f>INDEX(รายได้แยกตามสิทธิ!$E:$E,MATCH(CalBudget2567!$D704,รายได้แยกตามสิทธิ!$B:$B,0))</f>
        <v>15748622.5</v>
      </c>
      <c r="Q704" s="138">
        <f>INDEX(ผลงานOPDVisit_HDC!$D:$D,MATCH(CalBudget2567!$D704,ผลงานOPDVisit_HDC!$A:$A,0))</f>
        <v>18859</v>
      </c>
      <c r="R704" s="138">
        <f t="shared" si="517"/>
        <v>835.07198154727189</v>
      </c>
      <c r="S704" s="139">
        <f t="shared" si="518"/>
        <v>22630.799999999999</v>
      </c>
      <c r="T704" s="140">
        <f t="shared" si="519"/>
        <v>22630.799999999999</v>
      </c>
      <c r="U704" s="141">
        <f t="shared" si="520"/>
        <v>857.11788186011984</v>
      </c>
      <c r="V704" s="142">
        <f t="shared" si="521"/>
        <v>19397263.360799998</v>
      </c>
      <c r="W704" s="143">
        <f>INDEX(รายได้แยกตามสิทธิ!$F:$F,MATCH(CalBudget2567!$D704,รายได้แยกตามสิทธิ!$B:$B,0))</f>
        <v>3973338.69</v>
      </c>
      <c r="X704" s="138">
        <f>INDEX(ผลงานOPDVisit_HDC!$E:$E,MATCH(CalBudget2567!$D704,ผลงานOPDVisit_HDC!$A:$A,0))</f>
        <v>7556</v>
      </c>
      <c r="Y704" s="138">
        <f t="shared" si="522"/>
        <v>525.85212943356271</v>
      </c>
      <c r="Z704" s="139">
        <f t="shared" si="523"/>
        <v>9067.1999999999989</v>
      </c>
      <c r="AA704" s="140">
        <f t="shared" si="524"/>
        <v>9067.1999999999989</v>
      </c>
      <c r="AB704" s="141">
        <f t="shared" si="525"/>
        <v>539.73462565060879</v>
      </c>
      <c r="AC704" s="142">
        <f t="shared" si="526"/>
        <v>4893881.7976991991</v>
      </c>
      <c r="AD704" s="143">
        <f>INDEX(รายได้แยกตามสิทธิ!$G:$G,MATCH(CalBudget2567!$D704,รายได้แยกตามสิทธิ!$B:$B,0))</f>
        <v>49472.5</v>
      </c>
      <c r="AE704" s="138">
        <f>INDEX(ผลงานOPDVisit_HDC!$G:$G,MATCH(CalBudget2567!$D704,ผลงานOPDVisit_HDC!$A:$A,0))</f>
        <v>0</v>
      </c>
      <c r="AF704" s="138">
        <f t="shared" si="527"/>
        <v>0</v>
      </c>
      <c r="AG704" s="139">
        <f t="shared" si="528"/>
        <v>0</v>
      </c>
      <c r="AH704" s="140">
        <f t="shared" si="529"/>
        <v>0</v>
      </c>
      <c r="AI704" s="141">
        <f t="shared" si="530"/>
        <v>0</v>
      </c>
      <c r="AJ704" s="142">
        <f t="shared" si="531"/>
        <v>0</v>
      </c>
      <c r="AK704" s="143">
        <f>INDEX(รายได้แยกตามสิทธิ!$H:$H,MATCH(CalBudget2567!$D704,รายได้แยกตามสิทธิ!$B:$B,0))</f>
        <v>8325589.04</v>
      </c>
      <c r="AL704" s="138">
        <f>INDEX(ผลงานOPDVisit_HDC!$K:$K,MATCH(CalBudget2567!$D704,ผลงานOPDVisit_HDC!$A:$A,0))</f>
        <v>3038</v>
      </c>
      <c r="AM704" s="138">
        <f t="shared" si="532"/>
        <v>2740.4835549703753</v>
      </c>
      <c r="AN704" s="139">
        <f t="shared" si="533"/>
        <v>3645.6</v>
      </c>
      <c r="AO704" s="140">
        <f t="shared" si="534"/>
        <v>3645.6</v>
      </c>
      <c r="AP704" s="141">
        <f t="shared" si="535"/>
        <v>2812.8323208215934</v>
      </c>
      <c r="AQ704" s="142">
        <f t="shared" si="536"/>
        <v>10254461.5087872</v>
      </c>
      <c r="AR704" s="144">
        <f t="shared" si="510"/>
        <v>134959212.5344128</v>
      </c>
      <c r="AS704" s="143">
        <f>INDEX(รายได้แยกตามสิทธิ!$I:$I,MATCH(CalBudget2567!$D704,รายได้แยกตามสิทธิ!$B:$B,0))</f>
        <v>51819578.82</v>
      </c>
      <c r="AT704" s="138">
        <f>INDEX(ผลงานAdjRw_DHES!$D:$D,MATCH(CalBudget2567!$D704,ผลงานAdjRw_DHES!$B:$B,0))</f>
        <v>4655.4484000000011</v>
      </c>
      <c r="AU704" s="143">
        <f t="shared" si="537"/>
        <v>11130.953319126034</v>
      </c>
      <c r="AV704" s="139">
        <f t="shared" si="538"/>
        <v>5586.5380800000012</v>
      </c>
      <c r="AW704" s="140">
        <f t="shared" si="539"/>
        <v>5586.5380800000012</v>
      </c>
      <c r="AX704" s="141">
        <f t="shared" si="540"/>
        <v>11424.810486750961</v>
      </c>
      <c r="AY704" s="142">
        <f t="shared" si="541"/>
        <v>63825138.841017589</v>
      </c>
      <c r="AZ704" s="143">
        <f>INDEX(รายได้แยกตามสิทธิ!$J:$J,MATCH(CalBudget2567!$D704,รายได้แยกตามสิทธิ!$B:$B,0))</f>
        <v>7089273.9500000002</v>
      </c>
      <c r="BA704" s="138">
        <f>INDEX(ผลงานAdjRw_DHES!$F:$F,MATCH(CalBudget2567!$D704,ผลงานAdjRw_DHES!$B:$B,0))</f>
        <v>413.28309999999999</v>
      </c>
      <c r="BB704" s="143">
        <f t="shared" si="542"/>
        <v>17153.553944015617</v>
      </c>
      <c r="BC704" s="139">
        <f t="shared" si="543"/>
        <v>495.93971999999997</v>
      </c>
      <c r="BD704" s="140">
        <f t="shared" si="544"/>
        <v>495.93971999999997</v>
      </c>
      <c r="BE704" s="141">
        <f t="shared" si="545"/>
        <v>17606.407768137629</v>
      </c>
      <c r="BF704" s="142">
        <f t="shared" si="546"/>
        <v>8731716.938736001</v>
      </c>
      <c r="BG704" s="143">
        <f>INDEX(รายได้แยกตามสิทธิ!$K:$K,MATCH(CalBudget2567!$D704,รายได้แยกตามสิทธิ!$B:$B,0))</f>
        <v>1760420.82</v>
      </c>
      <c r="BH704" s="138">
        <f>INDEX(ผลงานAdjRw_DHES!$E:$E,MATCH(CalBudget2567!$D704,ผลงานAdjRw_DHES!$B:$B,0))</f>
        <v>169.81920000000002</v>
      </c>
      <c r="BI704" s="143">
        <f t="shared" si="547"/>
        <v>10366.441603776251</v>
      </c>
      <c r="BJ704" s="139">
        <f t="shared" si="548"/>
        <v>203.78304000000003</v>
      </c>
      <c r="BK704" s="140">
        <f t="shared" si="549"/>
        <v>203.78304000000003</v>
      </c>
      <c r="BL704" s="141">
        <f t="shared" si="550"/>
        <v>10640.115662115944</v>
      </c>
      <c r="BM704" s="142">
        <f t="shared" si="551"/>
        <v>2168275.1155776004</v>
      </c>
      <c r="BN704" s="143">
        <f>INDEX(รายได้แยกตามสิทธิ!$N:$N,MATCH(CalBudget2567!$D704,รายได้แยกตามสิทธิ!$B:$B,0))</f>
        <v>2539435.5</v>
      </c>
      <c r="BO704" s="138">
        <f>INDEX(ผลงานAdjRw_DHES!$I:$I,MATCH(CalBudget2567!$D704,ผลงานAdjRw_DHES!$B:$B,0))</f>
        <v>191.70789999999806</v>
      </c>
      <c r="BP704" s="143">
        <f t="shared" si="552"/>
        <v>13246.378996379521</v>
      </c>
      <c r="BQ704" s="139">
        <f t="shared" si="553"/>
        <v>230.04947999999766</v>
      </c>
      <c r="BR704" s="140">
        <f t="shared" si="554"/>
        <v>230.04947999999766</v>
      </c>
      <c r="BS704" s="141">
        <f t="shared" si="555"/>
        <v>13596.08340188394</v>
      </c>
      <c r="BT704" s="142">
        <f t="shared" si="556"/>
        <v>3127771.9166399995</v>
      </c>
      <c r="BU704" s="144">
        <f t="shared" si="557"/>
        <v>77852902.811971188</v>
      </c>
      <c r="BV704" s="145">
        <f t="shared" si="511"/>
        <v>212812115.34638399</v>
      </c>
      <c r="BW704" s="146">
        <f>INDEX(รายได้แยกตามสิทธิ!$Q:$Q,MATCH(CalBudget2567!$D704,รายได้แยกตามสิทธิ!$B:$B,0))</f>
        <v>0.39</v>
      </c>
      <c r="BX704" s="145">
        <f t="shared" si="558"/>
        <v>82996724.985089764</v>
      </c>
      <c r="BY704" s="141"/>
      <c r="BZ704" s="143">
        <f t="shared" si="559"/>
        <v>153166</v>
      </c>
      <c r="CA704" s="138">
        <f>INDEX(ผลงานOPDVisit_HDC!$C:$C,MATCH(CalBudget2567!$D704,ผลงานOPDVisit_HDC!$A:$A,0))</f>
        <v>153166</v>
      </c>
      <c r="CB704" s="138">
        <f t="shared" si="560"/>
        <v>0</v>
      </c>
    </row>
    <row r="705" spans="1:80" hidden="1" x14ac:dyDescent="0.7">
      <c r="A705" s="136">
        <f>COUNTA($D$16:D705)</f>
        <v>690</v>
      </c>
      <c r="B705" s="1">
        <v>10</v>
      </c>
      <c r="C705" s="2" t="s">
        <v>59</v>
      </c>
      <c r="D705" s="91" t="s">
        <v>765</v>
      </c>
      <c r="E705" s="3" t="s">
        <v>1652</v>
      </c>
      <c r="F705" s="4" t="s">
        <v>1877</v>
      </c>
      <c r="G705" s="1">
        <v>15</v>
      </c>
      <c r="H705" s="3" t="s">
        <v>2969</v>
      </c>
      <c r="I705" s="137">
        <f>INDEX(รายได้แยกตามสิทธิ!$D:$D,MATCH(CalBudget2567!$D705,รายได้แยกตามสิทธิ!$B:$B,0))</f>
        <v>169366224.18000001</v>
      </c>
      <c r="J705" s="138">
        <f>INDEX(ผลงานOPDVisit_HDC!$F:$F,MATCH(CalBudget2567!$D705,ผลงานOPDVisit_HDC!$A:$A,0))</f>
        <v>115170</v>
      </c>
      <c r="K705" s="138">
        <f t="shared" si="512"/>
        <v>1470.5758806980984</v>
      </c>
      <c r="L705" s="139">
        <f t="shared" si="513"/>
        <v>138204</v>
      </c>
      <c r="M705" s="140">
        <f t="shared" si="514"/>
        <v>138204</v>
      </c>
      <c r="N705" s="141">
        <f t="shared" si="515"/>
        <v>1509.3990839485282</v>
      </c>
      <c r="O705" s="142">
        <f t="shared" si="516"/>
        <v>208604990.99802238</v>
      </c>
      <c r="P705" s="143">
        <f>INDEX(รายได้แยกตามสิทธิ!$E:$E,MATCH(CalBudget2567!$D705,รายได้แยกตามสิทธิ!$B:$B,0))</f>
        <v>51646166.780000001</v>
      </c>
      <c r="Q705" s="138">
        <f>INDEX(ผลงานOPDVisit_HDC!$D:$D,MATCH(CalBudget2567!$D705,ผลงานOPDVisit_HDC!$A:$A,0))</f>
        <v>20877</v>
      </c>
      <c r="R705" s="138">
        <f t="shared" si="517"/>
        <v>2473.8308559658954</v>
      </c>
      <c r="S705" s="139">
        <f t="shared" si="518"/>
        <v>25052.399999999998</v>
      </c>
      <c r="T705" s="140">
        <f t="shared" si="519"/>
        <v>25052.399999999998</v>
      </c>
      <c r="U705" s="141">
        <f t="shared" si="520"/>
        <v>2539.1399905633948</v>
      </c>
      <c r="V705" s="142">
        <f t="shared" si="521"/>
        <v>63611550.699590385</v>
      </c>
      <c r="W705" s="143">
        <f>INDEX(รายได้แยกตามสิทธิ!$F:$F,MATCH(CalBudget2567!$D705,รายได้แยกตามสิทธิ!$B:$B,0))</f>
        <v>8740689.1999999993</v>
      </c>
      <c r="X705" s="138">
        <f>INDEX(ผลงานOPDVisit_HDC!$E:$E,MATCH(CalBudget2567!$D705,ผลงานOPDVisit_HDC!$A:$A,0))</f>
        <v>10164</v>
      </c>
      <c r="Y705" s="138">
        <f t="shared" si="522"/>
        <v>859.9654860291223</v>
      </c>
      <c r="Z705" s="139">
        <f t="shared" si="523"/>
        <v>12196.8</v>
      </c>
      <c r="AA705" s="140">
        <f t="shared" si="524"/>
        <v>12196.8</v>
      </c>
      <c r="AB705" s="141">
        <f t="shared" si="525"/>
        <v>882.66857486029107</v>
      </c>
      <c r="AC705" s="142">
        <f t="shared" si="526"/>
        <v>10765732.073855998</v>
      </c>
      <c r="AD705" s="143">
        <f>INDEX(รายได้แยกตามสิทธิ!$G:$G,MATCH(CalBudget2567!$D705,รายได้แยกตามสิทธิ!$B:$B,0))</f>
        <v>122899.5</v>
      </c>
      <c r="AE705" s="138">
        <f>INDEX(ผลงานOPDVisit_HDC!$G:$G,MATCH(CalBudget2567!$D705,ผลงานOPDVisit_HDC!$A:$A,0))</f>
        <v>0</v>
      </c>
      <c r="AF705" s="138">
        <f t="shared" si="527"/>
        <v>0</v>
      </c>
      <c r="AG705" s="139">
        <f t="shared" si="528"/>
        <v>0</v>
      </c>
      <c r="AH705" s="140">
        <f t="shared" si="529"/>
        <v>0</v>
      </c>
      <c r="AI705" s="141">
        <f t="shared" si="530"/>
        <v>0</v>
      </c>
      <c r="AJ705" s="142">
        <f t="shared" si="531"/>
        <v>0</v>
      </c>
      <c r="AK705" s="143">
        <f>INDEX(รายได้แยกตามสิทธิ!$H:$H,MATCH(CalBudget2567!$D705,รายได้แยกตามสิทธิ!$B:$B,0))</f>
        <v>13365868.41</v>
      </c>
      <c r="AL705" s="138">
        <f>INDEX(ผลงานOPDVisit_HDC!$K:$K,MATCH(CalBudget2567!$D705,ผลงานOPDVisit_HDC!$A:$A,0))</f>
        <v>105771</v>
      </c>
      <c r="AM705" s="138">
        <f t="shared" si="532"/>
        <v>126.36609666165585</v>
      </c>
      <c r="AN705" s="139">
        <f t="shared" si="533"/>
        <v>126925.2</v>
      </c>
      <c r="AO705" s="140">
        <f t="shared" si="534"/>
        <v>126925.2</v>
      </c>
      <c r="AP705" s="141">
        <f t="shared" si="535"/>
        <v>129.70216161352357</v>
      </c>
      <c r="AQ705" s="142">
        <f t="shared" si="536"/>
        <v>16462472.803228801</v>
      </c>
      <c r="AR705" s="144">
        <f t="shared" si="510"/>
        <v>299444746.57469755</v>
      </c>
      <c r="AS705" s="143">
        <f>INDEX(รายได้แยกตามสิทธิ!$I:$I,MATCH(CalBudget2567!$D705,รายได้แยกตามสิทธิ!$B:$B,0))</f>
        <v>188790350.06</v>
      </c>
      <c r="AT705" s="138">
        <f>INDEX(ผลงานAdjRw_DHES!$D:$D,MATCH(CalBudget2567!$D705,ผลงานAdjRw_DHES!$B:$B,0))</f>
        <v>16601.668700000002</v>
      </c>
      <c r="AU705" s="143">
        <f t="shared" si="537"/>
        <v>11371.769517361829</v>
      </c>
      <c r="AV705" s="139">
        <f t="shared" si="538"/>
        <v>19922.00244</v>
      </c>
      <c r="AW705" s="140">
        <f t="shared" si="539"/>
        <v>19922.00244</v>
      </c>
      <c r="AX705" s="141">
        <f t="shared" si="540"/>
        <v>11671.984232620182</v>
      </c>
      <c r="AY705" s="142">
        <f t="shared" si="541"/>
        <v>232529298.36190078</v>
      </c>
      <c r="AZ705" s="143">
        <f>INDEX(รายได้แยกตามสิทธิ!$J:$J,MATCH(CalBudget2567!$D705,รายได้แยกตามสิทธิ!$B:$B,0))</f>
        <v>20293425.059999999</v>
      </c>
      <c r="BA705" s="138">
        <f>INDEX(ผลงานAdjRw_DHES!$F:$F,MATCH(CalBudget2567!$D705,ผลงานAdjRw_DHES!$B:$B,0))</f>
        <v>1385.4214999999999</v>
      </c>
      <c r="BB705" s="143">
        <f t="shared" si="542"/>
        <v>14647.834655373834</v>
      </c>
      <c r="BC705" s="139">
        <f t="shared" si="543"/>
        <v>1662.5057999999999</v>
      </c>
      <c r="BD705" s="140">
        <f t="shared" si="544"/>
        <v>1662.5057999999999</v>
      </c>
      <c r="BE705" s="141">
        <f t="shared" si="545"/>
        <v>15034.537490275703</v>
      </c>
      <c r="BF705" s="142">
        <f t="shared" si="546"/>
        <v>24995005.7779008</v>
      </c>
      <c r="BG705" s="143">
        <f>INDEX(รายได้แยกตามสิทธิ!$K:$K,MATCH(CalBudget2567!$D705,รายได้แยกตามสิทธิ!$B:$B,0))</f>
        <v>7553380.1299999999</v>
      </c>
      <c r="BH705" s="138">
        <f>INDEX(ผลงานAdjRw_DHES!$E:$E,MATCH(CalBudget2567!$D705,ผลงานAdjRw_DHES!$B:$B,0))</f>
        <v>907.7222999999999</v>
      </c>
      <c r="BI705" s="143">
        <f t="shared" si="547"/>
        <v>8321.2455285058004</v>
      </c>
      <c r="BJ705" s="139">
        <f t="shared" si="548"/>
        <v>1089.2667599999997</v>
      </c>
      <c r="BK705" s="140">
        <f t="shared" si="549"/>
        <v>1089.2667599999997</v>
      </c>
      <c r="BL705" s="141">
        <f t="shared" si="550"/>
        <v>8540.9264104583526</v>
      </c>
      <c r="BM705" s="142">
        <f t="shared" si="551"/>
        <v>9303347.2385183983</v>
      </c>
      <c r="BN705" s="143">
        <f>INDEX(รายได้แยกตามสิทธิ!$N:$N,MATCH(CalBudget2567!$D705,รายได้แยกตามสิทธิ!$B:$B,0))</f>
        <v>15257900.35</v>
      </c>
      <c r="BO705" s="138">
        <f>INDEX(ผลงานAdjRw_DHES!$I:$I,MATCH(CalBudget2567!$D705,ผลงานAdjRw_DHES!$B:$B,0))</f>
        <v>913.94269999999779</v>
      </c>
      <c r="BP705" s="143">
        <f t="shared" si="552"/>
        <v>16694.591849138942</v>
      </c>
      <c r="BQ705" s="139">
        <f t="shared" si="553"/>
        <v>1096.7312399999973</v>
      </c>
      <c r="BR705" s="140">
        <f t="shared" si="554"/>
        <v>1096.7312399999973</v>
      </c>
      <c r="BS705" s="141">
        <f t="shared" si="555"/>
        <v>17135.329073956211</v>
      </c>
      <c r="BT705" s="142">
        <f t="shared" si="556"/>
        <v>18792850.703088</v>
      </c>
      <c r="BU705" s="144">
        <f t="shared" si="557"/>
        <v>285620502.08140796</v>
      </c>
      <c r="BV705" s="145">
        <f t="shared" si="511"/>
        <v>585065248.65610552</v>
      </c>
      <c r="BW705" s="146">
        <f>INDEX(รายได้แยกตามสิทธิ!$Q:$Q,MATCH(CalBudget2567!$D705,รายได้แยกตามสิทธิ!$B:$B,0))</f>
        <v>0.47</v>
      </c>
      <c r="BX705" s="145">
        <f t="shared" si="558"/>
        <v>274980666.86836958</v>
      </c>
      <c r="BY705" s="141"/>
      <c r="BZ705" s="143">
        <f t="shared" si="559"/>
        <v>251982</v>
      </c>
      <c r="CA705" s="138">
        <f>INDEX(ผลงานOPDVisit_HDC!$C:$C,MATCH(CalBudget2567!$D705,ผลงานOPDVisit_HDC!$A:$A,0))</f>
        <v>251982</v>
      </c>
      <c r="CB705" s="138">
        <f t="shared" si="560"/>
        <v>0</v>
      </c>
    </row>
    <row r="706" spans="1:80" hidden="1" x14ac:dyDescent="0.7">
      <c r="A706" s="136">
        <f>COUNTA($D$16:D706)</f>
        <v>691</v>
      </c>
      <c r="B706" s="1">
        <v>10</v>
      </c>
      <c r="C706" s="2" t="s">
        <v>59</v>
      </c>
      <c r="D706" s="91" t="s">
        <v>766</v>
      </c>
      <c r="E706" s="3" t="s">
        <v>1653</v>
      </c>
      <c r="F706" s="4" t="s">
        <v>1876</v>
      </c>
      <c r="G706" s="1">
        <v>13</v>
      </c>
      <c r="H706" s="3" t="s">
        <v>2963</v>
      </c>
      <c r="I706" s="137">
        <f>INDEX(รายได้แยกตามสิทธิ!$D:$D,MATCH(CalBudget2567!$D706,รายได้แยกตามสิทธิ!$B:$B,0))</f>
        <v>117456063.7</v>
      </c>
      <c r="J706" s="138">
        <f>INDEX(ผลงานOPDVisit_HDC!$F:$F,MATCH(CalBudget2567!$D706,ผลงานOPDVisit_HDC!$A:$A,0))</f>
        <v>133766</v>
      </c>
      <c r="K706" s="138">
        <f t="shared" si="512"/>
        <v>878.0711369107247</v>
      </c>
      <c r="L706" s="139">
        <f t="shared" si="513"/>
        <v>160519.19999999998</v>
      </c>
      <c r="M706" s="140">
        <f t="shared" si="514"/>
        <v>160519.19999999998</v>
      </c>
      <c r="N706" s="141">
        <f t="shared" si="515"/>
        <v>901.25221492516789</v>
      </c>
      <c r="O706" s="142">
        <f t="shared" si="516"/>
        <v>144668284.53801599</v>
      </c>
      <c r="P706" s="143">
        <f>INDEX(รายได้แยกตามสิทธิ!$E:$E,MATCH(CalBudget2567!$D706,รายได้แยกตามสิทธิ!$B:$B,0))</f>
        <v>23673053.879999999</v>
      </c>
      <c r="Q706" s="138">
        <f>INDEX(ผลงานOPDVisit_HDC!$D:$D,MATCH(CalBudget2567!$D706,ผลงานOPDVisit_HDC!$A:$A,0))</f>
        <v>22136</v>
      </c>
      <c r="R706" s="138">
        <f t="shared" si="517"/>
        <v>1069.4368395374051</v>
      </c>
      <c r="S706" s="139">
        <f t="shared" si="518"/>
        <v>26563.200000000001</v>
      </c>
      <c r="T706" s="140">
        <f t="shared" si="519"/>
        <v>26563.200000000001</v>
      </c>
      <c r="U706" s="141">
        <f t="shared" si="520"/>
        <v>1097.6699721011926</v>
      </c>
      <c r="V706" s="142">
        <f t="shared" si="521"/>
        <v>29157627.0029184</v>
      </c>
      <c r="W706" s="143">
        <f>INDEX(รายได้แยกตามสิทธิ!$F:$F,MATCH(CalBudget2567!$D706,รายได้แยกตามสิทธิ!$B:$B,0))</f>
        <v>6160625.5499999998</v>
      </c>
      <c r="X706" s="138">
        <f>INDEX(ผลงานOPDVisit_HDC!$E:$E,MATCH(CalBudget2567!$D706,ผลงานOPDVisit_HDC!$A:$A,0))</f>
        <v>9031</v>
      </c>
      <c r="Y706" s="138">
        <f t="shared" si="522"/>
        <v>682.16427305946183</v>
      </c>
      <c r="Z706" s="139">
        <f t="shared" si="523"/>
        <v>10837.199999999999</v>
      </c>
      <c r="AA706" s="140">
        <f t="shared" si="524"/>
        <v>10837.199999999999</v>
      </c>
      <c r="AB706" s="141">
        <f t="shared" si="525"/>
        <v>700.1734098682316</v>
      </c>
      <c r="AC706" s="142">
        <f t="shared" si="526"/>
        <v>7587919.2774239983</v>
      </c>
      <c r="AD706" s="143">
        <f>INDEX(รายได้แยกตามสิทธิ!$G:$G,MATCH(CalBudget2567!$D706,รายได้แยกตามสิทธิ!$B:$B,0))</f>
        <v>70513.75</v>
      </c>
      <c r="AE706" s="138">
        <f>INDEX(ผลงานOPDVisit_HDC!$G:$G,MATCH(CalBudget2567!$D706,ผลงานOPDVisit_HDC!$A:$A,0))</f>
        <v>19</v>
      </c>
      <c r="AF706" s="138">
        <f t="shared" si="527"/>
        <v>3711.25</v>
      </c>
      <c r="AG706" s="139">
        <f t="shared" si="528"/>
        <v>22.8</v>
      </c>
      <c r="AH706" s="140">
        <f t="shared" si="529"/>
        <v>22.8</v>
      </c>
      <c r="AI706" s="141">
        <f t="shared" si="530"/>
        <v>3809.2269999999999</v>
      </c>
      <c r="AJ706" s="142">
        <f t="shared" si="531"/>
        <v>86850.375599999999</v>
      </c>
      <c r="AK706" s="143">
        <f>INDEX(รายได้แยกตามสิทธิ!$H:$H,MATCH(CalBudget2567!$D706,รายได้แยกตามสิทธิ!$B:$B,0))</f>
        <v>4652166.71</v>
      </c>
      <c r="AL706" s="138">
        <f>INDEX(ผลงานOPDVisit_HDC!$K:$K,MATCH(CalBudget2567!$D706,ผลงานOPDVisit_HDC!$A:$A,0))</f>
        <v>3671</v>
      </c>
      <c r="AM706" s="138">
        <f t="shared" si="532"/>
        <v>1267.2750503949878</v>
      </c>
      <c r="AN706" s="139">
        <f t="shared" si="533"/>
        <v>4405.2</v>
      </c>
      <c r="AO706" s="140">
        <f t="shared" si="534"/>
        <v>4405.2</v>
      </c>
      <c r="AP706" s="141">
        <f t="shared" si="535"/>
        <v>1300.7311117254155</v>
      </c>
      <c r="AQ706" s="142">
        <f t="shared" si="536"/>
        <v>5729980.6933728</v>
      </c>
      <c r="AR706" s="144">
        <f t="shared" si="510"/>
        <v>187230661.88733119</v>
      </c>
      <c r="AS706" s="143">
        <f>INDEX(รายได้แยกตามสิทธิ!$I:$I,MATCH(CalBudget2567!$D706,รายได้แยกตามสิทธิ!$B:$B,0))</f>
        <v>82768604.230000004</v>
      </c>
      <c r="AT706" s="138">
        <f>INDEX(ผลงานAdjRw_DHES!$D:$D,MATCH(CalBudget2567!$D706,ผลงานAdjRw_DHES!$B:$B,0))</f>
        <v>5895.6632999999993</v>
      </c>
      <c r="AU706" s="143">
        <f t="shared" si="537"/>
        <v>14038.896052629059</v>
      </c>
      <c r="AV706" s="139">
        <f t="shared" si="538"/>
        <v>7074.7959599999986</v>
      </c>
      <c r="AW706" s="140">
        <f t="shared" si="539"/>
        <v>7074.7959599999986</v>
      </c>
      <c r="AX706" s="141">
        <f t="shared" si="540"/>
        <v>14409.522908418467</v>
      </c>
      <c r="AY706" s="142">
        <f t="shared" si="541"/>
        <v>101944434.4580064</v>
      </c>
      <c r="AZ706" s="143">
        <f>INDEX(รายได้แยกตามสิทธิ!$J:$J,MATCH(CalBudget2567!$D706,รายได้แยกตามสิทธิ!$B:$B,0))</f>
        <v>9700714.8900000006</v>
      </c>
      <c r="BA706" s="138">
        <f>INDEX(ผลงานAdjRw_DHES!$F:$F,MATCH(CalBudget2567!$D706,ผลงานAdjRw_DHES!$B:$B,0))</f>
        <v>647.22550000000001</v>
      </c>
      <c r="BB706" s="143">
        <f t="shared" si="542"/>
        <v>14988.153108924171</v>
      </c>
      <c r="BC706" s="139">
        <f t="shared" si="543"/>
        <v>776.67060000000004</v>
      </c>
      <c r="BD706" s="140">
        <f t="shared" si="544"/>
        <v>776.67060000000004</v>
      </c>
      <c r="BE706" s="141">
        <f t="shared" si="545"/>
        <v>15383.84035099977</v>
      </c>
      <c r="BF706" s="142">
        <f t="shared" si="546"/>
        <v>11948176.515715202</v>
      </c>
      <c r="BG706" s="143">
        <f>INDEX(รายได้แยกตามสิทธิ!$K:$K,MATCH(CalBudget2567!$D706,รายได้แยกตามสิทธิ!$B:$B,0))</f>
        <v>2271326.98</v>
      </c>
      <c r="BH706" s="138">
        <f>INDEX(ผลงานAdjRw_DHES!$E:$E,MATCH(CalBudget2567!$D706,ผลงานAdjRw_DHES!$B:$B,0))</f>
        <v>222.3836</v>
      </c>
      <c r="BI706" s="143">
        <f t="shared" si="547"/>
        <v>10213.554326847843</v>
      </c>
      <c r="BJ706" s="139">
        <f t="shared" si="548"/>
        <v>266.86032</v>
      </c>
      <c r="BK706" s="140">
        <f t="shared" si="549"/>
        <v>266.86032</v>
      </c>
      <c r="BL706" s="141">
        <f t="shared" si="550"/>
        <v>10483.192161076626</v>
      </c>
      <c r="BM706" s="142">
        <f t="shared" si="551"/>
        <v>2797548.0147263999</v>
      </c>
      <c r="BN706" s="143">
        <f>INDEX(รายได้แยกตามสิทธิ!$N:$N,MATCH(CalBudget2567!$D706,รายได้แยกตามสิทธิ!$B:$B,0))</f>
        <v>4717534.96</v>
      </c>
      <c r="BO706" s="138">
        <f>INDEX(ผลงานAdjRw_DHES!$I:$I,MATCH(CalBudget2567!$D706,ผลงานAdjRw_DHES!$B:$B,0))</f>
        <v>1605.8032000000026</v>
      </c>
      <c r="BP706" s="143">
        <f t="shared" si="552"/>
        <v>2937.8039351272887</v>
      </c>
      <c r="BQ706" s="139">
        <f t="shared" si="553"/>
        <v>1926.9638400000031</v>
      </c>
      <c r="BR706" s="140">
        <f t="shared" si="554"/>
        <v>1926.9638400000031</v>
      </c>
      <c r="BS706" s="141">
        <f t="shared" si="555"/>
        <v>3015.3619590146491</v>
      </c>
      <c r="BT706" s="142">
        <f t="shared" si="556"/>
        <v>5810493.4595328001</v>
      </c>
      <c r="BU706" s="144">
        <f t="shared" si="557"/>
        <v>122500652.44798079</v>
      </c>
      <c r="BV706" s="145">
        <f t="shared" si="511"/>
        <v>309731314.33531201</v>
      </c>
      <c r="BW706" s="146">
        <f>INDEX(รายได้แยกตามสิทธิ!$Q:$Q,MATCH(CalBudget2567!$D706,รายได้แยกตามสิทธิ!$B:$B,0))</f>
        <v>0.46</v>
      </c>
      <c r="BX706" s="145">
        <f t="shared" si="558"/>
        <v>142476404.59424353</v>
      </c>
      <c r="BY706" s="141"/>
      <c r="BZ706" s="143">
        <f t="shared" si="559"/>
        <v>168623</v>
      </c>
      <c r="CA706" s="138">
        <f>INDEX(ผลงานOPDVisit_HDC!$C:$C,MATCH(CalBudget2567!$D706,ผลงานOPDVisit_HDC!$A:$A,0))</f>
        <v>168623</v>
      </c>
      <c r="CB706" s="138">
        <f t="shared" si="560"/>
        <v>0</v>
      </c>
    </row>
    <row r="707" spans="1:80" hidden="1" x14ac:dyDescent="0.7">
      <c r="A707" s="136">
        <f>COUNTA($D$16:D707)</f>
        <v>692</v>
      </c>
      <c r="B707" s="1">
        <v>10</v>
      </c>
      <c r="C707" s="2" t="s">
        <v>59</v>
      </c>
      <c r="D707" s="91" t="s">
        <v>767</v>
      </c>
      <c r="E707" s="3" t="s">
        <v>1654</v>
      </c>
      <c r="F707" s="4" t="s">
        <v>1876</v>
      </c>
      <c r="G707" s="1">
        <v>6</v>
      </c>
      <c r="H707" s="3" t="s">
        <v>2965</v>
      </c>
      <c r="I707" s="137">
        <f>INDEX(รายได้แยกตามสิทธิ!$D:$D,MATCH(CalBudget2567!$D707,รายได้แยกตามสิทธิ!$B:$B,0))</f>
        <v>37139580.880000003</v>
      </c>
      <c r="J707" s="138">
        <f>INDEX(ผลงานOPDVisit_HDC!$F:$F,MATCH(CalBudget2567!$D707,ผลงานOPDVisit_HDC!$A:$A,0))</f>
        <v>45635</v>
      </c>
      <c r="K707" s="138">
        <f t="shared" si="512"/>
        <v>813.83983521419964</v>
      </c>
      <c r="L707" s="139">
        <f t="shared" si="513"/>
        <v>54762</v>
      </c>
      <c r="M707" s="140">
        <f t="shared" si="514"/>
        <v>54762</v>
      </c>
      <c r="N707" s="141">
        <f t="shared" si="515"/>
        <v>835.32520686385453</v>
      </c>
      <c r="O707" s="142">
        <f t="shared" si="516"/>
        <v>45744078.978278399</v>
      </c>
      <c r="P707" s="143">
        <f>INDEX(รายได้แยกตามสิทธิ!$E:$E,MATCH(CalBudget2567!$D707,รายได้แยกตามสิทธิ!$B:$B,0))</f>
        <v>3865939.13</v>
      </c>
      <c r="Q707" s="138">
        <f>INDEX(ผลงานOPDVisit_HDC!$D:$D,MATCH(CalBudget2567!$D707,ผลงานOPDVisit_HDC!$A:$A,0))</f>
        <v>3079</v>
      </c>
      <c r="R707" s="138">
        <f t="shared" si="517"/>
        <v>1255.5826989282234</v>
      </c>
      <c r="S707" s="139">
        <f t="shared" si="518"/>
        <v>3694.7999999999997</v>
      </c>
      <c r="T707" s="140">
        <f t="shared" si="519"/>
        <v>3694.7999999999997</v>
      </c>
      <c r="U707" s="141">
        <f t="shared" si="520"/>
        <v>1288.7300821799286</v>
      </c>
      <c r="V707" s="142">
        <f t="shared" si="521"/>
        <v>4761599.9076383999</v>
      </c>
      <c r="W707" s="143">
        <f>INDEX(รายได้แยกตามสิทธิ!$F:$F,MATCH(CalBudget2567!$D707,รายได้แยกตามสิทธิ!$B:$B,0))</f>
        <v>1600778.94</v>
      </c>
      <c r="X707" s="138">
        <f>INDEX(ผลงานOPDVisit_HDC!$E:$E,MATCH(CalBudget2567!$D707,ผลงานOPDVisit_HDC!$A:$A,0))</f>
        <v>1722</v>
      </c>
      <c r="Y707" s="138">
        <f t="shared" si="522"/>
        <v>929.60449477351915</v>
      </c>
      <c r="Z707" s="139">
        <f t="shared" si="523"/>
        <v>2066.4</v>
      </c>
      <c r="AA707" s="140">
        <f t="shared" si="524"/>
        <v>2066.4</v>
      </c>
      <c r="AB707" s="141">
        <f t="shared" si="525"/>
        <v>954.14605343554001</v>
      </c>
      <c r="AC707" s="142">
        <f t="shared" si="526"/>
        <v>1971647.4048192</v>
      </c>
      <c r="AD707" s="143">
        <f>INDEX(รายได้แยกตามสิทธิ!$G:$G,MATCH(CalBudget2567!$D707,รายได้แยกตามสิทธิ!$B:$B,0))</f>
        <v>1171.55</v>
      </c>
      <c r="AE707" s="138">
        <f>INDEX(ผลงานOPDVisit_HDC!$G:$G,MATCH(CalBudget2567!$D707,ผลงานOPDVisit_HDC!$A:$A,0))</f>
        <v>18</v>
      </c>
      <c r="AF707" s="138">
        <f t="shared" si="527"/>
        <v>65.086111111111109</v>
      </c>
      <c r="AG707" s="139">
        <f t="shared" si="528"/>
        <v>21.599999999999998</v>
      </c>
      <c r="AH707" s="140">
        <f t="shared" si="529"/>
        <v>21.599999999999998</v>
      </c>
      <c r="AI707" s="141">
        <f t="shared" si="530"/>
        <v>66.804384444444437</v>
      </c>
      <c r="AJ707" s="142">
        <f t="shared" si="531"/>
        <v>1442.9747039999997</v>
      </c>
      <c r="AK707" s="143">
        <f>INDEX(รายได้แยกตามสิทธิ!$H:$H,MATCH(CalBudget2567!$D707,รายได้แยกตามสิทธิ!$B:$B,0))</f>
        <v>1614302.57</v>
      </c>
      <c r="AL707" s="138">
        <f>INDEX(ผลงานOPDVisit_HDC!$K:$K,MATCH(CalBudget2567!$D707,ผลงานOPDVisit_HDC!$A:$A,0))</f>
        <v>47982</v>
      </c>
      <c r="AM707" s="138">
        <f t="shared" si="532"/>
        <v>33.643920011671042</v>
      </c>
      <c r="AN707" s="139">
        <f t="shared" si="533"/>
        <v>57578.400000000001</v>
      </c>
      <c r="AO707" s="140">
        <f t="shared" si="534"/>
        <v>57578.400000000001</v>
      </c>
      <c r="AP707" s="141">
        <f t="shared" si="535"/>
        <v>34.53211949997916</v>
      </c>
      <c r="AQ707" s="142">
        <f t="shared" si="536"/>
        <v>1988304.1894176002</v>
      </c>
      <c r="AR707" s="144">
        <f t="shared" si="510"/>
        <v>54467073.454857595</v>
      </c>
      <c r="AS707" s="143">
        <f>INDEX(รายได้แยกตามสิทธิ!$I:$I,MATCH(CalBudget2567!$D707,รายได้แยกตามสิทธิ!$B:$B,0))</f>
        <v>7697327.0899999999</v>
      </c>
      <c r="AT707" s="138">
        <f>INDEX(ผลงานAdjRw_DHES!$D:$D,MATCH(CalBudget2567!$D707,ผลงานAdjRw_DHES!$B:$B,0))</f>
        <v>1177.0733</v>
      </c>
      <c r="AU707" s="143">
        <f t="shared" si="537"/>
        <v>6539.377870520043</v>
      </c>
      <c r="AV707" s="139">
        <f t="shared" si="538"/>
        <v>1412.4879599999999</v>
      </c>
      <c r="AW707" s="140">
        <f t="shared" si="539"/>
        <v>1412.4879599999999</v>
      </c>
      <c r="AX707" s="141">
        <f t="shared" si="540"/>
        <v>6712.017446301772</v>
      </c>
      <c r="AY707" s="142">
        <f t="shared" si="541"/>
        <v>9480643.8302111998</v>
      </c>
      <c r="AZ707" s="143">
        <f>INDEX(รายได้แยกตามสิทธิ!$J:$J,MATCH(CalBudget2567!$D707,รายได้แยกตามสิทธิ!$B:$B,0))</f>
        <v>836963.07</v>
      </c>
      <c r="BA707" s="138">
        <f>INDEX(ผลงานAdjRw_DHES!$F:$F,MATCH(CalBudget2567!$D707,ผลงานAdjRw_DHES!$B:$B,0))</f>
        <v>53.9236</v>
      </c>
      <c r="BB707" s="143">
        <f t="shared" si="542"/>
        <v>15521.275842117366</v>
      </c>
      <c r="BC707" s="139">
        <f t="shared" si="543"/>
        <v>64.708320000000001</v>
      </c>
      <c r="BD707" s="140">
        <f t="shared" si="544"/>
        <v>64.708320000000001</v>
      </c>
      <c r="BE707" s="141">
        <f t="shared" si="545"/>
        <v>15931.037524349264</v>
      </c>
      <c r="BF707" s="142">
        <f t="shared" si="546"/>
        <v>1030870.6740576</v>
      </c>
      <c r="BG707" s="143">
        <f>INDEX(รายได้แยกตามสิทธิ!$K:$K,MATCH(CalBudget2567!$D707,รายได้แยกตามสิทธิ!$B:$B,0))</f>
        <v>552080.59</v>
      </c>
      <c r="BH707" s="138">
        <f>INDEX(ผลงานAdjRw_DHES!$E:$E,MATCH(CalBudget2567!$D707,ผลงานAdjRw_DHES!$B:$B,0))</f>
        <v>30.055900000000001</v>
      </c>
      <c r="BI707" s="143">
        <f t="shared" si="547"/>
        <v>18368.45976996197</v>
      </c>
      <c r="BJ707" s="139">
        <f t="shared" si="548"/>
        <v>36.067079999999997</v>
      </c>
      <c r="BK707" s="140">
        <f t="shared" si="549"/>
        <v>36.067079999999997</v>
      </c>
      <c r="BL707" s="141">
        <f t="shared" si="550"/>
        <v>18853.387107888964</v>
      </c>
      <c r="BM707" s="142">
        <f t="shared" si="551"/>
        <v>679986.62109119981</v>
      </c>
      <c r="BN707" s="143">
        <f>INDEX(รายได้แยกตามสิทธิ!$N:$N,MATCH(CalBudget2567!$D707,รายได้แยกตามสิทธิ!$B:$B,0))</f>
        <v>95736.49</v>
      </c>
      <c r="BO707" s="138">
        <f>INDEX(ผลงานAdjRw_DHES!$I:$I,MATCH(CalBudget2567!$D707,ผลงานAdjRw_DHES!$B:$B,0))</f>
        <v>0</v>
      </c>
      <c r="BP707" s="143">
        <f t="shared" si="552"/>
        <v>0</v>
      </c>
      <c r="BQ707" s="139">
        <f t="shared" si="553"/>
        <v>0</v>
      </c>
      <c r="BR707" s="140">
        <f t="shared" si="554"/>
        <v>0</v>
      </c>
      <c r="BS707" s="141">
        <f t="shared" si="555"/>
        <v>0</v>
      </c>
      <c r="BT707" s="142">
        <f t="shared" si="556"/>
        <v>0</v>
      </c>
      <c r="BU707" s="144">
        <f t="shared" si="557"/>
        <v>11191501.125359999</v>
      </c>
      <c r="BV707" s="145">
        <f t="shared" si="511"/>
        <v>65658574.580217592</v>
      </c>
      <c r="BW707" s="146">
        <f>INDEX(รายได้แยกตามสิทธิ!$Q:$Q,MATCH(CalBudget2567!$D707,รายได้แยกตามสิทธิ!$B:$B,0))</f>
        <v>0.37</v>
      </c>
      <c r="BX707" s="145">
        <f t="shared" si="558"/>
        <v>24293672.59468051</v>
      </c>
      <c r="BY707" s="141"/>
      <c r="BZ707" s="143">
        <f t="shared" si="559"/>
        <v>98436</v>
      </c>
      <c r="CA707" s="138">
        <f>INDEX(ผลงานOPDVisit_HDC!$C:$C,MATCH(CalBudget2567!$D707,ผลงานOPDVisit_HDC!$A:$A,0))</f>
        <v>98436</v>
      </c>
      <c r="CB707" s="138">
        <f t="shared" si="560"/>
        <v>0</v>
      </c>
    </row>
    <row r="708" spans="1:80" hidden="1" x14ac:dyDescent="0.7">
      <c r="A708" s="136">
        <f>COUNTA($D$16:D708)</f>
        <v>693</v>
      </c>
      <c r="B708" s="1">
        <v>10</v>
      </c>
      <c r="C708" s="2" t="s">
        <v>59</v>
      </c>
      <c r="D708" s="91" t="s">
        <v>768</v>
      </c>
      <c r="E708" s="3" t="s">
        <v>1655</v>
      </c>
      <c r="F708" s="4" t="s">
        <v>1876</v>
      </c>
      <c r="G708" s="1">
        <v>6</v>
      </c>
      <c r="H708" s="3" t="s">
        <v>2965</v>
      </c>
      <c r="I708" s="137">
        <f>INDEX(รายได้แยกตามสิทธิ!$D:$D,MATCH(CalBudget2567!$D708,รายได้แยกตามสิทธิ!$B:$B,0))</f>
        <v>47208903</v>
      </c>
      <c r="J708" s="138">
        <f>INDEX(ผลงานOPDVisit_HDC!$F:$F,MATCH(CalBudget2567!$D708,ผลงานOPDVisit_HDC!$A:$A,0))</f>
        <v>3528</v>
      </c>
      <c r="K708" s="138">
        <f t="shared" si="512"/>
        <v>13381.208333333334</v>
      </c>
      <c r="L708" s="139">
        <f t="shared" si="513"/>
        <v>4233.5999999999995</v>
      </c>
      <c r="M708" s="140">
        <f t="shared" si="514"/>
        <v>4233.5999999999995</v>
      </c>
      <c r="N708" s="141">
        <f t="shared" si="515"/>
        <v>13734.472233333334</v>
      </c>
      <c r="O708" s="142">
        <f t="shared" si="516"/>
        <v>58146261.647039995</v>
      </c>
      <c r="P708" s="143">
        <f>INDEX(รายได้แยกตามสิทธิ!$E:$E,MATCH(CalBudget2567!$D708,รายได้แยกตามสิทธิ!$B:$B,0))</f>
        <v>6383934.7699999996</v>
      </c>
      <c r="Q708" s="138">
        <f>INDEX(ผลงานOPDVisit_HDC!$D:$D,MATCH(CalBudget2567!$D708,ผลงานOPDVisit_HDC!$A:$A,0))</f>
        <v>396</v>
      </c>
      <c r="R708" s="138">
        <f t="shared" si="517"/>
        <v>16121.047398989898</v>
      </c>
      <c r="S708" s="139">
        <f t="shared" si="518"/>
        <v>475.2</v>
      </c>
      <c r="T708" s="140">
        <f t="shared" si="519"/>
        <v>475.2</v>
      </c>
      <c r="U708" s="141">
        <f t="shared" si="520"/>
        <v>16546.643050323233</v>
      </c>
      <c r="V708" s="142">
        <f t="shared" si="521"/>
        <v>7862964.7775136</v>
      </c>
      <c r="W708" s="143">
        <f>INDEX(รายได้แยกตามสิทธิ!$F:$F,MATCH(CalBudget2567!$D708,รายได้แยกตามสิทธิ!$B:$B,0))</f>
        <v>1472977.55</v>
      </c>
      <c r="X708" s="138">
        <f>INDEX(ผลงานOPDVisit_HDC!$E:$E,MATCH(CalBudget2567!$D708,ผลงานOPDVisit_HDC!$A:$A,0))</f>
        <v>142</v>
      </c>
      <c r="Y708" s="138">
        <f t="shared" si="522"/>
        <v>10373.081338028169</v>
      </c>
      <c r="Z708" s="139">
        <f t="shared" si="523"/>
        <v>170.4</v>
      </c>
      <c r="AA708" s="140">
        <f t="shared" si="524"/>
        <v>170.4</v>
      </c>
      <c r="AB708" s="141">
        <f t="shared" si="525"/>
        <v>10646.930685352112</v>
      </c>
      <c r="AC708" s="142">
        <f t="shared" si="526"/>
        <v>1814236.988784</v>
      </c>
      <c r="AD708" s="143">
        <f>INDEX(รายได้แยกตามสิทธิ!$G:$G,MATCH(CalBudget2567!$D708,รายได้แยกตามสิทธิ!$B:$B,0))</f>
        <v>34759</v>
      </c>
      <c r="AE708" s="138">
        <f>INDEX(ผลงานOPDVisit_HDC!$G:$G,MATCH(CalBudget2567!$D708,ผลงานOPDVisit_HDC!$A:$A,0))</f>
        <v>8</v>
      </c>
      <c r="AF708" s="138">
        <f t="shared" si="527"/>
        <v>4344.875</v>
      </c>
      <c r="AG708" s="139">
        <f t="shared" si="528"/>
        <v>9.6</v>
      </c>
      <c r="AH708" s="140">
        <f t="shared" si="529"/>
        <v>9.6</v>
      </c>
      <c r="AI708" s="141">
        <f t="shared" si="530"/>
        <v>4459.5797000000002</v>
      </c>
      <c r="AJ708" s="142">
        <f t="shared" si="531"/>
        <v>42811.965120000001</v>
      </c>
      <c r="AK708" s="143">
        <f>INDEX(รายได้แยกตามสิทธิ!$H:$H,MATCH(CalBudget2567!$D708,รายได้แยกตามสิทธิ!$B:$B,0))</f>
        <v>6299249.71</v>
      </c>
      <c r="AL708" s="138">
        <f>INDEX(ผลงานOPDVisit_HDC!$K:$K,MATCH(CalBudget2567!$D708,ผลงานOPDVisit_HDC!$A:$A,0))</f>
        <v>101154</v>
      </c>
      <c r="AM708" s="138">
        <f t="shared" si="532"/>
        <v>62.273856792613245</v>
      </c>
      <c r="AN708" s="139">
        <f t="shared" si="533"/>
        <v>121384.79999999999</v>
      </c>
      <c r="AO708" s="140">
        <f t="shared" si="534"/>
        <v>121384.79999999999</v>
      </c>
      <c r="AP708" s="141">
        <f t="shared" si="535"/>
        <v>63.917886611938236</v>
      </c>
      <c r="AQ708" s="142">
        <f t="shared" si="536"/>
        <v>7758659.8828127999</v>
      </c>
      <c r="AR708" s="144">
        <f t="shared" si="510"/>
        <v>75624935.261270389</v>
      </c>
      <c r="AS708" s="143">
        <f>INDEX(รายได้แยกตามสิทธิ!$I:$I,MATCH(CalBudget2567!$D708,รายได้แยกตามสิทธิ!$B:$B,0))</f>
        <v>31971440.699999999</v>
      </c>
      <c r="AT708" s="138">
        <f>INDEX(ผลงานAdjRw_DHES!$D:$D,MATCH(CalBudget2567!$D708,ผลงานAdjRw_DHES!$B:$B,0))</f>
        <v>2426.9238</v>
      </c>
      <c r="AU708" s="143">
        <f t="shared" si="537"/>
        <v>13173.648344459763</v>
      </c>
      <c r="AV708" s="139">
        <f t="shared" si="538"/>
        <v>2912.3085599999999</v>
      </c>
      <c r="AW708" s="140">
        <f t="shared" si="539"/>
        <v>2912.3085599999999</v>
      </c>
      <c r="AX708" s="141">
        <f t="shared" si="540"/>
        <v>13521.4326607535</v>
      </c>
      <c r="AY708" s="142">
        <f t="shared" si="541"/>
        <v>39378584.081375994</v>
      </c>
      <c r="AZ708" s="143">
        <f>INDEX(รายได้แยกตามสิทธิ!$J:$J,MATCH(CalBudget2567!$D708,รายได้แยกตามสิทธิ!$B:$B,0))</f>
        <v>2533720.65</v>
      </c>
      <c r="BA708" s="138">
        <f>INDEX(ผลงานAdjRw_DHES!$F:$F,MATCH(CalBudget2567!$D708,ผลงานAdjRw_DHES!$B:$B,0))</f>
        <v>252.8023</v>
      </c>
      <c r="BB708" s="143">
        <f t="shared" si="542"/>
        <v>10022.537967415645</v>
      </c>
      <c r="BC708" s="139">
        <f t="shared" si="543"/>
        <v>303.36275999999998</v>
      </c>
      <c r="BD708" s="140">
        <f t="shared" si="544"/>
        <v>303.36275999999998</v>
      </c>
      <c r="BE708" s="141">
        <f t="shared" si="545"/>
        <v>10287.132969755417</v>
      </c>
      <c r="BF708" s="142">
        <f t="shared" si="546"/>
        <v>3120733.0501919999</v>
      </c>
      <c r="BG708" s="143">
        <f>INDEX(รายได้แยกตามสิทธิ!$K:$K,MATCH(CalBudget2567!$D708,รายได้แยกตามสิทธิ!$B:$B,0))</f>
        <v>1177734.8500000001</v>
      </c>
      <c r="BH708" s="138">
        <f>INDEX(ผลงานAdjRw_DHES!$E:$E,MATCH(CalBudget2567!$D708,ผลงานAdjRw_DHES!$B:$B,0))</f>
        <v>79.295599999999993</v>
      </c>
      <c r="BI708" s="143">
        <f t="shared" si="547"/>
        <v>14852.461548938405</v>
      </c>
      <c r="BJ708" s="139">
        <f t="shared" si="548"/>
        <v>95.154719999999983</v>
      </c>
      <c r="BK708" s="140">
        <f t="shared" si="549"/>
        <v>95.154719999999983</v>
      </c>
      <c r="BL708" s="141">
        <f t="shared" si="550"/>
        <v>15244.566533830379</v>
      </c>
      <c r="BM708" s="142">
        <f t="shared" si="551"/>
        <v>1450592.4600479999</v>
      </c>
      <c r="BN708" s="143">
        <f>INDEX(รายได้แยกตามสิทธิ!$N:$N,MATCH(CalBudget2567!$D708,รายได้แยกตามสิทธิ!$B:$B,0))</f>
        <v>437544</v>
      </c>
      <c r="BO708" s="138">
        <f>INDEX(ผลงานAdjRw_DHES!$I:$I,MATCH(CalBudget2567!$D708,ผลงานAdjRw_DHES!$B:$B,0))</f>
        <v>165.32419999999934</v>
      </c>
      <c r="BP708" s="143">
        <f t="shared" si="552"/>
        <v>2646.5816861657381</v>
      </c>
      <c r="BQ708" s="139">
        <f t="shared" si="553"/>
        <v>198.3890399999992</v>
      </c>
      <c r="BR708" s="140">
        <f t="shared" si="554"/>
        <v>198.3890399999992</v>
      </c>
      <c r="BS708" s="141">
        <f t="shared" si="555"/>
        <v>2716.4514426805135</v>
      </c>
      <c r="BT708" s="142">
        <f t="shared" si="556"/>
        <v>538914.19391999987</v>
      </c>
      <c r="BU708" s="144">
        <f t="shared" si="557"/>
        <v>44488823.785535991</v>
      </c>
      <c r="BV708" s="145">
        <f t="shared" si="511"/>
        <v>120113759.04680638</v>
      </c>
      <c r="BW708" s="146">
        <f>INDEX(รายได้แยกตามสิทธิ!$Q:$Q,MATCH(CalBudget2567!$D708,รายได้แยกตามสิทธิ!$B:$B,0))</f>
        <v>0.43</v>
      </c>
      <c r="BX708" s="145">
        <f t="shared" si="558"/>
        <v>51648916.390126742</v>
      </c>
      <c r="BY708" s="141"/>
      <c r="BZ708" s="143">
        <f t="shared" si="559"/>
        <v>105228</v>
      </c>
      <c r="CA708" s="138">
        <f>INDEX(ผลงานOPDVisit_HDC!$C:$C,MATCH(CalBudget2567!$D708,ผลงานOPDVisit_HDC!$A:$A,0))</f>
        <v>105228</v>
      </c>
      <c r="CB708" s="138">
        <f t="shared" si="560"/>
        <v>0</v>
      </c>
    </row>
    <row r="709" spans="1:80" hidden="1" x14ac:dyDescent="0.7">
      <c r="A709" s="136">
        <f>COUNTA($D$16:D709)</f>
        <v>694</v>
      </c>
      <c r="B709" s="1">
        <v>10</v>
      </c>
      <c r="C709" s="2" t="s">
        <v>59</v>
      </c>
      <c r="D709" s="91" t="s">
        <v>769</v>
      </c>
      <c r="E709" s="3" t="s">
        <v>1656</v>
      </c>
      <c r="F709" s="4" t="s">
        <v>1876</v>
      </c>
      <c r="G709" s="1">
        <v>10</v>
      </c>
      <c r="H709" s="3" t="s">
        <v>2962</v>
      </c>
      <c r="I709" s="137">
        <f>INDEX(รายได้แยกตามสิทธิ!$D:$D,MATCH(CalBudget2567!$D709,รายได้แยกตามสิทธิ!$B:$B,0))</f>
        <v>103277227.17</v>
      </c>
      <c r="J709" s="138">
        <f>INDEX(ผลงานOPDVisit_HDC!$F:$F,MATCH(CalBudget2567!$D709,ผลงานOPDVisit_HDC!$A:$A,0))</f>
        <v>85304</v>
      </c>
      <c r="K709" s="138">
        <f t="shared" si="512"/>
        <v>1210.6961827112445</v>
      </c>
      <c r="L709" s="139">
        <f t="shared" si="513"/>
        <v>102364.8</v>
      </c>
      <c r="M709" s="140">
        <f t="shared" si="514"/>
        <v>102364.8</v>
      </c>
      <c r="N709" s="141">
        <f t="shared" si="515"/>
        <v>1242.6585619348214</v>
      </c>
      <c r="O709" s="142">
        <f t="shared" si="516"/>
        <v>127204495.16074561</v>
      </c>
      <c r="P709" s="143">
        <f>INDEX(รายได้แยกตามสิทธิ!$E:$E,MATCH(CalBudget2567!$D709,รายได้แยกตามสิทธิ!$B:$B,0))</f>
        <v>14289418.949999999</v>
      </c>
      <c r="Q709" s="138">
        <f>INDEX(ผลงานOPDVisit_HDC!$D:$D,MATCH(CalBudget2567!$D709,ผลงานOPDVisit_HDC!$A:$A,0))</f>
        <v>11885</v>
      </c>
      <c r="R709" s="138">
        <f t="shared" si="517"/>
        <v>1202.3070214556162</v>
      </c>
      <c r="S709" s="139">
        <f t="shared" si="518"/>
        <v>14262</v>
      </c>
      <c r="T709" s="140">
        <f t="shared" si="519"/>
        <v>14262</v>
      </c>
      <c r="U709" s="141">
        <f t="shared" si="520"/>
        <v>1234.0479268220445</v>
      </c>
      <c r="V709" s="142">
        <f t="shared" si="521"/>
        <v>17599991.532335997</v>
      </c>
      <c r="W709" s="143">
        <f>INDEX(รายได้แยกตามสิทธิ!$F:$F,MATCH(CalBudget2567!$D709,รายได้แยกตามสิทธิ!$B:$B,0))</f>
        <v>4314446.7</v>
      </c>
      <c r="X709" s="138">
        <f>INDEX(ผลงานOPDVisit_HDC!$E:$E,MATCH(CalBudget2567!$D709,ผลงานOPDVisit_HDC!$A:$A,0))</f>
        <v>4429</v>
      </c>
      <c r="Y709" s="138">
        <f t="shared" si="522"/>
        <v>974.13562881011524</v>
      </c>
      <c r="Z709" s="139">
        <f t="shared" si="523"/>
        <v>5314.8</v>
      </c>
      <c r="AA709" s="140">
        <f t="shared" si="524"/>
        <v>5314.8</v>
      </c>
      <c r="AB709" s="141">
        <f t="shared" si="525"/>
        <v>999.85280941070232</v>
      </c>
      <c r="AC709" s="142">
        <f t="shared" si="526"/>
        <v>5314017.7114560008</v>
      </c>
      <c r="AD709" s="143">
        <f>INDEX(รายได้แยกตามสิทธิ!$G:$G,MATCH(CalBudget2567!$D709,รายได้แยกตามสิทธิ!$B:$B,0))</f>
        <v>20453.5</v>
      </c>
      <c r="AE709" s="138">
        <f>INDEX(ผลงานOPDVisit_HDC!$G:$G,MATCH(CalBudget2567!$D709,ผลงานOPDVisit_HDC!$A:$A,0))</f>
        <v>108</v>
      </c>
      <c r="AF709" s="138">
        <f t="shared" si="527"/>
        <v>189.38425925925927</v>
      </c>
      <c r="AG709" s="139">
        <f t="shared" si="528"/>
        <v>129.6</v>
      </c>
      <c r="AH709" s="140">
        <f t="shared" si="529"/>
        <v>129.6</v>
      </c>
      <c r="AI709" s="141">
        <f t="shared" si="530"/>
        <v>194.38400370370371</v>
      </c>
      <c r="AJ709" s="142">
        <f t="shared" si="531"/>
        <v>25192.166880000001</v>
      </c>
      <c r="AK709" s="143">
        <f>INDEX(รายได้แยกตามสิทธิ!$H:$H,MATCH(CalBudget2567!$D709,รายได้แยกตามสิทธิ!$B:$B,0))</f>
        <v>4277194.05</v>
      </c>
      <c r="AL709" s="138">
        <f>INDEX(ผลงานOPDVisit_HDC!$K:$K,MATCH(CalBudget2567!$D709,ผลงานOPDVisit_HDC!$A:$A,0))</f>
        <v>82582</v>
      </c>
      <c r="AM709" s="138">
        <f t="shared" si="532"/>
        <v>51.793296965440412</v>
      </c>
      <c r="AN709" s="139">
        <f t="shared" si="533"/>
        <v>99098.4</v>
      </c>
      <c r="AO709" s="140">
        <f t="shared" si="534"/>
        <v>99098.4</v>
      </c>
      <c r="AP709" s="141">
        <f t="shared" si="535"/>
        <v>53.160640005328041</v>
      </c>
      <c r="AQ709" s="142">
        <f t="shared" si="536"/>
        <v>5268134.3675039997</v>
      </c>
      <c r="AR709" s="144">
        <f t="shared" si="510"/>
        <v>155411830.93892163</v>
      </c>
      <c r="AS709" s="143">
        <f>INDEX(รายได้แยกตามสิทธิ!$I:$I,MATCH(CalBudget2567!$D709,รายได้แยกตามสิทธิ!$B:$B,0))</f>
        <v>49324042.210000001</v>
      </c>
      <c r="AT709" s="138">
        <f>INDEX(ผลงานAdjRw_DHES!$D:$D,MATCH(CalBudget2567!$D709,ผลงานAdjRw_DHES!$B:$B,0))</f>
        <v>4995.63</v>
      </c>
      <c r="AU709" s="143">
        <f t="shared" si="537"/>
        <v>9873.4378266605017</v>
      </c>
      <c r="AV709" s="139">
        <f t="shared" si="538"/>
        <v>5994.7560000000003</v>
      </c>
      <c r="AW709" s="140">
        <f t="shared" si="539"/>
        <v>5994.7560000000003</v>
      </c>
      <c r="AX709" s="141">
        <f t="shared" si="540"/>
        <v>10134.096585284338</v>
      </c>
      <c r="AY709" s="142">
        <f t="shared" si="541"/>
        <v>60751436.309212804</v>
      </c>
      <c r="AZ709" s="143">
        <f>INDEX(รายได้แยกตามสิทธิ!$J:$J,MATCH(CalBudget2567!$D709,รายได้แยกตามสิทธิ!$B:$B,0))</f>
        <v>6573012</v>
      </c>
      <c r="BA709" s="138">
        <f>INDEX(ผลงานAdjRw_DHES!$F:$F,MATCH(CalBudget2567!$D709,ผลงานAdjRw_DHES!$B:$B,0))</f>
        <v>445.16789999999997</v>
      </c>
      <c r="BB709" s="143">
        <f t="shared" si="542"/>
        <v>14765.242507377554</v>
      </c>
      <c r="BC709" s="139">
        <f t="shared" si="543"/>
        <v>534.20147999999995</v>
      </c>
      <c r="BD709" s="140">
        <f t="shared" si="544"/>
        <v>534.20147999999995</v>
      </c>
      <c r="BE709" s="141">
        <f t="shared" si="545"/>
        <v>15155.044909572322</v>
      </c>
      <c r="BF709" s="142">
        <f t="shared" si="546"/>
        <v>8095847.4201599993</v>
      </c>
      <c r="BG709" s="143">
        <f>INDEX(รายได้แยกตามสิทธิ!$K:$K,MATCH(CalBudget2567!$D709,รายได้แยกตามสิทธิ!$B:$B,0))</f>
        <v>1593905.2</v>
      </c>
      <c r="BH709" s="138">
        <f>INDEX(ผลงานAdjRw_DHES!$E:$E,MATCH(CalBudget2567!$D709,ผลงานAdjRw_DHES!$B:$B,0))</f>
        <v>170.76330000000002</v>
      </c>
      <c r="BI709" s="143">
        <f t="shared" si="547"/>
        <v>9334.0032665098406</v>
      </c>
      <c r="BJ709" s="139">
        <f t="shared" si="548"/>
        <v>204.91596000000001</v>
      </c>
      <c r="BK709" s="140">
        <f t="shared" si="549"/>
        <v>204.91596000000001</v>
      </c>
      <c r="BL709" s="141">
        <f t="shared" si="550"/>
        <v>9580.4209527457006</v>
      </c>
      <c r="BM709" s="142">
        <f t="shared" si="551"/>
        <v>1963181.156736</v>
      </c>
      <c r="BN709" s="143">
        <f>INDEX(รายได้แยกตามสิทธิ!$N:$N,MATCH(CalBudget2567!$D709,รายได้แยกตามสิทธิ!$B:$B,0))</f>
        <v>2319159.25</v>
      </c>
      <c r="BO709" s="138">
        <f>INDEX(ผลงานAdjRw_DHES!$I:$I,MATCH(CalBudget2567!$D709,ผลงานAdjRw_DHES!$B:$B,0))</f>
        <v>254.8481000000001</v>
      </c>
      <c r="BP709" s="143">
        <f t="shared" si="552"/>
        <v>9100.1629990570818</v>
      </c>
      <c r="BQ709" s="139">
        <f t="shared" si="553"/>
        <v>305.81772000000012</v>
      </c>
      <c r="BR709" s="140">
        <f t="shared" si="554"/>
        <v>305.81772000000012</v>
      </c>
      <c r="BS709" s="141">
        <f t="shared" si="555"/>
        <v>9340.4073022321882</v>
      </c>
      <c r="BT709" s="142">
        <f t="shared" si="556"/>
        <v>2856462.0650399998</v>
      </c>
      <c r="BU709" s="144">
        <f t="shared" si="557"/>
        <v>73666926.951148808</v>
      </c>
      <c r="BV709" s="145">
        <f t="shared" si="511"/>
        <v>229078757.89007044</v>
      </c>
      <c r="BW709" s="146">
        <f>INDEX(รายได้แยกตามสิทธิ!$Q:$Q,MATCH(CalBudget2567!$D709,รายได้แยกตามสิทธิ!$B:$B,0))</f>
        <v>0.44</v>
      </c>
      <c r="BX709" s="145">
        <f t="shared" si="558"/>
        <v>100794653.47163099</v>
      </c>
      <c r="BY709" s="141"/>
      <c r="BZ709" s="143">
        <f t="shared" si="559"/>
        <v>184308</v>
      </c>
      <c r="CA709" s="138">
        <f>INDEX(ผลงานOPDVisit_HDC!$C:$C,MATCH(CalBudget2567!$D709,ผลงานOPDVisit_HDC!$A:$A,0))</f>
        <v>184308</v>
      </c>
      <c r="CB709" s="138">
        <f t="shared" si="560"/>
        <v>0</v>
      </c>
    </row>
    <row r="710" spans="1:80" hidden="1" x14ac:dyDescent="0.7">
      <c r="A710" s="136">
        <f>COUNTA($D$16:D710)</f>
        <v>695</v>
      </c>
      <c r="B710" s="1">
        <v>10</v>
      </c>
      <c r="C710" s="2" t="s">
        <v>59</v>
      </c>
      <c r="D710" s="91" t="s">
        <v>770</v>
      </c>
      <c r="E710" s="3" t="s">
        <v>1657</v>
      </c>
      <c r="F710" s="4" t="s">
        <v>1876</v>
      </c>
      <c r="G710" s="1">
        <v>12</v>
      </c>
      <c r="H710" s="3" t="s">
        <v>2970</v>
      </c>
      <c r="I710" s="137">
        <f>INDEX(รายได้แยกตามสิทธิ!$D:$D,MATCH(CalBudget2567!$D710,รายได้แยกตามสิทธิ!$B:$B,0))</f>
        <v>72439654.870000005</v>
      </c>
      <c r="J710" s="138">
        <f>INDEX(ผลงานOPDVisit_HDC!$F:$F,MATCH(CalBudget2567!$D710,ผลงานOPDVisit_HDC!$A:$A,0))</f>
        <v>2123</v>
      </c>
      <c r="K710" s="138">
        <f t="shared" si="512"/>
        <v>34121.363575129537</v>
      </c>
      <c r="L710" s="139">
        <f t="shared" si="513"/>
        <v>2547.6</v>
      </c>
      <c r="M710" s="140">
        <f t="shared" si="514"/>
        <v>2547.6</v>
      </c>
      <c r="N710" s="141">
        <f t="shared" si="515"/>
        <v>35022.167573512954</v>
      </c>
      <c r="O710" s="142">
        <f t="shared" si="516"/>
        <v>89222474.110281602</v>
      </c>
      <c r="P710" s="143">
        <f>INDEX(รายได้แยกตามสิทธิ!$E:$E,MATCH(CalBudget2567!$D710,รายได้แยกตามสิทธิ!$B:$B,0))</f>
        <v>21425764.66</v>
      </c>
      <c r="Q710" s="138">
        <f>INDEX(ผลงานOPDVisit_HDC!$D:$D,MATCH(CalBudget2567!$D710,ผลงานOPDVisit_HDC!$A:$A,0))</f>
        <v>476</v>
      </c>
      <c r="R710" s="138">
        <f t="shared" si="517"/>
        <v>45012.1106302521</v>
      </c>
      <c r="S710" s="139">
        <f t="shared" si="518"/>
        <v>571.19999999999993</v>
      </c>
      <c r="T710" s="140">
        <f t="shared" si="519"/>
        <v>571.19999999999993</v>
      </c>
      <c r="U710" s="141">
        <f t="shared" si="520"/>
        <v>46200.430350890754</v>
      </c>
      <c r="V710" s="142">
        <f t="shared" si="521"/>
        <v>26389685.816428795</v>
      </c>
      <c r="W710" s="143">
        <f>INDEX(รายได้แยกตามสิทธิ!$F:$F,MATCH(CalBudget2567!$D710,รายได้แยกตามสิทธิ!$B:$B,0))</f>
        <v>4803556.4000000004</v>
      </c>
      <c r="X710" s="138">
        <f>INDEX(ผลงานOPDVisit_HDC!$E:$E,MATCH(CalBudget2567!$D710,ผลงานOPDVisit_HDC!$A:$A,0))</f>
        <v>204</v>
      </c>
      <c r="Y710" s="138">
        <f t="shared" si="522"/>
        <v>23546.845098039219</v>
      </c>
      <c r="Z710" s="139">
        <f t="shared" si="523"/>
        <v>244.79999999999998</v>
      </c>
      <c r="AA710" s="140">
        <f t="shared" si="524"/>
        <v>244.79999999999998</v>
      </c>
      <c r="AB710" s="141">
        <f t="shared" si="525"/>
        <v>24168.481808627454</v>
      </c>
      <c r="AC710" s="142">
        <f t="shared" si="526"/>
        <v>5916444.346752</v>
      </c>
      <c r="AD710" s="143">
        <f>INDEX(รายได้แยกตามสิทธิ!$G:$G,MATCH(CalBudget2567!$D710,รายได้แยกตามสิทธิ!$B:$B,0))</f>
        <v>42499</v>
      </c>
      <c r="AE710" s="138">
        <f>INDEX(ผลงานOPDVisit_HDC!$G:$G,MATCH(CalBudget2567!$D710,ผลงานOPDVisit_HDC!$A:$A,0))</f>
        <v>0</v>
      </c>
      <c r="AF710" s="138">
        <f t="shared" si="527"/>
        <v>0</v>
      </c>
      <c r="AG710" s="139">
        <f t="shared" si="528"/>
        <v>0</v>
      </c>
      <c r="AH710" s="140">
        <f t="shared" si="529"/>
        <v>0</v>
      </c>
      <c r="AI710" s="141">
        <f t="shared" si="530"/>
        <v>0</v>
      </c>
      <c r="AJ710" s="142">
        <f t="shared" si="531"/>
        <v>0</v>
      </c>
      <c r="AK710" s="143">
        <f>INDEX(รายได้แยกตามสิทธิ!$H:$H,MATCH(CalBudget2567!$D710,รายได้แยกตามสิทธิ!$B:$B,0))</f>
        <v>2005108.25</v>
      </c>
      <c r="AL710" s="138">
        <f>INDEX(ผลงานOPDVisit_HDC!$K:$K,MATCH(CalBudget2567!$D710,ผลงานOPDVisit_HDC!$A:$A,0))</f>
        <v>148009</v>
      </c>
      <c r="AM710" s="138">
        <f t="shared" si="532"/>
        <v>13.547204899702045</v>
      </c>
      <c r="AN710" s="139">
        <f t="shared" si="533"/>
        <v>177610.8</v>
      </c>
      <c r="AO710" s="140">
        <f t="shared" si="534"/>
        <v>177610.8</v>
      </c>
      <c r="AP710" s="141">
        <f t="shared" si="535"/>
        <v>13.90485110905418</v>
      </c>
      <c r="AQ710" s="142">
        <f t="shared" si="536"/>
        <v>2469651.7293599998</v>
      </c>
      <c r="AR710" s="144">
        <f t="shared" si="510"/>
        <v>123998256.0028224</v>
      </c>
      <c r="AS710" s="143">
        <f>INDEX(รายได้แยกตามสิทธิ!$I:$I,MATCH(CalBudget2567!$D710,รายได้แยกตามสิทธิ!$B:$B,0))</f>
        <v>45629045.890000001</v>
      </c>
      <c r="AT710" s="138">
        <f>INDEX(ผลงานAdjRw_DHES!$D:$D,MATCH(CalBudget2567!$D710,ผลงานAdjRw_DHES!$B:$B,0))</f>
        <v>4204.5686999999998</v>
      </c>
      <c r="AU710" s="143">
        <f t="shared" si="537"/>
        <v>10852.253618783778</v>
      </c>
      <c r="AV710" s="139">
        <f t="shared" si="538"/>
        <v>5045.4824399999998</v>
      </c>
      <c r="AW710" s="140">
        <f t="shared" si="539"/>
        <v>5045.4824399999998</v>
      </c>
      <c r="AX710" s="141">
        <f t="shared" si="540"/>
        <v>11138.75311431967</v>
      </c>
      <c r="AY710" s="142">
        <f t="shared" si="541"/>
        <v>56200383.241795205</v>
      </c>
      <c r="AZ710" s="143">
        <f>INDEX(รายได้แยกตามสิทธิ!$J:$J,MATCH(CalBudget2567!$D710,รายได้แยกตามสิทธิ!$B:$B,0))</f>
        <v>5957926.1900000004</v>
      </c>
      <c r="BA710" s="138">
        <f>INDEX(ผลงานAdjRw_DHES!$F:$F,MATCH(CalBudget2567!$D710,ผลงานAdjRw_DHES!$B:$B,0))</f>
        <v>510.44470000000001</v>
      </c>
      <c r="BB710" s="143">
        <f t="shared" si="542"/>
        <v>11672.030662675115</v>
      </c>
      <c r="BC710" s="139">
        <f t="shared" si="543"/>
        <v>612.53363999999999</v>
      </c>
      <c r="BD710" s="140">
        <f t="shared" si="544"/>
        <v>612.53363999999999</v>
      </c>
      <c r="BE710" s="141">
        <f t="shared" si="545"/>
        <v>11980.172272169739</v>
      </c>
      <c r="BF710" s="142">
        <f t="shared" si="546"/>
        <v>7338258.5296992008</v>
      </c>
      <c r="BG710" s="143">
        <f>INDEX(รายได้แยกตามสิทธิ!$K:$K,MATCH(CalBudget2567!$D710,รายได้แยกตามสิทธิ!$B:$B,0))</f>
        <v>1516901</v>
      </c>
      <c r="BH710" s="138">
        <f>INDEX(ผลงานAdjRw_DHES!$E:$E,MATCH(CalBudget2567!$D710,ผลงานAdjRw_DHES!$B:$B,0))</f>
        <v>295.71429999999998</v>
      </c>
      <c r="BI710" s="143">
        <f t="shared" si="547"/>
        <v>5129.6166604049922</v>
      </c>
      <c r="BJ710" s="139">
        <f t="shared" si="548"/>
        <v>354.85715999999996</v>
      </c>
      <c r="BK710" s="140">
        <f t="shared" si="549"/>
        <v>354.85715999999996</v>
      </c>
      <c r="BL710" s="141">
        <f t="shared" si="550"/>
        <v>5265.0385402396842</v>
      </c>
      <c r="BM710" s="142">
        <f t="shared" si="551"/>
        <v>1868336.62368</v>
      </c>
      <c r="BN710" s="143">
        <f>INDEX(รายได้แยกตามสิทธิ!$N:$N,MATCH(CalBudget2567!$D710,รายได้แยกตามสิทธิ!$B:$B,0))</f>
        <v>2982916</v>
      </c>
      <c r="BO710" s="138">
        <f>INDEX(ผลงานAdjRw_DHES!$I:$I,MATCH(CalBudget2567!$D710,ผลงานAdjRw_DHES!$B:$B,0))</f>
        <v>98.233499999999935</v>
      </c>
      <c r="BP710" s="143">
        <f t="shared" si="552"/>
        <v>30365.567754381162</v>
      </c>
      <c r="BQ710" s="139">
        <f t="shared" si="553"/>
        <v>117.88019999999992</v>
      </c>
      <c r="BR710" s="140">
        <f t="shared" si="554"/>
        <v>117.88019999999992</v>
      </c>
      <c r="BS710" s="141">
        <f t="shared" si="555"/>
        <v>31167.218743096826</v>
      </c>
      <c r="BT710" s="142">
        <f t="shared" si="556"/>
        <v>3673997.9788799998</v>
      </c>
      <c r="BU710" s="144">
        <f t="shared" si="557"/>
        <v>69080976.374054402</v>
      </c>
      <c r="BV710" s="145">
        <f t="shared" si="511"/>
        <v>193079232.3768768</v>
      </c>
      <c r="BW710" s="146">
        <f>INDEX(รายได้แยกตามสิทธิ!$Q:$Q,MATCH(CalBudget2567!$D710,รายได้แยกตามสิทธิ!$B:$B,0))</f>
        <v>0.43</v>
      </c>
      <c r="BX710" s="145">
        <f t="shared" si="558"/>
        <v>83024069.922057018</v>
      </c>
      <c r="BY710" s="141"/>
      <c r="BZ710" s="143">
        <f t="shared" si="559"/>
        <v>150812</v>
      </c>
      <c r="CA710" s="138">
        <f>INDEX(ผลงานOPDVisit_HDC!$C:$C,MATCH(CalBudget2567!$D710,ผลงานOPDVisit_HDC!$A:$A,0))</f>
        <v>150812</v>
      </c>
      <c r="CB710" s="138">
        <f t="shared" si="560"/>
        <v>0</v>
      </c>
    </row>
    <row r="711" spans="1:80" hidden="1" x14ac:dyDescent="0.7">
      <c r="A711" s="136">
        <f>COUNTA($D$16:D711)</f>
        <v>696</v>
      </c>
      <c r="B711" s="1">
        <v>10</v>
      </c>
      <c r="C711" s="2" t="s">
        <v>59</v>
      </c>
      <c r="D711" s="91" t="s">
        <v>771</v>
      </c>
      <c r="E711" s="3" t="s">
        <v>1658</v>
      </c>
      <c r="F711" s="4" t="s">
        <v>1876</v>
      </c>
      <c r="G711" s="1">
        <v>13</v>
      </c>
      <c r="H711" s="3" t="s">
        <v>2963</v>
      </c>
      <c r="I711" s="137">
        <f>INDEX(รายได้แยกตามสิทธิ!$D:$D,MATCH(CalBudget2567!$D711,รายได้แยกตามสิทธิ!$B:$B,0))</f>
        <v>74082315.540000007</v>
      </c>
      <c r="J711" s="138">
        <f>INDEX(ผลงานOPDVisit_HDC!$F:$F,MATCH(CalBudget2567!$D711,ผลงานOPDVisit_HDC!$A:$A,0))</f>
        <v>79698</v>
      </c>
      <c r="K711" s="138">
        <f t="shared" si="512"/>
        <v>929.53795001129276</v>
      </c>
      <c r="L711" s="139">
        <f t="shared" si="513"/>
        <v>95637.599999999991</v>
      </c>
      <c r="M711" s="140">
        <f t="shared" si="514"/>
        <v>95637.599999999991</v>
      </c>
      <c r="N711" s="141">
        <f t="shared" si="515"/>
        <v>954.07775189159088</v>
      </c>
      <c r="O711" s="142">
        <f t="shared" si="516"/>
        <v>91245706.404307202</v>
      </c>
      <c r="P711" s="143">
        <f>INDEX(รายได้แยกตามสิทธิ!$E:$E,MATCH(CalBudget2567!$D711,รายได้แยกตามสิทธิ!$B:$B,0))</f>
        <v>16213897.220000001</v>
      </c>
      <c r="Q711" s="138">
        <f>INDEX(ผลงานOPDVisit_HDC!$D:$D,MATCH(CalBudget2567!$D711,ผลงานOPDVisit_HDC!$A:$A,0))</f>
        <v>13866</v>
      </c>
      <c r="R711" s="138">
        <f t="shared" si="517"/>
        <v>1169.3276518101832</v>
      </c>
      <c r="S711" s="139">
        <f t="shared" si="518"/>
        <v>16639.2</v>
      </c>
      <c r="T711" s="140">
        <f t="shared" si="519"/>
        <v>16639.2</v>
      </c>
      <c r="U711" s="141">
        <f t="shared" si="520"/>
        <v>1200.197901817972</v>
      </c>
      <c r="V711" s="142">
        <f t="shared" si="521"/>
        <v>19970332.927929603</v>
      </c>
      <c r="W711" s="143">
        <f>INDEX(รายได้แยกตามสิทธิ!$F:$F,MATCH(CalBudget2567!$D711,รายได้แยกตามสิทธิ!$B:$B,0))</f>
        <v>5342934.18</v>
      </c>
      <c r="X711" s="138">
        <f>INDEX(ผลงานOPDVisit_HDC!$E:$E,MATCH(CalBudget2567!$D711,ผลงานOPDVisit_HDC!$A:$A,0))</f>
        <v>6770</v>
      </c>
      <c r="Y711" s="138">
        <f t="shared" si="522"/>
        <v>789.20741211225993</v>
      </c>
      <c r="Z711" s="139">
        <f t="shared" si="523"/>
        <v>8124</v>
      </c>
      <c r="AA711" s="140">
        <f t="shared" si="524"/>
        <v>8124</v>
      </c>
      <c r="AB711" s="141">
        <f t="shared" si="525"/>
        <v>810.04248779202362</v>
      </c>
      <c r="AC711" s="142">
        <f t="shared" si="526"/>
        <v>6580785.1708223997</v>
      </c>
      <c r="AD711" s="143">
        <f>INDEX(รายได้แยกตามสิทธิ!$G:$G,MATCH(CalBudget2567!$D711,รายได้แยกตามสิทธิ!$B:$B,0))</f>
        <v>27831.25</v>
      </c>
      <c r="AE711" s="138">
        <f>INDEX(ผลงานOPDVisit_HDC!$G:$G,MATCH(CalBudget2567!$D711,ผลงานOPDVisit_HDC!$A:$A,0))</f>
        <v>29</v>
      </c>
      <c r="AF711" s="138">
        <f t="shared" si="527"/>
        <v>959.69827586206895</v>
      </c>
      <c r="AG711" s="139">
        <f t="shared" si="528"/>
        <v>34.799999999999997</v>
      </c>
      <c r="AH711" s="140">
        <f t="shared" si="529"/>
        <v>34.799999999999997</v>
      </c>
      <c r="AI711" s="141">
        <f t="shared" si="530"/>
        <v>985.03431034482753</v>
      </c>
      <c r="AJ711" s="142">
        <f t="shared" si="531"/>
        <v>34279.193999999996</v>
      </c>
      <c r="AK711" s="143">
        <f>INDEX(รายได้แยกตามสิทธิ!$H:$H,MATCH(CalBudget2567!$D711,รายได้แยกตามสิทธิ!$B:$B,0))</f>
        <v>5482245.9299999997</v>
      </c>
      <c r="AL711" s="138">
        <f>INDEX(ผลงานOPDVisit_HDC!$K:$K,MATCH(CalBudget2567!$D711,ผลงานOPDVisit_HDC!$A:$A,0))</f>
        <v>74788</v>
      </c>
      <c r="AM711" s="138">
        <f t="shared" si="532"/>
        <v>73.30381785847996</v>
      </c>
      <c r="AN711" s="139">
        <f t="shared" si="533"/>
        <v>89745.599999999991</v>
      </c>
      <c r="AO711" s="140">
        <f t="shared" si="534"/>
        <v>89745.599999999991</v>
      </c>
      <c r="AP711" s="141">
        <f t="shared" si="535"/>
        <v>75.239038649943836</v>
      </c>
      <c r="AQ711" s="142">
        <f t="shared" si="536"/>
        <v>6752372.667062399</v>
      </c>
      <c r="AR711" s="144">
        <f t="shared" si="510"/>
        <v>124583476.3641216</v>
      </c>
      <c r="AS711" s="143">
        <f>INDEX(รายได้แยกตามสิทธิ!$I:$I,MATCH(CalBudget2567!$D711,รายได้แยกตามสิทธิ!$B:$B,0))</f>
        <v>55091536.729999997</v>
      </c>
      <c r="AT711" s="138">
        <f>INDEX(ผลงานAdjRw_DHES!$D:$D,MATCH(CalBudget2567!$D711,ผลงานAdjRw_DHES!$B:$B,0))</f>
        <v>7316.5934999999999</v>
      </c>
      <c r="AU711" s="143">
        <f t="shared" si="537"/>
        <v>7529.6702939694542</v>
      </c>
      <c r="AV711" s="139">
        <f t="shared" si="538"/>
        <v>8779.9121999999988</v>
      </c>
      <c r="AW711" s="140">
        <f t="shared" si="539"/>
        <v>8779.9121999999988</v>
      </c>
      <c r="AX711" s="141">
        <f t="shared" si="540"/>
        <v>7728.4535897302476</v>
      </c>
      <c r="AY711" s="142">
        <f t="shared" si="541"/>
        <v>67855143.959606379</v>
      </c>
      <c r="AZ711" s="143">
        <f>INDEX(รายได้แยกตามสิทธิ!$J:$J,MATCH(CalBudget2567!$D711,รายได้แยกตามสิทธิ!$B:$B,0))</f>
        <v>9316807.2400000002</v>
      </c>
      <c r="BA711" s="138">
        <f>INDEX(ผลงานAdjRw_DHES!$F:$F,MATCH(CalBudget2567!$D711,ผลงานAdjRw_DHES!$B:$B,0))</f>
        <v>924.56629999999996</v>
      </c>
      <c r="BB711" s="143">
        <f t="shared" si="542"/>
        <v>10076.948770466759</v>
      </c>
      <c r="BC711" s="139">
        <f t="shared" si="543"/>
        <v>1109.47956</v>
      </c>
      <c r="BD711" s="140">
        <f t="shared" si="544"/>
        <v>1109.47956</v>
      </c>
      <c r="BE711" s="141">
        <f t="shared" si="545"/>
        <v>10342.980218007082</v>
      </c>
      <c r="BF711" s="142">
        <f t="shared" si="546"/>
        <v>11475325.141363202</v>
      </c>
      <c r="BG711" s="143">
        <f>INDEX(รายได้แยกตามสิทธิ!$K:$K,MATCH(CalBudget2567!$D711,รายได้แยกตามสิทธิ!$B:$B,0))</f>
        <v>4115873.5</v>
      </c>
      <c r="BH711" s="138">
        <f>INDEX(ผลงานAdjRw_DHES!$E:$E,MATCH(CalBudget2567!$D711,ผลงานAdjRw_DHES!$B:$B,0))</f>
        <v>275.68119999999999</v>
      </c>
      <c r="BI711" s="143">
        <f t="shared" si="547"/>
        <v>14929.830180657949</v>
      </c>
      <c r="BJ711" s="139">
        <f t="shared" si="548"/>
        <v>330.81743999999998</v>
      </c>
      <c r="BK711" s="140">
        <f t="shared" si="549"/>
        <v>330.81743999999998</v>
      </c>
      <c r="BL711" s="141">
        <f t="shared" si="550"/>
        <v>15323.977697427319</v>
      </c>
      <c r="BM711" s="142">
        <f t="shared" si="551"/>
        <v>5069439.0724799996</v>
      </c>
      <c r="BN711" s="143">
        <f>INDEX(รายได้แยกตามสิทธิ!$N:$N,MATCH(CalBudget2567!$D711,รายได้แยกตามสิทธิ!$B:$B,0))</f>
        <v>6113388.46</v>
      </c>
      <c r="BO711" s="138">
        <f>INDEX(ผลงานAdjRw_DHES!$I:$I,MATCH(CalBudget2567!$D711,ผลงานAdjRw_DHES!$B:$B,0))</f>
        <v>628.83759999999938</v>
      </c>
      <c r="BP711" s="143">
        <f t="shared" si="552"/>
        <v>9721.728567121314</v>
      </c>
      <c r="BQ711" s="139">
        <f t="shared" si="553"/>
        <v>754.60511999999926</v>
      </c>
      <c r="BR711" s="140">
        <f t="shared" si="554"/>
        <v>754.60511999999926</v>
      </c>
      <c r="BS711" s="141">
        <f t="shared" si="555"/>
        <v>9978.382201293316</v>
      </c>
      <c r="BT711" s="142">
        <f t="shared" si="556"/>
        <v>7529738.2984127998</v>
      </c>
      <c r="BU711" s="144">
        <f t="shared" si="557"/>
        <v>91929646.471862376</v>
      </c>
      <c r="BV711" s="145">
        <f t="shared" si="511"/>
        <v>216513122.83598399</v>
      </c>
      <c r="BW711" s="146">
        <f>INDEX(รายได้แยกตามสิทธิ!$Q:$Q,MATCH(CalBudget2567!$D711,รายได้แยกตามสิทธิ!$B:$B,0))</f>
        <v>0.36</v>
      </c>
      <c r="BX711" s="145">
        <f t="shared" si="558"/>
        <v>77944724.220954239</v>
      </c>
      <c r="BY711" s="141"/>
      <c r="BZ711" s="143">
        <f t="shared" si="559"/>
        <v>175151</v>
      </c>
      <c r="CA711" s="138">
        <f>INDEX(ผลงานOPDVisit_HDC!$C:$C,MATCH(CalBudget2567!$D711,ผลงานOPDVisit_HDC!$A:$A,0))</f>
        <v>175151</v>
      </c>
      <c r="CB711" s="138">
        <f t="shared" si="560"/>
        <v>0</v>
      </c>
    </row>
    <row r="712" spans="1:80" hidden="1" x14ac:dyDescent="0.7">
      <c r="A712" s="136">
        <f>COUNTA($D$16:D712)</f>
        <v>697</v>
      </c>
      <c r="B712" s="1">
        <v>10</v>
      </c>
      <c r="C712" s="2" t="s">
        <v>59</v>
      </c>
      <c r="D712" s="91" t="s">
        <v>772</v>
      </c>
      <c r="E712" s="3" t="s">
        <v>1659</v>
      </c>
      <c r="F712" s="4" t="s">
        <v>1876</v>
      </c>
      <c r="G712" s="1">
        <v>5</v>
      </c>
      <c r="H712" s="3" t="s">
        <v>2964</v>
      </c>
      <c r="I712" s="137">
        <f>INDEX(รายได้แยกตามสิทธิ!$D:$D,MATCH(CalBudget2567!$D712,รายได้แยกตามสิทธิ!$B:$B,0))</f>
        <v>10703336.48</v>
      </c>
      <c r="J712" s="138">
        <f>INDEX(ผลงานOPDVisit_HDC!$F:$F,MATCH(CalBudget2567!$D712,ผลงานOPDVisit_HDC!$A:$A,0))</f>
        <v>30701</v>
      </c>
      <c r="K712" s="138">
        <f t="shared" si="512"/>
        <v>348.63152600892482</v>
      </c>
      <c r="L712" s="139">
        <f t="shared" si="513"/>
        <v>36841.199999999997</v>
      </c>
      <c r="M712" s="140">
        <f t="shared" si="514"/>
        <v>36841.199999999997</v>
      </c>
      <c r="N712" s="141">
        <f t="shared" si="515"/>
        <v>357.83539829556042</v>
      </c>
      <c r="O712" s="142">
        <f t="shared" si="516"/>
        <v>13183085.475686399</v>
      </c>
      <c r="P712" s="143">
        <f>INDEX(รายได้แยกตามสิทธิ!$E:$E,MATCH(CalBudget2567!$D712,รายได้แยกตามสิทธิ!$B:$B,0))</f>
        <v>2910843.64</v>
      </c>
      <c r="Q712" s="138">
        <f>INDEX(ผลงานOPDVisit_HDC!$D:$D,MATCH(CalBudget2567!$D712,ผลงานOPDVisit_HDC!$A:$A,0))</f>
        <v>5788</v>
      </c>
      <c r="R712" s="138">
        <f t="shared" si="517"/>
        <v>502.91009675190048</v>
      </c>
      <c r="S712" s="139">
        <f t="shared" si="518"/>
        <v>6945.5999999999995</v>
      </c>
      <c r="T712" s="140">
        <f t="shared" si="519"/>
        <v>6945.5999999999995</v>
      </c>
      <c r="U712" s="141">
        <f t="shared" si="520"/>
        <v>516.18692330615067</v>
      </c>
      <c r="V712" s="142">
        <f t="shared" si="521"/>
        <v>3585227.8945152001</v>
      </c>
      <c r="W712" s="143">
        <f>INDEX(รายได้แยกตามสิทธิ!$F:$F,MATCH(CalBudget2567!$D712,รายได้แยกตามสิทธิ!$B:$B,0))</f>
        <v>567543.05000000005</v>
      </c>
      <c r="X712" s="138">
        <f>INDEX(ผลงานOPDVisit_HDC!$E:$E,MATCH(CalBudget2567!$D712,ผลงานOPDVisit_HDC!$A:$A,0))</f>
        <v>1978</v>
      </c>
      <c r="Y712" s="138">
        <f t="shared" si="522"/>
        <v>286.92773003033369</v>
      </c>
      <c r="Z712" s="139">
        <f t="shared" si="523"/>
        <v>2373.6</v>
      </c>
      <c r="AA712" s="140">
        <f t="shared" si="524"/>
        <v>2373.6</v>
      </c>
      <c r="AB712" s="141">
        <f t="shared" si="525"/>
        <v>294.50262210313451</v>
      </c>
      <c r="AC712" s="142">
        <f t="shared" si="526"/>
        <v>699031.42382400006</v>
      </c>
      <c r="AD712" s="143">
        <f>INDEX(รายได้แยกตามสิทธิ!$G:$G,MATCH(CalBudget2567!$D712,รายได้แยกตามสิทธิ!$B:$B,0))</f>
        <v>9080.5</v>
      </c>
      <c r="AE712" s="138">
        <f>INDEX(ผลงานOPDVisit_HDC!$G:$G,MATCH(CalBudget2567!$D712,ผลงานOPDVisit_HDC!$A:$A,0))</f>
        <v>17</v>
      </c>
      <c r="AF712" s="138">
        <f t="shared" si="527"/>
        <v>534.14705882352939</v>
      </c>
      <c r="AG712" s="139">
        <f t="shared" si="528"/>
        <v>20.399999999999999</v>
      </c>
      <c r="AH712" s="140">
        <f t="shared" si="529"/>
        <v>20.399999999999999</v>
      </c>
      <c r="AI712" s="141">
        <f t="shared" si="530"/>
        <v>548.24854117647055</v>
      </c>
      <c r="AJ712" s="142">
        <f t="shared" si="531"/>
        <v>11184.270239999998</v>
      </c>
      <c r="AK712" s="143">
        <f>INDEX(รายได้แยกตามสิทธิ!$H:$H,MATCH(CalBudget2567!$D712,รายได้แยกตามสิทธิ!$B:$B,0))</f>
        <v>351951.5</v>
      </c>
      <c r="AL712" s="138">
        <f>INDEX(ผลงานOPDVisit_HDC!$K:$K,MATCH(CalBudget2567!$D712,ผลงานOPDVisit_HDC!$A:$A,0))</f>
        <v>2338</v>
      </c>
      <c r="AM712" s="138">
        <f t="shared" si="532"/>
        <v>150.5352865697177</v>
      </c>
      <c r="AN712" s="139">
        <f t="shared" si="533"/>
        <v>2805.6</v>
      </c>
      <c r="AO712" s="140">
        <f t="shared" si="534"/>
        <v>2805.6</v>
      </c>
      <c r="AP712" s="141">
        <f t="shared" si="535"/>
        <v>154.50941813515826</v>
      </c>
      <c r="AQ712" s="142">
        <f t="shared" si="536"/>
        <v>433491.62351999996</v>
      </c>
      <c r="AR712" s="144">
        <f t="shared" si="510"/>
        <v>17912020.687785603</v>
      </c>
      <c r="AS712" s="143">
        <f>INDEX(รายได้แยกตามสิทธิ!$I:$I,MATCH(CalBudget2567!$D712,รายได้แยกตามสิทธิ!$B:$B,0))</f>
        <v>4153207.15</v>
      </c>
      <c r="AT712" s="138">
        <f>INDEX(ผลงานAdjRw_DHES!$D:$D,MATCH(CalBudget2567!$D712,ผลงานAdjRw_DHES!$B:$B,0))</f>
        <v>953.83069999999998</v>
      </c>
      <c r="AU712" s="143">
        <f t="shared" si="537"/>
        <v>4354.2393319904677</v>
      </c>
      <c r="AV712" s="139">
        <f t="shared" si="538"/>
        <v>1144.5968399999999</v>
      </c>
      <c r="AW712" s="140">
        <f t="shared" si="539"/>
        <v>1144.5968399999999</v>
      </c>
      <c r="AX712" s="141">
        <f t="shared" si="540"/>
        <v>4469.1912503550157</v>
      </c>
      <c r="AY712" s="142">
        <f t="shared" si="541"/>
        <v>5115422.1825119993</v>
      </c>
      <c r="AZ712" s="143">
        <f>INDEX(รายได้แยกตามสิทธิ!$J:$J,MATCH(CalBudget2567!$D712,รายได้แยกตามสิทธิ!$B:$B,0))</f>
        <v>1167368</v>
      </c>
      <c r="BA712" s="138">
        <f>INDEX(ผลงานAdjRw_DHES!$F:$F,MATCH(CalBudget2567!$D712,ผลงานAdjRw_DHES!$B:$B,0))</f>
        <v>130.34370000000001</v>
      </c>
      <c r="BB712" s="143">
        <f t="shared" si="542"/>
        <v>8956.0753607577499</v>
      </c>
      <c r="BC712" s="139">
        <f t="shared" si="543"/>
        <v>156.41244</v>
      </c>
      <c r="BD712" s="140">
        <f t="shared" si="544"/>
        <v>156.41244</v>
      </c>
      <c r="BE712" s="141">
        <f t="shared" si="545"/>
        <v>9192.5157502817547</v>
      </c>
      <c r="BF712" s="142">
        <f t="shared" si="546"/>
        <v>1437823.8182399999</v>
      </c>
      <c r="BG712" s="143">
        <f>INDEX(รายได้แยกตามสิทธิ!$K:$K,MATCH(CalBudget2567!$D712,รายได้แยกตามสิทธิ!$B:$B,0))</f>
        <v>192850.25</v>
      </c>
      <c r="BH712" s="138">
        <f>INDEX(ผลงานAdjRw_DHES!$E:$E,MATCH(CalBudget2567!$D712,ผลงานAdjRw_DHES!$B:$B,0))</f>
        <v>24.72</v>
      </c>
      <c r="BI712" s="143">
        <f t="shared" si="547"/>
        <v>7801.3855177993528</v>
      </c>
      <c r="BJ712" s="139">
        <f t="shared" si="548"/>
        <v>29.663999999999998</v>
      </c>
      <c r="BK712" s="140">
        <f t="shared" si="549"/>
        <v>29.663999999999998</v>
      </c>
      <c r="BL712" s="141">
        <f t="shared" si="550"/>
        <v>8007.3420954692556</v>
      </c>
      <c r="BM712" s="142">
        <f t="shared" si="551"/>
        <v>237529.79591999998</v>
      </c>
      <c r="BN712" s="143">
        <f>INDEX(รายได้แยกตามสิทธิ!$N:$N,MATCH(CalBudget2567!$D712,รายได้แยกตามสิทธิ!$B:$B,0))</f>
        <v>345736.32</v>
      </c>
      <c r="BO712" s="138">
        <f>INDEX(ผลงานAdjRw_DHES!$I:$I,MATCH(CalBudget2567!$D712,ผลงานAdjRw_DHES!$B:$B,0))</f>
        <v>0</v>
      </c>
      <c r="BP712" s="143">
        <f t="shared" si="552"/>
        <v>0</v>
      </c>
      <c r="BQ712" s="139">
        <f t="shared" si="553"/>
        <v>0</v>
      </c>
      <c r="BR712" s="140">
        <f t="shared" si="554"/>
        <v>0</v>
      </c>
      <c r="BS712" s="141">
        <f t="shared" si="555"/>
        <v>0</v>
      </c>
      <c r="BT712" s="142">
        <f t="shared" si="556"/>
        <v>0</v>
      </c>
      <c r="BU712" s="144">
        <f t="shared" si="557"/>
        <v>6790775.7966719996</v>
      </c>
      <c r="BV712" s="145">
        <f t="shared" si="511"/>
        <v>24702796.484457605</v>
      </c>
      <c r="BW712" s="146">
        <f>INDEX(รายได้แยกตามสิทธิ!$Q:$Q,MATCH(CalBudget2567!$D712,รายได้แยกตามสิทธิ!$B:$B,0))</f>
        <v>0.43</v>
      </c>
      <c r="BX712" s="145">
        <f t="shared" si="558"/>
        <v>10622202.488316771</v>
      </c>
      <c r="BY712" s="141"/>
      <c r="BZ712" s="143">
        <f t="shared" si="559"/>
        <v>40822</v>
      </c>
      <c r="CA712" s="138">
        <f>INDEX(ผลงานOPDVisit_HDC!$C:$C,MATCH(CalBudget2567!$D712,ผลงานOPDVisit_HDC!$A:$A,0))</f>
        <v>40822</v>
      </c>
      <c r="CB712" s="138">
        <f t="shared" si="560"/>
        <v>0</v>
      </c>
    </row>
    <row r="713" spans="1:80" hidden="1" x14ac:dyDescent="0.7">
      <c r="A713" s="136">
        <f>COUNTA($D$16:D713)</f>
        <v>698</v>
      </c>
      <c r="B713" s="1">
        <v>10</v>
      </c>
      <c r="C713" s="2" t="s">
        <v>59</v>
      </c>
      <c r="D713" s="91" t="s">
        <v>773</v>
      </c>
      <c r="E713" s="3" t="s">
        <v>1660</v>
      </c>
      <c r="F713" s="4" t="s">
        <v>1876</v>
      </c>
      <c r="G713" s="1">
        <v>6</v>
      </c>
      <c r="H713" s="3" t="s">
        <v>2965</v>
      </c>
      <c r="I713" s="137">
        <f>INDEX(รายได้แยกตามสิทธิ!$D:$D,MATCH(CalBudget2567!$D713,รายได้แยกตามสิทธิ!$B:$B,0))</f>
        <v>27850412.530000001</v>
      </c>
      <c r="J713" s="138">
        <f>INDEX(ผลงานOPDVisit_HDC!$F:$F,MATCH(CalBudget2567!$D713,ผลงานOPDVisit_HDC!$A:$A,0))</f>
        <v>53258</v>
      </c>
      <c r="K713" s="138">
        <f t="shared" si="512"/>
        <v>522.93387904164638</v>
      </c>
      <c r="L713" s="139">
        <f t="shared" si="513"/>
        <v>63909.599999999999</v>
      </c>
      <c r="M713" s="140">
        <f t="shared" si="514"/>
        <v>63909.599999999999</v>
      </c>
      <c r="N713" s="141">
        <f t="shared" si="515"/>
        <v>536.73933344834586</v>
      </c>
      <c r="O713" s="142">
        <f t="shared" si="516"/>
        <v>34302796.104950406</v>
      </c>
      <c r="P713" s="143">
        <f>INDEX(รายได้แยกตามสิทธิ!$E:$E,MATCH(CalBudget2567!$D713,รายได้แยกตามสิทธิ!$B:$B,0))</f>
        <v>3415469.31</v>
      </c>
      <c r="Q713" s="138">
        <f>INDEX(ผลงานOPDVisit_HDC!$D:$D,MATCH(CalBudget2567!$D713,ผลงานOPDVisit_HDC!$A:$A,0))</f>
        <v>5898</v>
      </c>
      <c r="R713" s="138">
        <f t="shared" si="517"/>
        <v>579.08940488301118</v>
      </c>
      <c r="S713" s="139">
        <f t="shared" si="518"/>
        <v>7077.5999999999995</v>
      </c>
      <c r="T713" s="140">
        <f t="shared" si="519"/>
        <v>7077.5999999999995</v>
      </c>
      <c r="U713" s="141">
        <f t="shared" si="520"/>
        <v>594.37736517192263</v>
      </c>
      <c r="V713" s="142">
        <f t="shared" si="521"/>
        <v>4206765.2397407992</v>
      </c>
      <c r="W713" s="143">
        <f>INDEX(รายได้แยกตามสิทธิ!$F:$F,MATCH(CalBudget2567!$D713,รายได้แยกตามสิทธิ!$B:$B,0))</f>
        <v>911445.47</v>
      </c>
      <c r="X713" s="138">
        <f>INDEX(ผลงานOPDVisit_HDC!$E:$E,MATCH(CalBudget2567!$D713,ผลงานOPDVisit_HDC!$A:$A,0))</f>
        <v>3043</v>
      </c>
      <c r="Y713" s="138">
        <f t="shared" si="522"/>
        <v>299.52200788695365</v>
      </c>
      <c r="Z713" s="139">
        <f t="shared" si="523"/>
        <v>3651.6</v>
      </c>
      <c r="AA713" s="140">
        <f t="shared" si="524"/>
        <v>3651.6</v>
      </c>
      <c r="AB713" s="141">
        <f t="shared" si="525"/>
        <v>307.42938889516921</v>
      </c>
      <c r="AC713" s="142">
        <f t="shared" si="526"/>
        <v>1122609.1564896</v>
      </c>
      <c r="AD713" s="143">
        <f>INDEX(รายได้แยกตามสิทธิ!$G:$G,MATCH(CalBudget2567!$D713,รายได้แยกตามสิทธิ!$B:$B,0))</f>
        <v>11556.92</v>
      </c>
      <c r="AE713" s="138">
        <f>INDEX(ผลงานOPDVisit_HDC!$G:$G,MATCH(CalBudget2567!$D713,ผลงานOPDVisit_HDC!$A:$A,0))</f>
        <v>0</v>
      </c>
      <c r="AF713" s="138">
        <f t="shared" si="527"/>
        <v>0</v>
      </c>
      <c r="AG713" s="139">
        <f t="shared" si="528"/>
        <v>0</v>
      </c>
      <c r="AH713" s="140">
        <f t="shared" si="529"/>
        <v>0</v>
      </c>
      <c r="AI713" s="141">
        <f t="shared" si="530"/>
        <v>0</v>
      </c>
      <c r="AJ713" s="142">
        <f t="shared" si="531"/>
        <v>0</v>
      </c>
      <c r="AK713" s="143">
        <f>INDEX(รายได้แยกตามสิทธิ!$H:$H,MATCH(CalBudget2567!$D713,รายได้แยกตามสิทธิ!$B:$B,0))</f>
        <v>1629555.32</v>
      </c>
      <c r="AL713" s="138">
        <f>INDEX(ผลงานOPDVisit_HDC!$K:$K,MATCH(CalBudget2567!$D713,ผลงานOPDVisit_HDC!$A:$A,0))</f>
        <v>15637</v>
      </c>
      <c r="AM713" s="138">
        <f t="shared" si="532"/>
        <v>104.21150604335871</v>
      </c>
      <c r="AN713" s="139">
        <f t="shared" si="533"/>
        <v>18764.399999999998</v>
      </c>
      <c r="AO713" s="140">
        <f t="shared" si="534"/>
        <v>18764.399999999998</v>
      </c>
      <c r="AP713" s="141">
        <f t="shared" si="535"/>
        <v>106.96268980290338</v>
      </c>
      <c r="AQ713" s="142">
        <f t="shared" si="536"/>
        <v>2007090.6965376001</v>
      </c>
      <c r="AR713" s="144">
        <f t="shared" si="510"/>
        <v>41639261.197718404</v>
      </c>
      <c r="AS713" s="143">
        <f>INDEX(รายได้แยกตามสิทธิ!$I:$I,MATCH(CalBudget2567!$D713,รายได้แยกตามสิทธิ!$B:$B,0))</f>
        <v>10203805.039999999</v>
      </c>
      <c r="AT713" s="138">
        <f>INDEX(ผลงานAdjRw_DHES!$D:$D,MATCH(CalBudget2567!$D713,ผลงานAdjRw_DHES!$B:$B,0))</f>
        <v>1181.5247999999999</v>
      </c>
      <c r="AU713" s="143">
        <f t="shared" si="537"/>
        <v>8636.1327667434489</v>
      </c>
      <c r="AV713" s="139">
        <f t="shared" si="538"/>
        <v>1417.8297599999999</v>
      </c>
      <c r="AW713" s="140">
        <f t="shared" si="539"/>
        <v>1417.8297599999999</v>
      </c>
      <c r="AX713" s="141">
        <f t="shared" si="540"/>
        <v>8864.126671785476</v>
      </c>
      <c r="AY713" s="142">
        <f t="shared" si="541"/>
        <v>12567822.5916672</v>
      </c>
      <c r="AZ713" s="143">
        <f>INDEX(รายได้แยกตามสิทธิ!$J:$J,MATCH(CalBudget2567!$D713,รายได้แยกตามสิทธิ!$B:$B,0))</f>
        <v>955924.98</v>
      </c>
      <c r="BA713" s="138">
        <f>INDEX(ผลงานAdjRw_DHES!$F:$F,MATCH(CalBudget2567!$D713,ผลงานAdjRw_DHES!$B:$B,0))</f>
        <v>79.852699999999999</v>
      </c>
      <c r="BB713" s="143">
        <f t="shared" si="542"/>
        <v>11971.104045323451</v>
      </c>
      <c r="BC713" s="139">
        <f t="shared" si="543"/>
        <v>95.823239999999998</v>
      </c>
      <c r="BD713" s="140">
        <f t="shared" si="544"/>
        <v>95.823239999999998</v>
      </c>
      <c r="BE713" s="141">
        <f t="shared" si="545"/>
        <v>12287.141192119991</v>
      </c>
      <c r="BF713" s="142">
        <f t="shared" si="546"/>
        <v>1177393.6793664</v>
      </c>
      <c r="BG713" s="143">
        <f>INDEX(รายได้แยกตามสิทธิ!$K:$K,MATCH(CalBudget2567!$D713,รายได้แยกตามสิทธิ!$B:$B,0))</f>
        <v>268287.21999999997</v>
      </c>
      <c r="BH713" s="138">
        <f>INDEX(ผลงานAdjRw_DHES!$E:$E,MATCH(CalBudget2567!$D713,ผลงานAdjRw_DHES!$B:$B,0))</f>
        <v>40.3596</v>
      </c>
      <c r="BI713" s="143">
        <f t="shared" si="547"/>
        <v>6647.4201924696963</v>
      </c>
      <c r="BJ713" s="139">
        <f t="shared" si="548"/>
        <v>48.431519999999999</v>
      </c>
      <c r="BK713" s="140">
        <f t="shared" si="549"/>
        <v>48.431519999999999</v>
      </c>
      <c r="BL713" s="141">
        <f t="shared" si="550"/>
        <v>6822.9120855508963</v>
      </c>
      <c r="BM713" s="142">
        <f t="shared" si="551"/>
        <v>330444.00312959997</v>
      </c>
      <c r="BN713" s="143">
        <f>INDEX(รายได้แยกตามสิทธิ!$N:$N,MATCH(CalBudget2567!$D713,รายได้แยกตามสิทธิ!$B:$B,0))</f>
        <v>351518.84</v>
      </c>
      <c r="BO713" s="138">
        <f>INDEX(ผลงานAdjRw_DHES!$I:$I,MATCH(CalBudget2567!$D713,ผลงานAdjRw_DHES!$B:$B,0))</f>
        <v>47.40289999999996</v>
      </c>
      <c r="BP713" s="143">
        <f t="shared" si="552"/>
        <v>7415.5555883711822</v>
      </c>
      <c r="BQ713" s="139">
        <f t="shared" si="553"/>
        <v>56.883479999999949</v>
      </c>
      <c r="BR713" s="140">
        <f t="shared" si="554"/>
        <v>56.883479999999949</v>
      </c>
      <c r="BS713" s="141">
        <f t="shared" si="555"/>
        <v>7611.3262559041814</v>
      </c>
      <c r="BT713" s="142">
        <f t="shared" si="556"/>
        <v>432958.72485120001</v>
      </c>
      <c r="BU713" s="144">
        <f t="shared" si="557"/>
        <v>14508618.9990144</v>
      </c>
      <c r="BV713" s="145">
        <f t="shared" si="511"/>
        <v>56147880.196732804</v>
      </c>
      <c r="BW713" s="146">
        <f>INDEX(รายได้แยกตามสิทธิ!$Q:$Q,MATCH(CalBudget2567!$D713,รายได้แยกตามสิทธิ!$B:$B,0))</f>
        <v>0.37</v>
      </c>
      <c r="BX713" s="145">
        <f t="shared" si="558"/>
        <v>20774715.672791138</v>
      </c>
      <c r="BY713" s="141"/>
      <c r="BZ713" s="143">
        <f t="shared" si="559"/>
        <v>77836</v>
      </c>
      <c r="CA713" s="138">
        <f>INDEX(ผลงานOPDVisit_HDC!$C:$C,MATCH(CalBudget2567!$D713,ผลงานOPDVisit_HDC!$A:$A,0))</f>
        <v>77836</v>
      </c>
      <c r="CB713" s="138">
        <f t="shared" si="560"/>
        <v>0</v>
      </c>
    </row>
    <row r="714" spans="1:80" hidden="1" x14ac:dyDescent="0.7">
      <c r="A714" s="136">
        <f>COUNTA($D$16:D714)</f>
        <v>699</v>
      </c>
      <c r="B714" s="1">
        <v>10</v>
      </c>
      <c r="C714" s="2" t="s">
        <v>59</v>
      </c>
      <c r="D714" s="91" t="s">
        <v>774</v>
      </c>
      <c r="E714" s="3" t="s">
        <v>1661</v>
      </c>
      <c r="F714" s="4" t="s">
        <v>1876</v>
      </c>
      <c r="G714" s="1">
        <v>5</v>
      </c>
      <c r="H714" s="3" t="s">
        <v>2964</v>
      </c>
      <c r="I714" s="137">
        <f>INDEX(รายได้แยกตามสิทธิ!$D:$D,MATCH(CalBudget2567!$D714,รายได้แยกตามสิทธิ!$B:$B,0))</f>
        <v>30630337.460000001</v>
      </c>
      <c r="J714" s="138">
        <f>INDEX(ผลงานOPDVisit_HDC!$F:$F,MATCH(CalBudget2567!$D714,ผลงานOPDVisit_HDC!$A:$A,0))</f>
        <v>26348</v>
      </c>
      <c r="K714" s="138">
        <f t="shared" si="512"/>
        <v>1162.5298868984364</v>
      </c>
      <c r="L714" s="139">
        <f t="shared" si="513"/>
        <v>31617.599999999999</v>
      </c>
      <c r="M714" s="140">
        <f t="shared" si="514"/>
        <v>31617.599999999999</v>
      </c>
      <c r="N714" s="141">
        <f t="shared" si="515"/>
        <v>1193.2206759125552</v>
      </c>
      <c r="O714" s="142">
        <f t="shared" si="516"/>
        <v>37726774.042732805</v>
      </c>
      <c r="P714" s="143">
        <f>INDEX(รายได้แยกตามสิทธิ!$E:$E,MATCH(CalBudget2567!$D714,รายได้แยกตามสิทธิ!$B:$B,0))</f>
        <v>3503564.1</v>
      </c>
      <c r="Q714" s="138">
        <f>INDEX(ผลงานOPDVisit_HDC!$D:$D,MATCH(CalBudget2567!$D714,ผลงานOPDVisit_HDC!$A:$A,0))</f>
        <v>3274</v>
      </c>
      <c r="R714" s="138">
        <f t="shared" si="517"/>
        <v>1070.1173182651191</v>
      </c>
      <c r="S714" s="139">
        <f t="shared" si="518"/>
        <v>3928.7999999999997</v>
      </c>
      <c r="T714" s="140">
        <f t="shared" si="519"/>
        <v>3928.7999999999997</v>
      </c>
      <c r="U714" s="141">
        <f t="shared" si="520"/>
        <v>1098.3684154673183</v>
      </c>
      <c r="V714" s="142">
        <f t="shared" si="521"/>
        <v>4315269.8306879997</v>
      </c>
      <c r="W714" s="143">
        <f>INDEX(รายได้แยกตามสิทธิ!$F:$F,MATCH(CalBudget2567!$D714,รายได้แยกตามสิทธิ!$B:$B,0))</f>
        <v>851853.25</v>
      </c>
      <c r="X714" s="138">
        <f>INDEX(ผลงานOPDVisit_HDC!$E:$E,MATCH(CalBudget2567!$D714,ผลงานOPDVisit_HDC!$A:$A,0))</f>
        <v>1340</v>
      </c>
      <c r="Y714" s="138">
        <f t="shared" si="522"/>
        <v>635.71138059701491</v>
      </c>
      <c r="Z714" s="139">
        <f t="shared" si="523"/>
        <v>1608</v>
      </c>
      <c r="AA714" s="140">
        <f t="shared" si="524"/>
        <v>1608</v>
      </c>
      <c r="AB714" s="141">
        <f t="shared" si="525"/>
        <v>652.49416104477609</v>
      </c>
      <c r="AC714" s="142">
        <f t="shared" si="526"/>
        <v>1049210.61096</v>
      </c>
      <c r="AD714" s="143">
        <f>INDEX(รายได้แยกตามสิทธิ!$G:$G,MATCH(CalBudget2567!$D714,รายได้แยกตามสิทธิ!$B:$B,0))</f>
        <v>0</v>
      </c>
      <c r="AE714" s="138">
        <f>INDEX(ผลงานOPDVisit_HDC!$G:$G,MATCH(CalBudget2567!$D714,ผลงานOPDVisit_HDC!$A:$A,0))</f>
        <v>9</v>
      </c>
      <c r="AF714" s="138">
        <f t="shared" si="527"/>
        <v>0</v>
      </c>
      <c r="AG714" s="139">
        <f t="shared" si="528"/>
        <v>10.799999999999999</v>
      </c>
      <c r="AH714" s="140">
        <f t="shared" si="529"/>
        <v>10.799999999999999</v>
      </c>
      <c r="AI714" s="141">
        <f t="shared" si="530"/>
        <v>0</v>
      </c>
      <c r="AJ714" s="142">
        <f t="shared" si="531"/>
        <v>0</v>
      </c>
      <c r="AK714" s="143">
        <f>INDEX(รายได้แยกตามสิทธิ!$H:$H,MATCH(CalBudget2567!$D714,รายได้แยกตามสิทธิ!$B:$B,0))</f>
        <v>1164675.53</v>
      </c>
      <c r="AL714" s="138">
        <f>INDEX(ผลงานOPDVisit_HDC!$K:$K,MATCH(CalBudget2567!$D714,ผลงานOPDVisit_HDC!$A:$A,0))</f>
        <v>41390</v>
      </c>
      <c r="AM714" s="138">
        <f t="shared" si="532"/>
        <v>28.139056052186518</v>
      </c>
      <c r="AN714" s="139">
        <f t="shared" si="533"/>
        <v>49668</v>
      </c>
      <c r="AO714" s="140">
        <f t="shared" si="534"/>
        <v>49668</v>
      </c>
      <c r="AP714" s="141">
        <f t="shared" si="535"/>
        <v>28.881927131964243</v>
      </c>
      <c r="AQ714" s="142">
        <f t="shared" si="536"/>
        <v>1434507.5567904001</v>
      </c>
      <c r="AR714" s="144">
        <f t="shared" si="510"/>
        <v>44525762.041171201</v>
      </c>
      <c r="AS714" s="143">
        <f>INDEX(รายได้แยกตามสิทธิ!$I:$I,MATCH(CalBudget2567!$D714,รายได้แยกตามสิทธิ!$B:$B,0))</f>
        <v>19524456.780000001</v>
      </c>
      <c r="AT714" s="138">
        <f>INDEX(ผลงานAdjRw_DHES!$D:$D,MATCH(CalBudget2567!$D714,ผลงานAdjRw_DHES!$B:$B,0))</f>
        <v>2110.8839000000003</v>
      </c>
      <c r="AU714" s="143">
        <f t="shared" si="537"/>
        <v>9249.4223770430945</v>
      </c>
      <c r="AV714" s="139">
        <f t="shared" si="538"/>
        <v>2533.06068</v>
      </c>
      <c r="AW714" s="140">
        <f t="shared" si="539"/>
        <v>2533.06068</v>
      </c>
      <c r="AX714" s="141">
        <f t="shared" si="540"/>
        <v>9493.6071277970314</v>
      </c>
      <c r="AY714" s="142">
        <f t="shared" si="541"/>
        <v>24047882.926790394</v>
      </c>
      <c r="AZ714" s="143">
        <f>INDEX(รายได้แยกตามสิทธิ!$J:$J,MATCH(CalBudget2567!$D714,รายได้แยกตามสิทธิ!$B:$B,0))</f>
        <v>2745292.55</v>
      </c>
      <c r="BA714" s="138">
        <f>INDEX(ผลงานAdjRw_DHES!$F:$F,MATCH(CalBudget2567!$D714,ผลงานAdjRw_DHES!$B:$B,0))</f>
        <v>198.36080000000001</v>
      </c>
      <c r="BB714" s="143">
        <f t="shared" si="542"/>
        <v>13839.894525531252</v>
      </c>
      <c r="BC714" s="139">
        <f t="shared" si="543"/>
        <v>238.03296</v>
      </c>
      <c r="BD714" s="140">
        <f t="shared" si="544"/>
        <v>238.03296</v>
      </c>
      <c r="BE714" s="141">
        <f t="shared" si="545"/>
        <v>14205.267741005277</v>
      </c>
      <c r="BF714" s="142">
        <f t="shared" si="546"/>
        <v>3381321.9279839993</v>
      </c>
      <c r="BG714" s="143">
        <f>INDEX(รายได้แยกตามสิทธิ!$K:$K,MATCH(CalBudget2567!$D714,รายได้แยกตามสิทธิ!$B:$B,0))</f>
        <v>517906.44</v>
      </c>
      <c r="BH714" s="138">
        <f>INDEX(ผลงานAdjRw_DHES!$E:$E,MATCH(CalBudget2567!$D714,ผลงานAdjRw_DHES!$B:$B,0))</f>
        <v>46.232600000000005</v>
      </c>
      <c r="BI714" s="143">
        <f t="shared" si="547"/>
        <v>11202.191527190769</v>
      </c>
      <c r="BJ714" s="139">
        <f t="shared" si="548"/>
        <v>55.479120000000002</v>
      </c>
      <c r="BK714" s="140">
        <f t="shared" si="549"/>
        <v>55.479120000000002</v>
      </c>
      <c r="BL714" s="141">
        <f t="shared" si="550"/>
        <v>11497.929383508606</v>
      </c>
      <c r="BM714" s="142">
        <f t="shared" si="551"/>
        <v>637895.00401919999</v>
      </c>
      <c r="BN714" s="143">
        <f>INDEX(รายได้แยกตามสิทธิ!$N:$N,MATCH(CalBudget2567!$D714,รายได้แยกตามสิทธิ!$B:$B,0))</f>
        <v>557525.35</v>
      </c>
      <c r="BO714" s="138">
        <f>INDEX(ผลงานAdjRw_DHES!$I:$I,MATCH(CalBudget2567!$D714,ผลงานAdjRw_DHES!$B:$B,0))</f>
        <v>57.974599999999754</v>
      </c>
      <c r="BP714" s="143">
        <f t="shared" si="552"/>
        <v>9616.7174935230669</v>
      </c>
      <c r="BQ714" s="139">
        <f t="shared" si="553"/>
        <v>69.569519999999699</v>
      </c>
      <c r="BR714" s="140">
        <f t="shared" si="554"/>
        <v>69.569519999999699</v>
      </c>
      <c r="BS714" s="141">
        <f t="shared" si="555"/>
        <v>9870.5988353520752</v>
      </c>
      <c r="BT714" s="142">
        <f t="shared" si="556"/>
        <v>686692.82308799995</v>
      </c>
      <c r="BU714" s="144">
        <f t="shared" si="557"/>
        <v>28753792.681881595</v>
      </c>
      <c r="BV714" s="145">
        <f t="shared" si="511"/>
        <v>73279554.7230528</v>
      </c>
      <c r="BW714" s="146">
        <f>INDEX(รายได้แยกตามสิทธิ!$Q:$Q,MATCH(CalBudget2567!$D714,รายได้แยกตามสิทธิ!$B:$B,0))</f>
        <v>0.56999999999999995</v>
      </c>
      <c r="BX714" s="145">
        <f t="shared" si="558"/>
        <v>41769346.192140095</v>
      </c>
      <c r="BY714" s="141"/>
      <c r="BZ714" s="143">
        <f t="shared" si="559"/>
        <v>72361</v>
      </c>
      <c r="CA714" s="138">
        <f>INDEX(ผลงานOPDVisit_HDC!$C:$C,MATCH(CalBudget2567!$D714,ผลงานOPDVisit_HDC!$A:$A,0))</f>
        <v>72361</v>
      </c>
      <c r="CB714" s="138">
        <f t="shared" si="560"/>
        <v>0</v>
      </c>
    </row>
    <row r="715" spans="1:80" hidden="1" x14ac:dyDescent="0.7">
      <c r="A715" s="136">
        <f>COUNTA($D$16:D715)</f>
        <v>700</v>
      </c>
      <c r="B715" s="1">
        <v>10</v>
      </c>
      <c r="C715" s="2" t="s">
        <v>59</v>
      </c>
      <c r="D715" s="91" t="s">
        <v>775</v>
      </c>
      <c r="E715" s="3" t="s">
        <v>1662</v>
      </c>
      <c r="F715" s="4" t="s">
        <v>1876</v>
      </c>
      <c r="G715" s="1">
        <v>6</v>
      </c>
      <c r="H715" s="3" t="s">
        <v>2965</v>
      </c>
      <c r="I715" s="137">
        <f>INDEX(รายได้แยกตามสิทธิ!$D:$D,MATCH(CalBudget2567!$D715,รายได้แยกตามสิทธิ!$B:$B,0))</f>
        <v>45193882.149999999</v>
      </c>
      <c r="J715" s="138">
        <f>INDEX(ผลงานOPDVisit_HDC!$F:$F,MATCH(CalBudget2567!$D715,ผลงานOPDVisit_HDC!$A:$A,0))</f>
        <v>75395</v>
      </c>
      <c r="K715" s="138">
        <f t="shared" si="512"/>
        <v>599.4281073015452</v>
      </c>
      <c r="L715" s="139">
        <f t="shared" si="513"/>
        <v>90474</v>
      </c>
      <c r="M715" s="140">
        <f t="shared" si="514"/>
        <v>90474</v>
      </c>
      <c r="N715" s="141">
        <f t="shared" si="515"/>
        <v>615.25300933430594</v>
      </c>
      <c r="O715" s="142">
        <f t="shared" si="516"/>
        <v>55664400.766511999</v>
      </c>
      <c r="P715" s="143">
        <f>INDEX(รายได้แยกตามสิทธิ!$E:$E,MATCH(CalBudget2567!$D715,รายได้แยกตามสิทธิ!$B:$B,0))</f>
        <v>13826169.210000001</v>
      </c>
      <c r="Q715" s="138">
        <f>INDEX(ผลงานOPDVisit_HDC!$D:$D,MATCH(CalBudget2567!$D715,ผลงานOPDVisit_HDC!$A:$A,0))</f>
        <v>11064</v>
      </c>
      <c r="R715" s="138">
        <f t="shared" si="517"/>
        <v>1249.6537608459871</v>
      </c>
      <c r="S715" s="139">
        <f t="shared" si="518"/>
        <v>13276.8</v>
      </c>
      <c r="T715" s="140">
        <f t="shared" si="519"/>
        <v>13276.8</v>
      </c>
      <c r="U715" s="141">
        <f t="shared" si="520"/>
        <v>1282.6446201323211</v>
      </c>
      <c r="V715" s="142">
        <f t="shared" si="521"/>
        <v>17029416.092572801</v>
      </c>
      <c r="W715" s="143">
        <f>INDEX(รายได้แยกตามสิทธิ!$F:$F,MATCH(CalBudget2567!$D715,รายได้แยกตามสิทธิ!$B:$B,0))</f>
        <v>6970005.4000000004</v>
      </c>
      <c r="X715" s="138">
        <f>INDEX(ผลงานOPDVisit_HDC!$E:$E,MATCH(CalBudget2567!$D715,ผลงานOPDVisit_HDC!$A:$A,0))</f>
        <v>4887</v>
      </c>
      <c r="Y715" s="138">
        <f t="shared" si="522"/>
        <v>1426.2339676693268</v>
      </c>
      <c r="Z715" s="139">
        <f t="shared" si="523"/>
        <v>5864.4</v>
      </c>
      <c r="AA715" s="140">
        <f t="shared" si="524"/>
        <v>5864.4</v>
      </c>
      <c r="AB715" s="141">
        <f t="shared" si="525"/>
        <v>1463.8865444157971</v>
      </c>
      <c r="AC715" s="142">
        <f t="shared" si="526"/>
        <v>8584816.2510719988</v>
      </c>
      <c r="AD715" s="143">
        <f>INDEX(รายได้แยกตามสิทธิ!$G:$G,MATCH(CalBudget2567!$D715,รายได้แยกตามสิทธิ!$B:$B,0))</f>
        <v>2027</v>
      </c>
      <c r="AE715" s="138">
        <f>INDEX(ผลงานOPDVisit_HDC!$G:$G,MATCH(CalBudget2567!$D715,ผลงานOPDVisit_HDC!$A:$A,0))</f>
        <v>0</v>
      </c>
      <c r="AF715" s="138">
        <f t="shared" si="527"/>
        <v>0</v>
      </c>
      <c r="AG715" s="139">
        <f t="shared" si="528"/>
        <v>0</v>
      </c>
      <c r="AH715" s="140">
        <f t="shared" si="529"/>
        <v>0</v>
      </c>
      <c r="AI715" s="141">
        <f t="shared" si="530"/>
        <v>0</v>
      </c>
      <c r="AJ715" s="142">
        <f t="shared" si="531"/>
        <v>0</v>
      </c>
      <c r="AK715" s="143">
        <f>INDEX(รายได้แยกตามสิทธิ!$H:$H,MATCH(CalBudget2567!$D715,รายได้แยกตามสิทธิ!$B:$B,0))</f>
        <v>1307589</v>
      </c>
      <c r="AL715" s="138">
        <f>INDEX(ผลงานOPDVisit_HDC!$K:$K,MATCH(CalBudget2567!$D715,ผลงานOPDVisit_HDC!$A:$A,0))</f>
        <v>3647</v>
      </c>
      <c r="AM715" s="138">
        <f t="shared" si="532"/>
        <v>358.53825061694545</v>
      </c>
      <c r="AN715" s="139">
        <f t="shared" si="533"/>
        <v>4376.3999999999996</v>
      </c>
      <c r="AO715" s="140">
        <f t="shared" si="534"/>
        <v>4376.3999999999996</v>
      </c>
      <c r="AP715" s="141">
        <f t="shared" si="535"/>
        <v>368.00366043323282</v>
      </c>
      <c r="AQ715" s="142">
        <f t="shared" si="536"/>
        <v>1610531.21952</v>
      </c>
      <c r="AR715" s="144">
        <f t="shared" si="510"/>
        <v>82889164.329676807</v>
      </c>
      <c r="AS715" s="143">
        <f>INDEX(รายได้แยกตามสิทธิ!$I:$I,MATCH(CalBudget2567!$D715,รายได้แยกตามสิทธิ!$B:$B,0))</f>
        <v>15896764.48</v>
      </c>
      <c r="AT715" s="138">
        <f>INDEX(ผลงานAdjRw_DHES!$D:$D,MATCH(CalBudget2567!$D715,ผลงานAdjRw_DHES!$B:$B,0))</f>
        <v>2370.8989999999999</v>
      </c>
      <c r="AU715" s="143">
        <f t="shared" si="537"/>
        <v>6704.952205893208</v>
      </c>
      <c r="AV715" s="139">
        <f t="shared" si="538"/>
        <v>2845.0787999999998</v>
      </c>
      <c r="AW715" s="140">
        <f t="shared" si="539"/>
        <v>2845.0787999999998</v>
      </c>
      <c r="AX715" s="141">
        <f t="shared" si="540"/>
        <v>6881.9629441287889</v>
      </c>
      <c r="AY715" s="142">
        <f t="shared" si="541"/>
        <v>19579726.8747264</v>
      </c>
      <c r="AZ715" s="143">
        <f>INDEX(รายได้แยกตามสิทธิ!$J:$J,MATCH(CalBudget2567!$D715,รายได้แยกตามสิทธิ!$B:$B,0))</f>
        <v>1869311.31</v>
      </c>
      <c r="BA715" s="138">
        <f>INDEX(ผลงานAdjRw_DHES!$F:$F,MATCH(CalBudget2567!$D715,ผลงานAdjRw_DHES!$B:$B,0))</f>
        <v>165.59219999999999</v>
      </c>
      <c r="BB715" s="143">
        <f t="shared" si="542"/>
        <v>11288.643486830902</v>
      </c>
      <c r="BC715" s="139">
        <f t="shared" si="543"/>
        <v>198.71063999999998</v>
      </c>
      <c r="BD715" s="140">
        <f t="shared" si="544"/>
        <v>198.71063999999998</v>
      </c>
      <c r="BE715" s="141">
        <f t="shared" si="545"/>
        <v>11586.663674883239</v>
      </c>
      <c r="BF715" s="142">
        <f t="shared" si="546"/>
        <v>2302393.3543008002</v>
      </c>
      <c r="BG715" s="143">
        <f>INDEX(รายได้แยกตามสิทธิ!$K:$K,MATCH(CalBudget2567!$D715,รายได้แยกตามสิทธิ!$B:$B,0))</f>
        <v>375700.5</v>
      </c>
      <c r="BH715" s="138">
        <f>INDEX(ผลงานAdjRw_DHES!$E:$E,MATCH(CalBudget2567!$D715,ผลงานAdjRw_DHES!$B:$B,0))</f>
        <v>52.368699999999997</v>
      </c>
      <c r="BI715" s="143">
        <f t="shared" si="547"/>
        <v>7174.1421879863356</v>
      </c>
      <c r="BJ715" s="139">
        <f t="shared" si="548"/>
        <v>62.842439999999996</v>
      </c>
      <c r="BK715" s="140">
        <f t="shared" si="549"/>
        <v>62.842439999999996</v>
      </c>
      <c r="BL715" s="141">
        <f t="shared" si="550"/>
        <v>7363.5395417491745</v>
      </c>
      <c r="BM715" s="142">
        <f t="shared" si="551"/>
        <v>462742.79183999996</v>
      </c>
      <c r="BN715" s="143">
        <f>INDEX(รายได้แยกตามสิทธิ!$N:$N,MATCH(CalBudget2567!$D715,รายได้แยกตามสิทธิ!$B:$B,0))</f>
        <v>513903.5</v>
      </c>
      <c r="BO715" s="138">
        <f>INDEX(ผลงานAdjRw_DHES!$I:$I,MATCH(CalBudget2567!$D715,ผลงานAdjRw_DHES!$B:$B,0))</f>
        <v>89.937899999999956</v>
      </c>
      <c r="BP715" s="143">
        <f t="shared" si="552"/>
        <v>5713.9815361488345</v>
      </c>
      <c r="BQ715" s="139">
        <f t="shared" si="553"/>
        <v>107.92547999999995</v>
      </c>
      <c r="BR715" s="140">
        <f t="shared" si="554"/>
        <v>107.92547999999995</v>
      </c>
      <c r="BS715" s="141">
        <f t="shared" si="555"/>
        <v>5864.8306487031641</v>
      </c>
      <c r="BT715" s="142">
        <f t="shared" si="556"/>
        <v>632964.66288000008</v>
      </c>
      <c r="BU715" s="144">
        <f t="shared" si="557"/>
        <v>22977827.683747198</v>
      </c>
      <c r="BV715" s="145">
        <f t="shared" si="511"/>
        <v>105866992.01342401</v>
      </c>
      <c r="BW715" s="146">
        <f>INDEX(รายได้แยกตามสิทธิ!$Q:$Q,MATCH(CalBudget2567!$D715,รายได้แยกตามสิทธิ!$B:$B,0))</f>
        <v>0.43</v>
      </c>
      <c r="BX715" s="145">
        <f t="shared" si="558"/>
        <v>45522806.565772325</v>
      </c>
      <c r="BY715" s="141"/>
      <c r="BZ715" s="143">
        <f t="shared" si="559"/>
        <v>94993</v>
      </c>
      <c r="CA715" s="138">
        <f>INDEX(ผลงานOPDVisit_HDC!$C:$C,MATCH(CalBudget2567!$D715,ผลงานOPDVisit_HDC!$A:$A,0))</f>
        <v>94993</v>
      </c>
      <c r="CB715" s="138">
        <f t="shared" si="560"/>
        <v>0</v>
      </c>
    </row>
    <row r="716" spans="1:80" hidden="1" x14ac:dyDescent="0.7">
      <c r="A716" s="136">
        <f>COUNTA($D$16:D716)</f>
        <v>701</v>
      </c>
      <c r="B716" s="1">
        <v>10</v>
      </c>
      <c r="C716" s="2" t="s">
        <v>59</v>
      </c>
      <c r="D716" s="91" t="s">
        <v>776</v>
      </c>
      <c r="E716" s="3" t="s">
        <v>1663</v>
      </c>
      <c r="F716" s="4" t="s">
        <v>1876</v>
      </c>
      <c r="G716" s="1">
        <v>6</v>
      </c>
      <c r="H716" s="3" t="s">
        <v>2965</v>
      </c>
      <c r="I716" s="137">
        <f>INDEX(รายได้แยกตามสิทธิ!$D:$D,MATCH(CalBudget2567!$D716,รายได้แยกตามสิทธิ!$B:$B,0))</f>
        <v>23038156.059999999</v>
      </c>
      <c r="J716" s="138">
        <f>INDEX(ผลงานOPDVisit_HDC!$F:$F,MATCH(CalBudget2567!$D716,ผลงานOPDVisit_HDC!$A:$A,0))</f>
        <v>43256</v>
      </c>
      <c r="K716" s="138">
        <f t="shared" si="512"/>
        <v>532.60024181616416</v>
      </c>
      <c r="L716" s="139">
        <f t="shared" si="513"/>
        <v>51907.199999999997</v>
      </c>
      <c r="M716" s="140">
        <f t="shared" si="514"/>
        <v>51907.199999999997</v>
      </c>
      <c r="N716" s="141">
        <f t="shared" si="515"/>
        <v>546.66088820011089</v>
      </c>
      <c r="O716" s="142">
        <f t="shared" si="516"/>
        <v>28375636.055980794</v>
      </c>
      <c r="P716" s="143">
        <f>INDEX(รายได้แยกตามสิทธิ!$E:$E,MATCH(CalBudget2567!$D716,รายได้แยกตามสิทธิ!$B:$B,0))</f>
        <v>3328799.98</v>
      </c>
      <c r="Q716" s="138">
        <f>INDEX(ผลงานOPDVisit_HDC!$D:$D,MATCH(CalBudget2567!$D716,ผลงานOPDVisit_HDC!$A:$A,0))</f>
        <v>6029</v>
      </c>
      <c r="R716" s="138">
        <f t="shared" si="517"/>
        <v>552.1313617515342</v>
      </c>
      <c r="S716" s="139">
        <f t="shared" si="518"/>
        <v>7234.8</v>
      </c>
      <c r="T716" s="140">
        <f t="shared" si="519"/>
        <v>7234.8</v>
      </c>
      <c r="U716" s="141">
        <f t="shared" si="520"/>
        <v>566.70762970177475</v>
      </c>
      <c r="V716" s="142">
        <f t="shared" si="521"/>
        <v>4100016.3593664002</v>
      </c>
      <c r="W716" s="143">
        <f>INDEX(รายได้แยกตามสิทธิ!$F:$F,MATCH(CalBudget2567!$D716,รายได้แยกตามสิทธิ!$B:$B,0))</f>
        <v>835964.83</v>
      </c>
      <c r="X716" s="138">
        <f>INDEX(ผลงานOPDVisit_HDC!$E:$E,MATCH(CalBudget2567!$D716,ผลงานOPDVisit_HDC!$A:$A,0))</f>
        <v>2793</v>
      </c>
      <c r="Y716" s="138">
        <f t="shared" si="522"/>
        <v>299.3071356963838</v>
      </c>
      <c r="Z716" s="139">
        <f t="shared" si="523"/>
        <v>3351.6</v>
      </c>
      <c r="AA716" s="140">
        <f t="shared" si="524"/>
        <v>3351.6</v>
      </c>
      <c r="AB716" s="141">
        <f t="shared" si="525"/>
        <v>307.20884407876832</v>
      </c>
      <c r="AC716" s="142">
        <f t="shared" si="526"/>
        <v>1029641.1618143999</v>
      </c>
      <c r="AD716" s="143">
        <f>INDEX(รายได้แยกตามสิทธิ!$G:$G,MATCH(CalBudget2567!$D716,รายได้แยกตามสิทธิ!$B:$B,0))</f>
        <v>28680</v>
      </c>
      <c r="AE716" s="138">
        <f>INDEX(ผลงานOPDVisit_HDC!$G:$G,MATCH(CalBudget2567!$D716,ผลงานOPDVisit_HDC!$A:$A,0))</f>
        <v>0</v>
      </c>
      <c r="AF716" s="138">
        <f t="shared" si="527"/>
        <v>0</v>
      </c>
      <c r="AG716" s="139">
        <f t="shared" si="528"/>
        <v>0</v>
      </c>
      <c r="AH716" s="140">
        <f t="shared" si="529"/>
        <v>0</v>
      </c>
      <c r="AI716" s="141">
        <f t="shared" si="530"/>
        <v>0</v>
      </c>
      <c r="AJ716" s="142">
        <f t="shared" si="531"/>
        <v>0</v>
      </c>
      <c r="AK716" s="143">
        <f>INDEX(รายได้แยกตามสิทธิ!$H:$H,MATCH(CalBudget2567!$D716,รายได้แยกตามสิทธิ!$B:$B,0))</f>
        <v>4000103.72</v>
      </c>
      <c r="AL716" s="138">
        <f>INDEX(ผลงานOPDVisit_HDC!$K:$K,MATCH(CalBudget2567!$D716,ผลงานOPDVisit_HDC!$A:$A,0))</f>
        <v>19431</v>
      </c>
      <c r="AM716" s="138">
        <f t="shared" si="532"/>
        <v>205.86195872574751</v>
      </c>
      <c r="AN716" s="139">
        <f t="shared" si="533"/>
        <v>23317.200000000001</v>
      </c>
      <c r="AO716" s="140">
        <f t="shared" si="534"/>
        <v>23317.200000000001</v>
      </c>
      <c r="AP716" s="141">
        <f t="shared" si="535"/>
        <v>211.29671443610724</v>
      </c>
      <c r="AQ716" s="142">
        <f t="shared" si="536"/>
        <v>4926847.7498495998</v>
      </c>
      <c r="AR716" s="144">
        <f t="shared" si="510"/>
        <v>38432141.327011198</v>
      </c>
      <c r="AS716" s="143">
        <f>INDEX(รายได้แยกตามสิทธิ!$I:$I,MATCH(CalBudget2567!$D716,รายได้แยกตามสิทธิ!$B:$B,0))</f>
        <v>10181108.529999999</v>
      </c>
      <c r="AT716" s="138">
        <f>INDEX(ผลงานAdjRw_DHES!$D:$D,MATCH(CalBudget2567!$D716,ผลงานAdjRw_DHES!$B:$B,0))</f>
        <v>1459.9286999999999</v>
      </c>
      <c r="AU716" s="143">
        <f t="shared" si="537"/>
        <v>6973.7025719132716</v>
      </c>
      <c r="AV716" s="139">
        <f t="shared" si="538"/>
        <v>1751.9144399999998</v>
      </c>
      <c r="AW716" s="140">
        <f t="shared" si="539"/>
        <v>1751.9144399999998</v>
      </c>
      <c r="AX716" s="141">
        <f t="shared" si="540"/>
        <v>7157.808319811782</v>
      </c>
      <c r="AY716" s="142">
        <f t="shared" si="541"/>
        <v>12539867.754230397</v>
      </c>
      <c r="AZ716" s="143">
        <f>INDEX(รายได้แยกตามสิทธิ!$J:$J,MATCH(CalBudget2567!$D716,รายได้แยกตามสิทธิ!$B:$B,0))</f>
        <v>895786</v>
      </c>
      <c r="BA716" s="138">
        <f>INDEX(ผลงานAdjRw_DHES!$F:$F,MATCH(CalBudget2567!$D716,ผลงานAdjRw_DHES!$B:$B,0))</f>
        <v>74.436700000000002</v>
      </c>
      <c r="BB716" s="143">
        <f t="shared" si="542"/>
        <v>12034.1981844977</v>
      </c>
      <c r="BC716" s="139">
        <f t="shared" si="543"/>
        <v>89.324039999999997</v>
      </c>
      <c r="BD716" s="140">
        <f t="shared" si="544"/>
        <v>89.324039999999997</v>
      </c>
      <c r="BE716" s="141">
        <f t="shared" si="545"/>
        <v>12351.901016568439</v>
      </c>
      <c r="BF716" s="142">
        <f t="shared" si="546"/>
        <v>1103321.7004799999</v>
      </c>
      <c r="BG716" s="143">
        <f>INDEX(รายได้แยกตามสิทธิ!$K:$K,MATCH(CalBudget2567!$D716,รายได้แยกตามสิทธิ!$B:$B,0))</f>
        <v>271105.27</v>
      </c>
      <c r="BH716" s="138">
        <f>INDEX(ผลงานAdjRw_DHES!$E:$E,MATCH(CalBudget2567!$D716,ผลงานAdjRw_DHES!$B:$B,0))</f>
        <v>37.493500000000004</v>
      </c>
      <c r="BI716" s="143">
        <f t="shared" si="547"/>
        <v>7230.7271927134034</v>
      </c>
      <c r="BJ716" s="139">
        <f t="shared" si="548"/>
        <v>44.992200000000004</v>
      </c>
      <c r="BK716" s="140">
        <f t="shared" si="549"/>
        <v>44.992200000000004</v>
      </c>
      <c r="BL716" s="141">
        <f t="shared" si="550"/>
        <v>7421.6183906010374</v>
      </c>
      <c r="BM716" s="142">
        <f t="shared" si="551"/>
        <v>333914.93895360001</v>
      </c>
      <c r="BN716" s="143">
        <f>INDEX(รายได้แยกตามสิทธิ!$N:$N,MATCH(CalBudget2567!$D716,รายได้แยกตามสิทธิ!$B:$B,0))</f>
        <v>309912.75</v>
      </c>
      <c r="BO716" s="138">
        <f>INDEX(ผลงานAdjRw_DHES!$I:$I,MATCH(CalBudget2567!$D716,ผลงานAdjRw_DHES!$B:$B,0))</f>
        <v>58.159600000000182</v>
      </c>
      <c r="BP716" s="143">
        <f t="shared" si="552"/>
        <v>5328.6602727666459</v>
      </c>
      <c r="BQ716" s="139">
        <f t="shared" si="553"/>
        <v>69.791520000000219</v>
      </c>
      <c r="BR716" s="140">
        <f t="shared" si="554"/>
        <v>69.791520000000219</v>
      </c>
      <c r="BS716" s="141">
        <f t="shared" si="555"/>
        <v>5469.3369039676854</v>
      </c>
      <c r="BT716" s="142">
        <f t="shared" si="556"/>
        <v>381713.33591999998</v>
      </c>
      <c r="BU716" s="144">
        <f t="shared" si="557"/>
        <v>14358817.729583997</v>
      </c>
      <c r="BV716" s="145">
        <f t="shared" si="511"/>
        <v>52790959.056595191</v>
      </c>
      <c r="BW716" s="146">
        <f>INDEX(รายได้แยกตามสิทธิ!$Q:$Q,MATCH(CalBudget2567!$D716,รายได้แยกตามสิทธิ!$B:$B,0))</f>
        <v>0.41</v>
      </c>
      <c r="BX716" s="145">
        <f t="shared" si="558"/>
        <v>21644293.213204026</v>
      </c>
      <c r="BY716" s="141"/>
      <c r="BZ716" s="143">
        <f t="shared" si="559"/>
        <v>71509</v>
      </c>
      <c r="CA716" s="138">
        <f>INDEX(ผลงานOPDVisit_HDC!$C:$C,MATCH(CalBudget2567!$D716,ผลงานOPDVisit_HDC!$A:$A,0))</f>
        <v>71509</v>
      </c>
      <c r="CB716" s="138">
        <f t="shared" si="560"/>
        <v>0</v>
      </c>
    </row>
    <row r="717" spans="1:80" hidden="1" x14ac:dyDescent="0.7">
      <c r="A717" s="136">
        <f>COUNTA($D$16:D717)</f>
        <v>702</v>
      </c>
      <c r="B717" s="1">
        <v>10</v>
      </c>
      <c r="C717" s="2" t="s">
        <v>59</v>
      </c>
      <c r="D717" s="91" t="s">
        <v>777</v>
      </c>
      <c r="E717" s="3" t="s">
        <v>1664</v>
      </c>
      <c r="F717" s="4" t="s">
        <v>1876</v>
      </c>
      <c r="G717" s="1">
        <v>6</v>
      </c>
      <c r="H717" s="3" t="s">
        <v>2965</v>
      </c>
      <c r="I717" s="137">
        <f>INDEX(รายได้แยกตามสิทธิ!$D:$D,MATCH(CalBudget2567!$D717,รายได้แยกตามสิทธิ!$B:$B,0))</f>
        <v>27730821.890000001</v>
      </c>
      <c r="J717" s="138">
        <f>INDEX(ผลงานOPDVisit_HDC!$F:$F,MATCH(CalBudget2567!$D717,ผลงานOPDVisit_HDC!$A:$A,0))</f>
        <v>61989</v>
      </c>
      <c r="K717" s="138">
        <f t="shared" si="512"/>
        <v>447.3506894771653</v>
      </c>
      <c r="L717" s="139">
        <f t="shared" si="513"/>
        <v>74386.8</v>
      </c>
      <c r="M717" s="140">
        <f t="shared" si="514"/>
        <v>74386.8</v>
      </c>
      <c r="N717" s="141">
        <f t="shared" si="515"/>
        <v>459.16074767936249</v>
      </c>
      <c r="O717" s="142">
        <f t="shared" si="516"/>
        <v>34155498.705475204</v>
      </c>
      <c r="P717" s="143">
        <f>INDEX(รายได้แยกตามสิทธิ!$E:$E,MATCH(CalBudget2567!$D717,รายได้แยกตามสิทธิ!$B:$B,0))</f>
        <v>2755467.29</v>
      </c>
      <c r="Q717" s="138">
        <f>INDEX(ผลงานOPDVisit_HDC!$D:$D,MATCH(CalBudget2567!$D717,ผลงานOPDVisit_HDC!$A:$A,0))</f>
        <v>5896</v>
      </c>
      <c r="R717" s="138">
        <f t="shared" si="517"/>
        <v>467.34519843962011</v>
      </c>
      <c r="S717" s="139">
        <f t="shared" si="518"/>
        <v>7075.2</v>
      </c>
      <c r="T717" s="140">
        <f t="shared" si="519"/>
        <v>7075.2</v>
      </c>
      <c r="U717" s="141">
        <f t="shared" si="520"/>
        <v>479.68311167842609</v>
      </c>
      <c r="V717" s="142">
        <f t="shared" si="521"/>
        <v>3393853.9517472</v>
      </c>
      <c r="W717" s="143">
        <f>INDEX(รายได้แยกตามสิทธิ!$F:$F,MATCH(CalBudget2567!$D717,รายได้แยกตามสิทธิ!$B:$B,0))</f>
        <v>718294.7</v>
      </c>
      <c r="X717" s="138">
        <f>INDEX(ผลงานOPDVisit_HDC!$E:$E,MATCH(CalBudget2567!$D717,ผลงานOPDVisit_HDC!$A:$A,0))</f>
        <v>4187</v>
      </c>
      <c r="Y717" s="138">
        <f t="shared" si="522"/>
        <v>171.55354669214233</v>
      </c>
      <c r="Z717" s="139">
        <f t="shared" si="523"/>
        <v>5024.3999999999996</v>
      </c>
      <c r="AA717" s="140">
        <f t="shared" si="524"/>
        <v>5024.3999999999996</v>
      </c>
      <c r="AB717" s="141">
        <f t="shared" si="525"/>
        <v>176.08256032481489</v>
      </c>
      <c r="AC717" s="142">
        <f t="shared" si="526"/>
        <v>884709.21609599993</v>
      </c>
      <c r="AD717" s="143">
        <f>INDEX(รายได้แยกตามสิทธิ!$G:$G,MATCH(CalBudget2567!$D717,รายได้แยกตามสิทธิ!$B:$B,0))</f>
        <v>12015</v>
      </c>
      <c r="AE717" s="138">
        <f>INDEX(ผลงานOPDVisit_HDC!$G:$G,MATCH(CalBudget2567!$D717,ผลงานOPDVisit_HDC!$A:$A,0))</f>
        <v>29</v>
      </c>
      <c r="AF717" s="138">
        <f t="shared" si="527"/>
        <v>414.31034482758622</v>
      </c>
      <c r="AG717" s="139">
        <f t="shared" si="528"/>
        <v>34.799999999999997</v>
      </c>
      <c r="AH717" s="140">
        <f t="shared" si="529"/>
        <v>34.799999999999997</v>
      </c>
      <c r="AI717" s="141">
        <f t="shared" si="530"/>
        <v>425.24813793103448</v>
      </c>
      <c r="AJ717" s="142">
        <f t="shared" si="531"/>
        <v>14798.635199999999</v>
      </c>
      <c r="AK717" s="143">
        <f>INDEX(รายได้แยกตามสิทธิ!$H:$H,MATCH(CalBudget2567!$D717,รายได้แยกตามสิทธิ!$B:$B,0))</f>
        <v>2079269.21</v>
      </c>
      <c r="AL717" s="138">
        <f>INDEX(ผลงานOPDVisit_HDC!$K:$K,MATCH(CalBudget2567!$D717,ผลงานOPDVisit_HDC!$A:$A,0))</f>
        <v>3442</v>
      </c>
      <c r="AM717" s="138">
        <f t="shared" si="532"/>
        <v>604.0875101685067</v>
      </c>
      <c r="AN717" s="139">
        <f t="shared" si="533"/>
        <v>4130.3999999999996</v>
      </c>
      <c r="AO717" s="140">
        <f t="shared" si="534"/>
        <v>4130.3999999999996</v>
      </c>
      <c r="AP717" s="141">
        <f t="shared" si="535"/>
        <v>620.03542043695529</v>
      </c>
      <c r="AQ717" s="142">
        <f t="shared" si="536"/>
        <v>2560994.3005728</v>
      </c>
      <c r="AR717" s="144">
        <f t="shared" si="510"/>
        <v>41009854.809091203</v>
      </c>
      <c r="AS717" s="143">
        <f>INDEX(รายได้แยกตามสิทธิ!$I:$I,MATCH(CalBudget2567!$D717,รายได้แยกตามสิทธิ!$B:$B,0))</f>
        <v>15358893.289999999</v>
      </c>
      <c r="AT717" s="138">
        <f>INDEX(ผลงานAdjRw_DHES!$D:$D,MATCH(CalBudget2567!$D717,ผลงานAdjRw_DHES!$B:$B,0))</f>
        <v>1492.4593</v>
      </c>
      <c r="AU717" s="143">
        <f t="shared" si="537"/>
        <v>10290.99640439106</v>
      </c>
      <c r="AV717" s="139">
        <f t="shared" si="538"/>
        <v>1790.9511599999998</v>
      </c>
      <c r="AW717" s="140">
        <f t="shared" si="539"/>
        <v>1790.9511599999998</v>
      </c>
      <c r="AX717" s="141">
        <f t="shared" si="540"/>
        <v>10562.678709466985</v>
      </c>
      <c r="AY717" s="142">
        <f t="shared" si="541"/>
        <v>18917241.6874272</v>
      </c>
      <c r="AZ717" s="143">
        <f>INDEX(รายได้แยกตามสิทธิ!$J:$J,MATCH(CalBudget2567!$D717,รายได้แยกตามสิทธิ!$B:$B,0))</f>
        <v>1177047.8</v>
      </c>
      <c r="BA717" s="138">
        <f>INDEX(ผลงานAdjRw_DHES!$F:$F,MATCH(CalBudget2567!$D717,ผลงานAdjRw_DHES!$B:$B,0))</f>
        <v>66.567399999999992</v>
      </c>
      <c r="BB717" s="143">
        <f t="shared" si="542"/>
        <v>17682.045565847551</v>
      </c>
      <c r="BC717" s="139">
        <f t="shared" si="543"/>
        <v>79.880879999999991</v>
      </c>
      <c r="BD717" s="140">
        <f t="shared" si="544"/>
        <v>79.880879999999991</v>
      </c>
      <c r="BE717" s="141">
        <f t="shared" si="545"/>
        <v>18148.851568785925</v>
      </c>
      <c r="BF717" s="142">
        <f t="shared" si="546"/>
        <v>1449746.2343040002</v>
      </c>
      <c r="BG717" s="143">
        <f>INDEX(รายได้แยกตามสิทธิ!$K:$K,MATCH(CalBudget2567!$D717,รายได้แยกตามสิทธิ!$B:$B,0))</f>
        <v>311752.75</v>
      </c>
      <c r="BH717" s="138">
        <f>INDEX(ผลงานAdjRw_DHES!$E:$E,MATCH(CalBudget2567!$D717,ผลงานAdjRw_DHES!$B:$B,0))</f>
        <v>29.621399999999998</v>
      </c>
      <c r="BI717" s="143">
        <f t="shared" si="547"/>
        <v>10524.578514182314</v>
      </c>
      <c r="BJ717" s="139">
        <f t="shared" si="548"/>
        <v>35.545679999999997</v>
      </c>
      <c r="BK717" s="140">
        <f t="shared" si="549"/>
        <v>35.545679999999997</v>
      </c>
      <c r="BL717" s="141">
        <f t="shared" si="550"/>
        <v>10802.427386956728</v>
      </c>
      <c r="BM717" s="142">
        <f t="shared" si="551"/>
        <v>383979.62712000002</v>
      </c>
      <c r="BN717" s="143">
        <f>INDEX(รายได้แยกตามสิทธิ!$N:$N,MATCH(CalBudget2567!$D717,รายได้แยกตามสิทธิ!$B:$B,0))</f>
        <v>385778</v>
      </c>
      <c r="BO717" s="138">
        <f>INDEX(ผลงานAdjRw_DHES!$I:$I,MATCH(CalBudget2567!$D717,ผลงานAdjRw_DHES!$B:$B,0))</f>
        <v>55.051299999999998</v>
      </c>
      <c r="BP717" s="143">
        <f t="shared" si="552"/>
        <v>7007.6092662661922</v>
      </c>
      <c r="BQ717" s="139">
        <f t="shared" si="553"/>
        <v>66.06156</v>
      </c>
      <c r="BR717" s="140">
        <f t="shared" si="554"/>
        <v>66.06156</v>
      </c>
      <c r="BS717" s="141">
        <f t="shared" si="555"/>
        <v>7192.6101508956199</v>
      </c>
      <c r="BT717" s="142">
        <f t="shared" si="556"/>
        <v>475155.04704000003</v>
      </c>
      <c r="BU717" s="144">
        <f t="shared" si="557"/>
        <v>21226122.5958912</v>
      </c>
      <c r="BV717" s="145">
        <f t="shared" si="511"/>
        <v>62235977.404982403</v>
      </c>
      <c r="BW717" s="146">
        <f>INDEX(รายได้แยกตามสิทธิ!$Q:$Q,MATCH(CalBudget2567!$D717,รายได้แยกตามสิทธิ!$B:$B,0))</f>
        <v>0.56000000000000005</v>
      </c>
      <c r="BX717" s="145">
        <f t="shared" si="558"/>
        <v>34852147.34679015</v>
      </c>
      <c r="BY717" s="141"/>
      <c r="BZ717" s="143">
        <f t="shared" si="559"/>
        <v>75543</v>
      </c>
      <c r="CA717" s="138">
        <f>INDEX(ผลงานOPDVisit_HDC!$C:$C,MATCH(CalBudget2567!$D717,ผลงานOPDVisit_HDC!$A:$A,0))</f>
        <v>75543</v>
      </c>
      <c r="CB717" s="138">
        <f t="shared" si="560"/>
        <v>0</v>
      </c>
    </row>
    <row r="718" spans="1:80" hidden="1" x14ac:dyDescent="0.7">
      <c r="A718" s="136">
        <f>COUNTA($D$16:D718)</f>
        <v>703</v>
      </c>
      <c r="B718" s="1">
        <v>10</v>
      </c>
      <c r="C718" s="2" t="s">
        <v>59</v>
      </c>
      <c r="D718" s="91" t="s">
        <v>778</v>
      </c>
      <c r="E718" s="3" t="s">
        <v>1665</v>
      </c>
      <c r="F718" s="4" t="s">
        <v>1876</v>
      </c>
      <c r="G718" s="1">
        <v>6</v>
      </c>
      <c r="H718" s="3" t="s">
        <v>2965</v>
      </c>
      <c r="I718" s="137">
        <f>INDEX(รายได้แยกตามสิทธิ!$D:$D,MATCH(CalBudget2567!$D718,รายได้แยกตามสิทธิ!$B:$B,0))</f>
        <v>36856204.200000003</v>
      </c>
      <c r="J718" s="138">
        <f>INDEX(ผลงานOPDVisit_HDC!$F:$F,MATCH(CalBudget2567!$D718,ผลงานOPDVisit_HDC!$A:$A,0))</f>
        <v>43019</v>
      </c>
      <c r="K718" s="138">
        <f t="shared" si="512"/>
        <v>856.74246728189871</v>
      </c>
      <c r="L718" s="139">
        <f t="shared" si="513"/>
        <v>51622.799999999996</v>
      </c>
      <c r="M718" s="140">
        <f t="shared" si="514"/>
        <v>51622.799999999996</v>
      </c>
      <c r="N718" s="141">
        <f t="shared" si="515"/>
        <v>879.36046841814084</v>
      </c>
      <c r="O718" s="142">
        <f t="shared" si="516"/>
        <v>45395049.589056</v>
      </c>
      <c r="P718" s="143">
        <f>INDEX(รายได้แยกตามสิทธิ!$E:$E,MATCH(CalBudget2567!$D718,รายได้แยกตามสิทธิ!$B:$B,0))</f>
        <v>3689800.3</v>
      </c>
      <c r="Q718" s="138">
        <f>INDEX(ผลงานOPDVisit_HDC!$D:$D,MATCH(CalBudget2567!$D718,ผลงานOPDVisit_HDC!$A:$A,0))</f>
        <v>4048</v>
      </c>
      <c r="R718" s="138">
        <f t="shared" si="517"/>
        <v>911.51193181818178</v>
      </c>
      <c r="S718" s="139">
        <f t="shared" si="518"/>
        <v>4857.5999999999995</v>
      </c>
      <c r="T718" s="140">
        <f t="shared" si="519"/>
        <v>4857.5999999999995</v>
      </c>
      <c r="U718" s="141">
        <f t="shared" si="520"/>
        <v>935.57584681818173</v>
      </c>
      <c r="V718" s="142">
        <f t="shared" si="521"/>
        <v>4544653.2335039992</v>
      </c>
      <c r="W718" s="143">
        <f>INDEX(รายได้แยกตามสิทธิ!$F:$F,MATCH(CalBudget2567!$D718,รายได้แยกตามสิทธิ!$B:$B,0))</f>
        <v>941177.59</v>
      </c>
      <c r="X718" s="138">
        <f>INDEX(ผลงานOPDVisit_HDC!$E:$E,MATCH(CalBudget2567!$D718,ผลงานOPDVisit_HDC!$A:$A,0))</f>
        <v>2129</v>
      </c>
      <c r="Y718" s="138">
        <f t="shared" si="522"/>
        <v>442.07496007515266</v>
      </c>
      <c r="Z718" s="139">
        <f t="shared" si="523"/>
        <v>2554.7999999999997</v>
      </c>
      <c r="AA718" s="140">
        <f t="shared" si="524"/>
        <v>2554.7999999999997</v>
      </c>
      <c r="AB718" s="141">
        <f t="shared" si="525"/>
        <v>453.74573902113667</v>
      </c>
      <c r="AC718" s="142">
        <f t="shared" si="526"/>
        <v>1159229.6140511998</v>
      </c>
      <c r="AD718" s="143">
        <f>INDEX(รายได้แยกตามสิทธิ!$G:$G,MATCH(CalBudget2567!$D718,รายได้แยกตามสิทธิ!$B:$B,0))</f>
        <v>226096.75</v>
      </c>
      <c r="AE718" s="138">
        <f>INDEX(ผลงานOPDVisit_HDC!$G:$G,MATCH(CalBudget2567!$D718,ผลงานOPDVisit_HDC!$A:$A,0))</f>
        <v>42</v>
      </c>
      <c r="AF718" s="138">
        <f t="shared" si="527"/>
        <v>5383.2559523809523</v>
      </c>
      <c r="AG718" s="139">
        <f t="shared" si="528"/>
        <v>50.4</v>
      </c>
      <c r="AH718" s="140">
        <f t="shared" si="529"/>
        <v>50.4</v>
      </c>
      <c r="AI718" s="141">
        <f t="shared" si="530"/>
        <v>5525.3739095238097</v>
      </c>
      <c r="AJ718" s="142">
        <f t="shared" si="531"/>
        <v>278478.84503999999</v>
      </c>
      <c r="AK718" s="143">
        <f>INDEX(รายได้แยกตามสิทธิ!$H:$H,MATCH(CalBudget2567!$D718,รายได้แยกตามสิทธิ!$B:$B,0))</f>
        <v>4424985.3499999996</v>
      </c>
      <c r="AL718" s="138">
        <f>INDEX(ผลงานOPDVisit_HDC!$K:$K,MATCH(CalBudget2567!$D718,ผลงานOPDVisit_HDC!$A:$A,0))</f>
        <v>52008</v>
      </c>
      <c r="AM718" s="138">
        <f t="shared" si="532"/>
        <v>85.082782456545146</v>
      </c>
      <c r="AN718" s="139">
        <f t="shared" si="533"/>
        <v>62409.599999999999</v>
      </c>
      <c r="AO718" s="140">
        <f t="shared" si="534"/>
        <v>62409.599999999999</v>
      </c>
      <c r="AP718" s="141">
        <f t="shared" si="535"/>
        <v>87.328967913397932</v>
      </c>
      <c r="AQ718" s="142">
        <f t="shared" si="536"/>
        <v>5450165.9558879994</v>
      </c>
      <c r="AR718" s="144">
        <f t="shared" si="510"/>
        <v>56827577.237539202</v>
      </c>
      <c r="AS718" s="143">
        <f>INDEX(รายได้แยกตามสิทธิ!$I:$I,MATCH(CalBudget2567!$D718,รายได้แยกตามสิทธิ!$B:$B,0))</f>
        <v>15800409.52</v>
      </c>
      <c r="AT718" s="138">
        <f>INDEX(ผลงานAdjRw_DHES!$D:$D,MATCH(CalBudget2567!$D718,ผลงานAdjRw_DHES!$B:$B,0))</f>
        <v>1779.3546999999999</v>
      </c>
      <c r="AU718" s="143">
        <f t="shared" si="537"/>
        <v>8879.8537582192021</v>
      </c>
      <c r="AV718" s="139">
        <f t="shared" si="538"/>
        <v>2135.2256399999997</v>
      </c>
      <c r="AW718" s="140">
        <f t="shared" si="539"/>
        <v>2135.2256399999997</v>
      </c>
      <c r="AX718" s="141">
        <f t="shared" si="540"/>
        <v>9114.281897436189</v>
      </c>
      <c r="AY718" s="142">
        <f t="shared" si="541"/>
        <v>19461048.397593599</v>
      </c>
      <c r="AZ718" s="143">
        <f>INDEX(รายได้แยกตามสิทธิ!$J:$J,MATCH(CalBudget2567!$D718,รายได้แยกตามสิทธิ!$B:$B,0))</f>
        <v>1432512</v>
      </c>
      <c r="BA718" s="138">
        <f>INDEX(ผลงานAdjRw_DHES!$F:$F,MATCH(CalBudget2567!$D718,ผลงานAdjRw_DHES!$B:$B,0))</f>
        <v>118.97859999999999</v>
      </c>
      <c r="BB718" s="143">
        <f t="shared" si="542"/>
        <v>12040.081157451847</v>
      </c>
      <c r="BC718" s="139">
        <f t="shared" si="543"/>
        <v>142.77431999999999</v>
      </c>
      <c r="BD718" s="140">
        <f t="shared" si="544"/>
        <v>142.77431999999999</v>
      </c>
      <c r="BE718" s="141">
        <f t="shared" si="545"/>
        <v>12357.939300008575</v>
      </c>
      <c r="BF718" s="142">
        <f t="shared" si="546"/>
        <v>1764396.3801600002</v>
      </c>
      <c r="BG718" s="143">
        <f>INDEX(รายได้แยกตามสิทธิ!$K:$K,MATCH(CalBudget2567!$D718,รายได้แยกตามสิทธิ!$B:$B,0))</f>
        <v>349225.53</v>
      </c>
      <c r="BH718" s="138">
        <f>INDEX(ผลงานAdjRw_DHES!$E:$E,MATCH(CalBudget2567!$D718,ผลงานAdjRw_DHES!$B:$B,0))</f>
        <v>61.707599999999999</v>
      </c>
      <c r="BI718" s="143">
        <f t="shared" si="547"/>
        <v>5659.3601112342731</v>
      </c>
      <c r="BJ718" s="139">
        <f t="shared" si="548"/>
        <v>74.049120000000002</v>
      </c>
      <c r="BK718" s="140">
        <f t="shared" si="549"/>
        <v>74.049120000000002</v>
      </c>
      <c r="BL718" s="141">
        <f t="shared" si="550"/>
        <v>5808.7672181708576</v>
      </c>
      <c r="BM718" s="142">
        <f t="shared" si="551"/>
        <v>430134.10079040006</v>
      </c>
      <c r="BN718" s="143">
        <f>INDEX(รายได้แยกตามสิทธิ!$N:$N,MATCH(CalBudget2567!$D718,รายได้แยกตามสิทธิ!$B:$B,0))</f>
        <v>808849.25</v>
      </c>
      <c r="BO718" s="138">
        <f>INDEX(ผลงานAdjRw_DHES!$I:$I,MATCH(CalBudget2567!$D718,ผลงานAdjRw_DHES!$B:$B,0))</f>
        <v>89.554900000000188</v>
      </c>
      <c r="BP718" s="143">
        <f t="shared" si="552"/>
        <v>9031.8815609195954</v>
      </c>
      <c r="BQ718" s="139">
        <f t="shared" si="553"/>
        <v>107.46588000000023</v>
      </c>
      <c r="BR718" s="140">
        <f t="shared" si="554"/>
        <v>107.46588000000023</v>
      </c>
      <c r="BS718" s="141">
        <f t="shared" si="555"/>
        <v>9270.3232341278726</v>
      </c>
      <c r="BT718" s="142">
        <f t="shared" si="556"/>
        <v>996243.44423999998</v>
      </c>
      <c r="BU718" s="144">
        <f t="shared" si="557"/>
        <v>22651822.322783999</v>
      </c>
      <c r="BV718" s="145">
        <f t="shared" si="511"/>
        <v>79479399.560323209</v>
      </c>
      <c r="BW718" s="146">
        <f>INDEX(รายได้แยกตามสิทธิ!$Q:$Q,MATCH(CalBudget2567!$D718,รายได้แยกตามสิทธิ!$B:$B,0))</f>
        <v>0.51</v>
      </c>
      <c r="BX718" s="145">
        <f t="shared" si="558"/>
        <v>40534493.775764838</v>
      </c>
      <c r="BY718" s="141"/>
      <c r="BZ718" s="143">
        <f t="shared" si="559"/>
        <v>101246</v>
      </c>
      <c r="CA718" s="138">
        <f>INDEX(ผลงานOPDVisit_HDC!$C:$C,MATCH(CalBudget2567!$D718,ผลงานOPDVisit_HDC!$A:$A,0))</f>
        <v>101246</v>
      </c>
      <c r="CB718" s="138">
        <f t="shared" si="560"/>
        <v>0</v>
      </c>
    </row>
    <row r="719" spans="1:80" hidden="1" x14ac:dyDescent="0.7">
      <c r="A719" s="136">
        <f>COUNTA($D$16:D719)</f>
        <v>704</v>
      </c>
      <c r="B719" s="1">
        <v>10</v>
      </c>
      <c r="C719" s="2" t="s">
        <v>59</v>
      </c>
      <c r="D719" s="91" t="s">
        <v>779</v>
      </c>
      <c r="E719" s="3" t="s">
        <v>1666</v>
      </c>
      <c r="F719" s="4" t="s">
        <v>1876</v>
      </c>
      <c r="G719" s="1">
        <v>5</v>
      </c>
      <c r="H719" s="3" t="s">
        <v>2964</v>
      </c>
      <c r="I719" s="137">
        <f>INDEX(รายได้แยกตามสิทธิ!$D:$D,MATCH(CalBudget2567!$D719,รายได้แยกตามสิทธิ!$B:$B,0))</f>
        <v>14141385.52</v>
      </c>
      <c r="J719" s="138">
        <f>INDEX(ผลงานOPDVisit_HDC!$F:$F,MATCH(CalBudget2567!$D719,ผลงานOPDVisit_HDC!$A:$A,0))</f>
        <v>10311</v>
      </c>
      <c r="K719" s="138">
        <f t="shared" si="512"/>
        <v>1371.4853573853165</v>
      </c>
      <c r="L719" s="139">
        <f t="shared" si="513"/>
        <v>12373.199999999999</v>
      </c>
      <c r="M719" s="140">
        <f t="shared" si="514"/>
        <v>12373.199999999999</v>
      </c>
      <c r="N719" s="141">
        <f t="shared" si="515"/>
        <v>1407.6925708202889</v>
      </c>
      <c r="O719" s="142">
        <f t="shared" si="516"/>
        <v>17417661.717273597</v>
      </c>
      <c r="P719" s="143">
        <f>INDEX(รายได้แยกตามสิทธิ!$E:$E,MATCH(CalBudget2567!$D719,รายได้แยกตามสิทธิ!$B:$B,0))</f>
        <v>2929344.69</v>
      </c>
      <c r="Q719" s="138">
        <f>INDEX(ผลงานOPDVisit_HDC!$D:$D,MATCH(CalBudget2567!$D719,ผลงานOPDVisit_HDC!$A:$A,0))</f>
        <v>1939</v>
      </c>
      <c r="R719" s="138">
        <f t="shared" si="517"/>
        <v>1510.7502269210934</v>
      </c>
      <c r="S719" s="139">
        <f t="shared" si="518"/>
        <v>2326.7999999999997</v>
      </c>
      <c r="T719" s="140">
        <f t="shared" si="519"/>
        <v>2326.7999999999997</v>
      </c>
      <c r="U719" s="141">
        <f t="shared" si="520"/>
        <v>1550.6340329118102</v>
      </c>
      <c r="V719" s="142">
        <f t="shared" si="521"/>
        <v>3608015.2677791994</v>
      </c>
      <c r="W719" s="143">
        <f>INDEX(รายได้แยกตามสิทธิ!$F:$F,MATCH(CalBudget2567!$D719,รายได้แยกตามสิทธิ!$B:$B,0))</f>
        <v>518431.25</v>
      </c>
      <c r="X719" s="138">
        <f>INDEX(ผลงานOPDVisit_HDC!$E:$E,MATCH(CalBudget2567!$D719,ผลงานOPDVisit_HDC!$A:$A,0))</f>
        <v>664</v>
      </c>
      <c r="Y719" s="138">
        <f t="shared" si="522"/>
        <v>780.76995481927713</v>
      </c>
      <c r="Z719" s="139">
        <f t="shared" si="523"/>
        <v>796.8</v>
      </c>
      <c r="AA719" s="140">
        <f t="shared" si="524"/>
        <v>796.8</v>
      </c>
      <c r="AB719" s="141">
        <f t="shared" si="525"/>
        <v>801.38228162650603</v>
      </c>
      <c r="AC719" s="142">
        <f t="shared" si="526"/>
        <v>638541.402</v>
      </c>
      <c r="AD719" s="143">
        <f>INDEX(รายได้แยกตามสิทธิ!$G:$G,MATCH(CalBudget2567!$D719,รายได้แยกตามสิทธิ!$B:$B,0))</f>
        <v>0</v>
      </c>
      <c r="AE719" s="138">
        <f>INDEX(ผลงานOPDVisit_HDC!$G:$G,MATCH(CalBudget2567!$D719,ผลงานOPDVisit_HDC!$A:$A,0))</f>
        <v>0</v>
      </c>
      <c r="AF719" s="138">
        <f t="shared" si="527"/>
        <v>0</v>
      </c>
      <c r="AG719" s="139">
        <f t="shared" si="528"/>
        <v>0</v>
      </c>
      <c r="AH719" s="140">
        <f t="shared" si="529"/>
        <v>0</v>
      </c>
      <c r="AI719" s="141">
        <f t="shared" si="530"/>
        <v>0</v>
      </c>
      <c r="AJ719" s="142">
        <f t="shared" si="531"/>
        <v>0</v>
      </c>
      <c r="AK719" s="143">
        <f>INDEX(รายได้แยกตามสิทธิ!$H:$H,MATCH(CalBudget2567!$D719,รายได้แยกตามสิทธิ!$B:$B,0))</f>
        <v>587711.25</v>
      </c>
      <c r="AL719" s="138">
        <f>INDEX(ผลงานOPDVisit_HDC!$K:$K,MATCH(CalBudget2567!$D719,ผลงานOPDVisit_HDC!$A:$A,0))</f>
        <v>32677</v>
      </c>
      <c r="AM719" s="138">
        <f t="shared" si="532"/>
        <v>17.985471432506046</v>
      </c>
      <c r="AN719" s="139">
        <f t="shared" si="533"/>
        <v>39212.400000000001</v>
      </c>
      <c r="AO719" s="140">
        <f t="shared" si="534"/>
        <v>39212.400000000001</v>
      </c>
      <c r="AP719" s="141">
        <f t="shared" si="535"/>
        <v>18.460287878324205</v>
      </c>
      <c r="AQ719" s="142">
        <f t="shared" si="536"/>
        <v>723872.19240000006</v>
      </c>
      <c r="AR719" s="144">
        <f t="shared" si="510"/>
        <v>22388090.579452794</v>
      </c>
      <c r="AS719" s="143">
        <f>INDEX(รายได้แยกตามสิทธิ!$I:$I,MATCH(CalBudget2567!$D719,รายได้แยกตามสิทธิ!$B:$B,0))</f>
        <v>8090731.4500000002</v>
      </c>
      <c r="AT719" s="138">
        <f>INDEX(ผลงานAdjRw_DHES!$D:$D,MATCH(CalBudget2567!$D719,ผลงานAdjRw_DHES!$B:$B,0))</f>
        <v>950.72840000000008</v>
      </c>
      <c r="AU719" s="143">
        <f t="shared" si="537"/>
        <v>8510.0344641014199</v>
      </c>
      <c r="AV719" s="139">
        <f t="shared" si="538"/>
        <v>1140.87408</v>
      </c>
      <c r="AW719" s="140">
        <f t="shared" si="539"/>
        <v>1140.87408</v>
      </c>
      <c r="AX719" s="141">
        <f t="shared" si="540"/>
        <v>8734.6993739536974</v>
      </c>
      <c r="AY719" s="142">
        <f t="shared" si="541"/>
        <v>9965192.1123360004</v>
      </c>
      <c r="AZ719" s="143">
        <f>INDEX(รายได้แยกตามสิทธิ!$J:$J,MATCH(CalBudget2567!$D719,รายได้แยกตามสิทธิ!$B:$B,0))</f>
        <v>1744081.16</v>
      </c>
      <c r="BA719" s="138">
        <f>INDEX(ผลงานAdjRw_DHES!$F:$F,MATCH(CalBudget2567!$D719,ผลงานAdjRw_DHES!$B:$B,0))</f>
        <v>108.36189999999999</v>
      </c>
      <c r="BB719" s="143">
        <f t="shared" si="542"/>
        <v>16094.966588810274</v>
      </c>
      <c r="BC719" s="139">
        <f t="shared" si="543"/>
        <v>130.03428</v>
      </c>
      <c r="BD719" s="140">
        <f t="shared" si="544"/>
        <v>130.03428</v>
      </c>
      <c r="BE719" s="141">
        <f t="shared" si="545"/>
        <v>16519.873706754865</v>
      </c>
      <c r="BF719" s="142">
        <f t="shared" si="546"/>
        <v>2148149.8831487997</v>
      </c>
      <c r="BG719" s="143">
        <f>INDEX(รายได้แยกตามสิทธิ!$K:$K,MATCH(CalBudget2567!$D719,รายได้แยกตามสิทธิ!$B:$B,0))</f>
        <v>845397.3</v>
      </c>
      <c r="BH719" s="138">
        <f>INDEX(ผลงานAdjRw_DHES!$E:$E,MATCH(CalBudget2567!$D719,ผลงานAdjRw_DHES!$B:$B,0))</f>
        <v>44.867799999999995</v>
      </c>
      <c r="BI719" s="143">
        <f t="shared" si="547"/>
        <v>18841.960158510115</v>
      </c>
      <c r="BJ719" s="139">
        <f t="shared" si="548"/>
        <v>53.841359999999995</v>
      </c>
      <c r="BK719" s="140">
        <f t="shared" si="549"/>
        <v>53.841359999999995</v>
      </c>
      <c r="BL719" s="141">
        <f t="shared" si="550"/>
        <v>19339.387906694781</v>
      </c>
      <c r="BM719" s="142">
        <f t="shared" si="551"/>
        <v>1041258.946464</v>
      </c>
      <c r="BN719" s="143">
        <f>INDEX(รายได้แยกตามสิทธิ!$N:$N,MATCH(CalBudget2567!$D719,รายได้แยกตามสิทธิ!$B:$B,0))</f>
        <v>418525.33</v>
      </c>
      <c r="BO719" s="138">
        <f>INDEX(ผลงานAdjRw_DHES!$I:$I,MATCH(CalBudget2567!$D719,ผลงานAdjRw_DHES!$B:$B,0))</f>
        <v>36.970199999999977</v>
      </c>
      <c r="BP719" s="143">
        <f t="shared" si="552"/>
        <v>11320.613088379298</v>
      </c>
      <c r="BQ719" s="139">
        <f t="shared" si="553"/>
        <v>44.364239999999974</v>
      </c>
      <c r="BR719" s="140">
        <f t="shared" si="554"/>
        <v>44.364239999999974</v>
      </c>
      <c r="BS719" s="141">
        <f t="shared" si="555"/>
        <v>11619.477273912511</v>
      </c>
      <c r="BT719" s="142">
        <f t="shared" si="556"/>
        <v>515489.27845440008</v>
      </c>
      <c r="BU719" s="144">
        <f t="shared" si="557"/>
        <v>13670090.2204032</v>
      </c>
      <c r="BV719" s="145">
        <f t="shared" si="511"/>
        <v>36058180.799855992</v>
      </c>
      <c r="BW719" s="146">
        <f>INDEX(รายได้แยกตามสิทธิ!$Q:$Q,MATCH(CalBudget2567!$D719,รายได้แยกตามสิทธิ!$B:$B,0))</f>
        <v>0.51</v>
      </c>
      <c r="BX719" s="145">
        <f t="shared" si="558"/>
        <v>18389672.207926556</v>
      </c>
      <c r="BY719" s="141"/>
      <c r="BZ719" s="143">
        <f t="shared" si="559"/>
        <v>45591</v>
      </c>
      <c r="CA719" s="138">
        <f>INDEX(ผลงานOPDVisit_HDC!$C:$C,MATCH(CalBudget2567!$D719,ผลงานOPDVisit_HDC!$A:$A,0))</f>
        <v>45591</v>
      </c>
      <c r="CB719" s="138">
        <f t="shared" si="560"/>
        <v>0</v>
      </c>
    </row>
    <row r="720" spans="1:80" hidden="1" x14ac:dyDescent="0.7">
      <c r="A720" s="136">
        <f>COUNTA($D$16:D720)</f>
        <v>705</v>
      </c>
      <c r="B720" s="1">
        <v>10</v>
      </c>
      <c r="C720" s="2" t="s">
        <v>59</v>
      </c>
      <c r="D720" s="91" t="s">
        <v>780</v>
      </c>
      <c r="E720" s="3" t="s">
        <v>1667</v>
      </c>
      <c r="F720" s="4" t="s">
        <v>1876</v>
      </c>
      <c r="G720" s="1">
        <v>5</v>
      </c>
      <c r="H720" s="3" t="s">
        <v>2964</v>
      </c>
      <c r="I720" s="137">
        <f>INDEX(รายได้แยกตามสิทธิ!$D:$D,MATCH(CalBudget2567!$D720,รายได้แยกตามสิทธิ!$B:$B,0))</f>
        <v>25117331.789999999</v>
      </c>
      <c r="J720" s="138">
        <f>INDEX(ผลงานOPDVisit_HDC!$F:$F,MATCH(CalBudget2567!$D720,ผลงานOPDVisit_HDC!$A:$A,0))</f>
        <v>75430</v>
      </c>
      <c r="K720" s="138">
        <f t="shared" si="512"/>
        <v>332.98862243139331</v>
      </c>
      <c r="L720" s="139">
        <f t="shared" si="513"/>
        <v>90516</v>
      </c>
      <c r="M720" s="140">
        <f t="shared" si="514"/>
        <v>90516</v>
      </c>
      <c r="N720" s="141">
        <f t="shared" si="515"/>
        <v>341.77952206358208</v>
      </c>
      <c r="O720" s="142">
        <f t="shared" si="516"/>
        <v>30936515.219107196</v>
      </c>
      <c r="P720" s="143">
        <f>INDEX(รายได้แยกตามสิทธิ!$E:$E,MATCH(CalBudget2567!$D720,รายได้แยกตามสิทธิ!$B:$B,0))</f>
        <v>5704385.9100000001</v>
      </c>
      <c r="Q720" s="138">
        <f>INDEX(ผลงานOPDVisit_HDC!$D:$D,MATCH(CalBudget2567!$D720,ผลงานOPDVisit_HDC!$A:$A,0))</f>
        <v>8544</v>
      </c>
      <c r="R720" s="138">
        <f t="shared" si="517"/>
        <v>667.64816362359556</v>
      </c>
      <c r="S720" s="139">
        <f t="shared" si="518"/>
        <v>10252.799999999999</v>
      </c>
      <c r="T720" s="140">
        <f t="shared" si="519"/>
        <v>10252.799999999999</v>
      </c>
      <c r="U720" s="141">
        <f t="shared" si="520"/>
        <v>685.27407514325853</v>
      </c>
      <c r="V720" s="142">
        <f t="shared" si="521"/>
        <v>7025978.0376288006</v>
      </c>
      <c r="W720" s="143">
        <f>INDEX(รายได้แยกตามสิทธิ!$F:$F,MATCH(CalBudget2567!$D720,รายได้แยกตามสิทธิ!$B:$B,0))</f>
        <v>1172063.52</v>
      </c>
      <c r="X720" s="138">
        <f>INDEX(ผลงานOPDVisit_HDC!$E:$E,MATCH(CalBudget2567!$D720,ผลงานOPDVisit_HDC!$A:$A,0))</f>
        <v>3445</v>
      </c>
      <c r="Y720" s="138">
        <f t="shared" si="522"/>
        <v>340.22163134978229</v>
      </c>
      <c r="Z720" s="139">
        <f t="shared" si="523"/>
        <v>4134</v>
      </c>
      <c r="AA720" s="140">
        <f t="shared" si="524"/>
        <v>4134</v>
      </c>
      <c r="AB720" s="141">
        <f t="shared" si="525"/>
        <v>349.20348241741652</v>
      </c>
      <c r="AC720" s="142">
        <f t="shared" si="526"/>
        <v>1443607.1963135998</v>
      </c>
      <c r="AD720" s="143">
        <f>INDEX(รายได้แยกตามสิทธิ!$G:$G,MATCH(CalBudget2567!$D720,รายได้แยกตามสิทธิ!$B:$B,0))</f>
        <v>9191</v>
      </c>
      <c r="AE720" s="138">
        <f>INDEX(ผลงานOPDVisit_HDC!$G:$G,MATCH(CalBudget2567!$D720,ผลงานOPDVisit_HDC!$A:$A,0))</f>
        <v>62</v>
      </c>
      <c r="AF720" s="138">
        <f t="shared" si="527"/>
        <v>148.24193548387098</v>
      </c>
      <c r="AG720" s="139">
        <f t="shared" si="528"/>
        <v>74.399999999999991</v>
      </c>
      <c r="AH720" s="140">
        <f t="shared" si="529"/>
        <v>74.399999999999991</v>
      </c>
      <c r="AI720" s="141">
        <f t="shared" si="530"/>
        <v>152.15552258064517</v>
      </c>
      <c r="AJ720" s="142">
        <f t="shared" si="531"/>
        <v>11320.370879999999</v>
      </c>
      <c r="AK720" s="143">
        <f>INDEX(รายได้แยกตามสิทธิ!$H:$H,MATCH(CalBudget2567!$D720,รายได้แยกตามสิทธิ!$B:$B,0))</f>
        <v>7961457.6299999999</v>
      </c>
      <c r="AL720" s="138">
        <f>INDEX(ผลงานOPDVisit_HDC!$K:$K,MATCH(CalBudget2567!$D720,ผลงานOPDVisit_HDC!$A:$A,0))</f>
        <v>452</v>
      </c>
      <c r="AM720" s="138">
        <f t="shared" si="532"/>
        <v>17613.844314159291</v>
      </c>
      <c r="AN720" s="139">
        <f t="shared" si="533"/>
        <v>542.4</v>
      </c>
      <c r="AO720" s="140">
        <f t="shared" si="534"/>
        <v>542.4</v>
      </c>
      <c r="AP720" s="141">
        <f t="shared" si="535"/>
        <v>18078.849804053098</v>
      </c>
      <c r="AQ720" s="142">
        <f t="shared" si="536"/>
        <v>9805968.1337183993</v>
      </c>
      <c r="AR720" s="144">
        <f t="shared" ref="AR720:AR783" si="561">O720+V720+AC720+AJ720+AQ720</f>
        <v>49223388.957647994</v>
      </c>
      <c r="AS720" s="143">
        <f>INDEX(รายได้แยกตามสิทธิ!$I:$I,MATCH(CalBudget2567!$D720,รายได้แยกตามสิทธิ!$B:$B,0))</f>
        <v>12572260.880000001</v>
      </c>
      <c r="AT720" s="138">
        <f>INDEX(ผลงานAdjRw_DHES!$D:$D,MATCH(CalBudget2567!$D720,ผลงานAdjRw_DHES!$B:$B,0))</f>
        <v>1630.8419999999999</v>
      </c>
      <c r="AU720" s="143">
        <f t="shared" si="537"/>
        <v>7709.0612579268882</v>
      </c>
      <c r="AV720" s="139">
        <f t="shared" si="538"/>
        <v>1957.0103999999997</v>
      </c>
      <c r="AW720" s="140">
        <f t="shared" si="539"/>
        <v>1957.0103999999997</v>
      </c>
      <c r="AX720" s="141">
        <f t="shared" si="540"/>
        <v>7912.5804751361584</v>
      </c>
      <c r="AY720" s="142">
        <f t="shared" si="541"/>
        <v>15485002.280678401</v>
      </c>
      <c r="AZ720" s="143">
        <f>INDEX(รายได้แยกตามสิทธิ!$J:$J,MATCH(CalBudget2567!$D720,รายได้แยกตามสิทธิ!$B:$B,0))</f>
        <v>1431642.28</v>
      </c>
      <c r="BA720" s="138">
        <f>INDEX(ผลงานAdjRw_DHES!$F:$F,MATCH(CalBudget2567!$D720,ผลงานAdjRw_DHES!$B:$B,0))</f>
        <v>138.31630000000001</v>
      </c>
      <c r="BB720" s="143">
        <f t="shared" si="542"/>
        <v>10350.495783938697</v>
      </c>
      <c r="BC720" s="139">
        <f t="shared" si="543"/>
        <v>165.97956000000002</v>
      </c>
      <c r="BD720" s="140">
        <f t="shared" si="544"/>
        <v>165.97956000000002</v>
      </c>
      <c r="BE720" s="141">
        <f t="shared" si="545"/>
        <v>10623.748872634678</v>
      </c>
      <c r="BF720" s="142">
        <f t="shared" si="546"/>
        <v>1763325.1634304002</v>
      </c>
      <c r="BG720" s="143">
        <f>INDEX(รายได้แยกตามสิทธิ!$K:$K,MATCH(CalBudget2567!$D720,รายได้แยกตามสิทธิ!$B:$B,0))</f>
        <v>330399.87</v>
      </c>
      <c r="BH720" s="138">
        <f>INDEX(ผลงานAdjRw_DHES!$E:$E,MATCH(CalBudget2567!$D720,ผลงานAdjRw_DHES!$B:$B,0))</f>
        <v>201.11840000000001</v>
      </c>
      <c r="BI720" s="143">
        <f t="shared" si="547"/>
        <v>1642.8127411514809</v>
      </c>
      <c r="BJ720" s="139">
        <f t="shared" si="548"/>
        <v>241.34208000000001</v>
      </c>
      <c r="BK720" s="140">
        <f t="shared" si="549"/>
        <v>241.34208000000001</v>
      </c>
      <c r="BL720" s="141">
        <f t="shared" si="550"/>
        <v>1686.18299751788</v>
      </c>
      <c r="BM720" s="142">
        <f t="shared" si="551"/>
        <v>406946.91188160004</v>
      </c>
      <c r="BN720" s="143">
        <f>INDEX(รายได้แยกตามสิทธิ!$N:$N,MATCH(CalBudget2567!$D720,รายได้แยกตามสิทธิ!$B:$B,0))</f>
        <v>1189340.57</v>
      </c>
      <c r="BO720" s="138">
        <f>INDEX(ผลงานAdjRw_DHES!$I:$I,MATCH(CalBudget2567!$D720,ผลงานAdjRw_DHES!$B:$B,0))</f>
        <v>78.90480000000025</v>
      </c>
      <c r="BP720" s="143">
        <f t="shared" si="552"/>
        <v>15073.10797315241</v>
      </c>
      <c r="BQ720" s="139">
        <f t="shared" si="553"/>
        <v>94.6857600000003</v>
      </c>
      <c r="BR720" s="140">
        <f t="shared" si="554"/>
        <v>94.6857600000003</v>
      </c>
      <c r="BS720" s="141">
        <f t="shared" si="555"/>
        <v>15471.038023643634</v>
      </c>
      <c r="BT720" s="142">
        <f t="shared" si="556"/>
        <v>1464886.9932576001</v>
      </c>
      <c r="BU720" s="144">
        <f t="shared" si="557"/>
        <v>19120161.349247999</v>
      </c>
      <c r="BV720" s="145">
        <f t="shared" ref="BV720:BV783" si="562">AR720+BU720</f>
        <v>68343550.306896001</v>
      </c>
      <c r="BW720" s="146">
        <f>INDEX(รายได้แยกตามสิทธิ!$Q:$Q,MATCH(CalBudget2567!$D720,รายได้แยกตามสิทธิ!$B:$B,0))</f>
        <v>0.5</v>
      </c>
      <c r="BX720" s="145">
        <f t="shared" si="558"/>
        <v>34171775.153448001</v>
      </c>
      <c r="BY720" s="141"/>
      <c r="BZ720" s="143">
        <f t="shared" si="559"/>
        <v>87933</v>
      </c>
      <c r="CA720" s="138">
        <f>INDEX(ผลงานOPDVisit_HDC!$C:$C,MATCH(CalBudget2567!$D720,ผลงานOPDVisit_HDC!$A:$A,0))</f>
        <v>87933</v>
      </c>
      <c r="CB720" s="138">
        <f t="shared" si="560"/>
        <v>0</v>
      </c>
    </row>
    <row r="721" spans="1:80" hidden="1" x14ac:dyDescent="0.7">
      <c r="A721" s="136">
        <f>COUNTA($D$16:D721)</f>
        <v>706</v>
      </c>
      <c r="B721" s="1">
        <v>10</v>
      </c>
      <c r="C721" s="2" t="s">
        <v>59</v>
      </c>
      <c r="D721" s="91" t="s">
        <v>781</v>
      </c>
      <c r="E721" s="3" t="s">
        <v>1668</v>
      </c>
      <c r="F721" s="4" t="s">
        <v>1876</v>
      </c>
      <c r="G721" s="1">
        <v>5</v>
      </c>
      <c r="H721" s="3" t="s">
        <v>2964</v>
      </c>
      <c r="I721" s="137">
        <f>INDEX(รายได้แยกตามสิทธิ!$D:$D,MATCH(CalBudget2567!$D721,รายได้แยกตามสิทธิ!$B:$B,0))</f>
        <v>30657420.440000001</v>
      </c>
      <c r="J721" s="138">
        <f>INDEX(ผลงานOPDVisit_HDC!$F:$F,MATCH(CalBudget2567!$D721,ผลงานOPDVisit_HDC!$A:$A,0))</f>
        <v>35387</v>
      </c>
      <c r="K721" s="138">
        <f t="shared" ref="K721:K784" si="563">SUM(I721/J721)</f>
        <v>866.34697600813865</v>
      </c>
      <c r="L721" s="139">
        <f t="shared" ref="L721:L784" si="564">J721*1.2</f>
        <v>42464.4</v>
      </c>
      <c r="M721" s="140">
        <f t="shared" ref="M721:M784" si="565">L721</f>
        <v>42464.4</v>
      </c>
      <c r="N721" s="141">
        <f t="shared" ref="N721:N784" si="566">($F$4*K721)+K721</f>
        <v>889.21853617475347</v>
      </c>
      <c r="O721" s="142">
        <f t="shared" ref="O721:O784" si="567">M721*N721</f>
        <v>37760131.607539199</v>
      </c>
      <c r="P721" s="143">
        <f>INDEX(รายได้แยกตามสิทธิ!$E:$E,MATCH(CalBudget2567!$D721,รายได้แยกตามสิทธิ!$B:$B,0))</f>
        <v>3509826.45</v>
      </c>
      <c r="Q721" s="138">
        <f>INDEX(ผลงานOPDVisit_HDC!$D:$D,MATCH(CalBudget2567!$D721,ผลงานOPDVisit_HDC!$A:$A,0))</f>
        <v>4148</v>
      </c>
      <c r="R721" s="138">
        <f t="shared" ref="R721:R784" si="568">IF(Q721=0,0,P721/Q721)</f>
        <v>846.14909594985545</v>
      </c>
      <c r="S721" s="139">
        <f t="shared" ref="S721:S784" si="569">Q721*1.2</f>
        <v>4977.5999999999995</v>
      </c>
      <c r="T721" s="140">
        <f t="shared" ref="T721:T784" si="570">S721</f>
        <v>4977.5999999999995</v>
      </c>
      <c r="U721" s="141">
        <f t="shared" ref="U721:U784" si="571">($F$4*R721)+R721</f>
        <v>868.4874320829316</v>
      </c>
      <c r="V721" s="142">
        <f t="shared" ref="V721:V784" si="572">T721*U721</f>
        <v>4322983.0419359999</v>
      </c>
      <c r="W721" s="143">
        <f>INDEX(รายได้แยกตามสิทธิ!$F:$F,MATCH(CalBudget2567!$D721,รายได้แยกตามสิทธิ!$B:$B,0))</f>
        <v>1525486.63</v>
      </c>
      <c r="X721" s="138">
        <f>INDEX(ผลงานOPDVisit_HDC!$E:$E,MATCH(CalBudget2567!$D721,ผลงานOPDVisit_HDC!$A:$A,0))</f>
        <v>2120</v>
      </c>
      <c r="Y721" s="138">
        <f t="shared" ref="Y721:Y784" si="573">IF(X721=0,0,W721/X721)</f>
        <v>719.56916509433961</v>
      </c>
      <c r="Z721" s="139">
        <f t="shared" ref="Z721:Z784" si="574">X721*1.2</f>
        <v>2544</v>
      </c>
      <c r="AA721" s="140">
        <f t="shared" ref="AA721:AA784" si="575">Z721</f>
        <v>2544</v>
      </c>
      <c r="AB721" s="141">
        <f t="shared" ref="AB721:AB784" si="576">($F$4*Y721)+Y721</f>
        <v>738.56579105283015</v>
      </c>
      <c r="AC721" s="142">
        <f t="shared" ref="AC721:AC784" si="577">AA721*AB721</f>
        <v>1878911.3724383998</v>
      </c>
      <c r="AD721" s="143">
        <f>INDEX(รายได้แยกตามสิทธิ!$G:$G,MATCH(CalBudget2567!$D721,รายได้แยกตามสิทธิ!$B:$B,0))</f>
        <v>20286</v>
      </c>
      <c r="AE721" s="138">
        <f>INDEX(ผลงานOPDVisit_HDC!$G:$G,MATCH(CalBudget2567!$D721,ผลงานOPDVisit_HDC!$A:$A,0))</f>
        <v>21</v>
      </c>
      <c r="AF721" s="138">
        <f t="shared" ref="AF721:AF784" si="578">IFERROR(SUM(AD721/AE721),0)</f>
        <v>966</v>
      </c>
      <c r="AG721" s="139">
        <f t="shared" ref="AG721:AG784" si="579">AE721*1.2</f>
        <v>25.2</v>
      </c>
      <c r="AH721" s="140">
        <f t="shared" ref="AH721:AH784" si="580">AG721</f>
        <v>25.2</v>
      </c>
      <c r="AI721" s="141">
        <f t="shared" ref="AI721:AI784" si="581">($F$4*AF721)+AF721</f>
        <v>991.50239999999997</v>
      </c>
      <c r="AJ721" s="142">
        <f t="shared" ref="AJ721:AJ784" si="582">AH721*AI721</f>
        <v>24985.860479999999</v>
      </c>
      <c r="AK721" s="143">
        <f>INDEX(รายได้แยกตามสิทธิ!$H:$H,MATCH(CalBudget2567!$D721,รายได้แยกตามสิทธิ!$B:$B,0))</f>
        <v>2015777.33</v>
      </c>
      <c r="AL721" s="138">
        <f>INDEX(ผลงานOPDVisit_HDC!$K:$K,MATCH(CalBudget2567!$D721,ผลงานOPDVisit_HDC!$A:$A,0))</f>
        <v>29343</v>
      </c>
      <c r="AM721" s="138">
        <f t="shared" ref="AM721:AM784" si="583">IFERROR(SUM(AK721/AL721),0)</f>
        <v>68.697042906314962</v>
      </c>
      <c r="AN721" s="139">
        <f t="shared" ref="AN721:AN784" si="584">AL721*1.2</f>
        <v>35211.599999999999</v>
      </c>
      <c r="AO721" s="140">
        <f t="shared" ref="AO721:AO784" si="585">AN721</f>
        <v>35211.599999999999</v>
      </c>
      <c r="AP721" s="141">
        <f t="shared" ref="AP721:AP784" si="586">($F$4*AM721)+AM721</f>
        <v>70.510644839041674</v>
      </c>
      <c r="AQ721" s="142">
        <f t="shared" ref="AQ721:AQ784" si="587">AO721*AP721</f>
        <v>2482792.6218143995</v>
      </c>
      <c r="AR721" s="144">
        <f t="shared" si="561"/>
        <v>46469804.504208006</v>
      </c>
      <c r="AS721" s="143">
        <f>INDEX(รายได้แยกตามสิทธิ!$I:$I,MATCH(CalBudget2567!$D721,รายได้แยกตามสิทธิ!$B:$B,0))</f>
        <v>13951691.369999999</v>
      </c>
      <c r="AT721" s="138">
        <f>INDEX(ผลงานAdjRw_DHES!$D:$D,MATCH(CalBudget2567!$D721,ผลงานAdjRw_DHES!$B:$B,0))</f>
        <v>1223.8543000000002</v>
      </c>
      <c r="AU721" s="143">
        <f t="shared" ref="AU721:AU784" si="588">IFERROR(SUM(AS721/AT721),0)</f>
        <v>11399.7976474814</v>
      </c>
      <c r="AV721" s="139">
        <f t="shared" ref="AV721:AV784" si="589">AT721*1.2</f>
        <v>1468.6251600000003</v>
      </c>
      <c r="AW721" s="140">
        <f t="shared" ref="AW721:AW784" si="590">AV721</f>
        <v>1468.6251600000003</v>
      </c>
      <c r="AX721" s="141">
        <f t="shared" ref="AX721:AX784" si="591">($F$4*AU721)+AU721</f>
        <v>11700.75230537491</v>
      </c>
      <c r="AY721" s="142">
        <f t="shared" ref="AY721:AY784" si="592">AW721*AX721</f>
        <v>17184019.226601601</v>
      </c>
      <c r="AZ721" s="143">
        <f>INDEX(รายได้แยกตามสิทธิ!$J:$J,MATCH(CalBudget2567!$D721,รายได้แยกตามสิทธิ!$B:$B,0))</f>
        <v>1069825.48</v>
      </c>
      <c r="BA721" s="138">
        <f>INDEX(ผลงานAdjRw_DHES!$F:$F,MATCH(CalBudget2567!$D721,ผลงานAdjRw_DHES!$B:$B,0))</f>
        <v>78.424499999999995</v>
      </c>
      <c r="BB721" s="143">
        <f t="shared" ref="BB721:BB784" si="593">IFERROR(SUM(AZ721/BA721),0)</f>
        <v>13641.470203826611</v>
      </c>
      <c r="BC721" s="139">
        <f t="shared" ref="BC721:BC784" si="594">BA721*1.2</f>
        <v>94.109399999999994</v>
      </c>
      <c r="BD721" s="140">
        <f t="shared" ref="BD721:BD784" si="595">BC721</f>
        <v>94.109399999999994</v>
      </c>
      <c r="BE721" s="141">
        <f t="shared" ref="BE721:BE784" si="596">($F$4*BB721)+BB721</f>
        <v>14001.605017207634</v>
      </c>
      <c r="BF721" s="142">
        <f t="shared" ref="BF721:BF784" si="597">BD721*BE721</f>
        <v>1317682.6472064001</v>
      </c>
      <c r="BG721" s="143">
        <f>INDEX(รายได้แยกตามสิทธิ!$K:$K,MATCH(CalBudget2567!$D721,รายได้แยกตามสิทธิ!$B:$B,0))</f>
        <v>382548.75</v>
      </c>
      <c r="BH721" s="138">
        <f>INDEX(ผลงานAdjRw_DHES!$E:$E,MATCH(CalBudget2567!$D721,ผลงานAdjRw_DHES!$B:$B,0))</f>
        <v>46.243200000000002</v>
      </c>
      <c r="BI721" s="143">
        <f t="shared" ref="BI721:BI784" si="598">IFERROR(SUM(BG721/BH721),0)</f>
        <v>8272.5406113763747</v>
      </c>
      <c r="BJ721" s="139">
        <f t="shared" ref="BJ721:BJ784" si="599">BH721*1.2</f>
        <v>55.491840000000003</v>
      </c>
      <c r="BK721" s="140">
        <f t="shared" ref="BK721:BK784" si="600">BJ721</f>
        <v>55.491840000000003</v>
      </c>
      <c r="BL721" s="141">
        <f t="shared" ref="BL721:BL784" si="601">($F$4*BI721)+BI721</f>
        <v>8490.9356835167109</v>
      </c>
      <c r="BM721" s="142">
        <f t="shared" ref="BM721:BM784" si="602">BK721*BL721</f>
        <v>471177.64439999999</v>
      </c>
      <c r="BN721" s="143">
        <f>INDEX(รายได้แยกตามสิทธิ!$N:$N,MATCH(CalBudget2567!$D721,รายได้แยกตามสิทธิ!$B:$B,0))</f>
        <v>440211.48</v>
      </c>
      <c r="BO721" s="138">
        <f>INDEX(ผลงานAdjRw_DHES!$I:$I,MATCH(CalBudget2567!$D721,ผลงานAdjRw_DHES!$B:$B,0))</f>
        <v>122.1881999999998</v>
      </c>
      <c r="BP721" s="143">
        <f t="shared" ref="BP721:BP784" si="603">IFERROR(SUM(BN721/BO721),0)</f>
        <v>3602.7331608125883</v>
      </c>
      <c r="BQ721" s="139">
        <f t="shared" ref="BQ721:BQ784" si="604">BO721*1.2</f>
        <v>146.62583999999976</v>
      </c>
      <c r="BR721" s="140">
        <f t="shared" ref="BR721:BR784" si="605">BQ721</f>
        <v>146.62583999999976</v>
      </c>
      <c r="BS721" s="141">
        <f t="shared" ref="BS721:BS784" si="606">($F$4*BP721)+BP721</f>
        <v>3697.8453162580404</v>
      </c>
      <c r="BT721" s="142">
        <f t="shared" ref="BT721:BT784" si="607">BR721*BS721</f>
        <v>542199.67568639992</v>
      </c>
      <c r="BU721" s="144">
        <f t="shared" ref="BU721:BU784" si="608">AY721+BF721+BM721+BT721</f>
        <v>19515079.193894401</v>
      </c>
      <c r="BV721" s="145">
        <f t="shared" si="562"/>
        <v>65984883.698102407</v>
      </c>
      <c r="BW721" s="146">
        <f>INDEX(รายได้แยกตามสิทธิ!$Q:$Q,MATCH(CalBudget2567!$D721,รายได้แยกตามสิทธิ!$B:$B,0))</f>
        <v>0.55000000000000004</v>
      </c>
      <c r="BX721" s="145">
        <f t="shared" ref="BX721:BX784" si="609">BV721*BW721</f>
        <v>36291686.033956327</v>
      </c>
      <c r="BY721" s="141"/>
      <c r="BZ721" s="143">
        <f t="shared" ref="BZ721:BZ784" si="610">SUM(J721,Q721,X721,AE721,AL721)</f>
        <v>71019</v>
      </c>
      <c r="CA721" s="138">
        <f>INDEX(ผลงานOPDVisit_HDC!$C:$C,MATCH(CalBudget2567!$D721,ผลงานOPDVisit_HDC!$A:$A,0))</f>
        <v>71019</v>
      </c>
      <c r="CB721" s="138">
        <f t="shared" ref="CB721:CB784" si="611">SUM(BZ721-CA721)</f>
        <v>0</v>
      </c>
    </row>
    <row r="722" spans="1:80" hidden="1" x14ac:dyDescent="0.7">
      <c r="A722" s="136">
        <f>COUNTA($D$16:D722)</f>
        <v>707</v>
      </c>
      <c r="B722" s="1">
        <v>10</v>
      </c>
      <c r="C722" s="2" t="s">
        <v>59</v>
      </c>
      <c r="D722" s="91" t="s">
        <v>782</v>
      </c>
      <c r="E722" s="3" t="s">
        <v>1669</v>
      </c>
      <c r="F722" s="4" t="s">
        <v>1876</v>
      </c>
      <c r="G722" s="1">
        <v>5</v>
      </c>
      <c r="H722" s="3" t="s">
        <v>2964</v>
      </c>
      <c r="I722" s="137">
        <f>INDEX(รายได้แยกตามสิทธิ!$D:$D,MATCH(CalBudget2567!$D722,รายได้แยกตามสิทธิ!$B:$B,0))</f>
        <v>13414187.4</v>
      </c>
      <c r="J722" s="138">
        <f>INDEX(ผลงานOPDVisit_HDC!$F:$F,MATCH(CalBudget2567!$D722,ผลงานOPDVisit_HDC!$A:$A,0))</f>
        <v>26426</v>
      </c>
      <c r="K722" s="138">
        <f t="shared" si="563"/>
        <v>507.61323696359648</v>
      </c>
      <c r="L722" s="139">
        <f t="shared" si="564"/>
        <v>31711.199999999997</v>
      </c>
      <c r="M722" s="140">
        <f t="shared" si="565"/>
        <v>31711.199999999997</v>
      </c>
      <c r="N722" s="141">
        <f t="shared" si="566"/>
        <v>521.01422641943543</v>
      </c>
      <c r="O722" s="142">
        <f t="shared" si="567"/>
        <v>16521986.336832</v>
      </c>
      <c r="P722" s="143">
        <f>INDEX(รายได้แยกตามสิทธิ!$E:$E,MATCH(CalBudget2567!$D722,รายได้แยกตามสิทธิ!$B:$B,0))</f>
        <v>2912070.06</v>
      </c>
      <c r="Q722" s="138">
        <f>INDEX(ผลงานOPDVisit_HDC!$D:$D,MATCH(CalBudget2567!$D722,ผลงานOPDVisit_HDC!$A:$A,0))</f>
        <v>4178</v>
      </c>
      <c r="R722" s="138">
        <f t="shared" si="568"/>
        <v>697.00097175682151</v>
      </c>
      <c r="S722" s="139">
        <f t="shared" si="569"/>
        <v>5013.5999999999995</v>
      </c>
      <c r="T722" s="140">
        <f t="shared" si="570"/>
        <v>5013.5999999999995</v>
      </c>
      <c r="U722" s="141">
        <f t="shared" si="571"/>
        <v>715.40179741120164</v>
      </c>
      <c r="V722" s="142">
        <f t="shared" si="572"/>
        <v>3586738.4515008</v>
      </c>
      <c r="W722" s="143">
        <f>INDEX(รายได้แยกตามสิทธิ!$F:$F,MATCH(CalBudget2567!$D722,รายได้แยกตามสิทธิ!$B:$B,0))</f>
        <v>749566.71</v>
      </c>
      <c r="X722" s="138">
        <f>INDEX(ผลงานOPDVisit_HDC!$E:$E,MATCH(CalBudget2567!$D722,ผลงานOPDVisit_HDC!$A:$A,0))</f>
        <v>2018</v>
      </c>
      <c r="Y722" s="138">
        <f t="shared" si="573"/>
        <v>371.44039147670958</v>
      </c>
      <c r="Z722" s="139">
        <f t="shared" si="574"/>
        <v>2421.6</v>
      </c>
      <c r="AA722" s="140">
        <f t="shared" si="575"/>
        <v>2421.6</v>
      </c>
      <c r="AB722" s="141">
        <f t="shared" si="576"/>
        <v>381.2464178116947</v>
      </c>
      <c r="AC722" s="142">
        <f t="shared" si="577"/>
        <v>923226.32537279988</v>
      </c>
      <c r="AD722" s="143">
        <f>INDEX(รายได้แยกตามสิทธิ!$G:$G,MATCH(CalBudget2567!$D722,รายได้แยกตามสิทธิ!$B:$B,0))</f>
        <v>12497</v>
      </c>
      <c r="AE722" s="138">
        <f>INDEX(ผลงานOPDVisit_HDC!$G:$G,MATCH(CalBudget2567!$D722,ผลงานOPDVisit_HDC!$A:$A,0))</f>
        <v>3</v>
      </c>
      <c r="AF722" s="138">
        <f t="shared" si="578"/>
        <v>4165.666666666667</v>
      </c>
      <c r="AG722" s="139">
        <f t="shared" si="579"/>
        <v>3.5999999999999996</v>
      </c>
      <c r="AH722" s="140">
        <f t="shared" si="580"/>
        <v>3.5999999999999996</v>
      </c>
      <c r="AI722" s="141">
        <f t="shared" si="581"/>
        <v>4275.6402666666672</v>
      </c>
      <c r="AJ722" s="142">
        <f t="shared" si="582"/>
        <v>15392.304960000001</v>
      </c>
      <c r="AK722" s="143">
        <f>INDEX(รายได้แยกตามสิทธิ!$H:$H,MATCH(CalBudget2567!$D722,รายได้แยกตามสิทธิ!$B:$B,0))</f>
        <v>480240.48</v>
      </c>
      <c r="AL722" s="138">
        <f>INDEX(ผลงานOPDVisit_HDC!$K:$K,MATCH(CalBudget2567!$D722,ผลงานOPDVisit_HDC!$A:$A,0))</f>
        <v>8336</v>
      </c>
      <c r="AM722" s="138">
        <f t="shared" si="583"/>
        <v>57.61042226487524</v>
      </c>
      <c r="AN722" s="139">
        <f t="shared" si="584"/>
        <v>10003.199999999999</v>
      </c>
      <c r="AO722" s="140">
        <f t="shared" si="585"/>
        <v>10003.199999999999</v>
      </c>
      <c r="AP722" s="141">
        <f t="shared" si="586"/>
        <v>59.131337412667946</v>
      </c>
      <c r="AQ722" s="142">
        <f t="shared" si="587"/>
        <v>591502.59440639999</v>
      </c>
      <c r="AR722" s="144">
        <f t="shared" si="561"/>
        <v>21638846.013072003</v>
      </c>
      <c r="AS722" s="143">
        <f>INDEX(รายได้แยกตามสิทธิ!$I:$I,MATCH(CalBudget2567!$D722,รายได้แยกตามสิทธิ!$B:$B,0))</f>
        <v>13391148.4</v>
      </c>
      <c r="AT722" s="138">
        <f>INDEX(ผลงานAdjRw_DHES!$D:$D,MATCH(CalBudget2567!$D722,ผลงานAdjRw_DHES!$B:$B,0))</f>
        <v>143.36660000000001</v>
      </c>
      <c r="AU722" s="143">
        <f t="shared" si="588"/>
        <v>93404.938109713141</v>
      </c>
      <c r="AV722" s="139">
        <f t="shared" si="589"/>
        <v>172.03992</v>
      </c>
      <c r="AW722" s="140">
        <f t="shared" si="590"/>
        <v>172.03992</v>
      </c>
      <c r="AX722" s="141">
        <f t="shared" si="591"/>
        <v>95870.828475809569</v>
      </c>
      <c r="AY722" s="142">
        <f t="shared" si="592"/>
        <v>16493609.661311999</v>
      </c>
      <c r="AZ722" s="143">
        <f>INDEX(รายได้แยกตามสิทธิ!$J:$J,MATCH(CalBudget2567!$D722,รายได้แยกตามสิทธิ!$B:$B,0))</f>
        <v>1238349.96</v>
      </c>
      <c r="BA722" s="138">
        <f>INDEX(ผลงานAdjRw_DHES!$F:$F,MATCH(CalBudget2567!$D722,ผลงานAdjRw_DHES!$B:$B,0))</f>
        <v>73.257999999999996</v>
      </c>
      <c r="BB722" s="143">
        <f t="shared" si="593"/>
        <v>16903.955335936007</v>
      </c>
      <c r="BC722" s="139">
        <f t="shared" si="594"/>
        <v>87.909599999999998</v>
      </c>
      <c r="BD722" s="140">
        <f t="shared" si="595"/>
        <v>87.909599999999998</v>
      </c>
      <c r="BE722" s="141">
        <f t="shared" si="596"/>
        <v>17350.219756804716</v>
      </c>
      <c r="BF722" s="142">
        <f t="shared" si="597"/>
        <v>1525250.8787327998</v>
      </c>
      <c r="BG722" s="143">
        <f>INDEX(รายได้แยกตามสิทธิ!$K:$K,MATCH(CalBudget2567!$D722,รายได้แยกตามสิทธิ!$B:$B,0))</f>
        <v>289175.5</v>
      </c>
      <c r="BH722" s="138">
        <f>INDEX(ผลงานAdjRw_DHES!$E:$E,MATCH(CalBudget2567!$D722,ผลงานAdjRw_DHES!$B:$B,0))</f>
        <v>22.691300000000002</v>
      </c>
      <c r="BI722" s="143">
        <f t="shared" si="598"/>
        <v>12743.893033894046</v>
      </c>
      <c r="BJ722" s="139">
        <f t="shared" si="599"/>
        <v>27.229560000000003</v>
      </c>
      <c r="BK722" s="140">
        <f t="shared" si="600"/>
        <v>27.229560000000003</v>
      </c>
      <c r="BL722" s="141">
        <f t="shared" si="601"/>
        <v>13080.331809988849</v>
      </c>
      <c r="BM722" s="142">
        <f t="shared" si="602"/>
        <v>356171.67984</v>
      </c>
      <c r="BN722" s="143">
        <f>INDEX(รายได้แยกตามสิทธิ!$N:$N,MATCH(CalBudget2567!$D722,รายได้แยกตามสิทธิ!$B:$B,0))</f>
        <v>297534</v>
      </c>
      <c r="BO722" s="138">
        <f>INDEX(ผลงานAdjRw_DHES!$I:$I,MATCH(CalBudget2567!$D722,ผลงานAdjRw_DHES!$B:$B,0))</f>
        <v>1197.7379999999998</v>
      </c>
      <c r="BP722" s="143">
        <f t="shared" si="603"/>
        <v>248.41325899320222</v>
      </c>
      <c r="BQ722" s="139">
        <f t="shared" si="604"/>
        <v>1437.2855999999997</v>
      </c>
      <c r="BR722" s="140">
        <f t="shared" si="605"/>
        <v>1437.2855999999997</v>
      </c>
      <c r="BS722" s="141">
        <f t="shared" si="606"/>
        <v>254.97136903062275</v>
      </c>
      <c r="BT722" s="142">
        <f t="shared" si="607"/>
        <v>366466.67711999995</v>
      </c>
      <c r="BU722" s="144">
        <f t="shared" si="608"/>
        <v>18741498.897004798</v>
      </c>
      <c r="BV722" s="145">
        <f t="shared" si="562"/>
        <v>40380344.910076797</v>
      </c>
      <c r="BW722" s="146">
        <f>INDEX(รายได้แยกตามสิทธิ!$Q:$Q,MATCH(CalBudget2567!$D722,รายได้แยกตามสิทธิ!$B:$B,0))</f>
        <v>0.57999999999999996</v>
      </c>
      <c r="BX722" s="145">
        <f t="shared" si="609"/>
        <v>23420600.04784454</v>
      </c>
      <c r="BY722" s="141"/>
      <c r="BZ722" s="143">
        <f t="shared" si="610"/>
        <v>40961</v>
      </c>
      <c r="CA722" s="138">
        <f>INDEX(ผลงานOPDVisit_HDC!$C:$C,MATCH(CalBudget2567!$D722,ผลงานOPDVisit_HDC!$A:$A,0))</f>
        <v>40961</v>
      </c>
      <c r="CB722" s="138">
        <f t="shared" si="611"/>
        <v>0</v>
      </c>
    </row>
    <row r="723" spans="1:80" hidden="1" x14ac:dyDescent="0.7">
      <c r="A723" s="136">
        <f>COUNTA($D$16:D723)</f>
        <v>708</v>
      </c>
      <c r="B723" s="1">
        <v>10</v>
      </c>
      <c r="C723" s="2" t="s">
        <v>59</v>
      </c>
      <c r="D723" s="91" t="s">
        <v>783</v>
      </c>
      <c r="E723" s="3" t="s">
        <v>1670</v>
      </c>
      <c r="F723" s="4" t="s">
        <v>1876</v>
      </c>
      <c r="G723" s="1">
        <v>2</v>
      </c>
      <c r="H723" s="3" t="s">
        <v>2968</v>
      </c>
      <c r="I723" s="137">
        <f>INDEX(รายได้แยกตามสิทธิ!$D:$D,MATCH(CalBudget2567!$D723,รายได้แยกตามสิทธิ!$B:$B,0))</f>
        <v>14795493.93</v>
      </c>
      <c r="J723" s="138">
        <f>INDEX(ผลงานOPDVisit_HDC!$F:$F,MATCH(CalBudget2567!$D723,ผลงานOPDVisit_HDC!$A:$A,0))</f>
        <v>36835</v>
      </c>
      <c r="K723" s="138">
        <f t="shared" si="563"/>
        <v>401.66944292113476</v>
      </c>
      <c r="L723" s="139">
        <f t="shared" si="564"/>
        <v>44202</v>
      </c>
      <c r="M723" s="140">
        <f t="shared" si="565"/>
        <v>44202</v>
      </c>
      <c r="N723" s="141">
        <f t="shared" si="566"/>
        <v>412.27351621425271</v>
      </c>
      <c r="O723" s="142">
        <f t="shared" si="567"/>
        <v>18223313.963702399</v>
      </c>
      <c r="P723" s="143">
        <f>INDEX(รายได้แยกตามสิทธิ!$E:$E,MATCH(CalBudget2567!$D723,รายได้แยกตามสิทธิ!$B:$B,0))</f>
        <v>1779511.25</v>
      </c>
      <c r="Q723" s="138">
        <f>INDEX(ผลงานOPDVisit_HDC!$D:$D,MATCH(CalBudget2567!$D723,ผลงานOPDVisit_HDC!$A:$A,0))</f>
        <v>3833</v>
      </c>
      <c r="R723" s="138">
        <f t="shared" si="568"/>
        <v>464.26069658231148</v>
      </c>
      <c r="S723" s="139">
        <f t="shared" si="569"/>
        <v>4599.5999999999995</v>
      </c>
      <c r="T723" s="140">
        <f t="shared" si="570"/>
        <v>4599.5999999999995</v>
      </c>
      <c r="U723" s="141">
        <f t="shared" si="571"/>
        <v>476.51717897208448</v>
      </c>
      <c r="V723" s="142">
        <f t="shared" si="572"/>
        <v>2191788.4163999995</v>
      </c>
      <c r="W723" s="143">
        <f>INDEX(รายได้แยกตามสิทธิ!$F:$F,MATCH(CalBudget2567!$D723,รายได้แยกตามสิทธิ!$B:$B,0))</f>
        <v>457056.5</v>
      </c>
      <c r="X723" s="138">
        <f>INDEX(ผลงานOPDVisit_HDC!$E:$E,MATCH(CalBudget2567!$D723,ผลงานOPDVisit_HDC!$A:$A,0))</f>
        <v>1552</v>
      </c>
      <c r="Y723" s="138">
        <f t="shared" si="573"/>
        <v>294.49516752577318</v>
      </c>
      <c r="Z723" s="139">
        <f t="shared" si="574"/>
        <v>1862.3999999999999</v>
      </c>
      <c r="AA723" s="140">
        <f t="shared" si="575"/>
        <v>1862.3999999999999</v>
      </c>
      <c r="AB723" s="141">
        <f t="shared" si="576"/>
        <v>302.26983994845358</v>
      </c>
      <c r="AC723" s="142">
        <f t="shared" si="577"/>
        <v>562947.34991999995</v>
      </c>
      <c r="AD723" s="143">
        <f>INDEX(รายได้แยกตามสิทธิ!$G:$G,MATCH(CalBudget2567!$D723,รายได้แยกตามสิทธิ!$B:$B,0))</f>
        <v>2520</v>
      </c>
      <c r="AE723" s="138">
        <f>INDEX(ผลงานOPDVisit_HDC!$G:$G,MATCH(CalBudget2567!$D723,ผลงานOPDVisit_HDC!$A:$A,0))</f>
        <v>0</v>
      </c>
      <c r="AF723" s="138">
        <f t="shared" si="578"/>
        <v>0</v>
      </c>
      <c r="AG723" s="139">
        <f t="shared" si="579"/>
        <v>0</v>
      </c>
      <c r="AH723" s="140">
        <f t="shared" si="580"/>
        <v>0</v>
      </c>
      <c r="AI723" s="141">
        <f t="shared" si="581"/>
        <v>0</v>
      </c>
      <c r="AJ723" s="142">
        <f t="shared" si="582"/>
        <v>0</v>
      </c>
      <c r="AK723" s="143">
        <f>INDEX(รายได้แยกตามสิทธิ!$H:$H,MATCH(CalBudget2567!$D723,รายได้แยกตามสิทธิ!$B:$B,0))</f>
        <v>3831150.02</v>
      </c>
      <c r="AL723" s="138">
        <f>INDEX(ผลงานOPDVisit_HDC!$K:$K,MATCH(CalBudget2567!$D723,ผลงานOPDVisit_HDC!$A:$A,0))</f>
        <v>1345</v>
      </c>
      <c r="AM723" s="138">
        <f t="shared" si="583"/>
        <v>2848.4386765799259</v>
      </c>
      <c r="AN723" s="139">
        <f t="shared" si="584"/>
        <v>1614</v>
      </c>
      <c r="AO723" s="140">
        <f t="shared" si="585"/>
        <v>1614</v>
      </c>
      <c r="AP723" s="141">
        <f t="shared" si="586"/>
        <v>2923.637457641636</v>
      </c>
      <c r="AQ723" s="142">
        <f t="shared" si="587"/>
        <v>4718750.8566336008</v>
      </c>
      <c r="AR723" s="144">
        <f t="shared" si="561"/>
        <v>25696800.586656</v>
      </c>
      <c r="AS723" s="143">
        <f>INDEX(รายได้แยกตามสิทธิ!$I:$I,MATCH(CalBudget2567!$D723,รายได้แยกตามสิทธิ!$B:$B,0))</f>
        <v>4718159.0999999996</v>
      </c>
      <c r="AT723" s="138">
        <f>INDEX(ผลงานAdjRw_DHES!$D:$D,MATCH(CalBudget2567!$D723,ผลงานAdjRw_DHES!$B:$B,0))</f>
        <v>566.8519</v>
      </c>
      <c r="AU723" s="143">
        <f t="shared" si="588"/>
        <v>8323.4423312332547</v>
      </c>
      <c r="AV723" s="139">
        <f t="shared" si="589"/>
        <v>680.22227999999996</v>
      </c>
      <c r="AW723" s="140">
        <f t="shared" si="590"/>
        <v>680.22227999999996</v>
      </c>
      <c r="AX723" s="141">
        <f t="shared" si="591"/>
        <v>8543.1812087778126</v>
      </c>
      <c r="AY723" s="142">
        <f t="shared" si="592"/>
        <v>5811262.2002879996</v>
      </c>
      <c r="AZ723" s="143">
        <f>INDEX(รายได้แยกตามสิทธิ!$J:$J,MATCH(CalBudget2567!$D723,รายได้แยกตามสิทธิ!$B:$B,0))</f>
        <v>501089</v>
      </c>
      <c r="BA723" s="138">
        <f>INDEX(ผลงานAdjRw_DHES!$F:$F,MATCH(CalBudget2567!$D723,ผลงานAdjRw_DHES!$B:$B,0))</f>
        <v>39.788000000000004</v>
      </c>
      <c r="BB723" s="143">
        <f t="shared" si="593"/>
        <v>12593.973057203175</v>
      </c>
      <c r="BC723" s="139">
        <f t="shared" si="594"/>
        <v>47.745600000000003</v>
      </c>
      <c r="BD723" s="140">
        <f t="shared" si="595"/>
        <v>47.745600000000003</v>
      </c>
      <c r="BE723" s="141">
        <f t="shared" si="596"/>
        <v>12926.453945913339</v>
      </c>
      <c r="BF723" s="142">
        <f t="shared" si="597"/>
        <v>617181.29952</v>
      </c>
      <c r="BG723" s="143">
        <f>INDEX(รายได้แยกตามสิทธิ!$K:$K,MATCH(CalBudget2567!$D723,รายได้แยกตามสิทธิ!$B:$B,0))</f>
        <v>61503</v>
      </c>
      <c r="BH723" s="138">
        <f>INDEX(ผลงานAdjRw_DHES!$E:$E,MATCH(CalBudget2567!$D723,ผลงานAdjRw_DHES!$B:$B,0))</f>
        <v>12.299300000000001</v>
      </c>
      <c r="BI723" s="143">
        <f t="shared" si="598"/>
        <v>5000.5284853609555</v>
      </c>
      <c r="BJ723" s="139">
        <f t="shared" si="599"/>
        <v>14.75916</v>
      </c>
      <c r="BK723" s="140">
        <f t="shared" si="600"/>
        <v>14.75916</v>
      </c>
      <c r="BL723" s="141">
        <f t="shared" si="601"/>
        <v>5132.5424373744845</v>
      </c>
      <c r="BM723" s="142">
        <f t="shared" si="602"/>
        <v>75752.015039999998</v>
      </c>
      <c r="BN723" s="143">
        <f>INDEX(รายได้แยกตามสิทธิ!$N:$N,MATCH(CalBudget2567!$D723,รายได้แยกตามสิทธิ!$B:$B,0))</f>
        <v>46779.82</v>
      </c>
      <c r="BO723" s="138">
        <f>INDEX(ผลงานAdjRw_DHES!$I:$I,MATCH(CalBudget2567!$D723,ผลงานAdjRw_DHES!$B:$B,0))</f>
        <v>15.710799999999971</v>
      </c>
      <c r="BP723" s="143">
        <f t="shared" si="603"/>
        <v>2977.5581128905014</v>
      </c>
      <c r="BQ723" s="139">
        <f t="shared" si="604"/>
        <v>18.852959999999964</v>
      </c>
      <c r="BR723" s="140">
        <f t="shared" si="605"/>
        <v>18.852959999999964</v>
      </c>
      <c r="BS723" s="141">
        <f t="shared" si="606"/>
        <v>3056.1656470708108</v>
      </c>
      <c r="BT723" s="142">
        <f t="shared" si="607"/>
        <v>57617.768697600004</v>
      </c>
      <c r="BU723" s="144">
        <f t="shared" si="608"/>
        <v>6561813.2835455993</v>
      </c>
      <c r="BV723" s="145">
        <f t="shared" si="562"/>
        <v>32258613.870201599</v>
      </c>
      <c r="BW723" s="146">
        <f>INDEX(รายได้แยกตามสิทธิ!$Q:$Q,MATCH(CalBudget2567!$D723,รายได้แยกตามสิทธิ!$B:$B,0))</f>
        <v>0.51</v>
      </c>
      <c r="BX723" s="145">
        <f t="shared" si="609"/>
        <v>16451893.073802816</v>
      </c>
      <c r="BY723" s="141"/>
      <c r="BZ723" s="143">
        <f t="shared" si="610"/>
        <v>43565</v>
      </c>
      <c r="CA723" s="138">
        <f>INDEX(ผลงานOPDVisit_HDC!$C:$C,MATCH(CalBudget2567!$D723,ผลงานOPDVisit_HDC!$A:$A,0))</f>
        <v>43565</v>
      </c>
      <c r="CB723" s="138">
        <f t="shared" si="611"/>
        <v>0</v>
      </c>
    </row>
    <row r="724" spans="1:80" hidden="1" x14ac:dyDescent="0.7">
      <c r="A724" s="136">
        <f>COUNTA($D$16:D724)</f>
        <v>709</v>
      </c>
      <c r="B724" s="1">
        <v>10</v>
      </c>
      <c r="C724" s="2" t="s">
        <v>60</v>
      </c>
      <c r="D724" s="91" t="s">
        <v>784</v>
      </c>
      <c r="E724" s="3" t="s">
        <v>1671</v>
      </c>
      <c r="F724" s="4" t="s">
        <v>1877</v>
      </c>
      <c r="G724" s="1">
        <v>17</v>
      </c>
      <c r="H724" s="3" t="s">
        <v>2971</v>
      </c>
      <c r="I724" s="137">
        <f>INDEX(รายได้แยกตามสิทธิ!$D:$D,MATCH(CalBudget2567!$D724,รายได้แยกตามสิทธิ!$B:$B,0))</f>
        <v>199972275.08000001</v>
      </c>
      <c r="J724" s="138">
        <f>INDEX(ผลงานOPDVisit_HDC!$F:$F,MATCH(CalBudget2567!$D724,ผลงานOPDVisit_HDC!$A:$A,0))</f>
        <v>182128</v>
      </c>
      <c r="K724" s="138">
        <f t="shared" si="563"/>
        <v>1097.9765608802602</v>
      </c>
      <c r="L724" s="139">
        <f t="shared" si="564"/>
        <v>218553.60000000001</v>
      </c>
      <c r="M724" s="140">
        <f t="shared" si="565"/>
        <v>218553.60000000001</v>
      </c>
      <c r="N724" s="141">
        <f t="shared" si="566"/>
        <v>1126.9631420874991</v>
      </c>
      <c r="O724" s="142">
        <f t="shared" si="567"/>
        <v>246301851.77053446</v>
      </c>
      <c r="P724" s="143">
        <f>INDEX(รายได้แยกตามสิทธิ!$E:$E,MATCH(CalBudget2567!$D724,รายได้แยกตามสิทธิ!$B:$B,0))</f>
        <v>93147618.109999999</v>
      </c>
      <c r="Q724" s="138">
        <f>INDEX(ผลงานOPDVisit_HDC!$D:$D,MATCH(CalBudget2567!$D724,ผลงานOPDVisit_HDC!$A:$A,0))</f>
        <v>60370</v>
      </c>
      <c r="R724" s="138">
        <f t="shared" si="568"/>
        <v>1542.9454714262051</v>
      </c>
      <c r="S724" s="139">
        <f t="shared" si="569"/>
        <v>72444</v>
      </c>
      <c r="T724" s="140">
        <f t="shared" si="570"/>
        <v>72444</v>
      </c>
      <c r="U724" s="141">
        <f t="shared" si="571"/>
        <v>1583.6792318718569</v>
      </c>
      <c r="V724" s="142">
        <f t="shared" si="572"/>
        <v>114728058.27372481</v>
      </c>
      <c r="W724" s="143">
        <f>INDEX(รายได้แยกตามสิทธิ!$F:$F,MATCH(CalBudget2567!$D724,รายได้แยกตามสิทธิ!$B:$B,0))</f>
        <v>21430632.850000001</v>
      </c>
      <c r="X724" s="138">
        <f>INDEX(ผลงานOPDVisit_HDC!$E:$E,MATCH(CalBudget2567!$D724,ผลงานOPDVisit_HDC!$A:$A,0))</f>
        <v>27949</v>
      </c>
      <c r="Y724" s="138">
        <f t="shared" si="573"/>
        <v>766.77637303660242</v>
      </c>
      <c r="Z724" s="139">
        <f t="shared" si="574"/>
        <v>33538.799999999996</v>
      </c>
      <c r="AA724" s="140">
        <f t="shared" si="575"/>
        <v>33538.799999999996</v>
      </c>
      <c r="AB724" s="141">
        <f t="shared" si="576"/>
        <v>787.01926928476871</v>
      </c>
      <c r="AC724" s="142">
        <f t="shared" si="577"/>
        <v>26395681.868687999</v>
      </c>
      <c r="AD724" s="143">
        <f>INDEX(รายได้แยกตามสิทธิ!$G:$G,MATCH(CalBudget2567!$D724,รายได้แยกตามสิทธิ!$B:$B,0))</f>
        <v>95243</v>
      </c>
      <c r="AE724" s="138">
        <f>INDEX(ผลงานOPDVisit_HDC!$G:$G,MATCH(CalBudget2567!$D724,ผลงานOPDVisit_HDC!$A:$A,0))</f>
        <v>86</v>
      </c>
      <c r="AF724" s="138">
        <f t="shared" si="578"/>
        <v>1107.4767441860465</v>
      </c>
      <c r="AG724" s="139">
        <f t="shared" si="579"/>
        <v>103.2</v>
      </c>
      <c r="AH724" s="140">
        <f t="shared" si="580"/>
        <v>103.2</v>
      </c>
      <c r="AI724" s="141">
        <f t="shared" si="581"/>
        <v>1136.7141302325581</v>
      </c>
      <c r="AJ724" s="142">
        <f t="shared" si="582"/>
        <v>117308.89823999999</v>
      </c>
      <c r="AK724" s="143">
        <f>INDEX(รายได้แยกตามสิทธิ!$H:$H,MATCH(CalBudget2567!$D724,รายได้แยกตามสิทธิ!$B:$B,0))</f>
        <v>11782826.119999999</v>
      </c>
      <c r="AL724" s="138">
        <f>INDEX(ผลงานOPDVisit_HDC!$K:$K,MATCH(CalBudget2567!$D724,ผลงานOPDVisit_HDC!$A:$A,0))</f>
        <v>81945</v>
      </c>
      <c r="AM724" s="138">
        <f t="shared" si="583"/>
        <v>143.78944560375862</v>
      </c>
      <c r="AN724" s="139">
        <f t="shared" si="584"/>
        <v>98334</v>
      </c>
      <c r="AO724" s="140">
        <f t="shared" si="585"/>
        <v>98334</v>
      </c>
      <c r="AP724" s="141">
        <f t="shared" si="586"/>
        <v>147.58548696769785</v>
      </c>
      <c r="AQ724" s="142">
        <f t="shared" si="587"/>
        <v>14512671.2754816</v>
      </c>
      <c r="AR724" s="144">
        <f t="shared" si="561"/>
        <v>402055572.08666885</v>
      </c>
      <c r="AS724" s="143">
        <f>INDEX(รายได้แยกตามสิทธิ!$I:$I,MATCH(CalBudget2567!$D724,รายได้แยกตามสิทธิ!$B:$B,0))</f>
        <v>326347508.26999998</v>
      </c>
      <c r="AT724" s="138">
        <f>INDEX(ผลงานAdjRw_DHES!$D:$D,MATCH(CalBudget2567!$D724,ผลงานAdjRw_DHES!$B:$B,0))</f>
        <v>18707.017499999998</v>
      </c>
      <c r="AU724" s="143">
        <f t="shared" si="588"/>
        <v>17445.191798746113</v>
      </c>
      <c r="AV724" s="139">
        <f t="shared" si="589"/>
        <v>22448.420999999998</v>
      </c>
      <c r="AW724" s="140">
        <f t="shared" si="590"/>
        <v>22448.420999999998</v>
      </c>
      <c r="AX724" s="141">
        <f t="shared" si="591"/>
        <v>17905.744862233012</v>
      </c>
      <c r="AY724" s="142">
        <f t="shared" si="592"/>
        <v>401955698.98599362</v>
      </c>
      <c r="AZ724" s="143">
        <f>INDEX(รายได้แยกตามสิทธิ!$J:$J,MATCH(CalBudget2567!$D724,รายได้แยกตามสิทธิ!$B:$B,0))</f>
        <v>56254581.630000003</v>
      </c>
      <c r="BA724" s="138">
        <f>INDEX(ผลงานAdjRw_DHES!$F:$F,MATCH(CalBudget2567!$D724,ผลงานAdjRw_DHES!$B:$B,0))</f>
        <v>3203.7808</v>
      </c>
      <c r="BB724" s="143">
        <f t="shared" si="593"/>
        <v>17558.811024149967</v>
      </c>
      <c r="BC724" s="139">
        <f t="shared" si="594"/>
        <v>3844.5369599999999</v>
      </c>
      <c r="BD724" s="140">
        <f t="shared" si="595"/>
        <v>3844.5369599999999</v>
      </c>
      <c r="BE724" s="141">
        <f t="shared" si="596"/>
        <v>18022.363635187525</v>
      </c>
      <c r="BF724" s="142">
        <f t="shared" si="597"/>
        <v>69287643.102038398</v>
      </c>
      <c r="BG724" s="143">
        <f>INDEX(รายได้แยกตามสิทธิ!$K:$K,MATCH(CalBudget2567!$D724,รายได้แยกตามสิทธิ!$B:$B,0))</f>
        <v>25715919.219999999</v>
      </c>
      <c r="BH724" s="138">
        <f>INDEX(ผลงานAdjRw_DHES!$E:$E,MATCH(CalBudget2567!$D724,ผลงานAdjRw_DHES!$B:$B,0))</f>
        <v>1152.5664999999999</v>
      </c>
      <c r="BI724" s="143">
        <f t="shared" si="598"/>
        <v>22311.874603330914</v>
      </c>
      <c r="BJ724" s="139">
        <f t="shared" si="599"/>
        <v>1383.0797999999998</v>
      </c>
      <c r="BK724" s="140">
        <f t="shared" si="600"/>
        <v>1383.0797999999998</v>
      </c>
      <c r="BL724" s="141">
        <f t="shared" si="601"/>
        <v>22900.908092858852</v>
      </c>
      <c r="BM724" s="142">
        <f t="shared" si="602"/>
        <v>31673783.384889595</v>
      </c>
      <c r="BN724" s="143">
        <f>INDEX(รายได้แยกตามสิทธิ!$N:$N,MATCH(CalBudget2567!$D724,รายได้แยกตามสิทธิ!$B:$B,0))</f>
        <v>34026397.710000001</v>
      </c>
      <c r="BO724" s="138">
        <f>INDEX(ผลงานAdjRw_DHES!$I:$I,MATCH(CalBudget2567!$D724,ผลงานAdjRw_DHES!$B:$B,0))</f>
        <v>1853.0091000000007</v>
      </c>
      <c r="BP724" s="143">
        <f t="shared" si="603"/>
        <v>18362.779605345699</v>
      </c>
      <c r="BQ724" s="139">
        <f t="shared" si="604"/>
        <v>2223.6109200000005</v>
      </c>
      <c r="BR724" s="140">
        <f t="shared" si="605"/>
        <v>2223.6109200000005</v>
      </c>
      <c r="BS724" s="141">
        <f t="shared" si="606"/>
        <v>18847.556986926826</v>
      </c>
      <c r="BT724" s="142">
        <f t="shared" si="607"/>
        <v>41909633.531452797</v>
      </c>
      <c r="BU724" s="144">
        <f t="shared" si="608"/>
        <v>544826759.00437438</v>
      </c>
      <c r="BV724" s="145">
        <f t="shared" si="562"/>
        <v>946882331.09104323</v>
      </c>
      <c r="BW724" s="146">
        <f>INDEX(รายได้แยกตามสิทธิ!$Q:$Q,MATCH(CalBudget2567!$D724,รายได้แยกตามสิทธิ!$B:$B,0))</f>
        <v>0.35</v>
      </c>
      <c r="BX724" s="145">
        <f t="shared" si="609"/>
        <v>331408815.88186508</v>
      </c>
      <c r="BY724" s="141"/>
      <c r="BZ724" s="143">
        <f t="shared" si="610"/>
        <v>352478</v>
      </c>
      <c r="CA724" s="138">
        <f>INDEX(ผลงานOPDVisit_HDC!$C:$C,MATCH(CalBudget2567!$D724,ผลงานOPDVisit_HDC!$A:$A,0))</f>
        <v>352478</v>
      </c>
      <c r="CB724" s="138">
        <f t="shared" si="611"/>
        <v>0</v>
      </c>
    </row>
    <row r="725" spans="1:80" hidden="1" x14ac:dyDescent="0.7">
      <c r="A725" s="136">
        <f>COUNTA($D$16:D725)</f>
        <v>710</v>
      </c>
      <c r="B725" s="1">
        <v>10</v>
      </c>
      <c r="C725" s="2" t="s">
        <v>60</v>
      </c>
      <c r="D725" s="91" t="s">
        <v>785</v>
      </c>
      <c r="E725" s="3" t="s">
        <v>1672</v>
      </c>
      <c r="F725" s="4" t="s">
        <v>1876</v>
      </c>
      <c r="G725" s="1">
        <v>6</v>
      </c>
      <c r="H725" s="3" t="s">
        <v>2965</v>
      </c>
      <c r="I725" s="137">
        <f>INDEX(รายได้แยกตามสิทธิ!$D:$D,MATCH(CalBudget2567!$D725,รายได้แยกตามสิทธิ!$B:$B,0))</f>
        <v>26797405.710000001</v>
      </c>
      <c r="J725" s="138">
        <f>INDEX(ผลงานOPDVisit_HDC!$F:$F,MATCH(CalBudget2567!$D725,ผลงานOPDVisit_HDC!$A:$A,0))</f>
        <v>54177</v>
      </c>
      <c r="K725" s="138">
        <f t="shared" si="563"/>
        <v>494.62697657677614</v>
      </c>
      <c r="L725" s="139">
        <f t="shared" si="564"/>
        <v>65012.399999999994</v>
      </c>
      <c r="M725" s="140">
        <f t="shared" si="565"/>
        <v>65012.399999999994</v>
      </c>
      <c r="N725" s="141">
        <f t="shared" si="566"/>
        <v>507.68512875840304</v>
      </c>
      <c r="O725" s="142">
        <f t="shared" si="567"/>
        <v>33005828.6648928</v>
      </c>
      <c r="P725" s="143">
        <f>INDEX(รายได้แยกตามสิทธิ!$E:$E,MATCH(CalBudget2567!$D725,รายได้แยกตามสิทธิ!$B:$B,0))</f>
        <v>3920707.3</v>
      </c>
      <c r="Q725" s="138">
        <f>INDEX(ผลงานOPDVisit_HDC!$D:$D,MATCH(CalBudget2567!$D725,ผลงานOPDVisit_HDC!$A:$A,0))</f>
        <v>7226</v>
      </c>
      <c r="R725" s="138">
        <f t="shared" si="568"/>
        <v>542.58335178521997</v>
      </c>
      <c r="S725" s="139">
        <f t="shared" si="569"/>
        <v>8671.1999999999989</v>
      </c>
      <c r="T725" s="140">
        <f t="shared" si="570"/>
        <v>8671.1999999999989</v>
      </c>
      <c r="U725" s="141">
        <f t="shared" si="571"/>
        <v>556.90755227234979</v>
      </c>
      <c r="V725" s="142">
        <f t="shared" si="572"/>
        <v>4829056.7672639992</v>
      </c>
      <c r="W725" s="143">
        <f>INDEX(รายได้แยกตามสิทธิ!$F:$F,MATCH(CalBudget2567!$D725,รายได้แยกตามสิทธิ!$B:$B,0))</f>
        <v>654815.25</v>
      </c>
      <c r="X725" s="138">
        <f>INDEX(ผลงานOPDVisit_HDC!$E:$E,MATCH(CalBudget2567!$D725,ผลงานOPDVisit_HDC!$A:$A,0))</f>
        <v>3185</v>
      </c>
      <c r="Y725" s="138">
        <f t="shared" si="573"/>
        <v>205.59348508634224</v>
      </c>
      <c r="Z725" s="139">
        <f t="shared" si="574"/>
        <v>3822</v>
      </c>
      <c r="AA725" s="140">
        <f t="shared" si="575"/>
        <v>3822</v>
      </c>
      <c r="AB725" s="141">
        <f t="shared" si="576"/>
        <v>211.02115309262169</v>
      </c>
      <c r="AC725" s="142">
        <f t="shared" si="577"/>
        <v>806522.84712000005</v>
      </c>
      <c r="AD725" s="143">
        <f>INDEX(รายได้แยกตามสิทธิ!$G:$G,MATCH(CalBudget2567!$D725,รายได้แยกตามสิทธิ!$B:$B,0))</f>
        <v>39935</v>
      </c>
      <c r="AE725" s="138">
        <f>INDEX(ผลงานOPDVisit_HDC!$G:$G,MATCH(CalBudget2567!$D725,ผลงานOPDVisit_HDC!$A:$A,0))</f>
        <v>721</v>
      </c>
      <c r="AF725" s="138">
        <f t="shared" si="578"/>
        <v>55.38834951456311</v>
      </c>
      <c r="AG725" s="139">
        <f t="shared" si="579"/>
        <v>865.19999999999993</v>
      </c>
      <c r="AH725" s="140">
        <f t="shared" si="580"/>
        <v>865.19999999999993</v>
      </c>
      <c r="AI725" s="141">
        <f t="shared" si="581"/>
        <v>56.850601941747577</v>
      </c>
      <c r="AJ725" s="142">
        <f t="shared" si="582"/>
        <v>49187.140800000001</v>
      </c>
      <c r="AK725" s="143">
        <f>INDEX(รายได้แยกตามสิทธิ!$H:$H,MATCH(CalBudget2567!$D725,รายได้แยกตามสิทธิ!$B:$B,0))</f>
        <v>2190607.4</v>
      </c>
      <c r="AL725" s="138">
        <f>INDEX(ผลงานOPDVisit_HDC!$K:$K,MATCH(CalBudget2567!$D725,ผลงานOPDVisit_HDC!$A:$A,0))</f>
        <v>2322</v>
      </c>
      <c r="AM725" s="138">
        <f t="shared" si="583"/>
        <v>943.41403962101629</v>
      </c>
      <c r="AN725" s="139">
        <f t="shared" si="584"/>
        <v>2786.4</v>
      </c>
      <c r="AO725" s="140">
        <f t="shared" si="585"/>
        <v>2786.4</v>
      </c>
      <c r="AP725" s="141">
        <f t="shared" si="586"/>
        <v>968.32017026701112</v>
      </c>
      <c r="AQ725" s="142">
        <f t="shared" si="587"/>
        <v>2698127.3224319997</v>
      </c>
      <c r="AR725" s="144">
        <f t="shared" si="561"/>
        <v>41388722.742508799</v>
      </c>
      <c r="AS725" s="143">
        <f>INDEX(รายได้แยกตามสิทธิ!$I:$I,MATCH(CalBudget2567!$D725,รายได้แยกตามสิทธิ!$B:$B,0))</f>
        <v>8422638.8900000006</v>
      </c>
      <c r="AT725" s="138">
        <f>INDEX(ผลงานAdjRw_DHES!$D:$D,MATCH(CalBudget2567!$D725,ผลงานAdjRw_DHES!$B:$B,0))</f>
        <v>978.70630000000006</v>
      </c>
      <c r="AU725" s="143">
        <f t="shared" si="588"/>
        <v>8605.8901327190797</v>
      </c>
      <c r="AV725" s="139">
        <f t="shared" si="589"/>
        <v>1174.4475600000001</v>
      </c>
      <c r="AW725" s="140">
        <f t="shared" si="590"/>
        <v>1174.4475600000001</v>
      </c>
      <c r="AX725" s="141">
        <f t="shared" si="591"/>
        <v>8833.0856322228628</v>
      </c>
      <c r="AY725" s="142">
        <f t="shared" si="592"/>
        <v>10373995.868035199</v>
      </c>
      <c r="AZ725" s="143">
        <f>INDEX(รายได้แยกตามสิทธิ!$J:$J,MATCH(CalBudget2567!$D725,รายได้แยกตามสิทธิ!$B:$B,0))</f>
        <v>1042441.17</v>
      </c>
      <c r="BA725" s="138">
        <f>INDEX(ผลงานAdjRw_DHES!$F:$F,MATCH(CalBudget2567!$D725,ผลงานAdjRw_DHES!$B:$B,0))</f>
        <v>81.478599999999986</v>
      </c>
      <c r="BB725" s="143">
        <f t="shared" si="593"/>
        <v>12794.048621355794</v>
      </c>
      <c r="BC725" s="139">
        <f t="shared" si="594"/>
        <v>97.774319999999975</v>
      </c>
      <c r="BD725" s="140">
        <f t="shared" si="595"/>
        <v>97.774319999999975</v>
      </c>
      <c r="BE725" s="141">
        <f t="shared" si="596"/>
        <v>13131.811504959587</v>
      </c>
      <c r="BF725" s="142">
        <f t="shared" si="597"/>
        <v>1283953.9402655999</v>
      </c>
      <c r="BG725" s="143">
        <f>INDEX(รายได้แยกตามสิทธิ!$K:$K,MATCH(CalBudget2567!$D725,รายได้แยกตามสิทธิ!$B:$B,0))</f>
        <v>190172.25</v>
      </c>
      <c r="BH725" s="138">
        <f>INDEX(ผลงานAdjRw_DHES!$E:$E,MATCH(CalBudget2567!$D725,ผลงานAdjRw_DHES!$B:$B,0))</f>
        <v>28.060400000000001</v>
      </c>
      <c r="BI725" s="143">
        <f t="shared" si="598"/>
        <v>6777.2465823723105</v>
      </c>
      <c r="BJ725" s="139">
        <f t="shared" si="599"/>
        <v>33.67248</v>
      </c>
      <c r="BK725" s="140">
        <f t="shared" si="600"/>
        <v>33.67248</v>
      </c>
      <c r="BL725" s="141">
        <f t="shared" si="601"/>
        <v>6956.1658921469398</v>
      </c>
      <c r="BM725" s="142">
        <f t="shared" si="602"/>
        <v>234231.35687999998</v>
      </c>
      <c r="BN725" s="143">
        <f>INDEX(รายได้แยกตามสิทธิ!$N:$N,MATCH(CalBudget2567!$D725,รายได้แยกตามสิทธิ!$B:$B,0))</f>
        <v>903331.86</v>
      </c>
      <c r="BO725" s="138">
        <f>INDEX(ผลงานAdjRw_DHES!$I:$I,MATCH(CalBudget2567!$D725,ผลงานAdjRw_DHES!$B:$B,0))</f>
        <v>71.80909999999993</v>
      </c>
      <c r="BP725" s="143">
        <f t="shared" si="603"/>
        <v>12579.629322746016</v>
      </c>
      <c r="BQ725" s="139">
        <f t="shared" si="604"/>
        <v>86.17091999999991</v>
      </c>
      <c r="BR725" s="140">
        <f t="shared" si="605"/>
        <v>86.17091999999991</v>
      </c>
      <c r="BS725" s="141">
        <f t="shared" si="606"/>
        <v>12911.731536866509</v>
      </c>
      <c r="BT725" s="142">
        <f t="shared" si="607"/>
        <v>1112615.7853247998</v>
      </c>
      <c r="BU725" s="144">
        <f t="shared" si="608"/>
        <v>13004796.950505599</v>
      </c>
      <c r="BV725" s="145">
        <f t="shared" si="562"/>
        <v>54393519.693014398</v>
      </c>
      <c r="BW725" s="146">
        <f>INDEX(รายได้แยกตามสิทธิ!$Q:$Q,MATCH(CalBudget2567!$D725,รายได้แยกตามสิทธิ!$B:$B,0))</f>
        <v>0.54</v>
      </c>
      <c r="BX725" s="145">
        <f t="shared" si="609"/>
        <v>29372500.634227779</v>
      </c>
      <c r="BY725" s="141"/>
      <c r="BZ725" s="143">
        <f t="shared" si="610"/>
        <v>67631</v>
      </c>
      <c r="CA725" s="138">
        <f>INDEX(ผลงานOPDVisit_HDC!$C:$C,MATCH(CalBudget2567!$D725,ผลงานOPDVisit_HDC!$A:$A,0))</f>
        <v>67631</v>
      </c>
      <c r="CB725" s="138">
        <f t="shared" si="611"/>
        <v>0</v>
      </c>
    </row>
    <row r="726" spans="1:80" hidden="1" x14ac:dyDescent="0.7">
      <c r="A726" s="136">
        <f>COUNTA($D$16:D726)</f>
        <v>711</v>
      </c>
      <c r="B726" s="1">
        <v>10</v>
      </c>
      <c r="C726" s="2" t="s">
        <v>60</v>
      </c>
      <c r="D726" s="91" t="s">
        <v>786</v>
      </c>
      <c r="E726" s="3" t="s">
        <v>1673</v>
      </c>
      <c r="F726" s="4" t="s">
        <v>1876</v>
      </c>
      <c r="G726" s="1">
        <v>6</v>
      </c>
      <c r="H726" s="3" t="s">
        <v>2965</v>
      </c>
      <c r="I726" s="137">
        <f>INDEX(รายได้แยกตามสิทธิ!$D:$D,MATCH(CalBudget2567!$D726,รายได้แยกตามสิทธิ!$B:$B,0))</f>
        <v>37451837.380000003</v>
      </c>
      <c r="J726" s="138">
        <f>INDEX(ผลงานOPDVisit_HDC!$F:$F,MATCH(CalBudget2567!$D726,ผลงานOPDVisit_HDC!$A:$A,0))</f>
        <v>58361</v>
      </c>
      <c r="K726" s="138">
        <f t="shared" si="563"/>
        <v>641.7271359298162</v>
      </c>
      <c r="L726" s="139">
        <f t="shared" si="564"/>
        <v>70033.2</v>
      </c>
      <c r="M726" s="140">
        <f t="shared" si="565"/>
        <v>70033.2</v>
      </c>
      <c r="N726" s="141">
        <f t="shared" si="566"/>
        <v>658.66873231836337</v>
      </c>
      <c r="O726" s="142">
        <f t="shared" si="567"/>
        <v>46128679.064198405</v>
      </c>
      <c r="P726" s="143">
        <f>INDEX(รายได้แยกตามสิทธิ!$E:$E,MATCH(CalBudget2567!$D726,รายได้แยกตามสิทธิ!$B:$B,0))</f>
        <v>9862526.9499999993</v>
      </c>
      <c r="Q726" s="138">
        <f>INDEX(ผลงานOPDVisit_HDC!$D:$D,MATCH(CalBudget2567!$D726,ผลงานOPDVisit_HDC!$A:$A,0))</f>
        <v>12576</v>
      </c>
      <c r="R726" s="138">
        <f t="shared" si="568"/>
        <v>784.2340131997455</v>
      </c>
      <c r="S726" s="139">
        <f t="shared" si="569"/>
        <v>15091.199999999999</v>
      </c>
      <c r="T726" s="140">
        <f t="shared" si="570"/>
        <v>15091.199999999999</v>
      </c>
      <c r="U726" s="141">
        <f t="shared" si="571"/>
        <v>804.93779114821882</v>
      </c>
      <c r="V726" s="142">
        <f t="shared" si="572"/>
        <v>12147477.193775998</v>
      </c>
      <c r="W726" s="143">
        <f>INDEX(รายได้แยกตามสิทธิ!$F:$F,MATCH(CalBudget2567!$D726,รายได้แยกตามสิทธิ!$B:$B,0))</f>
        <v>1283917.77</v>
      </c>
      <c r="X726" s="138">
        <f>INDEX(ผลงานOPDVisit_HDC!$E:$E,MATCH(CalBudget2567!$D726,ผลงานOPDVisit_HDC!$A:$A,0))</f>
        <v>12626</v>
      </c>
      <c r="Y726" s="138">
        <f t="shared" si="573"/>
        <v>101.68840250277206</v>
      </c>
      <c r="Z726" s="139">
        <f t="shared" si="574"/>
        <v>15151.199999999999</v>
      </c>
      <c r="AA726" s="140">
        <f t="shared" si="575"/>
        <v>15151.199999999999</v>
      </c>
      <c r="AB726" s="141">
        <f t="shared" si="576"/>
        <v>104.37297632884524</v>
      </c>
      <c r="AC726" s="142">
        <f t="shared" si="577"/>
        <v>1581375.8389535998</v>
      </c>
      <c r="AD726" s="143">
        <f>INDEX(รายได้แยกตามสิทธิ!$G:$G,MATCH(CalBudget2567!$D726,รายได้แยกตามสิทธิ!$B:$B,0))</f>
        <v>56131.8</v>
      </c>
      <c r="AE726" s="138">
        <f>INDEX(ผลงานOPDVisit_HDC!$G:$G,MATCH(CalBudget2567!$D726,ผลงานOPDVisit_HDC!$A:$A,0))</f>
        <v>193</v>
      </c>
      <c r="AF726" s="138">
        <f t="shared" si="578"/>
        <v>290.83834196891195</v>
      </c>
      <c r="AG726" s="139">
        <f t="shared" si="579"/>
        <v>231.6</v>
      </c>
      <c r="AH726" s="140">
        <f t="shared" si="580"/>
        <v>231.6</v>
      </c>
      <c r="AI726" s="141">
        <f t="shared" si="581"/>
        <v>298.51647419689124</v>
      </c>
      <c r="AJ726" s="142">
        <f t="shared" si="582"/>
        <v>69136.415424000006</v>
      </c>
      <c r="AK726" s="143">
        <f>INDEX(รายได้แยกตามสิทธิ!$H:$H,MATCH(CalBudget2567!$D726,รายได้แยกตามสิทธิ!$B:$B,0))</f>
        <v>1539674.25</v>
      </c>
      <c r="AL726" s="138">
        <f>INDEX(ผลงานOPDVisit_HDC!$K:$K,MATCH(CalBudget2567!$D726,ผลงานOPDVisit_HDC!$A:$A,0))</f>
        <v>3301</v>
      </c>
      <c r="AM726" s="138">
        <f t="shared" si="583"/>
        <v>466.42661314753104</v>
      </c>
      <c r="AN726" s="139">
        <f t="shared" si="584"/>
        <v>3961.2</v>
      </c>
      <c r="AO726" s="140">
        <f t="shared" si="585"/>
        <v>3961.2</v>
      </c>
      <c r="AP726" s="141">
        <f t="shared" si="586"/>
        <v>478.74027573462587</v>
      </c>
      <c r="AQ726" s="142">
        <f t="shared" si="587"/>
        <v>1896385.9802399999</v>
      </c>
      <c r="AR726" s="144">
        <f t="shared" si="561"/>
        <v>61823054.492591999</v>
      </c>
      <c r="AS726" s="143">
        <f>INDEX(รายได้แยกตามสิทธิ!$I:$I,MATCH(CalBudget2567!$D726,รายได้แยกตามสิทธิ!$B:$B,0))</f>
        <v>11418092.83</v>
      </c>
      <c r="AT726" s="138">
        <f>INDEX(ผลงานAdjRw_DHES!$D:$D,MATCH(CalBudget2567!$D726,ผลงานAdjRw_DHES!$B:$B,0))</f>
        <v>954.83500000000004</v>
      </c>
      <c r="AU726" s="143">
        <f t="shared" si="588"/>
        <v>11958.184220310315</v>
      </c>
      <c r="AV726" s="139">
        <f t="shared" si="589"/>
        <v>1145.8019999999999</v>
      </c>
      <c r="AW726" s="140">
        <f t="shared" si="590"/>
        <v>1145.8019999999999</v>
      </c>
      <c r="AX726" s="141">
        <f t="shared" si="591"/>
        <v>12273.880283726507</v>
      </c>
      <c r="AY726" s="142">
        <f t="shared" si="592"/>
        <v>14063436.576854398</v>
      </c>
      <c r="AZ726" s="143">
        <f>INDEX(รายได้แยกตามสิทธิ!$J:$J,MATCH(CalBudget2567!$D726,รายได้แยกตามสิทธิ!$B:$B,0))</f>
        <v>1364325.33</v>
      </c>
      <c r="BA726" s="138">
        <f>INDEX(ผลงานAdjRw_DHES!$F:$F,MATCH(CalBudget2567!$D726,ผลงานAdjRw_DHES!$B:$B,0))</f>
        <v>113.50369999999999</v>
      </c>
      <c r="BB726" s="143">
        <f t="shared" si="593"/>
        <v>12020.095644459168</v>
      </c>
      <c r="BC726" s="139">
        <f t="shared" si="594"/>
        <v>136.20443999999998</v>
      </c>
      <c r="BD726" s="140">
        <f t="shared" si="595"/>
        <v>136.20443999999998</v>
      </c>
      <c r="BE726" s="141">
        <f t="shared" si="596"/>
        <v>12337.42616947289</v>
      </c>
      <c r="BF726" s="142">
        <f t="shared" si="597"/>
        <v>1680412.2224543998</v>
      </c>
      <c r="BG726" s="143">
        <f>INDEX(รายได้แยกตามสิทธิ!$K:$K,MATCH(CalBudget2567!$D726,รายได้แยกตามสิทธิ!$B:$B,0))</f>
        <v>385401.05</v>
      </c>
      <c r="BH726" s="138">
        <f>INDEX(ผลงานAdjRw_DHES!$E:$E,MATCH(CalBudget2567!$D726,ผลงานAdjRw_DHES!$B:$B,0))</f>
        <v>51.434400000000004</v>
      </c>
      <c r="BI726" s="143">
        <f t="shared" si="598"/>
        <v>7493.0600920784527</v>
      </c>
      <c r="BJ726" s="139">
        <f t="shared" si="599"/>
        <v>61.72128</v>
      </c>
      <c r="BK726" s="140">
        <f t="shared" si="600"/>
        <v>61.72128</v>
      </c>
      <c r="BL726" s="141">
        <f t="shared" si="601"/>
        <v>7690.8768785093234</v>
      </c>
      <c r="BM726" s="142">
        <f t="shared" si="602"/>
        <v>474690.76526399993</v>
      </c>
      <c r="BN726" s="143">
        <f>INDEX(รายได้แยกตามสิทธิ!$N:$N,MATCH(CalBudget2567!$D726,รายได้แยกตามสิทธิ!$B:$B,0))</f>
        <v>443791.68</v>
      </c>
      <c r="BO726" s="138">
        <f>INDEX(ผลงานAdjRw_DHES!$I:$I,MATCH(CalBudget2567!$D726,ผลงานAdjRw_DHES!$B:$B,0))</f>
        <v>420.6327</v>
      </c>
      <c r="BP726" s="143">
        <f t="shared" si="603"/>
        <v>1055.057488397835</v>
      </c>
      <c r="BQ726" s="139">
        <f t="shared" si="604"/>
        <v>504.75923999999998</v>
      </c>
      <c r="BR726" s="140">
        <f t="shared" si="605"/>
        <v>504.75923999999998</v>
      </c>
      <c r="BS726" s="141">
        <f t="shared" si="606"/>
        <v>1082.9110060915377</v>
      </c>
      <c r="BT726" s="142">
        <f t="shared" si="607"/>
        <v>546609.33642239997</v>
      </c>
      <c r="BU726" s="144">
        <f t="shared" si="608"/>
        <v>16765148.9009952</v>
      </c>
      <c r="BV726" s="145">
        <f t="shared" si="562"/>
        <v>78588203.393587202</v>
      </c>
      <c r="BW726" s="146">
        <f>INDEX(รายได้แยกตามสิทธิ!$Q:$Q,MATCH(CalBudget2567!$D726,รายได้แยกตามสิทธิ!$B:$B,0))</f>
        <v>0.47</v>
      </c>
      <c r="BX726" s="145">
        <f t="shared" si="609"/>
        <v>36936455.594985984</v>
      </c>
      <c r="BY726" s="141"/>
      <c r="BZ726" s="143">
        <f t="shared" si="610"/>
        <v>87057</v>
      </c>
      <c r="CA726" s="138">
        <f>INDEX(ผลงานOPDVisit_HDC!$C:$C,MATCH(CalBudget2567!$D726,ผลงานOPDVisit_HDC!$A:$A,0))</f>
        <v>87057</v>
      </c>
      <c r="CB726" s="138">
        <f t="shared" si="611"/>
        <v>0</v>
      </c>
    </row>
    <row r="727" spans="1:80" hidden="1" x14ac:dyDescent="0.7">
      <c r="A727" s="136">
        <f>COUNTA($D$16:D727)</f>
        <v>712</v>
      </c>
      <c r="B727" s="1">
        <v>10</v>
      </c>
      <c r="C727" s="2" t="s">
        <v>60</v>
      </c>
      <c r="D727" s="91" t="s">
        <v>787</v>
      </c>
      <c r="E727" s="3" t="s">
        <v>1674</v>
      </c>
      <c r="F727" s="4" t="s">
        <v>1876</v>
      </c>
      <c r="G727" s="1">
        <v>5</v>
      </c>
      <c r="H727" s="3" t="s">
        <v>2964</v>
      </c>
      <c r="I727" s="137">
        <f>INDEX(รายได้แยกตามสิทธิ!$D:$D,MATCH(CalBudget2567!$D727,รายได้แยกตามสิทธิ!$B:$B,0))</f>
        <v>27756849.809999999</v>
      </c>
      <c r="J727" s="138">
        <f>INDEX(ผลงานOPDVisit_HDC!$F:$F,MATCH(CalBudget2567!$D727,ผลงานOPDVisit_HDC!$A:$A,0))</f>
        <v>53941</v>
      </c>
      <c r="K727" s="138">
        <f t="shared" si="563"/>
        <v>514.5779612910402</v>
      </c>
      <c r="L727" s="139">
        <f t="shared" si="564"/>
        <v>64729.2</v>
      </c>
      <c r="M727" s="140">
        <f t="shared" si="565"/>
        <v>64729.2</v>
      </c>
      <c r="N727" s="141">
        <f t="shared" si="566"/>
        <v>528.16281946912363</v>
      </c>
      <c r="O727" s="142">
        <f t="shared" si="567"/>
        <v>34187556.773980796</v>
      </c>
      <c r="P727" s="143">
        <f>INDEX(รายได้แยกตามสิทธิ!$E:$E,MATCH(CalBudget2567!$D727,รายได้แยกตามสิทธิ!$B:$B,0))</f>
        <v>18261760.09</v>
      </c>
      <c r="Q727" s="138">
        <f>INDEX(ผลงานOPDVisit_HDC!$D:$D,MATCH(CalBudget2567!$D727,ผลงานOPDVisit_HDC!$A:$A,0))</f>
        <v>21809</v>
      </c>
      <c r="R727" s="138">
        <f t="shared" si="568"/>
        <v>837.34972213306435</v>
      </c>
      <c r="S727" s="139">
        <f t="shared" si="569"/>
        <v>26170.799999999999</v>
      </c>
      <c r="T727" s="140">
        <f t="shared" si="570"/>
        <v>26170.799999999999</v>
      </c>
      <c r="U727" s="141">
        <f t="shared" si="571"/>
        <v>859.45575479737727</v>
      </c>
      <c r="V727" s="142">
        <f t="shared" si="572"/>
        <v>22492644.667651199</v>
      </c>
      <c r="W727" s="143">
        <f>INDEX(รายได้แยกตามสิทธิ!$F:$F,MATCH(CalBudget2567!$D727,รายได้แยกตามสิทธิ!$B:$B,0))</f>
        <v>1465918.87</v>
      </c>
      <c r="X727" s="138">
        <f>INDEX(ผลงานOPDVisit_HDC!$E:$E,MATCH(CalBudget2567!$D727,ผลงานOPDVisit_HDC!$A:$A,0))</f>
        <v>5865</v>
      </c>
      <c r="Y727" s="138">
        <f t="shared" si="573"/>
        <v>249.9435413469736</v>
      </c>
      <c r="Z727" s="139">
        <f t="shared" si="574"/>
        <v>7038</v>
      </c>
      <c r="AA727" s="140">
        <f t="shared" si="575"/>
        <v>7038</v>
      </c>
      <c r="AB727" s="141">
        <f t="shared" si="576"/>
        <v>256.54205083853373</v>
      </c>
      <c r="AC727" s="142">
        <f t="shared" si="577"/>
        <v>1805542.9538016003</v>
      </c>
      <c r="AD727" s="143">
        <f>INDEX(รายได้แยกตามสิทธิ!$G:$G,MATCH(CalBudget2567!$D727,รายได้แยกตามสิทธิ!$B:$B,0))</f>
        <v>10358</v>
      </c>
      <c r="AE727" s="138">
        <f>INDEX(ผลงานOPDVisit_HDC!$G:$G,MATCH(CalBudget2567!$D727,ผลงานOPDVisit_HDC!$A:$A,0))</f>
        <v>51</v>
      </c>
      <c r="AF727" s="138">
        <f t="shared" si="578"/>
        <v>203.09803921568627</v>
      </c>
      <c r="AG727" s="139">
        <f t="shared" si="579"/>
        <v>61.199999999999996</v>
      </c>
      <c r="AH727" s="140">
        <f t="shared" si="580"/>
        <v>61.199999999999996</v>
      </c>
      <c r="AI727" s="141">
        <f t="shared" si="581"/>
        <v>208.45982745098038</v>
      </c>
      <c r="AJ727" s="142">
        <f t="shared" si="582"/>
        <v>12757.741439999998</v>
      </c>
      <c r="AK727" s="143">
        <f>INDEX(รายได้แยกตามสิทธิ!$H:$H,MATCH(CalBudget2567!$D727,รายได้แยกตามสิทธิ!$B:$B,0))</f>
        <v>2486833.37</v>
      </c>
      <c r="AL727" s="138">
        <f>INDEX(ผลงานOPDVisit_HDC!$K:$K,MATCH(CalBudget2567!$D727,ผลงานOPDVisit_HDC!$A:$A,0))</f>
        <v>4782</v>
      </c>
      <c r="AM727" s="138">
        <f t="shared" si="583"/>
        <v>520.04043705562526</v>
      </c>
      <c r="AN727" s="139">
        <f t="shared" si="584"/>
        <v>5738.4</v>
      </c>
      <c r="AO727" s="140">
        <f t="shared" si="585"/>
        <v>5738.4</v>
      </c>
      <c r="AP727" s="141">
        <f t="shared" si="586"/>
        <v>533.76950459389377</v>
      </c>
      <c r="AQ727" s="142">
        <f t="shared" si="587"/>
        <v>3062982.9251615996</v>
      </c>
      <c r="AR727" s="144">
        <f t="shared" si="561"/>
        <v>61561485.062035196</v>
      </c>
      <c r="AS727" s="143">
        <f>INDEX(รายได้แยกตามสิทธิ!$I:$I,MATCH(CalBudget2567!$D727,รายได้แยกตามสิทธิ!$B:$B,0))</f>
        <v>10756900.640000001</v>
      </c>
      <c r="AT727" s="138">
        <f>INDEX(ผลงานAdjRw_DHES!$D:$D,MATCH(CalBudget2567!$D727,ผลงานAdjRw_DHES!$B:$B,0))</f>
        <v>992.90110000000016</v>
      </c>
      <c r="AU727" s="143">
        <f t="shared" si="588"/>
        <v>10833.808765042157</v>
      </c>
      <c r="AV727" s="139">
        <f t="shared" si="589"/>
        <v>1191.4813200000001</v>
      </c>
      <c r="AW727" s="140">
        <f t="shared" si="590"/>
        <v>1191.4813200000001</v>
      </c>
      <c r="AX727" s="141">
        <f t="shared" si="591"/>
        <v>11119.821316439269</v>
      </c>
      <c r="AY727" s="142">
        <f t="shared" si="592"/>
        <v>13249059.380275199</v>
      </c>
      <c r="AZ727" s="143">
        <f>INDEX(รายได้แยกตามสิทธิ!$J:$J,MATCH(CalBudget2567!$D727,รายได้แยกตามสิทธิ!$B:$B,0))</f>
        <v>2298540.36</v>
      </c>
      <c r="BA727" s="138">
        <f>INDEX(ผลงานAdjRw_DHES!$F:$F,MATCH(CalBudget2567!$D727,ผลงานAdjRw_DHES!$B:$B,0))</f>
        <v>137.66159999999999</v>
      </c>
      <c r="BB727" s="143">
        <f t="shared" si="593"/>
        <v>16697.033595425302</v>
      </c>
      <c r="BC727" s="139">
        <f t="shared" si="594"/>
        <v>165.19391999999999</v>
      </c>
      <c r="BD727" s="140">
        <f t="shared" si="595"/>
        <v>165.19391999999999</v>
      </c>
      <c r="BE727" s="141">
        <f t="shared" si="596"/>
        <v>17137.835282344531</v>
      </c>
      <c r="BF727" s="142">
        <f t="shared" si="597"/>
        <v>2831066.1906047999</v>
      </c>
      <c r="BG727" s="143">
        <f>INDEX(รายได้แยกตามสิทธิ!$K:$K,MATCH(CalBudget2567!$D727,รายได้แยกตามสิทธิ!$B:$B,0))</f>
        <v>470109</v>
      </c>
      <c r="BH727" s="138">
        <f>INDEX(ผลงานAdjRw_DHES!$E:$E,MATCH(CalBudget2567!$D727,ผลงานAdjRw_DHES!$B:$B,0))</f>
        <v>43.422599999999989</v>
      </c>
      <c r="BI727" s="143">
        <f t="shared" si="598"/>
        <v>10826.366914924489</v>
      </c>
      <c r="BJ727" s="139">
        <f t="shared" si="599"/>
        <v>52.107119999999988</v>
      </c>
      <c r="BK727" s="140">
        <f t="shared" si="600"/>
        <v>52.107119999999988</v>
      </c>
      <c r="BL727" s="141">
        <f t="shared" si="601"/>
        <v>11112.183001478495</v>
      </c>
      <c r="BM727" s="142">
        <f t="shared" si="602"/>
        <v>579023.85311999999</v>
      </c>
      <c r="BN727" s="143">
        <f>INDEX(รายได้แยกตามสิทธิ!$N:$N,MATCH(CalBudget2567!$D727,รายได้แยกตามสิทธิ!$B:$B,0))</f>
        <v>266743.5</v>
      </c>
      <c r="BO727" s="138">
        <f>INDEX(ผลงานAdjRw_DHES!$I:$I,MATCH(CalBudget2567!$D727,ผลงานAdjRw_DHES!$B:$B,0))</f>
        <v>37.317599999999999</v>
      </c>
      <c r="BP727" s="143">
        <f t="shared" si="603"/>
        <v>7147.9275194546271</v>
      </c>
      <c r="BQ727" s="139">
        <f t="shared" si="604"/>
        <v>44.781119999999994</v>
      </c>
      <c r="BR727" s="140">
        <f t="shared" si="605"/>
        <v>44.781119999999994</v>
      </c>
      <c r="BS727" s="141">
        <f t="shared" si="606"/>
        <v>7336.6328059682291</v>
      </c>
      <c r="BT727" s="142">
        <f t="shared" si="607"/>
        <v>328542.63407999993</v>
      </c>
      <c r="BU727" s="144">
        <f t="shared" si="608"/>
        <v>16987692.058079999</v>
      </c>
      <c r="BV727" s="145">
        <f t="shared" si="562"/>
        <v>78549177.120115191</v>
      </c>
      <c r="BW727" s="146">
        <f>INDEX(รายได้แยกตามสิทธิ!$Q:$Q,MATCH(CalBudget2567!$D727,รายได้แยกตามสิทธิ!$B:$B,0))</f>
        <v>0.31</v>
      </c>
      <c r="BX727" s="145">
        <f t="shared" si="609"/>
        <v>24350244.907235708</v>
      </c>
      <c r="BY727" s="141"/>
      <c r="BZ727" s="143">
        <f t="shared" si="610"/>
        <v>86448</v>
      </c>
      <c r="CA727" s="138">
        <f>INDEX(ผลงานOPDVisit_HDC!$C:$C,MATCH(CalBudget2567!$D727,ผลงานOPDVisit_HDC!$A:$A,0))</f>
        <v>86448</v>
      </c>
      <c r="CB727" s="138">
        <f t="shared" si="611"/>
        <v>0</v>
      </c>
    </row>
    <row r="728" spans="1:80" hidden="1" x14ac:dyDescent="0.7">
      <c r="A728" s="136">
        <f>COUNTA($D$16:D728)</f>
        <v>713</v>
      </c>
      <c r="B728" s="1">
        <v>10</v>
      </c>
      <c r="C728" s="2" t="s">
        <v>60</v>
      </c>
      <c r="D728" s="91" t="s">
        <v>788</v>
      </c>
      <c r="E728" s="3" t="s">
        <v>1675</v>
      </c>
      <c r="F728" s="4" t="s">
        <v>1876</v>
      </c>
      <c r="G728" s="1">
        <v>5</v>
      </c>
      <c r="H728" s="3" t="s">
        <v>2964</v>
      </c>
      <c r="I728" s="137">
        <f>INDEX(รายได้แยกตามสิทธิ!$D:$D,MATCH(CalBudget2567!$D728,รายได้แยกตามสิทธิ!$B:$B,0))</f>
        <v>22772888.75</v>
      </c>
      <c r="J728" s="138">
        <f>INDEX(ผลงานOPDVisit_HDC!$F:$F,MATCH(CalBudget2567!$D728,ผลงานOPDVisit_HDC!$A:$A,0))</f>
        <v>57596</v>
      </c>
      <c r="K728" s="138">
        <f t="shared" si="563"/>
        <v>395.39010955621916</v>
      </c>
      <c r="L728" s="139">
        <f t="shared" si="564"/>
        <v>69115.199999999997</v>
      </c>
      <c r="M728" s="140">
        <f t="shared" si="565"/>
        <v>69115.199999999997</v>
      </c>
      <c r="N728" s="141">
        <f t="shared" si="566"/>
        <v>405.82840844850335</v>
      </c>
      <c r="O728" s="142">
        <f t="shared" si="567"/>
        <v>28048911.615599997</v>
      </c>
      <c r="P728" s="143">
        <f>INDEX(รายได้แยกตามสิทธิ!$E:$E,MATCH(CalBudget2567!$D728,รายได้แยกตามสิทธิ!$B:$B,0))</f>
        <v>3691312</v>
      </c>
      <c r="Q728" s="138">
        <f>INDEX(ผลงานOPDVisit_HDC!$D:$D,MATCH(CalBudget2567!$D728,ผลงานOPDVisit_HDC!$A:$A,0))</f>
        <v>9501</v>
      </c>
      <c r="R728" s="138">
        <f t="shared" si="568"/>
        <v>388.51826123565939</v>
      </c>
      <c r="S728" s="139">
        <f t="shared" si="569"/>
        <v>11401.199999999999</v>
      </c>
      <c r="T728" s="140">
        <f t="shared" si="570"/>
        <v>11401.199999999999</v>
      </c>
      <c r="U728" s="141">
        <f t="shared" si="571"/>
        <v>398.77514333228078</v>
      </c>
      <c r="V728" s="142">
        <f t="shared" si="572"/>
        <v>4546515.1641599992</v>
      </c>
      <c r="W728" s="143">
        <f>INDEX(รายได้แยกตามสิทธิ!$F:$F,MATCH(CalBudget2567!$D728,รายได้แยกตามสิทธิ!$B:$B,0))</f>
        <v>664256.25</v>
      </c>
      <c r="X728" s="138">
        <f>INDEX(ผลงานOPDVisit_HDC!$E:$E,MATCH(CalBudget2567!$D728,ผลงานOPDVisit_HDC!$A:$A,0))</f>
        <v>5518</v>
      </c>
      <c r="Y728" s="138">
        <f t="shared" si="573"/>
        <v>120.37989307720188</v>
      </c>
      <c r="Z728" s="139">
        <f t="shared" si="574"/>
        <v>6621.5999999999995</v>
      </c>
      <c r="AA728" s="140">
        <f t="shared" si="575"/>
        <v>6621.5999999999995</v>
      </c>
      <c r="AB728" s="141">
        <f t="shared" si="576"/>
        <v>123.55792225444002</v>
      </c>
      <c r="AC728" s="142">
        <f t="shared" si="577"/>
        <v>818151.13799999992</v>
      </c>
      <c r="AD728" s="143">
        <f>INDEX(รายได้แยกตามสิทธิ!$G:$G,MATCH(CalBudget2567!$D728,รายได้แยกตามสิทธิ!$B:$B,0))</f>
        <v>31729.25</v>
      </c>
      <c r="AE728" s="138">
        <f>INDEX(ผลงานOPDVisit_HDC!$G:$G,MATCH(CalBudget2567!$D728,ผลงานOPDVisit_HDC!$A:$A,0))</f>
        <v>122</v>
      </c>
      <c r="AF728" s="138">
        <f t="shared" si="578"/>
        <v>260.07581967213116</v>
      </c>
      <c r="AG728" s="139">
        <f t="shared" si="579"/>
        <v>146.4</v>
      </c>
      <c r="AH728" s="140">
        <f t="shared" si="580"/>
        <v>146.4</v>
      </c>
      <c r="AI728" s="141">
        <f t="shared" si="581"/>
        <v>266.94182131147545</v>
      </c>
      <c r="AJ728" s="142">
        <f t="shared" si="582"/>
        <v>39080.282640000005</v>
      </c>
      <c r="AK728" s="143">
        <f>INDEX(รายได้แยกตามสิทธิ!$H:$H,MATCH(CalBudget2567!$D728,รายได้แยกตามสิทธิ!$B:$B,0))</f>
        <v>1053695.93</v>
      </c>
      <c r="AL728" s="138">
        <f>INDEX(ผลงานOPDVisit_HDC!$K:$K,MATCH(CalBudget2567!$D728,ผลงานOPDVisit_HDC!$A:$A,0))</f>
        <v>38</v>
      </c>
      <c r="AM728" s="138">
        <f t="shared" si="583"/>
        <v>27728.840263157894</v>
      </c>
      <c r="AN728" s="139">
        <f t="shared" si="584"/>
        <v>45.6</v>
      </c>
      <c r="AO728" s="140">
        <f t="shared" si="585"/>
        <v>45.6</v>
      </c>
      <c r="AP728" s="141">
        <f t="shared" si="586"/>
        <v>28460.881646105263</v>
      </c>
      <c r="AQ728" s="142">
        <f t="shared" si="587"/>
        <v>1297816.2030624</v>
      </c>
      <c r="AR728" s="144">
        <f t="shared" si="561"/>
        <v>34750474.403462395</v>
      </c>
      <c r="AS728" s="143">
        <f>INDEX(รายได้แยกตามสิทธิ!$I:$I,MATCH(CalBudget2567!$D728,รายได้แยกตามสิทธิ!$B:$B,0))</f>
        <v>9272694.25</v>
      </c>
      <c r="AT728" s="138">
        <f>INDEX(ผลงานAdjRw_DHES!$D:$D,MATCH(CalBudget2567!$D728,ผลงานAdjRw_DHES!$B:$B,0))</f>
        <v>1328.1258</v>
      </c>
      <c r="AU728" s="143">
        <f t="shared" si="588"/>
        <v>6981.7891121458524</v>
      </c>
      <c r="AV728" s="139">
        <f t="shared" si="589"/>
        <v>1593.7509600000001</v>
      </c>
      <c r="AW728" s="140">
        <f t="shared" si="590"/>
        <v>1593.7509600000001</v>
      </c>
      <c r="AX728" s="141">
        <f t="shared" si="591"/>
        <v>7166.108344706503</v>
      </c>
      <c r="AY728" s="142">
        <f t="shared" si="592"/>
        <v>11420992.05384</v>
      </c>
      <c r="AZ728" s="143">
        <f>INDEX(รายได้แยกตามสิทธิ!$J:$J,MATCH(CalBudget2567!$D728,รายได้แยกตามสิทธิ!$B:$B,0))</f>
        <v>891504.5</v>
      </c>
      <c r="BA728" s="138">
        <f>INDEX(ผลงานAdjRw_DHES!$F:$F,MATCH(CalBudget2567!$D728,ผลงานAdjRw_DHES!$B:$B,0))</f>
        <v>86.851799999999997</v>
      </c>
      <c r="BB728" s="143">
        <f t="shared" si="593"/>
        <v>10264.663484234063</v>
      </c>
      <c r="BC728" s="139">
        <f t="shared" si="594"/>
        <v>104.22215999999999</v>
      </c>
      <c r="BD728" s="140">
        <f t="shared" si="595"/>
        <v>104.22215999999999</v>
      </c>
      <c r="BE728" s="141">
        <f t="shared" si="596"/>
        <v>10535.650600217841</v>
      </c>
      <c r="BF728" s="142">
        <f t="shared" si="597"/>
        <v>1098048.2625599997</v>
      </c>
      <c r="BG728" s="143">
        <f>INDEX(รายได้แยกตามสิทธิ!$K:$K,MATCH(CalBudget2567!$D728,รายได้แยกตามสิทธิ!$B:$B,0))</f>
        <v>273557.25</v>
      </c>
      <c r="BH728" s="138">
        <f>INDEX(ผลงานAdjRw_DHES!$E:$E,MATCH(CalBudget2567!$D728,ผลงานAdjRw_DHES!$B:$B,0))</f>
        <v>42.319200000000002</v>
      </c>
      <c r="BI728" s="143">
        <f t="shared" si="598"/>
        <v>6464.1403901775075</v>
      </c>
      <c r="BJ728" s="139">
        <f t="shared" si="599"/>
        <v>50.78304</v>
      </c>
      <c r="BK728" s="140">
        <f t="shared" si="600"/>
        <v>50.78304</v>
      </c>
      <c r="BL728" s="141">
        <f t="shared" si="601"/>
        <v>6634.7936964781939</v>
      </c>
      <c r="BM728" s="142">
        <f t="shared" si="602"/>
        <v>336934.99367999996</v>
      </c>
      <c r="BN728" s="143">
        <f>INDEX(รายได้แยกตามสิทธิ!$N:$N,MATCH(CalBudget2567!$D728,รายได้แยกตามสิทธิ!$B:$B,0))</f>
        <v>353018.75</v>
      </c>
      <c r="BO728" s="138">
        <f>INDEX(ผลงานAdjRw_DHES!$I:$I,MATCH(CalBudget2567!$D728,ผลงานAdjRw_DHES!$B:$B,0))</f>
        <v>51.092500000000257</v>
      </c>
      <c r="BP728" s="143">
        <f t="shared" si="603"/>
        <v>6909.4045114253213</v>
      </c>
      <c r="BQ728" s="139">
        <f t="shared" si="604"/>
        <v>61.311000000000305</v>
      </c>
      <c r="BR728" s="140">
        <f t="shared" si="605"/>
        <v>61.311000000000305</v>
      </c>
      <c r="BS728" s="141">
        <f t="shared" si="606"/>
        <v>7091.8127905269494</v>
      </c>
      <c r="BT728" s="142">
        <f t="shared" si="607"/>
        <v>434806.13399999996</v>
      </c>
      <c r="BU728" s="144">
        <f t="shared" si="608"/>
        <v>13290781.444079999</v>
      </c>
      <c r="BV728" s="145">
        <f t="shared" si="562"/>
        <v>48041255.84754239</v>
      </c>
      <c r="BW728" s="146">
        <f>INDEX(รายได้แยกตามสิทธิ!$Q:$Q,MATCH(CalBudget2567!$D728,รายได้แยกตามสิทธิ!$B:$B,0))</f>
        <v>0.48</v>
      </c>
      <c r="BX728" s="145">
        <f t="shared" si="609"/>
        <v>23059802.806820348</v>
      </c>
      <c r="BY728" s="141"/>
      <c r="BZ728" s="143">
        <f t="shared" si="610"/>
        <v>72775</v>
      </c>
      <c r="CA728" s="138">
        <f>INDEX(ผลงานOPDVisit_HDC!$C:$C,MATCH(CalBudget2567!$D728,ผลงานOPDVisit_HDC!$A:$A,0))</f>
        <v>72775</v>
      </c>
      <c r="CB728" s="138">
        <f t="shared" si="611"/>
        <v>0</v>
      </c>
    </row>
    <row r="729" spans="1:80" hidden="1" x14ac:dyDescent="0.7">
      <c r="A729" s="136">
        <f>COUNTA($D$16:D729)</f>
        <v>714</v>
      </c>
      <c r="B729" s="1">
        <v>10</v>
      </c>
      <c r="C729" s="2" t="s">
        <v>60</v>
      </c>
      <c r="D729" s="91" t="s">
        <v>789</v>
      </c>
      <c r="E729" s="3" t="s">
        <v>1676</v>
      </c>
      <c r="F729" s="4" t="s">
        <v>1876</v>
      </c>
      <c r="G729" s="1">
        <v>6</v>
      </c>
      <c r="H729" s="3" t="s">
        <v>2965</v>
      </c>
      <c r="I729" s="137">
        <f>INDEX(รายได้แยกตามสิทธิ!$D:$D,MATCH(CalBudget2567!$D729,รายได้แยกตามสิทธิ!$B:$B,0))</f>
        <v>55973158.170000002</v>
      </c>
      <c r="J729" s="138">
        <f>INDEX(ผลงานOPDVisit_HDC!$F:$F,MATCH(CalBudget2567!$D729,ผลงานOPDVisit_HDC!$A:$A,0))</f>
        <v>81076</v>
      </c>
      <c r="K729" s="138">
        <f t="shared" si="563"/>
        <v>690.37888117322018</v>
      </c>
      <c r="L729" s="139">
        <f t="shared" si="564"/>
        <v>97291.199999999997</v>
      </c>
      <c r="M729" s="140">
        <f t="shared" si="565"/>
        <v>97291.199999999997</v>
      </c>
      <c r="N729" s="141">
        <f t="shared" si="566"/>
        <v>708.60488363619322</v>
      </c>
      <c r="O729" s="142">
        <f t="shared" si="567"/>
        <v>68941019.454825595</v>
      </c>
      <c r="P729" s="143">
        <f>INDEX(รายได้แยกตามสิทธิ!$E:$E,MATCH(CalBudget2567!$D729,รายได้แยกตามสิทธิ!$B:$B,0))</f>
        <v>20955171.870000001</v>
      </c>
      <c r="Q729" s="138">
        <f>INDEX(ผลงานOPDVisit_HDC!$D:$D,MATCH(CalBudget2567!$D729,ผลงานOPDVisit_HDC!$A:$A,0))</f>
        <v>17058</v>
      </c>
      <c r="R729" s="138">
        <f t="shared" si="568"/>
        <v>1228.4659321139641</v>
      </c>
      <c r="S729" s="139">
        <f t="shared" si="569"/>
        <v>20469.599999999999</v>
      </c>
      <c r="T729" s="140">
        <f t="shared" si="570"/>
        <v>20469.599999999999</v>
      </c>
      <c r="U729" s="141">
        <f t="shared" si="571"/>
        <v>1260.8974327217727</v>
      </c>
      <c r="V729" s="142">
        <f t="shared" si="572"/>
        <v>25810066.088841598</v>
      </c>
      <c r="W729" s="143">
        <f>INDEX(รายได้แยกตามสิทธิ!$F:$F,MATCH(CalBudget2567!$D729,รายได้แยกตามสิทธิ!$B:$B,0))</f>
        <v>1779619.01</v>
      </c>
      <c r="X729" s="138">
        <f>INDEX(ผลงานOPDVisit_HDC!$E:$E,MATCH(CalBudget2567!$D729,ผลงานOPDVisit_HDC!$A:$A,0))</f>
        <v>9046</v>
      </c>
      <c r="Y729" s="138">
        <f t="shared" si="573"/>
        <v>196.72993698872429</v>
      </c>
      <c r="Z729" s="139">
        <f t="shared" si="574"/>
        <v>10855.199999999999</v>
      </c>
      <c r="AA729" s="140">
        <f t="shared" si="575"/>
        <v>10855.199999999999</v>
      </c>
      <c r="AB729" s="141">
        <f t="shared" si="576"/>
        <v>201.92360732522661</v>
      </c>
      <c r="AC729" s="142">
        <f t="shared" si="577"/>
        <v>2191921.1422367999</v>
      </c>
      <c r="AD729" s="143">
        <f>INDEX(รายได้แยกตามสิทธิ!$G:$G,MATCH(CalBudget2567!$D729,รายได้แยกตามสิทธิ!$B:$B,0))</f>
        <v>11125.75</v>
      </c>
      <c r="AE729" s="138">
        <f>INDEX(ผลงานOPDVisit_HDC!$G:$G,MATCH(CalBudget2567!$D729,ผลงานOPDVisit_HDC!$A:$A,0))</f>
        <v>123</v>
      </c>
      <c r="AF729" s="138">
        <f t="shared" si="578"/>
        <v>90.453252032520325</v>
      </c>
      <c r="AG729" s="139">
        <f t="shared" si="579"/>
        <v>147.6</v>
      </c>
      <c r="AH729" s="140">
        <f t="shared" si="580"/>
        <v>147.6</v>
      </c>
      <c r="AI729" s="141">
        <f t="shared" si="581"/>
        <v>92.841217886178868</v>
      </c>
      <c r="AJ729" s="142">
        <f t="shared" si="582"/>
        <v>13703.36376</v>
      </c>
      <c r="AK729" s="143">
        <f>INDEX(รายได้แยกตามสิทธิ!$H:$H,MATCH(CalBudget2567!$D729,รายได้แยกตามสิทธิ!$B:$B,0))</f>
        <v>1922945.35</v>
      </c>
      <c r="AL729" s="138">
        <f>INDEX(ผลงานOPDVisit_HDC!$K:$K,MATCH(CalBudget2567!$D729,ผลงานOPDVisit_HDC!$A:$A,0))</f>
        <v>3039</v>
      </c>
      <c r="AM729" s="138">
        <f t="shared" si="583"/>
        <v>632.75595590654825</v>
      </c>
      <c r="AN729" s="139">
        <f t="shared" si="584"/>
        <v>3646.7999999999997</v>
      </c>
      <c r="AO729" s="140">
        <f t="shared" si="585"/>
        <v>3646.7999999999997</v>
      </c>
      <c r="AP729" s="141">
        <f t="shared" si="586"/>
        <v>649.46071314248115</v>
      </c>
      <c r="AQ729" s="142">
        <f t="shared" si="587"/>
        <v>2368453.3286879999</v>
      </c>
      <c r="AR729" s="144">
        <f t="shared" si="561"/>
        <v>99325163.378351986</v>
      </c>
      <c r="AS729" s="143">
        <f>INDEX(รายได้แยกตามสิทธิ!$I:$I,MATCH(CalBudget2567!$D729,รายได้แยกตามสิทธิ!$B:$B,0))</f>
        <v>16472148.539999999</v>
      </c>
      <c r="AT729" s="138">
        <f>INDEX(ผลงานAdjRw_DHES!$D:$D,MATCH(CalBudget2567!$D729,ผลงานAdjRw_DHES!$B:$B,0))</f>
        <v>1953.2688000000003</v>
      </c>
      <c r="AU729" s="143">
        <f t="shared" si="588"/>
        <v>8433.1191590220442</v>
      </c>
      <c r="AV729" s="139">
        <f t="shared" si="589"/>
        <v>2343.9225600000004</v>
      </c>
      <c r="AW729" s="140">
        <f t="shared" si="590"/>
        <v>2343.9225600000004</v>
      </c>
      <c r="AX729" s="141">
        <f t="shared" si="591"/>
        <v>8655.7535048202262</v>
      </c>
      <c r="AY729" s="142">
        <f t="shared" si="592"/>
        <v>20288415.913747199</v>
      </c>
      <c r="AZ729" s="143">
        <f>INDEX(รายได้แยกตามสิทธิ!$J:$J,MATCH(CalBudget2567!$D729,รายได้แยกตามสิทธิ!$B:$B,0))</f>
        <v>3094842.3</v>
      </c>
      <c r="BA729" s="138">
        <f>INDEX(ผลงานAdjRw_DHES!$F:$F,MATCH(CalBudget2567!$D729,ผลงานAdjRw_DHES!$B:$B,0))</f>
        <v>205.9742</v>
      </c>
      <c r="BB729" s="143">
        <f t="shared" si="593"/>
        <v>15025.38813113487</v>
      </c>
      <c r="BC729" s="139">
        <f t="shared" si="594"/>
        <v>247.16904</v>
      </c>
      <c r="BD729" s="140">
        <f t="shared" si="595"/>
        <v>247.16904</v>
      </c>
      <c r="BE729" s="141">
        <f t="shared" si="596"/>
        <v>15422.058377796831</v>
      </c>
      <c r="BF729" s="142">
        <f t="shared" si="597"/>
        <v>3811855.3640640001</v>
      </c>
      <c r="BG729" s="143">
        <f>INDEX(รายได้แยกตามสิทธิ!$K:$K,MATCH(CalBudget2567!$D729,รายได้แยกตามสิทธิ!$B:$B,0))</f>
        <v>969641.25</v>
      </c>
      <c r="BH729" s="138">
        <f>INDEX(ผลงานAdjRw_DHES!$E:$E,MATCH(CalBudget2567!$D729,ผลงานAdjRw_DHES!$B:$B,0))</f>
        <v>70.474600000000009</v>
      </c>
      <c r="BI729" s="143">
        <f t="shared" si="598"/>
        <v>13758.733643043024</v>
      </c>
      <c r="BJ729" s="139">
        <f t="shared" si="599"/>
        <v>84.569520000000011</v>
      </c>
      <c r="BK729" s="140">
        <f t="shared" si="600"/>
        <v>84.569520000000011</v>
      </c>
      <c r="BL729" s="141">
        <f t="shared" si="601"/>
        <v>14121.96421121936</v>
      </c>
      <c r="BM729" s="142">
        <f t="shared" si="602"/>
        <v>1194287.7348</v>
      </c>
      <c r="BN729" s="143">
        <f>INDEX(รายได้แยกตามสิทธิ!$N:$N,MATCH(CalBudget2567!$D729,รายได้แยกตามสิทธิ!$B:$B,0))</f>
        <v>269809.5</v>
      </c>
      <c r="BO729" s="138">
        <f>INDEX(ผลงานAdjRw_DHES!$I:$I,MATCH(CalBudget2567!$D729,ผลงานAdjRw_DHES!$B:$B,0))</f>
        <v>69.549399999999991</v>
      </c>
      <c r="BP729" s="143">
        <f t="shared" si="603"/>
        <v>3879.3936396288109</v>
      </c>
      <c r="BQ729" s="139">
        <f t="shared" si="604"/>
        <v>83.459279999999993</v>
      </c>
      <c r="BR729" s="140">
        <f t="shared" si="605"/>
        <v>83.459279999999993</v>
      </c>
      <c r="BS729" s="141">
        <f t="shared" si="606"/>
        <v>3981.8096317150116</v>
      </c>
      <c r="BT729" s="142">
        <f t="shared" si="607"/>
        <v>332318.96496000001</v>
      </c>
      <c r="BU729" s="144">
        <f t="shared" si="608"/>
        <v>25626877.977571201</v>
      </c>
      <c r="BV729" s="145">
        <f t="shared" si="562"/>
        <v>124952041.35592319</v>
      </c>
      <c r="BW729" s="146">
        <f>INDEX(รายได้แยกตามสิทธิ!$Q:$Q,MATCH(CalBudget2567!$D729,รายได้แยกตามสิทธิ!$B:$B,0))</f>
        <v>0.45</v>
      </c>
      <c r="BX729" s="145">
        <f t="shared" si="609"/>
        <v>56228418.61016544</v>
      </c>
      <c r="BY729" s="141"/>
      <c r="BZ729" s="143">
        <f t="shared" si="610"/>
        <v>110342</v>
      </c>
      <c r="CA729" s="138">
        <f>INDEX(ผลงานOPDVisit_HDC!$C:$C,MATCH(CalBudget2567!$D729,ผลงานOPDVisit_HDC!$A:$A,0))</f>
        <v>110342</v>
      </c>
      <c r="CB729" s="138">
        <f t="shared" si="611"/>
        <v>0</v>
      </c>
    </row>
    <row r="730" spans="1:80" hidden="1" x14ac:dyDescent="0.7">
      <c r="A730" s="136">
        <f>COUNTA($D$16:D730)</f>
        <v>715</v>
      </c>
      <c r="B730" s="1">
        <v>10</v>
      </c>
      <c r="C730" s="2" t="s">
        <v>60</v>
      </c>
      <c r="D730" s="91" t="s">
        <v>790</v>
      </c>
      <c r="E730" s="3" t="s">
        <v>1677</v>
      </c>
      <c r="F730" s="4" t="s">
        <v>1876</v>
      </c>
      <c r="G730" s="1">
        <v>5</v>
      </c>
      <c r="H730" s="3" t="s">
        <v>2964</v>
      </c>
      <c r="I730" s="137">
        <f>INDEX(รายได้แยกตามสิทธิ!$D:$D,MATCH(CalBudget2567!$D730,รายได้แยกตามสิทธิ!$B:$B,0))</f>
        <v>33333589.949999999</v>
      </c>
      <c r="J730" s="138">
        <f>INDEX(ผลงานOPDVisit_HDC!$F:$F,MATCH(CalBudget2567!$D730,ผลงานOPDVisit_HDC!$A:$A,0))</f>
        <v>49245</v>
      </c>
      <c r="K730" s="138">
        <f t="shared" si="563"/>
        <v>676.89288151081325</v>
      </c>
      <c r="L730" s="139">
        <f t="shared" si="564"/>
        <v>59094</v>
      </c>
      <c r="M730" s="140">
        <f t="shared" si="565"/>
        <v>59094</v>
      </c>
      <c r="N730" s="141">
        <f t="shared" si="566"/>
        <v>694.76285358269877</v>
      </c>
      <c r="O730" s="142">
        <f t="shared" si="567"/>
        <v>41056316.069615997</v>
      </c>
      <c r="P730" s="143">
        <f>INDEX(รายได้แยกตามสิทธิ!$E:$E,MATCH(CalBudget2567!$D730,รายได้แยกตามสิทธิ!$B:$B,0))</f>
        <v>3948929.24</v>
      </c>
      <c r="Q730" s="138">
        <f>INDEX(ผลงานOPDVisit_HDC!$D:$D,MATCH(CalBudget2567!$D730,ผลงานOPDVisit_HDC!$A:$A,0))</f>
        <v>6529</v>
      </c>
      <c r="R730" s="138">
        <f t="shared" si="568"/>
        <v>604.82910706080565</v>
      </c>
      <c r="S730" s="139">
        <f t="shared" si="569"/>
        <v>7834.7999999999993</v>
      </c>
      <c r="T730" s="140">
        <f t="shared" si="570"/>
        <v>7834.7999999999993</v>
      </c>
      <c r="U730" s="141">
        <f t="shared" si="571"/>
        <v>620.79659548721088</v>
      </c>
      <c r="V730" s="142">
        <f t="shared" si="572"/>
        <v>4863817.1663231989</v>
      </c>
      <c r="W730" s="143">
        <f>INDEX(รายได้แยกตามสิทธิ!$F:$F,MATCH(CalBudget2567!$D730,รายได้แยกตามสิทธิ!$B:$B,0))</f>
        <v>2317682.5</v>
      </c>
      <c r="X730" s="138">
        <f>INDEX(ผลงานOPDVisit_HDC!$E:$E,MATCH(CalBudget2567!$D730,ผลงานOPDVisit_HDC!$A:$A,0))</f>
        <v>17751</v>
      </c>
      <c r="Y730" s="138">
        <f t="shared" si="573"/>
        <v>130.56630612359868</v>
      </c>
      <c r="Z730" s="139">
        <f t="shared" si="574"/>
        <v>21301.200000000001</v>
      </c>
      <c r="AA730" s="140">
        <f t="shared" si="575"/>
        <v>21301.200000000001</v>
      </c>
      <c r="AB730" s="141">
        <f t="shared" si="576"/>
        <v>134.01325660526169</v>
      </c>
      <c r="AC730" s="142">
        <f t="shared" si="577"/>
        <v>2854643.1816000002</v>
      </c>
      <c r="AD730" s="143">
        <f>INDEX(รายได้แยกตามสิทธิ!$G:$G,MATCH(CalBudget2567!$D730,รายได้แยกตามสิทธิ!$B:$B,0))</f>
        <v>17342</v>
      </c>
      <c r="AE730" s="138">
        <f>INDEX(ผลงานOPDVisit_HDC!$G:$G,MATCH(CalBudget2567!$D730,ผลงานOPDVisit_HDC!$A:$A,0))</f>
        <v>60</v>
      </c>
      <c r="AF730" s="138">
        <f t="shared" si="578"/>
        <v>289.03333333333336</v>
      </c>
      <c r="AG730" s="139">
        <f t="shared" si="579"/>
        <v>72</v>
      </c>
      <c r="AH730" s="140">
        <f t="shared" si="580"/>
        <v>72</v>
      </c>
      <c r="AI730" s="141">
        <f t="shared" si="581"/>
        <v>296.66381333333334</v>
      </c>
      <c r="AJ730" s="142">
        <f t="shared" si="582"/>
        <v>21359.794560000002</v>
      </c>
      <c r="AK730" s="143">
        <f>INDEX(รายได้แยกตามสิทธิ!$H:$H,MATCH(CalBudget2567!$D730,รายได้แยกตามสิทธิ!$B:$B,0))</f>
        <v>1166858.47</v>
      </c>
      <c r="AL730" s="138">
        <f>INDEX(ผลงานOPDVisit_HDC!$K:$K,MATCH(CalBudget2567!$D730,ผลงานOPDVisit_HDC!$A:$A,0))</f>
        <v>1997</v>
      </c>
      <c r="AM730" s="138">
        <f t="shared" si="583"/>
        <v>584.30569354031047</v>
      </c>
      <c r="AN730" s="139">
        <f t="shared" si="584"/>
        <v>2396.4</v>
      </c>
      <c r="AO730" s="140">
        <f t="shared" si="585"/>
        <v>2396.4</v>
      </c>
      <c r="AP730" s="141">
        <f t="shared" si="586"/>
        <v>599.73136384977465</v>
      </c>
      <c r="AQ730" s="142">
        <f t="shared" si="587"/>
        <v>1437196.2403295999</v>
      </c>
      <c r="AR730" s="144">
        <f t="shared" si="561"/>
        <v>50233332.452428795</v>
      </c>
      <c r="AS730" s="143">
        <f>INDEX(รายได้แยกตามสิทธิ!$I:$I,MATCH(CalBudget2567!$D730,รายได้แยกตามสิทธิ!$B:$B,0))</f>
        <v>5726346.3200000003</v>
      </c>
      <c r="AT730" s="138">
        <f>INDEX(ผลงานAdjRw_DHES!$D:$D,MATCH(CalBudget2567!$D730,ผลงานAdjRw_DHES!$B:$B,0))</f>
        <v>1067.5289</v>
      </c>
      <c r="AU730" s="143">
        <f t="shared" si="588"/>
        <v>5364.1136272751028</v>
      </c>
      <c r="AV730" s="139">
        <f t="shared" si="589"/>
        <v>1281.03468</v>
      </c>
      <c r="AW730" s="140">
        <f t="shared" si="590"/>
        <v>1281.03468</v>
      </c>
      <c r="AX730" s="141">
        <f t="shared" si="591"/>
        <v>5505.7262270351657</v>
      </c>
      <c r="AY730" s="142">
        <f t="shared" si="592"/>
        <v>7053026.2354176007</v>
      </c>
      <c r="AZ730" s="143">
        <f>INDEX(รายได้แยกตามสิทธิ!$J:$J,MATCH(CalBudget2567!$D730,รายได้แยกตามสิทธิ!$B:$B,0))</f>
        <v>668458.61</v>
      </c>
      <c r="BA730" s="138">
        <f>INDEX(ผลงานAdjRw_DHES!$F:$F,MATCH(CalBudget2567!$D730,ผลงานAdjRw_DHES!$B:$B,0))</f>
        <v>64.899699999999996</v>
      </c>
      <c r="BB730" s="143">
        <f t="shared" si="593"/>
        <v>10299.872110348739</v>
      </c>
      <c r="BC730" s="139">
        <f t="shared" si="594"/>
        <v>77.879639999999995</v>
      </c>
      <c r="BD730" s="140">
        <f t="shared" si="595"/>
        <v>77.879639999999995</v>
      </c>
      <c r="BE730" s="141">
        <f t="shared" si="596"/>
        <v>10571.788734061945</v>
      </c>
      <c r="BF730" s="142">
        <f t="shared" si="597"/>
        <v>823327.10076479998</v>
      </c>
      <c r="BG730" s="143">
        <f>INDEX(รายได้แยกตามสิทธิ!$K:$K,MATCH(CalBudget2567!$D730,รายได้แยกตามสิทธิ!$B:$B,0))</f>
        <v>236767.5</v>
      </c>
      <c r="BH730" s="138">
        <f>INDEX(ผลงานAdjRw_DHES!$E:$E,MATCH(CalBudget2567!$D730,ผลงานAdjRw_DHES!$B:$B,0))</f>
        <v>29.099600000000002</v>
      </c>
      <c r="BI730" s="143">
        <f t="shared" si="598"/>
        <v>8136.4520474508236</v>
      </c>
      <c r="BJ730" s="139">
        <f t="shared" si="599"/>
        <v>34.919519999999999</v>
      </c>
      <c r="BK730" s="140">
        <f t="shared" si="600"/>
        <v>34.919519999999999</v>
      </c>
      <c r="BL730" s="141">
        <f t="shared" si="601"/>
        <v>8351.254381503526</v>
      </c>
      <c r="BM730" s="142">
        <f t="shared" si="602"/>
        <v>291621.79440000001</v>
      </c>
      <c r="BN730" s="143">
        <f>INDEX(รายได้แยกตามสิทธิ!$N:$N,MATCH(CalBudget2567!$D730,รายได้แยกตามสิทธิ!$B:$B,0))</f>
        <v>103197.25</v>
      </c>
      <c r="BO730" s="138">
        <f>INDEX(ผลงานAdjRw_DHES!$I:$I,MATCH(CalBudget2567!$D730,ผลงานAdjRw_DHES!$B:$B,0))</f>
        <v>26.36689999999993</v>
      </c>
      <c r="BP730" s="143">
        <f t="shared" si="603"/>
        <v>3913.8939351990666</v>
      </c>
      <c r="BQ730" s="139">
        <f t="shared" si="604"/>
        <v>31.640279999999915</v>
      </c>
      <c r="BR730" s="140">
        <f t="shared" si="605"/>
        <v>31.640279999999915</v>
      </c>
      <c r="BS730" s="141">
        <f t="shared" si="606"/>
        <v>4017.2207350883218</v>
      </c>
      <c r="BT730" s="142">
        <f t="shared" si="607"/>
        <v>127105.98887999999</v>
      </c>
      <c r="BU730" s="144">
        <f t="shared" si="608"/>
        <v>8295081.1194624007</v>
      </c>
      <c r="BV730" s="145">
        <f t="shared" si="562"/>
        <v>58528413.571891196</v>
      </c>
      <c r="BW730" s="146">
        <f>INDEX(รายได้แยกตามสิทธิ!$Q:$Q,MATCH(CalBudget2567!$D730,รายได้แยกตามสิทธิ!$B:$B,0))</f>
        <v>0.47</v>
      </c>
      <c r="BX730" s="145">
        <f t="shared" si="609"/>
        <v>27508354.378788862</v>
      </c>
      <c r="BY730" s="141"/>
      <c r="BZ730" s="143">
        <f t="shared" si="610"/>
        <v>75582</v>
      </c>
      <c r="CA730" s="138">
        <f>INDEX(ผลงานOPDVisit_HDC!$C:$C,MATCH(CalBudget2567!$D730,ผลงานOPDVisit_HDC!$A:$A,0))</f>
        <v>75582</v>
      </c>
      <c r="CB730" s="138">
        <f t="shared" si="611"/>
        <v>0</v>
      </c>
    </row>
    <row r="731" spans="1:80" hidden="1" x14ac:dyDescent="0.7">
      <c r="A731" s="136">
        <f>COUNTA($D$16:D731)</f>
        <v>716</v>
      </c>
      <c r="B731" s="1">
        <v>10</v>
      </c>
      <c r="C731" s="2" t="s">
        <v>61</v>
      </c>
      <c r="D731" s="91" t="s">
        <v>791</v>
      </c>
      <c r="E731" s="3" t="s">
        <v>1678</v>
      </c>
      <c r="F731" s="4" t="s">
        <v>1875</v>
      </c>
      <c r="G731" s="1">
        <v>20</v>
      </c>
      <c r="H731" s="3" t="s">
        <v>2977</v>
      </c>
      <c r="I731" s="137">
        <f>INDEX(รายได้แยกตามสิทธิ!$D:$D,MATCH(CalBudget2567!$D731,รายได้แยกตามสิทธิ!$B:$B,0))</f>
        <v>244078226.00999999</v>
      </c>
      <c r="J731" s="138">
        <f>INDEX(ผลงานOPDVisit_HDC!$F:$F,MATCH(CalBudget2567!$D731,ผลงานOPDVisit_HDC!$A:$A,0))</f>
        <v>230150</v>
      </c>
      <c r="K731" s="138">
        <f t="shared" si="563"/>
        <v>1060.5180361068867</v>
      </c>
      <c r="L731" s="139">
        <f t="shared" si="564"/>
        <v>276180</v>
      </c>
      <c r="M731" s="140">
        <f t="shared" si="565"/>
        <v>276180</v>
      </c>
      <c r="N731" s="141">
        <f t="shared" si="566"/>
        <v>1088.5157122601086</v>
      </c>
      <c r="O731" s="142">
        <f t="shared" si="567"/>
        <v>300626269.41199678</v>
      </c>
      <c r="P731" s="143">
        <f>INDEX(รายได้แยกตามสิทธิ!$E:$E,MATCH(CalBudget2567!$D731,รายได้แยกตามสิทธิ!$B:$B,0))</f>
        <v>465662587.86000001</v>
      </c>
      <c r="Q731" s="138">
        <f>INDEX(ผลงานOPDVisit_HDC!$D:$D,MATCH(CalBudget2567!$D731,ผลงานOPDVisit_HDC!$A:$A,0))</f>
        <v>180988</v>
      </c>
      <c r="R731" s="138">
        <f t="shared" si="568"/>
        <v>2572.8920583685108</v>
      </c>
      <c r="S731" s="139">
        <f t="shared" si="569"/>
        <v>217185.6</v>
      </c>
      <c r="T731" s="140">
        <f t="shared" si="570"/>
        <v>217185.6</v>
      </c>
      <c r="U731" s="141">
        <f t="shared" si="571"/>
        <v>2640.8164087094397</v>
      </c>
      <c r="V731" s="142">
        <f t="shared" si="572"/>
        <v>573547296.21540487</v>
      </c>
      <c r="W731" s="143">
        <f>INDEX(รายได้แยกตามสิทธิ!$F:$F,MATCH(CalBudget2567!$D731,รายได้แยกตามสิทธิ!$B:$B,0))</f>
        <v>82796499.739999995</v>
      </c>
      <c r="X731" s="138">
        <f>INDEX(ผลงานOPDVisit_HDC!$E:$E,MATCH(CalBudget2567!$D731,ผลงานOPDVisit_HDC!$A:$A,0))</f>
        <v>79367</v>
      </c>
      <c r="Y731" s="138">
        <f t="shared" si="573"/>
        <v>1043.2106510262452</v>
      </c>
      <c r="Z731" s="139">
        <f t="shared" si="574"/>
        <v>95240.4</v>
      </c>
      <c r="AA731" s="140">
        <f t="shared" si="575"/>
        <v>95240.4</v>
      </c>
      <c r="AB731" s="141">
        <f t="shared" si="576"/>
        <v>1070.751412213338</v>
      </c>
      <c r="AC731" s="142">
        <f t="shared" si="577"/>
        <v>101978792.79976319</v>
      </c>
      <c r="AD731" s="143">
        <f>INDEX(รายได้แยกตามสิทธิ!$G:$G,MATCH(CalBudget2567!$D731,รายได้แยกตามสิทธิ!$B:$B,0))</f>
        <v>161263.20000000001</v>
      </c>
      <c r="AE731" s="138">
        <f>INDEX(ผลงานOPDVisit_HDC!$G:$G,MATCH(CalBudget2567!$D731,ผลงานOPDVisit_HDC!$A:$A,0))</f>
        <v>36903</v>
      </c>
      <c r="AF731" s="138">
        <f t="shared" si="578"/>
        <v>4.3699211446223885</v>
      </c>
      <c r="AG731" s="139">
        <f t="shared" si="579"/>
        <v>44283.6</v>
      </c>
      <c r="AH731" s="140">
        <f t="shared" si="580"/>
        <v>44283.6</v>
      </c>
      <c r="AI731" s="141">
        <f t="shared" si="581"/>
        <v>4.4852870628404196</v>
      </c>
      <c r="AJ731" s="142">
        <f t="shared" si="582"/>
        <v>198624.658176</v>
      </c>
      <c r="AK731" s="143">
        <f>INDEX(รายได้แยกตามสิทธิ!$H:$H,MATCH(CalBudget2567!$D731,รายได้แยกตามสิทธิ!$B:$B,0))</f>
        <v>139800863.59999999</v>
      </c>
      <c r="AL731" s="138">
        <f>INDEX(ผลงานOPDVisit_HDC!$K:$K,MATCH(CalBudget2567!$D731,ผลงานOPDVisit_HDC!$A:$A,0))</f>
        <v>83263</v>
      </c>
      <c r="AM731" s="138">
        <f t="shared" si="583"/>
        <v>1679.0274623782473</v>
      </c>
      <c r="AN731" s="139">
        <f t="shared" si="584"/>
        <v>99915.599999999991</v>
      </c>
      <c r="AO731" s="140">
        <f t="shared" si="585"/>
        <v>99915.599999999991</v>
      </c>
      <c r="AP731" s="141">
        <f t="shared" si="586"/>
        <v>1723.353787385033</v>
      </c>
      <c r="AQ731" s="142">
        <f t="shared" si="587"/>
        <v>172189927.678848</v>
      </c>
      <c r="AR731" s="144">
        <f t="shared" si="561"/>
        <v>1148540910.7641888</v>
      </c>
      <c r="AS731" s="143">
        <f>INDEX(รายได้แยกตามสิทธิ!$I:$I,MATCH(CalBudget2567!$D731,รายได้แยกตามสิทธิ!$B:$B,0))</f>
        <v>2151360594.3400002</v>
      </c>
      <c r="AT731" s="138">
        <f>INDEX(ผลงานAdjRw_DHES!$D:$D,MATCH(CalBudget2567!$D731,ผลงานAdjRw_DHES!$B:$B,0))</f>
        <v>91149.695700000011</v>
      </c>
      <c r="AU731" s="143">
        <f t="shared" si="588"/>
        <v>23602.498920245984</v>
      </c>
      <c r="AV731" s="139">
        <f t="shared" si="589"/>
        <v>109379.63484000001</v>
      </c>
      <c r="AW731" s="140">
        <f t="shared" si="590"/>
        <v>109379.63484000001</v>
      </c>
      <c r="AX731" s="141">
        <f t="shared" si="591"/>
        <v>24225.604891740477</v>
      </c>
      <c r="AY731" s="142">
        <f t="shared" si="592"/>
        <v>2649787816.8366914</v>
      </c>
      <c r="AZ731" s="143">
        <f>INDEX(รายได้แยกตามสิทธิ!$J:$J,MATCH(CalBudget2567!$D731,รายได้แยกตามสิทธิ!$B:$B,0))</f>
        <v>401196964.44999999</v>
      </c>
      <c r="BA731" s="138">
        <f>INDEX(ผลงานAdjRw_DHES!$F:$F,MATCH(CalBudget2567!$D731,ผลงานAdjRw_DHES!$B:$B,0))</f>
        <v>22587.172200000001</v>
      </c>
      <c r="BB731" s="143">
        <f t="shared" si="593"/>
        <v>17762.159906409179</v>
      </c>
      <c r="BC731" s="139">
        <f t="shared" si="594"/>
        <v>27104.606640000002</v>
      </c>
      <c r="BD731" s="140">
        <f t="shared" si="595"/>
        <v>27104.606640000002</v>
      </c>
      <c r="BE731" s="141">
        <f t="shared" si="596"/>
        <v>18231.080927938383</v>
      </c>
      <c r="BF731" s="142">
        <f t="shared" si="597"/>
        <v>494146277.17377609</v>
      </c>
      <c r="BG731" s="143">
        <f>INDEX(รายได้แยกตามสิทธิ!$K:$K,MATCH(CalBudget2567!$D731,รายได้แยกตามสิทธิ!$B:$B,0))</f>
        <v>65954676.789999999</v>
      </c>
      <c r="BH731" s="138">
        <f>INDEX(ผลงานAdjRw_DHES!$E:$E,MATCH(CalBudget2567!$D731,ผลงานAdjRw_DHES!$B:$B,0))</f>
        <v>6032.7858999999999</v>
      </c>
      <c r="BI731" s="143">
        <f t="shared" si="598"/>
        <v>10932.706362080577</v>
      </c>
      <c r="BJ731" s="139">
        <f t="shared" si="599"/>
        <v>7239.3430799999996</v>
      </c>
      <c r="BK731" s="140">
        <f t="shared" si="600"/>
        <v>7239.3430799999996</v>
      </c>
      <c r="BL731" s="141">
        <f t="shared" si="601"/>
        <v>11221.329810039504</v>
      </c>
      <c r="BM731" s="142">
        <f t="shared" si="602"/>
        <v>81235056.308707193</v>
      </c>
      <c r="BN731" s="143">
        <f>INDEX(รายได้แยกตามสิทธิ!$N:$N,MATCH(CalBudget2567!$D731,รายได้แยกตามสิทธิ!$B:$B,0))</f>
        <v>227889608.69</v>
      </c>
      <c r="BO731" s="138">
        <f>INDEX(ผลงานAdjRw_DHES!$I:$I,MATCH(CalBudget2567!$D731,ผลงานAdjRw_DHES!$B:$B,0))</f>
        <v>31461.489300000001</v>
      </c>
      <c r="BP731" s="143">
        <f t="shared" si="603"/>
        <v>7243.4463135856695</v>
      </c>
      <c r="BQ731" s="139">
        <f t="shared" si="604"/>
        <v>37753.78716</v>
      </c>
      <c r="BR731" s="140">
        <f t="shared" si="605"/>
        <v>37753.78716</v>
      </c>
      <c r="BS731" s="141">
        <f t="shared" si="606"/>
        <v>7434.6732962643309</v>
      </c>
      <c r="BT731" s="142">
        <f t="shared" si="607"/>
        <v>280687073.23129916</v>
      </c>
      <c r="BU731" s="144">
        <f t="shared" si="608"/>
        <v>3505856223.5504742</v>
      </c>
      <c r="BV731" s="145">
        <f t="shared" si="562"/>
        <v>4654397134.3146629</v>
      </c>
      <c r="BW731" s="146">
        <f>INDEX(รายได้แยกตามสิทธิ!$Q:$Q,MATCH(CalBudget2567!$D731,รายได้แยกตามสิทธิ!$B:$B,0))</f>
        <v>0.33</v>
      </c>
      <c r="BX731" s="145">
        <f t="shared" si="609"/>
        <v>1535951054.3238389</v>
      </c>
      <c r="BY731" s="141"/>
      <c r="BZ731" s="143">
        <f t="shared" si="610"/>
        <v>610671</v>
      </c>
      <c r="CA731" s="138">
        <f>INDEX(ผลงานOPDVisit_HDC!$C:$C,MATCH(CalBudget2567!$D731,ผลงานOPDVisit_HDC!$A:$A,0))</f>
        <v>610671</v>
      </c>
      <c r="CB731" s="138">
        <f t="shared" si="611"/>
        <v>0</v>
      </c>
    </row>
    <row r="732" spans="1:80" hidden="1" x14ac:dyDescent="0.7">
      <c r="A732" s="136">
        <f>COUNTA($D$16:D732)</f>
        <v>717</v>
      </c>
      <c r="B732" s="1">
        <v>10</v>
      </c>
      <c r="C732" s="2" t="s">
        <v>61</v>
      </c>
      <c r="D732" s="91" t="s">
        <v>792</v>
      </c>
      <c r="E732" s="3" t="s">
        <v>1679</v>
      </c>
      <c r="F732" s="4" t="s">
        <v>1876</v>
      </c>
      <c r="G732" s="1">
        <v>6</v>
      </c>
      <c r="H732" s="3" t="s">
        <v>2965</v>
      </c>
      <c r="I732" s="137">
        <f>INDEX(รายได้แยกตามสิทธิ!$D:$D,MATCH(CalBudget2567!$D732,รายได้แยกตามสิทธิ!$B:$B,0))</f>
        <v>42432162.890000001</v>
      </c>
      <c r="J732" s="138">
        <f>INDEX(ผลงานOPDVisit_HDC!$F:$F,MATCH(CalBudget2567!$D732,ผลงานOPDVisit_HDC!$A:$A,0))</f>
        <v>103143</v>
      </c>
      <c r="K732" s="138">
        <f t="shared" si="563"/>
        <v>411.3915911889319</v>
      </c>
      <c r="L732" s="139">
        <f t="shared" si="564"/>
        <v>123771.59999999999</v>
      </c>
      <c r="M732" s="140">
        <f t="shared" si="565"/>
        <v>123771.59999999999</v>
      </c>
      <c r="N732" s="141">
        <f t="shared" si="566"/>
        <v>422.25232919631969</v>
      </c>
      <c r="O732" s="142">
        <f t="shared" si="567"/>
        <v>52262846.388355196</v>
      </c>
      <c r="P732" s="143">
        <f>INDEX(รายได้แยกตามสิทธิ!$E:$E,MATCH(CalBudget2567!$D732,รายได้แยกตามสิทธิ!$B:$B,0))</f>
        <v>5532093.8899999997</v>
      </c>
      <c r="Q732" s="138">
        <f>INDEX(ผลงานOPDVisit_HDC!$D:$D,MATCH(CalBudget2567!$D732,ผลงานOPDVisit_HDC!$A:$A,0))</f>
        <v>10912</v>
      </c>
      <c r="R732" s="138">
        <f t="shared" si="568"/>
        <v>506.9734136730205</v>
      </c>
      <c r="S732" s="139">
        <f t="shared" si="569"/>
        <v>13094.4</v>
      </c>
      <c r="T732" s="140">
        <f t="shared" si="570"/>
        <v>13094.4</v>
      </c>
      <c r="U732" s="141">
        <f t="shared" si="571"/>
        <v>520.35751179398824</v>
      </c>
      <c r="V732" s="142">
        <f t="shared" si="572"/>
        <v>6813769.4024351994</v>
      </c>
      <c r="W732" s="143">
        <f>INDEX(รายได้แยกตามสิทธิ!$F:$F,MATCH(CalBudget2567!$D732,รายได้แยกตามสิทธิ!$B:$B,0))</f>
        <v>717419.91</v>
      </c>
      <c r="X732" s="138">
        <f>INDEX(ผลงานOPDVisit_HDC!$E:$E,MATCH(CalBudget2567!$D732,ผลงานOPDVisit_HDC!$A:$A,0))</f>
        <v>3773</v>
      </c>
      <c r="Y732" s="138">
        <f t="shared" si="573"/>
        <v>190.14574874105486</v>
      </c>
      <c r="Z732" s="139">
        <f t="shared" si="574"/>
        <v>4527.5999999999995</v>
      </c>
      <c r="AA732" s="140">
        <f t="shared" si="575"/>
        <v>4527.5999999999995</v>
      </c>
      <c r="AB732" s="141">
        <f t="shared" si="576"/>
        <v>195.16559650781872</v>
      </c>
      <c r="AC732" s="142">
        <f t="shared" si="577"/>
        <v>883631.75474879995</v>
      </c>
      <c r="AD732" s="143">
        <f>INDEX(รายได้แยกตามสิทธิ!$G:$G,MATCH(CalBudget2567!$D732,รายได้แยกตามสิทธิ!$B:$B,0))</f>
        <v>54484.5</v>
      </c>
      <c r="AE732" s="138">
        <f>INDEX(ผลงานOPDVisit_HDC!$G:$G,MATCH(CalBudget2567!$D732,ผลงานOPDVisit_HDC!$A:$A,0))</f>
        <v>111</v>
      </c>
      <c r="AF732" s="138">
        <f t="shared" si="578"/>
        <v>490.85135135135135</v>
      </c>
      <c r="AG732" s="139">
        <f t="shared" si="579"/>
        <v>133.19999999999999</v>
      </c>
      <c r="AH732" s="140">
        <f t="shared" si="580"/>
        <v>133.19999999999999</v>
      </c>
      <c r="AI732" s="141">
        <f t="shared" si="581"/>
        <v>503.80982702702704</v>
      </c>
      <c r="AJ732" s="142">
        <f t="shared" si="582"/>
        <v>67107.468959999998</v>
      </c>
      <c r="AK732" s="143">
        <f>INDEX(รายได้แยกตามสิทธิ!$H:$H,MATCH(CalBudget2567!$D732,รายได้แยกตามสิทธิ!$B:$B,0))</f>
        <v>2733805</v>
      </c>
      <c r="AL732" s="138">
        <f>INDEX(ผลงานOPDVisit_HDC!$K:$K,MATCH(CalBudget2567!$D732,ผลงานOPDVisit_HDC!$A:$A,0))</f>
        <v>5666</v>
      </c>
      <c r="AM732" s="138">
        <f t="shared" si="583"/>
        <v>482.49294034592305</v>
      </c>
      <c r="AN732" s="139">
        <f t="shared" si="584"/>
        <v>6799.2</v>
      </c>
      <c r="AO732" s="140">
        <f t="shared" si="585"/>
        <v>6799.2</v>
      </c>
      <c r="AP732" s="141">
        <f t="shared" si="586"/>
        <v>495.23075397105544</v>
      </c>
      <c r="AQ732" s="142">
        <f t="shared" si="587"/>
        <v>3367172.9424000001</v>
      </c>
      <c r="AR732" s="144">
        <f t="shared" si="561"/>
        <v>63394527.956899196</v>
      </c>
      <c r="AS732" s="143">
        <f>INDEX(รายได้แยกตามสิทธิ!$I:$I,MATCH(CalBudget2567!$D732,รายได้แยกตามสิทธิ!$B:$B,0))</f>
        <v>23856879.399999999</v>
      </c>
      <c r="AT732" s="138">
        <f>INDEX(ผลงานAdjRw_DHES!$D:$D,MATCH(CalBudget2567!$D732,ผลงานAdjRw_DHES!$B:$B,0))</f>
        <v>2714.4357</v>
      </c>
      <c r="AU732" s="143">
        <f t="shared" si="588"/>
        <v>8788.8909654408089</v>
      </c>
      <c r="AV732" s="139">
        <f t="shared" si="589"/>
        <v>3257.3228399999998</v>
      </c>
      <c r="AW732" s="140">
        <f t="shared" si="590"/>
        <v>3257.3228399999998</v>
      </c>
      <c r="AX732" s="141">
        <f t="shared" si="591"/>
        <v>9020.9176869284456</v>
      </c>
      <c r="AY732" s="142">
        <f t="shared" si="592"/>
        <v>29384041.219391994</v>
      </c>
      <c r="AZ732" s="143">
        <f>INDEX(รายได้แยกตามสิทธิ!$J:$J,MATCH(CalBudget2567!$D732,รายได้แยกตามสิทธิ!$B:$B,0))</f>
        <v>2235996.2599999998</v>
      </c>
      <c r="BA732" s="138">
        <f>INDEX(ผลงานAdjRw_DHES!$F:$F,MATCH(CalBudget2567!$D732,ผลงานAdjRw_DHES!$B:$B,0))</f>
        <v>181.16669999999999</v>
      </c>
      <c r="BB732" s="143">
        <f t="shared" si="593"/>
        <v>12342.20339609873</v>
      </c>
      <c r="BC732" s="139">
        <f t="shared" si="594"/>
        <v>217.40003999999999</v>
      </c>
      <c r="BD732" s="140">
        <f t="shared" si="595"/>
        <v>217.40003999999999</v>
      </c>
      <c r="BE732" s="141">
        <f t="shared" si="596"/>
        <v>12668.037565755736</v>
      </c>
      <c r="BF732" s="142">
        <f t="shared" si="597"/>
        <v>2754031.8735167994</v>
      </c>
      <c r="BG732" s="143">
        <f>INDEX(รายได้แยกตามสิทธิ!$K:$K,MATCH(CalBudget2567!$D732,รายได้แยกตามสิทธิ!$B:$B,0))</f>
        <v>549682.94999999995</v>
      </c>
      <c r="BH732" s="138">
        <f>INDEX(ผลงานAdjRw_DHES!$E:$E,MATCH(CalBudget2567!$D732,ผลงานAdjRw_DHES!$B:$B,0))</f>
        <v>57.955499999999994</v>
      </c>
      <c r="BI732" s="143">
        <f t="shared" si="598"/>
        <v>9484.5691953309015</v>
      </c>
      <c r="BJ732" s="139">
        <f t="shared" si="599"/>
        <v>69.546599999999984</v>
      </c>
      <c r="BK732" s="140">
        <f t="shared" si="600"/>
        <v>69.546599999999984</v>
      </c>
      <c r="BL732" s="141">
        <f t="shared" si="601"/>
        <v>9734.9618220876364</v>
      </c>
      <c r="BM732" s="142">
        <f t="shared" si="602"/>
        <v>677033.49585599988</v>
      </c>
      <c r="BN732" s="143">
        <f>INDEX(รายได้แยกตามสิทธิ!$N:$N,MATCH(CalBudget2567!$D732,รายได้แยกตามสิทธิ!$B:$B,0))</f>
        <v>797268.3</v>
      </c>
      <c r="BO732" s="138">
        <f>INDEX(ผลงานAdjRw_DHES!$I:$I,MATCH(CalBudget2567!$D732,ผลงานAdjRw_DHES!$B:$B,0))</f>
        <v>177.28490000000039</v>
      </c>
      <c r="BP732" s="143">
        <f t="shared" si="603"/>
        <v>4497.1021220645316</v>
      </c>
      <c r="BQ732" s="139">
        <f t="shared" si="604"/>
        <v>212.74188000000046</v>
      </c>
      <c r="BR732" s="140">
        <f t="shared" si="605"/>
        <v>212.74188000000046</v>
      </c>
      <c r="BS732" s="141">
        <f t="shared" si="606"/>
        <v>4615.8256180870349</v>
      </c>
      <c r="BT732" s="142">
        <f t="shared" si="607"/>
        <v>981979.41974399996</v>
      </c>
      <c r="BU732" s="144">
        <f t="shared" si="608"/>
        <v>33797086.008508794</v>
      </c>
      <c r="BV732" s="145">
        <f t="shared" si="562"/>
        <v>97191613.965407997</v>
      </c>
      <c r="BW732" s="146">
        <f>INDEX(รายได้แยกตามสิทธิ!$Q:$Q,MATCH(CalBudget2567!$D732,รายได้แยกตามสิทธิ!$B:$B,0))</f>
        <v>0.53</v>
      </c>
      <c r="BX732" s="145">
        <f t="shared" si="609"/>
        <v>51511555.401666239</v>
      </c>
      <c r="BY732" s="141"/>
      <c r="BZ732" s="143">
        <f t="shared" si="610"/>
        <v>123605</v>
      </c>
      <c r="CA732" s="138">
        <f>INDEX(ผลงานOPDVisit_HDC!$C:$C,MATCH(CalBudget2567!$D732,ผลงานOPDVisit_HDC!$A:$A,0))</f>
        <v>123605</v>
      </c>
      <c r="CB732" s="138">
        <f t="shared" si="611"/>
        <v>0</v>
      </c>
    </row>
    <row r="733" spans="1:80" hidden="1" x14ac:dyDescent="0.7">
      <c r="A733" s="136">
        <f>COUNTA($D$16:D733)</f>
        <v>718</v>
      </c>
      <c r="B733" s="1">
        <v>10</v>
      </c>
      <c r="C733" s="2" t="s">
        <v>61</v>
      </c>
      <c r="D733" s="91" t="s">
        <v>793</v>
      </c>
      <c r="E733" s="3" t="s">
        <v>1680</v>
      </c>
      <c r="F733" s="4" t="s">
        <v>1876</v>
      </c>
      <c r="G733" s="1">
        <v>5</v>
      </c>
      <c r="H733" s="3" t="s">
        <v>2964</v>
      </c>
      <c r="I733" s="137">
        <f>INDEX(รายได้แยกตามสิทธิ!$D:$D,MATCH(CalBudget2567!$D733,รายได้แยกตามสิทธิ!$B:$B,0))</f>
        <v>20924243.34</v>
      </c>
      <c r="J733" s="138">
        <f>INDEX(ผลงานOPDVisit_HDC!$F:$F,MATCH(CalBudget2567!$D733,ผลงานOPDVisit_HDC!$A:$A,0))</f>
        <v>51782</v>
      </c>
      <c r="K733" s="138">
        <f t="shared" si="563"/>
        <v>404.08333668069986</v>
      </c>
      <c r="L733" s="139">
        <f t="shared" si="564"/>
        <v>62138.399999999994</v>
      </c>
      <c r="M733" s="140">
        <f t="shared" si="565"/>
        <v>62138.399999999994</v>
      </c>
      <c r="N733" s="141">
        <f t="shared" si="566"/>
        <v>414.75113676907034</v>
      </c>
      <c r="O733" s="142">
        <f t="shared" si="567"/>
        <v>25771972.037011199</v>
      </c>
      <c r="P733" s="143">
        <f>INDEX(รายได้แยกตามสิทธิ!$E:$E,MATCH(CalBudget2567!$D733,รายได้แยกตามสิทธิ!$B:$B,0))</f>
        <v>3136359.75</v>
      </c>
      <c r="Q733" s="138">
        <f>INDEX(ผลงานOPDVisit_HDC!$D:$D,MATCH(CalBudget2567!$D733,ผลงานOPDVisit_HDC!$A:$A,0))</f>
        <v>5850</v>
      </c>
      <c r="R733" s="138">
        <f t="shared" si="568"/>
        <v>536.12987179487175</v>
      </c>
      <c r="S733" s="139">
        <f t="shared" si="569"/>
        <v>7020</v>
      </c>
      <c r="T733" s="140">
        <f t="shared" si="570"/>
        <v>7020</v>
      </c>
      <c r="U733" s="141">
        <f t="shared" si="571"/>
        <v>550.28370041025642</v>
      </c>
      <c r="V733" s="142">
        <f t="shared" si="572"/>
        <v>3862991.5768800001</v>
      </c>
      <c r="W733" s="143">
        <f>INDEX(รายได้แยกตามสิทธิ!$F:$F,MATCH(CalBudget2567!$D733,รายได้แยกตามสิทธิ!$B:$B,0))</f>
        <v>1106060</v>
      </c>
      <c r="X733" s="138">
        <f>INDEX(ผลงานOPDVisit_HDC!$E:$E,MATCH(CalBudget2567!$D733,ผลงานOPDVisit_HDC!$A:$A,0))</f>
        <v>3658</v>
      </c>
      <c r="Y733" s="138">
        <f t="shared" si="573"/>
        <v>302.36741388737016</v>
      </c>
      <c r="Z733" s="139">
        <f t="shared" si="574"/>
        <v>4389.5999999999995</v>
      </c>
      <c r="AA733" s="140">
        <f t="shared" si="575"/>
        <v>4389.5999999999995</v>
      </c>
      <c r="AB733" s="141">
        <f t="shared" si="576"/>
        <v>310.34991361399676</v>
      </c>
      <c r="AC733" s="142">
        <f t="shared" si="577"/>
        <v>1362311.9808</v>
      </c>
      <c r="AD733" s="143">
        <f>INDEX(รายได้แยกตามสิทธิ!$G:$G,MATCH(CalBudget2567!$D733,รายได้แยกตามสิทธิ!$B:$B,0))</f>
        <v>16916.27</v>
      </c>
      <c r="AE733" s="138">
        <f>INDEX(ผลงานOPDVisit_HDC!$G:$G,MATCH(CalBudget2567!$D733,ผลงานOPDVisit_HDC!$A:$A,0))</f>
        <v>0</v>
      </c>
      <c r="AF733" s="138">
        <f t="shared" si="578"/>
        <v>0</v>
      </c>
      <c r="AG733" s="139">
        <f t="shared" si="579"/>
        <v>0</v>
      </c>
      <c r="AH733" s="140">
        <f t="shared" si="580"/>
        <v>0</v>
      </c>
      <c r="AI733" s="141">
        <f t="shared" si="581"/>
        <v>0</v>
      </c>
      <c r="AJ733" s="142">
        <f t="shared" si="582"/>
        <v>0</v>
      </c>
      <c r="AK733" s="143">
        <f>INDEX(รายได้แยกตามสิทธิ!$H:$H,MATCH(CalBudget2567!$D733,รายได้แยกตามสิทธิ!$B:$B,0))</f>
        <v>3372669</v>
      </c>
      <c r="AL733" s="138">
        <f>INDEX(ผลงานOPDVisit_HDC!$K:$K,MATCH(CalBudget2567!$D733,ผลงานOPDVisit_HDC!$A:$A,0))</f>
        <v>3433</v>
      </c>
      <c r="AM733" s="138">
        <f t="shared" si="583"/>
        <v>982.42615787940576</v>
      </c>
      <c r="AN733" s="139">
        <f t="shared" si="584"/>
        <v>4119.5999999999995</v>
      </c>
      <c r="AO733" s="140">
        <f t="shared" si="585"/>
        <v>4119.5999999999995</v>
      </c>
      <c r="AP733" s="141">
        <f t="shared" si="586"/>
        <v>1008.3622084474221</v>
      </c>
      <c r="AQ733" s="142">
        <f t="shared" si="587"/>
        <v>4154048.9539199993</v>
      </c>
      <c r="AR733" s="144">
        <f t="shared" si="561"/>
        <v>35151324.548611194</v>
      </c>
      <c r="AS733" s="143">
        <f>INDEX(รายได้แยกตามสิทธิ!$I:$I,MATCH(CalBudget2567!$D733,รายได้แยกตามสิทธิ!$B:$B,0))</f>
        <v>15245933.01</v>
      </c>
      <c r="AT733" s="138">
        <f>INDEX(ผลงานAdjRw_DHES!$D:$D,MATCH(CalBudget2567!$D733,ผลงานAdjRw_DHES!$B:$B,0))</f>
        <v>1775.7445999999998</v>
      </c>
      <c r="AU733" s="143">
        <f t="shared" si="588"/>
        <v>8585.6564114006051</v>
      </c>
      <c r="AV733" s="139">
        <f t="shared" si="589"/>
        <v>2130.8935199999996</v>
      </c>
      <c r="AW733" s="140">
        <f t="shared" si="590"/>
        <v>2130.8935199999996</v>
      </c>
      <c r="AX733" s="141">
        <f t="shared" si="591"/>
        <v>8812.3177406615814</v>
      </c>
      <c r="AY733" s="142">
        <f t="shared" si="592"/>
        <v>18778110.769756801</v>
      </c>
      <c r="AZ733" s="143">
        <f>INDEX(รายได้แยกตามสิทธิ!$J:$J,MATCH(CalBudget2567!$D733,รายได้แยกตามสิทธิ!$B:$B,0))</f>
        <v>1459778.69</v>
      </c>
      <c r="BA733" s="138">
        <f>INDEX(ผลงานAdjRw_DHES!$F:$F,MATCH(CalBudget2567!$D733,ผลงานAdjRw_DHES!$B:$B,0))</f>
        <v>82.542099999999991</v>
      </c>
      <c r="BB733" s="143">
        <f t="shared" si="593"/>
        <v>17685.262308567388</v>
      </c>
      <c r="BC733" s="139">
        <f t="shared" si="594"/>
        <v>99.050519999999992</v>
      </c>
      <c r="BD733" s="140">
        <f t="shared" si="595"/>
        <v>99.050519999999992</v>
      </c>
      <c r="BE733" s="141">
        <f t="shared" si="596"/>
        <v>18152.153233513567</v>
      </c>
      <c r="BF733" s="142">
        <f t="shared" si="597"/>
        <v>1797980.2168992001</v>
      </c>
      <c r="BG733" s="143">
        <f>INDEX(รายได้แยกตามสิทธิ!$K:$K,MATCH(CalBudget2567!$D733,รายได้แยกตามสิทธิ!$B:$B,0))</f>
        <v>571641.75</v>
      </c>
      <c r="BH733" s="138">
        <f>INDEX(ผลงานAdjRw_DHES!$E:$E,MATCH(CalBudget2567!$D733,ผลงานAdjRw_DHES!$B:$B,0))</f>
        <v>68.067899999999995</v>
      </c>
      <c r="BI733" s="143">
        <f t="shared" si="598"/>
        <v>8398.1105631288756</v>
      </c>
      <c r="BJ733" s="139">
        <f t="shared" si="599"/>
        <v>81.681479999999993</v>
      </c>
      <c r="BK733" s="140">
        <f t="shared" si="600"/>
        <v>81.681479999999993</v>
      </c>
      <c r="BL733" s="141">
        <f t="shared" si="601"/>
        <v>8619.8206819954776</v>
      </c>
      <c r="BM733" s="142">
        <f t="shared" si="602"/>
        <v>704079.71063999995</v>
      </c>
      <c r="BN733" s="143">
        <f>INDEX(รายได้แยกตามสิทธิ!$N:$N,MATCH(CalBudget2567!$D733,รายได้แยกตามสิทธิ!$B:$B,0))</f>
        <v>2080198</v>
      </c>
      <c r="BO733" s="138">
        <f>INDEX(ผลงานAdjRw_DHES!$I:$I,MATCH(CalBudget2567!$D733,ผลงานAdjRw_DHES!$B:$B,0))</f>
        <v>0</v>
      </c>
      <c r="BP733" s="143">
        <f t="shared" si="603"/>
        <v>0</v>
      </c>
      <c r="BQ733" s="139">
        <f t="shared" si="604"/>
        <v>0</v>
      </c>
      <c r="BR733" s="140">
        <f t="shared" si="605"/>
        <v>0</v>
      </c>
      <c r="BS733" s="141">
        <f t="shared" si="606"/>
        <v>0</v>
      </c>
      <c r="BT733" s="142">
        <f t="shared" si="607"/>
        <v>0</v>
      </c>
      <c r="BU733" s="144">
        <f t="shared" si="608"/>
        <v>21280170.697296001</v>
      </c>
      <c r="BV733" s="145">
        <f t="shared" si="562"/>
        <v>56431495.245907195</v>
      </c>
      <c r="BW733" s="146">
        <f>INDEX(รายได้แยกตามสิทธิ!$Q:$Q,MATCH(CalBudget2567!$D733,รายได้แยกตามสิทธิ!$B:$B,0))</f>
        <v>0.5</v>
      </c>
      <c r="BX733" s="145">
        <f t="shared" si="609"/>
        <v>28215747.622953597</v>
      </c>
      <c r="BY733" s="141"/>
      <c r="BZ733" s="143">
        <f t="shared" si="610"/>
        <v>64723</v>
      </c>
      <c r="CA733" s="138">
        <f>INDEX(ผลงานOPDVisit_HDC!$C:$C,MATCH(CalBudget2567!$D733,ผลงานOPDVisit_HDC!$A:$A,0))</f>
        <v>64723</v>
      </c>
      <c r="CB733" s="138">
        <f t="shared" si="611"/>
        <v>0</v>
      </c>
    </row>
    <row r="734" spans="1:80" hidden="1" x14ac:dyDescent="0.7">
      <c r="A734" s="136">
        <f>COUNTA($D$16:D734)</f>
        <v>719</v>
      </c>
      <c r="B734" s="1">
        <v>10</v>
      </c>
      <c r="C734" s="2" t="s">
        <v>61</v>
      </c>
      <c r="D734" s="91" t="s">
        <v>794</v>
      </c>
      <c r="E734" s="3" t="s">
        <v>1681</v>
      </c>
      <c r="F734" s="4" t="s">
        <v>1876</v>
      </c>
      <c r="G734" s="1">
        <v>10</v>
      </c>
      <c r="H734" s="3" t="s">
        <v>2962</v>
      </c>
      <c r="I734" s="137">
        <f>INDEX(รายได้แยกตามสิทธิ!$D:$D,MATCH(CalBudget2567!$D734,รายได้แยกตามสิทธิ!$B:$B,0))</f>
        <v>94273661.620000005</v>
      </c>
      <c r="J734" s="138">
        <f>INDEX(ผลงานOPDVisit_HDC!$F:$F,MATCH(CalBudget2567!$D734,ผลงานOPDVisit_HDC!$A:$A,0))</f>
        <v>122874</v>
      </c>
      <c r="K734" s="138">
        <f t="shared" si="563"/>
        <v>767.23848511483311</v>
      </c>
      <c r="L734" s="139">
        <f t="shared" si="564"/>
        <v>147448.79999999999</v>
      </c>
      <c r="M734" s="140">
        <f t="shared" si="565"/>
        <v>147448.79999999999</v>
      </c>
      <c r="N734" s="141">
        <f t="shared" si="566"/>
        <v>787.49358112186474</v>
      </c>
      <c r="O734" s="142">
        <f t="shared" si="567"/>
        <v>116114983.54412159</v>
      </c>
      <c r="P734" s="143">
        <f>INDEX(รายได้แยกตามสิทธิ!$E:$E,MATCH(CalBudget2567!$D734,รายได้แยกตามสิทธิ!$B:$B,0))</f>
        <v>48704093</v>
      </c>
      <c r="Q734" s="138">
        <f>INDEX(ผลงานOPDVisit_HDC!$D:$D,MATCH(CalBudget2567!$D734,ผลงานOPDVisit_HDC!$A:$A,0))</f>
        <v>25460</v>
      </c>
      <c r="R734" s="138">
        <f t="shared" si="568"/>
        <v>1912.9651610369206</v>
      </c>
      <c r="S734" s="139">
        <f t="shared" si="569"/>
        <v>30552</v>
      </c>
      <c r="T734" s="140">
        <f t="shared" si="570"/>
        <v>30552</v>
      </c>
      <c r="U734" s="141">
        <f t="shared" si="571"/>
        <v>1963.4674412882953</v>
      </c>
      <c r="V734" s="142">
        <f t="shared" si="572"/>
        <v>59987857.266240001</v>
      </c>
      <c r="W734" s="143">
        <f>INDEX(รายได้แยกตามสิทธิ!$F:$F,MATCH(CalBudget2567!$D734,รายได้แยกตามสิทธิ!$B:$B,0))</f>
        <v>3084686</v>
      </c>
      <c r="X734" s="138">
        <f>INDEX(ผลงานOPDVisit_HDC!$E:$E,MATCH(CalBudget2567!$D734,ผลงานOPDVisit_HDC!$A:$A,0))</f>
        <v>8751</v>
      </c>
      <c r="Y734" s="138">
        <f t="shared" si="573"/>
        <v>352.49525768483602</v>
      </c>
      <c r="Z734" s="139">
        <f t="shared" si="574"/>
        <v>10501.199999999999</v>
      </c>
      <c r="AA734" s="140">
        <f t="shared" si="575"/>
        <v>10501.199999999999</v>
      </c>
      <c r="AB734" s="141">
        <f t="shared" si="576"/>
        <v>361.80113248771568</v>
      </c>
      <c r="AC734" s="142">
        <f t="shared" si="577"/>
        <v>3799346.0524799996</v>
      </c>
      <c r="AD734" s="143">
        <f>INDEX(รายได้แยกตามสิทธิ!$G:$G,MATCH(CalBudget2567!$D734,รายได้แยกตามสิทธิ!$B:$B,0))</f>
        <v>10349.67</v>
      </c>
      <c r="AE734" s="138">
        <f>INDEX(ผลงานOPDVisit_HDC!$G:$G,MATCH(CalBudget2567!$D734,ผลงานOPDVisit_HDC!$A:$A,0))</f>
        <v>42</v>
      </c>
      <c r="AF734" s="138">
        <f t="shared" si="578"/>
        <v>246.4207142857143</v>
      </c>
      <c r="AG734" s="139">
        <f t="shared" si="579"/>
        <v>50.4</v>
      </c>
      <c r="AH734" s="140">
        <f t="shared" si="580"/>
        <v>50.4</v>
      </c>
      <c r="AI734" s="141">
        <f t="shared" si="581"/>
        <v>252.92622114285714</v>
      </c>
      <c r="AJ734" s="142">
        <f t="shared" si="582"/>
        <v>12747.4815456</v>
      </c>
      <c r="AK734" s="143">
        <f>INDEX(รายได้แยกตามสิทธิ!$H:$H,MATCH(CalBudget2567!$D734,รายได้แยกตามสิทธิ!$B:$B,0))</f>
        <v>4418805.5</v>
      </c>
      <c r="AL734" s="138">
        <f>INDEX(ผลงานOPDVisit_HDC!$K:$K,MATCH(CalBudget2567!$D734,ผลงานOPDVisit_HDC!$A:$A,0))</f>
        <v>7107</v>
      </c>
      <c r="AM734" s="138">
        <f t="shared" si="583"/>
        <v>621.75397495427046</v>
      </c>
      <c r="AN734" s="139">
        <f t="shared" si="584"/>
        <v>8528.4</v>
      </c>
      <c r="AO734" s="140">
        <f t="shared" si="585"/>
        <v>8528.4</v>
      </c>
      <c r="AP734" s="141">
        <f t="shared" si="586"/>
        <v>638.16827989306319</v>
      </c>
      <c r="AQ734" s="142">
        <f t="shared" si="587"/>
        <v>5442554.35824</v>
      </c>
      <c r="AR734" s="144">
        <f t="shared" si="561"/>
        <v>185357488.70262721</v>
      </c>
      <c r="AS734" s="143">
        <f>INDEX(รายได้แยกตามสิทธิ!$I:$I,MATCH(CalBudget2567!$D734,รายได้แยกตามสิทธิ!$B:$B,0))</f>
        <v>76746359.140000001</v>
      </c>
      <c r="AT734" s="138">
        <f>INDEX(ผลงานAdjRw_DHES!$D:$D,MATCH(CalBudget2567!$D734,ผลงานAdjRw_DHES!$B:$B,0))</f>
        <v>8523.91</v>
      </c>
      <c r="AU734" s="143">
        <f t="shared" si="588"/>
        <v>9003.6566716448197</v>
      </c>
      <c r="AV734" s="139">
        <f t="shared" si="589"/>
        <v>10228.691999999999</v>
      </c>
      <c r="AW734" s="140">
        <f t="shared" si="590"/>
        <v>10228.691999999999</v>
      </c>
      <c r="AX734" s="141">
        <f t="shared" si="591"/>
        <v>9241.3532077762429</v>
      </c>
      <c r="AY734" s="142">
        <f t="shared" si="592"/>
        <v>94526955.625555187</v>
      </c>
      <c r="AZ734" s="143">
        <f>INDEX(รายได้แยกตามสิทธิ!$J:$J,MATCH(CalBudget2567!$D734,รายได้แยกตามสิทธิ!$B:$B,0))</f>
        <v>9664450.3100000005</v>
      </c>
      <c r="BA734" s="138">
        <f>INDEX(ผลงานAdjRw_DHES!$F:$F,MATCH(CalBudget2567!$D734,ผลงานAdjRw_DHES!$B:$B,0))</f>
        <v>666.52380000000005</v>
      </c>
      <c r="BB734" s="143">
        <f t="shared" si="593"/>
        <v>14499.782768447278</v>
      </c>
      <c r="BC734" s="139">
        <f t="shared" si="594"/>
        <v>799.82856000000004</v>
      </c>
      <c r="BD734" s="140">
        <f t="shared" si="595"/>
        <v>799.82856000000004</v>
      </c>
      <c r="BE734" s="141">
        <f t="shared" si="596"/>
        <v>14882.577033534286</v>
      </c>
      <c r="BF734" s="142">
        <f t="shared" si="597"/>
        <v>11903510.1578208</v>
      </c>
      <c r="BG734" s="143">
        <f>INDEX(รายได้แยกตามสิทธิ!$K:$K,MATCH(CalBudget2567!$D734,รายได้แยกตามสิทธิ!$B:$B,0))</f>
        <v>2530039.7400000002</v>
      </c>
      <c r="BH734" s="138">
        <f>INDEX(ผลงานAdjRw_DHES!$E:$E,MATCH(CalBudget2567!$D734,ผลงานAdjRw_DHES!$B:$B,0))</f>
        <v>277.54000000000002</v>
      </c>
      <c r="BI734" s="143">
        <f t="shared" si="598"/>
        <v>9115.9463140448224</v>
      </c>
      <c r="BJ734" s="139">
        <f t="shared" si="599"/>
        <v>333.048</v>
      </c>
      <c r="BK734" s="140">
        <f t="shared" si="600"/>
        <v>333.048</v>
      </c>
      <c r="BL734" s="141">
        <f t="shared" si="601"/>
        <v>9356.6072967356049</v>
      </c>
      <c r="BM734" s="142">
        <f t="shared" si="602"/>
        <v>3116199.3469631998</v>
      </c>
      <c r="BN734" s="143">
        <f>INDEX(รายได้แยกตามสิทธิ!$N:$N,MATCH(CalBudget2567!$D734,รายได้แยกตามสิทธิ!$B:$B,0))</f>
        <v>5707226.5899999999</v>
      </c>
      <c r="BO734" s="138">
        <f>INDEX(ผลงานAdjRw_DHES!$I:$I,MATCH(CalBudget2567!$D734,ผลงานAdjRw_DHES!$B:$B,0))</f>
        <v>397.92930000000331</v>
      </c>
      <c r="BP734" s="143">
        <f t="shared" si="603"/>
        <v>14342.31304405067</v>
      </c>
      <c r="BQ734" s="139">
        <f t="shared" si="604"/>
        <v>477.51516000000396</v>
      </c>
      <c r="BR734" s="140">
        <f t="shared" si="605"/>
        <v>477.51516000000396</v>
      </c>
      <c r="BS734" s="141">
        <f t="shared" si="606"/>
        <v>14720.950108413608</v>
      </c>
      <c r="BT734" s="142">
        <f t="shared" si="607"/>
        <v>7029476.8463711999</v>
      </c>
      <c r="BU734" s="144">
        <f t="shared" si="608"/>
        <v>116576141.97671039</v>
      </c>
      <c r="BV734" s="145">
        <f t="shared" si="562"/>
        <v>301933630.67933762</v>
      </c>
      <c r="BW734" s="146">
        <f>INDEX(รายได้แยกตามสิทธิ!$Q:$Q,MATCH(CalBudget2567!$D734,รายได้แยกตามสิทธิ!$B:$B,0))</f>
        <v>0.44</v>
      </c>
      <c r="BX734" s="145">
        <f t="shared" si="609"/>
        <v>132850797.49890855</v>
      </c>
      <c r="BY734" s="141"/>
      <c r="BZ734" s="143">
        <f t="shared" si="610"/>
        <v>164234</v>
      </c>
      <c r="CA734" s="138">
        <f>INDEX(ผลงานOPDVisit_HDC!$C:$C,MATCH(CalBudget2567!$D734,ผลงานOPDVisit_HDC!$A:$A,0))</f>
        <v>164234</v>
      </c>
      <c r="CB734" s="138">
        <f t="shared" si="611"/>
        <v>0</v>
      </c>
    </row>
    <row r="735" spans="1:80" hidden="1" x14ac:dyDescent="0.7">
      <c r="A735" s="136">
        <f>COUNTA($D$16:D735)</f>
        <v>720</v>
      </c>
      <c r="B735" s="1">
        <v>10</v>
      </c>
      <c r="C735" s="2" t="s">
        <v>61</v>
      </c>
      <c r="D735" s="91" t="s">
        <v>795</v>
      </c>
      <c r="E735" s="3" t="s">
        <v>1682</v>
      </c>
      <c r="F735" s="4" t="s">
        <v>1876</v>
      </c>
      <c r="G735" s="1">
        <v>7</v>
      </c>
      <c r="H735" s="3" t="s">
        <v>2966</v>
      </c>
      <c r="I735" s="137">
        <f>INDEX(รายได้แยกตามสิทธิ!$D:$D,MATCH(CalBudget2567!$D735,รายได้แยกตามสิทธิ!$B:$B,0))</f>
        <v>73928419.049999997</v>
      </c>
      <c r="J735" s="138">
        <f>INDEX(ผลงานOPDVisit_HDC!$F:$F,MATCH(CalBudget2567!$D735,ผลงานOPDVisit_HDC!$A:$A,0))</f>
        <v>98844</v>
      </c>
      <c r="K735" s="138">
        <f t="shared" si="563"/>
        <v>747.93026435595482</v>
      </c>
      <c r="L735" s="139">
        <f t="shared" si="564"/>
        <v>118612.79999999999</v>
      </c>
      <c r="M735" s="140">
        <f t="shared" si="565"/>
        <v>118612.79999999999</v>
      </c>
      <c r="N735" s="141">
        <f t="shared" si="566"/>
        <v>767.67562333495198</v>
      </c>
      <c r="O735" s="142">
        <f t="shared" si="567"/>
        <v>91056155.175503984</v>
      </c>
      <c r="P735" s="143">
        <f>INDEX(รายได้แยกตามสิทธิ!$E:$E,MATCH(CalBudget2567!$D735,รายได้แยกตามสิทธิ!$B:$B,0))</f>
        <v>20658690.5</v>
      </c>
      <c r="Q735" s="138">
        <f>INDEX(ผลงานOPDVisit_HDC!$D:$D,MATCH(CalBudget2567!$D735,ผลงานOPDVisit_HDC!$A:$A,0))</f>
        <v>17805</v>
      </c>
      <c r="R735" s="138">
        <f t="shared" si="568"/>
        <v>1160.2746700365067</v>
      </c>
      <c r="S735" s="139">
        <f t="shared" si="569"/>
        <v>21366</v>
      </c>
      <c r="T735" s="140">
        <f t="shared" si="570"/>
        <v>21366</v>
      </c>
      <c r="U735" s="141">
        <f t="shared" si="571"/>
        <v>1190.9059213254704</v>
      </c>
      <c r="V735" s="142">
        <f t="shared" si="572"/>
        <v>25444895.915040001</v>
      </c>
      <c r="W735" s="143">
        <f>INDEX(รายได้แยกตามสิทธิ!$F:$F,MATCH(CalBudget2567!$D735,รายได้แยกตามสิทธิ!$B:$B,0))</f>
        <v>2170499.25</v>
      </c>
      <c r="X735" s="138">
        <f>INDEX(ผลงานOPDVisit_HDC!$E:$E,MATCH(CalBudget2567!$D735,ผลงานOPDVisit_HDC!$A:$A,0))</f>
        <v>6818</v>
      </c>
      <c r="Y735" s="138">
        <f t="shared" si="573"/>
        <v>318.34837929011439</v>
      </c>
      <c r="Z735" s="139">
        <f t="shared" si="574"/>
        <v>8181.5999999999995</v>
      </c>
      <c r="AA735" s="140">
        <f t="shared" si="575"/>
        <v>8181.5999999999995</v>
      </c>
      <c r="AB735" s="141">
        <f t="shared" si="576"/>
        <v>326.75277650337341</v>
      </c>
      <c r="AC735" s="142">
        <f t="shared" si="577"/>
        <v>2673360.5162399998</v>
      </c>
      <c r="AD735" s="143">
        <f>INDEX(รายได้แยกตามสิทธิ!$G:$G,MATCH(CalBudget2567!$D735,รายได้แยกตามสิทธิ!$B:$B,0))</f>
        <v>36012.75</v>
      </c>
      <c r="AE735" s="138">
        <f>INDEX(ผลงานOPDVisit_HDC!$G:$G,MATCH(CalBudget2567!$D735,ผลงานOPDVisit_HDC!$A:$A,0))</f>
        <v>247</v>
      </c>
      <c r="AF735" s="138">
        <f t="shared" si="578"/>
        <v>145.8006072874494</v>
      </c>
      <c r="AG735" s="139">
        <f t="shared" si="579"/>
        <v>296.39999999999998</v>
      </c>
      <c r="AH735" s="140">
        <f t="shared" si="580"/>
        <v>296.39999999999998</v>
      </c>
      <c r="AI735" s="141">
        <f t="shared" si="581"/>
        <v>149.64974331983805</v>
      </c>
      <c r="AJ735" s="142">
        <f t="shared" si="582"/>
        <v>44356.183919999996</v>
      </c>
      <c r="AK735" s="143">
        <f>INDEX(รายได้แยกตามสิทธิ!$H:$H,MATCH(CalBudget2567!$D735,รายได้แยกตามสิทธิ!$B:$B,0))</f>
        <v>6237821.5</v>
      </c>
      <c r="AL735" s="138">
        <f>INDEX(ผลงานOPDVisit_HDC!$K:$K,MATCH(CalBudget2567!$D735,ผลงานOPDVisit_HDC!$A:$A,0))</f>
        <v>7037</v>
      </c>
      <c r="AM735" s="138">
        <f t="shared" si="583"/>
        <v>886.43193122069067</v>
      </c>
      <c r="AN735" s="139">
        <f t="shared" si="584"/>
        <v>8444.4</v>
      </c>
      <c r="AO735" s="140">
        <f t="shared" si="585"/>
        <v>8444.4</v>
      </c>
      <c r="AP735" s="141">
        <f t="shared" si="586"/>
        <v>909.83373420491694</v>
      </c>
      <c r="AQ735" s="142">
        <f t="shared" si="587"/>
        <v>7682999.9851200003</v>
      </c>
      <c r="AR735" s="144">
        <f t="shared" si="561"/>
        <v>126901767.77582398</v>
      </c>
      <c r="AS735" s="143">
        <f>INDEX(รายได้แยกตามสิทธิ!$I:$I,MATCH(CalBudget2567!$D735,รายได้แยกตามสิทธิ!$B:$B,0))</f>
        <v>44923813.520000003</v>
      </c>
      <c r="AT735" s="138">
        <f>INDEX(ผลงานAdjRw_DHES!$D:$D,MATCH(CalBudget2567!$D735,ผลงานAdjRw_DHES!$B:$B,0))</f>
        <v>3345.3344000000002</v>
      </c>
      <c r="AU735" s="143">
        <f t="shared" si="588"/>
        <v>13428.796092850987</v>
      </c>
      <c r="AV735" s="139">
        <f t="shared" si="589"/>
        <v>4014.40128</v>
      </c>
      <c r="AW735" s="140">
        <f t="shared" si="590"/>
        <v>4014.40128</v>
      </c>
      <c r="AX735" s="141">
        <f t="shared" si="591"/>
        <v>13783.316309702253</v>
      </c>
      <c r="AY735" s="142">
        <f t="shared" si="592"/>
        <v>55331762.636313602</v>
      </c>
      <c r="AZ735" s="143">
        <f>INDEX(รายได้แยกตามสิทธิ!$J:$J,MATCH(CalBudget2567!$D735,รายได้แยกตามสิทธิ!$B:$B,0))</f>
        <v>5514183.9000000004</v>
      </c>
      <c r="BA735" s="138">
        <f>INDEX(ผลงานAdjRw_DHES!$F:$F,MATCH(CalBudget2567!$D735,ผลงานAdjRw_DHES!$B:$B,0))</f>
        <v>248.04640000000001</v>
      </c>
      <c r="BB735" s="143">
        <f t="shared" si="593"/>
        <v>22230.453253907333</v>
      </c>
      <c r="BC735" s="139">
        <f t="shared" si="594"/>
        <v>297.65568000000002</v>
      </c>
      <c r="BD735" s="140">
        <f t="shared" si="595"/>
        <v>297.65568000000002</v>
      </c>
      <c r="BE735" s="141">
        <f t="shared" si="596"/>
        <v>22817.337219810488</v>
      </c>
      <c r="BF735" s="142">
        <f t="shared" si="597"/>
        <v>6791710.0259520011</v>
      </c>
      <c r="BG735" s="143">
        <f>INDEX(รายได้แยกตามสิทธิ!$K:$K,MATCH(CalBudget2567!$D735,รายได้แยกตามสิทธิ!$B:$B,0))</f>
        <v>1302601.93</v>
      </c>
      <c r="BH735" s="138">
        <f>INDEX(ผลงานAdjRw_DHES!$E:$E,MATCH(CalBudget2567!$D735,ผลงานAdjRw_DHES!$B:$B,0))</f>
        <v>129.41650000000001</v>
      </c>
      <c r="BI735" s="143">
        <f t="shared" si="598"/>
        <v>10065.192073653667</v>
      </c>
      <c r="BJ735" s="139">
        <f t="shared" si="599"/>
        <v>155.2998</v>
      </c>
      <c r="BK735" s="140">
        <f t="shared" si="600"/>
        <v>155.2998</v>
      </c>
      <c r="BL735" s="141">
        <f t="shared" si="601"/>
        <v>10330.913144398124</v>
      </c>
      <c r="BM735" s="142">
        <f t="shared" si="602"/>
        <v>1604388.7451423998</v>
      </c>
      <c r="BN735" s="143">
        <f>INDEX(รายได้แยกตามสิทธิ!$N:$N,MATCH(CalBudget2567!$D735,รายได้แยกตามสิทธิ!$B:$B,0))</f>
        <v>4044082.76</v>
      </c>
      <c r="BO735" s="138">
        <f>INDEX(ผลงานAdjRw_DHES!$I:$I,MATCH(CalBudget2567!$D735,ผลงานAdjRw_DHES!$B:$B,0))</f>
        <v>281.28879999999975</v>
      </c>
      <c r="BP735" s="143">
        <f t="shared" si="603"/>
        <v>14376.977540520644</v>
      </c>
      <c r="BQ735" s="139">
        <f t="shared" si="604"/>
        <v>337.54655999999972</v>
      </c>
      <c r="BR735" s="140">
        <f t="shared" si="605"/>
        <v>337.54655999999972</v>
      </c>
      <c r="BS735" s="141">
        <f t="shared" si="606"/>
        <v>14756.529747590388</v>
      </c>
      <c r="BT735" s="142">
        <f t="shared" si="607"/>
        <v>4981015.8538368</v>
      </c>
      <c r="BU735" s="144">
        <f t="shared" si="608"/>
        <v>68708877.261244804</v>
      </c>
      <c r="BV735" s="145">
        <f t="shared" si="562"/>
        <v>195610645.03706878</v>
      </c>
      <c r="BW735" s="146">
        <f>INDEX(รายได้แยกตามสิทธิ!$Q:$Q,MATCH(CalBudget2567!$D735,รายได้แยกตามสิทธิ!$B:$B,0))</f>
        <v>0.48</v>
      </c>
      <c r="BX735" s="145">
        <f t="shared" si="609"/>
        <v>93893109.617793009</v>
      </c>
      <c r="BY735" s="141"/>
      <c r="BZ735" s="143">
        <f t="shared" si="610"/>
        <v>130751</v>
      </c>
      <c r="CA735" s="138">
        <f>INDEX(ผลงานOPDVisit_HDC!$C:$C,MATCH(CalBudget2567!$D735,ผลงานOPDVisit_HDC!$A:$A,0))</f>
        <v>130751</v>
      </c>
      <c r="CB735" s="138">
        <f t="shared" si="611"/>
        <v>0</v>
      </c>
    </row>
    <row r="736" spans="1:80" hidden="1" x14ac:dyDescent="0.7">
      <c r="A736" s="136">
        <f>COUNTA($D$16:D736)</f>
        <v>721</v>
      </c>
      <c r="B736" s="1">
        <v>10</v>
      </c>
      <c r="C736" s="2" t="s">
        <v>61</v>
      </c>
      <c r="D736" s="91" t="s">
        <v>796</v>
      </c>
      <c r="E736" s="3" t="s">
        <v>1683</v>
      </c>
      <c r="F736" s="4" t="s">
        <v>1876</v>
      </c>
      <c r="G736" s="1">
        <v>6</v>
      </c>
      <c r="H736" s="3" t="s">
        <v>2965</v>
      </c>
      <c r="I736" s="137">
        <f>INDEX(รายได้แยกตามสิทธิ!$D:$D,MATCH(CalBudget2567!$D736,รายได้แยกตามสิทธิ!$B:$B,0))</f>
        <v>54576558.979999997</v>
      </c>
      <c r="J736" s="138">
        <f>INDEX(ผลงานOPDVisit_HDC!$F:$F,MATCH(CalBudget2567!$D736,ผลงานOPDVisit_HDC!$A:$A,0))</f>
        <v>67246</v>
      </c>
      <c r="K736" s="138">
        <f t="shared" si="563"/>
        <v>811.59561877286376</v>
      </c>
      <c r="L736" s="139">
        <f t="shared" si="564"/>
        <v>80695.199999999997</v>
      </c>
      <c r="M736" s="140">
        <f t="shared" si="565"/>
        <v>80695.199999999997</v>
      </c>
      <c r="N736" s="141">
        <f t="shared" si="566"/>
        <v>833.02174310846738</v>
      </c>
      <c r="O736" s="142">
        <f t="shared" si="567"/>
        <v>67220856.164486393</v>
      </c>
      <c r="P736" s="143">
        <f>INDEX(รายได้แยกตามสิทธิ!$E:$E,MATCH(CalBudget2567!$D736,รายได้แยกตามสิทธิ!$B:$B,0))</f>
        <v>10454826.029999999</v>
      </c>
      <c r="Q736" s="138">
        <f>INDEX(ผลงานOPDVisit_HDC!$D:$D,MATCH(CalBudget2567!$D736,ผลงานOPDVisit_HDC!$A:$A,0))</f>
        <v>9877</v>
      </c>
      <c r="R736" s="138">
        <f t="shared" si="568"/>
        <v>1058.5021798116836</v>
      </c>
      <c r="S736" s="139">
        <f t="shared" si="569"/>
        <v>11852.4</v>
      </c>
      <c r="T736" s="140">
        <f t="shared" si="570"/>
        <v>11852.4</v>
      </c>
      <c r="U736" s="141">
        <f t="shared" si="571"/>
        <v>1086.446637358712</v>
      </c>
      <c r="V736" s="142">
        <f t="shared" si="572"/>
        <v>12877000.124630397</v>
      </c>
      <c r="W736" s="143">
        <f>INDEX(รายได้แยกตามสิทธิ!$F:$F,MATCH(CalBudget2567!$D736,รายได้แยกตามสิทธิ!$B:$B,0))</f>
        <v>2385484.1</v>
      </c>
      <c r="X736" s="138">
        <f>INDEX(ผลงานOPDVisit_HDC!$E:$E,MATCH(CalBudget2567!$D736,ผลงานOPDVisit_HDC!$A:$A,0))</f>
        <v>4332</v>
      </c>
      <c r="Y736" s="138">
        <f t="shared" si="573"/>
        <v>550.66576638965842</v>
      </c>
      <c r="Z736" s="139">
        <f t="shared" si="574"/>
        <v>5198.3999999999996</v>
      </c>
      <c r="AA736" s="140">
        <f t="shared" si="575"/>
        <v>5198.3999999999996</v>
      </c>
      <c r="AB736" s="141">
        <f t="shared" si="576"/>
        <v>565.20334262234542</v>
      </c>
      <c r="AC736" s="142">
        <f t="shared" si="577"/>
        <v>2938153.0562880002</v>
      </c>
      <c r="AD736" s="143">
        <f>INDEX(รายได้แยกตามสิทธิ!$G:$G,MATCH(CalBudget2567!$D736,รายได้แยกตามสิทธิ!$B:$B,0))</f>
        <v>70215.240000000005</v>
      </c>
      <c r="AE736" s="138">
        <f>INDEX(ผลงานOPDVisit_HDC!$G:$G,MATCH(CalBudget2567!$D736,ผลงานOPDVisit_HDC!$A:$A,0))</f>
        <v>0</v>
      </c>
      <c r="AF736" s="138">
        <f t="shared" si="578"/>
        <v>0</v>
      </c>
      <c r="AG736" s="139">
        <f t="shared" si="579"/>
        <v>0</v>
      </c>
      <c r="AH736" s="140">
        <f t="shared" si="580"/>
        <v>0</v>
      </c>
      <c r="AI736" s="141">
        <f t="shared" si="581"/>
        <v>0</v>
      </c>
      <c r="AJ736" s="142">
        <f t="shared" si="582"/>
        <v>0</v>
      </c>
      <c r="AK736" s="143">
        <f>INDEX(รายได้แยกตามสิทธิ!$H:$H,MATCH(CalBudget2567!$D736,รายได้แยกตามสิทธิ!$B:$B,0))</f>
        <v>2345148.5299999998</v>
      </c>
      <c r="AL736" s="138">
        <f>INDEX(ผลงานOPDVisit_HDC!$K:$K,MATCH(CalBudget2567!$D736,ผลงานOPDVisit_HDC!$A:$A,0))</f>
        <v>3176</v>
      </c>
      <c r="AM736" s="138">
        <f t="shared" si="583"/>
        <v>738.39689231738032</v>
      </c>
      <c r="AN736" s="139">
        <f t="shared" si="584"/>
        <v>3811.2</v>
      </c>
      <c r="AO736" s="140">
        <f t="shared" si="585"/>
        <v>3811.2</v>
      </c>
      <c r="AP736" s="141">
        <f t="shared" si="586"/>
        <v>757.8905702745592</v>
      </c>
      <c r="AQ736" s="142">
        <f t="shared" si="587"/>
        <v>2888472.5414303998</v>
      </c>
      <c r="AR736" s="144">
        <f t="shared" si="561"/>
        <v>85924481.886835188</v>
      </c>
      <c r="AS736" s="143">
        <f>INDEX(รายได้แยกตามสิทธิ!$I:$I,MATCH(CalBudget2567!$D736,รายได้แยกตามสิทธิ!$B:$B,0))</f>
        <v>16689971.310000001</v>
      </c>
      <c r="AT736" s="138">
        <f>INDEX(ผลงานAdjRw_DHES!$D:$D,MATCH(CalBudget2567!$D736,ผลงานAdjRw_DHES!$B:$B,0))</f>
        <v>1604.0700000000002</v>
      </c>
      <c r="AU736" s="143">
        <f t="shared" si="588"/>
        <v>10404.764947913744</v>
      </c>
      <c r="AV736" s="139">
        <f t="shared" si="589"/>
        <v>1924.884</v>
      </c>
      <c r="AW736" s="140">
        <f t="shared" si="590"/>
        <v>1924.884</v>
      </c>
      <c r="AX736" s="141">
        <f t="shared" si="591"/>
        <v>10679.450742538666</v>
      </c>
      <c r="AY736" s="142">
        <f t="shared" si="592"/>
        <v>20556703.863100797</v>
      </c>
      <c r="AZ736" s="143">
        <f>INDEX(รายได้แยกตามสิทธิ!$J:$J,MATCH(CalBudget2567!$D736,รายได้แยกตามสิทธิ!$B:$B,0))</f>
        <v>1650435.63</v>
      </c>
      <c r="BA736" s="138">
        <f>INDEX(ผลงานAdjRw_DHES!$F:$F,MATCH(CalBudget2567!$D736,ผลงานAdjRw_DHES!$B:$B,0))</f>
        <v>116.49000000000001</v>
      </c>
      <c r="BB736" s="143">
        <f t="shared" si="593"/>
        <v>14168.04558331187</v>
      </c>
      <c r="BC736" s="139">
        <f t="shared" si="594"/>
        <v>139.78800000000001</v>
      </c>
      <c r="BD736" s="140">
        <f t="shared" si="595"/>
        <v>139.78800000000001</v>
      </c>
      <c r="BE736" s="141">
        <f t="shared" si="596"/>
        <v>14542.081986711304</v>
      </c>
      <c r="BF736" s="142">
        <f t="shared" si="597"/>
        <v>2032808.5567584001</v>
      </c>
      <c r="BG736" s="143">
        <f>INDEX(รายได้แยกตามสิทธิ!$K:$K,MATCH(CalBudget2567!$D736,รายได้แยกตามสิทธิ!$B:$B,0))</f>
        <v>1073234.3999999999</v>
      </c>
      <c r="BH736" s="138">
        <f>INDEX(ผลงานAdjRw_DHES!$E:$E,MATCH(CalBudget2567!$D736,ผลงานAdjRw_DHES!$B:$B,0))</f>
        <v>61.53</v>
      </c>
      <c r="BI736" s="143">
        <f t="shared" si="598"/>
        <v>17442.457337883956</v>
      </c>
      <c r="BJ736" s="139">
        <f t="shared" si="599"/>
        <v>73.835999999999999</v>
      </c>
      <c r="BK736" s="140">
        <f t="shared" si="600"/>
        <v>73.835999999999999</v>
      </c>
      <c r="BL736" s="141">
        <f t="shared" si="601"/>
        <v>17902.938211604091</v>
      </c>
      <c r="BM736" s="142">
        <f t="shared" si="602"/>
        <v>1321881.3457919997</v>
      </c>
      <c r="BN736" s="143">
        <f>INDEX(รายได้แยกตามสิทธิ!$N:$N,MATCH(CalBudget2567!$D736,รายได้แยกตามสิทธิ!$B:$B,0))</f>
        <v>694206</v>
      </c>
      <c r="BO736" s="138">
        <f>INDEX(ผลงานAdjRw_DHES!$I:$I,MATCH(CalBudget2567!$D736,ผลงานAdjRw_DHES!$B:$B,0))</f>
        <v>66.839999999999662</v>
      </c>
      <c r="BP736" s="143">
        <f t="shared" si="603"/>
        <v>10386.086175942602</v>
      </c>
      <c r="BQ736" s="139">
        <f t="shared" si="604"/>
        <v>80.207999999999586</v>
      </c>
      <c r="BR736" s="140">
        <f t="shared" si="605"/>
        <v>80.207999999999586</v>
      </c>
      <c r="BS736" s="141">
        <f t="shared" si="606"/>
        <v>10660.278850987488</v>
      </c>
      <c r="BT736" s="142">
        <f t="shared" si="607"/>
        <v>855039.64608000009</v>
      </c>
      <c r="BU736" s="144">
        <f t="shared" si="608"/>
        <v>24766433.411731195</v>
      </c>
      <c r="BV736" s="145">
        <f t="shared" si="562"/>
        <v>110690915.29856639</v>
      </c>
      <c r="BW736" s="146">
        <f>INDEX(รายได้แยกตามสิทธิ!$Q:$Q,MATCH(CalBudget2567!$D736,รายได้แยกตามสิทธิ!$B:$B,0))</f>
        <v>0.55000000000000004</v>
      </c>
      <c r="BX736" s="145">
        <f t="shared" si="609"/>
        <v>60880003.414211519</v>
      </c>
      <c r="BY736" s="141"/>
      <c r="BZ736" s="143">
        <f t="shared" si="610"/>
        <v>84631</v>
      </c>
      <c r="CA736" s="138">
        <f>INDEX(ผลงานOPDVisit_HDC!$C:$C,MATCH(CalBudget2567!$D736,ผลงานOPDVisit_HDC!$A:$A,0))</f>
        <v>84631</v>
      </c>
      <c r="CB736" s="138">
        <f t="shared" si="611"/>
        <v>0</v>
      </c>
    </row>
    <row r="737" spans="1:80" hidden="1" x14ac:dyDescent="0.7">
      <c r="A737" s="136">
        <f>COUNTA($D$16:D737)</f>
        <v>722</v>
      </c>
      <c r="B737" s="1">
        <v>10</v>
      </c>
      <c r="C737" s="2" t="s">
        <v>61</v>
      </c>
      <c r="D737" s="91" t="s">
        <v>797</v>
      </c>
      <c r="E737" s="3" t="s">
        <v>1684</v>
      </c>
      <c r="F737" s="4" t="s">
        <v>1876</v>
      </c>
      <c r="G737" s="1">
        <v>6</v>
      </c>
      <c r="H737" s="3" t="s">
        <v>2965</v>
      </c>
      <c r="I737" s="137">
        <f>INDEX(รายได้แยกตามสิทธิ!$D:$D,MATCH(CalBudget2567!$D737,รายได้แยกตามสิทธิ!$B:$B,0))</f>
        <v>40841965.850000001</v>
      </c>
      <c r="J737" s="138">
        <f>INDEX(ผลงานOPDVisit_HDC!$F:$F,MATCH(CalBudget2567!$D737,ผลงานOPDVisit_HDC!$A:$A,0))</f>
        <v>81922</v>
      </c>
      <c r="K737" s="138">
        <f t="shared" si="563"/>
        <v>498.54698188520791</v>
      </c>
      <c r="L737" s="139">
        <f t="shared" si="564"/>
        <v>98306.4</v>
      </c>
      <c r="M737" s="140">
        <f t="shared" si="565"/>
        <v>98306.4</v>
      </c>
      <c r="N737" s="141">
        <f t="shared" si="566"/>
        <v>511.7086222069774</v>
      </c>
      <c r="O737" s="142">
        <f t="shared" si="567"/>
        <v>50304232.498127997</v>
      </c>
      <c r="P737" s="143">
        <f>INDEX(รายได้แยกตามสิทธิ!$E:$E,MATCH(CalBudget2567!$D737,รายได้แยกตามสิทธิ!$B:$B,0))</f>
        <v>9491210.6199999992</v>
      </c>
      <c r="Q737" s="138">
        <f>INDEX(ผลงานOPDVisit_HDC!$D:$D,MATCH(CalBudget2567!$D737,ผลงานOPDVisit_HDC!$A:$A,0))</f>
        <v>12161</v>
      </c>
      <c r="R737" s="138">
        <f t="shared" si="568"/>
        <v>780.46300633171609</v>
      </c>
      <c r="S737" s="139">
        <f t="shared" si="569"/>
        <v>14593.199999999999</v>
      </c>
      <c r="T737" s="140">
        <f t="shared" si="570"/>
        <v>14593.199999999999</v>
      </c>
      <c r="U737" s="141">
        <f t="shared" si="571"/>
        <v>801.06722969887335</v>
      </c>
      <c r="V737" s="142">
        <f t="shared" si="572"/>
        <v>11690134.296441598</v>
      </c>
      <c r="W737" s="143">
        <f>INDEX(รายได้แยกตามสิทธิ!$F:$F,MATCH(CalBudget2567!$D737,รายได้แยกตามสิทธิ!$B:$B,0))</f>
        <v>2138048.0299999998</v>
      </c>
      <c r="X737" s="138">
        <f>INDEX(ผลงานOPDVisit_HDC!$E:$E,MATCH(CalBudget2567!$D737,ผลงานOPDVisit_HDC!$A:$A,0))</f>
        <v>6094</v>
      </c>
      <c r="Y737" s="138">
        <f t="shared" si="573"/>
        <v>350.84477026583522</v>
      </c>
      <c r="Z737" s="139">
        <f t="shared" si="574"/>
        <v>7312.8</v>
      </c>
      <c r="AA737" s="140">
        <f t="shared" si="575"/>
        <v>7312.8</v>
      </c>
      <c r="AB737" s="141">
        <f t="shared" si="576"/>
        <v>360.10707220085328</v>
      </c>
      <c r="AC737" s="142">
        <f t="shared" si="577"/>
        <v>2633390.9975903998</v>
      </c>
      <c r="AD737" s="143">
        <f>INDEX(รายได้แยกตามสิทธิ!$G:$G,MATCH(CalBudget2567!$D737,รายได้แยกตามสิทธิ!$B:$B,0))</f>
        <v>24726.75</v>
      </c>
      <c r="AE737" s="138">
        <f>INDEX(ผลงานOPDVisit_HDC!$G:$G,MATCH(CalBudget2567!$D737,ผลงานOPDVisit_HDC!$A:$A,0))</f>
        <v>57</v>
      </c>
      <c r="AF737" s="138">
        <f t="shared" si="578"/>
        <v>433.80263157894734</v>
      </c>
      <c r="AG737" s="139">
        <f t="shared" si="579"/>
        <v>68.399999999999991</v>
      </c>
      <c r="AH737" s="140">
        <f t="shared" si="580"/>
        <v>68.399999999999991</v>
      </c>
      <c r="AI737" s="141">
        <f t="shared" si="581"/>
        <v>445.25502105263155</v>
      </c>
      <c r="AJ737" s="142">
        <f t="shared" si="582"/>
        <v>30455.443439999995</v>
      </c>
      <c r="AK737" s="143">
        <f>INDEX(รายได้แยกตามสิทธิ!$H:$H,MATCH(CalBudget2567!$D737,รายได้แยกตามสิทธิ!$B:$B,0))</f>
        <v>2331917.54</v>
      </c>
      <c r="AL737" s="138">
        <f>INDEX(ผลงานOPDVisit_HDC!$K:$K,MATCH(CalBudget2567!$D737,ผลงานOPDVisit_HDC!$A:$A,0))</f>
        <v>5860</v>
      </c>
      <c r="AM737" s="138">
        <f t="shared" si="583"/>
        <v>397.93814675767919</v>
      </c>
      <c r="AN737" s="139">
        <f t="shared" si="584"/>
        <v>7032</v>
      </c>
      <c r="AO737" s="140">
        <f t="shared" si="585"/>
        <v>7032</v>
      </c>
      <c r="AP737" s="141">
        <f t="shared" si="586"/>
        <v>408.44371383208193</v>
      </c>
      <c r="AQ737" s="142">
        <f t="shared" si="587"/>
        <v>2872176.1956672003</v>
      </c>
      <c r="AR737" s="144">
        <f t="shared" si="561"/>
        <v>67530389.431267202</v>
      </c>
      <c r="AS737" s="143">
        <f>INDEX(รายได้แยกตามสิทธิ!$I:$I,MATCH(CalBudget2567!$D737,รายได้แยกตามสิทธิ!$B:$B,0))</f>
        <v>29650233.170000002</v>
      </c>
      <c r="AT737" s="138">
        <f>INDEX(ผลงานAdjRw_DHES!$D:$D,MATCH(CalBudget2567!$D737,ผลงานAdjRw_DHES!$B:$B,0))</f>
        <v>3488.7061000000003</v>
      </c>
      <c r="AU737" s="143">
        <f t="shared" si="588"/>
        <v>8498.9197484993074</v>
      </c>
      <c r="AV737" s="139">
        <f t="shared" si="589"/>
        <v>4186.4473200000002</v>
      </c>
      <c r="AW737" s="140">
        <f t="shared" si="590"/>
        <v>4186.4473200000002</v>
      </c>
      <c r="AX737" s="141">
        <f t="shared" si="591"/>
        <v>8723.2912298596893</v>
      </c>
      <c r="AY737" s="142">
        <f t="shared" si="592"/>
        <v>36519599.190825604</v>
      </c>
      <c r="AZ737" s="143">
        <f>INDEX(รายได้แยกตามสิทธิ!$J:$J,MATCH(CalBudget2567!$D737,รายได้แยกตามสิทธิ!$B:$B,0))</f>
        <v>1986132.41</v>
      </c>
      <c r="BA737" s="138">
        <f>INDEX(ผลงานAdjRw_DHES!$F:$F,MATCH(CalBudget2567!$D737,ผลงานAdjRw_DHES!$B:$B,0))</f>
        <v>218.87060000000002</v>
      </c>
      <c r="BB737" s="143">
        <f t="shared" si="593"/>
        <v>9074.459566520125</v>
      </c>
      <c r="BC737" s="139">
        <f t="shared" si="594"/>
        <v>262.64472000000001</v>
      </c>
      <c r="BD737" s="140">
        <f t="shared" si="595"/>
        <v>262.64472000000001</v>
      </c>
      <c r="BE737" s="141">
        <f t="shared" si="596"/>
        <v>9314.0252990762565</v>
      </c>
      <c r="BF737" s="142">
        <f t="shared" si="597"/>
        <v>2446279.5667487998</v>
      </c>
      <c r="BG737" s="143">
        <f>INDEX(รายได้แยกตามสิทธิ!$K:$K,MATCH(CalBudget2567!$D737,รายได้แยกตามสิทธิ!$B:$B,0))</f>
        <v>621217.01</v>
      </c>
      <c r="BH737" s="138">
        <f>INDEX(ผลงานAdjRw_DHES!$E:$E,MATCH(CalBudget2567!$D737,ผลงานAdjRw_DHES!$B:$B,0))</f>
        <v>93.70989999999999</v>
      </c>
      <c r="BI737" s="143">
        <f t="shared" si="598"/>
        <v>6629.1502818805702</v>
      </c>
      <c r="BJ737" s="139">
        <f t="shared" si="599"/>
        <v>112.45187999999999</v>
      </c>
      <c r="BK737" s="140">
        <f t="shared" si="600"/>
        <v>112.45187999999999</v>
      </c>
      <c r="BL737" s="141">
        <f t="shared" si="601"/>
        <v>6804.1598493222173</v>
      </c>
      <c r="BM737" s="142">
        <f t="shared" si="602"/>
        <v>765140.56687680003</v>
      </c>
      <c r="BN737" s="143">
        <f>INDEX(รายได้แยกตามสิทธิ!$N:$N,MATCH(CalBudget2567!$D737,รายได้แยกตามสิทธิ!$B:$B,0))</f>
        <v>1344576.9000000001</v>
      </c>
      <c r="BO737" s="138">
        <f>INDEX(ผลงานAdjRw_DHES!$I:$I,MATCH(CalBudget2567!$D737,ผลงานAdjRw_DHES!$B:$B,0))</f>
        <v>194.9688000000001</v>
      </c>
      <c r="BP737" s="143">
        <f t="shared" si="603"/>
        <v>6896.3695729778274</v>
      </c>
      <c r="BQ737" s="139">
        <f t="shared" si="604"/>
        <v>233.96256000000011</v>
      </c>
      <c r="BR737" s="140">
        <f t="shared" si="605"/>
        <v>233.96256000000011</v>
      </c>
      <c r="BS737" s="141">
        <f t="shared" si="606"/>
        <v>7078.4337297044422</v>
      </c>
      <c r="BT737" s="142">
        <f t="shared" si="607"/>
        <v>1656088.4761920001</v>
      </c>
      <c r="BU737" s="144">
        <f t="shared" si="608"/>
        <v>41387107.800643198</v>
      </c>
      <c r="BV737" s="145">
        <f t="shared" si="562"/>
        <v>108917497.23191041</v>
      </c>
      <c r="BW737" s="146">
        <f>INDEX(รายได้แยกตามสิทธิ!$Q:$Q,MATCH(CalBudget2567!$D737,รายได้แยกตามสิทธิ!$B:$B,0))</f>
        <v>0.62</v>
      </c>
      <c r="BX737" s="145">
        <f t="shared" si="609"/>
        <v>67528848.283784449</v>
      </c>
      <c r="BY737" s="141"/>
      <c r="BZ737" s="143">
        <f t="shared" si="610"/>
        <v>106094</v>
      </c>
      <c r="CA737" s="138">
        <f>INDEX(ผลงานOPDVisit_HDC!$C:$C,MATCH(CalBudget2567!$D737,ผลงานOPDVisit_HDC!$A:$A,0))</f>
        <v>106094</v>
      </c>
      <c r="CB737" s="138">
        <f t="shared" si="611"/>
        <v>0</v>
      </c>
    </row>
    <row r="738" spans="1:80" hidden="1" x14ac:dyDescent="0.7">
      <c r="A738" s="136">
        <f>COUNTA($D$16:D738)</f>
        <v>723</v>
      </c>
      <c r="B738" s="1">
        <v>10</v>
      </c>
      <c r="C738" s="2" t="s">
        <v>61</v>
      </c>
      <c r="D738" s="91" t="s">
        <v>798</v>
      </c>
      <c r="E738" s="3" t="s">
        <v>1685</v>
      </c>
      <c r="F738" s="4" t="s">
        <v>1876</v>
      </c>
      <c r="G738" s="1">
        <v>10</v>
      </c>
      <c r="H738" s="3" t="s">
        <v>2962</v>
      </c>
      <c r="I738" s="137">
        <f>INDEX(รายได้แยกตามสิทธิ!$D:$D,MATCH(CalBudget2567!$D738,รายได้แยกตามสิทธิ!$B:$B,0))</f>
        <v>61244824.649999999</v>
      </c>
      <c r="J738" s="138">
        <f>INDEX(ผลงานOPDVisit_HDC!$F:$F,MATCH(CalBudget2567!$D738,ผลงานOPDVisit_HDC!$A:$A,0))</f>
        <v>125748</v>
      </c>
      <c r="K738" s="138">
        <f t="shared" si="563"/>
        <v>487.04412515507204</v>
      </c>
      <c r="L738" s="139">
        <f t="shared" si="564"/>
        <v>150897.60000000001</v>
      </c>
      <c r="M738" s="140">
        <f t="shared" si="565"/>
        <v>150897.60000000001</v>
      </c>
      <c r="N738" s="141">
        <f t="shared" si="566"/>
        <v>499.90209005916591</v>
      </c>
      <c r="O738" s="142">
        <f t="shared" si="567"/>
        <v>75434025.624911994</v>
      </c>
      <c r="P738" s="143">
        <f>INDEX(รายได้แยกตามสิทธิ!$E:$E,MATCH(CalBudget2567!$D738,รายได้แยกตามสิทธิ!$B:$B,0))</f>
        <v>12148864.67</v>
      </c>
      <c r="Q738" s="138">
        <f>INDEX(ผลงานOPDVisit_HDC!$D:$D,MATCH(CalBudget2567!$D738,ผลงานOPDVisit_HDC!$A:$A,0))</f>
        <v>14671</v>
      </c>
      <c r="R738" s="138">
        <f t="shared" si="568"/>
        <v>828.08701997137211</v>
      </c>
      <c r="S738" s="139">
        <f t="shared" si="569"/>
        <v>17605.2</v>
      </c>
      <c r="T738" s="140">
        <f t="shared" si="570"/>
        <v>17605.2</v>
      </c>
      <c r="U738" s="141">
        <f t="shared" si="571"/>
        <v>849.94851729861637</v>
      </c>
      <c r="V738" s="142">
        <f t="shared" si="572"/>
        <v>14963513.636745602</v>
      </c>
      <c r="W738" s="143">
        <f>INDEX(รายได้แยกตามสิทธิ!$F:$F,MATCH(CalBudget2567!$D738,รายได้แยกตามสิทธิ!$B:$B,0))</f>
        <v>1533958.75</v>
      </c>
      <c r="X738" s="138">
        <f>INDEX(ผลงานOPDVisit_HDC!$E:$E,MATCH(CalBudget2567!$D738,ผลงานOPDVisit_HDC!$A:$A,0))</f>
        <v>6169</v>
      </c>
      <c r="Y738" s="138">
        <f t="shared" si="573"/>
        <v>248.65598152050575</v>
      </c>
      <c r="Z738" s="139">
        <f t="shared" si="574"/>
        <v>7402.7999999999993</v>
      </c>
      <c r="AA738" s="140">
        <f t="shared" si="575"/>
        <v>7402.7999999999993</v>
      </c>
      <c r="AB738" s="141">
        <f t="shared" si="576"/>
        <v>255.2204994326471</v>
      </c>
      <c r="AC738" s="142">
        <f t="shared" si="577"/>
        <v>1889346.3131999997</v>
      </c>
      <c r="AD738" s="143">
        <f>INDEX(รายได้แยกตามสิทธิ!$G:$G,MATCH(CalBudget2567!$D738,รายได้แยกตามสิทธิ!$B:$B,0))</f>
        <v>20739.5</v>
      </c>
      <c r="AE738" s="138">
        <f>INDEX(ผลงานOPDVisit_HDC!$G:$G,MATCH(CalBudget2567!$D738,ผลงานOPDVisit_HDC!$A:$A,0))</f>
        <v>573</v>
      </c>
      <c r="AF738" s="138">
        <f t="shared" si="578"/>
        <v>36.194589877835952</v>
      </c>
      <c r="AG738" s="139">
        <f t="shared" si="579"/>
        <v>687.6</v>
      </c>
      <c r="AH738" s="140">
        <f t="shared" si="580"/>
        <v>687.6</v>
      </c>
      <c r="AI738" s="141">
        <f t="shared" si="581"/>
        <v>37.15012705061082</v>
      </c>
      <c r="AJ738" s="142">
        <f t="shared" si="582"/>
        <v>25544.427360000001</v>
      </c>
      <c r="AK738" s="143">
        <f>INDEX(รายได้แยกตามสิทธิ!$H:$H,MATCH(CalBudget2567!$D738,รายได้แยกตามสิทธิ!$B:$B,0))</f>
        <v>3504773.85</v>
      </c>
      <c r="AL738" s="138">
        <f>INDEX(ผลงานOPDVisit_HDC!$K:$K,MATCH(CalBudget2567!$D738,ผลงานOPDVisit_HDC!$A:$A,0))</f>
        <v>4394</v>
      </c>
      <c r="AM738" s="138">
        <f t="shared" si="583"/>
        <v>797.62718479745104</v>
      </c>
      <c r="AN738" s="139">
        <f t="shared" si="584"/>
        <v>5272.8</v>
      </c>
      <c r="AO738" s="140">
        <f t="shared" si="585"/>
        <v>5272.8</v>
      </c>
      <c r="AP738" s="141">
        <f t="shared" si="586"/>
        <v>818.68454247610373</v>
      </c>
      <c r="AQ738" s="142">
        <f t="shared" si="587"/>
        <v>4316759.8555680001</v>
      </c>
      <c r="AR738" s="144">
        <f t="shared" si="561"/>
        <v>96629189.857785597</v>
      </c>
      <c r="AS738" s="143">
        <f>INDEX(รายได้แยกตามสิทธิ!$I:$I,MATCH(CalBudget2567!$D738,รายได้แยกตามสิทธิ!$B:$B,0))</f>
        <v>20243375.260000002</v>
      </c>
      <c r="AT738" s="138">
        <f>INDEX(ผลงานAdjRw_DHES!$D:$D,MATCH(CalBudget2567!$D738,ผลงานAdjRw_DHES!$B:$B,0))</f>
        <v>2766.2400000000002</v>
      </c>
      <c r="AU738" s="143">
        <f t="shared" si="588"/>
        <v>7318.0111848574234</v>
      </c>
      <c r="AV738" s="139">
        <f t="shared" si="589"/>
        <v>3319.4880000000003</v>
      </c>
      <c r="AW738" s="140">
        <f t="shared" si="590"/>
        <v>3319.4880000000003</v>
      </c>
      <c r="AX738" s="141">
        <f t="shared" si="591"/>
        <v>7511.2066801376595</v>
      </c>
      <c r="AY738" s="142">
        <f t="shared" si="592"/>
        <v>24933360.440236803</v>
      </c>
      <c r="AZ738" s="143">
        <f>INDEX(รายได้แยกตามสิทธิ!$J:$J,MATCH(CalBudget2567!$D738,รายได้แยกตามสิทธิ!$B:$B,0))</f>
        <v>1592851.6</v>
      </c>
      <c r="BA738" s="138">
        <f>INDEX(ผลงานAdjRw_DHES!$F:$F,MATCH(CalBudget2567!$D738,ผลงานAdjRw_DHES!$B:$B,0))</f>
        <v>123.88999999999999</v>
      </c>
      <c r="BB738" s="143">
        <f t="shared" si="593"/>
        <v>12856.982807329085</v>
      </c>
      <c r="BC738" s="139">
        <f t="shared" si="594"/>
        <v>148.66799999999998</v>
      </c>
      <c r="BD738" s="140">
        <f t="shared" si="595"/>
        <v>148.66799999999998</v>
      </c>
      <c r="BE738" s="141">
        <f t="shared" si="596"/>
        <v>13196.407153442573</v>
      </c>
      <c r="BF738" s="142">
        <f t="shared" si="597"/>
        <v>1961883.4586880002</v>
      </c>
      <c r="BG738" s="143">
        <f>INDEX(รายได้แยกตามสิทธิ!$K:$K,MATCH(CalBudget2567!$D738,รายได้แยกตามสิทธิ!$B:$B,0))</f>
        <v>376861.25</v>
      </c>
      <c r="BH738" s="138">
        <f>INDEX(ผลงานAdjRw_DHES!$E:$E,MATCH(CalBudget2567!$D738,ผลงานAdjRw_DHES!$B:$B,0))</f>
        <v>39.750000000000007</v>
      </c>
      <c r="BI738" s="143">
        <f t="shared" si="598"/>
        <v>9480.7861635220106</v>
      </c>
      <c r="BJ738" s="139">
        <f t="shared" si="599"/>
        <v>47.70000000000001</v>
      </c>
      <c r="BK738" s="140">
        <f t="shared" si="600"/>
        <v>47.70000000000001</v>
      </c>
      <c r="BL738" s="141">
        <f t="shared" si="601"/>
        <v>9731.0789182389908</v>
      </c>
      <c r="BM738" s="142">
        <f t="shared" si="602"/>
        <v>464172.46439999994</v>
      </c>
      <c r="BN738" s="143">
        <f>INDEX(รายได้แยกตามสิทธิ!$N:$N,MATCH(CalBudget2567!$D738,รายได้แยกตามสิทธิ!$B:$B,0))</f>
        <v>1147266.01</v>
      </c>
      <c r="BO738" s="138">
        <f>INDEX(ผลงานAdjRw_DHES!$I:$I,MATCH(CalBudget2567!$D738,ผลงานAdjRw_DHES!$B:$B,0))</f>
        <v>310.61999999999932</v>
      </c>
      <c r="BP738" s="143">
        <f t="shared" si="603"/>
        <v>3693.471154465271</v>
      </c>
      <c r="BQ738" s="139">
        <f t="shared" si="604"/>
        <v>372.74399999999918</v>
      </c>
      <c r="BR738" s="140">
        <f t="shared" si="605"/>
        <v>372.74399999999918</v>
      </c>
      <c r="BS738" s="141">
        <f t="shared" si="606"/>
        <v>3790.9787929431541</v>
      </c>
      <c r="BT738" s="142">
        <f t="shared" si="607"/>
        <v>1413064.5991967998</v>
      </c>
      <c r="BU738" s="144">
        <f t="shared" si="608"/>
        <v>28772480.962521605</v>
      </c>
      <c r="BV738" s="145">
        <f t="shared" si="562"/>
        <v>125401670.8203072</v>
      </c>
      <c r="BW738" s="146">
        <f>INDEX(รายได้แยกตามสิทธิ!$Q:$Q,MATCH(CalBudget2567!$D738,รายได้แยกตามสิทธิ!$B:$B,0))</f>
        <v>0.56000000000000005</v>
      </c>
      <c r="BX738" s="145">
        <f t="shared" si="609"/>
        <v>70224935.659372032</v>
      </c>
      <c r="BY738" s="141"/>
      <c r="BZ738" s="143">
        <f t="shared" si="610"/>
        <v>151555</v>
      </c>
      <c r="CA738" s="138">
        <f>INDEX(ผลงานOPDVisit_HDC!$C:$C,MATCH(CalBudget2567!$D738,ผลงานOPDVisit_HDC!$A:$A,0))</f>
        <v>151555</v>
      </c>
      <c r="CB738" s="138">
        <f t="shared" si="611"/>
        <v>0</v>
      </c>
    </row>
    <row r="739" spans="1:80" hidden="1" x14ac:dyDescent="0.7">
      <c r="A739" s="136">
        <f>COUNTA($D$16:D739)</f>
        <v>724</v>
      </c>
      <c r="B739" s="1">
        <v>10</v>
      </c>
      <c r="C739" s="2" t="s">
        <v>61</v>
      </c>
      <c r="D739" s="91" t="s">
        <v>799</v>
      </c>
      <c r="E739" s="3" t="s">
        <v>1686</v>
      </c>
      <c r="F739" s="4" t="s">
        <v>1876</v>
      </c>
      <c r="G739" s="1">
        <v>13</v>
      </c>
      <c r="H739" s="3" t="s">
        <v>2963</v>
      </c>
      <c r="I739" s="137">
        <f>INDEX(รายได้แยกตามสิทธิ!$D:$D,MATCH(CalBudget2567!$D739,รายได้แยกตามสิทธิ!$B:$B,0))</f>
        <v>97310484.769999996</v>
      </c>
      <c r="J739" s="138">
        <f>INDEX(ผลงานOPDVisit_HDC!$F:$F,MATCH(CalBudget2567!$D739,ผลงานOPDVisit_HDC!$A:$A,0))</f>
        <v>29934</v>
      </c>
      <c r="K739" s="138">
        <f t="shared" si="563"/>
        <v>3250.8346619228969</v>
      </c>
      <c r="L739" s="139">
        <f t="shared" si="564"/>
        <v>35920.799999999996</v>
      </c>
      <c r="M739" s="140">
        <f t="shared" si="565"/>
        <v>35920.799999999996</v>
      </c>
      <c r="N739" s="141">
        <f t="shared" si="566"/>
        <v>3336.6566969976611</v>
      </c>
      <c r="O739" s="142">
        <f t="shared" si="567"/>
        <v>119855377.88151357</v>
      </c>
      <c r="P739" s="143">
        <f>INDEX(รายได้แยกตามสิทธิ!$E:$E,MATCH(CalBudget2567!$D739,รายได้แยกตามสิทธิ!$B:$B,0))</f>
        <v>29950463.149999999</v>
      </c>
      <c r="Q739" s="138">
        <f>INDEX(ผลงานOPDVisit_HDC!$D:$D,MATCH(CalBudget2567!$D739,ผลงานOPDVisit_HDC!$A:$A,0))</f>
        <v>4830</v>
      </c>
      <c r="R739" s="138">
        <f t="shared" si="568"/>
        <v>6200.9240476190471</v>
      </c>
      <c r="S739" s="139">
        <f t="shared" si="569"/>
        <v>5796</v>
      </c>
      <c r="T739" s="140">
        <f t="shared" si="570"/>
        <v>5796</v>
      </c>
      <c r="U739" s="141">
        <f t="shared" si="571"/>
        <v>6364.6284424761898</v>
      </c>
      <c r="V739" s="142">
        <f t="shared" si="572"/>
        <v>36889386.452591993</v>
      </c>
      <c r="W739" s="143">
        <f>INDEX(รายได้แยกตามสิทธิ!$F:$F,MATCH(CalBudget2567!$D739,รายได้แยกตามสิทธิ!$B:$B,0))</f>
        <v>4911920.1100000003</v>
      </c>
      <c r="X739" s="138">
        <f>INDEX(ผลงานOPDVisit_HDC!$E:$E,MATCH(CalBudget2567!$D739,ผลงานOPDVisit_HDC!$A:$A,0))</f>
        <v>1919</v>
      </c>
      <c r="Y739" s="138">
        <f t="shared" si="573"/>
        <v>2559.6248619072435</v>
      </c>
      <c r="Z739" s="139">
        <f t="shared" si="574"/>
        <v>2302.7999999999997</v>
      </c>
      <c r="AA739" s="140">
        <f t="shared" si="575"/>
        <v>2302.7999999999997</v>
      </c>
      <c r="AB739" s="141">
        <f t="shared" si="576"/>
        <v>2627.1989582615947</v>
      </c>
      <c r="AC739" s="142">
        <f t="shared" si="577"/>
        <v>6049913.7610847997</v>
      </c>
      <c r="AD739" s="143">
        <f>INDEX(รายได้แยกตามสิทธิ!$G:$G,MATCH(CalBudget2567!$D739,รายได้แยกตามสิทธิ!$B:$B,0))</f>
        <v>64810.75</v>
      </c>
      <c r="AE739" s="138">
        <f>INDEX(ผลงานOPDVisit_HDC!$G:$G,MATCH(CalBudget2567!$D739,ผลงานOPDVisit_HDC!$A:$A,0))</f>
        <v>12</v>
      </c>
      <c r="AF739" s="138">
        <f t="shared" si="578"/>
        <v>5400.895833333333</v>
      </c>
      <c r="AG739" s="139">
        <f t="shared" si="579"/>
        <v>14.399999999999999</v>
      </c>
      <c r="AH739" s="140">
        <f t="shared" si="580"/>
        <v>14.399999999999999</v>
      </c>
      <c r="AI739" s="141">
        <f t="shared" si="581"/>
        <v>5543.4794833333326</v>
      </c>
      <c r="AJ739" s="142">
        <f t="shared" si="582"/>
        <v>79826.104559999978</v>
      </c>
      <c r="AK739" s="143">
        <f>INDEX(รายได้แยกตามสิทธิ!$H:$H,MATCH(CalBudget2567!$D739,รายได้แยกตามสิทธิ!$B:$B,0))</f>
        <v>6067931.29</v>
      </c>
      <c r="AL739" s="138">
        <f>INDEX(ผลงานOPDVisit_HDC!$K:$K,MATCH(CalBudget2567!$D739,ผลงานOPDVisit_HDC!$A:$A,0))</f>
        <v>169271</v>
      </c>
      <c r="AM739" s="138">
        <f t="shared" si="583"/>
        <v>35.847435709601761</v>
      </c>
      <c r="AN739" s="139">
        <f t="shared" si="584"/>
        <v>203125.19999999998</v>
      </c>
      <c r="AO739" s="140">
        <f t="shared" si="585"/>
        <v>203125.19999999998</v>
      </c>
      <c r="AP739" s="141">
        <f t="shared" si="586"/>
        <v>36.793808012335248</v>
      </c>
      <c r="AQ739" s="142">
        <f t="shared" si="587"/>
        <v>7473749.6112671988</v>
      </c>
      <c r="AR739" s="144">
        <f t="shared" si="561"/>
        <v>170348253.81101754</v>
      </c>
      <c r="AS739" s="143">
        <f>INDEX(รายได้แยกตามสิทธิ!$I:$I,MATCH(CalBudget2567!$D739,รายได้แยกตามสิทธิ!$B:$B,0))</f>
        <v>140325445.77000001</v>
      </c>
      <c r="AT739" s="138">
        <f>INDEX(ผลงานAdjRw_DHES!$D:$D,MATCH(CalBudget2567!$D739,ผลงานAdjRw_DHES!$B:$B,0))</f>
        <v>9774.5860000000011</v>
      </c>
      <c r="AU739" s="143">
        <f t="shared" si="588"/>
        <v>14356.152349572656</v>
      </c>
      <c r="AV739" s="139">
        <f t="shared" si="589"/>
        <v>11729.503200000001</v>
      </c>
      <c r="AW739" s="140">
        <f t="shared" si="590"/>
        <v>11729.503200000001</v>
      </c>
      <c r="AX739" s="141">
        <f t="shared" si="591"/>
        <v>14735.154771601374</v>
      </c>
      <c r="AY739" s="142">
        <f t="shared" si="592"/>
        <v>172836045.0459936</v>
      </c>
      <c r="AZ739" s="143">
        <f>INDEX(รายได้แยกตามสิทธิ!$J:$J,MATCH(CalBudget2567!$D739,รายได้แยกตามสิทธิ!$B:$B,0))</f>
        <v>16423413.470000001</v>
      </c>
      <c r="BA739" s="138">
        <f>INDEX(ผลงานAdjRw_DHES!$F:$F,MATCH(CalBudget2567!$D739,ผลงานAdjRw_DHES!$B:$B,0))</f>
        <v>833.58490000000006</v>
      </c>
      <c r="BB739" s="143">
        <f t="shared" si="593"/>
        <v>19702.148479417032</v>
      </c>
      <c r="BC739" s="139">
        <f t="shared" si="594"/>
        <v>1000.30188</v>
      </c>
      <c r="BD739" s="140">
        <f t="shared" si="595"/>
        <v>1000.30188</v>
      </c>
      <c r="BE739" s="141">
        <f t="shared" si="596"/>
        <v>20222.285199273643</v>
      </c>
      <c r="BF739" s="142">
        <f t="shared" si="597"/>
        <v>20228389.902729601</v>
      </c>
      <c r="BG739" s="143">
        <f>INDEX(รายได้แยกตามสิทธิ!$K:$K,MATCH(CalBudget2567!$D739,รายได้แยกตามสิทธิ!$B:$B,0))</f>
        <v>3728065.99</v>
      </c>
      <c r="BH739" s="138">
        <f>INDEX(ผลงานAdjRw_DHES!$E:$E,MATCH(CalBudget2567!$D739,ผลงานAdjRw_DHES!$B:$B,0))</f>
        <v>222.12900000000002</v>
      </c>
      <c r="BI739" s="143">
        <f t="shared" si="598"/>
        <v>16783.337565108563</v>
      </c>
      <c r="BJ739" s="139">
        <f t="shared" si="599"/>
        <v>266.5548</v>
      </c>
      <c r="BK739" s="140">
        <f t="shared" si="600"/>
        <v>266.5548</v>
      </c>
      <c r="BL739" s="141">
        <f t="shared" si="601"/>
        <v>17226.41767682743</v>
      </c>
      <c r="BM739" s="142">
        <f t="shared" si="602"/>
        <v>4591784.3185632005</v>
      </c>
      <c r="BN739" s="143">
        <f>INDEX(รายได้แยกตามสิทธิ!$N:$N,MATCH(CalBudget2567!$D739,รายได้แยกตามสิทธิ!$B:$B,0))</f>
        <v>15652874.210000001</v>
      </c>
      <c r="BO739" s="138">
        <f>INDEX(ผลงานAdjRw_DHES!$I:$I,MATCH(CalBudget2567!$D739,ผลงานAdjRw_DHES!$B:$B,0))</f>
        <v>1133.6283999999985</v>
      </c>
      <c r="BP739" s="143">
        <f t="shared" si="603"/>
        <v>13807.764704906847</v>
      </c>
      <c r="BQ739" s="139">
        <f t="shared" si="604"/>
        <v>1360.354079999998</v>
      </c>
      <c r="BR739" s="140">
        <f t="shared" si="605"/>
        <v>1360.354079999998</v>
      </c>
      <c r="BS739" s="141">
        <f t="shared" si="606"/>
        <v>14172.289693116389</v>
      </c>
      <c r="BT739" s="142">
        <f t="shared" si="607"/>
        <v>19279332.106972799</v>
      </c>
      <c r="BU739" s="144">
        <f t="shared" si="608"/>
        <v>216935551.37425917</v>
      </c>
      <c r="BV739" s="145">
        <f t="shared" si="562"/>
        <v>387283805.18527675</v>
      </c>
      <c r="BW739" s="146">
        <f>INDEX(รายได้แยกตามสิทธิ!$Q:$Q,MATCH(CalBudget2567!$D739,รายได้แยกตามสิทธิ!$B:$B,0))</f>
        <v>0.5</v>
      </c>
      <c r="BX739" s="145">
        <f t="shared" si="609"/>
        <v>193641902.59263837</v>
      </c>
      <c r="BY739" s="141"/>
      <c r="BZ739" s="143">
        <f t="shared" si="610"/>
        <v>205966</v>
      </c>
      <c r="CA739" s="138">
        <f>INDEX(ผลงานOPDVisit_HDC!$C:$C,MATCH(CalBudget2567!$D739,ผลงานOPDVisit_HDC!$A:$A,0))</f>
        <v>205966</v>
      </c>
      <c r="CB739" s="138">
        <f t="shared" si="611"/>
        <v>0</v>
      </c>
    </row>
    <row r="740" spans="1:80" hidden="1" x14ac:dyDescent="0.7">
      <c r="A740" s="136">
        <f>COUNTA($D$16:D740)</f>
        <v>725</v>
      </c>
      <c r="B740" s="1">
        <v>10</v>
      </c>
      <c r="C740" s="2" t="s">
        <v>61</v>
      </c>
      <c r="D740" s="91" t="s">
        <v>800</v>
      </c>
      <c r="E740" s="3" t="s">
        <v>1687</v>
      </c>
      <c r="F740" s="4" t="s">
        <v>1876</v>
      </c>
      <c r="G740" s="1">
        <v>6</v>
      </c>
      <c r="H740" s="3" t="s">
        <v>2965</v>
      </c>
      <c r="I740" s="137">
        <f>INDEX(รายได้แยกตามสิทธิ!$D:$D,MATCH(CalBudget2567!$D740,รายได้แยกตามสิทธิ!$B:$B,0))</f>
        <v>23878645.039999999</v>
      </c>
      <c r="J740" s="138">
        <f>INDEX(ผลงานOPDVisit_HDC!$F:$F,MATCH(CalBudget2567!$D740,ผลงานOPDVisit_HDC!$A:$A,0))</f>
        <v>63452</v>
      </c>
      <c r="K740" s="138">
        <f t="shared" si="563"/>
        <v>376.32612116245349</v>
      </c>
      <c r="L740" s="139">
        <f t="shared" si="564"/>
        <v>76142.399999999994</v>
      </c>
      <c r="M740" s="140">
        <f t="shared" si="565"/>
        <v>76142.399999999994</v>
      </c>
      <c r="N740" s="141">
        <f t="shared" si="566"/>
        <v>386.26113076114228</v>
      </c>
      <c r="O740" s="142">
        <f t="shared" si="567"/>
        <v>29410849.522867199</v>
      </c>
      <c r="P740" s="143">
        <f>INDEX(รายได้แยกตามสิทธิ!$E:$E,MATCH(CalBudget2567!$D740,รายได้แยกตามสิทธิ!$B:$B,0))</f>
        <v>6006564.4500000002</v>
      </c>
      <c r="Q740" s="138">
        <f>INDEX(ผลงานOPDVisit_HDC!$D:$D,MATCH(CalBudget2567!$D740,ผลงานOPDVisit_HDC!$A:$A,0))</f>
        <v>9546</v>
      </c>
      <c r="R740" s="138">
        <f t="shared" si="568"/>
        <v>629.22317724701452</v>
      </c>
      <c r="S740" s="139">
        <f t="shared" si="569"/>
        <v>11455.199999999999</v>
      </c>
      <c r="T740" s="140">
        <f t="shared" si="570"/>
        <v>11455.199999999999</v>
      </c>
      <c r="U740" s="141">
        <f t="shared" si="571"/>
        <v>645.83466912633571</v>
      </c>
      <c r="V740" s="142">
        <f t="shared" si="572"/>
        <v>7398165.3017760003</v>
      </c>
      <c r="W740" s="143">
        <f>INDEX(รายได้แยกตามสิทธิ!$F:$F,MATCH(CalBudget2567!$D740,รายได้แยกตามสิทธิ!$B:$B,0))</f>
        <v>821557.83</v>
      </c>
      <c r="X740" s="138">
        <f>INDEX(ผลงานOPDVisit_HDC!$E:$E,MATCH(CalBudget2567!$D740,ผลงานOPDVisit_HDC!$A:$A,0))</f>
        <v>3424</v>
      </c>
      <c r="Y740" s="138">
        <f t="shared" si="573"/>
        <v>239.94095502336447</v>
      </c>
      <c r="Z740" s="139">
        <f t="shared" si="574"/>
        <v>4108.8</v>
      </c>
      <c r="AA740" s="140">
        <f t="shared" si="575"/>
        <v>4108.8</v>
      </c>
      <c r="AB740" s="141">
        <f t="shared" si="576"/>
        <v>246.27539623598128</v>
      </c>
      <c r="AC740" s="142">
        <f t="shared" si="577"/>
        <v>1011896.3480543999</v>
      </c>
      <c r="AD740" s="143">
        <f>INDEX(รายได้แยกตามสิทธิ!$G:$G,MATCH(CalBudget2567!$D740,รายได้แยกตามสิทธิ!$B:$B,0))</f>
        <v>53118.400000000001</v>
      </c>
      <c r="AE740" s="138">
        <f>INDEX(ผลงานOPDVisit_HDC!$G:$G,MATCH(CalBudget2567!$D740,ผลงานOPDVisit_HDC!$A:$A,0))</f>
        <v>203</v>
      </c>
      <c r="AF740" s="138">
        <f t="shared" si="578"/>
        <v>261.66699507389166</v>
      </c>
      <c r="AG740" s="139">
        <f t="shared" si="579"/>
        <v>243.6</v>
      </c>
      <c r="AH740" s="140">
        <f t="shared" si="580"/>
        <v>243.6</v>
      </c>
      <c r="AI740" s="141">
        <f t="shared" si="581"/>
        <v>268.57500374384239</v>
      </c>
      <c r="AJ740" s="142">
        <f t="shared" si="582"/>
        <v>65424.870912000006</v>
      </c>
      <c r="AK740" s="143">
        <f>INDEX(รายได้แยกตามสิทธิ!$H:$H,MATCH(CalBudget2567!$D740,รายได้แยกตามสิทธิ!$B:$B,0))</f>
        <v>1280133.3400000001</v>
      </c>
      <c r="AL740" s="138">
        <f>INDEX(ผลงานOPDVisit_HDC!$K:$K,MATCH(CalBudget2567!$D740,ผลงานOPDVisit_HDC!$A:$A,0))</f>
        <v>2955</v>
      </c>
      <c r="AM740" s="138">
        <f t="shared" si="583"/>
        <v>433.20925211505926</v>
      </c>
      <c r="AN740" s="139">
        <f t="shared" si="584"/>
        <v>3546</v>
      </c>
      <c r="AO740" s="140">
        <f t="shared" si="585"/>
        <v>3546</v>
      </c>
      <c r="AP740" s="141">
        <f t="shared" si="586"/>
        <v>444.64597637089685</v>
      </c>
      <c r="AQ740" s="142">
        <f t="shared" si="587"/>
        <v>1576714.6322112002</v>
      </c>
      <c r="AR740" s="144">
        <f t="shared" si="561"/>
        <v>39463050.675820805</v>
      </c>
      <c r="AS740" s="143">
        <f>INDEX(รายได้แยกตามสิทธิ!$I:$I,MATCH(CalBudget2567!$D740,รายได้แยกตามสิทธิ!$B:$B,0))</f>
        <v>16921081.07</v>
      </c>
      <c r="AT740" s="138">
        <f>INDEX(ผลงานAdjRw_DHES!$D:$D,MATCH(CalBudget2567!$D740,ผลงานAdjRw_DHES!$B:$B,0))</f>
        <v>2932.0246999999999</v>
      </c>
      <c r="AU740" s="143">
        <f t="shared" si="588"/>
        <v>5771.125007916884</v>
      </c>
      <c r="AV740" s="139">
        <f t="shared" si="589"/>
        <v>3518.4296399999998</v>
      </c>
      <c r="AW740" s="140">
        <f t="shared" si="590"/>
        <v>3518.4296399999998</v>
      </c>
      <c r="AX740" s="141">
        <f t="shared" si="591"/>
        <v>5923.48270812589</v>
      </c>
      <c r="AY740" s="142">
        <f t="shared" si="592"/>
        <v>20841357.132297598</v>
      </c>
      <c r="AZ740" s="143">
        <f>INDEX(รายได้แยกตามสิทธิ!$J:$J,MATCH(CalBudget2567!$D740,รายได้แยกตามสิทธิ!$B:$B,0))</f>
        <v>2783444.27</v>
      </c>
      <c r="BA740" s="138">
        <f>INDEX(ผลงานAdjRw_DHES!$F:$F,MATCH(CalBudget2567!$D740,ผลงานAdjRw_DHES!$B:$B,0))</f>
        <v>248.2216</v>
      </c>
      <c r="BB740" s="143">
        <f t="shared" si="593"/>
        <v>11213.545759112019</v>
      </c>
      <c r="BC740" s="139">
        <f t="shared" si="594"/>
        <v>297.86591999999996</v>
      </c>
      <c r="BD740" s="140">
        <f t="shared" si="595"/>
        <v>297.86591999999996</v>
      </c>
      <c r="BE740" s="141">
        <f t="shared" si="596"/>
        <v>11509.583367152576</v>
      </c>
      <c r="BF740" s="142">
        <f t="shared" si="597"/>
        <v>3428312.6384735992</v>
      </c>
      <c r="BG740" s="143">
        <f>INDEX(รายได้แยกตามสิทธิ!$K:$K,MATCH(CalBudget2567!$D740,รายได้แยกตามสิทธิ!$B:$B,0))</f>
        <v>383857.94</v>
      </c>
      <c r="BH740" s="138">
        <f>INDEX(ผลงานAdjRw_DHES!$E:$E,MATCH(CalBudget2567!$D740,ผลงานAdjRw_DHES!$B:$B,0))</f>
        <v>62.706300000000006</v>
      </c>
      <c r="BI740" s="143">
        <f t="shared" si="598"/>
        <v>6121.5211230769473</v>
      </c>
      <c r="BJ740" s="139">
        <f t="shared" si="599"/>
        <v>75.247560000000007</v>
      </c>
      <c r="BK740" s="140">
        <f t="shared" si="600"/>
        <v>75.247560000000007</v>
      </c>
      <c r="BL740" s="141">
        <f t="shared" si="601"/>
        <v>6283.1292807261789</v>
      </c>
      <c r="BM740" s="142">
        <f t="shared" si="602"/>
        <v>472790.14753920003</v>
      </c>
      <c r="BN740" s="143">
        <f>INDEX(รายได้แยกตามสิทธิ!$N:$N,MATCH(CalBudget2567!$D740,รายได้แยกตามสิทธิ!$B:$B,0))</f>
        <v>634811.86</v>
      </c>
      <c r="BO740" s="138">
        <f>INDEX(ผลงานAdjRw_DHES!$I:$I,MATCH(CalBudget2567!$D740,ผลงานAdjRw_DHES!$B:$B,0))</f>
        <v>76.440299999999894</v>
      </c>
      <c r="BP740" s="143">
        <f t="shared" si="603"/>
        <v>8304.675151719719</v>
      </c>
      <c r="BQ740" s="139">
        <f t="shared" si="604"/>
        <v>91.728359999999867</v>
      </c>
      <c r="BR740" s="140">
        <f t="shared" si="605"/>
        <v>91.728359999999867</v>
      </c>
      <c r="BS740" s="141">
        <f t="shared" si="606"/>
        <v>8523.9185757251198</v>
      </c>
      <c r="BT740" s="142">
        <f t="shared" si="607"/>
        <v>781885.07172479993</v>
      </c>
      <c r="BU740" s="144">
        <f t="shared" si="608"/>
        <v>25524344.990035195</v>
      </c>
      <c r="BV740" s="145">
        <f t="shared" si="562"/>
        <v>64987395.665856004</v>
      </c>
      <c r="BW740" s="146">
        <f>INDEX(รายได้แยกตามสิทธิ!$Q:$Q,MATCH(CalBudget2567!$D740,รายได้แยกตามสิทธิ!$B:$B,0))</f>
        <v>0.56000000000000005</v>
      </c>
      <c r="BX740" s="145">
        <f t="shared" si="609"/>
        <v>36392941.572879367</v>
      </c>
      <c r="BY740" s="141"/>
      <c r="BZ740" s="143">
        <f t="shared" si="610"/>
        <v>79580</v>
      </c>
      <c r="CA740" s="138">
        <f>INDEX(ผลงานOPDVisit_HDC!$C:$C,MATCH(CalBudget2567!$D740,ผลงานOPDVisit_HDC!$A:$A,0))</f>
        <v>79580</v>
      </c>
      <c r="CB740" s="138">
        <f t="shared" si="611"/>
        <v>0</v>
      </c>
    </row>
    <row r="741" spans="1:80" hidden="1" x14ac:dyDescent="0.7">
      <c r="A741" s="136">
        <f>COUNTA($D$16:D741)</f>
        <v>726</v>
      </c>
      <c r="B741" s="1">
        <v>10</v>
      </c>
      <c r="C741" s="2" t="s">
        <v>61</v>
      </c>
      <c r="D741" s="91" t="s">
        <v>801</v>
      </c>
      <c r="E741" s="3" t="s">
        <v>1688</v>
      </c>
      <c r="F741" s="4" t="s">
        <v>1876</v>
      </c>
      <c r="G741" s="1">
        <v>10</v>
      </c>
      <c r="H741" s="3" t="s">
        <v>2962</v>
      </c>
      <c r="I741" s="137">
        <f>INDEX(รายได้แยกตามสิทธิ!$D:$D,MATCH(CalBudget2567!$D741,รายได้แยกตามสิทธิ!$B:$B,0))</f>
        <v>71071710.810000002</v>
      </c>
      <c r="J741" s="138">
        <f>INDEX(ผลงานOPDVisit_HDC!$F:$F,MATCH(CalBudget2567!$D741,ผลงานOPDVisit_HDC!$A:$A,0))</f>
        <v>113587</v>
      </c>
      <c r="K741" s="138">
        <f t="shared" si="563"/>
        <v>625.70286045057981</v>
      </c>
      <c r="L741" s="139">
        <f t="shared" si="564"/>
        <v>136304.4</v>
      </c>
      <c r="M741" s="140">
        <f t="shared" si="565"/>
        <v>136304.4</v>
      </c>
      <c r="N741" s="141">
        <f t="shared" si="566"/>
        <v>642.22141596647509</v>
      </c>
      <c r="O741" s="142">
        <f t="shared" si="567"/>
        <v>87537604.770460799</v>
      </c>
      <c r="P741" s="143">
        <f>INDEX(รายได้แยกตามสิทธิ!$E:$E,MATCH(CalBudget2567!$D741,รายได้แยกตามสิทธิ!$B:$B,0))</f>
        <v>9111672.5299999993</v>
      </c>
      <c r="Q741" s="138">
        <f>INDEX(ผลงานOPDVisit_HDC!$D:$D,MATCH(CalBudget2567!$D741,ผลงานOPDVisit_HDC!$A:$A,0))</f>
        <v>15050</v>
      </c>
      <c r="R741" s="138">
        <f t="shared" si="568"/>
        <v>605.4267461794019</v>
      </c>
      <c r="S741" s="139">
        <f t="shared" si="569"/>
        <v>18060</v>
      </c>
      <c r="T741" s="140">
        <f t="shared" si="570"/>
        <v>18060</v>
      </c>
      <c r="U741" s="141">
        <f t="shared" si="571"/>
        <v>621.41001227853815</v>
      </c>
      <c r="V741" s="142">
        <f t="shared" si="572"/>
        <v>11222664.821750399</v>
      </c>
      <c r="W741" s="143">
        <f>INDEX(รายได้แยกตามสิทธิ!$F:$F,MATCH(CalBudget2567!$D741,รายได้แยกตามสิทธิ!$B:$B,0))</f>
        <v>1944220.92</v>
      </c>
      <c r="X741" s="138">
        <f>INDEX(ผลงานOPDVisit_HDC!$E:$E,MATCH(CalBudget2567!$D741,ผลงานOPDVisit_HDC!$A:$A,0))</f>
        <v>7589</v>
      </c>
      <c r="Y741" s="138">
        <f t="shared" si="573"/>
        <v>256.18934246936357</v>
      </c>
      <c r="Z741" s="139">
        <f t="shared" si="574"/>
        <v>9106.7999999999993</v>
      </c>
      <c r="AA741" s="140">
        <f t="shared" si="575"/>
        <v>9106.7999999999993</v>
      </c>
      <c r="AB741" s="141">
        <f t="shared" si="576"/>
        <v>262.95274111055477</v>
      </c>
      <c r="AC741" s="142">
        <f t="shared" si="577"/>
        <v>2394658.0227456</v>
      </c>
      <c r="AD741" s="143">
        <f>INDEX(รายได้แยกตามสิทธิ!$G:$G,MATCH(CalBudget2567!$D741,รายได้แยกตามสิทธิ!$B:$B,0))</f>
        <v>82324.75</v>
      </c>
      <c r="AE741" s="138">
        <f>INDEX(ผลงานOPDVisit_HDC!$G:$G,MATCH(CalBudget2567!$D741,ผลงานOPDVisit_HDC!$A:$A,0))</f>
        <v>417</v>
      </c>
      <c r="AF741" s="138">
        <f t="shared" si="578"/>
        <v>197.42146282973621</v>
      </c>
      <c r="AG741" s="139">
        <f t="shared" si="579"/>
        <v>500.4</v>
      </c>
      <c r="AH741" s="140">
        <f t="shared" si="580"/>
        <v>500.4</v>
      </c>
      <c r="AI741" s="141">
        <f t="shared" si="581"/>
        <v>202.63338944844125</v>
      </c>
      <c r="AJ741" s="142">
        <f t="shared" si="582"/>
        <v>101397.74807999999</v>
      </c>
      <c r="AK741" s="143">
        <f>INDEX(รายได้แยกตามสิทธิ!$H:$H,MATCH(CalBudget2567!$D741,รายได้แยกตามสิทธิ!$B:$B,0))</f>
        <v>6237025.3499999996</v>
      </c>
      <c r="AL741" s="138">
        <f>INDEX(ผลงานOPDVisit_HDC!$K:$K,MATCH(CalBudget2567!$D741,ผลงานOPDVisit_HDC!$A:$A,0))</f>
        <v>2326</v>
      </c>
      <c r="AM741" s="138">
        <f t="shared" si="583"/>
        <v>2681.438241616509</v>
      </c>
      <c r="AN741" s="139">
        <f t="shared" si="584"/>
        <v>2791.2</v>
      </c>
      <c r="AO741" s="140">
        <f t="shared" si="585"/>
        <v>2791.2</v>
      </c>
      <c r="AP741" s="141">
        <f t="shared" si="586"/>
        <v>2752.2282111951849</v>
      </c>
      <c r="AQ741" s="142">
        <f t="shared" si="587"/>
        <v>7682019.3830880001</v>
      </c>
      <c r="AR741" s="144">
        <f t="shared" si="561"/>
        <v>108938344.7461248</v>
      </c>
      <c r="AS741" s="143">
        <f>INDEX(รายได้แยกตามสิทธิ!$I:$I,MATCH(CalBudget2567!$D741,รายได้แยกตามสิทธิ!$B:$B,0))</f>
        <v>36034990.710000001</v>
      </c>
      <c r="AT741" s="138">
        <f>INDEX(ผลงานAdjRw_DHES!$D:$D,MATCH(CalBudget2567!$D741,ผลงานAdjRw_DHES!$B:$B,0))</f>
        <v>4462.8324000000002</v>
      </c>
      <c r="AU741" s="143">
        <f t="shared" si="588"/>
        <v>8074.4665002432084</v>
      </c>
      <c r="AV741" s="139">
        <f t="shared" si="589"/>
        <v>5355.3988799999997</v>
      </c>
      <c r="AW741" s="140">
        <f t="shared" si="590"/>
        <v>5355.3988799999997</v>
      </c>
      <c r="AX741" s="141">
        <f t="shared" si="591"/>
        <v>8287.63241584963</v>
      </c>
      <c r="AY741" s="142">
        <f t="shared" si="592"/>
        <v>44383577.3576928</v>
      </c>
      <c r="AZ741" s="143">
        <f>INDEX(รายได้แยกตามสิทธิ!$J:$J,MATCH(CalBudget2567!$D741,รายได้แยกตามสิทธิ!$B:$B,0))</f>
        <v>5755988.4400000004</v>
      </c>
      <c r="BA741" s="138">
        <f>INDEX(ผลงานAdjRw_DHES!$F:$F,MATCH(CalBudget2567!$D741,ผลงานAdjRw_DHES!$B:$B,0))</f>
        <v>387.80149999999998</v>
      </c>
      <c r="BB741" s="143">
        <f t="shared" si="593"/>
        <v>14842.615203912314</v>
      </c>
      <c r="BC741" s="139">
        <f t="shared" si="594"/>
        <v>465.36179999999996</v>
      </c>
      <c r="BD741" s="140">
        <f t="shared" si="595"/>
        <v>465.36179999999996</v>
      </c>
      <c r="BE741" s="141">
        <f t="shared" si="596"/>
        <v>15234.460245295599</v>
      </c>
      <c r="BF741" s="142">
        <f t="shared" si="597"/>
        <v>7089535.8417792004</v>
      </c>
      <c r="BG741" s="143">
        <f>INDEX(รายได้แยกตามสิทธิ!$K:$K,MATCH(CalBudget2567!$D741,รายได้แยกตามสิทธิ!$B:$B,0))</f>
        <v>1560675.03</v>
      </c>
      <c r="BH741" s="138">
        <f>INDEX(ผลงานAdjRw_DHES!$E:$E,MATCH(CalBudget2567!$D741,ผลงานAdjRw_DHES!$B:$B,0))</f>
        <v>167.76260000000002</v>
      </c>
      <c r="BI741" s="143">
        <f t="shared" si="598"/>
        <v>9302.8781742772226</v>
      </c>
      <c r="BJ741" s="139">
        <f t="shared" si="599"/>
        <v>201.31512000000001</v>
      </c>
      <c r="BK741" s="140">
        <f t="shared" si="600"/>
        <v>201.31512000000001</v>
      </c>
      <c r="BL741" s="141">
        <f t="shared" si="601"/>
        <v>9548.474158078141</v>
      </c>
      <c r="BM741" s="142">
        <f t="shared" si="602"/>
        <v>1922252.2209504</v>
      </c>
      <c r="BN741" s="143">
        <f>INDEX(รายได้แยกตามสิทธิ!$N:$N,MATCH(CalBudget2567!$D741,รายได้แยกตามสิทธิ!$B:$B,0))</f>
        <v>2276916.9899999998</v>
      </c>
      <c r="BO741" s="138">
        <f>INDEX(ผลงานAdjRw_DHES!$I:$I,MATCH(CalBudget2567!$D741,ผลงานAdjRw_DHES!$B:$B,0))</f>
        <v>149.35679999999917</v>
      </c>
      <c r="BP741" s="143">
        <f t="shared" si="603"/>
        <v>15244.816372605817</v>
      </c>
      <c r="BQ741" s="139">
        <f t="shared" si="604"/>
        <v>179.22815999999901</v>
      </c>
      <c r="BR741" s="140">
        <f t="shared" si="605"/>
        <v>179.22815999999901</v>
      </c>
      <c r="BS741" s="141">
        <f t="shared" si="606"/>
        <v>15647.279524842612</v>
      </c>
      <c r="BT741" s="142">
        <f t="shared" si="607"/>
        <v>2804433.1182432002</v>
      </c>
      <c r="BU741" s="144">
        <f t="shared" si="608"/>
        <v>56199798.538665608</v>
      </c>
      <c r="BV741" s="145">
        <f t="shared" si="562"/>
        <v>165138143.2847904</v>
      </c>
      <c r="BW741" s="146">
        <f>INDEX(รายได้แยกตามสิทธิ!$Q:$Q,MATCH(CalBudget2567!$D741,รายได้แยกตามสิทธิ!$B:$B,0))</f>
        <v>0.49</v>
      </c>
      <c r="BX741" s="145">
        <f t="shared" si="609"/>
        <v>80917690.209547296</v>
      </c>
      <c r="BY741" s="141"/>
      <c r="BZ741" s="143">
        <f t="shared" si="610"/>
        <v>138969</v>
      </c>
      <c r="CA741" s="138">
        <f>INDEX(ผลงานOPDVisit_HDC!$C:$C,MATCH(CalBudget2567!$D741,ผลงานOPDVisit_HDC!$A:$A,0))</f>
        <v>138969</v>
      </c>
      <c r="CB741" s="138">
        <f t="shared" si="611"/>
        <v>0</v>
      </c>
    </row>
    <row r="742" spans="1:80" hidden="1" x14ac:dyDescent="0.7">
      <c r="A742" s="136">
        <f>COUNTA($D$16:D742)</f>
        <v>727</v>
      </c>
      <c r="B742" s="1">
        <v>10</v>
      </c>
      <c r="C742" s="2" t="s">
        <v>61</v>
      </c>
      <c r="D742" s="91" t="s">
        <v>802</v>
      </c>
      <c r="E742" s="3" t="s">
        <v>1689</v>
      </c>
      <c r="F742" s="4" t="s">
        <v>1877</v>
      </c>
      <c r="G742" s="1">
        <v>15</v>
      </c>
      <c r="H742" s="3" t="s">
        <v>2969</v>
      </c>
      <c r="I742" s="137">
        <f>INDEX(รายได้แยกตามสิทธิ!$D:$D,MATCH(CalBudget2567!$D742,รายได้แยกตามสิทธิ!$B:$B,0))</f>
        <v>153575348.41</v>
      </c>
      <c r="J742" s="138">
        <f>INDEX(ผลงานOPDVisit_HDC!$F:$F,MATCH(CalBudget2567!$D742,ผลงานOPDVisit_HDC!$A:$A,0))</f>
        <v>284248</v>
      </c>
      <c r="K742" s="138">
        <f t="shared" si="563"/>
        <v>540.28646959697164</v>
      </c>
      <c r="L742" s="139">
        <f t="shared" si="564"/>
        <v>341097.6</v>
      </c>
      <c r="M742" s="140">
        <f t="shared" si="565"/>
        <v>341097.6</v>
      </c>
      <c r="N742" s="141">
        <f t="shared" si="566"/>
        <v>554.55003239433165</v>
      </c>
      <c r="O742" s="142">
        <f t="shared" si="567"/>
        <v>189155685.12962878</v>
      </c>
      <c r="P742" s="143">
        <f>INDEX(รายได้แยกตามสิทธิ!$E:$E,MATCH(CalBudget2567!$D742,รายได้แยกตามสิทธิ!$B:$B,0))</f>
        <v>45656644.920000002</v>
      </c>
      <c r="Q742" s="138">
        <f>INDEX(ผลงานOPDVisit_HDC!$D:$D,MATCH(CalBudget2567!$D742,ผลงานOPDVisit_HDC!$A:$A,0))</f>
        <v>813</v>
      </c>
      <c r="R742" s="138">
        <f t="shared" si="568"/>
        <v>56158.234833948343</v>
      </c>
      <c r="S742" s="139">
        <f t="shared" si="569"/>
        <v>975.59999999999991</v>
      </c>
      <c r="T742" s="140">
        <f t="shared" si="570"/>
        <v>975.59999999999991</v>
      </c>
      <c r="U742" s="141">
        <f t="shared" si="571"/>
        <v>57640.812233564582</v>
      </c>
      <c r="V742" s="142">
        <f t="shared" si="572"/>
        <v>56234376.415065601</v>
      </c>
      <c r="W742" s="143">
        <f>INDEX(รายได้แยกตามสิทธิ!$F:$F,MATCH(CalBudget2567!$D742,รายได้แยกตามสิทธิ!$B:$B,0))</f>
        <v>17141626.699999999</v>
      </c>
      <c r="X742" s="138">
        <f>INDEX(ผลงานOPDVisit_HDC!$E:$E,MATCH(CalBudget2567!$D742,ผลงานOPDVisit_HDC!$A:$A,0))</f>
        <v>4787</v>
      </c>
      <c r="Y742" s="138">
        <f t="shared" si="573"/>
        <v>3580.8704198871942</v>
      </c>
      <c r="Z742" s="139">
        <f t="shared" si="574"/>
        <v>5744.4</v>
      </c>
      <c r="AA742" s="140">
        <f t="shared" si="575"/>
        <v>5744.4</v>
      </c>
      <c r="AB742" s="141">
        <f t="shared" si="576"/>
        <v>3675.4053989722161</v>
      </c>
      <c r="AC742" s="142">
        <f t="shared" si="577"/>
        <v>21112998.773855995</v>
      </c>
      <c r="AD742" s="143">
        <f>INDEX(รายได้แยกตามสิทธิ!$G:$G,MATCH(CalBudget2567!$D742,รายได้แยกตามสิทธิ!$B:$B,0))</f>
        <v>182470.5</v>
      </c>
      <c r="AE742" s="138">
        <f>INDEX(ผลงานOPDVisit_HDC!$G:$G,MATCH(CalBudget2567!$D742,ผลงานOPDVisit_HDC!$A:$A,0))</f>
        <v>835</v>
      </c>
      <c r="AF742" s="138">
        <f t="shared" si="578"/>
        <v>218.52754491017964</v>
      </c>
      <c r="AG742" s="139">
        <f t="shared" si="579"/>
        <v>1002</v>
      </c>
      <c r="AH742" s="140">
        <f t="shared" si="580"/>
        <v>1002</v>
      </c>
      <c r="AI742" s="141">
        <f t="shared" si="581"/>
        <v>224.29667209580839</v>
      </c>
      <c r="AJ742" s="142">
        <f t="shared" si="582"/>
        <v>224745.26544000002</v>
      </c>
      <c r="AK742" s="143">
        <f>INDEX(รายได้แยกตามสิทธิ!$H:$H,MATCH(CalBudget2567!$D742,รายได้แยกตามสิทธิ!$B:$B,0))</f>
        <v>18365467.859999999</v>
      </c>
      <c r="AL742" s="138">
        <f>INDEX(ผลงานOPDVisit_HDC!$K:$K,MATCH(CalBudget2567!$D742,ผลงานOPDVisit_HDC!$A:$A,0))</f>
        <v>47281</v>
      </c>
      <c r="AM742" s="138">
        <f t="shared" si="583"/>
        <v>388.43230600029608</v>
      </c>
      <c r="AN742" s="139">
        <f t="shared" si="584"/>
        <v>56737.2</v>
      </c>
      <c r="AO742" s="140">
        <f t="shared" si="585"/>
        <v>56737.2</v>
      </c>
      <c r="AP742" s="141">
        <f t="shared" si="586"/>
        <v>398.68691887870392</v>
      </c>
      <c r="AQ742" s="142">
        <f t="shared" si="587"/>
        <v>22620379.453804798</v>
      </c>
      <c r="AR742" s="144">
        <f t="shared" si="561"/>
        <v>289348185.03779513</v>
      </c>
      <c r="AS742" s="143">
        <f>INDEX(รายได้แยกตามสิทธิ!$I:$I,MATCH(CalBudget2567!$D742,รายได้แยกตามสิทธิ!$B:$B,0))</f>
        <v>210206992.11000001</v>
      </c>
      <c r="AT742" s="138">
        <f>INDEX(ผลงานAdjRw_DHES!$D:$D,MATCH(CalBudget2567!$D742,ผลงานAdjRw_DHES!$B:$B,0))</f>
        <v>17008.299999999996</v>
      </c>
      <c r="AU742" s="143">
        <f t="shared" si="588"/>
        <v>12359.083042396951</v>
      </c>
      <c r="AV742" s="139">
        <f t="shared" si="589"/>
        <v>20409.959999999995</v>
      </c>
      <c r="AW742" s="140">
        <f t="shared" si="590"/>
        <v>20409.959999999995</v>
      </c>
      <c r="AX742" s="141">
        <f t="shared" si="591"/>
        <v>12685.36283471623</v>
      </c>
      <c r="AY742" s="142">
        <f t="shared" si="592"/>
        <v>258907748.04204482</v>
      </c>
      <c r="AZ742" s="143">
        <f>INDEX(รายได้แยกตามสิทธิ!$J:$J,MATCH(CalBudget2567!$D742,รายได้แยกตามสิทธิ!$B:$B,0))</f>
        <v>29041662.030000001</v>
      </c>
      <c r="BA742" s="138">
        <f>INDEX(ผลงานAdjRw_DHES!$F:$F,MATCH(CalBudget2567!$D742,ผลงานAdjRw_DHES!$B:$B,0))</f>
        <v>1541.52</v>
      </c>
      <c r="BB742" s="143">
        <f t="shared" si="593"/>
        <v>18839.6271407442</v>
      </c>
      <c r="BC742" s="139">
        <f t="shared" si="594"/>
        <v>1849.8239999999998</v>
      </c>
      <c r="BD742" s="140">
        <f t="shared" si="595"/>
        <v>1849.8239999999998</v>
      </c>
      <c r="BE742" s="141">
        <f t="shared" si="596"/>
        <v>19336.993297259847</v>
      </c>
      <c r="BF742" s="142">
        <f t="shared" si="597"/>
        <v>35770034.2891104</v>
      </c>
      <c r="BG742" s="143">
        <f>INDEX(รายได้แยกตามสิทธิ!$K:$K,MATCH(CalBudget2567!$D742,รายได้แยกตามสิทธิ!$B:$B,0))</f>
        <v>12211170.66</v>
      </c>
      <c r="BH742" s="138">
        <f>INDEX(ผลงานAdjRw_DHES!$E:$E,MATCH(CalBudget2567!$D742,ผลงานAdjRw_DHES!$B:$B,0))</f>
        <v>784.6</v>
      </c>
      <c r="BI742" s="143">
        <f t="shared" si="598"/>
        <v>15563.561891409636</v>
      </c>
      <c r="BJ742" s="139">
        <f t="shared" si="599"/>
        <v>941.52</v>
      </c>
      <c r="BK742" s="140">
        <f t="shared" si="600"/>
        <v>941.52</v>
      </c>
      <c r="BL742" s="141">
        <f t="shared" si="601"/>
        <v>15974.439925342851</v>
      </c>
      <c r="BM742" s="142">
        <f t="shared" si="602"/>
        <v>15040254.678508801</v>
      </c>
      <c r="BN742" s="143">
        <f>INDEX(รายได้แยกตามสิทธิ!$N:$N,MATCH(CalBudget2567!$D742,รายได้แยกตามสิทธิ!$B:$B,0))</f>
        <v>21386378.77</v>
      </c>
      <c r="BO742" s="138">
        <f>INDEX(ผลงานAdjRw_DHES!$I:$I,MATCH(CalBudget2567!$D742,ผลงานAdjRw_DHES!$B:$B,0))</f>
        <v>1489.2200000000075</v>
      </c>
      <c r="BP742" s="143">
        <f t="shared" si="603"/>
        <v>14360.792072359955</v>
      </c>
      <c r="BQ742" s="139">
        <f t="shared" si="604"/>
        <v>1787.0640000000089</v>
      </c>
      <c r="BR742" s="140">
        <f t="shared" si="605"/>
        <v>1787.0640000000089</v>
      </c>
      <c r="BS742" s="141">
        <f t="shared" si="606"/>
        <v>14739.916983070258</v>
      </c>
      <c r="BT742" s="142">
        <f t="shared" si="607"/>
        <v>26341175.0034336</v>
      </c>
      <c r="BU742" s="144">
        <f t="shared" si="608"/>
        <v>336059212.01309764</v>
      </c>
      <c r="BV742" s="145">
        <f t="shared" si="562"/>
        <v>625407397.05089283</v>
      </c>
      <c r="BW742" s="146">
        <f>INDEX(รายได้แยกตามสิทธิ!$Q:$Q,MATCH(CalBudget2567!$D742,รายได้แยกตามสิทธิ!$B:$B,0))</f>
        <v>0.42</v>
      </c>
      <c r="BX742" s="145">
        <f t="shared" si="609"/>
        <v>262671106.76137498</v>
      </c>
      <c r="BY742" s="141"/>
      <c r="BZ742" s="143">
        <f t="shared" si="610"/>
        <v>337964</v>
      </c>
      <c r="CA742" s="138">
        <f>INDEX(ผลงานOPDVisit_HDC!$C:$C,MATCH(CalBudget2567!$D742,ผลงานOPDVisit_HDC!$A:$A,0))</f>
        <v>337964</v>
      </c>
      <c r="CB742" s="138">
        <f t="shared" si="611"/>
        <v>0</v>
      </c>
    </row>
    <row r="743" spans="1:80" hidden="1" x14ac:dyDescent="0.7">
      <c r="A743" s="136">
        <f>COUNTA($D$16:D743)</f>
        <v>728</v>
      </c>
      <c r="B743" s="1">
        <v>10</v>
      </c>
      <c r="C743" s="2" t="s">
        <v>61</v>
      </c>
      <c r="D743" s="91" t="s">
        <v>803</v>
      </c>
      <c r="E743" s="3" t="s">
        <v>1690</v>
      </c>
      <c r="F743" s="4" t="s">
        <v>1876</v>
      </c>
      <c r="G743" s="1">
        <v>13</v>
      </c>
      <c r="H743" s="3" t="s">
        <v>2963</v>
      </c>
      <c r="I743" s="137">
        <f>INDEX(รายได้แยกตามสิทธิ!$D:$D,MATCH(CalBudget2567!$D743,รายได้แยกตามสิทธิ!$B:$B,0))</f>
        <v>101628709.84999999</v>
      </c>
      <c r="J743" s="138">
        <f>INDEX(ผลงานOPDVisit_HDC!$F:$F,MATCH(CalBudget2567!$D743,ผลงานOPDVisit_HDC!$A:$A,0))</f>
        <v>189968</v>
      </c>
      <c r="K743" s="138">
        <f t="shared" si="563"/>
        <v>534.97804814495066</v>
      </c>
      <c r="L743" s="139">
        <f t="shared" si="564"/>
        <v>227961.60000000001</v>
      </c>
      <c r="M743" s="140">
        <f t="shared" si="565"/>
        <v>227961.60000000001</v>
      </c>
      <c r="N743" s="141">
        <f t="shared" si="566"/>
        <v>549.10146861597741</v>
      </c>
      <c r="O743" s="142">
        <f t="shared" si="567"/>
        <v>125174049.348048</v>
      </c>
      <c r="P743" s="143">
        <f>INDEX(รายได้แยกตามสิทธิ!$E:$E,MATCH(CalBudget2567!$D743,รายได้แยกตามสิทธิ!$B:$B,0))</f>
        <v>30974112.25</v>
      </c>
      <c r="Q743" s="138">
        <f>INDEX(ผลงานOPDVisit_HDC!$D:$D,MATCH(CalBudget2567!$D743,ผลงานOPDVisit_HDC!$A:$A,0))</f>
        <v>33868</v>
      </c>
      <c r="R743" s="138">
        <f t="shared" si="568"/>
        <v>914.55392258178813</v>
      </c>
      <c r="S743" s="139">
        <f t="shared" si="569"/>
        <v>40641.599999999999</v>
      </c>
      <c r="T743" s="140">
        <f t="shared" si="570"/>
        <v>40641.599999999999</v>
      </c>
      <c r="U743" s="141">
        <f t="shared" si="571"/>
        <v>938.69814613794733</v>
      </c>
      <c r="V743" s="142">
        <f t="shared" si="572"/>
        <v>38150194.576080002</v>
      </c>
      <c r="W743" s="143">
        <f>INDEX(รายได้แยกตามสิทธิ!$F:$F,MATCH(CalBudget2567!$D743,รายได้แยกตามสิทธิ!$B:$B,0))</f>
        <v>4963200.25</v>
      </c>
      <c r="X743" s="138">
        <f>INDEX(ผลงานOPDVisit_HDC!$E:$E,MATCH(CalBudget2567!$D743,ผลงานOPDVisit_HDC!$A:$A,0))</f>
        <v>16458</v>
      </c>
      <c r="Y743" s="138">
        <f t="shared" si="573"/>
        <v>301.56764187629119</v>
      </c>
      <c r="Z743" s="139">
        <f t="shared" si="574"/>
        <v>19749.599999999999</v>
      </c>
      <c r="AA743" s="140">
        <f t="shared" si="575"/>
        <v>19749.599999999999</v>
      </c>
      <c r="AB743" s="141">
        <f t="shared" si="576"/>
        <v>309.52902762182526</v>
      </c>
      <c r="AC743" s="142">
        <f t="shared" si="577"/>
        <v>6113074.4839199996</v>
      </c>
      <c r="AD743" s="143">
        <f>INDEX(รายได้แยกตามสิทธิ!$G:$G,MATCH(CalBudget2567!$D743,รายได้แยกตามสิทธิ!$B:$B,0))</f>
        <v>40090.5</v>
      </c>
      <c r="AE743" s="138">
        <f>INDEX(ผลงานOPDVisit_HDC!$G:$G,MATCH(CalBudget2567!$D743,ผลงานOPDVisit_HDC!$A:$A,0))</f>
        <v>754</v>
      </c>
      <c r="AF743" s="138">
        <f t="shared" si="578"/>
        <v>53.170424403183027</v>
      </c>
      <c r="AG743" s="139">
        <f t="shared" si="579"/>
        <v>904.8</v>
      </c>
      <c r="AH743" s="140">
        <f t="shared" si="580"/>
        <v>904.8</v>
      </c>
      <c r="AI743" s="141">
        <f t="shared" si="581"/>
        <v>54.574123607427062</v>
      </c>
      <c r="AJ743" s="142">
        <f t="shared" si="582"/>
        <v>49378.66704</v>
      </c>
      <c r="AK743" s="143">
        <f>INDEX(รายได้แยกตามสิทธิ!$H:$H,MATCH(CalBudget2567!$D743,รายได้แยกตามสิทธิ!$B:$B,0))</f>
        <v>8034251</v>
      </c>
      <c r="AL743" s="138">
        <f>INDEX(ผลงานOPDVisit_HDC!$K:$K,MATCH(CalBudget2567!$D743,ผลงานOPDVisit_HDC!$A:$A,0))</f>
        <v>6973</v>
      </c>
      <c r="AM743" s="138">
        <f t="shared" si="583"/>
        <v>1152.1943209522444</v>
      </c>
      <c r="AN743" s="139">
        <f t="shared" si="584"/>
        <v>8367.6</v>
      </c>
      <c r="AO743" s="140">
        <f t="shared" si="585"/>
        <v>8367.6</v>
      </c>
      <c r="AP743" s="141">
        <f t="shared" si="586"/>
        <v>1182.6122510253838</v>
      </c>
      <c r="AQ743" s="142">
        <f t="shared" si="587"/>
        <v>9895626.2716800012</v>
      </c>
      <c r="AR743" s="144">
        <f t="shared" si="561"/>
        <v>179382323.34676799</v>
      </c>
      <c r="AS743" s="143">
        <f>INDEX(รายได้แยกตามสิทธิ!$I:$I,MATCH(CalBudget2567!$D743,รายได้แยกตามสิทธิ!$B:$B,0))</f>
        <v>98606991.450000003</v>
      </c>
      <c r="AT743" s="138">
        <f>INDEX(ผลงานAdjRw_DHES!$D:$D,MATCH(CalBudget2567!$D743,ผลงานAdjRw_DHES!$B:$B,0))</f>
        <v>8665.3456000000006</v>
      </c>
      <c r="AU743" s="143">
        <f t="shared" si="588"/>
        <v>11379.464363198624</v>
      </c>
      <c r="AV743" s="139">
        <f t="shared" si="589"/>
        <v>10398.414720000001</v>
      </c>
      <c r="AW743" s="140">
        <f t="shared" si="590"/>
        <v>10398.414720000001</v>
      </c>
      <c r="AX743" s="141">
        <f t="shared" si="591"/>
        <v>11679.882222387067</v>
      </c>
      <c r="AY743" s="142">
        <f t="shared" si="592"/>
        <v>121452259.22913599</v>
      </c>
      <c r="AZ743" s="143">
        <f>INDEX(รายได้แยกตามสิทธิ!$J:$J,MATCH(CalBudget2567!$D743,รายได้แยกตามสิทธิ!$B:$B,0))</f>
        <v>7516884.7000000002</v>
      </c>
      <c r="BA743" s="138">
        <f>INDEX(ผลงานAdjRw_DHES!$F:$F,MATCH(CalBudget2567!$D743,ผลงานAdjRw_DHES!$B:$B,0))</f>
        <v>775.19060000000002</v>
      </c>
      <c r="BB743" s="143">
        <f t="shared" si="593"/>
        <v>9696.8212720845695</v>
      </c>
      <c r="BC743" s="139">
        <f t="shared" si="594"/>
        <v>930.22871999999995</v>
      </c>
      <c r="BD743" s="140">
        <f t="shared" si="595"/>
        <v>930.22871999999995</v>
      </c>
      <c r="BE743" s="141">
        <f t="shared" si="596"/>
        <v>9952.8173536676022</v>
      </c>
      <c r="BF743" s="142">
        <f t="shared" si="597"/>
        <v>9258396.5472960006</v>
      </c>
      <c r="BG743" s="143">
        <f>INDEX(รายได้แยกตามสิทธิ!$K:$K,MATCH(CalBudget2567!$D743,รายได้แยกตามสิทธิ!$B:$B,0))</f>
        <v>3736253.05</v>
      </c>
      <c r="BH743" s="138">
        <f>INDEX(ผลงานAdjRw_DHES!$E:$E,MATCH(CalBudget2567!$D743,ผลงานAdjRw_DHES!$B:$B,0))</f>
        <v>282.66469999999998</v>
      </c>
      <c r="BI743" s="143">
        <f t="shared" si="598"/>
        <v>13217.968320770156</v>
      </c>
      <c r="BJ743" s="139">
        <f t="shared" si="599"/>
        <v>339.19763999999998</v>
      </c>
      <c r="BK743" s="140">
        <f t="shared" si="600"/>
        <v>339.19763999999998</v>
      </c>
      <c r="BL743" s="141">
        <f t="shared" si="601"/>
        <v>13566.922684438488</v>
      </c>
      <c r="BM743" s="142">
        <f t="shared" si="602"/>
        <v>4601868.1566239996</v>
      </c>
      <c r="BN743" s="143">
        <f>INDEX(รายได้แยกตามสิทธิ!$N:$N,MATCH(CalBudget2567!$D743,รายได้แยกตามสิทธิ!$B:$B,0))</f>
        <v>10713047.199999999</v>
      </c>
      <c r="BO743" s="138">
        <f>INDEX(ผลงานAdjRw_DHES!$I:$I,MATCH(CalBudget2567!$D743,ผลงานAdjRw_DHES!$B:$B,0))</f>
        <v>749.96970000000067</v>
      </c>
      <c r="BP743" s="143">
        <f t="shared" si="603"/>
        <v>14284.640032790645</v>
      </c>
      <c r="BQ743" s="139">
        <f t="shared" si="604"/>
        <v>899.96364000000074</v>
      </c>
      <c r="BR743" s="140">
        <f t="shared" si="605"/>
        <v>899.96364000000074</v>
      </c>
      <c r="BS743" s="141">
        <f t="shared" si="606"/>
        <v>14661.754529656318</v>
      </c>
      <c r="BT743" s="142">
        <f t="shared" si="607"/>
        <v>13195045.975296</v>
      </c>
      <c r="BU743" s="144">
        <f t="shared" si="608"/>
        <v>148507569.90835199</v>
      </c>
      <c r="BV743" s="145">
        <f t="shared" si="562"/>
        <v>327889893.25511998</v>
      </c>
      <c r="BW743" s="146">
        <f>INDEX(รายได้แยกตามสิทธิ!$Q:$Q,MATCH(CalBudget2567!$D743,รายได้แยกตามสิทธิ!$B:$B,0))</f>
        <v>0.46</v>
      </c>
      <c r="BX743" s="145">
        <f t="shared" si="609"/>
        <v>150829350.8973552</v>
      </c>
      <c r="BY743" s="141"/>
      <c r="BZ743" s="143">
        <f t="shared" si="610"/>
        <v>248021</v>
      </c>
      <c r="CA743" s="138">
        <f>INDEX(ผลงานOPDVisit_HDC!$C:$C,MATCH(CalBudget2567!$D743,ผลงานOPDVisit_HDC!$A:$A,0))</f>
        <v>248021</v>
      </c>
      <c r="CB743" s="138">
        <f t="shared" si="611"/>
        <v>0</v>
      </c>
    </row>
    <row r="744" spans="1:80" hidden="1" x14ac:dyDescent="0.7">
      <c r="A744" s="136">
        <f>COUNTA($D$16:D744)</f>
        <v>729</v>
      </c>
      <c r="B744" s="1">
        <v>10</v>
      </c>
      <c r="C744" s="2" t="s">
        <v>61</v>
      </c>
      <c r="D744" s="91" t="s">
        <v>804</v>
      </c>
      <c r="E744" s="3" t="s">
        <v>1691</v>
      </c>
      <c r="F744" s="4" t="s">
        <v>1876</v>
      </c>
      <c r="G744" s="1">
        <v>5</v>
      </c>
      <c r="H744" s="3" t="s">
        <v>2964</v>
      </c>
      <c r="I744" s="137">
        <f>INDEX(รายได้แยกตามสิทธิ!$D:$D,MATCH(CalBudget2567!$D744,รายได้แยกตามสิทธิ!$B:$B,0))</f>
        <v>21426738</v>
      </c>
      <c r="J744" s="138">
        <f>INDEX(ผลงานOPDVisit_HDC!$F:$F,MATCH(CalBudget2567!$D744,ผลงานOPDVisit_HDC!$A:$A,0))</f>
        <v>36186</v>
      </c>
      <c r="K744" s="138">
        <f t="shared" si="563"/>
        <v>592.12783949593768</v>
      </c>
      <c r="L744" s="139">
        <f t="shared" si="564"/>
        <v>43423.199999999997</v>
      </c>
      <c r="M744" s="140">
        <f t="shared" si="565"/>
        <v>43423.199999999997</v>
      </c>
      <c r="N744" s="141">
        <f t="shared" si="566"/>
        <v>607.76001445863039</v>
      </c>
      <c r="O744" s="142">
        <f t="shared" si="567"/>
        <v>26390884.659839999</v>
      </c>
      <c r="P744" s="143">
        <f>INDEX(รายได้แยกตามสิทธิ!$E:$E,MATCH(CalBudget2567!$D744,รายได้แยกตามสิทธิ!$B:$B,0))</f>
        <v>3316146.99</v>
      </c>
      <c r="Q744" s="138">
        <f>INDEX(ผลงานOPDVisit_HDC!$D:$D,MATCH(CalBudget2567!$D744,ผลงานOPDVisit_HDC!$A:$A,0))</f>
        <v>4891</v>
      </c>
      <c r="R744" s="138">
        <f t="shared" si="568"/>
        <v>678.01001635657337</v>
      </c>
      <c r="S744" s="139">
        <f t="shared" si="569"/>
        <v>5869.2</v>
      </c>
      <c r="T744" s="140">
        <f t="shared" si="570"/>
        <v>5869.2</v>
      </c>
      <c r="U744" s="141">
        <f t="shared" si="571"/>
        <v>695.90948078838687</v>
      </c>
      <c r="V744" s="142">
        <f t="shared" si="572"/>
        <v>4084431.9246431999</v>
      </c>
      <c r="W744" s="143">
        <f>INDEX(รายได้แยกตามสิทธิ!$F:$F,MATCH(CalBudget2567!$D744,รายได้แยกตามสิทธิ!$B:$B,0))</f>
        <v>800295.05</v>
      </c>
      <c r="X744" s="138">
        <f>INDEX(ผลงานOPDVisit_HDC!$E:$E,MATCH(CalBudget2567!$D744,ผลงานOPDVisit_HDC!$A:$A,0))</f>
        <v>2737</v>
      </c>
      <c r="Y744" s="138">
        <f t="shared" si="573"/>
        <v>292.3986298867373</v>
      </c>
      <c r="Z744" s="139">
        <f t="shared" si="574"/>
        <v>3284.4</v>
      </c>
      <c r="AA744" s="140">
        <f t="shared" si="575"/>
        <v>3284.4</v>
      </c>
      <c r="AB744" s="141">
        <f t="shared" si="576"/>
        <v>300.11795371574715</v>
      </c>
      <c r="AC744" s="142">
        <f t="shared" si="577"/>
        <v>985707.40718400001</v>
      </c>
      <c r="AD744" s="143">
        <f>INDEX(รายได้แยกตามสิทธิ!$G:$G,MATCH(CalBudget2567!$D744,รายได้แยกตามสิทธิ!$B:$B,0))</f>
        <v>12742</v>
      </c>
      <c r="AE744" s="138">
        <f>INDEX(ผลงานOPDVisit_HDC!$G:$G,MATCH(CalBudget2567!$D744,ผลงานOPDVisit_HDC!$A:$A,0))</f>
        <v>9</v>
      </c>
      <c r="AF744" s="138">
        <f t="shared" si="578"/>
        <v>1415.7777777777778</v>
      </c>
      <c r="AG744" s="139">
        <f t="shared" si="579"/>
        <v>10.799999999999999</v>
      </c>
      <c r="AH744" s="140">
        <f t="shared" si="580"/>
        <v>10.799999999999999</v>
      </c>
      <c r="AI744" s="141">
        <f t="shared" si="581"/>
        <v>1453.1543111111112</v>
      </c>
      <c r="AJ744" s="142">
        <f t="shared" si="582"/>
        <v>15694.066559999999</v>
      </c>
      <c r="AK744" s="143">
        <f>INDEX(รายได้แยกตามสิทธิ!$H:$H,MATCH(CalBudget2567!$D744,รายได้แยกตามสิทธิ!$B:$B,0))</f>
        <v>1310105.3</v>
      </c>
      <c r="AL744" s="138">
        <f>INDEX(ผลงานOPDVisit_HDC!$K:$K,MATCH(CalBudget2567!$D744,ผลงานOPDVisit_HDC!$A:$A,0))</f>
        <v>7040</v>
      </c>
      <c r="AM744" s="138">
        <f t="shared" si="583"/>
        <v>186.09450284090909</v>
      </c>
      <c r="AN744" s="139">
        <f t="shared" si="584"/>
        <v>8448</v>
      </c>
      <c r="AO744" s="140">
        <f t="shared" si="585"/>
        <v>8448</v>
      </c>
      <c r="AP744" s="141">
        <f t="shared" si="586"/>
        <v>191.00739771590909</v>
      </c>
      <c r="AQ744" s="142">
        <f t="shared" si="587"/>
        <v>1613630.495904</v>
      </c>
      <c r="AR744" s="144">
        <f t="shared" si="561"/>
        <v>33090348.554131199</v>
      </c>
      <c r="AS744" s="143">
        <f>INDEX(รายได้แยกตามสิทธิ!$I:$I,MATCH(CalBudget2567!$D744,รายได้แยกตามสิทธิ!$B:$B,0))</f>
        <v>9147082.4499999993</v>
      </c>
      <c r="AT744" s="138">
        <f>INDEX(ผลงานAdjRw_DHES!$D:$D,MATCH(CalBudget2567!$D744,ผลงานAdjRw_DHES!$B:$B,0))</f>
        <v>982.94149999999991</v>
      </c>
      <c r="AU744" s="143">
        <f t="shared" si="588"/>
        <v>9305.8258807874117</v>
      </c>
      <c r="AV744" s="139">
        <f t="shared" si="589"/>
        <v>1179.5297999999998</v>
      </c>
      <c r="AW744" s="140">
        <f t="shared" si="590"/>
        <v>1179.5297999999998</v>
      </c>
      <c r="AX744" s="141">
        <f t="shared" si="591"/>
        <v>9551.4996840402</v>
      </c>
      <c r="AY744" s="142">
        <f t="shared" si="592"/>
        <v>11266278.512015998</v>
      </c>
      <c r="AZ744" s="143">
        <f>INDEX(รายได้แยกตามสิทธิ!$J:$J,MATCH(CalBudget2567!$D744,รายได้แยกตามสิทธิ!$B:$B,0))</f>
        <v>654278.04</v>
      </c>
      <c r="BA744" s="138">
        <f>INDEX(ผลงานAdjRw_DHES!$F:$F,MATCH(CalBudget2567!$D744,ผลงานAdjRw_DHES!$B:$B,0))</f>
        <v>48.97999999999999</v>
      </c>
      <c r="BB744" s="143">
        <f t="shared" si="593"/>
        <v>13358.065332788898</v>
      </c>
      <c r="BC744" s="139">
        <f t="shared" si="594"/>
        <v>58.775999999999982</v>
      </c>
      <c r="BD744" s="140">
        <f t="shared" si="595"/>
        <v>58.775999999999982</v>
      </c>
      <c r="BE744" s="141">
        <f t="shared" si="596"/>
        <v>13710.718257574525</v>
      </c>
      <c r="BF744" s="142">
        <f t="shared" si="597"/>
        <v>805861.17630719999</v>
      </c>
      <c r="BG744" s="143">
        <f>INDEX(รายได้แยกตามสิทธิ!$K:$K,MATCH(CalBudget2567!$D744,รายได้แยกตามสิทธิ!$B:$B,0))</f>
        <v>93562.9</v>
      </c>
      <c r="BH744" s="138">
        <f>INDEX(ผลงานAdjRw_DHES!$E:$E,MATCH(CalBudget2567!$D744,ผลงานAdjRw_DHES!$B:$B,0))</f>
        <v>15.4518</v>
      </c>
      <c r="BI744" s="143">
        <f t="shared" si="598"/>
        <v>6055.1456788205896</v>
      </c>
      <c r="BJ744" s="139">
        <f t="shared" si="599"/>
        <v>18.542159999999999</v>
      </c>
      <c r="BK744" s="140">
        <f t="shared" si="600"/>
        <v>18.542159999999999</v>
      </c>
      <c r="BL744" s="141">
        <f t="shared" si="601"/>
        <v>6215.0015247414531</v>
      </c>
      <c r="BM744" s="142">
        <f t="shared" si="602"/>
        <v>115239.55267199998</v>
      </c>
      <c r="BN744" s="143">
        <f>INDEX(รายได้แยกตามสิทธิ!$N:$N,MATCH(CalBudget2567!$D744,รายได้แยกตามสิทธิ!$B:$B,0))</f>
        <v>176438.93</v>
      </c>
      <c r="BO744" s="138">
        <f>INDEX(ผลงานAdjRw_DHES!$I:$I,MATCH(CalBudget2567!$D744,ผลงานAdjRw_DHES!$B:$B,0))</f>
        <v>35.454500000000124</v>
      </c>
      <c r="BP744" s="143">
        <f t="shared" si="603"/>
        <v>4976.4890211397533</v>
      </c>
      <c r="BQ744" s="139">
        <f t="shared" si="604"/>
        <v>42.54540000000015</v>
      </c>
      <c r="BR744" s="140">
        <f t="shared" si="605"/>
        <v>42.54540000000015</v>
      </c>
      <c r="BS744" s="141">
        <f t="shared" si="606"/>
        <v>5107.8683312978428</v>
      </c>
      <c r="BT744" s="142">
        <f t="shared" si="607"/>
        <v>217316.30130240001</v>
      </c>
      <c r="BU744" s="144">
        <f t="shared" si="608"/>
        <v>12404695.542297598</v>
      </c>
      <c r="BV744" s="145">
        <f t="shared" si="562"/>
        <v>45495044.096428797</v>
      </c>
      <c r="BW744" s="146">
        <f>INDEX(รายได้แยกตามสิทธิ!$Q:$Q,MATCH(CalBudget2567!$D744,รายได้แยกตามสิทธิ!$B:$B,0))</f>
        <v>0.45</v>
      </c>
      <c r="BX744" s="145">
        <f t="shared" si="609"/>
        <v>20472769.843392961</v>
      </c>
      <c r="BY744" s="141"/>
      <c r="BZ744" s="143">
        <f t="shared" si="610"/>
        <v>50863</v>
      </c>
      <c r="CA744" s="138">
        <f>INDEX(ผลงานOPDVisit_HDC!$C:$C,MATCH(CalBudget2567!$D744,ผลงานOPDVisit_HDC!$A:$A,0))</f>
        <v>50863</v>
      </c>
      <c r="CB744" s="138">
        <f t="shared" si="611"/>
        <v>0</v>
      </c>
    </row>
    <row r="745" spans="1:80" hidden="1" x14ac:dyDescent="0.7">
      <c r="A745" s="136">
        <f>COUNTA($D$16:D745)</f>
        <v>730</v>
      </c>
      <c r="B745" s="1">
        <v>10</v>
      </c>
      <c r="C745" s="2" t="s">
        <v>61</v>
      </c>
      <c r="D745" s="91" t="s">
        <v>805</v>
      </c>
      <c r="E745" s="3" t="s">
        <v>1692</v>
      </c>
      <c r="F745" s="4" t="s">
        <v>1876</v>
      </c>
      <c r="G745" s="1">
        <v>6</v>
      </c>
      <c r="H745" s="3" t="s">
        <v>2965</v>
      </c>
      <c r="I745" s="137">
        <f>INDEX(รายได้แยกตามสิทธิ!$D:$D,MATCH(CalBudget2567!$D745,รายได้แยกตามสิทธิ!$B:$B,0))</f>
        <v>32119290.41</v>
      </c>
      <c r="J745" s="138">
        <f>INDEX(ผลงานOPDVisit_HDC!$F:$F,MATCH(CalBudget2567!$D745,ผลงานOPDVisit_HDC!$A:$A,0))</f>
        <v>70771</v>
      </c>
      <c r="K745" s="138">
        <f t="shared" si="563"/>
        <v>453.84819219736897</v>
      </c>
      <c r="L745" s="139">
        <f t="shared" si="564"/>
        <v>84925.2</v>
      </c>
      <c r="M745" s="140">
        <f t="shared" si="565"/>
        <v>84925.2</v>
      </c>
      <c r="N745" s="141">
        <f t="shared" si="566"/>
        <v>465.82978447137953</v>
      </c>
      <c r="O745" s="142">
        <f t="shared" si="567"/>
        <v>39560687.612188801</v>
      </c>
      <c r="P745" s="143">
        <f>INDEX(รายได้แยกตามสิทธิ!$E:$E,MATCH(CalBudget2567!$D745,รายได้แยกตามสิทธิ!$B:$B,0))</f>
        <v>4270408.46</v>
      </c>
      <c r="Q745" s="138">
        <f>INDEX(ผลงานOPDVisit_HDC!$D:$D,MATCH(CalBudget2567!$D745,ผลงานOPDVisit_HDC!$A:$A,0))</f>
        <v>9821</v>
      </c>
      <c r="R745" s="138">
        <f t="shared" si="568"/>
        <v>434.82419916505449</v>
      </c>
      <c r="S745" s="139">
        <f t="shared" si="569"/>
        <v>11785.199999999999</v>
      </c>
      <c r="T745" s="140">
        <f t="shared" si="570"/>
        <v>11785.199999999999</v>
      </c>
      <c r="U745" s="141">
        <f t="shared" si="571"/>
        <v>446.30355802301193</v>
      </c>
      <c r="V745" s="142">
        <f t="shared" si="572"/>
        <v>5259776.6920127999</v>
      </c>
      <c r="W745" s="143">
        <f>INDEX(รายได้แยกตามสิทธิ!$F:$F,MATCH(CalBudget2567!$D745,รายได้แยกตามสิทธิ!$B:$B,0))</f>
        <v>1062025.17</v>
      </c>
      <c r="X745" s="138">
        <f>INDEX(ผลงานOPDVisit_HDC!$E:$E,MATCH(CalBudget2567!$D745,ผลงานOPDVisit_HDC!$A:$A,0))</f>
        <v>3723</v>
      </c>
      <c r="Y745" s="138">
        <f t="shared" si="573"/>
        <v>285.26058823529411</v>
      </c>
      <c r="Z745" s="139">
        <f t="shared" si="574"/>
        <v>4467.5999999999995</v>
      </c>
      <c r="AA745" s="140">
        <f t="shared" si="575"/>
        <v>4467.5999999999995</v>
      </c>
      <c r="AB745" s="141">
        <f t="shared" si="576"/>
        <v>292.79146776470589</v>
      </c>
      <c r="AC745" s="142">
        <f t="shared" si="577"/>
        <v>1308075.1613855998</v>
      </c>
      <c r="AD745" s="143">
        <f>INDEX(รายได้แยกตามสิทธิ!$G:$G,MATCH(CalBudget2567!$D745,รายได้แยกตามสิทธิ!$B:$B,0))</f>
        <v>104544.07</v>
      </c>
      <c r="AE745" s="138">
        <f>INDEX(ผลงานOPDVisit_HDC!$G:$G,MATCH(CalBudget2567!$D745,ผลงานOPDVisit_HDC!$A:$A,0))</f>
        <v>138</v>
      </c>
      <c r="AF745" s="138">
        <f t="shared" si="578"/>
        <v>757.56572463768123</v>
      </c>
      <c r="AG745" s="139">
        <f t="shared" si="579"/>
        <v>165.6</v>
      </c>
      <c r="AH745" s="140">
        <f t="shared" si="580"/>
        <v>165.6</v>
      </c>
      <c r="AI745" s="141">
        <f t="shared" si="581"/>
        <v>777.56545976811606</v>
      </c>
      <c r="AJ745" s="142">
        <f t="shared" si="582"/>
        <v>128764.84013760001</v>
      </c>
      <c r="AK745" s="143">
        <f>INDEX(รายได้แยกตามสิทธิ!$H:$H,MATCH(CalBudget2567!$D745,รายได้แยกตามสิทธิ!$B:$B,0))</f>
        <v>2023984.4300000002</v>
      </c>
      <c r="AL745" s="138">
        <f>INDEX(ผลงานOPDVisit_HDC!$K:$K,MATCH(CalBudget2567!$D745,ผลงานOPDVisit_HDC!$A:$A,0))</f>
        <v>3430</v>
      </c>
      <c r="AM745" s="138">
        <f t="shared" si="583"/>
        <v>590.08292419825079</v>
      </c>
      <c r="AN745" s="139">
        <f t="shared" si="584"/>
        <v>4116</v>
      </c>
      <c r="AO745" s="140">
        <f t="shared" si="585"/>
        <v>4116</v>
      </c>
      <c r="AP745" s="141">
        <f t="shared" si="586"/>
        <v>605.66111339708459</v>
      </c>
      <c r="AQ745" s="142">
        <f t="shared" si="587"/>
        <v>2492901.1427424001</v>
      </c>
      <c r="AR745" s="144">
        <f t="shared" si="561"/>
        <v>48750205.44846721</v>
      </c>
      <c r="AS745" s="143">
        <f>INDEX(รายได้แยกตามสิทธิ!$I:$I,MATCH(CalBudget2567!$D745,รายได้แยกตามสิทธิ!$B:$B,0))</f>
        <v>12709332.630000001</v>
      </c>
      <c r="AT745" s="138">
        <f>INDEX(ผลงานAdjRw_DHES!$D:$D,MATCH(CalBudget2567!$D745,ผลงานAdjRw_DHES!$B:$B,0))</f>
        <v>1840.2464999999997</v>
      </c>
      <c r="AU745" s="143">
        <f t="shared" si="588"/>
        <v>6906.3207727877771</v>
      </c>
      <c r="AV745" s="139">
        <f t="shared" si="589"/>
        <v>2208.2957999999994</v>
      </c>
      <c r="AW745" s="140">
        <f t="shared" si="590"/>
        <v>2208.2957999999994</v>
      </c>
      <c r="AX745" s="141">
        <f t="shared" si="591"/>
        <v>7088.6476411893746</v>
      </c>
      <c r="AY745" s="142">
        <f t="shared" si="592"/>
        <v>15653830.813718399</v>
      </c>
      <c r="AZ745" s="143">
        <f>INDEX(รายได้แยกตามสิทธิ!$J:$J,MATCH(CalBudget2567!$D745,รายได้แยกตามสิทธิ!$B:$B,0))</f>
        <v>1642029.9</v>
      </c>
      <c r="BA745" s="138">
        <f>INDEX(ผลงานAdjRw_DHES!$F:$F,MATCH(CalBudget2567!$D745,ผลงานAdjRw_DHES!$B:$B,0))</f>
        <v>166.93459999999999</v>
      </c>
      <c r="BB745" s="143">
        <f t="shared" si="593"/>
        <v>9836.3664572832713</v>
      </c>
      <c r="BC745" s="139">
        <f t="shared" si="594"/>
        <v>200.32151999999999</v>
      </c>
      <c r="BD745" s="140">
        <f t="shared" si="595"/>
        <v>200.32151999999999</v>
      </c>
      <c r="BE745" s="141">
        <f t="shared" si="596"/>
        <v>10096.04653175555</v>
      </c>
      <c r="BF745" s="142">
        <f t="shared" si="597"/>
        <v>2022455.387232</v>
      </c>
      <c r="BG745" s="143">
        <f>INDEX(รายได้แยกตามสิทธิ!$K:$K,MATCH(CalBudget2567!$D745,รายได้แยกตามสิทธิ!$B:$B,0))</f>
        <v>227763</v>
      </c>
      <c r="BH745" s="138">
        <f>INDEX(ผลงานAdjRw_DHES!$E:$E,MATCH(CalBudget2567!$D745,ผลงานAdjRw_DHES!$B:$B,0))</f>
        <v>42.529800000000002</v>
      </c>
      <c r="BI745" s="143">
        <f t="shared" si="598"/>
        <v>5355.3743492797985</v>
      </c>
      <c r="BJ745" s="139">
        <f t="shared" si="599"/>
        <v>51.035760000000003</v>
      </c>
      <c r="BK745" s="140">
        <f t="shared" si="600"/>
        <v>51.035760000000003</v>
      </c>
      <c r="BL745" s="141">
        <f t="shared" si="601"/>
        <v>5496.7562321007854</v>
      </c>
      <c r="BM745" s="142">
        <f t="shared" si="602"/>
        <v>280531.13183999999</v>
      </c>
      <c r="BN745" s="143">
        <f>INDEX(รายได้แยกตามสิทธิ!$N:$N,MATCH(CalBudget2567!$D745,รายได้แยกตามสิทธิ!$B:$B,0))</f>
        <v>1034152.9</v>
      </c>
      <c r="BO745" s="138">
        <f>INDEX(ผลงานAdjRw_DHES!$I:$I,MATCH(CalBudget2567!$D745,ผลงานAdjRw_DHES!$B:$B,0))</f>
        <v>129.43950000000024</v>
      </c>
      <c r="BP745" s="143">
        <f t="shared" si="603"/>
        <v>7989.4692114848876</v>
      </c>
      <c r="BQ745" s="139">
        <f t="shared" si="604"/>
        <v>155.32740000000027</v>
      </c>
      <c r="BR745" s="140">
        <f t="shared" si="605"/>
        <v>155.32740000000027</v>
      </c>
      <c r="BS745" s="141">
        <f t="shared" si="606"/>
        <v>8200.3911986680887</v>
      </c>
      <c r="BT745" s="142">
        <f t="shared" si="607"/>
        <v>1273745.4438719999</v>
      </c>
      <c r="BU745" s="144">
        <f t="shared" si="608"/>
        <v>19230562.776662402</v>
      </c>
      <c r="BV745" s="145">
        <f t="shared" si="562"/>
        <v>67980768.225129604</v>
      </c>
      <c r="BW745" s="146">
        <f>INDEX(รายได้แยกตามสิทธิ!$Q:$Q,MATCH(CalBudget2567!$D745,รายได้แยกตามสิทธิ!$B:$B,0))</f>
        <v>0.56000000000000005</v>
      </c>
      <c r="BX745" s="145">
        <f t="shared" si="609"/>
        <v>38069230.206072584</v>
      </c>
      <c r="BY745" s="141"/>
      <c r="BZ745" s="143">
        <f t="shared" si="610"/>
        <v>87883</v>
      </c>
      <c r="CA745" s="138">
        <f>INDEX(ผลงานOPDVisit_HDC!$C:$C,MATCH(CalBudget2567!$D745,ผลงานOPDVisit_HDC!$A:$A,0))</f>
        <v>87883</v>
      </c>
      <c r="CB745" s="138">
        <f t="shared" si="611"/>
        <v>0</v>
      </c>
    </row>
    <row r="746" spans="1:80" hidden="1" x14ac:dyDescent="0.7">
      <c r="A746" s="136">
        <f>COUNTA($D$16:D746)</f>
        <v>731</v>
      </c>
      <c r="B746" s="1">
        <v>10</v>
      </c>
      <c r="C746" s="2" t="s">
        <v>61</v>
      </c>
      <c r="D746" s="91" t="s">
        <v>806</v>
      </c>
      <c r="E746" s="3" t="s">
        <v>1693</v>
      </c>
      <c r="F746" s="4" t="s">
        <v>1876</v>
      </c>
      <c r="G746" s="1">
        <v>6</v>
      </c>
      <c r="H746" s="3" t="s">
        <v>2965</v>
      </c>
      <c r="I746" s="137">
        <f>INDEX(รายได้แยกตามสิทธิ!$D:$D,MATCH(CalBudget2567!$D746,รายได้แยกตามสิทธิ!$B:$B,0))</f>
        <v>48542329.340000004</v>
      </c>
      <c r="J746" s="138">
        <f>INDEX(ผลงานOPDVisit_HDC!$F:$F,MATCH(CalBudget2567!$D746,ผลงานOPDVisit_HDC!$A:$A,0))</f>
        <v>81893</v>
      </c>
      <c r="K746" s="138">
        <f t="shared" si="563"/>
        <v>592.75309660166317</v>
      </c>
      <c r="L746" s="139">
        <f t="shared" si="564"/>
        <v>98271.599999999991</v>
      </c>
      <c r="M746" s="140">
        <f t="shared" si="565"/>
        <v>98271.599999999991</v>
      </c>
      <c r="N746" s="141">
        <f t="shared" si="566"/>
        <v>608.40177835194709</v>
      </c>
      <c r="O746" s="142">
        <f t="shared" si="567"/>
        <v>59788616.201491199</v>
      </c>
      <c r="P746" s="143">
        <f>INDEX(รายได้แยกตามสิทธิ!$E:$E,MATCH(CalBudget2567!$D746,รายได้แยกตามสิทธิ!$B:$B,0))</f>
        <v>5026311.22</v>
      </c>
      <c r="Q746" s="138">
        <f>INDEX(ผลงานOPDVisit_HDC!$D:$D,MATCH(CalBudget2567!$D746,ผลงานOPDVisit_HDC!$A:$A,0))</f>
        <v>11996</v>
      </c>
      <c r="R746" s="138">
        <f t="shared" si="568"/>
        <v>418.99893464488161</v>
      </c>
      <c r="S746" s="139">
        <f t="shared" si="569"/>
        <v>14395.199999999999</v>
      </c>
      <c r="T746" s="140">
        <f t="shared" si="570"/>
        <v>14395.199999999999</v>
      </c>
      <c r="U746" s="141">
        <f t="shared" si="571"/>
        <v>430.06050651950648</v>
      </c>
      <c r="V746" s="142">
        <f t="shared" si="572"/>
        <v>6190807.0034495993</v>
      </c>
      <c r="W746" s="143">
        <f>INDEX(รายได้แยกตามสิทธิ!$F:$F,MATCH(CalBudget2567!$D746,รายได้แยกตามสิทธิ!$B:$B,0))</f>
        <v>3099426.37</v>
      </c>
      <c r="X746" s="138">
        <f>INDEX(ผลงานOPDVisit_HDC!$E:$E,MATCH(CalBudget2567!$D746,ผลงานOPDVisit_HDC!$A:$A,0))</f>
        <v>8820</v>
      </c>
      <c r="Y746" s="138">
        <f t="shared" si="573"/>
        <v>351.40888548752838</v>
      </c>
      <c r="Z746" s="139">
        <f t="shared" si="574"/>
        <v>10584</v>
      </c>
      <c r="AA746" s="140">
        <f t="shared" si="575"/>
        <v>10584</v>
      </c>
      <c r="AB746" s="141">
        <f t="shared" si="576"/>
        <v>360.68608006439911</v>
      </c>
      <c r="AC746" s="142">
        <f t="shared" si="577"/>
        <v>3817501.4714016002</v>
      </c>
      <c r="AD746" s="143">
        <f>INDEX(รายได้แยกตามสิทธิ!$G:$G,MATCH(CalBudget2567!$D746,รายได้แยกตามสิทธิ!$B:$B,0))</f>
        <v>13508.05</v>
      </c>
      <c r="AE746" s="138">
        <f>INDEX(ผลงานOPDVisit_HDC!$G:$G,MATCH(CalBudget2567!$D746,ผลงานOPDVisit_HDC!$A:$A,0))</f>
        <v>0</v>
      </c>
      <c r="AF746" s="138">
        <f t="shared" si="578"/>
        <v>0</v>
      </c>
      <c r="AG746" s="139">
        <f t="shared" si="579"/>
        <v>0</v>
      </c>
      <c r="AH746" s="140">
        <f t="shared" si="580"/>
        <v>0</v>
      </c>
      <c r="AI746" s="141">
        <f t="shared" si="581"/>
        <v>0</v>
      </c>
      <c r="AJ746" s="142">
        <f t="shared" si="582"/>
        <v>0</v>
      </c>
      <c r="AK746" s="143">
        <f>INDEX(รายได้แยกตามสิทธิ!$H:$H,MATCH(CalBudget2567!$D746,รายได้แยกตามสิทธิ!$B:$B,0))</f>
        <v>3696199.53</v>
      </c>
      <c r="AL746" s="138">
        <f>INDEX(ผลงานOPDVisit_HDC!$K:$K,MATCH(CalBudget2567!$D746,ผลงานOPDVisit_HDC!$A:$A,0))</f>
        <v>169</v>
      </c>
      <c r="AM746" s="138">
        <f t="shared" si="583"/>
        <v>21871.003136094674</v>
      </c>
      <c r="AN746" s="139">
        <f t="shared" si="584"/>
        <v>202.79999999999998</v>
      </c>
      <c r="AO746" s="140">
        <f t="shared" si="585"/>
        <v>202.79999999999998</v>
      </c>
      <c r="AP746" s="141">
        <f t="shared" si="586"/>
        <v>22448.397618887575</v>
      </c>
      <c r="AQ746" s="142">
        <f t="shared" si="587"/>
        <v>4552535.0371103995</v>
      </c>
      <c r="AR746" s="144">
        <f t="shared" si="561"/>
        <v>74349459.713452801</v>
      </c>
      <c r="AS746" s="143">
        <f>INDEX(รายได้แยกตามสิทธิ!$I:$I,MATCH(CalBudget2567!$D746,รายได้แยกตามสิทธิ!$B:$B,0))</f>
        <v>15520818.880000001</v>
      </c>
      <c r="AT746" s="138">
        <f>INDEX(ผลงานAdjRw_DHES!$D:$D,MATCH(CalBudget2567!$D746,ผลงานAdjRw_DHES!$B:$B,0))</f>
        <v>1462.2030999999999</v>
      </c>
      <c r="AU746" s="143">
        <f t="shared" si="588"/>
        <v>10614.680600800259</v>
      </c>
      <c r="AV746" s="139">
        <f t="shared" si="589"/>
        <v>1754.6437199999998</v>
      </c>
      <c r="AW746" s="140">
        <f t="shared" si="590"/>
        <v>1754.6437199999998</v>
      </c>
      <c r="AX746" s="141">
        <f t="shared" si="591"/>
        <v>10894.908168661386</v>
      </c>
      <c r="AY746" s="142">
        <f t="shared" si="592"/>
        <v>19116682.1981184</v>
      </c>
      <c r="AZ746" s="143">
        <f>INDEX(รายได้แยกตามสิทธิ!$J:$J,MATCH(CalBudget2567!$D746,รายได้แยกตามสิทธิ!$B:$B,0))</f>
        <v>859803.64</v>
      </c>
      <c r="BA746" s="138">
        <f>INDEX(ผลงานAdjRw_DHES!$F:$F,MATCH(CalBudget2567!$D746,ผลงานAdjRw_DHES!$B:$B,0))</f>
        <v>73.843599999999995</v>
      </c>
      <c r="BB746" s="143">
        <f t="shared" si="593"/>
        <v>11643.576965370054</v>
      </c>
      <c r="BC746" s="139">
        <f t="shared" si="594"/>
        <v>88.612319999999997</v>
      </c>
      <c r="BD746" s="140">
        <f t="shared" si="595"/>
        <v>88.612319999999997</v>
      </c>
      <c r="BE746" s="141">
        <f t="shared" si="596"/>
        <v>11950.967397255823</v>
      </c>
      <c r="BF746" s="142">
        <f t="shared" si="597"/>
        <v>1059002.9473152</v>
      </c>
      <c r="BG746" s="143">
        <f>INDEX(รายได้แยกตามสิทธิ!$K:$K,MATCH(CalBudget2567!$D746,รายได้แยกตามสิทธิ!$B:$B,0))</f>
        <v>674294.12</v>
      </c>
      <c r="BH746" s="138">
        <f>INDEX(ผลงานAdjRw_DHES!$E:$E,MATCH(CalBudget2567!$D746,ผลงานAdjRw_DHES!$B:$B,0))</f>
        <v>70.393000000000001</v>
      </c>
      <c r="BI746" s="143">
        <f t="shared" si="598"/>
        <v>9578.9939340559431</v>
      </c>
      <c r="BJ746" s="139">
        <f t="shared" si="599"/>
        <v>84.471599999999995</v>
      </c>
      <c r="BK746" s="140">
        <f t="shared" si="600"/>
        <v>84.471599999999995</v>
      </c>
      <c r="BL746" s="141">
        <f t="shared" si="601"/>
        <v>9831.8793739150206</v>
      </c>
      <c r="BM746" s="142">
        <f t="shared" si="602"/>
        <v>830514.58172160003</v>
      </c>
      <c r="BN746" s="143">
        <f>INDEX(รายได้แยกตามสิทธิ!$N:$N,MATCH(CalBudget2567!$D746,รายได้แยกตามสิทธิ!$B:$B,0))</f>
        <v>910925.3</v>
      </c>
      <c r="BO746" s="138">
        <f>INDEX(ผลงานAdjRw_DHES!$I:$I,MATCH(CalBudget2567!$D746,ผลงานAdjRw_DHES!$B:$B,0))</f>
        <v>251.0211000000001</v>
      </c>
      <c r="BP746" s="143">
        <f t="shared" si="603"/>
        <v>3628.8794049583867</v>
      </c>
      <c r="BQ746" s="139">
        <f t="shared" si="604"/>
        <v>301.22532000000012</v>
      </c>
      <c r="BR746" s="140">
        <f t="shared" si="605"/>
        <v>301.22532000000012</v>
      </c>
      <c r="BS746" s="141">
        <f t="shared" si="606"/>
        <v>3724.6818212492881</v>
      </c>
      <c r="BT746" s="142">
        <f t="shared" si="607"/>
        <v>1121968.4735040001</v>
      </c>
      <c r="BU746" s="144">
        <f t="shared" si="608"/>
        <v>22128168.200659201</v>
      </c>
      <c r="BV746" s="145">
        <f t="shared" si="562"/>
        <v>96477627.914112002</v>
      </c>
      <c r="BW746" s="146">
        <f>INDEX(รายได้แยกตามสิทธิ!$Q:$Q,MATCH(CalBudget2567!$D746,รายได้แยกตามสิทธิ!$B:$B,0))</f>
        <v>0.53</v>
      </c>
      <c r="BX746" s="145">
        <f t="shared" si="609"/>
        <v>51133142.794479363</v>
      </c>
      <c r="BY746" s="141"/>
      <c r="BZ746" s="143">
        <f t="shared" si="610"/>
        <v>102878</v>
      </c>
      <c r="CA746" s="138">
        <f>INDEX(ผลงานOPDVisit_HDC!$C:$C,MATCH(CalBudget2567!$D746,ผลงานOPDVisit_HDC!$A:$A,0))</f>
        <v>102878</v>
      </c>
      <c r="CB746" s="138">
        <f t="shared" si="611"/>
        <v>0</v>
      </c>
    </row>
    <row r="747" spans="1:80" hidden="1" x14ac:dyDescent="0.7">
      <c r="A747" s="136">
        <f>COUNTA($D$16:D747)</f>
        <v>732</v>
      </c>
      <c r="B747" s="1">
        <v>10</v>
      </c>
      <c r="C747" s="2" t="s">
        <v>61</v>
      </c>
      <c r="D747" s="91" t="s">
        <v>807</v>
      </c>
      <c r="E747" s="3" t="s">
        <v>1694</v>
      </c>
      <c r="F747" s="4" t="s">
        <v>1876</v>
      </c>
      <c r="G747" s="1">
        <v>5</v>
      </c>
      <c r="H747" s="3" t="s">
        <v>2964</v>
      </c>
      <c r="I747" s="137">
        <f>INDEX(รายได้แยกตามสิทธิ!$D:$D,MATCH(CalBudget2567!$D747,รายได้แยกตามสิทธิ!$B:$B,0))</f>
        <v>21410834.420000002</v>
      </c>
      <c r="J747" s="138">
        <f>INDEX(ผลงานOPDVisit_HDC!$F:$F,MATCH(CalBudget2567!$D747,ผลงานOPDVisit_HDC!$A:$A,0))</f>
        <v>49049</v>
      </c>
      <c r="K747" s="138">
        <f t="shared" si="563"/>
        <v>436.51928520459137</v>
      </c>
      <c r="L747" s="139">
        <f t="shared" si="564"/>
        <v>58858.799999999996</v>
      </c>
      <c r="M747" s="140">
        <f t="shared" si="565"/>
        <v>58858.799999999996</v>
      </c>
      <c r="N747" s="141">
        <f t="shared" si="566"/>
        <v>448.04339433399258</v>
      </c>
      <c r="O747" s="142">
        <f t="shared" si="567"/>
        <v>26371296.538425602</v>
      </c>
      <c r="P747" s="143">
        <f>INDEX(รายได้แยกตามสิทธิ!$E:$E,MATCH(CalBudget2567!$D747,รายได้แยกตามสิทธิ!$B:$B,0))</f>
        <v>3690840.93</v>
      </c>
      <c r="Q747" s="138">
        <f>INDEX(ผลงานOPDVisit_HDC!$D:$D,MATCH(CalBudget2567!$D747,ผลงานOPDVisit_HDC!$A:$A,0))</f>
        <v>5670</v>
      </c>
      <c r="R747" s="138">
        <f t="shared" si="568"/>
        <v>650.94196296296298</v>
      </c>
      <c r="S747" s="139">
        <f t="shared" si="569"/>
        <v>6804</v>
      </c>
      <c r="T747" s="140">
        <f t="shared" si="570"/>
        <v>6804</v>
      </c>
      <c r="U747" s="141">
        <f t="shared" si="571"/>
        <v>668.12683078518523</v>
      </c>
      <c r="V747" s="142">
        <f t="shared" si="572"/>
        <v>4545934.9566624006</v>
      </c>
      <c r="W747" s="143">
        <f>INDEX(รายได้แยกตามสิทธิ!$F:$F,MATCH(CalBudget2567!$D747,รายได้แยกตามสิทธิ!$B:$B,0))</f>
        <v>829530.99</v>
      </c>
      <c r="X747" s="138">
        <f>INDEX(ผลงานOPDVisit_HDC!$E:$E,MATCH(CalBudget2567!$D747,ผลงานOPDVisit_HDC!$A:$A,0))</f>
        <v>3072</v>
      </c>
      <c r="Y747" s="138">
        <f t="shared" si="573"/>
        <v>270.02961914062502</v>
      </c>
      <c r="Z747" s="139">
        <f t="shared" si="574"/>
        <v>3686.3999999999996</v>
      </c>
      <c r="AA747" s="140">
        <f t="shared" si="575"/>
        <v>3686.3999999999996</v>
      </c>
      <c r="AB747" s="141">
        <f t="shared" si="576"/>
        <v>277.1584010859375</v>
      </c>
      <c r="AC747" s="142">
        <f t="shared" si="577"/>
        <v>1021716.7297631999</v>
      </c>
      <c r="AD747" s="143">
        <f>INDEX(รายได้แยกตามสิทธิ!$G:$G,MATCH(CalBudget2567!$D747,รายได้แยกตามสิทธิ!$B:$B,0))</f>
        <v>11161.5</v>
      </c>
      <c r="AE747" s="138">
        <f>INDEX(ผลงานOPDVisit_HDC!$G:$G,MATCH(CalBudget2567!$D747,ผลงานOPDVisit_HDC!$A:$A,0))</f>
        <v>16</v>
      </c>
      <c r="AF747" s="138">
        <f t="shared" si="578"/>
        <v>697.59375</v>
      </c>
      <c r="AG747" s="139">
        <f t="shared" si="579"/>
        <v>19.2</v>
      </c>
      <c r="AH747" s="140">
        <f t="shared" si="580"/>
        <v>19.2</v>
      </c>
      <c r="AI747" s="141">
        <f t="shared" si="581"/>
        <v>716.01022499999999</v>
      </c>
      <c r="AJ747" s="142">
        <f t="shared" si="582"/>
        <v>13747.39632</v>
      </c>
      <c r="AK747" s="143">
        <f>INDEX(รายได้แยกตามสิทธิ!$H:$H,MATCH(CalBudget2567!$D747,รายได้แยกตามสิทธิ!$B:$B,0))</f>
        <v>1259315.3</v>
      </c>
      <c r="AL747" s="138">
        <f>INDEX(ผลงานOPDVisit_HDC!$K:$K,MATCH(CalBudget2567!$D747,ผลงานOPDVisit_HDC!$A:$A,0))</f>
        <v>3456</v>
      </c>
      <c r="AM747" s="138">
        <f t="shared" si="583"/>
        <v>364.38521412037039</v>
      </c>
      <c r="AN747" s="139">
        <f t="shared" si="584"/>
        <v>4147.2</v>
      </c>
      <c r="AO747" s="140">
        <f t="shared" si="585"/>
        <v>4147.2</v>
      </c>
      <c r="AP747" s="141">
        <f t="shared" si="586"/>
        <v>374.00498377314818</v>
      </c>
      <c r="AQ747" s="142">
        <f t="shared" si="587"/>
        <v>1551073.4687040001</v>
      </c>
      <c r="AR747" s="144">
        <f t="shared" si="561"/>
        <v>33503769.089875203</v>
      </c>
      <c r="AS747" s="143">
        <f>INDEX(รายได้แยกตามสิทธิ!$I:$I,MATCH(CalBudget2567!$D747,รายได้แยกตามสิทธิ!$B:$B,0))</f>
        <v>12570735.5</v>
      </c>
      <c r="AT747" s="138">
        <f>INDEX(ผลงานAdjRw_DHES!$D:$D,MATCH(CalBudget2567!$D747,ผลงานAdjRw_DHES!$B:$B,0))</f>
        <v>1232.9734000000001</v>
      </c>
      <c r="AU747" s="143">
        <f t="shared" si="588"/>
        <v>10195.463665315083</v>
      </c>
      <c r="AV747" s="139">
        <f t="shared" si="589"/>
        <v>1479.56808</v>
      </c>
      <c r="AW747" s="140">
        <f t="shared" si="590"/>
        <v>1479.56808</v>
      </c>
      <c r="AX747" s="141">
        <f t="shared" si="591"/>
        <v>10464.623906079401</v>
      </c>
      <c r="AY747" s="142">
        <f t="shared" si="592"/>
        <v>15483123.500640001</v>
      </c>
      <c r="AZ747" s="143">
        <f>INDEX(รายได้แยกตามสิทธิ!$J:$J,MATCH(CalBudget2567!$D747,รายได้แยกตามสิทธิ!$B:$B,0))</f>
        <v>782439.95</v>
      </c>
      <c r="BA747" s="138">
        <f>INDEX(ผลงานAdjRw_DHES!$F:$F,MATCH(CalBudget2567!$D747,ผลงานAdjRw_DHES!$B:$B,0))</f>
        <v>71.105900000000005</v>
      </c>
      <c r="BB747" s="143">
        <f t="shared" si="593"/>
        <v>11003.868174089632</v>
      </c>
      <c r="BC747" s="139">
        <f t="shared" si="594"/>
        <v>85.327080000000009</v>
      </c>
      <c r="BD747" s="140">
        <f t="shared" si="595"/>
        <v>85.327080000000009</v>
      </c>
      <c r="BE747" s="141">
        <f t="shared" si="596"/>
        <v>11294.370293885599</v>
      </c>
      <c r="BF747" s="142">
        <f t="shared" si="597"/>
        <v>963715.63761600014</v>
      </c>
      <c r="BG747" s="143">
        <f>INDEX(รายได้แยกตามสิทธิ!$K:$K,MATCH(CalBudget2567!$D747,รายได้แยกตามสิทธิ!$B:$B,0))</f>
        <v>404006.96</v>
      </c>
      <c r="BH747" s="138">
        <f>INDEX(ผลงานAdjRw_DHES!$E:$E,MATCH(CalBudget2567!$D747,ผลงานAdjRw_DHES!$B:$B,0))</f>
        <v>67.321999999999989</v>
      </c>
      <c r="BI747" s="143">
        <f t="shared" si="598"/>
        <v>6001.1134547399079</v>
      </c>
      <c r="BJ747" s="139">
        <f t="shared" si="599"/>
        <v>80.786399999999986</v>
      </c>
      <c r="BK747" s="140">
        <f t="shared" si="600"/>
        <v>80.786399999999986</v>
      </c>
      <c r="BL747" s="141">
        <f t="shared" si="601"/>
        <v>6159.5428499450418</v>
      </c>
      <c r="BM747" s="142">
        <f t="shared" si="602"/>
        <v>497607.29249280004</v>
      </c>
      <c r="BN747" s="143">
        <f>INDEX(รายได้แยกตามสิทธิ!$N:$N,MATCH(CalBudget2567!$D747,รายได้แยกตามสิทธิ!$B:$B,0))</f>
        <v>332865.3</v>
      </c>
      <c r="BO747" s="138">
        <f>INDEX(ผลงานAdjRw_DHES!$I:$I,MATCH(CalBudget2567!$D747,ผลงานAdjRw_DHES!$B:$B,0))</f>
        <v>9.9232999999998412</v>
      </c>
      <c r="BP747" s="143">
        <f t="shared" si="603"/>
        <v>33543.811030605277</v>
      </c>
      <c r="BQ747" s="139">
        <f t="shared" si="604"/>
        <v>11.907959999999809</v>
      </c>
      <c r="BR747" s="140">
        <f t="shared" si="605"/>
        <v>11.907959999999809</v>
      </c>
      <c r="BS747" s="141">
        <f t="shared" si="606"/>
        <v>34429.367641813253</v>
      </c>
      <c r="BT747" s="142">
        <f t="shared" si="607"/>
        <v>409983.53270399995</v>
      </c>
      <c r="BU747" s="144">
        <f t="shared" si="608"/>
        <v>17354429.963452801</v>
      </c>
      <c r="BV747" s="145">
        <f t="shared" si="562"/>
        <v>50858199.053328007</v>
      </c>
      <c r="BW747" s="146">
        <f>INDEX(รายได้แยกตามสิทธิ!$Q:$Q,MATCH(CalBudget2567!$D747,รายได้แยกตามสิทธิ!$B:$B,0))</f>
        <v>0.49</v>
      </c>
      <c r="BX747" s="145">
        <f t="shared" si="609"/>
        <v>24920517.536130723</v>
      </c>
      <c r="BY747" s="141"/>
      <c r="BZ747" s="143">
        <f t="shared" si="610"/>
        <v>61263</v>
      </c>
      <c r="CA747" s="138">
        <f>INDEX(ผลงานOPDVisit_HDC!$C:$C,MATCH(CalBudget2567!$D747,ผลงานOPDVisit_HDC!$A:$A,0))</f>
        <v>61263</v>
      </c>
      <c r="CB747" s="138">
        <f t="shared" si="611"/>
        <v>0</v>
      </c>
    </row>
    <row r="748" spans="1:80" hidden="1" x14ac:dyDescent="0.7">
      <c r="A748" s="136">
        <f>COUNTA($D$16:D748)</f>
        <v>733</v>
      </c>
      <c r="B748" s="1">
        <v>10</v>
      </c>
      <c r="C748" s="2" t="s">
        <v>61</v>
      </c>
      <c r="D748" s="91" t="s">
        <v>808</v>
      </c>
      <c r="E748" s="3" t="s">
        <v>1695</v>
      </c>
      <c r="F748" s="4" t="s">
        <v>1876</v>
      </c>
      <c r="G748" s="1">
        <v>6</v>
      </c>
      <c r="H748" s="3" t="s">
        <v>2965</v>
      </c>
      <c r="I748" s="137">
        <f>INDEX(รายได้แยกตามสิทธิ!$D:$D,MATCH(CalBudget2567!$D748,รายได้แยกตามสิทธิ!$B:$B,0))</f>
        <v>20651343.699999999</v>
      </c>
      <c r="J748" s="138">
        <f>INDEX(ผลงานOPDVisit_HDC!$F:$F,MATCH(CalBudget2567!$D748,ผลงานOPDVisit_HDC!$A:$A,0))</f>
        <v>67871</v>
      </c>
      <c r="K748" s="138">
        <f t="shared" si="563"/>
        <v>304.27345552592419</v>
      </c>
      <c r="L748" s="139">
        <f t="shared" si="564"/>
        <v>81445.2</v>
      </c>
      <c r="M748" s="140">
        <f t="shared" si="565"/>
        <v>81445.2</v>
      </c>
      <c r="N748" s="141">
        <f t="shared" si="566"/>
        <v>312.30627475180859</v>
      </c>
      <c r="O748" s="142">
        <f t="shared" si="567"/>
        <v>25435847.008416001</v>
      </c>
      <c r="P748" s="143">
        <f>INDEX(รายได้แยกตามสิทธิ!$E:$E,MATCH(CalBudget2567!$D748,รายได้แยกตามสิทธิ!$B:$B,0))</f>
        <v>5153739.74</v>
      </c>
      <c r="Q748" s="138">
        <f>INDEX(ผลงานOPDVisit_HDC!$D:$D,MATCH(CalBudget2567!$D748,ผลงานOPDVisit_HDC!$A:$A,0))</f>
        <v>8483</v>
      </c>
      <c r="R748" s="138">
        <f t="shared" si="568"/>
        <v>607.53739714723565</v>
      </c>
      <c r="S748" s="139">
        <f t="shared" si="569"/>
        <v>10179.6</v>
      </c>
      <c r="T748" s="140">
        <f t="shared" si="570"/>
        <v>10179.6</v>
      </c>
      <c r="U748" s="141">
        <f t="shared" si="571"/>
        <v>623.57638443192263</v>
      </c>
      <c r="V748" s="142">
        <f t="shared" si="572"/>
        <v>6347758.1629631994</v>
      </c>
      <c r="W748" s="143">
        <f>INDEX(รายได้แยกตามสิทธิ!$F:$F,MATCH(CalBudget2567!$D748,รายได้แยกตามสิทธิ!$B:$B,0))</f>
        <v>2995204.5</v>
      </c>
      <c r="X748" s="138">
        <f>INDEX(ผลงานOPDVisit_HDC!$E:$E,MATCH(CalBudget2567!$D748,ผลงานOPDVisit_HDC!$A:$A,0))</f>
        <v>4716</v>
      </c>
      <c r="Y748" s="138">
        <f t="shared" si="573"/>
        <v>635.11545801526722</v>
      </c>
      <c r="Z748" s="139">
        <f t="shared" si="574"/>
        <v>5659.2</v>
      </c>
      <c r="AA748" s="140">
        <f t="shared" si="575"/>
        <v>5659.2</v>
      </c>
      <c r="AB748" s="141">
        <f t="shared" si="576"/>
        <v>651.88250610687032</v>
      </c>
      <c r="AC748" s="142">
        <f t="shared" si="577"/>
        <v>3689133.4785600002</v>
      </c>
      <c r="AD748" s="143">
        <f>INDEX(รายได้แยกตามสิทธิ!$G:$G,MATCH(CalBudget2567!$D748,รายได้แยกตามสิทธิ!$B:$B,0))</f>
        <v>0</v>
      </c>
      <c r="AE748" s="138">
        <f>INDEX(ผลงานOPDVisit_HDC!$G:$G,MATCH(CalBudget2567!$D748,ผลงานOPDVisit_HDC!$A:$A,0))</f>
        <v>1213</v>
      </c>
      <c r="AF748" s="138">
        <f t="shared" si="578"/>
        <v>0</v>
      </c>
      <c r="AG748" s="139">
        <f t="shared" si="579"/>
        <v>1455.6</v>
      </c>
      <c r="AH748" s="140">
        <f t="shared" si="580"/>
        <v>1455.6</v>
      </c>
      <c r="AI748" s="141">
        <f t="shared" si="581"/>
        <v>0</v>
      </c>
      <c r="AJ748" s="142">
        <f t="shared" si="582"/>
        <v>0</v>
      </c>
      <c r="AK748" s="143">
        <f>INDEX(รายได้แยกตามสิทธิ!$H:$H,MATCH(CalBudget2567!$D748,รายได้แยกตามสิทธิ!$B:$B,0))</f>
        <v>3703414.21</v>
      </c>
      <c r="AL748" s="138">
        <f>INDEX(ผลงานOPDVisit_HDC!$K:$K,MATCH(CalBudget2567!$D748,ผลงานOPDVisit_HDC!$A:$A,0))</f>
        <v>3620</v>
      </c>
      <c r="AM748" s="138">
        <f t="shared" si="583"/>
        <v>1023.0425994475138</v>
      </c>
      <c r="AN748" s="139">
        <f t="shared" si="584"/>
        <v>4344</v>
      </c>
      <c r="AO748" s="140">
        <f t="shared" si="585"/>
        <v>4344</v>
      </c>
      <c r="AP748" s="141">
        <f t="shared" si="586"/>
        <v>1050.0509240729282</v>
      </c>
      <c r="AQ748" s="142">
        <f t="shared" si="587"/>
        <v>4561421.2141728001</v>
      </c>
      <c r="AR748" s="144">
        <f t="shared" si="561"/>
        <v>40034159.864112005</v>
      </c>
      <c r="AS748" s="143">
        <f>INDEX(รายได้แยกตามสิทธิ!$I:$I,MATCH(CalBudget2567!$D748,รายได้แยกตามสิทธิ!$B:$B,0))</f>
        <v>15310991.869999999</v>
      </c>
      <c r="AT748" s="138">
        <f>INDEX(ผลงานAdjRw_DHES!$D:$D,MATCH(CalBudget2567!$D748,ผลงานAdjRw_DHES!$B:$B,0))</f>
        <v>2253.3055999999997</v>
      </c>
      <c r="AU748" s="143">
        <f t="shared" si="588"/>
        <v>6794.9025067882494</v>
      </c>
      <c r="AV748" s="139">
        <f t="shared" si="589"/>
        <v>2703.9667199999994</v>
      </c>
      <c r="AW748" s="140">
        <f t="shared" si="590"/>
        <v>2703.9667199999994</v>
      </c>
      <c r="AX748" s="141">
        <f t="shared" si="591"/>
        <v>6974.2879329674588</v>
      </c>
      <c r="AY748" s="142">
        <f t="shared" si="592"/>
        <v>18858242.466441594</v>
      </c>
      <c r="AZ748" s="143">
        <f>INDEX(รายได้แยกตามสิทธิ!$J:$J,MATCH(CalBudget2567!$D748,รายได้แยกตามสิทธิ!$B:$B,0))</f>
        <v>1412795.22</v>
      </c>
      <c r="BA748" s="138">
        <f>INDEX(ผลงานAdjRw_DHES!$F:$F,MATCH(CalBudget2567!$D748,ผลงานAdjRw_DHES!$B:$B,0))</f>
        <v>170.48220000000001</v>
      </c>
      <c r="BB748" s="143">
        <f t="shared" si="593"/>
        <v>8287.0541323375692</v>
      </c>
      <c r="BC748" s="139">
        <f t="shared" si="594"/>
        <v>204.57864000000001</v>
      </c>
      <c r="BD748" s="140">
        <f t="shared" si="595"/>
        <v>204.57864000000001</v>
      </c>
      <c r="BE748" s="141">
        <f t="shared" si="596"/>
        <v>8505.8323614312812</v>
      </c>
      <c r="BF748" s="142">
        <f t="shared" si="597"/>
        <v>1740111.6165696001</v>
      </c>
      <c r="BG748" s="143">
        <f>INDEX(รายได้แยกตามสิทธิ!$K:$K,MATCH(CalBudget2567!$D748,รายได้แยกตามสิทธิ!$B:$B,0))</f>
        <v>387355.49</v>
      </c>
      <c r="BH748" s="138">
        <f>INDEX(ผลงานAdjRw_DHES!$E:$E,MATCH(CalBudget2567!$D748,ผลงานAdjRw_DHES!$B:$B,0))</f>
        <v>75.712799999999987</v>
      </c>
      <c r="BI748" s="143">
        <f t="shared" si="598"/>
        <v>5116.1162973764021</v>
      </c>
      <c r="BJ748" s="139">
        <f t="shared" si="599"/>
        <v>90.855359999999976</v>
      </c>
      <c r="BK748" s="140">
        <f t="shared" si="600"/>
        <v>90.855359999999976</v>
      </c>
      <c r="BL748" s="141">
        <f t="shared" si="601"/>
        <v>5251.1817676271394</v>
      </c>
      <c r="BM748" s="142">
        <f t="shared" si="602"/>
        <v>477098.00992319995</v>
      </c>
      <c r="BN748" s="143">
        <f>INDEX(รายได้แยกตามสิทธิ!$N:$N,MATCH(CalBudget2567!$D748,รายได้แยกตามสิทธิ!$B:$B,0))</f>
        <v>296208.96999999997</v>
      </c>
      <c r="BO748" s="138">
        <f>INDEX(ผลงานAdjRw_DHES!$I:$I,MATCH(CalBudget2567!$D748,ผลงานAdjRw_DHES!$B:$B,0))</f>
        <v>92.334700000000026</v>
      </c>
      <c r="BP748" s="143">
        <f t="shared" si="603"/>
        <v>3207.991903368938</v>
      </c>
      <c r="BQ748" s="139">
        <f t="shared" si="604"/>
        <v>110.80164000000003</v>
      </c>
      <c r="BR748" s="140">
        <f t="shared" si="605"/>
        <v>110.80164000000003</v>
      </c>
      <c r="BS748" s="141">
        <f t="shared" si="606"/>
        <v>3292.6828896178781</v>
      </c>
      <c r="BT748" s="142">
        <f t="shared" si="607"/>
        <v>364834.6641696</v>
      </c>
      <c r="BU748" s="144">
        <f t="shared" si="608"/>
        <v>21440286.757103994</v>
      </c>
      <c r="BV748" s="145">
        <f t="shared" si="562"/>
        <v>61474446.621215999</v>
      </c>
      <c r="BW748" s="146">
        <f>INDEX(รายได้แยกตามสิทธิ!$Q:$Q,MATCH(CalBudget2567!$D748,รายได้แยกตามสิทธิ!$B:$B,0))</f>
        <v>0.5</v>
      </c>
      <c r="BX748" s="145">
        <f t="shared" si="609"/>
        <v>30737223.310608</v>
      </c>
      <c r="BY748" s="141"/>
      <c r="BZ748" s="143">
        <f t="shared" si="610"/>
        <v>85903</v>
      </c>
      <c r="CA748" s="138">
        <f>INDEX(ผลงานOPDVisit_HDC!$C:$C,MATCH(CalBudget2567!$D748,ผลงานOPDVisit_HDC!$A:$A,0))</f>
        <v>85903</v>
      </c>
      <c r="CB748" s="138">
        <f t="shared" si="611"/>
        <v>0</v>
      </c>
    </row>
    <row r="749" spans="1:80" hidden="1" x14ac:dyDescent="0.7">
      <c r="A749" s="136">
        <f>COUNTA($D$16:D749)</f>
        <v>734</v>
      </c>
      <c r="B749" s="1">
        <v>10</v>
      </c>
      <c r="C749" s="2" t="s">
        <v>61</v>
      </c>
      <c r="D749" s="91" t="s">
        <v>809</v>
      </c>
      <c r="E749" s="3" t="s">
        <v>1696</v>
      </c>
      <c r="F749" s="4" t="s">
        <v>1876</v>
      </c>
      <c r="G749" s="1">
        <v>5</v>
      </c>
      <c r="H749" s="3" t="s">
        <v>2964</v>
      </c>
      <c r="I749" s="137">
        <f>INDEX(รายได้แยกตามสิทธิ!$D:$D,MATCH(CalBudget2567!$D749,รายได้แยกตามสิทธิ!$B:$B,0))</f>
        <v>23989130.75</v>
      </c>
      <c r="J749" s="138">
        <f>INDEX(ผลงานOPDVisit_HDC!$F:$F,MATCH(CalBudget2567!$D749,ผลงานOPDVisit_HDC!$A:$A,0))</f>
        <v>57007</v>
      </c>
      <c r="K749" s="138">
        <f t="shared" si="563"/>
        <v>420.81026452891751</v>
      </c>
      <c r="L749" s="139">
        <f t="shared" si="564"/>
        <v>68408.399999999994</v>
      </c>
      <c r="M749" s="140">
        <f t="shared" si="565"/>
        <v>68408.399999999994</v>
      </c>
      <c r="N749" s="141">
        <f t="shared" si="566"/>
        <v>431.91965551248092</v>
      </c>
      <c r="O749" s="142">
        <f t="shared" si="567"/>
        <v>29546932.562159996</v>
      </c>
      <c r="P749" s="143">
        <f>INDEX(รายได้แยกตามสิทธิ!$E:$E,MATCH(CalBudget2567!$D749,รายได้แยกตามสิทธิ!$B:$B,0))</f>
        <v>4637609.6100000003</v>
      </c>
      <c r="Q749" s="138">
        <f>INDEX(ผลงานOPDVisit_HDC!$D:$D,MATCH(CalBudget2567!$D749,ผลงานOPDVisit_HDC!$A:$A,0))</f>
        <v>6752</v>
      </c>
      <c r="R749" s="138">
        <f t="shared" si="568"/>
        <v>686.84976451421801</v>
      </c>
      <c r="S749" s="139">
        <f t="shared" si="569"/>
        <v>8102.4</v>
      </c>
      <c r="T749" s="140">
        <f t="shared" si="570"/>
        <v>8102.4</v>
      </c>
      <c r="U749" s="141">
        <f t="shared" si="571"/>
        <v>704.98259829739334</v>
      </c>
      <c r="V749" s="142">
        <f t="shared" si="572"/>
        <v>5712051.0044447994</v>
      </c>
      <c r="W749" s="143">
        <f>INDEX(รายได้แยกตามสิทธิ!$F:$F,MATCH(CalBudget2567!$D749,รายได้แยกตามสิทธิ!$B:$B,0))</f>
        <v>552010.72</v>
      </c>
      <c r="X749" s="138">
        <f>INDEX(ผลงานOPDVisit_HDC!$E:$E,MATCH(CalBudget2567!$D749,ผลงานOPDVisit_HDC!$A:$A,0))</f>
        <v>2194</v>
      </c>
      <c r="Y749" s="138">
        <f t="shared" si="573"/>
        <v>251.60014585232452</v>
      </c>
      <c r="Z749" s="139">
        <f t="shared" si="574"/>
        <v>2632.7999999999997</v>
      </c>
      <c r="AA749" s="140">
        <f t="shared" si="575"/>
        <v>2632.7999999999997</v>
      </c>
      <c r="AB749" s="141">
        <f t="shared" si="576"/>
        <v>258.2423897028259</v>
      </c>
      <c r="AC749" s="142">
        <f t="shared" si="577"/>
        <v>679900.56360959995</v>
      </c>
      <c r="AD749" s="143">
        <f>INDEX(รายได้แยกตามสิทธิ!$G:$G,MATCH(CalBudget2567!$D749,รายได้แยกตามสิทธิ!$B:$B,0))</f>
        <v>0</v>
      </c>
      <c r="AE749" s="138">
        <f>INDEX(ผลงานOPDVisit_HDC!$G:$G,MATCH(CalBudget2567!$D749,ผลงานOPDVisit_HDC!$A:$A,0))</f>
        <v>0</v>
      </c>
      <c r="AF749" s="138">
        <f t="shared" si="578"/>
        <v>0</v>
      </c>
      <c r="AG749" s="139">
        <f t="shared" si="579"/>
        <v>0</v>
      </c>
      <c r="AH749" s="140">
        <f t="shared" si="580"/>
        <v>0</v>
      </c>
      <c r="AI749" s="141">
        <f t="shared" si="581"/>
        <v>0</v>
      </c>
      <c r="AJ749" s="142">
        <f t="shared" si="582"/>
        <v>0</v>
      </c>
      <c r="AK749" s="143">
        <f>INDEX(รายได้แยกตามสิทธิ!$H:$H,MATCH(CalBudget2567!$D749,รายได้แยกตามสิทธิ!$B:$B,0))</f>
        <v>5860529.6299999999</v>
      </c>
      <c r="AL749" s="138">
        <f>INDEX(ผลงานOPDVisit_HDC!$K:$K,MATCH(CalBudget2567!$D749,ผลงานOPDVisit_HDC!$A:$A,0))</f>
        <v>3289</v>
      </c>
      <c r="AM749" s="138">
        <f t="shared" si="583"/>
        <v>1781.8575950136819</v>
      </c>
      <c r="AN749" s="139">
        <f t="shared" si="584"/>
        <v>3946.7999999999997</v>
      </c>
      <c r="AO749" s="140">
        <f t="shared" si="585"/>
        <v>3946.7999999999997</v>
      </c>
      <c r="AP749" s="141">
        <f t="shared" si="586"/>
        <v>1828.8986355220432</v>
      </c>
      <c r="AQ749" s="142">
        <f t="shared" si="587"/>
        <v>7218297.1346783992</v>
      </c>
      <c r="AR749" s="144">
        <f t="shared" si="561"/>
        <v>43157181.264892794</v>
      </c>
      <c r="AS749" s="143">
        <f>INDEX(รายได้แยกตามสิทธิ!$I:$I,MATCH(CalBudget2567!$D749,รายได้แยกตามสิทธิ!$B:$B,0))</f>
        <v>9151974.8200000003</v>
      </c>
      <c r="AT749" s="138">
        <f>INDEX(ผลงานAdjRw_DHES!$D:$D,MATCH(CalBudget2567!$D749,ผลงานAdjRw_DHES!$B:$B,0))</f>
        <v>833.33109999999999</v>
      </c>
      <c r="AU749" s="143">
        <f t="shared" si="588"/>
        <v>10982.399216829901</v>
      </c>
      <c r="AV749" s="139">
        <f t="shared" si="589"/>
        <v>999.99731999999995</v>
      </c>
      <c r="AW749" s="140">
        <f t="shared" si="590"/>
        <v>999.99731999999995</v>
      </c>
      <c r="AX749" s="141">
        <f t="shared" si="591"/>
        <v>11272.33455615421</v>
      </c>
      <c r="AY749" s="142">
        <f t="shared" si="592"/>
        <v>11272304.346297599</v>
      </c>
      <c r="AZ749" s="143">
        <f>INDEX(รายได้แยกตามสิทธิ!$J:$J,MATCH(CalBudget2567!$D749,รายได้แยกตามสิทธิ!$B:$B,0))</f>
        <v>689998.25</v>
      </c>
      <c r="BA749" s="138">
        <f>INDEX(ผลงานAdjRw_DHES!$F:$F,MATCH(CalBudget2567!$D749,ผลงานAdjRw_DHES!$B:$B,0))</f>
        <v>43.994500000000002</v>
      </c>
      <c r="BB749" s="143">
        <f t="shared" si="593"/>
        <v>15683.738876450465</v>
      </c>
      <c r="BC749" s="139">
        <f t="shared" si="594"/>
        <v>52.793399999999998</v>
      </c>
      <c r="BD749" s="140">
        <f t="shared" si="595"/>
        <v>52.793399999999998</v>
      </c>
      <c r="BE749" s="141">
        <f t="shared" si="596"/>
        <v>16097.789582788757</v>
      </c>
      <c r="BF749" s="142">
        <f t="shared" si="597"/>
        <v>849857.04455999995</v>
      </c>
      <c r="BG749" s="143">
        <f>INDEX(รายได้แยกตามสิทธิ!$K:$K,MATCH(CalBudget2567!$D749,รายได้แยกตามสิทธิ!$B:$B,0))</f>
        <v>221654.39999999999</v>
      </c>
      <c r="BH749" s="138">
        <f>INDEX(ผลงานAdjRw_DHES!$E:$E,MATCH(CalBudget2567!$D749,ผลงานAdjRw_DHES!$B:$B,0))</f>
        <v>0</v>
      </c>
      <c r="BI749" s="143">
        <f t="shared" si="598"/>
        <v>0</v>
      </c>
      <c r="BJ749" s="139">
        <f t="shared" si="599"/>
        <v>0</v>
      </c>
      <c r="BK749" s="140">
        <f t="shared" si="600"/>
        <v>0</v>
      </c>
      <c r="BL749" s="141">
        <f t="shared" si="601"/>
        <v>0</v>
      </c>
      <c r="BM749" s="142">
        <f t="shared" si="602"/>
        <v>0</v>
      </c>
      <c r="BN749" s="143">
        <f>INDEX(รายได้แยกตามสิทธิ!$N:$N,MATCH(CalBudget2567!$D749,รายได้แยกตามสิทธิ!$B:$B,0))</f>
        <v>295150.95</v>
      </c>
      <c r="BO749" s="138">
        <f>INDEX(ผลงานAdjRw_DHES!$I:$I,MATCH(CalBudget2567!$D749,ผลงานAdjRw_DHES!$B:$B,0))</f>
        <v>33.267700000000119</v>
      </c>
      <c r="BP749" s="143">
        <f t="shared" si="603"/>
        <v>8871.9974630046254</v>
      </c>
      <c r="BQ749" s="139">
        <f t="shared" si="604"/>
        <v>39.92124000000014</v>
      </c>
      <c r="BR749" s="140">
        <f t="shared" si="605"/>
        <v>39.92124000000014</v>
      </c>
      <c r="BS749" s="141">
        <f t="shared" si="606"/>
        <v>9106.2181960279468</v>
      </c>
      <c r="BT749" s="142">
        <f t="shared" si="607"/>
        <v>363531.52209599997</v>
      </c>
      <c r="BU749" s="144">
        <f t="shared" si="608"/>
        <v>12485692.9129536</v>
      </c>
      <c r="BV749" s="145">
        <f t="shared" si="562"/>
        <v>55642874.177846394</v>
      </c>
      <c r="BW749" s="146">
        <f>INDEX(รายได้แยกตามสิทธิ!$Q:$Q,MATCH(CalBudget2567!$D749,รายได้แยกตามสิทธิ!$B:$B,0))</f>
        <v>0.5</v>
      </c>
      <c r="BX749" s="145">
        <f t="shared" si="609"/>
        <v>27821437.088923197</v>
      </c>
      <c r="BY749" s="141"/>
      <c r="BZ749" s="143">
        <f t="shared" si="610"/>
        <v>69242</v>
      </c>
      <c r="CA749" s="138">
        <f>INDEX(ผลงานOPDVisit_HDC!$C:$C,MATCH(CalBudget2567!$D749,ผลงานOPDVisit_HDC!$A:$A,0))</f>
        <v>69242</v>
      </c>
      <c r="CB749" s="138">
        <f t="shared" si="611"/>
        <v>0</v>
      </c>
    </row>
    <row r="750" spans="1:80" hidden="1" x14ac:dyDescent="0.7">
      <c r="A750" s="136">
        <f>COUNTA($D$16:D750)</f>
        <v>735</v>
      </c>
      <c r="B750" s="1">
        <v>10</v>
      </c>
      <c r="C750" s="2" t="s">
        <v>61</v>
      </c>
      <c r="D750" s="91" t="s">
        <v>810</v>
      </c>
      <c r="E750" s="3" t="s">
        <v>1697</v>
      </c>
      <c r="F750" s="4" t="s">
        <v>1877</v>
      </c>
      <c r="G750" s="1">
        <v>17</v>
      </c>
      <c r="H750" s="3" t="s">
        <v>2971</v>
      </c>
      <c r="I750" s="137">
        <f>INDEX(รายได้แยกตามสิทธิ!$D:$D,MATCH(CalBudget2567!$D750,รายได้แยกตามสิทธิ!$B:$B,0))</f>
        <v>196351147.5</v>
      </c>
      <c r="J750" s="138">
        <f>INDEX(ผลงานOPDVisit_HDC!$F:$F,MATCH(CalBudget2567!$D750,ผลงานOPDVisit_HDC!$A:$A,0))</f>
        <v>200291</v>
      </c>
      <c r="K750" s="138">
        <f t="shared" si="563"/>
        <v>980.32935828369727</v>
      </c>
      <c r="L750" s="139">
        <f t="shared" si="564"/>
        <v>240349.19999999998</v>
      </c>
      <c r="M750" s="140">
        <f t="shared" si="565"/>
        <v>240349.19999999998</v>
      </c>
      <c r="N750" s="141">
        <f t="shared" si="566"/>
        <v>1006.2100533423869</v>
      </c>
      <c r="O750" s="142">
        <f t="shared" si="567"/>
        <v>241841781.35280001</v>
      </c>
      <c r="P750" s="143">
        <f>INDEX(รายได้แยกตามสิทธิ!$E:$E,MATCH(CalBudget2567!$D750,รายได้แยกตามสิทธิ!$B:$B,0))</f>
        <v>54716584</v>
      </c>
      <c r="Q750" s="138">
        <f>INDEX(ผลงานOPDVisit_HDC!$D:$D,MATCH(CalBudget2567!$D750,ผลงานOPDVisit_HDC!$A:$A,0))</f>
        <v>32367</v>
      </c>
      <c r="R750" s="138">
        <f t="shared" si="568"/>
        <v>1690.5052677109402</v>
      </c>
      <c r="S750" s="139">
        <f t="shared" si="569"/>
        <v>38840.400000000001</v>
      </c>
      <c r="T750" s="140">
        <f t="shared" si="570"/>
        <v>38840.400000000001</v>
      </c>
      <c r="U750" s="141">
        <f t="shared" si="571"/>
        <v>1735.1346067785089</v>
      </c>
      <c r="V750" s="142">
        <f t="shared" si="572"/>
        <v>67393322.181119993</v>
      </c>
      <c r="W750" s="143">
        <f>INDEX(รายได้แยกตามสิทธิ!$F:$F,MATCH(CalBudget2567!$D750,รายได้แยกตามสิทธิ!$B:$B,0))</f>
        <v>9963447.5</v>
      </c>
      <c r="X750" s="138">
        <f>INDEX(ผลงานOPDVisit_HDC!$E:$E,MATCH(CalBudget2567!$D750,ผลงานOPDVisit_HDC!$A:$A,0))</f>
        <v>15434</v>
      </c>
      <c r="Y750" s="138">
        <f t="shared" si="573"/>
        <v>645.55186601010757</v>
      </c>
      <c r="Z750" s="139">
        <f t="shared" si="574"/>
        <v>18520.8</v>
      </c>
      <c r="AA750" s="140">
        <f t="shared" si="575"/>
        <v>18520.8</v>
      </c>
      <c r="AB750" s="141">
        <f t="shared" si="576"/>
        <v>662.59443527277438</v>
      </c>
      <c r="AC750" s="142">
        <f t="shared" si="577"/>
        <v>12271779.016799999</v>
      </c>
      <c r="AD750" s="143">
        <f>INDEX(รายได้แยกตามสิทธิ!$G:$G,MATCH(CalBudget2567!$D750,รายได้แยกตามสิทธิ!$B:$B,0))</f>
        <v>46414</v>
      </c>
      <c r="AE750" s="138">
        <f>INDEX(ผลงานOPDVisit_HDC!$G:$G,MATCH(CalBudget2567!$D750,ผลงานOPDVisit_HDC!$A:$A,0))</f>
        <v>52</v>
      </c>
      <c r="AF750" s="138">
        <f t="shared" si="578"/>
        <v>892.57692307692309</v>
      </c>
      <c r="AG750" s="139">
        <f t="shared" si="579"/>
        <v>62.4</v>
      </c>
      <c r="AH750" s="140">
        <f t="shared" si="580"/>
        <v>62.4</v>
      </c>
      <c r="AI750" s="141">
        <f t="shared" si="581"/>
        <v>916.14095384615382</v>
      </c>
      <c r="AJ750" s="142">
        <f t="shared" si="582"/>
        <v>57167.195519999994</v>
      </c>
      <c r="AK750" s="143">
        <f>INDEX(รายได้แยกตามสิทธิ!$H:$H,MATCH(CalBudget2567!$D750,รายได้แยกตามสิทธิ!$B:$B,0))</f>
        <v>10868176</v>
      </c>
      <c r="AL750" s="138">
        <f>INDEX(ผลงานOPDVisit_HDC!$K:$K,MATCH(CalBudget2567!$D750,ผลงานOPDVisit_HDC!$A:$A,0))</f>
        <v>25338</v>
      </c>
      <c r="AM750" s="138">
        <f t="shared" si="583"/>
        <v>428.92793432788699</v>
      </c>
      <c r="AN750" s="139">
        <f t="shared" si="584"/>
        <v>30405.599999999999</v>
      </c>
      <c r="AO750" s="140">
        <f t="shared" si="585"/>
        <v>30405.599999999999</v>
      </c>
      <c r="AP750" s="141">
        <f t="shared" si="586"/>
        <v>440.25163179414318</v>
      </c>
      <c r="AQ750" s="142">
        <f t="shared" si="587"/>
        <v>13386115.015679998</v>
      </c>
      <c r="AR750" s="144">
        <f t="shared" si="561"/>
        <v>334950164.76191998</v>
      </c>
      <c r="AS750" s="143">
        <f>INDEX(รายได้แยกตามสิทธิ!$I:$I,MATCH(CalBudget2567!$D750,รายได้แยกตามสิทธิ!$B:$B,0))</f>
        <v>356739445.45999998</v>
      </c>
      <c r="AT750" s="138">
        <f>INDEX(ผลงานAdjRw_DHES!$D:$D,MATCH(CalBudget2567!$D750,ผลงานAdjRw_DHES!$B:$B,0))</f>
        <v>16241.021300000002</v>
      </c>
      <c r="AU750" s="143">
        <f t="shared" si="588"/>
        <v>21965.3332675575</v>
      </c>
      <c r="AV750" s="139">
        <f t="shared" si="589"/>
        <v>19489.225560000003</v>
      </c>
      <c r="AW750" s="140">
        <f t="shared" si="590"/>
        <v>19489.225560000003</v>
      </c>
      <c r="AX750" s="141">
        <f t="shared" si="591"/>
        <v>22545.21806582102</v>
      </c>
      <c r="AY750" s="142">
        <f t="shared" si="592"/>
        <v>439388840.18417287</v>
      </c>
      <c r="AZ750" s="143">
        <f>INDEX(รายได้แยกตามสิทธิ!$J:$J,MATCH(CalBudget2567!$D750,รายได้แยกตามสิทธิ!$B:$B,0))</f>
        <v>38303417.5</v>
      </c>
      <c r="BA750" s="138">
        <f>INDEX(ผลงานAdjRw_DHES!$F:$F,MATCH(CalBudget2567!$D750,ผลงานAdjRw_DHES!$B:$B,0))</f>
        <v>1883.1585</v>
      </c>
      <c r="BB750" s="143">
        <f t="shared" si="593"/>
        <v>20339.985986309701</v>
      </c>
      <c r="BC750" s="139">
        <f t="shared" si="594"/>
        <v>2259.7901999999999</v>
      </c>
      <c r="BD750" s="140">
        <f t="shared" si="595"/>
        <v>2259.7901999999999</v>
      </c>
      <c r="BE750" s="141">
        <f t="shared" si="596"/>
        <v>20876.961616348279</v>
      </c>
      <c r="BF750" s="142">
        <f t="shared" si="597"/>
        <v>47177553.266400002</v>
      </c>
      <c r="BG750" s="143">
        <f>INDEX(รายได้แยกตามสิทธิ!$K:$K,MATCH(CalBudget2567!$D750,รายได้แยกตามสิทธิ!$B:$B,0))</f>
        <v>12378077</v>
      </c>
      <c r="BH750" s="138">
        <f>INDEX(ผลงานAdjRw_DHES!$E:$E,MATCH(CalBudget2567!$D750,ผลงานAdjRw_DHES!$B:$B,0))</f>
        <v>563.99779999999998</v>
      </c>
      <c r="BI750" s="143">
        <f t="shared" si="598"/>
        <v>21947.030644445778</v>
      </c>
      <c r="BJ750" s="139">
        <f t="shared" si="599"/>
        <v>676.79735999999991</v>
      </c>
      <c r="BK750" s="140">
        <f t="shared" si="600"/>
        <v>676.79735999999991</v>
      </c>
      <c r="BL750" s="141">
        <f t="shared" si="601"/>
        <v>22526.432253459148</v>
      </c>
      <c r="BM750" s="142">
        <f t="shared" si="602"/>
        <v>15245829.87936</v>
      </c>
      <c r="BN750" s="143">
        <f>INDEX(รายได้แยกตามสิทธิ!$N:$N,MATCH(CalBudget2567!$D750,รายได้แยกตามสิทธิ!$B:$B,0))</f>
        <v>35164118.549999997</v>
      </c>
      <c r="BO750" s="138">
        <f>INDEX(ผลงานAdjRw_DHES!$I:$I,MATCH(CalBudget2567!$D750,ผลงานAdjRw_DHES!$B:$B,0))</f>
        <v>1473.6621999999957</v>
      </c>
      <c r="BP750" s="143">
        <f t="shared" si="603"/>
        <v>23861.722550799022</v>
      </c>
      <c r="BQ750" s="139">
        <f t="shared" si="604"/>
        <v>1768.3946399999948</v>
      </c>
      <c r="BR750" s="140">
        <f t="shared" si="605"/>
        <v>1768.3946399999948</v>
      </c>
      <c r="BS750" s="141">
        <f t="shared" si="606"/>
        <v>24491.672026140117</v>
      </c>
      <c r="BT750" s="142">
        <f t="shared" si="607"/>
        <v>43310941.535663992</v>
      </c>
      <c r="BU750" s="144">
        <f t="shared" si="608"/>
        <v>545123164.86559689</v>
      </c>
      <c r="BV750" s="145">
        <f t="shared" si="562"/>
        <v>880073329.62751687</v>
      </c>
      <c r="BW750" s="146">
        <f>INDEX(รายได้แยกตามสิทธิ!$Q:$Q,MATCH(CalBudget2567!$D750,รายได้แยกตามสิทธิ!$B:$B,0))</f>
        <v>0.54</v>
      </c>
      <c r="BX750" s="145">
        <f t="shared" si="609"/>
        <v>475239597.99885917</v>
      </c>
      <c r="BY750" s="141"/>
      <c r="BZ750" s="143">
        <f t="shared" si="610"/>
        <v>273482</v>
      </c>
      <c r="CA750" s="138">
        <f>INDEX(ผลงานOPDVisit_HDC!$C:$C,MATCH(CalBudget2567!$D750,ผลงานOPDVisit_HDC!$A:$A,0))</f>
        <v>273482</v>
      </c>
      <c r="CB750" s="138">
        <f t="shared" si="611"/>
        <v>0</v>
      </c>
    </row>
    <row r="751" spans="1:80" hidden="1" x14ac:dyDescent="0.7">
      <c r="A751" s="136">
        <f>COUNTA($D$16:D751)</f>
        <v>736</v>
      </c>
      <c r="B751" s="1">
        <v>10</v>
      </c>
      <c r="C751" s="2" t="s">
        <v>61</v>
      </c>
      <c r="D751" s="91" t="s">
        <v>811</v>
      </c>
      <c r="E751" s="3" t="s">
        <v>1698</v>
      </c>
      <c r="F751" s="4" t="s">
        <v>1877</v>
      </c>
      <c r="G751" s="1">
        <v>16</v>
      </c>
      <c r="H751" s="3" t="s">
        <v>2973</v>
      </c>
      <c r="I751" s="137">
        <f>INDEX(รายได้แยกตามสิทธิ!$D:$D,MATCH(CalBudget2567!$D751,รายได้แยกตามสิทธิ!$B:$B,0))</f>
        <v>123576153.45</v>
      </c>
      <c r="J751" s="138">
        <f>INDEX(ผลงานOPDVisit_HDC!$F:$F,MATCH(CalBudget2567!$D751,ผลงานOPDVisit_HDC!$A:$A,0))</f>
        <v>132176</v>
      </c>
      <c r="K751" s="138">
        <f t="shared" si="563"/>
        <v>934.93639881672925</v>
      </c>
      <c r="L751" s="139">
        <f t="shared" si="564"/>
        <v>158611.19999999998</v>
      </c>
      <c r="M751" s="140">
        <f t="shared" si="565"/>
        <v>158611.19999999998</v>
      </c>
      <c r="N751" s="141">
        <f t="shared" si="566"/>
        <v>959.61871974549092</v>
      </c>
      <c r="O751" s="142">
        <f t="shared" si="567"/>
        <v>152206276.68129599</v>
      </c>
      <c r="P751" s="143">
        <f>INDEX(รายได้แยกตามสิทธิ!$E:$E,MATCH(CalBudget2567!$D751,รายได้แยกตามสิทธิ!$B:$B,0))</f>
        <v>60170357.149999999</v>
      </c>
      <c r="Q751" s="138">
        <f>INDEX(ผลงานOPDVisit_HDC!$D:$D,MATCH(CalBudget2567!$D751,ผลงานOPDVisit_HDC!$A:$A,0))</f>
        <v>43788</v>
      </c>
      <c r="R751" s="138">
        <f t="shared" si="568"/>
        <v>1374.1289200237507</v>
      </c>
      <c r="S751" s="139">
        <f t="shared" si="569"/>
        <v>52545.599999999999</v>
      </c>
      <c r="T751" s="140">
        <f t="shared" si="570"/>
        <v>52545.599999999999</v>
      </c>
      <c r="U751" s="141">
        <f t="shared" si="571"/>
        <v>1410.4059235123777</v>
      </c>
      <c r="V751" s="142">
        <f t="shared" si="572"/>
        <v>74110625.494511992</v>
      </c>
      <c r="W751" s="143">
        <f>INDEX(รายได้แยกตามสิทธิ!$F:$F,MATCH(CalBudget2567!$D751,รายได้แยกตามสิทธิ!$B:$B,0))</f>
        <v>8120967.46</v>
      </c>
      <c r="X751" s="138">
        <f>INDEX(ผลงานOPDVisit_HDC!$E:$E,MATCH(CalBudget2567!$D751,ผลงานOPDVisit_HDC!$A:$A,0))</f>
        <v>20314</v>
      </c>
      <c r="Y751" s="138">
        <f t="shared" si="573"/>
        <v>399.77195333267696</v>
      </c>
      <c r="Z751" s="139">
        <f t="shared" si="574"/>
        <v>24376.799999999999</v>
      </c>
      <c r="AA751" s="140">
        <f t="shared" si="575"/>
        <v>24376.799999999999</v>
      </c>
      <c r="AB751" s="141">
        <f t="shared" si="576"/>
        <v>410.32593290065961</v>
      </c>
      <c r="AC751" s="142">
        <f t="shared" si="577"/>
        <v>10002433.201132799</v>
      </c>
      <c r="AD751" s="143">
        <f>INDEX(รายได้แยกตามสิทธิ!$G:$G,MATCH(CalBudget2567!$D751,รายได้แยกตามสิทธิ!$B:$B,0))</f>
        <v>113691</v>
      </c>
      <c r="AE751" s="138">
        <f>INDEX(ผลงานOPDVisit_HDC!$G:$G,MATCH(CalBudget2567!$D751,ผลงานOPDVisit_HDC!$A:$A,0))</f>
        <v>0</v>
      </c>
      <c r="AF751" s="138">
        <f t="shared" si="578"/>
        <v>0</v>
      </c>
      <c r="AG751" s="139">
        <f t="shared" si="579"/>
        <v>0</v>
      </c>
      <c r="AH751" s="140">
        <f t="shared" si="580"/>
        <v>0</v>
      </c>
      <c r="AI751" s="141">
        <f t="shared" si="581"/>
        <v>0</v>
      </c>
      <c r="AJ751" s="142">
        <f t="shared" si="582"/>
        <v>0</v>
      </c>
      <c r="AK751" s="143">
        <f>INDEX(รายได้แยกตามสิทธิ!$H:$H,MATCH(CalBudget2567!$D751,รายได้แยกตามสิทธิ!$B:$B,0))</f>
        <v>20092908.5</v>
      </c>
      <c r="AL751" s="138">
        <f>INDEX(ผลงานOPDVisit_HDC!$K:$K,MATCH(CalBudget2567!$D751,ผลงานOPDVisit_HDC!$A:$A,0))</f>
        <v>15208</v>
      </c>
      <c r="AM751" s="138">
        <f t="shared" si="583"/>
        <v>1321.2065031562336</v>
      </c>
      <c r="AN751" s="139">
        <f t="shared" si="584"/>
        <v>18249.599999999999</v>
      </c>
      <c r="AO751" s="140">
        <f t="shared" si="585"/>
        <v>18249.599999999999</v>
      </c>
      <c r="AP751" s="141">
        <f t="shared" si="586"/>
        <v>1356.0863548395582</v>
      </c>
      <c r="AQ751" s="142">
        <f t="shared" si="587"/>
        <v>24748033.541280001</v>
      </c>
      <c r="AR751" s="144">
        <f t="shared" si="561"/>
        <v>261067368.91822079</v>
      </c>
      <c r="AS751" s="143">
        <f>INDEX(รายได้แยกตามสิทธิ!$I:$I,MATCH(CalBudget2567!$D751,รายได้แยกตามสิทธิ!$B:$B,0))</f>
        <v>228556698.93000001</v>
      </c>
      <c r="AT751" s="138">
        <f>INDEX(ผลงานAdjRw_DHES!$D:$D,MATCH(CalBudget2567!$D751,ผลงานAdjRw_DHES!$B:$B,0))</f>
        <v>17641.013200000001</v>
      </c>
      <c r="AU751" s="143">
        <f t="shared" si="588"/>
        <v>12955.984803072422</v>
      </c>
      <c r="AV751" s="139">
        <f t="shared" si="589"/>
        <v>21169.215840000001</v>
      </c>
      <c r="AW751" s="140">
        <f t="shared" si="590"/>
        <v>21169.215840000001</v>
      </c>
      <c r="AX751" s="141">
        <f t="shared" si="591"/>
        <v>13298.022801873534</v>
      </c>
      <c r="AY751" s="142">
        <f t="shared" si="592"/>
        <v>281508714.93810242</v>
      </c>
      <c r="AZ751" s="143">
        <f>INDEX(รายได้แยกตามสิทธิ!$J:$J,MATCH(CalBudget2567!$D751,รายได้แยกตามสิทธิ!$B:$B,0))</f>
        <v>40651087.25</v>
      </c>
      <c r="BA751" s="138">
        <f>INDEX(ผลงานAdjRw_DHES!$F:$F,MATCH(CalBudget2567!$D751,ผลงานAdjRw_DHES!$B:$B,0))</f>
        <v>2110.2660000000001</v>
      </c>
      <c r="BB751" s="143">
        <f t="shared" si="593"/>
        <v>19263.489650119936</v>
      </c>
      <c r="BC751" s="139">
        <f t="shared" si="594"/>
        <v>2532.3191999999999</v>
      </c>
      <c r="BD751" s="140">
        <f t="shared" si="595"/>
        <v>2532.3191999999999</v>
      </c>
      <c r="BE751" s="141">
        <f t="shared" si="596"/>
        <v>19772.045776883104</v>
      </c>
      <c r="BF751" s="142">
        <f t="shared" si="597"/>
        <v>50069131.144079998</v>
      </c>
      <c r="BG751" s="143">
        <f>INDEX(รายได้แยกตามสิทธิ!$K:$K,MATCH(CalBudget2567!$D751,รายได้แยกตามสิทธิ!$B:$B,0))</f>
        <v>13451527.1</v>
      </c>
      <c r="BH751" s="138">
        <f>INDEX(ผลงานAdjRw_DHES!$E:$E,MATCH(CalBudget2567!$D751,ผลงานAdjRw_DHES!$B:$B,0))</f>
        <v>809.99909999999988</v>
      </c>
      <c r="BI751" s="143">
        <f t="shared" si="598"/>
        <v>16606.842032293618</v>
      </c>
      <c r="BJ751" s="139">
        <f t="shared" si="599"/>
        <v>971.99891999999977</v>
      </c>
      <c r="BK751" s="140">
        <f t="shared" si="600"/>
        <v>971.99891999999977</v>
      </c>
      <c r="BL751" s="141">
        <f t="shared" si="601"/>
        <v>17045.26266194617</v>
      </c>
      <c r="BM751" s="142">
        <f t="shared" si="602"/>
        <v>16567976.898527998</v>
      </c>
      <c r="BN751" s="143">
        <f>INDEX(รายได้แยกตามสิทธิ!$N:$N,MATCH(CalBudget2567!$D751,รายได้แยกตามสิทธิ!$B:$B,0))</f>
        <v>15912661.420000002</v>
      </c>
      <c r="BO751" s="138">
        <f>INDEX(ผลงานAdjRw_DHES!$I:$I,MATCH(CalBudget2567!$D751,ผลงานAdjRw_DHES!$B:$B,0))</f>
        <v>1554.2279999999996</v>
      </c>
      <c r="BP751" s="143">
        <f t="shared" si="603"/>
        <v>10238.305718337338</v>
      </c>
      <c r="BQ751" s="139">
        <f t="shared" si="604"/>
        <v>1865.0735999999995</v>
      </c>
      <c r="BR751" s="140">
        <f t="shared" si="605"/>
        <v>1865.0735999999995</v>
      </c>
      <c r="BS751" s="141">
        <f t="shared" si="606"/>
        <v>10508.596989301444</v>
      </c>
      <c r="BT751" s="142">
        <f t="shared" si="607"/>
        <v>19599306.817785602</v>
      </c>
      <c r="BU751" s="144">
        <f t="shared" si="608"/>
        <v>367745129.79849601</v>
      </c>
      <c r="BV751" s="145">
        <f t="shared" si="562"/>
        <v>628812498.71671677</v>
      </c>
      <c r="BW751" s="146">
        <f>INDEX(รายได้แยกตามสิทธิ!$Q:$Q,MATCH(CalBudget2567!$D751,รายได้แยกตามสิทธิ!$B:$B,0))</f>
        <v>0.5</v>
      </c>
      <c r="BX751" s="145">
        <f t="shared" si="609"/>
        <v>314406249.35835838</v>
      </c>
      <c r="BY751" s="141"/>
      <c r="BZ751" s="143">
        <f t="shared" si="610"/>
        <v>211486</v>
      </c>
      <c r="CA751" s="138">
        <f>INDEX(ผลงานOPDVisit_HDC!$C:$C,MATCH(CalBudget2567!$D751,ผลงานOPDVisit_HDC!$A:$A,0))</f>
        <v>211486</v>
      </c>
      <c r="CB751" s="138">
        <f t="shared" si="611"/>
        <v>0</v>
      </c>
    </row>
    <row r="752" spans="1:80" hidden="1" x14ac:dyDescent="0.7">
      <c r="A752" s="136">
        <f>COUNTA($D$16:D752)</f>
        <v>737</v>
      </c>
      <c r="B752" s="1">
        <v>10</v>
      </c>
      <c r="C752" s="2" t="s">
        <v>61</v>
      </c>
      <c r="D752" s="91" t="s">
        <v>812</v>
      </c>
      <c r="E752" s="3" t="s">
        <v>1699</v>
      </c>
      <c r="F752" s="4" t="s">
        <v>1876</v>
      </c>
      <c r="G752" s="1">
        <v>5</v>
      </c>
      <c r="H752" s="3" t="s">
        <v>2964</v>
      </c>
      <c r="I752" s="137">
        <f>INDEX(รายได้แยกตามสิทธิ!$D:$D,MATCH(CalBudget2567!$D752,รายได้แยกตามสิทธิ!$B:$B,0))</f>
        <v>23004952.120000001</v>
      </c>
      <c r="J752" s="138">
        <f>INDEX(ผลงานOPDVisit_HDC!$F:$F,MATCH(CalBudget2567!$D752,ผลงานOPDVisit_HDC!$A:$A,0))</f>
        <v>54283</v>
      </c>
      <c r="K752" s="138">
        <f t="shared" si="563"/>
        <v>423.79662362065471</v>
      </c>
      <c r="L752" s="139">
        <f t="shared" si="564"/>
        <v>65139.6</v>
      </c>
      <c r="M752" s="140">
        <f t="shared" si="565"/>
        <v>65139.6</v>
      </c>
      <c r="N752" s="141">
        <f t="shared" si="566"/>
        <v>434.98485448423997</v>
      </c>
      <c r="O752" s="142">
        <f t="shared" si="567"/>
        <v>28334739.427161597</v>
      </c>
      <c r="P752" s="143">
        <f>INDEX(รายได้แยกตามสิทธิ!$E:$E,MATCH(CalBudget2567!$D752,รายได้แยกตามสิทธิ!$B:$B,0))</f>
        <v>4269480.8499999996</v>
      </c>
      <c r="Q752" s="138">
        <f>INDEX(ผลงานOPDVisit_HDC!$D:$D,MATCH(CalBudget2567!$D752,ผลงานOPDVisit_HDC!$A:$A,0))</f>
        <v>7227</v>
      </c>
      <c r="R752" s="138">
        <f t="shared" si="568"/>
        <v>590.76807112218069</v>
      </c>
      <c r="S752" s="139">
        <f t="shared" si="569"/>
        <v>8672.4</v>
      </c>
      <c r="T752" s="140">
        <f t="shared" si="570"/>
        <v>8672.4</v>
      </c>
      <c r="U752" s="141">
        <f t="shared" si="571"/>
        <v>606.36434819980627</v>
      </c>
      <c r="V752" s="142">
        <f t="shared" si="572"/>
        <v>5258634.1733280001</v>
      </c>
      <c r="W752" s="143">
        <f>INDEX(รายได้แยกตามสิทธิ!$F:$F,MATCH(CalBudget2567!$D752,รายได้แยกตามสิทธิ!$B:$B,0))</f>
        <v>737958.5</v>
      </c>
      <c r="X752" s="138">
        <f>INDEX(ผลงานOPDVisit_HDC!$E:$E,MATCH(CalBudget2567!$D752,ผลงานOPDVisit_HDC!$A:$A,0))</f>
        <v>2323</v>
      </c>
      <c r="Y752" s="138">
        <f t="shared" si="573"/>
        <v>317.67477399913906</v>
      </c>
      <c r="Z752" s="139">
        <f t="shared" si="574"/>
        <v>2787.6</v>
      </c>
      <c r="AA752" s="140">
        <f t="shared" si="575"/>
        <v>2787.6</v>
      </c>
      <c r="AB752" s="141">
        <f t="shared" si="576"/>
        <v>326.06138803271631</v>
      </c>
      <c r="AC752" s="142">
        <f t="shared" si="577"/>
        <v>908928.7252799999</v>
      </c>
      <c r="AD752" s="143">
        <f>INDEX(รายได้แยกตามสิทธิ!$G:$G,MATCH(CalBudget2567!$D752,รายได้แยกตามสิทธิ!$B:$B,0))</f>
        <v>39324</v>
      </c>
      <c r="AE752" s="138">
        <f>INDEX(ผลงานOPDVisit_HDC!$G:$G,MATCH(CalBudget2567!$D752,ผลงานOPDVisit_HDC!$A:$A,0))</f>
        <v>40</v>
      </c>
      <c r="AF752" s="138">
        <f t="shared" si="578"/>
        <v>983.1</v>
      </c>
      <c r="AG752" s="139">
        <f t="shared" si="579"/>
        <v>48</v>
      </c>
      <c r="AH752" s="140">
        <f t="shared" si="580"/>
        <v>48</v>
      </c>
      <c r="AI752" s="141">
        <f t="shared" si="581"/>
        <v>1009.05384</v>
      </c>
      <c r="AJ752" s="142">
        <f t="shared" si="582"/>
        <v>48434.584320000002</v>
      </c>
      <c r="AK752" s="143">
        <f>INDEX(รายได้แยกตามสิทธิ!$H:$H,MATCH(CalBudget2567!$D752,รายได้แยกตามสิทธิ!$B:$B,0))</f>
        <v>2045097.4700000002</v>
      </c>
      <c r="AL752" s="138">
        <f>INDEX(ผลงานOPDVisit_HDC!$K:$K,MATCH(CalBudget2567!$D752,ผลงานOPDVisit_HDC!$A:$A,0))</f>
        <v>3517</v>
      </c>
      <c r="AM752" s="138">
        <f t="shared" si="583"/>
        <v>581.48918680693782</v>
      </c>
      <c r="AN752" s="139">
        <f t="shared" si="584"/>
        <v>4220.3999999999996</v>
      </c>
      <c r="AO752" s="140">
        <f t="shared" si="585"/>
        <v>4220.3999999999996</v>
      </c>
      <c r="AP752" s="141">
        <f t="shared" si="586"/>
        <v>596.84050133864093</v>
      </c>
      <c r="AQ752" s="142">
        <f t="shared" si="587"/>
        <v>2518905.6518496</v>
      </c>
      <c r="AR752" s="144">
        <f t="shared" si="561"/>
        <v>37069642.561939195</v>
      </c>
      <c r="AS752" s="143">
        <f>INDEX(รายได้แยกตามสิทธิ!$I:$I,MATCH(CalBudget2567!$D752,รายได้แยกตามสิทธิ!$B:$B,0))</f>
        <v>22813793.57</v>
      </c>
      <c r="AT752" s="138">
        <f>INDEX(ผลงานAdjRw_DHES!$D:$D,MATCH(CalBudget2567!$D752,ผลงานAdjRw_DHES!$B:$B,0))</f>
        <v>1833.9350000000002</v>
      </c>
      <c r="AU752" s="143">
        <f t="shared" si="588"/>
        <v>12439.804884033512</v>
      </c>
      <c r="AV752" s="139">
        <f t="shared" si="589"/>
        <v>2200.7220000000002</v>
      </c>
      <c r="AW752" s="140">
        <f t="shared" si="590"/>
        <v>2200.7220000000002</v>
      </c>
      <c r="AX752" s="141">
        <f t="shared" si="591"/>
        <v>12768.215732971998</v>
      </c>
      <c r="AY752" s="142">
        <f t="shared" si="592"/>
        <v>28099293.264297605</v>
      </c>
      <c r="AZ752" s="143">
        <f>INDEX(รายได้แยกตามสิทธิ!$J:$J,MATCH(CalBudget2567!$D752,รายได้แยกตามสิทธิ!$B:$B,0))</f>
        <v>2188710.25</v>
      </c>
      <c r="BA752" s="138">
        <f>INDEX(ผลงานAdjRw_DHES!$F:$F,MATCH(CalBudget2567!$D752,ผลงานAdjRw_DHES!$B:$B,0))</f>
        <v>159.7227</v>
      </c>
      <c r="BB752" s="143">
        <f t="shared" si="593"/>
        <v>13703.188400897305</v>
      </c>
      <c r="BC752" s="139">
        <f t="shared" si="594"/>
        <v>191.66723999999999</v>
      </c>
      <c r="BD752" s="140">
        <f t="shared" si="595"/>
        <v>191.66723999999999</v>
      </c>
      <c r="BE752" s="141">
        <f t="shared" si="596"/>
        <v>14064.952574680994</v>
      </c>
      <c r="BF752" s="142">
        <f t="shared" si="597"/>
        <v>2695790.64072</v>
      </c>
      <c r="BG752" s="143">
        <f>INDEX(รายได้แยกตามสิทธิ!$K:$K,MATCH(CalBudget2567!$D752,รายได้แยกตามสิทธิ!$B:$B,0))</f>
        <v>777417.76</v>
      </c>
      <c r="BH752" s="138">
        <f>INDEX(ผลงานAdjRw_DHES!$E:$E,MATCH(CalBudget2567!$D752,ผลงานAdjRw_DHES!$B:$B,0))</f>
        <v>71.977499999999992</v>
      </c>
      <c r="BI752" s="143">
        <f t="shared" si="598"/>
        <v>10800.844152686605</v>
      </c>
      <c r="BJ752" s="139">
        <f t="shared" si="599"/>
        <v>86.37299999999999</v>
      </c>
      <c r="BK752" s="140">
        <f t="shared" si="600"/>
        <v>86.37299999999999</v>
      </c>
      <c r="BL752" s="141">
        <f t="shared" si="601"/>
        <v>11085.98643831753</v>
      </c>
      <c r="BM752" s="142">
        <f t="shared" si="602"/>
        <v>957529.90663679992</v>
      </c>
      <c r="BN752" s="143">
        <f>INDEX(รายได้แยกตามสิทธิ!$N:$N,MATCH(CalBudget2567!$D752,รายได้แยกตามสิทธิ!$B:$B,0))</f>
        <v>1595740.7</v>
      </c>
      <c r="BO752" s="138">
        <f>INDEX(ผลงานAdjRw_DHES!$I:$I,MATCH(CalBudget2567!$D752,ผลงานAdjRw_DHES!$B:$B,0))</f>
        <v>117.64449999999991</v>
      </c>
      <c r="BP752" s="143">
        <f t="shared" si="603"/>
        <v>13564.090968978586</v>
      </c>
      <c r="BQ752" s="139">
        <f t="shared" si="604"/>
        <v>141.17339999999987</v>
      </c>
      <c r="BR752" s="140">
        <f t="shared" si="605"/>
        <v>141.17339999999987</v>
      </c>
      <c r="BS752" s="141">
        <f t="shared" si="606"/>
        <v>13922.182970559621</v>
      </c>
      <c r="BT752" s="142">
        <f t="shared" si="607"/>
        <v>1965441.9053759999</v>
      </c>
      <c r="BU752" s="144">
        <f t="shared" si="608"/>
        <v>33718055.717030406</v>
      </c>
      <c r="BV752" s="145">
        <f t="shared" si="562"/>
        <v>70787698.278969601</v>
      </c>
      <c r="BW752" s="146">
        <f>INDEX(รายได้แยกตามสิทธิ!$Q:$Q,MATCH(CalBudget2567!$D752,รายได้แยกตามสิทธิ!$B:$B,0))</f>
        <v>0.59</v>
      </c>
      <c r="BX752" s="145">
        <f t="shared" si="609"/>
        <v>41764741.984592065</v>
      </c>
      <c r="BY752" s="141"/>
      <c r="BZ752" s="143">
        <f t="shared" si="610"/>
        <v>67390</v>
      </c>
      <c r="CA752" s="138">
        <f>INDEX(ผลงานOPDVisit_HDC!$C:$C,MATCH(CalBudget2567!$D752,ผลงานOPDVisit_HDC!$A:$A,0))</f>
        <v>67390</v>
      </c>
      <c r="CB752" s="138">
        <f t="shared" si="611"/>
        <v>0</v>
      </c>
    </row>
    <row r="753" spans="1:80" hidden="1" x14ac:dyDescent="0.7">
      <c r="A753" s="136">
        <f>COUNTA($D$16:D753)</f>
        <v>738</v>
      </c>
      <c r="B753" s="1">
        <v>10</v>
      </c>
      <c r="C753" s="2" t="s">
        <v>61</v>
      </c>
      <c r="D753" s="91" t="s">
        <v>813</v>
      </c>
      <c r="E753" s="3" t="s">
        <v>1700</v>
      </c>
      <c r="F753" s="4" t="s">
        <v>1876</v>
      </c>
      <c r="G753" s="1">
        <v>5</v>
      </c>
      <c r="H753" s="3" t="s">
        <v>2964</v>
      </c>
      <c r="I753" s="137">
        <f>INDEX(รายได้แยกตามสิทธิ!$D:$D,MATCH(CalBudget2567!$D753,รายได้แยกตามสิทธิ!$B:$B,0))</f>
        <v>24041128.07</v>
      </c>
      <c r="J753" s="138">
        <f>INDEX(ผลงานOPDVisit_HDC!$F:$F,MATCH(CalBudget2567!$D753,ผลงานOPDVisit_HDC!$A:$A,0))</f>
        <v>45968</v>
      </c>
      <c r="K753" s="138">
        <f t="shared" si="563"/>
        <v>522.99704294291678</v>
      </c>
      <c r="L753" s="139">
        <f t="shared" si="564"/>
        <v>55161.599999999999</v>
      </c>
      <c r="M753" s="140">
        <f t="shared" si="565"/>
        <v>55161.599999999999</v>
      </c>
      <c r="N753" s="141">
        <f t="shared" si="566"/>
        <v>536.80416487660978</v>
      </c>
      <c r="O753" s="142">
        <f t="shared" si="567"/>
        <v>29610976.621257596</v>
      </c>
      <c r="P753" s="143">
        <f>INDEX(รายได้แยกตามสิทธิ!$E:$E,MATCH(CalBudget2567!$D753,รายได้แยกตามสิทธิ!$B:$B,0))</f>
        <v>3280908.18</v>
      </c>
      <c r="Q753" s="138">
        <f>INDEX(ผลงานOPDVisit_HDC!$D:$D,MATCH(CalBudget2567!$D753,ผลงานOPDVisit_HDC!$A:$A,0))</f>
        <v>6246</v>
      </c>
      <c r="R753" s="138">
        <f t="shared" si="568"/>
        <v>525.28148895292986</v>
      </c>
      <c r="S753" s="139">
        <f t="shared" si="569"/>
        <v>7495.2</v>
      </c>
      <c r="T753" s="140">
        <f t="shared" si="570"/>
        <v>7495.2</v>
      </c>
      <c r="U753" s="141">
        <f t="shared" si="571"/>
        <v>539.14892026128723</v>
      </c>
      <c r="V753" s="142">
        <f t="shared" si="572"/>
        <v>4041028.9871423999</v>
      </c>
      <c r="W753" s="143">
        <f>INDEX(รายได้แยกตามสิทธิ!$F:$F,MATCH(CalBudget2567!$D753,รายได้แยกตามสิทธิ!$B:$B,0))</f>
        <v>1297279.93</v>
      </c>
      <c r="X753" s="138">
        <f>INDEX(ผลงานOPDVisit_HDC!$E:$E,MATCH(CalBudget2567!$D753,ผลงานOPDVisit_HDC!$A:$A,0))</f>
        <v>3340</v>
      </c>
      <c r="Y753" s="138">
        <f t="shared" si="573"/>
        <v>388.40716467065869</v>
      </c>
      <c r="Z753" s="139">
        <f t="shared" si="574"/>
        <v>4008</v>
      </c>
      <c r="AA753" s="140">
        <f t="shared" si="575"/>
        <v>4008</v>
      </c>
      <c r="AB753" s="141">
        <f t="shared" si="576"/>
        <v>398.66111381796406</v>
      </c>
      <c r="AC753" s="142">
        <f t="shared" si="577"/>
        <v>1597833.7441823999</v>
      </c>
      <c r="AD753" s="143">
        <f>INDEX(รายได้แยกตามสิทธิ!$G:$G,MATCH(CalBudget2567!$D753,รายได้แยกตามสิทธิ!$B:$B,0))</f>
        <v>0</v>
      </c>
      <c r="AE753" s="138">
        <f>INDEX(ผลงานOPDVisit_HDC!$G:$G,MATCH(CalBudget2567!$D753,ผลงานOPDVisit_HDC!$A:$A,0))</f>
        <v>16</v>
      </c>
      <c r="AF753" s="138">
        <f t="shared" si="578"/>
        <v>0</v>
      </c>
      <c r="AG753" s="139">
        <f t="shared" si="579"/>
        <v>19.2</v>
      </c>
      <c r="AH753" s="140">
        <f t="shared" si="580"/>
        <v>19.2</v>
      </c>
      <c r="AI753" s="141">
        <f t="shared" si="581"/>
        <v>0</v>
      </c>
      <c r="AJ753" s="142">
        <f t="shared" si="582"/>
        <v>0</v>
      </c>
      <c r="AK753" s="143">
        <f>INDEX(รายได้แยกตามสิทธิ!$H:$H,MATCH(CalBudget2567!$D753,รายได้แยกตามสิทธิ!$B:$B,0))</f>
        <v>7605341.4100000001</v>
      </c>
      <c r="AL753" s="138">
        <f>INDEX(ผลงานOPDVisit_HDC!$K:$K,MATCH(CalBudget2567!$D753,ผลงานOPDVisit_HDC!$A:$A,0))</f>
        <v>3069</v>
      </c>
      <c r="AM753" s="138">
        <f t="shared" si="583"/>
        <v>2478.1171098077552</v>
      </c>
      <c r="AN753" s="139">
        <f t="shared" si="584"/>
        <v>3682.7999999999997</v>
      </c>
      <c r="AO753" s="140">
        <f t="shared" si="585"/>
        <v>3682.7999999999997</v>
      </c>
      <c r="AP753" s="141">
        <f t="shared" si="586"/>
        <v>2543.53940150668</v>
      </c>
      <c r="AQ753" s="142">
        <f t="shared" si="587"/>
        <v>9367346.9078688007</v>
      </c>
      <c r="AR753" s="144">
        <f t="shared" si="561"/>
        <v>44617186.260451198</v>
      </c>
      <c r="AS753" s="143">
        <f>INDEX(รายได้แยกตามสิทธิ!$I:$I,MATCH(CalBudget2567!$D753,รายได้แยกตามสิทธิ!$B:$B,0))</f>
        <v>8401230.5399999991</v>
      </c>
      <c r="AT753" s="138">
        <f>INDEX(ผลงานAdjRw_DHES!$D:$D,MATCH(CalBudget2567!$D753,ผลงานAdjRw_DHES!$B:$B,0))</f>
        <v>612.46789999999976</v>
      </c>
      <c r="AU753" s="143">
        <f t="shared" si="588"/>
        <v>13717.013642674176</v>
      </c>
      <c r="AV753" s="139">
        <f t="shared" si="589"/>
        <v>734.96147999999971</v>
      </c>
      <c r="AW753" s="140">
        <f t="shared" si="590"/>
        <v>734.96147999999971</v>
      </c>
      <c r="AX753" s="141">
        <f t="shared" si="591"/>
        <v>14079.142802840774</v>
      </c>
      <c r="AY753" s="142">
        <f t="shared" si="592"/>
        <v>10347627.631507199</v>
      </c>
      <c r="AZ753" s="143">
        <f>INDEX(รายได้แยกตามสิทธิ!$J:$J,MATCH(CalBudget2567!$D753,รายได้แยกตามสิทธิ!$B:$B,0))</f>
        <v>1269954.5</v>
      </c>
      <c r="BA753" s="138">
        <f>INDEX(ผลงานAdjRw_DHES!$F:$F,MATCH(CalBudget2567!$D753,ผลงานAdjRw_DHES!$B:$B,0))</f>
        <v>59.4313</v>
      </c>
      <c r="BB753" s="143">
        <f t="shared" si="593"/>
        <v>21368.445583387878</v>
      </c>
      <c r="BC753" s="139">
        <f t="shared" si="594"/>
        <v>71.31756</v>
      </c>
      <c r="BD753" s="140">
        <f t="shared" si="595"/>
        <v>71.31756</v>
      </c>
      <c r="BE753" s="141">
        <f t="shared" si="596"/>
        <v>21932.572546789317</v>
      </c>
      <c r="BF753" s="142">
        <f t="shared" si="597"/>
        <v>1564177.55856</v>
      </c>
      <c r="BG753" s="143">
        <f>INDEX(รายได้แยกตามสิทธิ!$K:$K,MATCH(CalBudget2567!$D753,รายได้แยกตามสิทธิ!$B:$B,0))</f>
        <v>242553.62</v>
      </c>
      <c r="BH753" s="138">
        <f>INDEX(ผลงานAdjRw_DHES!$E:$E,MATCH(CalBudget2567!$D753,ผลงานAdjRw_DHES!$B:$B,0))</f>
        <v>24.183599999999995</v>
      </c>
      <c r="BI753" s="143">
        <f t="shared" si="598"/>
        <v>10029.673828544966</v>
      </c>
      <c r="BJ753" s="139">
        <f t="shared" si="599"/>
        <v>29.020319999999991</v>
      </c>
      <c r="BK753" s="140">
        <f t="shared" si="600"/>
        <v>29.020319999999991</v>
      </c>
      <c r="BL753" s="141">
        <f t="shared" si="601"/>
        <v>10294.457217618554</v>
      </c>
      <c r="BM753" s="142">
        <f t="shared" si="602"/>
        <v>298748.44268159999</v>
      </c>
      <c r="BN753" s="143">
        <f>INDEX(รายได้แยกตามสิทธิ!$N:$N,MATCH(CalBudget2567!$D753,รายได้แยกตามสิทธิ!$B:$B,0))</f>
        <v>1657907.91</v>
      </c>
      <c r="BO753" s="138">
        <f>INDEX(ผลงานAdjRw_DHES!$I:$I,MATCH(CalBudget2567!$D753,ผลงานAdjRw_DHES!$B:$B,0))</f>
        <v>0</v>
      </c>
      <c r="BP753" s="143">
        <f t="shared" si="603"/>
        <v>0</v>
      </c>
      <c r="BQ753" s="139">
        <f t="shared" si="604"/>
        <v>0</v>
      </c>
      <c r="BR753" s="140">
        <f t="shared" si="605"/>
        <v>0</v>
      </c>
      <c r="BS753" s="141">
        <f t="shared" si="606"/>
        <v>0</v>
      </c>
      <c r="BT753" s="142">
        <f t="shared" si="607"/>
        <v>0</v>
      </c>
      <c r="BU753" s="144">
        <f t="shared" si="608"/>
        <v>12210553.632748799</v>
      </c>
      <c r="BV753" s="145">
        <f t="shared" si="562"/>
        <v>56827739.893199995</v>
      </c>
      <c r="BW753" s="146">
        <f>INDEX(รายได้แยกตามสิทธิ!$Q:$Q,MATCH(CalBudget2567!$D753,รายได้แยกตามสิทธิ!$B:$B,0))</f>
        <v>0.46</v>
      </c>
      <c r="BX753" s="145">
        <f t="shared" si="609"/>
        <v>26140760.350871999</v>
      </c>
      <c r="BY753" s="141"/>
      <c r="BZ753" s="143">
        <f t="shared" si="610"/>
        <v>58639</v>
      </c>
      <c r="CA753" s="138">
        <f>INDEX(ผลงานOPDVisit_HDC!$C:$C,MATCH(CalBudget2567!$D753,ผลงานOPDVisit_HDC!$A:$A,0))</f>
        <v>58639</v>
      </c>
      <c r="CB753" s="138">
        <f t="shared" si="611"/>
        <v>0</v>
      </c>
    </row>
    <row r="754" spans="1:80" hidden="1" x14ac:dyDescent="0.7">
      <c r="A754" s="136">
        <f>COUNTA($D$16:D754)</f>
        <v>739</v>
      </c>
      <c r="B754" s="1">
        <v>10</v>
      </c>
      <c r="C754" s="2" t="s">
        <v>61</v>
      </c>
      <c r="D754" s="91" t="s">
        <v>814</v>
      </c>
      <c r="E754" s="3" t="s">
        <v>1701</v>
      </c>
      <c r="F754" s="4" t="s">
        <v>1876</v>
      </c>
      <c r="G754" s="1">
        <v>5</v>
      </c>
      <c r="H754" s="3" t="s">
        <v>2964</v>
      </c>
      <c r="I754" s="137">
        <f>INDEX(รายได้แยกตามสิทธิ!$D:$D,MATCH(CalBudget2567!$D754,รายได้แยกตามสิทธิ!$B:$B,0))</f>
        <v>16771138.57</v>
      </c>
      <c r="J754" s="138">
        <f>INDEX(ผลงานOPDVisit_HDC!$F:$F,MATCH(CalBudget2567!$D754,ผลงานOPDVisit_HDC!$A:$A,0))</f>
        <v>40927</v>
      </c>
      <c r="K754" s="138">
        <f t="shared" si="563"/>
        <v>409.7817716910597</v>
      </c>
      <c r="L754" s="139">
        <f t="shared" si="564"/>
        <v>49112.4</v>
      </c>
      <c r="M754" s="140">
        <f t="shared" si="565"/>
        <v>49112.4</v>
      </c>
      <c r="N754" s="141">
        <f t="shared" si="566"/>
        <v>420.60001046370365</v>
      </c>
      <c r="O754" s="142">
        <f t="shared" si="567"/>
        <v>20656675.953897599</v>
      </c>
      <c r="P754" s="143">
        <f>INDEX(รายได้แยกตามสิทธิ!$E:$E,MATCH(CalBudget2567!$D754,รายได้แยกตามสิทธิ!$B:$B,0))</f>
        <v>2679515.9900000002</v>
      </c>
      <c r="Q754" s="138">
        <f>INDEX(ผลงานOPDVisit_HDC!$D:$D,MATCH(CalBudget2567!$D754,ผลงานOPDVisit_HDC!$A:$A,0))</f>
        <v>4221</v>
      </c>
      <c r="R754" s="138">
        <f t="shared" si="568"/>
        <v>634.80596778014694</v>
      </c>
      <c r="S754" s="139">
        <f t="shared" si="569"/>
        <v>5065.2</v>
      </c>
      <c r="T754" s="140">
        <f t="shared" si="570"/>
        <v>5065.2</v>
      </c>
      <c r="U754" s="141">
        <f t="shared" si="571"/>
        <v>651.56484532954278</v>
      </c>
      <c r="V754" s="142">
        <f t="shared" si="572"/>
        <v>3300306.2545631998</v>
      </c>
      <c r="W754" s="143">
        <f>INDEX(รายได้แยกตามสิทธิ!$F:$F,MATCH(CalBudget2567!$D754,รายได้แยกตามสิทธิ!$B:$B,0))</f>
        <v>1177987.46</v>
      </c>
      <c r="X754" s="138">
        <f>INDEX(ผลงานOPDVisit_HDC!$E:$E,MATCH(CalBudget2567!$D754,ผลงานOPDVisit_HDC!$A:$A,0))</f>
        <v>5624</v>
      </c>
      <c r="Y754" s="138">
        <f t="shared" si="573"/>
        <v>209.45722972972973</v>
      </c>
      <c r="Z754" s="139">
        <f t="shared" si="574"/>
        <v>6748.8</v>
      </c>
      <c r="AA754" s="140">
        <f t="shared" si="575"/>
        <v>6748.8</v>
      </c>
      <c r="AB754" s="141">
        <f t="shared" si="576"/>
        <v>214.9869005945946</v>
      </c>
      <c r="AC754" s="142">
        <f t="shared" si="577"/>
        <v>1450903.5947328</v>
      </c>
      <c r="AD754" s="143">
        <f>INDEX(รายได้แยกตามสิทธิ!$G:$G,MATCH(CalBudget2567!$D754,รายได้แยกตามสิทธิ!$B:$B,0))</f>
        <v>19000</v>
      </c>
      <c r="AE754" s="138">
        <f>INDEX(ผลงานOPDVisit_HDC!$G:$G,MATCH(CalBudget2567!$D754,ผลงานOPDVisit_HDC!$A:$A,0))</f>
        <v>70</v>
      </c>
      <c r="AF754" s="138">
        <f t="shared" si="578"/>
        <v>271.42857142857144</v>
      </c>
      <c r="AG754" s="139">
        <f t="shared" si="579"/>
        <v>84</v>
      </c>
      <c r="AH754" s="140">
        <f t="shared" si="580"/>
        <v>84</v>
      </c>
      <c r="AI754" s="141">
        <f t="shared" si="581"/>
        <v>278.59428571428572</v>
      </c>
      <c r="AJ754" s="142">
        <f t="shared" si="582"/>
        <v>23401.920000000002</v>
      </c>
      <c r="AK754" s="143">
        <f>INDEX(รายได้แยกตามสิทธิ!$H:$H,MATCH(CalBudget2567!$D754,รายได้แยกตามสิทธิ!$B:$B,0))</f>
        <v>1180133.03</v>
      </c>
      <c r="AL754" s="138">
        <f>INDEX(ผลงานOPDVisit_HDC!$K:$K,MATCH(CalBudget2567!$D754,ผลงานOPDVisit_HDC!$A:$A,0))</f>
        <v>2103</v>
      </c>
      <c r="AM754" s="138">
        <f t="shared" si="583"/>
        <v>561.16644317641465</v>
      </c>
      <c r="AN754" s="139">
        <f t="shared" si="584"/>
        <v>2523.6</v>
      </c>
      <c r="AO754" s="140">
        <f t="shared" si="585"/>
        <v>2523.6</v>
      </c>
      <c r="AP754" s="141">
        <f t="shared" si="586"/>
        <v>575.98123727627194</v>
      </c>
      <c r="AQ754" s="142">
        <f t="shared" si="587"/>
        <v>1453546.2503903997</v>
      </c>
      <c r="AR754" s="144">
        <f t="shared" si="561"/>
        <v>26884833.973584</v>
      </c>
      <c r="AS754" s="143">
        <f>INDEX(รายได้แยกตามสิทธิ!$I:$I,MATCH(CalBudget2567!$D754,รายได้แยกตามสิทธิ!$B:$B,0))</f>
        <v>8285859.46</v>
      </c>
      <c r="AT754" s="138">
        <f>INDEX(ผลงานAdjRw_DHES!$D:$D,MATCH(CalBudget2567!$D754,ผลงานAdjRw_DHES!$B:$B,0))</f>
        <v>990.88549999999998</v>
      </c>
      <c r="AU754" s="143">
        <f t="shared" si="588"/>
        <v>8362.0755980383201</v>
      </c>
      <c r="AV754" s="139">
        <f t="shared" si="589"/>
        <v>1189.0626</v>
      </c>
      <c r="AW754" s="140">
        <f t="shared" si="590"/>
        <v>1189.0626</v>
      </c>
      <c r="AX754" s="141">
        <f t="shared" si="591"/>
        <v>8582.8343938265316</v>
      </c>
      <c r="AY754" s="142">
        <f t="shared" si="592"/>
        <v>10205527.379692798</v>
      </c>
      <c r="AZ754" s="143">
        <f>INDEX(รายได้แยกตามสิทธิ!$J:$J,MATCH(CalBudget2567!$D754,รายได้แยกตามสิทธิ!$B:$B,0))</f>
        <v>231392.27</v>
      </c>
      <c r="BA754" s="138">
        <f>INDEX(ผลงานAdjRw_DHES!$F:$F,MATCH(CalBudget2567!$D754,ผลงานAdjRw_DHES!$B:$B,0))</f>
        <v>21.8871</v>
      </c>
      <c r="BB754" s="143">
        <f t="shared" si="593"/>
        <v>10572.084469847536</v>
      </c>
      <c r="BC754" s="139">
        <f t="shared" si="594"/>
        <v>26.264520000000001</v>
      </c>
      <c r="BD754" s="140">
        <f t="shared" si="595"/>
        <v>26.264520000000001</v>
      </c>
      <c r="BE754" s="141">
        <f t="shared" si="596"/>
        <v>10851.18749985151</v>
      </c>
      <c r="BF754" s="142">
        <f t="shared" si="597"/>
        <v>285001.23111360002</v>
      </c>
      <c r="BG754" s="143">
        <f>INDEX(รายได้แยกตามสิทธิ!$K:$K,MATCH(CalBudget2567!$D754,รายได้แยกตามสิทธิ!$B:$B,0))</f>
        <v>459394.47</v>
      </c>
      <c r="BH754" s="138">
        <f>INDEX(ผลงานAdjRw_DHES!$E:$E,MATCH(CalBudget2567!$D754,ผลงานAdjRw_DHES!$B:$B,0))</f>
        <v>43.772800000000004</v>
      </c>
      <c r="BI754" s="143">
        <f t="shared" si="598"/>
        <v>10494.975646977116</v>
      </c>
      <c r="BJ754" s="139">
        <f t="shared" si="599"/>
        <v>52.527360000000002</v>
      </c>
      <c r="BK754" s="140">
        <f t="shared" si="600"/>
        <v>52.527360000000002</v>
      </c>
      <c r="BL754" s="141">
        <f t="shared" si="601"/>
        <v>10772.043004057312</v>
      </c>
      <c r="BM754" s="142">
        <f t="shared" si="602"/>
        <v>565826.98080959986</v>
      </c>
      <c r="BN754" s="143">
        <f>INDEX(รายได้แยกตามสิทธิ!$N:$N,MATCH(CalBudget2567!$D754,รายได้แยกตามสิทธิ!$B:$B,0))</f>
        <v>159672.5</v>
      </c>
      <c r="BO754" s="138">
        <f>INDEX(ผลงานAdjRw_DHES!$I:$I,MATCH(CalBudget2567!$D754,ผลงานAdjRw_DHES!$B:$B,0))</f>
        <v>33.850699999999946</v>
      </c>
      <c r="BP754" s="143">
        <f t="shared" si="603"/>
        <v>4716.9630170129494</v>
      </c>
      <c r="BQ754" s="139">
        <f t="shared" si="604"/>
        <v>40.620839999999937</v>
      </c>
      <c r="BR754" s="140">
        <f t="shared" si="605"/>
        <v>40.620839999999937</v>
      </c>
      <c r="BS754" s="141">
        <f t="shared" si="606"/>
        <v>4841.4908406620916</v>
      </c>
      <c r="BT754" s="142">
        <f t="shared" si="607"/>
        <v>196665.42480000001</v>
      </c>
      <c r="BU754" s="144">
        <f t="shared" si="608"/>
        <v>11253021.016415996</v>
      </c>
      <c r="BV754" s="145">
        <f t="shared" si="562"/>
        <v>38137854.989999995</v>
      </c>
      <c r="BW754" s="146">
        <f>INDEX(รายได้แยกตามสิทธิ!$Q:$Q,MATCH(CalBudget2567!$D754,รายได้แยกตามสิทธิ!$B:$B,0))</f>
        <v>0.54</v>
      </c>
      <c r="BX754" s="145">
        <f t="shared" si="609"/>
        <v>20594441.694599997</v>
      </c>
      <c r="BY754" s="141"/>
      <c r="BZ754" s="143">
        <f t="shared" si="610"/>
        <v>52945</v>
      </c>
      <c r="CA754" s="138">
        <f>INDEX(ผลงานOPDVisit_HDC!$C:$C,MATCH(CalBudget2567!$D754,ผลงานOPDVisit_HDC!$A:$A,0))</f>
        <v>52945</v>
      </c>
      <c r="CB754" s="138">
        <f t="shared" si="611"/>
        <v>0</v>
      </c>
    </row>
    <row r="755" spans="1:80" hidden="1" x14ac:dyDescent="0.7">
      <c r="A755" s="136">
        <f>COUNTA($D$16:D755)</f>
        <v>740</v>
      </c>
      <c r="B755" s="1">
        <v>10</v>
      </c>
      <c r="C755" s="2" t="s">
        <v>61</v>
      </c>
      <c r="D755" s="91" t="s">
        <v>815</v>
      </c>
      <c r="E755" s="3" t="s">
        <v>1702</v>
      </c>
      <c r="F755" s="4" t="s">
        <v>1876</v>
      </c>
      <c r="G755" s="1">
        <v>3</v>
      </c>
      <c r="H755" s="3" t="s">
        <v>2972</v>
      </c>
      <c r="I755" s="137">
        <f>INDEX(รายได้แยกตามสิทธิ!$D:$D,MATCH(CalBudget2567!$D755,รายได้แยกตามสิทธิ!$B:$B,0))</f>
        <v>22703242.25</v>
      </c>
      <c r="J755" s="138">
        <f>INDEX(ผลงานOPDVisit_HDC!$F:$F,MATCH(CalBudget2567!$D755,ผลงานOPDVisit_HDC!$A:$A,0))</f>
        <v>42722</v>
      </c>
      <c r="K755" s="138">
        <f t="shared" si="563"/>
        <v>531.41805744113105</v>
      </c>
      <c r="L755" s="139">
        <f t="shared" si="564"/>
        <v>51266.400000000001</v>
      </c>
      <c r="M755" s="140">
        <f t="shared" si="565"/>
        <v>51266.400000000001</v>
      </c>
      <c r="N755" s="141">
        <f t="shared" si="566"/>
        <v>545.4474941575769</v>
      </c>
      <c r="O755" s="142">
        <f t="shared" si="567"/>
        <v>27963129.414480001</v>
      </c>
      <c r="P755" s="143">
        <f>INDEX(รายได้แยกตามสิทธิ!$E:$E,MATCH(CalBudget2567!$D755,รายได้แยกตามสิทธิ!$B:$B,0))</f>
        <v>3302414</v>
      </c>
      <c r="Q755" s="138">
        <f>INDEX(ผลงานOPDVisit_HDC!$D:$D,MATCH(CalBudget2567!$D755,ผลงานOPDVisit_HDC!$A:$A,0))</f>
        <v>4447</v>
      </c>
      <c r="R755" s="138">
        <f t="shared" si="568"/>
        <v>742.61614571621317</v>
      </c>
      <c r="S755" s="139">
        <f t="shared" si="569"/>
        <v>5336.4</v>
      </c>
      <c r="T755" s="140">
        <f t="shared" si="570"/>
        <v>5336.4</v>
      </c>
      <c r="U755" s="141">
        <f t="shared" si="571"/>
        <v>762.22121196312116</v>
      </c>
      <c r="V755" s="142">
        <f t="shared" si="572"/>
        <v>4067517.2755199997</v>
      </c>
      <c r="W755" s="143">
        <f>INDEX(รายได้แยกตามสิทธิ!$F:$F,MATCH(CalBudget2567!$D755,รายได้แยกตามสิทธิ!$B:$B,0))</f>
        <v>642051.5</v>
      </c>
      <c r="X755" s="138">
        <f>INDEX(ผลงานOPDVisit_HDC!$E:$E,MATCH(CalBudget2567!$D755,ผลงานOPDVisit_HDC!$A:$A,0))</f>
        <v>2383</v>
      </c>
      <c r="Y755" s="138">
        <f t="shared" si="573"/>
        <v>269.42992026856905</v>
      </c>
      <c r="Z755" s="139">
        <f t="shared" si="574"/>
        <v>2859.6</v>
      </c>
      <c r="AA755" s="140">
        <f t="shared" si="575"/>
        <v>2859.6</v>
      </c>
      <c r="AB755" s="141">
        <f t="shared" si="576"/>
        <v>276.54287016365925</v>
      </c>
      <c r="AC755" s="142">
        <f t="shared" si="577"/>
        <v>790801.99151999992</v>
      </c>
      <c r="AD755" s="143">
        <f>INDEX(รายได้แยกตามสิทธิ!$G:$G,MATCH(CalBudget2567!$D755,รายได้แยกตามสิทธิ!$B:$B,0))</f>
        <v>8329</v>
      </c>
      <c r="AE755" s="138">
        <f>INDEX(ผลงานOPDVisit_HDC!$G:$G,MATCH(CalBudget2567!$D755,ผลงานOPDVisit_HDC!$A:$A,0))</f>
        <v>50</v>
      </c>
      <c r="AF755" s="138">
        <f t="shared" si="578"/>
        <v>166.58</v>
      </c>
      <c r="AG755" s="139">
        <f t="shared" si="579"/>
        <v>60</v>
      </c>
      <c r="AH755" s="140">
        <f t="shared" si="580"/>
        <v>60</v>
      </c>
      <c r="AI755" s="141">
        <f t="shared" si="581"/>
        <v>170.97771200000003</v>
      </c>
      <c r="AJ755" s="142">
        <f t="shared" si="582"/>
        <v>10258.662720000002</v>
      </c>
      <c r="AK755" s="143">
        <f>INDEX(รายได้แยกตามสิทธิ!$H:$H,MATCH(CalBudget2567!$D755,รายได้แยกตามสิทธิ!$B:$B,0))</f>
        <v>810671</v>
      </c>
      <c r="AL755" s="138">
        <f>INDEX(ผลงานOPDVisit_HDC!$K:$K,MATCH(CalBudget2567!$D755,ผลงานOPDVisit_HDC!$A:$A,0))</f>
        <v>2348</v>
      </c>
      <c r="AM755" s="138">
        <f t="shared" si="583"/>
        <v>345.26022146507665</v>
      </c>
      <c r="AN755" s="139">
        <f t="shared" si="584"/>
        <v>2817.6</v>
      </c>
      <c r="AO755" s="140">
        <f t="shared" si="585"/>
        <v>2817.6</v>
      </c>
      <c r="AP755" s="141">
        <f t="shared" si="586"/>
        <v>354.37509131175466</v>
      </c>
      <c r="AQ755" s="142">
        <f t="shared" si="587"/>
        <v>998487.2572799999</v>
      </c>
      <c r="AR755" s="144">
        <f t="shared" si="561"/>
        <v>33830194.601520002</v>
      </c>
      <c r="AS755" s="143">
        <f>INDEX(รายได้แยกตามสิทธิ!$I:$I,MATCH(CalBudget2567!$D755,รายได้แยกตามสิทธิ!$B:$B,0))</f>
        <v>7731485.2400000002</v>
      </c>
      <c r="AT755" s="138">
        <f>INDEX(ผลงานAdjRw_DHES!$D:$D,MATCH(CalBudget2567!$D755,ผลงานAdjRw_DHES!$B:$B,0))</f>
        <v>1123.6564000000001</v>
      </c>
      <c r="AU755" s="143">
        <f t="shared" si="588"/>
        <v>6880.648959948966</v>
      </c>
      <c r="AV755" s="139">
        <f t="shared" si="589"/>
        <v>1348.38768</v>
      </c>
      <c r="AW755" s="140">
        <f t="shared" si="590"/>
        <v>1348.38768</v>
      </c>
      <c r="AX755" s="141">
        <f t="shared" si="591"/>
        <v>7062.2980924916183</v>
      </c>
      <c r="AY755" s="142">
        <f t="shared" si="592"/>
        <v>9522715.7404031996</v>
      </c>
      <c r="AZ755" s="143">
        <f>INDEX(รายได้แยกตามสิทธิ!$J:$J,MATCH(CalBudget2567!$D755,รายได้แยกตามสิทธิ!$B:$B,0))</f>
        <v>604194.75</v>
      </c>
      <c r="BA755" s="138">
        <f>INDEX(ผลงานAdjRw_DHES!$F:$F,MATCH(CalBudget2567!$D755,ผลงานAdjRw_DHES!$B:$B,0))</f>
        <v>55.187999999999995</v>
      </c>
      <c r="BB755" s="143">
        <f t="shared" si="593"/>
        <v>10947.937051532943</v>
      </c>
      <c r="BC755" s="139">
        <f t="shared" si="594"/>
        <v>66.225599999999986</v>
      </c>
      <c r="BD755" s="140">
        <f t="shared" si="595"/>
        <v>66.225599999999986</v>
      </c>
      <c r="BE755" s="141">
        <f t="shared" si="596"/>
        <v>11236.962589693412</v>
      </c>
      <c r="BF755" s="142">
        <f t="shared" si="597"/>
        <v>744174.58967999986</v>
      </c>
      <c r="BG755" s="143">
        <f>INDEX(รายได้แยกตามสิทธิ!$K:$K,MATCH(CalBudget2567!$D755,รายได้แยกตามสิทธิ!$B:$B,0))</f>
        <v>152453</v>
      </c>
      <c r="BH755" s="138">
        <f>INDEX(ผลงานAdjRw_DHES!$E:$E,MATCH(CalBudget2567!$D755,ผลงานAdjRw_DHES!$B:$B,0))</f>
        <v>18.353400000000001</v>
      </c>
      <c r="BI755" s="143">
        <f t="shared" si="598"/>
        <v>8306.5263112011944</v>
      </c>
      <c r="BJ755" s="139">
        <f t="shared" si="599"/>
        <v>22.024080000000001</v>
      </c>
      <c r="BK755" s="140">
        <f t="shared" si="600"/>
        <v>22.024080000000001</v>
      </c>
      <c r="BL755" s="141">
        <f t="shared" si="601"/>
        <v>8525.8186058169067</v>
      </c>
      <c r="BM755" s="142">
        <f t="shared" si="602"/>
        <v>187773.31104000003</v>
      </c>
      <c r="BN755" s="143">
        <f>INDEX(รายได้แยกตามสิทธิ!$N:$N,MATCH(CalBudget2567!$D755,รายได้แยกตามสิทธิ!$B:$B,0))</f>
        <v>416105</v>
      </c>
      <c r="BO755" s="138">
        <f>INDEX(ผลงานAdjRw_DHES!$I:$I,MATCH(CalBudget2567!$D755,ผลงานAdjRw_DHES!$B:$B,0))</f>
        <v>63.044899999999949</v>
      </c>
      <c r="BP755" s="143">
        <f t="shared" si="603"/>
        <v>6600.1373624194875</v>
      </c>
      <c r="BQ755" s="139">
        <f t="shared" si="604"/>
        <v>75.65387999999993</v>
      </c>
      <c r="BR755" s="140">
        <f t="shared" si="605"/>
        <v>75.65387999999993</v>
      </c>
      <c r="BS755" s="141">
        <f t="shared" si="606"/>
        <v>6774.3809887873622</v>
      </c>
      <c r="BT755" s="142">
        <f t="shared" si="607"/>
        <v>512508.20639999997</v>
      </c>
      <c r="BU755" s="144">
        <f t="shared" si="608"/>
        <v>10967171.847523198</v>
      </c>
      <c r="BV755" s="145">
        <f t="shared" si="562"/>
        <v>44797366.449043199</v>
      </c>
      <c r="BW755" s="146">
        <f>INDEX(รายได้แยกตามสิทธิ!$Q:$Q,MATCH(CalBudget2567!$D755,รายได้แยกตามสิทธิ!$B:$B,0))</f>
        <v>0.69</v>
      </c>
      <c r="BX755" s="145">
        <f t="shared" si="609"/>
        <v>30910182.849839807</v>
      </c>
      <c r="BY755" s="141"/>
      <c r="BZ755" s="143">
        <f t="shared" si="610"/>
        <v>51950</v>
      </c>
      <c r="CA755" s="138">
        <f>INDEX(ผลงานOPDVisit_HDC!$C:$C,MATCH(CalBudget2567!$D755,ผลงานOPDVisit_HDC!$A:$A,0))</f>
        <v>51950</v>
      </c>
      <c r="CB755" s="138">
        <f t="shared" si="611"/>
        <v>0</v>
      </c>
    </row>
    <row r="756" spans="1:80" hidden="1" x14ac:dyDescent="0.7">
      <c r="A756" s="136">
        <f>COUNTA($D$16:D756)</f>
        <v>741</v>
      </c>
      <c r="B756" s="1">
        <v>10</v>
      </c>
      <c r="C756" s="2" t="s">
        <v>61</v>
      </c>
      <c r="D756" s="91" t="s">
        <v>816</v>
      </c>
      <c r="E756" s="3" t="s">
        <v>1703</v>
      </c>
      <c r="F756" s="4" t="s">
        <v>1876</v>
      </c>
      <c r="G756" s="1">
        <v>3</v>
      </c>
      <c r="H756" s="3" t="s">
        <v>2972</v>
      </c>
      <c r="I756" s="137">
        <f>INDEX(รายได้แยกตามสิทธิ!$D:$D,MATCH(CalBudget2567!$D756,รายได้แยกตามสิทธิ!$B:$B,0))</f>
        <v>21006374.5</v>
      </c>
      <c r="J756" s="138">
        <f>INDEX(ผลงานOPDVisit_HDC!$F:$F,MATCH(CalBudget2567!$D756,ผลงานOPDVisit_HDC!$A:$A,0))</f>
        <v>42871</v>
      </c>
      <c r="K756" s="138">
        <f t="shared" si="563"/>
        <v>489.99030813370342</v>
      </c>
      <c r="L756" s="139">
        <f t="shared" si="564"/>
        <v>51445.2</v>
      </c>
      <c r="M756" s="140">
        <f t="shared" si="565"/>
        <v>51445.2</v>
      </c>
      <c r="N756" s="141">
        <f t="shared" si="566"/>
        <v>502.92605226843318</v>
      </c>
      <c r="O756" s="142">
        <f t="shared" si="567"/>
        <v>25873131.344159998</v>
      </c>
      <c r="P756" s="143">
        <f>INDEX(รายได้แยกตามสิทธิ!$E:$E,MATCH(CalBudget2567!$D756,รายได้แยกตามสิทธิ!$B:$B,0))</f>
        <v>2444922.08</v>
      </c>
      <c r="Q756" s="138">
        <f>INDEX(ผลงานOPDVisit_HDC!$D:$D,MATCH(CalBudget2567!$D756,ผลงานOPDVisit_HDC!$A:$A,0))</f>
        <v>5148</v>
      </c>
      <c r="R756" s="138">
        <f t="shared" si="568"/>
        <v>474.92658896658901</v>
      </c>
      <c r="S756" s="139">
        <f t="shared" si="569"/>
        <v>6177.5999999999995</v>
      </c>
      <c r="T756" s="140">
        <f t="shared" si="570"/>
        <v>6177.5999999999995</v>
      </c>
      <c r="U756" s="141">
        <f t="shared" si="571"/>
        <v>487.46465091530695</v>
      </c>
      <c r="V756" s="142">
        <f t="shared" si="572"/>
        <v>3011361.6274943999</v>
      </c>
      <c r="W756" s="143">
        <f>INDEX(รายได้แยกตามสิทธิ!$F:$F,MATCH(CalBudget2567!$D756,รายได้แยกตามสิทธิ!$B:$B,0))</f>
        <v>845615</v>
      </c>
      <c r="X756" s="138">
        <f>INDEX(ผลงานOPDVisit_HDC!$E:$E,MATCH(CalBudget2567!$D756,ผลงานOPDVisit_HDC!$A:$A,0))</f>
        <v>3129</v>
      </c>
      <c r="Y756" s="138">
        <f t="shared" si="573"/>
        <v>270.25087887503997</v>
      </c>
      <c r="Z756" s="139">
        <f t="shared" si="574"/>
        <v>3754.7999999999997</v>
      </c>
      <c r="AA756" s="140">
        <f t="shared" si="575"/>
        <v>3754.7999999999997</v>
      </c>
      <c r="AB756" s="141">
        <f t="shared" si="576"/>
        <v>277.38550207734102</v>
      </c>
      <c r="AC756" s="142">
        <f t="shared" si="577"/>
        <v>1041527.0832</v>
      </c>
      <c r="AD756" s="143">
        <f>INDEX(รายได้แยกตามสิทธิ!$G:$G,MATCH(CalBudget2567!$D756,รายได้แยกตามสิทธิ!$B:$B,0))</f>
        <v>10528</v>
      </c>
      <c r="AE756" s="138">
        <f>INDEX(ผลงานOPDVisit_HDC!$G:$G,MATCH(CalBudget2567!$D756,ผลงานOPDVisit_HDC!$A:$A,0))</f>
        <v>19</v>
      </c>
      <c r="AF756" s="138">
        <f t="shared" si="578"/>
        <v>554.10526315789468</v>
      </c>
      <c r="AG756" s="139">
        <f t="shared" si="579"/>
        <v>22.8</v>
      </c>
      <c r="AH756" s="140">
        <f t="shared" si="580"/>
        <v>22.8</v>
      </c>
      <c r="AI756" s="141">
        <f t="shared" si="581"/>
        <v>568.73364210526313</v>
      </c>
      <c r="AJ756" s="142">
        <f t="shared" si="582"/>
        <v>12967.127039999999</v>
      </c>
      <c r="AK756" s="143">
        <f>INDEX(รายได้แยกตามสิทธิ!$H:$H,MATCH(CalBudget2567!$D756,รายได้แยกตามสิทธิ!$B:$B,0))</f>
        <v>1006901.5</v>
      </c>
      <c r="AL756" s="138">
        <f>INDEX(ผลงานOPDVisit_HDC!$K:$K,MATCH(CalBudget2567!$D756,ผลงานOPDVisit_HDC!$A:$A,0))</f>
        <v>1505</v>
      </c>
      <c r="AM756" s="138">
        <f t="shared" si="583"/>
        <v>669.03754152823922</v>
      </c>
      <c r="AN756" s="139">
        <f t="shared" si="584"/>
        <v>1806</v>
      </c>
      <c r="AO756" s="140">
        <f t="shared" si="585"/>
        <v>1806</v>
      </c>
      <c r="AP756" s="141">
        <f t="shared" si="586"/>
        <v>686.70013262458474</v>
      </c>
      <c r="AQ756" s="142">
        <f t="shared" si="587"/>
        <v>1240180.43952</v>
      </c>
      <c r="AR756" s="144">
        <f t="shared" si="561"/>
        <v>31179167.621414397</v>
      </c>
      <c r="AS756" s="143">
        <f>INDEX(รายได้แยกตามสิทธิ!$I:$I,MATCH(CalBudget2567!$D756,รายได้แยกตามสิทธิ!$B:$B,0))</f>
        <v>7638008.29</v>
      </c>
      <c r="AT756" s="138">
        <f>INDEX(ผลงานAdjRw_DHES!$D:$D,MATCH(CalBudget2567!$D756,ผลงานAdjRw_DHES!$B:$B,0))</f>
        <v>870.39519999999993</v>
      </c>
      <c r="AU756" s="143">
        <f t="shared" si="588"/>
        <v>8775.3336530348515</v>
      </c>
      <c r="AV756" s="139">
        <f t="shared" si="589"/>
        <v>1044.4742399999998</v>
      </c>
      <c r="AW756" s="140">
        <f t="shared" si="590"/>
        <v>1044.4742399999998</v>
      </c>
      <c r="AX756" s="141">
        <f t="shared" si="591"/>
        <v>9007.0024614749709</v>
      </c>
      <c r="AY756" s="142">
        <f t="shared" si="592"/>
        <v>9407582.0506271981</v>
      </c>
      <c r="AZ756" s="143">
        <f>INDEX(รายได้แยกตามสิทธิ!$J:$J,MATCH(CalBudget2567!$D756,รายได้แยกตามสิทธิ!$B:$B,0))</f>
        <v>565334</v>
      </c>
      <c r="BA756" s="138">
        <f>INDEX(ผลงานAdjRw_DHES!$F:$F,MATCH(CalBudget2567!$D756,ผลงานAdjRw_DHES!$B:$B,0))</f>
        <v>51.920099999999991</v>
      </c>
      <c r="BB756" s="143">
        <f t="shared" si="593"/>
        <v>10888.538350272825</v>
      </c>
      <c r="BC756" s="139">
        <f t="shared" si="594"/>
        <v>62.304119999999983</v>
      </c>
      <c r="BD756" s="140">
        <f t="shared" si="595"/>
        <v>62.304119999999983</v>
      </c>
      <c r="BE756" s="141">
        <f t="shared" si="596"/>
        <v>11175.995762720027</v>
      </c>
      <c r="BF756" s="142">
        <f t="shared" si="597"/>
        <v>696310.58111999987</v>
      </c>
      <c r="BG756" s="143">
        <f>INDEX(รายได้แยกตามสิทธิ!$K:$K,MATCH(CalBudget2567!$D756,รายได้แยกตามสิทธิ!$B:$B,0))</f>
        <v>306287.53999999998</v>
      </c>
      <c r="BH756" s="138">
        <f>INDEX(ผลงานAdjRw_DHES!$E:$E,MATCH(CalBudget2567!$D756,ผลงานAdjRw_DHES!$B:$B,0))</f>
        <v>26.463100000000004</v>
      </c>
      <c r="BI756" s="143">
        <f t="shared" si="598"/>
        <v>11574.136816926208</v>
      </c>
      <c r="BJ756" s="139">
        <f t="shared" si="599"/>
        <v>31.755720000000004</v>
      </c>
      <c r="BK756" s="140">
        <f t="shared" si="600"/>
        <v>31.755720000000004</v>
      </c>
      <c r="BL756" s="141">
        <f t="shared" si="601"/>
        <v>11879.69402889306</v>
      </c>
      <c r="BM756" s="142">
        <f t="shared" si="602"/>
        <v>377248.23726719996</v>
      </c>
      <c r="BN756" s="143">
        <f>INDEX(รายได้แยกตามสิทธิ!$N:$N,MATCH(CalBudget2567!$D756,รายได้แยกตามสิทธิ!$B:$B,0))</f>
        <v>908053.88</v>
      </c>
      <c r="BO756" s="138">
        <f>INDEX(ผลงานAdjRw_DHES!$I:$I,MATCH(CalBudget2567!$D756,ผลงานAdjRw_DHES!$B:$B,0))</f>
        <v>23.336600000000089</v>
      </c>
      <c r="BP756" s="143">
        <f t="shared" si="603"/>
        <v>38911.147296521194</v>
      </c>
      <c r="BQ756" s="139">
        <f t="shared" si="604"/>
        <v>28.003920000000107</v>
      </c>
      <c r="BR756" s="140">
        <f t="shared" si="605"/>
        <v>28.003920000000107</v>
      </c>
      <c r="BS756" s="141">
        <f t="shared" si="606"/>
        <v>39938.401585149353</v>
      </c>
      <c r="BT756" s="142">
        <f t="shared" si="607"/>
        <v>1118431.8029183999</v>
      </c>
      <c r="BU756" s="144">
        <f t="shared" si="608"/>
        <v>11599572.671932798</v>
      </c>
      <c r="BV756" s="145">
        <f t="shared" si="562"/>
        <v>42778740.293347195</v>
      </c>
      <c r="BW756" s="146">
        <f>INDEX(รายได้แยกตามสิทธิ!$Q:$Q,MATCH(CalBudget2567!$D756,รายได้แยกตามสิทธิ!$B:$B,0))</f>
        <v>0.53</v>
      </c>
      <c r="BX756" s="145">
        <f t="shared" si="609"/>
        <v>22672732.355474014</v>
      </c>
      <c r="BY756" s="141"/>
      <c r="BZ756" s="143">
        <f t="shared" si="610"/>
        <v>52672</v>
      </c>
      <c r="CA756" s="138">
        <f>INDEX(ผลงานOPDVisit_HDC!$C:$C,MATCH(CalBudget2567!$D756,ผลงานOPDVisit_HDC!$A:$A,0))</f>
        <v>52672</v>
      </c>
      <c r="CB756" s="138">
        <f t="shared" si="611"/>
        <v>0</v>
      </c>
    </row>
    <row r="757" spans="1:80" hidden="1" x14ac:dyDescent="0.7">
      <c r="A757" s="136">
        <f>COUNTA($D$16:D757)</f>
        <v>742</v>
      </c>
      <c r="B757" s="1">
        <v>11</v>
      </c>
      <c r="C757" s="2" t="s">
        <v>62</v>
      </c>
      <c r="D757" s="91" t="s">
        <v>817</v>
      </c>
      <c r="E757" s="3" t="s">
        <v>1704</v>
      </c>
      <c r="F757" s="4" t="s">
        <v>1877</v>
      </c>
      <c r="G757" s="1">
        <v>17</v>
      </c>
      <c r="H757" s="3" t="s">
        <v>2971</v>
      </c>
      <c r="I757" s="137">
        <f>INDEX(รายได้แยกตามสิทธิ!$D:$D,MATCH(CalBudget2567!$D757,รายได้แยกตามสิทธิ!$B:$B,0))</f>
        <v>239933929.99000001</v>
      </c>
      <c r="J757" s="138">
        <f>INDEX(ผลงานOPDVisit_HDC!$F:$F,MATCH(CalBudget2567!$D757,ผลงานOPDVisit_HDC!$A:$A,0))</f>
        <v>148609</v>
      </c>
      <c r="K757" s="138">
        <f t="shared" si="563"/>
        <v>1614.5316231856752</v>
      </c>
      <c r="L757" s="139">
        <f t="shared" si="564"/>
        <v>178330.8</v>
      </c>
      <c r="M757" s="140">
        <f t="shared" si="565"/>
        <v>178330.8</v>
      </c>
      <c r="N757" s="141">
        <f t="shared" si="566"/>
        <v>1657.155258037777</v>
      </c>
      <c r="O757" s="142">
        <f t="shared" si="567"/>
        <v>295521822.89008319</v>
      </c>
      <c r="P757" s="143">
        <f>INDEX(รายได้แยกตามสิทธิ!$E:$E,MATCH(CalBudget2567!$D757,รายได้แยกตามสิทธิ!$B:$B,0))</f>
        <v>81936546.829999998</v>
      </c>
      <c r="Q757" s="138">
        <f>INDEX(ผลงานOPDVisit_HDC!$D:$D,MATCH(CalBudget2567!$D757,ผลงานOPDVisit_HDC!$A:$A,0))</f>
        <v>41278</v>
      </c>
      <c r="R757" s="138">
        <f t="shared" si="568"/>
        <v>1984.99313992926</v>
      </c>
      <c r="S757" s="139">
        <f t="shared" si="569"/>
        <v>49533.599999999999</v>
      </c>
      <c r="T757" s="140">
        <f t="shared" si="570"/>
        <v>49533.599999999999</v>
      </c>
      <c r="U757" s="141">
        <f t="shared" si="571"/>
        <v>2037.3969588233924</v>
      </c>
      <c r="V757" s="142">
        <f t="shared" si="572"/>
        <v>100919605.99957439</v>
      </c>
      <c r="W757" s="143">
        <f>INDEX(รายได้แยกตามสิทธิ!$F:$F,MATCH(CalBudget2567!$D757,รายได้แยกตามสิทธิ!$B:$B,0))</f>
        <v>43456970.539999999</v>
      </c>
      <c r="X757" s="138">
        <f>INDEX(ผลงานOPDVisit_HDC!$E:$E,MATCH(CalBudget2567!$D757,ผลงานOPDVisit_HDC!$A:$A,0))</f>
        <v>46569</v>
      </c>
      <c r="Y757" s="138">
        <f t="shared" si="573"/>
        <v>933.17379673173139</v>
      </c>
      <c r="Z757" s="139">
        <f t="shared" si="574"/>
        <v>55882.799999999996</v>
      </c>
      <c r="AA757" s="140">
        <f t="shared" si="575"/>
        <v>55882.799999999996</v>
      </c>
      <c r="AB757" s="141">
        <f t="shared" si="576"/>
        <v>957.80958496544906</v>
      </c>
      <c r="AC757" s="142">
        <f t="shared" si="577"/>
        <v>53525081.474707194</v>
      </c>
      <c r="AD757" s="143">
        <f>INDEX(รายได้แยกตามสิทธิ!$G:$G,MATCH(CalBudget2567!$D757,รายได้แยกตามสิทธิ!$B:$B,0))</f>
        <v>1452578</v>
      </c>
      <c r="AE757" s="138">
        <f>INDEX(ผลงานOPDVisit_HDC!$G:$G,MATCH(CalBudget2567!$D757,ผลงานOPDVisit_HDC!$A:$A,0))</f>
        <v>550</v>
      </c>
      <c r="AF757" s="138">
        <f t="shared" si="578"/>
        <v>2641.050909090909</v>
      </c>
      <c r="AG757" s="139">
        <f t="shared" si="579"/>
        <v>660</v>
      </c>
      <c r="AH757" s="140">
        <f t="shared" si="580"/>
        <v>660</v>
      </c>
      <c r="AI757" s="141">
        <f t="shared" si="581"/>
        <v>2710.7746530909089</v>
      </c>
      <c r="AJ757" s="142">
        <f t="shared" si="582"/>
        <v>1789111.2710399998</v>
      </c>
      <c r="AK757" s="143">
        <f>INDEX(รายได้แยกตามสิทธิ!$H:$H,MATCH(CalBudget2567!$D757,รายได้แยกตามสิทธิ!$B:$B,0))</f>
        <v>21414438.370000001</v>
      </c>
      <c r="AL757" s="138">
        <f>INDEX(ผลงานOPDVisit_HDC!$K:$K,MATCH(CalBudget2567!$D757,ผลงานOPDVisit_HDC!$A:$A,0))</f>
        <v>10026</v>
      </c>
      <c r="AM757" s="138">
        <f t="shared" si="583"/>
        <v>2135.8905216437265</v>
      </c>
      <c r="AN757" s="139">
        <f t="shared" si="584"/>
        <v>12031.199999999999</v>
      </c>
      <c r="AO757" s="140">
        <f t="shared" si="585"/>
        <v>12031.199999999999</v>
      </c>
      <c r="AP757" s="141">
        <f t="shared" si="586"/>
        <v>2192.2780314151209</v>
      </c>
      <c r="AQ757" s="142">
        <f t="shared" si="587"/>
        <v>26375735.4515616</v>
      </c>
      <c r="AR757" s="144">
        <f t="shared" si="561"/>
        <v>478131357.0869664</v>
      </c>
      <c r="AS757" s="143">
        <f>INDEX(รายได้แยกตามสิทธิ!$I:$I,MATCH(CalBudget2567!$D757,รายได้แยกตามสิทธิ!$B:$B,0))</f>
        <v>596074284.66999996</v>
      </c>
      <c r="AT757" s="138">
        <f>INDEX(ผลงานAdjRw_DHES!$D:$D,MATCH(CalBudget2567!$D757,ผลงานAdjRw_DHES!$B:$B,0))</f>
        <v>23349.207399999999</v>
      </c>
      <c r="AU757" s="143">
        <f t="shared" si="588"/>
        <v>25528.673177574325</v>
      </c>
      <c r="AV757" s="139">
        <f t="shared" si="589"/>
        <v>28019.048879999998</v>
      </c>
      <c r="AW757" s="140">
        <f t="shared" si="590"/>
        <v>28019.048879999998</v>
      </c>
      <c r="AX757" s="141">
        <f t="shared" si="591"/>
        <v>26202.630149462286</v>
      </c>
      <c r="AY757" s="142">
        <f t="shared" si="592"/>
        <v>734172774.9423455</v>
      </c>
      <c r="AZ757" s="143">
        <f>INDEX(รายได้แยกตามสิทธิ!$J:$J,MATCH(CalBudget2567!$D757,รายได้แยกตามสิทธิ!$B:$B,0))</f>
        <v>78782096.099999994</v>
      </c>
      <c r="BA757" s="138">
        <f>INDEX(ผลงานAdjRw_DHES!$F:$F,MATCH(CalBudget2567!$D757,ผลงานAdjRw_DHES!$B:$B,0))</f>
        <v>2991.6537000000003</v>
      </c>
      <c r="BB757" s="143">
        <f t="shared" si="593"/>
        <v>26333.962416839884</v>
      </c>
      <c r="BC757" s="139">
        <f t="shared" si="594"/>
        <v>3589.9844400000002</v>
      </c>
      <c r="BD757" s="140">
        <f t="shared" si="595"/>
        <v>3589.9844400000002</v>
      </c>
      <c r="BE757" s="141">
        <f t="shared" si="596"/>
        <v>27029.179024644458</v>
      </c>
      <c r="BF757" s="142">
        <f t="shared" si="597"/>
        <v>97034332.124447986</v>
      </c>
      <c r="BG757" s="143">
        <f>INDEX(รายได้แยกตามสิทธิ!$K:$K,MATCH(CalBudget2567!$D757,รายได้แยกตามสิทธิ!$B:$B,0))</f>
        <v>114902176.39</v>
      </c>
      <c r="BH757" s="138">
        <f>INDEX(ผลงานAdjRw_DHES!$E:$E,MATCH(CalBudget2567!$D757,ผลงานAdjRw_DHES!$B:$B,0))</f>
        <v>2717.5839999999994</v>
      </c>
      <c r="BI757" s="143">
        <f t="shared" si="598"/>
        <v>42281.002681057893</v>
      </c>
      <c r="BJ757" s="139">
        <f t="shared" si="599"/>
        <v>3261.1007999999993</v>
      </c>
      <c r="BK757" s="140">
        <f t="shared" si="600"/>
        <v>3261.1007999999993</v>
      </c>
      <c r="BL757" s="141">
        <f t="shared" si="601"/>
        <v>43397.221151837824</v>
      </c>
      <c r="BM757" s="142">
        <f t="shared" si="602"/>
        <v>141522712.61603522</v>
      </c>
      <c r="BN757" s="143">
        <f>INDEX(รายได้แยกตามสิทธิ!$N:$N,MATCH(CalBudget2567!$D757,รายได้แยกตามสิทธิ!$B:$B,0))</f>
        <v>89833539.280000001</v>
      </c>
      <c r="BO757" s="138">
        <f>INDEX(ผลงานAdjRw_DHES!$I:$I,MATCH(CalBudget2567!$D757,ผลงานAdjRw_DHES!$B:$B,0))</f>
        <v>7296.5321000000022</v>
      </c>
      <c r="BP757" s="143">
        <f t="shared" si="603"/>
        <v>12311.813070760008</v>
      </c>
      <c r="BQ757" s="139">
        <f t="shared" si="604"/>
        <v>8755.838520000003</v>
      </c>
      <c r="BR757" s="140">
        <f t="shared" si="605"/>
        <v>8755.838520000003</v>
      </c>
      <c r="BS757" s="141">
        <f t="shared" si="606"/>
        <v>12636.844935828072</v>
      </c>
      <c r="BT757" s="142">
        <f t="shared" si="607"/>
        <v>110646173.66039041</v>
      </c>
      <c r="BU757" s="144">
        <f t="shared" si="608"/>
        <v>1083375993.343219</v>
      </c>
      <c r="BV757" s="145">
        <f t="shared" si="562"/>
        <v>1561507350.4301853</v>
      </c>
      <c r="BW757" s="146">
        <f>INDEX(รายได้แยกตามสิทธิ!$Q:$Q,MATCH(CalBudget2567!$D757,รายได้แยกตามสิทธิ!$B:$B,0))</f>
        <v>0.31</v>
      </c>
      <c r="BX757" s="145">
        <f t="shared" si="609"/>
        <v>484067278.63335747</v>
      </c>
      <c r="BY757" s="141"/>
      <c r="BZ757" s="143">
        <f t="shared" si="610"/>
        <v>247032</v>
      </c>
      <c r="CA757" s="138">
        <f>INDEX(ผลงานOPDVisit_HDC!$C:$C,MATCH(CalBudget2567!$D757,ผลงานOPDVisit_HDC!$A:$A,0))</f>
        <v>247032</v>
      </c>
      <c r="CB757" s="138">
        <f t="shared" si="611"/>
        <v>0</v>
      </c>
    </row>
    <row r="758" spans="1:80" hidden="1" x14ac:dyDescent="0.7">
      <c r="A758" s="136">
        <f>COUNTA($D$16:D758)</f>
        <v>743</v>
      </c>
      <c r="B758" s="1">
        <v>11</v>
      </c>
      <c r="C758" s="2" t="s">
        <v>62</v>
      </c>
      <c r="D758" s="91" t="s">
        <v>818</v>
      </c>
      <c r="E758" s="3" t="s">
        <v>1705</v>
      </c>
      <c r="F758" s="4" t="s">
        <v>1876</v>
      </c>
      <c r="G758" s="1">
        <v>6</v>
      </c>
      <c r="H758" s="3" t="s">
        <v>2965</v>
      </c>
      <c r="I758" s="137">
        <f>INDEX(รายได้แยกตามสิทธิ!$D:$D,MATCH(CalBudget2567!$D758,รายได้แยกตามสิทธิ!$B:$B,0))</f>
        <v>41349705</v>
      </c>
      <c r="J758" s="138">
        <f>INDEX(ผลงานOPDVisit_HDC!$F:$F,MATCH(CalBudget2567!$D758,ผลงานOPDVisit_HDC!$A:$A,0))</f>
        <v>67073</v>
      </c>
      <c r="K758" s="138">
        <f t="shared" si="563"/>
        <v>616.48808015147677</v>
      </c>
      <c r="L758" s="139">
        <f t="shared" si="564"/>
        <v>80487.599999999991</v>
      </c>
      <c r="M758" s="140">
        <f t="shared" si="565"/>
        <v>80487.599999999991</v>
      </c>
      <c r="N758" s="141">
        <f t="shared" si="566"/>
        <v>632.76336546747575</v>
      </c>
      <c r="O758" s="142">
        <f t="shared" si="567"/>
        <v>50929604.654399998</v>
      </c>
      <c r="P758" s="143">
        <f>INDEX(รายได้แยกตามสิทธิ!$E:$E,MATCH(CalBudget2567!$D758,รายได้แยกตามสิทธิ!$B:$B,0))</f>
        <v>5490401.25</v>
      </c>
      <c r="Q758" s="138">
        <f>INDEX(ผลงานOPDVisit_HDC!$D:$D,MATCH(CalBudget2567!$D758,ผลงานOPDVisit_HDC!$A:$A,0))</f>
        <v>9259</v>
      </c>
      <c r="R758" s="138">
        <f t="shared" si="568"/>
        <v>592.97993843827624</v>
      </c>
      <c r="S758" s="139">
        <f t="shared" si="569"/>
        <v>11110.8</v>
      </c>
      <c r="T758" s="140">
        <f t="shared" si="570"/>
        <v>11110.8</v>
      </c>
      <c r="U758" s="141">
        <f t="shared" si="571"/>
        <v>608.63460881304673</v>
      </c>
      <c r="V758" s="142">
        <f t="shared" si="572"/>
        <v>6762417.4115999993</v>
      </c>
      <c r="W758" s="143">
        <f>INDEX(รายได้แยกตามสิทธิ!$F:$F,MATCH(CalBudget2567!$D758,รายได้แยกตามสิทธิ!$B:$B,0))</f>
        <v>2821224</v>
      </c>
      <c r="X758" s="138">
        <f>INDEX(ผลงานOPDVisit_HDC!$E:$E,MATCH(CalBudget2567!$D758,ผลงานOPDVisit_HDC!$A:$A,0))</f>
        <v>8057</v>
      </c>
      <c r="Y758" s="138">
        <f t="shared" si="573"/>
        <v>350.15812337098174</v>
      </c>
      <c r="Z758" s="139">
        <f t="shared" si="574"/>
        <v>9668.4</v>
      </c>
      <c r="AA758" s="140">
        <f t="shared" si="575"/>
        <v>9668.4</v>
      </c>
      <c r="AB758" s="141">
        <f t="shared" si="576"/>
        <v>359.40229782797564</v>
      </c>
      <c r="AC758" s="142">
        <f t="shared" si="577"/>
        <v>3474845.1763199996</v>
      </c>
      <c r="AD758" s="143">
        <f>INDEX(รายได้แยกตามสิทธิ!$G:$G,MATCH(CalBudget2567!$D758,รายได้แยกตามสิทธิ!$B:$B,0))</f>
        <v>509848</v>
      </c>
      <c r="AE758" s="138">
        <f>INDEX(ผลงานOPDVisit_HDC!$G:$G,MATCH(CalBudget2567!$D758,ผลงานOPDVisit_HDC!$A:$A,0))</f>
        <v>794</v>
      </c>
      <c r="AF758" s="138">
        <f t="shared" si="578"/>
        <v>642.12594458438286</v>
      </c>
      <c r="AG758" s="139">
        <f t="shared" si="579"/>
        <v>952.8</v>
      </c>
      <c r="AH758" s="140">
        <f t="shared" si="580"/>
        <v>952.8</v>
      </c>
      <c r="AI758" s="141">
        <f t="shared" si="581"/>
        <v>659.07806952141061</v>
      </c>
      <c r="AJ758" s="142">
        <f t="shared" si="582"/>
        <v>627969.58464000002</v>
      </c>
      <c r="AK758" s="143">
        <f>INDEX(รายได้แยกตามสิทธิ!$H:$H,MATCH(CalBudget2567!$D758,รายได้แยกตามสิทธิ!$B:$B,0))</f>
        <v>26689363.370000001</v>
      </c>
      <c r="AL758" s="138">
        <f>INDEX(ผลงานOPDVisit_HDC!$K:$K,MATCH(CalBudget2567!$D758,ผลงานOPDVisit_HDC!$A:$A,0))</f>
        <v>4170</v>
      </c>
      <c r="AM758" s="138">
        <f t="shared" si="583"/>
        <v>6400.3269472422062</v>
      </c>
      <c r="AN758" s="139">
        <f t="shared" si="584"/>
        <v>5004</v>
      </c>
      <c r="AO758" s="140">
        <f t="shared" si="585"/>
        <v>5004</v>
      </c>
      <c r="AP758" s="141">
        <f t="shared" si="586"/>
        <v>6569.2955786494003</v>
      </c>
      <c r="AQ758" s="142">
        <f t="shared" si="587"/>
        <v>32872755.075561598</v>
      </c>
      <c r="AR758" s="144">
        <f t="shared" si="561"/>
        <v>94667591.902521595</v>
      </c>
      <c r="AS758" s="143">
        <f>INDEX(รายได้แยกตามสิทธิ!$I:$I,MATCH(CalBudget2567!$D758,รายได้แยกตามสิทธิ!$B:$B,0))</f>
        <v>25635383.66</v>
      </c>
      <c r="AT758" s="138">
        <f>INDEX(ผลงานAdjRw_DHES!$D:$D,MATCH(CalBudget2567!$D758,ผลงานAdjRw_DHES!$B:$B,0))</f>
        <v>2181.9737999999998</v>
      </c>
      <c r="AU758" s="143">
        <f t="shared" si="588"/>
        <v>11748.712867221413</v>
      </c>
      <c r="AV758" s="139">
        <f t="shared" si="589"/>
        <v>2618.3685599999994</v>
      </c>
      <c r="AW758" s="140">
        <f t="shared" si="590"/>
        <v>2618.3685599999994</v>
      </c>
      <c r="AX758" s="141">
        <f t="shared" si="591"/>
        <v>12058.878886916058</v>
      </c>
      <c r="AY758" s="142">
        <f t="shared" si="592"/>
        <v>31574589.346348796</v>
      </c>
      <c r="AZ758" s="143">
        <f>INDEX(รายได้แยกตามสิทธิ!$J:$J,MATCH(CalBudget2567!$D758,รายได้แยกตามสิทธิ!$B:$B,0))</f>
        <v>3958930</v>
      </c>
      <c r="BA758" s="138">
        <f>INDEX(ผลงานAdjRw_DHES!$F:$F,MATCH(CalBudget2567!$D758,ผลงานAdjRw_DHES!$B:$B,0))</f>
        <v>180.69709999999998</v>
      </c>
      <c r="BB758" s="143">
        <f t="shared" si="593"/>
        <v>21909.206069162152</v>
      </c>
      <c r="BC758" s="139">
        <f t="shared" si="594"/>
        <v>216.83651999999998</v>
      </c>
      <c r="BD758" s="140">
        <f t="shared" si="595"/>
        <v>216.83651999999998</v>
      </c>
      <c r="BE758" s="141">
        <f t="shared" si="596"/>
        <v>22487.609109388031</v>
      </c>
      <c r="BF758" s="142">
        <f t="shared" si="597"/>
        <v>4876134.9024</v>
      </c>
      <c r="BG758" s="143">
        <f>INDEX(รายได้แยกตามสิทธิ!$K:$K,MATCH(CalBudget2567!$D758,รายได้แยกตามสิทธิ!$B:$B,0))</f>
        <v>1752697.4</v>
      </c>
      <c r="BH758" s="138">
        <f>INDEX(ผลงานAdjRw_DHES!$E:$E,MATCH(CalBudget2567!$D758,ผลงานAdjRw_DHES!$B:$B,0))</f>
        <v>79.082399999999993</v>
      </c>
      <c r="BI758" s="143">
        <f t="shared" si="598"/>
        <v>22162.92626425096</v>
      </c>
      <c r="BJ758" s="139">
        <f t="shared" si="599"/>
        <v>94.898879999999991</v>
      </c>
      <c r="BK758" s="140">
        <f t="shared" si="600"/>
        <v>94.898879999999991</v>
      </c>
      <c r="BL758" s="141">
        <f t="shared" si="601"/>
        <v>22748.027517627186</v>
      </c>
      <c r="BM758" s="142">
        <f t="shared" si="602"/>
        <v>2158762.3336320003</v>
      </c>
      <c r="BN758" s="143">
        <f>INDEX(รายได้แยกตามสิทธิ!$N:$N,MATCH(CalBudget2567!$D758,รายได้แยกตามสิทธิ!$B:$B,0))</f>
        <v>5740362.6799999997</v>
      </c>
      <c r="BO758" s="138">
        <f>INDEX(ผลงานAdjRw_DHES!$I:$I,MATCH(CalBudget2567!$D758,ผลงานAdjRw_DHES!$B:$B,0))</f>
        <v>179.5518000000003</v>
      </c>
      <c r="BP758" s="143">
        <f t="shared" si="603"/>
        <v>31970.510348545602</v>
      </c>
      <c r="BQ758" s="139">
        <f t="shared" si="604"/>
        <v>215.46216000000035</v>
      </c>
      <c r="BR758" s="140">
        <f t="shared" si="605"/>
        <v>215.46216000000035</v>
      </c>
      <c r="BS758" s="141">
        <f t="shared" si="606"/>
        <v>32814.531821747209</v>
      </c>
      <c r="BT758" s="142">
        <f t="shared" si="607"/>
        <v>7070289.9057024</v>
      </c>
      <c r="BU758" s="144">
        <f t="shared" si="608"/>
        <v>45679776.488083191</v>
      </c>
      <c r="BV758" s="145">
        <f t="shared" si="562"/>
        <v>140347368.39060479</v>
      </c>
      <c r="BW758" s="146">
        <f>INDEX(รายได้แยกตามสิทธิ!$Q:$Q,MATCH(CalBudget2567!$D758,รายได้แยกตามสิทธิ!$B:$B,0))</f>
        <v>0.35</v>
      </c>
      <c r="BX758" s="145">
        <f t="shared" si="609"/>
        <v>49121578.936711676</v>
      </c>
      <c r="BY758" s="141"/>
      <c r="BZ758" s="143">
        <f t="shared" si="610"/>
        <v>89353</v>
      </c>
      <c r="CA758" s="138">
        <f>INDEX(ผลงานOPDVisit_HDC!$C:$C,MATCH(CalBudget2567!$D758,ผลงานOPDVisit_HDC!$A:$A,0))</f>
        <v>89353</v>
      </c>
      <c r="CB758" s="138">
        <f t="shared" si="611"/>
        <v>0</v>
      </c>
    </row>
    <row r="759" spans="1:80" hidden="1" x14ac:dyDescent="0.7">
      <c r="A759" s="136">
        <f>COUNTA($D$16:D759)</f>
        <v>744</v>
      </c>
      <c r="B759" s="1">
        <v>11</v>
      </c>
      <c r="C759" s="2" t="s">
        <v>62</v>
      </c>
      <c r="D759" s="91" t="s">
        <v>819</v>
      </c>
      <c r="E759" s="3" t="s">
        <v>1706</v>
      </c>
      <c r="F759" s="4" t="s">
        <v>1876</v>
      </c>
      <c r="G759" s="1">
        <v>5</v>
      </c>
      <c r="H759" s="3" t="s">
        <v>2964</v>
      </c>
      <c r="I759" s="137">
        <f>INDEX(รายได้แยกตามสิทธิ!$D:$D,MATCH(CalBudget2567!$D759,รายได้แยกตามสิทธิ!$B:$B,0))</f>
        <v>29892621.5</v>
      </c>
      <c r="J759" s="138">
        <f>INDEX(ผลงานOPDVisit_HDC!$F:$F,MATCH(CalBudget2567!$D759,ผลงานOPDVisit_HDC!$A:$A,0))</f>
        <v>35848</v>
      </c>
      <c r="K759" s="138">
        <f t="shared" si="563"/>
        <v>833.871387525106</v>
      </c>
      <c r="L759" s="139">
        <f t="shared" si="564"/>
        <v>43017.599999999999</v>
      </c>
      <c r="M759" s="140">
        <f t="shared" si="565"/>
        <v>43017.599999999999</v>
      </c>
      <c r="N759" s="141">
        <f t="shared" si="566"/>
        <v>855.88559215576879</v>
      </c>
      <c r="O759" s="142">
        <f t="shared" si="567"/>
        <v>36818144.049120001</v>
      </c>
      <c r="P759" s="143">
        <f>INDEX(รายได้แยกตามสิทธิ!$E:$E,MATCH(CalBudget2567!$D759,รายได้แยกตามสิทธิ!$B:$B,0))</f>
        <v>4586021.5</v>
      </c>
      <c r="Q759" s="138">
        <f>INDEX(ผลงานOPDVisit_HDC!$D:$D,MATCH(CalBudget2567!$D759,ผลงานOPDVisit_HDC!$A:$A,0))</f>
        <v>6898</v>
      </c>
      <c r="R759" s="138">
        <f t="shared" si="568"/>
        <v>664.83350246448242</v>
      </c>
      <c r="S759" s="139">
        <f t="shared" si="569"/>
        <v>8277.6</v>
      </c>
      <c r="T759" s="140">
        <f t="shared" si="570"/>
        <v>8277.6</v>
      </c>
      <c r="U759" s="141">
        <f t="shared" si="571"/>
        <v>682.3851069295448</v>
      </c>
      <c r="V759" s="142">
        <f t="shared" si="572"/>
        <v>5648510.9611200001</v>
      </c>
      <c r="W759" s="143">
        <f>INDEX(รายได้แยกตามสิทธิ!$F:$F,MATCH(CalBudget2567!$D759,รายได้แยกตามสิทธิ!$B:$B,0))</f>
        <v>2826436.5</v>
      </c>
      <c r="X759" s="138">
        <f>INDEX(ผลงานOPDVisit_HDC!$E:$E,MATCH(CalBudget2567!$D759,ผลงานOPDVisit_HDC!$A:$A,0))</f>
        <v>6541</v>
      </c>
      <c r="Y759" s="138">
        <f t="shared" si="573"/>
        <v>432.11076288029352</v>
      </c>
      <c r="Z759" s="139">
        <f t="shared" si="574"/>
        <v>7849.2</v>
      </c>
      <c r="AA759" s="140">
        <f t="shared" si="575"/>
        <v>7849.2</v>
      </c>
      <c r="AB759" s="141">
        <f t="shared" si="576"/>
        <v>443.51848702033328</v>
      </c>
      <c r="AC759" s="142">
        <f t="shared" si="577"/>
        <v>3481265.3083199998</v>
      </c>
      <c r="AD759" s="143">
        <f>INDEX(รายได้แยกตามสิทธิ!$G:$G,MATCH(CalBudget2567!$D759,รายได้แยกตามสิทธิ!$B:$B,0))</f>
        <v>152637</v>
      </c>
      <c r="AE759" s="138">
        <f>INDEX(ผลงานOPDVisit_HDC!$G:$G,MATCH(CalBudget2567!$D759,ผลงานOPDVisit_HDC!$A:$A,0))</f>
        <v>144</v>
      </c>
      <c r="AF759" s="138">
        <f t="shared" si="578"/>
        <v>1059.9791666666667</v>
      </c>
      <c r="AG759" s="139">
        <f t="shared" si="579"/>
        <v>172.79999999999998</v>
      </c>
      <c r="AH759" s="140">
        <f t="shared" si="580"/>
        <v>172.79999999999998</v>
      </c>
      <c r="AI759" s="141">
        <f t="shared" si="581"/>
        <v>1087.9626166666667</v>
      </c>
      <c r="AJ759" s="142">
        <f t="shared" si="582"/>
        <v>187999.94016</v>
      </c>
      <c r="AK759" s="143">
        <f>INDEX(รายได้แยกตามสิทธิ!$H:$H,MATCH(CalBudget2567!$D759,รายได้แยกตามสิทธิ!$B:$B,0))</f>
        <v>22938105.699999999</v>
      </c>
      <c r="AL759" s="138">
        <f>INDEX(ผลงานOPDVisit_HDC!$K:$K,MATCH(CalBudget2567!$D759,ผลงานOPDVisit_HDC!$A:$A,0))</f>
        <v>26</v>
      </c>
      <c r="AM759" s="138">
        <f t="shared" si="583"/>
        <v>882234.83461538458</v>
      </c>
      <c r="AN759" s="139">
        <f t="shared" si="584"/>
        <v>31.2</v>
      </c>
      <c r="AO759" s="140">
        <f t="shared" si="585"/>
        <v>31.2</v>
      </c>
      <c r="AP759" s="141">
        <f t="shared" si="586"/>
        <v>905525.83424923068</v>
      </c>
      <c r="AQ759" s="142">
        <f t="shared" si="587"/>
        <v>28252406.028575998</v>
      </c>
      <c r="AR759" s="144">
        <f t="shared" si="561"/>
        <v>74388326.287295997</v>
      </c>
      <c r="AS759" s="143">
        <f>INDEX(รายได้แยกตามสิทธิ!$I:$I,MATCH(CalBudget2567!$D759,รายได้แยกตามสิทธิ!$B:$B,0))</f>
        <v>6470878.6200000001</v>
      </c>
      <c r="AT759" s="138">
        <f>INDEX(ผลงานAdjRw_DHES!$D:$D,MATCH(CalBudget2567!$D759,ผลงานAdjRw_DHES!$B:$B,0))</f>
        <v>515.62860000000001</v>
      </c>
      <c r="AU759" s="143">
        <f t="shared" si="588"/>
        <v>12549.495159888338</v>
      </c>
      <c r="AV759" s="139">
        <f t="shared" si="589"/>
        <v>618.75432000000001</v>
      </c>
      <c r="AW759" s="140">
        <f t="shared" si="590"/>
        <v>618.75432000000001</v>
      </c>
      <c r="AX759" s="141">
        <f t="shared" si="591"/>
        <v>12880.80183210939</v>
      </c>
      <c r="AY759" s="142">
        <f t="shared" si="592"/>
        <v>7970051.7786815995</v>
      </c>
      <c r="AZ759" s="143">
        <f>INDEX(รายได้แยกตามสิทธิ!$J:$J,MATCH(CalBudget2567!$D759,รายได้แยกตามสิทธิ!$B:$B,0))</f>
        <v>2224658.37</v>
      </c>
      <c r="BA759" s="138">
        <f>INDEX(ผลงานAdjRw_DHES!$F:$F,MATCH(CalBudget2567!$D759,ผลงานAdjRw_DHES!$B:$B,0))</f>
        <v>20.665199999999999</v>
      </c>
      <c r="BB759" s="143">
        <f t="shared" si="593"/>
        <v>107652.39968642937</v>
      </c>
      <c r="BC759" s="139">
        <f t="shared" si="594"/>
        <v>24.798239999999996</v>
      </c>
      <c r="BD759" s="140">
        <f t="shared" si="595"/>
        <v>24.798239999999996</v>
      </c>
      <c r="BE759" s="141">
        <f t="shared" si="596"/>
        <v>110494.42303815112</v>
      </c>
      <c r="BF759" s="142">
        <f t="shared" si="597"/>
        <v>2740067.2211616002</v>
      </c>
      <c r="BG759" s="143">
        <f>INDEX(รายได้แยกตามสิทธิ!$K:$K,MATCH(CalBudget2567!$D759,รายได้แยกตามสิทธิ!$B:$B,0))</f>
        <v>439679.72</v>
      </c>
      <c r="BH759" s="138">
        <f>INDEX(ผลงานAdjRw_DHES!$E:$E,MATCH(CalBudget2567!$D759,ผลงานAdjRw_DHES!$B:$B,0))</f>
        <v>25.094100000000001</v>
      </c>
      <c r="BI759" s="143">
        <f t="shared" si="598"/>
        <v>17521.238856942466</v>
      </c>
      <c r="BJ759" s="139">
        <f t="shared" si="599"/>
        <v>30.112919999999999</v>
      </c>
      <c r="BK759" s="140">
        <f t="shared" si="600"/>
        <v>30.112919999999999</v>
      </c>
      <c r="BL759" s="141">
        <f t="shared" si="601"/>
        <v>17983.799562765747</v>
      </c>
      <c r="BM759" s="142">
        <f t="shared" si="602"/>
        <v>541544.7175295999</v>
      </c>
      <c r="BN759" s="143">
        <f>INDEX(รายได้แยกตามสิทธิ!$N:$N,MATCH(CalBudget2567!$D759,รายได้แยกตามสิทธิ!$B:$B,0))</f>
        <v>415124</v>
      </c>
      <c r="BO759" s="138">
        <f>INDEX(ผลงานAdjRw_DHES!$I:$I,MATCH(CalBudget2567!$D759,ผลงานAdjRw_DHES!$B:$B,0))</f>
        <v>15.141800000000046</v>
      </c>
      <c r="BP759" s="143">
        <f t="shared" si="603"/>
        <v>27415.762987227328</v>
      </c>
      <c r="BQ759" s="139">
        <f t="shared" si="604"/>
        <v>18.170160000000056</v>
      </c>
      <c r="BR759" s="140">
        <f t="shared" si="605"/>
        <v>18.170160000000056</v>
      </c>
      <c r="BS759" s="141">
        <f t="shared" si="606"/>
        <v>28139.539130090128</v>
      </c>
      <c r="BT759" s="142">
        <f t="shared" si="607"/>
        <v>511299.92832000001</v>
      </c>
      <c r="BU759" s="144">
        <f t="shared" si="608"/>
        <v>11762963.645692799</v>
      </c>
      <c r="BV759" s="145">
        <f t="shared" si="562"/>
        <v>86151289.932988793</v>
      </c>
      <c r="BW759" s="146">
        <f>INDEX(รายได้แยกตามสิทธิ!$Q:$Q,MATCH(CalBudget2567!$D759,รายได้แยกตามสิทธิ!$B:$B,0))</f>
        <v>0.42</v>
      </c>
      <c r="BX759" s="145">
        <f t="shared" si="609"/>
        <v>36183541.771855295</v>
      </c>
      <c r="BY759" s="141"/>
      <c r="BZ759" s="143">
        <f t="shared" si="610"/>
        <v>49457</v>
      </c>
      <c r="CA759" s="138">
        <f>INDEX(ผลงานOPDVisit_HDC!$C:$C,MATCH(CalBudget2567!$D759,ผลงานOPDVisit_HDC!$A:$A,0))</f>
        <v>49457</v>
      </c>
      <c r="CB759" s="138">
        <f t="shared" si="611"/>
        <v>0</v>
      </c>
    </row>
    <row r="760" spans="1:80" hidden="1" x14ac:dyDescent="0.7">
      <c r="A760" s="136">
        <f>COUNTA($D$16:D760)</f>
        <v>745</v>
      </c>
      <c r="B760" s="1">
        <v>11</v>
      </c>
      <c r="C760" s="2" t="s">
        <v>62</v>
      </c>
      <c r="D760" s="91" t="s">
        <v>820</v>
      </c>
      <c r="E760" s="3" t="s">
        <v>1707</v>
      </c>
      <c r="F760" s="4" t="s">
        <v>1876</v>
      </c>
      <c r="G760" s="1">
        <v>7</v>
      </c>
      <c r="H760" s="3" t="s">
        <v>2966</v>
      </c>
      <c r="I760" s="137">
        <f>INDEX(รายได้แยกตามสิทธิ!$D:$D,MATCH(CalBudget2567!$D760,รายได้แยกตามสิทธิ!$B:$B,0))</f>
        <v>45720341.670000002</v>
      </c>
      <c r="J760" s="138">
        <f>INDEX(ผลงานOPDVisit_HDC!$F:$F,MATCH(CalBudget2567!$D760,ผลงานOPDVisit_HDC!$A:$A,0))</f>
        <v>71640</v>
      </c>
      <c r="K760" s="138">
        <f t="shared" si="563"/>
        <v>638.19572403685095</v>
      </c>
      <c r="L760" s="139">
        <f t="shared" si="564"/>
        <v>85968</v>
      </c>
      <c r="M760" s="140">
        <f t="shared" si="565"/>
        <v>85968</v>
      </c>
      <c r="N760" s="141">
        <f t="shared" si="566"/>
        <v>655.0440911514238</v>
      </c>
      <c r="O760" s="142">
        <f t="shared" si="567"/>
        <v>56312830.4281056</v>
      </c>
      <c r="P760" s="143">
        <f>INDEX(รายได้แยกตามสิทธิ!$E:$E,MATCH(CalBudget2567!$D760,รายได้แยกตามสิทธิ!$B:$B,0))</f>
        <v>5985259.2199999997</v>
      </c>
      <c r="Q760" s="138">
        <f>INDEX(ผลงานOPDVisit_HDC!$D:$D,MATCH(CalBudget2567!$D760,ผลงานOPDVisit_HDC!$A:$A,0))</f>
        <v>11793</v>
      </c>
      <c r="R760" s="138">
        <f t="shared" si="568"/>
        <v>507.52643262952597</v>
      </c>
      <c r="S760" s="139">
        <f t="shared" si="569"/>
        <v>14151.6</v>
      </c>
      <c r="T760" s="140">
        <f t="shared" si="570"/>
        <v>14151.6</v>
      </c>
      <c r="U760" s="141">
        <f t="shared" si="571"/>
        <v>520.9251304509454</v>
      </c>
      <c r="V760" s="142">
        <f t="shared" si="572"/>
        <v>7371924.0760895992</v>
      </c>
      <c r="W760" s="143">
        <f>INDEX(รายได้แยกตามสิทธิ!$F:$F,MATCH(CalBudget2567!$D760,รายได้แยกตามสิทธิ!$B:$B,0))</f>
        <v>2413610.69</v>
      </c>
      <c r="X760" s="138">
        <f>INDEX(ผลงานOPDVisit_HDC!$E:$E,MATCH(CalBudget2567!$D760,ผลงานOPDVisit_HDC!$A:$A,0))</f>
        <v>10865</v>
      </c>
      <c r="Y760" s="138">
        <f t="shared" si="573"/>
        <v>222.14548458352508</v>
      </c>
      <c r="Z760" s="139">
        <f t="shared" si="574"/>
        <v>13038</v>
      </c>
      <c r="AA760" s="140">
        <f t="shared" si="575"/>
        <v>13038</v>
      </c>
      <c r="AB760" s="141">
        <f t="shared" si="576"/>
        <v>228.01012537653014</v>
      </c>
      <c r="AC760" s="142">
        <f t="shared" si="577"/>
        <v>2972796.0146591999</v>
      </c>
      <c r="AD760" s="143">
        <f>INDEX(รายได้แยกตามสิทธิ!$G:$G,MATCH(CalBudget2567!$D760,รายได้แยกตามสิทธิ!$B:$B,0))</f>
        <v>337444.76</v>
      </c>
      <c r="AE760" s="138">
        <f>INDEX(ผลงานOPDVisit_HDC!$G:$G,MATCH(CalBudget2567!$D760,ผลงานOPDVisit_HDC!$A:$A,0))</f>
        <v>0</v>
      </c>
      <c r="AF760" s="138">
        <f t="shared" si="578"/>
        <v>0</v>
      </c>
      <c r="AG760" s="139">
        <f t="shared" si="579"/>
        <v>0</v>
      </c>
      <c r="AH760" s="140">
        <f t="shared" si="580"/>
        <v>0</v>
      </c>
      <c r="AI760" s="141">
        <f t="shared" si="581"/>
        <v>0</v>
      </c>
      <c r="AJ760" s="142">
        <f t="shared" si="582"/>
        <v>0</v>
      </c>
      <c r="AK760" s="143">
        <f>INDEX(รายได้แยกตามสิทธิ!$H:$H,MATCH(CalBudget2567!$D760,รายได้แยกตามสิทธิ!$B:$B,0))</f>
        <v>3964625.22</v>
      </c>
      <c r="AL760" s="138">
        <f>INDEX(ผลงานOPDVisit_HDC!$K:$K,MATCH(CalBudget2567!$D760,ผลงานOPDVisit_HDC!$A:$A,0))</f>
        <v>4972</v>
      </c>
      <c r="AM760" s="138">
        <f t="shared" si="583"/>
        <v>797.39043041029765</v>
      </c>
      <c r="AN760" s="139">
        <f t="shared" si="584"/>
        <v>5966.4</v>
      </c>
      <c r="AO760" s="140">
        <f t="shared" si="585"/>
        <v>5966.4</v>
      </c>
      <c r="AP760" s="141">
        <f t="shared" si="586"/>
        <v>818.44153777312954</v>
      </c>
      <c r="AQ760" s="142">
        <f t="shared" si="587"/>
        <v>4883149.5909695998</v>
      </c>
      <c r="AR760" s="144">
        <f t="shared" si="561"/>
        <v>71540700.109824002</v>
      </c>
      <c r="AS760" s="143">
        <f>INDEX(รายได้แยกตามสิทธิ!$I:$I,MATCH(CalBudget2567!$D760,รายได้แยกตามสิทธิ!$B:$B,0))</f>
        <v>18811253.84</v>
      </c>
      <c r="AT760" s="138">
        <f>INDEX(ผลงานAdjRw_DHES!$D:$D,MATCH(CalBudget2567!$D760,ผลงานAdjRw_DHES!$B:$B,0))</f>
        <v>1712.3280000000002</v>
      </c>
      <c r="AU760" s="143">
        <f t="shared" si="588"/>
        <v>10985.777164188168</v>
      </c>
      <c r="AV760" s="139">
        <f t="shared" si="589"/>
        <v>2054.7936</v>
      </c>
      <c r="AW760" s="140">
        <f t="shared" si="590"/>
        <v>2054.7936</v>
      </c>
      <c r="AX760" s="141">
        <f t="shared" si="591"/>
        <v>11275.801681322735</v>
      </c>
      <c r="AY760" s="142">
        <f t="shared" si="592"/>
        <v>23169445.129651196</v>
      </c>
      <c r="AZ760" s="143">
        <f>INDEX(รายได้แยกตามสิทธิ!$J:$J,MATCH(CalBudget2567!$D760,รายได้แยกตามสิทธิ!$B:$B,0))</f>
        <v>1389857.45</v>
      </c>
      <c r="BA760" s="138">
        <f>INDEX(ผลงานAdjRw_DHES!$F:$F,MATCH(CalBudget2567!$D760,ผลงานAdjRw_DHES!$B:$B,0))</f>
        <v>116.34399999999999</v>
      </c>
      <c r="BB760" s="143">
        <f t="shared" si="593"/>
        <v>11946.103365880492</v>
      </c>
      <c r="BC760" s="139">
        <f t="shared" si="594"/>
        <v>139.61279999999999</v>
      </c>
      <c r="BD760" s="140">
        <f t="shared" si="595"/>
        <v>139.61279999999999</v>
      </c>
      <c r="BE760" s="141">
        <f t="shared" si="596"/>
        <v>12261.480494739737</v>
      </c>
      <c r="BF760" s="142">
        <f t="shared" si="597"/>
        <v>1711859.624016</v>
      </c>
      <c r="BG760" s="143">
        <f>INDEX(รายได้แยกตามสิทธิ!$K:$K,MATCH(CalBudget2567!$D760,รายได้แยกตามสิทธิ!$B:$B,0))</f>
        <v>1098624.1100000001</v>
      </c>
      <c r="BH760" s="138">
        <f>INDEX(ผลงานAdjRw_DHES!$E:$E,MATCH(CalBudget2567!$D760,ผลงานAdjRw_DHES!$B:$B,0))</f>
        <v>64.575999999999993</v>
      </c>
      <c r="BI760" s="143">
        <f t="shared" si="598"/>
        <v>17012.885747026761</v>
      </c>
      <c r="BJ760" s="139">
        <f t="shared" si="599"/>
        <v>77.491199999999992</v>
      </c>
      <c r="BK760" s="140">
        <f t="shared" si="600"/>
        <v>77.491199999999992</v>
      </c>
      <c r="BL760" s="141">
        <f t="shared" si="601"/>
        <v>17462.025930748267</v>
      </c>
      <c r="BM760" s="142">
        <f t="shared" si="602"/>
        <v>1353153.3438048</v>
      </c>
      <c r="BN760" s="143">
        <f>INDEX(รายได้แยกตามสิทธิ!$N:$N,MATCH(CalBudget2567!$D760,รายได้แยกตามสิทธิ!$B:$B,0))</f>
        <v>210015.97</v>
      </c>
      <c r="BO760" s="138">
        <f>INDEX(ผลงานAdjRw_DHES!$I:$I,MATCH(CalBudget2567!$D760,ผลงานAdjRw_DHES!$B:$B,0))</f>
        <v>570.18999999999983</v>
      </c>
      <c r="BP760" s="143">
        <f t="shared" si="603"/>
        <v>368.32629474385743</v>
      </c>
      <c r="BQ760" s="139">
        <f t="shared" si="604"/>
        <v>684.22799999999972</v>
      </c>
      <c r="BR760" s="140">
        <f t="shared" si="605"/>
        <v>684.22799999999972</v>
      </c>
      <c r="BS760" s="141">
        <f t="shared" si="606"/>
        <v>378.05010892509529</v>
      </c>
      <c r="BT760" s="142">
        <f t="shared" si="607"/>
        <v>258672.46992959999</v>
      </c>
      <c r="BU760" s="144">
        <f t="shared" si="608"/>
        <v>26493130.567401595</v>
      </c>
      <c r="BV760" s="145">
        <f t="shared" si="562"/>
        <v>98033830.67722559</v>
      </c>
      <c r="BW760" s="146">
        <f>INDEX(รายได้แยกตามสิทธิ!$Q:$Q,MATCH(CalBudget2567!$D760,รายได้แยกตามสิทธิ!$B:$B,0))</f>
        <v>0.51</v>
      </c>
      <c r="BX760" s="145">
        <f t="shared" si="609"/>
        <v>49997253.645385049</v>
      </c>
      <c r="BY760" s="141"/>
      <c r="BZ760" s="143">
        <f t="shared" si="610"/>
        <v>99270</v>
      </c>
      <c r="CA760" s="138">
        <f>INDEX(ผลงานOPDVisit_HDC!$C:$C,MATCH(CalBudget2567!$D760,ผลงานOPDVisit_HDC!$A:$A,0))</f>
        <v>99270</v>
      </c>
      <c r="CB760" s="138">
        <f t="shared" si="611"/>
        <v>0</v>
      </c>
    </row>
    <row r="761" spans="1:80" hidden="1" x14ac:dyDescent="0.7">
      <c r="A761" s="136">
        <f>COUNTA($D$16:D761)</f>
        <v>746</v>
      </c>
      <c r="B761" s="1">
        <v>11</v>
      </c>
      <c r="C761" s="2" t="s">
        <v>62</v>
      </c>
      <c r="D761" s="91" t="s">
        <v>821</v>
      </c>
      <c r="E761" s="3" t="s">
        <v>1708</v>
      </c>
      <c r="F761" s="4" t="s">
        <v>1876</v>
      </c>
      <c r="G761" s="1">
        <v>6</v>
      </c>
      <c r="H761" s="3" t="s">
        <v>2965</v>
      </c>
      <c r="I761" s="137">
        <f>INDEX(รายได้แยกตามสิทธิ!$D:$D,MATCH(CalBudget2567!$D761,รายได้แยกตามสิทธิ!$B:$B,0))</f>
        <v>45442197.359999999</v>
      </c>
      <c r="J761" s="138">
        <f>INDEX(ผลงานOPDVisit_HDC!$F:$F,MATCH(CalBudget2567!$D761,ผลงานOPDVisit_HDC!$A:$A,0))</f>
        <v>67612</v>
      </c>
      <c r="K761" s="138">
        <f t="shared" si="563"/>
        <v>672.10254629355734</v>
      </c>
      <c r="L761" s="139">
        <f t="shared" si="564"/>
        <v>81134.399999999994</v>
      </c>
      <c r="M761" s="140">
        <f t="shared" si="565"/>
        <v>81134.399999999994</v>
      </c>
      <c r="N761" s="141">
        <f t="shared" si="566"/>
        <v>689.84605351570724</v>
      </c>
      <c r="O761" s="142">
        <f t="shared" si="567"/>
        <v>55970245.644364797</v>
      </c>
      <c r="P761" s="143">
        <f>INDEX(รายได้แยกตามสิทธิ!$E:$E,MATCH(CalBudget2567!$D761,รายได้แยกตามสิทธิ!$B:$B,0))</f>
        <v>6082904</v>
      </c>
      <c r="Q761" s="138">
        <f>INDEX(ผลงานOPDVisit_HDC!$D:$D,MATCH(CalBudget2567!$D761,ผลงานOPDVisit_HDC!$A:$A,0))</f>
        <v>9423</v>
      </c>
      <c r="R761" s="138">
        <f t="shared" si="568"/>
        <v>645.53793908521698</v>
      </c>
      <c r="S761" s="139">
        <f t="shared" si="569"/>
        <v>11307.6</v>
      </c>
      <c r="T761" s="140">
        <f t="shared" si="570"/>
        <v>11307.6</v>
      </c>
      <c r="U761" s="141">
        <f t="shared" si="571"/>
        <v>662.58014067706665</v>
      </c>
      <c r="V761" s="142">
        <f t="shared" si="572"/>
        <v>7492191.1987199988</v>
      </c>
      <c r="W761" s="143">
        <f>INDEX(รายได้แยกตามสิทธิ!$F:$F,MATCH(CalBudget2567!$D761,รายได้แยกตามสิทธิ!$B:$B,0))</f>
        <v>2648331.15</v>
      </c>
      <c r="X761" s="138">
        <f>INDEX(ผลงานOPDVisit_HDC!$E:$E,MATCH(CalBudget2567!$D761,ผลงานOPDVisit_HDC!$A:$A,0))</f>
        <v>5893</v>
      </c>
      <c r="Y761" s="138">
        <f t="shared" si="573"/>
        <v>449.40287629390804</v>
      </c>
      <c r="Z761" s="139">
        <f t="shared" si="574"/>
        <v>7071.5999999999995</v>
      </c>
      <c r="AA761" s="140">
        <f t="shared" si="575"/>
        <v>7071.5999999999995</v>
      </c>
      <c r="AB761" s="141">
        <f t="shared" si="576"/>
        <v>461.26711222806722</v>
      </c>
      <c r="AC761" s="142">
        <f t="shared" si="577"/>
        <v>3261896.5108320001</v>
      </c>
      <c r="AD761" s="143">
        <f>INDEX(รายได้แยกตามสิทธิ!$G:$G,MATCH(CalBudget2567!$D761,รายได้แยกตามสิทธิ!$B:$B,0))</f>
        <v>153065</v>
      </c>
      <c r="AE761" s="138">
        <f>INDEX(ผลงานOPDVisit_HDC!$G:$G,MATCH(CalBudget2567!$D761,ผลงานOPDVisit_HDC!$A:$A,0))</f>
        <v>194</v>
      </c>
      <c r="AF761" s="138">
        <f t="shared" si="578"/>
        <v>788.9948453608248</v>
      </c>
      <c r="AG761" s="139">
        <f t="shared" si="579"/>
        <v>232.79999999999998</v>
      </c>
      <c r="AH761" s="140">
        <f t="shared" si="580"/>
        <v>232.79999999999998</v>
      </c>
      <c r="AI761" s="141">
        <f t="shared" si="581"/>
        <v>809.8243092783506</v>
      </c>
      <c r="AJ761" s="142">
        <f t="shared" si="582"/>
        <v>188527.0992</v>
      </c>
      <c r="AK761" s="143">
        <f>INDEX(รายได้แยกตามสิทธิ!$H:$H,MATCH(CalBudget2567!$D761,รายได้แยกตามสิทธิ!$B:$B,0))</f>
        <v>9663643</v>
      </c>
      <c r="AL761" s="138">
        <f>INDEX(ผลงานOPDVisit_HDC!$K:$K,MATCH(CalBudget2567!$D761,ผลงานOPDVisit_HDC!$A:$A,0))</f>
        <v>5220</v>
      </c>
      <c r="AM761" s="138">
        <f t="shared" si="583"/>
        <v>1851.2726053639847</v>
      </c>
      <c r="AN761" s="139">
        <f t="shared" si="584"/>
        <v>6264</v>
      </c>
      <c r="AO761" s="140">
        <f t="shared" si="585"/>
        <v>6264</v>
      </c>
      <c r="AP761" s="141">
        <f t="shared" si="586"/>
        <v>1900.1462021455939</v>
      </c>
      <c r="AQ761" s="142">
        <f t="shared" si="587"/>
        <v>11902515.81024</v>
      </c>
      <c r="AR761" s="144">
        <f t="shared" si="561"/>
        <v>78815376.263356805</v>
      </c>
      <c r="AS761" s="143">
        <f>INDEX(รายได้แยกตามสิทธิ!$I:$I,MATCH(CalBudget2567!$D761,รายได้แยกตามสิทธิ!$B:$B,0))</f>
        <v>24951319.960000001</v>
      </c>
      <c r="AT761" s="138">
        <f>INDEX(ผลงานAdjRw_DHES!$D:$D,MATCH(CalBudget2567!$D761,ผลงานAdjRw_DHES!$B:$B,0))</f>
        <v>2576.2053000000001</v>
      </c>
      <c r="AU761" s="143">
        <f t="shared" si="588"/>
        <v>9685.2995217423086</v>
      </c>
      <c r="AV761" s="139">
        <f t="shared" si="589"/>
        <v>3091.4463599999999</v>
      </c>
      <c r="AW761" s="140">
        <f t="shared" si="590"/>
        <v>3091.4463599999999</v>
      </c>
      <c r="AX761" s="141">
        <f t="shared" si="591"/>
        <v>9940.9914291163059</v>
      </c>
      <c r="AY761" s="142">
        <f t="shared" si="592"/>
        <v>30732041.768332802</v>
      </c>
      <c r="AZ761" s="143">
        <f>INDEX(รายได้แยกตามสิทธิ!$J:$J,MATCH(CalBudget2567!$D761,รายได้แยกตามสิทธิ!$B:$B,0))</f>
        <v>2269285.0299999998</v>
      </c>
      <c r="BA761" s="138">
        <f>INDEX(ผลงานAdjRw_DHES!$F:$F,MATCH(CalBudget2567!$D761,ผลงานAdjRw_DHES!$B:$B,0))</f>
        <v>135.6</v>
      </c>
      <c r="BB761" s="143">
        <f t="shared" si="593"/>
        <v>16735.140339233036</v>
      </c>
      <c r="BC761" s="139">
        <f t="shared" si="594"/>
        <v>162.72</v>
      </c>
      <c r="BD761" s="140">
        <f t="shared" si="595"/>
        <v>162.72</v>
      </c>
      <c r="BE761" s="141">
        <f t="shared" si="596"/>
        <v>17176.948044188786</v>
      </c>
      <c r="BF761" s="142">
        <f t="shared" si="597"/>
        <v>2795032.9857503991</v>
      </c>
      <c r="BG761" s="143">
        <f>INDEX(รายได้แยกตามสิทธิ!$K:$K,MATCH(CalBudget2567!$D761,รายได้แยกตามสิทธิ!$B:$B,0))</f>
        <v>1407042</v>
      </c>
      <c r="BH761" s="138">
        <f>INDEX(ผลงานAdjRw_DHES!$E:$E,MATCH(CalBudget2567!$D761,ผลงานAdjRw_DHES!$B:$B,0))</f>
        <v>92.420999999999992</v>
      </c>
      <c r="BI761" s="143">
        <f t="shared" si="598"/>
        <v>15224.267211997274</v>
      </c>
      <c r="BJ761" s="139">
        <f t="shared" si="599"/>
        <v>110.90519999999999</v>
      </c>
      <c r="BK761" s="140">
        <f t="shared" si="600"/>
        <v>110.90519999999999</v>
      </c>
      <c r="BL761" s="141">
        <f t="shared" si="601"/>
        <v>15626.187866394002</v>
      </c>
      <c r="BM761" s="142">
        <f t="shared" si="602"/>
        <v>1733025.4905600001</v>
      </c>
      <c r="BN761" s="143">
        <f>INDEX(รายได้แยกตามสิทธิ!$N:$N,MATCH(CalBudget2567!$D761,รายได้แยกตามสิทธิ!$B:$B,0))</f>
        <v>6392504.4000000004</v>
      </c>
      <c r="BO761" s="138">
        <f>INDEX(ผลงานAdjRw_DHES!$I:$I,MATCH(CalBudget2567!$D761,ผลงานAdjRw_DHES!$B:$B,0))</f>
        <v>628.36070000000029</v>
      </c>
      <c r="BP761" s="143">
        <f t="shared" si="603"/>
        <v>10173.30396379022</v>
      </c>
      <c r="BQ761" s="139">
        <f t="shared" si="604"/>
        <v>754.03284000000031</v>
      </c>
      <c r="BR761" s="140">
        <f t="shared" si="605"/>
        <v>754.03284000000031</v>
      </c>
      <c r="BS761" s="141">
        <f t="shared" si="606"/>
        <v>10441.879188434283</v>
      </c>
      <c r="BT761" s="142">
        <f t="shared" si="607"/>
        <v>7873519.8193920003</v>
      </c>
      <c r="BU761" s="144">
        <f t="shared" si="608"/>
        <v>43133620.064035207</v>
      </c>
      <c r="BV761" s="145">
        <f t="shared" si="562"/>
        <v>121948996.32739201</v>
      </c>
      <c r="BW761" s="146">
        <f>INDEX(รายได้แยกตามสิทธิ!$Q:$Q,MATCH(CalBudget2567!$D761,รายได้แยกตามสิทธิ!$B:$B,0))</f>
        <v>0.4</v>
      </c>
      <c r="BX761" s="145">
        <f t="shared" si="609"/>
        <v>48779598.530956805</v>
      </c>
      <c r="BY761" s="141"/>
      <c r="BZ761" s="143">
        <f t="shared" si="610"/>
        <v>88342</v>
      </c>
      <c r="CA761" s="138">
        <f>INDEX(ผลงานOPDVisit_HDC!$C:$C,MATCH(CalBudget2567!$D761,ผลงานOPDVisit_HDC!$A:$A,0))</f>
        <v>88342</v>
      </c>
      <c r="CB761" s="138">
        <f t="shared" si="611"/>
        <v>0</v>
      </c>
    </row>
    <row r="762" spans="1:80" hidden="1" x14ac:dyDescent="0.7">
      <c r="A762" s="136">
        <f>COUNTA($D$16:D762)</f>
        <v>747</v>
      </c>
      <c r="B762" s="1">
        <v>11</v>
      </c>
      <c r="C762" s="2" t="s">
        <v>62</v>
      </c>
      <c r="D762" s="91" t="s">
        <v>822</v>
      </c>
      <c r="E762" s="3" t="s">
        <v>1709</v>
      </c>
      <c r="F762" s="4" t="s">
        <v>1876</v>
      </c>
      <c r="G762" s="1">
        <v>6</v>
      </c>
      <c r="H762" s="3" t="s">
        <v>2965</v>
      </c>
      <c r="I762" s="137">
        <f>INDEX(รายได้แยกตามสิทธิ!$D:$D,MATCH(CalBudget2567!$D762,รายได้แยกตามสิทธิ!$B:$B,0))</f>
        <v>28005784.510000002</v>
      </c>
      <c r="J762" s="138">
        <f>INDEX(ผลงานOPDVisit_HDC!$F:$F,MATCH(CalBudget2567!$D762,ผลงานOPDVisit_HDC!$A:$A,0))</f>
        <v>54812</v>
      </c>
      <c r="K762" s="138">
        <f t="shared" si="563"/>
        <v>510.94257662555646</v>
      </c>
      <c r="L762" s="139">
        <f t="shared" si="564"/>
        <v>65774.399999999994</v>
      </c>
      <c r="M762" s="140">
        <f t="shared" si="565"/>
        <v>65774.399999999994</v>
      </c>
      <c r="N762" s="141">
        <f t="shared" si="566"/>
        <v>524.4314606484711</v>
      </c>
      <c r="O762" s="142">
        <f t="shared" si="567"/>
        <v>34494164.665276796</v>
      </c>
      <c r="P762" s="143">
        <f>INDEX(รายได้แยกตามสิทธิ!$E:$E,MATCH(CalBudget2567!$D762,รายได้แยกตามสิทธิ!$B:$B,0))</f>
        <v>4334443.38</v>
      </c>
      <c r="Q762" s="138">
        <f>INDEX(ผลงานOPDVisit_HDC!$D:$D,MATCH(CalBudget2567!$D762,ผลงานOPDVisit_HDC!$A:$A,0))</f>
        <v>10037</v>
      </c>
      <c r="R762" s="138">
        <f t="shared" si="568"/>
        <v>431.84650592806616</v>
      </c>
      <c r="S762" s="139">
        <f t="shared" si="569"/>
        <v>12044.4</v>
      </c>
      <c r="T762" s="140">
        <f t="shared" si="570"/>
        <v>12044.4</v>
      </c>
      <c r="U762" s="141">
        <f t="shared" si="571"/>
        <v>443.24725368456711</v>
      </c>
      <c r="V762" s="142">
        <f t="shared" si="572"/>
        <v>5338647.2222784003</v>
      </c>
      <c r="W762" s="143">
        <f>INDEX(รายได้แยกตามสิทธิ!$F:$F,MATCH(CalBudget2567!$D762,รายได้แยกตามสิทธิ!$B:$B,0))</f>
        <v>2992761</v>
      </c>
      <c r="X762" s="138">
        <f>INDEX(ผลงานOPDVisit_HDC!$E:$E,MATCH(CalBudget2567!$D762,ผลงานOPDVisit_HDC!$A:$A,0))</f>
        <v>10493</v>
      </c>
      <c r="Y762" s="138">
        <f t="shared" si="573"/>
        <v>285.21500047650812</v>
      </c>
      <c r="Z762" s="139">
        <f t="shared" si="574"/>
        <v>12591.6</v>
      </c>
      <c r="AA762" s="140">
        <f t="shared" si="575"/>
        <v>12591.6</v>
      </c>
      <c r="AB762" s="141">
        <f t="shared" si="576"/>
        <v>292.74467648908796</v>
      </c>
      <c r="AC762" s="142">
        <f t="shared" si="577"/>
        <v>3686123.8684800002</v>
      </c>
      <c r="AD762" s="143">
        <f>INDEX(รายได้แยกตามสิทธิ!$G:$G,MATCH(CalBudget2567!$D762,รายได้แยกตามสิทธิ!$B:$B,0))</f>
        <v>158719</v>
      </c>
      <c r="AE762" s="138">
        <f>INDEX(ผลงานOPDVisit_HDC!$G:$G,MATCH(CalBudget2567!$D762,ผลงานOPDVisit_HDC!$A:$A,0))</f>
        <v>81</v>
      </c>
      <c r="AF762" s="138">
        <f t="shared" si="578"/>
        <v>1959.4938271604938</v>
      </c>
      <c r="AG762" s="139">
        <f t="shared" si="579"/>
        <v>97.2</v>
      </c>
      <c r="AH762" s="140">
        <f t="shared" si="580"/>
        <v>97.2</v>
      </c>
      <c r="AI762" s="141">
        <f t="shared" si="581"/>
        <v>2011.2244641975308</v>
      </c>
      <c r="AJ762" s="142">
        <f t="shared" si="582"/>
        <v>195491.01791999998</v>
      </c>
      <c r="AK762" s="143">
        <f>INDEX(รายได้แยกตามสิทธิ!$H:$H,MATCH(CalBudget2567!$D762,รายได้แยกตามสิทธิ!$B:$B,0))</f>
        <v>14238182</v>
      </c>
      <c r="AL762" s="138">
        <f>INDEX(ผลงานOPDVisit_HDC!$K:$K,MATCH(CalBudget2567!$D762,ผลงานOPDVisit_HDC!$A:$A,0))</f>
        <v>3931</v>
      </c>
      <c r="AM762" s="138">
        <f t="shared" si="583"/>
        <v>3622.0254388196386</v>
      </c>
      <c r="AN762" s="139">
        <f t="shared" si="584"/>
        <v>4717.2</v>
      </c>
      <c r="AO762" s="140">
        <f t="shared" si="585"/>
        <v>4717.2</v>
      </c>
      <c r="AP762" s="141">
        <f t="shared" si="586"/>
        <v>3717.6469104044772</v>
      </c>
      <c r="AQ762" s="142">
        <f t="shared" si="587"/>
        <v>17536884.005759999</v>
      </c>
      <c r="AR762" s="144">
        <f t="shared" si="561"/>
        <v>61251310.779715195</v>
      </c>
      <c r="AS762" s="143">
        <f>INDEX(รายได้แยกตามสิทธิ!$I:$I,MATCH(CalBudget2567!$D762,รายได้แยกตามสิทธิ!$B:$B,0))</f>
        <v>14073462</v>
      </c>
      <c r="AT762" s="138">
        <f>INDEX(ผลงานAdjRw_DHES!$D:$D,MATCH(CalBudget2567!$D762,ผลงานAdjRw_DHES!$B:$B,0))</f>
        <v>1606.0749000000001</v>
      </c>
      <c r="AU762" s="143">
        <f t="shared" si="588"/>
        <v>8762.6436351131561</v>
      </c>
      <c r="AV762" s="139">
        <f t="shared" si="589"/>
        <v>1927.28988</v>
      </c>
      <c r="AW762" s="140">
        <f t="shared" si="590"/>
        <v>1927.28988</v>
      </c>
      <c r="AX762" s="141">
        <f t="shared" si="591"/>
        <v>8993.9774270801427</v>
      </c>
      <c r="AY762" s="142">
        <f t="shared" si="592"/>
        <v>17334001.676159997</v>
      </c>
      <c r="AZ762" s="143">
        <f>INDEX(รายได้แยกตามสิทธิ!$J:$J,MATCH(CalBudget2567!$D762,รายได้แยกตามสิทธิ!$B:$B,0))</f>
        <v>1033026.95</v>
      </c>
      <c r="BA762" s="138">
        <f>INDEX(ผลงานAdjRw_DHES!$F:$F,MATCH(CalBudget2567!$D762,ผลงานAdjRw_DHES!$B:$B,0))</f>
        <v>84.004499999999993</v>
      </c>
      <c r="BB762" s="143">
        <f t="shared" si="593"/>
        <v>12297.281098036416</v>
      </c>
      <c r="BC762" s="139">
        <f t="shared" si="594"/>
        <v>100.80539999999999</v>
      </c>
      <c r="BD762" s="140">
        <f t="shared" si="595"/>
        <v>100.80539999999999</v>
      </c>
      <c r="BE762" s="141">
        <f t="shared" si="596"/>
        <v>12621.929319024577</v>
      </c>
      <c r="BF762" s="142">
        <f t="shared" si="597"/>
        <v>1272358.633776</v>
      </c>
      <c r="BG762" s="143">
        <f>INDEX(รายได้แยกตามสิทธิ!$K:$K,MATCH(CalBudget2567!$D762,รายได้แยกตามสิทธิ!$B:$B,0))</f>
        <v>1170171.3999999999</v>
      </c>
      <c r="BH762" s="138">
        <f>INDEX(ผลงานAdjRw_DHES!$E:$E,MATCH(CalBudget2567!$D762,ผลงานAdjRw_DHES!$B:$B,0))</f>
        <v>75.83550000000001</v>
      </c>
      <c r="BI762" s="143">
        <f t="shared" si="598"/>
        <v>15430.390780043645</v>
      </c>
      <c r="BJ762" s="139">
        <f t="shared" si="599"/>
        <v>91.002600000000015</v>
      </c>
      <c r="BK762" s="140">
        <f t="shared" si="600"/>
        <v>91.002600000000015</v>
      </c>
      <c r="BL762" s="141">
        <f t="shared" si="601"/>
        <v>15837.753096636798</v>
      </c>
      <c r="BM762" s="142">
        <f t="shared" si="602"/>
        <v>1441276.7099520001</v>
      </c>
      <c r="BN762" s="143">
        <f>INDEX(รายได้แยกตามสิทธิ!$N:$N,MATCH(CalBudget2567!$D762,รายได้แยกตามสิทธิ!$B:$B,0))</f>
        <v>13744654.34</v>
      </c>
      <c r="BO762" s="138">
        <f>INDEX(ผลงานAdjRw_DHES!$I:$I,MATCH(CalBudget2567!$D762,ผลงานAdjRw_DHES!$B:$B,0))</f>
        <v>38.765499999999662</v>
      </c>
      <c r="BP762" s="143">
        <f t="shared" si="603"/>
        <v>354558.93358785828</v>
      </c>
      <c r="BQ762" s="139">
        <f t="shared" si="604"/>
        <v>46.518599999999594</v>
      </c>
      <c r="BR762" s="140">
        <f t="shared" si="605"/>
        <v>46.518599999999594</v>
      </c>
      <c r="BS762" s="141">
        <f t="shared" si="606"/>
        <v>363919.28943457775</v>
      </c>
      <c r="BT762" s="142">
        <f t="shared" si="607"/>
        <v>16929015.857491199</v>
      </c>
      <c r="BU762" s="144">
        <f t="shared" si="608"/>
        <v>36976652.877379194</v>
      </c>
      <c r="BV762" s="145">
        <f t="shared" si="562"/>
        <v>98227963.657094389</v>
      </c>
      <c r="BW762" s="146">
        <f>INDEX(รายได้แยกตามสิทธิ!$Q:$Q,MATCH(CalBudget2567!$D762,รายได้แยกตามสิทธิ!$B:$B,0))</f>
        <v>0.35</v>
      </c>
      <c r="BX762" s="145">
        <f t="shared" si="609"/>
        <v>34379787.279983036</v>
      </c>
      <c r="BY762" s="141"/>
      <c r="BZ762" s="143">
        <f t="shared" si="610"/>
        <v>79354</v>
      </c>
      <c r="CA762" s="138">
        <f>INDEX(ผลงานOPDVisit_HDC!$C:$C,MATCH(CalBudget2567!$D762,ผลงานOPDVisit_HDC!$A:$A,0))</f>
        <v>79354</v>
      </c>
      <c r="CB762" s="138">
        <f t="shared" si="611"/>
        <v>0</v>
      </c>
    </row>
    <row r="763" spans="1:80" hidden="1" x14ac:dyDescent="0.7">
      <c r="A763" s="136">
        <f>COUNTA($D$16:D763)</f>
        <v>748</v>
      </c>
      <c r="B763" s="1">
        <v>11</v>
      </c>
      <c r="C763" s="2" t="s">
        <v>62</v>
      </c>
      <c r="D763" s="91" t="s">
        <v>823</v>
      </c>
      <c r="E763" s="3" t="s">
        <v>1710</v>
      </c>
      <c r="F763" s="4" t="s">
        <v>1876</v>
      </c>
      <c r="G763" s="1">
        <v>5</v>
      </c>
      <c r="H763" s="3" t="s">
        <v>2964</v>
      </c>
      <c r="I763" s="137">
        <f>INDEX(รายได้แยกตามสิทธิ!$D:$D,MATCH(CalBudget2567!$D763,รายได้แยกตามสิทธิ!$B:$B,0))</f>
        <v>25512070.5</v>
      </c>
      <c r="J763" s="138">
        <f>INDEX(ผลงานOPDVisit_HDC!$F:$F,MATCH(CalBudget2567!$D763,ผลงานOPDVisit_HDC!$A:$A,0))</f>
        <v>54668</v>
      </c>
      <c r="K763" s="138">
        <f t="shared" si="563"/>
        <v>466.67283419916589</v>
      </c>
      <c r="L763" s="139">
        <f t="shared" si="564"/>
        <v>65601.599999999991</v>
      </c>
      <c r="M763" s="140">
        <f t="shared" si="565"/>
        <v>65601.599999999991</v>
      </c>
      <c r="N763" s="141">
        <f t="shared" si="566"/>
        <v>478.99299702202387</v>
      </c>
      <c r="O763" s="142">
        <f t="shared" si="567"/>
        <v>31422706.993439998</v>
      </c>
      <c r="P763" s="143">
        <f>INDEX(รายได้แยกตามสิทธิ!$E:$E,MATCH(CalBudget2567!$D763,รายได้แยกตามสิทธิ!$B:$B,0))</f>
        <v>3798517.91</v>
      </c>
      <c r="Q763" s="138">
        <f>INDEX(ผลงานOPDVisit_HDC!$D:$D,MATCH(CalBudget2567!$D763,ผลงานOPDVisit_HDC!$A:$A,0))</f>
        <v>7707</v>
      </c>
      <c r="R763" s="138">
        <f t="shared" si="568"/>
        <v>492.86595432723499</v>
      </c>
      <c r="S763" s="139">
        <f t="shared" si="569"/>
        <v>9248.4</v>
      </c>
      <c r="T763" s="140">
        <f t="shared" si="570"/>
        <v>9248.4</v>
      </c>
      <c r="U763" s="141">
        <f t="shared" si="571"/>
        <v>505.87761552147401</v>
      </c>
      <c r="V763" s="142">
        <f t="shared" si="572"/>
        <v>4678558.5393888</v>
      </c>
      <c r="W763" s="143">
        <f>INDEX(รายได้แยกตามสิทธิ!$F:$F,MATCH(CalBudget2567!$D763,รายได้แยกตามสิทธิ!$B:$B,0))</f>
        <v>978431.33</v>
      </c>
      <c r="X763" s="138">
        <f>INDEX(ผลงานOPDVisit_HDC!$E:$E,MATCH(CalBudget2567!$D763,ผลงานOPDVisit_HDC!$A:$A,0))</f>
        <v>4779</v>
      </c>
      <c r="Y763" s="138">
        <f t="shared" si="573"/>
        <v>204.7355785729232</v>
      </c>
      <c r="Z763" s="139">
        <f t="shared" si="574"/>
        <v>5734.8</v>
      </c>
      <c r="AA763" s="140">
        <f t="shared" si="575"/>
        <v>5734.8</v>
      </c>
      <c r="AB763" s="141">
        <f t="shared" si="576"/>
        <v>210.14059784724839</v>
      </c>
      <c r="AC763" s="142">
        <f t="shared" si="577"/>
        <v>1205114.3005344002</v>
      </c>
      <c r="AD763" s="143">
        <f>INDEX(รายได้แยกตามสิทธิ!$G:$G,MATCH(CalBudget2567!$D763,รายได้แยกตามสิทธิ!$B:$B,0))</f>
        <v>164780</v>
      </c>
      <c r="AE763" s="138">
        <f>INDEX(ผลงานOPDVisit_HDC!$G:$G,MATCH(CalBudget2567!$D763,ผลงานOPDVisit_HDC!$A:$A,0))</f>
        <v>308</v>
      </c>
      <c r="AF763" s="138">
        <f t="shared" si="578"/>
        <v>535</v>
      </c>
      <c r="AG763" s="139">
        <f t="shared" si="579"/>
        <v>369.59999999999997</v>
      </c>
      <c r="AH763" s="140">
        <f t="shared" si="580"/>
        <v>369.59999999999997</v>
      </c>
      <c r="AI763" s="141">
        <f t="shared" si="581"/>
        <v>549.12400000000002</v>
      </c>
      <c r="AJ763" s="142">
        <f t="shared" si="582"/>
        <v>202956.2304</v>
      </c>
      <c r="AK763" s="143">
        <f>INDEX(รายได้แยกตามสิทธิ!$H:$H,MATCH(CalBudget2567!$D763,รายได้แยกตามสิทธิ!$B:$B,0))</f>
        <v>27727393</v>
      </c>
      <c r="AL763" s="138">
        <f>INDEX(ผลงานOPDVisit_HDC!$K:$K,MATCH(CalBudget2567!$D763,ผลงานOPDVisit_HDC!$A:$A,0))</f>
        <v>5348</v>
      </c>
      <c r="AM763" s="138">
        <f t="shared" si="583"/>
        <v>5184.6284592370976</v>
      </c>
      <c r="AN763" s="139">
        <f t="shared" si="584"/>
        <v>6417.5999999999995</v>
      </c>
      <c r="AO763" s="140">
        <f t="shared" si="585"/>
        <v>6417.5999999999995</v>
      </c>
      <c r="AP763" s="141">
        <f t="shared" si="586"/>
        <v>5321.5026505609567</v>
      </c>
      <c r="AQ763" s="142">
        <f t="shared" si="587"/>
        <v>34151275.410239995</v>
      </c>
      <c r="AR763" s="144">
        <f t="shared" si="561"/>
        <v>71660611.474003196</v>
      </c>
      <c r="AS763" s="143">
        <f>INDEX(รายได้แยกตามสิทธิ!$I:$I,MATCH(CalBudget2567!$D763,รายได้แยกตามสิทธิ!$B:$B,0))</f>
        <v>12746528</v>
      </c>
      <c r="AT763" s="138">
        <f>INDEX(ผลงานAdjRw_DHES!$D:$D,MATCH(CalBudget2567!$D763,ผลงานAdjRw_DHES!$B:$B,0))</f>
        <v>1046.2230999999999</v>
      </c>
      <c r="AU763" s="143">
        <f t="shared" si="588"/>
        <v>12183.374654985157</v>
      </c>
      <c r="AV763" s="139">
        <f t="shared" si="589"/>
        <v>1255.4677199999999</v>
      </c>
      <c r="AW763" s="140">
        <f t="shared" si="590"/>
        <v>1255.4677199999999</v>
      </c>
      <c r="AX763" s="141">
        <f t="shared" si="591"/>
        <v>12505.015745876764</v>
      </c>
      <c r="AY763" s="142">
        <f t="shared" si="592"/>
        <v>15699643.607039999</v>
      </c>
      <c r="AZ763" s="143">
        <f>INDEX(รายได้แยกตามสิทธิ!$J:$J,MATCH(CalBudget2567!$D763,รายได้แยกตามสิทธิ!$B:$B,0))</f>
        <v>1638926.13</v>
      </c>
      <c r="BA763" s="138">
        <f>INDEX(ผลงานAdjRw_DHES!$F:$F,MATCH(CalBudget2567!$D763,ผลงานAdjRw_DHES!$B:$B,0))</f>
        <v>88.022300000000001</v>
      </c>
      <c r="BB763" s="143">
        <f t="shared" si="593"/>
        <v>18619.442232252506</v>
      </c>
      <c r="BC763" s="139">
        <f t="shared" si="594"/>
        <v>105.62676</v>
      </c>
      <c r="BD763" s="140">
        <f t="shared" si="595"/>
        <v>105.62676</v>
      </c>
      <c r="BE763" s="141">
        <f t="shared" si="596"/>
        <v>19110.995507183972</v>
      </c>
      <c r="BF763" s="142">
        <f t="shared" si="597"/>
        <v>2018632.5357983997</v>
      </c>
      <c r="BG763" s="143">
        <f>INDEX(รายได้แยกตามสิทธิ!$K:$K,MATCH(CalBudget2567!$D763,รายได้แยกตามสิทธิ!$B:$B,0))</f>
        <v>4092042.07</v>
      </c>
      <c r="BH763" s="138">
        <f>INDEX(ผลงานAdjRw_DHES!$E:$E,MATCH(CalBudget2567!$D763,ผลงานAdjRw_DHES!$B:$B,0))</f>
        <v>39.413400000000003</v>
      </c>
      <c r="BI763" s="143">
        <f t="shared" si="598"/>
        <v>103823.62521375978</v>
      </c>
      <c r="BJ763" s="139">
        <f t="shared" si="599"/>
        <v>47.296080000000003</v>
      </c>
      <c r="BK763" s="140">
        <f t="shared" si="600"/>
        <v>47.296080000000003</v>
      </c>
      <c r="BL763" s="141">
        <f t="shared" si="601"/>
        <v>106564.56891940304</v>
      </c>
      <c r="BM763" s="142">
        <f t="shared" si="602"/>
        <v>5040086.3767776005</v>
      </c>
      <c r="BN763" s="143">
        <f>INDEX(รายได้แยกตามสิทธิ!$N:$N,MATCH(CalBudget2567!$D763,รายได้แยกตามสิทธิ!$B:$B,0))</f>
        <v>1251043.04</v>
      </c>
      <c r="BO763" s="138">
        <f>INDEX(ผลงานAdjRw_DHES!$I:$I,MATCH(CalBudget2567!$D763,ผลงานAdjRw_DHES!$B:$B,0))</f>
        <v>78.451200000000199</v>
      </c>
      <c r="BP763" s="143">
        <f t="shared" si="603"/>
        <v>15946.767417196892</v>
      </c>
      <c r="BQ763" s="139">
        <f t="shared" si="604"/>
        <v>94.14144000000023</v>
      </c>
      <c r="BR763" s="140">
        <f t="shared" si="605"/>
        <v>94.14144000000023</v>
      </c>
      <c r="BS763" s="141">
        <f t="shared" si="606"/>
        <v>16367.76207701089</v>
      </c>
      <c r="BT763" s="142">
        <f t="shared" si="607"/>
        <v>1540884.6915071998</v>
      </c>
      <c r="BU763" s="144">
        <f t="shared" si="608"/>
        <v>24299247.211123198</v>
      </c>
      <c r="BV763" s="145">
        <f t="shared" si="562"/>
        <v>95959858.685126394</v>
      </c>
      <c r="BW763" s="146">
        <f>INDEX(รายได้แยกตามสิทธิ!$Q:$Q,MATCH(CalBudget2567!$D763,รายได้แยกตามสิทธิ!$B:$B,0))</f>
        <v>0.34</v>
      </c>
      <c r="BX763" s="145">
        <f t="shared" si="609"/>
        <v>32626351.952942975</v>
      </c>
      <c r="BY763" s="141"/>
      <c r="BZ763" s="143">
        <f t="shared" si="610"/>
        <v>72810</v>
      </c>
      <c r="CA763" s="138">
        <f>INDEX(ผลงานOPDVisit_HDC!$C:$C,MATCH(CalBudget2567!$D763,ผลงานOPDVisit_HDC!$A:$A,0))</f>
        <v>72810</v>
      </c>
      <c r="CB763" s="138">
        <f t="shared" si="611"/>
        <v>0</v>
      </c>
    </row>
    <row r="764" spans="1:80" hidden="1" x14ac:dyDescent="0.7">
      <c r="A764" s="136">
        <f>COUNTA($D$16:D764)</f>
        <v>749</v>
      </c>
      <c r="B764" s="1">
        <v>11</v>
      </c>
      <c r="C764" s="2" t="s">
        <v>62</v>
      </c>
      <c r="D764" s="91" t="s">
        <v>824</v>
      </c>
      <c r="E764" s="3" t="s">
        <v>1711</v>
      </c>
      <c r="F764" s="4" t="s">
        <v>1876</v>
      </c>
      <c r="G764" s="1">
        <v>6</v>
      </c>
      <c r="H764" s="3" t="s">
        <v>2965</v>
      </c>
      <c r="I764" s="137">
        <f>INDEX(รายได้แยกตามสิทธิ!$D:$D,MATCH(CalBudget2567!$D764,รายได้แยกตามสิทธิ!$B:$B,0))</f>
        <v>35810049.700000003</v>
      </c>
      <c r="J764" s="138">
        <f>INDEX(ผลงานOPDVisit_HDC!$F:$F,MATCH(CalBudget2567!$D764,ผลงานOPDVisit_HDC!$A:$A,0))</f>
        <v>77816</v>
      </c>
      <c r="K764" s="138">
        <f t="shared" si="563"/>
        <v>460.18877480209727</v>
      </c>
      <c r="L764" s="139">
        <f t="shared" si="564"/>
        <v>93379.199999999997</v>
      </c>
      <c r="M764" s="140">
        <f t="shared" si="565"/>
        <v>93379.199999999997</v>
      </c>
      <c r="N764" s="141">
        <f t="shared" si="566"/>
        <v>472.33775845687262</v>
      </c>
      <c r="O764" s="142">
        <f t="shared" si="567"/>
        <v>44106522.014495999</v>
      </c>
      <c r="P764" s="143">
        <f>INDEX(รายได้แยกตามสิทธิ!$E:$E,MATCH(CalBudget2567!$D764,รายได้แยกตามสิทธิ!$B:$B,0))</f>
        <v>5803244</v>
      </c>
      <c r="Q764" s="138">
        <f>INDEX(ผลงานOPDVisit_HDC!$D:$D,MATCH(CalBudget2567!$D764,ผลงานOPDVisit_HDC!$A:$A,0))</f>
        <v>12557</v>
      </c>
      <c r="R764" s="138">
        <f t="shared" si="568"/>
        <v>462.15210639483951</v>
      </c>
      <c r="S764" s="139">
        <f t="shared" si="569"/>
        <v>15068.4</v>
      </c>
      <c r="T764" s="140">
        <f t="shared" si="570"/>
        <v>15068.4</v>
      </c>
      <c r="U764" s="141">
        <f t="shared" si="571"/>
        <v>474.35292200366325</v>
      </c>
      <c r="V764" s="142">
        <f t="shared" si="572"/>
        <v>7147739.5699199988</v>
      </c>
      <c r="W764" s="143">
        <f>INDEX(รายได้แยกตามสิทธิ!$F:$F,MATCH(CalBudget2567!$D764,รายได้แยกตามสิทธิ!$B:$B,0))</f>
        <v>8131497.5</v>
      </c>
      <c r="X764" s="138">
        <f>INDEX(ผลงานOPDVisit_HDC!$E:$E,MATCH(CalBudget2567!$D764,ผลงานOPDVisit_HDC!$A:$A,0))</f>
        <v>10791</v>
      </c>
      <c r="Y764" s="138">
        <f t="shared" si="573"/>
        <v>753.54438884255399</v>
      </c>
      <c r="Z764" s="139">
        <f t="shared" si="574"/>
        <v>12949.199999999999</v>
      </c>
      <c r="AA764" s="140">
        <f t="shared" si="575"/>
        <v>12949.199999999999</v>
      </c>
      <c r="AB764" s="141">
        <f t="shared" si="576"/>
        <v>773.43796070799738</v>
      </c>
      <c r="AC764" s="142">
        <f t="shared" si="577"/>
        <v>10015402.840799998</v>
      </c>
      <c r="AD764" s="143">
        <f>INDEX(รายได้แยกตามสิทธิ!$G:$G,MATCH(CalBudget2567!$D764,รายได้แยกตามสิทธิ!$B:$B,0))</f>
        <v>158260.75</v>
      </c>
      <c r="AE764" s="138">
        <f>INDEX(ผลงานOPDVisit_HDC!$G:$G,MATCH(CalBudget2567!$D764,ผลงานOPDVisit_HDC!$A:$A,0))</f>
        <v>153</v>
      </c>
      <c r="AF764" s="138">
        <f t="shared" si="578"/>
        <v>1034.3839869281046</v>
      </c>
      <c r="AG764" s="139">
        <f t="shared" si="579"/>
        <v>183.6</v>
      </c>
      <c r="AH764" s="140">
        <f t="shared" si="580"/>
        <v>183.6</v>
      </c>
      <c r="AI764" s="141">
        <f t="shared" si="581"/>
        <v>1061.6917241830065</v>
      </c>
      <c r="AJ764" s="142">
        <f t="shared" si="582"/>
        <v>194926.60055999999</v>
      </c>
      <c r="AK764" s="143">
        <f>INDEX(รายได้แยกตามสิทธิ!$H:$H,MATCH(CalBudget2567!$D764,รายได้แยกตามสิทธิ!$B:$B,0))</f>
        <v>4821736.88</v>
      </c>
      <c r="AL764" s="138">
        <f>INDEX(ผลงานOPDVisit_HDC!$K:$K,MATCH(CalBudget2567!$D764,ผลงานOPDVisit_HDC!$A:$A,0))</f>
        <v>5464</v>
      </c>
      <c r="AM764" s="138">
        <f t="shared" si="583"/>
        <v>882.45550512445095</v>
      </c>
      <c r="AN764" s="139">
        <f t="shared" si="584"/>
        <v>6556.8</v>
      </c>
      <c r="AO764" s="140">
        <f t="shared" si="585"/>
        <v>6556.8</v>
      </c>
      <c r="AP764" s="141">
        <f t="shared" si="586"/>
        <v>905.75233045973641</v>
      </c>
      <c r="AQ764" s="142">
        <f t="shared" si="587"/>
        <v>5938836.8803583998</v>
      </c>
      <c r="AR764" s="144">
        <f t="shared" si="561"/>
        <v>67403427.906134397</v>
      </c>
      <c r="AS764" s="143">
        <f>INDEX(รายได้แยกตามสิทธิ!$I:$I,MATCH(CalBudget2567!$D764,รายได้แยกตามสิทธิ!$B:$B,0))</f>
        <v>20729077.100000001</v>
      </c>
      <c r="AT764" s="138">
        <f>INDEX(ผลงานAdjRw_DHES!$D:$D,MATCH(CalBudget2567!$D764,ผลงานAdjRw_DHES!$B:$B,0))</f>
        <v>1863.4000000000003</v>
      </c>
      <c r="AU764" s="143">
        <f t="shared" si="588"/>
        <v>11124.330310185682</v>
      </c>
      <c r="AV764" s="139">
        <f t="shared" si="589"/>
        <v>2236.0800000000004</v>
      </c>
      <c r="AW764" s="140">
        <f t="shared" si="590"/>
        <v>2236.0800000000004</v>
      </c>
      <c r="AX764" s="141">
        <f t="shared" si="591"/>
        <v>11418.012630374584</v>
      </c>
      <c r="AY764" s="142">
        <f t="shared" si="592"/>
        <v>25531589.682528004</v>
      </c>
      <c r="AZ764" s="143">
        <f>INDEX(รายได้แยกตามสิทธิ!$J:$J,MATCH(CalBudget2567!$D764,รายได้แยกตามสิทธิ!$B:$B,0))</f>
        <v>1753499.17</v>
      </c>
      <c r="BA764" s="138">
        <f>INDEX(ผลงานAdjRw_DHES!$F:$F,MATCH(CalBudget2567!$D764,ผลงานAdjRw_DHES!$B:$B,0))</f>
        <v>67.089999999999989</v>
      </c>
      <c r="BB764" s="143">
        <f t="shared" si="593"/>
        <v>26136.520643911168</v>
      </c>
      <c r="BC764" s="139">
        <f t="shared" si="594"/>
        <v>80.507999999999981</v>
      </c>
      <c r="BD764" s="140">
        <f t="shared" si="595"/>
        <v>80.507999999999981</v>
      </c>
      <c r="BE764" s="141">
        <f t="shared" si="596"/>
        <v>26826.524788910421</v>
      </c>
      <c r="BF764" s="142">
        <f t="shared" si="597"/>
        <v>2159749.8577055996</v>
      </c>
      <c r="BG764" s="143">
        <f>INDEX(รายได้แยกตามสิทธิ!$K:$K,MATCH(CalBudget2567!$D764,รายได้แยกตามสิทธิ!$B:$B,0))</f>
        <v>741692.46</v>
      </c>
      <c r="BH764" s="138">
        <f>INDEX(ผลงานAdjRw_DHES!$E:$E,MATCH(CalBudget2567!$D764,ผลงานAdjRw_DHES!$B:$B,0))</f>
        <v>105.06000000000002</v>
      </c>
      <c r="BI764" s="143">
        <f t="shared" si="598"/>
        <v>7059.7035979440307</v>
      </c>
      <c r="BJ764" s="139">
        <f t="shared" si="599"/>
        <v>126.07200000000002</v>
      </c>
      <c r="BK764" s="140">
        <f t="shared" si="600"/>
        <v>126.07200000000002</v>
      </c>
      <c r="BL764" s="141">
        <f t="shared" si="601"/>
        <v>7246.0797729297528</v>
      </c>
      <c r="BM764" s="142">
        <f t="shared" si="602"/>
        <v>913527.76913279993</v>
      </c>
      <c r="BN764" s="143">
        <f>INDEX(รายได้แยกตามสิทธิ!$N:$N,MATCH(CalBudget2567!$D764,รายได้แยกตามสิทธิ!$B:$B,0))</f>
        <v>1432655.27</v>
      </c>
      <c r="BO764" s="138">
        <f>INDEX(ผลงานAdjRw_DHES!$I:$I,MATCH(CalBudget2567!$D764,ผลงานAdjRw_DHES!$B:$B,0))</f>
        <v>24.050999999999789</v>
      </c>
      <c r="BP764" s="143">
        <f t="shared" si="603"/>
        <v>59567.38888195969</v>
      </c>
      <c r="BQ764" s="139">
        <f t="shared" si="604"/>
        <v>28.861199999999744</v>
      </c>
      <c r="BR764" s="140">
        <f t="shared" si="605"/>
        <v>28.861199999999744</v>
      </c>
      <c r="BS764" s="141">
        <f t="shared" si="606"/>
        <v>61139.967948443424</v>
      </c>
      <c r="BT764" s="142">
        <f t="shared" si="607"/>
        <v>1764572.8429535998</v>
      </c>
      <c r="BU764" s="144">
        <f t="shared" si="608"/>
        <v>30369440.152320005</v>
      </c>
      <c r="BV764" s="145">
        <f t="shared" si="562"/>
        <v>97772868.058454394</v>
      </c>
      <c r="BW764" s="146">
        <f>INDEX(รายได้แยกตามสิทธิ!$Q:$Q,MATCH(CalBudget2567!$D764,รายได้แยกตามสิทธิ!$B:$B,0))</f>
        <v>0.46</v>
      </c>
      <c r="BX764" s="145">
        <f t="shared" si="609"/>
        <v>44975519.30688902</v>
      </c>
      <c r="BY764" s="141"/>
      <c r="BZ764" s="143">
        <f t="shared" si="610"/>
        <v>106781</v>
      </c>
      <c r="CA764" s="138">
        <f>INDEX(ผลงานOPDVisit_HDC!$C:$C,MATCH(CalBudget2567!$D764,ผลงานOPDVisit_HDC!$A:$A,0))</f>
        <v>106781</v>
      </c>
      <c r="CB764" s="138">
        <f t="shared" si="611"/>
        <v>0</v>
      </c>
    </row>
    <row r="765" spans="1:80" hidden="1" x14ac:dyDescent="0.7">
      <c r="A765" s="136">
        <f>COUNTA($D$16:D765)</f>
        <v>750</v>
      </c>
      <c r="B765" s="1">
        <v>11</v>
      </c>
      <c r="C765" s="2" t="s">
        <v>62</v>
      </c>
      <c r="D765" s="91" t="s">
        <v>825</v>
      </c>
      <c r="E765" s="3" t="s">
        <v>1712</v>
      </c>
      <c r="F765" s="4" t="s">
        <v>1876</v>
      </c>
      <c r="G765" s="1">
        <v>2</v>
      </c>
      <c r="H765" s="3" t="s">
        <v>2968</v>
      </c>
      <c r="I765" s="137">
        <f>INDEX(รายได้แยกตามสิทธิ!$D:$D,MATCH(CalBudget2567!$D765,รายได้แยกตามสิทธิ!$B:$B,0))</f>
        <v>2754065</v>
      </c>
      <c r="J765" s="138">
        <f>INDEX(ผลงานOPDVisit_HDC!$F:$F,MATCH(CalBudget2567!$D765,ผลงานOPDVisit_HDC!$A:$A,0))</f>
        <v>4612</v>
      </c>
      <c r="K765" s="138">
        <f t="shared" si="563"/>
        <v>597.15199479618389</v>
      </c>
      <c r="L765" s="139">
        <f t="shared" si="564"/>
        <v>5534.4</v>
      </c>
      <c r="M765" s="140">
        <f t="shared" si="565"/>
        <v>5534.4</v>
      </c>
      <c r="N765" s="141">
        <f t="shared" si="566"/>
        <v>612.91680745880319</v>
      </c>
      <c r="O765" s="142">
        <f t="shared" si="567"/>
        <v>3392126.7792000002</v>
      </c>
      <c r="P765" s="143">
        <f>INDEX(รายได้แยกตามสิทธิ!$E:$E,MATCH(CalBudget2567!$D765,รายได้แยกตามสิทธิ!$B:$B,0))</f>
        <v>187599</v>
      </c>
      <c r="Q765" s="138">
        <f>INDEX(ผลงานOPDVisit_HDC!$D:$D,MATCH(CalBudget2567!$D765,ผลงานOPDVisit_HDC!$A:$A,0))</f>
        <v>437</v>
      </c>
      <c r="R765" s="138">
        <f t="shared" si="568"/>
        <v>429.28832951945083</v>
      </c>
      <c r="S765" s="139">
        <f t="shared" si="569"/>
        <v>524.4</v>
      </c>
      <c r="T765" s="140">
        <f t="shared" si="570"/>
        <v>524.4</v>
      </c>
      <c r="U765" s="141">
        <f t="shared" si="571"/>
        <v>440.62154141876431</v>
      </c>
      <c r="V765" s="142">
        <f t="shared" si="572"/>
        <v>231061.93632000001</v>
      </c>
      <c r="W765" s="143">
        <f>INDEX(รายได้แยกตามสิทธิ!$F:$F,MATCH(CalBudget2567!$D765,รายได้แยกตามสิทธิ!$B:$B,0))</f>
        <v>1508252</v>
      </c>
      <c r="X765" s="138">
        <f>INDEX(ผลงานOPDVisit_HDC!$E:$E,MATCH(CalBudget2567!$D765,ผลงานOPDVisit_HDC!$A:$A,0))</f>
        <v>4104</v>
      </c>
      <c r="Y765" s="138">
        <f t="shared" si="573"/>
        <v>367.50779727095517</v>
      </c>
      <c r="Z765" s="139">
        <f t="shared" si="574"/>
        <v>4924.8</v>
      </c>
      <c r="AA765" s="140">
        <f t="shared" si="575"/>
        <v>4924.8</v>
      </c>
      <c r="AB765" s="141">
        <f t="shared" si="576"/>
        <v>377.21000311890839</v>
      </c>
      <c r="AC765" s="142">
        <f t="shared" si="577"/>
        <v>1857683.82336</v>
      </c>
      <c r="AD765" s="143">
        <f>INDEX(รายได้แยกตามสิทธิ!$G:$G,MATCH(CalBudget2567!$D765,รายได้แยกตามสิทธิ!$B:$B,0))</f>
        <v>144945</v>
      </c>
      <c r="AE765" s="138">
        <f>INDEX(ผลงานOPDVisit_HDC!$G:$G,MATCH(CalBudget2567!$D765,ผลงานOPDVisit_HDC!$A:$A,0))</f>
        <v>319</v>
      </c>
      <c r="AF765" s="138">
        <f t="shared" si="578"/>
        <v>454.37304075235107</v>
      </c>
      <c r="AG765" s="139">
        <f t="shared" si="579"/>
        <v>382.8</v>
      </c>
      <c r="AH765" s="140">
        <f t="shared" si="580"/>
        <v>382.8</v>
      </c>
      <c r="AI765" s="141">
        <f t="shared" si="581"/>
        <v>466.36848902821316</v>
      </c>
      <c r="AJ765" s="142">
        <f t="shared" si="582"/>
        <v>178525.85760000002</v>
      </c>
      <c r="AK765" s="143">
        <f>INDEX(รายได้แยกตามสิทธิ!$H:$H,MATCH(CalBudget2567!$D765,รายได้แยกตามสิทธิ!$B:$B,0))</f>
        <v>5719924</v>
      </c>
      <c r="AL765" s="138">
        <f>INDEX(ผลงานOPDVisit_HDC!$K:$K,MATCH(CalBudget2567!$D765,ผลงานOPDVisit_HDC!$A:$A,0))</f>
        <v>4417</v>
      </c>
      <c r="AM765" s="138">
        <f t="shared" si="583"/>
        <v>1294.9793977812994</v>
      </c>
      <c r="AN765" s="139">
        <f t="shared" si="584"/>
        <v>5300.4</v>
      </c>
      <c r="AO765" s="140">
        <f t="shared" si="585"/>
        <v>5300.4</v>
      </c>
      <c r="AP765" s="141">
        <f t="shared" si="586"/>
        <v>1329.1668538827257</v>
      </c>
      <c r="AQ765" s="142">
        <f t="shared" si="587"/>
        <v>7045115.9923199993</v>
      </c>
      <c r="AR765" s="144">
        <f t="shared" si="561"/>
        <v>12704514.388799999</v>
      </c>
      <c r="AS765" s="143">
        <f>INDEX(รายได้แยกตามสิทธิ!$I:$I,MATCH(CalBudget2567!$D765,รายได้แยกตามสิทธิ!$B:$B,0))</f>
        <v>965278</v>
      </c>
      <c r="AT765" s="138">
        <f>INDEX(ผลงานAdjRw_DHES!$D:$D,MATCH(CalBudget2567!$D765,ผลงานAdjRw_DHES!$B:$B,0))</f>
        <v>77.201899999999981</v>
      </c>
      <c r="AU765" s="143">
        <f t="shared" si="588"/>
        <v>12503.293312729353</v>
      </c>
      <c r="AV765" s="139">
        <f t="shared" si="589"/>
        <v>92.642279999999971</v>
      </c>
      <c r="AW765" s="140">
        <f t="shared" si="590"/>
        <v>92.642279999999971</v>
      </c>
      <c r="AX765" s="141">
        <f t="shared" si="591"/>
        <v>12833.380256185408</v>
      </c>
      <c r="AY765" s="142">
        <f t="shared" si="592"/>
        <v>1188913.6070399999</v>
      </c>
      <c r="AZ765" s="143">
        <f>INDEX(รายได้แยกตามสิทธิ!$J:$J,MATCH(CalBudget2567!$D765,รายได้แยกตามสิทธิ!$B:$B,0))</f>
        <v>0</v>
      </c>
      <c r="BA765" s="138">
        <f>INDEX(ผลงานAdjRw_DHES!$F:$F,MATCH(CalBudget2567!$D765,ผลงานAdjRw_DHES!$B:$B,0))</f>
        <v>0</v>
      </c>
      <c r="BB765" s="143">
        <f t="shared" si="593"/>
        <v>0</v>
      </c>
      <c r="BC765" s="139">
        <f t="shared" si="594"/>
        <v>0</v>
      </c>
      <c r="BD765" s="140">
        <f t="shared" si="595"/>
        <v>0</v>
      </c>
      <c r="BE765" s="141">
        <f t="shared" si="596"/>
        <v>0</v>
      </c>
      <c r="BF765" s="142">
        <f t="shared" si="597"/>
        <v>0</v>
      </c>
      <c r="BG765" s="143">
        <f>INDEX(รายได้แยกตามสิทธิ!$K:$K,MATCH(CalBudget2567!$D765,รายได้แยกตามสิทธิ!$B:$B,0))</f>
        <v>271053</v>
      </c>
      <c r="BH765" s="138">
        <f>INDEX(ผลงานAdjRw_DHES!$E:$E,MATCH(CalBudget2567!$D765,ผลงานAdjRw_DHES!$B:$B,0))</f>
        <v>26.410600000000002</v>
      </c>
      <c r="BI765" s="143">
        <f t="shared" si="598"/>
        <v>10263.038325520813</v>
      </c>
      <c r="BJ765" s="139">
        <f t="shared" si="599"/>
        <v>31.692720000000001</v>
      </c>
      <c r="BK765" s="140">
        <f t="shared" si="600"/>
        <v>31.692720000000001</v>
      </c>
      <c r="BL765" s="141">
        <f t="shared" si="601"/>
        <v>10533.982537314561</v>
      </c>
      <c r="BM765" s="142">
        <f t="shared" si="602"/>
        <v>333850.55903999996</v>
      </c>
      <c r="BN765" s="143">
        <f>INDEX(รายได้แยกตามสิทธิ!$N:$N,MATCH(CalBudget2567!$D765,รายได้แยกตามสิทธิ!$B:$B,0))</f>
        <v>79223</v>
      </c>
      <c r="BO765" s="138">
        <f>INDEX(ผลงานAdjRw_DHES!$I:$I,MATCH(CalBudget2567!$D765,ผลงานAdjRw_DHES!$B:$B,0))</f>
        <v>13.341100000000012</v>
      </c>
      <c r="BP765" s="143">
        <f t="shared" si="603"/>
        <v>5938.265960078249</v>
      </c>
      <c r="BQ765" s="139">
        <f t="shared" si="604"/>
        <v>16.009320000000013</v>
      </c>
      <c r="BR765" s="140">
        <f t="shared" si="605"/>
        <v>16.009320000000013</v>
      </c>
      <c r="BS765" s="141">
        <f t="shared" si="606"/>
        <v>6095.0361814243151</v>
      </c>
      <c r="BT765" s="142">
        <f t="shared" si="607"/>
        <v>97577.384640000004</v>
      </c>
      <c r="BU765" s="144">
        <f t="shared" si="608"/>
        <v>1620341.5507199999</v>
      </c>
      <c r="BV765" s="145">
        <f t="shared" si="562"/>
        <v>14324855.93952</v>
      </c>
      <c r="BW765" s="146">
        <f>INDEX(รายได้แยกตามสิทธิ!$Q:$Q,MATCH(CalBudget2567!$D765,รายได้แยกตามสิทธิ!$B:$B,0))</f>
        <v>0.46</v>
      </c>
      <c r="BX765" s="145">
        <f t="shared" si="609"/>
        <v>6589433.7321792003</v>
      </c>
      <c r="BY765" s="141"/>
      <c r="BZ765" s="143">
        <f t="shared" si="610"/>
        <v>13889</v>
      </c>
      <c r="CA765" s="138">
        <f>INDEX(ผลงานOPDVisit_HDC!$C:$C,MATCH(CalBudget2567!$D765,ผลงานOPDVisit_HDC!$A:$A,0))</f>
        <v>13889</v>
      </c>
      <c r="CB765" s="138">
        <f t="shared" si="611"/>
        <v>0</v>
      </c>
    </row>
    <row r="766" spans="1:80" hidden="1" x14ac:dyDescent="0.7">
      <c r="A766" s="136">
        <f>COUNTA($D$16:D766)</f>
        <v>751</v>
      </c>
      <c r="B766" s="1">
        <v>11</v>
      </c>
      <c r="C766" s="2" t="s">
        <v>63</v>
      </c>
      <c r="D766" s="91" t="s">
        <v>826</v>
      </c>
      <c r="E766" s="3" t="s">
        <v>1713</v>
      </c>
      <c r="F766" s="4" t="s">
        <v>1877</v>
      </c>
      <c r="G766" s="1">
        <v>17</v>
      </c>
      <c r="H766" s="3" t="s">
        <v>2971</v>
      </c>
      <c r="I766" s="137">
        <f>INDEX(รายได้แยกตามสิทธิ!$D:$D,MATCH(CalBudget2567!$D766,รายได้แยกตามสิทธิ!$B:$B,0))</f>
        <v>218799977.25</v>
      </c>
      <c r="J766" s="138">
        <f>INDEX(ผลงานOPDVisit_HDC!$F:$F,MATCH(CalBudget2567!$D766,ผลงานOPDVisit_HDC!$A:$A,0))</f>
        <v>79038</v>
      </c>
      <c r="K766" s="138">
        <f t="shared" si="563"/>
        <v>2768.2883834358158</v>
      </c>
      <c r="L766" s="139">
        <f t="shared" si="564"/>
        <v>94845.599999999991</v>
      </c>
      <c r="M766" s="140">
        <f t="shared" si="565"/>
        <v>94845.599999999991</v>
      </c>
      <c r="N766" s="141">
        <f t="shared" si="566"/>
        <v>2841.3711967585214</v>
      </c>
      <c r="O766" s="142">
        <f t="shared" si="567"/>
        <v>269491555.97927999</v>
      </c>
      <c r="P766" s="143">
        <f>INDEX(รายได้แยกตามสิทธิ!$E:$E,MATCH(CalBudget2567!$D766,รายได้แยกตามสิทธิ!$B:$B,0))</f>
        <v>72549319.189999998</v>
      </c>
      <c r="Q766" s="138">
        <f>INDEX(ผลงานOPDVisit_HDC!$D:$D,MATCH(CalBudget2567!$D766,ผลงานOPDVisit_HDC!$A:$A,0))</f>
        <v>76659</v>
      </c>
      <c r="R766" s="138">
        <f t="shared" si="568"/>
        <v>946.39010670632274</v>
      </c>
      <c r="S766" s="139">
        <f t="shared" si="569"/>
        <v>91990.8</v>
      </c>
      <c r="T766" s="140">
        <f t="shared" si="570"/>
        <v>91990.8</v>
      </c>
      <c r="U766" s="141">
        <f t="shared" si="571"/>
        <v>971.37480552336967</v>
      </c>
      <c r="V766" s="142">
        <f t="shared" si="572"/>
        <v>89357545.459939197</v>
      </c>
      <c r="W766" s="143">
        <f>INDEX(รายได้แยกตามสิทธิ!$F:$F,MATCH(CalBudget2567!$D766,รายได้แยกตามสิทธิ!$B:$B,0))</f>
        <v>41135379.009999998</v>
      </c>
      <c r="X766" s="138">
        <f>INDEX(ผลงานOPDVisit_HDC!$E:$E,MATCH(CalBudget2567!$D766,ผลงานOPDVisit_HDC!$A:$A,0))</f>
        <v>161239</v>
      </c>
      <c r="Y766" s="138">
        <f t="shared" si="573"/>
        <v>255.12052921439602</v>
      </c>
      <c r="Z766" s="139">
        <f t="shared" si="574"/>
        <v>193486.8</v>
      </c>
      <c r="AA766" s="140">
        <f t="shared" si="575"/>
        <v>193486.8</v>
      </c>
      <c r="AB766" s="141">
        <f t="shared" si="576"/>
        <v>261.85571118565605</v>
      </c>
      <c r="AC766" s="142">
        <f t="shared" si="577"/>
        <v>50665623.619036794</v>
      </c>
      <c r="AD766" s="143">
        <f>INDEX(รายได้แยกตามสิทธิ!$G:$G,MATCH(CalBudget2567!$D766,รายได้แยกตามสิทธิ!$B:$B,0))</f>
        <v>23732578.640000001</v>
      </c>
      <c r="AE766" s="138">
        <f>INDEX(ผลงานOPDVisit_HDC!$G:$G,MATCH(CalBudget2567!$D766,ผลงานOPDVisit_HDC!$A:$A,0))</f>
        <v>3607</v>
      </c>
      <c r="AF766" s="138">
        <f t="shared" si="578"/>
        <v>6579.5893096756308</v>
      </c>
      <c r="AG766" s="139">
        <f t="shared" si="579"/>
        <v>4328.3999999999996</v>
      </c>
      <c r="AH766" s="140">
        <f t="shared" si="580"/>
        <v>4328.3999999999996</v>
      </c>
      <c r="AI766" s="141">
        <f t="shared" si="581"/>
        <v>6753.2904674510673</v>
      </c>
      <c r="AJ766" s="142">
        <f t="shared" si="582"/>
        <v>29230942.459315196</v>
      </c>
      <c r="AK766" s="143">
        <f>INDEX(รายได้แยกตามสิทธิ!$H:$H,MATCH(CalBudget2567!$D766,รายได้แยกตามสิทธิ!$B:$B,0))</f>
        <v>49673043.200000003</v>
      </c>
      <c r="AL766" s="138">
        <f>INDEX(ผลงานOPDVisit_HDC!$K:$K,MATCH(CalBudget2567!$D766,ผลงานOPDVisit_HDC!$A:$A,0))</f>
        <v>28519</v>
      </c>
      <c r="AM766" s="138">
        <f t="shared" si="583"/>
        <v>1741.7526280725131</v>
      </c>
      <c r="AN766" s="139">
        <f t="shared" si="584"/>
        <v>34222.799999999996</v>
      </c>
      <c r="AO766" s="140">
        <f t="shared" si="585"/>
        <v>34222.799999999996</v>
      </c>
      <c r="AP766" s="141">
        <f t="shared" si="586"/>
        <v>1787.7348974536274</v>
      </c>
      <c r="AQ766" s="142">
        <f t="shared" si="587"/>
        <v>61181293.848575987</v>
      </c>
      <c r="AR766" s="144">
        <f t="shared" si="561"/>
        <v>499926961.36614716</v>
      </c>
      <c r="AS766" s="143">
        <f>INDEX(รายได้แยกตามสิทธิ!$I:$I,MATCH(CalBudget2567!$D766,รายได้แยกตามสิทธิ!$B:$B,0))</f>
        <v>398884051.08999997</v>
      </c>
      <c r="AT766" s="138">
        <f>INDEX(ผลงานAdjRw_DHES!$D:$D,MATCH(CalBudget2567!$D766,ผลงานAdjRw_DHES!$B:$B,0))</f>
        <v>29858.508399999999</v>
      </c>
      <c r="AU766" s="143">
        <f t="shared" si="588"/>
        <v>13359.141915140008</v>
      </c>
      <c r="AV766" s="139">
        <f t="shared" si="589"/>
        <v>35830.210079999997</v>
      </c>
      <c r="AW766" s="140">
        <f t="shared" si="590"/>
        <v>35830.210079999997</v>
      </c>
      <c r="AX766" s="141">
        <f t="shared" si="591"/>
        <v>13711.823261699705</v>
      </c>
      <c r="AY766" s="142">
        <f t="shared" si="592"/>
        <v>491297508.0465312</v>
      </c>
      <c r="AZ766" s="143">
        <f>INDEX(รายได้แยกตามสิทธิ!$J:$J,MATCH(CalBudget2567!$D766,รายได้แยกตามสิทธิ!$B:$B,0))</f>
        <v>84464800</v>
      </c>
      <c r="BA766" s="138">
        <f>INDEX(ผลงานAdjRw_DHES!$F:$F,MATCH(CalBudget2567!$D766,ผลงานAdjRw_DHES!$B:$B,0))</f>
        <v>6772.2564000000002</v>
      </c>
      <c r="BB766" s="143">
        <f t="shared" si="593"/>
        <v>12472.179877891214</v>
      </c>
      <c r="BC766" s="139">
        <f t="shared" si="594"/>
        <v>8126.7076799999995</v>
      </c>
      <c r="BD766" s="140">
        <f t="shared" si="595"/>
        <v>8126.7076799999995</v>
      </c>
      <c r="BE766" s="141">
        <f t="shared" si="596"/>
        <v>12801.445426667542</v>
      </c>
      <c r="BF766" s="142">
        <f t="shared" si="597"/>
        <v>104033604.86399998</v>
      </c>
      <c r="BG766" s="143">
        <f>INDEX(รายได้แยกตามสิทธิ!$K:$K,MATCH(CalBudget2567!$D766,รายได้แยกตามสิทธิ!$B:$B,0))</f>
        <v>62291465.539999999</v>
      </c>
      <c r="BH766" s="138">
        <f>INDEX(ผลงานAdjRw_DHES!$E:$E,MATCH(CalBudget2567!$D766,ผลงานAdjRw_DHES!$B:$B,0))</f>
        <v>3162.3388</v>
      </c>
      <c r="BI766" s="143">
        <f t="shared" si="598"/>
        <v>19697.910148020826</v>
      </c>
      <c r="BJ766" s="139">
        <f t="shared" si="599"/>
        <v>3794.80656</v>
      </c>
      <c r="BK766" s="140">
        <f t="shared" si="600"/>
        <v>3794.80656</v>
      </c>
      <c r="BL766" s="141">
        <f t="shared" si="601"/>
        <v>20217.934975928576</v>
      </c>
      <c r="BM766" s="142">
        <f t="shared" si="602"/>
        <v>76723152.276307195</v>
      </c>
      <c r="BN766" s="143">
        <f>INDEX(รายได้แยกตามสิทธิ!$N:$N,MATCH(CalBudget2567!$D766,รายได้แยกตามสิทธิ!$B:$B,0))</f>
        <v>125611395.09</v>
      </c>
      <c r="BO766" s="138">
        <f>INDEX(ผลงานAdjRw_DHES!$I:$I,MATCH(CalBudget2567!$D766,ผลงานAdjRw_DHES!$B:$B,0))</f>
        <v>3990.5534000000007</v>
      </c>
      <c r="BP766" s="143">
        <f t="shared" si="603"/>
        <v>31477.186870873593</v>
      </c>
      <c r="BQ766" s="139">
        <f t="shared" si="604"/>
        <v>4788.6640800000005</v>
      </c>
      <c r="BR766" s="140">
        <f t="shared" si="605"/>
        <v>4788.6640800000005</v>
      </c>
      <c r="BS766" s="141">
        <f t="shared" si="606"/>
        <v>32308.184604264658</v>
      </c>
      <c r="BT766" s="142">
        <f t="shared" si="607"/>
        <v>154713043.10445121</v>
      </c>
      <c r="BU766" s="144">
        <f t="shared" si="608"/>
        <v>826767308.29128957</v>
      </c>
      <c r="BV766" s="145">
        <f t="shared" si="562"/>
        <v>1326694269.6574368</v>
      </c>
      <c r="BW766" s="146">
        <f>INDEX(รายได้แยกตามสิทธิ!$Q:$Q,MATCH(CalBudget2567!$D766,รายได้แยกตามสิทธิ!$B:$B,0))</f>
        <v>0.3</v>
      </c>
      <c r="BX766" s="145">
        <f t="shared" si="609"/>
        <v>398008280.89723104</v>
      </c>
      <c r="BY766" s="141"/>
      <c r="BZ766" s="143">
        <f t="shared" si="610"/>
        <v>349062</v>
      </c>
      <c r="CA766" s="138">
        <f>INDEX(ผลงานOPDVisit_HDC!$C:$C,MATCH(CalBudget2567!$D766,ผลงานOPDVisit_HDC!$A:$A,0))</f>
        <v>349062</v>
      </c>
      <c r="CB766" s="138">
        <f t="shared" si="611"/>
        <v>0</v>
      </c>
    </row>
    <row r="767" spans="1:80" hidden="1" x14ac:dyDescent="0.7">
      <c r="A767" s="136">
        <f>COUNTA($D$16:D767)</f>
        <v>752</v>
      </c>
      <c r="B767" s="1">
        <v>11</v>
      </c>
      <c r="C767" s="2" t="s">
        <v>63</v>
      </c>
      <c r="D767" s="91" t="s">
        <v>827</v>
      </c>
      <c r="E767" s="3" t="s">
        <v>1714</v>
      </c>
      <c r="F767" s="4" t="s">
        <v>1876</v>
      </c>
      <c r="G767" s="1">
        <v>2</v>
      </c>
      <c r="H767" s="3" t="s">
        <v>2968</v>
      </c>
      <c r="I767" s="137">
        <f>INDEX(รายได้แยกตามสิทธิ!$D:$D,MATCH(CalBudget2567!$D767,รายได้แยกตามสิทธิ!$B:$B,0))</f>
        <v>15318043.050000001</v>
      </c>
      <c r="J767" s="138">
        <f>INDEX(ผลงานOPDVisit_HDC!$F:$F,MATCH(CalBudget2567!$D767,ผลงานOPDVisit_HDC!$A:$A,0))</f>
        <v>36268</v>
      </c>
      <c r="K767" s="138">
        <f t="shared" si="563"/>
        <v>422.3569827396052</v>
      </c>
      <c r="L767" s="139">
        <f t="shared" si="564"/>
        <v>43521.599999999999</v>
      </c>
      <c r="M767" s="140">
        <f t="shared" si="565"/>
        <v>43521.599999999999</v>
      </c>
      <c r="N767" s="141">
        <f t="shared" si="566"/>
        <v>433.50720708393078</v>
      </c>
      <c r="O767" s="142">
        <f t="shared" si="567"/>
        <v>18866927.263824001</v>
      </c>
      <c r="P767" s="143">
        <f>INDEX(รายได้แยกตามสิทธิ!$E:$E,MATCH(CalBudget2567!$D767,รายได้แยกตามสิทธิ!$B:$B,0))</f>
        <v>2272808.16</v>
      </c>
      <c r="Q767" s="138">
        <f>INDEX(ผลงานOPDVisit_HDC!$D:$D,MATCH(CalBudget2567!$D767,ผลงานOPDVisit_HDC!$A:$A,0))</f>
        <v>5258</v>
      </c>
      <c r="R767" s="138">
        <f t="shared" si="568"/>
        <v>432.25716241917081</v>
      </c>
      <c r="S767" s="139">
        <f t="shared" si="569"/>
        <v>6309.5999999999995</v>
      </c>
      <c r="T767" s="140">
        <f t="shared" si="570"/>
        <v>6309.5999999999995</v>
      </c>
      <c r="U767" s="141">
        <f t="shared" si="571"/>
        <v>443.66875150703692</v>
      </c>
      <c r="V767" s="142">
        <f t="shared" si="572"/>
        <v>2799372.3545088</v>
      </c>
      <c r="W767" s="143">
        <f>INDEX(รายได้แยกตามสิทธิ!$F:$F,MATCH(CalBudget2567!$D767,รายได้แยกตามสิทธิ!$B:$B,0))</f>
        <v>2668286.56</v>
      </c>
      <c r="X767" s="138">
        <f>INDEX(ผลงานOPDVisit_HDC!$E:$E,MATCH(CalBudget2567!$D767,ผลงานOPDVisit_HDC!$A:$A,0))</f>
        <v>11075</v>
      </c>
      <c r="Y767" s="138">
        <f t="shared" si="573"/>
        <v>240.92880902934539</v>
      </c>
      <c r="Z767" s="139">
        <f t="shared" si="574"/>
        <v>13290</v>
      </c>
      <c r="AA767" s="140">
        <f t="shared" si="575"/>
        <v>13290</v>
      </c>
      <c r="AB767" s="141">
        <f t="shared" si="576"/>
        <v>247.28932958772012</v>
      </c>
      <c r="AC767" s="142">
        <f t="shared" si="577"/>
        <v>3286475.1902208002</v>
      </c>
      <c r="AD767" s="143">
        <f>INDEX(รายได้แยกตามสิทธิ!$G:$G,MATCH(CalBudget2567!$D767,รายได้แยกตามสิทธิ!$B:$B,0))</f>
        <v>4805469.2</v>
      </c>
      <c r="AE767" s="138">
        <f>INDEX(ผลงานOPDVisit_HDC!$G:$G,MATCH(CalBudget2567!$D767,ผลงานOPDVisit_HDC!$A:$A,0))</f>
        <v>5325</v>
      </c>
      <c r="AF767" s="138">
        <f t="shared" si="578"/>
        <v>902.43553051643198</v>
      </c>
      <c r="AG767" s="139">
        <f t="shared" si="579"/>
        <v>6390</v>
      </c>
      <c r="AH767" s="140">
        <f t="shared" si="580"/>
        <v>6390</v>
      </c>
      <c r="AI767" s="141">
        <f t="shared" si="581"/>
        <v>926.25982852206573</v>
      </c>
      <c r="AJ767" s="142">
        <f t="shared" si="582"/>
        <v>5918800.3042559996</v>
      </c>
      <c r="AK767" s="143">
        <f>INDEX(รายได้แยกตามสิทธิ!$H:$H,MATCH(CalBudget2567!$D767,รายได้แยกตามสิทธิ!$B:$B,0))</f>
        <v>3659830.5</v>
      </c>
      <c r="AL767" s="138">
        <f>INDEX(ผลงานOPDVisit_HDC!$K:$K,MATCH(CalBudget2567!$D767,ผลงานOPDVisit_HDC!$A:$A,0))</f>
        <v>5097</v>
      </c>
      <c r="AM767" s="138">
        <f t="shared" si="583"/>
        <v>718.03619776339019</v>
      </c>
      <c r="AN767" s="139">
        <f t="shared" si="584"/>
        <v>6116.4</v>
      </c>
      <c r="AO767" s="140">
        <f t="shared" si="585"/>
        <v>6116.4</v>
      </c>
      <c r="AP767" s="141">
        <f t="shared" si="586"/>
        <v>736.99235338434369</v>
      </c>
      <c r="AQ767" s="142">
        <f t="shared" si="587"/>
        <v>4507740.0302399993</v>
      </c>
      <c r="AR767" s="144">
        <f t="shared" si="561"/>
        <v>35379315.143049598</v>
      </c>
      <c r="AS767" s="143">
        <f>INDEX(รายได้แยกตามสิทธิ!$I:$I,MATCH(CalBudget2567!$D767,รายได้แยกตามสิทธิ!$B:$B,0))</f>
        <v>4521657.01</v>
      </c>
      <c r="AT767" s="138">
        <f>INDEX(ผลงานAdjRw_DHES!$D:$D,MATCH(CalBudget2567!$D767,ผลงานAdjRw_DHES!$B:$B,0))</f>
        <v>429.99400000000003</v>
      </c>
      <c r="AU767" s="143">
        <f t="shared" si="588"/>
        <v>10515.628148299742</v>
      </c>
      <c r="AV767" s="139">
        <f t="shared" si="589"/>
        <v>515.99279999999999</v>
      </c>
      <c r="AW767" s="140">
        <f t="shared" si="590"/>
        <v>515.99279999999999</v>
      </c>
      <c r="AX767" s="141">
        <f t="shared" si="591"/>
        <v>10793.240731414855</v>
      </c>
      <c r="AY767" s="142">
        <f t="shared" si="592"/>
        <v>5569234.5060767988</v>
      </c>
      <c r="AZ767" s="143">
        <f>INDEX(รายได้แยกตามสิทธิ!$J:$J,MATCH(CalBudget2567!$D767,รายได้แยกตามสิทธิ!$B:$B,0))</f>
        <v>442930.12</v>
      </c>
      <c r="BA767" s="138">
        <f>INDEX(ผลงานAdjRw_DHES!$F:$F,MATCH(CalBudget2567!$D767,ผลงานAdjRw_DHES!$B:$B,0))</f>
        <v>41.024800000000006</v>
      </c>
      <c r="BB767" s="143">
        <f t="shared" si="593"/>
        <v>10796.643006181625</v>
      </c>
      <c r="BC767" s="139">
        <f t="shared" si="594"/>
        <v>49.229760000000006</v>
      </c>
      <c r="BD767" s="140">
        <f t="shared" si="595"/>
        <v>49.229760000000006</v>
      </c>
      <c r="BE767" s="141">
        <f t="shared" si="596"/>
        <v>11081.674381544819</v>
      </c>
      <c r="BF767" s="142">
        <f t="shared" si="597"/>
        <v>545548.17020159995</v>
      </c>
      <c r="BG767" s="143">
        <f>INDEX(รายได้แยกตามสิทธิ!$K:$K,MATCH(CalBudget2567!$D767,รายได้แยกตามสิทธิ!$B:$B,0))</f>
        <v>582789.11</v>
      </c>
      <c r="BH767" s="138">
        <f>INDEX(ผลงานAdjRw_DHES!$E:$E,MATCH(CalBudget2567!$D767,ผลงานAdjRw_DHES!$B:$B,0))</f>
        <v>67.705600000000004</v>
      </c>
      <c r="BI767" s="143">
        <f t="shared" si="598"/>
        <v>8607.6943413838726</v>
      </c>
      <c r="BJ767" s="139">
        <f t="shared" si="599"/>
        <v>81.246719999999996</v>
      </c>
      <c r="BK767" s="140">
        <f t="shared" si="600"/>
        <v>81.246719999999996</v>
      </c>
      <c r="BL767" s="141">
        <f t="shared" si="601"/>
        <v>8834.9374719964071</v>
      </c>
      <c r="BM767" s="142">
        <f t="shared" si="602"/>
        <v>717809.69100479991</v>
      </c>
      <c r="BN767" s="143">
        <f>INDEX(รายได้แยกตามสิทธิ!$N:$N,MATCH(CalBudget2567!$D767,รายได้แยกตามสิทธิ!$B:$B,0))</f>
        <v>1892910.84</v>
      </c>
      <c r="BO767" s="138">
        <f>INDEX(ผลงานAdjRw_DHES!$I:$I,MATCH(CalBudget2567!$D767,ผลงานAdjRw_DHES!$B:$B,0))</f>
        <v>139.74839999999998</v>
      </c>
      <c r="BP767" s="143">
        <f t="shared" si="603"/>
        <v>13545.134255562141</v>
      </c>
      <c r="BQ767" s="139">
        <f t="shared" si="604"/>
        <v>167.69807999999998</v>
      </c>
      <c r="BR767" s="140">
        <f t="shared" si="605"/>
        <v>167.69807999999998</v>
      </c>
      <c r="BS767" s="141">
        <f t="shared" si="606"/>
        <v>13902.725799908982</v>
      </c>
      <c r="BT767" s="142">
        <f t="shared" si="607"/>
        <v>2331460.4234111998</v>
      </c>
      <c r="BU767" s="144">
        <f t="shared" si="608"/>
        <v>9164052.7906943969</v>
      </c>
      <c r="BV767" s="145">
        <f t="shared" si="562"/>
        <v>44543367.933743998</v>
      </c>
      <c r="BW767" s="146">
        <f>INDEX(รายได้แยกตามสิทธิ!$Q:$Q,MATCH(CalBudget2567!$D767,รายได้แยกตามสิทธิ!$B:$B,0))</f>
        <v>0.27</v>
      </c>
      <c r="BX767" s="145">
        <f t="shared" si="609"/>
        <v>12026709.34211088</v>
      </c>
      <c r="BY767" s="141"/>
      <c r="BZ767" s="143">
        <f t="shared" si="610"/>
        <v>63023</v>
      </c>
      <c r="CA767" s="138">
        <f>INDEX(ผลงานOPDVisit_HDC!$C:$C,MATCH(CalBudget2567!$D767,ผลงานOPDVisit_HDC!$A:$A,0))</f>
        <v>63023</v>
      </c>
      <c r="CB767" s="138">
        <f t="shared" si="611"/>
        <v>0</v>
      </c>
    </row>
    <row r="768" spans="1:80" hidden="1" x14ac:dyDescent="0.7">
      <c r="A768" s="136">
        <f>COUNTA($D$16:D768)</f>
        <v>753</v>
      </c>
      <c r="B768" s="1">
        <v>11</v>
      </c>
      <c r="C768" s="2" t="s">
        <v>63</v>
      </c>
      <c r="D768" s="91" t="s">
        <v>828</v>
      </c>
      <c r="E768" s="3" t="s">
        <v>1715</v>
      </c>
      <c r="F768" s="4" t="s">
        <v>1876</v>
      </c>
      <c r="G768" s="1">
        <v>10</v>
      </c>
      <c r="H768" s="3" t="s">
        <v>2962</v>
      </c>
      <c r="I768" s="137">
        <f>INDEX(รายได้แยกตามสิทธิ!$D:$D,MATCH(CalBudget2567!$D768,รายได้แยกตามสิทธิ!$B:$B,0))</f>
        <v>51064048.390000001</v>
      </c>
      <c r="J768" s="138">
        <f>INDEX(ผลงานOPDVisit_HDC!$F:$F,MATCH(CalBudget2567!$D768,ผลงานOPDVisit_HDC!$A:$A,0))</f>
        <v>88778</v>
      </c>
      <c r="K768" s="138">
        <f t="shared" si="563"/>
        <v>575.18809153168581</v>
      </c>
      <c r="L768" s="139">
        <f t="shared" si="564"/>
        <v>106533.59999999999</v>
      </c>
      <c r="M768" s="140">
        <f t="shared" si="565"/>
        <v>106533.59999999999</v>
      </c>
      <c r="N768" s="141">
        <f t="shared" si="566"/>
        <v>590.37305714812237</v>
      </c>
      <c r="O768" s="142">
        <f t="shared" si="567"/>
        <v>62894567.120995201</v>
      </c>
      <c r="P768" s="143">
        <f>INDEX(รายได้แยกตามสิทธิ!$E:$E,MATCH(CalBudget2567!$D768,รายได้แยกตามสิทธิ!$B:$B,0))</f>
        <v>9681903.1500000004</v>
      </c>
      <c r="Q768" s="138">
        <f>INDEX(ผลงานOPDVisit_HDC!$D:$D,MATCH(CalBudget2567!$D768,ผลงานOPDVisit_HDC!$A:$A,0))</f>
        <v>14998</v>
      </c>
      <c r="R768" s="138">
        <f t="shared" si="568"/>
        <v>645.54628283771171</v>
      </c>
      <c r="S768" s="139">
        <f t="shared" si="569"/>
        <v>17997.599999999999</v>
      </c>
      <c r="T768" s="140">
        <f t="shared" si="570"/>
        <v>17997.599999999999</v>
      </c>
      <c r="U768" s="141">
        <f t="shared" si="571"/>
        <v>662.58870470462728</v>
      </c>
      <c r="V768" s="142">
        <f t="shared" si="572"/>
        <v>11925006.471791999</v>
      </c>
      <c r="W768" s="143">
        <f>INDEX(รายได้แยกตามสิทธิ!$F:$F,MATCH(CalBudget2567!$D768,รายได้แยกตามสิทธิ!$B:$B,0))</f>
        <v>3256129.23</v>
      </c>
      <c r="X768" s="138">
        <f>INDEX(ผลงานOPDVisit_HDC!$E:$E,MATCH(CalBudget2567!$D768,ผลงานOPDVisit_HDC!$A:$A,0))</f>
        <v>8968</v>
      </c>
      <c r="Y768" s="138">
        <f t="shared" si="573"/>
        <v>363.08309879571812</v>
      </c>
      <c r="Z768" s="139">
        <f t="shared" si="574"/>
        <v>10761.6</v>
      </c>
      <c r="AA768" s="140">
        <f t="shared" si="575"/>
        <v>10761.6</v>
      </c>
      <c r="AB768" s="141">
        <f t="shared" si="576"/>
        <v>372.66849260392507</v>
      </c>
      <c r="AC768" s="142">
        <f t="shared" si="577"/>
        <v>4010509.2500064</v>
      </c>
      <c r="AD768" s="143">
        <f>INDEX(รายได้แยกตามสิทธิ!$G:$G,MATCH(CalBudget2567!$D768,รายได้แยกตามสิทธิ!$B:$B,0))</f>
        <v>2975366.21</v>
      </c>
      <c r="AE768" s="138">
        <f>INDEX(ผลงานOPDVisit_HDC!$G:$G,MATCH(CalBudget2567!$D768,ผลงานOPDVisit_HDC!$A:$A,0))</f>
        <v>8526</v>
      </c>
      <c r="AF768" s="138">
        <f t="shared" si="578"/>
        <v>348.97562866525919</v>
      </c>
      <c r="AG768" s="139">
        <f t="shared" si="579"/>
        <v>10231.199999999999</v>
      </c>
      <c r="AH768" s="140">
        <f t="shared" si="580"/>
        <v>10231.199999999999</v>
      </c>
      <c r="AI768" s="141">
        <f t="shared" si="581"/>
        <v>358.18858526202206</v>
      </c>
      <c r="AJ768" s="142">
        <f t="shared" si="582"/>
        <v>3664699.0535327997</v>
      </c>
      <c r="AK768" s="143">
        <f>INDEX(รายได้แยกตามสิทธิ!$H:$H,MATCH(CalBudget2567!$D768,รายได้แยกตามสิทธิ!$B:$B,0))</f>
        <v>4821733.9899999993</v>
      </c>
      <c r="AL768" s="138">
        <f>INDEX(ผลงานOPDVisit_HDC!$K:$K,MATCH(CalBudget2567!$D768,ผลงานOPDVisit_HDC!$A:$A,0))</f>
        <v>4398</v>
      </c>
      <c r="AM768" s="138">
        <f t="shared" si="583"/>
        <v>1096.3469736243746</v>
      </c>
      <c r="AN768" s="139">
        <f t="shared" si="584"/>
        <v>5277.5999999999995</v>
      </c>
      <c r="AO768" s="140">
        <f t="shared" si="585"/>
        <v>5277.5999999999995</v>
      </c>
      <c r="AP768" s="141">
        <f t="shared" si="586"/>
        <v>1125.2905337280581</v>
      </c>
      <c r="AQ768" s="142">
        <f t="shared" si="587"/>
        <v>5938833.320803199</v>
      </c>
      <c r="AR768" s="144">
        <f t="shared" si="561"/>
        <v>88433615.217129603</v>
      </c>
      <c r="AS768" s="143">
        <f>INDEX(รายได้แยกตามสิทธิ!$I:$I,MATCH(CalBudget2567!$D768,รายได้แยกตามสิทธิ!$B:$B,0))</f>
        <v>33465339.75</v>
      </c>
      <c r="AT768" s="138">
        <f>INDEX(ผลงานAdjRw_DHES!$D:$D,MATCH(CalBudget2567!$D768,ผลงานAdjRw_DHES!$B:$B,0))</f>
        <v>2163.0155999999997</v>
      </c>
      <c r="AU768" s="143">
        <f t="shared" si="588"/>
        <v>15471.612756745722</v>
      </c>
      <c r="AV768" s="139">
        <f t="shared" si="589"/>
        <v>2595.6187199999995</v>
      </c>
      <c r="AW768" s="140">
        <f t="shared" si="590"/>
        <v>2595.6187199999995</v>
      </c>
      <c r="AX768" s="141">
        <f t="shared" si="591"/>
        <v>15880.063333523809</v>
      </c>
      <c r="AY768" s="142">
        <f t="shared" si="592"/>
        <v>41218589.663279995</v>
      </c>
      <c r="AZ768" s="143">
        <f>INDEX(รายได้แยกตามสิทธิ!$J:$J,MATCH(CalBudget2567!$D768,รายได้แยกตามสิทธิ!$B:$B,0))</f>
        <v>4590217.1100000003</v>
      </c>
      <c r="BA768" s="138">
        <f>INDEX(ผลงานAdjRw_DHES!$F:$F,MATCH(CalBudget2567!$D768,ผลงานAdjRw_DHES!$B:$B,0))</f>
        <v>229.89769999999999</v>
      </c>
      <c r="BB768" s="143">
        <f t="shared" si="593"/>
        <v>19966.346379280872</v>
      </c>
      <c r="BC768" s="139">
        <f t="shared" si="594"/>
        <v>275.87723999999997</v>
      </c>
      <c r="BD768" s="140">
        <f t="shared" si="595"/>
        <v>275.87723999999997</v>
      </c>
      <c r="BE768" s="141">
        <f t="shared" si="596"/>
        <v>20493.457923693888</v>
      </c>
      <c r="BF768" s="142">
        <f t="shared" si="597"/>
        <v>5653678.6100447997</v>
      </c>
      <c r="BG768" s="143">
        <f>INDEX(รายได้แยกตามสิทธิ!$K:$K,MATCH(CalBudget2567!$D768,รายได้แยกตามสิทธิ!$B:$B,0))</f>
        <v>1042025.64</v>
      </c>
      <c r="BH768" s="138">
        <f>INDEX(ผลงานAdjRw_DHES!$E:$E,MATCH(CalBudget2567!$D768,ผลงานAdjRw_DHES!$B:$B,0))</f>
        <v>103.2927</v>
      </c>
      <c r="BI768" s="143">
        <f t="shared" si="598"/>
        <v>10088.085992524158</v>
      </c>
      <c r="BJ768" s="139">
        <f t="shared" si="599"/>
        <v>123.95123999999998</v>
      </c>
      <c r="BK768" s="140">
        <f t="shared" si="600"/>
        <v>123.95123999999998</v>
      </c>
      <c r="BL768" s="141">
        <f t="shared" si="601"/>
        <v>10354.411462726795</v>
      </c>
      <c r="BM768" s="142">
        <f t="shared" si="602"/>
        <v>1283442.1402751999</v>
      </c>
      <c r="BN768" s="143">
        <f>INDEX(รายได้แยกตามสิทธิ!$N:$N,MATCH(CalBudget2567!$D768,รายได้แยกตามสิทธิ!$B:$B,0))</f>
        <v>7516627.9699999988</v>
      </c>
      <c r="BO768" s="138">
        <f>INDEX(ผลงานAdjRw_DHES!$I:$I,MATCH(CalBudget2567!$D768,ผลงานAdjRw_DHES!$B:$B,0))</f>
        <v>267.22679999999991</v>
      </c>
      <c r="BP768" s="143">
        <f t="shared" si="603"/>
        <v>28128.271453312322</v>
      </c>
      <c r="BQ768" s="139">
        <f t="shared" si="604"/>
        <v>320.67215999999991</v>
      </c>
      <c r="BR768" s="140">
        <f t="shared" si="605"/>
        <v>320.67215999999991</v>
      </c>
      <c r="BS768" s="141">
        <f t="shared" si="606"/>
        <v>28870.857819679768</v>
      </c>
      <c r="BT768" s="142">
        <f t="shared" si="607"/>
        <v>9258080.3380895983</v>
      </c>
      <c r="BU768" s="144">
        <f t="shared" si="608"/>
        <v>57413790.751689598</v>
      </c>
      <c r="BV768" s="145">
        <f t="shared" si="562"/>
        <v>145847405.9688192</v>
      </c>
      <c r="BW768" s="146">
        <f>INDEX(รายได้แยกตามสิทธิ!$Q:$Q,MATCH(CalBudget2567!$D768,รายได้แยกตามสิทธิ!$B:$B,0))</f>
        <v>0.37</v>
      </c>
      <c r="BX768" s="145">
        <f t="shared" si="609"/>
        <v>53963540.208463103</v>
      </c>
      <c r="BY768" s="141"/>
      <c r="BZ768" s="143">
        <f t="shared" si="610"/>
        <v>125668</v>
      </c>
      <c r="CA768" s="138">
        <f>INDEX(ผลงานOPDVisit_HDC!$C:$C,MATCH(CalBudget2567!$D768,ผลงานOPDVisit_HDC!$A:$A,0))</f>
        <v>125668</v>
      </c>
      <c r="CB768" s="138">
        <f t="shared" si="611"/>
        <v>0</v>
      </c>
    </row>
    <row r="769" spans="1:80" hidden="1" x14ac:dyDescent="0.7">
      <c r="A769" s="136">
        <f>COUNTA($D$16:D769)</f>
        <v>754</v>
      </c>
      <c r="B769" s="1">
        <v>11</v>
      </c>
      <c r="C769" s="2" t="s">
        <v>63</v>
      </c>
      <c r="D769" s="91" t="s">
        <v>829</v>
      </c>
      <c r="E769" s="3" t="s">
        <v>1716</v>
      </c>
      <c r="F769" s="4" t="s">
        <v>1876</v>
      </c>
      <c r="G769" s="1">
        <v>5</v>
      </c>
      <c r="H769" s="3" t="s">
        <v>2964</v>
      </c>
      <c r="I769" s="137">
        <f>INDEX(รายได้แยกตามสิทธิ!$D:$D,MATCH(CalBudget2567!$D769,รายได้แยกตามสิทธิ!$B:$B,0))</f>
        <v>17022708.25</v>
      </c>
      <c r="J769" s="138">
        <f>INDEX(ผลงานOPDVisit_HDC!$F:$F,MATCH(CalBudget2567!$D769,ผลงานOPDVisit_HDC!$A:$A,0))</f>
        <v>37434</v>
      </c>
      <c r="K769" s="138">
        <f t="shared" si="563"/>
        <v>454.73922770743172</v>
      </c>
      <c r="L769" s="139">
        <f t="shared" si="564"/>
        <v>44920.799999999996</v>
      </c>
      <c r="M769" s="140">
        <f t="shared" si="565"/>
        <v>44920.799999999996</v>
      </c>
      <c r="N769" s="141">
        <f t="shared" si="566"/>
        <v>466.74434331890791</v>
      </c>
      <c r="O769" s="142">
        <f t="shared" si="567"/>
        <v>20966529.297359996</v>
      </c>
      <c r="P769" s="143">
        <f>INDEX(รายได้แยกตามสิทธิ!$E:$E,MATCH(CalBudget2567!$D769,รายได้แยกตามสิทธิ!$B:$B,0))</f>
        <v>3717422.35</v>
      </c>
      <c r="Q769" s="138">
        <f>INDEX(ผลงานOPDVisit_HDC!$D:$D,MATCH(CalBudget2567!$D769,ผลงานOPDVisit_HDC!$A:$A,0))</f>
        <v>8098</v>
      </c>
      <c r="R769" s="138">
        <f t="shared" si="568"/>
        <v>459.05437762410475</v>
      </c>
      <c r="S769" s="139">
        <f t="shared" si="569"/>
        <v>9717.6</v>
      </c>
      <c r="T769" s="140">
        <f t="shared" si="570"/>
        <v>9717.6</v>
      </c>
      <c r="U769" s="141">
        <f t="shared" si="571"/>
        <v>471.17341319338112</v>
      </c>
      <c r="V769" s="142">
        <f t="shared" si="572"/>
        <v>4578674.7600480001</v>
      </c>
      <c r="W769" s="143">
        <f>INDEX(รายได้แยกตามสิทธิ!$F:$F,MATCH(CalBudget2567!$D769,รายได้แยกตามสิทธิ!$B:$B,0))</f>
        <v>1582717.09</v>
      </c>
      <c r="X769" s="138">
        <f>INDEX(ผลงานOPDVisit_HDC!$E:$E,MATCH(CalBudget2567!$D769,ผลงานOPDVisit_HDC!$A:$A,0))</f>
        <v>9958</v>
      </c>
      <c r="Y769" s="138">
        <f t="shared" si="573"/>
        <v>158.9392538662382</v>
      </c>
      <c r="Z769" s="139">
        <f t="shared" si="574"/>
        <v>11949.6</v>
      </c>
      <c r="AA769" s="140">
        <f t="shared" si="575"/>
        <v>11949.6</v>
      </c>
      <c r="AB769" s="141">
        <f t="shared" si="576"/>
        <v>163.1352501683069</v>
      </c>
      <c r="AC769" s="142">
        <f t="shared" si="577"/>
        <v>1949400.9854112002</v>
      </c>
      <c r="AD769" s="143">
        <f>INDEX(รายได้แยกตามสิทธิ!$G:$G,MATCH(CalBudget2567!$D769,รายได้แยกตามสิทธิ!$B:$B,0))</f>
        <v>799330</v>
      </c>
      <c r="AE769" s="138">
        <f>INDEX(ผลงานOPDVisit_HDC!$G:$G,MATCH(CalBudget2567!$D769,ผลงานOPDVisit_HDC!$A:$A,0))</f>
        <v>2030</v>
      </c>
      <c r="AF769" s="138">
        <f t="shared" si="578"/>
        <v>393.75862068965517</v>
      </c>
      <c r="AG769" s="139">
        <f t="shared" si="579"/>
        <v>2436</v>
      </c>
      <c r="AH769" s="140">
        <f t="shared" si="580"/>
        <v>2436</v>
      </c>
      <c r="AI769" s="141">
        <f t="shared" si="581"/>
        <v>404.15384827586206</v>
      </c>
      <c r="AJ769" s="142">
        <f t="shared" si="582"/>
        <v>984518.77439999999</v>
      </c>
      <c r="AK769" s="143">
        <f>INDEX(รายได้แยกตามสิทธิ!$H:$H,MATCH(CalBudget2567!$D769,รายได้แยกตามสิทธิ!$B:$B,0))</f>
        <v>19741502.59</v>
      </c>
      <c r="AL769" s="138">
        <f>INDEX(ผลงานOPDVisit_HDC!$K:$K,MATCH(CalBudget2567!$D769,ผลงานOPDVisit_HDC!$A:$A,0))</f>
        <v>1593</v>
      </c>
      <c r="AM769" s="138">
        <f t="shared" si="583"/>
        <v>12392.65699309479</v>
      </c>
      <c r="AN769" s="139">
        <f t="shared" si="584"/>
        <v>1911.6</v>
      </c>
      <c r="AO769" s="140">
        <f t="shared" si="585"/>
        <v>1911.6</v>
      </c>
      <c r="AP769" s="141">
        <f t="shared" si="586"/>
        <v>12719.823137712492</v>
      </c>
      <c r="AQ769" s="142">
        <f t="shared" si="587"/>
        <v>24315213.910051201</v>
      </c>
      <c r="AR769" s="144">
        <f t="shared" si="561"/>
        <v>52794337.727270395</v>
      </c>
      <c r="AS769" s="143">
        <f>INDEX(รายได้แยกตามสิทธิ!$I:$I,MATCH(CalBudget2567!$D769,รายได้แยกตามสิทธิ!$B:$B,0))</f>
        <v>8863458.6400000006</v>
      </c>
      <c r="AT769" s="138">
        <f>INDEX(ผลงานAdjRw_DHES!$D:$D,MATCH(CalBudget2567!$D769,ผลงานAdjRw_DHES!$B:$B,0))</f>
        <v>743.46979999999996</v>
      </c>
      <c r="AU769" s="143">
        <f t="shared" si="588"/>
        <v>11921.746707129194</v>
      </c>
      <c r="AV769" s="139">
        <f t="shared" si="589"/>
        <v>892.16375999999991</v>
      </c>
      <c r="AW769" s="140">
        <f t="shared" si="590"/>
        <v>892.16375999999991</v>
      </c>
      <c r="AX769" s="141">
        <f t="shared" si="591"/>
        <v>12236.480820197405</v>
      </c>
      <c r="AY769" s="142">
        <f t="shared" si="592"/>
        <v>10916944.7377152</v>
      </c>
      <c r="AZ769" s="143">
        <f>INDEX(รายได้แยกตามสิทธิ!$J:$J,MATCH(CalBudget2567!$D769,รายได้แยกตามสิทธิ!$B:$B,0))</f>
        <v>1123438.8</v>
      </c>
      <c r="BA769" s="138">
        <f>INDEX(ผลงานAdjRw_DHES!$F:$F,MATCH(CalBudget2567!$D769,ผลงานAdjRw_DHES!$B:$B,0))</f>
        <v>88.400199999999998</v>
      </c>
      <c r="BB769" s="143">
        <f t="shared" si="593"/>
        <v>12708.554958020457</v>
      </c>
      <c r="BC769" s="139">
        <f t="shared" si="594"/>
        <v>106.08023999999999</v>
      </c>
      <c r="BD769" s="140">
        <f t="shared" si="595"/>
        <v>106.08023999999999</v>
      </c>
      <c r="BE769" s="141">
        <f t="shared" si="596"/>
        <v>13044.060808912198</v>
      </c>
      <c r="BF769" s="142">
        <f t="shared" si="597"/>
        <v>1383717.101184</v>
      </c>
      <c r="BG769" s="143">
        <f>INDEX(รายได้แยกตามสิทธิ!$K:$K,MATCH(CalBudget2567!$D769,รายได้แยกตามสิทธิ!$B:$B,0))</f>
        <v>387120.45</v>
      </c>
      <c r="BH769" s="138">
        <f>INDEX(ผลงานAdjRw_DHES!$E:$E,MATCH(CalBudget2567!$D769,ผลงานAdjRw_DHES!$B:$B,0))</f>
        <v>34.824100000000001</v>
      </c>
      <c r="BI769" s="143">
        <f t="shared" si="598"/>
        <v>11116.452399344133</v>
      </c>
      <c r="BJ769" s="139">
        <f t="shared" si="599"/>
        <v>41.788919999999997</v>
      </c>
      <c r="BK769" s="140">
        <f t="shared" si="600"/>
        <v>41.788919999999997</v>
      </c>
      <c r="BL769" s="141">
        <f t="shared" si="601"/>
        <v>11409.926742686817</v>
      </c>
      <c r="BM769" s="142">
        <f t="shared" si="602"/>
        <v>476808.51585599995</v>
      </c>
      <c r="BN769" s="143">
        <f>INDEX(รายได้แยกตามสิทธิ!$N:$N,MATCH(CalBudget2567!$D769,รายได้แยกตามสิทธิ!$B:$B,0))</f>
        <v>1560400</v>
      </c>
      <c r="BO769" s="138">
        <f>INDEX(ผลงานAdjRw_DHES!$I:$I,MATCH(CalBudget2567!$D769,ผลงานAdjRw_DHES!$B:$B,0))</f>
        <v>76.859299999999948</v>
      </c>
      <c r="BP769" s="143">
        <f t="shared" si="603"/>
        <v>20302.032415075351</v>
      </c>
      <c r="BQ769" s="139">
        <f t="shared" si="604"/>
        <v>92.231159999999932</v>
      </c>
      <c r="BR769" s="140">
        <f t="shared" si="605"/>
        <v>92.231159999999932</v>
      </c>
      <c r="BS769" s="141">
        <f t="shared" si="606"/>
        <v>20838.00607083334</v>
      </c>
      <c r="BT769" s="142">
        <f t="shared" si="607"/>
        <v>1921913.4719999998</v>
      </c>
      <c r="BU769" s="144">
        <f t="shared" si="608"/>
        <v>14699383.826755198</v>
      </c>
      <c r="BV769" s="145">
        <f t="shared" si="562"/>
        <v>67493721.55402559</v>
      </c>
      <c r="BW769" s="146">
        <f>INDEX(รายได้แยกตามสิทธิ!$Q:$Q,MATCH(CalBudget2567!$D769,รายได้แยกตามสิทธิ!$B:$B,0))</f>
        <v>0.25</v>
      </c>
      <c r="BX769" s="145">
        <f t="shared" si="609"/>
        <v>16873430.388506398</v>
      </c>
      <c r="BY769" s="141"/>
      <c r="BZ769" s="143">
        <f t="shared" si="610"/>
        <v>59113</v>
      </c>
      <c r="CA769" s="138">
        <f>INDEX(ผลงานOPDVisit_HDC!$C:$C,MATCH(CalBudget2567!$D769,ผลงานOPDVisit_HDC!$A:$A,0))</f>
        <v>59113</v>
      </c>
      <c r="CB769" s="138">
        <f t="shared" si="611"/>
        <v>0</v>
      </c>
    </row>
    <row r="770" spans="1:80" hidden="1" x14ac:dyDescent="0.7">
      <c r="A770" s="136">
        <f>COUNTA($D$16:D770)</f>
        <v>755</v>
      </c>
      <c r="B770" s="1">
        <v>11</v>
      </c>
      <c r="C770" s="2" t="s">
        <v>63</v>
      </c>
      <c r="D770" s="91" t="s">
        <v>830</v>
      </c>
      <c r="E770" s="3" t="s">
        <v>1717</v>
      </c>
      <c r="F770" s="4" t="s">
        <v>1876</v>
      </c>
      <c r="G770" s="1">
        <v>5</v>
      </c>
      <c r="H770" s="3" t="s">
        <v>2964</v>
      </c>
      <c r="I770" s="137">
        <f>INDEX(รายได้แยกตามสิทธิ!$D:$D,MATCH(CalBudget2567!$D770,รายได้แยกตามสิทธิ!$B:$B,0))</f>
        <v>20902021.920000002</v>
      </c>
      <c r="J770" s="138">
        <f>INDEX(ผลงานOPDVisit_HDC!$F:$F,MATCH(CalBudget2567!$D770,ผลงานOPDVisit_HDC!$A:$A,0))</f>
        <v>42282</v>
      </c>
      <c r="K770" s="138">
        <f t="shared" si="563"/>
        <v>494.34799489144319</v>
      </c>
      <c r="L770" s="139">
        <f t="shared" si="564"/>
        <v>50738.400000000001</v>
      </c>
      <c r="M770" s="140">
        <f t="shared" si="565"/>
        <v>50738.400000000001</v>
      </c>
      <c r="N770" s="141">
        <f t="shared" si="566"/>
        <v>507.3987819565773</v>
      </c>
      <c r="O770" s="142">
        <f t="shared" si="567"/>
        <v>25744602.358425602</v>
      </c>
      <c r="P770" s="143">
        <f>INDEX(รายได้แยกตามสิทธิ!$E:$E,MATCH(CalBudget2567!$D770,รายได้แยกตามสิทธิ!$B:$B,0))</f>
        <v>2674000.36</v>
      </c>
      <c r="Q770" s="138">
        <f>INDEX(ผลงานOPDVisit_HDC!$D:$D,MATCH(CalBudget2567!$D770,ผลงานOPDVisit_HDC!$A:$A,0))</f>
        <v>4973</v>
      </c>
      <c r="R770" s="138">
        <f t="shared" si="568"/>
        <v>537.70367182787049</v>
      </c>
      <c r="S770" s="139">
        <f t="shared" si="569"/>
        <v>5967.5999999999995</v>
      </c>
      <c r="T770" s="140">
        <f t="shared" si="570"/>
        <v>5967.5999999999995</v>
      </c>
      <c r="U770" s="141">
        <f t="shared" si="571"/>
        <v>551.89904876412629</v>
      </c>
      <c r="V770" s="142">
        <f t="shared" si="572"/>
        <v>3293512.7634047996</v>
      </c>
      <c r="W770" s="143">
        <f>INDEX(รายได้แยกตามสิทธิ!$F:$F,MATCH(CalBudget2567!$D770,รายได้แยกตามสิทธิ!$B:$B,0))</f>
        <v>1849716.12</v>
      </c>
      <c r="X770" s="138">
        <f>INDEX(ผลงานOPDVisit_HDC!$E:$E,MATCH(CalBudget2567!$D770,ผลงานOPDVisit_HDC!$A:$A,0))</f>
        <v>16144</v>
      </c>
      <c r="Y770" s="138">
        <f t="shared" si="573"/>
        <v>114.5760728444004</v>
      </c>
      <c r="Z770" s="139">
        <f t="shared" si="574"/>
        <v>19372.8</v>
      </c>
      <c r="AA770" s="140">
        <f t="shared" si="575"/>
        <v>19372.8</v>
      </c>
      <c r="AB770" s="141">
        <f t="shared" si="576"/>
        <v>117.60088116749257</v>
      </c>
      <c r="AC770" s="142">
        <f t="shared" si="577"/>
        <v>2278258.3506816002</v>
      </c>
      <c r="AD770" s="143">
        <f>INDEX(รายได้แยกตามสิทธิ!$G:$G,MATCH(CalBudget2567!$D770,รายได้แยกตามสิทธิ!$B:$B,0))</f>
        <v>2801630.34</v>
      </c>
      <c r="AE770" s="138">
        <f>INDEX(ผลงานOPDVisit_HDC!$G:$G,MATCH(CalBudget2567!$D770,ผลงานOPDVisit_HDC!$A:$A,0))</f>
        <v>0</v>
      </c>
      <c r="AF770" s="138">
        <f t="shared" si="578"/>
        <v>0</v>
      </c>
      <c r="AG770" s="139">
        <f t="shared" si="579"/>
        <v>0</v>
      </c>
      <c r="AH770" s="140">
        <f t="shared" si="580"/>
        <v>0</v>
      </c>
      <c r="AI770" s="141">
        <f t="shared" si="581"/>
        <v>0</v>
      </c>
      <c r="AJ770" s="142">
        <f t="shared" si="582"/>
        <v>0</v>
      </c>
      <c r="AK770" s="143">
        <f>INDEX(รายได้แยกตามสิทธิ!$H:$H,MATCH(CalBudget2567!$D770,รายได้แยกตามสิทธิ!$B:$B,0))</f>
        <v>2490052.15</v>
      </c>
      <c r="AL770" s="138">
        <f>INDEX(ผลงานOPDVisit_HDC!$K:$K,MATCH(CalBudget2567!$D770,ผลงานOPDVisit_HDC!$A:$A,0))</f>
        <v>93</v>
      </c>
      <c r="AM770" s="138">
        <f t="shared" si="583"/>
        <v>26774.754301075267</v>
      </c>
      <c r="AN770" s="139">
        <f t="shared" si="584"/>
        <v>111.6</v>
      </c>
      <c r="AO770" s="140">
        <f t="shared" si="585"/>
        <v>111.6</v>
      </c>
      <c r="AP770" s="141">
        <f t="shared" si="586"/>
        <v>27481.607814623654</v>
      </c>
      <c r="AQ770" s="142">
        <f t="shared" si="587"/>
        <v>3066947.4321119995</v>
      </c>
      <c r="AR770" s="144">
        <f t="shared" si="561"/>
        <v>34383320.904624</v>
      </c>
      <c r="AS770" s="143">
        <f>INDEX(รายได้แยกตามสิทธิ!$I:$I,MATCH(CalBudget2567!$D770,รายได้แยกตามสิทธิ!$B:$B,0))</f>
        <v>6683461.4400000004</v>
      </c>
      <c r="AT770" s="138">
        <f>INDEX(ผลงานAdjRw_DHES!$D:$D,MATCH(CalBudget2567!$D770,ผลงานAdjRw_DHES!$B:$B,0))</f>
        <v>533.28899999999999</v>
      </c>
      <c r="AU770" s="143">
        <f t="shared" si="588"/>
        <v>12532.531966719735</v>
      </c>
      <c r="AV770" s="139">
        <f t="shared" si="589"/>
        <v>639.94679999999994</v>
      </c>
      <c r="AW770" s="140">
        <f t="shared" si="590"/>
        <v>639.94679999999994</v>
      </c>
      <c r="AX770" s="141">
        <f t="shared" si="591"/>
        <v>12863.390810641136</v>
      </c>
      <c r="AY770" s="142">
        <f t="shared" si="592"/>
        <v>8231885.7864192007</v>
      </c>
      <c r="AZ770" s="143">
        <f>INDEX(รายได้แยกตามสิทธิ!$J:$J,MATCH(CalBudget2567!$D770,รายได้แยกตามสิทธิ!$B:$B,0))</f>
        <v>578077.79</v>
      </c>
      <c r="BA770" s="138">
        <f>INDEX(ผลงานAdjRw_DHES!$F:$F,MATCH(CalBudget2567!$D770,ผลงานAdjRw_DHES!$B:$B,0))</f>
        <v>30.562000000000001</v>
      </c>
      <c r="BB770" s="143">
        <f t="shared" si="593"/>
        <v>18914.920162293045</v>
      </c>
      <c r="BC770" s="139">
        <f t="shared" si="594"/>
        <v>36.674399999999999</v>
      </c>
      <c r="BD770" s="140">
        <f t="shared" si="595"/>
        <v>36.674399999999999</v>
      </c>
      <c r="BE770" s="141">
        <f t="shared" si="596"/>
        <v>19414.274054577581</v>
      </c>
      <c r="BF770" s="142">
        <f t="shared" si="597"/>
        <v>712006.85238719999</v>
      </c>
      <c r="BG770" s="143">
        <f>INDEX(รายได้แยกตามสิทธิ!$K:$K,MATCH(CalBudget2567!$D770,รายได้แยกตามสิทธิ!$B:$B,0))</f>
        <v>536644.11</v>
      </c>
      <c r="BH770" s="138">
        <f>INDEX(ผลงานAdjRw_DHES!$E:$E,MATCH(CalBudget2567!$D770,ผลงานAdjRw_DHES!$B:$B,0))</f>
        <v>23.869999999999997</v>
      </c>
      <c r="BI770" s="143">
        <f t="shared" si="598"/>
        <v>22481.948470883955</v>
      </c>
      <c r="BJ770" s="139">
        <f t="shared" si="599"/>
        <v>28.643999999999995</v>
      </c>
      <c r="BK770" s="140">
        <f t="shared" si="600"/>
        <v>28.643999999999995</v>
      </c>
      <c r="BL770" s="141">
        <f t="shared" si="601"/>
        <v>23075.471910515291</v>
      </c>
      <c r="BM770" s="142">
        <f t="shared" si="602"/>
        <v>660973.81740479986</v>
      </c>
      <c r="BN770" s="143">
        <f>INDEX(รายได้แยกตามสิทธิ!$N:$N,MATCH(CalBudget2567!$D770,รายได้แยกตามสิทธิ!$B:$B,0))</f>
        <v>1800817.42</v>
      </c>
      <c r="BO770" s="138">
        <f>INDEX(ผลงานAdjRw_DHES!$I:$I,MATCH(CalBudget2567!$D770,ผลงานAdjRw_DHES!$B:$B,0))</f>
        <v>162.221</v>
      </c>
      <c r="BP770" s="143">
        <f t="shared" si="603"/>
        <v>11101.012939138582</v>
      </c>
      <c r="BQ770" s="139">
        <f t="shared" si="604"/>
        <v>194.6652</v>
      </c>
      <c r="BR770" s="140">
        <f t="shared" si="605"/>
        <v>194.6652</v>
      </c>
      <c r="BS770" s="141">
        <f t="shared" si="606"/>
        <v>11394.07968073184</v>
      </c>
      <c r="BT770" s="142">
        <f t="shared" si="607"/>
        <v>2218030.7998655997</v>
      </c>
      <c r="BU770" s="144">
        <f t="shared" si="608"/>
        <v>11822897.2560768</v>
      </c>
      <c r="BV770" s="145">
        <f t="shared" si="562"/>
        <v>46206218.160700798</v>
      </c>
      <c r="BW770" s="146">
        <f>INDEX(รายได้แยกตามสิทธิ!$Q:$Q,MATCH(CalBudget2567!$D770,รายได้แยกตามสิทธิ!$B:$B,0))</f>
        <v>0.35</v>
      </c>
      <c r="BX770" s="145">
        <f t="shared" si="609"/>
        <v>16172176.356245277</v>
      </c>
      <c r="BY770" s="141"/>
      <c r="BZ770" s="143">
        <f t="shared" si="610"/>
        <v>63492</v>
      </c>
      <c r="CA770" s="138">
        <f>INDEX(ผลงานOPDVisit_HDC!$C:$C,MATCH(CalBudget2567!$D770,ผลงานOPDVisit_HDC!$A:$A,0))</f>
        <v>63492</v>
      </c>
      <c r="CB770" s="138">
        <f t="shared" si="611"/>
        <v>0</v>
      </c>
    </row>
    <row r="771" spans="1:80" hidden="1" x14ac:dyDescent="0.7">
      <c r="A771" s="136">
        <f>COUNTA($D$16:D771)</f>
        <v>756</v>
      </c>
      <c r="B771" s="1">
        <v>11</v>
      </c>
      <c r="C771" s="2" t="s">
        <v>63</v>
      </c>
      <c r="D771" s="91" t="s">
        <v>831</v>
      </c>
      <c r="E771" s="3" t="s">
        <v>1718</v>
      </c>
      <c r="F771" s="4" t="s">
        <v>1876</v>
      </c>
      <c r="G771" s="1">
        <v>13</v>
      </c>
      <c r="H771" s="3" t="s">
        <v>2963</v>
      </c>
      <c r="I771" s="137">
        <f>INDEX(รายได้แยกตามสิทธิ!$D:$D,MATCH(CalBudget2567!$D771,รายได้แยกตามสิทธิ!$B:$B,0))</f>
        <v>67972640.390000001</v>
      </c>
      <c r="J771" s="138">
        <f>INDEX(ผลงานOPDVisit_HDC!$F:$F,MATCH(CalBudget2567!$D771,ผลงานOPDVisit_HDC!$A:$A,0))</f>
        <v>97098</v>
      </c>
      <c r="K771" s="138">
        <f t="shared" si="563"/>
        <v>700.04161146470574</v>
      </c>
      <c r="L771" s="139">
        <f t="shared" si="564"/>
        <v>116517.59999999999</v>
      </c>
      <c r="M771" s="140">
        <f t="shared" si="565"/>
        <v>116517.59999999999</v>
      </c>
      <c r="N771" s="141">
        <f t="shared" si="566"/>
        <v>718.52271000737392</v>
      </c>
      <c r="O771" s="142">
        <f t="shared" si="567"/>
        <v>83720541.715555191</v>
      </c>
      <c r="P771" s="143">
        <f>INDEX(รายได้แยกตามสิทธิ!$E:$E,MATCH(CalBudget2567!$D771,รายได้แยกตามสิทธิ!$B:$B,0))</f>
        <v>29154063.98</v>
      </c>
      <c r="Q771" s="138">
        <f>INDEX(ผลงานOPDVisit_HDC!$D:$D,MATCH(CalBudget2567!$D771,ผลงานOPDVisit_HDC!$A:$A,0))</f>
        <v>29074</v>
      </c>
      <c r="R771" s="138">
        <f t="shared" si="568"/>
        <v>1002.7537999587261</v>
      </c>
      <c r="S771" s="139">
        <f t="shared" si="569"/>
        <v>34888.799999999996</v>
      </c>
      <c r="T771" s="140">
        <f t="shared" si="570"/>
        <v>34888.799999999996</v>
      </c>
      <c r="U771" s="141">
        <f t="shared" si="571"/>
        <v>1029.2265002776364</v>
      </c>
      <c r="V771" s="142">
        <f t="shared" si="572"/>
        <v>35908477.522886395</v>
      </c>
      <c r="W771" s="143">
        <f>INDEX(รายได้แยกตามสิทธิ!$F:$F,MATCH(CalBudget2567!$D771,รายได้แยกตามสิทธิ!$B:$B,0))</f>
        <v>6308781.1299999999</v>
      </c>
      <c r="X771" s="138">
        <f>INDEX(ผลงานOPDVisit_HDC!$E:$E,MATCH(CalBudget2567!$D771,ผลงานOPDVisit_HDC!$A:$A,0))</f>
        <v>38508</v>
      </c>
      <c r="Y771" s="138">
        <f t="shared" si="573"/>
        <v>163.83040225407709</v>
      </c>
      <c r="Z771" s="139">
        <f t="shared" si="574"/>
        <v>46209.599999999999</v>
      </c>
      <c r="AA771" s="140">
        <f t="shared" si="575"/>
        <v>46209.599999999999</v>
      </c>
      <c r="AB771" s="141">
        <f t="shared" si="576"/>
        <v>168.15552487358471</v>
      </c>
      <c r="AC771" s="142">
        <f t="shared" si="577"/>
        <v>7770399.5421984</v>
      </c>
      <c r="AD771" s="143">
        <f>INDEX(รายได้แยกตามสิทธิ!$G:$G,MATCH(CalBudget2567!$D771,รายได้แยกตามสิทธิ!$B:$B,0))</f>
        <v>4473166</v>
      </c>
      <c r="AE771" s="138">
        <f>INDEX(ผลงานOPDVisit_HDC!$G:$G,MATCH(CalBudget2567!$D771,ผลงานOPDVisit_HDC!$A:$A,0))</f>
        <v>3998</v>
      </c>
      <c r="AF771" s="138">
        <f t="shared" si="578"/>
        <v>1118.8509254627313</v>
      </c>
      <c r="AG771" s="139">
        <f t="shared" si="579"/>
        <v>4797.5999999999995</v>
      </c>
      <c r="AH771" s="140">
        <f t="shared" si="580"/>
        <v>4797.5999999999995</v>
      </c>
      <c r="AI771" s="141">
        <f t="shared" si="581"/>
        <v>1148.3885898949475</v>
      </c>
      <c r="AJ771" s="142">
        <f t="shared" si="582"/>
        <v>5509509.0988799995</v>
      </c>
      <c r="AK771" s="143">
        <f>INDEX(รายได้แยกตามสิทธิ!$H:$H,MATCH(CalBudget2567!$D771,รายได้แยกตามสิทธิ!$B:$B,0))</f>
        <v>14407417.710000001</v>
      </c>
      <c r="AL771" s="138">
        <f>INDEX(ผลงานOPDVisit_HDC!$K:$K,MATCH(CalBudget2567!$D771,ผลงานOPDVisit_HDC!$A:$A,0))</f>
        <v>10373</v>
      </c>
      <c r="AM771" s="138">
        <f t="shared" si="583"/>
        <v>1388.9345136411839</v>
      </c>
      <c r="AN771" s="139">
        <f t="shared" si="584"/>
        <v>12447.6</v>
      </c>
      <c r="AO771" s="140">
        <f t="shared" si="585"/>
        <v>12447.6</v>
      </c>
      <c r="AP771" s="141">
        <f t="shared" si="586"/>
        <v>1425.6023848013112</v>
      </c>
      <c r="AQ771" s="142">
        <f t="shared" si="587"/>
        <v>17745328.245052803</v>
      </c>
      <c r="AR771" s="144">
        <f t="shared" si="561"/>
        <v>150654256.12457278</v>
      </c>
      <c r="AS771" s="143">
        <f>INDEX(รายได้แยกตามสิทธิ!$I:$I,MATCH(CalBudget2567!$D771,รายได้แยกตามสิทธิ!$B:$B,0))</f>
        <v>64615870.710000001</v>
      </c>
      <c r="AT771" s="138">
        <f>INDEX(ผลงานAdjRw_DHES!$D:$D,MATCH(CalBudget2567!$D771,ผลงานAdjRw_DHES!$B:$B,0))</f>
        <v>5600.061099999999</v>
      </c>
      <c r="AU771" s="143">
        <f t="shared" si="588"/>
        <v>11538.422448640786</v>
      </c>
      <c r="AV771" s="139">
        <f t="shared" si="589"/>
        <v>6720.0733199999986</v>
      </c>
      <c r="AW771" s="140">
        <f t="shared" si="590"/>
        <v>6720.0733199999986</v>
      </c>
      <c r="AX771" s="141">
        <f t="shared" si="591"/>
        <v>11843.036801284903</v>
      </c>
      <c r="AY771" s="142">
        <f t="shared" si="592"/>
        <v>79586075.636092797</v>
      </c>
      <c r="AZ771" s="143">
        <f>INDEX(รายได้แยกตามสิทธิ!$J:$J,MATCH(CalBudget2567!$D771,รายได้แยกตามสิทธิ!$B:$B,0))</f>
        <v>11550283.300000001</v>
      </c>
      <c r="BA771" s="138">
        <f>INDEX(ผลงานAdjRw_DHES!$F:$F,MATCH(CalBudget2567!$D771,ผลงานAdjRw_DHES!$B:$B,0))</f>
        <v>622.6142000000001</v>
      </c>
      <c r="BB771" s="143">
        <f t="shared" si="593"/>
        <v>18551.268666856617</v>
      </c>
      <c r="BC771" s="139">
        <f t="shared" si="594"/>
        <v>747.13704000000007</v>
      </c>
      <c r="BD771" s="140">
        <f t="shared" si="595"/>
        <v>747.13704000000007</v>
      </c>
      <c r="BE771" s="141">
        <f t="shared" si="596"/>
        <v>19041.022159661632</v>
      </c>
      <c r="BF771" s="142">
        <f t="shared" si="597"/>
        <v>14226252.934944</v>
      </c>
      <c r="BG771" s="143">
        <f>INDEX(รายได้แยกตามสิทธิ!$K:$K,MATCH(CalBudget2567!$D771,รายได้แยกตามสิทธิ!$B:$B,0))</f>
        <v>5036082.5999999996</v>
      </c>
      <c r="BH771" s="138">
        <f>INDEX(ผลงานAdjRw_DHES!$E:$E,MATCH(CalBudget2567!$D771,ผลงานAdjRw_DHES!$B:$B,0))</f>
        <v>398.30279999999999</v>
      </c>
      <c r="BI771" s="143">
        <f t="shared" si="598"/>
        <v>12643.854374109345</v>
      </c>
      <c r="BJ771" s="139">
        <f t="shared" si="599"/>
        <v>477.96335999999997</v>
      </c>
      <c r="BK771" s="140">
        <f t="shared" si="600"/>
        <v>477.96335999999997</v>
      </c>
      <c r="BL771" s="141">
        <f t="shared" si="601"/>
        <v>12977.652129585833</v>
      </c>
      <c r="BM771" s="142">
        <f t="shared" si="602"/>
        <v>6202842.2167679993</v>
      </c>
      <c r="BN771" s="143">
        <f>INDEX(รายได้แยกตามสิทธิ!$N:$N,MATCH(CalBudget2567!$D771,รายได้แยกตามสิทธิ!$B:$B,0))</f>
        <v>23635545.530000001</v>
      </c>
      <c r="BO771" s="138">
        <f>INDEX(ผลงานAdjRw_DHES!$I:$I,MATCH(CalBudget2567!$D771,ผลงานAdjRw_DHES!$B:$B,0))</f>
        <v>598.32579999999996</v>
      </c>
      <c r="BP771" s="143">
        <f t="shared" si="603"/>
        <v>39502.801868146089</v>
      </c>
      <c r="BQ771" s="139">
        <f t="shared" si="604"/>
        <v>717.99095999999997</v>
      </c>
      <c r="BR771" s="140">
        <f t="shared" si="605"/>
        <v>717.99095999999997</v>
      </c>
      <c r="BS771" s="141">
        <f t="shared" si="606"/>
        <v>40545.675837465147</v>
      </c>
      <c r="BT771" s="142">
        <f t="shared" si="607"/>
        <v>29111428.718390405</v>
      </c>
      <c r="BU771" s="144">
        <f t="shared" si="608"/>
        <v>129126599.5061952</v>
      </c>
      <c r="BV771" s="145">
        <f t="shared" si="562"/>
        <v>279780855.630768</v>
      </c>
      <c r="BW771" s="146">
        <f>INDEX(รายได้แยกตามสิทธิ!$Q:$Q,MATCH(CalBudget2567!$D771,รายได้แยกตามสิทธิ!$B:$B,0))</f>
        <v>0.32</v>
      </c>
      <c r="BX771" s="145">
        <f t="shared" si="609"/>
        <v>89529873.801845759</v>
      </c>
      <c r="BY771" s="141"/>
      <c r="BZ771" s="143">
        <f t="shared" si="610"/>
        <v>179051</v>
      </c>
      <c r="CA771" s="138">
        <f>INDEX(ผลงานOPDVisit_HDC!$C:$C,MATCH(CalBudget2567!$D771,ผลงานOPDVisit_HDC!$A:$A,0))</f>
        <v>179051</v>
      </c>
      <c r="CB771" s="138">
        <f t="shared" si="611"/>
        <v>0</v>
      </c>
    </row>
    <row r="772" spans="1:80" hidden="1" x14ac:dyDescent="0.7">
      <c r="A772" s="136">
        <f>COUNTA($D$16:D772)</f>
        <v>757</v>
      </c>
      <c r="B772" s="1">
        <v>11</v>
      </c>
      <c r="C772" s="2" t="s">
        <v>63</v>
      </c>
      <c r="D772" s="91" t="s">
        <v>832</v>
      </c>
      <c r="E772" s="3" t="s">
        <v>1719</v>
      </c>
      <c r="F772" s="4" t="s">
        <v>1876</v>
      </c>
      <c r="G772" s="1">
        <v>3</v>
      </c>
      <c r="H772" s="3" t="s">
        <v>2972</v>
      </c>
      <c r="I772" s="137">
        <f>INDEX(รายได้แยกตามสิทธิ!$D:$D,MATCH(CalBudget2567!$D772,รายได้แยกตามสิทธิ!$B:$B,0))</f>
        <v>18378602</v>
      </c>
      <c r="J772" s="138">
        <f>INDEX(ผลงานOPDVisit_HDC!$F:$F,MATCH(CalBudget2567!$D772,ผลงานOPDVisit_HDC!$A:$A,0))</f>
        <v>37155</v>
      </c>
      <c r="K772" s="138">
        <f t="shared" si="563"/>
        <v>494.64680392948458</v>
      </c>
      <c r="L772" s="139">
        <f t="shared" si="564"/>
        <v>44586</v>
      </c>
      <c r="M772" s="140">
        <f t="shared" si="565"/>
        <v>44586</v>
      </c>
      <c r="N772" s="141">
        <f t="shared" si="566"/>
        <v>507.70547955322297</v>
      </c>
      <c r="O772" s="142">
        <f t="shared" si="567"/>
        <v>22636556.511360001</v>
      </c>
      <c r="P772" s="143">
        <f>INDEX(รายได้แยกตามสิทธิ!$E:$E,MATCH(CalBudget2567!$D772,รายได้แยกตามสิทธิ!$B:$B,0))</f>
        <v>4766220.3600000003</v>
      </c>
      <c r="Q772" s="138">
        <f>INDEX(ผลงานOPDVisit_HDC!$D:$D,MATCH(CalBudget2567!$D772,ผลงานOPDVisit_HDC!$A:$A,0))</f>
        <v>8718</v>
      </c>
      <c r="R772" s="138">
        <f t="shared" si="568"/>
        <v>546.7102959394357</v>
      </c>
      <c r="S772" s="139">
        <f t="shared" si="569"/>
        <v>10461.6</v>
      </c>
      <c r="T772" s="140">
        <f t="shared" si="570"/>
        <v>10461.6</v>
      </c>
      <c r="U772" s="141">
        <f t="shared" si="571"/>
        <v>561.14344775223685</v>
      </c>
      <c r="V772" s="142">
        <f t="shared" si="572"/>
        <v>5870458.2930048015</v>
      </c>
      <c r="W772" s="143">
        <f>INDEX(รายได้แยกตามสิทธิ!$F:$F,MATCH(CalBudget2567!$D772,รายได้แยกตามสิทธิ!$B:$B,0))</f>
        <v>1204844.8899999999</v>
      </c>
      <c r="X772" s="138">
        <f>INDEX(ผลงานOPDVisit_HDC!$E:$E,MATCH(CalBudget2567!$D772,ผลงานOPDVisit_HDC!$A:$A,0))</f>
        <v>2681</v>
      </c>
      <c r="Y772" s="138">
        <f t="shared" si="573"/>
        <v>449.40130175307718</v>
      </c>
      <c r="Z772" s="139">
        <f t="shared" si="574"/>
        <v>3217.2</v>
      </c>
      <c r="AA772" s="140">
        <f t="shared" si="575"/>
        <v>3217.2</v>
      </c>
      <c r="AB772" s="141">
        <f t="shared" si="576"/>
        <v>461.26549611935843</v>
      </c>
      <c r="AC772" s="142">
        <f t="shared" si="577"/>
        <v>1483983.3541151998</v>
      </c>
      <c r="AD772" s="143">
        <f>INDEX(รายได้แยกตามสิทธิ!$G:$G,MATCH(CalBudget2567!$D772,รายได้แยกตามสิทธิ!$B:$B,0))</f>
        <v>858164</v>
      </c>
      <c r="AE772" s="138">
        <f>INDEX(ผลงานOPDVisit_HDC!$G:$G,MATCH(CalBudget2567!$D772,ผลงานOPDVisit_HDC!$A:$A,0))</f>
        <v>2150</v>
      </c>
      <c r="AF772" s="138">
        <f t="shared" si="578"/>
        <v>399.1460465116279</v>
      </c>
      <c r="AG772" s="139">
        <f t="shared" si="579"/>
        <v>2580</v>
      </c>
      <c r="AH772" s="140">
        <f t="shared" si="580"/>
        <v>2580</v>
      </c>
      <c r="AI772" s="141">
        <f t="shared" si="581"/>
        <v>409.68350213953488</v>
      </c>
      <c r="AJ772" s="142">
        <f t="shared" si="582"/>
        <v>1056983.4355200001</v>
      </c>
      <c r="AK772" s="143">
        <f>INDEX(รายได้แยกตามสิทธิ!$H:$H,MATCH(CalBudget2567!$D772,รายได้แยกตามสิทธิ!$B:$B,0))</f>
        <v>15914739.5</v>
      </c>
      <c r="AL772" s="138">
        <f>INDEX(ผลงานOPDVisit_HDC!$K:$K,MATCH(CalBudget2567!$D772,ผลงานOPDVisit_HDC!$A:$A,0))</f>
        <v>3520</v>
      </c>
      <c r="AM772" s="138">
        <f t="shared" si="583"/>
        <v>4521.2328125000004</v>
      </c>
      <c r="AN772" s="139">
        <f t="shared" si="584"/>
        <v>4224</v>
      </c>
      <c r="AO772" s="140">
        <f t="shared" si="585"/>
        <v>4224</v>
      </c>
      <c r="AP772" s="141">
        <f t="shared" si="586"/>
        <v>4640.5933587500003</v>
      </c>
      <c r="AQ772" s="142">
        <f t="shared" si="587"/>
        <v>19601866.34736</v>
      </c>
      <c r="AR772" s="144">
        <f t="shared" si="561"/>
        <v>50649847.941359997</v>
      </c>
      <c r="AS772" s="143">
        <f>INDEX(รายได้แยกตามสิทธิ!$I:$I,MATCH(CalBudget2567!$D772,รายได้แยกตามสิทธิ!$B:$B,0))</f>
        <v>5658762</v>
      </c>
      <c r="AT772" s="138">
        <f>INDEX(ผลงานAdjRw_DHES!$D:$D,MATCH(CalBudget2567!$D772,ผลงานAdjRw_DHES!$B:$B,0))</f>
        <v>336.74020000000002</v>
      </c>
      <c r="AU772" s="143">
        <f t="shared" si="588"/>
        <v>16804.533584050849</v>
      </c>
      <c r="AV772" s="139">
        <f t="shared" si="589"/>
        <v>404.08823999999998</v>
      </c>
      <c r="AW772" s="140">
        <f t="shared" si="590"/>
        <v>404.08823999999998</v>
      </c>
      <c r="AX772" s="141">
        <f t="shared" si="591"/>
        <v>17248.173270669791</v>
      </c>
      <c r="AY772" s="142">
        <f t="shared" si="592"/>
        <v>6969783.9801599989</v>
      </c>
      <c r="AZ772" s="143">
        <f>INDEX(รายได้แยกตามสิทธิ!$J:$J,MATCH(CalBudget2567!$D772,รายได้แยกตามสิทธิ!$B:$B,0))</f>
        <v>892841.72</v>
      </c>
      <c r="BA772" s="138">
        <f>INDEX(ผลงานAdjRw_DHES!$F:$F,MATCH(CalBudget2567!$D772,ผลงานAdjRw_DHES!$B:$B,0))</f>
        <v>43.958800000000004</v>
      </c>
      <c r="BB772" s="143">
        <f t="shared" si="593"/>
        <v>20310.875638097488</v>
      </c>
      <c r="BC772" s="139">
        <f t="shared" si="594"/>
        <v>52.75056</v>
      </c>
      <c r="BD772" s="140">
        <f t="shared" si="595"/>
        <v>52.75056</v>
      </c>
      <c r="BE772" s="141">
        <f t="shared" si="596"/>
        <v>20847.082754943262</v>
      </c>
      <c r="BF772" s="142">
        <f t="shared" si="597"/>
        <v>1099695.2896895998</v>
      </c>
      <c r="BG772" s="143">
        <f>INDEX(รายได้แยกตามสิทธิ!$K:$K,MATCH(CalBudget2567!$D772,รายได้แยกตามสิทธิ!$B:$B,0))</f>
        <v>440888.9</v>
      </c>
      <c r="BH772" s="138">
        <f>INDEX(ผลงานAdjRw_DHES!$E:$E,MATCH(CalBudget2567!$D772,ผลงานAdjRw_DHES!$B:$B,0))</f>
        <v>26.634900000000002</v>
      </c>
      <c r="BI772" s="143">
        <f t="shared" si="598"/>
        <v>16553.052573878631</v>
      </c>
      <c r="BJ772" s="139">
        <f t="shared" si="599"/>
        <v>31.961880000000001</v>
      </c>
      <c r="BK772" s="140">
        <f t="shared" si="600"/>
        <v>31.961880000000001</v>
      </c>
      <c r="BL772" s="141">
        <f t="shared" si="601"/>
        <v>16990.053161829026</v>
      </c>
      <c r="BM772" s="142">
        <f t="shared" si="602"/>
        <v>543034.04035199992</v>
      </c>
      <c r="BN772" s="143">
        <f>INDEX(รายได้แยกตามสิทธิ!$N:$N,MATCH(CalBudget2567!$D772,รายได้แยกตามสิทธิ!$B:$B,0))</f>
        <v>1058562.76</v>
      </c>
      <c r="BO772" s="138">
        <f>INDEX(ผลงานAdjRw_DHES!$I:$I,MATCH(CalBudget2567!$D772,ผลงานAdjRw_DHES!$B:$B,0))</f>
        <v>4.5190000000000126</v>
      </c>
      <c r="BP772" s="143">
        <f t="shared" si="603"/>
        <v>234247.12547023612</v>
      </c>
      <c r="BQ772" s="139">
        <f t="shared" si="604"/>
        <v>5.4228000000000147</v>
      </c>
      <c r="BR772" s="140">
        <f t="shared" si="605"/>
        <v>5.4228000000000147</v>
      </c>
      <c r="BS772" s="141">
        <f t="shared" si="606"/>
        <v>240431.24958265034</v>
      </c>
      <c r="BT772" s="142">
        <f t="shared" si="607"/>
        <v>1303810.5802367998</v>
      </c>
      <c r="BU772" s="144">
        <f t="shared" si="608"/>
        <v>9916323.8904383983</v>
      </c>
      <c r="BV772" s="145">
        <f t="shared" si="562"/>
        <v>60566171.831798397</v>
      </c>
      <c r="BW772" s="146">
        <f>INDEX(รายได้แยกตามสิทธิ!$Q:$Q,MATCH(CalBudget2567!$D772,รายได้แยกตามสิทธิ!$B:$B,0))</f>
        <v>0.25</v>
      </c>
      <c r="BX772" s="145">
        <f t="shared" si="609"/>
        <v>15141542.957949599</v>
      </c>
      <c r="BY772" s="141"/>
      <c r="BZ772" s="143">
        <f t="shared" si="610"/>
        <v>54224</v>
      </c>
      <c r="CA772" s="138">
        <f>INDEX(ผลงานOPDVisit_HDC!$C:$C,MATCH(CalBudget2567!$D772,ผลงานOPDVisit_HDC!$A:$A,0))</f>
        <v>54224</v>
      </c>
      <c r="CB772" s="138">
        <f t="shared" si="611"/>
        <v>0</v>
      </c>
    </row>
    <row r="773" spans="1:80" hidden="1" x14ac:dyDescent="0.7">
      <c r="A773" s="136">
        <f>COUNTA($D$16:D773)</f>
        <v>758</v>
      </c>
      <c r="B773" s="1">
        <v>11</v>
      </c>
      <c r="C773" s="2" t="s">
        <v>63</v>
      </c>
      <c r="D773" s="91" t="s">
        <v>833</v>
      </c>
      <c r="E773" s="3" t="s">
        <v>1720</v>
      </c>
      <c r="F773" s="4" t="s">
        <v>1876</v>
      </c>
      <c r="G773" s="1">
        <v>5</v>
      </c>
      <c r="H773" s="3" t="s">
        <v>2964</v>
      </c>
      <c r="I773" s="137">
        <f>INDEX(รายได้แยกตามสิทธิ!$D:$D,MATCH(CalBudget2567!$D773,รายได้แยกตามสิทธิ!$B:$B,0))</f>
        <v>25598056.91</v>
      </c>
      <c r="J773" s="138">
        <f>INDEX(ผลงานOPDVisit_HDC!$F:$F,MATCH(CalBudget2567!$D773,ผลงานOPDVisit_HDC!$A:$A,0))</f>
        <v>64700</v>
      </c>
      <c r="K773" s="138">
        <f t="shared" si="563"/>
        <v>395.64230154559505</v>
      </c>
      <c r="L773" s="139">
        <f t="shared" si="564"/>
        <v>77640</v>
      </c>
      <c r="M773" s="140">
        <f t="shared" si="565"/>
        <v>77640</v>
      </c>
      <c r="N773" s="141">
        <f t="shared" si="566"/>
        <v>406.08725830639878</v>
      </c>
      <c r="O773" s="142">
        <f t="shared" si="567"/>
        <v>31528614.734908801</v>
      </c>
      <c r="P773" s="143">
        <f>INDEX(รายได้แยกตามสิทธิ!$E:$E,MATCH(CalBudget2567!$D773,รายได้แยกตามสิทธิ!$B:$B,0))</f>
        <v>6131976.4500000002</v>
      </c>
      <c r="Q773" s="138">
        <f>INDEX(ผลงานOPDVisit_HDC!$D:$D,MATCH(CalBudget2567!$D773,ผลงานOPDVisit_HDC!$A:$A,0))</f>
        <v>12125</v>
      </c>
      <c r="R773" s="138">
        <f t="shared" si="568"/>
        <v>505.73001649484536</v>
      </c>
      <c r="S773" s="139">
        <f t="shared" si="569"/>
        <v>14550</v>
      </c>
      <c r="T773" s="140">
        <f t="shared" si="570"/>
        <v>14550</v>
      </c>
      <c r="U773" s="141">
        <f t="shared" si="571"/>
        <v>519.08128893030926</v>
      </c>
      <c r="V773" s="142">
        <f t="shared" si="572"/>
        <v>7552632.7539359992</v>
      </c>
      <c r="W773" s="143">
        <f>INDEX(รายได้แยกตามสิทธิ!$F:$F,MATCH(CalBudget2567!$D773,รายได้แยกตามสิทธิ!$B:$B,0))</f>
        <v>1574778.37</v>
      </c>
      <c r="X773" s="138">
        <f>INDEX(ผลงานOPDVisit_HDC!$E:$E,MATCH(CalBudget2567!$D773,ผลงานOPDVisit_HDC!$A:$A,0))</f>
        <v>7732</v>
      </c>
      <c r="Y773" s="138">
        <f t="shared" si="573"/>
        <v>203.6702496120021</v>
      </c>
      <c r="Z773" s="139">
        <f t="shared" si="574"/>
        <v>9278.4</v>
      </c>
      <c r="AA773" s="140">
        <f t="shared" si="575"/>
        <v>9278.4</v>
      </c>
      <c r="AB773" s="141">
        <f t="shared" si="576"/>
        <v>209.04714420175895</v>
      </c>
      <c r="AC773" s="142">
        <f t="shared" si="577"/>
        <v>1939623.0227616001</v>
      </c>
      <c r="AD773" s="143">
        <f>INDEX(รายได้แยกตามสิทธิ!$G:$G,MATCH(CalBudget2567!$D773,รายได้แยกตามสิทธิ!$B:$B,0))</f>
        <v>1468804.2</v>
      </c>
      <c r="AE773" s="138">
        <f>INDEX(ผลงานOPDVisit_HDC!$G:$G,MATCH(CalBudget2567!$D773,ผลงานOPDVisit_HDC!$A:$A,0))</f>
        <v>1680</v>
      </c>
      <c r="AF773" s="138">
        <f t="shared" si="578"/>
        <v>874.28821428571428</v>
      </c>
      <c r="AG773" s="139">
        <f t="shared" si="579"/>
        <v>2016</v>
      </c>
      <c r="AH773" s="140">
        <f t="shared" si="580"/>
        <v>2016</v>
      </c>
      <c r="AI773" s="141">
        <f t="shared" si="581"/>
        <v>897.36942314285716</v>
      </c>
      <c r="AJ773" s="142">
        <f t="shared" si="582"/>
        <v>1809096.7570559999</v>
      </c>
      <c r="AK773" s="143">
        <f>INDEX(รายได้แยกตามสิทธิ!$H:$H,MATCH(CalBudget2567!$D773,รายได้แยกตามสิทธิ!$B:$B,0))</f>
        <v>9159071.1799999997</v>
      </c>
      <c r="AL773" s="138">
        <f>INDEX(ผลงานOPDVisit_HDC!$K:$K,MATCH(CalBudget2567!$D773,ผลงานOPDVisit_HDC!$A:$A,0))</f>
        <v>25</v>
      </c>
      <c r="AM773" s="138">
        <f t="shared" si="583"/>
        <v>366362.84719999996</v>
      </c>
      <c r="AN773" s="139">
        <f t="shared" si="584"/>
        <v>30</v>
      </c>
      <c r="AO773" s="140">
        <f t="shared" si="585"/>
        <v>30</v>
      </c>
      <c r="AP773" s="141">
        <f t="shared" si="586"/>
        <v>376034.82636607997</v>
      </c>
      <c r="AQ773" s="142">
        <f t="shared" si="587"/>
        <v>11281044.790982399</v>
      </c>
      <c r="AR773" s="144">
        <f t="shared" si="561"/>
        <v>54111012.059644789</v>
      </c>
      <c r="AS773" s="143">
        <f>INDEX(รายได้แยกตามสิทธิ!$I:$I,MATCH(CalBudget2567!$D773,รายได้แยกตามสิทธิ!$B:$B,0))</f>
        <v>10257836</v>
      </c>
      <c r="AT773" s="138">
        <f>INDEX(ผลงานAdjRw_DHES!$D:$D,MATCH(CalBudget2567!$D773,ผลงานAdjRw_DHES!$B:$B,0))</f>
        <v>742.31400000000008</v>
      </c>
      <c r="AU773" s="143">
        <f t="shared" si="588"/>
        <v>13818.729001473768</v>
      </c>
      <c r="AV773" s="139">
        <f t="shared" si="589"/>
        <v>890.77680000000009</v>
      </c>
      <c r="AW773" s="140">
        <f t="shared" si="590"/>
        <v>890.77680000000009</v>
      </c>
      <c r="AX773" s="141">
        <f t="shared" si="591"/>
        <v>14183.543447112675</v>
      </c>
      <c r="AY773" s="142">
        <f t="shared" si="592"/>
        <v>12634371.44448</v>
      </c>
      <c r="AZ773" s="143">
        <f>INDEX(รายได้แยกตามสิทธิ!$J:$J,MATCH(CalBudget2567!$D773,รายได้แยกตามสิทธิ!$B:$B,0))</f>
        <v>1899437.05</v>
      </c>
      <c r="BA773" s="138">
        <f>INDEX(ผลงานAdjRw_DHES!$F:$F,MATCH(CalBudget2567!$D773,ผลงานAdjRw_DHES!$B:$B,0))</f>
        <v>85.6053</v>
      </c>
      <c r="BB773" s="143">
        <f t="shared" si="593"/>
        <v>22188.311354553982</v>
      </c>
      <c r="BC773" s="139">
        <f t="shared" si="594"/>
        <v>102.72636</v>
      </c>
      <c r="BD773" s="140">
        <f t="shared" si="595"/>
        <v>102.72636</v>
      </c>
      <c r="BE773" s="141">
        <f t="shared" si="596"/>
        <v>22774.082774314207</v>
      </c>
      <c r="BF773" s="142">
        <f t="shared" si="597"/>
        <v>2339498.6257440001</v>
      </c>
      <c r="BG773" s="143">
        <f>INDEX(รายได้แยกตามสิทธิ!$K:$K,MATCH(CalBudget2567!$D773,รายได้แยกตามสิทธิ!$B:$B,0))</f>
        <v>467816.5</v>
      </c>
      <c r="BH773" s="138">
        <f>INDEX(ผลงานAdjRw_DHES!$E:$E,MATCH(CalBudget2567!$D773,ผลงานAdjRw_DHES!$B:$B,0))</f>
        <v>34.003300000000003</v>
      </c>
      <c r="BI773" s="143">
        <f t="shared" si="598"/>
        <v>13757.973490808245</v>
      </c>
      <c r="BJ773" s="139">
        <f t="shared" si="599"/>
        <v>40.803960000000004</v>
      </c>
      <c r="BK773" s="140">
        <f t="shared" si="600"/>
        <v>40.803960000000004</v>
      </c>
      <c r="BL773" s="141">
        <f t="shared" si="601"/>
        <v>14121.183990965583</v>
      </c>
      <c r="BM773" s="142">
        <f t="shared" si="602"/>
        <v>576200.22672000004</v>
      </c>
      <c r="BN773" s="143">
        <f>INDEX(รายได้แยกตามสิทธิ!$N:$N,MATCH(CalBudget2567!$D773,รายได้แยกตามสิทธิ!$B:$B,0))</f>
        <v>2018978.76</v>
      </c>
      <c r="BO773" s="138">
        <f>INDEX(ผลงานAdjRw_DHES!$I:$I,MATCH(CalBudget2567!$D773,ผลงานAdjRw_DHES!$B:$B,0))</f>
        <v>88.952699999999851</v>
      </c>
      <c r="BP773" s="143">
        <f t="shared" si="603"/>
        <v>22697.217285141469</v>
      </c>
      <c r="BQ773" s="139">
        <f t="shared" si="604"/>
        <v>106.74323999999982</v>
      </c>
      <c r="BR773" s="140">
        <f t="shared" si="605"/>
        <v>106.74323999999982</v>
      </c>
      <c r="BS773" s="141">
        <f t="shared" si="606"/>
        <v>23296.423821469205</v>
      </c>
      <c r="BT773" s="142">
        <f t="shared" si="607"/>
        <v>2486735.7591168</v>
      </c>
      <c r="BU773" s="144">
        <f t="shared" si="608"/>
        <v>18036806.056060798</v>
      </c>
      <c r="BV773" s="145">
        <f t="shared" si="562"/>
        <v>72147818.11570558</v>
      </c>
      <c r="BW773" s="146">
        <f>INDEX(รายได้แยกตามสิทธิ!$Q:$Q,MATCH(CalBudget2567!$D773,รายได้แยกตามสิทธิ!$B:$B,0))</f>
        <v>0.31</v>
      </c>
      <c r="BX773" s="145">
        <f t="shared" si="609"/>
        <v>22365823.615868729</v>
      </c>
      <c r="BY773" s="141"/>
      <c r="BZ773" s="143">
        <f t="shared" si="610"/>
        <v>86262</v>
      </c>
      <c r="CA773" s="138">
        <f>INDEX(ผลงานOPDVisit_HDC!$C:$C,MATCH(CalBudget2567!$D773,ผลงานOPDVisit_HDC!$A:$A,0))</f>
        <v>86262</v>
      </c>
      <c r="CB773" s="138">
        <f t="shared" si="611"/>
        <v>0</v>
      </c>
    </row>
    <row r="774" spans="1:80" hidden="1" x14ac:dyDescent="0.7">
      <c r="A774" s="136">
        <f>COUNTA($D$16:D774)</f>
        <v>759</v>
      </c>
      <c r="B774" s="1">
        <v>11</v>
      </c>
      <c r="C774" s="2" t="s">
        <v>63</v>
      </c>
      <c r="D774" s="91" t="s">
        <v>834</v>
      </c>
      <c r="E774" s="3" t="s">
        <v>1721</v>
      </c>
      <c r="F774" s="4" t="s">
        <v>1876</v>
      </c>
      <c r="G774" s="1">
        <v>5</v>
      </c>
      <c r="H774" s="3" t="s">
        <v>2964</v>
      </c>
      <c r="I774" s="137">
        <f>INDEX(รายได้แยกตามสิทธิ!$D:$D,MATCH(CalBudget2567!$D774,รายได้แยกตามสิทธิ!$B:$B,0))</f>
        <v>21529122.030000001</v>
      </c>
      <c r="J774" s="138">
        <f>INDEX(ผลงานOPDVisit_HDC!$F:$F,MATCH(CalBudget2567!$D774,ผลงานOPDVisit_HDC!$A:$A,0))</f>
        <v>51852</v>
      </c>
      <c r="K774" s="138">
        <f t="shared" si="563"/>
        <v>415.20330999768572</v>
      </c>
      <c r="L774" s="139">
        <f t="shared" si="564"/>
        <v>62222.399999999994</v>
      </c>
      <c r="M774" s="140">
        <f t="shared" si="565"/>
        <v>62222.399999999994</v>
      </c>
      <c r="N774" s="141">
        <f t="shared" si="566"/>
        <v>426.16467738162464</v>
      </c>
      <c r="O774" s="142">
        <f t="shared" si="567"/>
        <v>26516989.021910399</v>
      </c>
      <c r="P774" s="143">
        <f>INDEX(รายได้แยกตามสิทธิ!$E:$E,MATCH(CalBudget2567!$D774,รายได้แยกตามสิทธิ!$B:$B,0))</f>
        <v>4114578.99</v>
      </c>
      <c r="Q774" s="138">
        <f>INDEX(ผลงานOPDVisit_HDC!$D:$D,MATCH(CalBudget2567!$D774,ผลงานOPDVisit_HDC!$A:$A,0))</f>
        <v>1093</v>
      </c>
      <c r="R774" s="138">
        <f t="shared" si="568"/>
        <v>3764.482150045746</v>
      </c>
      <c r="S774" s="139">
        <f t="shared" si="569"/>
        <v>1311.6</v>
      </c>
      <c r="T774" s="140">
        <f t="shared" si="570"/>
        <v>1311.6</v>
      </c>
      <c r="U774" s="141">
        <f t="shared" si="571"/>
        <v>3863.8644788069537</v>
      </c>
      <c r="V774" s="142">
        <f t="shared" si="572"/>
        <v>5067844.6504031997</v>
      </c>
      <c r="W774" s="143">
        <f>INDEX(รายได้แยกตามสิทธิ!$F:$F,MATCH(CalBudget2567!$D774,รายได้แยกตามสิทธิ!$B:$B,0))</f>
        <v>762449.71</v>
      </c>
      <c r="X774" s="138">
        <f>INDEX(ผลงานOPDVisit_HDC!$E:$E,MATCH(CalBudget2567!$D774,ผลงานOPDVisit_HDC!$A:$A,0))</f>
        <v>10179</v>
      </c>
      <c r="Y774" s="138">
        <f t="shared" si="573"/>
        <v>74.904186069358474</v>
      </c>
      <c r="Z774" s="139">
        <f t="shared" si="574"/>
        <v>12214.8</v>
      </c>
      <c r="AA774" s="140">
        <f t="shared" si="575"/>
        <v>12214.8</v>
      </c>
      <c r="AB774" s="141">
        <f t="shared" si="576"/>
        <v>76.881656581589539</v>
      </c>
      <c r="AC774" s="142">
        <f t="shared" si="577"/>
        <v>939094.05881279986</v>
      </c>
      <c r="AD774" s="143">
        <f>INDEX(รายได้แยกตามสิทธิ!$G:$G,MATCH(CalBudget2567!$D774,รายได้แยกตามสิทธิ!$B:$B,0))</f>
        <v>917390.77</v>
      </c>
      <c r="AE774" s="138">
        <f>INDEX(ผลงานOPDVisit_HDC!$G:$G,MATCH(CalBudget2567!$D774,ผลงานOPDVisit_HDC!$A:$A,0))</f>
        <v>1165</v>
      </c>
      <c r="AF774" s="138">
        <f t="shared" si="578"/>
        <v>787.45988841201722</v>
      </c>
      <c r="AG774" s="139">
        <f t="shared" si="579"/>
        <v>1398</v>
      </c>
      <c r="AH774" s="140">
        <f t="shared" si="580"/>
        <v>1398</v>
      </c>
      <c r="AI774" s="141">
        <f t="shared" si="581"/>
        <v>808.24882946609443</v>
      </c>
      <c r="AJ774" s="142">
        <f t="shared" si="582"/>
        <v>1129931.8635936</v>
      </c>
      <c r="AK774" s="143">
        <f>INDEX(รายได้แยกตามสิทธิ!$H:$H,MATCH(CalBudget2567!$D774,รายได้แยกตามสิทธิ!$B:$B,0))</f>
        <v>1509011.1</v>
      </c>
      <c r="AL774" s="138">
        <f>INDEX(ผลงานOPDVisit_HDC!$K:$K,MATCH(CalBudget2567!$D774,ผลงานOPDVisit_HDC!$A:$A,0))</f>
        <v>6424</v>
      </c>
      <c r="AM774" s="138">
        <f t="shared" si="583"/>
        <v>234.90210149439602</v>
      </c>
      <c r="AN774" s="139">
        <f t="shared" si="584"/>
        <v>7708.7999999999993</v>
      </c>
      <c r="AO774" s="140">
        <f t="shared" si="585"/>
        <v>7708.7999999999993</v>
      </c>
      <c r="AP774" s="141">
        <f t="shared" si="586"/>
        <v>241.10351697384809</v>
      </c>
      <c r="AQ774" s="142">
        <f t="shared" si="587"/>
        <v>1858618.791648</v>
      </c>
      <c r="AR774" s="144">
        <f t="shared" si="561"/>
        <v>35512478.386367999</v>
      </c>
      <c r="AS774" s="143">
        <f>INDEX(รายได้แยกตามสิทธิ!$I:$I,MATCH(CalBudget2567!$D774,รายได้แยกตามสิทธิ!$B:$B,0))</f>
        <v>6331711.25</v>
      </c>
      <c r="AT774" s="138">
        <f>INDEX(ผลงานAdjRw_DHES!$D:$D,MATCH(CalBudget2567!$D774,ผลงานAdjRw_DHES!$B:$B,0))</f>
        <v>752.83929999999998</v>
      </c>
      <c r="AU774" s="143">
        <f t="shared" si="588"/>
        <v>8410.4419761295667</v>
      </c>
      <c r="AV774" s="139">
        <f t="shared" si="589"/>
        <v>903.40715999999998</v>
      </c>
      <c r="AW774" s="140">
        <f t="shared" si="590"/>
        <v>903.40715999999998</v>
      </c>
      <c r="AX774" s="141">
        <f t="shared" si="591"/>
        <v>8632.477644299388</v>
      </c>
      <c r="AY774" s="142">
        <f t="shared" si="592"/>
        <v>7798642.1124</v>
      </c>
      <c r="AZ774" s="143">
        <f>INDEX(รายได้แยกตามสิทธิ!$J:$J,MATCH(CalBudget2567!$D774,รายได้แยกตามสิทธิ!$B:$B,0))</f>
        <v>743619.35</v>
      </c>
      <c r="BA774" s="138">
        <f>INDEX(ผลงานAdjRw_DHES!$F:$F,MATCH(CalBudget2567!$D774,ผลงานAdjRw_DHES!$B:$B,0))</f>
        <v>71.523600000000016</v>
      </c>
      <c r="BB774" s="143">
        <f t="shared" si="593"/>
        <v>10396.838945466949</v>
      </c>
      <c r="BC774" s="139">
        <f t="shared" si="594"/>
        <v>85.828320000000019</v>
      </c>
      <c r="BD774" s="140">
        <f t="shared" si="595"/>
        <v>85.828320000000019</v>
      </c>
      <c r="BE774" s="141">
        <f t="shared" si="596"/>
        <v>10671.315493627277</v>
      </c>
      <c r="BF774" s="142">
        <f t="shared" si="597"/>
        <v>915901.08100800007</v>
      </c>
      <c r="BG774" s="143">
        <f>INDEX(รายได้แยกตามสิทธิ!$K:$K,MATCH(CalBudget2567!$D774,รายได้แยกตามสิทธิ!$B:$B,0))</f>
        <v>132802.9</v>
      </c>
      <c r="BH774" s="138">
        <f>INDEX(ผลงานAdjRw_DHES!$E:$E,MATCH(CalBudget2567!$D774,ผลงานAdjRw_DHES!$B:$B,0))</f>
        <v>16.439300000000003</v>
      </c>
      <c r="BI774" s="143">
        <f t="shared" si="598"/>
        <v>8078.3792497247432</v>
      </c>
      <c r="BJ774" s="139">
        <f t="shared" si="599"/>
        <v>19.727160000000001</v>
      </c>
      <c r="BK774" s="140">
        <f t="shared" si="600"/>
        <v>19.727160000000001</v>
      </c>
      <c r="BL774" s="141">
        <f t="shared" si="601"/>
        <v>8291.6484619174771</v>
      </c>
      <c r="BM774" s="142">
        <f t="shared" si="602"/>
        <v>163570.67587199999</v>
      </c>
      <c r="BN774" s="143">
        <f>INDEX(รายได้แยกตามสิทธิ!$N:$N,MATCH(CalBudget2567!$D774,รายได้แยกตามสิทธิ!$B:$B,0))</f>
        <v>687773.36</v>
      </c>
      <c r="BO774" s="138">
        <f>INDEX(ผลงานAdjRw_DHES!$I:$I,MATCH(CalBudget2567!$D774,ผลงานAdjRw_DHES!$B:$B,0))</f>
        <v>48.409200000000027</v>
      </c>
      <c r="BP774" s="143">
        <f t="shared" si="603"/>
        <v>14207.492790626568</v>
      </c>
      <c r="BQ774" s="139">
        <f t="shared" si="604"/>
        <v>58.091040000000028</v>
      </c>
      <c r="BR774" s="140">
        <f t="shared" si="605"/>
        <v>58.091040000000028</v>
      </c>
      <c r="BS774" s="141">
        <f t="shared" si="606"/>
        <v>14582.570600299108</v>
      </c>
      <c r="BT774" s="142">
        <f t="shared" si="607"/>
        <v>847116.69204479991</v>
      </c>
      <c r="BU774" s="144">
        <f t="shared" si="608"/>
        <v>9725230.5613247994</v>
      </c>
      <c r="BV774" s="145">
        <f t="shared" si="562"/>
        <v>45237708.947692797</v>
      </c>
      <c r="BW774" s="146">
        <f>INDEX(รายได้แยกตามสิทธิ!$Q:$Q,MATCH(CalBudget2567!$D774,รายได้แยกตามสิทธิ!$B:$B,0))</f>
        <v>0.47</v>
      </c>
      <c r="BX774" s="145">
        <f t="shared" si="609"/>
        <v>21261723.205415614</v>
      </c>
      <c r="BY774" s="141"/>
      <c r="BZ774" s="143">
        <f t="shared" si="610"/>
        <v>70713</v>
      </c>
      <c r="CA774" s="138">
        <f>INDEX(ผลงานOPDVisit_HDC!$C:$C,MATCH(CalBudget2567!$D774,ผลงานOPDVisit_HDC!$A:$A,0))</f>
        <v>70713</v>
      </c>
      <c r="CB774" s="138">
        <f t="shared" si="611"/>
        <v>0</v>
      </c>
    </row>
    <row r="775" spans="1:80" hidden="1" x14ac:dyDescent="0.7">
      <c r="A775" s="136">
        <f>COUNTA($D$16:D775)</f>
        <v>760</v>
      </c>
      <c r="B775" s="1">
        <v>11</v>
      </c>
      <c r="C775" s="2" t="s">
        <v>63</v>
      </c>
      <c r="D775" s="91" t="s">
        <v>835</v>
      </c>
      <c r="E775" s="3" t="s">
        <v>1722</v>
      </c>
      <c r="F775" s="4" t="s">
        <v>1876</v>
      </c>
      <c r="G775" s="1">
        <v>10</v>
      </c>
      <c r="H775" s="3" t="s">
        <v>2962</v>
      </c>
      <c r="I775" s="137">
        <f>INDEX(รายได้แยกตามสิทธิ!$D:$D,MATCH(CalBudget2567!$D775,รายได้แยกตามสิทธิ!$B:$B,0))</f>
        <v>56269036.5</v>
      </c>
      <c r="J775" s="138">
        <f>INDEX(ผลงานOPDVisit_HDC!$F:$F,MATCH(CalBudget2567!$D775,ผลงานOPDVisit_HDC!$A:$A,0))</f>
        <v>76736</v>
      </c>
      <c r="K775" s="138">
        <f t="shared" si="563"/>
        <v>733.28081343828194</v>
      </c>
      <c r="L775" s="139">
        <f t="shared" si="564"/>
        <v>92083.199999999997</v>
      </c>
      <c r="M775" s="140">
        <f t="shared" si="565"/>
        <v>92083.199999999997</v>
      </c>
      <c r="N775" s="141">
        <f t="shared" si="566"/>
        <v>752.6394269130526</v>
      </c>
      <c r="O775" s="142">
        <f t="shared" si="567"/>
        <v>69305446.876320004</v>
      </c>
      <c r="P775" s="143">
        <f>INDEX(รายได้แยกตามสิทธิ!$E:$E,MATCH(CalBudget2567!$D775,รายได้แยกตามสิทธิ!$B:$B,0))</f>
        <v>10465226.25</v>
      </c>
      <c r="Q775" s="138">
        <f>INDEX(ผลงานOPDVisit_HDC!$D:$D,MATCH(CalBudget2567!$D775,ผลงานOPDVisit_HDC!$A:$A,0))</f>
        <v>13481</v>
      </c>
      <c r="R775" s="138">
        <f t="shared" si="568"/>
        <v>776.2945070840442</v>
      </c>
      <c r="S775" s="139">
        <f t="shared" si="569"/>
        <v>16177.199999999999</v>
      </c>
      <c r="T775" s="140">
        <f t="shared" si="570"/>
        <v>16177.199999999999</v>
      </c>
      <c r="U775" s="141">
        <f t="shared" si="571"/>
        <v>796.78868207106302</v>
      </c>
      <c r="V775" s="142">
        <f t="shared" si="572"/>
        <v>12889809.8676</v>
      </c>
      <c r="W775" s="143">
        <f>INDEX(รายได้แยกตามสิทธิ!$F:$F,MATCH(CalBudget2567!$D775,รายได้แยกตามสิทธิ!$B:$B,0))</f>
        <v>2062576.5</v>
      </c>
      <c r="X775" s="138">
        <f>INDEX(ผลงานOPDVisit_HDC!$E:$E,MATCH(CalBudget2567!$D775,ผลงานOPDVisit_HDC!$A:$A,0))</f>
        <v>4993</v>
      </c>
      <c r="Y775" s="138">
        <f t="shared" si="573"/>
        <v>413.09363108351693</v>
      </c>
      <c r="Z775" s="139">
        <f t="shared" si="574"/>
        <v>5991.5999999999995</v>
      </c>
      <c r="AA775" s="140">
        <f t="shared" si="575"/>
        <v>5991.5999999999995</v>
      </c>
      <c r="AB775" s="141">
        <f t="shared" si="576"/>
        <v>423.99930294412178</v>
      </c>
      <c r="AC775" s="142">
        <f t="shared" si="577"/>
        <v>2540434.22352</v>
      </c>
      <c r="AD775" s="143">
        <f>INDEX(รายได้แยกตามสิทธิ!$G:$G,MATCH(CalBudget2567!$D775,รายได้แยกตามสิทธิ!$B:$B,0))</f>
        <v>2530652</v>
      </c>
      <c r="AE775" s="138">
        <f>INDEX(ผลงานOPDVisit_HDC!$G:$G,MATCH(CalBudget2567!$D775,ผลงานOPDVisit_HDC!$A:$A,0))</f>
        <v>1411</v>
      </c>
      <c r="AF775" s="138">
        <f t="shared" si="578"/>
        <v>1793.5166548547129</v>
      </c>
      <c r="AG775" s="139">
        <f t="shared" si="579"/>
        <v>1693.2</v>
      </c>
      <c r="AH775" s="140">
        <f t="shared" si="580"/>
        <v>1693.2</v>
      </c>
      <c r="AI775" s="141">
        <f t="shared" si="581"/>
        <v>1840.8654945428773</v>
      </c>
      <c r="AJ775" s="142">
        <f t="shared" si="582"/>
        <v>3116953.45536</v>
      </c>
      <c r="AK775" s="143">
        <f>INDEX(รายได้แยกตามสิทธิ!$H:$H,MATCH(CalBudget2567!$D775,รายได้แยกตามสิทธิ!$B:$B,0))</f>
        <v>6713566.4000000004</v>
      </c>
      <c r="AL775" s="138">
        <f>INDEX(ผลงานOPDVisit_HDC!$K:$K,MATCH(CalBudget2567!$D775,ผลงานOPDVisit_HDC!$A:$A,0))</f>
        <v>13006</v>
      </c>
      <c r="AM775" s="138">
        <f t="shared" si="583"/>
        <v>516.18994310318317</v>
      </c>
      <c r="AN775" s="139">
        <f t="shared" si="584"/>
        <v>15607.199999999999</v>
      </c>
      <c r="AO775" s="140">
        <f t="shared" si="585"/>
        <v>15607.199999999999</v>
      </c>
      <c r="AP775" s="141">
        <f t="shared" si="586"/>
        <v>529.81735760110723</v>
      </c>
      <c r="AQ775" s="142">
        <f t="shared" si="587"/>
        <v>8268965.463552</v>
      </c>
      <c r="AR775" s="144">
        <f t="shared" si="561"/>
        <v>96121609.886351988</v>
      </c>
      <c r="AS775" s="143">
        <f>INDEX(รายได้แยกตามสิทธิ!$I:$I,MATCH(CalBudget2567!$D775,รายได้แยกตามสิทธิ!$B:$B,0))</f>
        <v>24535541</v>
      </c>
      <c r="AT775" s="138">
        <f>INDEX(ผลงานAdjRw_DHES!$D:$D,MATCH(CalBudget2567!$D775,ผลงานAdjRw_DHES!$B:$B,0))</f>
        <v>1818.5894000000001</v>
      </c>
      <c r="AU775" s="143">
        <f t="shared" si="588"/>
        <v>13491.523155254286</v>
      </c>
      <c r="AV775" s="139">
        <f t="shared" si="589"/>
        <v>2182.30728</v>
      </c>
      <c r="AW775" s="140">
        <f t="shared" si="590"/>
        <v>2182.30728</v>
      </c>
      <c r="AX775" s="141">
        <f t="shared" si="591"/>
        <v>13847.699366552999</v>
      </c>
      <c r="AY775" s="142">
        <f t="shared" si="592"/>
        <v>30219935.13888</v>
      </c>
      <c r="AZ775" s="143">
        <f>INDEX(รายได้แยกตามสิทธิ!$J:$J,MATCH(CalBudget2567!$D775,รายได้แยกตามสิทธิ!$B:$B,0))</f>
        <v>3324639.25</v>
      </c>
      <c r="BA775" s="138">
        <f>INDEX(ผลงานAdjRw_DHES!$F:$F,MATCH(CalBudget2567!$D775,ผลงานAdjRw_DHES!$B:$B,0))</f>
        <v>176.11760000000001</v>
      </c>
      <c r="BB775" s="143">
        <f t="shared" si="593"/>
        <v>18877.382215065387</v>
      </c>
      <c r="BC775" s="139">
        <f t="shared" si="594"/>
        <v>211.34112000000002</v>
      </c>
      <c r="BD775" s="140">
        <f t="shared" si="595"/>
        <v>211.34112000000002</v>
      </c>
      <c r="BE775" s="141">
        <f t="shared" si="596"/>
        <v>19375.745105543112</v>
      </c>
      <c r="BF775" s="142">
        <f t="shared" si="597"/>
        <v>4094891.6714399997</v>
      </c>
      <c r="BG775" s="143">
        <f>INDEX(รายได้แยกตามสิทธิ!$K:$K,MATCH(CalBudget2567!$D775,รายได้แยกตามสิทธิ!$B:$B,0))</f>
        <v>1117188.76</v>
      </c>
      <c r="BH775" s="138">
        <f>INDEX(ผลงานAdjRw_DHES!$E:$E,MATCH(CalBudget2567!$D775,ผลงานAdjRw_DHES!$B:$B,0))</f>
        <v>89.15809999999999</v>
      </c>
      <c r="BI775" s="143">
        <f t="shared" si="598"/>
        <v>12530.423595837059</v>
      </c>
      <c r="BJ775" s="139">
        <f t="shared" si="599"/>
        <v>106.98971999999999</v>
      </c>
      <c r="BK775" s="140">
        <f t="shared" si="600"/>
        <v>106.98971999999999</v>
      </c>
      <c r="BL775" s="141">
        <f t="shared" si="601"/>
        <v>12861.226778767157</v>
      </c>
      <c r="BM775" s="142">
        <f t="shared" si="602"/>
        <v>1376019.0519168</v>
      </c>
      <c r="BN775" s="143">
        <f>INDEX(รายได้แยกตามสิทธิ!$N:$N,MATCH(CalBudget2567!$D775,รายได้แยกตามสิทธิ!$B:$B,0))</f>
        <v>3695015.5</v>
      </c>
      <c r="BO775" s="138">
        <f>INDEX(ผลงานAdjRw_DHES!$I:$I,MATCH(CalBudget2567!$D775,ผลงานAdjRw_DHES!$B:$B,0))</f>
        <v>193.56150000000017</v>
      </c>
      <c r="BP775" s="143">
        <f t="shared" si="603"/>
        <v>19089.620094905222</v>
      </c>
      <c r="BQ775" s="139">
        <f t="shared" si="604"/>
        <v>232.27380000000019</v>
      </c>
      <c r="BR775" s="140">
        <f t="shared" si="605"/>
        <v>232.27380000000019</v>
      </c>
      <c r="BS775" s="141">
        <f t="shared" si="606"/>
        <v>19593.58606541072</v>
      </c>
      <c r="BT775" s="142">
        <f t="shared" si="607"/>
        <v>4551076.6910399999</v>
      </c>
      <c r="BU775" s="144">
        <f t="shared" si="608"/>
        <v>40241922.5532768</v>
      </c>
      <c r="BV775" s="145">
        <f t="shared" si="562"/>
        <v>136363532.43962878</v>
      </c>
      <c r="BW775" s="146">
        <f>INDEX(รายได้แยกตามสิทธิ!$Q:$Q,MATCH(CalBudget2567!$D775,รายได้แยกตามสิทธิ!$B:$B,0))</f>
        <v>0.43</v>
      </c>
      <c r="BX775" s="145">
        <f t="shared" si="609"/>
        <v>58636318.949040376</v>
      </c>
      <c r="BY775" s="141"/>
      <c r="BZ775" s="143">
        <f t="shared" si="610"/>
        <v>109627</v>
      </c>
      <c r="CA775" s="138">
        <f>INDEX(ผลงานOPDVisit_HDC!$C:$C,MATCH(CalBudget2567!$D775,ผลงานOPDVisit_HDC!$A:$A,0))</f>
        <v>109627</v>
      </c>
      <c r="CB775" s="138">
        <f t="shared" si="611"/>
        <v>0</v>
      </c>
    </row>
    <row r="776" spans="1:80" hidden="1" x14ac:dyDescent="0.7">
      <c r="A776" s="136">
        <f>COUNTA($D$16:D776)</f>
        <v>761</v>
      </c>
      <c r="B776" s="1">
        <v>11</v>
      </c>
      <c r="C776" s="2" t="s">
        <v>63</v>
      </c>
      <c r="D776" s="91" t="s">
        <v>836</v>
      </c>
      <c r="E776" s="3" t="s">
        <v>1723</v>
      </c>
      <c r="F776" s="4" t="s">
        <v>1876</v>
      </c>
      <c r="G776" s="1">
        <v>5</v>
      </c>
      <c r="H776" s="3" t="s">
        <v>2964</v>
      </c>
      <c r="I776" s="137">
        <f>INDEX(รายได้แยกตามสิทธิ!$D:$D,MATCH(CalBudget2567!$D776,รายได้แยกตามสิทธิ!$B:$B,0))</f>
        <v>13943106.83</v>
      </c>
      <c r="J776" s="138">
        <f>INDEX(ผลงานOPDVisit_HDC!$F:$F,MATCH(CalBudget2567!$D776,ผลงานOPDVisit_HDC!$A:$A,0))</f>
        <v>32904</v>
      </c>
      <c r="K776" s="138">
        <f t="shared" si="563"/>
        <v>423.75111931680038</v>
      </c>
      <c r="L776" s="139">
        <f t="shared" si="564"/>
        <v>39484.799999999996</v>
      </c>
      <c r="M776" s="140">
        <f t="shared" si="565"/>
        <v>39484.799999999996</v>
      </c>
      <c r="N776" s="141">
        <f t="shared" si="566"/>
        <v>434.93814886676392</v>
      </c>
      <c r="O776" s="142">
        <f t="shared" si="567"/>
        <v>17173445.820374399</v>
      </c>
      <c r="P776" s="143">
        <f>INDEX(รายได้แยกตามสิทธิ!$E:$E,MATCH(CalBudget2567!$D776,รายได้แยกตามสิทธิ!$B:$B,0))</f>
        <v>2507786.56</v>
      </c>
      <c r="Q776" s="138">
        <f>INDEX(ผลงานOPDVisit_HDC!$D:$D,MATCH(CalBudget2567!$D776,ผลงานOPDVisit_HDC!$A:$A,0))</f>
        <v>5002</v>
      </c>
      <c r="R776" s="138">
        <f t="shared" si="568"/>
        <v>501.3567692922831</v>
      </c>
      <c r="S776" s="139">
        <f t="shared" si="569"/>
        <v>6002.4</v>
      </c>
      <c r="T776" s="140">
        <f t="shared" si="570"/>
        <v>6002.4</v>
      </c>
      <c r="U776" s="141">
        <f t="shared" si="571"/>
        <v>514.59258800159932</v>
      </c>
      <c r="V776" s="142">
        <f t="shared" si="572"/>
        <v>3088790.5502207996</v>
      </c>
      <c r="W776" s="143">
        <f>INDEX(รายได้แยกตามสิทธิ!$F:$F,MATCH(CalBudget2567!$D776,รายได้แยกตามสิทธิ!$B:$B,0))</f>
        <v>741552.76</v>
      </c>
      <c r="X776" s="138">
        <f>INDEX(ผลงานOPDVisit_HDC!$E:$E,MATCH(CalBudget2567!$D776,ผลงานOPDVisit_HDC!$A:$A,0))</f>
        <v>2097</v>
      </c>
      <c r="Y776" s="138">
        <f t="shared" si="573"/>
        <v>353.62554124940391</v>
      </c>
      <c r="Z776" s="139">
        <f t="shared" si="574"/>
        <v>2516.4</v>
      </c>
      <c r="AA776" s="140">
        <f t="shared" si="575"/>
        <v>2516.4</v>
      </c>
      <c r="AB776" s="141">
        <f t="shared" si="576"/>
        <v>362.96125553838817</v>
      </c>
      <c r="AC776" s="142">
        <f t="shared" si="577"/>
        <v>913355.70343680005</v>
      </c>
      <c r="AD776" s="143">
        <f>INDEX(รายได้แยกตามสิทธิ!$G:$G,MATCH(CalBudget2567!$D776,รายได้แยกตามสิทธิ!$B:$B,0))</f>
        <v>440568.75</v>
      </c>
      <c r="AE776" s="138">
        <f>INDEX(ผลงานOPDVisit_HDC!$G:$G,MATCH(CalBudget2567!$D776,ผลงานOPDVisit_HDC!$A:$A,0))</f>
        <v>1392</v>
      </c>
      <c r="AF776" s="138">
        <f t="shared" si="578"/>
        <v>316.50053879310343</v>
      </c>
      <c r="AG776" s="139">
        <f t="shared" si="579"/>
        <v>1670.3999999999999</v>
      </c>
      <c r="AH776" s="140">
        <f t="shared" si="580"/>
        <v>1670.3999999999999</v>
      </c>
      <c r="AI776" s="141">
        <f t="shared" si="581"/>
        <v>324.85615301724135</v>
      </c>
      <c r="AJ776" s="142">
        <f t="shared" si="582"/>
        <v>542639.71799999988</v>
      </c>
      <c r="AK776" s="143">
        <f>INDEX(รายได้แยกตามสิทธิ!$H:$H,MATCH(CalBudget2567!$D776,รายได้แยกตามสิทธิ!$B:$B,0))</f>
        <v>1816474.27</v>
      </c>
      <c r="AL776" s="138">
        <f>INDEX(ผลงานOPDVisit_HDC!$K:$K,MATCH(CalBudget2567!$D776,ผลงานOPDVisit_HDC!$A:$A,0))</f>
        <v>4293</v>
      </c>
      <c r="AM776" s="138">
        <f t="shared" si="583"/>
        <v>423.12468436990451</v>
      </c>
      <c r="AN776" s="139">
        <f t="shared" si="584"/>
        <v>5151.5999999999995</v>
      </c>
      <c r="AO776" s="140">
        <f t="shared" si="585"/>
        <v>5151.5999999999995</v>
      </c>
      <c r="AP776" s="141">
        <f t="shared" si="586"/>
        <v>434.29517603726998</v>
      </c>
      <c r="AQ776" s="142">
        <f t="shared" si="587"/>
        <v>2237315.0288735996</v>
      </c>
      <c r="AR776" s="144">
        <f t="shared" si="561"/>
        <v>23955546.820905596</v>
      </c>
      <c r="AS776" s="143">
        <f>INDEX(รายได้แยกตามสิทธิ!$I:$I,MATCH(CalBudget2567!$D776,รายได้แยกตามสิทธิ!$B:$B,0))</f>
        <v>6274913.25</v>
      </c>
      <c r="AT776" s="138">
        <f>INDEX(ผลงานAdjRw_DHES!$D:$D,MATCH(CalBudget2567!$D776,ผลงานAdjRw_DHES!$B:$B,0))</f>
        <v>289.64019999999999</v>
      </c>
      <c r="AU776" s="143">
        <f t="shared" si="588"/>
        <v>21664.510831024149</v>
      </c>
      <c r="AV776" s="139">
        <f t="shared" si="589"/>
        <v>347.56824</v>
      </c>
      <c r="AW776" s="140">
        <f t="shared" si="590"/>
        <v>347.56824</v>
      </c>
      <c r="AX776" s="141">
        <f t="shared" si="591"/>
        <v>22236.453916963186</v>
      </c>
      <c r="AY776" s="142">
        <f t="shared" si="592"/>
        <v>7728685.1517600007</v>
      </c>
      <c r="AZ776" s="143">
        <f>INDEX(รายได้แยกตามสิทธิ!$J:$J,MATCH(CalBudget2567!$D776,รายได้แยกตามสิทธิ!$B:$B,0))</f>
        <v>471736.55</v>
      </c>
      <c r="BA776" s="138">
        <f>INDEX(ผลงานAdjRw_DHES!$F:$F,MATCH(CalBudget2567!$D776,ผลงานAdjRw_DHES!$B:$B,0))</f>
        <v>16.498300000000004</v>
      </c>
      <c r="BB776" s="143">
        <f t="shared" si="593"/>
        <v>28593.03988895825</v>
      </c>
      <c r="BC776" s="139">
        <f t="shared" si="594"/>
        <v>19.797960000000003</v>
      </c>
      <c r="BD776" s="140">
        <f t="shared" si="595"/>
        <v>19.797960000000003</v>
      </c>
      <c r="BE776" s="141">
        <f t="shared" si="596"/>
        <v>29347.896142026748</v>
      </c>
      <c r="BF776" s="142">
        <f t="shared" si="597"/>
        <v>581028.47390400001</v>
      </c>
      <c r="BG776" s="143">
        <f>INDEX(รายได้แยกตามสิทธิ!$K:$K,MATCH(CalBudget2567!$D776,รายได้แยกตามสิทธิ!$B:$B,0))</f>
        <v>289151.25</v>
      </c>
      <c r="BH776" s="138">
        <f>INDEX(ผลงานAdjRw_DHES!$E:$E,MATCH(CalBudget2567!$D776,ผลงานAdjRw_DHES!$B:$B,0))</f>
        <v>10.153</v>
      </c>
      <c r="BI776" s="143">
        <f t="shared" si="598"/>
        <v>28479.390327981877</v>
      </c>
      <c r="BJ776" s="139">
        <f t="shared" si="599"/>
        <v>12.1836</v>
      </c>
      <c r="BK776" s="140">
        <f t="shared" si="600"/>
        <v>12.1836</v>
      </c>
      <c r="BL776" s="141">
        <f t="shared" si="601"/>
        <v>29231.246232640598</v>
      </c>
      <c r="BM776" s="142">
        <f t="shared" si="602"/>
        <v>356141.81160000002</v>
      </c>
      <c r="BN776" s="143">
        <f>INDEX(รายได้แยกตามสิทธิ!$N:$N,MATCH(CalBudget2567!$D776,รายได้แยกตามสิทธิ!$B:$B,0))</f>
        <v>741687.75</v>
      </c>
      <c r="BO776" s="138">
        <f>INDEX(ผลงานAdjRw_DHES!$I:$I,MATCH(CalBudget2567!$D776,ผลงานAdjRw_DHES!$B:$B,0))</f>
        <v>2.397399999999994</v>
      </c>
      <c r="BP776" s="143">
        <f t="shared" si="603"/>
        <v>309371.71519145818</v>
      </c>
      <c r="BQ776" s="139">
        <f t="shared" si="604"/>
        <v>2.8768799999999928</v>
      </c>
      <c r="BR776" s="140">
        <f t="shared" si="605"/>
        <v>2.8768799999999928</v>
      </c>
      <c r="BS776" s="141">
        <f t="shared" si="606"/>
        <v>317539.12847251265</v>
      </c>
      <c r="BT776" s="142">
        <f t="shared" si="607"/>
        <v>913521.96791999985</v>
      </c>
      <c r="BU776" s="144">
        <f t="shared" si="608"/>
        <v>9579377.4051840007</v>
      </c>
      <c r="BV776" s="145">
        <f t="shared" si="562"/>
        <v>33534924.226089597</v>
      </c>
      <c r="BW776" s="146">
        <f>INDEX(รายได้แยกตามสิทธิ!$Q:$Q,MATCH(CalBudget2567!$D776,รายได้แยกตามสิทธิ!$B:$B,0))</f>
        <v>0.42</v>
      </c>
      <c r="BX776" s="145">
        <f t="shared" si="609"/>
        <v>14084668.174957629</v>
      </c>
      <c r="BY776" s="141"/>
      <c r="BZ776" s="143">
        <f t="shared" si="610"/>
        <v>45688</v>
      </c>
      <c r="CA776" s="138">
        <f>INDEX(ผลงานOPDVisit_HDC!$C:$C,MATCH(CalBudget2567!$D776,ผลงานOPDVisit_HDC!$A:$A,0))</f>
        <v>45688</v>
      </c>
      <c r="CB776" s="138">
        <f t="shared" si="611"/>
        <v>0</v>
      </c>
    </row>
    <row r="777" spans="1:80" hidden="1" x14ac:dyDescent="0.7">
      <c r="A777" s="136">
        <f>COUNTA($D$16:D777)</f>
        <v>762</v>
      </c>
      <c r="B777" s="1">
        <v>11</v>
      </c>
      <c r="C777" s="2" t="s">
        <v>64</v>
      </c>
      <c r="D777" s="91" t="s">
        <v>837</v>
      </c>
      <c r="E777" s="3" t="s">
        <v>1724</v>
      </c>
      <c r="F777" s="4" t="s">
        <v>1875</v>
      </c>
      <c r="G777" s="1">
        <v>19</v>
      </c>
      <c r="H777" s="3" t="s">
        <v>2961</v>
      </c>
      <c r="I777" s="137">
        <f>INDEX(รายได้แยกตามสิทธิ!$D:$D,MATCH(CalBudget2567!$D777,รายได้แยกตามสิทธิ!$B:$B,0))</f>
        <v>426095075.31999999</v>
      </c>
      <c r="J777" s="138">
        <f>INDEX(ผลงานOPDVisit_HDC!$F:$F,MATCH(CalBudget2567!$D777,ผลงานOPDVisit_HDC!$A:$A,0))</f>
        <v>351468</v>
      </c>
      <c r="K777" s="138">
        <f t="shared" si="563"/>
        <v>1212.3296440074203</v>
      </c>
      <c r="L777" s="139">
        <f t="shared" si="564"/>
        <v>421761.6</v>
      </c>
      <c r="M777" s="140">
        <f t="shared" si="565"/>
        <v>421761.6</v>
      </c>
      <c r="N777" s="141">
        <f t="shared" si="566"/>
        <v>1244.3351466092161</v>
      </c>
      <c r="O777" s="142">
        <f t="shared" si="567"/>
        <v>524812782.37013751</v>
      </c>
      <c r="P777" s="143">
        <f>INDEX(รายได้แยกตามสิทธิ!$E:$E,MATCH(CalBudget2567!$D777,รายได้แยกตามสิทธิ!$B:$B,0))</f>
        <v>342455767.97000003</v>
      </c>
      <c r="Q777" s="138">
        <f>INDEX(ผลงานOPDVisit_HDC!$D:$D,MATCH(CalBudget2567!$D777,ผลงานOPDVisit_HDC!$A:$A,0))</f>
        <v>134590</v>
      </c>
      <c r="R777" s="138">
        <f t="shared" si="568"/>
        <v>2544.4369416004165</v>
      </c>
      <c r="S777" s="139">
        <f t="shared" si="569"/>
        <v>161508</v>
      </c>
      <c r="T777" s="140">
        <f t="shared" si="570"/>
        <v>161508</v>
      </c>
      <c r="U777" s="141">
        <f t="shared" si="571"/>
        <v>2611.6100768586675</v>
      </c>
      <c r="V777" s="142">
        <f t="shared" si="572"/>
        <v>421795920.29328966</v>
      </c>
      <c r="W777" s="143">
        <f>INDEX(รายได้แยกตามสิทธิ!$F:$F,MATCH(CalBudget2567!$D777,รายได้แยกตามสิทธิ!$B:$B,0))</f>
        <v>112010688.7</v>
      </c>
      <c r="X777" s="138">
        <f>INDEX(ผลงานOPDVisit_HDC!$E:$E,MATCH(CalBudget2567!$D777,ผลงานOPDVisit_HDC!$A:$A,0))</f>
        <v>75090</v>
      </c>
      <c r="Y777" s="138">
        <f t="shared" si="573"/>
        <v>1491.6858263417232</v>
      </c>
      <c r="Z777" s="139">
        <f t="shared" si="574"/>
        <v>90108</v>
      </c>
      <c r="AA777" s="140">
        <f t="shared" si="575"/>
        <v>90108</v>
      </c>
      <c r="AB777" s="141">
        <f t="shared" si="576"/>
        <v>1531.0663321571446</v>
      </c>
      <c r="AC777" s="142">
        <f t="shared" si="577"/>
        <v>137961325.058016</v>
      </c>
      <c r="AD777" s="143">
        <f>INDEX(รายได้แยกตามสิทธิ!$G:$G,MATCH(CalBudget2567!$D777,รายได้แยกตามสิทธิ!$B:$B,0))</f>
        <v>4351566.91</v>
      </c>
      <c r="AE777" s="138">
        <f>INDEX(ผลงานOPDVisit_HDC!$G:$G,MATCH(CalBudget2567!$D777,ผลงานOPDVisit_HDC!$A:$A,0))</f>
        <v>759</v>
      </c>
      <c r="AF777" s="138">
        <f t="shared" si="578"/>
        <v>5733.2897364953888</v>
      </c>
      <c r="AG777" s="139">
        <f t="shared" si="579"/>
        <v>910.8</v>
      </c>
      <c r="AH777" s="140">
        <f t="shared" si="580"/>
        <v>910.8</v>
      </c>
      <c r="AI777" s="141">
        <f t="shared" si="581"/>
        <v>5884.6485855388673</v>
      </c>
      <c r="AJ777" s="142">
        <f t="shared" si="582"/>
        <v>5359737.9317087997</v>
      </c>
      <c r="AK777" s="143">
        <f>INDEX(รายได้แยกตามสิทธิ!$H:$H,MATCH(CalBudget2567!$D777,รายได้แยกตามสิทธิ!$B:$B,0))</f>
        <v>67923826.340000004</v>
      </c>
      <c r="AL777" s="138">
        <f>INDEX(ผลงานOPDVisit_HDC!$K:$K,MATCH(CalBudget2567!$D777,ผลงานOPDVisit_HDC!$A:$A,0))</f>
        <v>44913</v>
      </c>
      <c r="AM777" s="138">
        <f t="shared" si="583"/>
        <v>1512.3422247456194</v>
      </c>
      <c r="AN777" s="139">
        <f t="shared" si="584"/>
        <v>53895.6</v>
      </c>
      <c r="AO777" s="140">
        <f t="shared" si="585"/>
        <v>53895.6</v>
      </c>
      <c r="AP777" s="141">
        <f t="shared" si="586"/>
        <v>1552.2680594789038</v>
      </c>
      <c r="AQ777" s="142">
        <f t="shared" si="587"/>
        <v>83660418.426451206</v>
      </c>
      <c r="AR777" s="144">
        <f t="shared" si="561"/>
        <v>1173590184.0796032</v>
      </c>
      <c r="AS777" s="143">
        <f>INDEX(รายได้แยกตามสิทธิ!$I:$I,MATCH(CalBudget2567!$D777,รายได้แยกตามสิทธิ!$B:$B,0))</f>
        <v>1133614515.6600001</v>
      </c>
      <c r="AT777" s="138">
        <f>INDEX(ผลงานAdjRw_DHES!$D:$D,MATCH(CalBudget2567!$D777,ผลงานAdjRw_DHES!$B:$B,0))</f>
        <v>60333.753000000004</v>
      </c>
      <c r="AU777" s="143">
        <f t="shared" si="588"/>
        <v>18789.060174327296</v>
      </c>
      <c r="AV777" s="139">
        <f t="shared" si="589"/>
        <v>72400.503599999996</v>
      </c>
      <c r="AW777" s="140">
        <f t="shared" si="590"/>
        <v>72400.503599999996</v>
      </c>
      <c r="AX777" s="141">
        <f t="shared" si="591"/>
        <v>19285.091362929536</v>
      </c>
      <c r="AY777" s="142">
        <f t="shared" si="592"/>
        <v>1396250326.6481087</v>
      </c>
      <c r="AZ777" s="143">
        <f>INDEX(รายได้แยกตามสิทธิ!$J:$J,MATCH(CalBudget2567!$D777,รายได้แยกตามสิทธิ!$B:$B,0))</f>
        <v>199896503.03</v>
      </c>
      <c r="BA777" s="138">
        <f>INDEX(ผลงานAdjRw_DHES!$F:$F,MATCH(CalBudget2567!$D777,ผลงานAdjRw_DHES!$B:$B,0))</f>
        <v>11961.662</v>
      </c>
      <c r="BB777" s="143">
        <f t="shared" si="593"/>
        <v>16711.432159678145</v>
      </c>
      <c r="BC777" s="139">
        <f t="shared" si="594"/>
        <v>14353.9944</v>
      </c>
      <c r="BD777" s="140">
        <f t="shared" si="595"/>
        <v>14353.9944</v>
      </c>
      <c r="BE777" s="141">
        <f t="shared" si="596"/>
        <v>17152.613968693648</v>
      </c>
      <c r="BF777" s="142">
        <f t="shared" si="597"/>
        <v>246208524.85199037</v>
      </c>
      <c r="BG777" s="143">
        <f>INDEX(รายได้แยกตามสิทธิ!$K:$K,MATCH(CalBudget2567!$D777,รายได้แยกตามสิทธิ!$B:$B,0))</f>
        <v>195118095.74000001</v>
      </c>
      <c r="BH777" s="138">
        <f>INDEX(ผลงานAdjRw_DHES!$E:$E,MATCH(CalBudget2567!$D777,ผลงานAdjRw_DHES!$B:$B,0))</f>
        <v>4965.7870000000003</v>
      </c>
      <c r="BI777" s="143">
        <f t="shared" si="598"/>
        <v>39292.481884543173</v>
      </c>
      <c r="BJ777" s="139">
        <f t="shared" si="599"/>
        <v>5958.9444000000003</v>
      </c>
      <c r="BK777" s="140">
        <f t="shared" si="600"/>
        <v>5958.9444000000003</v>
      </c>
      <c r="BL777" s="141">
        <f t="shared" si="601"/>
        <v>40329.803406295112</v>
      </c>
      <c r="BM777" s="142">
        <f t="shared" si="602"/>
        <v>240323056.1610432</v>
      </c>
      <c r="BN777" s="143">
        <f>INDEX(รายได้แยกตามสิทธิ!$N:$N,MATCH(CalBudget2567!$D777,รายได้แยกตามสิทธิ!$B:$B,0))</f>
        <v>162622022.73000002</v>
      </c>
      <c r="BO777" s="138">
        <f>INDEX(ผลงานAdjRw_DHES!$I:$I,MATCH(CalBudget2567!$D777,ผลงานAdjRw_DHES!$B:$B,0))</f>
        <v>10497.991999999998</v>
      </c>
      <c r="BP777" s="143">
        <f t="shared" si="603"/>
        <v>15490.774114706894</v>
      </c>
      <c r="BQ777" s="139">
        <f t="shared" si="604"/>
        <v>12597.590399999997</v>
      </c>
      <c r="BR777" s="140">
        <f t="shared" si="605"/>
        <v>12597.590399999997</v>
      </c>
      <c r="BS777" s="141">
        <f t="shared" si="606"/>
        <v>15899.730551335155</v>
      </c>
      <c r="BT777" s="142">
        <f t="shared" si="607"/>
        <v>200298292.9560864</v>
      </c>
      <c r="BU777" s="144">
        <f t="shared" si="608"/>
        <v>2083080200.6172287</v>
      </c>
      <c r="BV777" s="145">
        <f t="shared" si="562"/>
        <v>3256670384.6968317</v>
      </c>
      <c r="BW777" s="146">
        <f>INDEX(รายได้แยกตามสิทธิ!$Q:$Q,MATCH(CalBudget2567!$D777,รายได้แยกตามสิทธิ!$B:$B,0))</f>
        <v>0.37</v>
      </c>
      <c r="BX777" s="145">
        <f t="shared" si="609"/>
        <v>1204968042.3378277</v>
      </c>
      <c r="BY777" s="141"/>
      <c r="BZ777" s="143">
        <f t="shared" si="610"/>
        <v>606820</v>
      </c>
      <c r="CA777" s="138">
        <f>INDEX(ผลงานOPDVisit_HDC!$C:$C,MATCH(CalBudget2567!$D777,ผลงานOPDVisit_HDC!$A:$A,0))</f>
        <v>606820</v>
      </c>
      <c r="CB777" s="138">
        <f t="shared" si="611"/>
        <v>0</v>
      </c>
    </row>
    <row r="778" spans="1:80" hidden="1" x14ac:dyDescent="0.7">
      <c r="A778" s="136">
        <f>COUNTA($D$16:D778)</f>
        <v>763</v>
      </c>
      <c r="B778" s="1">
        <v>11</v>
      </c>
      <c r="C778" s="2" t="s">
        <v>64</v>
      </c>
      <c r="D778" s="91" t="s">
        <v>838</v>
      </c>
      <c r="E778" s="3" t="s">
        <v>1725</v>
      </c>
      <c r="F778" s="4" t="s">
        <v>1876</v>
      </c>
      <c r="G778" s="1">
        <v>5</v>
      </c>
      <c r="H778" s="3" t="s">
        <v>2964</v>
      </c>
      <c r="I778" s="137">
        <f>INDEX(รายได้แยกตามสิทธิ!$D:$D,MATCH(CalBudget2567!$D778,รายได้แยกตามสิทธิ!$B:$B,0))</f>
        <v>26631961.620000001</v>
      </c>
      <c r="J778" s="138">
        <f>INDEX(ผลงานOPDVisit_HDC!$F:$F,MATCH(CalBudget2567!$D778,ผลงานOPDVisit_HDC!$A:$A,0))</f>
        <v>53470</v>
      </c>
      <c r="K778" s="138">
        <f t="shared" si="563"/>
        <v>498.07296839349169</v>
      </c>
      <c r="L778" s="139">
        <f t="shared" si="564"/>
        <v>64164</v>
      </c>
      <c r="M778" s="140">
        <f t="shared" si="565"/>
        <v>64164</v>
      </c>
      <c r="N778" s="141">
        <f t="shared" si="566"/>
        <v>511.22209475907988</v>
      </c>
      <c r="O778" s="142">
        <f t="shared" si="567"/>
        <v>32802054.488121603</v>
      </c>
      <c r="P778" s="143">
        <f>INDEX(รายได้แยกตามสิทธิ!$E:$E,MATCH(CalBudget2567!$D778,รายได้แยกตามสิทธิ!$B:$B,0))</f>
        <v>4542333.79</v>
      </c>
      <c r="Q778" s="138">
        <f>INDEX(ผลงานOPDVisit_HDC!$D:$D,MATCH(CalBudget2567!$D778,ผลงานOPDVisit_HDC!$A:$A,0))</f>
        <v>1670</v>
      </c>
      <c r="R778" s="138">
        <f t="shared" si="568"/>
        <v>2719.9603532934134</v>
      </c>
      <c r="S778" s="139">
        <f t="shared" si="569"/>
        <v>2004</v>
      </c>
      <c r="T778" s="140">
        <f t="shared" si="570"/>
        <v>2004</v>
      </c>
      <c r="U778" s="141">
        <f t="shared" si="571"/>
        <v>2791.7673066203597</v>
      </c>
      <c r="V778" s="142">
        <f t="shared" si="572"/>
        <v>5594701.6824672008</v>
      </c>
      <c r="W778" s="143">
        <f>INDEX(รายได้แยกตามสิทธิ!$F:$F,MATCH(CalBudget2567!$D778,รายได้แยกตามสิทธิ!$B:$B,0))</f>
        <v>1421787.57</v>
      </c>
      <c r="X778" s="138">
        <f>INDEX(ผลงานOPDVisit_HDC!$E:$E,MATCH(CalBudget2567!$D778,ผลงานOPDVisit_HDC!$A:$A,0))</f>
        <v>14079</v>
      </c>
      <c r="Y778" s="138">
        <f t="shared" si="573"/>
        <v>100.98640315363308</v>
      </c>
      <c r="Z778" s="139">
        <f t="shared" si="574"/>
        <v>16894.8</v>
      </c>
      <c r="AA778" s="140">
        <f t="shared" si="575"/>
        <v>16894.8</v>
      </c>
      <c r="AB778" s="141">
        <f t="shared" si="576"/>
        <v>103.65244419688899</v>
      </c>
      <c r="AC778" s="142">
        <f t="shared" si="577"/>
        <v>1751187.3142176</v>
      </c>
      <c r="AD778" s="143">
        <f>INDEX(รายได้แยกตามสิทธิ!$G:$G,MATCH(CalBudget2567!$D778,รายได้แยกตามสิทธิ!$B:$B,0))</f>
        <v>78945</v>
      </c>
      <c r="AE778" s="138">
        <f>INDEX(ผลงานOPDVisit_HDC!$G:$G,MATCH(CalBudget2567!$D778,ผลงานOPDVisit_HDC!$A:$A,0))</f>
        <v>0</v>
      </c>
      <c r="AF778" s="138">
        <f t="shared" si="578"/>
        <v>0</v>
      </c>
      <c r="AG778" s="139">
        <f t="shared" si="579"/>
        <v>0</v>
      </c>
      <c r="AH778" s="140">
        <f t="shared" si="580"/>
        <v>0</v>
      </c>
      <c r="AI778" s="141">
        <f t="shared" si="581"/>
        <v>0</v>
      </c>
      <c r="AJ778" s="142">
        <f t="shared" si="582"/>
        <v>0</v>
      </c>
      <c r="AK778" s="143">
        <f>INDEX(รายได้แยกตามสิทธิ!$H:$H,MATCH(CalBudget2567!$D778,รายได้แยกตามสิทธิ!$B:$B,0))</f>
        <v>7402836.5699999994</v>
      </c>
      <c r="AL778" s="138">
        <f>INDEX(ผลงานOPDVisit_HDC!$K:$K,MATCH(CalBudget2567!$D778,ผลงานOPDVisit_HDC!$A:$A,0))</f>
        <v>15045</v>
      </c>
      <c r="AM778" s="138">
        <f t="shared" si="583"/>
        <v>492.04629910269188</v>
      </c>
      <c r="AN778" s="139">
        <f t="shared" si="584"/>
        <v>18054</v>
      </c>
      <c r="AO778" s="140">
        <f t="shared" si="585"/>
        <v>18054</v>
      </c>
      <c r="AP778" s="141">
        <f t="shared" si="586"/>
        <v>505.03632139900293</v>
      </c>
      <c r="AQ778" s="142">
        <f t="shared" si="587"/>
        <v>9117925.7465375997</v>
      </c>
      <c r="AR778" s="144">
        <f t="shared" si="561"/>
        <v>49265869.231344</v>
      </c>
      <c r="AS778" s="143">
        <f>INDEX(รายได้แยกตามสิทธิ!$I:$I,MATCH(CalBudget2567!$D778,รายได้แยกตามสิทธิ!$B:$B,0))</f>
        <v>11097335.289999999</v>
      </c>
      <c r="AT778" s="138">
        <f>INDEX(ผลงานAdjRw_DHES!$D:$D,MATCH(CalBudget2567!$D778,ผลงานAdjRw_DHES!$B:$B,0))</f>
        <v>1301.9100000000001</v>
      </c>
      <c r="AU778" s="143">
        <f t="shared" si="588"/>
        <v>8523.8882027175441</v>
      </c>
      <c r="AV778" s="139">
        <f t="shared" si="589"/>
        <v>1562.2920000000001</v>
      </c>
      <c r="AW778" s="140">
        <f t="shared" si="590"/>
        <v>1562.2920000000001</v>
      </c>
      <c r="AX778" s="141">
        <f t="shared" si="591"/>
        <v>8748.9188512692872</v>
      </c>
      <c r="AY778" s="142">
        <f t="shared" si="592"/>
        <v>13668365.929987198</v>
      </c>
      <c r="AZ778" s="143">
        <f>INDEX(รายได้แยกตามสิทธิ!$J:$J,MATCH(CalBudget2567!$D778,รายได้แยกตามสิทธิ!$B:$B,0))</f>
        <v>1710806.25</v>
      </c>
      <c r="BA778" s="138">
        <f>INDEX(ผลงานAdjRw_DHES!$F:$F,MATCH(CalBudget2567!$D778,ผลงานAdjRw_DHES!$B:$B,0))</f>
        <v>175.34</v>
      </c>
      <c r="BB778" s="143">
        <f t="shared" si="593"/>
        <v>9757.0791034561425</v>
      </c>
      <c r="BC778" s="139">
        <f t="shared" si="594"/>
        <v>210.40799999999999</v>
      </c>
      <c r="BD778" s="140">
        <f t="shared" si="595"/>
        <v>210.40799999999999</v>
      </c>
      <c r="BE778" s="141">
        <f t="shared" si="596"/>
        <v>10014.665991787384</v>
      </c>
      <c r="BF778" s="142">
        <f t="shared" si="597"/>
        <v>2107165.8419999997</v>
      </c>
      <c r="BG778" s="143">
        <f>INDEX(รายได้แยกตามสิทธิ!$K:$K,MATCH(CalBudget2567!$D778,รายได้แยกตามสิทธิ!$B:$B,0))</f>
        <v>690489.95</v>
      </c>
      <c r="BH778" s="138">
        <f>INDEX(ผลงานAdjRw_DHES!$E:$E,MATCH(CalBudget2567!$D778,ผลงานAdjRw_DHES!$B:$B,0))</f>
        <v>67.63</v>
      </c>
      <c r="BI778" s="143">
        <f t="shared" si="598"/>
        <v>10209.81738873281</v>
      </c>
      <c r="BJ778" s="139">
        <f t="shared" si="599"/>
        <v>81.155999999999992</v>
      </c>
      <c r="BK778" s="140">
        <f t="shared" si="600"/>
        <v>81.155999999999992</v>
      </c>
      <c r="BL778" s="141">
        <f t="shared" si="601"/>
        <v>10479.356567795356</v>
      </c>
      <c r="BM778" s="142">
        <f t="shared" si="602"/>
        <v>850462.66161599976</v>
      </c>
      <c r="BN778" s="143">
        <f>INDEX(รายได้แยกตามสิทธิ!$N:$N,MATCH(CalBudget2567!$D778,รายได้แยกตามสิทธิ!$B:$B,0))</f>
        <v>1249218.95</v>
      </c>
      <c r="BO778" s="138">
        <f>INDEX(ผลงานAdjRw_DHES!$I:$I,MATCH(CalBudget2567!$D778,ผลงานAdjRw_DHES!$B:$B,0))</f>
        <v>58.640000000000128</v>
      </c>
      <c r="BP778" s="143">
        <f t="shared" si="603"/>
        <v>21303.188096862163</v>
      </c>
      <c r="BQ778" s="139">
        <f t="shared" si="604"/>
        <v>70.368000000000151</v>
      </c>
      <c r="BR778" s="140">
        <f t="shared" si="605"/>
        <v>70.368000000000151</v>
      </c>
      <c r="BS778" s="141">
        <f t="shared" si="606"/>
        <v>21865.592262619324</v>
      </c>
      <c r="BT778" s="142">
        <f t="shared" si="607"/>
        <v>1538637.9963359998</v>
      </c>
      <c r="BU778" s="144">
        <f t="shared" si="608"/>
        <v>18164632.429939196</v>
      </c>
      <c r="BV778" s="145">
        <f t="shared" si="562"/>
        <v>67430501.661283195</v>
      </c>
      <c r="BW778" s="146">
        <f>INDEX(รายได้แยกตามสิทธิ!$Q:$Q,MATCH(CalBudget2567!$D778,รายได้แยกตามสิทธิ!$B:$B,0))</f>
        <v>0.33</v>
      </c>
      <c r="BX778" s="145">
        <f t="shared" si="609"/>
        <v>22252065.548223455</v>
      </c>
      <c r="BY778" s="141"/>
      <c r="BZ778" s="143">
        <f t="shared" si="610"/>
        <v>84264</v>
      </c>
      <c r="CA778" s="138">
        <f>INDEX(ผลงานOPDVisit_HDC!$C:$C,MATCH(CalBudget2567!$D778,ผลงานOPDVisit_HDC!$A:$A,0))</f>
        <v>84264</v>
      </c>
      <c r="CB778" s="138">
        <f t="shared" si="611"/>
        <v>0</v>
      </c>
    </row>
    <row r="779" spans="1:80" hidden="1" x14ac:dyDescent="0.7">
      <c r="A779" s="136">
        <f>COUNTA($D$16:D779)</f>
        <v>764</v>
      </c>
      <c r="B779" s="1">
        <v>11</v>
      </c>
      <c r="C779" s="2" t="s">
        <v>64</v>
      </c>
      <c r="D779" s="91" t="s">
        <v>839</v>
      </c>
      <c r="E779" s="3" t="s">
        <v>1726</v>
      </c>
      <c r="F779" s="4" t="s">
        <v>1876</v>
      </c>
      <c r="G779" s="1">
        <v>6</v>
      </c>
      <c r="H779" s="3" t="s">
        <v>2965</v>
      </c>
      <c r="I779" s="137">
        <f>INDEX(รายได้แยกตามสิทธิ!$D:$D,MATCH(CalBudget2567!$D779,รายได้แยกตามสิทธิ!$B:$B,0))</f>
        <v>38611191.060000002</v>
      </c>
      <c r="J779" s="138">
        <f>INDEX(ผลงานOPDVisit_HDC!$F:$F,MATCH(CalBudget2567!$D779,ผลงานOPDVisit_HDC!$A:$A,0))</f>
        <v>77904</v>
      </c>
      <c r="K779" s="138">
        <f t="shared" si="563"/>
        <v>495.62527033271721</v>
      </c>
      <c r="L779" s="139">
        <f t="shared" si="564"/>
        <v>93484.800000000003</v>
      </c>
      <c r="M779" s="140">
        <f t="shared" si="565"/>
        <v>93484.800000000003</v>
      </c>
      <c r="N779" s="141">
        <f t="shared" si="566"/>
        <v>508.70977746950092</v>
      </c>
      <c r="O779" s="142">
        <f t="shared" si="567"/>
        <v>47556631.804780804</v>
      </c>
      <c r="P779" s="143">
        <f>INDEX(รายได้แยกตามสิทธิ!$E:$E,MATCH(CalBudget2567!$D779,รายได้แยกตามสิทธิ!$B:$B,0))</f>
        <v>11383329.9</v>
      </c>
      <c r="Q779" s="138">
        <f>INDEX(ผลงานOPDVisit_HDC!$D:$D,MATCH(CalBudget2567!$D779,ผลงานOPDVisit_HDC!$A:$A,0))</f>
        <v>17799</v>
      </c>
      <c r="R779" s="138">
        <f t="shared" si="568"/>
        <v>639.54884544075514</v>
      </c>
      <c r="S779" s="139">
        <f t="shared" si="569"/>
        <v>21358.799999999999</v>
      </c>
      <c r="T779" s="140">
        <f t="shared" si="570"/>
        <v>21358.799999999999</v>
      </c>
      <c r="U779" s="141">
        <f t="shared" si="571"/>
        <v>656.43293496039109</v>
      </c>
      <c r="V779" s="142">
        <f t="shared" si="572"/>
        <v>14020619.771232001</v>
      </c>
      <c r="W779" s="143">
        <f>INDEX(รายได้แยกตามสิทธิ!$F:$F,MATCH(CalBudget2567!$D779,รายได้แยกตามสิทธิ!$B:$B,0))</f>
        <v>2441212.1</v>
      </c>
      <c r="X779" s="138">
        <f>INDEX(ผลงานOPDVisit_HDC!$E:$E,MATCH(CalBudget2567!$D779,ผลงานOPDVisit_HDC!$A:$A,0))</f>
        <v>14961</v>
      </c>
      <c r="Y779" s="138">
        <f t="shared" si="573"/>
        <v>163.1717198048259</v>
      </c>
      <c r="Z779" s="139">
        <f t="shared" si="574"/>
        <v>17953.2</v>
      </c>
      <c r="AA779" s="140">
        <f t="shared" si="575"/>
        <v>17953.2</v>
      </c>
      <c r="AB779" s="141">
        <f t="shared" si="576"/>
        <v>167.47945320767329</v>
      </c>
      <c r="AC779" s="142">
        <f t="shared" si="577"/>
        <v>3006792.1193280001</v>
      </c>
      <c r="AD779" s="143">
        <f>INDEX(รายได้แยกตามสิทธิ!$G:$G,MATCH(CalBudget2567!$D779,รายได้แยกตามสิทธิ!$B:$B,0))</f>
        <v>41663</v>
      </c>
      <c r="AE779" s="138">
        <f>INDEX(ผลงานOPDVisit_HDC!$G:$G,MATCH(CalBudget2567!$D779,ผลงานOPDVisit_HDC!$A:$A,0))</f>
        <v>88</v>
      </c>
      <c r="AF779" s="138">
        <f t="shared" si="578"/>
        <v>473.44318181818181</v>
      </c>
      <c r="AG779" s="139">
        <f t="shared" si="579"/>
        <v>105.6</v>
      </c>
      <c r="AH779" s="140">
        <f t="shared" si="580"/>
        <v>105.6</v>
      </c>
      <c r="AI779" s="141">
        <f t="shared" si="581"/>
        <v>485.9420818181818</v>
      </c>
      <c r="AJ779" s="142">
        <f t="shared" si="582"/>
        <v>51315.483839999994</v>
      </c>
      <c r="AK779" s="143">
        <f>INDEX(รายได้แยกตามสิทธิ!$H:$H,MATCH(CalBudget2567!$D779,รายได้แยกตามสิทธิ!$B:$B,0))</f>
        <v>3715973.5</v>
      </c>
      <c r="AL779" s="138">
        <f>INDEX(ผลงานOPDVisit_HDC!$K:$K,MATCH(CalBudget2567!$D779,ผลงานOPDVisit_HDC!$A:$A,0))</f>
        <v>19</v>
      </c>
      <c r="AM779" s="138">
        <f t="shared" si="583"/>
        <v>195577.55263157896</v>
      </c>
      <c r="AN779" s="139">
        <f t="shared" si="584"/>
        <v>22.8</v>
      </c>
      <c r="AO779" s="140">
        <f t="shared" si="585"/>
        <v>22.8</v>
      </c>
      <c r="AP779" s="141">
        <f t="shared" si="586"/>
        <v>200740.80002105265</v>
      </c>
      <c r="AQ779" s="142">
        <f t="shared" si="587"/>
        <v>4576890.2404800002</v>
      </c>
      <c r="AR779" s="144">
        <f t="shared" si="561"/>
        <v>69212249.419660807</v>
      </c>
      <c r="AS779" s="143">
        <f>INDEX(รายได้แยกตามสิทธิ!$I:$I,MATCH(CalBudget2567!$D779,รายได้แยกตามสิทธิ!$B:$B,0))</f>
        <v>14076421.800000001</v>
      </c>
      <c r="AT779" s="138">
        <f>INDEX(ผลงานAdjRw_DHES!$D:$D,MATCH(CalBudget2567!$D779,ผลงานAdjRw_DHES!$B:$B,0))</f>
        <v>1316.2206999999999</v>
      </c>
      <c r="AU779" s="143">
        <f t="shared" si="588"/>
        <v>10694.575613345089</v>
      </c>
      <c r="AV779" s="139">
        <f t="shared" si="589"/>
        <v>1579.4648399999999</v>
      </c>
      <c r="AW779" s="140">
        <f t="shared" si="590"/>
        <v>1579.4648399999999</v>
      </c>
      <c r="AX779" s="141">
        <f t="shared" si="591"/>
        <v>10976.912409537399</v>
      </c>
      <c r="AY779" s="142">
        <f t="shared" si="592"/>
        <v>17337647.202624001</v>
      </c>
      <c r="AZ779" s="143">
        <f>INDEX(รายได้แยกตามสิทธิ!$J:$J,MATCH(CalBudget2567!$D779,รายได้แยกตามสิทธิ!$B:$B,0))</f>
        <v>2213204.0299999998</v>
      </c>
      <c r="BA779" s="138">
        <f>INDEX(ผลงานAdjRw_DHES!$F:$F,MATCH(CalBudget2567!$D779,ผลงานAdjRw_DHES!$B:$B,0))</f>
        <v>170.24970000000002</v>
      </c>
      <c r="BB779" s="143">
        <f t="shared" si="593"/>
        <v>12999.752892369264</v>
      </c>
      <c r="BC779" s="139">
        <f t="shared" si="594"/>
        <v>204.29964000000001</v>
      </c>
      <c r="BD779" s="140">
        <f t="shared" si="595"/>
        <v>204.29964000000001</v>
      </c>
      <c r="BE779" s="141">
        <f t="shared" si="596"/>
        <v>13342.946368727813</v>
      </c>
      <c r="BF779" s="142">
        <f t="shared" si="597"/>
        <v>2725959.1396703995</v>
      </c>
      <c r="BG779" s="143">
        <f>INDEX(รายได้แยกตามสิทธิ!$K:$K,MATCH(CalBudget2567!$D779,รายได้แยกตามสิทธิ!$B:$B,0))</f>
        <v>710283.1</v>
      </c>
      <c r="BH779" s="138">
        <f>INDEX(ผลงานAdjRw_DHES!$E:$E,MATCH(CalBudget2567!$D779,ผลงานAdjRw_DHES!$B:$B,0))</f>
        <v>53.918399999999998</v>
      </c>
      <c r="BI779" s="143">
        <f t="shared" si="598"/>
        <v>13173.297056292471</v>
      </c>
      <c r="BJ779" s="139">
        <f t="shared" si="599"/>
        <v>64.702079999999995</v>
      </c>
      <c r="BK779" s="140">
        <f t="shared" si="600"/>
        <v>64.702079999999995</v>
      </c>
      <c r="BL779" s="141">
        <f t="shared" si="601"/>
        <v>13521.072098578592</v>
      </c>
      <c r="BM779" s="142">
        <f t="shared" si="602"/>
        <v>874841.48860799987</v>
      </c>
      <c r="BN779" s="143">
        <f>INDEX(รายได้แยกตามสิทธิ!$N:$N,MATCH(CalBudget2567!$D779,รายได้แยกตามสิทธิ!$B:$B,0))</f>
        <v>802245</v>
      </c>
      <c r="BO779" s="138">
        <f>INDEX(ผลงานAdjRw_DHES!$I:$I,MATCH(CalBudget2567!$D779,ผลงานAdjRw_DHES!$B:$B,0))</f>
        <v>78.717200000000133</v>
      </c>
      <c r="BP779" s="143">
        <f t="shared" si="603"/>
        <v>10191.482928762693</v>
      </c>
      <c r="BQ779" s="139">
        <f t="shared" si="604"/>
        <v>94.460640000000154</v>
      </c>
      <c r="BR779" s="140">
        <f t="shared" si="605"/>
        <v>94.460640000000154</v>
      </c>
      <c r="BS779" s="141">
        <f t="shared" si="606"/>
        <v>10460.538078082027</v>
      </c>
      <c r="BT779" s="142">
        <f t="shared" si="607"/>
        <v>988109.12159999984</v>
      </c>
      <c r="BU779" s="144">
        <f t="shared" si="608"/>
        <v>21926556.952502396</v>
      </c>
      <c r="BV779" s="145">
        <f t="shared" si="562"/>
        <v>91138806.372163206</v>
      </c>
      <c r="BW779" s="146">
        <f>INDEX(รายได้แยกตามสิทธิ!$Q:$Q,MATCH(CalBudget2567!$D779,รายได้แยกตามสิทธิ!$B:$B,0))</f>
        <v>0.28000000000000003</v>
      </c>
      <c r="BX779" s="145">
        <f t="shared" si="609"/>
        <v>25518865.784205701</v>
      </c>
      <c r="BY779" s="141"/>
      <c r="BZ779" s="143">
        <f t="shared" si="610"/>
        <v>110771</v>
      </c>
      <c r="CA779" s="138">
        <f>INDEX(ผลงานOPDVisit_HDC!$C:$C,MATCH(CalBudget2567!$D779,ผลงานOPDVisit_HDC!$A:$A,0))</f>
        <v>110771</v>
      </c>
      <c r="CB779" s="138">
        <f t="shared" si="611"/>
        <v>0</v>
      </c>
    </row>
    <row r="780" spans="1:80" hidden="1" x14ac:dyDescent="0.7">
      <c r="A780" s="136">
        <f>COUNTA($D$16:D780)</f>
        <v>765</v>
      </c>
      <c r="B780" s="1">
        <v>11</v>
      </c>
      <c r="C780" s="2" t="s">
        <v>64</v>
      </c>
      <c r="D780" s="91" t="s">
        <v>840</v>
      </c>
      <c r="E780" s="3" t="s">
        <v>1727</v>
      </c>
      <c r="F780" s="4" t="s">
        <v>1876</v>
      </c>
      <c r="G780" s="1">
        <v>12</v>
      </c>
      <c r="H780" s="3" t="s">
        <v>2970</v>
      </c>
      <c r="I780" s="137">
        <f>INDEX(รายได้แยกตามสิทธิ!$D:$D,MATCH(CalBudget2567!$D780,รายได้แยกตามสิทธิ!$B:$B,0))</f>
        <v>56635693.869999997</v>
      </c>
      <c r="J780" s="138">
        <f>INDEX(ผลงานOPDVisit_HDC!$F:$F,MATCH(CalBudget2567!$D780,ผลงานOPDVisit_HDC!$A:$A,0))</f>
        <v>112488</v>
      </c>
      <c r="K780" s="138">
        <f t="shared" si="563"/>
        <v>503.48209471232485</v>
      </c>
      <c r="L780" s="139">
        <f t="shared" si="564"/>
        <v>134985.60000000001</v>
      </c>
      <c r="M780" s="140">
        <f t="shared" si="565"/>
        <v>134985.60000000001</v>
      </c>
      <c r="N780" s="141">
        <f t="shared" si="566"/>
        <v>516.77402201273026</v>
      </c>
      <c r="O780" s="142">
        <f t="shared" si="567"/>
        <v>69757051.425801605</v>
      </c>
      <c r="P780" s="143">
        <f>INDEX(รายได้แยกตามสิทธิ!$E:$E,MATCH(CalBudget2567!$D780,รายได้แยกตามสิทธิ!$B:$B,0))</f>
        <v>14014709.720000001</v>
      </c>
      <c r="Q780" s="138">
        <f>INDEX(ผลงานOPDVisit_HDC!$D:$D,MATCH(CalBudget2567!$D780,ผลงานOPDVisit_HDC!$A:$A,0))</f>
        <v>23453</v>
      </c>
      <c r="R780" s="138">
        <f t="shared" si="568"/>
        <v>597.56575789877627</v>
      </c>
      <c r="S780" s="139">
        <f t="shared" si="569"/>
        <v>28143.599999999999</v>
      </c>
      <c r="T780" s="140">
        <f t="shared" si="570"/>
        <v>28143.599999999999</v>
      </c>
      <c r="U780" s="141">
        <f t="shared" si="571"/>
        <v>613.34149390730397</v>
      </c>
      <c r="V780" s="142">
        <f t="shared" si="572"/>
        <v>17261637.667929601</v>
      </c>
      <c r="W780" s="143">
        <f>INDEX(รายได้แยกตามสิทธิ!$F:$F,MATCH(CalBudget2567!$D780,รายได้แยกตามสิทธิ!$B:$B,0))</f>
        <v>2889127.97</v>
      </c>
      <c r="X780" s="138">
        <f>INDEX(ผลงานOPDVisit_HDC!$E:$E,MATCH(CalBudget2567!$D780,ผลงานOPDVisit_HDC!$A:$A,0))</f>
        <v>8977</v>
      </c>
      <c r="Y780" s="138">
        <f t="shared" si="573"/>
        <v>321.83669043110172</v>
      </c>
      <c r="Z780" s="139">
        <f t="shared" si="574"/>
        <v>10772.4</v>
      </c>
      <c r="AA780" s="140">
        <f t="shared" si="575"/>
        <v>10772.4</v>
      </c>
      <c r="AB780" s="141">
        <f t="shared" si="576"/>
        <v>330.33317905848281</v>
      </c>
      <c r="AC780" s="142">
        <f t="shared" si="577"/>
        <v>3558481.1380896</v>
      </c>
      <c r="AD780" s="143">
        <f>INDEX(รายได้แยกตามสิทธิ!$G:$G,MATCH(CalBudget2567!$D780,รายได้แยกตามสิทธิ!$B:$B,0))</f>
        <v>559758</v>
      </c>
      <c r="AE780" s="138">
        <f>INDEX(ผลงานOPDVisit_HDC!$G:$G,MATCH(CalBudget2567!$D780,ผลงานOPDVisit_HDC!$A:$A,0))</f>
        <v>603</v>
      </c>
      <c r="AF780" s="138">
        <f t="shared" si="578"/>
        <v>928.2885572139304</v>
      </c>
      <c r="AG780" s="139">
        <f t="shared" si="579"/>
        <v>723.6</v>
      </c>
      <c r="AH780" s="140">
        <f t="shared" si="580"/>
        <v>723.6</v>
      </c>
      <c r="AI780" s="141">
        <f t="shared" si="581"/>
        <v>952.79537512437821</v>
      </c>
      <c r="AJ780" s="142">
        <f t="shared" si="582"/>
        <v>689442.7334400001</v>
      </c>
      <c r="AK780" s="143">
        <f>INDEX(รายได้แยกตามสิทธิ!$H:$H,MATCH(CalBudget2567!$D780,รายได้แยกตามสิทธิ!$B:$B,0))</f>
        <v>6688769.25</v>
      </c>
      <c r="AL780" s="138">
        <f>INDEX(ผลงานOPDVisit_HDC!$K:$K,MATCH(CalBudget2567!$D780,ผลงานOPDVisit_HDC!$A:$A,0))</f>
        <v>8523</v>
      </c>
      <c r="AM780" s="138">
        <f t="shared" si="583"/>
        <v>784.7904787046815</v>
      </c>
      <c r="AN780" s="139">
        <f t="shared" si="584"/>
        <v>10227.6</v>
      </c>
      <c r="AO780" s="140">
        <f t="shared" si="585"/>
        <v>10227.6</v>
      </c>
      <c r="AP780" s="141">
        <f t="shared" si="586"/>
        <v>805.50894734248504</v>
      </c>
      <c r="AQ780" s="142">
        <f t="shared" si="587"/>
        <v>8238423.3098400002</v>
      </c>
      <c r="AR780" s="144">
        <f t="shared" si="561"/>
        <v>99505036.275100797</v>
      </c>
      <c r="AS780" s="143">
        <f>INDEX(รายได้แยกตามสิทธิ!$I:$I,MATCH(CalBudget2567!$D780,รายได้แยกตามสิทธิ!$B:$B,0))</f>
        <v>28986856.989999998</v>
      </c>
      <c r="AT780" s="138">
        <f>INDEX(ผลงานAdjRw_DHES!$D:$D,MATCH(CalBudget2567!$D780,ผลงานAdjRw_DHES!$B:$B,0))</f>
        <v>1085.539</v>
      </c>
      <c r="AU780" s="143">
        <f t="shared" si="588"/>
        <v>26702.731997652776</v>
      </c>
      <c r="AV780" s="139">
        <f t="shared" si="589"/>
        <v>1302.6468</v>
      </c>
      <c r="AW780" s="140">
        <f t="shared" si="590"/>
        <v>1302.6468</v>
      </c>
      <c r="AX780" s="141">
        <f t="shared" si="591"/>
        <v>27407.684122390809</v>
      </c>
      <c r="AY780" s="142">
        <f t="shared" si="592"/>
        <v>35702532.017443195</v>
      </c>
      <c r="AZ780" s="143">
        <f>INDEX(รายได้แยกตามสิทธิ!$J:$J,MATCH(CalBudget2567!$D780,รายได้แยกตามสิทธิ!$B:$B,0))</f>
        <v>8286042.3799999999</v>
      </c>
      <c r="BA780" s="138">
        <f>INDEX(ผลงานAdjRw_DHES!$F:$F,MATCH(CalBudget2567!$D780,ผลงานAdjRw_DHES!$B:$B,0))</f>
        <v>525.97500000000002</v>
      </c>
      <c r="BB780" s="143">
        <f t="shared" si="593"/>
        <v>15753.681030467227</v>
      </c>
      <c r="BC780" s="139">
        <f t="shared" si="594"/>
        <v>631.16999999999996</v>
      </c>
      <c r="BD780" s="140">
        <f t="shared" si="595"/>
        <v>631.16999999999996</v>
      </c>
      <c r="BE780" s="141">
        <f t="shared" si="596"/>
        <v>16169.578209671561</v>
      </c>
      <c r="BF780" s="142">
        <f t="shared" si="597"/>
        <v>10205752.678598398</v>
      </c>
      <c r="BG780" s="143">
        <f>INDEX(รายได้แยกตามสิทธิ!$K:$K,MATCH(CalBudget2567!$D780,รายได้แยกตามสิทธิ!$B:$B,0))</f>
        <v>915181.15</v>
      </c>
      <c r="BH780" s="138">
        <f>INDEX(ผลงานAdjRw_DHES!$E:$E,MATCH(CalBudget2567!$D780,ผลงานAdjRw_DHES!$B:$B,0))</f>
        <v>110.11000000000001</v>
      </c>
      <c r="BI780" s="143">
        <f t="shared" si="598"/>
        <v>8311.5171192443904</v>
      </c>
      <c r="BJ780" s="139">
        <f t="shared" si="599"/>
        <v>132.13200000000001</v>
      </c>
      <c r="BK780" s="140">
        <f t="shared" si="600"/>
        <v>132.13200000000001</v>
      </c>
      <c r="BL780" s="141">
        <f t="shared" si="601"/>
        <v>8530.9411711924422</v>
      </c>
      <c r="BM780" s="142">
        <f t="shared" si="602"/>
        <v>1127210.3188319998</v>
      </c>
      <c r="BN780" s="143">
        <f>INDEX(รายได้แยกตามสิทธิ!$N:$N,MATCH(CalBudget2567!$D780,รายได้แยกตามสิทธิ!$B:$B,0))</f>
        <v>1101420.25</v>
      </c>
      <c r="BO780" s="138">
        <f>INDEX(ผลงานAdjRw_DHES!$I:$I,MATCH(CalBudget2567!$D780,ผลงานAdjRw_DHES!$B:$B,0))</f>
        <v>2303.2629999999999</v>
      </c>
      <c r="BP780" s="143">
        <f t="shared" si="603"/>
        <v>478.19994937616764</v>
      </c>
      <c r="BQ780" s="139">
        <f t="shared" si="604"/>
        <v>2763.9155999999998</v>
      </c>
      <c r="BR780" s="140">
        <f t="shared" si="605"/>
        <v>2763.9155999999998</v>
      </c>
      <c r="BS780" s="141">
        <f t="shared" si="606"/>
        <v>490.82442803969849</v>
      </c>
      <c r="BT780" s="142">
        <f t="shared" si="607"/>
        <v>1356597.2935200001</v>
      </c>
      <c r="BU780" s="144">
        <f t="shared" si="608"/>
        <v>48392092.308393598</v>
      </c>
      <c r="BV780" s="145">
        <f t="shared" si="562"/>
        <v>147897128.5834944</v>
      </c>
      <c r="BW780" s="146">
        <f>INDEX(รายได้แยกตามสิทธิ!$Q:$Q,MATCH(CalBudget2567!$D780,รายได้แยกตามสิทธิ!$B:$B,0))</f>
        <v>0.38</v>
      </c>
      <c r="BX780" s="145">
        <f t="shared" si="609"/>
        <v>56200908.861727871</v>
      </c>
      <c r="BY780" s="141"/>
      <c r="BZ780" s="143">
        <f t="shared" si="610"/>
        <v>154044</v>
      </c>
      <c r="CA780" s="138">
        <f>INDEX(ผลงานOPDVisit_HDC!$C:$C,MATCH(CalBudget2567!$D780,ผลงานOPDVisit_HDC!$A:$A,0))</f>
        <v>154044</v>
      </c>
      <c r="CB780" s="138">
        <f t="shared" si="611"/>
        <v>0</v>
      </c>
    </row>
    <row r="781" spans="1:80" hidden="1" x14ac:dyDescent="0.7">
      <c r="A781" s="136">
        <f>COUNTA($D$16:D781)</f>
        <v>766</v>
      </c>
      <c r="B781" s="1">
        <v>11</v>
      </c>
      <c r="C781" s="2" t="s">
        <v>64</v>
      </c>
      <c r="D781" s="91" t="s">
        <v>841</v>
      </c>
      <c r="E781" s="3" t="s">
        <v>1728</v>
      </c>
      <c r="F781" s="4" t="s">
        <v>1876</v>
      </c>
      <c r="G781" s="1">
        <v>5</v>
      </c>
      <c r="H781" s="3" t="s">
        <v>2964</v>
      </c>
      <c r="I781" s="137">
        <f>INDEX(รายได้แยกตามสิทธิ!$D:$D,MATCH(CalBudget2567!$D781,รายได้แยกตามสิทธิ!$B:$B,0))</f>
        <v>31381945.41</v>
      </c>
      <c r="J781" s="138">
        <f>INDEX(ผลงานOPDVisit_HDC!$F:$F,MATCH(CalBudget2567!$D781,ผลงานOPDVisit_HDC!$A:$A,0))</f>
        <v>85311</v>
      </c>
      <c r="K781" s="138">
        <f t="shared" si="563"/>
        <v>367.85344691774799</v>
      </c>
      <c r="L781" s="139">
        <f t="shared" si="564"/>
        <v>102373.2</v>
      </c>
      <c r="M781" s="140">
        <f t="shared" si="565"/>
        <v>102373.2</v>
      </c>
      <c r="N781" s="141">
        <f t="shared" si="566"/>
        <v>377.56477791637656</v>
      </c>
      <c r="O781" s="142">
        <f t="shared" si="567"/>
        <v>38652514.522588797</v>
      </c>
      <c r="P781" s="143">
        <f>INDEX(รายได้แยกตามสิทธิ!$E:$E,MATCH(CalBudget2567!$D781,รายได้แยกตามสิทธิ!$B:$B,0))</f>
        <v>2759686.62</v>
      </c>
      <c r="Q781" s="138">
        <f>INDEX(ผลงานOPDVisit_HDC!$D:$D,MATCH(CalBudget2567!$D781,ผลงานOPDVisit_HDC!$A:$A,0))</f>
        <v>11562</v>
      </c>
      <c r="R781" s="138">
        <f t="shared" si="568"/>
        <v>238.68592112091335</v>
      </c>
      <c r="S781" s="139">
        <f t="shared" si="569"/>
        <v>13874.4</v>
      </c>
      <c r="T781" s="140">
        <f t="shared" si="570"/>
        <v>13874.4</v>
      </c>
      <c r="U781" s="141">
        <f t="shared" si="571"/>
        <v>244.98722943850547</v>
      </c>
      <c r="V781" s="142">
        <f t="shared" si="572"/>
        <v>3399050.8161216001</v>
      </c>
      <c r="W781" s="143">
        <f>INDEX(รายได้แยกตามสิทธิ!$F:$F,MATCH(CalBudget2567!$D781,รายได้แยกตามสิทธิ!$B:$B,0))</f>
        <v>57236</v>
      </c>
      <c r="X781" s="138">
        <f>INDEX(ผลงานOPDVisit_HDC!$E:$E,MATCH(CalBudget2567!$D781,ผลงานOPDVisit_HDC!$A:$A,0))</f>
        <v>6589</v>
      </c>
      <c r="Y781" s="138">
        <f t="shared" si="573"/>
        <v>8.6865988769160722</v>
      </c>
      <c r="Z781" s="139">
        <f t="shared" si="574"/>
        <v>7906.7999999999993</v>
      </c>
      <c r="AA781" s="140">
        <f t="shared" si="575"/>
        <v>7906.7999999999993</v>
      </c>
      <c r="AB781" s="141">
        <f t="shared" si="576"/>
        <v>8.9159250872666558</v>
      </c>
      <c r="AC781" s="142">
        <f t="shared" si="577"/>
        <v>70496.436479999989</v>
      </c>
      <c r="AD781" s="143">
        <f>INDEX(รายได้แยกตามสิทธิ!$G:$G,MATCH(CalBudget2567!$D781,รายได้แยกตามสิทธิ!$B:$B,0))</f>
        <v>6500</v>
      </c>
      <c r="AE781" s="138">
        <f>INDEX(ผลงานOPDVisit_HDC!$G:$G,MATCH(CalBudget2567!$D781,ผลงานOPDVisit_HDC!$A:$A,0))</f>
        <v>30</v>
      </c>
      <c r="AF781" s="138">
        <f t="shared" si="578"/>
        <v>216.66666666666666</v>
      </c>
      <c r="AG781" s="139">
        <f t="shared" si="579"/>
        <v>36</v>
      </c>
      <c r="AH781" s="140">
        <f t="shared" si="580"/>
        <v>36</v>
      </c>
      <c r="AI781" s="141">
        <f t="shared" si="581"/>
        <v>222.38666666666666</v>
      </c>
      <c r="AJ781" s="142">
        <f t="shared" si="582"/>
        <v>8005.92</v>
      </c>
      <c r="AK781" s="143">
        <f>INDEX(รายได้แยกตามสิทธิ!$H:$H,MATCH(CalBudget2567!$D781,รายได้แยกตามสิทธิ!$B:$B,0))</f>
        <v>998568.75</v>
      </c>
      <c r="AL781" s="138">
        <f>INDEX(ผลงานOPDVisit_HDC!$K:$K,MATCH(CalBudget2567!$D781,ผลงานOPDVisit_HDC!$A:$A,0))</f>
        <v>3092</v>
      </c>
      <c r="AM781" s="138">
        <f t="shared" si="583"/>
        <v>322.95237710219925</v>
      </c>
      <c r="AN781" s="139">
        <f t="shared" si="584"/>
        <v>3710.3999999999996</v>
      </c>
      <c r="AO781" s="140">
        <f t="shared" si="585"/>
        <v>3710.3999999999996</v>
      </c>
      <c r="AP781" s="141">
        <f t="shared" si="586"/>
        <v>331.47831985769733</v>
      </c>
      <c r="AQ781" s="142">
        <f t="shared" si="587"/>
        <v>1229917.1580000001</v>
      </c>
      <c r="AR781" s="144">
        <f t="shared" si="561"/>
        <v>43359984.8531904</v>
      </c>
      <c r="AS781" s="143">
        <f>INDEX(รายได้แยกตามสิทธิ!$I:$I,MATCH(CalBudget2567!$D781,รายได้แยกตามสิทธิ!$B:$B,0))</f>
        <v>2504396.84</v>
      </c>
      <c r="AT781" s="138">
        <f>INDEX(ผลงานAdjRw_DHES!$D:$D,MATCH(CalBudget2567!$D781,ผลงานAdjRw_DHES!$B:$B,0))</f>
        <v>245.48949999999999</v>
      </c>
      <c r="AU781" s="143">
        <f t="shared" si="588"/>
        <v>10201.645447157618</v>
      </c>
      <c r="AV781" s="139">
        <f t="shared" si="589"/>
        <v>294.5874</v>
      </c>
      <c r="AW781" s="140">
        <f t="shared" si="590"/>
        <v>294.5874</v>
      </c>
      <c r="AX781" s="141">
        <f t="shared" si="591"/>
        <v>10470.968886962579</v>
      </c>
      <c r="AY781" s="142">
        <f t="shared" si="592"/>
        <v>3084615.4998912001</v>
      </c>
      <c r="AZ781" s="143">
        <f>INDEX(รายได้แยกตามสิทธิ!$J:$J,MATCH(CalBudget2567!$D781,รายได้แยกตามสิทธิ!$B:$B,0))</f>
        <v>371534.45</v>
      </c>
      <c r="BA781" s="138">
        <f>INDEX(ผลงานAdjRw_DHES!$F:$F,MATCH(CalBudget2567!$D781,ผลงานAdjRw_DHES!$B:$B,0))</f>
        <v>41.405699999999996</v>
      </c>
      <c r="BB781" s="143">
        <f t="shared" si="593"/>
        <v>8973.02666058055</v>
      </c>
      <c r="BC781" s="139">
        <f t="shared" si="594"/>
        <v>49.686839999999997</v>
      </c>
      <c r="BD781" s="140">
        <f t="shared" si="595"/>
        <v>49.686839999999997</v>
      </c>
      <c r="BE781" s="141">
        <f t="shared" si="596"/>
        <v>9209.9145644198761</v>
      </c>
      <c r="BF781" s="142">
        <f t="shared" si="597"/>
        <v>457611.55137600005</v>
      </c>
      <c r="BG781" s="143">
        <f>INDEX(รายได้แยกตามสิทธิ!$K:$K,MATCH(CalBudget2567!$D781,รายได้แยกตามสิทธิ!$B:$B,0))</f>
        <v>71109.240000000005</v>
      </c>
      <c r="BH781" s="138">
        <f>INDEX(ผลงานAdjRw_DHES!$E:$E,MATCH(CalBudget2567!$D781,ผลงานAdjRw_DHES!$B:$B,0))</f>
        <v>6.6351999999999993</v>
      </c>
      <c r="BI781" s="143">
        <f t="shared" si="598"/>
        <v>10716.970098866652</v>
      </c>
      <c r="BJ781" s="139">
        <f t="shared" si="599"/>
        <v>7.9622399999999987</v>
      </c>
      <c r="BK781" s="140">
        <f t="shared" si="600"/>
        <v>7.9622399999999987</v>
      </c>
      <c r="BL781" s="141">
        <f t="shared" si="601"/>
        <v>10999.898109476731</v>
      </c>
      <c r="BM781" s="142">
        <f t="shared" si="602"/>
        <v>87583.8287232</v>
      </c>
      <c r="BN781" s="143">
        <f>INDEX(รายได้แยกตามสิทธิ!$N:$N,MATCH(CalBudget2567!$D781,รายได้แยกตามสิทธิ!$B:$B,0))</f>
        <v>113481.87</v>
      </c>
      <c r="BO781" s="138">
        <f>INDEX(ผลงานAdjRw_DHES!$I:$I,MATCH(CalBudget2567!$D781,ผลงานAdjRw_DHES!$B:$B,0))</f>
        <v>24.660300000000007</v>
      </c>
      <c r="BP781" s="143">
        <f t="shared" si="603"/>
        <v>4601.8041143051778</v>
      </c>
      <c r="BQ781" s="139">
        <f t="shared" si="604"/>
        <v>29.592360000000006</v>
      </c>
      <c r="BR781" s="140">
        <f t="shared" si="605"/>
        <v>29.592360000000006</v>
      </c>
      <c r="BS781" s="141">
        <f t="shared" si="606"/>
        <v>4723.2917429228346</v>
      </c>
      <c r="BT781" s="142">
        <f t="shared" si="607"/>
        <v>139773.34964160001</v>
      </c>
      <c r="BU781" s="144">
        <f t="shared" si="608"/>
        <v>3769584.2296320004</v>
      </c>
      <c r="BV781" s="145">
        <f t="shared" si="562"/>
        <v>47129569.082822397</v>
      </c>
      <c r="BW781" s="146">
        <f>INDEX(รายได้แยกตามสิทธิ!$Q:$Q,MATCH(CalBudget2567!$D781,รายได้แยกตามสิทธิ!$B:$B,0))</f>
        <v>0.51</v>
      </c>
      <c r="BX781" s="145">
        <f t="shared" si="609"/>
        <v>24036080.232239421</v>
      </c>
      <c r="BY781" s="141"/>
      <c r="BZ781" s="143">
        <f t="shared" si="610"/>
        <v>106584</v>
      </c>
      <c r="CA781" s="138">
        <f>INDEX(ผลงานOPDVisit_HDC!$C:$C,MATCH(CalBudget2567!$D781,ผลงานOPDVisit_HDC!$A:$A,0))</f>
        <v>106584</v>
      </c>
      <c r="CB781" s="138">
        <f t="shared" si="611"/>
        <v>0</v>
      </c>
    </row>
    <row r="782" spans="1:80" hidden="1" x14ac:dyDescent="0.7">
      <c r="A782" s="136">
        <f>COUNTA($D$16:D782)</f>
        <v>767</v>
      </c>
      <c r="B782" s="1">
        <v>11</v>
      </c>
      <c r="C782" s="2" t="s">
        <v>64</v>
      </c>
      <c r="D782" s="91" t="s">
        <v>842</v>
      </c>
      <c r="E782" s="3" t="s">
        <v>1729</v>
      </c>
      <c r="F782" s="4" t="s">
        <v>1876</v>
      </c>
      <c r="G782" s="1">
        <v>9</v>
      </c>
      <c r="H782" s="3" t="s">
        <v>2967</v>
      </c>
      <c r="I782" s="137">
        <f>INDEX(รายได้แยกตามสิทธิ!$D:$D,MATCH(CalBudget2567!$D782,รายได้แยกตามสิทธิ!$B:$B,0))</f>
        <v>36252986</v>
      </c>
      <c r="J782" s="138">
        <f>INDEX(ผลงานOPDVisit_HDC!$F:$F,MATCH(CalBudget2567!$D782,ผลงานOPDVisit_HDC!$A:$A,0))</f>
        <v>55976</v>
      </c>
      <c r="K782" s="138">
        <f t="shared" si="563"/>
        <v>647.6523152779763</v>
      </c>
      <c r="L782" s="139">
        <f t="shared" si="564"/>
        <v>67171.199999999997</v>
      </c>
      <c r="M782" s="140">
        <f t="shared" si="565"/>
        <v>67171.199999999997</v>
      </c>
      <c r="N782" s="141">
        <f t="shared" si="566"/>
        <v>664.75033640131483</v>
      </c>
      <c r="O782" s="142">
        <f t="shared" si="567"/>
        <v>44652077.79648</v>
      </c>
      <c r="P782" s="143">
        <f>INDEX(รายได้แยกตามสิทธิ!$E:$E,MATCH(CalBudget2567!$D782,รายได้แยกตามสิทธิ!$B:$B,0))</f>
        <v>10925436.25</v>
      </c>
      <c r="Q782" s="138">
        <f>INDEX(ผลงานOPDVisit_HDC!$D:$D,MATCH(CalBudget2567!$D782,ผลงานOPDVisit_HDC!$A:$A,0))</f>
        <v>1441</v>
      </c>
      <c r="R782" s="138">
        <f t="shared" si="568"/>
        <v>7581.84333795975</v>
      </c>
      <c r="S782" s="139">
        <f t="shared" si="569"/>
        <v>1729.2</v>
      </c>
      <c r="T782" s="140">
        <f t="shared" si="570"/>
        <v>1729.2</v>
      </c>
      <c r="U782" s="141">
        <f t="shared" si="571"/>
        <v>7782.0040020818869</v>
      </c>
      <c r="V782" s="142">
        <f t="shared" si="572"/>
        <v>13456641.3204</v>
      </c>
      <c r="W782" s="143">
        <f>INDEX(รายได้แยกตามสิทธิ!$F:$F,MATCH(CalBudget2567!$D782,รายได้แยกตามสิทธิ!$B:$B,0))</f>
        <v>1416008.14</v>
      </c>
      <c r="X782" s="138">
        <f>INDEX(ผลงานOPDVisit_HDC!$E:$E,MATCH(CalBudget2567!$D782,ผลงานOPDVisit_HDC!$A:$A,0))</f>
        <v>4</v>
      </c>
      <c r="Y782" s="138">
        <f t="shared" si="573"/>
        <v>354002.03499999997</v>
      </c>
      <c r="Z782" s="139">
        <f t="shared" si="574"/>
        <v>4.8</v>
      </c>
      <c r="AA782" s="140">
        <f t="shared" si="575"/>
        <v>4.8</v>
      </c>
      <c r="AB782" s="141">
        <f t="shared" si="576"/>
        <v>363347.68872399995</v>
      </c>
      <c r="AC782" s="142">
        <f t="shared" si="577"/>
        <v>1744068.9058751997</v>
      </c>
      <c r="AD782" s="143">
        <f>INDEX(รายได้แยกตามสิทธิ!$G:$G,MATCH(CalBudget2567!$D782,รายได้แยกตามสิทธิ!$B:$B,0))</f>
        <v>27633</v>
      </c>
      <c r="AE782" s="138">
        <f>INDEX(ผลงานOPDVisit_HDC!$G:$G,MATCH(CalBudget2567!$D782,ผลงานOPDVisit_HDC!$A:$A,0))</f>
        <v>0</v>
      </c>
      <c r="AF782" s="138">
        <f t="shared" si="578"/>
        <v>0</v>
      </c>
      <c r="AG782" s="139">
        <f t="shared" si="579"/>
        <v>0</v>
      </c>
      <c r="AH782" s="140">
        <f t="shared" si="580"/>
        <v>0</v>
      </c>
      <c r="AI782" s="141">
        <f t="shared" si="581"/>
        <v>0</v>
      </c>
      <c r="AJ782" s="142">
        <f t="shared" si="582"/>
        <v>0</v>
      </c>
      <c r="AK782" s="143">
        <f>INDEX(รายได้แยกตามสิทธิ!$H:$H,MATCH(CalBudget2567!$D782,รายได้แยกตามสิทธิ!$B:$B,0))</f>
        <v>5592685.0700000003</v>
      </c>
      <c r="AL782" s="138">
        <f>INDEX(ผลงานOPDVisit_HDC!$K:$K,MATCH(CalBudget2567!$D782,ผลงานOPDVisit_HDC!$A:$A,0))</f>
        <v>29646</v>
      </c>
      <c r="AM782" s="138">
        <f t="shared" si="583"/>
        <v>188.64889259933886</v>
      </c>
      <c r="AN782" s="139">
        <f t="shared" si="584"/>
        <v>35575.199999999997</v>
      </c>
      <c r="AO782" s="140">
        <f t="shared" si="585"/>
        <v>35575.199999999997</v>
      </c>
      <c r="AP782" s="141">
        <f t="shared" si="586"/>
        <v>193.62922336396142</v>
      </c>
      <c r="AQ782" s="142">
        <f t="shared" si="587"/>
        <v>6888398.3470175993</v>
      </c>
      <c r="AR782" s="144">
        <f t="shared" si="561"/>
        <v>66741186.369772799</v>
      </c>
      <c r="AS782" s="143">
        <f>INDEX(รายได้แยกตามสิทธิ!$I:$I,MATCH(CalBudget2567!$D782,รายได้แยกตามสิทธิ!$B:$B,0))</f>
        <v>12098670.25</v>
      </c>
      <c r="AT782" s="138">
        <f>INDEX(ผลงานAdjRw_DHES!$D:$D,MATCH(CalBudget2567!$D782,ผลงานAdjRw_DHES!$B:$B,0))</f>
        <v>1428.7608</v>
      </c>
      <c r="AU782" s="143">
        <f t="shared" si="588"/>
        <v>8467.9466639902221</v>
      </c>
      <c r="AV782" s="139">
        <f t="shared" si="589"/>
        <v>1714.51296</v>
      </c>
      <c r="AW782" s="140">
        <f t="shared" si="590"/>
        <v>1714.51296</v>
      </c>
      <c r="AX782" s="141">
        <f t="shared" si="591"/>
        <v>8691.500455919564</v>
      </c>
      <c r="AY782" s="142">
        <f t="shared" si="592"/>
        <v>14901690.173520001</v>
      </c>
      <c r="AZ782" s="143">
        <f>INDEX(รายได้แยกตามสิทธิ!$J:$J,MATCH(CalBudget2567!$D782,รายได้แยกตามสิทธิ!$B:$B,0))</f>
        <v>4813077.5</v>
      </c>
      <c r="BA782" s="138">
        <f>INDEX(ผลงานAdjRw_DHES!$F:$F,MATCH(CalBudget2567!$D782,ผลงานAdjRw_DHES!$B:$B,0))</f>
        <v>308.20359999999999</v>
      </c>
      <c r="BB782" s="143">
        <f t="shared" si="593"/>
        <v>15616.551850789543</v>
      </c>
      <c r="BC782" s="139">
        <f t="shared" si="594"/>
        <v>369.84431999999998</v>
      </c>
      <c r="BD782" s="140">
        <f t="shared" si="595"/>
        <v>369.84431999999998</v>
      </c>
      <c r="BE782" s="141">
        <f t="shared" si="596"/>
        <v>16028.828819650387</v>
      </c>
      <c r="BF782" s="142">
        <f t="shared" si="597"/>
        <v>5928171.2951999996</v>
      </c>
      <c r="BG782" s="143">
        <f>INDEX(รายได้แยกตามสิทธิ!$K:$K,MATCH(CalBudget2567!$D782,รายได้แยกตามสิทธิ!$B:$B,0))</f>
        <v>579195.85</v>
      </c>
      <c r="BH782" s="138">
        <f>INDEX(ผลงานAdjRw_DHES!$E:$E,MATCH(CalBudget2567!$D782,ผลงานAdjRw_DHES!$B:$B,0))</f>
        <v>49.218900000000005</v>
      </c>
      <c r="BI782" s="143">
        <f t="shared" si="598"/>
        <v>11767.752834785009</v>
      </c>
      <c r="BJ782" s="139">
        <f t="shared" si="599"/>
        <v>59.06268</v>
      </c>
      <c r="BK782" s="140">
        <f t="shared" si="600"/>
        <v>59.06268</v>
      </c>
      <c r="BL782" s="141">
        <f t="shared" si="601"/>
        <v>12078.421509623333</v>
      </c>
      <c r="BM782" s="142">
        <f t="shared" si="602"/>
        <v>713383.94452799985</v>
      </c>
      <c r="BN782" s="143">
        <f>INDEX(รายได้แยกตามสิทธิ!$N:$N,MATCH(CalBudget2567!$D782,รายได้แยกตามสิทธิ!$B:$B,0))</f>
        <v>200216.5</v>
      </c>
      <c r="BO782" s="138">
        <f>INDEX(ผลงานAdjRw_DHES!$I:$I,MATCH(CalBudget2567!$D782,ผลงานAdjRw_DHES!$B:$B,0))</f>
        <v>126.8843999999998</v>
      </c>
      <c r="BP782" s="143">
        <f t="shared" si="603"/>
        <v>1577.9441759585916</v>
      </c>
      <c r="BQ782" s="139">
        <f t="shared" si="604"/>
        <v>152.26127999999974</v>
      </c>
      <c r="BR782" s="140">
        <f t="shared" si="605"/>
        <v>152.26127999999974</v>
      </c>
      <c r="BS782" s="141">
        <f t="shared" si="606"/>
        <v>1619.6019022038984</v>
      </c>
      <c r="BT782" s="142">
        <f t="shared" si="607"/>
        <v>246602.65871999998</v>
      </c>
      <c r="BU782" s="144">
        <f t="shared" si="608"/>
        <v>21789848.071968</v>
      </c>
      <c r="BV782" s="145">
        <f t="shared" si="562"/>
        <v>88531034.441740796</v>
      </c>
      <c r="BW782" s="146">
        <f>INDEX(รายได้แยกตามสิทธิ!$Q:$Q,MATCH(CalBudget2567!$D782,รายได้แยกตามสิทธิ!$B:$B,0))</f>
        <v>0.31</v>
      </c>
      <c r="BX782" s="145">
        <f t="shared" si="609"/>
        <v>27444620.676939648</v>
      </c>
      <c r="BY782" s="141"/>
      <c r="BZ782" s="143">
        <f t="shared" si="610"/>
        <v>87067</v>
      </c>
      <c r="CA782" s="138">
        <f>INDEX(ผลงานOPDVisit_HDC!$C:$C,MATCH(CalBudget2567!$D782,ผลงานOPDVisit_HDC!$A:$A,0))</f>
        <v>87067</v>
      </c>
      <c r="CB782" s="138">
        <f t="shared" si="611"/>
        <v>0</v>
      </c>
    </row>
    <row r="783" spans="1:80" hidden="1" x14ac:dyDescent="0.7">
      <c r="A783" s="136">
        <f>COUNTA($D$16:D783)</f>
        <v>768</v>
      </c>
      <c r="B783" s="1">
        <v>11</v>
      </c>
      <c r="C783" s="2" t="s">
        <v>64</v>
      </c>
      <c r="D783" s="91" t="s">
        <v>843</v>
      </c>
      <c r="E783" s="3" t="s">
        <v>1730</v>
      </c>
      <c r="F783" s="4" t="s">
        <v>1876</v>
      </c>
      <c r="G783" s="1">
        <v>10</v>
      </c>
      <c r="H783" s="3" t="s">
        <v>2962</v>
      </c>
      <c r="I783" s="137">
        <f>INDEX(รายได้แยกตามสิทธิ!$D:$D,MATCH(CalBudget2567!$D783,รายได้แยกตามสิทธิ!$B:$B,0))</f>
        <v>53928489.960000001</v>
      </c>
      <c r="J783" s="138">
        <f>INDEX(ผลงานOPDVisit_HDC!$F:$F,MATCH(CalBudget2567!$D783,ผลงานOPDVisit_HDC!$A:$A,0))</f>
        <v>124799</v>
      </c>
      <c r="K783" s="138">
        <f t="shared" si="563"/>
        <v>432.12277309914344</v>
      </c>
      <c r="L783" s="139">
        <f t="shared" si="564"/>
        <v>149758.79999999999</v>
      </c>
      <c r="M783" s="140">
        <f t="shared" si="565"/>
        <v>149758.79999999999</v>
      </c>
      <c r="N783" s="141">
        <f t="shared" si="566"/>
        <v>443.53081430896083</v>
      </c>
      <c r="O783" s="142">
        <f t="shared" si="567"/>
        <v>66422642.513932794</v>
      </c>
      <c r="P783" s="143">
        <f>INDEX(รายได้แยกตามสิทธิ!$E:$E,MATCH(CalBudget2567!$D783,รายได้แยกตามสิทธิ!$B:$B,0))</f>
        <v>11967754.08</v>
      </c>
      <c r="Q783" s="138">
        <f>INDEX(ผลงานOPDVisit_HDC!$D:$D,MATCH(CalBudget2567!$D783,ผลงานOPDVisit_HDC!$A:$A,0))</f>
        <v>25250</v>
      </c>
      <c r="R783" s="138">
        <f t="shared" si="568"/>
        <v>473.97045861386141</v>
      </c>
      <c r="S783" s="139">
        <f t="shared" si="569"/>
        <v>30300</v>
      </c>
      <c r="T783" s="140">
        <f t="shared" si="570"/>
        <v>30300</v>
      </c>
      <c r="U783" s="141">
        <f t="shared" si="571"/>
        <v>486.48327872126737</v>
      </c>
      <c r="V783" s="142">
        <f t="shared" si="572"/>
        <v>14740443.345254401</v>
      </c>
      <c r="W783" s="143">
        <f>INDEX(รายได้แยกตามสิทธิ!$F:$F,MATCH(CalBudget2567!$D783,รายได้แยกตามสิทธิ!$B:$B,0))</f>
        <v>2473817.35</v>
      </c>
      <c r="X783" s="138">
        <f>INDEX(ผลงานOPDVisit_HDC!$E:$E,MATCH(CalBudget2567!$D783,ผลงานOPDVisit_HDC!$A:$A,0))</f>
        <v>16450</v>
      </c>
      <c r="Y783" s="138">
        <f t="shared" si="573"/>
        <v>150.38403343465046</v>
      </c>
      <c r="Z783" s="139">
        <f t="shared" si="574"/>
        <v>19740</v>
      </c>
      <c r="AA783" s="140">
        <f t="shared" si="575"/>
        <v>19740</v>
      </c>
      <c r="AB783" s="141">
        <f t="shared" si="576"/>
        <v>154.35417191732523</v>
      </c>
      <c r="AC783" s="142">
        <f t="shared" si="577"/>
        <v>3046951.3536479999</v>
      </c>
      <c r="AD783" s="143">
        <f>INDEX(รายได้แยกตามสิทธิ!$G:$G,MATCH(CalBudget2567!$D783,รายได้แยกตามสิทธิ!$B:$B,0))</f>
        <v>37496.199999999997</v>
      </c>
      <c r="AE783" s="138">
        <f>INDEX(ผลงานOPDVisit_HDC!$G:$G,MATCH(CalBudget2567!$D783,ผลงานOPDVisit_HDC!$A:$A,0))</f>
        <v>226</v>
      </c>
      <c r="AF783" s="138">
        <f t="shared" si="578"/>
        <v>165.91238938053095</v>
      </c>
      <c r="AG783" s="139">
        <f t="shared" si="579"/>
        <v>271.2</v>
      </c>
      <c r="AH783" s="140">
        <f t="shared" si="580"/>
        <v>271.2</v>
      </c>
      <c r="AI783" s="141">
        <f t="shared" si="581"/>
        <v>170.29247646017697</v>
      </c>
      <c r="AJ783" s="142">
        <f t="shared" si="582"/>
        <v>46183.319615999993</v>
      </c>
      <c r="AK783" s="143">
        <f>INDEX(รายได้แยกตามสิทธิ!$H:$H,MATCH(CalBudget2567!$D783,รายได้แยกตามสิทธิ!$B:$B,0))</f>
        <v>28569029.830000002</v>
      </c>
      <c r="AL783" s="138">
        <f>INDEX(ผลงานOPDVisit_HDC!$K:$K,MATCH(CalBudget2567!$D783,ผลงานOPDVisit_HDC!$A:$A,0))</f>
        <v>639</v>
      </c>
      <c r="AM783" s="138">
        <f t="shared" si="583"/>
        <v>44708.966870109551</v>
      </c>
      <c r="AN783" s="139">
        <f t="shared" si="584"/>
        <v>766.8</v>
      </c>
      <c r="AO783" s="140">
        <f t="shared" si="585"/>
        <v>766.8</v>
      </c>
      <c r="AP783" s="141">
        <f t="shared" si="586"/>
        <v>45889.28359548044</v>
      </c>
      <c r="AQ783" s="142">
        <f t="shared" si="587"/>
        <v>35187902.6610144</v>
      </c>
      <c r="AR783" s="144">
        <f t="shared" si="561"/>
        <v>119444123.19346562</v>
      </c>
      <c r="AS783" s="143">
        <f>INDEX(รายได้แยกตามสิทธิ!$I:$I,MATCH(CalBudget2567!$D783,รายได้แยกตามสิทธิ!$B:$B,0))</f>
        <v>16327130</v>
      </c>
      <c r="AT783" s="138">
        <f>INDEX(ผลงานAdjRw_DHES!$D:$D,MATCH(CalBudget2567!$D783,ผลงานAdjRw_DHES!$B:$B,0))</f>
        <v>1631</v>
      </c>
      <c r="AU783" s="143">
        <f t="shared" si="588"/>
        <v>10010.502759043531</v>
      </c>
      <c r="AV783" s="139">
        <f t="shared" si="589"/>
        <v>1957.1999999999998</v>
      </c>
      <c r="AW783" s="140">
        <f t="shared" si="590"/>
        <v>1957.1999999999998</v>
      </c>
      <c r="AX783" s="141">
        <f t="shared" si="591"/>
        <v>10274.780031882281</v>
      </c>
      <c r="AY783" s="142">
        <f t="shared" si="592"/>
        <v>20109799.478399999</v>
      </c>
      <c r="AZ783" s="143">
        <f>INDEX(รายได้แยกตามสิทธิ!$J:$J,MATCH(CalBudget2567!$D783,รายได้แยกตามสิทธิ!$B:$B,0))</f>
        <v>2817741.55</v>
      </c>
      <c r="BA783" s="138">
        <f>INDEX(ผลงานAdjRw_DHES!$F:$F,MATCH(CalBudget2567!$D783,ผลงานAdjRw_DHES!$B:$B,0))</f>
        <v>231</v>
      </c>
      <c r="BB783" s="143">
        <f t="shared" si="593"/>
        <v>12198.015367965367</v>
      </c>
      <c r="BC783" s="139">
        <f t="shared" si="594"/>
        <v>277.2</v>
      </c>
      <c r="BD783" s="140">
        <f t="shared" si="595"/>
        <v>277.2</v>
      </c>
      <c r="BE783" s="141">
        <f t="shared" si="596"/>
        <v>12520.042973679652</v>
      </c>
      <c r="BF783" s="142">
        <f t="shared" si="597"/>
        <v>3470555.9123039995</v>
      </c>
      <c r="BG783" s="143">
        <f>INDEX(รายได้แยกตามสิทธิ!$K:$K,MATCH(CalBudget2567!$D783,รายได้แยกตามสิทธิ!$B:$B,0))</f>
        <v>839235</v>
      </c>
      <c r="BH783" s="138">
        <f>INDEX(ผลงานAdjRw_DHES!$E:$E,MATCH(CalBudget2567!$D783,ผลงานAdjRw_DHES!$B:$B,0))</f>
        <v>33</v>
      </c>
      <c r="BI783" s="143">
        <f t="shared" si="598"/>
        <v>25431.363636363636</v>
      </c>
      <c r="BJ783" s="139">
        <f t="shared" si="599"/>
        <v>39.6</v>
      </c>
      <c r="BK783" s="140">
        <f t="shared" si="600"/>
        <v>39.6</v>
      </c>
      <c r="BL783" s="141">
        <f t="shared" si="601"/>
        <v>26102.751636363635</v>
      </c>
      <c r="BM783" s="142">
        <f t="shared" si="602"/>
        <v>1033668.9648</v>
      </c>
      <c r="BN783" s="143">
        <f>INDEX(รายได้แยกตามสิทธิ!$N:$N,MATCH(CalBudget2567!$D783,รายได้แยกตามสิทธิ!$B:$B,0))</f>
        <v>4084163.46</v>
      </c>
      <c r="BO783" s="138">
        <f>INDEX(ผลงานAdjRw_DHES!$I:$I,MATCH(CalBudget2567!$D783,ผลงานAdjRw_DHES!$B:$B,0))</f>
        <v>180</v>
      </c>
      <c r="BP783" s="143">
        <f t="shared" si="603"/>
        <v>22689.796999999999</v>
      </c>
      <c r="BQ783" s="139">
        <f t="shared" si="604"/>
        <v>216</v>
      </c>
      <c r="BR783" s="140">
        <f t="shared" si="605"/>
        <v>216</v>
      </c>
      <c r="BS783" s="141">
        <f t="shared" si="606"/>
        <v>23288.807640799998</v>
      </c>
      <c r="BT783" s="142">
        <f t="shared" si="607"/>
        <v>5030382.4504127996</v>
      </c>
      <c r="BU783" s="144">
        <f t="shared" si="608"/>
        <v>29644406.805916797</v>
      </c>
      <c r="BV783" s="145">
        <f t="shared" si="562"/>
        <v>149088529.99938241</v>
      </c>
      <c r="BW783" s="146">
        <f>INDEX(รายได้แยกตามสิทธิ!$Q:$Q,MATCH(CalBudget2567!$D783,รายได้แยกตามสิทธิ!$B:$B,0))</f>
        <v>0.34</v>
      </c>
      <c r="BX783" s="145">
        <f t="shared" si="609"/>
        <v>50690100.199790023</v>
      </c>
      <c r="BY783" s="141"/>
      <c r="BZ783" s="143">
        <f t="shared" si="610"/>
        <v>167364</v>
      </c>
      <c r="CA783" s="138">
        <f>INDEX(ผลงานOPDVisit_HDC!$C:$C,MATCH(CalBudget2567!$D783,ผลงานOPDVisit_HDC!$A:$A,0))</f>
        <v>167364</v>
      </c>
      <c r="CB783" s="138">
        <f t="shared" si="611"/>
        <v>0</v>
      </c>
    </row>
    <row r="784" spans="1:80" hidden="1" x14ac:dyDescent="0.7">
      <c r="A784" s="136">
        <f>COUNTA($D$16:D784)</f>
        <v>769</v>
      </c>
      <c r="B784" s="1">
        <v>11</v>
      </c>
      <c r="C784" s="2" t="s">
        <v>64</v>
      </c>
      <c r="D784" s="91" t="s">
        <v>844</v>
      </c>
      <c r="E784" s="3" t="s">
        <v>1731</v>
      </c>
      <c r="F784" s="4" t="s">
        <v>1876</v>
      </c>
      <c r="G784" s="1">
        <v>15</v>
      </c>
      <c r="H784" s="3" t="s">
        <v>2969</v>
      </c>
      <c r="I784" s="137">
        <f>INDEX(รายได้แยกตามสิทธิ!$D:$D,MATCH(CalBudget2567!$D784,รายได้แยกตามสิทธิ!$B:$B,0))</f>
        <v>170483727.55000001</v>
      </c>
      <c r="J784" s="138">
        <f>INDEX(ผลงานOPDVisit_HDC!$F:$F,MATCH(CalBudget2567!$D784,ผลงานOPDVisit_HDC!$A:$A,0))</f>
        <v>263483</v>
      </c>
      <c r="K784" s="138">
        <f t="shared" si="563"/>
        <v>647.03881294049336</v>
      </c>
      <c r="L784" s="139">
        <f t="shared" si="564"/>
        <v>316179.59999999998</v>
      </c>
      <c r="M784" s="140">
        <f t="shared" si="565"/>
        <v>316179.59999999998</v>
      </c>
      <c r="N784" s="141">
        <f t="shared" si="566"/>
        <v>664.12063760212243</v>
      </c>
      <c r="O784" s="142">
        <f t="shared" si="567"/>
        <v>209981397.54878402</v>
      </c>
      <c r="P784" s="143">
        <f>INDEX(รายได้แยกตามสิทธิ!$E:$E,MATCH(CalBudget2567!$D784,รายได้แยกตามสิทธิ!$B:$B,0))</f>
        <v>51527047.25</v>
      </c>
      <c r="Q784" s="138">
        <f>INDEX(ผลงานOPDVisit_HDC!$D:$D,MATCH(CalBudget2567!$D784,ผลงานOPDVisit_HDC!$A:$A,0))</f>
        <v>60913</v>
      </c>
      <c r="R784" s="138">
        <f t="shared" si="568"/>
        <v>845.91215750332447</v>
      </c>
      <c r="S784" s="139">
        <f t="shared" si="569"/>
        <v>73095.599999999991</v>
      </c>
      <c r="T784" s="140">
        <f t="shared" si="570"/>
        <v>73095.599999999991</v>
      </c>
      <c r="U784" s="141">
        <f t="shared" si="571"/>
        <v>868.24423846141224</v>
      </c>
      <c r="V784" s="142">
        <f t="shared" si="572"/>
        <v>63464833.556879997</v>
      </c>
      <c r="W784" s="143">
        <f>INDEX(รายได้แยกตามสิทธิ!$F:$F,MATCH(CalBudget2567!$D784,รายได้แยกตามสิทธิ!$B:$B,0))</f>
        <v>19173338.949999999</v>
      </c>
      <c r="X784" s="138">
        <f>INDEX(ผลงานOPDVisit_HDC!$E:$E,MATCH(CalBudget2567!$D784,ผลงานOPDVisit_HDC!$A:$A,0))</f>
        <v>30736</v>
      </c>
      <c r="Y784" s="138">
        <f t="shared" si="573"/>
        <v>623.80722768089538</v>
      </c>
      <c r="Z784" s="139">
        <f t="shared" si="574"/>
        <v>36883.199999999997</v>
      </c>
      <c r="AA784" s="140">
        <f t="shared" si="575"/>
        <v>36883.199999999997</v>
      </c>
      <c r="AB784" s="141">
        <f t="shared" si="576"/>
        <v>640.27573849167106</v>
      </c>
      <c r="AC784" s="142">
        <f t="shared" si="577"/>
        <v>23615418.117936</v>
      </c>
      <c r="AD784" s="143">
        <f>INDEX(รายได้แยกตามสิทธิ!$G:$G,MATCH(CalBudget2567!$D784,รายได้แยกตามสิทธิ!$B:$B,0))</f>
        <v>1251420.3</v>
      </c>
      <c r="AE784" s="138">
        <f>INDEX(ผลงานOPDVisit_HDC!$G:$G,MATCH(CalBudget2567!$D784,ผลงานOPDVisit_HDC!$A:$A,0))</f>
        <v>739</v>
      </c>
      <c r="AF784" s="138">
        <f t="shared" si="578"/>
        <v>1693.3968876860622</v>
      </c>
      <c r="AG784" s="139">
        <f t="shared" si="579"/>
        <v>886.8</v>
      </c>
      <c r="AH784" s="140">
        <f t="shared" si="580"/>
        <v>886.8</v>
      </c>
      <c r="AI784" s="141">
        <f t="shared" si="581"/>
        <v>1738.1025655209742</v>
      </c>
      <c r="AJ784" s="142">
        <f t="shared" si="582"/>
        <v>1541349.3551039998</v>
      </c>
      <c r="AK784" s="143">
        <f>INDEX(รายได้แยกตามสิทธิ!$H:$H,MATCH(CalBudget2567!$D784,รายได้แยกตามสิทธิ!$B:$B,0))</f>
        <v>20223383</v>
      </c>
      <c r="AL784" s="138">
        <f>INDEX(ผลงานOPDVisit_HDC!$K:$K,MATCH(CalBudget2567!$D784,ผลงานOPDVisit_HDC!$A:$A,0))</f>
        <v>24352</v>
      </c>
      <c r="AM784" s="138">
        <f t="shared" si="583"/>
        <v>830.46086563731933</v>
      </c>
      <c r="AN784" s="139">
        <f t="shared" si="584"/>
        <v>29222.399999999998</v>
      </c>
      <c r="AO784" s="140">
        <f t="shared" si="585"/>
        <v>29222.399999999998</v>
      </c>
      <c r="AP784" s="141">
        <f t="shared" si="586"/>
        <v>852.38503249014457</v>
      </c>
      <c r="AQ784" s="142">
        <f t="shared" si="587"/>
        <v>24908736.373439997</v>
      </c>
      <c r="AR784" s="144">
        <f t="shared" ref="AR784:AR847" si="612">O784+V784+AC784+AJ784+AQ784</f>
        <v>323511734.95214403</v>
      </c>
      <c r="AS784" s="143">
        <f>INDEX(รายได้แยกตามสิทธิ!$I:$I,MATCH(CalBudget2567!$D784,รายได้แยกตามสิทธิ!$B:$B,0))</f>
        <v>187319920.50999999</v>
      </c>
      <c r="AT784" s="138">
        <f>INDEX(ผลงานAdjRw_DHES!$D:$D,MATCH(CalBudget2567!$D784,ผลงานAdjRw_DHES!$B:$B,0))</f>
        <v>11828.1576</v>
      </c>
      <c r="AU784" s="143">
        <f t="shared" si="588"/>
        <v>15836.779221643106</v>
      </c>
      <c r="AV784" s="139">
        <f t="shared" si="589"/>
        <v>14193.789119999999</v>
      </c>
      <c r="AW784" s="140">
        <f t="shared" si="590"/>
        <v>14193.789119999999</v>
      </c>
      <c r="AX784" s="141">
        <f t="shared" si="591"/>
        <v>16254.870193094484</v>
      </c>
      <c r="AY784" s="142">
        <f t="shared" si="592"/>
        <v>230718199.69375679</v>
      </c>
      <c r="AZ784" s="143">
        <f>INDEX(รายได้แยกตามสิทธิ!$J:$J,MATCH(CalBudget2567!$D784,รายได้แยกตามสิทธิ!$B:$B,0))</f>
        <v>28133507.210000001</v>
      </c>
      <c r="BA784" s="138">
        <f>INDEX(ผลงานAdjRw_DHES!$F:$F,MATCH(CalBudget2567!$D784,ผลงานAdjRw_DHES!$B:$B,0))</f>
        <v>1214.5883000000001</v>
      </c>
      <c r="BB784" s="143">
        <f t="shared" si="593"/>
        <v>23162.998696760045</v>
      </c>
      <c r="BC784" s="139">
        <f t="shared" si="594"/>
        <v>1457.5059600000002</v>
      </c>
      <c r="BD784" s="140">
        <f t="shared" si="595"/>
        <v>1457.5059600000002</v>
      </c>
      <c r="BE784" s="141">
        <f t="shared" si="596"/>
        <v>23774.501862354511</v>
      </c>
      <c r="BF784" s="142">
        <f t="shared" si="597"/>
        <v>34651478.160412803</v>
      </c>
      <c r="BG784" s="143">
        <f>INDEX(รายได้แยกตามสิทธิ!$K:$K,MATCH(CalBudget2567!$D784,รายได้แยกตามสิทธิ!$B:$B,0))</f>
        <v>15516393.050000001</v>
      </c>
      <c r="BH784" s="138">
        <f>INDEX(ผลงานAdjRw_DHES!$E:$E,MATCH(CalBudget2567!$D784,ผลงานAdjRw_DHES!$B:$B,0))</f>
        <v>453.67940000000004</v>
      </c>
      <c r="BI784" s="143">
        <f t="shared" si="598"/>
        <v>34201.22899562995</v>
      </c>
      <c r="BJ784" s="139">
        <f t="shared" si="599"/>
        <v>544.41528000000005</v>
      </c>
      <c r="BK784" s="140">
        <f t="shared" si="600"/>
        <v>544.41528000000005</v>
      </c>
      <c r="BL784" s="141">
        <f t="shared" si="601"/>
        <v>35104.141441114582</v>
      </c>
      <c r="BM784" s="142">
        <f t="shared" si="602"/>
        <v>19111230.991824001</v>
      </c>
      <c r="BN784" s="143">
        <f>INDEX(รายได้แยกตามสิทธิ!$N:$N,MATCH(CalBudget2567!$D784,รายได้แยกตามสิทธิ!$B:$B,0))</f>
        <v>33955236.920000002</v>
      </c>
      <c r="BO784" s="138">
        <f>INDEX(ผลงานAdjRw_DHES!$I:$I,MATCH(CalBudget2567!$D784,ผลงานAdjRw_DHES!$B:$B,0))</f>
        <v>862.39350000000036</v>
      </c>
      <c r="BP784" s="143">
        <f t="shared" si="603"/>
        <v>39373.252372611794</v>
      </c>
      <c r="BQ784" s="139">
        <f t="shared" si="604"/>
        <v>1034.8722000000005</v>
      </c>
      <c r="BR784" s="140">
        <f t="shared" si="605"/>
        <v>1034.8722000000005</v>
      </c>
      <c r="BS784" s="141">
        <f t="shared" si="606"/>
        <v>40412.706235248748</v>
      </c>
      <c r="BT784" s="142">
        <f t="shared" si="607"/>
        <v>41821986.209625609</v>
      </c>
      <c r="BU784" s="144">
        <f t="shared" si="608"/>
        <v>326302895.05561924</v>
      </c>
      <c r="BV784" s="145">
        <f t="shared" ref="BV784:BV847" si="613">AR784+BU784</f>
        <v>649814630.00776327</v>
      </c>
      <c r="BW784" s="146">
        <f>INDEX(รายได้แยกตามสิทธิ!$Q:$Q,MATCH(CalBudget2567!$D784,รายได้แยกตามสิทธิ!$B:$B,0))</f>
        <v>0.41</v>
      </c>
      <c r="BX784" s="145">
        <f t="shared" si="609"/>
        <v>266423998.30318293</v>
      </c>
      <c r="BY784" s="141"/>
      <c r="BZ784" s="143">
        <f t="shared" si="610"/>
        <v>380223</v>
      </c>
      <c r="CA784" s="138">
        <f>INDEX(ผลงานOPDVisit_HDC!$C:$C,MATCH(CalBudget2567!$D784,ผลงานOPDVisit_HDC!$A:$A,0))</f>
        <v>380223</v>
      </c>
      <c r="CB784" s="138">
        <f t="shared" si="611"/>
        <v>0</v>
      </c>
    </row>
    <row r="785" spans="1:80" hidden="1" x14ac:dyDescent="0.7">
      <c r="A785" s="136">
        <f>COUNTA($D$16:D785)</f>
        <v>770</v>
      </c>
      <c r="B785" s="1">
        <v>11</v>
      </c>
      <c r="C785" s="2" t="s">
        <v>64</v>
      </c>
      <c r="D785" s="91" t="s">
        <v>845</v>
      </c>
      <c r="E785" s="3" t="s">
        <v>1732</v>
      </c>
      <c r="F785" s="4" t="s">
        <v>1877</v>
      </c>
      <c r="G785" s="1">
        <v>16</v>
      </c>
      <c r="H785" s="3" t="s">
        <v>2973</v>
      </c>
      <c r="I785" s="137">
        <f>INDEX(รายได้แยกตามสิทธิ!$D:$D,MATCH(CalBudget2567!$D785,รายได้แยกตามสิทธิ!$B:$B,0))</f>
        <v>159995963.96000001</v>
      </c>
      <c r="J785" s="138">
        <f>INDEX(ผลงานOPDVisit_HDC!$F:$F,MATCH(CalBudget2567!$D785,ผลงานOPDVisit_HDC!$A:$A,0))</f>
        <v>230933</v>
      </c>
      <c r="K785" s="138">
        <f t="shared" ref="K785:K848" si="614">SUM(I785/J785)</f>
        <v>692.8241696076351</v>
      </c>
      <c r="L785" s="139">
        <f t="shared" ref="L785:L848" si="615">J785*1.2</f>
        <v>277119.59999999998</v>
      </c>
      <c r="M785" s="140">
        <f t="shared" ref="M785:M848" si="616">L785</f>
        <v>277119.59999999998</v>
      </c>
      <c r="N785" s="141">
        <f t="shared" ref="N785:N848" si="617">($F$4*K785)+K785</f>
        <v>711.11472768527665</v>
      </c>
      <c r="O785" s="142">
        <f t="shared" ref="O785:O848" si="618">M785*N785</f>
        <v>197063828.89025277</v>
      </c>
      <c r="P785" s="143">
        <f>INDEX(รายได้แยกตามสิทธิ!$E:$E,MATCH(CalBudget2567!$D785,รายได้แยกตามสิทธิ!$B:$B,0))</f>
        <v>79202870.75</v>
      </c>
      <c r="Q785" s="138">
        <f>INDEX(ผลงานOPDVisit_HDC!$D:$D,MATCH(CalBudget2567!$D785,ผลงานOPDVisit_HDC!$A:$A,0))</f>
        <v>78962</v>
      </c>
      <c r="R785" s="138">
        <f t="shared" ref="R785:R848" si="619">IF(Q785=0,0,P785/Q785)</f>
        <v>1003.0504641473113</v>
      </c>
      <c r="S785" s="139">
        <f t="shared" ref="S785:S848" si="620">Q785*1.2</f>
        <v>94754.4</v>
      </c>
      <c r="T785" s="140">
        <f t="shared" ref="T785:T848" si="621">S785</f>
        <v>94754.4</v>
      </c>
      <c r="U785" s="141">
        <f t="shared" ref="U785:U848" si="622">($F$4*R785)+R785</f>
        <v>1029.5309964008004</v>
      </c>
      <c r="V785" s="142">
        <f t="shared" ref="V785:V848" si="623">T785*U785</f>
        <v>97552591.845359996</v>
      </c>
      <c r="W785" s="143">
        <f>INDEX(รายได้แยกตามสิทธิ!$F:$F,MATCH(CalBudget2567!$D785,รายได้แยกตามสิทธิ!$B:$B,0))</f>
        <v>34593220.75</v>
      </c>
      <c r="X785" s="138">
        <f>INDEX(ผลงานOPDVisit_HDC!$E:$E,MATCH(CalBudget2567!$D785,ผลงานOPDVisit_HDC!$A:$A,0))</f>
        <v>44247</v>
      </c>
      <c r="Y785" s="138">
        <f t="shared" ref="Y785:Y848" si="624">IF(X785=0,0,W785/X785)</f>
        <v>781.82070535855541</v>
      </c>
      <c r="Z785" s="139">
        <f t="shared" ref="Z785:Z848" si="625">X785*1.2</f>
        <v>53096.4</v>
      </c>
      <c r="AA785" s="140">
        <f t="shared" ref="AA785:AA848" si="626">Z785</f>
        <v>53096.4</v>
      </c>
      <c r="AB785" s="141">
        <f t="shared" ref="AB785:AB848" si="627">($F$4*Y785)+Y785</f>
        <v>802.46077198002126</v>
      </c>
      <c r="AC785" s="142">
        <f t="shared" ref="AC785:AC848" si="628">AA785*AB785</f>
        <v>42607778.133359998</v>
      </c>
      <c r="AD785" s="143">
        <f>INDEX(รายได้แยกตามสิทธิ!$G:$G,MATCH(CalBudget2567!$D785,รายได้แยกตามสิทธิ!$B:$B,0))</f>
        <v>619015</v>
      </c>
      <c r="AE785" s="138">
        <f>INDEX(ผลงานOPDVisit_HDC!$G:$G,MATCH(CalBudget2567!$D785,ผลงานOPDVisit_HDC!$A:$A,0))</f>
        <v>624</v>
      </c>
      <c r="AF785" s="138">
        <f t="shared" ref="AF785:AF848" si="629">IFERROR(SUM(AD785/AE785),0)</f>
        <v>992.0112179487179</v>
      </c>
      <c r="AG785" s="139">
        <f t="shared" ref="AG785:AG848" si="630">AE785*1.2</f>
        <v>748.8</v>
      </c>
      <c r="AH785" s="140">
        <f t="shared" ref="AH785:AH848" si="631">AG785</f>
        <v>748.8</v>
      </c>
      <c r="AI785" s="141">
        <f t="shared" ref="AI785:AI848" si="632">($F$4*AF785)+AF785</f>
        <v>1018.2003141025641</v>
      </c>
      <c r="AJ785" s="142">
        <f t="shared" ref="AJ785:AJ848" si="633">AH785*AI785</f>
        <v>762428.39519999991</v>
      </c>
      <c r="AK785" s="143">
        <f>INDEX(รายได้แยกตามสิทธิ!$H:$H,MATCH(CalBudget2567!$D785,รายได้แยกตามสิทธิ!$B:$B,0))</f>
        <v>20942971.439999998</v>
      </c>
      <c r="AL785" s="138">
        <f>INDEX(ผลงานOPDVisit_HDC!$K:$K,MATCH(CalBudget2567!$D785,ผลงานOPDVisit_HDC!$A:$A,0))</f>
        <v>10356</v>
      </c>
      <c r="AM785" s="138">
        <f t="shared" ref="AM785:AM848" si="634">IFERROR(SUM(AK785/AL785),0)</f>
        <v>2022.3031517960601</v>
      </c>
      <c r="AN785" s="139">
        <f t="shared" ref="AN785:AN848" si="635">AL785*1.2</f>
        <v>12427.199999999999</v>
      </c>
      <c r="AO785" s="140">
        <f t="shared" ref="AO785:AO848" si="636">AN785</f>
        <v>12427.199999999999</v>
      </c>
      <c r="AP785" s="141">
        <f t="shared" ref="AP785:AP848" si="637">($F$4*AM785)+AM785</f>
        <v>2075.6919550034759</v>
      </c>
      <c r="AQ785" s="142">
        <f t="shared" ref="AQ785:AQ848" si="638">AO785*AP785</f>
        <v>25795039.063219193</v>
      </c>
      <c r="AR785" s="144">
        <f t="shared" si="612"/>
        <v>363781666.32739198</v>
      </c>
      <c r="AS785" s="143">
        <f>INDEX(รายได้แยกตามสิทธิ!$I:$I,MATCH(CalBudget2567!$D785,รายได้แยกตามสิทธิ!$B:$B,0))</f>
        <v>240935343</v>
      </c>
      <c r="AT785" s="138">
        <f>INDEX(ผลงานAdjRw_DHES!$D:$D,MATCH(CalBudget2567!$D785,ผลงานAdjRw_DHES!$B:$B,0))</f>
        <v>20175.445</v>
      </c>
      <c r="AU785" s="143">
        <f t="shared" ref="AU785:AU848" si="639">IFERROR(SUM(AS785/AT785),0)</f>
        <v>11942.00886275371</v>
      </c>
      <c r="AV785" s="139">
        <f t="shared" ref="AV785:AV848" si="640">AT785*1.2</f>
        <v>24210.534</v>
      </c>
      <c r="AW785" s="140">
        <f t="shared" ref="AW785:AW848" si="641">AV785</f>
        <v>24210.534</v>
      </c>
      <c r="AX785" s="141">
        <f t="shared" ref="AX785:AX848" si="642">($F$4*AU785)+AU785</f>
        <v>12257.277896730408</v>
      </c>
      <c r="AY785" s="142">
        <f t="shared" ref="AY785:AY848" si="643">AW785*AX785</f>
        <v>296755243.26624</v>
      </c>
      <c r="AZ785" s="143">
        <f>INDEX(รายได้แยกตามสิทธิ!$J:$J,MATCH(CalBudget2567!$D785,รายได้แยกตามสิทธิ!$B:$B,0))</f>
        <v>52268300.590000004</v>
      </c>
      <c r="BA785" s="138">
        <f>INDEX(ผลงานAdjRw_DHES!$F:$F,MATCH(CalBudget2567!$D785,ผลงานAdjRw_DHES!$B:$B,0))</f>
        <v>4418.7544000000007</v>
      </c>
      <c r="BB785" s="143">
        <f t="shared" ref="BB785:BB848" si="644">IFERROR(SUM(AZ785/BA785),0)</f>
        <v>11828.740830221293</v>
      </c>
      <c r="BC785" s="139">
        <f t="shared" ref="BC785:BC848" si="645">BA785*1.2</f>
        <v>5302.5052800000003</v>
      </c>
      <c r="BD785" s="140">
        <f t="shared" ref="BD785:BD848" si="646">BC785</f>
        <v>5302.5052800000003</v>
      </c>
      <c r="BE785" s="141">
        <f t="shared" ref="BE785:BE848" si="647">($F$4*BB785)+BB785</f>
        <v>12141.019588139136</v>
      </c>
      <c r="BF785" s="142">
        <f t="shared" ref="BF785:BF848" si="648">BD785*BE785</f>
        <v>64377820.470691197</v>
      </c>
      <c r="BG785" s="143">
        <f>INDEX(รายได้แยกตามสิทธิ!$K:$K,MATCH(CalBudget2567!$D785,รายได้แยกตามสิทธิ!$B:$B,0))</f>
        <v>29426016.050000001</v>
      </c>
      <c r="BH785" s="138">
        <f>INDEX(ผลงานAdjRw_DHES!$E:$E,MATCH(CalBudget2567!$D785,ผลงานAdjRw_DHES!$B:$B,0))</f>
        <v>1959.8872000000001</v>
      </c>
      <c r="BI785" s="143">
        <f t="shared" ref="BI785:BI848" si="649">IFERROR(SUM(BG785/BH785),0)</f>
        <v>15014.137573835882</v>
      </c>
      <c r="BJ785" s="139">
        <f t="shared" ref="BJ785:BJ848" si="650">BH785*1.2</f>
        <v>2351.8646400000002</v>
      </c>
      <c r="BK785" s="140">
        <f t="shared" ref="BK785:BK848" si="651">BJ785</f>
        <v>2351.8646400000002</v>
      </c>
      <c r="BL785" s="141">
        <f t="shared" ref="BL785:BL848" si="652">($F$4*BI785)+BI785</f>
        <v>15410.510805785148</v>
      </c>
      <c r="BM785" s="142">
        <f t="shared" ref="BM785:BM848" si="653">BK785*BL785</f>
        <v>36243435.448463999</v>
      </c>
      <c r="BN785" s="143">
        <f>INDEX(รายได้แยกตามสิทธิ!$N:$N,MATCH(CalBudget2567!$D785,รายได้แยกตามสิทธิ!$B:$B,0))</f>
        <v>45878674.25</v>
      </c>
      <c r="BO785" s="138">
        <f>INDEX(ผลงานAdjRw_DHES!$I:$I,MATCH(CalBudget2567!$D785,ผลงานAdjRw_DHES!$B:$B,0))</f>
        <v>862.80090000000382</v>
      </c>
      <c r="BP785" s="143">
        <f t="shared" ref="BP785:BP848" si="654">IFERROR(SUM(BN785/BO785),0)</f>
        <v>53174.114966731948</v>
      </c>
      <c r="BQ785" s="139">
        <f t="shared" ref="BQ785:BQ848" si="655">BO785*1.2</f>
        <v>1035.3610800000044</v>
      </c>
      <c r="BR785" s="140">
        <f t="shared" ref="BR785:BR848" si="656">BQ785</f>
        <v>1035.3610800000044</v>
      </c>
      <c r="BS785" s="141">
        <f t="shared" ref="BS785:BS848" si="657">($F$4*BP785)+BP785</f>
        <v>54577.911601853673</v>
      </c>
      <c r="BT785" s="142">
        <f t="shared" ref="BT785:BT848" si="658">BR785*BS785</f>
        <v>56507845.500239991</v>
      </c>
      <c r="BU785" s="144">
        <f t="shared" ref="BU785:BU848" si="659">AY785+BF785+BM785+BT785</f>
        <v>453884344.68563515</v>
      </c>
      <c r="BV785" s="145">
        <f t="shared" si="613"/>
        <v>817666011.01302719</v>
      </c>
      <c r="BW785" s="146">
        <f>INDEX(รายได้แยกตามสิทธิ!$Q:$Q,MATCH(CalBudget2567!$D785,รายได้แยกตามสิทธิ!$B:$B,0))</f>
        <v>0.33</v>
      </c>
      <c r="BX785" s="145">
        <f t="shared" ref="BX785:BX848" si="660">BV785*BW785</f>
        <v>269829783.63429898</v>
      </c>
      <c r="BY785" s="141"/>
      <c r="BZ785" s="143">
        <f t="shared" ref="BZ785:BZ848" si="661">SUM(J785,Q785,X785,AE785,AL785)</f>
        <v>365122</v>
      </c>
      <c r="CA785" s="138">
        <f>INDEX(ผลงานOPDVisit_HDC!$C:$C,MATCH(CalBudget2567!$D785,ผลงานOPDVisit_HDC!$A:$A,0))</f>
        <v>365122</v>
      </c>
      <c r="CB785" s="138">
        <f t="shared" ref="CB785:CB848" si="662">SUM(BZ785-CA785)</f>
        <v>0</v>
      </c>
    </row>
    <row r="786" spans="1:80" hidden="1" x14ac:dyDescent="0.7">
      <c r="A786" s="136">
        <f>COUNTA($D$16:D786)</f>
        <v>771</v>
      </c>
      <c r="B786" s="1">
        <v>11</v>
      </c>
      <c r="C786" s="2" t="s">
        <v>64</v>
      </c>
      <c r="D786" s="91" t="s">
        <v>846</v>
      </c>
      <c r="E786" s="3" t="s">
        <v>1733</v>
      </c>
      <c r="F786" s="4" t="s">
        <v>1876</v>
      </c>
      <c r="G786" s="1">
        <v>5</v>
      </c>
      <c r="H786" s="3" t="s">
        <v>2964</v>
      </c>
      <c r="I786" s="137">
        <f>INDEX(รายได้แยกตามสิทธิ!$D:$D,MATCH(CalBudget2567!$D786,รายได้แยกตามสิทธิ!$B:$B,0))</f>
        <v>26408704.629999999</v>
      </c>
      <c r="J786" s="138">
        <f>INDEX(ผลงานOPDVisit_HDC!$F:$F,MATCH(CalBudget2567!$D786,ผลงานOPDVisit_HDC!$A:$A,0))</f>
        <v>40183</v>
      </c>
      <c r="K786" s="138">
        <f t="shared" si="614"/>
        <v>657.21087599233499</v>
      </c>
      <c r="L786" s="139">
        <f t="shared" si="615"/>
        <v>48219.6</v>
      </c>
      <c r="M786" s="140">
        <f t="shared" si="616"/>
        <v>48219.6</v>
      </c>
      <c r="N786" s="141">
        <f t="shared" si="617"/>
        <v>674.56124311853262</v>
      </c>
      <c r="O786" s="142">
        <f t="shared" si="618"/>
        <v>32527073.318678394</v>
      </c>
      <c r="P786" s="143">
        <f>INDEX(รายได้แยกตามสิทธิ!$E:$E,MATCH(CalBudget2567!$D786,รายได้แยกตามสิทธิ!$B:$B,0))</f>
        <v>5692507.2999999998</v>
      </c>
      <c r="Q786" s="138">
        <f>INDEX(ผลงานOPDVisit_HDC!$D:$D,MATCH(CalBudget2567!$D786,ผลงานOPDVisit_HDC!$A:$A,0))</f>
        <v>11514</v>
      </c>
      <c r="R786" s="138">
        <f t="shared" si="619"/>
        <v>494.39875803369807</v>
      </c>
      <c r="S786" s="139">
        <f t="shared" si="620"/>
        <v>13816.8</v>
      </c>
      <c r="T786" s="140">
        <f t="shared" si="621"/>
        <v>13816.8</v>
      </c>
      <c r="U786" s="141">
        <f t="shared" si="622"/>
        <v>507.45088524578773</v>
      </c>
      <c r="V786" s="142">
        <f t="shared" si="623"/>
        <v>7011347.391264</v>
      </c>
      <c r="W786" s="143">
        <f>INDEX(รายได้แยกตามสิทธิ!$F:$F,MATCH(CalBudget2567!$D786,รายได้แยกตามสิทธิ!$B:$B,0))</f>
        <v>2305922.85</v>
      </c>
      <c r="X786" s="138">
        <f>INDEX(ผลงานOPDVisit_HDC!$E:$E,MATCH(CalBudget2567!$D786,ผลงานOPDVisit_HDC!$A:$A,0))</f>
        <v>4545</v>
      </c>
      <c r="Y786" s="138">
        <f t="shared" si="624"/>
        <v>507.35376237623763</v>
      </c>
      <c r="Z786" s="139">
        <f t="shared" si="625"/>
        <v>5454</v>
      </c>
      <c r="AA786" s="140">
        <f t="shared" si="626"/>
        <v>5454</v>
      </c>
      <c r="AB786" s="141">
        <f t="shared" si="627"/>
        <v>520.74790170297035</v>
      </c>
      <c r="AC786" s="142">
        <f t="shared" si="628"/>
        <v>2840159.0558880004</v>
      </c>
      <c r="AD786" s="143">
        <f>INDEX(รายได้แยกตามสิทธิ!$G:$G,MATCH(CalBudget2567!$D786,รายได้แยกตามสิทธิ!$B:$B,0))</f>
        <v>323616.83</v>
      </c>
      <c r="AE786" s="138">
        <f>INDEX(ผลงานOPDVisit_HDC!$G:$G,MATCH(CalBudget2567!$D786,ผลงานOPDVisit_HDC!$A:$A,0))</f>
        <v>237</v>
      </c>
      <c r="AF786" s="138">
        <f t="shared" si="629"/>
        <v>1365.4718565400844</v>
      </c>
      <c r="AG786" s="139">
        <f t="shared" si="630"/>
        <v>284.39999999999998</v>
      </c>
      <c r="AH786" s="140">
        <f t="shared" si="631"/>
        <v>284.39999999999998</v>
      </c>
      <c r="AI786" s="141">
        <f t="shared" si="632"/>
        <v>1401.5203135527427</v>
      </c>
      <c r="AJ786" s="142">
        <f t="shared" si="633"/>
        <v>398592.37717439997</v>
      </c>
      <c r="AK786" s="143">
        <f>INDEX(รายได้แยกตามสิทธิ!$H:$H,MATCH(CalBudget2567!$D786,รายได้แยกตามสิทธิ!$B:$B,0))</f>
        <v>2790081.95</v>
      </c>
      <c r="AL786" s="138">
        <f>INDEX(ผลงานOPDVisit_HDC!$K:$K,MATCH(CalBudget2567!$D786,ผลงานOPDVisit_HDC!$A:$A,0))</f>
        <v>2427</v>
      </c>
      <c r="AM786" s="138">
        <f t="shared" si="634"/>
        <v>1149.6011330861147</v>
      </c>
      <c r="AN786" s="139">
        <f t="shared" si="635"/>
        <v>2912.4</v>
      </c>
      <c r="AO786" s="140">
        <f t="shared" si="636"/>
        <v>2912.4</v>
      </c>
      <c r="AP786" s="141">
        <f t="shared" si="637"/>
        <v>1179.9506029995882</v>
      </c>
      <c r="AQ786" s="142">
        <f t="shared" si="638"/>
        <v>3436488.1361760008</v>
      </c>
      <c r="AR786" s="144">
        <f t="shared" si="612"/>
        <v>46213660.279180788</v>
      </c>
      <c r="AS786" s="143">
        <f>INDEX(รายได้แยกตามสิทธิ!$I:$I,MATCH(CalBudget2567!$D786,รายได้แยกตามสิทธิ!$B:$B,0))</f>
        <v>6723441.8799999999</v>
      </c>
      <c r="AT786" s="138">
        <f>INDEX(ผลงานAdjRw_DHES!$D:$D,MATCH(CalBudget2567!$D786,ผลงานAdjRw_DHES!$B:$B,0))</f>
        <v>574.91</v>
      </c>
      <c r="AU786" s="143">
        <f t="shared" si="639"/>
        <v>11694.772886190882</v>
      </c>
      <c r="AV786" s="139">
        <f t="shared" si="640"/>
        <v>689.89199999999994</v>
      </c>
      <c r="AW786" s="140">
        <f t="shared" si="641"/>
        <v>689.89199999999994</v>
      </c>
      <c r="AX786" s="141">
        <f t="shared" si="642"/>
        <v>12003.514890386321</v>
      </c>
      <c r="AY786" s="142">
        <f t="shared" si="643"/>
        <v>8281128.8947583986</v>
      </c>
      <c r="AZ786" s="143">
        <f>INDEX(รายได้แยกตามสิทธิ!$J:$J,MATCH(CalBudget2567!$D786,รายได้แยกตามสิทธิ!$B:$B,0))</f>
        <v>1065526.52</v>
      </c>
      <c r="BA786" s="138">
        <f>INDEX(ผลงานAdjRw_DHES!$F:$F,MATCH(CalBudget2567!$D786,ผลงานAdjRw_DHES!$B:$B,0))</f>
        <v>87.90000000000002</v>
      </c>
      <c r="BB786" s="143">
        <f t="shared" si="644"/>
        <v>12122.030944254833</v>
      </c>
      <c r="BC786" s="139">
        <f t="shared" si="645"/>
        <v>105.48000000000002</v>
      </c>
      <c r="BD786" s="140">
        <f t="shared" si="646"/>
        <v>105.48000000000002</v>
      </c>
      <c r="BE786" s="141">
        <f t="shared" si="647"/>
        <v>12442.052561183162</v>
      </c>
      <c r="BF786" s="142">
        <f t="shared" si="648"/>
        <v>1312387.7041536001</v>
      </c>
      <c r="BG786" s="143">
        <f>INDEX(รายได้แยกตามสิทธิ!$K:$K,MATCH(CalBudget2567!$D786,รายได้แยกตามสิทธิ!$B:$B,0))</f>
        <v>175412.3</v>
      </c>
      <c r="BH786" s="138">
        <f>INDEX(ผลงานAdjRw_DHES!$E:$E,MATCH(CalBudget2567!$D786,ผลงานAdjRw_DHES!$B:$B,0))</f>
        <v>33.039999999999992</v>
      </c>
      <c r="BI786" s="143">
        <f t="shared" si="649"/>
        <v>5309.0889830508486</v>
      </c>
      <c r="BJ786" s="139">
        <f t="shared" si="650"/>
        <v>39.647999999999989</v>
      </c>
      <c r="BK786" s="140">
        <f t="shared" si="651"/>
        <v>39.647999999999989</v>
      </c>
      <c r="BL786" s="141">
        <f t="shared" si="652"/>
        <v>5449.2489322033907</v>
      </c>
      <c r="BM786" s="142">
        <f t="shared" si="653"/>
        <v>216051.82166399999</v>
      </c>
      <c r="BN786" s="143">
        <f>INDEX(รายได้แยกตามสิทธิ!$N:$N,MATCH(CalBudget2567!$D786,รายได้แยกตามสิทธิ!$B:$B,0))</f>
        <v>1163661</v>
      </c>
      <c r="BO786" s="138">
        <f>INDEX(ผลงานAdjRw_DHES!$I:$I,MATCH(CalBudget2567!$D786,ผลงานAdjRw_DHES!$B:$B,0))</f>
        <v>45.619999999999933</v>
      </c>
      <c r="BP786" s="143">
        <f t="shared" si="654"/>
        <v>25507.69399386238</v>
      </c>
      <c r="BQ786" s="139">
        <f t="shared" si="655"/>
        <v>54.743999999999922</v>
      </c>
      <c r="BR786" s="140">
        <f t="shared" si="656"/>
        <v>54.743999999999922</v>
      </c>
      <c r="BS786" s="141">
        <f t="shared" si="657"/>
        <v>26181.097115300348</v>
      </c>
      <c r="BT786" s="142">
        <f t="shared" si="658"/>
        <v>1433257.9804800001</v>
      </c>
      <c r="BU786" s="144">
        <f t="shared" si="659"/>
        <v>11242826.401055999</v>
      </c>
      <c r="BV786" s="145">
        <f t="shared" si="613"/>
        <v>57456486.680236787</v>
      </c>
      <c r="BW786" s="146">
        <f>INDEX(รายได้แยกตามสิทธิ!$Q:$Q,MATCH(CalBudget2567!$D786,รายได้แยกตามสิทธิ!$B:$B,0))</f>
        <v>0.32</v>
      </c>
      <c r="BX786" s="145">
        <f t="shared" si="660"/>
        <v>18386075.737675771</v>
      </c>
      <c r="BY786" s="141"/>
      <c r="BZ786" s="143">
        <f t="shared" si="661"/>
        <v>58906</v>
      </c>
      <c r="CA786" s="138">
        <f>INDEX(ผลงานOPDVisit_HDC!$C:$C,MATCH(CalBudget2567!$D786,ผลงานOPDVisit_HDC!$A:$A,0))</f>
        <v>58906</v>
      </c>
      <c r="CB786" s="138">
        <f t="shared" si="662"/>
        <v>0</v>
      </c>
    </row>
    <row r="787" spans="1:80" hidden="1" x14ac:dyDescent="0.7">
      <c r="A787" s="136">
        <f>COUNTA($D$16:D787)</f>
        <v>772</v>
      </c>
      <c r="B787" s="1">
        <v>11</v>
      </c>
      <c r="C787" s="2" t="s">
        <v>64</v>
      </c>
      <c r="D787" s="91" t="s">
        <v>847</v>
      </c>
      <c r="E787" s="3" t="s">
        <v>1734</v>
      </c>
      <c r="F787" s="4" t="s">
        <v>1876</v>
      </c>
      <c r="G787" s="1">
        <v>10</v>
      </c>
      <c r="H787" s="3" t="s">
        <v>2962</v>
      </c>
      <c r="I787" s="137">
        <f>INDEX(รายได้แยกตามสิทธิ!$D:$D,MATCH(CalBudget2567!$D787,รายได้แยกตามสิทธิ!$B:$B,0))</f>
        <v>51889262.43</v>
      </c>
      <c r="J787" s="138">
        <f>INDEX(ผลงานOPDVisit_HDC!$F:$F,MATCH(CalBudget2567!$D787,ผลงานOPDVisit_HDC!$A:$A,0))</f>
        <v>111102</v>
      </c>
      <c r="K787" s="138">
        <f t="shared" si="614"/>
        <v>467.04165928606147</v>
      </c>
      <c r="L787" s="139">
        <f t="shared" si="615"/>
        <v>133322.4</v>
      </c>
      <c r="M787" s="140">
        <f t="shared" si="616"/>
        <v>133322.4</v>
      </c>
      <c r="N787" s="141">
        <f t="shared" si="617"/>
        <v>479.3715590912135</v>
      </c>
      <c r="O787" s="142">
        <f t="shared" si="618"/>
        <v>63910966.749782398</v>
      </c>
      <c r="P787" s="143">
        <f>INDEX(รายได้แยกตามสิทธิ!$E:$E,MATCH(CalBudget2567!$D787,รายได้แยกตามสิทธิ!$B:$B,0))</f>
        <v>6127643.3799999999</v>
      </c>
      <c r="Q787" s="138">
        <f>INDEX(ผลงานOPDVisit_HDC!$D:$D,MATCH(CalBudget2567!$D787,ผลงานOPDVisit_HDC!$A:$A,0))</f>
        <v>15608</v>
      </c>
      <c r="R787" s="138">
        <f t="shared" si="619"/>
        <v>392.59632111737568</v>
      </c>
      <c r="S787" s="139">
        <f t="shared" si="620"/>
        <v>18729.599999999999</v>
      </c>
      <c r="T787" s="140">
        <f t="shared" si="621"/>
        <v>18729.599999999999</v>
      </c>
      <c r="U787" s="141">
        <f t="shared" si="622"/>
        <v>402.96086399487439</v>
      </c>
      <c r="V787" s="142">
        <f t="shared" si="623"/>
        <v>7547295.7982783988</v>
      </c>
      <c r="W787" s="143">
        <f>INDEX(รายได้แยกตามสิทธิ!$F:$F,MATCH(CalBudget2567!$D787,รายได้แยกตามสิทธิ!$B:$B,0))</f>
        <v>1635205.15</v>
      </c>
      <c r="X787" s="138">
        <f>INDEX(ผลงานOPDVisit_HDC!$E:$E,MATCH(CalBudget2567!$D787,ผลงานOPDVisit_HDC!$A:$A,0))</f>
        <v>5930</v>
      </c>
      <c r="Y787" s="138">
        <f t="shared" si="624"/>
        <v>275.75129005059023</v>
      </c>
      <c r="Z787" s="139">
        <f t="shared" si="625"/>
        <v>7116</v>
      </c>
      <c r="AA787" s="140">
        <f t="shared" si="626"/>
        <v>7116</v>
      </c>
      <c r="AB787" s="141">
        <f t="shared" si="627"/>
        <v>283.03112410792579</v>
      </c>
      <c r="AC787" s="142">
        <f t="shared" si="628"/>
        <v>2014049.479152</v>
      </c>
      <c r="AD787" s="143">
        <f>INDEX(รายได้แยกตามสิทธิ!$G:$G,MATCH(CalBudget2567!$D787,รายได้แยกตามสิทธิ!$B:$B,0))</f>
        <v>357165</v>
      </c>
      <c r="AE787" s="138">
        <f>INDEX(ผลงานOPDVisit_HDC!$G:$G,MATCH(CalBudget2567!$D787,ผลงานOPDVisit_HDC!$A:$A,0))</f>
        <v>1437</v>
      </c>
      <c r="AF787" s="138">
        <f t="shared" si="629"/>
        <v>248.54906054279749</v>
      </c>
      <c r="AG787" s="139">
        <f t="shared" si="630"/>
        <v>1724.3999999999999</v>
      </c>
      <c r="AH787" s="140">
        <f t="shared" si="631"/>
        <v>1724.3999999999999</v>
      </c>
      <c r="AI787" s="141">
        <f t="shared" si="632"/>
        <v>255.11075574112735</v>
      </c>
      <c r="AJ787" s="142">
        <f t="shared" si="633"/>
        <v>439912.98719999997</v>
      </c>
      <c r="AK787" s="143">
        <f>INDEX(รายได้แยกตามสิทธิ!$H:$H,MATCH(CalBudget2567!$D787,รายได้แยกตามสิทธิ!$B:$B,0))</f>
        <v>18824554.559999999</v>
      </c>
      <c r="AL787" s="138">
        <f>INDEX(ผลงานOPDVisit_HDC!$K:$K,MATCH(CalBudget2567!$D787,ผลงานOPDVisit_HDC!$A:$A,0))</f>
        <v>14640</v>
      </c>
      <c r="AM787" s="138">
        <f t="shared" si="634"/>
        <v>1285.8302295081967</v>
      </c>
      <c r="AN787" s="139">
        <f t="shared" si="635"/>
        <v>17568</v>
      </c>
      <c r="AO787" s="140">
        <f t="shared" si="636"/>
        <v>17568</v>
      </c>
      <c r="AP787" s="141">
        <f t="shared" si="637"/>
        <v>1319.776147567213</v>
      </c>
      <c r="AQ787" s="142">
        <f t="shared" si="638"/>
        <v>23185827.360460799</v>
      </c>
      <c r="AR787" s="144">
        <f t="shared" si="612"/>
        <v>97098052.374873608</v>
      </c>
      <c r="AS787" s="143">
        <f>INDEX(รายได้แยกตามสิทธิ!$I:$I,MATCH(CalBudget2567!$D787,รายได้แยกตามสิทธิ!$B:$B,0))</f>
        <v>20886935.23</v>
      </c>
      <c r="AT787" s="138">
        <f>INDEX(ผลงานAdjRw_DHES!$D:$D,MATCH(CalBudget2567!$D787,ผลงานAdjRw_DHES!$B:$B,0))</f>
        <v>1906.7145</v>
      </c>
      <c r="AU787" s="143">
        <f t="shared" si="639"/>
        <v>10954.411491599818</v>
      </c>
      <c r="AV787" s="139">
        <f t="shared" si="640"/>
        <v>2288.0574000000001</v>
      </c>
      <c r="AW787" s="140">
        <f t="shared" si="641"/>
        <v>2288.0574000000001</v>
      </c>
      <c r="AX787" s="141">
        <f t="shared" si="642"/>
        <v>11243.607954978053</v>
      </c>
      <c r="AY787" s="142">
        <f t="shared" si="643"/>
        <v>25726020.384086404</v>
      </c>
      <c r="AZ787" s="143">
        <f>INDEX(รายได้แยกตามสิทธิ!$J:$J,MATCH(CalBudget2567!$D787,รายได้แยกตามสิทธิ!$B:$B,0))</f>
        <v>1906877.83</v>
      </c>
      <c r="BA787" s="138">
        <f>INDEX(ผลงานAdjRw_DHES!$F:$F,MATCH(CalBudget2567!$D787,ผลงานAdjRw_DHES!$B:$B,0))</f>
        <v>164.97669999999999</v>
      </c>
      <c r="BB787" s="143">
        <f t="shared" si="644"/>
        <v>11558.467529051073</v>
      </c>
      <c r="BC787" s="139">
        <f t="shared" si="645"/>
        <v>197.97203999999999</v>
      </c>
      <c r="BD787" s="140">
        <f t="shared" si="646"/>
        <v>197.97203999999999</v>
      </c>
      <c r="BE787" s="141">
        <f t="shared" si="647"/>
        <v>11863.611071818021</v>
      </c>
      <c r="BF787" s="142">
        <f t="shared" si="648"/>
        <v>2348663.2856544</v>
      </c>
      <c r="BG787" s="143">
        <f>INDEX(รายได้แยกตามสิทธิ!$K:$K,MATCH(CalBudget2567!$D787,รายได้แยกตามสิทธิ!$B:$B,0))</f>
        <v>0</v>
      </c>
      <c r="BH787" s="138">
        <f>INDEX(ผลงานAdjRw_DHES!$E:$E,MATCH(CalBudget2567!$D787,ผลงานAdjRw_DHES!$B:$B,0))</f>
        <v>55.590299999999999</v>
      </c>
      <c r="BI787" s="143">
        <f t="shared" si="649"/>
        <v>0</v>
      </c>
      <c r="BJ787" s="139">
        <f t="shared" si="650"/>
        <v>66.708359999999999</v>
      </c>
      <c r="BK787" s="140">
        <f t="shared" si="651"/>
        <v>66.708359999999999</v>
      </c>
      <c r="BL787" s="141">
        <f t="shared" si="652"/>
        <v>0</v>
      </c>
      <c r="BM787" s="142">
        <f t="shared" si="653"/>
        <v>0</v>
      </c>
      <c r="BN787" s="143">
        <f>INDEX(รายได้แยกตามสิทธิ!$N:$N,MATCH(CalBudget2567!$D787,รายได้แยกตามสิทธิ!$B:$B,0))</f>
        <v>4925462.09</v>
      </c>
      <c r="BO787" s="138">
        <f>INDEX(ผลงานAdjRw_DHES!$I:$I,MATCH(CalBudget2567!$D787,ผลงานAdjRw_DHES!$B:$B,0))</f>
        <v>120.66879999999992</v>
      </c>
      <c r="BP787" s="143">
        <f t="shared" si="654"/>
        <v>40818.02495756984</v>
      </c>
      <c r="BQ787" s="139">
        <f t="shared" si="655"/>
        <v>144.80255999999989</v>
      </c>
      <c r="BR787" s="140">
        <f t="shared" si="656"/>
        <v>144.80255999999989</v>
      </c>
      <c r="BS787" s="141">
        <f t="shared" si="657"/>
        <v>41895.620816449686</v>
      </c>
      <c r="BT787" s="142">
        <f t="shared" si="658"/>
        <v>6066593.1470112</v>
      </c>
      <c r="BU787" s="144">
        <f t="shared" si="659"/>
        <v>34141276.816752002</v>
      </c>
      <c r="BV787" s="145">
        <f t="shared" si="613"/>
        <v>131239329.19162561</v>
      </c>
      <c r="BW787" s="146">
        <f>INDEX(รายได้แยกตามสิทธิ!$Q:$Q,MATCH(CalBudget2567!$D787,รายได้แยกตามสิทธิ!$B:$B,0))</f>
        <v>0.45</v>
      </c>
      <c r="BX787" s="145">
        <f t="shared" si="660"/>
        <v>59057698.136231527</v>
      </c>
      <c r="BY787" s="141"/>
      <c r="BZ787" s="143">
        <f t="shared" si="661"/>
        <v>148717</v>
      </c>
      <c r="CA787" s="138">
        <f>INDEX(ผลงานOPDVisit_HDC!$C:$C,MATCH(CalBudget2567!$D787,ผลงานOPDVisit_HDC!$A:$A,0))</f>
        <v>148717</v>
      </c>
      <c r="CB787" s="138">
        <f t="shared" si="662"/>
        <v>0</v>
      </c>
    </row>
    <row r="788" spans="1:80" hidden="1" x14ac:dyDescent="0.7">
      <c r="A788" s="136">
        <f>COUNTA($D$16:D788)</f>
        <v>773</v>
      </c>
      <c r="B788" s="1">
        <v>11</v>
      </c>
      <c r="C788" s="2" t="s">
        <v>64</v>
      </c>
      <c r="D788" s="91" t="s">
        <v>848</v>
      </c>
      <c r="E788" s="3" t="s">
        <v>1735</v>
      </c>
      <c r="F788" s="4" t="s">
        <v>1876</v>
      </c>
      <c r="G788" s="1">
        <v>13</v>
      </c>
      <c r="H788" s="3" t="s">
        <v>2963</v>
      </c>
      <c r="I788" s="137">
        <f>INDEX(รายได้แยกตามสิทธิ!$D:$D,MATCH(CalBudget2567!$D788,รายได้แยกตามสิทธิ!$B:$B,0))</f>
        <v>49845787.799999997</v>
      </c>
      <c r="J788" s="138">
        <f>INDEX(ผลงานOPDVisit_HDC!$F:$F,MATCH(CalBudget2567!$D788,ผลงานOPDVisit_HDC!$A:$A,0))</f>
        <v>102748</v>
      </c>
      <c r="K788" s="138">
        <f t="shared" si="614"/>
        <v>485.12659905788917</v>
      </c>
      <c r="L788" s="139">
        <f t="shared" si="615"/>
        <v>123297.59999999999</v>
      </c>
      <c r="M788" s="140">
        <f t="shared" si="616"/>
        <v>123297.59999999999</v>
      </c>
      <c r="N788" s="141">
        <f t="shared" si="617"/>
        <v>497.93394127301747</v>
      </c>
      <c r="O788" s="142">
        <f t="shared" si="618"/>
        <v>61394059.917503998</v>
      </c>
      <c r="P788" s="143">
        <f>INDEX(รายได้แยกตามสิทธิ!$E:$E,MATCH(CalBudget2567!$D788,รายได้แยกตามสิทธิ!$B:$B,0))</f>
        <v>13131063.449999999</v>
      </c>
      <c r="Q788" s="138">
        <f>INDEX(ผลงานOPDVisit_HDC!$D:$D,MATCH(CalBudget2567!$D788,ผลงานOPDVisit_HDC!$A:$A,0))</f>
        <v>24160</v>
      </c>
      <c r="R788" s="138">
        <f t="shared" si="619"/>
        <v>543.50428187086095</v>
      </c>
      <c r="S788" s="139">
        <f t="shared" si="620"/>
        <v>28992</v>
      </c>
      <c r="T788" s="140">
        <f t="shared" si="621"/>
        <v>28992</v>
      </c>
      <c r="U788" s="141">
        <f t="shared" si="622"/>
        <v>557.85279491225162</v>
      </c>
      <c r="V788" s="142">
        <f t="shared" si="623"/>
        <v>16173268.230095999</v>
      </c>
      <c r="W788" s="143">
        <f>INDEX(รายได้แยกตามสิทธิ!$F:$F,MATCH(CalBudget2567!$D788,รายได้แยกตามสิทธิ!$B:$B,0))</f>
        <v>2734893.25</v>
      </c>
      <c r="X788" s="138">
        <f>INDEX(ผลงานOPDVisit_HDC!$E:$E,MATCH(CalBudget2567!$D788,ผลงานOPDVisit_HDC!$A:$A,0))</f>
        <v>5447</v>
      </c>
      <c r="Y788" s="138">
        <f t="shared" si="624"/>
        <v>502.09165595740774</v>
      </c>
      <c r="Z788" s="139">
        <f t="shared" si="625"/>
        <v>6536.4</v>
      </c>
      <c r="AA788" s="140">
        <f t="shared" si="626"/>
        <v>6536.4</v>
      </c>
      <c r="AB788" s="141">
        <f t="shared" si="627"/>
        <v>515.34687567468325</v>
      </c>
      <c r="AC788" s="142">
        <f t="shared" si="628"/>
        <v>3368513.3181599993</v>
      </c>
      <c r="AD788" s="143">
        <f>INDEX(รายได้แยกตามสิทธิ!$G:$G,MATCH(CalBudget2567!$D788,รายได้แยกตามสิทธิ!$B:$B,0))</f>
        <v>48993</v>
      </c>
      <c r="AE788" s="138">
        <f>INDEX(ผลงานOPDVisit_HDC!$G:$G,MATCH(CalBudget2567!$D788,ผลงานOPDVisit_HDC!$A:$A,0))</f>
        <v>105</v>
      </c>
      <c r="AF788" s="138">
        <f t="shared" si="629"/>
        <v>466.6</v>
      </c>
      <c r="AG788" s="139">
        <f t="shared" si="630"/>
        <v>126</v>
      </c>
      <c r="AH788" s="140">
        <f t="shared" si="631"/>
        <v>126</v>
      </c>
      <c r="AI788" s="141">
        <f t="shared" si="632"/>
        <v>478.91824000000003</v>
      </c>
      <c r="AJ788" s="142">
        <f t="shared" si="633"/>
        <v>60343.698240000005</v>
      </c>
      <c r="AK788" s="143">
        <f>INDEX(รายได้แยกตามสิทธิ!$H:$H,MATCH(CalBudget2567!$D788,รายได้แยกตามสิทธิ!$B:$B,0))</f>
        <v>7849968.5</v>
      </c>
      <c r="AL788" s="138">
        <f>INDEX(ผลงานOPDVisit_HDC!$K:$K,MATCH(CalBudget2567!$D788,ผลงานOPDVisit_HDC!$A:$A,0))</f>
        <v>14763</v>
      </c>
      <c r="AM788" s="138">
        <f t="shared" si="634"/>
        <v>531.73260854839805</v>
      </c>
      <c r="AN788" s="139">
        <f t="shared" si="635"/>
        <v>17715.599999999999</v>
      </c>
      <c r="AO788" s="140">
        <f t="shared" si="636"/>
        <v>17715.599999999999</v>
      </c>
      <c r="AP788" s="141">
        <f t="shared" si="637"/>
        <v>545.77034941407578</v>
      </c>
      <c r="AQ788" s="142">
        <f t="shared" si="638"/>
        <v>9668649.2020800002</v>
      </c>
      <c r="AR788" s="144">
        <f t="shared" si="612"/>
        <v>90664834.366079986</v>
      </c>
      <c r="AS788" s="143">
        <f>INDEX(รายได้แยกตามสิทธิ!$I:$I,MATCH(CalBudget2567!$D788,รายได้แยกตามสิทธิ!$B:$B,0))</f>
        <v>35798700</v>
      </c>
      <c r="AT788" s="138">
        <f>INDEX(ผลงานAdjRw_DHES!$D:$D,MATCH(CalBudget2567!$D788,ผลงานAdjRw_DHES!$B:$B,0))</f>
        <v>3871.6526000000003</v>
      </c>
      <c r="AU788" s="143">
        <f t="shared" si="639"/>
        <v>9246.3616182918886</v>
      </c>
      <c r="AV788" s="139">
        <f t="shared" si="640"/>
        <v>4645.9831199999999</v>
      </c>
      <c r="AW788" s="140">
        <f t="shared" si="641"/>
        <v>4645.9831199999999</v>
      </c>
      <c r="AX788" s="141">
        <f t="shared" si="642"/>
        <v>9490.4655650147943</v>
      </c>
      <c r="AY788" s="142">
        <f t="shared" si="643"/>
        <v>44092542.815999992</v>
      </c>
      <c r="AZ788" s="143">
        <f>INDEX(รายได้แยกตามสิทธิ!$J:$J,MATCH(CalBudget2567!$D788,รายได้แยกตามสิทธิ!$B:$B,0))</f>
        <v>6990780</v>
      </c>
      <c r="BA788" s="138">
        <f>INDEX(ผลงานAdjRw_DHES!$F:$F,MATCH(CalBudget2567!$D788,ผลงานAdjRw_DHES!$B:$B,0))</f>
        <v>604.7890000000001</v>
      </c>
      <c r="BB788" s="143">
        <f t="shared" si="644"/>
        <v>11559.039598934503</v>
      </c>
      <c r="BC788" s="139">
        <f t="shared" si="645"/>
        <v>725.74680000000012</v>
      </c>
      <c r="BD788" s="140">
        <f t="shared" si="646"/>
        <v>725.74680000000012</v>
      </c>
      <c r="BE788" s="141">
        <f t="shared" si="647"/>
        <v>11864.198244346375</v>
      </c>
      <c r="BF788" s="142">
        <f t="shared" si="648"/>
        <v>8610403.9104000013</v>
      </c>
      <c r="BG788" s="143">
        <f>INDEX(รายได้แยกตามสิทธิ!$K:$K,MATCH(CalBudget2567!$D788,รายได้แยกตามสิทธิ!$B:$B,0))</f>
        <v>1247331.1499999999</v>
      </c>
      <c r="BH788" s="138">
        <f>INDEX(ผลงานAdjRw_DHES!$E:$E,MATCH(CalBudget2567!$D788,ผลงานAdjRw_DHES!$B:$B,0))</f>
        <v>126.96809999999999</v>
      </c>
      <c r="BI788" s="143">
        <f t="shared" si="649"/>
        <v>9823.9727144062163</v>
      </c>
      <c r="BJ788" s="139">
        <f t="shared" si="650"/>
        <v>152.36171999999999</v>
      </c>
      <c r="BK788" s="140">
        <f t="shared" si="651"/>
        <v>152.36171999999999</v>
      </c>
      <c r="BL788" s="141">
        <f t="shared" si="652"/>
        <v>10083.32559406654</v>
      </c>
      <c r="BM788" s="142">
        <f t="shared" si="653"/>
        <v>1536312.8308319999</v>
      </c>
      <c r="BN788" s="143">
        <f>INDEX(รายได้แยกตามสิทธิ!$N:$N,MATCH(CalBudget2567!$D788,รายได้แยกตามสิทธิ!$B:$B,0))</f>
        <v>1111033.93</v>
      </c>
      <c r="BO788" s="138">
        <f>INDEX(ผลงานAdjRw_DHES!$I:$I,MATCH(CalBudget2567!$D788,ผลงานAdjRw_DHES!$B:$B,0))</f>
        <v>199.98389999999984</v>
      </c>
      <c r="BP788" s="143">
        <f t="shared" si="654"/>
        <v>5555.6168771586154</v>
      </c>
      <c r="BQ788" s="139">
        <f t="shared" si="655"/>
        <v>239.98067999999978</v>
      </c>
      <c r="BR788" s="140">
        <f t="shared" si="656"/>
        <v>239.98067999999978</v>
      </c>
      <c r="BS788" s="141">
        <f t="shared" si="657"/>
        <v>5702.2851627156024</v>
      </c>
      <c r="BT788" s="142">
        <f t="shared" si="658"/>
        <v>1368438.2709023997</v>
      </c>
      <c r="BU788" s="144">
        <f t="shared" si="659"/>
        <v>55607697.828134395</v>
      </c>
      <c r="BV788" s="145">
        <f t="shared" si="613"/>
        <v>146272532.19421437</v>
      </c>
      <c r="BW788" s="146">
        <f>INDEX(รายได้แยกตามสิทธิ!$Q:$Q,MATCH(CalBudget2567!$D788,รายได้แยกตามสิทธิ!$B:$B,0))</f>
        <v>0.44</v>
      </c>
      <c r="BX788" s="145">
        <f t="shared" si="660"/>
        <v>64359914.165454328</v>
      </c>
      <c r="BY788" s="141"/>
      <c r="BZ788" s="143">
        <f t="shared" si="661"/>
        <v>147223</v>
      </c>
      <c r="CA788" s="138">
        <f>INDEX(ผลงานOPDVisit_HDC!$C:$C,MATCH(CalBudget2567!$D788,ผลงานOPDVisit_HDC!$A:$A,0))</f>
        <v>147223</v>
      </c>
      <c r="CB788" s="138">
        <f t="shared" si="662"/>
        <v>0</v>
      </c>
    </row>
    <row r="789" spans="1:80" hidden="1" x14ac:dyDescent="0.7">
      <c r="A789" s="136">
        <f>COUNTA($D$16:D789)</f>
        <v>774</v>
      </c>
      <c r="B789" s="1">
        <v>11</v>
      </c>
      <c r="C789" s="2" t="s">
        <v>64</v>
      </c>
      <c r="D789" s="91" t="s">
        <v>849</v>
      </c>
      <c r="E789" s="3" t="s">
        <v>1736</v>
      </c>
      <c r="F789" s="4" t="s">
        <v>1876</v>
      </c>
      <c r="G789" s="1">
        <v>10</v>
      </c>
      <c r="H789" s="3" t="s">
        <v>2962</v>
      </c>
      <c r="I789" s="137">
        <f>INDEX(รายได้แยกตามสิทธิ!$D:$D,MATCH(CalBudget2567!$D789,รายได้แยกตามสิทธิ!$B:$B,0))</f>
        <v>47602559</v>
      </c>
      <c r="J789" s="138">
        <f>INDEX(ผลงานOPDVisit_HDC!$F:$F,MATCH(CalBudget2567!$D789,ผลงานOPDVisit_HDC!$A:$A,0))</f>
        <v>94296</v>
      </c>
      <c r="K789" s="138">
        <f t="shared" si="614"/>
        <v>504.82055442436581</v>
      </c>
      <c r="L789" s="139">
        <f t="shared" si="615"/>
        <v>113155.2</v>
      </c>
      <c r="M789" s="140">
        <f t="shared" si="616"/>
        <v>113155.2</v>
      </c>
      <c r="N789" s="141">
        <f t="shared" si="617"/>
        <v>518.14781706116912</v>
      </c>
      <c r="O789" s="142">
        <f t="shared" si="618"/>
        <v>58631119.869120002</v>
      </c>
      <c r="P789" s="143">
        <f>INDEX(รายได้แยกตามสิทธิ!$E:$E,MATCH(CalBudget2567!$D789,รายได้แยกตามสิทธิ!$B:$B,0))</f>
        <v>11667317.84</v>
      </c>
      <c r="Q789" s="138">
        <f>INDEX(ผลงานOPDVisit_HDC!$D:$D,MATCH(CalBudget2567!$D789,ผลงานOPDVisit_HDC!$A:$A,0))</f>
        <v>18034</v>
      </c>
      <c r="R789" s="138">
        <f t="shared" si="619"/>
        <v>646.96228457358325</v>
      </c>
      <c r="S789" s="139">
        <f t="shared" si="620"/>
        <v>21640.799999999999</v>
      </c>
      <c r="T789" s="140">
        <f t="shared" si="621"/>
        <v>21640.799999999999</v>
      </c>
      <c r="U789" s="141">
        <f t="shared" si="622"/>
        <v>664.04208888632581</v>
      </c>
      <c r="V789" s="142">
        <f t="shared" si="623"/>
        <v>14370402.0371712</v>
      </c>
      <c r="W789" s="143">
        <f>INDEX(รายได้แยกตามสิทธิ!$F:$F,MATCH(CalBudget2567!$D789,รายได้แยกตามสิทธิ!$B:$B,0))</f>
        <v>1581965</v>
      </c>
      <c r="X789" s="138">
        <f>INDEX(ผลงานOPDVisit_HDC!$E:$E,MATCH(CalBudget2567!$D789,ผลงานOPDVisit_HDC!$A:$A,0))</f>
        <v>10135</v>
      </c>
      <c r="Y789" s="138">
        <f t="shared" si="624"/>
        <v>156.08929452392698</v>
      </c>
      <c r="Z789" s="139">
        <f t="shared" si="625"/>
        <v>12162</v>
      </c>
      <c r="AA789" s="140">
        <f t="shared" si="626"/>
        <v>12162</v>
      </c>
      <c r="AB789" s="141">
        <f t="shared" si="627"/>
        <v>160.21005189935866</v>
      </c>
      <c r="AC789" s="142">
        <f t="shared" si="628"/>
        <v>1948474.6512</v>
      </c>
      <c r="AD789" s="143">
        <f>INDEX(รายได้แยกตามสิทธิ!$G:$G,MATCH(CalBudget2567!$D789,รายได้แยกตามสิทธิ!$B:$B,0))</f>
        <v>23990</v>
      </c>
      <c r="AE789" s="138">
        <f>INDEX(ผลงานOPDVisit_HDC!$G:$G,MATCH(CalBudget2567!$D789,ผลงานOPDVisit_HDC!$A:$A,0))</f>
        <v>6</v>
      </c>
      <c r="AF789" s="138">
        <f t="shared" si="629"/>
        <v>3998.3333333333335</v>
      </c>
      <c r="AG789" s="139">
        <f t="shared" si="630"/>
        <v>7.1999999999999993</v>
      </c>
      <c r="AH789" s="140">
        <f t="shared" si="631"/>
        <v>7.1999999999999993</v>
      </c>
      <c r="AI789" s="141">
        <f t="shared" si="632"/>
        <v>4103.8893333333335</v>
      </c>
      <c r="AJ789" s="142">
        <f t="shared" si="633"/>
        <v>29548.003199999999</v>
      </c>
      <c r="AK789" s="143">
        <f>INDEX(รายได้แยกตามสิทธิ!$H:$H,MATCH(CalBudget2567!$D789,รายได้แยกตามสิทธิ!$B:$B,0))</f>
        <v>4498565.08</v>
      </c>
      <c r="AL789" s="138">
        <f>INDEX(ผลงานOPDVisit_HDC!$K:$K,MATCH(CalBudget2567!$D789,ผลงานOPDVisit_HDC!$A:$A,0))</f>
        <v>8575</v>
      </c>
      <c r="AM789" s="138">
        <f t="shared" si="634"/>
        <v>524.61400349854227</v>
      </c>
      <c r="AN789" s="139">
        <f t="shared" si="635"/>
        <v>10290</v>
      </c>
      <c r="AO789" s="140">
        <f t="shared" si="636"/>
        <v>10290</v>
      </c>
      <c r="AP789" s="141">
        <f t="shared" si="637"/>
        <v>538.46381319090381</v>
      </c>
      <c r="AQ789" s="142">
        <f t="shared" si="638"/>
        <v>5540792.6377344001</v>
      </c>
      <c r="AR789" s="144">
        <f t="shared" si="612"/>
        <v>80520337.198425591</v>
      </c>
      <c r="AS789" s="143">
        <f>INDEX(รายได้แยกตามสิทธิ!$I:$I,MATCH(CalBudget2567!$D789,รายได้แยกตามสิทธิ!$B:$B,0))</f>
        <v>16895487</v>
      </c>
      <c r="AT789" s="138">
        <f>INDEX(ผลงานAdjRw_DHES!$D:$D,MATCH(CalBudget2567!$D789,ผลงานAdjRw_DHES!$B:$B,0))</f>
        <v>1729.6095</v>
      </c>
      <c r="AU789" s="143">
        <f t="shared" si="639"/>
        <v>9768.3824007673411</v>
      </c>
      <c r="AV789" s="139">
        <f t="shared" si="640"/>
        <v>2075.5313999999998</v>
      </c>
      <c r="AW789" s="140">
        <f t="shared" si="641"/>
        <v>2075.5313999999998</v>
      </c>
      <c r="AX789" s="141">
        <f t="shared" si="642"/>
        <v>10026.267696147599</v>
      </c>
      <c r="AY789" s="142">
        <f t="shared" si="643"/>
        <v>20809833.428160001</v>
      </c>
      <c r="AZ789" s="143">
        <f>INDEX(รายได้แยกตามสิทธิ!$J:$J,MATCH(CalBudget2567!$D789,รายได้แยกตามสิทธิ!$B:$B,0))</f>
        <v>2539692</v>
      </c>
      <c r="BA789" s="138">
        <f>INDEX(ผลงานAdjRw_DHES!$F:$F,MATCH(CalBudget2567!$D789,ผลงานAdjRw_DHES!$B:$B,0))</f>
        <v>234.22799999999998</v>
      </c>
      <c r="BB789" s="143">
        <f t="shared" si="644"/>
        <v>10842.819816588966</v>
      </c>
      <c r="BC789" s="139">
        <f t="shared" si="645"/>
        <v>281.07359999999994</v>
      </c>
      <c r="BD789" s="140">
        <f t="shared" si="646"/>
        <v>281.07359999999994</v>
      </c>
      <c r="BE789" s="141">
        <f t="shared" si="647"/>
        <v>11129.070259746915</v>
      </c>
      <c r="BF789" s="142">
        <f t="shared" si="648"/>
        <v>3128087.8425599998</v>
      </c>
      <c r="BG789" s="143">
        <f>INDEX(รายได้แยกตามสิทธิ!$K:$K,MATCH(CalBudget2567!$D789,รายได้แยกตามสิทธิ!$B:$B,0))</f>
        <v>5350323.5999999996</v>
      </c>
      <c r="BH789" s="138">
        <f>INDEX(ผลงานAdjRw_DHES!$E:$E,MATCH(CalBudget2567!$D789,ผลงานAdjRw_DHES!$B:$B,0))</f>
        <v>61.484699999999997</v>
      </c>
      <c r="BI789" s="143">
        <f t="shared" si="649"/>
        <v>87018.780281923799</v>
      </c>
      <c r="BJ789" s="139">
        <f t="shared" si="650"/>
        <v>73.781639999999996</v>
      </c>
      <c r="BK789" s="140">
        <f t="shared" si="651"/>
        <v>73.781639999999996</v>
      </c>
      <c r="BL789" s="141">
        <f t="shared" si="652"/>
        <v>89316.076081366584</v>
      </c>
      <c r="BM789" s="142">
        <f t="shared" si="653"/>
        <v>6589886.5716479998</v>
      </c>
      <c r="BN789" s="143">
        <f>INDEX(รายได้แยกตามสิทธิ!$N:$N,MATCH(CalBudget2567!$D789,รายได้แยกตามสิทธิ!$B:$B,0))</f>
        <v>667283</v>
      </c>
      <c r="BO789" s="138">
        <f>INDEX(ผลงานAdjRw_DHES!$I:$I,MATCH(CalBudget2567!$D789,ผลงานAdjRw_DHES!$B:$B,0))</f>
        <v>102.72109999999984</v>
      </c>
      <c r="BP789" s="143">
        <f t="shared" si="654"/>
        <v>6496.0655600456093</v>
      </c>
      <c r="BQ789" s="139">
        <f t="shared" si="655"/>
        <v>123.2653199999998</v>
      </c>
      <c r="BR789" s="140">
        <f t="shared" si="656"/>
        <v>123.2653199999998</v>
      </c>
      <c r="BS789" s="141">
        <f t="shared" si="657"/>
        <v>6667.5616908308139</v>
      </c>
      <c r="BT789" s="142">
        <f t="shared" si="658"/>
        <v>821879.12543999997</v>
      </c>
      <c r="BU789" s="144">
        <f t="shared" si="659"/>
        <v>31349686.967808001</v>
      </c>
      <c r="BV789" s="145">
        <f t="shared" si="613"/>
        <v>111870024.1662336</v>
      </c>
      <c r="BW789" s="146">
        <f>INDEX(รายได้แยกตามสิทธิ!$Q:$Q,MATCH(CalBudget2567!$D789,รายได้แยกตามสิทธิ!$B:$B,0))</f>
        <v>0.56000000000000005</v>
      </c>
      <c r="BX789" s="145">
        <f t="shared" si="660"/>
        <v>62647213.533090822</v>
      </c>
      <c r="BY789" s="141"/>
      <c r="BZ789" s="143">
        <f t="shared" si="661"/>
        <v>131046</v>
      </c>
      <c r="CA789" s="138">
        <f>INDEX(ผลงานOPDVisit_HDC!$C:$C,MATCH(CalBudget2567!$D789,ผลงานOPDVisit_HDC!$A:$A,0))</f>
        <v>131046</v>
      </c>
      <c r="CB789" s="138">
        <f t="shared" si="662"/>
        <v>0</v>
      </c>
    </row>
    <row r="790" spans="1:80" hidden="1" x14ac:dyDescent="0.7">
      <c r="A790" s="136">
        <f>COUNTA($D$16:D790)</f>
        <v>775</v>
      </c>
      <c r="B790" s="1">
        <v>11</v>
      </c>
      <c r="C790" s="2" t="s">
        <v>64</v>
      </c>
      <c r="D790" s="91" t="s">
        <v>850</v>
      </c>
      <c r="E790" s="3" t="s">
        <v>1737</v>
      </c>
      <c r="F790" s="4" t="s">
        <v>1877</v>
      </c>
      <c r="G790" s="1">
        <v>17</v>
      </c>
      <c r="H790" s="3" t="s">
        <v>2971</v>
      </c>
      <c r="I790" s="137">
        <f>INDEX(รายได้แยกตามสิทธิ!$D:$D,MATCH(CalBudget2567!$D790,รายได้แยกตามสิทธิ!$B:$B,0))</f>
        <v>148174011.05000001</v>
      </c>
      <c r="J790" s="138">
        <f>INDEX(ผลงานOPDVisit_HDC!$F:$F,MATCH(CalBudget2567!$D790,ผลงานOPDVisit_HDC!$A:$A,0))</f>
        <v>203081</v>
      </c>
      <c r="K790" s="138">
        <f t="shared" si="614"/>
        <v>729.63010350549791</v>
      </c>
      <c r="L790" s="139">
        <f t="shared" si="615"/>
        <v>243697.19999999998</v>
      </c>
      <c r="M790" s="140">
        <f t="shared" si="616"/>
        <v>243697.19999999998</v>
      </c>
      <c r="N790" s="141">
        <f t="shared" si="617"/>
        <v>748.89233823804307</v>
      </c>
      <c r="O790" s="142">
        <f t="shared" si="618"/>
        <v>182502965.93006402</v>
      </c>
      <c r="P790" s="143">
        <f>INDEX(รายได้แยกตามสิทธิ!$E:$E,MATCH(CalBudget2567!$D790,รายได้แยกตามสิทธิ!$B:$B,0))</f>
        <v>42109215.32</v>
      </c>
      <c r="Q790" s="138">
        <f>INDEX(ผลงานOPDVisit_HDC!$D:$D,MATCH(CalBudget2567!$D790,ผลงานOPDVisit_HDC!$A:$A,0))</f>
        <v>39087</v>
      </c>
      <c r="R790" s="138">
        <f t="shared" si="619"/>
        <v>1077.3202169519277</v>
      </c>
      <c r="S790" s="139">
        <f t="shared" si="620"/>
        <v>46904.4</v>
      </c>
      <c r="T790" s="140">
        <f t="shared" si="621"/>
        <v>46904.4</v>
      </c>
      <c r="U790" s="141">
        <f t="shared" si="622"/>
        <v>1105.7614706794586</v>
      </c>
      <c r="V790" s="142">
        <f t="shared" si="623"/>
        <v>51865078.325337604</v>
      </c>
      <c r="W790" s="143">
        <f>INDEX(รายได้แยกตามสิทธิ!$F:$F,MATCH(CalBudget2567!$D790,รายได้แยกตามสิทธิ!$B:$B,0))</f>
        <v>9455395</v>
      </c>
      <c r="X790" s="138">
        <f>INDEX(ผลงานOPDVisit_HDC!$E:$E,MATCH(CalBudget2567!$D790,ผลงานOPDVisit_HDC!$A:$A,0))</f>
        <v>14222</v>
      </c>
      <c r="Y790" s="138">
        <f t="shared" si="624"/>
        <v>664.84284910701729</v>
      </c>
      <c r="Z790" s="139">
        <f t="shared" si="625"/>
        <v>17066.399999999998</v>
      </c>
      <c r="AA790" s="140">
        <f t="shared" si="626"/>
        <v>17066.399999999998</v>
      </c>
      <c r="AB790" s="141">
        <f t="shared" si="627"/>
        <v>682.39470032344252</v>
      </c>
      <c r="AC790" s="142">
        <f t="shared" si="628"/>
        <v>11646020.913599998</v>
      </c>
      <c r="AD790" s="143">
        <f>INDEX(รายได้แยกตามสิทธิ!$G:$G,MATCH(CalBudget2567!$D790,รายได้แยกตามสิทธิ!$B:$B,0))</f>
        <v>1816396</v>
      </c>
      <c r="AE790" s="138">
        <f>INDEX(ผลงานOPDVisit_HDC!$G:$G,MATCH(CalBudget2567!$D790,ผลงานOPDVisit_HDC!$A:$A,0))</f>
        <v>2915</v>
      </c>
      <c r="AF790" s="138">
        <f t="shared" si="629"/>
        <v>623.12041166380789</v>
      </c>
      <c r="AG790" s="139">
        <f t="shared" si="630"/>
        <v>3498</v>
      </c>
      <c r="AH790" s="140">
        <f t="shared" si="631"/>
        <v>3498</v>
      </c>
      <c r="AI790" s="141">
        <f t="shared" si="632"/>
        <v>639.57079053173243</v>
      </c>
      <c r="AJ790" s="142">
        <f t="shared" si="633"/>
        <v>2237218.6252799998</v>
      </c>
      <c r="AK790" s="143">
        <f>INDEX(รายได้แยกตามสิทธิ!$H:$H,MATCH(CalBudget2567!$D790,รายได้แยกตามสิทธิ!$B:$B,0))</f>
        <v>9909123</v>
      </c>
      <c r="AL790" s="138">
        <f>INDEX(ผลงานOPDVisit_HDC!$K:$K,MATCH(CalBudget2567!$D790,ผลงานOPDVisit_HDC!$A:$A,0))</f>
        <v>27604</v>
      </c>
      <c r="AM790" s="138">
        <f t="shared" si="634"/>
        <v>358.97417041008549</v>
      </c>
      <c r="AN790" s="139">
        <f t="shared" si="635"/>
        <v>33124.799999999996</v>
      </c>
      <c r="AO790" s="140">
        <f t="shared" si="636"/>
        <v>33124.799999999996</v>
      </c>
      <c r="AP790" s="141">
        <f t="shared" si="637"/>
        <v>368.45108850891177</v>
      </c>
      <c r="AQ790" s="142">
        <f t="shared" si="638"/>
        <v>12204868.61664</v>
      </c>
      <c r="AR790" s="144">
        <f t="shared" si="612"/>
        <v>260456152.4109216</v>
      </c>
      <c r="AS790" s="143">
        <f>INDEX(รายได้แยกตามสิทธิ!$I:$I,MATCH(CalBudget2567!$D790,รายได้แยกตามสิทธิ!$B:$B,0))</f>
        <v>213966515.91</v>
      </c>
      <c r="AT790" s="138">
        <f>INDEX(ผลงานAdjRw_DHES!$D:$D,MATCH(CalBudget2567!$D790,ผลงานAdjRw_DHES!$B:$B,0))</f>
        <v>10828.586800000001</v>
      </c>
      <c r="AU790" s="143">
        <f t="shared" si="639"/>
        <v>19759.412734263715</v>
      </c>
      <c r="AV790" s="139">
        <f t="shared" si="640"/>
        <v>12994.304160000002</v>
      </c>
      <c r="AW790" s="140">
        <f t="shared" si="641"/>
        <v>12994.304160000002</v>
      </c>
      <c r="AX790" s="141">
        <f t="shared" si="642"/>
        <v>20281.061230448278</v>
      </c>
      <c r="AY790" s="142">
        <f t="shared" si="643"/>
        <v>263538278.3160288</v>
      </c>
      <c r="AZ790" s="143">
        <f>INDEX(รายได้แยกตามสิทธิ!$J:$J,MATCH(CalBudget2567!$D790,รายได้แยกตามสิทธิ!$B:$B,0))</f>
        <v>35583793.329999998</v>
      </c>
      <c r="BA790" s="138">
        <f>INDEX(ผลงานAdjRw_DHES!$F:$F,MATCH(CalBudget2567!$D790,ผลงานAdjRw_DHES!$B:$B,0))</f>
        <v>1681.3951</v>
      </c>
      <c r="BB790" s="143">
        <f t="shared" si="644"/>
        <v>21163.255043386293</v>
      </c>
      <c r="BC790" s="139">
        <f t="shared" si="645"/>
        <v>2017.6741199999999</v>
      </c>
      <c r="BD790" s="140">
        <f t="shared" si="646"/>
        <v>2017.6741199999999</v>
      </c>
      <c r="BE790" s="141">
        <f t="shared" si="647"/>
        <v>21721.96497653169</v>
      </c>
      <c r="BF790" s="142">
        <f t="shared" si="648"/>
        <v>43827846.568694398</v>
      </c>
      <c r="BG790" s="143">
        <f>INDEX(รายได้แยกตามสิทธิ!$K:$K,MATCH(CalBudget2567!$D790,รายได้แยกตามสิทธิ!$B:$B,0))</f>
        <v>19907092.199999999</v>
      </c>
      <c r="BH790" s="138">
        <f>INDEX(ผลงานAdjRw_DHES!$E:$E,MATCH(CalBudget2567!$D790,ผลงานAdjRw_DHES!$B:$B,0))</f>
        <v>586.18810000000008</v>
      </c>
      <c r="BI790" s="143">
        <f t="shared" si="649"/>
        <v>33960.246207659278</v>
      </c>
      <c r="BJ790" s="139">
        <f t="shared" si="650"/>
        <v>703.42572000000007</v>
      </c>
      <c r="BK790" s="140">
        <f t="shared" si="651"/>
        <v>703.42572000000007</v>
      </c>
      <c r="BL790" s="141">
        <f t="shared" si="652"/>
        <v>34856.796707541485</v>
      </c>
      <c r="BM790" s="142">
        <f t="shared" si="653"/>
        <v>24519167.320896</v>
      </c>
      <c r="BN790" s="143">
        <f>INDEX(รายได้แยกตามสิทธิ!$N:$N,MATCH(CalBudget2567!$D790,รายได้แยกตามสิทธิ!$B:$B,0))</f>
        <v>56058250.049999997</v>
      </c>
      <c r="BO790" s="138">
        <f>INDEX(ผลงานAdjRw_DHES!$I:$I,MATCH(CalBudget2567!$D790,ผลงานAdjRw_DHES!$B:$B,0))</f>
        <v>4643.3884000000007</v>
      </c>
      <c r="BP790" s="143">
        <f t="shared" si="654"/>
        <v>12072.703211732189</v>
      </c>
      <c r="BQ790" s="139">
        <f t="shared" si="655"/>
        <v>5572.0660800000005</v>
      </c>
      <c r="BR790" s="140">
        <f t="shared" si="656"/>
        <v>5572.0660800000005</v>
      </c>
      <c r="BS790" s="141">
        <f t="shared" si="657"/>
        <v>12391.422576521918</v>
      </c>
      <c r="BT790" s="142">
        <f t="shared" si="658"/>
        <v>69045825.421583995</v>
      </c>
      <c r="BU790" s="144">
        <f t="shared" si="659"/>
        <v>400931117.62720323</v>
      </c>
      <c r="BV790" s="145">
        <f t="shared" si="613"/>
        <v>661387270.0381248</v>
      </c>
      <c r="BW790" s="146">
        <f>INDEX(รายได้แยกตามสิทธิ!$Q:$Q,MATCH(CalBudget2567!$D790,รายได้แยกตามสิทธิ!$B:$B,0))</f>
        <v>0.39</v>
      </c>
      <c r="BX790" s="145">
        <f t="shared" si="660"/>
        <v>257941035.31486869</v>
      </c>
      <c r="BY790" s="141"/>
      <c r="BZ790" s="143">
        <f t="shared" si="661"/>
        <v>286909</v>
      </c>
      <c r="CA790" s="138">
        <f>INDEX(ผลงานOPDVisit_HDC!$C:$C,MATCH(CalBudget2567!$D790,ผลงานOPDVisit_HDC!$A:$A,0))</f>
        <v>286909</v>
      </c>
      <c r="CB790" s="138">
        <f t="shared" si="662"/>
        <v>0</v>
      </c>
    </row>
    <row r="791" spans="1:80" hidden="1" x14ac:dyDescent="0.7">
      <c r="A791" s="136">
        <f>COUNTA($D$16:D791)</f>
        <v>776</v>
      </c>
      <c r="B791" s="1">
        <v>11</v>
      </c>
      <c r="C791" s="2" t="s">
        <v>64</v>
      </c>
      <c r="D791" s="91" t="s">
        <v>851</v>
      </c>
      <c r="E791" s="3" t="s">
        <v>1738</v>
      </c>
      <c r="F791" s="4" t="s">
        <v>1876</v>
      </c>
      <c r="G791" s="1">
        <v>5</v>
      </c>
      <c r="H791" s="3" t="s">
        <v>2964</v>
      </c>
      <c r="I791" s="137">
        <f>INDEX(รายได้แยกตามสิทธิ!$D:$D,MATCH(CalBudget2567!$D791,รายได้แยกตามสิทธิ!$B:$B,0))</f>
        <v>29961181.25</v>
      </c>
      <c r="J791" s="138">
        <f>INDEX(ผลงานOPDVisit_HDC!$F:$F,MATCH(CalBudget2567!$D791,ผลงานOPDVisit_HDC!$A:$A,0))</f>
        <v>66409</v>
      </c>
      <c r="K791" s="138">
        <f t="shared" si="614"/>
        <v>451.16145778433645</v>
      </c>
      <c r="L791" s="139">
        <f t="shared" si="615"/>
        <v>79690.8</v>
      </c>
      <c r="M791" s="140">
        <f t="shared" si="616"/>
        <v>79690.8</v>
      </c>
      <c r="N791" s="141">
        <f t="shared" si="617"/>
        <v>463.07212026984291</v>
      </c>
      <c r="O791" s="142">
        <f t="shared" si="618"/>
        <v>36902587.721999995</v>
      </c>
      <c r="P791" s="143">
        <f>INDEX(รายได้แยกตามสิทธิ!$E:$E,MATCH(CalBudget2567!$D791,รายได้แยกตามสิทธิ!$B:$B,0))</f>
        <v>5357385.9800000004</v>
      </c>
      <c r="Q791" s="138">
        <f>INDEX(ผลงานOPDVisit_HDC!$D:$D,MATCH(CalBudget2567!$D791,ผลงานOPDVisit_HDC!$A:$A,0))</f>
        <v>372</v>
      </c>
      <c r="R791" s="138">
        <f t="shared" si="619"/>
        <v>14401.575215053765</v>
      </c>
      <c r="S791" s="139">
        <f t="shared" si="620"/>
        <v>446.4</v>
      </c>
      <c r="T791" s="140">
        <f t="shared" si="621"/>
        <v>446.4</v>
      </c>
      <c r="U791" s="141">
        <f t="shared" si="622"/>
        <v>14781.776800731184</v>
      </c>
      <c r="V791" s="142">
        <f t="shared" si="623"/>
        <v>6598585.1638464006</v>
      </c>
      <c r="W791" s="143">
        <f>INDEX(รายได้แยกตามสิทธิ!$F:$F,MATCH(CalBudget2567!$D791,รายได้แยกตามสิทธิ!$B:$B,0))</f>
        <v>2166340.89</v>
      </c>
      <c r="X791" s="138">
        <f>INDEX(ผลงานOPDVisit_HDC!$E:$E,MATCH(CalBudget2567!$D791,ผลงานOPDVisit_HDC!$A:$A,0))</f>
        <v>6937</v>
      </c>
      <c r="Y791" s="138">
        <f t="shared" si="624"/>
        <v>312.28786074672053</v>
      </c>
      <c r="Z791" s="139">
        <f t="shared" si="625"/>
        <v>8324.4</v>
      </c>
      <c r="AA791" s="140">
        <f t="shared" si="626"/>
        <v>8324.4</v>
      </c>
      <c r="AB791" s="141">
        <f t="shared" si="627"/>
        <v>320.53226027043394</v>
      </c>
      <c r="AC791" s="142">
        <f t="shared" si="628"/>
        <v>2668238.7473952002</v>
      </c>
      <c r="AD791" s="143">
        <f>INDEX(รายได้แยกตามสิทธิ!$G:$G,MATCH(CalBudget2567!$D791,รายได้แยกตามสิทธิ!$B:$B,0))</f>
        <v>2699414</v>
      </c>
      <c r="AE791" s="138">
        <f>INDEX(ผลงานOPDVisit_HDC!$G:$G,MATCH(CalBudget2567!$D791,ผลงานOPDVisit_HDC!$A:$A,0))</f>
        <v>2473</v>
      </c>
      <c r="AF791" s="138">
        <f t="shared" si="629"/>
        <v>1091.5543873837444</v>
      </c>
      <c r="AG791" s="139">
        <f t="shared" si="630"/>
        <v>2967.6</v>
      </c>
      <c r="AH791" s="140">
        <f t="shared" si="631"/>
        <v>2967.6</v>
      </c>
      <c r="AI791" s="141">
        <f t="shared" si="632"/>
        <v>1120.3714232106752</v>
      </c>
      <c r="AJ791" s="142">
        <f t="shared" si="633"/>
        <v>3324814.2355199996</v>
      </c>
      <c r="AK791" s="143">
        <f>INDEX(รายได้แยกตามสิทธิ!$H:$H,MATCH(CalBudget2567!$D791,รายได้แยกตามสิทธิ!$B:$B,0))</f>
        <v>2716113.74</v>
      </c>
      <c r="AL791" s="138">
        <f>INDEX(ผลงานOPDVisit_HDC!$K:$K,MATCH(CalBudget2567!$D791,ผลงานOPDVisit_HDC!$A:$A,0))</f>
        <v>21802</v>
      </c>
      <c r="AM791" s="138">
        <f t="shared" si="634"/>
        <v>124.58094395009633</v>
      </c>
      <c r="AN791" s="139">
        <f t="shared" si="635"/>
        <v>26162.399999999998</v>
      </c>
      <c r="AO791" s="140">
        <f t="shared" si="636"/>
        <v>26162.399999999998</v>
      </c>
      <c r="AP791" s="141">
        <f t="shared" si="637"/>
        <v>127.86988087037886</v>
      </c>
      <c r="AQ791" s="142">
        <f t="shared" si="638"/>
        <v>3345382.9712831997</v>
      </c>
      <c r="AR791" s="144">
        <f t="shared" si="612"/>
        <v>52839608.840044796</v>
      </c>
      <c r="AS791" s="143">
        <f>INDEX(รายได้แยกตามสิทธิ!$I:$I,MATCH(CalBudget2567!$D791,รายได้แยกตามสิทธิ!$B:$B,0))</f>
        <v>12020845.960000001</v>
      </c>
      <c r="AT791" s="138">
        <f>INDEX(ผลงานAdjRw_DHES!$D:$D,MATCH(CalBudget2567!$D791,ผลงานAdjRw_DHES!$B:$B,0))</f>
        <v>1150.7719999999999</v>
      </c>
      <c r="AU791" s="143">
        <f t="shared" si="639"/>
        <v>10445.897154258186</v>
      </c>
      <c r="AV791" s="139">
        <f t="shared" si="640"/>
        <v>1380.9263999999998</v>
      </c>
      <c r="AW791" s="140">
        <f t="shared" si="641"/>
        <v>1380.9263999999998</v>
      </c>
      <c r="AX791" s="141">
        <f t="shared" si="642"/>
        <v>10721.668839130602</v>
      </c>
      <c r="AY791" s="142">
        <f t="shared" si="643"/>
        <v>14805835.552012799</v>
      </c>
      <c r="AZ791" s="143">
        <f>INDEX(รายได้แยกตามสิทธิ!$J:$J,MATCH(CalBudget2567!$D791,รายได้แยกตามสิทธิ!$B:$B,0))</f>
        <v>1505681.55</v>
      </c>
      <c r="BA791" s="138">
        <f>INDEX(ผลงานAdjRw_DHES!$F:$F,MATCH(CalBudget2567!$D791,ผลงานAdjRw_DHES!$B:$B,0))</f>
        <v>146.20400000000001</v>
      </c>
      <c r="BB791" s="143">
        <f t="shared" si="644"/>
        <v>10298.497647123197</v>
      </c>
      <c r="BC791" s="139">
        <f t="shared" si="645"/>
        <v>175.44480000000001</v>
      </c>
      <c r="BD791" s="140">
        <f t="shared" si="646"/>
        <v>175.44480000000001</v>
      </c>
      <c r="BE791" s="141">
        <f t="shared" si="647"/>
        <v>10570.37798500725</v>
      </c>
      <c r="BF791" s="142">
        <f t="shared" si="648"/>
        <v>1854517.8515040001</v>
      </c>
      <c r="BG791" s="143">
        <f>INDEX(รายได้แยกตามสิทธิ!$K:$K,MATCH(CalBudget2567!$D791,รายได้แยกตามสิทธิ!$B:$B,0))</f>
        <v>325600</v>
      </c>
      <c r="BH791" s="138">
        <f>INDEX(ผลงานAdjRw_DHES!$E:$E,MATCH(CalBudget2567!$D791,ผลงานAdjRw_DHES!$B:$B,0))</f>
        <v>58.735999999999997</v>
      </c>
      <c r="BI791" s="143">
        <f t="shared" si="649"/>
        <v>5543.4486515935714</v>
      </c>
      <c r="BJ791" s="139">
        <f t="shared" si="650"/>
        <v>70.483199999999997</v>
      </c>
      <c r="BK791" s="140">
        <f t="shared" si="651"/>
        <v>70.483199999999997</v>
      </c>
      <c r="BL791" s="141">
        <f t="shared" si="652"/>
        <v>5689.7956959956418</v>
      </c>
      <c r="BM791" s="142">
        <f t="shared" si="653"/>
        <v>401035.00800000003</v>
      </c>
      <c r="BN791" s="143">
        <f>INDEX(รายได้แยกตามสิทธิ!$N:$N,MATCH(CalBudget2567!$D791,รายได้แยกตามสิทธิ!$B:$B,0))</f>
        <v>3257882.81</v>
      </c>
      <c r="BO791" s="138">
        <f>INDEX(ผลงานAdjRw_DHES!$I:$I,MATCH(CalBudget2567!$D791,ผลงานAdjRw_DHES!$B:$B,0))</f>
        <v>147.92800000000017</v>
      </c>
      <c r="BP791" s="143">
        <f t="shared" si="654"/>
        <v>22023.435793088505</v>
      </c>
      <c r="BQ791" s="139">
        <f t="shared" si="655"/>
        <v>177.5136000000002</v>
      </c>
      <c r="BR791" s="140">
        <f t="shared" si="656"/>
        <v>177.5136000000002</v>
      </c>
      <c r="BS791" s="141">
        <f t="shared" si="657"/>
        <v>22604.854498026041</v>
      </c>
      <c r="BT791" s="142">
        <f t="shared" si="658"/>
        <v>4012669.0994207999</v>
      </c>
      <c r="BU791" s="144">
        <f t="shared" si="659"/>
        <v>21074057.510937601</v>
      </c>
      <c r="BV791" s="145">
        <f t="shared" si="613"/>
        <v>73913666.350982398</v>
      </c>
      <c r="BW791" s="146">
        <f>INDEX(รายได้แยกตามสิทธิ!$Q:$Q,MATCH(CalBudget2567!$D791,รายได้แยกตามสิทธิ!$B:$B,0))</f>
        <v>0.31</v>
      </c>
      <c r="BX791" s="145">
        <f t="shared" si="660"/>
        <v>22913236.568804543</v>
      </c>
      <c r="BY791" s="141"/>
      <c r="BZ791" s="143">
        <f t="shared" si="661"/>
        <v>97993</v>
      </c>
      <c r="CA791" s="138">
        <f>INDEX(ผลงานOPDVisit_HDC!$C:$C,MATCH(CalBudget2567!$D791,ผลงานOPDVisit_HDC!$A:$A,0))</f>
        <v>97993</v>
      </c>
      <c r="CB791" s="138">
        <f t="shared" si="662"/>
        <v>0</v>
      </c>
    </row>
    <row r="792" spans="1:80" hidden="1" x14ac:dyDescent="0.7">
      <c r="A792" s="136">
        <f>COUNTA($D$16:D792)</f>
        <v>777</v>
      </c>
      <c r="B792" s="1">
        <v>11</v>
      </c>
      <c r="C792" s="2" t="s">
        <v>64</v>
      </c>
      <c r="D792" s="91" t="s">
        <v>852</v>
      </c>
      <c r="E792" s="3" t="s">
        <v>1739</v>
      </c>
      <c r="F792" s="4" t="s">
        <v>1876</v>
      </c>
      <c r="G792" s="1">
        <v>6</v>
      </c>
      <c r="H792" s="3" t="s">
        <v>2965</v>
      </c>
      <c r="I792" s="137">
        <f>INDEX(รายได้แยกตามสิทธิ!$D:$D,MATCH(CalBudget2567!$D792,รายได้แยกตามสิทธิ!$B:$B,0))</f>
        <v>37215535.649999999</v>
      </c>
      <c r="J792" s="138">
        <f>INDEX(ผลงานOPDVisit_HDC!$F:$F,MATCH(CalBudget2567!$D792,ผลงานOPDVisit_HDC!$A:$A,0))</f>
        <v>89306</v>
      </c>
      <c r="K792" s="138">
        <f t="shared" si="614"/>
        <v>416.71932065034821</v>
      </c>
      <c r="L792" s="139">
        <f t="shared" si="615"/>
        <v>107167.2</v>
      </c>
      <c r="M792" s="140">
        <f t="shared" si="616"/>
        <v>107167.2</v>
      </c>
      <c r="N792" s="141">
        <f t="shared" si="617"/>
        <v>427.72071071551738</v>
      </c>
      <c r="O792" s="142">
        <f t="shared" si="618"/>
        <v>45837630.949391991</v>
      </c>
      <c r="P792" s="143">
        <f>INDEX(รายได้แยกตามสิทธิ!$E:$E,MATCH(CalBudget2567!$D792,รายได้แยกตามสิทธิ!$B:$B,0))</f>
        <v>9823423</v>
      </c>
      <c r="Q792" s="138">
        <f>INDEX(ผลงานOPDVisit_HDC!$D:$D,MATCH(CalBudget2567!$D792,ผลงานOPDVisit_HDC!$A:$A,0))</f>
        <v>19953</v>
      </c>
      <c r="R792" s="138">
        <f t="shared" si="619"/>
        <v>492.32812108454868</v>
      </c>
      <c r="S792" s="139">
        <f t="shared" si="620"/>
        <v>23943.599999999999</v>
      </c>
      <c r="T792" s="140">
        <f t="shared" si="621"/>
        <v>23943.599999999999</v>
      </c>
      <c r="U792" s="141">
        <f t="shared" si="622"/>
        <v>505.32558348118079</v>
      </c>
      <c r="V792" s="142">
        <f t="shared" si="623"/>
        <v>12099313.64064</v>
      </c>
      <c r="W792" s="143">
        <f>INDEX(รายได้แยกตามสิทธิ!$F:$F,MATCH(CalBudget2567!$D792,รายได้แยกตามสิทธิ!$B:$B,0))</f>
        <v>1689663.2</v>
      </c>
      <c r="X792" s="138">
        <f>INDEX(ผลงานOPDVisit_HDC!$E:$E,MATCH(CalBudget2567!$D792,ผลงานOPDVisit_HDC!$A:$A,0))</f>
        <v>5385</v>
      </c>
      <c r="Y792" s="138">
        <f t="shared" si="624"/>
        <v>313.77218198700092</v>
      </c>
      <c r="Z792" s="139">
        <f t="shared" si="625"/>
        <v>6462</v>
      </c>
      <c r="AA792" s="140">
        <f t="shared" si="626"/>
        <v>6462</v>
      </c>
      <c r="AB792" s="141">
        <f t="shared" si="627"/>
        <v>322.05576759145777</v>
      </c>
      <c r="AC792" s="142">
        <f t="shared" si="628"/>
        <v>2081124.3701760001</v>
      </c>
      <c r="AD792" s="143">
        <f>INDEX(รายได้แยกตามสิทธิ!$G:$G,MATCH(CalBudget2567!$D792,รายได้แยกตามสิทธิ!$B:$B,0))</f>
        <v>110341.43</v>
      </c>
      <c r="AE792" s="138">
        <f>INDEX(ผลงานOPDVisit_HDC!$G:$G,MATCH(CalBudget2567!$D792,ผลงานOPDVisit_HDC!$A:$A,0))</f>
        <v>104</v>
      </c>
      <c r="AF792" s="138">
        <f t="shared" si="629"/>
        <v>1060.9752884615384</v>
      </c>
      <c r="AG792" s="139">
        <f t="shared" si="630"/>
        <v>124.8</v>
      </c>
      <c r="AH792" s="140">
        <f t="shared" si="631"/>
        <v>124.8</v>
      </c>
      <c r="AI792" s="141">
        <f t="shared" si="632"/>
        <v>1088.9850360769231</v>
      </c>
      <c r="AJ792" s="142">
        <f t="shared" si="633"/>
        <v>135905.33250240001</v>
      </c>
      <c r="AK792" s="143">
        <f>INDEX(รายได้แยกตามสิทธิ!$H:$H,MATCH(CalBudget2567!$D792,รายได้แยกตามสิทธิ!$B:$B,0))</f>
        <v>5466458.5699999994</v>
      </c>
      <c r="AL792" s="138">
        <f>INDEX(ผลงานOPDVisit_HDC!$K:$K,MATCH(CalBudget2567!$D792,ผลงานOPDVisit_HDC!$A:$A,0))</f>
        <v>6253</v>
      </c>
      <c r="AM792" s="138">
        <f t="shared" si="634"/>
        <v>874.21374860067158</v>
      </c>
      <c r="AN792" s="139">
        <f t="shared" si="635"/>
        <v>7503.5999999999995</v>
      </c>
      <c r="AO792" s="140">
        <f t="shared" si="636"/>
        <v>7503.5999999999995</v>
      </c>
      <c r="AP792" s="141">
        <f t="shared" si="637"/>
        <v>897.29299156372929</v>
      </c>
      <c r="AQ792" s="142">
        <f t="shared" si="638"/>
        <v>6732927.6914975988</v>
      </c>
      <c r="AR792" s="144">
        <f t="shared" si="612"/>
        <v>66886901.984207995</v>
      </c>
      <c r="AS792" s="143">
        <f>INDEX(รายได้แยกตามสิทธิ!$I:$I,MATCH(CalBudget2567!$D792,รายได้แยกตามสิทธิ!$B:$B,0))</f>
        <v>14141862</v>
      </c>
      <c r="AT792" s="138">
        <f>INDEX(ผลงานAdjRw_DHES!$D:$D,MATCH(CalBudget2567!$D792,ผลงานAdjRw_DHES!$B:$B,0))</f>
        <v>1796.7273</v>
      </c>
      <c r="AU792" s="143">
        <f t="shared" si="639"/>
        <v>7870.9006091241563</v>
      </c>
      <c r="AV792" s="139">
        <f t="shared" si="640"/>
        <v>2156.07276</v>
      </c>
      <c r="AW792" s="140">
        <f t="shared" si="641"/>
        <v>2156.07276</v>
      </c>
      <c r="AX792" s="141">
        <f t="shared" si="642"/>
        <v>8078.692385205034</v>
      </c>
      <c r="AY792" s="142">
        <f t="shared" si="643"/>
        <v>17418248.588160001</v>
      </c>
      <c r="AZ792" s="143">
        <f>INDEX(รายได้แยกตามสิทธิ!$J:$J,MATCH(CalBudget2567!$D792,รายได้แยกตามสิทธิ!$B:$B,0))</f>
        <v>3568276.85</v>
      </c>
      <c r="BA792" s="138">
        <f>INDEX(ผลงานAdjRw_DHES!$F:$F,MATCH(CalBudget2567!$D792,ผลงานAdjRw_DHES!$B:$B,0))</f>
        <v>261.92020000000002</v>
      </c>
      <c r="BB792" s="143">
        <f t="shared" si="644"/>
        <v>13623.526745932539</v>
      </c>
      <c r="BC792" s="139">
        <f t="shared" si="645"/>
        <v>314.30423999999999</v>
      </c>
      <c r="BD792" s="140">
        <f t="shared" si="646"/>
        <v>314.30423999999999</v>
      </c>
      <c r="BE792" s="141">
        <f t="shared" si="647"/>
        <v>13983.187852025158</v>
      </c>
      <c r="BF792" s="142">
        <f t="shared" si="648"/>
        <v>4394975.2306079995</v>
      </c>
      <c r="BG792" s="143">
        <f>INDEX(รายได้แยกตามสิทธิ!$K:$K,MATCH(CalBudget2567!$D792,รายได้แยกตามสิทธิ!$B:$B,0))</f>
        <v>618192.25</v>
      </c>
      <c r="BH792" s="138">
        <f>INDEX(ผลงานAdjRw_DHES!$E:$E,MATCH(CalBudget2567!$D792,ผลงานAdjRw_DHES!$B:$B,0))</f>
        <v>76.087099999999992</v>
      </c>
      <c r="BI792" s="143">
        <f t="shared" si="649"/>
        <v>8124.7971075254554</v>
      </c>
      <c r="BJ792" s="139">
        <f t="shared" si="650"/>
        <v>91.304519999999982</v>
      </c>
      <c r="BK792" s="140">
        <f t="shared" si="651"/>
        <v>91.304519999999982</v>
      </c>
      <c r="BL792" s="141">
        <f t="shared" si="652"/>
        <v>8339.2917511641281</v>
      </c>
      <c r="BM792" s="142">
        <f t="shared" si="653"/>
        <v>761415.03047999996</v>
      </c>
      <c r="BN792" s="143">
        <f>INDEX(รายได้แยกตามสิทธิ!$N:$N,MATCH(CalBudget2567!$D792,รายได้แยกตามสิทธิ!$B:$B,0))</f>
        <v>775579</v>
      </c>
      <c r="BO792" s="138">
        <f>INDEX(ผลงานAdjRw_DHES!$I:$I,MATCH(CalBudget2567!$D792,ผลงานAdjRw_DHES!$B:$B,0))</f>
        <v>116.20349999999985</v>
      </c>
      <c r="BP792" s="143">
        <f t="shared" si="654"/>
        <v>6674.3170386434231</v>
      </c>
      <c r="BQ792" s="139">
        <f t="shared" si="655"/>
        <v>139.44419999999982</v>
      </c>
      <c r="BR792" s="140">
        <f t="shared" si="656"/>
        <v>139.44419999999982</v>
      </c>
      <c r="BS792" s="141">
        <f t="shared" si="657"/>
        <v>6850.5190084636097</v>
      </c>
      <c r="BT792" s="142">
        <f t="shared" si="658"/>
        <v>955265.14272000012</v>
      </c>
      <c r="BU792" s="144">
        <f t="shared" si="659"/>
        <v>23529903.991968002</v>
      </c>
      <c r="BV792" s="145">
        <f t="shared" si="613"/>
        <v>90416805.976175994</v>
      </c>
      <c r="BW792" s="146">
        <f>INDEX(รายได้แยกตามสิทธิ!$Q:$Q,MATCH(CalBudget2567!$D792,รายได้แยกตามสิทธิ!$B:$B,0))</f>
        <v>0.39</v>
      </c>
      <c r="BX792" s="145">
        <f t="shared" si="660"/>
        <v>35262554.330708638</v>
      </c>
      <c r="BY792" s="141"/>
      <c r="BZ792" s="143">
        <f t="shared" si="661"/>
        <v>121001</v>
      </c>
      <c r="CA792" s="138">
        <f>INDEX(ผลงานOPDVisit_HDC!$C:$C,MATCH(CalBudget2567!$D792,ผลงานOPDVisit_HDC!$A:$A,0))</f>
        <v>121001</v>
      </c>
      <c r="CB792" s="138">
        <f t="shared" si="662"/>
        <v>0</v>
      </c>
    </row>
    <row r="793" spans="1:80" hidden="1" x14ac:dyDescent="0.7">
      <c r="A793" s="136">
        <f>COUNTA($D$16:D793)</f>
        <v>778</v>
      </c>
      <c r="B793" s="1">
        <v>11</v>
      </c>
      <c r="C793" s="2" t="s">
        <v>64</v>
      </c>
      <c r="D793" s="91" t="s">
        <v>853</v>
      </c>
      <c r="E793" s="3" t="s">
        <v>1740</v>
      </c>
      <c r="F793" s="4" t="s">
        <v>1876</v>
      </c>
      <c r="G793" s="1">
        <v>6</v>
      </c>
      <c r="H793" s="3" t="s">
        <v>2965</v>
      </c>
      <c r="I793" s="137">
        <f>INDEX(รายได้แยกตามสิทธิ!$D:$D,MATCH(CalBudget2567!$D793,รายได้แยกตามสิทธิ!$B:$B,0))</f>
        <v>33424782.84</v>
      </c>
      <c r="J793" s="138">
        <f>INDEX(ผลงานOPDVisit_HDC!$F:$F,MATCH(CalBudget2567!$D793,ผลงานOPDVisit_HDC!$A:$A,0))</f>
        <v>76826</v>
      </c>
      <c r="K793" s="138">
        <f t="shared" si="614"/>
        <v>435.07123682086791</v>
      </c>
      <c r="L793" s="139">
        <f t="shared" si="615"/>
        <v>92191.2</v>
      </c>
      <c r="M793" s="140">
        <f t="shared" si="616"/>
        <v>92191.2</v>
      </c>
      <c r="N793" s="141">
        <f t="shared" si="617"/>
        <v>446.55711747293884</v>
      </c>
      <c r="O793" s="142">
        <f t="shared" si="618"/>
        <v>41168636.5283712</v>
      </c>
      <c r="P793" s="143">
        <f>INDEX(รายได้แยกตามสิทธิ!$E:$E,MATCH(CalBudget2567!$D793,รายได้แยกตามสิทธิ!$B:$B,0))</f>
        <v>4742332.16</v>
      </c>
      <c r="Q793" s="138">
        <f>INDEX(ผลงานOPDVisit_HDC!$D:$D,MATCH(CalBudget2567!$D793,ผลงานOPDVisit_HDC!$A:$A,0))</f>
        <v>7502</v>
      </c>
      <c r="R793" s="138">
        <f t="shared" si="619"/>
        <v>632.14238336443611</v>
      </c>
      <c r="S793" s="139">
        <f t="shared" si="620"/>
        <v>9002.4</v>
      </c>
      <c r="T793" s="140">
        <f t="shared" si="621"/>
        <v>9002.4</v>
      </c>
      <c r="U793" s="141">
        <f t="shared" si="622"/>
        <v>648.83094228525727</v>
      </c>
      <c r="V793" s="142">
        <f t="shared" si="623"/>
        <v>5841035.6748287994</v>
      </c>
      <c r="W793" s="143">
        <f>INDEX(รายได้แยกตามสิทธิ!$F:$F,MATCH(CalBudget2567!$D793,รายได้แยกตามสิทธิ!$B:$B,0))</f>
        <v>1166968.97</v>
      </c>
      <c r="X793" s="138">
        <f>INDEX(ผลงานOPDVisit_HDC!$E:$E,MATCH(CalBudget2567!$D793,ผลงานOPDVisit_HDC!$A:$A,0))</f>
        <v>5421</v>
      </c>
      <c r="Y793" s="138">
        <f t="shared" si="624"/>
        <v>215.26821066223943</v>
      </c>
      <c r="Z793" s="139">
        <f t="shared" si="625"/>
        <v>6505.2</v>
      </c>
      <c r="AA793" s="140">
        <f t="shared" si="626"/>
        <v>6505.2</v>
      </c>
      <c r="AB793" s="141">
        <f t="shared" si="627"/>
        <v>220.95129142372255</v>
      </c>
      <c r="AC793" s="142">
        <f t="shared" si="628"/>
        <v>1437332.3409696</v>
      </c>
      <c r="AD793" s="143">
        <f>INDEX(รายได้แยกตามสิทธิ!$G:$G,MATCH(CalBudget2567!$D793,รายได้แยกตามสิทธิ!$B:$B,0))</f>
        <v>44656</v>
      </c>
      <c r="AE793" s="138">
        <f>INDEX(ผลงานOPDVisit_HDC!$G:$G,MATCH(CalBudget2567!$D793,ผลงานOPDVisit_HDC!$A:$A,0))</f>
        <v>124</v>
      </c>
      <c r="AF793" s="138">
        <f t="shared" si="629"/>
        <v>360.12903225806451</v>
      </c>
      <c r="AG793" s="139">
        <f t="shared" si="630"/>
        <v>148.79999999999998</v>
      </c>
      <c r="AH793" s="140">
        <f t="shared" si="631"/>
        <v>148.79999999999998</v>
      </c>
      <c r="AI793" s="141">
        <f t="shared" si="632"/>
        <v>369.63643870967741</v>
      </c>
      <c r="AJ793" s="142">
        <f t="shared" si="633"/>
        <v>55001.902079999993</v>
      </c>
      <c r="AK793" s="143">
        <f>INDEX(รายได้แยกตามสิทธิ!$H:$H,MATCH(CalBudget2567!$D793,รายได้แยกตามสิทธิ!$B:$B,0))</f>
        <v>3675567.82</v>
      </c>
      <c r="AL793" s="138">
        <f>INDEX(ผลงานOPDVisit_HDC!$K:$K,MATCH(CalBudget2567!$D793,ผลงานOPDVisit_HDC!$A:$A,0))</f>
        <v>2526</v>
      </c>
      <c r="AM793" s="138">
        <f t="shared" si="634"/>
        <v>1455.0941488519397</v>
      </c>
      <c r="AN793" s="139">
        <f t="shared" si="635"/>
        <v>3031.2</v>
      </c>
      <c r="AO793" s="140">
        <f t="shared" si="636"/>
        <v>3031.2</v>
      </c>
      <c r="AP793" s="141">
        <f t="shared" si="637"/>
        <v>1493.5086343816311</v>
      </c>
      <c r="AQ793" s="142">
        <f t="shared" si="638"/>
        <v>4527123.3725375999</v>
      </c>
      <c r="AR793" s="144">
        <f t="shared" si="612"/>
        <v>53029129.818787195</v>
      </c>
      <c r="AS793" s="143">
        <f>INDEX(รายได้แยกตามสิทธิ!$I:$I,MATCH(CalBudget2567!$D793,รายได้แยกตามสิทธิ!$B:$B,0))</f>
        <v>13582002.050000001</v>
      </c>
      <c r="AT793" s="138">
        <f>INDEX(ผลงานAdjRw_DHES!$D:$D,MATCH(CalBudget2567!$D793,ผลงานAdjRw_DHES!$B:$B,0))</f>
        <v>1147.4950000000001</v>
      </c>
      <c r="AU793" s="143">
        <f t="shared" si="639"/>
        <v>11836.218937773148</v>
      </c>
      <c r="AV793" s="139">
        <f t="shared" si="640"/>
        <v>1376.9940000000001</v>
      </c>
      <c r="AW793" s="140">
        <f t="shared" si="641"/>
        <v>1376.9940000000001</v>
      </c>
      <c r="AX793" s="141">
        <f t="shared" si="642"/>
        <v>12148.69511773036</v>
      </c>
      <c r="AY793" s="142">
        <f t="shared" si="643"/>
        <v>16728680.284944002</v>
      </c>
      <c r="AZ793" s="143">
        <f>INDEX(รายได้แยกตามสิทธิ!$J:$J,MATCH(CalBudget2567!$D793,รายได้แยกตามสิทธิ!$B:$B,0))</f>
        <v>751194.89</v>
      </c>
      <c r="BA793" s="138">
        <f>INDEX(ผลงานAdjRw_DHES!$F:$F,MATCH(CalBudget2567!$D793,ผลงานAdjRw_DHES!$B:$B,0))</f>
        <v>73.739100000000008</v>
      </c>
      <c r="BB793" s="143">
        <f t="shared" si="644"/>
        <v>10187.199057216591</v>
      </c>
      <c r="BC793" s="139">
        <f t="shared" si="645"/>
        <v>88.486920000000012</v>
      </c>
      <c r="BD793" s="140">
        <f t="shared" si="646"/>
        <v>88.486920000000012</v>
      </c>
      <c r="BE793" s="141">
        <f t="shared" si="647"/>
        <v>10456.141112327108</v>
      </c>
      <c r="BF793" s="142">
        <f t="shared" si="648"/>
        <v>925231.72211520001</v>
      </c>
      <c r="BG793" s="143">
        <f>INDEX(รายได้แยกตามสิทธิ!$K:$K,MATCH(CalBudget2567!$D793,รายได้แยกตามสิทธิ!$B:$B,0))</f>
        <v>266534.37</v>
      </c>
      <c r="BH793" s="138">
        <f>INDEX(ผลงานAdjRw_DHES!$E:$E,MATCH(CalBudget2567!$D793,ผลงานAdjRw_DHES!$B:$B,0))</f>
        <v>27.026800000000001</v>
      </c>
      <c r="BI793" s="143">
        <f t="shared" si="649"/>
        <v>9861.8545295780477</v>
      </c>
      <c r="BJ793" s="139">
        <f t="shared" si="650"/>
        <v>32.432160000000003</v>
      </c>
      <c r="BK793" s="140">
        <f t="shared" si="651"/>
        <v>32.432160000000003</v>
      </c>
      <c r="BL793" s="141">
        <f t="shared" si="652"/>
        <v>10122.207489158907</v>
      </c>
      <c r="BM793" s="142">
        <f t="shared" si="653"/>
        <v>328285.05284159997</v>
      </c>
      <c r="BN793" s="143">
        <f>INDEX(รายได้แยกตามสิทธิ!$N:$N,MATCH(CalBudget2567!$D793,รายได้แยกตามสิทธิ!$B:$B,0))</f>
        <v>368796</v>
      </c>
      <c r="BO793" s="138">
        <f>INDEX(ผลงานAdjRw_DHES!$I:$I,MATCH(CalBudget2567!$D793,ผลงานAdjRw_DHES!$B:$B,0))</f>
        <v>48.402199999999851</v>
      </c>
      <c r="BP793" s="143">
        <f t="shared" si="654"/>
        <v>7619.4057294916583</v>
      </c>
      <c r="BQ793" s="139">
        <f t="shared" si="655"/>
        <v>58.08263999999982</v>
      </c>
      <c r="BR793" s="140">
        <f t="shared" si="656"/>
        <v>58.08263999999982</v>
      </c>
      <c r="BS793" s="141">
        <f t="shared" si="657"/>
        <v>7820.5580407502384</v>
      </c>
      <c r="BT793" s="142">
        <f t="shared" si="658"/>
        <v>454238.65728000004</v>
      </c>
      <c r="BU793" s="144">
        <f t="shared" si="659"/>
        <v>18436435.717180803</v>
      </c>
      <c r="BV793" s="145">
        <f t="shared" si="613"/>
        <v>71465565.535968006</v>
      </c>
      <c r="BW793" s="146">
        <f>INDEX(รายได้แยกตามสิทธิ!$Q:$Q,MATCH(CalBudget2567!$D793,รายได้แยกตามสิทธิ!$B:$B,0))</f>
        <v>0.55000000000000004</v>
      </c>
      <c r="BX793" s="145">
        <f t="shared" si="660"/>
        <v>39306061.044782408</v>
      </c>
      <c r="BY793" s="141"/>
      <c r="BZ793" s="143">
        <f t="shared" si="661"/>
        <v>92399</v>
      </c>
      <c r="CA793" s="138">
        <f>INDEX(ผลงานOPDVisit_HDC!$C:$C,MATCH(CalBudget2567!$D793,ผลงานOPDVisit_HDC!$A:$A,0))</f>
        <v>92399</v>
      </c>
      <c r="CB793" s="138">
        <f t="shared" si="662"/>
        <v>0</v>
      </c>
    </row>
    <row r="794" spans="1:80" hidden="1" x14ac:dyDescent="0.7">
      <c r="A794" s="136">
        <f>COUNTA($D$16:D794)</f>
        <v>779</v>
      </c>
      <c r="B794" s="1">
        <v>11</v>
      </c>
      <c r="C794" s="2" t="s">
        <v>64</v>
      </c>
      <c r="D794" s="91" t="s">
        <v>854</v>
      </c>
      <c r="E794" s="3" t="s">
        <v>1741</v>
      </c>
      <c r="F794" s="4" t="s">
        <v>1876</v>
      </c>
      <c r="G794" s="1">
        <v>3</v>
      </c>
      <c r="H794" s="3" t="s">
        <v>2972</v>
      </c>
      <c r="I794" s="137">
        <f>INDEX(รายได้แยกตามสิทธิ!$D:$D,MATCH(CalBudget2567!$D794,รายได้แยกตามสิทธิ!$B:$B,0))</f>
        <v>15185420.15</v>
      </c>
      <c r="J794" s="138">
        <f>INDEX(ผลงานOPDVisit_HDC!$F:$F,MATCH(CalBudget2567!$D794,ผลงานOPDVisit_HDC!$A:$A,0))</f>
        <v>32922</v>
      </c>
      <c r="K794" s="138">
        <f t="shared" si="614"/>
        <v>461.25448484296214</v>
      </c>
      <c r="L794" s="139">
        <f t="shared" si="615"/>
        <v>39506.400000000001</v>
      </c>
      <c r="M794" s="140">
        <f t="shared" si="616"/>
        <v>39506.400000000001</v>
      </c>
      <c r="N794" s="141">
        <f t="shared" si="617"/>
        <v>473.43160324281632</v>
      </c>
      <c r="O794" s="142">
        <f t="shared" si="618"/>
        <v>18703578.290351998</v>
      </c>
      <c r="P794" s="143">
        <f>INDEX(รายได้แยกตามสิทธิ!$E:$E,MATCH(CalBudget2567!$D794,รายได้แยกตามสิทธิ!$B:$B,0))</f>
        <v>3999321.38</v>
      </c>
      <c r="Q794" s="138">
        <f>INDEX(ผลงานOPDVisit_HDC!$D:$D,MATCH(CalBudget2567!$D794,ผลงานOPDVisit_HDC!$A:$A,0))</f>
        <v>9245</v>
      </c>
      <c r="R794" s="138">
        <f t="shared" si="619"/>
        <v>432.59290210924826</v>
      </c>
      <c r="S794" s="139">
        <f t="shared" si="620"/>
        <v>11094</v>
      </c>
      <c r="T794" s="140">
        <f t="shared" si="621"/>
        <v>11094</v>
      </c>
      <c r="U794" s="141">
        <f t="shared" si="622"/>
        <v>444.01335472493241</v>
      </c>
      <c r="V794" s="142">
        <f t="shared" si="623"/>
        <v>4925884.1573184002</v>
      </c>
      <c r="W794" s="143">
        <f>INDEX(รายได้แยกตามสิทธิ!$F:$F,MATCH(CalBudget2567!$D794,รายได้แยกตามสิทธิ!$B:$B,0))</f>
        <v>877156.3</v>
      </c>
      <c r="X794" s="138">
        <f>INDEX(ผลงานOPDVisit_HDC!$E:$E,MATCH(CalBudget2567!$D794,ผลงานOPDVisit_HDC!$A:$A,0))</f>
        <v>3688</v>
      </c>
      <c r="Y794" s="138">
        <f t="shared" si="624"/>
        <v>237.84064533622561</v>
      </c>
      <c r="Z794" s="139">
        <f t="shared" si="625"/>
        <v>4425.5999999999995</v>
      </c>
      <c r="AA794" s="140">
        <f t="shared" si="626"/>
        <v>4425.5999999999995</v>
      </c>
      <c r="AB794" s="141">
        <f t="shared" si="627"/>
        <v>244.11963837310196</v>
      </c>
      <c r="AC794" s="142">
        <f t="shared" si="628"/>
        <v>1080375.8715839998</v>
      </c>
      <c r="AD794" s="143">
        <f>INDEX(รายได้แยกตามสิทธิ!$G:$G,MATCH(CalBudget2567!$D794,รายได้แยกตามสิทธิ!$B:$B,0))</f>
        <v>28101</v>
      </c>
      <c r="AE794" s="138">
        <f>INDEX(ผลงานOPDVisit_HDC!$G:$G,MATCH(CalBudget2567!$D794,ผลงานOPDVisit_HDC!$A:$A,0))</f>
        <v>21</v>
      </c>
      <c r="AF794" s="138">
        <f t="shared" si="629"/>
        <v>1338.1428571428571</v>
      </c>
      <c r="AG794" s="139">
        <f t="shared" si="630"/>
        <v>25.2</v>
      </c>
      <c r="AH794" s="140">
        <f t="shared" si="631"/>
        <v>25.2</v>
      </c>
      <c r="AI794" s="141">
        <f t="shared" si="632"/>
        <v>1373.4698285714285</v>
      </c>
      <c r="AJ794" s="142">
        <f t="shared" si="633"/>
        <v>34611.439679999996</v>
      </c>
      <c r="AK794" s="143">
        <f>INDEX(รายได้แยกตามสิทธิ!$H:$H,MATCH(CalBudget2567!$D794,รายได้แยกตามสิทธิ!$B:$B,0))</f>
        <v>1501769</v>
      </c>
      <c r="AL794" s="138">
        <f>INDEX(ผลงานOPDVisit_HDC!$K:$K,MATCH(CalBudget2567!$D794,ผลงานOPDVisit_HDC!$A:$A,0))</f>
        <v>2650</v>
      </c>
      <c r="AM794" s="138">
        <f t="shared" si="634"/>
        <v>566.70528301886793</v>
      </c>
      <c r="AN794" s="139">
        <f t="shared" si="635"/>
        <v>3180</v>
      </c>
      <c r="AO794" s="140">
        <f t="shared" si="636"/>
        <v>3180</v>
      </c>
      <c r="AP794" s="141">
        <f t="shared" si="637"/>
        <v>581.66630249056607</v>
      </c>
      <c r="AQ794" s="142">
        <f t="shared" si="638"/>
        <v>1849698.84192</v>
      </c>
      <c r="AR794" s="144">
        <f t="shared" si="612"/>
        <v>26594148.600854397</v>
      </c>
      <c r="AS794" s="143">
        <f>INDEX(รายได้แยกตามสิทธิ!$I:$I,MATCH(CalBudget2567!$D794,รายได้แยกตามสิทธิ!$B:$B,0))</f>
        <v>6196271.7400000002</v>
      </c>
      <c r="AT794" s="138">
        <f>INDEX(ผลงานAdjRw_DHES!$D:$D,MATCH(CalBudget2567!$D794,ผลงานAdjRw_DHES!$B:$B,0))</f>
        <v>354.40119999999996</v>
      </c>
      <c r="AU794" s="143">
        <f t="shared" si="639"/>
        <v>17483.777537999311</v>
      </c>
      <c r="AV794" s="139">
        <f t="shared" si="640"/>
        <v>425.28143999999992</v>
      </c>
      <c r="AW794" s="140">
        <f t="shared" si="641"/>
        <v>425.28143999999992</v>
      </c>
      <c r="AX794" s="141">
        <f t="shared" si="642"/>
        <v>17945.349265002493</v>
      </c>
      <c r="AY794" s="142">
        <f t="shared" si="643"/>
        <v>7631823.9767232006</v>
      </c>
      <c r="AZ794" s="143">
        <f>INDEX(รายได้แยกตามสิทธิ!$J:$J,MATCH(CalBudget2567!$D794,รายได้แยกตามสิทธิ!$B:$B,0))</f>
        <v>724138.11</v>
      </c>
      <c r="BA794" s="138">
        <f>INDEX(ผลงานAdjRw_DHES!$F:$F,MATCH(CalBudget2567!$D794,ผลงานAdjRw_DHES!$B:$B,0))</f>
        <v>37.349500000000006</v>
      </c>
      <c r="BB794" s="143">
        <f t="shared" si="644"/>
        <v>19388.16075181729</v>
      </c>
      <c r="BC794" s="139">
        <f t="shared" si="645"/>
        <v>44.819400000000009</v>
      </c>
      <c r="BD794" s="140">
        <f t="shared" si="646"/>
        <v>44.819400000000009</v>
      </c>
      <c r="BE794" s="141">
        <f t="shared" si="647"/>
        <v>19900.008195665265</v>
      </c>
      <c r="BF794" s="142">
        <f t="shared" si="648"/>
        <v>891906.42732479994</v>
      </c>
      <c r="BG794" s="143">
        <f>INDEX(รายได้แยกตามสิทธิ!$K:$K,MATCH(CalBudget2567!$D794,รายได้แยกตามสิทธิ!$B:$B,0))</f>
        <v>232092.7</v>
      </c>
      <c r="BH794" s="138">
        <f>INDEX(ผลงานAdjRw_DHES!$E:$E,MATCH(CalBudget2567!$D794,ผลงานAdjRw_DHES!$B:$B,0))</f>
        <v>16.958100000000002</v>
      </c>
      <c r="BI794" s="143">
        <f t="shared" si="649"/>
        <v>13686.244331617338</v>
      </c>
      <c r="BJ794" s="139">
        <f t="shared" si="650"/>
        <v>20.349720000000001</v>
      </c>
      <c r="BK794" s="140">
        <f t="shared" si="651"/>
        <v>20.349720000000001</v>
      </c>
      <c r="BL794" s="141">
        <f t="shared" si="652"/>
        <v>14047.561181972036</v>
      </c>
      <c r="BM794" s="142">
        <f t="shared" si="653"/>
        <v>285863.936736</v>
      </c>
      <c r="BN794" s="143">
        <f>INDEX(รายได้แยกตามสิทธิ!$N:$N,MATCH(CalBudget2567!$D794,รายได้แยกตามสิทธิ!$B:$B,0))</f>
        <v>379593</v>
      </c>
      <c r="BO794" s="138">
        <f>INDEX(ผลงานAdjRw_DHES!$I:$I,MATCH(CalBudget2567!$D794,ผลงานAdjRw_DHES!$B:$B,0))</f>
        <v>22.920599999999951</v>
      </c>
      <c r="BP794" s="143">
        <f t="shared" si="654"/>
        <v>16561.215674982366</v>
      </c>
      <c r="BQ794" s="139">
        <f t="shared" si="655"/>
        <v>27.504719999999939</v>
      </c>
      <c r="BR794" s="140">
        <f t="shared" si="656"/>
        <v>27.504719999999939</v>
      </c>
      <c r="BS794" s="141">
        <f t="shared" si="657"/>
        <v>16998.4317688019</v>
      </c>
      <c r="BT794" s="142">
        <f t="shared" si="658"/>
        <v>467537.10623999994</v>
      </c>
      <c r="BU794" s="144">
        <f t="shared" si="659"/>
        <v>9277131.4470240027</v>
      </c>
      <c r="BV794" s="145">
        <f t="shared" si="613"/>
        <v>35871280.047878399</v>
      </c>
      <c r="BW794" s="146">
        <f>INDEX(รายได้แยกตามสิทธิ!$Q:$Q,MATCH(CalBudget2567!$D794,รายได้แยกตามสิทธิ!$B:$B,0))</f>
        <v>0.48</v>
      </c>
      <c r="BX794" s="145">
        <f t="shared" si="660"/>
        <v>17218214.422981631</v>
      </c>
      <c r="BY794" s="141"/>
      <c r="BZ794" s="143">
        <f t="shared" si="661"/>
        <v>48526</v>
      </c>
      <c r="CA794" s="138">
        <f>INDEX(ผลงานOPDVisit_HDC!$C:$C,MATCH(CalBudget2567!$D794,ผลงานOPDVisit_HDC!$A:$A,0))</f>
        <v>48526</v>
      </c>
      <c r="CB794" s="138">
        <f t="shared" si="662"/>
        <v>0</v>
      </c>
    </row>
    <row r="795" spans="1:80" hidden="1" x14ac:dyDescent="0.7">
      <c r="A795" s="136">
        <f>COUNTA($D$16:D795)</f>
        <v>780</v>
      </c>
      <c r="B795" s="1">
        <v>11</v>
      </c>
      <c r="C795" s="2" t="s">
        <v>64</v>
      </c>
      <c r="D795" s="91" t="s">
        <v>855</v>
      </c>
      <c r="E795" s="3" t="s">
        <v>1742</v>
      </c>
      <c r="F795" s="4" t="s">
        <v>1876</v>
      </c>
      <c r="G795" s="1">
        <v>5</v>
      </c>
      <c r="H795" s="3" t="s">
        <v>2964</v>
      </c>
      <c r="I795" s="137">
        <f>INDEX(รายได้แยกตามสิทธิ!$D:$D,MATCH(CalBudget2567!$D795,รายได้แยกตามสิทธิ!$B:$B,0))</f>
        <v>25206570.75</v>
      </c>
      <c r="J795" s="138">
        <f>INDEX(ผลงานOPDVisit_HDC!$F:$F,MATCH(CalBudget2567!$D795,ผลงานOPDVisit_HDC!$A:$A,0))</f>
        <v>47586</v>
      </c>
      <c r="K795" s="138">
        <f t="shared" si="614"/>
        <v>529.7056014373976</v>
      </c>
      <c r="L795" s="139">
        <f t="shared" si="615"/>
        <v>57103.199999999997</v>
      </c>
      <c r="M795" s="140">
        <f t="shared" si="616"/>
        <v>57103.199999999997</v>
      </c>
      <c r="N795" s="141">
        <f t="shared" si="617"/>
        <v>543.68982931534492</v>
      </c>
      <c r="O795" s="142">
        <f t="shared" si="618"/>
        <v>31046429.061360002</v>
      </c>
      <c r="P795" s="143">
        <f>INDEX(รายได้แยกตามสิทธิ!$E:$E,MATCH(CalBudget2567!$D795,รายได้แยกตามสิทธิ!$B:$B,0))</f>
        <v>4701191.6500000004</v>
      </c>
      <c r="Q795" s="138">
        <f>INDEX(ผลงานOPDVisit_HDC!$D:$D,MATCH(CalBudget2567!$D795,ผลงานOPDVisit_HDC!$A:$A,0))</f>
        <v>10076</v>
      </c>
      <c r="R795" s="138">
        <f t="shared" si="619"/>
        <v>466.57320861452962</v>
      </c>
      <c r="S795" s="139">
        <f t="shared" si="620"/>
        <v>12091.199999999999</v>
      </c>
      <c r="T795" s="140">
        <f t="shared" si="621"/>
        <v>12091.199999999999</v>
      </c>
      <c r="U795" s="141">
        <f t="shared" si="622"/>
        <v>478.89074132195321</v>
      </c>
      <c r="V795" s="142">
        <f t="shared" si="623"/>
        <v>5790363.7314720005</v>
      </c>
      <c r="W795" s="143">
        <f>INDEX(รายได้แยกตามสิทธิ!$F:$F,MATCH(CalBudget2567!$D795,รายได้แยกตามสิทธิ!$B:$B,0))</f>
        <v>592509</v>
      </c>
      <c r="X795" s="138">
        <f>INDEX(ผลงานOPDVisit_HDC!$E:$E,MATCH(CalBudget2567!$D795,ผลงานOPDVisit_HDC!$A:$A,0))</f>
        <v>2380</v>
      </c>
      <c r="Y795" s="138">
        <f t="shared" si="624"/>
        <v>248.95336134453783</v>
      </c>
      <c r="Z795" s="139">
        <f t="shared" si="625"/>
        <v>2856</v>
      </c>
      <c r="AA795" s="140">
        <f t="shared" si="626"/>
        <v>2856</v>
      </c>
      <c r="AB795" s="141">
        <f t="shared" si="627"/>
        <v>255.52573008403363</v>
      </c>
      <c r="AC795" s="142">
        <f t="shared" si="628"/>
        <v>729781.48512000008</v>
      </c>
      <c r="AD795" s="143">
        <f>INDEX(รายได้แยกตามสิทธิ!$G:$G,MATCH(CalBudget2567!$D795,รายได้แยกตามสิทธิ!$B:$B,0))</f>
        <v>29552</v>
      </c>
      <c r="AE795" s="138">
        <f>INDEX(ผลงานOPDVisit_HDC!$G:$G,MATCH(CalBudget2567!$D795,ผลงานOPDVisit_HDC!$A:$A,0))</f>
        <v>156</v>
      </c>
      <c r="AF795" s="138">
        <f t="shared" si="629"/>
        <v>189.43589743589743</v>
      </c>
      <c r="AG795" s="139">
        <f t="shared" si="630"/>
        <v>187.2</v>
      </c>
      <c r="AH795" s="140">
        <f t="shared" si="631"/>
        <v>187.2</v>
      </c>
      <c r="AI795" s="141">
        <f t="shared" si="632"/>
        <v>194.43700512820513</v>
      </c>
      <c r="AJ795" s="142">
        <f t="shared" si="633"/>
        <v>36398.607359999995</v>
      </c>
      <c r="AK795" s="143">
        <f>INDEX(รายได้แยกตามสิทธิ!$H:$H,MATCH(CalBudget2567!$D795,รายได้แยกตามสิทธิ!$B:$B,0))</f>
        <v>1724076.75</v>
      </c>
      <c r="AL795" s="138">
        <f>INDEX(ผลงานOPDVisit_HDC!$K:$K,MATCH(CalBudget2567!$D795,ผลงานOPDVisit_HDC!$A:$A,0))</f>
        <v>4592</v>
      </c>
      <c r="AM795" s="138">
        <f t="shared" si="634"/>
        <v>375.45225391986065</v>
      </c>
      <c r="AN795" s="139">
        <f t="shared" si="635"/>
        <v>5510.4</v>
      </c>
      <c r="AO795" s="140">
        <f t="shared" si="636"/>
        <v>5510.4</v>
      </c>
      <c r="AP795" s="141">
        <f t="shared" si="637"/>
        <v>385.364193423345</v>
      </c>
      <c r="AQ795" s="142">
        <f t="shared" si="638"/>
        <v>2123510.8514400003</v>
      </c>
      <c r="AR795" s="144">
        <f t="shared" si="612"/>
        <v>39726483.736751996</v>
      </c>
      <c r="AS795" s="143">
        <f>INDEX(รายได้แยกตามสิทธิ!$I:$I,MATCH(CalBudget2567!$D795,รายได้แยกตามสิทธิ!$B:$B,0))</f>
        <v>7447441.5800000001</v>
      </c>
      <c r="AT795" s="138">
        <f>INDEX(ผลงานAdjRw_DHES!$D:$D,MATCH(CalBudget2567!$D795,ผลงานAdjRw_DHES!$B:$B,0))</f>
        <v>830</v>
      </c>
      <c r="AU795" s="143">
        <f t="shared" si="639"/>
        <v>8972.8211807228909</v>
      </c>
      <c r="AV795" s="139">
        <f t="shared" si="640"/>
        <v>996</v>
      </c>
      <c r="AW795" s="140">
        <f t="shared" si="641"/>
        <v>996</v>
      </c>
      <c r="AX795" s="141">
        <f t="shared" si="642"/>
        <v>9209.7036598939758</v>
      </c>
      <c r="AY795" s="142">
        <f t="shared" si="643"/>
        <v>9172864.8452544007</v>
      </c>
      <c r="AZ795" s="143">
        <f>INDEX(รายได้แยกตามสิทธิ!$J:$J,MATCH(CalBudget2567!$D795,รายได้แยกตามสิทธิ!$B:$B,0))</f>
        <v>1364630.6</v>
      </c>
      <c r="BA795" s="138">
        <f>INDEX(ผลงานAdjRw_DHES!$F:$F,MATCH(CalBudget2567!$D795,ผลงานAdjRw_DHES!$B:$B,0))</f>
        <v>127</v>
      </c>
      <c r="BB795" s="143">
        <f t="shared" si="644"/>
        <v>10745.12283464567</v>
      </c>
      <c r="BC795" s="139">
        <f t="shared" si="645"/>
        <v>152.4</v>
      </c>
      <c r="BD795" s="140">
        <f t="shared" si="646"/>
        <v>152.4</v>
      </c>
      <c r="BE795" s="141">
        <f t="shared" si="647"/>
        <v>11028.794077480316</v>
      </c>
      <c r="BF795" s="142">
        <f t="shared" si="648"/>
        <v>1680788.2174080003</v>
      </c>
      <c r="BG795" s="143">
        <f>INDEX(รายได้แยกตามสิทธิ!$K:$K,MATCH(CalBudget2567!$D795,รายได้แยกตามสิทธิ!$B:$B,0))</f>
        <v>200661</v>
      </c>
      <c r="BH795" s="138">
        <f>INDEX(ผลงานAdjRw_DHES!$E:$E,MATCH(CalBudget2567!$D795,ผลงานAdjRw_DHES!$B:$B,0))</f>
        <v>23</v>
      </c>
      <c r="BI795" s="143">
        <f t="shared" si="649"/>
        <v>8724.391304347826</v>
      </c>
      <c r="BJ795" s="139">
        <f t="shared" si="650"/>
        <v>27.599999999999998</v>
      </c>
      <c r="BK795" s="140">
        <f t="shared" si="651"/>
        <v>27.599999999999998</v>
      </c>
      <c r="BL795" s="141">
        <f t="shared" si="652"/>
        <v>8954.7152347826086</v>
      </c>
      <c r="BM795" s="142">
        <f t="shared" si="653"/>
        <v>247150.14047999997</v>
      </c>
      <c r="BN795" s="143">
        <f>INDEX(รายได้แยกตามสิทธิ!$N:$N,MATCH(CalBudget2567!$D795,รายได้แยกตามสิทธิ!$B:$B,0))</f>
        <v>274414.86</v>
      </c>
      <c r="BO795" s="138">
        <f>INDEX(ผลงานAdjRw_DHES!$I:$I,MATCH(CalBudget2567!$D795,ผลงานAdjRw_DHES!$B:$B,0))</f>
        <v>66</v>
      </c>
      <c r="BP795" s="143">
        <f t="shared" si="654"/>
        <v>4157.800909090909</v>
      </c>
      <c r="BQ795" s="139">
        <f t="shared" si="655"/>
        <v>79.2</v>
      </c>
      <c r="BR795" s="140">
        <f t="shared" si="656"/>
        <v>79.2</v>
      </c>
      <c r="BS795" s="141">
        <f t="shared" si="657"/>
        <v>4267.5668530909088</v>
      </c>
      <c r="BT795" s="142">
        <f t="shared" si="658"/>
        <v>337991.2947648</v>
      </c>
      <c r="BU795" s="144">
        <f t="shared" si="659"/>
        <v>11438794.497907201</v>
      </c>
      <c r="BV795" s="145">
        <f t="shared" si="613"/>
        <v>51165278.234659195</v>
      </c>
      <c r="BW795" s="146">
        <f>INDEX(รายได้แยกตามสิทธิ!$Q:$Q,MATCH(CalBudget2567!$D795,รายได้แยกตามสิทธิ!$B:$B,0))</f>
        <v>0.39</v>
      </c>
      <c r="BX795" s="145">
        <f t="shared" si="660"/>
        <v>19954458.511517085</v>
      </c>
      <c r="BY795" s="141"/>
      <c r="BZ795" s="143">
        <f t="shared" si="661"/>
        <v>64790</v>
      </c>
      <c r="CA795" s="138">
        <f>INDEX(ผลงานOPDVisit_HDC!$C:$C,MATCH(CalBudget2567!$D795,ผลงานOPDVisit_HDC!$A:$A,0))</f>
        <v>64790</v>
      </c>
      <c r="CB795" s="138">
        <f t="shared" si="662"/>
        <v>0</v>
      </c>
    </row>
    <row r="796" spans="1:80" hidden="1" x14ac:dyDescent="0.7">
      <c r="A796" s="136">
        <f>COUNTA($D$16:D796)</f>
        <v>781</v>
      </c>
      <c r="B796" s="1">
        <v>11</v>
      </c>
      <c r="C796" s="2" t="s">
        <v>64</v>
      </c>
      <c r="D796" s="91" t="s">
        <v>856</v>
      </c>
      <c r="E796" s="3" t="s">
        <v>1590</v>
      </c>
      <c r="F796" s="4" t="s">
        <v>1876</v>
      </c>
      <c r="G796" s="1">
        <v>5</v>
      </c>
      <c r="H796" s="3" t="s">
        <v>2964</v>
      </c>
      <c r="I796" s="137">
        <f>INDEX(รายได้แยกตามสิทธิ!$D:$D,MATCH(CalBudget2567!$D796,รายได้แยกตามสิทธิ!$B:$B,0))</f>
        <v>22398981.25</v>
      </c>
      <c r="J796" s="138">
        <f>INDEX(ผลงานOPDVisit_HDC!$F:$F,MATCH(CalBudget2567!$D796,ผลงานOPDVisit_HDC!$A:$A,0))</f>
        <v>40797</v>
      </c>
      <c r="K796" s="138">
        <f t="shared" si="614"/>
        <v>549.0350087016202</v>
      </c>
      <c r="L796" s="139">
        <f t="shared" si="615"/>
        <v>48956.4</v>
      </c>
      <c r="M796" s="140">
        <f t="shared" si="616"/>
        <v>48956.4</v>
      </c>
      <c r="N796" s="141">
        <f t="shared" si="617"/>
        <v>563.52953293134294</v>
      </c>
      <c r="O796" s="142">
        <f t="shared" si="618"/>
        <v>27588377.226</v>
      </c>
      <c r="P796" s="143">
        <f>INDEX(รายได้แยกตามสิทธิ!$E:$E,MATCH(CalBudget2567!$D796,รายได้แยกตามสิทธิ!$B:$B,0))</f>
        <v>2859027.75</v>
      </c>
      <c r="Q796" s="138">
        <f>INDEX(ผลงานOPDVisit_HDC!$D:$D,MATCH(CalBudget2567!$D796,ผลงานOPDVisit_HDC!$A:$A,0))</f>
        <v>5621</v>
      </c>
      <c r="R796" s="138">
        <f t="shared" si="619"/>
        <v>508.6332947874044</v>
      </c>
      <c r="S796" s="139">
        <f t="shared" si="620"/>
        <v>6745.2</v>
      </c>
      <c r="T796" s="140">
        <f t="shared" si="621"/>
        <v>6745.2</v>
      </c>
      <c r="U796" s="141">
        <f t="shared" si="622"/>
        <v>522.06121376979183</v>
      </c>
      <c r="V796" s="142">
        <f t="shared" si="623"/>
        <v>3521407.2991199996</v>
      </c>
      <c r="W796" s="143">
        <f>INDEX(รายได้แยกตามสิทธิ!$F:$F,MATCH(CalBudget2567!$D796,รายได้แยกตามสิทธิ!$B:$B,0))</f>
        <v>1051226</v>
      </c>
      <c r="X796" s="138">
        <f>INDEX(ผลงานOPDVisit_HDC!$E:$E,MATCH(CalBudget2567!$D796,ผลงานOPDVisit_HDC!$A:$A,0))</f>
        <v>3159</v>
      </c>
      <c r="Y796" s="138">
        <f t="shared" si="624"/>
        <v>332.77176321620766</v>
      </c>
      <c r="Z796" s="139">
        <f t="shared" si="625"/>
        <v>3790.7999999999997</v>
      </c>
      <c r="AA796" s="140">
        <f t="shared" si="626"/>
        <v>3790.7999999999997</v>
      </c>
      <c r="AB796" s="141">
        <f t="shared" si="627"/>
        <v>341.55693776511555</v>
      </c>
      <c r="AC796" s="142">
        <f t="shared" si="628"/>
        <v>1294774.0396799999</v>
      </c>
      <c r="AD796" s="143">
        <f>INDEX(รายได้แยกตามสิทธิ!$G:$G,MATCH(CalBudget2567!$D796,รายได้แยกตามสิทธิ!$B:$B,0))</f>
        <v>0</v>
      </c>
      <c r="AE796" s="138">
        <f>INDEX(ผลงานOPDVisit_HDC!$G:$G,MATCH(CalBudget2567!$D796,ผลงานOPDVisit_HDC!$A:$A,0))</f>
        <v>1</v>
      </c>
      <c r="AF796" s="138">
        <f t="shared" si="629"/>
        <v>0</v>
      </c>
      <c r="AG796" s="139">
        <f t="shared" si="630"/>
        <v>1.2</v>
      </c>
      <c r="AH796" s="140">
        <f t="shared" si="631"/>
        <v>1.2</v>
      </c>
      <c r="AI796" s="141">
        <f t="shared" si="632"/>
        <v>0</v>
      </c>
      <c r="AJ796" s="142">
        <f t="shared" si="633"/>
        <v>0</v>
      </c>
      <c r="AK796" s="143">
        <f>INDEX(รายได้แยกตามสิทธิ!$H:$H,MATCH(CalBudget2567!$D796,รายได้แยกตามสิทธิ!$B:$B,0))</f>
        <v>1260090.6100000001</v>
      </c>
      <c r="AL796" s="138">
        <f>INDEX(ผลงานOPDVisit_HDC!$K:$K,MATCH(CalBudget2567!$D796,ผลงานOPDVisit_HDC!$A:$A,0))</f>
        <v>1462</v>
      </c>
      <c r="AM796" s="138">
        <f t="shared" si="634"/>
        <v>861.89508207934341</v>
      </c>
      <c r="AN796" s="139">
        <f t="shared" si="635"/>
        <v>1754.3999999999999</v>
      </c>
      <c r="AO796" s="140">
        <f t="shared" si="636"/>
        <v>1754.3999999999999</v>
      </c>
      <c r="AP796" s="141">
        <f t="shared" si="637"/>
        <v>884.64911224623802</v>
      </c>
      <c r="AQ796" s="142">
        <f t="shared" si="638"/>
        <v>1552028.4025247998</v>
      </c>
      <c r="AR796" s="144">
        <f t="shared" si="612"/>
        <v>33956586.967324801</v>
      </c>
      <c r="AS796" s="143">
        <f>INDEX(รายได้แยกตามสิทธิ!$I:$I,MATCH(CalBudget2567!$D796,รายได้แยกตามสิทธิ!$B:$B,0))</f>
        <v>10744322.880000001</v>
      </c>
      <c r="AT796" s="138">
        <f>INDEX(ผลงานAdjRw_DHES!$D:$D,MATCH(CalBudget2567!$D796,ผลงานAdjRw_DHES!$B:$B,0))</f>
        <v>879.86379999999986</v>
      </c>
      <c r="AU796" s="143">
        <f t="shared" si="639"/>
        <v>12211.347801784779</v>
      </c>
      <c r="AV796" s="139">
        <f t="shared" si="640"/>
        <v>1055.8365599999997</v>
      </c>
      <c r="AW796" s="140">
        <f t="shared" si="641"/>
        <v>1055.8365599999997</v>
      </c>
      <c r="AX796" s="141">
        <f t="shared" si="642"/>
        <v>12533.727383751897</v>
      </c>
      <c r="AY796" s="142">
        <f t="shared" si="643"/>
        <v>13233567.604838399</v>
      </c>
      <c r="AZ796" s="143">
        <f>INDEX(รายได้แยกตามสิทธิ!$J:$J,MATCH(CalBudget2567!$D796,รายได้แยกตามสิทธิ!$B:$B,0))</f>
        <v>1818938.54</v>
      </c>
      <c r="BA796" s="138">
        <f>INDEX(ผลงานAdjRw_DHES!$F:$F,MATCH(CalBudget2567!$D796,ผลงานAdjRw_DHES!$B:$B,0))</f>
        <v>76.121300000000005</v>
      </c>
      <c r="BB796" s="143">
        <f t="shared" si="644"/>
        <v>23895.263743525134</v>
      </c>
      <c r="BC796" s="139">
        <f t="shared" si="645"/>
        <v>91.345560000000006</v>
      </c>
      <c r="BD796" s="140">
        <f t="shared" si="646"/>
        <v>91.345560000000006</v>
      </c>
      <c r="BE796" s="141">
        <f t="shared" si="647"/>
        <v>24526.098706354198</v>
      </c>
      <c r="BF796" s="142">
        <f t="shared" si="648"/>
        <v>2240350.2209472</v>
      </c>
      <c r="BG796" s="143">
        <f>INDEX(รายได้แยกตามสิทธิ!$K:$K,MATCH(CalBudget2567!$D796,รายได้แยกตามสิทธิ!$B:$B,0))</f>
        <v>411570.5</v>
      </c>
      <c r="BH796" s="138">
        <f>INDEX(ผลงานAdjRw_DHES!$E:$E,MATCH(CalBudget2567!$D796,ผลงานAdjRw_DHES!$B:$B,0))</f>
        <v>18.939800000000002</v>
      </c>
      <c r="BI796" s="143">
        <f t="shared" si="649"/>
        <v>21730.45649901266</v>
      </c>
      <c r="BJ796" s="139">
        <f t="shared" si="650"/>
        <v>22.72776</v>
      </c>
      <c r="BK796" s="140">
        <f t="shared" si="651"/>
        <v>22.72776</v>
      </c>
      <c r="BL796" s="141">
        <f t="shared" si="652"/>
        <v>22304.140550586595</v>
      </c>
      <c r="BM796" s="142">
        <f t="shared" si="653"/>
        <v>506923.15343999997</v>
      </c>
      <c r="BN796" s="143">
        <f>INDEX(รายได้แยกตามสิทธิ!$N:$N,MATCH(CalBudget2567!$D796,รายได้แยกตามสิทธิ!$B:$B,0))</f>
        <v>433035</v>
      </c>
      <c r="BO796" s="138">
        <f>INDEX(ผลงานAdjRw_DHES!$I:$I,MATCH(CalBudget2567!$D796,ผลงานAdjRw_DHES!$B:$B,0))</f>
        <v>35.028500000000122</v>
      </c>
      <c r="BP796" s="143">
        <f t="shared" si="654"/>
        <v>12362.362076594729</v>
      </c>
      <c r="BQ796" s="139">
        <f t="shared" si="655"/>
        <v>42.034200000000148</v>
      </c>
      <c r="BR796" s="140">
        <f t="shared" si="656"/>
        <v>42.034200000000148</v>
      </c>
      <c r="BS796" s="141">
        <f t="shared" si="657"/>
        <v>12688.72843541683</v>
      </c>
      <c r="BT796" s="142">
        <f t="shared" si="658"/>
        <v>533360.54879999999</v>
      </c>
      <c r="BU796" s="144">
        <f t="shared" si="659"/>
        <v>16514201.528025601</v>
      </c>
      <c r="BV796" s="145">
        <f t="shared" si="613"/>
        <v>50470788.495350406</v>
      </c>
      <c r="BW796" s="146">
        <f>INDEX(รายได้แยกตามสิทธิ!$Q:$Q,MATCH(CalBudget2567!$D796,รายได้แยกตามสิทธิ!$B:$B,0))</f>
        <v>0.51</v>
      </c>
      <c r="BX796" s="145">
        <f t="shared" si="660"/>
        <v>25740102.132628709</v>
      </c>
      <c r="BY796" s="141"/>
      <c r="BZ796" s="143">
        <f t="shared" si="661"/>
        <v>51040</v>
      </c>
      <c r="CA796" s="138">
        <f>INDEX(ผลงานOPDVisit_HDC!$C:$C,MATCH(CalBudget2567!$D796,ผลงานOPDVisit_HDC!$A:$A,0))</f>
        <v>51040</v>
      </c>
      <c r="CB796" s="138">
        <f t="shared" si="662"/>
        <v>0</v>
      </c>
    </row>
    <row r="797" spans="1:80" hidden="1" x14ac:dyDescent="0.7">
      <c r="A797" s="136">
        <f>COUNTA($D$16:D797)</f>
        <v>782</v>
      </c>
      <c r="B797" s="1">
        <v>11</v>
      </c>
      <c r="C797" s="2" t="s">
        <v>64</v>
      </c>
      <c r="D797" s="91" t="s">
        <v>857</v>
      </c>
      <c r="E797" s="3" t="s">
        <v>1743</v>
      </c>
      <c r="F797" s="4" t="s">
        <v>1876</v>
      </c>
      <c r="G797" s="1">
        <v>5</v>
      </c>
      <c r="H797" s="3" t="s">
        <v>2964</v>
      </c>
      <c r="I797" s="137">
        <f>INDEX(รายได้แยกตามสิทธิ!$D:$D,MATCH(CalBudget2567!$D797,รายได้แยกตามสิทธิ!$B:$B,0))</f>
        <v>16504442.75</v>
      </c>
      <c r="J797" s="138">
        <f>INDEX(ผลงานOPDVisit_HDC!$F:$F,MATCH(CalBudget2567!$D797,ผลงานOPDVisit_HDC!$A:$A,0))</f>
        <v>33723</v>
      </c>
      <c r="K797" s="138">
        <f t="shared" si="614"/>
        <v>489.41205557038222</v>
      </c>
      <c r="L797" s="139">
        <f t="shared" si="615"/>
        <v>40467.599999999999</v>
      </c>
      <c r="M797" s="140">
        <f t="shared" si="616"/>
        <v>40467.599999999999</v>
      </c>
      <c r="N797" s="141">
        <f t="shared" si="617"/>
        <v>502.33253383744034</v>
      </c>
      <c r="O797" s="142">
        <f t="shared" si="618"/>
        <v>20328192.046319999</v>
      </c>
      <c r="P797" s="143">
        <f>INDEX(รายได้แยกตามสิทธิ!$E:$E,MATCH(CalBudget2567!$D797,รายได้แยกตามสิทธิ!$B:$B,0))</f>
        <v>3346048</v>
      </c>
      <c r="Q797" s="138">
        <f>INDEX(ผลงานOPDVisit_HDC!$D:$D,MATCH(CalBudget2567!$D797,ผลงานOPDVisit_HDC!$A:$A,0))</f>
        <v>89</v>
      </c>
      <c r="R797" s="138">
        <f t="shared" si="619"/>
        <v>37596.044943820227</v>
      </c>
      <c r="S797" s="139">
        <f t="shared" si="620"/>
        <v>106.8</v>
      </c>
      <c r="T797" s="140">
        <f t="shared" si="621"/>
        <v>106.8</v>
      </c>
      <c r="U797" s="141">
        <f t="shared" si="622"/>
        <v>38588.58053033708</v>
      </c>
      <c r="V797" s="142">
        <f t="shared" si="623"/>
        <v>4121260.4006400001</v>
      </c>
      <c r="W797" s="143">
        <f>INDEX(รายได้แยกตามสิทธิ!$F:$F,MATCH(CalBudget2567!$D797,รายได้แยกตามสิทธิ!$B:$B,0))</f>
        <v>3348964.9</v>
      </c>
      <c r="X797" s="138">
        <f>INDEX(ผลงานOPDVisit_HDC!$E:$E,MATCH(CalBudget2567!$D797,ผลงานOPDVisit_HDC!$A:$A,0))</f>
        <v>7531</v>
      </c>
      <c r="Y797" s="138">
        <f t="shared" si="624"/>
        <v>444.69059885805336</v>
      </c>
      <c r="Z797" s="139">
        <f t="shared" si="625"/>
        <v>9037.1999999999989</v>
      </c>
      <c r="AA797" s="140">
        <f t="shared" si="626"/>
        <v>9037.1999999999989</v>
      </c>
      <c r="AB797" s="141">
        <f t="shared" si="627"/>
        <v>456.43043066790597</v>
      </c>
      <c r="AC797" s="142">
        <f t="shared" si="628"/>
        <v>4124853.0880319993</v>
      </c>
      <c r="AD797" s="143">
        <f>INDEX(รายได้แยกตามสิทธิ!$G:$G,MATCH(CalBudget2567!$D797,รายได้แยกตามสิทธิ!$B:$B,0))</f>
        <v>0</v>
      </c>
      <c r="AE797" s="138">
        <f>INDEX(ผลงานOPDVisit_HDC!$G:$G,MATCH(CalBudget2567!$D797,ผลงานOPDVisit_HDC!$A:$A,0))</f>
        <v>46</v>
      </c>
      <c r="AF797" s="138">
        <f t="shared" si="629"/>
        <v>0</v>
      </c>
      <c r="AG797" s="139">
        <f t="shared" si="630"/>
        <v>55.199999999999996</v>
      </c>
      <c r="AH797" s="140">
        <f t="shared" si="631"/>
        <v>55.199999999999996</v>
      </c>
      <c r="AI797" s="141">
        <f t="shared" si="632"/>
        <v>0</v>
      </c>
      <c r="AJ797" s="142">
        <f t="shared" si="633"/>
        <v>0</v>
      </c>
      <c r="AK797" s="143">
        <f>INDEX(รายได้แยกตามสิทธิ!$H:$H,MATCH(CalBudget2567!$D797,รายได้แยกตามสิทธิ!$B:$B,0))</f>
        <v>26900128</v>
      </c>
      <c r="AL797" s="138">
        <f>INDEX(ผลงานOPDVisit_HDC!$K:$K,MATCH(CalBudget2567!$D797,ผลงานOPDVisit_HDC!$A:$A,0))</f>
        <v>11931</v>
      </c>
      <c r="AM797" s="138">
        <f t="shared" si="634"/>
        <v>2254.6415220853241</v>
      </c>
      <c r="AN797" s="139">
        <f t="shared" si="635"/>
        <v>14317.199999999999</v>
      </c>
      <c r="AO797" s="140">
        <f t="shared" si="636"/>
        <v>14317.199999999999</v>
      </c>
      <c r="AP797" s="141">
        <f t="shared" si="637"/>
        <v>2314.1640582683767</v>
      </c>
      <c r="AQ797" s="142">
        <f t="shared" si="638"/>
        <v>33132349.65504</v>
      </c>
      <c r="AR797" s="144">
        <f t="shared" si="612"/>
        <v>61706655.190031998</v>
      </c>
      <c r="AS797" s="143">
        <f>INDEX(รายได้แยกตามสิทธิ!$I:$I,MATCH(CalBudget2567!$D797,รายได้แยกตามสิทธิ!$B:$B,0))</f>
        <v>540925.71</v>
      </c>
      <c r="AT797" s="138">
        <f>INDEX(ผลงานAdjRw_DHES!$D:$D,MATCH(CalBudget2567!$D797,ผลงานAdjRw_DHES!$B:$B,0))</f>
        <v>68.091499999999996</v>
      </c>
      <c r="AU797" s="143">
        <f t="shared" si="639"/>
        <v>7944.1003649501035</v>
      </c>
      <c r="AV797" s="139">
        <f t="shared" si="640"/>
        <v>81.709799999999987</v>
      </c>
      <c r="AW797" s="140">
        <f t="shared" si="641"/>
        <v>81.709799999999987</v>
      </c>
      <c r="AX797" s="141">
        <f t="shared" si="642"/>
        <v>8153.8246145847861</v>
      </c>
      <c r="AY797" s="142">
        <f t="shared" si="643"/>
        <v>666247.37849279982</v>
      </c>
      <c r="AZ797" s="143">
        <f>INDEX(รายได้แยกตามสิทธิ!$J:$J,MATCH(CalBudget2567!$D797,รายได้แยกตามสิทธิ!$B:$B,0))</f>
        <v>31427.5</v>
      </c>
      <c r="BA797" s="138">
        <f>INDEX(ผลงานAdjRw_DHES!$F:$F,MATCH(CalBudget2567!$D797,ผลงานAdjRw_DHES!$B:$B,0))</f>
        <v>1.0146999999999999</v>
      </c>
      <c r="BB797" s="143">
        <f t="shared" si="644"/>
        <v>30972.208534542231</v>
      </c>
      <c r="BC797" s="139">
        <f t="shared" si="645"/>
        <v>1.2176399999999998</v>
      </c>
      <c r="BD797" s="140">
        <f t="shared" si="646"/>
        <v>1.2176399999999998</v>
      </c>
      <c r="BE797" s="141">
        <f t="shared" si="647"/>
        <v>31789.874839854147</v>
      </c>
      <c r="BF797" s="142">
        <f t="shared" si="648"/>
        <v>38708.623199999995</v>
      </c>
      <c r="BG797" s="143">
        <f>INDEX(รายได้แยกตามสิทธิ!$K:$K,MATCH(CalBudget2567!$D797,รายได้แยกตามสิทธิ!$B:$B,0))</f>
        <v>965268.22</v>
      </c>
      <c r="BH797" s="138">
        <f>INDEX(ผลงานAdjRw_DHES!$E:$E,MATCH(CalBudget2567!$D797,ผลงานAdjRw_DHES!$B:$B,0))</f>
        <v>21.177900000000001</v>
      </c>
      <c r="BI797" s="143">
        <f t="shared" si="649"/>
        <v>45579.033804107108</v>
      </c>
      <c r="BJ797" s="139">
        <f t="shared" si="650"/>
        <v>25.41348</v>
      </c>
      <c r="BK797" s="140">
        <f t="shared" si="651"/>
        <v>25.41348</v>
      </c>
      <c r="BL797" s="141">
        <f t="shared" si="652"/>
        <v>46782.320296535538</v>
      </c>
      <c r="BM797" s="142">
        <f t="shared" si="653"/>
        <v>1188901.5612096</v>
      </c>
      <c r="BN797" s="143">
        <f>INDEX(รายได้แยกตามสิทธิ!$N:$N,MATCH(CalBudget2567!$D797,รายได้แยกตามสิทธิ!$B:$B,0))</f>
        <v>6173469.9800000004</v>
      </c>
      <c r="BO797" s="138">
        <f>INDEX(ผลงานAdjRw_DHES!$I:$I,MATCH(CalBudget2567!$D797,ผลงานAdjRw_DHES!$B:$B,0))</f>
        <v>5.1877000000000049</v>
      </c>
      <c r="BP797" s="143">
        <f t="shared" si="654"/>
        <v>1190020.6218555418</v>
      </c>
      <c r="BQ797" s="139">
        <f t="shared" si="655"/>
        <v>6.2252400000000057</v>
      </c>
      <c r="BR797" s="140">
        <f t="shared" si="656"/>
        <v>6.2252400000000057</v>
      </c>
      <c r="BS797" s="141">
        <f t="shared" si="657"/>
        <v>1221437.1662725282</v>
      </c>
      <c r="BT797" s="142">
        <f t="shared" si="658"/>
        <v>7603739.5049664006</v>
      </c>
      <c r="BU797" s="144">
        <f t="shared" si="659"/>
        <v>9497597.0678688008</v>
      </c>
      <c r="BV797" s="145">
        <f t="shared" si="613"/>
        <v>71204252.257900804</v>
      </c>
      <c r="BW797" s="146">
        <f>INDEX(รายได้แยกตามสิทธิ!$Q:$Q,MATCH(CalBudget2567!$D797,รายได้แยกตามสิทธิ!$B:$B,0))</f>
        <v>0.28000000000000003</v>
      </c>
      <c r="BX797" s="145">
        <f t="shared" si="660"/>
        <v>19937190.632212225</v>
      </c>
      <c r="BY797" s="141"/>
      <c r="BZ797" s="143">
        <f t="shared" si="661"/>
        <v>53320</v>
      </c>
      <c r="CA797" s="138">
        <f>INDEX(ผลงานOPDVisit_HDC!$C:$C,MATCH(CalBudget2567!$D797,ผลงานOPDVisit_HDC!$A:$A,0))</f>
        <v>53320</v>
      </c>
      <c r="CB797" s="138">
        <f t="shared" si="662"/>
        <v>0</v>
      </c>
    </row>
    <row r="798" spans="1:80" hidden="1" x14ac:dyDescent="0.7">
      <c r="A798" s="136">
        <f>COUNTA($D$16:D798)</f>
        <v>783</v>
      </c>
      <c r="B798" s="1">
        <v>11</v>
      </c>
      <c r="C798" s="2" t="s">
        <v>64</v>
      </c>
      <c r="D798" s="91" t="s">
        <v>858</v>
      </c>
      <c r="E798" s="3" t="s">
        <v>1744</v>
      </c>
      <c r="F798" s="4" t="s">
        <v>1876</v>
      </c>
      <c r="G798" s="1">
        <v>3</v>
      </c>
      <c r="H798" s="3" t="s">
        <v>2972</v>
      </c>
      <c r="I798" s="137">
        <f>INDEX(รายได้แยกตามสิทธิ!$D:$D,MATCH(CalBudget2567!$D798,รายได้แยกตามสิทธิ!$B:$B,0))</f>
        <v>43699292.82</v>
      </c>
      <c r="J798" s="138">
        <f>INDEX(ผลงานOPDVisit_HDC!$F:$F,MATCH(CalBudget2567!$D798,ผลงานOPDVisit_HDC!$A:$A,0))</f>
        <v>49315</v>
      </c>
      <c r="K798" s="138">
        <f t="shared" si="614"/>
        <v>886.1257795802494</v>
      </c>
      <c r="L798" s="139">
        <f t="shared" si="615"/>
        <v>59178</v>
      </c>
      <c r="M798" s="140">
        <f t="shared" si="616"/>
        <v>59178</v>
      </c>
      <c r="N798" s="141">
        <f t="shared" si="617"/>
        <v>909.51950016116803</v>
      </c>
      <c r="O798" s="142">
        <f t="shared" si="618"/>
        <v>53823544.980537601</v>
      </c>
      <c r="P798" s="143">
        <f>INDEX(รายได้แยกตามสิทธิ!$E:$E,MATCH(CalBudget2567!$D798,รายได้แยกตามสิทธิ!$B:$B,0))</f>
        <v>5336726.25</v>
      </c>
      <c r="Q798" s="138">
        <f>INDEX(ผลงานOPDVisit_HDC!$D:$D,MATCH(CalBudget2567!$D798,ผลงานOPDVisit_HDC!$A:$A,0))</f>
        <v>16</v>
      </c>
      <c r="R798" s="138">
        <f t="shared" si="619"/>
        <v>333545.390625</v>
      </c>
      <c r="S798" s="139">
        <f t="shared" si="620"/>
        <v>19.2</v>
      </c>
      <c r="T798" s="140">
        <f t="shared" si="621"/>
        <v>19.2</v>
      </c>
      <c r="U798" s="141">
        <f t="shared" si="622"/>
        <v>342350.98893749999</v>
      </c>
      <c r="V798" s="142">
        <f t="shared" si="623"/>
        <v>6573138.9875999996</v>
      </c>
      <c r="W798" s="143">
        <f>INDEX(รายได้แยกตามสิทธิ!$F:$F,MATCH(CalBudget2567!$D798,รายได้แยกตามสิทธิ!$B:$B,0))</f>
        <v>66910.070000000007</v>
      </c>
      <c r="X798" s="138">
        <f>INDEX(ผลงานOPDVisit_HDC!$E:$E,MATCH(CalBudget2567!$D798,ผลงานOPDVisit_HDC!$A:$A,0))</f>
        <v>515</v>
      </c>
      <c r="Y798" s="138">
        <f t="shared" si="624"/>
        <v>129.9224660194175</v>
      </c>
      <c r="Z798" s="139">
        <f t="shared" si="625"/>
        <v>618</v>
      </c>
      <c r="AA798" s="140">
        <f t="shared" si="626"/>
        <v>618</v>
      </c>
      <c r="AB798" s="141">
        <f t="shared" si="627"/>
        <v>133.35241912233013</v>
      </c>
      <c r="AC798" s="142">
        <f t="shared" si="628"/>
        <v>82411.795017600016</v>
      </c>
      <c r="AD798" s="143">
        <f>INDEX(รายได้แยกตามสิทธิ!$G:$G,MATCH(CalBudget2567!$D798,รายได้แยกตามสิทธิ!$B:$B,0))</f>
        <v>0</v>
      </c>
      <c r="AE798" s="138">
        <f>INDEX(ผลงานOPDVisit_HDC!$G:$G,MATCH(CalBudget2567!$D798,ผลงานOPDVisit_HDC!$A:$A,0))</f>
        <v>0</v>
      </c>
      <c r="AF798" s="138">
        <f t="shared" si="629"/>
        <v>0</v>
      </c>
      <c r="AG798" s="139">
        <f t="shared" si="630"/>
        <v>0</v>
      </c>
      <c r="AH798" s="140">
        <f t="shared" si="631"/>
        <v>0</v>
      </c>
      <c r="AI798" s="141">
        <f t="shared" si="632"/>
        <v>0</v>
      </c>
      <c r="AJ798" s="142">
        <f t="shared" si="633"/>
        <v>0</v>
      </c>
      <c r="AK798" s="143">
        <f>INDEX(รายได้แยกตามสิทธิ!$H:$H,MATCH(CalBudget2567!$D798,รายได้แยกตามสิทธิ!$B:$B,0))</f>
        <v>2167924.25</v>
      </c>
      <c r="AL798" s="138">
        <f>INDEX(ผลงานOPDVisit_HDC!$K:$K,MATCH(CalBudget2567!$D798,ผลงานOPDVisit_HDC!$A:$A,0))</f>
        <v>11972</v>
      </c>
      <c r="AM798" s="138">
        <f t="shared" si="634"/>
        <v>181.08288088874039</v>
      </c>
      <c r="AN798" s="139">
        <f t="shared" si="635"/>
        <v>14366.4</v>
      </c>
      <c r="AO798" s="140">
        <f t="shared" si="636"/>
        <v>14366.4</v>
      </c>
      <c r="AP798" s="141">
        <f t="shared" si="637"/>
        <v>185.86346894420313</v>
      </c>
      <c r="AQ798" s="142">
        <f t="shared" si="638"/>
        <v>2670188.9402399999</v>
      </c>
      <c r="AR798" s="144">
        <f t="shared" si="612"/>
        <v>63149284.703395203</v>
      </c>
      <c r="AS798" s="143">
        <f>INDEX(รายได้แยกตามสิทธิ!$I:$I,MATCH(CalBudget2567!$D798,รายได้แยกตามสิทธิ!$B:$B,0))</f>
        <v>0</v>
      </c>
      <c r="AT798" s="138">
        <f>INDEX(ผลงานAdjRw_DHES!$D:$D,MATCH(CalBudget2567!$D798,ผลงานAdjRw_DHES!$B:$B,0))</f>
        <v>0</v>
      </c>
      <c r="AU798" s="143">
        <f t="shared" si="639"/>
        <v>0</v>
      </c>
      <c r="AV798" s="139">
        <f t="shared" si="640"/>
        <v>0</v>
      </c>
      <c r="AW798" s="140">
        <f t="shared" si="641"/>
        <v>0</v>
      </c>
      <c r="AX798" s="141">
        <f t="shared" si="642"/>
        <v>0</v>
      </c>
      <c r="AY798" s="142">
        <f t="shared" si="643"/>
        <v>0</v>
      </c>
      <c r="AZ798" s="143">
        <f>INDEX(รายได้แยกตามสิทธิ!$J:$J,MATCH(CalBudget2567!$D798,รายได้แยกตามสิทธิ!$B:$B,0))</f>
        <v>0</v>
      </c>
      <c r="BA798" s="138">
        <f>INDEX(ผลงานAdjRw_DHES!$F:$F,MATCH(CalBudget2567!$D798,ผลงานAdjRw_DHES!$B:$B,0))</f>
        <v>0</v>
      </c>
      <c r="BB798" s="143">
        <f t="shared" si="644"/>
        <v>0</v>
      </c>
      <c r="BC798" s="139">
        <f t="shared" si="645"/>
        <v>0</v>
      </c>
      <c r="BD798" s="140">
        <f t="shared" si="646"/>
        <v>0</v>
      </c>
      <c r="BE798" s="141">
        <f t="shared" si="647"/>
        <v>0</v>
      </c>
      <c r="BF798" s="142">
        <f t="shared" si="648"/>
        <v>0</v>
      </c>
      <c r="BG798" s="143">
        <f>INDEX(รายได้แยกตามสิทธิ!$K:$K,MATCH(CalBudget2567!$D798,รายได้แยกตามสิทธิ!$B:$B,0))</f>
        <v>0</v>
      </c>
      <c r="BH798" s="138">
        <f>INDEX(ผลงานAdjRw_DHES!$E:$E,MATCH(CalBudget2567!$D798,ผลงานAdjRw_DHES!$B:$B,0))</f>
        <v>0</v>
      </c>
      <c r="BI798" s="143">
        <f t="shared" si="649"/>
        <v>0</v>
      </c>
      <c r="BJ798" s="139">
        <f t="shared" si="650"/>
        <v>0</v>
      </c>
      <c r="BK798" s="140">
        <f t="shared" si="651"/>
        <v>0</v>
      </c>
      <c r="BL798" s="141">
        <f t="shared" si="652"/>
        <v>0</v>
      </c>
      <c r="BM798" s="142">
        <f t="shared" si="653"/>
        <v>0</v>
      </c>
      <c r="BN798" s="143">
        <f>INDEX(รายได้แยกตามสิทธิ!$N:$N,MATCH(CalBudget2567!$D798,รายได้แยกตามสิทธิ!$B:$B,0))</f>
        <v>0</v>
      </c>
      <c r="BO798" s="138">
        <f>INDEX(ผลงานAdjRw_DHES!$I:$I,MATCH(CalBudget2567!$D798,ผลงานAdjRw_DHES!$B:$B,0))</f>
        <v>0</v>
      </c>
      <c r="BP798" s="143">
        <f t="shared" si="654"/>
        <v>0</v>
      </c>
      <c r="BQ798" s="139">
        <f t="shared" si="655"/>
        <v>0</v>
      </c>
      <c r="BR798" s="140">
        <f t="shared" si="656"/>
        <v>0</v>
      </c>
      <c r="BS798" s="141">
        <f t="shared" si="657"/>
        <v>0</v>
      </c>
      <c r="BT798" s="142">
        <f t="shared" si="658"/>
        <v>0</v>
      </c>
      <c r="BU798" s="144">
        <f t="shared" si="659"/>
        <v>0</v>
      </c>
      <c r="BV798" s="145">
        <f t="shared" si="613"/>
        <v>63149284.703395203</v>
      </c>
      <c r="BW798" s="146">
        <f>INDEX(รายได้แยกตามสิทธิ!$Q:$Q,MATCH(CalBudget2567!$D798,รายได้แยกตามสิทธิ!$B:$B,0))</f>
        <v>0.66</v>
      </c>
      <c r="BX798" s="145">
        <f t="shared" si="660"/>
        <v>41678527.904240839</v>
      </c>
      <c r="BY798" s="141"/>
      <c r="BZ798" s="143">
        <f t="shared" si="661"/>
        <v>61818</v>
      </c>
      <c r="CA798" s="138">
        <f>INDEX(ผลงานOPDVisit_HDC!$C:$C,MATCH(CalBudget2567!$D798,ผลงานOPDVisit_HDC!$A:$A,0))</f>
        <v>61818</v>
      </c>
      <c r="CB798" s="138">
        <f t="shared" si="662"/>
        <v>0</v>
      </c>
    </row>
    <row r="799" spans="1:80" hidden="1" x14ac:dyDescent="0.7">
      <c r="A799" s="136">
        <f>COUNTA($D$16:D799)</f>
        <v>784</v>
      </c>
      <c r="B799" s="1">
        <v>11</v>
      </c>
      <c r="C799" s="2" t="s">
        <v>64</v>
      </c>
      <c r="D799" s="91" t="s">
        <v>859</v>
      </c>
      <c r="E799" s="3" t="s">
        <v>1745</v>
      </c>
      <c r="F799" s="4" t="s">
        <v>1876</v>
      </c>
      <c r="G799" s="1">
        <v>6</v>
      </c>
      <c r="H799" s="3" t="s">
        <v>2965</v>
      </c>
      <c r="I799" s="137">
        <f>INDEX(รายได้แยกตามสิทธิ!$D:$D,MATCH(CalBudget2567!$D799,รายได้แยกตามสิทธิ!$B:$B,0))</f>
        <v>51252312.5</v>
      </c>
      <c r="J799" s="138">
        <f>INDEX(ผลงานOPDVisit_HDC!$F:$F,MATCH(CalBudget2567!$D799,ผลงานOPDVisit_HDC!$A:$A,0))</f>
        <v>66882</v>
      </c>
      <c r="K799" s="138">
        <f t="shared" si="614"/>
        <v>766.30950778983879</v>
      </c>
      <c r="L799" s="139">
        <f t="shared" si="615"/>
        <v>80258.399999999994</v>
      </c>
      <c r="M799" s="140">
        <f t="shared" si="616"/>
        <v>80258.399999999994</v>
      </c>
      <c r="N799" s="141">
        <f t="shared" si="617"/>
        <v>786.54007879549056</v>
      </c>
      <c r="O799" s="142">
        <f t="shared" si="618"/>
        <v>63126448.259999998</v>
      </c>
      <c r="P799" s="143">
        <f>INDEX(รายได้แยกตามสิทธิ!$E:$E,MATCH(CalBudget2567!$D799,รายได้แยกตามสิทธิ!$B:$B,0))</f>
        <v>8625619.6400000006</v>
      </c>
      <c r="Q799" s="138">
        <f>INDEX(ผลงานOPDVisit_HDC!$D:$D,MATCH(CalBudget2567!$D799,ผลงานOPDVisit_HDC!$A:$A,0))</f>
        <v>173</v>
      </c>
      <c r="R799" s="138">
        <f t="shared" si="619"/>
        <v>49859.073063583819</v>
      </c>
      <c r="S799" s="139">
        <f t="shared" si="620"/>
        <v>207.6</v>
      </c>
      <c r="T799" s="140">
        <f t="shared" si="621"/>
        <v>207.6</v>
      </c>
      <c r="U799" s="141">
        <f t="shared" si="622"/>
        <v>51175.352592462434</v>
      </c>
      <c r="V799" s="142">
        <f t="shared" si="623"/>
        <v>10624003.1981952</v>
      </c>
      <c r="W799" s="143">
        <f>INDEX(รายได้แยกตามสิทธิ!$F:$F,MATCH(CalBudget2567!$D799,รายได้แยกตามสิทธิ!$B:$B,0))</f>
        <v>2727974.93</v>
      </c>
      <c r="X799" s="138">
        <f>INDEX(ผลงานOPDVisit_HDC!$E:$E,MATCH(CalBudget2567!$D799,ผลงานOPDVisit_HDC!$A:$A,0))</f>
        <v>11701</v>
      </c>
      <c r="Y799" s="138">
        <f t="shared" si="624"/>
        <v>233.14032390393984</v>
      </c>
      <c r="Z799" s="139">
        <f t="shared" si="625"/>
        <v>14041.199999999999</v>
      </c>
      <c r="AA799" s="140">
        <f t="shared" si="626"/>
        <v>14041.199999999999</v>
      </c>
      <c r="AB799" s="141">
        <f t="shared" si="627"/>
        <v>239.29522845500387</v>
      </c>
      <c r="AC799" s="142">
        <f t="shared" si="628"/>
        <v>3359992.1617824002</v>
      </c>
      <c r="AD799" s="143">
        <f>INDEX(รายได้แยกตามสิทธิ!$G:$G,MATCH(CalBudget2567!$D799,รายได้แยกตามสิทธิ!$B:$B,0))</f>
        <v>0</v>
      </c>
      <c r="AE799" s="138">
        <f>INDEX(ผลงานOPDVisit_HDC!$G:$G,MATCH(CalBudget2567!$D799,ผลงานOPDVisit_HDC!$A:$A,0))</f>
        <v>0</v>
      </c>
      <c r="AF799" s="138">
        <f t="shared" si="629"/>
        <v>0</v>
      </c>
      <c r="AG799" s="139">
        <f t="shared" si="630"/>
        <v>0</v>
      </c>
      <c r="AH799" s="140">
        <f t="shared" si="631"/>
        <v>0</v>
      </c>
      <c r="AI799" s="141">
        <f t="shared" si="632"/>
        <v>0</v>
      </c>
      <c r="AJ799" s="142">
        <f t="shared" si="633"/>
        <v>0</v>
      </c>
      <c r="AK799" s="143">
        <f>INDEX(รายได้แยกตามสิทธิ!$H:$H,MATCH(CalBudget2567!$D799,รายได้แยกตามสิทธิ!$B:$B,0))</f>
        <v>2214843.75</v>
      </c>
      <c r="AL799" s="138">
        <f>INDEX(ผลงานOPDVisit_HDC!$K:$K,MATCH(CalBudget2567!$D799,ผลงานOPDVisit_HDC!$A:$A,0))</f>
        <v>21074</v>
      </c>
      <c r="AM799" s="138">
        <f t="shared" si="634"/>
        <v>105.09840324570561</v>
      </c>
      <c r="AN799" s="139">
        <f t="shared" si="635"/>
        <v>25288.799999999999</v>
      </c>
      <c r="AO799" s="140">
        <f t="shared" si="636"/>
        <v>25288.799999999999</v>
      </c>
      <c r="AP799" s="141">
        <f t="shared" si="637"/>
        <v>107.87300109139224</v>
      </c>
      <c r="AQ799" s="142">
        <f t="shared" si="638"/>
        <v>2727978.75</v>
      </c>
      <c r="AR799" s="144">
        <f t="shared" si="612"/>
        <v>79838422.369977593</v>
      </c>
      <c r="AS799" s="143">
        <f>INDEX(รายได้แยกตามสิทธิ!$I:$I,MATCH(CalBudget2567!$D799,รายได้แยกตามสิทธิ!$B:$B,0))</f>
        <v>8511560.8800000008</v>
      </c>
      <c r="AT799" s="138">
        <f>INDEX(ผลงานAdjRw_DHES!$D:$D,MATCH(CalBudget2567!$D799,ผลงานAdjRw_DHES!$B:$B,0))</f>
        <v>747.47799999999995</v>
      </c>
      <c r="AU799" s="143">
        <f t="shared" si="639"/>
        <v>11387.038655318285</v>
      </c>
      <c r="AV799" s="139">
        <f t="shared" si="640"/>
        <v>896.97359999999992</v>
      </c>
      <c r="AW799" s="140">
        <f t="shared" si="641"/>
        <v>896.97359999999992</v>
      </c>
      <c r="AX799" s="141">
        <f t="shared" si="642"/>
        <v>11687.656475818689</v>
      </c>
      <c r="AY799" s="142">
        <f t="shared" si="643"/>
        <v>10483519.304678401</v>
      </c>
      <c r="AZ799" s="143">
        <f>INDEX(รายได้แยกตามสิทธิ!$J:$J,MATCH(CalBudget2567!$D799,รายได้แยกตามสิทธิ!$B:$B,0))</f>
        <v>371672.83</v>
      </c>
      <c r="BA799" s="138">
        <f>INDEX(ผลงานAdjRw_DHES!$F:$F,MATCH(CalBudget2567!$D799,ผลงานAdjRw_DHES!$B:$B,0))</f>
        <v>142.8374</v>
      </c>
      <c r="BB799" s="143">
        <f t="shared" si="644"/>
        <v>2602.0694159932905</v>
      </c>
      <c r="BC799" s="139">
        <f t="shared" si="645"/>
        <v>171.40487999999999</v>
      </c>
      <c r="BD799" s="140">
        <f t="shared" si="646"/>
        <v>171.40487999999999</v>
      </c>
      <c r="BE799" s="141">
        <f t="shared" si="647"/>
        <v>2670.7640485755132</v>
      </c>
      <c r="BF799" s="142">
        <f t="shared" si="648"/>
        <v>457781.9912544</v>
      </c>
      <c r="BG799" s="143">
        <f>INDEX(รายได้แยกตามสิทธิ!$K:$K,MATCH(CalBudget2567!$D799,รายได้แยกตามสิทธิ!$B:$B,0))</f>
        <v>6988099.5999999996</v>
      </c>
      <c r="BH799" s="138">
        <f>INDEX(ผลงานAdjRw_DHES!$E:$E,MATCH(CalBudget2567!$D799,ผลงานAdjRw_DHES!$B:$B,0))</f>
        <v>26.072799999999997</v>
      </c>
      <c r="BI799" s="143">
        <f t="shared" si="649"/>
        <v>268022.59826332424</v>
      </c>
      <c r="BJ799" s="139">
        <f t="shared" si="650"/>
        <v>31.287359999999996</v>
      </c>
      <c r="BK799" s="140">
        <f t="shared" si="651"/>
        <v>31.287359999999996</v>
      </c>
      <c r="BL799" s="141">
        <f t="shared" si="652"/>
        <v>275098.394857476</v>
      </c>
      <c r="BM799" s="142">
        <f t="shared" si="653"/>
        <v>8607102.5153279994</v>
      </c>
      <c r="BN799" s="143">
        <f>INDEX(รายได้แยกตามสิทธิ!$N:$N,MATCH(CalBudget2567!$D799,รายได้แยกตามสิทธิ!$B:$B,0))</f>
        <v>172827</v>
      </c>
      <c r="BO799" s="138">
        <f>INDEX(ผลงานAdjRw_DHES!$I:$I,MATCH(CalBudget2567!$D799,ผลงานAdjRw_DHES!$B:$B,0))</f>
        <v>0</v>
      </c>
      <c r="BP799" s="143">
        <f t="shared" si="654"/>
        <v>0</v>
      </c>
      <c r="BQ799" s="139">
        <f t="shared" si="655"/>
        <v>0</v>
      </c>
      <c r="BR799" s="140">
        <f t="shared" si="656"/>
        <v>0</v>
      </c>
      <c r="BS799" s="141">
        <f t="shared" si="657"/>
        <v>0</v>
      </c>
      <c r="BT799" s="142">
        <f t="shared" si="658"/>
        <v>0</v>
      </c>
      <c r="BU799" s="144">
        <f t="shared" si="659"/>
        <v>19548403.811260801</v>
      </c>
      <c r="BV799" s="145">
        <f t="shared" si="613"/>
        <v>99386826.181238398</v>
      </c>
      <c r="BW799" s="146">
        <f>INDEX(รายได้แยกตามสิทธิ!$Q:$Q,MATCH(CalBudget2567!$D799,รายได้แยกตามสิทธิ!$B:$B,0))</f>
        <v>0.57999999999999996</v>
      </c>
      <c r="BX799" s="145">
        <f t="shared" si="660"/>
        <v>57644359.185118265</v>
      </c>
      <c r="BY799" s="141"/>
      <c r="BZ799" s="143">
        <f t="shared" si="661"/>
        <v>99830</v>
      </c>
      <c r="CA799" s="138">
        <f>INDEX(ผลงานOPDVisit_HDC!$C:$C,MATCH(CalBudget2567!$D799,ผลงานOPDVisit_HDC!$A:$A,0))</f>
        <v>99830</v>
      </c>
      <c r="CB799" s="138">
        <f t="shared" si="662"/>
        <v>0</v>
      </c>
    </row>
    <row r="800" spans="1:80" hidden="1" x14ac:dyDescent="0.7">
      <c r="A800" s="136">
        <f>COUNTA($D$16:D800)</f>
        <v>785</v>
      </c>
      <c r="B800" s="1">
        <v>11</v>
      </c>
      <c r="C800" s="2" t="s">
        <v>65</v>
      </c>
      <c r="D800" s="91" t="s">
        <v>860</v>
      </c>
      <c r="E800" s="3" t="s">
        <v>1746</v>
      </c>
      <c r="F800" s="4" t="s">
        <v>1877</v>
      </c>
      <c r="G800" s="1">
        <v>16</v>
      </c>
      <c r="H800" s="3" t="s">
        <v>2973</v>
      </c>
      <c r="I800" s="137">
        <f>INDEX(รายได้แยกตามสิทธิ!$D:$D,MATCH(CalBudget2567!$D800,รายได้แยกตามสิทธิ!$B:$B,0))</f>
        <v>106127204.55</v>
      </c>
      <c r="J800" s="138">
        <f>INDEX(ผลงานOPDVisit_HDC!$F:$F,MATCH(CalBudget2567!$D800,ผลงานOPDVisit_HDC!$A:$A,0))</f>
        <v>85745</v>
      </c>
      <c r="K800" s="138">
        <f t="shared" si="614"/>
        <v>1237.7072080004664</v>
      </c>
      <c r="L800" s="139">
        <f t="shared" si="615"/>
        <v>102894</v>
      </c>
      <c r="M800" s="140">
        <f t="shared" si="616"/>
        <v>102894</v>
      </c>
      <c r="N800" s="141">
        <f t="shared" si="617"/>
        <v>1270.3826782916788</v>
      </c>
      <c r="O800" s="142">
        <f t="shared" si="618"/>
        <v>130714755.30014399</v>
      </c>
      <c r="P800" s="143">
        <f>INDEX(รายได้แยกตามสิทธิ!$E:$E,MATCH(CalBudget2567!$D800,รายได้แยกตามสิทธิ!$B:$B,0))</f>
        <v>63373761.369999997</v>
      </c>
      <c r="Q800" s="138">
        <f>INDEX(ผลงานOPDVisit_HDC!$D:$D,MATCH(CalBudget2567!$D800,ผลงานOPDVisit_HDC!$A:$A,0))</f>
        <v>34986</v>
      </c>
      <c r="R800" s="138">
        <f t="shared" si="619"/>
        <v>1811.4034576687818</v>
      </c>
      <c r="S800" s="139">
        <f t="shared" si="620"/>
        <v>41983.199999999997</v>
      </c>
      <c r="T800" s="140">
        <f t="shared" si="621"/>
        <v>41983.199999999997</v>
      </c>
      <c r="U800" s="141">
        <f t="shared" si="622"/>
        <v>1859.2245089512376</v>
      </c>
      <c r="V800" s="142">
        <f t="shared" si="623"/>
        <v>78056194.404201597</v>
      </c>
      <c r="W800" s="143">
        <f>INDEX(รายได้แยกตามสิทธิ!$F:$F,MATCH(CalBudget2567!$D800,รายได้แยกตามสิทธิ!$B:$B,0))</f>
        <v>15072351.51</v>
      </c>
      <c r="X800" s="138">
        <f>INDEX(ผลงานOPDVisit_HDC!$E:$E,MATCH(CalBudget2567!$D800,ผลงานOPDVisit_HDC!$A:$A,0))</f>
        <v>13683</v>
      </c>
      <c r="Y800" s="138">
        <f t="shared" si="624"/>
        <v>1101.5385156763869</v>
      </c>
      <c r="Z800" s="139">
        <f t="shared" si="625"/>
        <v>16419.599999999999</v>
      </c>
      <c r="AA800" s="140">
        <f t="shared" si="626"/>
        <v>16419.599999999999</v>
      </c>
      <c r="AB800" s="141">
        <f t="shared" si="627"/>
        <v>1130.6191324902434</v>
      </c>
      <c r="AC800" s="142">
        <f t="shared" si="628"/>
        <v>18564313.907836799</v>
      </c>
      <c r="AD800" s="143">
        <f>INDEX(รายได้แยกตามสิทธิ!$G:$G,MATCH(CalBudget2567!$D800,รายได้แยกตามสิทธิ!$B:$B,0))</f>
        <v>2622622.15</v>
      </c>
      <c r="AE800" s="138">
        <f>INDEX(ผลงานOPDVisit_HDC!$G:$G,MATCH(CalBudget2567!$D800,ผลงานOPDVisit_HDC!$A:$A,0))</f>
        <v>1319</v>
      </c>
      <c r="AF800" s="138">
        <f t="shared" si="629"/>
        <v>1988.3412812736922</v>
      </c>
      <c r="AG800" s="139">
        <f t="shared" si="630"/>
        <v>1582.8</v>
      </c>
      <c r="AH800" s="140">
        <f t="shared" si="631"/>
        <v>1582.8</v>
      </c>
      <c r="AI800" s="141">
        <f t="shared" si="632"/>
        <v>2040.8334910993176</v>
      </c>
      <c r="AJ800" s="142">
        <f t="shared" si="633"/>
        <v>3230231.2497119997</v>
      </c>
      <c r="AK800" s="143">
        <f>INDEX(รายได้แยกตามสิทธิ!$H:$H,MATCH(CalBudget2567!$D800,รายได้แยกตามสิทธิ!$B:$B,0))</f>
        <v>14786873.4</v>
      </c>
      <c r="AL800" s="138">
        <f>INDEX(ผลงานOPDVisit_HDC!$K:$K,MATCH(CalBudget2567!$D800,ผลงานOPDVisit_HDC!$A:$A,0))</f>
        <v>9212</v>
      </c>
      <c r="AM800" s="138">
        <f t="shared" si="634"/>
        <v>1605.1751411202779</v>
      </c>
      <c r="AN800" s="139">
        <f t="shared" si="635"/>
        <v>11054.4</v>
      </c>
      <c r="AO800" s="140">
        <f t="shared" si="636"/>
        <v>11054.4</v>
      </c>
      <c r="AP800" s="141">
        <f t="shared" si="637"/>
        <v>1647.5517648458533</v>
      </c>
      <c r="AQ800" s="142">
        <f t="shared" si="638"/>
        <v>18212696.229311999</v>
      </c>
      <c r="AR800" s="144">
        <f t="shared" si="612"/>
        <v>248778191.09120637</v>
      </c>
      <c r="AS800" s="143">
        <f>INDEX(รายได้แยกตามสิทธิ!$I:$I,MATCH(CalBudget2567!$D800,รายได้แยกตามสิทธิ!$B:$B,0))</f>
        <v>133861952.25</v>
      </c>
      <c r="AT800" s="138">
        <f>INDEX(ผลงานAdjRw_DHES!$D:$D,MATCH(CalBudget2567!$D800,ผลงานAdjRw_DHES!$B:$B,0))</f>
        <v>9606.7835999999988</v>
      </c>
      <c r="AU800" s="143">
        <f t="shared" si="639"/>
        <v>13934.107170895368</v>
      </c>
      <c r="AV800" s="139">
        <f t="shared" si="640"/>
        <v>11528.140319999999</v>
      </c>
      <c r="AW800" s="140">
        <f t="shared" si="641"/>
        <v>11528.140319999999</v>
      </c>
      <c r="AX800" s="141">
        <f t="shared" si="642"/>
        <v>14301.967600207005</v>
      </c>
      <c r="AY800" s="142">
        <f t="shared" si="643"/>
        <v>164875089.34728</v>
      </c>
      <c r="AZ800" s="143">
        <f>INDEX(รายได้แยกตามสิทธิ!$J:$J,MATCH(CalBudget2567!$D800,รายได้แยกตามสิทธิ!$B:$B,0))</f>
        <v>29455763.390000001</v>
      </c>
      <c r="BA800" s="138">
        <f>INDEX(ผลงานAdjRw_DHES!$F:$F,MATCH(CalBudget2567!$D800,ผลงานAdjRw_DHES!$B:$B,0))</f>
        <v>1773.5526</v>
      </c>
      <c r="BB800" s="143">
        <f t="shared" si="644"/>
        <v>16608.339324133944</v>
      </c>
      <c r="BC800" s="139">
        <f t="shared" si="645"/>
        <v>2128.2631200000001</v>
      </c>
      <c r="BD800" s="140">
        <f t="shared" si="646"/>
        <v>2128.2631200000001</v>
      </c>
      <c r="BE800" s="141">
        <f t="shared" si="647"/>
        <v>17046.79948229108</v>
      </c>
      <c r="BF800" s="142">
        <f t="shared" si="648"/>
        <v>36280074.6521952</v>
      </c>
      <c r="BG800" s="143">
        <f>INDEX(รายได้แยกตามสิทธิ!$K:$K,MATCH(CalBudget2567!$D800,รายได้แยกตามสิทธิ!$B:$B,0))</f>
        <v>14034747.470000001</v>
      </c>
      <c r="BH800" s="138">
        <f>INDEX(ผลงานAdjRw_DHES!$E:$E,MATCH(CalBudget2567!$D800,ผลงานAdjRw_DHES!$B:$B,0))</f>
        <v>820.66329999999994</v>
      </c>
      <c r="BI800" s="143">
        <f t="shared" si="649"/>
        <v>17101.712078510154</v>
      </c>
      <c r="BJ800" s="139">
        <f t="shared" si="650"/>
        <v>984.79595999999992</v>
      </c>
      <c r="BK800" s="140">
        <f t="shared" si="651"/>
        <v>984.79595999999992</v>
      </c>
      <c r="BL800" s="141">
        <f t="shared" si="652"/>
        <v>17553.197277382824</v>
      </c>
      <c r="BM800" s="142">
        <f t="shared" si="653"/>
        <v>17286317.763849601</v>
      </c>
      <c r="BN800" s="143">
        <f>INDEX(รายได้แยกตามสิทธิ!$N:$N,MATCH(CalBudget2567!$D800,รายได้แยกตามสิทธิ!$B:$B,0))</f>
        <v>46133855.199999996</v>
      </c>
      <c r="BO800" s="138">
        <f>INDEX(ผลงานAdjRw_DHES!$I:$I,MATCH(CalBudget2567!$D800,ผลงานAdjRw_DHES!$B:$B,0))</f>
        <v>1940.8919999999989</v>
      </c>
      <c r="BP800" s="143">
        <f t="shared" si="654"/>
        <v>23769.408704863548</v>
      </c>
      <c r="BQ800" s="139">
        <f t="shared" si="655"/>
        <v>2329.0703999999987</v>
      </c>
      <c r="BR800" s="140">
        <f t="shared" si="656"/>
        <v>2329.0703999999987</v>
      </c>
      <c r="BS800" s="141">
        <f t="shared" si="657"/>
        <v>24396.921094671947</v>
      </c>
      <c r="BT800" s="142">
        <f t="shared" si="658"/>
        <v>56822146.772735998</v>
      </c>
      <c r="BU800" s="144">
        <f t="shared" si="659"/>
        <v>275263628.53606081</v>
      </c>
      <c r="BV800" s="145">
        <f t="shared" si="613"/>
        <v>524041819.62726718</v>
      </c>
      <c r="BW800" s="146">
        <f>INDEX(รายได้แยกตามสิทธิ!$Q:$Q,MATCH(CalBudget2567!$D800,รายได้แยกตามสิทธิ!$B:$B,0))</f>
        <v>0.25</v>
      </c>
      <c r="BX800" s="145">
        <f t="shared" si="660"/>
        <v>131010454.9068168</v>
      </c>
      <c r="BY800" s="141"/>
      <c r="BZ800" s="143">
        <f t="shared" si="661"/>
        <v>144945</v>
      </c>
      <c r="CA800" s="138">
        <f>INDEX(ผลงานOPDVisit_HDC!$C:$C,MATCH(CalBudget2567!$D800,ผลงานOPDVisit_HDC!$A:$A,0))</f>
        <v>144945</v>
      </c>
      <c r="CB800" s="138">
        <f t="shared" si="662"/>
        <v>0</v>
      </c>
    </row>
    <row r="801" spans="1:80" hidden="1" x14ac:dyDescent="0.7">
      <c r="A801" s="136">
        <f>COUNTA($D$16:D801)</f>
        <v>786</v>
      </c>
      <c r="B801" s="1">
        <v>11</v>
      </c>
      <c r="C801" s="2" t="s">
        <v>65</v>
      </c>
      <c r="D801" s="91" t="s">
        <v>861</v>
      </c>
      <c r="E801" s="3" t="s">
        <v>1747</v>
      </c>
      <c r="F801" s="4" t="s">
        <v>1877</v>
      </c>
      <c r="G801" s="1">
        <v>15</v>
      </c>
      <c r="H801" s="3" t="s">
        <v>2969</v>
      </c>
      <c r="I801" s="137">
        <f>INDEX(รายได้แยกตามสิทธิ!$D:$D,MATCH(CalBudget2567!$D801,รายได้แยกตามสิทธิ!$B:$B,0))</f>
        <v>90713345.159999996</v>
      </c>
      <c r="J801" s="138">
        <f>INDEX(ผลงานOPDVisit_HDC!$F:$F,MATCH(CalBudget2567!$D801,ผลงานOPDVisit_HDC!$A:$A,0))</f>
        <v>110646</v>
      </c>
      <c r="K801" s="138">
        <f t="shared" si="614"/>
        <v>819.85200694105527</v>
      </c>
      <c r="L801" s="139">
        <f t="shared" si="615"/>
        <v>132775.19999999998</v>
      </c>
      <c r="M801" s="140">
        <f t="shared" si="616"/>
        <v>132775.19999999998</v>
      </c>
      <c r="N801" s="141">
        <f t="shared" si="617"/>
        <v>841.49609992429907</v>
      </c>
      <c r="O801" s="142">
        <f t="shared" si="618"/>
        <v>111729812.96666878</v>
      </c>
      <c r="P801" s="143">
        <f>INDEX(รายได้แยกตามสิทธิ!$E:$E,MATCH(CalBudget2567!$D801,รายได้แยกตามสิทธิ!$B:$B,0))</f>
        <v>43569949.07</v>
      </c>
      <c r="Q801" s="138">
        <f>INDEX(ผลงานOPDVisit_HDC!$D:$D,MATCH(CalBudget2567!$D801,ผลงานOPDVisit_HDC!$A:$A,0))</f>
        <v>52802</v>
      </c>
      <c r="R801" s="138">
        <f t="shared" si="619"/>
        <v>825.15717340252263</v>
      </c>
      <c r="S801" s="139">
        <f t="shared" si="620"/>
        <v>63362.399999999994</v>
      </c>
      <c r="T801" s="140">
        <f t="shared" si="621"/>
        <v>63362.399999999994</v>
      </c>
      <c r="U801" s="141">
        <f t="shared" si="622"/>
        <v>846.9413227803492</v>
      </c>
      <c r="V801" s="142">
        <f t="shared" si="623"/>
        <v>53664234.870537594</v>
      </c>
      <c r="W801" s="143">
        <f>INDEX(รายได้แยกตามสิทธิ!$F:$F,MATCH(CalBudget2567!$D801,รายได้แยกตามสิทธิ!$B:$B,0))</f>
        <v>15095375.67</v>
      </c>
      <c r="X801" s="138">
        <f>INDEX(ผลงานOPDVisit_HDC!$E:$E,MATCH(CalBudget2567!$D801,ผลงานOPDVisit_HDC!$A:$A,0))</f>
        <v>29953</v>
      </c>
      <c r="Y801" s="138">
        <f t="shared" si="624"/>
        <v>503.96874002604079</v>
      </c>
      <c r="Z801" s="139">
        <f t="shared" si="625"/>
        <v>35943.599999999999</v>
      </c>
      <c r="AA801" s="140">
        <f t="shared" si="626"/>
        <v>35943.599999999999</v>
      </c>
      <c r="AB801" s="141">
        <f t="shared" si="627"/>
        <v>517.27351476272827</v>
      </c>
      <c r="AC801" s="142">
        <f t="shared" si="628"/>
        <v>18592672.3052256</v>
      </c>
      <c r="AD801" s="143">
        <f>INDEX(รายได้แยกตามสิทธิ!$G:$G,MATCH(CalBudget2567!$D801,รายได้แยกตามสิทธิ!$B:$B,0))</f>
        <v>8599357.3800000008</v>
      </c>
      <c r="AE801" s="138">
        <f>INDEX(ผลงานOPDVisit_HDC!$G:$G,MATCH(CalBudget2567!$D801,ผลงานOPDVisit_HDC!$A:$A,0))</f>
        <v>0</v>
      </c>
      <c r="AF801" s="138">
        <f t="shared" si="629"/>
        <v>0</v>
      </c>
      <c r="AG801" s="139">
        <f t="shared" si="630"/>
        <v>0</v>
      </c>
      <c r="AH801" s="140">
        <f t="shared" si="631"/>
        <v>0</v>
      </c>
      <c r="AI801" s="141">
        <f t="shared" si="632"/>
        <v>0</v>
      </c>
      <c r="AJ801" s="142">
        <f t="shared" si="633"/>
        <v>0</v>
      </c>
      <c r="AK801" s="143">
        <f>INDEX(รายได้แยกตามสิทธิ!$H:$H,MATCH(CalBudget2567!$D801,รายได้แยกตามสิทธิ!$B:$B,0))</f>
        <v>6552360.1899999995</v>
      </c>
      <c r="AL801" s="138">
        <f>INDEX(ผลงานOPDVisit_HDC!$K:$K,MATCH(CalBudget2567!$D801,ผลงานOPDVisit_HDC!$A:$A,0))</f>
        <v>5</v>
      </c>
      <c r="AM801" s="138">
        <f t="shared" si="634"/>
        <v>1310472.0379999999</v>
      </c>
      <c r="AN801" s="139">
        <f t="shared" si="635"/>
        <v>6</v>
      </c>
      <c r="AO801" s="140">
        <f t="shared" si="636"/>
        <v>6</v>
      </c>
      <c r="AP801" s="141">
        <f t="shared" si="637"/>
        <v>1345068.4998031999</v>
      </c>
      <c r="AQ801" s="142">
        <f t="shared" si="638"/>
        <v>8070410.9988191994</v>
      </c>
      <c r="AR801" s="144">
        <f t="shared" si="612"/>
        <v>192057131.14125118</v>
      </c>
      <c r="AS801" s="143">
        <f>INDEX(รายได้แยกตามสิทธิ!$I:$I,MATCH(CalBudget2567!$D801,รายได้แยกตามสิทธิ!$B:$B,0))</f>
        <v>146621388.24000001</v>
      </c>
      <c r="AT801" s="138">
        <f>INDEX(ผลงานAdjRw_DHES!$D:$D,MATCH(CalBudget2567!$D801,ผลงานAdjRw_DHES!$B:$B,0))</f>
        <v>9077.9287000000004</v>
      </c>
      <c r="AU801" s="143">
        <f t="shared" si="639"/>
        <v>16151.4143903774</v>
      </c>
      <c r="AV801" s="139">
        <f t="shared" si="640"/>
        <v>10893.514440000001</v>
      </c>
      <c r="AW801" s="140">
        <f t="shared" si="641"/>
        <v>10893.514440000001</v>
      </c>
      <c r="AX801" s="141">
        <f t="shared" si="642"/>
        <v>16577.811730283363</v>
      </c>
      <c r="AY801" s="142">
        <f t="shared" si="643"/>
        <v>180590631.46744323</v>
      </c>
      <c r="AZ801" s="143">
        <f>INDEX(รายได้แยกตามสิทธิ!$J:$J,MATCH(CalBudget2567!$D801,รายได้แยกตามสิทธิ!$B:$B,0))</f>
        <v>20752048.620000001</v>
      </c>
      <c r="BA801" s="138">
        <f>INDEX(ผลงานAdjRw_DHES!$F:$F,MATCH(CalBudget2567!$D801,ผลงานAdjRw_DHES!$B:$B,0))</f>
        <v>1077.2050999999999</v>
      </c>
      <c r="BB801" s="143">
        <f t="shared" si="644"/>
        <v>19264.71441696665</v>
      </c>
      <c r="BC801" s="139">
        <f t="shared" si="645"/>
        <v>1292.6461199999999</v>
      </c>
      <c r="BD801" s="140">
        <f t="shared" si="646"/>
        <v>1292.6461199999999</v>
      </c>
      <c r="BE801" s="141">
        <f t="shared" si="647"/>
        <v>19773.30287757457</v>
      </c>
      <c r="BF801" s="142">
        <f t="shared" si="648"/>
        <v>25559883.244281601</v>
      </c>
      <c r="BG801" s="143">
        <f>INDEX(รายได้แยกตามสิทธิ!$K:$K,MATCH(CalBudget2567!$D801,รายได้แยกตามสิทธิ!$B:$B,0))</f>
        <v>12440254.93</v>
      </c>
      <c r="BH801" s="138">
        <f>INDEX(ผลงานAdjRw_DHES!$E:$E,MATCH(CalBudget2567!$D801,ผลงานAdjRw_DHES!$B:$B,0))</f>
        <v>810.88079999999991</v>
      </c>
      <c r="BI801" s="143">
        <f t="shared" si="649"/>
        <v>15341.656788519349</v>
      </c>
      <c r="BJ801" s="139">
        <f t="shared" si="650"/>
        <v>973.05695999999989</v>
      </c>
      <c r="BK801" s="140">
        <f t="shared" si="651"/>
        <v>973.05695999999989</v>
      </c>
      <c r="BL801" s="141">
        <f t="shared" si="652"/>
        <v>15746.676527736259</v>
      </c>
      <c r="BM801" s="142">
        <f t="shared" si="653"/>
        <v>15322413.192182397</v>
      </c>
      <c r="BN801" s="143">
        <f>INDEX(รายได้แยกตามสิทธิ!$N:$N,MATCH(CalBudget2567!$D801,รายได้แยกตามสิทธิ!$B:$B,0))</f>
        <v>47801146.259999998</v>
      </c>
      <c r="BO801" s="138">
        <f>INDEX(ผลงานAdjRw_DHES!$I:$I,MATCH(CalBudget2567!$D801,ผลงานAdjRw_DHES!$B:$B,0))</f>
        <v>2014.9175999999991</v>
      </c>
      <c r="BP801" s="143">
        <f t="shared" si="654"/>
        <v>23723.623368022603</v>
      </c>
      <c r="BQ801" s="139">
        <f t="shared" si="655"/>
        <v>2417.9011199999986</v>
      </c>
      <c r="BR801" s="140">
        <f t="shared" si="656"/>
        <v>2417.9011199999986</v>
      </c>
      <c r="BS801" s="141">
        <f t="shared" si="657"/>
        <v>24349.927024938399</v>
      </c>
      <c r="BT801" s="142">
        <f t="shared" si="658"/>
        <v>58875715.82551679</v>
      </c>
      <c r="BU801" s="144">
        <f t="shared" si="659"/>
        <v>280348643.729424</v>
      </c>
      <c r="BV801" s="145">
        <f t="shared" si="613"/>
        <v>472405774.87067521</v>
      </c>
      <c r="BW801" s="146">
        <f>INDEX(รายได้แยกตามสิทธิ!$Q:$Q,MATCH(CalBudget2567!$D801,รายได้แยกตามสิทธิ!$B:$B,0))</f>
        <v>0.18</v>
      </c>
      <c r="BX801" s="145">
        <f t="shared" si="660"/>
        <v>85033039.47672154</v>
      </c>
      <c r="BY801" s="141"/>
      <c r="BZ801" s="143">
        <f t="shared" si="661"/>
        <v>193406</v>
      </c>
      <c r="CA801" s="138">
        <f>INDEX(ผลงานOPDVisit_HDC!$C:$C,MATCH(CalBudget2567!$D801,ผลงานOPDVisit_HDC!$A:$A,0))</f>
        <v>193406</v>
      </c>
      <c r="CB801" s="138">
        <f t="shared" si="662"/>
        <v>0</v>
      </c>
    </row>
    <row r="802" spans="1:80" hidden="1" x14ac:dyDescent="0.7">
      <c r="A802" s="136">
        <f>COUNTA($D$16:D802)</f>
        <v>787</v>
      </c>
      <c r="B802" s="1">
        <v>11</v>
      </c>
      <c r="C802" s="2" t="s">
        <v>65</v>
      </c>
      <c r="D802" s="91" t="s">
        <v>862</v>
      </c>
      <c r="E802" s="3" t="s">
        <v>1748</v>
      </c>
      <c r="F802" s="4" t="s">
        <v>1876</v>
      </c>
      <c r="G802" s="1">
        <v>5</v>
      </c>
      <c r="H802" s="3" t="s">
        <v>2964</v>
      </c>
      <c r="I802" s="137">
        <f>INDEX(รายได้แยกตามสิทธิ!$D:$D,MATCH(CalBudget2567!$D802,รายได้แยกตามสิทธิ!$B:$B,0))</f>
        <v>11101200.35</v>
      </c>
      <c r="J802" s="138">
        <f>INDEX(ผลงานOPDVisit_HDC!$F:$F,MATCH(CalBudget2567!$D802,ผลงานOPDVisit_HDC!$A:$A,0))</f>
        <v>24058</v>
      </c>
      <c r="K802" s="138">
        <f t="shared" si="614"/>
        <v>461.43488028930085</v>
      </c>
      <c r="L802" s="139">
        <f t="shared" si="615"/>
        <v>28869.599999999999</v>
      </c>
      <c r="M802" s="140">
        <f t="shared" si="616"/>
        <v>28869.599999999999</v>
      </c>
      <c r="N802" s="141">
        <f t="shared" si="617"/>
        <v>473.61676112893838</v>
      </c>
      <c r="O802" s="142">
        <f t="shared" si="618"/>
        <v>13673126.447087999</v>
      </c>
      <c r="P802" s="143">
        <f>INDEX(รายได้แยกตามสิทธิ!$E:$E,MATCH(CalBudget2567!$D802,รายได้แยกตามสิทธิ!$B:$B,0))</f>
        <v>1354393.5</v>
      </c>
      <c r="Q802" s="138">
        <f>INDEX(ผลงานOPDVisit_HDC!$D:$D,MATCH(CalBudget2567!$D802,ผลงานOPDVisit_HDC!$A:$A,0))</f>
        <v>4258</v>
      </c>
      <c r="R802" s="138">
        <f t="shared" si="619"/>
        <v>318.08208078910286</v>
      </c>
      <c r="S802" s="139">
        <f t="shared" si="620"/>
        <v>5109.5999999999995</v>
      </c>
      <c r="T802" s="140">
        <f t="shared" si="621"/>
        <v>5109.5999999999995</v>
      </c>
      <c r="U802" s="141">
        <f t="shared" si="622"/>
        <v>326.47944772193517</v>
      </c>
      <c r="V802" s="142">
        <f t="shared" si="623"/>
        <v>1668179.3860799999</v>
      </c>
      <c r="W802" s="143">
        <f>INDEX(รายได้แยกตามสิทธิ!$F:$F,MATCH(CalBudget2567!$D802,รายได้แยกตามสิทธิ!$B:$B,0))</f>
        <v>1035004.5</v>
      </c>
      <c r="X802" s="138">
        <f>INDEX(ผลงานOPDVisit_HDC!$E:$E,MATCH(CalBudget2567!$D802,ผลงานOPDVisit_HDC!$A:$A,0))</f>
        <v>2836</v>
      </c>
      <c r="Y802" s="138">
        <f t="shared" si="624"/>
        <v>364.95222143864601</v>
      </c>
      <c r="Z802" s="139">
        <f t="shared" si="625"/>
        <v>3403.2</v>
      </c>
      <c r="AA802" s="140">
        <f t="shared" si="626"/>
        <v>3403.2</v>
      </c>
      <c r="AB802" s="141">
        <f t="shared" si="627"/>
        <v>374.58696008462624</v>
      </c>
      <c r="AC802" s="142">
        <f t="shared" si="628"/>
        <v>1274794.34256</v>
      </c>
      <c r="AD802" s="143">
        <f>INDEX(รายได้แยกตามสิทธิ!$G:$G,MATCH(CalBudget2567!$D802,รายได้แยกตามสิทธิ!$B:$B,0))</f>
        <v>520915.88</v>
      </c>
      <c r="AE802" s="138">
        <f>INDEX(ผลงานOPDVisit_HDC!$G:$G,MATCH(CalBudget2567!$D802,ผลงานOPDVisit_HDC!$A:$A,0))</f>
        <v>391</v>
      </c>
      <c r="AF802" s="138">
        <f t="shared" si="629"/>
        <v>1332.2656777493605</v>
      </c>
      <c r="AG802" s="139">
        <f t="shared" si="630"/>
        <v>469.2</v>
      </c>
      <c r="AH802" s="140">
        <f t="shared" si="631"/>
        <v>469.2</v>
      </c>
      <c r="AI802" s="141">
        <f t="shared" si="632"/>
        <v>1367.4374916419436</v>
      </c>
      <c r="AJ802" s="142">
        <f t="shared" si="633"/>
        <v>641601.67107839987</v>
      </c>
      <c r="AK802" s="143">
        <f>INDEX(รายได้แยกตามสิทธิ!$H:$H,MATCH(CalBudget2567!$D802,รายได้แยกตามสิทธิ!$B:$B,0))</f>
        <v>1431566</v>
      </c>
      <c r="AL802" s="138">
        <f>INDEX(ผลงานOPDVisit_HDC!$K:$K,MATCH(CalBudget2567!$D802,ผลงานOPDVisit_HDC!$A:$A,0))</f>
        <v>1438</v>
      </c>
      <c r="AM802" s="138">
        <f t="shared" si="634"/>
        <v>995.5257301808067</v>
      </c>
      <c r="AN802" s="139">
        <f t="shared" si="635"/>
        <v>1725.6</v>
      </c>
      <c r="AO802" s="140">
        <f t="shared" si="636"/>
        <v>1725.6</v>
      </c>
      <c r="AP802" s="141">
        <f t="shared" si="637"/>
        <v>1021.80760945758</v>
      </c>
      <c r="AQ802" s="142">
        <f t="shared" si="638"/>
        <v>1763231.2108800001</v>
      </c>
      <c r="AR802" s="144">
        <f t="shared" si="612"/>
        <v>19020933.0576864</v>
      </c>
      <c r="AS802" s="143">
        <f>INDEX(รายได้แยกตามสิทธิ!$I:$I,MATCH(CalBudget2567!$D802,รายได้แยกตามสิทธิ!$B:$B,0))</f>
        <v>3442713.1</v>
      </c>
      <c r="AT802" s="138">
        <f>INDEX(ผลงานAdjRw_DHES!$D:$D,MATCH(CalBudget2567!$D802,ผลงานAdjRw_DHES!$B:$B,0))</f>
        <v>113.44369999999999</v>
      </c>
      <c r="AU802" s="143">
        <f t="shared" si="639"/>
        <v>30347.327352686843</v>
      </c>
      <c r="AV802" s="139">
        <f t="shared" si="640"/>
        <v>136.13243999999997</v>
      </c>
      <c r="AW802" s="140">
        <f t="shared" si="641"/>
        <v>136.13243999999997</v>
      </c>
      <c r="AX802" s="141">
        <f t="shared" si="642"/>
        <v>31148.496794797775</v>
      </c>
      <c r="AY802" s="142">
        <f t="shared" si="643"/>
        <v>4240320.8710079994</v>
      </c>
      <c r="AZ802" s="143">
        <f>INDEX(รายได้แยกตามสิทธิ!$J:$J,MATCH(CalBudget2567!$D802,รายได้แยกตามสิทธิ!$B:$B,0))</f>
        <v>183923.28</v>
      </c>
      <c r="BA802" s="138">
        <f>INDEX(ผลงานAdjRw_DHES!$F:$F,MATCH(CalBudget2567!$D802,ผลงานAdjRw_DHES!$B:$B,0))</f>
        <v>12.184100000000001</v>
      </c>
      <c r="BB802" s="143">
        <f t="shared" si="644"/>
        <v>15095.352139263465</v>
      </c>
      <c r="BC802" s="139">
        <f t="shared" si="645"/>
        <v>14.62092</v>
      </c>
      <c r="BD802" s="140">
        <f t="shared" si="646"/>
        <v>14.62092</v>
      </c>
      <c r="BE802" s="141">
        <f t="shared" si="647"/>
        <v>15493.86943574002</v>
      </c>
      <c r="BF802" s="142">
        <f t="shared" si="648"/>
        <v>226534.62551039996</v>
      </c>
      <c r="BG802" s="143">
        <f>INDEX(รายได้แยกตามสิทธิ!$K:$K,MATCH(CalBudget2567!$D802,รายได้แยกตามสิทธิ!$B:$B,0))</f>
        <v>210820.5</v>
      </c>
      <c r="BH802" s="138">
        <f>INDEX(ผลงานAdjRw_DHES!$E:$E,MATCH(CalBudget2567!$D802,ผลงานAdjRw_DHES!$B:$B,0))</f>
        <v>12.903199999999998</v>
      </c>
      <c r="BI802" s="143">
        <f t="shared" si="649"/>
        <v>16338.621427242857</v>
      </c>
      <c r="BJ802" s="139">
        <f t="shared" si="650"/>
        <v>15.483839999999997</v>
      </c>
      <c r="BK802" s="140">
        <f t="shared" si="651"/>
        <v>15.483839999999997</v>
      </c>
      <c r="BL802" s="141">
        <f t="shared" si="652"/>
        <v>16769.961032922067</v>
      </c>
      <c r="BM802" s="142">
        <f t="shared" si="653"/>
        <v>259663.39343999996</v>
      </c>
      <c r="BN802" s="143">
        <f>INDEX(รายได้แยกตามสิทธิ!$N:$N,MATCH(CalBudget2567!$D802,รายได้แยกตามสิทธิ!$B:$B,0))</f>
        <v>460931.94999999995</v>
      </c>
      <c r="BO802" s="138">
        <f>INDEX(ผลงานAdjRw_DHES!$I:$I,MATCH(CalBudget2567!$D802,ผลงานAdjRw_DHES!$B:$B,0))</f>
        <v>17.463100000000011</v>
      </c>
      <c r="BP802" s="143">
        <f t="shared" si="654"/>
        <v>26394.623520451674</v>
      </c>
      <c r="BQ802" s="139">
        <f t="shared" si="655"/>
        <v>20.955720000000014</v>
      </c>
      <c r="BR802" s="140">
        <f t="shared" si="656"/>
        <v>20.955720000000014</v>
      </c>
      <c r="BS802" s="141">
        <f t="shared" si="657"/>
        <v>27091.441581391598</v>
      </c>
      <c r="BT802" s="142">
        <f t="shared" si="658"/>
        <v>567720.66417599993</v>
      </c>
      <c r="BU802" s="144">
        <f t="shared" si="659"/>
        <v>5294239.5541343996</v>
      </c>
      <c r="BV802" s="145">
        <f t="shared" si="613"/>
        <v>24315172.611820798</v>
      </c>
      <c r="BW802" s="146">
        <f>INDEX(รายได้แยกตามสิทธิ!$Q:$Q,MATCH(CalBudget2567!$D802,รายได้แยกตามสิทธิ!$B:$B,0))</f>
        <v>0.32</v>
      </c>
      <c r="BX802" s="145">
        <f t="shared" si="660"/>
        <v>7780855.2357826559</v>
      </c>
      <c r="BY802" s="141"/>
      <c r="BZ802" s="143">
        <f t="shared" si="661"/>
        <v>32981</v>
      </c>
      <c r="CA802" s="138">
        <f>INDEX(ผลงานOPDVisit_HDC!$C:$C,MATCH(CalBudget2567!$D802,ผลงานOPDVisit_HDC!$A:$A,0))</f>
        <v>32981</v>
      </c>
      <c r="CB802" s="138">
        <f t="shared" si="662"/>
        <v>0</v>
      </c>
    </row>
    <row r="803" spans="1:80" hidden="1" x14ac:dyDescent="0.7">
      <c r="A803" s="136">
        <f>COUNTA($D$16:D803)</f>
        <v>788</v>
      </c>
      <c r="B803" s="1">
        <v>11</v>
      </c>
      <c r="C803" s="2" t="s">
        <v>65</v>
      </c>
      <c r="D803" s="91" t="s">
        <v>863</v>
      </c>
      <c r="E803" s="3" t="s">
        <v>1749</v>
      </c>
      <c r="F803" s="4" t="s">
        <v>1876</v>
      </c>
      <c r="G803" s="1">
        <v>5</v>
      </c>
      <c r="H803" s="3" t="s">
        <v>2964</v>
      </c>
      <c r="I803" s="137">
        <f>INDEX(รายได้แยกตามสิทธิ!$D:$D,MATCH(CalBudget2567!$D803,รายได้แยกตามสิทธิ!$B:$B,0))</f>
        <v>12125330.210000001</v>
      </c>
      <c r="J803" s="138">
        <f>INDEX(ผลงานOPDVisit_HDC!$F:$F,MATCH(CalBudget2567!$D803,ผลงานOPDVisit_HDC!$A:$A,0))</f>
        <v>26616</v>
      </c>
      <c r="K803" s="138">
        <f t="shared" si="614"/>
        <v>455.56545724376321</v>
      </c>
      <c r="L803" s="139">
        <f t="shared" si="615"/>
        <v>31939.199999999997</v>
      </c>
      <c r="M803" s="140">
        <f t="shared" si="616"/>
        <v>31939.199999999997</v>
      </c>
      <c r="N803" s="141">
        <f t="shared" si="617"/>
        <v>467.59238531499858</v>
      </c>
      <c r="O803" s="142">
        <f t="shared" si="618"/>
        <v>14934526.713052802</v>
      </c>
      <c r="P803" s="143">
        <f>INDEX(รายได้แยกตามสิทธิ!$E:$E,MATCH(CalBudget2567!$D803,รายได้แยกตามสิทธิ!$B:$B,0))</f>
        <v>2695210.35</v>
      </c>
      <c r="Q803" s="138">
        <f>INDEX(ผลงานOPDVisit_HDC!$D:$D,MATCH(CalBudget2567!$D803,ผลงานOPDVisit_HDC!$A:$A,0))</f>
        <v>5813</v>
      </c>
      <c r="R803" s="138">
        <f t="shared" si="619"/>
        <v>463.6522191639429</v>
      </c>
      <c r="S803" s="139">
        <f t="shared" si="620"/>
        <v>6975.5999999999995</v>
      </c>
      <c r="T803" s="140">
        <f t="shared" si="621"/>
        <v>6975.5999999999995</v>
      </c>
      <c r="U803" s="141">
        <f t="shared" si="622"/>
        <v>475.89263774987097</v>
      </c>
      <c r="V803" s="142">
        <f t="shared" si="623"/>
        <v>3319636.6838879995</v>
      </c>
      <c r="W803" s="143">
        <f>INDEX(รายได้แยกตามสิทธิ!$F:$F,MATCH(CalBudget2567!$D803,รายได้แยกตามสิทธิ!$B:$B,0))</f>
        <v>539022.93000000005</v>
      </c>
      <c r="X803" s="138">
        <f>INDEX(ผลงานOPDVisit_HDC!$E:$E,MATCH(CalBudget2567!$D803,ผลงานOPDVisit_HDC!$A:$A,0))</f>
        <v>1721</v>
      </c>
      <c r="Y803" s="138">
        <f t="shared" si="624"/>
        <v>313.20332945961655</v>
      </c>
      <c r="Z803" s="139">
        <f t="shared" si="625"/>
        <v>2065.1999999999998</v>
      </c>
      <c r="AA803" s="140">
        <f t="shared" si="626"/>
        <v>2065.1999999999998</v>
      </c>
      <c r="AB803" s="141">
        <f t="shared" si="627"/>
        <v>321.47189735735043</v>
      </c>
      <c r="AC803" s="142">
        <f t="shared" si="628"/>
        <v>663903.76242240006</v>
      </c>
      <c r="AD803" s="143">
        <f>INDEX(รายได้แยกตามสิทธิ!$G:$G,MATCH(CalBudget2567!$D803,รายได้แยกตามสิทธิ!$B:$B,0))</f>
        <v>1052489.06</v>
      </c>
      <c r="AE803" s="138">
        <f>INDEX(ผลงานOPDVisit_HDC!$G:$G,MATCH(CalBudget2567!$D803,ผลงานOPDVisit_HDC!$A:$A,0))</f>
        <v>1237</v>
      </c>
      <c r="AF803" s="138">
        <f t="shared" si="629"/>
        <v>850.83998383185133</v>
      </c>
      <c r="AG803" s="139">
        <f t="shared" si="630"/>
        <v>1484.3999999999999</v>
      </c>
      <c r="AH803" s="140">
        <f t="shared" si="631"/>
        <v>1484.3999999999999</v>
      </c>
      <c r="AI803" s="141">
        <f t="shared" si="632"/>
        <v>873.30215940501216</v>
      </c>
      <c r="AJ803" s="142">
        <f t="shared" si="633"/>
        <v>1296329.7254208</v>
      </c>
      <c r="AK803" s="143">
        <f>INDEX(รายได้แยกตามสิทธิ!$H:$H,MATCH(CalBudget2567!$D803,รายได้แยกตามสิทธิ!$B:$B,0))</f>
        <v>1116401.1200000001</v>
      </c>
      <c r="AL803" s="138">
        <f>INDEX(ผลงานOPDVisit_HDC!$K:$K,MATCH(CalBudget2567!$D803,ผลงานOPDVisit_HDC!$A:$A,0))</f>
        <v>2106</v>
      </c>
      <c r="AM803" s="138">
        <f t="shared" si="634"/>
        <v>530.10499525166199</v>
      </c>
      <c r="AN803" s="139">
        <f t="shared" si="635"/>
        <v>2527.1999999999998</v>
      </c>
      <c r="AO803" s="140">
        <f t="shared" si="636"/>
        <v>2527.1999999999998</v>
      </c>
      <c r="AP803" s="141">
        <f t="shared" si="637"/>
        <v>544.09976712630589</v>
      </c>
      <c r="AQ803" s="142">
        <f t="shared" si="638"/>
        <v>1375048.9314816</v>
      </c>
      <c r="AR803" s="144">
        <f t="shared" si="612"/>
        <v>21589445.816265602</v>
      </c>
      <c r="AS803" s="143">
        <f>INDEX(รายได้แยกตามสิทธิ!$I:$I,MATCH(CalBudget2567!$D803,รายได้แยกตามสิทธิ!$B:$B,0))</f>
        <v>3760437.85</v>
      </c>
      <c r="AT803" s="138">
        <f>INDEX(ผลงานAdjRw_DHES!$D:$D,MATCH(CalBudget2567!$D803,ผลงานAdjRw_DHES!$B:$B,0))</f>
        <v>328.27389999999997</v>
      </c>
      <c r="AU803" s="143">
        <f t="shared" si="639"/>
        <v>11455.18376575171</v>
      </c>
      <c r="AV803" s="139">
        <f t="shared" si="640"/>
        <v>393.92867999999993</v>
      </c>
      <c r="AW803" s="140">
        <f t="shared" si="641"/>
        <v>393.92867999999993</v>
      </c>
      <c r="AX803" s="141">
        <f t="shared" si="642"/>
        <v>11757.600617167554</v>
      </c>
      <c r="AY803" s="142">
        <f t="shared" si="643"/>
        <v>4631656.0910879988</v>
      </c>
      <c r="AZ803" s="143">
        <f>INDEX(รายได้แยกตามสิทธิ!$J:$J,MATCH(CalBudget2567!$D803,รายได้แยกตามสิทธิ!$B:$B,0))</f>
        <v>1206688.3899999999</v>
      </c>
      <c r="BA803" s="138">
        <f>INDEX(ผลงานAdjRw_DHES!$F:$F,MATCH(CalBudget2567!$D803,ผลงานAdjRw_DHES!$B:$B,0))</f>
        <v>50.582199999999993</v>
      </c>
      <c r="BB803" s="143">
        <f t="shared" si="644"/>
        <v>23855.988667950387</v>
      </c>
      <c r="BC803" s="139">
        <f t="shared" si="645"/>
        <v>60.69863999999999</v>
      </c>
      <c r="BD803" s="140">
        <f t="shared" si="646"/>
        <v>60.69863999999999</v>
      </c>
      <c r="BE803" s="141">
        <f t="shared" si="647"/>
        <v>24485.786768784277</v>
      </c>
      <c r="BF803" s="142">
        <f t="shared" si="648"/>
        <v>1486253.9561951999</v>
      </c>
      <c r="BG803" s="143">
        <f>INDEX(รายได้แยกตามสิทธิ!$K:$K,MATCH(CalBudget2567!$D803,รายได้แยกตามสิทธิ!$B:$B,0))</f>
        <v>44944.69</v>
      </c>
      <c r="BH803" s="138">
        <f>INDEX(ผลงานAdjRw_DHES!$E:$E,MATCH(CalBudget2567!$D803,ผลงานAdjRw_DHES!$B:$B,0))</f>
        <v>8.0116999999999994</v>
      </c>
      <c r="BI803" s="143">
        <f t="shared" si="649"/>
        <v>5609.8817978706147</v>
      </c>
      <c r="BJ803" s="139">
        <f t="shared" si="650"/>
        <v>9.6140399999999993</v>
      </c>
      <c r="BK803" s="140">
        <f t="shared" si="651"/>
        <v>9.6140399999999993</v>
      </c>
      <c r="BL803" s="141">
        <f t="shared" si="652"/>
        <v>5757.9826773343993</v>
      </c>
      <c r="BM803" s="142">
        <f t="shared" si="653"/>
        <v>55357.475779200002</v>
      </c>
      <c r="BN803" s="143">
        <f>INDEX(รายได้แยกตามสิทธิ!$N:$N,MATCH(CalBudget2567!$D803,รายได้แยกตามสิทธิ!$B:$B,0))</f>
        <v>517742.99</v>
      </c>
      <c r="BO803" s="138">
        <f>INDEX(ผลงานAdjRw_DHES!$I:$I,MATCH(CalBudget2567!$D803,ผลงานAdjRw_DHES!$B:$B,0))</f>
        <v>55.053200000000025</v>
      </c>
      <c r="BP803" s="143">
        <f t="shared" si="654"/>
        <v>9404.4122775787746</v>
      </c>
      <c r="BQ803" s="139">
        <f t="shared" si="655"/>
        <v>66.063840000000027</v>
      </c>
      <c r="BR803" s="140">
        <f t="shared" si="656"/>
        <v>66.063840000000027</v>
      </c>
      <c r="BS803" s="141">
        <f t="shared" si="657"/>
        <v>9652.6887617068551</v>
      </c>
      <c r="BT803" s="142">
        <f t="shared" si="658"/>
        <v>637693.6859232001</v>
      </c>
      <c r="BU803" s="144">
        <f t="shared" si="659"/>
        <v>6810961.2089855988</v>
      </c>
      <c r="BV803" s="145">
        <f t="shared" si="613"/>
        <v>28400407.025251202</v>
      </c>
      <c r="BW803" s="146">
        <f>INDEX(รายได้แยกตามสิทธิ!$Q:$Q,MATCH(CalBudget2567!$D803,รายได้แยกตามสิทธิ!$B:$B,0))</f>
        <v>0.3</v>
      </c>
      <c r="BX803" s="145">
        <f t="shared" si="660"/>
        <v>8520122.1075753607</v>
      </c>
      <c r="BY803" s="141"/>
      <c r="BZ803" s="143">
        <f t="shared" si="661"/>
        <v>37493</v>
      </c>
      <c r="CA803" s="138">
        <f>INDEX(ผลงานOPDVisit_HDC!$C:$C,MATCH(CalBudget2567!$D803,ผลงานOPDVisit_HDC!$A:$A,0))</f>
        <v>37493</v>
      </c>
      <c r="CB803" s="138">
        <f t="shared" si="662"/>
        <v>0</v>
      </c>
    </row>
    <row r="804" spans="1:80" hidden="1" x14ac:dyDescent="0.7">
      <c r="A804" s="136">
        <f>COUNTA($D$16:D804)</f>
        <v>789</v>
      </c>
      <c r="B804" s="1">
        <v>11</v>
      </c>
      <c r="C804" s="2" t="s">
        <v>65</v>
      </c>
      <c r="D804" s="91" t="s">
        <v>864</v>
      </c>
      <c r="E804" s="3" t="s">
        <v>1750</v>
      </c>
      <c r="F804" s="4" t="s">
        <v>1876</v>
      </c>
      <c r="G804" s="1">
        <v>6</v>
      </c>
      <c r="H804" s="3" t="s">
        <v>2965</v>
      </c>
      <c r="I804" s="137">
        <f>INDEX(รายได้แยกตามสิทธิ!$D:$D,MATCH(CalBudget2567!$D804,รายได้แยกตามสิทธิ!$B:$B,0))</f>
        <v>23412165.73</v>
      </c>
      <c r="J804" s="138">
        <f>INDEX(ผลงานOPDVisit_HDC!$F:$F,MATCH(CalBudget2567!$D804,ผลงานOPDVisit_HDC!$A:$A,0))</f>
        <v>54046</v>
      </c>
      <c r="K804" s="138">
        <f t="shared" si="614"/>
        <v>433.18961125707733</v>
      </c>
      <c r="L804" s="139">
        <f t="shared" si="615"/>
        <v>64855.199999999997</v>
      </c>
      <c r="M804" s="140">
        <f t="shared" si="616"/>
        <v>64855.199999999997</v>
      </c>
      <c r="N804" s="141">
        <f t="shared" si="617"/>
        <v>444.6258169942642</v>
      </c>
      <c r="O804" s="142">
        <f t="shared" si="618"/>
        <v>28836296.286326401</v>
      </c>
      <c r="P804" s="143">
        <f>INDEX(รายได้แยกตามสิทธิ!$E:$E,MATCH(CalBudget2567!$D804,รายได้แยกตามสิทธิ!$B:$B,0))</f>
        <v>5404423.5</v>
      </c>
      <c r="Q804" s="138">
        <f>INDEX(ผลงานOPDVisit_HDC!$D:$D,MATCH(CalBudget2567!$D804,ผลงานOPDVisit_HDC!$A:$A,0))</f>
        <v>15837</v>
      </c>
      <c r="R804" s="138">
        <f t="shared" si="619"/>
        <v>341.252983519606</v>
      </c>
      <c r="S804" s="139">
        <f t="shared" si="620"/>
        <v>19004.399999999998</v>
      </c>
      <c r="T804" s="140">
        <f t="shared" si="621"/>
        <v>19004.399999999998</v>
      </c>
      <c r="U804" s="141">
        <f t="shared" si="622"/>
        <v>350.26206228452361</v>
      </c>
      <c r="V804" s="142">
        <f t="shared" si="623"/>
        <v>6656520.3364800001</v>
      </c>
      <c r="W804" s="143">
        <f>INDEX(รายได้แยกตามสิทธิ!$F:$F,MATCH(CalBudget2567!$D804,รายได้แยกตามสิทธิ!$B:$B,0))</f>
        <v>1949104.62</v>
      </c>
      <c r="X804" s="138">
        <f>INDEX(ผลงานOPDVisit_HDC!$E:$E,MATCH(CalBudget2567!$D804,ผลงานOPDVisit_HDC!$A:$A,0))</f>
        <v>8190</v>
      </c>
      <c r="Y804" s="138">
        <f t="shared" si="624"/>
        <v>237.98591208791211</v>
      </c>
      <c r="Z804" s="139">
        <f t="shared" si="625"/>
        <v>9828</v>
      </c>
      <c r="AA804" s="140">
        <f t="shared" si="626"/>
        <v>9828</v>
      </c>
      <c r="AB804" s="141">
        <f t="shared" si="627"/>
        <v>244.268740167033</v>
      </c>
      <c r="AC804" s="142">
        <f t="shared" si="628"/>
        <v>2400673.1783616003</v>
      </c>
      <c r="AD804" s="143">
        <f>INDEX(รายได้แยกตามสิทธิ!$G:$G,MATCH(CalBudget2567!$D804,รายได้แยกตามสิทธิ!$B:$B,0))</f>
        <v>2341129</v>
      </c>
      <c r="AE804" s="138">
        <f>INDEX(ผลงานOPDVisit_HDC!$G:$G,MATCH(CalBudget2567!$D804,ผลงานOPDVisit_HDC!$A:$A,0))</f>
        <v>4791</v>
      </c>
      <c r="AF804" s="138">
        <f t="shared" si="629"/>
        <v>488.65142976414108</v>
      </c>
      <c r="AG804" s="139">
        <f t="shared" si="630"/>
        <v>5749.2</v>
      </c>
      <c r="AH804" s="140">
        <f t="shared" si="631"/>
        <v>5749.2</v>
      </c>
      <c r="AI804" s="141">
        <f t="shared" si="632"/>
        <v>501.5518275099144</v>
      </c>
      <c r="AJ804" s="142">
        <f t="shared" si="633"/>
        <v>2883521.7667199997</v>
      </c>
      <c r="AK804" s="143">
        <f>INDEX(รายได้แยกตามสิทธิ!$H:$H,MATCH(CalBudget2567!$D804,รายได้แยกตามสิทธิ!$B:$B,0))</f>
        <v>9438298.3599999994</v>
      </c>
      <c r="AL804" s="138">
        <f>INDEX(ผลงานOPDVisit_HDC!$K:$K,MATCH(CalBudget2567!$D804,ผลงานOPDVisit_HDC!$A:$A,0))</f>
        <v>3220</v>
      </c>
      <c r="AM804" s="138">
        <f t="shared" si="634"/>
        <v>2931.1485590062111</v>
      </c>
      <c r="AN804" s="139">
        <f t="shared" si="635"/>
        <v>3864</v>
      </c>
      <c r="AO804" s="140">
        <f t="shared" si="636"/>
        <v>3864</v>
      </c>
      <c r="AP804" s="141">
        <f t="shared" si="637"/>
        <v>3008.5308809639751</v>
      </c>
      <c r="AQ804" s="142">
        <f t="shared" si="638"/>
        <v>11624963.324044799</v>
      </c>
      <c r="AR804" s="144">
        <f t="shared" si="612"/>
        <v>52401974.8919328</v>
      </c>
      <c r="AS804" s="143">
        <f>INDEX(รายได้แยกตามสิทธิ!$I:$I,MATCH(CalBudget2567!$D804,รายได้แยกตามสิทธิ!$B:$B,0))</f>
        <v>8537679.0600000005</v>
      </c>
      <c r="AT804" s="138">
        <f>INDEX(ผลงานAdjRw_DHES!$D:$D,MATCH(CalBudget2567!$D804,ผลงานAdjRw_DHES!$B:$B,0))</f>
        <v>919.76920000000018</v>
      </c>
      <c r="AU804" s="143">
        <f t="shared" si="639"/>
        <v>9282.4146101000115</v>
      </c>
      <c r="AV804" s="139">
        <f t="shared" si="640"/>
        <v>1103.7230400000001</v>
      </c>
      <c r="AW804" s="140">
        <f t="shared" si="641"/>
        <v>1103.7230400000001</v>
      </c>
      <c r="AX804" s="141">
        <f t="shared" si="642"/>
        <v>9527.4703558066522</v>
      </c>
      <c r="AY804" s="142">
        <f t="shared" si="643"/>
        <v>10515688.544620801</v>
      </c>
      <c r="AZ804" s="143">
        <f>INDEX(รายได้แยกตามสิทธิ!$J:$J,MATCH(CalBudget2567!$D804,รายได้แยกตามสิทธิ!$B:$B,0))</f>
        <v>513321.93</v>
      </c>
      <c r="BA804" s="138">
        <f>INDEX(ผลงานAdjRw_DHES!$F:$F,MATCH(CalBudget2567!$D804,ผลงานAdjRw_DHES!$B:$B,0))</f>
        <v>56.258400000000002</v>
      </c>
      <c r="BB804" s="143">
        <f t="shared" si="644"/>
        <v>9124.360628812763</v>
      </c>
      <c r="BC804" s="139">
        <f t="shared" si="645"/>
        <v>67.510080000000002</v>
      </c>
      <c r="BD804" s="140">
        <f t="shared" si="646"/>
        <v>67.510080000000002</v>
      </c>
      <c r="BE804" s="141">
        <f t="shared" si="647"/>
        <v>9365.2437494134192</v>
      </c>
      <c r="BF804" s="142">
        <f t="shared" si="648"/>
        <v>632248.35474239988</v>
      </c>
      <c r="BG804" s="143">
        <f>INDEX(รายได้แยกตามสิทธิ!$K:$K,MATCH(CalBudget2567!$D804,รายได้แยกตามสิทธิ!$B:$B,0))</f>
        <v>6646808.8799999999</v>
      </c>
      <c r="BH804" s="138">
        <f>INDEX(ผลงานAdjRw_DHES!$E:$E,MATCH(CalBudget2567!$D804,ผลงานAdjRw_DHES!$B:$B,0))</f>
        <v>60.818600000000011</v>
      </c>
      <c r="BI804" s="143">
        <f t="shared" si="649"/>
        <v>109289.08064309272</v>
      </c>
      <c r="BJ804" s="139">
        <f t="shared" si="650"/>
        <v>72.982320000000016</v>
      </c>
      <c r="BK804" s="140">
        <f t="shared" si="651"/>
        <v>72.982320000000016</v>
      </c>
      <c r="BL804" s="141">
        <f t="shared" si="652"/>
        <v>112174.31237207037</v>
      </c>
      <c r="BM804" s="142">
        <f t="shared" si="653"/>
        <v>8186741.5613184012</v>
      </c>
      <c r="BN804" s="143">
        <f>INDEX(รายได้แยกตามสิทธิ!$N:$N,MATCH(CalBudget2567!$D804,รายได้แยกตามสิทธิ!$B:$B,0))</f>
        <v>2223692.7999999998</v>
      </c>
      <c r="BO804" s="138">
        <f>INDEX(ผลงานAdjRw_DHES!$I:$I,MATCH(CalBudget2567!$D804,ผลงานAdjRw_DHES!$B:$B,0))</f>
        <v>110.9391999999998</v>
      </c>
      <c r="BP804" s="143">
        <f t="shared" si="654"/>
        <v>20044.247659979555</v>
      </c>
      <c r="BQ804" s="139">
        <f t="shared" si="655"/>
        <v>133.12703999999977</v>
      </c>
      <c r="BR804" s="140">
        <f t="shared" si="656"/>
        <v>133.12703999999977</v>
      </c>
      <c r="BS804" s="141">
        <f t="shared" si="657"/>
        <v>20573.415798203016</v>
      </c>
      <c r="BT804" s="142">
        <f t="shared" si="658"/>
        <v>2738877.9479040001</v>
      </c>
      <c r="BU804" s="144">
        <f t="shared" si="659"/>
        <v>22073556.408585601</v>
      </c>
      <c r="BV804" s="145">
        <f t="shared" si="613"/>
        <v>74475531.300518394</v>
      </c>
      <c r="BW804" s="146">
        <f>INDEX(รายได้แยกตามสิทธิ!$Q:$Q,MATCH(CalBudget2567!$D804,รายได้แยกตามสิทธิ!$B:$B,0))</f>
        <v>0.43</v>
      </c>
      <c r="BX804" s="145">
        <f t="shared" si="660"/>
        <v>32024478.459222909</v>
      </c>
      <c r="BY804" s="141"/>
      <c r="BZ804" s="143">
        <f t="shared" si="661"/>
        <v>86084</v>
      </c>
      <c r="CA804" s="138">
        <f>INDEX(ผลงานOPDVisit_HDC!$C:$C,MATCH(CalBudget2567!$D804,ผลงานOPDVisit_HDC!$A:$A,0))</f>
        <v>86084</v>
      </c>
      <c r="CB804" s="138">
        <f t="shared" si="662"/>
        <v>0</v>
      </c>
    </row>
    <row r="805" spans="1:80" hidden="1" x14ac:dyDescent="0.7">
      <c r="A805" s="136">
        <f>COUNTA($D$16:D805)</f>
        <v>790</v>
      </c>
      <c r="B805" s="1">
        <v>11</v>
      </c>
      <c r="C805" s="2" t="s">
        <v>65</v>
      </c>
      <c r="D805" s="91" t="s">
        <v>865</v>
      </c>
      <c r="E805" s="3" t="s">
        <v>1200</v>
      </c>
      <c r="F805" s="4" t="s">
        <v>1876</v>
      </c>
      <c r="G805" s="1">
        <v>2</v>
      </c>
      <c r="H805" s="3" t="s">
        <v>2968</v>
      </c>
      <c r="I805" s="137">
        <f>INDEX(รายได้แยกตามสิทธิ!$D:$D,MATCH(CalBudget2567!$D805,รายได้แยกตามสิทธิ!$B:$B,0))</f>
        <v>8140608.4400000004</v>
      </c>
      <c r="J805" s="138">
        <f>INDEX(ผลงานOPDVisit_HDC!$F:$F,MATCH(CalBudget2567!$D805,ผลงานOPDVisit_HDC!$A:$A,0))</f>
        <v>21066</v>
      </c>
      <c r="K805" s="138">
        <f t="shared" si="614"/>
        <v>386.43351561758283</v>
      </c>
      <c r="L805" s="139">
        <f t="shared" si="615"/>
        <v>25279.200000000001</v>
      </c>
      <c r="M805" s="140">
        <f t="shared" si="616"/>
        <v>25279.200000000001</v>
      </c>
      <c r="N805" s="141">
        <f t="shared" si="617"/>
        <v>396.63536042988699</v>
      </c>
      <c r="O805" s="142">
        <f t="shared" si="618"/>
        <v>10026624.603379199</v>
      </c>
      <c r="P805" s="143">
        <f>INDEX(รายได้แยกตามสิทธิ!$E:$E,MATCH(CalBudget2567!$D805,รายได้แยกตามสิทธิ!$B:$B,0))</f>
        <v>2719802.21</v>
      </c>
      <c r="Q805" s="138">
        <f>INDEX(ผลงานOPDVisit_HDC!$D:$D,MATCH(CalBudget2567!$D805,ผลงานOPDVisit_HDC!$A:$A,0))</f>
        <v>5887</v>
      </c>
      <c r="R805" s="138">
        <f t="shared" si="619"/>
        <v>462.00139459826738</v>
      </c>
      <c r="S805" s="139">
        <f t="shared" si="620"/>
        <v>7064.4</v>
      </c>
      <c r="T805" s="140">
        <f t="shared" si="621"/>
        <v>7064.4</v>
      </c>
      <c r="U805" s="141">
        <f t="shared" si="622"/>
        <v>474.19823141566167</v>
      </c>
      <c r="V805" s="142">
        <f t="shared" si="623"/>
        <v>3349925.9860128001</v>
      </c>
      <c r="W805" s="143">
        <f>INDEX(รายได้แยกตามสิทธิ!$F:$F,MATCH(CalBudget2567!$D805,รายได้แยกตามสิทธิ!$B:$B,0))</f>
        <v>632024.81000000006</v>
      </c>
      <c r="X805" s="138">
        <f>INDEX(ผลงานOPDVisit_HDC!$E:$E,MATCH(CalBudget2567!$D805,ผลงานOPDVisit_HDC!$A:$A,0))</f>
        <v>3050</v>
      </c>
      <c r="Y805" s="138">
        <f t="shared" si="624"/>
        <v>207.22124918032787</v>
      </c>
      <c r="Z805" s="139">
        <f t="shared" si="625"/>
        <v>3660</v>
      </c>
      <c r="AA805" s="140">
        <f t="shared" si="626"/>
        <v>3660</v>
      </c>
      <c r="AB805" s="141">
        <f t="shared" si="627"/>
        <v>212.69189015868852</v>
      </c>
      <c r="AC805" s="142">
        <f t="shared" si="628"/>
        <v>778452.31798079994</v>
      </c>
      <c r="AD805" s="143">
        <f>INDEX(รายได้แยกตามสิทธิ!$G:$G,MATCH(CalBudget2567!$D805,รายได้แยกตามสิทธิ!$B:$B,0))</f>
        <v>494031.5</v>
      </c>
      <c r="AE805" s="138">
        <f>INDEX(ผลงานOPDVisit_HDC!$G:$G,MATCH(CalBudget2567!$D805,ผลงานOPDVisit_HDC!$A:$A,0))</f>
        <v>538</v>
      </c>
      <c r="AF805" s="138">
        <f t="shared" si="629"/>
        <v>918.27416356877325</v>
      </c>
      <c r="AG805" s="139">
        <f t="shared" si="630"/>
        <v>645.6</v>
      </c>
      <c r="AH805" s="140">
        <f t="shared" si="631"/>
        <v>645.6</v>
      </c>
      <c r="AI805" s="141">
        <f t="shared" si="632"/>
        <v>942.51660148698886</v>
      </c>
      <c r="AJ805" s="142">
        <f t="shared" si="633"/>
        <v>608488.71792000008</v>
      </c>
      <c r="AK805" s="143">
        <f>INDEX(รายได้แยกตามสิทธิ!$H:$H,MATCH(CalBudget2567!$D805,รายได้แยกตามสิทธิ!$B:$B,0))</f>
        <v>914278.66</v>
      </c>
      <c r="AL805" s="138">
        <f>INDEX(ผลงานOPDVisit_HDC!$K:$K,MATCH(CalBudget2567!$D805,ผลงานOPDVisit_HDC!$A:$A,0))</f>
        <v>2096</v>
      </c>
      <c r="AM805" s="138">
        <f t="shared" si="634"/>
        <v>436.20165076335877</v>
      </c>
      <c r="AN805" s="139">
        <f t="shared" si="635"/>
        <v>2515.1999999999998</v>
      </c>
      <c r="AO805" s="140">
        <f t="shared" si="636"/>
        <v>2515.1999999999998</v>
      </c>
      <c r="AP805" s="141">
        <f t="shared" si="637"/>
        <v>447.71737434351144</v>
      </c>
      <c r="AQ805" s="142">
        <f t="shared" si="638"/>
        <v>1126098.7399487998</v>
      </c>
      <c r="AR805" s="144">
        <f t="shared" si="612"/>
        <v>15889590.365241598</v>
      </c>
      <c r="AS805" s="143">
        <f>INDEX(รายได้แยกตามสิทธิ!$I:$I,MATCH(CalBudget2567!$D805,รายได้แยกตามสิทธิ!$B:$B,0))</f>
        <v>0</v>
      </c>
      <c r="AT805" s="138">
        <f>INDEX(ผลงานAdjRw_DHES!$D:$D,MATCH(CalBudget2567!$D805,ผลงานAdjRw_DHES!$B:$B,0))</f>
        <v>0</v>
      </c>
      <c r="AU805" s="143">
        <f t="shared" si="639"/>
        <v>0</v>
      </c>
      <c r="AV805" s="139">
        <f t="shared" si="640"/>
        <v>0</v>
      </c>
      <c r="AW805" s="140">
        <f t="shared" si="641"/>
        <v>0</v>
      </c>
      <c r="AX805" s="141">
        <f t="shared" si="642"/>
        <v>0</v>
      </c>
      <c r="AY805" s="142">
        <f t="shared" si="643"/>
        <v>0</v>
      </c>
      <c r="AZ805" s="143">
        <f>INDEX(รายได้แยกตามสิทธิ!$J:$J,MATCH(CalBudget2567!$D805,รายได้แยกตามสิทธิ!$B:$B,0))</f>
        <v>0</v>
      </c>
      <c r="BA805" s="138">
        <f>INDEX(ผลงานAdjRw_DHES!$F:$F,MATCH(CalBudget2567!$D805,ผลงานAdjRw_DHES!$B:$B,0))</f>
        <v>0</v>
      </c>
      <c r="BB805" s="143">
        <f t="shared" si="644"/>
        <v>0</v>
      </c>
      <c r="BC805" s="139">
        <f t="shared" si="645"/>
        <v>0</v>
      </c>
      <c r="BD805" s="140">
        <f t="shared" si="646"/>
        <v>0</v>
      </c>
      <c r="BE805" s="141">
        <f t="shared" si="647"/>
        <v>0</v>
      </c>
      <c r="BF805" s="142">
        <f t="shared" si="648"/>
        <v>0</v>
      </c>
      <c r="BG805" s="143">
        <f>INDEX(รายได้แยกตามสิทธิ!$K:$K,MATCH(CalBudget2567!$D805,รายได้แยกตามสิทธิ!$B:$B,0))</f>
        <v>0</v>
      </c>
      <c r="BH805" s="138">
        <f>INDEX(ผลงานAdjRw_DHES!$E:$E,MATCH(CalBudget2567!$D805,ผลงานAdjRw_DHES!$B:$B,0))</f>
        <v>0</v>
      </c>
      <c r="BI805" s="143">
        <f t="shared" si="649"/>
        <v>0</v>
      </c>
      <c r="BJ805" s="139">
        <f t="shared" si="650"/>
        <v>0</v>
      </c>
      <c r="BK805" s="140">
        <f t="shared" si="651"/>
        <v>0</v>
      </c>
      <c r="BL805" s="141">
        <f t="shared" si="652"/>
        <v>0</v>
      </c>
      <c r="BM805" s="142">
        <f t="shared" si="653"/>
        <v>0</v>
      </c>
      <c r="BN805" s="143">
        <f>INDEX(รายได้แยกตามสิทธิ!$N:$N,MATCH(CalBudget2567!$D805,รายได้แยกตามสิทธิ!$B:$B,0))</f>
        <v>0</v>
      </c>
      <c r="BO805" s="138">
        <f>INDEX(ผลงานAdjRw_DHES!$I:$I,MATCH(CalBudget2567!$D805,ผลงานAdjRw_DHES!$B:$B,0))</f>
        <v>0</v>
      </c>
      <c r="BP805" s="143">
        <f t="shared" si="654"/>
        <v>0</v>
      </c>
      <c r="BQ805" s="139">
        <f t="shared" si="655"/>
        <v>0</v>
      </c>
      <c r="BR805" s="140">
        <f t="shared" si="656"/>
        <v>0</v>
      </c>
      <c r="BS805" s="141">
        <f t="shared" si="657"/>
        <v>0</v>
      </c>
      <c r="BT805" s="142">
        <f t="shared" si="658"/>
        <v>0</v>
      </c>
      <c r="BU805" s="144">
        <f t="shared" si="659"/>
        <v>0</v>
      </c>
      <c r="BV805" s="145">
        <f t="shared" si="613"/>
        <v>15889590.365241598</v>
      </c>
      <c r="BW805" s="146">
        <f>INDEX(รายได้แยกตามสิทธิ!$Q:$Q,MATCH(CalBudget2567!$D805,รายได้แยกตามสิทธิ!$B:$B,0))</f>
        <v>0.27</v>
      </c>
      <c r="BX805" s="145">
        <f t="shared" si="660"/>
        <v>4290189.3986152317</v>
      </c>
      <c r="BY805" s="141"/>
      <c r="BZ805" s="143">
        <f t="shared" si="661"/>
        <v>32637</v>
      </c>
      <c r="CA805" s="138">
        <f>INDEX(ผลงานOPDVisit_HDC!$C:$C,MATCH(CalBudget2567!$D805,ผลงานOPDVisit_HDC!$A:$A,0))</f>
        <v>32637</v>
      </c>
      <c r="CB805" s="138">
        <f t="shared" si="662"/>
        <v>0</v>
      </c>
    </row>
    <row r="806" spans="1:80" hidden="1" x14ac:dyDescent="0.7">
      <c r="A806" s="136">
        <f>COUNTA($D$16:D806)</f>
        <v>791</v>
      </c>
      <c r="B806" s="1">
        <v>11</v>
      </c>
      <c r="C806" s="2" t="s">
        <v>65</v>
      </c>
      <c r="D806" s="91" t="s">
        <v>866</v>
      </c>
      <c r="E806" s="3" t="s">
        <v>1751</v>
      </c>
      <c r="F806" s="4" t="s">
        <v>1876</v>
      </c>
      <c r="G806" s="1">
        <v>5</v>
      </c>
      <c r="H806" s="3" t="s">
        <v>2964</v>
      </c>
      <c r="I806" s="137">
        <f>INDEX(รายได้แยกตามสิทธิ!$D:$D,MATCH(CalBudget2567!$D806,รายได้แยกตามสิทธิ!$B:$B,0))</f>
        <v>23283524.52</v>
      </c>
      <c r="J806" s="138">
        <f>INDEX(ผลงานOPDVisit_HDC!$F:$F,MATCH(CalBudget2567!$D806,ผลงานOPDVisit_HDC!$A:$A,0))</f>
        <v>38885</v>
      </c>
      <c r="K806" s="138">
        <f t="shared" si="614"/>
        <v>598.77907985084221</v>
      </c>
      <c r="L806" s="139">
        <f t="shared" si="615"/>
        <v>46662</v>
      </c>
      <c r="M806" s="140">
        <f t="shared" si="616"/>
        <v>46662</v>
      </c>
      <c r="N806" s="141">
        <f t="shared" si="617"/>
        <v>614.58684755890442</v>
      </c>
      <c r="O806" s="142">
        <f t="shared" si="618"/>
        <v>28677851.480793599</v>
      </c>
      <c r="P806" s="143">
        <f>INDEX(รายได้แยกตามสิทธิ!$E:$E,MATCH(CalBudget2567!$D806,รายได้แยกตามสิทธิ!$B:$B,0))</f>
        <v>5107025.2699999996</v>
      </c>
      <c r="Q806" s="138">
        <f>INDEX(ผลงานOPDVisit_HDC!$D:$D,MATCH(CalBudget2567!$D806,ผลงานOPDVisit_HDC!$A:$A,0))</f>
        <v>9292</v>
      </c>
      <c r="R806" s="138">
        <f t="shared" si="619"/>
        <v>549.61528949634089</v>
      </c>
      <c r="S806" s="139">
        <f t="shared" si="620"/>
        <v>11150.4</v>
      </c>
      <c r="T806" s="140">
        <f t="shared" si="621"/>
        <v>11150.4</v>
      </c>
      <c r="U806" s="141">
        <f t="shared" si="622"/>
        <v>564.12513313904424</v>
      </c>
      <c r="V806" s="142">
        <f t="shared" si="623"/>
        <v>6290220.8845535982</v>
      </c>
      <c r="W806" s="143">
        <f>INDEX(รายได้แยกตามสิทธิ!$F:$F,MATCH(CalBudget2567!$D806,รายได้แยกตามสิทธิ!$B:$B,0))</f>
        <v>992981.62</v>
      </c>
      <c r="X806" s="138">
        <f>INDEX(ผลงานOPDVisit_HDC!$E:$E,MATCH(CalBudget2567!$D806,ผลงานOPDVisit_HDC!$A:$A,0))</f>
        <v>4649</v>
      </c>
      <c r="Y806" s="138">
        <f t="shared" si="624"/>
        <v>213.59036782103678</v>
      </c>
      <c r="Z806" s="139">
        <f t="shared" si="625"/>
        <v>5578.8</v>
      </c>
      <c r="AA806" s="140">
        <f t="shared" si="626"/>
        <v>5578.8</v>
      </c>
      <c r="AB806" s="141">
        <f t="shared" si="627"/>
        <v>219.22915353151214</v>
      </c>
      <c r="AC806" s="142">
        <f t="shared" si="628"/>
        <v>1223035.6017215999</v>
      </c>
      <c r="AD806" s="143">
        <f>INDEX(รายได้แยกตามสิทธิ!$G:$G,MATCH(CalBudget2567!$D806,รายได้แยกตามสิทธิ!$B:$B,0))</f>
        <v>2563862.71</v>
      </c>
      <c r="AE806" s="138">
        <f>INDEX(ผลงานOPDVisit_HDC!$G:$G,MATCH(CalBudget2567!$D806,ผลงานOPDVisit_HDC!$A:$A,0))</f>
        <v>2300</v>
      </c>
      <c r="AF806" s="138">
        <f t="shared" si="629"/>
        <v>1114.7229173913042</v>
      </c>
      <c r="AG806" s="139">
        <f t="shared" si="630"/>
        <v>2760</v>
      </c>
      <c r="AH806" s="140">
        <f t="shared" si="631"/>
        <v>2760</v>
      </c>
      <c r="AI806" s="141">
        <f t="shared" si="632"/>
        <v>1144.1516024104346</v>
      </c>
      <c r="AJ806" s="142">
        <f t="shared" si="633"/>
        <v>3157858.4226527996</v>
      </c>
      <c r="AK806" s="143">
        <f>INDEX(รายได้แยกตามสิทธิ!$H:$H,MATCH(CalBudget2567!$D806,รายได้แยกตามสิทธิ!$B:$B,0))</f>
        <v>1912481.97</v>
      </c>
      <c r="AL806" s="138">
        <f>INDEX(ผลงานOPDVisit_HDC!$K:$K,MATCH(CalBudget2567!$D806,ผลงานOPDVisit_HDC!$A:$A,0))</f>
        <v>3732</v>
      </c>
      <c r="AM806" s="138">
        <f t="shared" si="634"/>
        <v>512.45497588424439</v>
      </c>
      <c r="AN806" s="139">
        <f t="shared" si="635"/>
        <v>4478.3999999999996</v>
      </c>
      <c r="AO806" s="140">
        <f t="shared" si="636"/>
        <v>4478.3999999999996</v>
      </c>
      <c r="AP806" s="141">
        <f t="shared" si="637"/>
        <v>525.98378724758845</v>
      </c>
      <c r="AQ806" s="142">
        <f t="shared" si="638"/>
        <v>2355565.7928096</v>
      </c>
      <c r="AR806" s="144">
        <f t="shared" si="612"/>
        <v>41704532.1825312</v>
      </c>
      <c r="AS806" s="143">
        <f>INDEX(รายได้แยกตามสิทธิ!$I:$I,MATCH(CalBudget2567!$D806,รายได้แยกตามสิทธิ!$B:$B,0))</f>
        <v>7153932.1799999997</v>
      </c>
      <c r="AT806" s="138">
        <f>INDEX(ผลงานAdjRw_DHES!$D:$D,MATCH(CalBudget2567!$D806,ผลงานAdjRw_DHES!$B:$B,0))</f>
        <v>502.35569999999996</v>
      </c>
      <c r="AU806" s="143">
        <f t="shared" si="639"/>
        <v>14240.770394363994</v>
      </c>
      <c r="AV806" s="139">
        <f t="shared" si="640"/>
        <v>602.82683999999995</v>
      </c>
      <c r="AW806" s="140">
        <f t="shared" si="641"/>
        <v>602.82683999999995</v>
      </c>
      <c r="AX806" s="141">
        <f t="shared" si="642"/>
        <v>14616.726732775203</v>
      </c>
      <c r="AY806" s="142">
        <f t="shared" si="643"/>
        <v>8811355.1874623988</v>
      </c>
      <c r="AZ806" s="143">
        <f>INDEX(รายได้แยกตามสิทธิ!$J:$J,MATCH(CalBudget2567!$D806,รายได้แยกตามสิทธิ!$B:$B,0))</f>
        <v>1450181.75</v>
      </c>
      <c r="BA806" s="138">
        <f>INDEX(ผลงานAdjRw_DHES!$F:$F,MATCH(CalBudget2567!$D806,ผลงานAdjRw_DHES!$B:$B,0))</f>
        <v>61.108999999999995</v>
      </c>
      <c r="BB806" s="143">
        <f t="shared" si="644"/>
        <v>23731.066618665009</v>
      </c>
      <c r="BC806" s="139">
        <f t="shared" si="645"/>
        <v>73.330799999999996</v>
      </c>
      <c r="BD806" s="140">
        <f t="shared" si="646"/>
        <v>73.330799999999996</v>
      </c>
      <c r="BE806" s="141">
        <f t="shared" si="647"/>
        <v>24357.566777397766</v>
      </c>
      <c r="BF806" s="142">
        <f t="shared" si="648"/>
        <v>1786159.85784</v>
      </c>
      <c r="BG806" s="143">
        <f>INDEX(รายได้แยกตามสิทธิ!$K:$K,MATCH(CalBudget2567!$D806,รายได้แยกตามสิทธิ!$B:$B,0))</f>
        <v>265081.53999999998</v>
      </c>
      <c r="BH806" s="138">
        <f>INDEX(ผลงานAdjRw_DHES!$E:$E,MATCH(CalBudget2567!$D806,ผลงานAdjRw_DHES!$B:$B,0))</f>
        <v>19.7027</v>
      </c>
      <c r="BI806" s="143">
        <f t="shared" si="649"/>
        <v>13454.071776964578</v>
      </c>
      <c r="BJ806" s="139">
        <f t="shared" si="650"/>
        <v>23.643239999999999</v>
      </c>
      <c r="BK806" s="140">
        <f t="shared" si="651"/>
        <v>23.643239999999999</v>
      </c>
      <c r="BL806" s="141">
        <f t="shared" si="652"/>
        <v>13809.259271876443</v>
      </c>
      <c r="BM806" s="142">
        <f t="shared" si="653"/>
        <v>326495.63118719996</v>
      </c>
      <c r="BN806" s="143">
        <f>INDEX(รายได้แยกตามสิทธิ!$N:$N,MATCH(CalBudget2567!$D806,รายได้แยกตามสิทธิ!$B:$B,0))</f>
        <v>1604742.5499999998</v>
      </c>
      <c r="BO806" s="138">
        <f>INDEX(ผลงานAdjRw_DHES!$I:$I,MATCH(CalBudget2567!$D806,ผลงานAdjRw_DHES!$B:$B,0))</f>
        <v>154.38130000000012</v>
      </c>
      <c r="BP806" s="143">
        <f t="shared" si="654"/>
        <v>10394.6692377898</v>
      </c>
      <c r="BQ806" s="139">
        <f t="shared" si="655"/>
        <v>185.25756000000015</v>
      </c>
      <c r="BR806" s="140">
        <f t="shared" si="656"/>
        <v>185.25756000000015</v>
      </c>
      <c r="BS806" s="141">
        <f t="shared" si="657"/>
        <v>10669.088505667451</v>
      </c>
      <c r="BT806" s="142">
        <f t="shared" si="658"/>
        <v>1976529.3039839996</v>
      </c>
      <c r="BU806" s="144">
        <f t="shared" si="659"/>
        <v>12900539.980473598</v>
      </c>
      <c r="BV806" s="145">
        <f t="shared" si="613"/>
        <v>54605072.163004801</v>
      </c>
      <c r="BW806" s="146">
        <f>INDEX(รายได้แยกตามสิทธิ!$Q:$Q,MATCH(CalBudget2567!$D806,รายได้แยกตามสิทธิ!$B:$B,0))</f>
        <v>0.27</v>
      </c>
      <c r="BX806" s="145">
        <f t="shared" si="660"/>
        <v>14743369.484011298</v>
      </c>
      <c r="BY806" s="141"/>
      <c r="BZ806" s="143">
        <f t="shared" si="661"/>
        <v>58858</v>
      </c>
      <c r="CA806" s="138">
        <f>INDEX(ผลงานOPDVisit_HDC!$C:$C,MATCH(CalBudget2567!$D806,ผลงานOPDVisit_HDC!$A:$A,0))</f>
        <v>58858</v>
      </c>
      <c r="CB806" s="138">
        <f t="shared" si="662"/>
        <v>0</v>
      </c>
    </row>
    <row r="807" spans="1:80" hidden="1" x14ac:dyDescent="0.7">
      <c r="A807" s="136">
        <f>COUNTA($D$16:D807)</f>
        <v>792</v>
      </c>
      <c r="B807" s="1">
        <v>11</v>
      </c>
      <c r="C807" s="2" t="s">
        <v>65</v>
      </c>
      <c r="D807" s="91" t="s">
        <v>867</v>
      </c>
      <c r="E807" s="3" t="s">
        <v>1752</v>
      </c>
      <c r="F807" s="4" t="s">
        <v>1876</v>
      </c>
      <c r="G807" s="1">
        <v>5</v>
      </c>
      <c r="H807" s="3" t="s">
        <v>2964</v>
      </c>
      <c r="I807" s="137">
        <f>INDEX(รายได้แยกตามสิทธิ!$D:$D,MATCH(CalBudget2567!$D807,รายได้แยกตามสิทธิ!$B:$B,0))</f>
        <v>22554177.609999999</v>
      </c>
      <c r="J807" s="138">
        <f>INDEX(ผลงานOPDVisit_HDC!$F:$F,MATCH(CalBudget2567!$D807,ผลงานOPDVisit_HDC!$A:$A,0))</f>
        <v>41336</v>
      </c>
      <c r="K807" s="138">
        <f t="shared" si="614"/>
        <v>545.63038537836269</v>
      </c>
      <c r="L807" s="139">
        <f t="shared" si="615"/>
        <v>49603.199999999997</v>
      </c>
      <c r="M807" s="140">
        <f t="shared" si="616"/>
        <v>49603.199999999997</v>
      </c>
      <c r="N807" s="141">
        <f t="shared" si="617"/>
        <v>560.03502755235149</v>
      </c>
      <c r="O807" s="142">
        <f t="shared" si="618"/>
        <v>27779529.478684802</v>
      </c>
      <c r="P807" s="143">
        <f>INDEX(รายได้แยกตามสิทธิ!$E:$E,MATCH(CalBudget2567!$D807,รายได้แยกตามสิทธิ!$B:$B,0))</f>
        <v>9250067.5</v>
      </c>
      <c r="Q807" s="138">
        <f>INDEX(ผลงานOPDVisit_HDC!$D:$D,MATCH(CalBudget2567!$D807,ผลงานOPDVisit_HDC!$A:$A,0))</f>
        <v>13744</v>
      </c>
      <c r="R807" s="138">
        <f t="shared" si="619"/>
        <v>673.02586583236325</v>
      </c>
      <c r="S807" s="139">
        <f t="shared" si="620"/>
        <v>16492.8</v>
      </c>
      <c r="T807" s="140">
        <f t="shared" si="621"/>
        <v>16492.8</v>
      </c>
      <c r="U807" s="141">
        <f t="shared" si="622"/>
        <v>690.79374869033768</v>
      </c>
      <c r="V807" s="142">
        <f t="shared" si="623"/>
        <v>11393123.138400001</v>
      </c>
      <c r="W807" s="143">
        <f>INDEX(รายได้แยกตามสิทธิ!$F:$F,MATCH(CalBudget2567!$D807,รายได้แยกตามสิทธิ!$B:$B,0))</f>
        <v>1747946.34</v>
      </c>
      <c r="X807" s="138">
        <f>INDEX(ผลงานOPDVisit_HDC!$E:$E,MATCH(CalBudget2567!$D807,ผลงานOPDVisit_HDC!$A:$A,0))</f>
        <v>4463</v>
      </c>
      <c r="Y807" s="138">
        <f t="shared" si="624"/>
        <v>391.65277615953397</v>
      </c>
      <c r="Z807" s="139">
        <f t="shared" si="625"/>
        <v>5355.5999999999995</v>
      </c>
      <c r="AA807" s="140">
        <f t="shared" si="626"/>
        <v>5355.5999999999995</v>
      </c>
      <c r="AB807" s="141">
        <f t="shared" si="627"/>
        <v>401.99240945014566</v>
      </c>
      <c r="AC807" s="142">
        <f t="shared" si="628"/>
        <v>2152910.5480511999</v>
      </c>
      <c r="AD807" s="143">
        <f>INDEX(รายได้แยกตามสิทธิ!$G:$G,MATCH(CalBudget2567!$D807,รายได้แยกตามสิทธิ!$B:$B,0))</f>
        <v>534326.25</v>
      </c>
      <c r="AE807" s="138">
        <f>INDEX(ผลงานOPDVisit_HDC!$G:$G,MATCH(CalBudget2567!$D807,ผลงานOPDVisit_HDC!$A:$A,0))</f>
        <v>1083</v>
      </c>
      <c r="AF807" s="138">
        <f t="shared" si="629"/>
        <v>493.37603878116346</v>
      </c>
      <c r="AG807" s="139">
        <f t="shared" si="630"/>
        <v>1299.5999999999999</v>
      </c>
      <c r="AH807" s="140">
        <f t="shared" si="631"/>
        <v>1299.5999999999999</v>
      </c>
      <c r="AI807" s="141">
        <f t="shared" si="632"/>
        <v>506.40116620498617</v>
      </c>
      <c r="AJ807" s="142">
        <f t="shared" si="633"/>
        <v>658118.95559999999</v>
      </c>
      <c r="AK807" s="143">
        <f>INDEX(รายได้แยกตามสิทธิ!$H:$H,MATCH(CalBudget2567!$D807,รายได้แยกตามสิทธิ!$B:$B,0))</f>
        <v>4469380.87</v>
      </c>
      <c r="AL807" s="138">
        <f>INDEX(ผลงานOPDVisit_HDC!$K:$K,MATCH(CalBudget2567!$D807,ผลงานOPDVisit_HDC!$A:$A,0))</f>
        <v>3464</v>
      </c>
      <c r="AM807" s="138">
        <f t="shared" si="634"/>
        <v>1290.2369717090069</v>
      </c>
      <c r="AN807" s="139">
        <f t="shared" si="635"/>
        <v>4156.8</v>
      </c>
      <c r="AO807" s="140">
        <f t="shared" si="636"/>
        <v>4156.8</v>
      </c>
      <c r="AP807" s="141">
        <f t="shared" si="637"/>
        <v>1324.2992277621247</v>
      </c>
      <c r="AQ807" s="142">
        <f t="shared" si="638"/>
        <v>5504847.0299616</v>
      </c>
      <c r="AR807" s="144">
        <f t="shared" si="612"/>
        <v>47488529.150697604</v>
      </c>
      <c r="AS807" s="143">
        <f>INDEX(รายได้แยกตามสิทธิ!$I:$I,MATCH(CalBudget2567!$D807,รายได้แยกตามสิทธิ!$B:$B,0))</f>
        <v>13992266.949999999</v>
      </c>
      <c r="AT807" s="138">
        <f>INDEX(ผลงานAdjRw_DHES!$D:$D,MATCH(CalBudget2567!$D807,ผลงานAdjRw_DHES!$B:$B,0))</f>
        <v>642.12000000000012</v>
      </c>
      <c r="AU807" s="143">
        <f t="shared" si="639"/>
        <v>21790.735298698059</v>
      </c>
      <c r="AV807" s="139">
        <f t="shared" si="640"/>
        <v>770.5440000000001</v>
      </c>
      <c r="AW807" s="140">
        <f t="shared" si="641"/>
        <v>770.5440000000001</v>
      </c>
      <c r="AX807" s="141">
        <f t="shared" si="642"/>
        <v>22366.010710583687</v>
      </c>
      <c r="AY807" s="142">
        <f t="shared" si="643"/>
        <v>17233995.356975999</v>
      </c>
      <c r="AZ807" s="143">
        <f>INDEX(รายได้แยกตามสิทธิ!$J:$J,MATCH(CalBudget2567!$D807,รายได้แยกตามสิทธิ!$B:$B,0))</f>
        <v>1904992.75</v>
      </c>
      <c r="BA807" s="138">
        <f>INDEX(ผลงานAdjRw_DHES!$F:$F,MATCH(CalBudget2567!$D807,ผลงานAdjRw_DHES!$B:$B,0))</f>
        <v>49.730000000000004</v>
      </c>
      <c r="BB807" s="143">
        <f t="shared" si="644"/>
        <v>38306.711240699777</v>
      </c>
      <c r="BC807" s="139">
        <f t="shared" si="645"/>
        <v>59.676000000000002</v>
      </c>
      <c r="BD807" s="140">
        <f t="shared" si="646"/>
        <v>59.676000000000002</v>
      </c>
      <c r="BE807" s="141">
        <f t="shared" si="647"/>
        <v>39318.00841745425</v>
      </c>
      <c r="BF807" s="142">
        <f t="shared" si="648"/>
        <v>2346341.4703199998</v>
      </c>
      <c r="BG807" s="143">
        <f>INDEX(รายได้แยกตามสิทธิ!$K:$K,MATCH(CalBudget2567!$D807,รายได้แยกตามสิทธิ!$B:$B,0))</f>
        <v>783691.25</v>
      </c>
      <c r="BH807" s="138">
        <f>INDEX(ผลงานAdjRw_DHES!$E:$E,MATCH(CalBudget2567!$D807,ผลงานAdjRw_DHES!$B:$B,0))</f>
        <v>42.269999999999996</v>
      </c>
      <c r="BI807" s="143">
        <f t="shared" si="649"/>
        <v>18540.128933049447</v>
      </c>
      <c r="BJ807" s="139">
        <f t="shared" si="650"/>
        <v>50.723999999999997</v>
      </c>
      <c r="BK807" s="140">
        <f t="shared" si="651"/>
        <v>50.723999999999997</v>
      </c>
      <c r="BL807" s="141">
        <f t="shared" si="652"/>
        <v>19029.588336881952</v>
      </c>
      <c r="BM807" s="142">
        <f t="shared" si="653"/>
        <v>965256.83880000003</v>
      </c>
      <c r="BN807" s="143">
        <f>INDEX(รายได้แยกตามสิทธิ!$N:$N,MATCH(CalBudget2567!$D807,รายได้แยกตามสิทธิ!$B:$B,0))</f>
        <v>915379.5</v>
      </c>
      <c r="BO807" s="138">
        <f>INDEX(ผลงานAdjRw_DHES!$I:$I,MATCH(CalBudget2567!$D807,ผลงานAdjRw_DHES!$B:$B,0))</f>
        <v>44.769999999999868</v>
      </c>
      <c r="BP807" s="143">
        <f t="shared" si="654"/>
        <v>20446.269823542611</v>
      </c>
      <c r="BQ807" s="139">
        <f t="shared" si="655"/>
        <v>53.72399999999984</v>
      </c>
      <c r="BR807" s="140">
        <f t="shared" si="656"/>
        <v>53.72399999999984</v>
      </c>
      <c r="BS807" s="141">
        <f t="shared" si="657"/>
        <v>20986.051346884135</v>
      </c>
      <c r="BT807" s="142">
        <f t="shared" si="658"/>
        <v>1127454.6225599998</v>
      </c>
      <c r="BU807" s="144">
        <f t="shared" si="659"/>
        <v>21673048.288656</v>
      </c>
      <c r="BV807" s="145">
        <f t="shared" si="613"/>
        <v>69161577.4393536</v>
      </c>
      <c r="BW807" s="146">
        <f>INDEX(รายได้แยกตามสิทธิ!$Q:$Q,MATCH(CalBudget2567!$D807,รายได้แยกตามสิทธิ!$B:$B,0))</f>
        <v>0.34</v>
      </c>
      <c r="BX807" s="145">
        <f t="shared" si="660"/>
        <v>23514936.329380225</v>
      </c>
      <c r="BY807" s="141"/>
      <c r="BZ807" s="143">
        <f t="shared" si="661"/>
        <v>64090</v>
      </c>
      <c r="CA807" s="138">
        <f>INDEX(ผลงานOPDVisit_HDC!$C:$C,MATCH(CalBudget2567!$D807,ผลงานOPDVisit_HDC!$A:$A,0))</f>
        <v>64090</v>
      </c>
      <c r="CB807" s="138">
        <f t="shared" si="662"/>
        <v>0</v>
      </c>
    </row>
    <row r="808" spans="1:80" hidden="1" x14ac:dyDescent="0.7">
      <c r="A808" s="136">
        <f>COUNTA($D$16:D808)</f>
        <v>793</v>
      </c>
      <c r="B808" s="1">
        <v>11</v>
      </c>
      <c r="C808" s="2" t="s">
        <v>65</v>
      </c>
      <c r="D808" s="91" t="s">
        <v>868</v>
      </c>
      <c r="E808" s="3" t="s">
        <v>1753</v>
      </c>
      <c r="F808" s="4" t="s">
        <v>1876</v>
      </c>
      <c r="G808" s="1">
        <v>6</v>
      </c>
      <c r="H808" s="3" t="s">
        <v>2965</v>
      </c>
      <c r="I808" s="137">
        <f>INDEX(รายได้แยกตามสิทธิ!$D:$D,MATCH(CalBudget2567!$D808,รายได้แยกตามสิทธิ!$B:$B,0))</f>
        <v>26658551.5</v>
      </c>
      <c r="J808" s="138">
        <f>INDEX(ผลงานOPDVisit_HDC!$F:$F,MATCH(CalBudget2567!$D808,ผลงานOPDVisit_HDC!$A:$A,0))</f>
        <v>56713</v>
      </c>
      <c r="K808" s="138">
        <f t="shared" si="614"/>
        <v>470.06068273588068</v>
      </c>
      <c r="L808" s="139">
        <f t="shared" si="615"/>
        <v>68055.599999999991</v>
      </c>
      <c r="M808" s="140">
        <f t="shared" si="616"/>
        <v>68055.599999999991</v>
      </c>
      <c r="N808" s="141">
        <f t="shared" si="617"/>
        <v>482.47028476010792</v>
      </c>
      <c r="O808" s="142">
        <f t="shared" si="618"/>
        <v>32834804.711519998</v>
      </c>
      <c r="P808" s="143">
        <f>INDEX(รายได้แยกตามสิทธิ!$E:$E,MATCH(CalBudget2567!$D808,รายได้แยกตามสิทธิ!$B:$B,0))</f>
        <v>4873491.5</v>
      </c>
      <c r="Q808" s="138">
        <f>INDEX(ผลงานOPDVisit_HDC!$D:$D,MATCH(CalBudget2567!$D808,ผลงานOPDVisit_HDC!$A:$A,0))</f>
        <v>9694</v>
      </c>
      <c r="R808" s="138">
        <f t="shared" si="619"/>
        <v>502.73277284918504</v>
      </c>
      <c r="S808" s="139">
        <f t="shared" si="620"/>
        <v>11632.8</v>
      </c>
      <c r="T808" s="140">
        <f t="shared" si="621"/>
        <v>11632.8</v>
      </c>
      <c r="U808" s="141">
        <f t="shared" si="622"/>
        <v>516.00491805240358</v>
      </c>
      <c r="V808" s="142">
        <f t="shared" si="623"/>
        <v>6002582.0107199997</v>
      </c>
      <c r="W808" s="143">
        <f>INDEX(รายได้แยกตามสิทธิ!$F:$F,MATCH(CalBudget2567!$D808,รายได้แยกตามสิทธิ!$B:$B,0))</f>
        <v>1653872.18</v>
      </c>
      <c r="X808" s="138">
        <f>INDEX(ผลงานOPDVisit_HDC!$E:$E,MATCH(CalBudget2567!$D808,ผลงานOPDVisit_HDC!$A:$A,0))</f>
        <v>5057</v>
      </c>
      <c r="Y808" s="138">
        <f t="shared" si="624"/>
        <v>327.04611034210006</v>
      </c>
      <c r="Z808" s="139">
        <f t="shared" si="625"/>
        <v>6068.4</v>
      </c>
      <c r="AA808" s="140">
        <f t="shared" si="626"/>
        <v>6068.4</v>
      </c>
      <c r="AB808" s="141">
        <f t="shared" si="627"/>
        <v>335.68012765513151</v>
      </c>
      <c r="AC808" s="142">
        <f t="shared" si="628"/>
        <v>2037041.2866624</v>
      </c>
      <c r="AD808" s="143">
        <f>INDEX(รายได้แยกตามสิทธิ!$G:$G,MATCH(CalBudget2567!$D808,รายได้แยกตามสิทธิ!$B:$B,0))</f>
        <v>810437</v>
      </c>
      <c r="AE808" s="138">
        <f>INDEX(ผลงานOPDVisit_HDC!$G:$G,MATCH(CalBudget2567!$D808,ผลงานOPDVisit_HDC!$A:$A,0))</f>
        <v>1360</v>
      </c>
      <c r="AF808" s="138">
        <f t="shared" si="629"/>
        <v>595.90955882352944</v>
      </c>
      <c r="AG808" s="139">
        <f t="shared" si="630"/>
        <v>1632</v>
      </c>
      <c r="AH808" s="140">
        <f t="shared" si="631"/>
        <v>1632</v>
      </c>
      <c r="AI808" s="141">
        <f t="shared" si="632"/>
        <v>611.64157117647062</v>
      </c>
      <c r="AJ808" s="142">
        <f t="shared" si="633"/>
        <v>998199.04416000005</v>
      </c>
      <c r="AK808" s="143">
        <f>INDEX(รายได้แยกตามสิทธิ!$H:$H,MATCH(CalBudget2567!$D808,รายได้แยกตามสิทธิ!$B:$B,0))</f>
        <v>12355006.32</v>
      </c>
      <c r="AL808" s="138">
        <f>INDEX(ผลงานOPDVisit_HDC!$K:$K,MATCH(CalBudget2567!$D808,ผลงานOPDVisit_HDC!$A:$A,0))</f>
        <v>1743</v>
      </c>
      <c r="AM808" s="138">
        <f t="shared" si="634"/>
        <v>7088.3570395869192</v>
      </c>
      <c r="AN808" s="139">
        <f t="shared" si="635"/>
        <v>2091.6</v>
      </c>
      <c r="AO808" s="140">
        <f t="shared" si="636"/>
        <v>2091.6</v>
      </c>
      <c r="AP808" s="141">
        <f t="shared" si="637"/>
        <v>7275.4896654320137</v>
      </c>
      <c r="AQ808" s="142">
        <f t="shared" si="638"/>
        <v>15217414.184217598</v>
      </c>
      <c r="AR808" s="144">
        <f t="shared" si="612"/>
        <v>57090041.237279996</v>
      </c>
      <c r="AS808" s="143">
        <f>INDEX(รายได้แยกตามสิทธิ!$I:$I,MATCH(CalBudget2567!$D808,รายได้แยกตามสิทธิ!$B:$B,0))</f>
        <v>14212047.35</v>
      </c>
      <c r="AT808" s="138">
        <f>INDEX(ผลงานAdjRw_DHES!$D:$D,MATCH(CalBudget2567!$D808,ผลงานAdjRw_DHES!$B:$B,0))</f>
        <v>810.22880000000009</v>
      </c>
      <c r="AU808" s="143">
        <f t="shared" si="639"/>
        <v>17540.782739394104</v>
      </c>
      <c r="AV808" s="139">
        <f t="shared" si="640"/>
        <v>972.27456000000006</v>
      </c>
      <c r="AW808" s="140">
        <f t="shared" si="641"/>
        <v>972.27456000000006</v>
      </c>
      <c r="AX808" s="141">
        <f t="shared" si="642"/>
        <v>18003.859403714108</v>
      </c>
      <c r="AY808" s="142">
        <f t="shared" si="643"/>
        <v>17504694.480047997</v>
      </c>
      <c r="AZ808" s="143">
        <f>INDEX(รายได้แยกตามสิทธิ!$J:$J,MATCH(CalBudget2567!$D808,รายได้แยกตามสิทธิ!$B:$B,0))</f>
        <v>1469712.17</v>
      </c>
      <c r="BA808" s="138">
        <f>INDEX(ผลงานAdjRw_DHES!$F:$F,MATCH(CalBudget2567!$D808,ผลงานAdjRw_DHES!$B:$B,0))</f>
        <v>69.759599999999992</v>
      </c>
      <c r="BB808" s="143">
        <f t="shared" si="644"/>
        <v>21068.242507124469</v>
      </c>
      <c r="BC808" s="139">
        <f t="shared" si="645"/>
        <v>83.711519999999993</v>
      </c>
      <c r="BD808" s="140">
        <f t="shared" si="646"/>
        <v>83.711519999999993</v>
      </c>
      <c r="BE808" s="141">
        <f t="shared" si="647"/>
        <v>21624.444109312553</v>
      </c>
      <c r="BF808" s="142">
        <f t="shared" si="648"/>
        <v>1810215.0855455999</v>
      </c>
      <c r="BG808" s="143">
        <f>INDEX(รายได้แยกตามสิทธิ!$K:$K,MATCH(CalBudget2567!$D808,รายได้แยกตามสิทธิ!$B:$B,0))</f>
        <v>760418.85</v>
      </c>
      <c r="BH808" s="138">
        <f>INDEX(ผลงานAdjRw_DHES!$E:$E,MATCH(CalBudget2567!$D808,ผลงานAdjRw_DHES!$B:$B,0))</f>
        <v>47.8658</v>
      </c>
      <c r="BI808" s="143">
        <f t="shared" si="649"/>
        <v>15886.475312227101</v>
      </c>
      <c r="BJ808" s="139">
        <f t="shared" si="650"/>
        <v>57.438960000000002</v>
      </c>
      <c r="BK808" s="140">
        <f t="shared" si="651"/>
        <v>57.438960000000002</v>
      </c>
      <c r="BL808" s="141">
        <f t="shared" si="652"/>
        <v>16305.878260469897</v>
      </c>
      <c r="BM808" s="142">
        <f t="shared" si="653"/>
        <v>936592.68916800001</v>
      </c>
      <c r="BN808" s="143">
        <f>INDEX(รายได้แยกตามสิทธิ!$N:$N,MATCH(CalBudget2567!$D808,รายได้แยกตามสิทธิ!$B:$B,0))</f>
        <v>7226011.71</v>
      </c>
      <c r="BO808" s="138">
        <f>INDEX(ผลงานAdjRw_DHES!$I:$I,MATCH(CalBudget2567!$D808,ผลงานAdjRw_DHES!$B:$B,0))</f>
        <v>291.26439999999997</v>
      </c>
      <c r="BP808" s="143">
        <f t="shared" si="654"/>
        <v>24809.11402148701</v>
      </c>
      <c r="BQ808" s="139">
        <f t="shared" si="655"/>
        <v>349.51727999999997</v>
      </c>
      <c r="BR808" s="140">
        <f t="shared" si="656"/>
        <v>349.51727999999997</v>
      </c>
      <c r="BS808" s="141">
        <f t="shared" si="657"/>
        <v>25464.074631654268</v>
      </c>
      <c r="BT808" s="142">
        <f t="shared" si="658"/>
        <v>8900134.1029728018</v>
      </c>
      <c r="BU808" s="144">
        <f t="shared" si="659"/>
        <v>29151636.357734397</v>
      </c>
      <c r="BV808" s="145">
        <f t="shared" si="613"/>
        <v>86241677.595014393</v>
      </c>
      <c r="BW808" s="146">
        <f>INDEX(รายได้แยกตามสิทธิ!$Q:$Q,MATCH(CalBudget2567!$D808,รายได้แยกตามสิทธิ!$B:$B,0))</f>
        <v>0.31</v>
      </c>
      <c r="BX808" s="145">
        <f t="shared" si="660"/>
        <v>26734920.054454461</v>
      </c>
      <c r="BY808" s="141"/>
      <c r="BZ808" s="143">
        <f t="shared" si="661"/>
        <v>74567</v>
      </c>
      <c r="CA808" s="138">
        <f>INDEX(ผลงานOPDVisit_HDC!$C:$C,MATCH(CalBudget2567!$D808,ผลงานOPDVisit_HDC!$A:$A,0))</f>
        <v>74567</v>
      </c>
      <c r="CB808" s="138">
        <f t="shared" si="662"/>
        <v>0</v>
      </c>
    </row>
    <row r="809" spans="1:80" hidden="1" x14ac:dyDescent="0.7">
      <c r="A809" s="136">
        <f>COUNTA($D$16:D809)</f>
        <v>794</v>
      </c>
      <c r="B809" s="1">
        <v>11</v>
      </c>
      <c r="C809" s="2" t="s">
        <v>66</v>
      </c>
      <c r="D809" s="91" t="s">
        <v>869</v>
      </c>
      <c r="E809" s="3" t="s">
        <v>1754</v>
      </c>
      <c r="F809" s="4" t="s">
        <v>1875</v>
      </c>
      <c r="G809" s="1">
        <v>18</v>
      </c>
      <c r="H809" s="3" t="s">
        <v>2975</v>
      </c>
      <c r="I809" s="137">
        <f>INDEX(รายได้แยกตามสิทธิ!$D:$D,MATCH(CalBudget2567!$D809,รายได้แยกตามสิทธิ!$B:$B,0))</f>
        <v>376567749.69999999</v>
      </c>
      <c r="J809" s="138">
        <f>INDEX(ผลงานOPDVisit_HDC!$F:$F,MATCH(CalBudget2567!$D809,ผลงานOPDVisit_HDC!$A:$A,0))</f>
        <v>300781</v>
      </c>
      <c r="K809" s="138">
        <f t="shared" si="614"/>
        <v>1251.9665460916747</v>
      </c>
      <c r="L809" s="139">
        <f t="shared" si="615"/>
        <v>360937.2</v>
      </c>
      <c r="M809" s="140">
        <f t="shared" si="616"/>
        <v>360937.2</v>
      </c>
      <c r="N809" s="141">
        <f t="shared" si="617"/>
        <v>1285.0184629084949</v>
      </c>
      <c r="O809" s="142">
        <f t="shared" si="618"/>
        <v>463810965.95049602</v>
      </c>
      <c r="P809" s="143">
        <f>INDEX(รายได้แยกตามสิทธิ!$E:$E,MATCH(CalBudget2567!$D809,รายได้แยกตามสิทธิ!$B:$B,0))</f>
        <v>192132061.06999999</v>
      </c>
      <c r="Q809" s="138">
        <f>INDEX(ผลงานOPDVisit_HDC!$D:$D,MATCH(CalBudget2567!$D809,ผลงานOPDVisit_HDC!$A:$A,0))</f>
        <v>84076</v>
      </c>
      <c r="R809" s="138">
        <f t="shared" si="619"/>
        <v>2285.2188623388361</v>
      </c>
      <c r="S809" s="139">
        <f t="shared" si="620"/>
        <v>100891.2</v>
      </c>
      <c r="T809" s="140">
        <f t="shared" si="621"/>
        <v>100891.2</v>
      </c>
      <c r="U809" s="141">
        <f t="shared" si="622"/>
        <v>2345.5486403045811</v>
      </c>
      <c r="V809" s="142">
        <f t="shared" si="623"/>
        <v>236645216.97869754</v>
      </c>
      <c r="W809" s="143">
        <f>INDEX(รายได้แยกตามสิทธิ!$F:$F,MATCH(CalBudget2567!$D809,รายได้แยกตามสิทธิ!$B:$B,0))</f>
        <v>192863297.74000001</v>
      </c>
      <c r="X809" s="138">
        <f>INDEX(ผลงานOPDVisit_HDC!$E:$E,MATCH(CalBudget2567!$D809,ผลงานOPDVisit_HDC!$A:$A,0))</f>
        <v>134286</v>
      </c>
      <c r="Y809" s="138">
        <f t="shared" si="624"/>
        <v>1436.2129912276782</v>
      </c>
      <c r="Z809" s="139">
        <f t="shared" si="625"/>
        <v>161143.19999999998</v>
      </c>
      <c r="AA809" s="140">
        <f t="shared" si="626"/>
        <v>161143.19999999998</v>
      </c>
      <c r="AB809" s="141">
        <f t="shared" si="627"/>
        <v>1474.129014196089</v>
      </c>
      <c r="AC809" s="142">
        <f t="shared" si="628"/>
        <v>237545866.56040317</v>
      </c>
      <c r="AD809" s="143">
        <f>INDEX(รายได้แยกตามสิทธิ!$G:$G,MATCH(CalBudget2567!$D809,รายได้แยกตามสิทธิ!$B:$B,0))</f>
        <v>13721408.779999999</v>
      </c>
      <c r="AE809" s="138">
        <f>INDEX(ผลงานOPDVisit_HDC!$G:$G,MATCH(CalBudget2567!$D809,ผลงานOPDVisit_HDC!$A:$A,0))</f>
        <v>0</v>
      </c>
      <c r="AF809" s="138">
        <f t="shared" si="629"/>
        <v>0</v>
      </c>
      <c r="AG809" s="139">
        <f t="shared" si="630"/>
        <v>0</v>
      </c>
      <c r="AH809" s="140">
        <f t="shared" si="631"/>
        <v>0</v>
      </c>
      <c r="AI809" s="141">
        <f t="shared" si="632"/>
        <v>0</v>
      </c>
      <c r="AJ809" s="142">
        <f t="shared" si="633"/>
        <v>0</v>
      </c>
      <c r="AK809" s="143">
        <f>INDEX(รายได้แยกตามสิทธิ!$H:$H,MATCH(CalBudget2567!$D809,รายได้แยกตามสิทธิ!$B:$B,0))</f>
        <v>153510960.14000002</v>
      </c>
      <c r="AL809" s="138">
        <f>INDEX(ผลงานOPDVisit_HDC!$K:$K,MATCH(CalBudget2567!$D809,ผลงานOPDVisit_HDC!$A:$A,0))</f>
        <v>58028</v>
      </c>
      <c r="AM809" s="138">
        <f t="shared" si="634"/>
        <v>2645.4635717239958</v>
      </c>
      <c r="AN809" s="139">
        <f t="shared" si="635"/>
        <v>69633.599999999991</v>
      </c>
      <c r="AO809" s="140">
        <f t="shared" si="636"/>
        <v>69633.599999999991</v>
      </c>
      <c r="AP809" s="141">
        <f t="shared" si="637"/>
        <v>2715.303810017509</v>
      </c>
      <c r="AQ809" s="142">
        <f t="shared" si="638"/>
        <v>189076379.38523519</v>
      </c>
      <c r="AR809" s="144">
        <f t="shared" si="612"/>
        <v>1127078428.8748317</v>
      </c>
      <c r="AS809" s="143">
        <f>INDEX(รายได้แยกตามสิทธิ!$I:$I,MATCH(CalBudget2567!$D809,รายได้แยกตามสิทธิ!$B:$B,0))</f>
        <v>900133618.49000001</v>
      </c>
      <c r="AT809" s="138">
        <f>INDEX(ผลงานAdjRw_DHES!$D:$D,MATCH(CalBudget2567!$D809,ผลงานAdjRw_DHES!$B:$B,0))</f>
        <v>44727.374499999998</v>
      </c>
      <c r="AU809" s="143">
        <f t="shared" si="639"/>
        <v>20124.892832464378</v>
      </c>
      <c r="AV809" s="139">
        <f t="shared" si="640"/>
        <v>53672.849399999999</v>
      </c>
      <c r="AW809" s="140">
        <f t="shared" si="641"/>
        <v>53672.849399999999</v>
      </c>
      <c r="AX809" s="141">
        <f t="shared" si="642"/>
        <v>20656.190003241438</v>
      </c>
      <c r="AY809" s="142">
        <f t="shared" si="643"/>
        <v>1108676575.2217631</v>
      </c>
      <c r="AZ809" s="143">
        <f>INDEX(รายได้แยกตามสิทธิ!$J:$J,MATCH(CalBudget2567!$D809,รายได้แยกตามสิทธิ!$B:$B,0))</f>
        <v>137676534.16</v>
      </c>
      <c r="BA809" s="138">
        <f>INDEX(ผลงานAdjRw_DHES!$F:$F,MATCH(CalBudget2567!$D809,ผลงานAdjRw_DHES!$B:$B,0))</f>
        <v>7589.4839000000011</v>
      </c>
      <c r="BB809" s="143">
        <f t="shared" si="644"/>
        <v>18140.434313326627</v>
      </c>
      <c r="BC809" s="139">
        <f t="shared" si="645"/>
        <v>9107.3806800000002</v>
      </c>
      <c r="BD809" s="140">
        <f t="shared" si="646"/>
        <v>9107.3806800000002</v>
      </c>
      <c r="BE809" s="141">
        <f t="shared" si="647"/>
        <v>18619.34177919845</v>
      </c>
      <c r="BF809" s="142">
        <f t="shared" si="648"/>
        <v>169573433.59418881</v>
      </c>
      <c r="BG809" s="143">
        <f>INDEX(รายได้แยกตามสิทธิ!$K:$K,MATCH(CalBudget2567!$D809,รายได้แยกตามสิทธิ!$B:$B,0))</f>
        <v>273202975.54000002</v>
      </c>
      <c r="BH809" s="138">
        <f>INDEX(ผลงานAdjRw_DHES!$E:$E,MATCH(CalBudget2567!$D809,ผลงานAdjRw_DHES!$B:$B,0))</f>
        <v>11631.799200000001</v>
      </c>
      <c r="BI809" s="143">
        <f t="shared" si="649"/>
        <v>23487.593865960134</v>
      </c>
      <c r="BJ809" s="139">
        <f t="shared" si="650"/>
        <v>13958.15904</v>
      </c>
      <c r="BK809" s="140">
        <f t="shared" si="651"/>
        <v>13958.15904</v>
      </c>
      <c r="BL809" s="141">
        <f t="shared" si="652"/>
        <v>24107.666344021483</v>
      </c>
      <c r="BM809" s="142">
        <f t="shared" si="653"/>
        <v>336498640.91310722</v>
      </c>
      <c r="BN809" s="143">
        <f>INDEX(รายได้แยกตามสิทธิ!$N:$N,MATCH(CalBudget2567!$D809,รายได้แยกตามสิทธิ!$B:$B,0))</f>
        <v>368056764.85999995</v>
      </c>
      <c r="BO809" s="138">
        <f>INDEX(ผลงานAdjRw_DHES!$I:$I,MATCH(CalBudget2567!$D809,ผลงานAdjRw_DHES!$B:$B,0))</f>
        <v>7968.3290000000034</v>
      </c>
      <c r="BP809" s="143">
        <f t="shared" si="654"/>
        <v>46189.955869041027</v>
      </c>
      <c r="BQ809" s="139">
        <f t="shared" si="655"/>
        <v>9561.994800000004</v>
      </c>
      <c r="BR809" s="140">
        <f t="shared" si="656"/>
        <v>9561.994800000004</v>
      </c>
      <c r="BS809" s="141">
        <f t="shared" si="657"/>
        <v>47409.37070398371</v>
      </c>
      <c r="BT809" s="142">
        <f t="shared" si="658"/>
        <v>453328156.14276475</v>
      </c>
      <c r="BU809" s="144">
        <f t="shared" si="659"/>
        <v>2068076805.8718238</v>
      </c>
      <c r="BV809" s="145">
        <f t="shared" si="613"/>
        <v>3195155234.7466555</v>
      </c>
      <c r="BW809" s="146">
        <f>INDEX(รายได้แยกตามสิทธิ!$Q:$Q,MATCH(CalBudget2567!$D809,รายได้แยกตามสิทธิ!$B:$B,0))</f>
        <v>0.22</v>
      </c>
      <c r="BX809" s="145">
        <f t="shared" si="660"/>
        <v>702934151.64426422</v>
      </c>
      <c r="BY809" s="141"/>
      <c r="BZ809" s="143">
        <f t="shared" si="661"/>
        <v>577171</v>
      </c>
      <c r="CA809" s="138">
        <f>INDEX(ผลงานOPDVisit_HDC!$C:$C,MATCH(CalBudget2567!$D809,ผลงานOPDVisit_HDC!$A:$A,0))</f>
        <v>577171</v>
      </c>
      <c r="CB809" s="138">
        <f t="shared" si="662"/>
        <v>0</v>
      </c>
    </row>
    <row r="810" spans="1:80" hidden="1" x14ac:dyDescent="0.7">
      <c r="A810" s="136">
        <f>COUNTA($D$16:D810)</f>
        <v>795</v>
      </c>
      <c r="B810" s="1">
        <v>11</v>
      </c>
      <c r="C810" s="2" t="s">
        <v>66</v>
      </c>
      <c r="D810" s="91" t="s">
        <v>870</v>
      </c>
      <c r="E810" s="3" t="s">
        <v>1755</v>
      </c>
      <c r="F810" s="4" t="s">
        <v>1876</v>
      </c>
      <c r="G810" s="1">
        <v>12</v>
      </c>
      <c r="H810" s="3" t="s">
        <v>2970</v>
      </c>
      <c r="I810" s="137">
        <f>INDEX(รายได้แยกตามสิทธิ!$D:$D,MATCH(CalBudget2567!$D810,รายได้แยกตามสิทธิ!$B:$B,0))</f>
        <v>40741628.759999998</v>
      </c>
      <c r="J810" s="138">
        <f>INDEX(ผลงานOPDVisit_HDC!$F:$F,MATCH(CalBudget2567!$D810,ผลงานOPDVisit_HDC!$A:$A,0))</f>
        <v>68943</v>
      </c>
      <c r="K810" s="138">
        <f t="shared" si="614"/>
        <v>590.94656107219009</v>
      </c>
      <c r="L810" s="139">
        <f t="shared" si="615"/>
        <v>82731.599999999991</v>
      </c>
      <c r="M810" s="140">
        <f t="shared" si="616"/>
        <v>82731.599999999991</v>
      </c>
      <c r="N810" s="141">
        <f t="shared" si="617"/>
        <v>606.54755028449586</v>
      </c>
      <c r="O810" s="142">
        <f t="shared" si="618"/>
        <v>50180649.311116792</v>
      </c>
      <c r="P810" s="143">
        <f>INDEX(รายได้แยกตามสิทธิ!$E:$E,MATCH(CalBudget2567!$D810,รายได้แยกตามสิทธิ!$B:$B,0))</f>
        <v>6117547.7999999998</v>
      </c>
      <c r="Q810" s="138">
        <f>INDEX(ผลงานOPDVisit_HDC!$D:$D,MATCH(CalBudget2567!$D810,ผลงานOPDVisit_HDC!$A:$A,0))</f>
        <v>10921</v>
      </c>
      <c r="R810" s="138">
        <f t="shared" si="619"/>
        <v>560.16370295760464</v>
      </c>
      <c r="S810" s="139">
        <f t="shared" si="620"/>
        <v>13105.199999999999</v>
      </c>
      <c r="T810" s="140">
        <f t="shared" si="621"/>
        <v>13105.199999999999</v>
      </c>
      <c r="U810" s="141">
        <f t="shared" si="622"/>
        <v>574.95202471568541</v>
      </c>
      <c r="V810" s="142">
        <f t="shared" si="623"/>
        <v>7534861.2743039997</v>
      </c>
      <c r="W810" s="143">
        <f>INDEX(รายได้แยกตามสิทธิ!$F:$F,MATCH(CalBudget2567!$D810,รายได้แยกตามสิทธิ!$B:$B,0))</f>
        <v>11317377.5</v>
      </c>
      <c r="X810" s="138">
        <f>INDEX(ผลงานOPDVisit_HDC!$E:$E,MATCH(CalBudget2567!$D810,ผลงานOPDVisit_HDC!$A:$A,0))</f>
        <v>68321</v>
      </c>
      <c r="Y810" s="138">
        <f t="shared" si="624"/>
        <v>165.65005635163419</v>
      </c>
      <c r="Z810" s="139">
        <f t="shared" si="625"/>
        <v>81985.2</v>
      </c>
      <c r="AA810" s="140">
        <f t="shared" si="626"/>
        <v>81985.2</v>
      </c>
      <c r="AB810" s="141">
        <f t="shared" si="627"/>
        <v>170.02321783931734</v>
      </c>
      <c r="AC810" s="142">
        <f t="shared" si="628"/>
        <v>13939387.519199999</v>
      </c>
      <c r="AD810" s="143">
        <f>INDEX(รายได้แยกตามสิทธิ!$G:$G,MATCH(CalBudget2567!$D810,รายได้แยกตามสิทธิ!$B:$B,0))</f>
        <v>823313</v>
      </c>
      <c r="AE810" s="138">
        <f>INDEX(ผลงานOPDVisit_HDC!$G:$G,MATCH(CalBudget2567!$D810,ผลงานOPDVisit_HDC!$A:$A,0))</f>
        <v>6647</v>
      </c>
      <c r="AF810" s="138">
        <f t="shared" si="629"/>
        <v>123.86234391454792</v>
      </c>
      <c r="AG810" s="139">
        <f t="shared" si="630"/>
        <v>7976.4</v>
      </c>
      <c r="AH810" s="140">
        <f t="shared" si="631"/>
        <v>7976.4</v>
      </c>
      <c r="AI810" s="141">
        <f t="shared" si="632"/>
        <v>127.13230979389199</v>
      </c>
      <c r="AJ810" s="142">
        <f t="shared" si="633"/>
        <v>1014058.15584</v>
      </c>
      <c r="AK810" s="143">
        <f>INDEX(รายได้แยกตามสิทธิ!$H:$H,MATCH(CalBudget2567!$D810,รายได้แยกตามสิทธิ!$B:$B,0))</f>
        <v>48958087.030000001</v>
      </c>
      <c r="AL810" s="138">
        <f>INDEX(ผลงานOPDVisit_HDC!$K:$K,MATCH(CalBudget2567!$D810,ผลงานOPDVisit_HDC!$A:$A,0))</f>
        <v>0</v>
      </c>
      <c r="AM810" s="138">
        <f t="shared" si="634"/>
        <v>0</v>
      </c>
      <c r="AN810" s="139">
        <f t="shared" si="635"/>
        <v>0</v>
      </c>
      <c r="AO810" s="140">
        <f t="shared" si="636"/>
        <v>0</v>
      </c>
      <c r="AP810" s="141">
        <f t="shared" si="637"/>
        <v>0</v>
      </c>
      <c r="AQ810" s="142">
        <f t="shared" si="638"/>
        <v>0</v>
      </c>
      <c r="AR810" s="144">
        <f t="shared" si="612"/>
        <v>72668956.260460794</v>
      </c>
      <c r="AS810" s="143">
        <f>INDEX(รายได้แยกตามสิทธิ!$I:$I,MATCH(CalBudget2567!$D810,รายได้แยกตามสิทธิ!$B:$B,0))</f>
        <v>30146354.399999999</v>
      </c>
      <c r="AT810" s="138">
        <f>INDEX(ผลงานAdjRw_DHES!$D:$D,MATCH(CalBudget2567!$D810,ผลงานAdjRw_DHES!$B:$B,0))</f>
        <v>465.67660000000001</v>
      </c>
      <c r="AU810" s="143">
        <f t="shared" si="639"/>
        <v>64736.674335794407</v>
      </c>
      <c r="AV810" s="139">
        <f t="shared" si="640"/>
        <v>558.81191999999999</v>
      </c>
      <c r="AW810" s="140">
        <f t="shared" si="641"/>
        <v>558.81191999999999</v>
      </c>
      <c r="AX810" s="141">
        <f t="shared" si="642"/>
        <v>66445.722538259375</v>
      </c>
      <c r="AY810" s="142">
        <f t="shared" si="643"/>
        <v>37130661.78739199</v>
      </c>
      <c r="AZ810" s="143">
        <f>INDEX(รายได้แยกตามสิทธิ!$J:$J,MATCH(CalBudget2567!$D810,รายได้แยกตามสิทธิ!$B:$B,0))</f>
        <v>1478453.57</v>
      </c>
      <c r="BA810" s="138">
        <f>INDEX(ผลงานAdjRw_DHES!$F:$F,MATCH(CalBudget2567!$D810,ผลงานAdjRw_DHES!$B:$B,0))</f>
        <v>47.061499999999995</v>
      </c>
      <c r="BB810" s="143">
        <f t="shared" si="644"/>
        <v>31415.351614376938</v>
      </c>
      <c r="BC810" s="139">
        <f t="shared" si="645"/>
        <v>56.47379999999999</v>
      </c>
      <c r="BD810" s="140">
        <f t="shared" si="646"/>
        <v>56.47379999999999</v>
      </c>
      <c r="BE810" s="141">
        <f t="shared" si="647"/>
        <v>32244.716896996488</v>
      </c>
      <c r="BF810" s="142">
        <f t="shared" si="648"/>
        <v>1820981.6930976</v>
      </c>
      <c r="BG810" s="143">
        <f>INDEX(รายได้แยกตามสิทธิ!$K:$K,MATCH(CalBudget2567!$D810,รายได้แยกตามสิทธิ!$B:$B,0))</f>
        <v>6634151.5</v>
      </c>
      <c r="BH810" s="138">
        <f>INDEX(ผลงานAdjRw_DHES!$E:$E,MATCH(CalBudget2567!$D810,ผลงานAdjRw_DHES!$B:$B,0))</f>
        <v>190.4135</v>
      </c>
      <c r="BI810" s="143">
        <f t="shared" si="649"/>
        <v>34840.76234090545</v>
      </c>
      <c r="BJ810" s="139">
        <f t="shared" si="650"/>
        <v>228.49619999999999</v>
      </c>
      <c r="BK810" s="140">
        <f t="shared" si="651"/>
        <v>228.49619999999999</v>
      </c>
      <c r="BL810" s="141">
        <f t="shared" si="652"/>
        <v>35760.558466705355</v>
      </c>
      <c r="BM810" s="142">
        <f t="shared" si="653"/>
        <v>8171151.7195199998</v>
      </c>
      <c r="BN810" s="143">
        <f>INDEX(รายได้แยกตามสิทธิ!$N:$N,MATCH(CalBudget2567!$D810,รายได้แยกตามสิทธิ!$B:$B,0))</f>
        <v>29661890.199999999</v>
      </c>
      <c r="BO810" s="138">
        <f>INDEX(ผลงานAdjRw_DHES!$I:$I,MATCH(CalBudget2567!$D810,ผลงานAdjRw_DHES!$B:$B,0))</f>
        <v>2591.5251999999996</v>
      </c>
      <c r="BP810" s="143">
        <f t="shared" si="654"/>
        <v>11445.727095379973</v>
      </c>
      <c r="BQ810" s="139">
        <f t="shared" si="655"/>
        <v>3109.8302399999993</v>
      </c>
      <c r="BR810" s="140">
        <f t="shared" si="656"/>
        <v>3109.8302399999993</v>
      </c>
      <c r="BS810" s="141">
        <f t="shared" si="657"/>
        <v>11747.894290698005</v>
      </c>
      <c r="BT810" s="142">
        <f t="shared" si="658"/>
        <v>36533956.921535999</v>
      </c>
      <c r="BU810" s="144">
        <f t="shared" si="659"/>
        <v>83656752.121545583</v>
      </c>
      <c r="BV810" s="145">
        <f t="shared" si="613"/>
        <v>156325708.38200638</v>
      </c>
      <c r="BW810" s="146">
        <f>INDEX(รายได้แยกตามสิทธิ!$Q:$Q,MATCH(CalBudget2567!$D810,รายได้แยกตามสิทธิ!$B:$B,0))</f>
        <v>0.17</v>
      </c>
      <c r="BX810" s="145">
        <f t="shared" si="660"/>
        <v>26575370.424941085</v>
      </c>
      <c r="BY810" s="141"/>
      <c r="BZ810" s="143">
        <f t="shared" si="661"/>
        <v>154832</v>
      </c>
      <c r="CA810" s="138">
        <f>INDEX(ผลงานOPDVisit_HDC!$C:$C,MATCH(CalBudget2567!$D810,ผลงานOPDVisit_HDC!$A:$A,0))</f>
        <v>154832</v>
      </c>
      <c r="CB810" s="138">
        <f t="shared" si="662"/>
        <v>0</v>
      </c>
    </row>
    <row r="811" spans="1:80" hidden="1" x14ac:dyDescent="0.7">
      <c r="A811" s="136">
        <f>COUNTA($D$16:D811)</f>
        <v>796</v>
      </c>
      <c r="B811" s="1">
        <v>11</v>
      </c>
      <c r="C811" s="2" t="s">
        <v>66</v>
      </c>
      <c r="D811" s="91" t="s">
        <v>871</v>
      </c>
      <c r="E811" s="3" t="s">
        <v>1756</v>
      </c>
      <c r="F811" s="4" t="s">
        <v>1876</v>
      </c>
      <c r="G811" s="1">
        <v>10</v>
      </c>
      <c r="H811" s="3" t="s">
        <v>2962</v>
      </c>
      <c r="I811" s="137">
        <f>INDEX(รายได้แยกตามสิทธิ!$D:$D,MATCH(CalBudget2567!$D811,รายได้แยกตามสิทธิ!$B:$B,0))</f>
        <v>100807265.25</v>
      </c>
      <c r="J811" s="138">
        <f>INDEX(ผลงานOPDVisit_HDC!$F:$F,MATCH(CalBudget2567!$D811,ผลงานOPDVisit_HDC!$A:$A,0))</f>
        <v>117554</v>
      </c>
      <c r="K811" s="138">
        <f t="shared" si="614"/>
        <v>857.54006881943621</v>
      </c>
      <c r="L811" s="139">
        <f t="shared" si="615"/>
        <v>141064.79999999999</v>
      </c>
      <c r="M811" s="140">
        <f t="shared" si="616"/>
        <v>141064.79999999999</v>
      </c>
      <c r="N811" s="141">
        <f t="shared" si="617"/>
        <v>880.1791266362693</v>
      </c>
      <c r="O811" s="142">
        <f t="shared" si="618"/>
        <v>124162292.46312</v>
      </c>
      <c r="P811" s="143">
        <f>INDEX(รายได้แยกตามสิทธิ!$E:$E,MATCH(CalBudget2567!$D811,รายได้แยกตามสิทธิ!$B:$B,0))</f>
        <v>9146479.75</v>
      </c>
      <c r="Q811" s="138">
        <f>INDEX(ผลงานOPDVisit_HDC!$D:$D,MATCH(CalBudget2567!$D811,ผลงานOPDVisit_HDC!$A:$A,0))</f>
        <v>13774</v>
      </c>
      <c r="R811" s="138">
        <f t="shared" si="619"/>
        <v>664.03947655002173</v>
      </c>
      <c r="S811" s="139">
        <f t="shared" si="620"/>
        <v>16528.8</v>
      </c>
      <c r="T811" s="140">
        <f t="shared" si="621"/>
        <v>16528.8</v>
      </c>
      <c r="U811" s="141">
        <f t="shared" si="622"/>
        <v>681.57011873094234</v>
      </c>
      <c r="V811" s="142">
        <f t="shared" si="623"/>
        <v>11265536.178479999</v>
      </c>
      <c r="W811" s="143">
        <f>INDEX(รายได้แยกตามสิทธิ!$F:$F,MATCH(CalBudget2567!$D811,รายได้แยกตามสิทธิ!$B:$B,0))</f>
        <v>15211007.75</v>
      </c>
      <c r="X811" s="138">
        <f>INDEX(ผลงานOPDVisit_HDC!$E:$E,MATCH(CalBudget2567!$D811,ผลงานOPDVisit_HDC!$A:$A,0))</f>
        <v>24149</v>
      </c>
      <c r="Y811" s="138">
        <f t="shared" si="624"/>
        <v>629.88147542341301</v>
      </c>
      <c r="Z811" s="139">
        <f t="shared" si="625"/>
        <v>28978.799999999999</v>
      </c>
      <c r="AA811" s="140">
        <f t="shared" si="626"/>
        <v>28978.799999999999</v>
      </c>
      <c r="AB811" s="141">
        <f t="shared" si="627"/>
        <v>646.51034637459111</v>
      </c>
      <c r="AC811" s="142">
        <f t="shared" si="628"/>
        <v>18735094.025520001</v>
      </c>
      <c r="AD811" s="143">
        <f>INDEX(รายได้แยกตามสิทธิ!$G:$G,MATCH(CalBudget2567!$D811,รายได้แยกตามสิทธิ!$B:$B,0))</f>
        <v>1526680</v>
      </c>
      <c r="AE811" s="138">
        <f>INDEX(ผลงานOPDVisit_HDC!$G:$G,MATCH(CalBudget2567!$D811,ผลงานOPDVisit_HDC!$A:$A,0))</f>
        <v>678</v>
      </c>
      <c r="AF811" s="138">
        <f t="shared" si="629"/>
        <v>2251.7404129793508</v>
      </c>
      <c r="AG811" s="139">
        <f t="shared" si="630"/>
        <v>813.6</v>
      </c>
      <c r="AH811" s="140">
        <f t="shared" si="631"/>
        <v>813.6</v>
      </c>
      <c r="AI811" s="141">
        <f t="shared" si="632"/>
        <v>2311.1863598820055</v>
      </c>
      <c r="AJ811" s="142">
        <f t="shared" si="633"/>
        <v>1880381.2223999996</v>
      </c>
      <c r="AK811" s="143">
        <f>INDEX(รายได้แยกตามสิทธิ!$H:$H,MATCH(CalBudget2567!$D811,รายได้แยกตามสิทธิ!$B:$B,0))</f>
        <v>19878887.920000002</v>
      </c>
      <c r="AL811" s="138">
        <f>INDEX(ผลงานOPDVisit_HDC!$K:$K,MATCH(CalBudget2567!$D811,ผลงานOPDVisit_HDC!$A:$A,0))</f>
        <v>15395</v>
      </c>
      <c r="AM811" s="138">
        <f t="shared" si="634"/>
        <v>1291.2561169210785</v>
      </c>
      <c r="AN811" s="139">
        <f t="shared" si="635"/>
        <v>18474</v>
      </c>
      <c r="AO811" s="140">
        <f t="shared" si="636"/>
        <v>18474</v>
      </c>
      <c r="AP811" s="141">
        <f t="shared" si="637"/>
        <v>1325.3452784077949</v>
      </c>
      <c r="AQ811" s="142">
        <f t="shared" si="638"/>
        <v>24484428.673305605</v>
      </c>
      <c r="AR811" s="144">
        <f t="shared" si="612"/>
        <v>180527732.56282562</v>
      </c>
      <c r="AS811" s="143">
        <f>INDEX(รายได้แยกตามสิทธิ!$I:$I,MATCH(CalBudget2567!$D811,รายได้แยกตามสิทธิ!$B:$B,0))</f>
        <v>60274672.75</v>
      </c>
      <c r="AT811" s="138">
        <f>INDEX(ผลงานAdjRw_DHES!$D:$D,MATCH(CalBudget2567!$D811,ผลงานAdjRw_DHES!$B:$B,0))</f>
        <v>1876.6784999999998</v>
      </c>
      <c r="AU811" s="143">
        <f t="shared" si="639"/>
        <v>32117.740332187961</v>
      </c>
      <c r="AV811" s="139">
        <f t="shared" si="640"/>
        <v>2252.0141999999996</v>
      </c>
      <c r="AW811" s="140">
        <f t="shared" si="641"/>
        <v>2252.0141999999996</v>
      </c>
      <c r="AX811" s="141">
        <f t="shared" si="642"/>
        <v>32965.648676957724</v>
      </c>
      <c r="AY811" s="142">
        <f t="shared" si="643"/>
        <v>74239108.932719991</v>
      </c>
      <c r="AZ811" s="143">
        <f>INDEX(รายได้แยกตามสิทธิ!$J:$J,MATCH(CalBudget2567!$D811,รายได้แยกตามสิทธิ!$B:$B,0))</f>
        <v>2565276.75</v>
      </c>
      <c r="BA811" s="138">
        <f>INDEX(ผลงานAdjRw_DHES!$F:$F,MATCH(CalBudget2567!$D811,ผลงานAdjRw_DHES!$B:$B,0))</f>
        <v>96.523299999999992</v>
      </c>
      <c r="BB811" s="143">
        <f t="shared" si="644"/>
        <v>26576.761776690189</v>
      </c>
      <c r="BC811" s="139">
        <f t="shared" si="645"/>
        <v>115.82795999999999</v>
      </c>
      <c r="BD811" s="140">
        <f t="shared" si="646"/>
        <v>115.82795999999999</v>
      </c>
      <c r="BE811" s="141">
        <f t="shared" si="647"/>
        <v>27278.388287594811</v>
      </c>
      <c r="BF811" s="142">
        <f t="shared" si="648"/>
        <v>3159600.0674399999</v>
      </c>
      <c r="BG811" s="143">
        <f>INDEX(รายได้แยกตามสิทธิ!$K:$K,MATCH(CalBudget2567!$D811,รายได้แยกตามสิทธิ!$B:$B,0))</f>
        <v>7325926.75</v>
      </c>
      <c r="BH811" s="138">
        <f>INDEX(ผลงานAdjRw_DHES!$E:$E,MATCH(CalBudget2567!$D811,ผลงานAdjRw_DHES!$B:$B,0))</f>
        <v>162.2362</v>
      </c>
      <c r="BI811" s="143">
        <f t="shared" si="649"/>
        <v>45155.931598496514</v>
      </c>
      <c r="BJ811" s="139">
        <f t="shared" si="650"/>
        <v>194.68343999999999</v>
      </c>
      <c r="BK811" s="140">
        <f t="shared" si="651"/>
        <v>194.68343999999999</v>
      </c>
      <c r="BL811" s="141">
        <f t="shared" si="652"/>
        <v>46348.04819269682</v>
      </c>
      <c r="BM811" s="142">
        <f t="shared" si="653"/>
        <v>9023197.4594400004</v>
      </c>
      <c r="BN811" s="143">
        <f>INDEX(รายได้แยกตามสิทธิ!$N:$N,MATCH(CalBudget2567!$D811,รายได้แยกตามสิทธิ!$B:$B,0))</f>
        <v>10007419.640000001</v>
      </c>
      <c r="BO811" s="138">
        <f>INDEX(ผลงานAdjRw_DHES!$I:$I,MATCH(CalBudget2567!$D811,ผลงานAdjRw_DHES!$B:$B,0))</f>
        <v>383.14650000000017</v>
      </c>
      <c r="BP811" s="143">
        <f t="shared" si="654"/>
        <v>26119.042298441971</v>
      </c>
      <c r="BQ811" s="139">
        <f t="shared" si="655"/>
        <v>459.77580000000017</v>
      </c>
      <c r="BR811" s="140">
        <f t="shared" si="656"/>
        <v>459.77580000000017</v>
      </c>
      <c r="BS811" s="141">
        <f t="shared" si="657"/>
        <v>26808.58501512084</v>
      </c>
      <c r="BT811" s="142">
        <f t="shared" si="658"/>
        <v>12325938.622195201</v>
      </c>
      <c r="BU811" s="144">
        <f t="shared" si="659"/>
        <v>98747845.081795201</v>
      </c>
      <c r="BV811" s="145">
        <f t="shared" si="613"/>
        <v>279275577.64462084</v>
      </c>
      <c r="BW811" s="146">
        <f>INDEX(รายได้แยกตามสิทธิ!$Q:$Q,MATCH(CalBudget2567!$D811,รายได้แยกตามสิทธิ!$B:$B,0))</f>
        <v>0.33</v>
      </c>
      <c r="BX811" s="145">
        <f t="shared" si="660"/>
        <v>92160940.622724876</v>
      </c>
      <c r="BY811" s="141"/>
      <c r="BZ811" s="143">
        <f t="shared" si="661"/>
        <v>171550</v>
      </c>
      <c r="CA811" s="138">
        <f>INDEX(ผลงานOPDVisit_HDC!$C:$C,MATCH(CalBudget2567!$D811,ผลงานOPDVisit_HDC!$A:$A,0))</f>
        <v>171550</v>
      </c>
      <c r="CB811" s="138">
        <f t="shared" si="662"/>
        <v>0</v>
      </c>
    </row>
    <row r="812" spans="1:80" hidden="1" x14ac:dyDescent="0.7">
      <c r="A812" s="136">
        <f>COUNTA($D$16:D812)</f>
        <v>797</v>
      </c>
      <c r="B812" s="1">
        <v>11</v>
      </c>
      <c r="C812" s="2" t="s">
        <v>66</v>
      </c>
      <c r="D812" s="91" t="s">
        <v>2006</v>
      </c>
      <c r="E812" s="3" t="s">
        <v>2036</v>
      </c>
      <c r="F812" s="4" t="s">
        <v>1876</v>
      </c>
      <c r="G812" s="1">
        <v>6</v>
      </c>
      <c r="H812" s="3" t="s">
        <v>2965</v>
      </c>
      <c r="I812" s="137">
        <f>INDEX(รายได้แยกตามสิทธิ!$D:$D,MATCH(CalBudget2567!$D812,รายได้แยกตามสิทธิ!$B:$B,0))</f>
        <v>29394614.579999998</v>
      </c>
      <c r="J812" s="138">
        <f>INDEX(ผลงานOPDVisit_HDC!$F:$F,MATCH(CalBudget2567!$D812,ผลงานOPDVisit_HDC!$A:$A,0))</f>
        <v>42490</v>
      </c>
      <c r="K812" s="138">
        <f t="shared" si="614"/>
        <v>691.80076676865144</v>
      </c>
      <c r="L812" s="139">
        <f t="shared" si="615"/>
        <v>50988</v>
      </c>
      <c r="M812" s="140">
        <f t="shared" si="616"/>
        <v>50988</v>
      </c>
      <c r="N812" s="141">
        <f t="shared" si="617"/>
        <v>710.06430701134389</v>
      </c>
      <c r="O812" s="142">
        <f t="shared" si="618"/>
        <v>36204758.885894403</v>
      </c>
      <c r="P812" s="143">
        <f>INDEX(รายได้แยกตามสิทธิ!$E:$E,MATCH(CalBudget2567!$D812,รายได้แยกตามสิทธิ!$B:$B,0))</f>
        <v>1973507.5</v>
      </c>
      <c r="Q812" s="138">
        <f>INDEX(ผลงานOPDVisit_HDC!$D:$D,MATCH(CalBudget2567!$D812,ผลงานOPDVisit_HDC!$A:$A,0))</f>
        <v>4116</v>
      </c>
      <c r="R812" s="138">
        <f t="shared" si="619"/>
        <v>479.4721817298348</v>
      </c>
      <c r="S812" s="139">
        <f t="shared" si="620"/>
        <v>4939.2</v>
      </c>
      <c r="T812" s="140">
        <f t="shared" si="621"/>
        <v>4939.2</v>
      </c>
      <c r="U812" s="141">
        <f t="shared" si="622"/>
        <v>492.13024732750245</v>
      </c>
      <c r="V812" s="142">
        <f t="shared" si="623"/>
        <v>2430729.7176000001</v>
      </c>
      <c r="W812" s="143">
        <f>INDEX(รายได้แยกตามสิทธิ!$F:$F,MATCH(CalBudget2567!$D812,รายได้แยกตามสิทธิ!$B:$B,0))</f>
        <v>6664215.7199999997</v>
      </c>
      <c r="X812" s="138">
        <f>INDEX(ผลงานOPDVisit_HDC!$E:$E,MATCH(CalBudget2567!$D812,ผลงานOPDVisit_HDC!$A:$A,0))</f>
        <v>12236</v>
      </c>
      <c r="Y812" s="138">
        <f t="shared" si="624"/>
        <v>544.64005557371684</v>
      </c>
      <c r="Z812" s="139">
        <f t="shared" si="625"/>
        <v>14683.199999999999</v>
      </c>
      <c r="AA812" s="140">
        <f t="shared" si="626"/>
        <v>14683.199999999999</v>
      </c>
      <c r="AB812" s="141">
        <f t="shared" si="627"/>
        <v>559.01855304086291</v>
      </c>
      <c r="AC812" s="142">
        <f t="shared" si="628"/>
        <v>8208181.2180095976</v>
      </c>
      <c r="AD812" s="143">
        <f>INDEX(รายได้แยกตามสิทธิ!$G:$G,MATCH(CalBudget2567!$D812,รายได้แยกตามสิทธิ!$B:$B,0))</f>
        <v>1136979.75</v>
      </c>
      <c r="AE812" s="138">
        <f>INDEX(ผลงานOPDVisit_HDC!$G:$G,MATCH(CalBudget2567!$D812,ผลงานOPDVisit_HDC!$A:$A,0))</f>
        <v>0</v>
      </c>
      <c r="AF812" s="138">
        <f t="shared" si="629"/>
        <v>0</v>
      </c>
      <c r="AG812" s="139">
        <f t="shared" si="630"/>
        <v>0</v>
      </c>
      <c r="AH812" s="140">
        <f t="shared" si="631"/>
        <v>0</v>
      </c>
      <c r="AI812" s="141">
        <f t="shared" si="632"/>
        <v>0</v>
      </c>
      <c r="AJ812" s="142">
        <f t="shared" si="633"/>
        <v>0</v>
      </c>
      <c r="AK812" s="143">
        <f>INDEX(รายได้แยกตามสิทธิ!$H:$H,MATCH(CalBudget2567!$D812,รายได้แยกตามสิทธิ!$B:$B,0))</f>
        <v>17380908.98</v>
      </c>
      <c r="AL812" s="138">
        <f>INDEX(ผลงานOPDVisit_HDC!$K:$K,MATCH(CalBudget2567!$D812,ผลงานOPDVisit_HDC!$A:$A,0))</f>
        <v>22610</v>
      </c>
      <c r="AM812" s="138">
        <f t="shared" si="634"/>
        <v>768.72662450243263</v>
      </c>
      <c r="AN812" s="139">
        <f t="shared" si="635"/>
        <v>27132</v>
      </c>
      <c r="AO812" s="140">
        <f t="shared" si="636"/>
        <v>27132</v>
      </c>
      <c r="AP812" s="141">
        <f t="shared" si="637"/>
        <v>789.02100738929687</v>
      </c>
      <c r="AQ812" s="142">
        <f t="shared" si="638"/>
        <v>21407717.972486403</v>
      </c>
      <c r="AR812" s="144">
        <f t="shared" si="612"/>
        <v>68251387.793990403</v>
      </c>
      <c r="AS812" s="143">
        <f>INDEX(รายได้แยกตามสิทธิ!$I:$I,MATCH(CalBudget2567!$D812,รายได้แยกตามสิทธิ!$B:$B,0))</f>
        <v>9967394.6600000001</v>
      </c>
      <c r="AT812" s="138">
        <f>INDEX(ผลงานAdjRw_DHES!$D:$D,MATCH(CalBudget2567!$D812,ผลงานAdjRw_DHES!$B:$B,0))</f>
        <v>654.27380000000005</v>
      </c>
      <c r="AU812" s="143">
        <f t="shared" si="639"/>
        <v>15234.286716050679</v>
      </c>
      <c r="AV812" s="139">
        <f t="shared" si="640"/>
        <v>785.12855999999999</v>
      </c>
      <c r="AW812" s="140">
        <f t="shared" si="641"/>
        <v>785.12855999999999</v>
      </c>
      <c r="AX812" s="141">
        <f t="shared" si="642"/>
        <v>15636.471885354418</v>
      </c>
      <c r="AY812" s="142">
        <f t="shared" si="643"/>
        <v>12276640.6548288</v>
      </c>
      <c r="AZ812" s="143">
        <f>INDEX(รายได้แยกตามสิทธิ!$J:$J,MATCH(CalBudget2567!$D812,รายได้แยกตามสิทธิ!$B:$B,0))</f>
        <v>360394.8</v>
      </c>
      <c r="BA812" s="138">
        <f>INDEX(ผลงานAdjRw_DHES!$F:$F,MATCH(CalBudget2567!$D812,ผลงานAdjRw_DHES!$B:$B,0))</f>
        <v>25.086199999999998</v>
      </c>
      <c r="BB812" s="143">
        <f t="shared" si="644"/>
        <v>14366.25714536279</v>
      </c>
      <c r="BC812" s="139">
        <f t="shared" si="645"/>
        <v>30.103439999999996</v>
      </c>
      <c r="BD812" s="140">
        <f t="shared" si="646"/>
        <v>30.103439999999996</v>
      </c>
      <c r="BE812" s="141">
        <f t="shared" si="647"/>
        <v>14745.526334000368</v>
      </c>
      <c r="BF812" s="142">
        <f t="shared" si="648"/>
        <v>443891.06726399995</v>
      </c>
      <c r="BG812" s="143">
        <f>INDEX(รายได้แยกตามสิทธิ!$K:$K,MATCH(CalBudget2567!$D812,รายได้แยกตามสิทธิ!$B:$B,0))</f>
        <v>1636792.2</v>
      </c>
      <c r="BH812" s="138">
        <f>INDEX(ผลงานAdjRw_DHES!$E:$E,MATCH(CalBudget2567!$D812,ผลงานAdjRw_DHES!$B:$B,0))</f>
        <v>64.824600000000004</v>
      </c>
      <c r="BI812" s="143">
        <f t="shared" si="649"/>
        <v>25249.55341027943</v>
      </c>
      <c r="BJ812" s="139">
        <f t="shared" si="650"/>
        <v>77.789519999999996</v>
      </c>
      <c r="BK812" s="140">
        <f t="shared" si="651"/>
        <v>77.789519999999996</v>
      </c>
      <c r="BL812" s="141">
        <f t="shared" si="652"/>
        <v>25916.141620310806</v>
      </c>
      <c r="BM812" s="142">
        <f t="shared" si="653"/>
        <v>2016004.2168959996</v>
      </c>
      <c r="BN812" s="143">
        <f>INDEX(รายได้แยกตามสิทธิ!$N:$N,MATCH(CalBudget2567!$D812,รายได้แยกตามสิทธิ!$B:$B,0))</f>
        <v>2906344.8</v>
      </c>
      <c r="BO812" s="138">
        <f>INDEX(ผลงานAdjRw_DHES!$I:$I,MATCH(CalBudget2567!$D812,ผลงานAdjRw_DHES!$B:$B,0))</f>
        <v>86.441099999999892</v>
      </c>
      <c r="BP812" s="143">
        <f t="shared" si="654"/>
        <v>33622.256079573301</v>
      </c>
      <c r="BQ812" s="139">
        <f t="shared" si="655"/>
        <v>103.72931999999987</v>
      </c>
      <c r="BR812" s="140">
        <f t="shared" si="656"/>
        <v>103.72931999999987</v>
      </c>
      <c r="BS812" s="141">
        <f t="shared" si="657"/>
        <v>34509.883640074033</v>
      </c>
      <c r="BT812" s="142">
        <f t="shared" si="658"/>
        <v>3579686.763264</v>
      </c>
      <c r="BU812" s="144">
        <f t="shared" si="659"/>
        <v>18316222.702252798</v>
      </c>
      <c r="BV812" s="145">
        <f t="shared" si="613"/>
        <v>86567610.496243209</v>
      </c>
      <c r="BW812" s="146">
        <f>INDEX(รายได้แยกตามสิทธิ!$Q:$Q,MATCH(CalBudget2567!$D812,รายได้แยกตามสิทธิ!$B:$B,0))</f>
        <v>0.53</v>
      </c>
      <c r="BX812" s="145">
        <f t="shared" si="660"/>
        <v>45880833.563008904</v>
      </c>
      <c r="BY812" s="141"/>
      <c r="BZ812" s="143">
        <f t="shared" si="661"/>
        <v>81452</v>
      </c>
      <c r="CA812" s="138">
        <f>INDEX(ผลงานOPDVisit_HDC!$C:$C,MATCH(CalBudget2567!$D812,ผลงานOPDVisit_HDC!$A:$A,0))</f>
        <v>81452</v>
      </c>
      <c r="CB812" s="138">
        <f t="shared" si="662"/>
        <v>0</v>
      </c>
    </row>
    <row r="813" spans="1:80" hidden="1" x14ac:dyDescent="0.7">
      <c r="A813" s="136">
        <f>COUNTA($D$16:D813)</f>
        <v>798</v>
      </c>
      <c r="B813" s="1">
        <v>11</v>
      </c>
      <c r="C813" s="2" t="s">
        <v>67</v>
      </c>
      <c r="D813" s="91" t="s">
        <v>872</v>
      </c>
      <c r="E813" s="3" t="s">
        <v>1757</v>
      </c>
      <c r="F813" s="4" t="s">
        <v>1877</v>
      </c>
      <c r="G813" s="1">
        <v>16</v>
      </c>
      <c r="H813" s="3" t="s">
        <v>2973</v>
      </c>
      <c r="I813" s="137">
        <f>INDEX(รายได้แยกตามสิทธิ!$D:$D,MATCH(CalBudget2567!$D813,รายได้แยกตามสิทธิ!$B:$B,0))</f>
        <v>100881182.65000001</v>
      </c>
      <c r="J813" s="138">
        <f>INDEX(ผลงานOPDVisit_HDC!$F:$F,MATCH(CalBudget2567!$D813,ผลงานOPDVisit_HDC!$A:$A,0))</f>
        <v>109759</v>
      </c>
      <c r="K813" s="138">
        <f t="shared" si="614"/>
        <v>919.1153586494047</v>
      </c>
      <c r="L813" s="139">
        <f t="shared" si="615"/>
        <v>131710.79999999999</v>
      </c>
      <c r="M813" s="140">
        <f t="shared" si="616"/>
        <v>131710.79999999999</v>
      </c>
      <c r="N813" s="141">
        <f t="shared" si="617"/>
        <v>943.38000411774897</v>
      </c>
      <c r="O813" s="142">
        <f t="shared" si="618"/>
        <v>124253335.046352</v>
      </c>
      <c r="P813" s="143">
        <f>INDEX(รายได้แยกตามสิทธิ!$E:$E,MATCH(CalBudget2567!$D813,รายได้แยกตามสิทธิ!$B:$B,0))</f>
        <v>48074114.270000003</v>
      </c>
      <c r="Q813" s="138">
        <f>INDEX(ผลงานOPDVisit_HDC!$D:$D,MATCH(CalBudget2567!$D813,ผลงานOPDVisit_HDC!$A:$A,0))</f>
        <v>50320</v>
      </c>
      <c r="R813" s="138">
        <f t="shared" si="619"/>
        <v>955.36793064387928</v>
      </c>
      <c r="S813" s="139">
        <f t="shared" si="620"/>
        <v>60384</v>
      </c>
      <c r="T813" s="140">
        <f t="shared" si="621"/>
        <v>60384</v>
      </c>
      <c r="U813" s="141">
        <f t="shared" si="622"/>
        <v>980.58964401287767</v>
      </c>
      <c r="V813" s="142">
        <f t="shared" si="623"/>
        <v>59211925.064073607</v>
      </c>
      <c r="W813" s="143">
        <f>INDEX(รายได้แยกตามสิทธิ!$F:$F,MATCH(CalBudget2567!$D813,รายได้แยกตามสิทธิ!$B:$B,0))</f>
        <v>14473858.439999999</v>
      </c>
      <c r="X813" s="138">
        <f>INDEX(ผลงานOPDVisit_HDC!$E:$E,MATCH(CalBudget2567!$D813,ผลงานOPDVisit_HDC!$A:$A,0))</f>
        <v>18147</v>
      </c>
      <c r="Y813" s="138">
        <f t="shared" si="624"/>
        <v>797.58959828070749</v>
      </c>
      <c r="Z813" s="139">
        <f t="shared" si="625"/>
        <v>21776.399999999998</v>
      </c>
      <c r="AA813" s="140">
        <f t="shared" si="626"/>
        <v>21776.399999999998</v>
      </c>
      <c r="AB813" s="141">
        <f t="shared" si="627"/>
        <v>818.64596367531817</v>
      </c>
      <c r="AC813" s="142">
        <f t="shared" si="628"/>
        <v>17827161.963379197</v>
      </c>
      <c r="AD813" s="143">
        <f>INDEX(รายได้แยกตามสิทธิ!$G:$G,MATCH(CalBudget2567!$D813,รายได้แยกตามสิทธิ!$B:$B,0))</f>
        <v>18366098.879999999</v>
      </c>
      <c r="AE813" s="138">
        <f>INDEX(ผลงานOPDVisit_HDC!$G:$G,MATCH(CalBudget2567!$D813,ผลงานOPDVisit_HDC!$A:$A,0))</f>
        <v>23228</v>
      </c>
      <c r="AF813" s="138">
        <f t="shared" si="629"/>
        <v>790.68791458584462</v>
      </c>
      <c r="AG813" s="139">
        <f t="shared" si="630"/>
        <v>27873.599999999999</v>
      </c>
      <c r="AH813" s="140">
        <f t="shared" si="631"/>
        <v>27873.599999999999</v>
      </c>
      <c r="AI813" s="141">
        <f t="shared" si="632"/>
        <v>811.56207553091087</v>
      </c>
      <c r="AJ813" s="142">
        <f t="shared" si="633"/>
        <v>22621156.668518398</v>
      </c>
      <c r="AK813" s="143">
        <f>INDEX(รายได้แยกตามสิทธิ!$H:$H,MATCH(CalBudget2567!$D813,รายได้แยกตามสิทธิ!$B:$B,0))</f>
        <v>23141378.350000001</v>
      </c>
      <c r="AL813" s="138">
        <f>INDEX(ผลงานOPDVisit_HDC!$K:$K,MATCH(CalBudget2567!$D813,ผลงานOPDVisit_HDC!$A:$A,0))</f>
        <v>77801</v>
      </c>
      <c r="AM813" s="138">
        <f t="shared" si="634"/>
        <v>297.44319931620419</v>
      </c>
      <c r="AN813" s="139">
        <f t="shared" si="635"/>
        <v>93361.2</v>
      </c>
      <c r="AO813" s="140">
        <f t="shared" si="636"/>
        <v>93361.2</v>
      </c>
      <c r="AP813" s="141">
        <f t="shared" si="637"/>
        <v>305.29569977815197</v>
      </c>
      <c r="AQ813" s="142">
        <f t="shared" si="638"/>
        <v>28502772.886128001</v>
      </c>
      <c r="AR813" s="144">
        <f t="shared" si="612"/>
        <v>252416351.6284512</v>
      </c>
      <c r="AS813" s="143">
        <f>INDEX(รายได้แยกตามสิทธิ!$I:$I,MATCH(CalBudget2567!$D813,รายได้แยกตามสิทธิ!$B:$B,0))</f>
        <v>116401598.90000001</v>
      </c>
      <c r="AT813" s="138">
        <f>INDEX(ผลงานAdjRw_DHES!$D:$D,MATCH(CalBudget2567!$D813,ผลงานAdjRw_DHES!$B:$B,0))</f>
        <v>9188.4729999999981</v>
      </c>
      <c r="AU813" s="143">
        <f t="shared" si="639"/>
        <v>12668.220160194194</v>
      </c>
      <c r="AV813" s="139">
        <f t="shared" si="640"/>
        <v>11026.167599999997</v>
      </c>
      <c r="AW813" s="140">
        <f t="shared" si="641"/>
        <v>11026.167599999997</v>
      </c>
      <c r="AX813" s="141">
        <f t="shared" si="642"/>
        <v>13002.661172423321</v>
      </c>
      <c r="AY813" s="142">
        <f t="shared" si="643"/>
        <v>143369521.333152</v>
      </c>
      <c r="AZ813" s="143">
        <f>INDEX(รายได้แยกตามสิทธิ!$J:$J,MATCH(CalBudget2567!$D813,รายได้แยกตามสิทธิ!$B:$B,0))</f>
        <v>28425899.329999998</v>
      </c>
      <c r="BA813" s="138">
        <f>INDEX(ผลงานAdjRw_DHES!$F:$F,MATCH(CalBudget2567!$D813,ผลงานAdjRw_DHES!$B:$B,0))</f>
        <v>1967.4742000000001</v>
      </c>
      <c r="BB813" s="143">
        <f t="shared" si="644"/>
        <v>14447.914656263343</v>
      </c>
      <c r="BC813" s="139">
        <f t="shared" si="645"/>
        <v>2360.9690399999999</v>
      </c>
      <c r="BD813" s="140">
        <f t="shared" si="646"/>
        <v>2360.9690399999999</v>
      </c>
      <c r="BE813" s="141">
        <f t="shared" si="647"/>
        <v>14829.339603188695</v>
      </c>
      <c r="BF813" s="142">
        <f t="shared" si="648"/>
        <v>35011611.686774395</v>
      </c>
      <c r="BG813" s="143">
        <f>INDEX(รายได้แยกตามสิทธิ!$K:$K,MATCH(CalBudget2567!$D813,รายได้แยกตามสิทธิ!$B:$B,0))</f>
        <v>18330786.989999998</v>
      </c>
      <c r="BH813" s="138">
        <f>INDEX(ผลงานAdjRw_DHES!$E:$E,MATCH(CalBudget2567!$D813,ผลงานAdjRw_DHES!$B:$B,0))</f>
        <v>1540.1868999999999</v>
      </c>
      <c r="BI813" s="143">
        <f t="shared" si="649"/>
        <v>11901.664005842407</v>
      </c>
      <c r="BJ813" s="139">
        <f t="shared" si="650"/>
        <v>1848.2242799999999</v>
      </c>
      <c r="BK813" s="140">
        <f t="shared" si="651"/>
        <v>1848.2242799999999</v>
      </c>
      <c r="BL813" s="141">
        <f t="shared" si="652"/>
        <v>12215.867935596647</v>
      </c>
      <c r="BM813" s="142">
        <f t="shared" si="653"/>
        <v>22577663.719843198</v>
      </c>
      <c r="BN813" s="143">
        <f>INDEX(รายได้แยกตามสิทธิ!$N:$N,MATCH(CalBudget2567!$D813,รายได้แยกตามสิทธิ!$B:$B,0))</f>
        <v>67257696.390000001</v>
      </c>
      <c r="BO813" s="138">
        <f>INDEX(ผลงานAdjRw_DHES!$I:$I,MATCH(CalBudget2567!$D813,ผลงานAdjRw_DHES!$B:$B,0))</f>
        <v>5112.1428000000033</v>
      </c>
      <c r="BP813" s="143">
        <f t="shared" si="654"/>
        <v>13156.458851266823</v>
      </c>
      <c r="BQ813" s="139">
        <f t="shared" si="655"/>
        <v>6134.5713600000036</v>
      </c>
      <c r="BR813" s="140">
        <f t="shared" si="656"/>
        <v>6134.5713600000036</v>
      </c>
      <c r="BS813" s="141">
        <f t="shared" si="657"/>
        <v>13503.789364940267</v>
      </c>
      <c r="BT813" s="142">
        <f t="shared" si="658"/>
        <v>82839959.489635199</v>
      </c>
      <c r="BU813" s="144">
        <f t="shared" si="659"/>
        <v>283798756.22940481</v>
      </c>
      <c r="BV813" s="145">
        <f t="shared" si="613"/>
        <v>536215107.85785604</v>
      </c>
      <c r="BW813" s="146">
        <f>INDEX(รายได้แยกตามสิทธิ!$Q:$Q,MATCH(CalBudget2567!$D813,รายได้แยกตามสิทธิ!$B:$B,0))</f>
        <v>0.24</v>
      </c>
      <c r="BX813" s="145">
        <f t="shared" si="660"/>
        <v>128691625.88588545</v>
      </c>
      <c r="BY813" s="141"/>
      <c r="BZ813" s="143">
        <f t="shared" si="661"/>
        <v>279255</v>
      </c>
      <c r="CA813" s="138">
        <f>INDEX(ผลงานOPDVisit_HDC!$C:$C,MATCH(CalBudget2567!$D813,ผลงานOPDVisit_HDC!$A:$A,0))</f>
        <v>279255</v>
      </c>
      <c r="CB813" s="138">
        <f t="shared" si="662"/>
        <v>0</v>
      </c>
    </row>
    <row r="814" spans="1:80" hidden="1" x14ac:dyDescent="0.7">
      <c r="A814" s="136">
        <f>COUNTA($D$16:D814)</f>
        <v>799</v>
      </c>
      <c r="B814" s="1">
        <v>11</v>
      </c>
      <c r="C814" s="2" t="s">
        <v>67</v>
      </c>
      <c r="D814" s="91" t="s">
        <v>873</v>
      </c>
      <c r="E814" s="3" t="s">
        <v>1758</v>
      </c>
      <c r="F814" s="4" t="s">
        <v>1876</v>
      </c>
      <c r="G814" s="1">
        <v>2</v>
      </c>
      <c r="H814" s="3" t="s">
        <v>2968</v>
      </c>
      <c r="I814" s="137">
        <f>INDEX(รายได้แยกตามสิทธิ!$D:$D,MATCH(CalBudget2567!$D814,รายได้แยกตามสิทธิ!$B:$B,0))</f>
        <v>7719780.5599999996</v>
      </c>
      <c r="J814" s="138">
        <f>INDEX(ผลงานOPDVisit_HDC!$F:$F,MATCH(CalBudget2567!$D814,ผลงานOPDVisit_HDC!$A:$A,0))</f>
        <v>19935</v>
      </c>
      <c r="K814" s="138">
        <f t="shared" si="614"/>
        <v>387.24758264359167</v>
      </c>
      <c r="L814" s="139">
        <f t="shared" si="615"/>
        <v>23922</v>
      </c>
      <c r="M814" s="140">
        <f t="shared" si="616"/>
        <v>23922</v>
      </c>
      <c r="N814" s="141">
        <f t="shared" si="617"/>
        <v>397.47091882538251</v>
      </c>
      <c r="O814" s="142">
        <f t="shared" si="618"/>
        <v>9508299.3201408014</v>
      </c>
      <c r="P814" s="143">
        <f>INDEX(รายได้แยกตามสิทธิ!$E:$E,MATCH(CalBudget2567!$D814,รายได้แยกตามสิทธิ!$B:$B,0))</f>
        <v>1823156.46</v>
      </c>
      <c r="Q814" s="138">
        <f>INDEX(ผลงานOPDVisit_HDC!$D:$D,MATCH(CalBudget2567!$D814,ผลงานOPDVisit_HDC!$A:$A,0))</f>
        <v>4057</v>
      </c>
      <c r="R814" s="138">
        <f t="shared" si="619"/>
        <v>449.38537342864186</v>
      </c>
      <c r="S814" s="139">
        <f t="shared" si="620"/>
        <v>4868.3999999999996</v>
      </c>
      <c r="T814" s="140">
        <f t="shared" si="621"/>
        <v>4868.3999999999996</v>
      </c>
      <c r="U814" s="141">
        <f t="shared" si="622"/>
        <v>461.249147287158</v>
      </c>
      <c r="V814" s="142">
        <f t="shared" si="623"/>
        <v>2245545.3486527996</v>
      </c>
      <c r="W814" s="143">
        <f>INDEX(รายได้แยกตามสิทธิ!$F:$F,MATCH(CalBudget2567!$D814,รายได้แยกตามสิทธิ!$B:$B,0))</f>
        <v>422054</v>
      </c>
      <c r="X814" s="138">
        <f>INDEX(ผลงานOPDVisit_HDC!$E:$E,MATCH(CalBudget2567!$D814,ผลงานOPDVisit_HDC!$A:$A,0))</f>
        <v>1754</v>
      </c>
      <c r="Y814" s="138">
        <f t="shared" si="624"/>
        <v>240.62371721778791</v>
      </c>
      <c r="Z814" s="139">
        <f t="shared" si="625"/>
        <v>2104.7999999999997</v>
      </c>
      <c r="AA814" s="140">
        <f t="shared" si="626"/>
        <v>2104.7999999999997</v>
      </c>
      <c r="AB814" s="141">
        <f t="shared" si="627"/>
        <v>246.9761833523375</v>
      </c>
      <c r="AC814" s="142">
        <f t="shared" si="628"/>
        <v>519835.47071999992</v>
      </c>
      <c r="AD814" s="143">
        <f>INDEX(รายได้แยกตามสิทธิ!$G:$G,MATCH(CalBudget2567!$D814,รายได้แยกตามสิทธิ!$B:$B,0))</f>
        <v>1421523.5</v>
      </c>
      <c r="AE814" s="138">
        <f>INDEX(ผลงานOPDVisit_HDC!$G:$G,MATCH(CalBudget2567!$D814,ผลงานOPDVisit_HDC!$A:$A,0))</f>
        <v>1852</v>
      </c>
      <c r="AF814" s="138">
        <f t="shared" si="629"/>
        <v>767.56128509719224</v>
      </c>
      <c r="AG814" s="139">
        <f t="shared" si="630"/>
        <v>2222.4</v>
      </c>
      <c r="AH814" s="140">
        <f t="shared" si="631"/>
        <v>2222.4</v>
      </c>
      <c r="AI814" s="141">
        <f t="shared" si="632"/>
        <v>787.82490302375811</v>
      </c>
      <c r="AJ814" s="142">
        <f t="shared" si="633"/>
        <v>1750862.0644800002</v>
      </c>
      <c r="AK814" s="143">
        <f>INDEX(รายได้แยกตามสิทธิ!$H:$H,MATCH(CalBudget2567!$D814,รายได้แยกตามสิทธิ!$B:$B,0))</f>
        <v>1168350.73</v>
      </c>
      <c r="AL814" s="138">
        <f>INDEX(ผลงานOPDVisit_HDC!$K:$K,MATCH(CalBudget2567!$D814,ผลงานOPDVisit_HDC!$A:$A,0))</f>
        <v>2961</v>
      </c>
      <c r="AM814" s="138">
        <f t="shared" si="634"/>
        <v>394.57978047956772</v>
      </c>
      <c r="AN814" s="139">
        <f t="shared" si="635"/>
        <v>3553.2</v>
      </c>
      <c r="AO814" s="140">
        <f t="shared" si="636"/>
        <v>3553.2</v>
      </c>
      <c r="AP814" s="141">
        <f t="shared" si="637"/>
        <v>404.99668668422828</v>
      </c>
      <c r="AQ814" s="142">
        <f t="shared" si="638"/>
        <v>1439034.2271263998</v>
      </c>
      <c r="AR814" s="144">
        <f t="shared" si="612"/>
        <v>15463576.431119999</v>
      </c>
      <c r="AS814" s="143">
        <f>INDEX(รายได้แยกตามสิทธิ!$I:$I,MATCH(CalBudget2567!$D814,รายได้แยกตามสิทธิ!$B:$B,0))</f>
        <v>3178407.07</v>
      </c>
      <c r="AT814" s="138">
        <f>INDEX(ผลงานAdjRw_DHES!$D:$D,MATCH(CalBudget2567!$D814,ผลงานAdjRw_DHES!$B:$B,0))</f>
        <v>326.21289999999999</v>
      </c>
      <c r="AU814" s="143">
        <f t="shared" si="639"/>
        <v>9743.3518723508478</v>
      </c>
      <c r="AV814" s="139">
        <f t="shared" si="640"/>
        <v>391.45547999999997</v>
      </c>
      <c r="AW814" s="140">
        <f t="shared" si="641"/>
        <v>391.45547999999997</v>
      </c>
      <c r="AX814" s="141">
        <f t="shared" si="642"/>
        <v>10000.57636178091</v>
      </c>
      <c r="AY814" s="142">
        <f t="shared" si="643"/>
        <v>3914780.4199775993</v>
      </c>
      <c r="AZ814" s="143">
        <f>INDEX(รายได้แยกตามสิทธิ!$J:$J,MATCH(CalBudget2567!$D814,รายได้แยกตามสิทธิ!$B:$B,0))</f>
        <v>330164.68</v>
      </c>
      <c r="BA814" s="138">
        <f>INDEX(ผลงานAdjRw_DHES!$F:$F,MATCH(CalBudget2567!$D814,ผลงานAdjRw_DHES!$B:$B,0))</f>
        <v>34.334400000000002</v>
      </c>
      <c r="BB814" s="143">
        <f t="shared" si="644"/>
        <v>9616.1482361713024</v>
      </c>
      <c r="BC814" s="139">
        <f t="shared" si="645"/>
        <v>41.201280000000004</v>
      </c>
      <c r="BD814" s="140">
        <f t="shared" si="646"/>
        <v>41.201280000000004</v>
      </c>
      <c r="BE814" s="141">
        <f t="shared" si="647"/>
        <v>9870.014549606225</v>
      </c>
      <c r="BF814" s="142">
        <f t="shared" si="648"/>
        <v>406657.23306240002</v>
      </c>
      <c r="BG814" s="143">
        <f>INDEX(รายได้แยกตามสิทธิ!$K:$K,MATCH(CalBudget2567!$D814,รายได้แยกตามสิทธิ!$B:$B,0))</f>
        <v>80447</v>
      </c>
      <c r="BH814" s="138">
        <f>INDEX(ผลงานAdjRw_DHES!$E:$E,MATCH(CalBudget2567!$D814,ผลงานAdjRw_DHES!$B:$B,0))</f>
        <v>7.8607999999999993</v>
      </c>
      <c r="BI814" s="143">
        <f t="shared" si="649"/>
        <v>10233.945654386323</v>
      </c>
      <c r="BJ814" s="139">
        <f t="shared" si="650"/>
        <v>9.4329599999999996</v>
      </c>
      <c r="BK814" s="140">
        <f t="shared" si="651"/>
        <v>9.4329599999999996</v>
      </c>
      <c r="BL814" s="141">
        <f t="shared" si="652"/>
        <v>10504.121819662123</v>
      </c>
      <c r="BM814" s="142">
        <f t="shared" si="653"/>
        <v>99084.960960000011</v>
      </c>
      <c r="BN814" s="143">
        <f>INDEX(รายได้แยกตามสิทธิ!$N:$N,MATCH(CalBudget2567!$D814,รายได้แยกตามสิทธิ!$B:$B,0))</f>
        <v>559868.07000000007</v>
      </c>
      <c r="BO814" s="138">
        <f>INDEX(ผลงานAdjRw_DHES!$I:$I,MATCH(CalBudget2567!$D814,ผลงานAdjRw_DHES!$B:$B,0))</f>
        <v>70.595100000000002</v>
      </c>
      <c r="BP814" s="143">
        <f t="shared" si="654"/>
        <v>7930.69306509942</v>
      </c>
      <c r="BQ814" s="139">
        <f t="shared" si="655"/>
        <v>84.714119999999994</v>
      </c>
      <c r="BR814" s="140">
        <f t="shared" si="656"/>
        <v>84.714119999999994</v>
      </c>
      <c r="BS814" s="141">
        <f t="shared" si="657"/>
        <v>8140.0633620180442</v>
      </c>
      <c r="BT814" s="142">
        <f t="shared" si="658"/>
        <v>689578.3044576</v>
      </c>
      <c r="BU814" s="144">
        <f t="shared" si="659"/>
        <v>5110100.9184575994</v>
      </c>
      <c r="BV814" s="145">
        <f t="shared" si="613"/>
        <v>20573677.349577598</v>
      </c>
      <c r="BW814" s="146">
        <f>INDEX(รายได้แยกตามสิทธิ!$Q:$Q,MATCH(CalBudget2567!$D814,รายได้แยกตามสิทธิ!$B:$B,0))</f>
        <v>0.28000000000000003</v>
      </c>
      <c r="BX814" s="145">
        <f t="shared" si="660"/>
        <v>5760629.6578817284</v>
      </c>
      <c r="BY814" s="141"/>
      <c r="BZ814" s="143">
        <f t="shared" si="661"/>
        <v>30559</v>
      </c>
      <c r="CA814" s="138">
        <f>INDEX(ผลงานOPDVisit_HDC!$C:$C,MATCH(CalBudget2567!$D814,ผลงานOPDVisit_HDC!$A:$A,0))</f>
        <v>30559</v>
      </c>
      <c r="CB814" s="138">
        <f t="shared" si="662"/>
        <v>0</v>
      </c>
    </row>
    <row r="815" spans="1:80" hidden="1" x14ac:dyDescent="0.7">
      <c r="A815" s="136">
        <f>COUNTA($D$16:D815)</f>
        <v>800</v>
      </c>
      <c r="B815" s="1">
        <v>11</v>
      </c>
      <c r="C815" s="2" t="s">
        <v>67</v>
      </c>
      <c r="D815" s="91" t="s">
        <v>874</v>
      </c>
      <c r="E815" s="3" t="s">
        <v>1759</v>
      </c>
      <c r="F815" s="4" t="s">
        <v>1876</v>
      </c>
      <c r="G815" s="1">
        <v>5</v>
      </c>
      <c r="H815" s="3" t="s">
        <v>2964</v>
      </c>
      <c r="I815" s="137">
        <f>INDEX(รายได้แยกตามสิทธิ!$D:$D,MATCH(CalBudget2567!$D815,รายได้แยกตามสิทธิ!$B:$B,0))</f>
        <v>15037504</v>
      </c>
      <c r="J815" s="138">
        <f>INDEX(ผลงานOPDVisit_HDC!$F:$F,MATCH(CalBudget2567!$D815,ผลงานOPDVisit_HDC!$A:$A,0))</f>
        <v>51082</v>
      </c>
      <c r="K815" s="138">
        <f t="shared" si="614"/>
        <v>294.37970322227005</v>
      </c>
      <c r="L815" s="139">
        <f t="shared" si="615"/>
        <v>61298.399999999994</v>
      </c>
      <c r="M815" s="140">
        <f t="shared" si="616"/>
        <v>61298.399999999994</v>
      </c>
      <c r="N815" s="141">
        <f t="shared" si="617"/>
        <v>302.15132738733797</v>
      </c>
      <c r="O815" s="142">
        <f t="shared" si="618"/>
        <v>18521392.926719997</v>
      </c>
      <c r="P815" s="143">
        <f>INDEX(รายได้แยกตามสิทธิ!$E:$E,MATCH(CalBudget2567!$D815,รายได้แยกตามสิทธิ!$B:$B,0))</f>
        <v>3186196</v>
      </c>
      <c r="Q815" s="138">
        <f>INDEX(ผลงานOPDVisit_HDC!$D:$D,MATCH(CalBudget2567!$D815,ผลงานOPDVisit_HDC!$A:$A,0))</f>
        <v>7233</v>
      </c>
      <c r="R815" s="138">
        <f t="shared" si="619"/>
        <v>440.50822618553849</v>
      </c>
      <c r="S815" s="139">
        <f t="shared" si="620"/>
        <v>8679.6</v>
      </c>
      <c r="T815" s="140">
        <f t="shared" si="621"/>
        <v>8679.6</v>
      </c>
      <c r="U815" s="141">
        <f t="shared" si="622"/>
        <v>452.13764335683669</v>
      </c>
      <c r="V815" s="142">
        <f t="shared" si="623"/>
        <v>3924373.8892799998</v>
      </c>
      <c r="W815" s="143">
        <f>INDEX(รายได้แยกตามสิทธิ!$F:$F,MATCH(CalBudget2567!$D815,รายได้แยกตามสิทธิ!$B:$B,0))</f>
        <v>719294</v>
      </c>
      <c r="X815" s="138">
        <f>INDEX(ผลงานOPDVisit_HDC!$E:$E,MATCH(CalBudget2567!$D815,ผลงานOPDVisit_HDC!$A:$A,0))</f>
        <v>3556</v>
      </c>
      <c r="Y815" s="138">
        <f t="shared" si="624"/>
        <v>202.27615298087738</v>
      </c>
      <c r="Z815" s="139">
        <f t="shared" si="625"/>
        <v>4267.2</v>
      </c>
      <c r="AA815" s="140">
        <f t="shared" si="626"/>
        <v>4267.2</v>
      </c>
      <c r="AB815" s="141">
        <f t="shared" si="627"/>
        <v>207.61624341957256</v>
      </c>
      <c r="AC815" s="142">
        <f t="shared" si="628"/>
        <v>885940.03391999996</v>
      </c>
      <c r="AD815" s="143">
        <f>INDEX(รายได้แยกตามสิทธิ!$G:$G,MATCH(CalBudget2567!$D815,รายได้แยกตามสิทธิ!$B:$B,0))</f>
        <v>988133</v>
      </c>
      <c r="AE815" s="138">
        <f>INDEX(ผลงานOPDVisit_HDC!$G:$G,MATCH(CalBudget2567!$D815,ผลงานOPDVisit_HDC!$A:$A,0))</f>
        <v>1112</v>
      </c>
      <c r="AF815" s="138">
        <f t="shared" si="629"/>
        <v>888.60881294964031</v>
      </c>
      <c r="AG815" s="139">
        <f t="shared" si="630"/>
        <v>1334.3999999999999</v>
      </c>
      <c r="AH815" s="140">
        <f t="shared" si="631"/>
        <v>1334.3999999999999</v>
      </c>
      <c r="AI815" s="141">
        <f t="shared" si="632"/>
        <v>912.06808561151081</v>
      </c>
      <c r="AJ815" s="142">
        <f t="shared" si="633"/>
        <v>1217063.6534399998</v>
      </c>
      <c r="AK815" s="143">
        <f>INDEX(รายได้แยกตามสิทธิ!$H:$H,MATCH(CalBudget2567!$D815,รายได้แยกตามสิทธิ!$B:$B,0))</f>
        <v>12994491</v>
      </c>
      <c r="AL815" s="138">
        <f>INDEX(ผลงานOPDVisit_HDC!$K:$K,MATCH(CalBudget2567!$D815,ผลงานOPDVisit_HDC!$A:$A,0))</f>
        <v>1804</v>
      </c>
      <c r="AM815" s="138">
        <f t="shared" si="634"/>
        <v>7203.1546563192906</v>
      </c>
      <c r="AN815" s="139">
        <f t="shared" si="635"/>
        <v>2164.7999999999997</v>
      </c>
      <c r="AO815" s="140">
        <f t="shared" si="636"/>
        <v>2164.7999999999997</v>
      </c>
      <c r="AP815" s="141">
        <f t="shared" si="637"/>
        <v>7393.3179392461197</v>
      </c>
      <c r="AQ815" s="142">
        <f t="shared" si="638"/>
        <v>16005054.674879998</v>
      </c>
      <c r="AR815" s="144">
        <f t="shared" si="612"/>
        <v>40553825.178239994</v>
      </c>
      <c r="AS815" s="143">
        <f>INDEX(รายได้แยกตามสิทธิ!$I:$I,MATCH(CalBudget2567!$D815,รายได้แยกตามสิทธิ!$B:$B,0))</f>
        <v>5522905</v>
      </c>
      <c r="AT815" s="138">
        <f>INDEX(ผลงานAdjRw_DHES!$D:$D,MATCH(CalBudget2567!$D815,ผลงานAdjRw_DHES!$B:$B,0))</f>
        <v>459.99659999999994</v>
      </c>
      <c r="AU815" s="143">
        <f t="shared" si="639"/>
        <v>12006.4039603771</v>
      </c>
      <c r="AV815" s="139">
        <f t="shared" si="640"/>
        <v>551.99591999999996</v>
      </c>
      <c r="AW815" s="140">
        <f t="shared" si="641"/>
        <v>551.99591999999996</v>
      </c>
      <c r="AX815" s="141">
        <f t="shared" si="642"/>
        <v>12323.373024931056</v>
      </c>
      <c r="AY815" s="142">
        <f t="shared" si="643"/>
        <v>6802451.6304000001</v>
      </c>
      <c r="AZ815" s="143">
        <f>INDEX(รายได้แยกตามสิทธิ!$J:$J,MATCH(CalBudget2567!$D815,รายได้แยกตามสิทธิ!$B:$B,0))</f>
        <v>619386.51</v>
      </c>
      <c r="BA815" s="138">
        <f>INDEX(ผลงานAdjRw_DHES!$F:$F,MATCH(CalBudget2567!$D815,ผลงานAdjRw_DHES!$B:$B,0))</f>
        <v>55.274799999999999</v>
      </c>
      <c r="BB815" s="143">
        <f t="shared" si="644"/>
        <v>11205.585728035199</v>
      </c>
      <c r="BC815" s="139">
        <f t="shared" si="645"/>
        <v>66.329759999999993</v>
      </c>
      <c r="BD815" s="140">
        <f t="shared" si="646"/>
        <v>66.329759999999993</v>
      </c>
      <c r="BE815" s="141">
        <f t="shared" si="647"/>
        <v>11501.413191255329</v>
      </c>
      <c r="BF815" s="142">
        <f t="shared" si="648"/>
        <v>762885.97663679998</v>
      </c>
      <c r="BG815" s="143">
        <f>INDEX(รายได้แยกตามสิทธิ!$K:$K,MATCH(CalBudget2567!$D815,รายได้แยกตามสิทธิ!$B:$B,0))</f>
        <v>219739</v>
      </c>
      <c r="BH815" s="138">
        <f>INDEX(ผลงานAdjRw_DHES!$E:$E,MATCH(CalBudget2567!$D815,ผลงานAdjRw_DHES!$B:$B,0))</f>
        <v>17.576700000000002</v>
      </c>
      <c r="BI815" s="143">
        <f t="shared" si="649"/>
        <v>12501.721028406924</v>
      </c>
      <c r="BJ815" s="139">
        <f t="shared" si="650"/>
        <v>21.092040000000001</v>
      </c>
      <c r="BK815" s="140">
        <f t="shared" si="651"/>
        <v>21.092040000000001</v>
      </c>
      <c r="BL815" s="141">
        <f t="shared" si="652"/>
        <v>12831.766463556867</v>
      </c>
      <c r="BM815" s="142">
        <f t="shared" si="653"/>
        <v>270648.13152</v>
      </c>
      <c r="BN815" s="143">
        <f>INDEX(รายได้แยกตามสิทธิ!$N:$N,MATCH(CalBudget2567!$D815,รายได้แยกตามสิทธิ!$B:$B,0))</f>
        <v>884474.4</v>
      </c>
      <c r="BO815" s="138">
        <f>INDEX(ผลงานAdjRw_DHES!$I:$I,MATCH(CalBudget2567!$D815,ผลงานAdjRw_DHES!$B:$B,0))</f>
        <v>288.74750000000017</v>
      </c>
      <c r="BP815" s="143">
        <f t="shared" si="654"/>
        <v>3063.1413258989237</v>
      </c>
      <c r="BQ815" s="139">
        <f t="shared" si="655"/>
        <v>346.49700000000018</v>
      </c>
      <c r="BR815" s="140">
        <f t="shared" si="656"/>
        <v>346.49700000000018</v>
      </c>
      <c r="BS815" s="141">
        <f t="shared" si="657"/>
        <v>3144.0082569026554</v>
      </c>
      <c r="BT815" s="142">
        <f t="shared" si="658"/>
        <v>1089389.4289919999</v>
      </c>
      <c r="BU815" s="144">
        <f t="shared" si="659"/>
        <v>8925375.1675487999</v>
      </c>
      <c r="BV815" s="145">
        <f t="shared" si="613"/>
        <v>49479200.345788792</v>
      </c>
      <c r="BW815" s="146">
        <f>INDEX(รายได้แยกตามสิทธิ!$Q:$Q,MATCH(CalBudget2567!$D815,รายได้แยกตามสิทธิ!$B:$B,0))</f>
        <v>0.3</v>
      </c>
      <c r="BX815" s="145">
        <f t="shared" si="660"/>
        <v>14843760.103736637</v>
      </c>
      <c r="BY815" s="141"/>
      <c r="BZ815" s="143">
        <f t="shared" si="661"/>
        <v>64787</v>
      </c>
      <c r="CA815" s="138">
        <f>INDEX(ผลงานOPDVisit_HDC!$C:$C,MATCH(CalBudget2567!$D815,ผลงานOPDVisit_HDC!$A:$A,0))</f>
        <v>64787</v>
      </c>
      <c r="CB815" s="138">
        <f t="shared" si="662"/>
        <v>0</v>
      </c>
    </row>
    <row r="816" spans="1:80" hidden="1" x14ac:dyDescent="0.7">
      <c r="A816" s="136">
        <f>COUNTA($D$16:D816)</f>
        <v>801</v>
      </c>
      <c r="B816" s="1">
        <v>11</v>
      </c>
      <c r="C816" s="2" t="s">
        <v>67</v>
      </c>
      <c r="D816" s="91" t="s">
        <v>875</v>
      </c>
      <c r="E816" s="3" t="s">
        <v>1760</v>
      </c>
      <c r="F816" s="4" t="s">
        <v>1876</v>
      </c>
      <c r="G816" s="1">
        <v>6</v>
      </c>
      <c r="H816" s="3" t="s">
        <v>2965</v>
      </c>
      <c r="I816" s="137">
        <f>INDEX(รายได้แยกตามสิทธิ!$D:$D,MATCH(CalBudget2567!$D816,รายได้แยกตามสิทธิ!$B:$B,0))</f>
        <v>27345186</v>
      </c>
      <c r="J816" s="138">
        <f>INDEX(ผลงานOPDVisit_HDC!$F:$F,MATCH(CalBudget2567!$D816,ผลงานOPDVisit_HDC!$A:$A,0))</f>
        <v>55755</v>
      </c>
      <c r="K816" s="138">
        <f t="shared" si="614"/>
        <v>490.45262308313158</v>
      </c>
      <c r="L816" s="139">
        <f t="shared" si="615"/>
        <v>66906</v>
      </c>
      <c r="M816" s="140">
        <f t="shared" si="616"/>
        <v>66906</v>
      </c>
      <c r="N816" s="141">
        <f t="shared" si="617"/>
        <v>503.40057233252628</v>
      </c>
      <c r="O816" s="142">
        <f t="shared" si="618"/>
        <v>33680518.692480005</v>
      </c>
      <c r="P816" s="143">
        <f>INDEX(รายได้แยกตามสิทธิ!$E:$E,MATCH(CalBudget2567!$D816,รายได้แยกตามสิทธิ!$B:$B,0))</f>
        <v>6766377</v>
      </c>
      <c r="Q816" s="138">
        <f>INDEX(ผลงานOPDVisit_HDC!$D:$D,MATCH(CalBudget2567!$D816,ผลงานOPDVisit_HDC!$A:$A,0))</f>
        <v>9213</v>
      </c>
      <c r="R816" s="138">
        <f t="shared" si="619"/>
        <v>734.43796808857053</v>
      </c>
      <c r="S816" s="139">
        <f t="shared" si="620"/>
        <v>11055.6</v>
      </c>
      <c r="T816" s="140">
        <f t="shared" si="621"/>
        <v>11055.6</v>
      </c>
      <c r="U816" s="141">
        <f t="shared" si="622"/>
        <v>753.82713044610875</v>
      </c>
      <c r="V816" s="142">
        <f t="shared" si="623"/>
        <v>8334011.2233600002</v>
      </c>
      <c r="W816" s="143">
        <f>INDEX(รายได้แยกตามสิทธิ!$F:$F,MATCH(CalBudget2567!$D816,รายได้แยกตามสิทธิ!$B:$B,0))</f>
        <v>979649</v>
      </c>
      <c r="X816" s="138">
        <f>INDEX(ผลงานOPDVisit_HDC!$E:$E,MATCH(CalBudget2567!$D816,ผลงานOPDVisit_HDC!$A:$A,0))</f>
        <v>3731</v>
      </c>
      <c r="Y816" s="138">
        <f t="shared" si="624"/>
        <v>262.57008844813726</v>
      </c>
      <c r="Z816" s="139">
        <f t="shared" si="625"/>
        <v>4477.2</v>
      </c>
      <c r="AA816" s="140">
        <f t="shared" si="626"/>
        <v>4477.2</v>
      </c>
      <c r="AB816" s="141">
        <f t="shared" si="627"/>
        <v>269.5019387831681</v>
      </c>
      <c r="AC816" s="142">
        <f t="shared" si="628"/>
        <v>1206614.0803200002</v>
      </c>
      <c r="AD816" s="143">
        <f>INDEX(รายได้แยกตามสิทธิ!$G:$G,MATCH(CalBudget2567!$D816,รายได้แยกตามสิทธิ!$B:$B,0))</f>
        <v>4538640.8499999996</v>
      </c>
      <c r="AE816" s="138">
        <f>INDEX(ผลงานOPDVisit_HDC!$G:$G,MATCH(CalBudget2567!$D816,ผลงานOPDVisit_HDC!$A:$A,0))</f>
        <v>8726</v>
      </c>
      <c r="AF816" s="138">
        <f t="shared" si="629"/>
        <v>520.12844946137977</v>
      </c>
      <c r="AG816" s="139">
        <f t="shared" si="630"/>
        <v>10471.199999999999</v>
      </c>
      <c r="AH816" s="140">
        <f t="shared" si="631"/>
        <v>10471.199999999999</v>
      </c>
      <c r="AI816" s="141">
        <f t="shared" si="632"/>
        <v>533.85984052716015</v>
      </c>
      <c r="AJ816" s="142">
        <f t="shared" si="633"/>
        <v>5590153.1621279987</v>
      </c>
      <c r="AK816" s="143">
        <f>INDEX(รายได้แยกตามสิทธิ!$H:$H,MATCH(CalBudget2567!$D816,รายได้แยกตามสิทธิ!$B:$B,0))</f>
        <v>18759544.940000001</v>
      </c>
      <c r="AL816" s="138">
        <f>INDEX(ผลงานOPDVisit_HDC!$K:$K,MATCH(CalBudget2567!$D816,ผลงานOPDVisit_HDC!$A:$A,0))</f>
        <v>6718</v>
      </c>
      <c r="AM816" s="138">
        <f t="shared" si="634"/>
        <v>2792.4300297707655</v>
      </c>
      <c r="AN816" s="139">
        <f t="shared" si="635"/>
        <v>8061.5999999999995</v>
      </c>
      <c r="AO816" s="140">
        <f t="shared" si="636"/>
        <v>8061.5999999999995</v>
      </c>
      <c r="AP816" s="141">
        <f t="shared" si="637"/>
        <v>2866.1501825567138</v>
      </c>
      <c r="AQ816" s="142">
        <f t="shared" si="638"/>
        <v>23105756.311699204</v>
      </c>
      <c r="AR816" s="144">
        <f t="shared" si="612"/>
        <v>71917053.469987214</v>
      </c>
      <c r="AS816" s="143">
        <f>INDEX(รายได้แยกตามสิทธิ!$I:$I,MATCH(CalBudget2567!$D816,รายได้แยกตามสิทธิ!$B:$B,0))</f>
        <v>9298844</v>
      </c>
      <c r="AT816" s="138">
        <f>INDEX(ผลงานAdjRw_DHES!$D:$D,MATCH(CalBudget2567!$D816,ผลงานAdjRw_DHES!$B:$B,0))</f>
        <v>595.10250000000008</v>
      </c>
      <c r="AU816" s="143">
        <f t="shared" si="639"/>
        <v>15625.617435651839</v>
      </c>
      <c r="AV816" s="139">
        <f t="shared" si="640"/>
        <v>714.12300000000005</v>
      </c>
      <c r="AW816" s="140">
        <f t="shared" si="641"/>
        <v>714.12300000000005</v>
      </c>
      <c r="AX816" s="141">
        <f t="shared" si="642"/>
        <v>16038.133735953048</v>
      </c>
      <c r="AY816" s="142">
        <f t="shared" si="643"/>
        <v>11453200.177919999</v>
      </c>
      <c r="AZ816" s="143">
        <f>INDEX(รายได้แยกตามสิทธิ!$J:$J,MATCH(CalBudget2567!$D816,รายได้แยกตามสิทธิ!$B:$B,0))</f>
        <v>915992.04</v>
      </c>
      <c r="BA816" s="138">
        <f>INDEX(ผลงานAdjRw_DHES!$F:$F,MATCH(CalBudget2567!$D816,ผลงานAdjRw_DHES!$B:$B,0))</f>
        <v>88.048300000000012</v>
      </c>
      <c r="BB816" s="143">
        <f t="shared" si="644"/>
        <v>10403.290466709748</v>
      </c>
      <c r="BC816" s="139">
        <f t="shared" si="645"/>
        <v>105.65796000000002</v>
      </c>
      <c r="BD816" s="140">
        <f t="shared" si="646"/>
        <v>105.65796000000002</v>
      </c>
      <c r="BE816" s="141">
        <f t="shared" si="647"/>
        <v>10677.937335030885</v>
      </c>
      <c r="BF816" s="142">
        <f t="shared" si="648"/>
        <v>1128209.0758272</v>
      </c>
      <c r="BG816" s="143">
        <f>INDEX(รายได้แยกตามสิทธิ!$K:$K,MATCH(CalBudget2567!$D816,รายได้แยกตามสิทธิ!$B:$B,0))</f>
        <v>3467452</v>
      </c>
      <c r="BH816" s="138">
        <f>INDEX(ผลงานAdjRw_DHES!$E:$E,MATCH(CalBudget2567!$D816,ผลงานAdjRw_DHES!$B:$B,0))</f>
        <v>32.942100000000003</v>
      </c>
      <c r="BI816" s="143">
        <f t="shared" si="649"/>
        <v>105258.98470346455</v>
      </c>
      <c r="BJ816" s="139">
        <f t="shared" si="650"/>
        <v>39.530520000000003</v>
      </c>
      <c r="BK816" s="140">
        <f t="shared" si="651"/>
        <v>39.530520000000003</v>
      </c>
      <c r="BL816" s="141">
        <f t="shared" si="652"/>
        <v>108037.82189963601</v>
      </c>
      <c r="BM816" s="142">
        <f t="shared" si="653"/>
        <v>4270791.2793599991</v>
      </c>
      <c r="BN816" s="143">
        <f>INDEX(รายได้แยกตามสิทธิ!$N:$N,MATCH(CalBudget2567!$D816,รายได้แยกตามสิทธิ!$B:$B,0))</f>
        <v>2879317</v>
      </c>
      <c r="BO816" s="138">
        <f>INDEX(ผลงานAdjRw_DHES!$I:$I,MATCH(CalBudget2567!$D816,ผลงานAdjRw_DHES!$B:$B,0))</f>
        <v>840.98749999999995</v>
      </c>
      <c r="BP816" s="143">
        <f t="shared" si="654"/>
        <v>3423.7334086416267</v>
      </c>
      <c r="BQ816" s="139">
        <f t="shared" si="655"/>
        <v>1009.1849999999999</v>
      </c>
      <c r="BR816" s="140">
        <f t="shared" si="656"/>
        <v>1009.1849999999999</v>
      </c>
      <c r="BS816" s="141">
        <f t="shared" si="657"/>
        <v>3514.1199706297657</v>
      </c>
      <c r="BT816" s="142">
        <f t="shared" si="658"/>
        <v>3546397.1625600001</v>
      </c>
      <c r="BU816" s="144">
        <f t="shared" si="659"/>
        <v>20398597.6956672</v>
      </c>
      <c r="BV816" s="145">
        <f t="shared" si="613"/>
        <v>92315651.165654421</v>
      </c>
      <c r="BW816" s="146">
        <f>INDEX(รายได้แยกตามสิทธิ!$Q:$Q,MATCH(CalBudget2567!$D816,รายได้แยกตามสิทธิ!$B:$B,0))</f>
        <v>0.24</v>
      </c>
      <c r="BX816" s="145">
        <f t="shared" si="660"/>
        <v>22155756.27975706</v>
      </c>
      <c r="BY816" s="141"/>
      <c r="BZ816" s="143">
        <f t="shared" si="661"/>
        <v>84143</v>
      </c>
      <c r="CA816" s="138">
        <f>INDEX(ผลงานOPDVisit_HDC!$C:$C,MATCH(CalBudget2567!$D816,ผลงานOPDVisit_HDC!$A:$A,0))</f>
        <v>84143</v>
      </c>
      <c r="CB816" s="138">
        <f t="shared" si="662"/>
        <v>0</v>
      </c>
    </row>
    <row r="817" spans="1:80" hidden="1" x14ac:dyDescent="0.7">
      <c r="A817" s="136">
        <f>COUNTA($D$16:D817)</f>
        <v>802</v>
      </c>
      <c r="B817" s="1">
        <v>11</v>
      </c>
      <c r="C817" s="2" t="s">
        <v>67</v>
      </c>
      <c r="D817" s="91" t="s">
        <v>876</v>
      </c>
      <c r="E817" s="3" t="s">
        <v>1761</v>
      </c>
      <c r="F817" s="4" t="s">
        <v>1876</v>
      </c>
      <c r="G817" s="1">
        <v>2</v>
      </c>
      <c r="H817" s="3" t="s">
        <v>2968</v>
      </c>
      <c r="I817" s="137">
        <f>INDEX(รายได้แยกตามสิทธิ!$D:$D,MATCH(CalBudget2567!$D817,รายได้แยกตามสิทธิ!$B:$B,0))</f>
        <v>10938077.050000001</v>
      </c>
      <c r="J817" s="138">
        <f>INDEX(ผลงานOPDVisit_HDC!$F:$F,MATCH(CalBudget2567!$D817,ผลงานOPDVisit_HDC!$A:$A,0))</f>
        <v>33387</v>
      </c>
      <c r="K817" s="138">
        <f t="shared" si="614"/>
        <v>327.6148515889418</v>
      </c>
      <c r="L817" s="139">
        <f t="shared" si="615"/>
        <v>40064.400000000001</v>
      </c>
      <c r="M817" s="140">
        <f t="shared" si="616"/>
        <v>40064.400000000001</v>
      </c>
      <c r="N817" s="141">
        <f t="shared" si="617"/>
        <v>336.26388367088987</v>
      </c>
      <c r="O817" s="142">
        <f t="shared" si="618"/>
        <v>13472210.740944</v>
      </c>
      <c r="P817" s="143">
        <f>INDEX(รายได้แยกตามสิทธิ!$E:$E,MATCH(CalBudget2567!$D817,รายได้แยกตามสิทธิ!$B:$B,0))</f>
        <v>2076116.5</v>
      </c>
      <c r="Q817" s="138">
        <f>INDEX(ผลงานOPDVisit_HDC!$D:$D,MATCH(CalBudget2567!$D817,ผลงานOPDVisit_HDC!$A:$A,0))</f>
        <v>4626</v>
      </c>
      <c r="R817" s="138">
        <f t="shared" si="619"/>
        <v>448.79301772589713</v>
      </c>
      <c r="S817" s="139">
        <f t="shared" si="620"/>
        <v>5551.2</v>
      </c>
      <c r="T817" s="140">
        <f t="shared" si="621"/>
        <v>5551.2</v>
      </c>
      <c r="U817" s="141">
        <f t="shared" si="622"/>
        <v>460.6411533938608</v>
      </c>
      <c r="V817" s="142">
        <f t="shared" si="623"/>
        <v>2557111.1707199998</v>
      </c>
      <c r="W817" s="143">
        <f>INDEX(รายได้แยกตามสิทธิ!$F:$F,MATCH(CalBudget2567!$D817,รายได้แยกตามสิทธิ!$B:$B,0))</f>
        <v>600338.25</v>
      </c>
      <c r="X817" s="138">
        <f>INDEX(ผลงานOPDVisit_HDC!$E:$E,MATCH(CalBudget2567!$D817,ผลงานOPDVisit_HDC!$A:$A,0))</f>
        <v>1659</v>
      </c>
      <c r="Y817" s="138">
        <f t="shared" si="624"/>
        <v>361.86754068716095</v>
      </c>
      <c r="Z817" s="139">
        <f t="shared" si="625"/>
        <v>1990.8</v>
      </c>
      <c r="AA817" s="140">
        <f t="shared" si="626"/>
        <v>1990.8</v>
      </c>
      <c r="AB817" s="141">
        <f t="shared" si="627"/>
        <v>371.42084376130202</v>
      </c>
      <c r="AC817" s="142">
        <f t="shared" si="628"/>
        <v>739424.61576000007</v>
      </c>
      <c r="AD817" s="143">
        <f>INDEX(รายได้แยกตามสิทธิ!$G:$G,MATCH(CalBudget2567!$D817,รายได้แยกตามสิทธิ!$B:$B,0))</f>
        <v>416508.56</v>
      </c>
      <c r="AE817" s="138">
        <f>INDEX(ผลงานOPDVisit_HDC!$G:$G,MATCH(CalBudget2567!$D817,ผลงานOPDVisit_HDC!$A:$A,0))</f>
        <v>1031</v>
      </c>
      <c r="AF817" s="138">
        <f t="shared" si="629"/>
        <v>403.98502424830264</v>
      </c>
      <c r="AG817" s="139">
        <f t="shared" si="630"/>
        <v>1237.2</v>
      </c>
      <c r="AH817" s="140">
        <f t="shared" si="631"/>
        <v>1237.2</v>
      </c>
      <c r="AI817" s="141">
        <f t="shared" si="632"/>
        <v>414.65022888845783</v>
      </c>
      <c r="AJ817" s="142">
        <f t="shared" si="633"/>
        <v>513005.26318080007</v>
      </c>
      <c r="AK817" s="143">
        <f>INDEX(รายได้แยกตามสิทธิ!$H:$H,MATCH(CalBudget2567!$D817,รายได้แยกตามสิทธิ!$B:$B,0))</f>
        <v>964589</v>
      </c>
      <c r="AL817" s="138">
        <f>INDEX(ผลงานOPDVisit_HDC!$K:$K,MATCH(CalBudget2567!$D817,ผลงานOPDVisit_HDC!$A:$A,0))</f>
        <v>2160</v>
      </c>
      <c r="AM817" s="138">
        <f t="shared" si="634"/>
        <v>446.5689814814815</v>
      </c>
      <c r="AN817" s="139">
        <f t="shared" si="635"/>
        <v>2592</v>
      </c>
      <c r="AO817" s="140">
        <f t="shared" si="636"/>
        <v>2592</v>
      </c>
      <c r="AP817" s="141">
        <f t="shared" si="637"/>
        <v>458.3584025925926</v>
      </c>
      <c r="AQ817" s="142">
        <f t="shared" si="638"/>
        <v>1188064.9795200001</v>
      </c>
      <c r="AR817" s="144">
        <f t="shared" si="612"/>
        <v>18469816.770124801</v>
      </c>
      <c r="AS817" s="143">
        <f>INDEX(รายได้แยกตามสิทธิ!$I:$I,MATCH(CalBudget2567!$D817,รายได้แยกตามสิทธิ!$B:$B,0))</f>
        <v>3889396.85</v>
      </c>
      <c r="AT817" s="138">
        <f>INDEX(ผลงานAdjRw_DHES!$D:$D,MATCH(CalBudget2567!$D817,ผลงานAdjRw_DHES!$B:$B,0))</f>
        <v>500.2901</v>
      </c>
      <c r="AU817" s="143">
        <f t="shared" si="639"/>
        <v>7774.2830609680268</v>
      </c>
      <c r="AV817" s="139">
        <f t="shared" si="640"/>
        <v>600.34811999999999</v>
      </c>
      <c r="AW817" s="140">
        <f t="shared" si="641"/>
        <v>600.34811999999999</v>
      </c>
      <c r="AX817" s="141">
        <f t="shared" si="642"/>
        <v>7979.5241337775824</v>
      </c>
      <c r="AY817" s="142">
        <f t="shared" si="643"/>
        <v>4790492.3122079996</v>
      </c>
      <c r="AZ817" s="143">
        <f>INDEX(รายได้แยกตามสิทธิ!$J:$J,MATCH(CalBudget2567!$D817,รายได้แยกตามสิทธิ!$B:$B,0))</f>
        <v>282879</v>
      </c>
      <c r="BA817" s="138">
        <f>INDEX(ผลงานAdjRw_DHES!$F:$F,MATCH(CalBudget2567!$D817,ผลงานAdjRw_DHES!$B:$B,0))</f>
        <v>30.302899999999998</v>
      </c>
      <c r="BB817" s="143">
        <f t="shared" si="644"/>
        <v>9335.0471407027053</v>
      </c>
      <c r="BC817" s="139">
        <f t="shared" si="645"/>
        <v>36.363479999999996</v>
      </c>
      <c r="BD817" s="140">
        <f t="shared" si="646"/>
        <v>36.363479999999996</v>
      </c>
      <c r="BE817" s="141">
        <f t="shared" si="647"/>
        <v>9581.492385217256</v>
      </c>
      <c r="BF817" s="142">
        <f t="shared" si="648"/>
        <v>348416.40671999997</v>
      </c>
      <c r="BG817" s="143">
        <f>INDEX(รายได้แยกตามสิทธิ!$K:$K,MATCH(CalBudget2567!$D817,รายได้แยกตามสิทธิ!$B:$B,0))</f>
        <v>196703.25</v>
      </c>
      <c r="BH817" s="138">
        <f>INDEX(ผลงานAdjRw_DHES!$E:$E,MATCH(CalBudget2567!$D817,ผลงานAdjRw_DHES!$B:$B,0))</f>
        <v>18.604900000000001</v>
      </c>
      <c r="BI817" s="143">
        <f t="shared" si="649"/>
        <v>10572.658278195529</v>
      </c>
      <c r="BJ817" s="139">
        <f t="shared" si="650"/>
        <v>22.325880000000002</v>
      </c>
      <c r="BK817" s="140">
        <f t="shared" si="651"/>
        <v>22.325880000000002</v>
      </c>
      <c r="BL817" s="141">
        <f t="shared" si="652"/>
        <v>10851.776456739892</v>
      </c>
      <c r="BM817" s="142">
        <f t="shared" si="653"/>
        <v>242275.45896000002</v>
      </c>
      <c r="BN817" s="143">
        <f>INDEX(รายได้แยกตามสิทธิ!$N:$N,MATCH(CalBudget2567!$D817,รายได้แยกตามสิทธิ!$B:$B,0))</f>
        <v>476098.8</v>
      </c>
      <c r="BO817" s="138">
        <f>INDEX(ผลงานAdjRw_DHES!$I:$I,MATCH(CalBudget2567!$D817,ผลงานAdjRw_DHES!$B:$B,0))</f>
        <v>65.640599999999964</v>
      </c>
      <c r="BP817" s="143">
        <f t="shared" si="654"/>
        <v>7253.1146881655595</v>
      </c>
      <c r="BQ817" s="139">
        <f t="shared" si="655"/>
        <v>78.768719999999959</v>
      </c>
      <c r="BR817" s="140">
        <f t="shared" si="656"/>
        <v>78.768719999999959</v>
      </c>
      <c r="BS817" s="141">
        <f t="shared" si="657"/>
        <v>7444.5969159331307</v>
      </c>
      <c r="BT817" s="142">
        <f t="shared" si="658"/>
        <v>586401.36998399999</v>
      </c>
      <c r="BU817" s="144">
        <f t="shared" si="659"/>
        <v>5967585.5478720004</v>
      </c>
      <c r="BV817" s="145">
        <f t="shared" si="613"/>
        <v>24437402.3179968</v>
      </c>
      <c r="BW817" s="146">
        <f>INDEX(รายได้แยกตามสิทธิ!$Q:$Q,MATCH(CalBudget2567!$D817,รายได้แยกตามสิทธิ!$B:$B,0))</f>
        <v>0.41</v>
      </c>
      <c r="BX817" s="145">
        <f t="shared" si="660"/>
        <v>10019334.950378688</v>
      </c>
      <c r="BY817" s="141"/>
      <c r="BZ817" s="143">
        <f t="shared" si="661"/>
        <v>42863</v>
      </c>
      <c r="CA817" s="138">
        <f>INDEX(ผลงานOPDVisit_HDC!$C:$C,MATCH(CalBudget2567!$D817,ผลงานOPDVisit_HDC!$A:$A,0))</f>
        <v>42863</v>
      </c>
      <c r="CB817" s="138">
        <f t="shared" si="662"/>
        <v>0</v>
      </c>
    </row>
    <row r="818" spans="1:80" hidden="1" x14ac:dyDescent="0.7">
      <c r="A818" s="136">
        <f>COUNTA($D$16:D818)</f>
        <v>803</v>
      </c>
      <c r="B818" s="1">
        <v>11</v>
      </c>
      <c r="C818" s="2" t="s">
        <v>68</v>
      </c>
      <c r="D818" s="91" t="s">
        <v>2007</v>
      </c>
      <c r="E818" s="3" t="s">
        <v>2037</v>
      </c>
      <c r="F818" s="4" t="s">
        <v>1876</v>
      </c>
      <c r="G818" s="1">
        <v>2</v>
      </c>
      <c r="H818" s="3" t="s">
        <v>2968</v>
      </c>
      <c r="I818" s="137">
        <f>INDEX(รายได้แยกตามสิทธิ!$D:$D,MATCH(CalBudget2567!$D818,รายได้แยกตามสิทธิ!$B:$B,0))</f>
        <v>1987775.5</v>
      </c>
      <c r="J818" s="138">
        <f>INDEX(ผลงานOPDVisit_HDC!$F:$F,MATCH(CalBudget2567!$D818,ผลงานOPDVisit_HDC!$A:$A,0))</f>
        <v>5387</v>
      </c>
      <c r="K818" s="138">
        <f t="shared" si="614"/>
        <v>368.99489511787635</v>
      </c>
      <c r="L818" s="139">
        <f t="shared" si="615"/>
        <v>6464.4</v>
      </c>
      <c r="M818" s="140">
        <f t="shared" si="616"/>
        <v>6464.4</v>
      </c>
      <c r="N818" s="141">
        <f t="shared" si="617"/>
        <v>378.73636034898828</v>
      </c>
      <c r="O818" s="142">
        <f t="shared" si="618"/>
        <v>2448303.3278399999</v>
      </c>
      <c r="P818" s="143">
        <f>INDEX(รายได้แยกตามสิทธิ!$E:$E,MATCH(CalBudget2567!$D818,รายได้แยกตามสิทธิ!$B:$B,0))</f>
        <v>263828.25</v>
      </c>
      <c r="Q818" s="138">
        <f>INDEX(ผลงานOPDVisit_HDC!$D:$D,MATCH(CalBudget2567!$D818,ผลงานOPDVisit_HDC!$A:$A,0))</f>
        <v>567</v>
      </c>
      <c r="R818" s="138">
        <f t="shared" si="619"/>
        <v>465.30555555555554</v>
      </c>
      <c r="S818" s="139">
        <f t="shared" si="620"/>
        <v>680.4</v>
      </c>
      <c r="T818" s="140">
        <f t="shared" si="621"/>
        <v>680.4</v>
      </c>
      <c r="U818" s="141">
        <f t="shared" si="622"/>
        <v>477.5896222222222</v>
      </c>
      <c r="V818" s="142">
        <f t="shared" si="623"/>
        <v>324951.97895999998</v>
      </c>
      <c r="W818" s="143">
        <f>INDEX(รายได้แยกตามสิทธิ!$F:$F,MATCH(CalBudget2567!$D818,รายได้แยกตามสิทธิ!$B:$B,0))</f>
        <v>903655.5</v>
      </c>
      <c r="X818" s="138">
        <f>INDEX(ผลงานOPDVisit_HDC!$E:$E,MATCH(CalBudget2567!$D818,ผลงานOPDVisit_HDC!$A:$A,0))</f>
        <v>2258</v>
      </c>
      <c r="Y818" s="138">
        <f t="shared" si="624"/>
        <v>400.20172719220551</v>
      </c>
      <c r="Z818" s="139">
        <f t="shared" si="625"/>
        <v>2709.6</v>
      </c>
      <c r="AA818" s="140">
        <f t="shared" si="626"/>
        <v>2709.6</v>
      </c>
      <c r="AB818" s="141">
        <f t="shared" si="627"/>
        <v>410.76705279007973</v>
      </c>
      <c r="AC818" s="142">
        <f t="shared" si="628"/>
        <v>1113014.4062399999</v>
      </c>
      <c r="AD818" s="143">
        <f>INDEX(รายได้แยกตามสิทธิ!$G:$G,MATCH(CalBudget2567!$D818,รายได้แยกตามสิทธิ!$B:$B,0))</f>
        <v>1450585</v>
      </c>
      <c r="AE818" s="138">
        <f>INDEX(ผลงานOPDVisit_HDC!$G:$G,MATCH(CalBudget2567!$D818,ผลงานOPDVisit_HDC!$A:$A,0))</f>
        <v>2346</v>
      </c>
      <c r="AF818" s="138">
        <f t="shared" si="629"/>
        <v>618.32267689684568</v>
      </c>
      <c r="AG818" s="139">
        <f t="shared" si="630"/>
        <v>2815.2</v>
      </c>
      <c r="AH818" s="140">
        <f t="shared" si="631"/>
        <v>2815.2</v>
      </c>
      <c r="AI818" s="141">
        <f t="shared" si="632"/>
        <v>634.64639556692237</v>
      </c>
      <c r="AJ818" s="142">
        <f t="shared" si="633"/>
        <v>1786656.5327999997</v>
      </c>
      <c r="AK818" s="143">
        <f>INDEX(รายได้แยกตามสิทธิ!$H:$H,MATCH(CalBudget2567!$D818,รายได้แยกตามสิทธิ!$B:$B,0))</f>
        <v>8736463.75</v>
      </c>
      <c r="AL818" s="138">
        <f>INDEX(ผลงานOPDVisit_HDC!$K:$K,MATCH(CalBudget2567!$D818,ผลงานOPDVisit_HDC!$A:$A,0))</f>
        <v>8660</v>
      </c>
      <c r="AM818" s="138">
        <f t="shared" si="634"/>
        <v>1008.8295323325635</v>
      </c>
      <c r="AN818" s="139">
        <f t="shared" si="635"/>
        <v>10392</v>
      </c>
      <c r="AO818" s="140">
        <f t="shared" si="636"/>
        <v>10392</v>
      </c>
      <c r="AP818" s="141">
        <f t="shared" si="637"/>
        <v>1035.4626319861432</v>
      </c>
      <c r="AQ818" s="142">
        <f t="shared" si="638"/>
        <v>10760527.671599999</v>
      </c>
      <c r="AR818" s="144">
        <f t="shared" si="612"/>
        <v>16433453.917439999</v>
      </c>
      <c r="AS818" s="143">
        <f>INDEX(รายได้แยกตามสิทธิ!$I:$I,MATCH(CalBudget2567!$D818,รายได้แยกตามสิทธิ!$B:$B,0))</f>
        <v>688825</v>
      </c>
      <c r="AT818" s="138">
        <f>INDEX(ผลงานAdjRw_DHES!$D:$D,MATCH(CalBudget2567!$D818,ผลงานAdjRw_DHES!$B:$B,0))</f>
        <v>62.684400000000011</v>
      </c>
      <c r="AU818" s="143">
        <f t="shared" si="639"/>
        <v>10988.778707301974</v>
      </c>
      <c r="AV818" s="139">
        <f t="shared" si="640"/>
        <v>75.221280000000007</v>
      </c>
      <c r="AW818" s="140">
        <f t="shared" si="641"/>
        <v>75.221280000000007</v>
      </c>
      <c r="AX818" s="141">
        <f t="shared" si="642"/>
        <v>11278.882465174745</v>
      </c>
      <c r="AY818" s="142">
        <f t="shared" si="643"/>
        <v>848411.97599999991</v>
      </c>
      <c r="AZ818" s="143">
        <f>INDEX(รายได้แยกตามสิทธิ!$J:$J,MATCH(CalBudget2567!$D818,รายได้แยกตามสิทธิ!$B:$B,0))</f>
        <v>108065</v>
      </c>
      <c r="BA818" s="138">
        <f>INDEX(ผลงานAdjRw_DHES!$F:$F,MATCH(CalBudget2567!$D818,ผลงานAdjRw_DHES!$B:$B,0))</f>
        <v>28.988800000000001</v>
      </c>
      <c r="BB818" s="143">
        <f t="shared" si="644"/>
        <v>3727.8190197593553</v>
      </c>
      <c r="BC818" s="139">
        <f t="shared" si="645"/>
        <v>34.786560000000001</v>
      </c>
      <c r="BD818" s="140">
        <f t="shared" si="646"/>
        <v>34.786560000000001</v>
      </c>
      <c r="BE818" s="141">
        <f t="shared" si="647"/>
        <v>3826.2334418810024</v>
      </c>
      <c r="BF818" s="142">
        <f t="shared" si="648"/>
        <v>133101.49920000002</v>
      </c>
      <c r="BG818" s="143">
        <f>INDEX(รายได้แยกตามสิทธิ!$K:$K,MATCH(CalBudget2567!$D818,รายได้แยกตามสิทธิ!$B:$B,0))</f>
        <v>451458.35</v>
      </c>
      <c r="BH818" s="138">
        <f>INDEX(ผลงานAdjRw_DHES!$E:$E,MATCH(CalBudget2567!$D818,ผลงานAdjRw_DHES!$B:$B,0))</f>
        <v>29.982199999999999</v>
      </c>
      <c r="BI818" s="143">
        <f t="shared" si="649"/>
        <v>15057.545810514239</v>
      </c>
      <c r="BJ818" s="139">
        <f t="shared" si="650"/>
        <v>35.978639999999999</v>
      </c>
      <c r="BK818" s="140">
        <f t="shared" si="651"/>
        <v>35.978639999999999</v>
      </c>
      <c r="BL818" s="141">
        <f t="shared" si="652"/>
        <v>15455.065019911815</v>
      </c>
      <c r="BM818" s="142">
        <f t="shared" si="653"/>
        <v>556052.22052800003</v>
      </c>
      <c r="BN818" s="143">
        <f>INDEX(รายได้แยกตามสิทธิ!$N:$N,MATCH(CalBudget2567!$D818,รายได้แยกตามสิทธิ!$B:$B,0))</f>
        <v>5456147.4100000001</v>
      </c>
      <c r="BO818" s="138">
        <f>INDEX(ผลงานAdjRw_DHES!$I:$I,MATCH(CalBudget2567!$D818,ผลงานAdjRw_DHES!$B:$B,0))</f>
        <v>216.54899999999998</v>
      </c>
      <c r="BP818" s="143">
        <f t="shared" si="654"/>
        <v>25195.90212838665</v>
      </c>
      <c r="BQ818" s="139">
        <f t="shared" si="655"/>
        <v>259.85879999999997</v>
      </c>
      <c r="BR818" s="140">
        <f t="shared" si="656"/>
        <v>259.85879999999997</v>
      </c>
      <c r="BS818" s="141">
        <f t="shared" si="657"/>
        <v>25861.073944576056</v>
      </c>
      <c r="BT818" s="142">
        <f t="shared" si="658"/>
        <v>6720227.6419487996</v>
      </c>
      <c r="BU818" s="144">
        <f t="shared" si="659"/>
        <v>8257793.3376767999</v>
      </c>
      <c r="BV818" s="145">
        <f t="shared" si="613"/>
        <v>24691247.255116798</v>
      </c>
      <c r="BW818" s="146">
        <f>INDEX(รายได้แยกตามสิทธิ!$Q:$Q,MATCH(CalBudget2567!$D818,รายได้แยกตามสิทธิ!$B:$B,0))</f>
        <v>0.33</v>
      </c>
      <c r="BX818" s="145">
        <f t="shared" si="660"/>
        <v>8148111.594188544</v>
      </c>
      <c r="BY818" s="141"/>
      <c r="BZ818" s="143">
        <f t="shared" si="661"/>
        <v>19218</v>
      </c>
      <c r="CA818" s="138">
        <f>INDEX(ผลงานOPDVisit_HDC!$C:$C,MATCH(CalBudget2567!$D818,ผลงานOPDVisit_HDC!$A:$A,0))</f>
        <v>19218</v>
      </c>
      <c r="CB818" s="138">
        <f t="shared" si="662"/>
        <v>0</v>
      </c>
    </row>
    <row r="819" spans="1:80" hidden="1" x14ac:dyDescent="0.7">
      <c r="A819" s="136">
        <f>COUNTA($D$16:D819)</f>
        <v>804</v>
      </c>
      <c r="B819" s="1">
        <v>11</v>
      </c>
      <c r="C819" s="2" t="s">
        <v>68</v>
      </c>
      <c r="D819" s="91" t="s">
        <v>877</v>
      </c>
      <c r="E819" s="3" t="s">
        <v>1762</v>
      </c>
      <c r="F819" s="4" t="s">
        <v>1875</v>
      </c>
      <c r="G819" s="1">
        <v>19</v>
      </c>
      <c r="H819" s="3" t="s">
        <v>2961</v>
      </c>
      <c r="I819" s="137">
        <f>INDEX(รายได้แยกตามสิทธิ!$D:$D,MATCH(CalBudget2567!$D819,รายได้แยกตามสิทธิ!$B:$B,0))</f>
        <v>503809552.38999999</v>
      </c>
      <c r="J819" s="138">
        <f>INDEX(ผลงานOPDVisit_HDC!$F:$F,MATCH(CalBudget2567!$D819,ผลงานOPDVisit_HDC!$A:$A,0))</f>
        <v>369868</v>
      </c>
      <c r="K819" s="138">
        <f t="shared" si="614"/>
        <v>1362.1333891820866</v>
      </c>
      <c r="L819" s="139">
        <f t="shared" si="615"/>
        <v>443841.6</v>
      </c>
      <c r="M819" s="140">
        <f t="shared" si="616"/>
        <v>443841.6</v>
      </c>
      <c r="N819" s="141">
        <f t="shared" si="617"/>
        <v>1398.0937106564936</v>
      </c>
      <c r="O819" s="142">
        <f t="shared" si="618"/>
        <v>620532149.48771513</v>
      </c>
      <c r="P819" s="143">
        <f>INDEX(รายได้แยกตามสิทธิ!$E:$E,MATCH(CalBudget2567!$D819,รายได้แยกตามสิทธิ!$B:$B,0))</f>
        <v>397612224.26999998</v>
      </c>
      <c r="Q819" s="138">
        <f>INDEX(ผลงานOPDVisit_HDC!$D:$D,MATCH(CalBudget2567!$D819,ผลงานOPDVisit_HDC!$A:$A,0))</f>
        <v>132768</v>
      </c>
      <c r="R819" s="138">
        <f t="shared" si="619"/>
        <v>2994.789589886117</v>
      </c>
      <c r="S819" s="139">
        <f t="shared" si="620"/>
        <v>159321.60000000001</v>
      </c>
      <c r="T819" s="140">
        <f t="shared" si="621"/>
        <v>159321.60000000001</v>
      </c>
      <c r="U819" s="141">
        <f t="shared" si="622"/>
        <v>3073.8520350591107</v>
      </c>
      <c r="V819" s="142">
        <f t="shared" si="623"/>
        <v>489731024.38887364</v>
      </c>
      <c r="W819" s="143">
        <f>INDEX(รายได้แยกตามสิทธิ!$F:$F,MATCH(CalBudget2567!$D819,รายได้แยกตามสิทธิ!$B:$B,0))</f>
        <v>120554884.91</v>
      </c>
      <c r="X819" s="138">
        <f>INDEX(ผลงานOPDVisit_HDC!$E:$E,MATCH(CalBudget2567!$D819,ผลงานOPDVisit_HDC!$A:$A,0))</f>
        <v>89991</v>
      </c>
      <c r="Y819" s="138">
        <f t="shared" si="624"/>
        <v>1339.6326844906712</v>
      </c>
      <c r="Z819" s="139">
        <f t="shared" si="625"/>
        <v>107989.2</v>
      </c>
      <c r="AA819" s="140">
        <f t="shared" si="626"/>
        <v>107989.2</v>
      </c>
      <c r="AB819" s="141">
        <f t="shared" si="627"/>
        <v>1374.9989873612249</v>
      </c>
      <c r="AC819" s="142">
        <f t="shared" si="628"/>
        <v>148485040.64594877</v>
      </c>
      <c r="AD819" s="143">
        <f>INDEX(รายได้แยกตามสิทธิ!$G:$G,MATCH(CalBudget2567!$D819,รายได้แยกตามสิทธิ!$B:$B,0))</f>
        <v>3767824.41</v>
      </c>
      <c r="AE819" s="138">
        <f>INDEX(ผลงานOPDVisit_HDC!$G:$G,MATCH(CalBudget2567!$D819,ผลงานOPDVisit_HDC!$A:$A,0))</f>
        <v>9508</v>
      </c>
      <c r="AF819" s="138">
        <f t="shared" si="629"/>
        <v>396.27938683214137</v>
      </c>
      <c r="AG819" s="139">
        <f t="shared" si="630"/>
        <v>11409.6</v>
      </c>
      <c r="AH819" s="140">
        <f t="shared" si="631"/>
        <v>11409.6</v>
      </c>
      <c r="AI819" s="141">
        <f t="shared" si="632"/>
        <v>406.74116264450993</v>
      </c>
      <c r="AJ819" s="142">
        <f t="shared" si="633"/>
        <v>4640753.969308801</v>
      </c>
      <c r="AK819" s="143">
        <f>INDEX(รายได้แยกตามสิทธิ!$H:$H,MATCH(CalBudget2567!$D819,รายได้แยกตามสิทธิ!$B:$B,0))</f>
        <v>87717333.989999995</v>
      </c>
      <c r="AL819" s="138">
        <f>INDEX(ผลงานOPDVisit_HDC!$K:$K,MATCH(CalBudget2567!$D819,ผลงานOPDVisit_HDC!$A:$A,0))</f>
        <v>15469</v>
      </c>
      <c r="AM819" s="138">
        <f t="shared" si="634"/>
        <v>5670.5238858361881</v>
      </c>
      <c r="AN819" s="139">
        <f t="shared" si="635"/>
        <v>18562.8</v>
      </c>
      <c r="AO819" s="140">
        <f t="shared" si="636"/>
        <v>18562.8</v>
      </c>
      <c r="AP819" s="141">
        <f t="shared" si="637"/>
        <v>5820.2257164222638</v>
      </c>
      <c r="AQ819" s="142">
        <f t="shared" si="638"/>
        <v>108039685.92880319</v>
      </c>
      <c r="AR819" s="144">
        <f t="shared" si="612"/>
        <v>1371428654.4206498</v>
      </c>
      <c r="AS819" s="143">
        <f>INDEX(รายได้แยกตามสิทธิ!$I:$I,MATCH(CalBudget2567!$D819,รายได้แยกตามสิทธิ!$B:$B,0))</f>
        <v>1232636175.95</v>
      </c>
      <c r="AT819" s="138">
        <f>INDEX(ผลงานAdjRw_DHES!$D:$D,MATCH(CalBudget2567!$D819,ผลงานAdjRw_DHES!$B:$B,0))</f>
        <v>70139.80829999999</v>
      </c>
      <c r="AU819" s="143">
        <f t="shared" si="639"/>
        <v>17573.988378722162</v>
      </c>
      <c r="AV819" s="139">
        <f t="shared" si="640"/>
        <v>84167.769959999991</v>
      </c>
      <c r="AW819" s="140">
        <f t="shared" si="641"/>
        <v>84167.769959999991</v>
      </c>
      <c r="AX819" s="141">
        <f t="shared" si="642"/>
        <v>18037.941671920427</v>
      </c>
      <c r="AY819" s="142">
        <f t="shared" si="643"/>
        <v>1518213325.1940961</v>
      </c>
      <c r="AZ819" s="143">
        <f>INDEX(รายได้แยกตามสิทธิ!$J:$J,MATCH(CalBudget2567!$D819,รายได้แยกตามสิทธิ!$B:$B,0))</f>
        <v>202316283.59</v>
      </c>
      <c r="BA819" s="138">
        <f>INDEX(ผลงานAdjRw_DHES!$F:$F,MATCH(CalBudget2567!$D819,ผลงานAdjRw_DHES!$B:$B,0))</f>
        <v>13305.350899999999</v>
      </c>
      <c r="BB819" s="143">
        <f t="shared" si="644"/>
        <v>15205.633065265494</v>
      </c>
      <c r="BC819" s="139">
        <f t="shared" si="645"/>
        <v>15966.421079999998</v>
      </c>
      <c r="BD819" s="140">
        <f t="shared" si="646"/>
        <v>15966.421079999998</v>
      </c>
      <c r="BE819" s="141">
        <f t="shared" si="647"/>
        <v>15607.061778188503</v>
      </c>
      <c r="BF819" s="142">
        <f t="shared" si="648"/>
        <v>249188920.17213118</v>
      </c>
      <c r="BG819" s="143">
        <f>INDEX(รายได้แยกตามสิทธิ!$K:$K,MATCH(CalBudget2567!$D819,รายได้แยกตามสิทธิ!$B:$B,0))</f>
        <v>231681701.81</v>
      </c>
      <c r="BH819" s="138">
        <f>INDEX(ผลงานAdjRw_DHES!$E:$E,MATCH(CalBudget2567!$D819,ผลงานAdjRw_DHES!$B:$B,0))</f>
        <v>9259.9990000000016</v>
      </c>
      <c r="BI819" s="143">
        <f t="shared" si="649"/>
        <v>25019.62492760528</v>
      </c>
      <c r="BJ819" s="139">
        <f t="shared" si="650"/>
        <v>11111.998800000001</v>
      </c>
      <c r="BK819" s="140">
        <f t="shared" si="651"/>
        <v>11111.998800000001</v>
      </c>
      <c r="BL819" s="141">
        <f t="shared" si="652"/>
        <v>25680.143025694058</v>
      </c>
      <c r="BM819" s="142">
        <f t="shared" si="653"/>
        <v>285357718.48534077</v>
      </c>
      <c r="BN819" s="143">
        <f>INDEX(รายได้แยกตามสิทธิ!$N:$N,MATCH(CalBudget2567!$D819,รายได้แยกตามสิทธิ!$B:$B,0))</f>
        <v>410625019.28000003</v>
      </c>
      <c r="BO819" s="138">
        <f>INDEX(ผลงานAdjRw_DHES!$I:$I,MATCH(CalBudget2567!$D819,ผลงานAdjRw_DHES!$B:$B,0))</f>
        <v>6140.4152000000013</v>
      </c>
      <c r="BP819" s="143">
        <f t="shared" si="654"/>
        <v>66872.516907325742</v>
      </c>
      <c r="BQ819" s="139">
        <f t="shared" si="655"/>
        <v>7368.4982400000008</v>
      </c>
      <c r="BR819" s="140">
        <f t="shared" si="656"/>
        <v>7368.4982400000008</v>
      </c>
      <c r="BS819" s="141">
        <f t="shared" si="657"/>
        <v>68637.951353679135</v>
      </c>
      <c r="BT819" s="142">
        <f t="shared" si="658"/>
        <v>505758623.74679035</v>
      </c>
      <c r="BU819" s="144">
        <f t="shared" si="659"/>
        <v>2558518587.5983582</v>
      </c>
      <c r="BV819" s="145">
        <f t="shared" si="613"/>
        <v>3929947242.0190077</v>
      </c>
      <c r="BW819" s="146">
        <f>INDEX(รายได้แยกตามสิทธิ!$Q:$Q,MATCH(CalBudget2567!$D819,รายได้แยกตามสิทธิ!$B:$B,0))</f>
        <v>0.22</v>
      </c>
      <c r="BX819" s="145">
        <f t="shared" si="660"/>
        <v>864588393.24418175</v>
      </c>
      <c r="BY819" s="141"/>
      <c r="BZ819" s="143">
        <f t="shared" si="661"/>
        <v>617604</v>
      </c>
      <c r="CA819" s="138">
        <f>INDEX(ผลงานOPDVisit_HDC!$C:$C,MATCH(CalBudget2567!$D819,ผลงานOPDVisit_HDC!$A:$A,0))</f>
        <v>617604</v>
      </c>
      <c r="CB819" s="138">
        <f t="shared" si="662"/>
        <v>0</v>
      </c>
    </row>
    <row r="820" spans="1:80" hidden="1" x14ac:dyDescent="0.7">
      <c r="A820" s="136">
        <f>COUNTA($D$16:D820)</f>
        <v>805</v>
      </c>
      <c r="B820" s="1">
        <v>11</v>
      </c>
      <c r="C820" s="2" t="s">
        <v>68</v>
      </c>
      <c r="D820" s="91" t="s">
        <v>878</v>
      </c>
      <c r="E820" s="3" t="s">
        <v>1763</v>
      </c>
      <c r="F820" s="4" t="s">
        <v>1877</v>
      </c>
      <c r="G820" s="1">
        <v>14</v>
      </c>
      <c r="H820" s="3" t="s">
        <v>2976</v>
      </c>
      <c r="I820" s="137">
        <f>INDEX(รายได้แยกตามสิทธิ!$D:$D,MATCH(CalBudget2567!$D820,รายได้แยกตามสิทธิ!$B:$B,0))</f>
        <v>23142614</v>
      </c>
      <c r="J820" s="138">
        <f>INDEX(ผลงานOPDVisit_HDC!$F:$F,MATCH(CalBudget2567!$D820,ผลงานOPDVisit_HDC!$A:$A,0))</f>
        <v>106479</v>
      </c>
      <c r="K820" s="138">
        <f t="shared" si="614"/>
        <v>217.34439654767607</v>
      </c>
      <c r="L820" s="139">
        <f t="shared" si="615"/>
        <v>127774.79999999999</v>
      </c>
      <c r="M820" s="140">
        <f t="shared" si="616"/>
        <v>127774.79999999999</v>
      </c>
      <c r="N820" s="141">
        <f t="shared" si="617"/>
        <v>223.08228861653473</v>
      </c>
      <c r="O820" s="142">
        <f t="shared" si="618"/>
        <v>28504294.811519999</v>
      </c>
      <c r="P820" s="143">
        <f>INDEX(รายได้แยกตามสิทธิ!$E:$E,MATCH(CalBudget2567!$D820,รายได้แยกตามสิทธิ!$B:$B,0))</f>
        <v>13558073.98</v>
      </c>
      <c r="Q820" s="138">
        <f>INDEX(ผลงานOPDVisit_HDC!$D:$D,MATCH(CalBudget2567!$D820,ผลงานOPDVisit_HDC!$A:$A,0))</f>
        <v>20717</v>
      </c>
      <c r="R820" s="138">
        <f t="shared" si="619"/>
        <v>654.44195491625237</v>
      </c>
      <c r="S820" s="139">
        <f t="shared" si="620"/>
        <v>24860.399999999998</v>
      </c>
      <c r="T820" s="140">
        <f t="shared" si="621"/>
        <v>24860.399999999998</v>
      </c>
      <c r="U820" s="141">
        <f t="shared" si="622"/>
        <v>671.71922252604145</v>
      </c>
      <c r="V820" s="142">
        <f t="shared" si="623"/>
        <v>16699208.5596864</v>
      </c>
      <c r="W820" s="143">
        <f>INDEX(รายได้แยกตามสิทธิ!$F:$F,MATCH(CalBudget2567!$D820,รายได้แยกตามสิทธิ!$B:$B,0))</f>
        <v>32035407</v>
      </c>
      <c r="X820" s="138">
        <f>INDEX(ผลงานOPDVisit_HDC!$E:$E,MATCH(CalBudget2567!$D820,ผลงานOPDVisit_HDC!$A:$A,0))</f>
        <v>44308</v>
      </c>
      <c r="Y820" s="138">
        <f t="shared" si="624"/>
        <v>723.01631759501674</v>
      </c>
      <c r="Z820" s="139">
        <f t="shared" si="625"/>
        <v>53169.599999999999</v>
      </c>
      <c r="AA820" s="140">
        <f t="shared" si="626"/>
        <v>53169.599999999999</v>
      </c>
      <c r="AB820" s="141">
        <f t="shared" si="627"/>
        <v>742.10394837952515</v>
      </c>
      <c r="AC820" s="142">
        <f t="shared" si="628"/>
        <v>39457370.093759999</v>
      </c>
      <c r="AD820" s="143">
        <f>INDEX(รายได้แยกตามสิทธิ!$G:$G,MATCH(CalBudget2567!$D820,รายได้แยกตามสิทธิ!$B:$B,0))</f>
        <v>6403035</v>
      </c>
      <c r="AE820" s="138">
        <f>INDEX(ผลงานOPDVisit_HDC!$G:$G,MATCH(CalBudget2567!$D820,ผลงานOPDVisit_HDC!$A:$A,0))</f>
        <v>9741</v>
      </c>
      <c r="AF820" s="138">
        <f t="shared" si="629"/>
        <v>657.32830304896822</v>
      </c>
      <c r="AG820" s="139">
        <f t="shared" si="630"/>
        <v>11689.199999999999</v>
      </c>
      <c r="AH820" s="140">
        <f t="shared" si="631"/>
        <v>11689.199999999999</v>
      </c>
      <c r="AI820" s="141">
        <f t="shared" si="632"/>
        <v>674.68177024946101</v>
      </c>
      <c r="AJ820" s="142">
        <f t="shared" si="633"/>
        <v>7886490.1487999987</v>
      </c>
      <c r="AK820" s="143">
        <f>INDEX(รายได้แยกตามสิทธิ!$H:$H,MATCH(CalBudget2567!$D820,รายได้แยกตามสิทธิ!$B:$B,0))</f>
        <v>60967684.559999995</v>
      </c>
      <c r="AL820" s="138">
        <f>INDEX(ผลงานOPDVisit_HDC!$K:$K,MATCH(CalBudget2567!$D820,ผลงานOPDVisit_HDC!$A:$A,0))</f>
        <v>24474</v>
      </c>
      <c r="AM820" s="138">
        <f t="shared" si="634"/>
        <v>2491.1205589605293</v>
      </c>
      <c r="AN820" s="139">
        <f t="shared" si="635"/>
        <v>29368.799999999999</v>
      </c>
      <c r="AO820" s="140">
        <f t="shared" si="636"/>
        <v>29368.799999999999</v>
      </c>
      <c r="AP820" s="141">
        <f t="shared" si="637"/>
        <v>2556.8861417170874</v>
      </c>
      <c r="AQ820" s="142">
        <f t="shared" si="638"/>
        <v>75092677.71886079</v>
      </c>
      <c r="AR820" s="144">
        <f t="shared" si="612"/>
        <v>167640041.33262718</v>
      </c>
      <c r="AS820" s="143">
        <f>INDEX(รายได้แยกตามสิทธิ!$I:$I,MATCH(CalBudget2567!$D820,รายได้แยกตามสิทธิ!$B:$B,0))</f>
        <v>109898829.20999999</v>
      </c>
      <c r="AT820" s="138">
        <f>INDEX(ผลงานAdjRw_DHES!$D:$D,MATCH(CalBudget2567!$D820,ผลงานAdjRw_DHES!$B:$B,0))</f>
        <v>6145.7731999999996</v>
      </c>
      <c r="AU820" s="143">
        <f t="shared" si="639"/>
        <v>17882.018361823048</v>
      </c>
      <c r="AV820" s="139">
        <f t="shared" si="640"/>
        <v>7374.9278399999994</v>
      </c>
      <c r="AW820" s="140">
        <f t="shared" si="641"/>
        <v>7374.9278399999994</v>
      </c>
      <c r="AX820" s="141">
        <f t="shared" si="642"/>
        <v>18354.103646575175</v>
      </c>
      <c r="AY820" s="142">
        <f t="shared" si="643"/>
        <v>135360189.96137276</v>
      </c>
      <c r="AZ820" s="143">
        <f>INDEX(รายได้แยกตามสิทธิ!$J:$J,MATCH(CalBudget2567!$D820,รายได้แยกตามสิทธิ!$B:$B,0))</f>
        <v>11017563.300000001</v>
      </c>
      <c r="BA820" s="138">
        <f>INDEX(ผลงานAdjRw_DHES!$F:$F,MATCH(CalBudget2567!$D820,ผลงานAdjRw_DHES!$B:$B,0))</f>
        <v>787.62980000000005</v>
      </c>
      <c r="BB820" s="143">
        <f t="shared" si="644"/>
        <v>13988.250952414446</v>
      </c>
      <c r="BC820" s="139">
        <f t="shared" si="645"/>
        <v>945.15575999999999</v>
      </c>
      <c r="BD820" s="140">
        <f t="shared" si="646"/>
        <v>945.15575999999999</v>
      </c>
      <c r="BE820" s="141">
        <f t="shared" si="647"/>
        <v>14357.540777558188</v>
      </c>
      <c r="BF820" s="142">
        <f t="shared" si="648"/>
        <v>13570112.365343999</v>
      </c>
      <c r="BG820" s="143">
        <f>INDEX(รายได้แยกตามสิทธิ!$K:$K,MATCH(CalBudget2567!$D820,รายได้แยกตามสิทธิ!$B:$B,0))</f>
        <v>27797915</v>
      </c>
      <c r="BH820" s="138">
        <f>INDEX(ผลงานAdjRw_DHES!$E:$E,MATCH(CalBudget2567!$D820,ผลงานAdjRw_DHES!$B:$B,0))</f>
        <v>1614.0804000000001</v>
      </c>
      <c r="BI820" s="143">
        <f t="shared" si="649"/>
        <v>17222.137757202181</v>
      </c>
      <c r="BJ820" s="139">
        <f t="shared" si="650"/>
        <v>1936.8964799999999</v>
      </c>
      <c r="BK820" s="140">
        <f t="shared" si="651"/>
        <v>1936.8964799999999</v>
      </c>
      <c r="BL820" s="141">
        <f t="shared" si="652"/>
        <v>17676.80219399232</v>
      </c>
      <c r="BM820" s="142">
        <f t="shared" si="653"/>
        <v>34238135.9472</v>
      </c>
      <c r="BN820" s="143">
        <f>INDEX(รายได้แยกตามสิทธิ!$N:$N,MATCH(CalBudget2567!$D820,รายได้แยกตามสิทธิ!$B:$B,0))</f>
        <v>100191856.72999999</v>
      </c>
      <c r="BO820" s="138">
        <f>INDEX(ผลงานAdjRw_DHES!$I:$I,MATCH(CalBudget2567!$D820,ผลงานAdjRw_DHES!$B:$B,0))</f>
        <v>2269.2379000000014</v>
      </c>
      <c r="BP820" s="143">
        <f t="shared" si="654"/>
        <v>44152.204901037447</v>
      </c>
      <c r="BQ820" s="139">
        <f t="shared" si="655"/>
        <v>2723.0854800000016</v>
      </c>
      <c r="BR820" s="140">
        <f t="shared" si="656"/>
        <v>2723.0854800000016</v>
      </c>
      <c r="BS820" s="141">
        <f t="shared" si="657"/>
        <v>45317.823110424833</v>
      </c>
      <c r="BT820" s="142">
        <f t="shared" si="658"/>
        <v>123404306.09720637</v>
      </c>
      <c r="BU820" s="144">
        <f t="shared" si="659"/>
        <v>306572744.37112314</v>
      </c>
      <c r="BV820" s="145">
        <f t="shared" si="613"/>
        <v>474212785.70375031</v>
      </c>
      <c r="BW820" s="146">
        <f>INDEX(รายได้แยกตามสิทธิ!$Q:$Q,MATCH(CalBudget2567!$D820,รายได้แยกตามสิทธิ!$B:$B,0))</f>
        <v>0.2</v>
      </c>
      <c r="BX820" s="145">
        <f t="shared" si="660"/>
        <v>94842557.140750065</v>
      </c>
      <c r="BY820" s="141"/>
      <c r="BZ820" s="143">
        <f t="shared" si="661"/>
        <v>205719</v>
      </c>
      <c r="CA820" s="138">
        <f>INDEX(ผลงานOPDVisit_HDC!$C:$C,MATCH(CalBudget2567!$D820,ผลงานOPDVisit_HDC!$A:$A,0))</f>
        <v>205719</v>
      </c>
      <c r="CB820" s="138">
        <f t="shared" si="662"/>
        <v>0</v>
      </c>
    </row>
    <row r="821" spans="1:80" hidden="1" x14ac:dyDescent="0.7">
      <c r="A821" s="136">
        <f>COUNTA($D$16:D821)</f>
        <v>806</v>
      </c>
      <c r="B821" s="1">
        <v>11</v>
      </c>
      <c r="C821" s="2" t="s">
        <v>68</v>
      </c>
      <c r="D821" s="91" t="s">
        <v>879</v>
      </c>
      <c r="E821" s="3" t="s">
        <v>1764</v>
      </c>
      <c r="F821" s="4" t="s">
        <v>1876</v>
      </c>
      <c r="G821" s="1">
        <v>13</v>
      </c>
      <c r="H821" s="3" t="s">
        <v>2963</v>
      </c>
      <c r="I821" s="137">
        <f>INDEX(รายได้แยกตามสิทธิ!$D:$D,MATCH(CalBudget2567!$D821,รายได้แยกตามสิทธิ!$B:$B,0))</f>
        <v>98064335.25</v>
      </c>
      <c r="J821" s="138">
        <f>INDEX(ผลงานOPDVisit_HDC!$F:$F,MATCH(CalBudget2567!$D821,ผลงานOPDVisit_HDC!$A:$A,0))</f>
        <v>152336</v>
      </c>
      <c r="K821" s="138">
        <f t="shared" si="614"/>
        <v>643.73710252336934</v>
      </c>
      <c r="L821" s="139">
        <f t="shared" si="615"/>
        <v>182803.19999999998</v>
      </c>
      <c r="M821" s="140">
        <f t="shared" si="616"/>
        <v>182803.19999999998</v>
      </c>
      <c r="N821" s="141">
        <f t="shared" si="617"/>
        <v>660.73176202998627</v>
      </c>
      <c r="O821" s="142">
        <f t="shared" si="618"/>
        <v>120783880.44071998</v>
      </c>
      <c r="P821" s="143">
        <f>INDEX(รายได้แยกตามสิทธิ!$E:$E,MATCH(CalBudget2567!$D821,รายได้แยกตามสิทธิ!$B:$B,0))</f>
        <v>18325576.969999999</v>
      </c>
      <c r="Q821" s="138">
        <f>INDEX(ผลงานOPDVisit_HDC!$D:$D,MATCH(CalBudget2567!$D821,ผลงานOPDVisit_HDC!$A:$A,0))</f>
        <v>30035</v>
      </c>
      <c r="R821" s="138">
        <f t="shared" si="619"/>
        <v>610.14073480938896</v>
      </c>
      <c r="S821" s="139">
        <f t="shared" si="620"/>
        <v>36042</v>
      </c>
      <c r="T821" s="140">
        <f t="shared" si="621"/>
        <v>36042</v>
      </c>
      <c r="U821" s="141">
        <f t="shared" si="622"/>
        <v>626.24845020835687</v>
      </c>
      <c r="V821" s="142">
        <f t="shared" si="623"/>
        <v>22571246.642409597</v>
      </c>
      <c r="W821" s="143">
        <f>INDEX(รายได้แยกตามสิทธิ!$F:$F,MATCH(CalBudget2567!$D821,รายได้แยกตามสิทธิ!$B:$B,0))</f>
        <v>9480521.9000000004</v>
      </c>
      <c r="X821" s="138">
        <f>INDEX(ผลงานOPDVisit_HDC!$E:$E,MATCH(CalBudget2567!$D821,ผลงานOPDVisit_HDC!$A:$A,0))</f>
        <v>39159</v>
      </c>
      <c r="Y821" s="138">
        <f t="shared" si="624"/>
        <v>242.10326872494193</v>
      </c>
      <c r="Z821" s="139">
        <f t="shared" si="625"/>
        <v>46990.799999999996</v>
      </c>
      <c r="AA821" s="140">
        <f t="shared" si="626"/>
        <v>46990.799999999996</v>
      </c>
      <c r="AB821" s="141">
        <f t="shared" si="627"/>
        <v>248.49479501928039</v>
      </c>
      <c r="AC821" s="142">
        <f t="shared" si="628"/>
        <v>11676969.213792</v>
      </c>
      <c r="AD821" s="143">
        <f>INDEX(รายได้แยกตามสิทธิ!$G:$G,MATCH(CalBudget2567!$D821,รายได้แยกตามสิทธิ!$B:$B,0))</f>
        <v>1295706.8500000001</v>
      </c>
      <c r="AE821" s="138">
        <f>INDEX(ผลงานOPDVisit_HDC!$G:$G,MATCH(CalBudget2567!$D821,ผลงานOPDVisit_HDC!$A:$A,0))</f>
        <v>2138</v>
      </c>
      <c r="AF821" s="138">
        <f t="shared" si="629"/>
        <v>606.03688026192708</v>
      </c>
      <c r="AG821" s="139">
        <f t="shared" si="630"/>
        <v>2565.6</v>
      </c>
      <c r="AH821" s="140">
        <f t="shared" si="631"/>
        <v>2565.6</v>
      </c>
      <c r="AI821" s="141">
        <f t="shared" si="632"/>
        <v>622.03625390084198</v>
      </c>
      <c r="AJ821" s="142">
        <f t="shared" si="633"/>
        <v>1595896.213008</v>
      </c>
      <c r="AK821" s="143">
        <f>INDEX(รายได้แยกตามสิทธิ!$H:$H,MATCH(CalBudget2567!$D821,รายได้แยกตามสิทธิ!$B:$B,0))</f>
        <v>16822469.5</v>
      </c>
      <c r="AL821" s="138">
        <f>INDEX(ผลงานOPDVisit_HDC!$K:$K,MATCH(CalBudget2567!$D821,ผลงานOPDVisit_HDC!$A:$A,0))</f>
        <v>171</v>
      </c>
      <c r="AM821" s="138">
        <f t="shared" si="634"/>
        <v>98377.014619883048</v>
      </c>
      <c r="AN821" s="139">
        <f t="shared" si="635"/>
        <v>205.2</v>
      </c>
      <c r="AO821" s="140">
        <f t="shared" si="636"/>
        <v>205.2</v>
      </c>
      <c r="AP821" s="141">
        <f t="shared" si="637"/>
        <v>100974.16780584796</v>
      </c>
      <c r="AQ821" s="142">
        <f t="shared" si="638"/>
        <v>20719899.233759999</v>
      </c>
      <c r="AR821" s="144">
        <f t="shared" si="612"/>
        <v>177347891.74368957</v>
      </c>
      <c r="AS821" s="143">
        <f>INDEX(รายได้แยกตามสิทธิ!$I:$I,MATCH(CalBudget2567!$D821,รายได้แยกตามสิทธิ!$B:$B,0))</f>
        <v>87149074.920000002</v>
      </c>
      <c r="AT821" s="138">
        <f>INDEX(ผลงานAdjRw_DHES!$D:$D,MATCH(CalBudget2567!$D821,ผลงานAdjRw_DHES!$B:$B,0))</f>
        <v>6683.1133</v>
      </c>
      <c r="AU821" s="143">
        <f t="shared" si="639"/>
        <v>13040.191151629886</v>
      </c>
      <c r="AV821" s="139">
        <f t="shared" si="640"/>
        <v>8019.73596</v>
      </c>
      <c r="AW821" s="140">
        <f t="shared" si="641"/>
        <v>8019.73596</v>
      </c>
      <c r="AX821" s="141">
        <f t="shared" si="642"/>
        <v>13384.452198032915</v>
      </c>
      <c r="AY821" s="142">
        <f t="shared" si="643"/>
        <v>107339772.59746562</v>
      </c>
      <c r="AZ821" s="143">
        <f>INDEX(รายได้แยกตามสิทธิ!$J:$J,MATCH(CalBudget2567!$D821,รายได้แยกตามสิทธิ!$B:$B,0))</f>
        <v>9021281.5</v>
      </c>
      <c r="BA821" s="138">
        <f>INDEX(ผลงานAdjRw_DHES!$F:$F,MATCH(CalBudget2567!$D821,ผลงานAdjRw_DHES!$B:$B,0))</f>
        <v>662.52129999999988</v>
      </c>
      <c r="BB821" s="143">
        <f t="shared" si="644"/>
        <v>13616.590893002234</v>
      </c>
      <c r="BC821" s="139">
        <f t="shared" si="645"/>
        <v>795.02555999999981</v>
      </c>
      <c r="BD821" s="140">
        <f t="shared" si="646"/>
        <v>795.02555999999981</v>
      </c>
      <c r="BE821" s="141">
        <f t="shared" si="647"/>
        <v>13976.068892577494</v>
      </c>
      <c r="BF821" s="142">
        <f t="shared" si="648"/>
        <v>11111331.997919999</v>
      </c>
      <c r="BG821" s="143">
        <f>INDEX(รายได้แยกตามสิทธิ!$K:$K,MATCH(CalBudget2567!$D821,รายได้แยกตามสิทธิ!$B:$B,0))</f>
        <v>28410739.350000001</v>
      </c>
      <c r="BH821" s="138">
        <f>INDEX(ผลงานAdjRw_DHES!$E:$E,MATCH(CalBudget2567!$D821,ผลงานAdjRw_DHES!$B:$B,0))</f>
        <v>555.64869999999996</v>
      </c>
      <c r="BI821" s="143">
        <f t="shared" si="649"/>
        <v>51130.758247072299</v>
      </c>
      <c r="BJ821" s="139">
        <f t="shared" si="650"/>
        <v>666.77843999999993</v>
      </c>
      <c r="BK821" s="140">
        <f t="shared" si="651"/>
        <v>666.77843999999993</v>
      </c>
      <c r="BL821" s="141">
        <f t="shared" si="652"/>
        <v>52480.61026479501</v>
      </c>
      <c r="BM821" s="142">
        <f t="shared" si="653"/>
        <v>34992939.442607999</v>
      </c>
      <c r="BN821" s="143">
        <f>INDEX(รายได้แยกตามสิทธิ!$N:$N,MATCH(CalBudget2567!$D821,รายได้แยกตามสิทธิ!$B:$B,0))</f>
        <v>14880553.65</v>
      </c>
      <c r="BO821" s="138">
        <f>INDEX(ผลงานAdjRw_DHES!$I:$I,MATCH(CalBudget2567!$D821,ผลงานAdjRw_DHES!$B:$B,0))</f>
        <v>670.90589999999906</v>
      </c>
      <c r="BP821" s="143">
        <f t="shared" si="654"/>
        <v>22179.792501452172</v>
      </c>
      <c r="BQ821" s="139">
        <f t="shared" si="655"/>
        <v>805.08707999999888</v>
      </c>
      <c r="BR821" s="140">
        <f t="shared" si="656"/>
        <v>805.08707999999888</v>
      </c>
      <c r="BS821" s="141">
        <f t="shared" si="657"/>
        <v>22765.339023490509</v>
      </c>
      <c r="BT821" s="142">
        <f t="shared" si="658"/>
        <v>18328080.319632001</v>
      </c>
      <c r="BU821" s="144">
        <f t="shared" si="659"/>
        <v>171772124.3576256</v>
      </c>
      <c r="BV821" s="145">
        <f t="shared" si="613"/>
        <v>349120016.10131514</v>
      </c>
      <c r="BW821" s="146">
        <f>INDEX(รายได้แยกตามสิทธิ!$Q:$Q,MATCH(CalBudget2567!$D821,รายได้แยกตามสิทธิ!$B:$B,0))</f>
        <v>0.36</v>
      </c>
      <c r="BX821" s="145">
        <f t="shared" si="660"/>
        <v>125683205.79647344</v>
      </c>
      <c r="BY821" s="141"/>
      <c r="BZ821" s="143">
        <f t="shared" si="661"/>
        <v>223839</v>
      </c>
      <c r="CA821" s="138">
        <f>INDEX(ผลงานOPDVisit_HDC!$C:$C,MATCH(CalBudget2567!$D821,ผลงานOPDVisit_HDC!$A:$A,0))</f>
        <v>223839</v>
      </c>
      <c r="CB821" s="138">
        <f t="shared" si="662"/>
        <v>0</v>
      </c>
    </row>
    <row r="822" spans="1:80" hidden="1" x14ac:dyDescent="0.7">
      <c r="A822" s="136">
        <f>COUNTA($D$16:D822)</f>
        <v>807</v>
      </c>
      <c r="B822" s="1">
        <v>11</v>
      </c>
      <c r="C822" s="2" t="s">
        <v>68</v>
      </c>
      <c r="D822" s="91" t="s">
        <v>880</v>
      </c>
      <c r="E822" s="3" t="s">
        <v>1765</v>
      </c>
      <c r="F822" s="4" t="s">
        <v>1876</v>
      </c>
      <c r="G822" s="1">
        <v>5</v>
      </c>
      <c r="H822" s="3" t="s">
        <v>2964</v>
      </c>
      <c r="I822" s="137">
        <f>INDEX(รายได้แยกตามสิทธิ!$D:$D,MATCH(CalBudget2567!$D822,รายได้แยกตามสิทธิ!$B:$B,0))</f>
        <v>30075215.48</v>
      </c>
      <c r="J822" s="138">
        <f>INDEX(ผลงานOPDVisit_HDC!$F:$F,MATCH(CalBudget2567!$D822,ผลงานOPDVisit_HDC!$A:$A,0))</f>
        <v>67723</v>
      </c>
      <c r="K822" s="138">
        <f t="shared" si="614"/>
        <v>444.09160078555294</v>
      </c>
      <c r="L822" s="139">
        <f t="shared" si="615"/>
        <v>81267.599999999991</v>
      </c>
      <c r="M822" s="140">
        <f t="shared" si="616"/>
        <v>81267.599999999991</v>
      </c>
      <c r="N822" s="141">
        <f t="shared" si="617"/>
        <v>455.81561904629154</v>
      </c>
      <c r="O822" s="142">
        <f t="shared" si="618"/>
        <v>37043041.402406402</v>
      </c>
      <c r="P822" s="143">
        <f>INDEX(รายได้แยกตามสิทธิ!$E:$E,MATCH(CalBudget2567!$D822,รายได้แยกตามสิทธิ!$B:$B,0))</f>
        <v>4216824.1900000004</v>
      </c>
      <c r="Q822" s="138">
        <f>INDEX(ผลงานOPDVisit_HDC!$D:$D,MATCH(CalBudget2567!$D822,ผลงานOPDVisit_HDC!$A:$A,0))</f>
        <v>7910</v>
      </c>
      <c r="R822" s="138">
        <f t="shared" si="619"/>
        <v>533.10040328697858</v>
      </c>
      <c r="S822" s="139">
        <f t="shared" si="620"/>
        <v>9492</v>
      </c>
      <c r="T822" s="140">
        <f t="shared" si="621"/>
        <v>9492</v>
      </c>
      <c r="U822" s="141">
        <f t="shared" si="622"/>
        <v>547.17425393375481</v>
      </c>
      <c r="V822" s="142">
        <f t="shared" si="623"/>
        <v>5193778.0183392009</v>
      </c>
      <c r="W822" s="143">
        <f>INDEX(รายได้แยกตามสิทธิ!$F:$F,MATCH(CalBudget2567!$D822,รายได้แยกตามสิทธิ!$B:$B,0))</f>
        <v>2312090.14</v>
      </c>
      <c r="X822" s="138">
        <f>INDEX(ผลงานOPDVisit_HDC!$E:$E,MATCH(CalBudget2567!$D822,ผลงานOPDVisit_HDC!$A:$A,0))</f>
        <v>6634</v>
      </c>
      <c r="Y822" s="138">
        <f t="shared" si="624"/>
        <v>348.52127524871872</v>
      </c>
      <c r="Z822" s="139">
        <f t="shared" si="625"/>
        <v>7960.7999999999993</v>
      </c>
      <c r="AA822" s="140">
        <f t="shared" si="626"/>
        <v>7960.7999999999993</v>
      </c>
      <c r="AB822" s="141">
        <f t="shared" si="627"/>
        <v>357.7222369152849</v>
      </c>
      <c r="AC822" s="142">
        <f t="shared" si="628"/>
        <v>2847755.1836351999</v>
      </c>
      <c r="AD822" s="143">
        <f>INDEX(รายได้แยกตามสิทธิ!$G:$G,MATCH(CalBudget2567!$D822,รายได้แยกตามสิทธิ!$B:$B,0))</f>
        <v>1417621.06</v>
      </c>
      <c r="AE822" s="138">
        <f>INDEX(ผลงานOPDVisit_HDC!$G:$G,MATCH(CalBudget2567!$D822,ผลงานOPDVisit_HDC!$A:$A,0))</f>
        <v>4083</v>
      </c>
      <c r="AF822" s="138">
        <f t="shared" si="629"/>
        <v>347.20084741611561</v>
      </c>
      <c r="AG822" s="139">
        <f t="shared" si="630"/>
        <v>4899.5999999999995</v>
      </c>
      <c r="AH822" s="140">
        <f t="shared" si="631"/>
        <v>4899.5999999999995</v>
      </c>
      <c r="AI822" s="141">
        <f t="shared" si="632"/>
        <v>356.36694978790104</v>
      </c>
      <c r="AJ822" s="142">
        <f t="shared" si="633"/>
        <v>1746055.5071807997</v>
      </c>
      <c r="AK822" s="143">
        <f>INDEX(รายได้แยกตามสิทธิ!$H:$H,MATCH(CalBudget2567!$D822,รายได้แยกตามสิทธิ!$B:$B,0))</f>
        <v>2436973.4900000002</v>
      </c>
      <c r="AL822" s="138">
        <f>INDEX(ผลงานOPDVisit_HDC!$K:$K,MATCH(CalBudget2567!$D822,ผลงานOPDVisit_HDC!$A:$A,0))</f>
        <v>3890</v>
      </c>
      <c r="AM822" s="138">
        <f t="shared" si="634"/>
        <v>626.47133419023146</v>
      </c>
      <c r="AN822" s="139">
        <f t="shared" si="635"/>
        <v>4668</v>
      </c>
      <c r="AO822" s="140">
        <f t="shared" si="636"/>
        <v>4668</v>
      </c>
      <c r="AP822" s="141">
        <f t="shared" si="637"/>
        <v>643.01017741285352</v>
      </c>
      <c r="AQ822" s="142">
        <f t="shared" si="638"/>
        <v>3001571.5081632002</v>
      </c>
      <c r="AR822" s="144">
        <f t="shared" si="612"/>
        <v>49832201.619724803</v>
      </c>
      <c r="AS822" s="143">
        <f>INDEX(รายได้แยกตามสิทธิ!$I:$I,MATCH(CalBudget2567!$D822,รายได้แยกตามสิทธิ!$B:$B,0))</f>
        <v>8933505.3399999999</v>
      </c>
      <c r="AT822" s="138">
        <f>INDEX(ผลงานAdjRw_DHES!$D:$D,MATCH(CalBudget2567!$D822,ผลงานAdjRw_DHES!$B:$B,0))</f>
        <v>811.91210000000012</v>
      </c>
      <c r="AU822" s="143">
        <f t="shared" si="639"/>
        <v>11003.044960162557</v>
      </c>
      <c r="AV822" s="139">
        <f t="shared" si="640"/>
        <v>974.29452000000015</v>
      </c>
      <c r="AW822" s="140">
        <f t="shared" si="641"/>
        <v>974.29452000000015</v>
      </c>
      <c r="AX822" s="141">
        <f t="shared" si="642"/>
        <v>11293.525347110848</v>
      </c>
      <c r="AY822" s="142">
        <f t="shared" si="643"/>
        <v>11003219.857171198</v>
      </c>
      <c r="AZ822" s="143">
        <f>INDEX(รายได้แยกตามสิทธิ!$J:$J,MATCH(CalBudget2567!$D822,รายได้แยกตามสิทธิ!$B:$B,0))</f>
        <v>705361.18</v>
      </c>
      <c r="BA822" s="138">
        <f>INDEX(ผลงานAdjRw_DHES!$F:$F,MATCH(CalBudget2567!$D822,ผลงานAdjRw_DHES!$B:$B,0))</f>
        <v>62.996499999999997</v>
      </c>
      <c r="BB822" s="143">
        <f t="shared" si="644"/>
        <v>11196.831252529904</v>
      </c>
      <c r="BC822" s="139">
        <f t="shared" si="645"/>
        <v>75.595799999999997</v>
      </c>
      <c r="BD822" s="140">
        <f t="shared" si="646"/>
        <v>75.595799999999997</v>
      </c>
      <c r="BE822" s="141">
        <f t="shared" si="647"/>
        <v>11492.427597596694</v>
      </c>
      <c r="BF822" s="142">
        <f t="shared" si="648"/>
        <v>868779.25818240014</v>
      </c>
      <c r="BG822" s="143">
        <f>INDEX(รายได้แยกตามสิทธิ!$K:$K,MATCH(CalBudget2567!$D822,รายได้แยกตามสิทธิ!$B:$B,0))</f>
        <v>4429138.05</v>
      </c>
      <c r="BH822" s="138">
        <f>INDEX(ผลงานAdjRw_DHES!$E:$E,MATCH(CalBudget2567!$D822,ผลงานAdjRw_DHES!$B:$B,0))</f>
        <v>42.879800000000003</v>
      </c>
      <c r="BI822" s="143">
        <f t="shared" si="649"/>
        <v>103291.94749042671</v>
      </c>
      <c r="BJ822" s="139">
        <f t="shared" si="650"/>
        <v>51.455760000000005</v>
      </c>
      <c r="BK822" s="140">
        <f t="shared" si="651"/>
        <v>51.455760000000005</v>
      </c>
      <c r="BL822" s="141">
        <f t="shared" si="652"/>
        <v>106018.85490417398</v>
      </c>
      <c r="BM822" s="142">
        <f t="shared" si="653"/>
        <v>5455280.753424</v>
      </c>
      <c r="BN822" s="143">
        <f>INDEX(รายได้แยกตามสิทธิ!$N:$N,MATCH(CalBudget2567!$D822,รายได้แยกตามสิทธิ!$B:$B,0))</f>
        <v>1074619.2</v>
      </c>
      <c r="BO822" s="138">
        <f>INDEX(ผลงานAdjRw_DHES!$I:$I,MATCH(CalBudget2567!$D822,ผลงานAdjRw_DHES!$B:$B,0))</f>
        <v>97.670099999999849</v>
      </c>
      <c r="BP822" s="143">
        <f t="shared" si="654"/>
        <v>11002.540183740997</v>
      </c>
      <c r="BQ822" s="139">
        <f t="shared" si="655"/>
        <v>117.20411999999982</v>
      </c>
      <c r="BR822" s="140">
        <f t="shared" si="656"/>
        <v>117.20411999999982</v>
      </c>
      <c r="BS822" s="141">
        <f t="shared" si="657"/>
        <v>11293.007244591759</v>
      </c>
      <c r="BT822" s="142">
        <f t="shared" si="658"/>
        <v>1323586.9762559999</v>
      </c>
      <c r="BU822" s="144">
        <f t="shared" si="659"/>
        <v>18650866.845033601</v>
      </c>
      <c r="BV822" s="145">
        <f t="shared" si="613"/>
        <v>68483068.464758396</v>
      </c>
      <c r="BW822" s="146">
        <f>INDEX(รายได้แยกตามสิทธิ!$Q:$Q,MATCH(CalBudget2567!$D822,รายได้แยกตามสิทธิ!$B:$B,0))</f>
        <v>0.35</v>
      </c>
      <c r="BX822" s="145">
        <f t="shared" si="660"/>
        <v>23969073.962665439</v>
      </c>
      <c r="BY822" s="141"/>
      <c r="BZ822" s="143">
        <f t="shared" si="661"/>
        <v>90240</v>
      </c>
      <c r="CA822" s="138">
        <f>INDEX(ผลงานOPDVisit_HDC!$C:$C,MATCH(CalBudget2567!$D822,ผลงานOPDVisit_HDC!$A:$A,0))</f>
        <v>90240</v>
      </c>
      <c r="CB822" s="138">
        <f t="shared" si="662"/>
        <v>0</v>
      </c>
    </row>
    <row r="823" spans="1:80" hidden="1" x14ac:dyDescent="0.7">
      <c r="A823" s="136">
        <f>COUNTA($D$16:D823)</f>
        <v>808</v>
      </c>
      <c r="B823" s="1">
        <v>11</v>
      </c>
      <c r="C823" s="2" t="s">
        <v>68</v>
      </c>
      <c r="D823" s="91" t="s">
        <v>881</v>
      </c>
      <c r="E823" s="3" t="s">
        <v>1766</v>
      </c>
      <c r="F823" s="4" t="s">
        <v>1876</v>
      </c>
      <c r="G823" s="1">
        <v>5</v>
      </c>
      <c r="H823" s="3" t="s">
        <v>2964</v>
      </c>
      <c r="I823" s="137">
        <f>INDEX(รายได้แยกตามสิทธิ!$D:$D,MATCH(CalBudget2567!$D823,รายได้แยกตามสิทธิ!$B:$B,0))</f>
        <v>22700315.899999999</v>
      </c>
      <c r="J823" s="138">
        <f>INDEX(ผลงานOPDVisit_HDC!$F:$F,MATCH(CalBudget2567!$D823,ผลงานOPDVisit_HDC!$A:$A,0))</f>
        <v>43312</v>
      </c>
      <c r="K823" s="138">
        <f t="shared" si="614"/>
        <v>524.11146795345394</v>
      </c>
      <c r="L823" s="139">
        <f t="shared" si="615"/>
        <v>51974.400000000001</v>
      </c>
      <c r="M823" s="140">
        <f t="shared" si="616"/>
        <v>51974.400000000001</v>
      </c>
      <c r="N823" s="141">
        <f t="shared" si="617"/>
        <v>537.94801070742517</v>
      </c>
      <c r="O823" s="142">
        <f t="shared" si="618"/>
        <v>27959525.087712001</v>
      </c>
      <c r="P823" s="143">
        <f>INDEX(รายได้แยกตามสิทธิ!$E:$E,MATCH(CalBudget2567!$D823,รายได้แยกตามสิทธิ!$B:$B,0))</f>
        <v>3490795.77</v>
      </c>
      <c r="Q823" s="138">
        <f>INDEX(ผลงานOPDVisit_HDC!$D:$D,MATCH(CalBudget2567!$D823,ผลงานOPDVisit_HDC!$A:$A,0))</f>
        <v>7059</v>
      </c>
      <c r="R823" s="138">
        <f t="shared" si="619"/>
        <v>494.5170378240544</v>
      </c>
      <c r="S823" s="139">
        <f t="shared" si="620"/>
        <v>8470.7999999999993</v>
      </c>
      <c r="T823" s="140">
        <f t="shared" si="621"/>
        <v>8470.7999999999993</v>
      </c>
      <c r="U823" s="141">
        <f t="shared" si="622"/>
        <v>507.57228762260945</v>
      </c>
      <c r="V823" s="142">
        <f t="shared" si="623"/>
        <v>4299543.3339935998</v>
      </c>
      <c r="W823" s="143">
        <f>INDEX(รายได้แยกตามสิทธิ!$F:$F,MATCH(CalBudget2567!$D823,รายได้แยกตามสิทธิ!$B:$B,0))</f>
        <v>4761832.79</v>
      </c>
      <c r="X823" s="138">
        <f>INDEX(ผลงานOPDVisit_HDC!$E:$E,MATCH(CalBudget2567!$D823,ผลงานOPDVisit_HDC!$A:$A,0))</f>
        <v>12322</v>
      </c>
      <c r="Y823" s="138">
        <f t="shared" si="624"/>
        <v>386.44966645025158</v>
      </c>
      <c r="Z823" s="139">
        <f t="shared" si="625"/>
        <v>14786.4</v>
      </c>
      <c r="AA823" s="140">
        <f t="shared" si="626"/>
        <v>14786.4</v>
      </c>
      <c r="AB823" s="141">
        <f t="shared" si="627"/>
        <v>396.65193764453824</v>
      </c>
      <c r="AC823" s="142">
        <f t="shared" si="628"/>
        <v>5865054.2107872004</v>
      </c>
      <c r="AD823" s="143">
        <f>INDEX(รายได้แยกตามสิทธิ!$G:$G,MATCH(CalBudget2567!$D823,รายได้แยกตามสิทธิ!$B:$B,0))</f>
        <v>4201347.38</v>
      </c>
      <c r="AE823" s="138">
        <f>INDEX(ผลงานOPDVisit_HDC!$G:$G,MATCH(CalBudget2567!$D823,ผลงานOPDVisit_HDC!$A:$A,0))</f>
        <v>9163</v>
      </c>
      <c r="AF823" s="138">
        <f t="shared" si="629"/>
        <v>458.51220997489906</v>
      </c>
      <c r="AG823" s="139">
        <f t="shared" si="630"/>
        <v>10995.6</v>
      </c>
      <c r="AH823" s="140">
        <f t="shared" si="631"/>
        <v>10995.6</v>
      </c>
      <c r="AI823" s="141">
        <f t="shared" si="632"/>
        <v>470.61693231823642</v>
      </c>
      <c r="AJ823" s="142">
        <f t="shared" si="633"/>
        <v>5174715.5409984002</v>
      </c>
      <c r="AK823" s="143">
        <f>INDEX(รายได้แยกตามสิทธิ!$H:$H,MATCH(CalBudget2567!$D823,รายได้แยกตามสิทธิ!$B:$B,0))</f>
        <v>21776708.32</v>
      </c>
      <c r="AL823" s="138">
        <f>INDEX(ผลงานOPDVisit_HDC!$K:$K,MATCH(CalBudget2567!$D823,ผลงานOPDVisit_HDC!$A:$A,0))</f>
        <v>14235</v>
      </c>
      <c r="AM823" s="138">
        <f t="shared" si="634"/>
        <v>1529.80037372673</v>
      </c>
      <c r="AN823" s="139">
        <f t="shared" si="635"/>
        <v>17082</v>
      </c>
      <c r="AO823" s="140">
        <f t="shared" si="636"/>
        <v>17082</v>
      </c>
      <c r="AP823" s="141">
        <f t="shared" si="637"/>
        <v>1570.1871035931156</v>
      </c>
      <c r="AQ823" s="142">
        <f t="shared" si="638"/>
        <v>26821936.103577599</v>
      </c>
      <c r="AR823" s="144">
        <f t="shared" si="612"/>
        <v>70120774.277068794</v>
      </c>
      <c r="AS823" s="143">
        <f>INDEX(รายได้แยกตามสิทธิ!$I:$I,MATCH(CalBudget2567!$D823,รายได้แยกตามสิทธิ!$B:$B,0))</f>
        <v>19602194.809999999</v>
      </c>
      <c r="AT823" s="138">
        <f>INDEX(ผลงานAdjRw_DHES!$D:$D,MATCH(CalBudget2567!$D823,ผลงานAdjRw_DHES!$B:$B,0))</f>
        <v>1203.0659999999998</v>
      </c>
      <c r="AU823" s="143">
        <f t="shared" si="639"/>
        <v>16293.532366470337</v>
      </c>
      <c r="AV823" s="139">
        <f t="shared" si="640"/>
        <v>1443.6791999999998</v>
      </c>
      <c r="AW823" s="140">
        <f t="shared" si="641"/>
        <v>1443.6791999999998</v>
      </c>
      <c r="AX823" s="141">
        <f t="shared" si="642"/>
        <v>16723.681620945154</v>
      </c>
      <c r="AY823" s="142">
        <f t="shared" si="643"/>
        <v>24143631.303580798</v>
      </c>
      <c r="AZ823" s="143">
        <f>INDEX(รายได้แยกตามสิทธิ!$J:$J,MATCH(CalBudget2567!$D823,รายได้แยกตามสิทธิ!$B:$B,0))</f>
        <v>1795833.42</v>
      </c>
      <c r="BA823" s="138">
        <f>INDEX(ผลงานAdjRw_DHES!$F:$F,MATCH(CalBudget2567!$D823,ผลงานAdjRw_DHES!$B:$B,0))</f>
        <v>91.554599999999994</v>
      </c>
      <c r="BB823" s="143">
        <f t="shared" si="644"/>
        <v>19614.890131134864</v>
      </c>
      <c r="BC823" s="139">
        <f t="shared" si="645"/>
        <v>109.86551999999999</v>
      </c>
      <c r="BD823" s="140">
        <f t="shared" si="646"/>
        <v>109.86551999999999</v>
      </c>
      <c r="BE823" s="141">
        <f t="shared" si="647"/>
        <v>20132.723230596825</v>
      </c>
      <c r="BF823" s="142">
        <f t="shared" si="648"/>
        <v>2211892.1067455998</v>
      </c>
      <c r="BG823" s="143">
        <f>INDEX(รายได้แยกตามสิทธิ!$K:$K,MATCH(CalBudget2567!$D823,รายได้แยกตามสิทธิ!$B:$B,0))</f>
        <v>3563609.13</v>
      </c>
      <c r="BH823" s="138">
        <f>INDEX(ผลงานAdjRw_DHES!$E:$E,MATCH(CalBudget2567!$D823,ผลงานAdjRw_DHES!$B:$B,0))</f>
        <v>284.91110000000003</v>
      </c>
      <c r="BI823" s="143">
        <f t="shared" si="649"/>
        <v>12507.793237960892</v>
      </c>
      <c r="BJ823" s="139">
        <f t="shared" si="650"/>
        <v>341.89332000000002</v>
      </c>
      <c r="BK823" s="140">
        <f t="shared" si="651"/>
        <v>341.89332000000002</v>
      </c>
      <c r="BL823" s="141">
        <f t="shared" si="652"/>
        <v>12837.99897944306</v>
      </c>
      <c r="BM823" s="142">
        <f t="shared" si="653"/>
        <v>4389226.0932384003</v>
      </c>
      <c r="BN823" s="143">
        <f>INDEX(รายได้แยกตามสิทธิ!$N:$N,MATCH(CalBudget2567!$D823,รายได้แยกตามสิทธิ!$B:$B,0))</f>
        <v>14495623.640000001</v>
      </c>
      <c r="BO823" s="138">
        <f>INDEX(ผลงานAdjRw_DHES!$I:$I,MATCH(CalBudget2567!$D823,ผลงานAdjRw_DHES!$B:$B,0))</f>
        <v>465.04190000000011</v>
      </c>
      <c r="BP823" s="143">
        <f t="shared" si="654"/>
        <v>31170.575468576051</v>
      </c>
      <c r="BQ823" s="139">
        <f t="shared" si="655"/>
        <v>558.05028000000016</v>
      </c>
      <c r="BR823" s="140">
        <f t="shared" si="656"/>
        <v>558.05028000000016</v>
      </c>
      <c r="BS823" s="141">
        <f t="shared" si="657"/>
        <v>31993.478660946457</v>
      </c>
      <c r="BT823" s="142">
        <f t="shared" si="658"/>
        <v>17853969.724915199</v>
      </c>
      <c r="BU823" s="144">
        <f t="shared" si="659"/>
        <v>48598719.228479996</v>
      </c>
      <c r="BV823" s="145">
        <f t="shared" si="613"/>
        <v>118719493.50554879</v>
      </c>
      <c r="BW823" s="146">
        <f>INDEX(รายได้แยกตามสิทธิ!$Q:$Q,MATCH(CalBudget2567!$D823,รายได้แยกตามสิทธิ!$B:$B,0))</f>
        <v>0.26</v>
      </c>
      <c r="BX823" s="145">
        <f t="shared" si="660"/>
        <v>30867068.311442688</v>
      </c>
      <c r="BY823" s="141"/>
      <c r="BZ823" s="143">
        <f t="shared" si="661"/>
        <v>86091</v>
      </c>
      <c r="CA823" s="138">
        <f>INDEX(ผลงานOPDVisit_HDC!$C:$C,MATCH(CalBudget2567!$D823,ผลงานOPDVisit_HDC!$A:$A,0))</f>
        <v>86091</v>
      </c>
      <c r="CB823" s="138">
        <f t="shared" si="662"/>
        <v>0</v>
      </c>
    </row>
    <row r="824" spans="1:80" hidden="1" x14ac:dyDescent="0.7">
      <c r="A824" s="136">
        <f>COUNTA($D$16:D824)</f>
        <v>809</v>
      </c>
      <c r="B824" s="1">
        <v>11</v>
      </c>
      <c r="C824" s="2" t="s">
        <v>68</v>
      </c>
      <c r="D824" s="91" t="s">
        <v>882</v>
      </c>
      <c r="E824" s="3" t="s">
        <v>1767</v>
      </c>
      <c r="F824" s="4" t="s">
        <v>1876</v>
      </c>
      <c r="G824" s="1">
        <v>12</v>
      </c>
      <c r="H824" s="3" t="s">
        <v>2970</v>
      </c>
      <c r="I824" s="137">
        <f>INDEX(รายได้แยกตามสิทธิ!$D:$D,MATCH(CalBudget2567!$D824,รายได้แยกตามสิทธิ!$B:$B,0))</f>
        <v>61402400.840000004</v>
      </c>
      <c r="J824" s="138">
        <f>INDEX(ผลงานOPDVisit_HDC!$F:$F,MATCH(CalBudget2567!$D824,ผลงานOPDVisit_HDC!$A:$A,0))</f>
        <v>94016</v>
      </c>
      <c r="K824" s="138">
        <f t="shared" si="614"/>
        <v>653.10586325731799</v>
      </c>
      <c r="L824" s="139">
        <f t="shared" si="615"/>
        <v>112819.2</v>
      </c>
      <c r="M824" s="140">
        <f t="shared" si="616"/>
        <v>112819.2</v>
      </c>
      <c r="N824" s="141">
        <f t="shared" si="617"/>
        <v>670.34785804731121</v>
      </c>
      <c r="O824" s="142">
        <f t="shared" si="618"/>
        <v>75628109.066611215</v>
      </c>
      <c r="P824" s="143">
        <f>INDEX(รายได้แยกตามสิทธิ!$E:$E,MATCH(CalBudget2567!$D824,รายได้แยกตามสิทธิ!$B:$B,0))</f>
        <v>19223657.600000001</v>
      </c>
      <c r="Q824" s="138">
        <f>INDEX(ผลงานOPDVisit_HDC!$D:$D,MATCH(CalBudget2567!$D824,ผลงานOPDVisit_HDC!$A:$A,0))</f>
        <v>21105</v>
      </c>
      <c r="R824" s="138">
        <f t="shared" si="619"/>
        <v>910.85797678275298</v>
      </c>
      <c r="S824" s="139">
        <f t="shared" si="620"/>
        <v>25326</v>
      </c>
      <c r="T824" s="140">
        <f t="shared" si="621"/>
        <v>25326</v>
      </c>
      <c r="U824" s="141">
        <f t="shared" si="622"/>
        <v>934.90462736981772</v>
      </c>
      <c r="V824" s="142">
        <f t="shared" si="623"/>
        <v>23677394.592768002</v>
      </c>
      <c r="W824" s="143">
        <f>INDEX(รายได้แยกตามสิทธิ!$F:$F,MATCH(CalBudget2567!$D824,รายได้แยกตามสิทธิ!$B:$B,0))</f>
        <v>3903611.01</v>
      </c>
      <c r="X824" s="138">
        <f>INDEX(ผลงานOPDVisit_HDC!$E:$E,MATCH(CalBudget2567!$D824,ผลงานOPDVisit_HDC!$A:$A,0))</f>
        <v>8197</v>
      </c>
      <c r="Y824" s="138">
        <f t="shared" si="624"/>
        <v>476.22435159204582</v>
      </c>
      <c r="Z824" s="139">
        <f t="shared" si="625"/>
        <v>9836.4</v>
      </c>
      <c r="AA824" s="140">
        <f t="shared" si="626"/>
        <v>9836.4</v>
      </c>
      <c r="AB824" s="141">
        <f t="shared" si="627"/>
        <v>488.79667447407581</v>
      </c>
      <c r="AC824" s="142">
        <f t="shared" si="628"/>
        <v>4807999.6087967996</v>
      </c>
      <c r="AD824" s="143">
        <f>INDEX(รายได้แยกตามสิทธิ!$G:$G,MATCH(CalBudget2567!$D824,รายได้แยกตามสิทธิ!$B:$B,0))</f>
        <v>4990836.3499999996</v>
      </c>
      <c r="AE824" s="138">
        <f>INDEX(ผลงานOPDVisit_HDC!$G:$G,MATCH(CalBudget2567!$D824,ผลงานOPDVisit_HDC!$A:$A,0))</f>
        <v>6988</v>
      </c>
      <c r="AF824" s="138">
        <f t="shared" si="629"/>
        <v>714.20096594161419</v>
      </c>
      <c r="AG824" s="139">
        <f t="shared" si="630"/>
        <v>8385.6</v>
      </c>
      <c r="AH824" s="140">
        <f t="shared" si="631"/>
        <v>8385.6</v>
      </c>
      <c r="AI824" s="141">
        <f t="shared" si="632"/>
        <v>733.05587144247284</v>
      </c>
      <c r="AJ824" s="142">
        <f t="shared" si="633"/>
        <v>6147113.3155680001</v>
      </c>
      <c r="AK824" s="143">
        <f>INDEX(รายได้แยกตามสิทธิ!$H:$H,MATCH(CalBudget2567!$D824,รายได้แยกตามสิทธิ!$B:$B,0))</f>
        <v>8740277.5099999998</v>
      </c>
      <c r="AL824" s="138">
        <f>INDEX(ผลงานOPDVisit_HDC!$K:$K,MATCH(CalBudget2567!$D824,ผลงานOPDVisit_HDC!$A:$A,0))</f>
        <v>6250</v>
      </c>
      <c r="AM824" s="138">
        <f t="shared" si="634"/>
        <v>1398.4444016</v>
      </c>
      <c r="AN824" s="139">
        <f t="shared" si="635"/>
        <v>7500</v>
      </c>
      <c r="AO824" s="140">
        <f t="shared" si="636"/>
        <v>7500</v>
      </c>
      <c r="AP824" s="141">
        <f t="shared" si="637"/>
        <v>1435.36333380224</v>
      </c>
      <c r="AQ824" s="142">
        <f t="shared" si="638"/>
        <v>10765225.003516801</v>
      </c>
      <c r="AR824" s="144">
        <f t="shared" si="612"/>
        <v>121025841.58726081</v>
      </c>
      <c r="AS824" s="143">
        <f>INDEX(รายได้แยกตามสิทธิ!$I:$I,MATCH(CalBudget2567!$D824,รายได้แยกตามสิทธิ!$B:$B,0))</f>
        <v>30359146.18</v>
      </c>
      <c r="AT824" s="138">
        <f>INDEX(ผลงานAdjRw_DHES!$D:$D,MATCH(CalBudget2567!$D824,ผลงานAdjRw_DHES!$B:$B,0))</f>
        <v>2659.2772999999997</v>
      </c>
      <c r="AU824" s="143">
        <f t="shared" si="639"/>
        <v>11416.314567871505</v>
      </c>
      <c r="AV824" s="139">
        <f t="shared" si="640"/>
        <v>3191.1327599999995</v>
      </c>
      <c r="AW824" s="140">
        <f t="shared" si="641"/>
        <v>3191.1327599999995</v>
      </c>
      <c r="AX824" s="141">
        <f t="shared" si="642"/>
        <v>11717.705272463312</v>
      </c>
      <c r="AY824" s="142">
        <f t="shared" si="643"/>
        <v>37392753.166982397</v>
      </c>
      <c r="AZ824" s="143">
        <f>INDEX(รายได้แยกตามสิทธิ!$J:$J,MATCH(CalBudget2567!$D824,รายได้แยกตามสิทธิ!$B:$B,0))</f>
        <v>4462445.43</v>
      </c>
      <c r="BA824" s="138">
        <f>INDEX(ผลงานAdjRw_DHES!$F:$F,MATCH(CalBudget2567!$D824,ผลงานAdjRw_DHES!$B:$B,0))</f>
        <v>417.5471</v>
      </c>
      <c r="BB824" s="143">
        <f t="shared" si="644"/>
        <v>10687.286368412089</v>
      </c>
      <c r="BC824" s="139">
        <f t="shared" si="645"/>
        <v>501.05651999999998</v>
      </c>
      <c r="BD824" s="140">
        <f t="shared" si="646"/>
        <v>501.05651999999998</v>
      </c>
      <c r="BE824" s="141">
        <f t="shared" si="647"/>
        <v>10969.430728538169</v>
      </c>
      <c r="BF824" s="142">
        <f t="shared" si="648"/>
        <v>5496304.7872223994</v>
      </c>
      <c r="BG824" s="143">
        <f>INDEX(รายได้แยกตามสิทธิ!$K:$K,MATCH(CalBudget2567!$D824,รายได้แยกตามสิทธิ!$B:$B,0))</f>
        <v>1294026.6599999999</v>
      </c>
      <c r="BH824" s="138">
        <f>INDEX(ผลงานAdjRw_DHES!$E:$E,MATCH(CalBudget2567!$D824,ผลงานAdjRw_DHES!$B:$B,0))</f>
        <v>107.1247</v>
      </c>
      <c r="BI824" s="143">
        <f t="shared" si="649"/>
        <v>12079.629254504329</v>
      </c>
      <c r="BJ824" s="139">
        <f t="shared" si="650"/>
        <v>128.54964000000001</v>
      </c>
      <c r="BK824" s="140">
        <f t="shared" si="651"/>
        <v>128.54964000000001</v>
      </c>
      <c r="BL824" s="141">
        <f t="shared" si="652"/>
        <v>12398.531466823242</v>
      </c>
      <c r="BM824" s="142">
        <f t="shared" si="653"/>
        <v>1593826.7565887999</v>
      </c>
      <c r="BN824" s="143">
        <f>INDEX(รายได้แยกตามสิทธิ!$N:$N,MATCH(CalBudget2567!$D824,รายได้แยกตามสิทธิ!$B:$B,0))</f>
        <v>9557849.4600000009</v>
      </c>
      <c r="BO824" s="138">
        <f>INDEX(ผลงานAdjRw_DHES!$I:$I,MATCH(CalBudget2567!$D824,ผลงานAdjRw_DHES!$B:$B,0))</f>
        <v>380.88330000000053</v>
      </c>
      <c r="BP824" s="143">
        <f t="shared" si="654"/>
        <v>25093.905298552043</v>
      </c>
      <c r="BQ824" s="139">
        <f t="shared" si="655"/>
        <v>457.05996000000061</v>
      </c>
      <c r="BR824" s="140">
        <f t="shared" si="656"/>
        <v>457.05996000000061</v>
      </c>
      <c r="BS824" s="141">
        <f t="shared" si="657"/>
        <v>25756.384398433816</v>
      </c>
      <c r="BT824" s="142">
        <f t="shared" si="658"/>
        <v>11772212.022892799</v>
      </c>
      <c r="BU824" s="144">
        <f t="shared" si="659"/>
        <v>56255096.733686402</v>
      </c>
      <c r="BV824" s="145">
        <f t="shared" si="613"/>
        <v>177280938.32094723</v>
      </c>
      <c r="BW824" s="146">
        <f>INDEX(รายได้แยกตามสิทธิ!$Q:$Q,MATCH(CalBudget2567!$D824,รายได้แยกตามสิทธิ!$B:$B,0))</f>
        <v>0.32</v>
      </c>
      <c r="BX824" s="145">
        <f t="shared" si="660"/>
        <v>56729900.262703113</v>
      </c>
      <c r="BY824" s="141"/>
      <c r="BZ824" s="143">
        <f t="shared" si="661"/>
        <v>136556</v>
      </c>
      <c r="CA824" s="138">
        <f>INDEX(ผลงานOPDVisit_HDC!$C:$C,MATCH(CalBudget2567!$D824,ผลงานOPDVisit_HDC!$A:$A,0))</f>
        <v>136556</v>
      </c>
      <c r="CB824" s="138">
        <f t="shared" si="662"/>
        <v>0</v>
      </c>
    </row>
    <row r="825" spans="1:80" hidden="1" x14ac:dyDescent="0.7">
      <c r="A825" s="136">
        <f>COUNTA($D$16:D825)</f>
        <v>810</v>
      </c>
      <c r="B825" s="1">
        <v>11</v>
      </c>
      <c r="C825" s="2" t="s">
        <v>68</v>
      </c>
      <c r="D825" s="91" t="s">
        <v>883</v>
      </c>
      <c r="E825" s="3" t="s">
        <v>1768</v>
      </c>
      <c r="F825" s="4" t="s">
        <v>1876</v>
      </c>
      <c r="G825" s="1">
        <v>6</v>
      </c>
      <c r="H825" s="3" t="s">
        <v>2965</v>
      </c>
      <c r="I825" s="137">
        <f>INDEX(รายได้แยกตามสิทธิ!$D:$D,MATCH(CalBudget2567!$D825,รายได้แยกตามสิทธิ!$B:$B,0))</f>
        <v>35077032.899999999</v>
      </c>
      <c r="J825" s="138">
        <f>INDEX(ผลงานOPDVisit_HDC!$F:$F,MATCH(CalBudget2567!$D825,ผลงานOPDVisit_HDC!$A:$A,0))</f>
        <v>69701</v>
      </c>
      <c r="K825" s="138">
        <f t="shared" si="614"/>
        <v>503.2500667135335</v>
      </c>
      <c r="L825" s="139">
        <f t="shared" si="615"/>
        <v>83641.2</v>
      </c>
      <c r="M825" s="140">
        <f t="shared" si="616"/>
        <v>83641.2</v>
      </c>
      <c r="N825" s="141">
        <f t="shared" si="617"/>
        <v>516.53586847477084</v>
      </c>
      <c r="O825" s="142">
        <f t="shared" si="618"/>
        <v>43203679.882271998</v>
      </c>
      <c r="P825" s="143">
        <f>INDEX(รายได้แยกตามสิทธิ!$E:$E,MATCH(CalBudget2567!$D825,รายได้แยกตามสิทธิ!$B:$B,0))</f>
        <v>4217212.25</v>
      </c>
      <c r="Q825" s="138">
        <f>INDEX(ผลงานOPDVisit_HDC!$D:$D,MATCH(CalBudget2567!$D825,ผลงานOPDVisit_HDC!$A:$A,0))</f>
        <v>9771</v>
      </c>
      <c r="R825" s="138">
        <f t="shared" si="619"/>
        <v>431.60497901954761</v>
      </c>
      <c r="S825" s="139">
        <f t="shared" si="620"/>
        <v>11725.199999999999</v>
      </c>
      <c r="T825" s="140">
        <f t="shared" si="621"/>
        <v>11725.199999999999</v>
      </c>
      <c r="U825" s="141">
        <f t="shared" si="622"/>
        <v>442.99935046566367</v>
      </c>
      <c r="V825" s="142">
        <f t="shared" si="623"/>
        <v>5194255.9840799989</v>
      </c>
      <c r="W825" s="143">
        <f>INDEX(รายได้แยกตามสิทธิ!$F:$F,MATCH(CalBudget2567!$D825,รายได้แยกตามสิทธิ!$B:$B,0))</f>
        <v>1555566.75</v>
      </c>
      <c r="X825" s="138">
        <f>INDEX(ผลงานOPDVisit_HDC!$E:$E,MATCH(CalBudget2567!$D825,ผลงานOPDVisit_HDC!$A:$A,0))</f>
        <v>5368</v>
      </c>
      <c r="Y825" s="138">
        <f t="shared" si="624"/>
        <v>289.78516207153501</v>
      </c>
      <c r="Z825" s="139">
        <f t="shared" si="625"/>
        <v>6441.5999999999995</v>
      </c>
      <c r="AA825" s="140">
        <f t="shared" si="626"/>
        <v>6441.5999999999995</v>
      </c>
      <c r="AB825" s="141">
        <f t="shared" si="627"/>
        <v>297.43549035022352</v>
      </c>
      <c r="AC825" s="142">
        <f t="shared" si="628"/>
        <v>1915960.4546399997</v>
      </c>
      <c r="AD825" s="143">
        <f>INDEX(รายได้แยกตามสิทธิ!$G:$G,MATCH(CalBudget2567!$D825,รายได้แยกตามสิทธิ!$B:$B,0))</f>
        <v>721210</v>
      </c>
      <c r="AE825" s="138">
        <f>INDEX(ผลงานOPDVisit_HDC!$G:$G,MATCH(CalBudget2567!$D825,ผลงานOPDVisit_HDC!$A:$A,0))</f>
        <v>2222</v>
      </c>
      <c r="AF825" s="138">
        <f t="shared" si="629"/>
        <v>324.57695769576958</v>
      </c>
      <c r="AG825" s="139">
        <f t="shared" si="630"/>
        <v>2666.4</v>
      </c>
      <c r="AH825" s="140">
        <f t="shared" si="631"/>
        <v>2666.4</v>
      </c>
      <c r="AI825" s="141">
        <f t="shared" si="632"/>
        <v>333.14578937893788</v>
      </c>
      <c r="AJ825" s="142">
        <f t="shared" si="633"/>
        <v>888299.93279999995</v>
      </c>
      <c r="AK825" s="143">
        <f>INDEX(รายได้แยกตามสิทธิ!$H:$H,MATCH(CalBudget2567!$D825,รายได้แยกตามสิทธิ!$B:$B,0))</f>
        <v>3728527.9899999998</v>
      </c>
      <c r="AL825" s="138">
        <f>INDEX(ผลงานOPDVisit_HDC!$K:$K,MATCH(CalBudget2567!$D825,ผลงานOPDVisit_HDC!$A:$A,0))</f>
        <v>3133</v>
      </c>
      <c r="AM825" s="138">
        <f t="shared" si="634"/>
        <v>1190.0823459942546</v>
      </c>
      <c r="AN825" s="139">
        <f t="shared" si="635"/>
        <v>3759.6</v>
      </c>
      <c r="AO825" s="140">
        <f t="shared" si="636"/>
        <v>3759.6</v>
      </c>
      <c r="AP825" s="141">
        <f t="shared" si="637"/>
        <v>1221.5005199285029</v>
      </c>
      <c r="AQ825" s="142">
        <f t="shared" si="638"/>
        <v>4592353.3547231993</v>
      </c>
      <c r="AR825" s="144">
        <f t="shared" si="612"/>
        <v>55794549.608515203</v>
      </c>
      <c r="AS825" s="143">
        <f>INDEX(รายได้แยกตามสิทธิ!$I:$I,MATCH(CalBudget2567!$D825,รายได้แยกตามสิทธิ!$B:$B,0))</f>
        <v>15753638</v>
      </c>
      <c r="AT825" s="138">
        <f>INDEX(ผลงานAdjRw_DHES!$D:$D,MATCH(CalBudget2567!$D825,ผลงานAdjRw_DHES!$B:$B,0))</f>
        <v>1160.8208</v>
      </c>
      <c r="AU825" s="143">
        <f t="shared" si="639"/>
        <v>13571.11967669773</v>
      </c>
      <c r="AV825" s="139">
        <f t="shared" si="640"/>
        <v>1392.98496</v>
      </c>
      <c r="AW825" s="140">
        <f t="shared" si="641"/>
        <v>1392.98496</v>
      </c>
      <c r="AX825" s="141">
        <f t="shared" si="642"/>
        <v>13929.397236162549</v>
      </c>
      <c r="AY825" s="142">
        <f t="shared" si="643"/>
        <v>19403440.851840001</v>
      </c>
      <c r="AZ825" s="143">
        <f>INDEX(รายได้แยกตามสิทธิ!$J:$J,MATCH(CalBudget2567!$D825,รายได้แยกตามสิทธิ!$B:$B,0))</f>
        <v>1356292.25</v>
      </c>
      <c r="BA825" s="138">
        <f>INDEX(ผลงานAdjRw_DHES!$F:$F,MATCH(CalBudget2567!$D825,ผลงานAdjRw_DHES!$B:$B,0))</f>
        <v>120.2946</v>
      </c>
      <c r="BB825" s="143">
        <f t="shared" si="644"/>
        <v>11274.755890954373</v>
      </c>
      <c r="BC825" s="139">
        <f t="shared" si="645"/>
        <v>144.35352</v>
      </c>
      <c r="BD825" s="140">
        <f t="shared" si="646"/>
        <v>144.35352</v>
      </c>
      <c r="BE825" s="141">
        <f t="shared" si="647"/>
        <v>11572.409446475569</v>
      </c>
      <c r="BF825" s="142">
        <f t="shared" si="648"/>
        <v>1670518.0384800001</v>
      </c>
      <c r="BG825" s="143">
        <f>INDEX(รายได้แยกตามสิทธิ!$K:$K,MATCH(CalBudget2567!$D825,รายได้แยกตามสิทธิ!$B:$B,0))</f>
        <v>485111.25</v>
      </c>
      <c r="BH825" s="138">
        <f>INDEX(ผลงานAdjRw_DHES!$E:$E,MATCH(CalBudget2567!$D825,ผลงานAdjRw_DHES!$B:$B,0))</f>
        <v>40.286900000000003</v>
      </c>
      <c r="BI825" s="143">
        <f t="shared" si="649"/>
        <v>12041.414206603138</v>
      </c>
      <c r="BJ825" s="139">
        <f t="shared" si="650"/>
        <v>48.344280000000005</v>
      </c>
      <c r="BK825" s="140">
        <f t="shared" si="651"/>
        <v>48.344280000000005</v>
      </c>
      <c r="BL825" s="141">
        <f t="shared" si="652"/>
        <v>12359.307541657461</v>
      </c>
      <c r="BM825" s="142">
        <f t="shared" si="653"/>
        <v>597501.82440000004</v>
      </c>
      <c r="BN825" s="143">
        <f>INDEX(รายได้แยกตามสิทธิ!$N:$N,MATCH(CalBudget2567!$D825,รายได้แยกตามสิทธิ!$B:$B,0))</f>
        <v>1662828.93</v>
      </c>
      <c r="BO825" s="138">
        <f>INDEX(ผลงานAdjRw_DHES!$I:$I,MATCH(CalBudget2567!$D825,ผลงานAdjRw_DHES!$B:$B,0))</f>
        <v>122.93180000000007</v>
      </c>
      <c r="BP825" s="143">
        <f t="shared" si="654"/>
        <v>13526.434413227489</v>
      </c>
      <c r="BQ825" s="139">
        <f t="shared" si="655"/>
        <v>147.51816000000008</v>
      </c>
      <c r="BR825" s="140">
        <f t="shared" si="656"/>
        <v>147.51816000000008</v>
      </c>
      <c r="BS825" s="141">
        <f t="shared" si="657"/>
        <v>13883.532281736694</v>
      </c>
      <c r="BT825" s="142">
        <f t="shared" si="658"/>
        <v>2048073.1365023998</v>
      </c>
      <c r="BU825" s="144">
        <f t="shared" si="659"/>
        <v>23719533.8512224</v>
      </c>
      <c r="BV825" s="145">
        <f t="shared" si="613"/>
        <v>79514083.459737599</v>
      </c>
      <c r="BW825" s="146">
        <f>INDEX(รายได้แยกตามสิทธิ!$Q:$Q,MATCH(CalBudget2567!$D825,รายได้แยกตามสิทธิ!$B:$B,0))</f>
        <v>0.48</v>
      </c>
      <c r="BX825" s="145">
        <f t="shared" si="660"/>
        <v>38166760.060674049</v>
      </c>
      <c r="BY825" s="141"/>
      <c r="BZ825" s="143">
        <f t="shared" si="661"/>
        <v>90195</v>
      </c>
      <c r="CA825" s="138">
        <f>INDEX(ผลงานOPDVisit_HDC!$C:$C,MATCH(CalBudget2567!$D825,ผลงานOPDVisit_HDC!$A:$A,0))</f>
        <v>90195</v>
      </c>
      <c r="CB825" s="138">
        <f t="shared" si="662"/>
        <v>0</v>
      </c>
    </row>
    <row r="826" spans="1:80" hidden="1" x14ac:dyDescent="0.7">
      <c r="A826" s="136">
        <f>COUNTA($D$16:D826)</f>
        <v>811</v>
      </c>
      <c r="B826" s="1">
        <v>11</v>
      </c>
      <c r="C826" s="2" t="s">
        <v>68</v>
      </c>
      <c r="D826" s="91" t="s">
        <v>884</v>
      </c>
      <c r="E826" s="3" t="s">
        <v>1769</v>
      </c>
      <c r="F826" s="4" t="s">
        <v>1876</v>
      </c>
      <c r="G826" s="1">
        <v>6</v>
      </c>
      <c r="H826" s="3" t="s">
        <v>2965</v>
      </c>
      <c r="I826" s="137">
        <f>INDEX(รายได้แยกตามสิทธิ!$D:$D,MATCH(CalBudget2567!$D826,รายได้แยกตามสิทธิ!$B:$B,0))</f>
        <v>32815022.890000001</v>
      </c>
      <c r="J826" s="138">
        <f>INDEX(ผลงานOPDVisit_HDC!$F:$F,MATCH(CalBudget2567!$D826,ผลงานOPDVisit_HDC!$A:$A,0))</f>
        <v>60659</v>
      </c>
      <c r="K826" s="138">
        <f t="shared" si="614"/>
        <v>540.97533572924056</v>
      </c>
      <c r="L826" s="139">
        <f t="shared" si="615"/>
        <v>72790.8</v>
      </c>
      <c r="M826" s="140">
        <f t="shared" si="616"/>
        <v>72790.8</v>
      </c>
      <c r="N826" s="141">
        <f t="shared" si="617"/>
        <v>555.25708459249256</v>
      </c>
      <c r="O826" s="142">
        <f t="shared" si="618"/>
        <v>40417607.39315521</v>
      </c>
      <c r="P826" s="143">
        <f>INDEX(รายได้แยกตามสิทธิ!$E:$E,MATCH(CalBudget2567!$D826,รายได้แยกตามสิทธิ!$B:$B,0))</f>
        <v>5264230.76</v>
      </c>
      <c r="Q826" s="138">
        <f>INDEX(ผลงานOPDVisit_HDC!$D:$D,MATCH(CalBudget2567!$D826,ผลงานOPDVisit_HDC!$A:$A,0))</f>
        <v>10109</v>
      </c>
      <c r="R826" s="138">
        <f t="shared" si="619"/>
        <v>520.74693441487784</v>
      </c>
      <c r="S826" s="139">
        <f t="shared" si="620"/>
        <v>12130.8</v>
      </c>
      <c r="T826" s="140">
        <f t="shared" si="621"/>
        <v>12130.8</v>
      </c>
      <c r="U826" s="141">
        <f t="shared" si="622"/>
        <v>534.49465348343062</v>
      </c>
      <c r="V826" s="142">
        <f t="shared" si="623"/>
        <v>6483847.7424767995</v>
      </c>
      <c r="W826" s="143">
        <f>INDEX(รายได้แยกตามสิทธิ!$F:$F,MATCH(CalBudget2567!$D826,รายได้แยกตามสิทธิ!$B:$B,0))</f>
        <v>2061823</v>
      </c>
      <c r="X826" s="138">
        <f>INDEX(ผลงานOPDVisit_HDC!$E:$E,MATCH(CalBudget2567!$D826,ผลงานOPDVisit_HDC!$A:$A,0))</f>
        <v>5275</v>
      </c>
      <c r="Y826" s="138">
        <f t="shared" si="624"/>
        <v>390.8669194312796</v>
      </c>
      <c r="Z826" s="139">
        <f t="shared" si="625"/>
        <v>6330</v>
      </c>
      <c r="AA826" s="140">
        <f t="shared" si="626"/>
        <v>6330</v>
      </c>
      <c r="AB826" s="141">
        <f t="shared" si="627"/>
        <v>401.1858061042654</v>
      </c>
      <c r="AC826" s="142">
        <f t="shared" si="628"/>
        <v>2539506.15264</v>
      </c>
      <c r="AD826" s="143">
        <f>INDEX(รายได้แยกตามสิทธิ!$G:$G,MATCH(CalBudget2567!$D826,รายได้แยกตามสิทธิ!$B:$B,0))</f>
        <v>663214.25</v>
      </c>
      <c r="AE826" s="138">
        <f>INDEX(ผลงานOPDVisit_HDC!$G:$G,MATCH(CalBudget2567!$D826,ผลงานOPDVisit_HDC!$A:$A,0))</f>
        <v>2230</v>
      </c>
      <c r="AF826" s="138">
        <f t="shared" si="629"/>
        <v>297.40549327354262</v>
      </c>
      <c r="AG826" s="139">
        <f t="shared" si="630"/>
        <v>2676</v>
      </c>
      <c r="AH826" s="140">
        <f t="shared" si="631"/>
        <v>2676</v>
      </c>
      <c r="AI826" s="141">
        <f t="shared" si="632"/>
        <v>305.25699829596414</v>
      </c>
      <c r="AJ826" s="142">
        <f t="shared" si="633"/>
        <v>816867.72744000005</v>
      </c>
      <c r="AK826" s="143">
        <f>INDEX(รายได้แยกตามสิทธิ!$H:$H,MATCH(CalBudget2567!$D826,รายได้แยกตามสิทธิ!$B:$B,0))</f>
        <v>2854099.5</v>
      </c>
      <c r="AL826" s="138">
        <f>INDEX(ผลงานOPDVisit_HDC!$K:$K,MATCH(CalBudget2567!$D826,ผลงานOPDVisit_HDC!$A:$A,0))</f>
        <v>3494</v>
      </c>
      <c r="AM826" s="138">
        <f t="shared" si="634"/>
        <v>816.85732684602181</v>
      </c>
      <c r="AN826" s="139">
        <f t="shared" si="635"/>
        <v>4192.8</v>
      </c>
      <c r="AO826" s="140">
        <f t="shared" si="636"/>
        <v>4192.8</v>
      </c>
      <c r="AP826" s="141">
        <f t="shared" si="637"/>
        <v>838.42236027475678</v>
      </c>
      <c r="AQ826" s="142">
        <f t="shared" si="638"/>
        <v>3515337.2721600002</v>
      </c>
      <c r="AR826" s="144">
        <f t="shared" si="612"/>
        <v>53773166.287872009</v>
      </c>
      <c r="AS826" s="143">
        <f>INDEX(รายได้แยกตามสิทธิ!$I:$I,MATCH(CalBudget2567!$D826,รายได้แยกตามสิทธิ!$B:$B,0))</f>
        <v>23343267.149999999</v>
      </c>
      <c r="AT826" s="138">
        <f>INDEX(ผลงานAdjRw_DHES!$D:$D,MATCH(CalBudget2567!$D826,ผลงานAdjRw_DHES!$B:$B,0))</f>
        <v>2665.9397999999992</v>
      </c>
      <c r="AU826" s="143">
        <f t="shared" si="639"/>
        <v>8756.1118784452701</v>
      </c>
      <c r="AV826" s="139">
        <f t="shared" si="640"/>
        <v>3199.1277599999989</v>
      </c>
      <c r="AW826" s="140">
        <f t="shared" si="641"/>
        <v>3199.1277599999989</v>
      </c>
      <c r="AX826" s="141">
        <f t="shared" si="642"/>
        <v>8987.2732320362247</v>
      </c>
      <c r="AY826" s="142">
        <f t="shared" si="643"/>
        <v>28751435.283311997</v>
      </c>
      <c r="AZ826" s="143">
        <f>INDEX(รายได้แยกตามสิทธิ!$J:$J,MATCH(CalBudget2567!$D826,รายได้แยกตามสิทธิ!$B:$B,0))</f>
        <v>2425694.13</v>
      </c>
      <c r="BA826" s="138">
        <f>INDEX(ผลงานAdjRw_DHES!$F:$F,MATCH(CalBudget2567!$D826,ผลงานAdjRw_DHES!$B:$B,0))</f>
        <v>243.63050000000001</v>
      </c>
      <c r="BB826" s="143">
        <f t="shared" si="644"/>
        <v>9956.4468734415423</v>
      </c>
      <c r="BC826" s="139">
        <f t="shared" si="645"/>
        <v>292.35660000000001</v>
      </c>
      <c r="BD826" s="140">
        <f t="shared" si="646"/>
        <v>292.35660000000001</v>
      </c>
      <c r="BE826" s="141">
        <f t="shared" si="647"/>
        <v>10219.297070900398</v>
      </c>
      <c r="BF826" s="142">
        <f t="shared" si="648"/>
        <v>2987678.9460383994</v>
      </c>
      <c r="BG826" s="143">
        <f>INDEX(รายได้แยกตามสิทธิ!$K:$K,MATCH(CalBudget2567!$D826,รายได้แยกตามสิทธิ!$B:$B,0))</f>
        <v>1027832.69</v>
      </c>
      <c r="BH826" s="138">
        <f>INDEX(ผลงานAdjRw_DHES!$E:$E,MATCH(CalBudget2567!$D826,ผลงานAdjRw_DHES!$B:$B,0))</f>
        <v>98.668000000000006</v>
      </c>
      <c r="BI826" s="143">
        <f t="shared" si="649"/>
        <v>10417.08243807516</v>
      </c>
      <c r="BJ826" s="139">
        <f t="shared" si="650"/>
        <v>118.4016</v>
      </c>
      <c r="BK826" s="140">
        <f t="shared" si="651"/>
        <v>118.4016</v>
      </c>
      <c r="BL826" s="141">
        <f t="shared" si="652"/>
        <v>10692.093414440344</v>
      </c>
      <c r="BM826" s="142">
        <f t="shared" si="653"/>
        <v>1265960.9676191998</v>
      </c>
      <c r="BN826" s="143">
        <f>INDEX(รายได้แยกตามสิทธิ!$N:$N,MATCH(CalBudget2567!$D826,รายได้แยกตามสิทธิ!$B:$B,0))</f>
        <v>3475299.25</v>
      </c>
      <c r="BO826" s="138">
        <f>INDEX(ผลงานAdjRw_DHES!$I:$I,MATCH(CalBudget2567!$D826,ผลงานAdjRw_DHES!$B:$B,0))</f>
        <v>158.86710000000116</v>
      </c>
      <c r="BP826" s="143">
        <f t="shared" si="654"/>
        <v>21875.51261400236</v>
      </c>
      <c r="BQ826" s="139">
        <f t="shared" si="655"/>
        <v>190.64052000000137</v>
      </c>
      <c r="BR826" s="140">
        <f t="shared" si="656"/>
        <v>190.64052000000137</v>
      </c>
      <c r="BS826" s="141">
        <f t="shared" si="657"/>
        <v>22453.026147012024</v>
      </c>
      <c r="BT826" s="142">
        <f t="shared" si="658"/>
        <v>4280456.5802399991</v>
      </c>
      <c r="BU826" s="144">
        <f t="shared" si="659"/>
        <v>37285531.777209595</v>
      </c>
      <c r="BV826" s="145">
        <f t="shared" si="613"/>
        <v>91058698.065081596</v>
      </c>
      <c r="BW826" s="146">
        <f>INDEX(รายได้แยกตามสิทธิ!$Q:$Q,MATCH(CalBudget2567!$D826,รายได้แยกตามสิทธิ!$B:$B,0))</f>
        <v>0.48</v>
      </c>
      <c r="BX826" s="145">
        <f t="shared" si="660"/>
        <v>43708175.071239166</v>
      </c>
      <c r="BY826" s="141"/>
      <c r="BZ826" s="143">
        <f t="shared" si="661"/>
        <v>81767</v>
      </c>
      <c r="CA826" s="138">
        <f>INDEX(ผลงานOPDVisit_HDC!$C:$C,MATCH(CalBudget2567!$D826,ผลงานOPDVisit_HDC!$A:$A,0))</f>
        <v>81767</v>
      </c>
      <c r="CB826" s="138">
        <f t="shared" si="662"/>
        <v>0</v>
      </c>
    </row>
    <row r="827" spans="1:80" hidden="1" x14ac:dyDescent="0.7">
      <c r="A827" s="136">
        <f>COUNTA($D$16:D827)</f>
        <v>812</v>
      </c>
      <c r="B827" s="1">
        <v>11</v>
      </c>
      <c r="C827" s="2" t="s">
        <v>68</v>
      </c>
      <c r="D827" s="91" t="s">
        <v>885</v>
      </c>
      <c r="E827" s="3" t="s">
        <v>1770</v>
      </c>
      <c r="F827" s="4" t="s">
        <v>1876</v>
      </c>
      <c r="G827" s="1">
        <v>5</v>
      </c>
      <c r="H827" s="3" t="s">
        <v>2964</v>
      </c>
      <c r="I827" s="137">
        <f>INDEX(รายได้แยกตามสิทธิ!$D:$D,MATCH(CalBudget2567!$D827,รายได้แยกตามสิทธิ!$B:$B,0))</f>
        <v>18967757.050000001</v>
      </c>
      <c r="J827" s="138">
        <f>INDEX(ผลงานOPDVisit_HDC!$F:$F,MATCH(CalBudget2567!$D827,ผลงานOPDVisit_HDC!$A:$A,0))</f>
        <v>44884</v>
      </c>
      <c r="K827" s="138">
        <f t="shared" si="614"/>
        <v>422.59506839853844</v>
      </c>
      <c r="L827" s="139">
        <f t="shared" si="615"/>
        <v>53860.799999999996</v>
      </c>
      <c r="M827" s="140">
        <f t="shared" si="616"/>
        <v>53860.799999999996</v>
      </c>
      <c r="N827" s="141">
        <f t="shared" si="617"/>
        <v>433.75157820425989</v>
      </c>
      <c r="O827" s="142">
        <f t="shared" si="618"/>
        <v>23362207.003343999</v>
      </c>
      <c r="P827" s="143">
        <f>INDEX(รายได้แยกตามสิทธิ!$E:$E,MATCH(CalBudget2567!$D827,รายได้แยกตามสิทธิ!$B:$B,0))</f>
        <v>6931282.8300000001</v>
      </c>
      <c r="Q827" s="138">
        <f>INDEX(ผลงานOPDVisit_HDC!$D:$D,MATCH(CalBudget2567!$D827,ผลงานOPDVisit_HDC!$A:$A,0))</f>
        <v>16959</v>
      </c>
      <c r="R827" s="138">
        <f t="shared" si="619"/>
        <v>408.7082274898284</v>
      </c>
      <c r="S827" s="139">
        <f t="shared" si="620"/>
        <v>20350.8</v>
      </c>
      <c r="T827" s="140">
        <f t="shared" si="621"/>
        <v>20350.8</v>
      </c>
      <c r="U827" s="141">
        <f t="shared" si="622"/>
        <v>419.49812469555985</v>
      </c>
      <c r="V827" s="142">
        <f t="shared" si="623"/>
        <v>8537122.4360543992</v>
      </c>
      <c r="W827" s="143">
        <f>INDEX(รายได้แยกตามสิทธิ!$F:$F,MATCH(CalBudget2567!$D827,รายได้แยกตามสิทธิ!$B:$B,0))</f>
        <v>1908764.85</v>
      </c>
      <c r="X827" s="138">
        <f>INDEX(ผลงานOPDVisit_HDC!$E:$E,MATCH(CalBudget2567!$D827,ผลงานOPDVisit_HDC!$A:$A,0))</f>
        <v>8894</v>
      </c>
      <c r="Y827" s="138">
        <f t="shared" si="624"/>
        <v>214.61264335507084</v>
      </c>
      <c r="Z827" s="139">
        <f t="shared" si="625"/>
        <v>10672.8</v>
      </c>
      <c r="AA827" s="140">
        <f t="shared" si="626"/>
        <v>10672.8</v>
      </c>
      <c r="AB827" s="141">
        <f t="shared" si="627"/>
        <v>220.27841713964472</v>
      </c>
      <c r="AC827" s="142">
        <f t="shared" si="628"/>
        <v>2350987.4904479999</v>
      </c>
      <c r="AD827" s="143">
        <f>INDEX(รายได้แยกตามสิทธิ!$G:$G,MATCH(CalBudget2567!$D827,รายได้แยกตามสิทธิ!$B:$B,0))</f>
        <v>483407.5</v>
      </c>
      <c r="AE827" s="138">
        <f>INDEX(ผลงานOPDVisit_HDC!$G:$G,MATCH(CalBudget2567!$D827,ผลงานOPDVisit_HDC!$A:$A,0))</f>
        <v>2164</v>
      </c>
      <c r="AF827" s="138">
        <f t="shared" si="629"/>
        <v>223.38609057301295</v>
      </c>
      <c r="AG827" s="139">
        <f t="shared" si="630"/>
        <v>2596.7999999999997</v>
      </c>
      <c r="AH827" s="140">
        <f t="shared" si="631"/>
        <v>2596.7999999999997</v>
      </c>
      <c r="AI827" s="141">
        <f t="shared" si="632"/>
        <v>229.28348336414049</v>
      </c>
      <c r="AJ827" s="142">
        <f t="shared" si="633"/>
        <v>595403.34959999996</v>
      </c>
      <c r="AK827" s="143">
        <f>INDEX(รายได้แยกตามสิทธิ!$H:$H,MATCH(CalBudget2567!$D827,รายได้แยกตามสิทธิ!$B:$B,0))</f>
        <v>4808799.13</v>
      </c>
      <c r="AL827" s="138">
        <f>INDEX(ผลงานOPDVisit_HDC!$K:$K,MATCH(CalBudget2567!$D827,ผลงานOPDVisit_HDC!$A:$A,0))</f>
        <v>6925</v>
      </c>
      <c r="AM827" s="138">
        <f t="shared" si="634"/>
        <v>694.41142671480145</v>
      </c>
      <c r="AN827" s="139">
        <f t="shared" si="635"/>
        <v>8310</v>
      </c>
      <c r="AO827" s="140">
        <f t="shared" si="636"/>
        <v>8310</v>
      </c>
      <c r="AP827" s="141">
        <f t="shared" si="637"/>
        <v>712.74388838007224</v>
      </c>
      <c r="AQ827" s="142">
        <f t="shared" si="638"/>
        <v>5922901.7124383999</v>
      </c>
      <c r="AR827" s="144">
        <f t="shared" si="612"/>
        <v>40768621.991884798</v>
      </c>
      <c r="AS827" s="143">
        <f>INDEX(รายได้แยกตามสิทธิ!$I:$I,MATCH(CalBudget2567!$D827,รายได้แยกตามสิทธิ!$B:$B,0))</f>
        <v>10721020.279999999</v>
      </c>
      <c r="AT827" s="138">
        <f>INDEX(ผลงานAdjRw_DHES!$D:$D,MATCH(CalBudget2567!$D827,ผลงานAdjRw_DHES!$B:$B,0))</f>
        <v>692.19159999999999</v>
      </c>
      <c r="AU827" s="143">
        <f t="shared" si="639"/>
        <v>15488.515434165914</v>
      </c>
      <c r="AV827" s="139">
        <f t="shared" si="640"/>
        <v>830.62991999999997</v>
      </c>
      <c r="AW827" s="140">
        <f t="shared" si="641"/>
        <v>830.62991999999997</v>
      </c>
      <c r="AX827" s="141">
        <f t="shared" si="642"/>
        <v>15897.412241627895</v>
      </c>
      <c r="AY827" s="142">
        <f t="shared" si="643"/>
        <v>13204866.258470399</v>
      </c>
      <c r="AZ827" s="143">
        <f>INDEX(รายได้แยกตามสิทธิ!$J:$J,MATCH(CalBudget2567!$D827,รายได้แยกตามสิทธิ!$B:$B,0))</f>
        <v>2204570.4900000002</v>
      </c>
      <c r="BA827" s="138">
        <f>INDEX(ผลงานAdjRw_DHES!$F:$F,MATCH(CalBudget2567!$D827,ผลงานAdjRw_DHES!$B:$B,0))</f>
        <v>115.7294</v>
      </c>
      <c r="BB827" s="143">
        <f t="shared" si="644"/>
        <v>19049.355565655747</v>
      </c>
      <c r="BC827" s="139">
        <f t="shared" si="645"/>
        <v>138.87528</v>
      </c>
      <c r="BD827" s="140">
        <f t="shared" si="646"/>
        <v>138.87528</v>
      </c>
      <c r="BE827" s="141">
        <f t="shared" si="647"/>
        <v>19552.258552589061</v>
      </c>
      <c r="BF827" s="142">
        <f t="shared" si="648"/>
        <v>2715325.3811232005</v>
      </c>
      <c r="BG827" s="143">
        <f>INDEX(รายได้แยกตามสิทธิ!$K:$K,MATCH(CalBudget2567!$D827,รายได้แยกตามสิทธิ!$B:$B,0))</f>
        <v>367075.92</v>
      </c>
      <c r="BH827" s="138">
        <f>INDEX(ผลงานAdjRw_DHES!$E:$E,MATCH(CalBudget2567!$D827,ผลงานAdjRw_DHES!$B:$B,0))</f>
        <v>34.107699999999994</v>
      </c>
      <c r="BI827" s="143">
        <f t="shared" si="649"/>
        <v>10762.259548430415</v>
      </c>
      <c r="BJ827" s="139">
        <f t="shared" si="650"/>
        <v>40.929239999999993</v>
      </c>
      <c r="BK827" s="140">
        <f t="shared" si="651"/>
        <v>40.929239999999993</v>
      </c>
      <c r="BL827" s="141">
        <f t="shared" si="652"/>
        <v>11046.383200508977</v>
      </c>
      <c r="BM827" s="142">
        <f t="shared" si="653"/>
        <v>452120.06914559996</v>
      </c>
      <c r="BN827" s="143">
        <f>INDEX(รายได้แยกตามสิทธิ!$N:$N,MATCH(CalBudget2567!$D827,รายได้แยกตามสิทธิ!$B:$B,0))</f>
        <v>1443296.5099999998</v>
      </c>
      <c r="BO827" s="138">
        <f>INDEX(ผลงานAdjRw_DHES!$I:$I,MATCH(CalBudget2567!$D827,ผลงานAdjRw_DHES!$B:$B,0))</f>
        <v>222.10230000000007</v>
      </c>
      <c r="BP827" s="143">
        <f t="shared" si="654"/>
        <v>6498.3411247879885</v>
      </c>
      <c r="BQ827" s="139">
        <f t="shared" si="655"/>
        <v>266.52276000000006</v>
      </c>
      <c r="BR827" s="140">
        <f t="shared" si="656"/>
        <v>266.52276000000006</v>
      </c>
      <c r="BS827" s="141">
        <f t="shared" si="657"/>
        <v>6669.8973304823912</v>
      </c>
      <c r="BT827" s="142">
        <f t="shared" si="658"/>
        <v>1777679.4454367994</v>
      </c>
      <c r="BU827" s="144">
        <f t="shared" si="659"/>
        <v>18149991.154175997</v>
      </c>
      <c r="BV827" s="145">
        <f t="shared" si="613"/>
        <v>58918613.146060795</v>
      </c>
      <c r="BW827" s="146">
        <f>INDEX(รายได้แยกตามสิทธิ!$Q:$Q,MATCH(CalBudget2567!$D827,รายได้แยกตามสิทธิ!$B:$B,0))</f>
        <v>0.4</v>
      </c>
      <c r="BX827" s="145">
        <f t="shared" si="660"/>
        <v>23567445.258424319</v>
      </c>
      <c r="BY827" s="141"/>
      <c r="BZ827" s="143">
        <f t="shared" si="661"/>
        <v>79826</v>
      </c>
      <c r="CA827" s="138">
        <f>INDEX(ผลงานOPDVisit_HDC!$C:$C,MATCH(CalBudget2567!$D827,ผลงานOPDVisit_HDC!$A:$A,0))</f>
        <v>79826</v>
      </c>
      <c r="CB827" s="138">
        <f t="shared" si="662"/>
        <v>0</v>
      </c>
    </row>
    <row r="828" spans="1:80" hidden="1" x14ac:dyDescent="0.7">
      <c r="A828" s="136">
        <f>COUNTA($D$16:D828)</f>
        <v>813</v>
      </c>
      <c r="B828" s="1">
        <v>11</v>
      </c>
      <c r="C828" s="2" t="s">
        <v>68</v>
      </c>
      <c r="D828" s="91" t="s">
        <v>886</v>
      </c>
      <c r="E828" s="3" t="s">
        <v>1771</v>
      </c>
      <c r="F828" s="4" t="s">
        <v>1876</v>
      </c>
      <c r="G828" s="1">
        <v>6</v>
      </c>
      <c r="H828" s="3" t="s">
        <v>2965</v>
      </c>
      <c r="I828" s="137">
        <f>INDEX(รายได้แยกตามสิทธิ!$D:$D,MATCH(CalBudget2567!$D828,รายได้แยกตามสิทธิ!$B:$B,0))</f>
        <v>32527393.420000002</v>
      </c>
      <c r="J828" s="138">
        <f>INDEX(ผลงานOPDVisit_HDC!$F:$F,MATCH(CalBudget2567!$D828,ผลงานOPDVisit_HDC!$A:$A,0))</f>
        <v>56577</v>
      </c>
      <c r="K828" s="138">
        <f t="shared" si="614"/>
        <v>574.92255545539706</v>
      </c>
      <c r="L828" s="139">
        <f t="shared" si="615"/>
        <v>67892.399999999994</v>
      </c>
      <c r="M828" s="140">
        <f t="shared" si="616"/>
        <v>67892.399999999994</v>
      </c>
      <c r="N828" s="141">
        <f t="shared" si="617"/>
        <v>590.10051091941955</v>
      </c>
      <c r="O828" s="142">
        <f t="shared" si="618"/>
        <v>40063339.9275456</v>
      </c>
      <c r="P828" s="143">
        <f>INDEX(รายได้แยกตามสิทธิ!$E:$E,MATCH(CalBudget2567!$D828,รายได้แยกตามสิทธิ!$B:$B,0))</f>
        <v>4280554.9800000004</v>
      </c>
      <c r="Q828" s="138">
        <f>INDEX(ผลงานOPDVisit_HDC!$D:$D,MATCH(CalBudget2567!$D828,ผลงานOPDVisit_HDC!$A:$A,0))</f>
        <v>7325</v>
      </c>
      <c r="R828" s="138">
        <f t="shared" si="619"/>
        <v>584.3761064846417</v>
      </c>
      <c r="S828" s="139">
        <f t="shared" si="620"/>
        <v>8790</v>
      </c>
      <c r="T828" s="140">
        <f t="shared" si="621"/>
        <v>8790</v>
      </c>
      <c r="U828" s="141">
        <f t="shared" si="622"/>
        <v>599.80363569583619</v>
      </c>
      <c r="V828" s="142">
        <f t="shared" si="623"/>
        <v>5272273.9577663997</v>
      </c>
      <c r="W828" s="143">
        <f>INDEX(รายได้แยกตามสิทธิ!$F:$F,MATCH(CalBudget2567!$D828,รายได้แยกตามสิทธิ!$B:$B,0))</f>
        <v>1922163.11</v>
      </c>
      <c r="X828" s="138">
        <f>INDEX(ผลงานOPDVisit_HDC!$E:$E,MATCH(CalBudget2567!$D828,ผลงานOPDVisit_HDC!$A:$A,0))</f>
        <v>4139</v>
      </c>
      <c r="Y828" s="138">
        <f t="shared" si="624"/>
        <v>464.40278086494322</v>
      </c>
      <c r="Z828" s="139">
        <f t="shared" si="625"/>
        <v>4966.8</v>
      </c>
      <c r="AA828" s="140">
        <f t="shared" si="626"/>
        <v>4966.8</v>
      </c>
      <c r="AB828" s="141">
        <f t="shared" si="627"/>
        <v>476.66301427977771</v>
      </c>
      <c r="AC828" s="142">
        <f t="shared" si="628"/>
        <v>2367489.8593247999</v>
      </c>
      <c r="AD828" s="143">
        <f>INDEX(รายได้แยกตามสิทธิ!$G:$G,MATCH(CalBudget2567!$D828,รายได้แยกตามสิทธิ!$B:$B,0))</f>
        <v>490500</v>
      </c>
      <c r="AE828" s="138">
        <f>INDEX(ผลงานOPDVisit_HDC!$G:$G,MATCH(CalBudget2567!$D828,ผลงานOPDVisit_HDC!$A:$A,0))</f>
        <v>1449</v>
      </c>
      <c r="AF828" s="138">
        <f t="shared" si="629"/>
        <v>338.50931677018633</v>
      </c>
      <c r="AG828" s="139">
        <f t="shared" si="630"/>
        <v>1738.8</v>
      </c>
      <c r="AH828" s="140">
        <f t="shared" si="631"/>
        <v>1738.8</v>
      </c>
      <c r="AI828" s="141">
        <f t="shared" si="632"/>
        <v>347.44596273291927</v>
      </c>
      <c r="AJ828" s="142">
        <f t="shared" si="633"/>
        <v>604139.04</v>
      </c>
      <c r="AK828" s="143">
        <f>INDEX(รายได้แยกตามสิทธิ!$H:$H,MATCH(CalBudget2567!$D828,รายได้แยกตามสิทธิ!$B:$B,0))</f>
        <v>1956734.97</v>
      </c>
      <c r="AL828" s="138">
        <f>INDEX(ผลงานOPDVisit_HDC!$K:$K,MATCH(CalBudget2567!$D828,ผลงานOPDVisit_HDC!$A:$A,0))</f>
        <v>3369</v>
      </c>
      <c r="AM828" s="138">
        <f t="shared" si="634"/>
        <v>580.8058682101514</v>
      </c>
      <c r="AN828" s="139">
        <f t="shared" si="635"/>
        <v>4042.7999999999997</v>
      </c>
      <c r="AO828" s="140">
        <f t="shared" si="636"/>
        <v>4042.7999999999997</v>
      </c>
      <c r="AP828" s="141">
        <f t="shared" si="637"/>
        <v>596.13914313089936</v>
      </c>
      <c r="AQ828" s="142">
        <f t="shared" si="638"/>
        <v>2410071.3278495995</v>
      </c>
      <c r="AR828" s="144">
        <f t="shared" si="612"/>
        <v>50717314.112486392</v>
      </c>
      <c r="AS828" s="143">
        <f>INDEX(รายได้แยกตามสิทธิ!$I:$I,MATCH(CalBudget2567!$D828,รายได้แยกตามสิทธิ!$B:$B,0))</f>
        <v>17502052.100000001</v>
      </c>
      <c r="AT828" s="138">
        <f>INDEX(ผลงานAdjRw_DHES!$D:$D,MATCH(CalBudget2567!$D828,ผลงานAdjRw_DHES!$B:$B,0))</f>
        <v>1520.088</v>
      </c>
      <c r="AU828" s="143">
        <f t="shared" si="639"/>
        <v>11513.841369710175</v>
      </c>
      <c r="AV828" s="139">
        <f t="shared" si="640"/>
        <v>1824.1055999999999</v>
      </c>
      <c r="AW828" s="140">
        <f t="shared" si="641"/>
        <v>1824.1055999999999</v>
      </c>
      <c r="AX828" s="141">
        <f t="shared" si="642"/>
        <v>11817.806781870524</v>
      </c>
      <c r="AY828" s="142">
        <f t="shared" si="643"/>
        <v>21556927.530528001</v>
      </c>
      <c r="AZ828" s="143">
        <f>INDEX(รายได้แยกตามสิทธิ!$J:$J,MATCH(CalBudget2567!$D828,รายได้แยกตามสิทธิ!$B:$B,0))</f>
        <v>730809.62</v>
      </c>
      <c r="BA828" s="138">
        <f>INDEX(ผลงานAdjRw_DHES!$F:$F,MATCH(CalBudget2567!$D828,ผลงานAdjRw_DHES!$B:$B,0))</f>
        <v>80.351600000000005</v>
      </c>
      <c r="BB828" s="143">
        <f t="shared" si="644"/>
        <v>9095.1470785895981</v>
      </c>
      <c r="BC828" s="139">
        <f t="shared" si="645"/>
        <v>96.42192</v>
      </c>
      <c r="BD828" s="140">
        <f t="shared" si="646"/>
        <v>96.42192</v>
      </c>
      <c r="BE828" s="141">
        <f t="shared" si="647"/>
        <v>9335.2589614643639</v>
      </c>
      <c r="BF828" s="142">
        <f t="shared" si="648"/>
        <v>900123.59276159992</v>
      </c>
      <c r="BG828" s="143">
        <f>INDEX(รายได้แยกตามสิทธิ!$K:$K,MATCH(CalBudget2567!$D828,รายได้แยกตามสิทธิ!$B:$B,0))</f>
        <v>1756365.05</v>
      </c>
      <c r="BH828" s="138">
        <f>INDEX(ผลงานAdjRw_DHES!$E:$E,MATCH(CalBudget2567!$D828,ผลงานAdjRw_DHES!$B:$B,0))</f>
        <v>44.323899999999995</v>
      </c>
      <c r="BI828" s="143">
        <f t="shared" si="649"/>
        <v>39625.688398358456</v>
      </c>
      <c r="BJ828" s="139">
        <f t="shared" si="650"/>
        <v>53.188679999999991</v>
      </c>
      <c r="BK828" s="140">
        <f t="shared" si="651"/>
        <v>53.188679999999991</v>
      </c>
      <c r="BL828" s="141">
        <f t="shared" si="652"/>
        <v>40671.806572075118</v>
      </c>
      <c r="BM828" s="142">
        <f t="shared" si="653"/>
        <v>2163279.7047839998</v>
      </c>
      <c r="BN828" s="143">
        <f>INDEX(รายได้แยกตามสิทธิ!$N:$N,MATCH(CalBudget2567!$D828,รายได้แยกตามสิทธิ!$B:$B,0))</f>
        <v>1424145.3399999999</v>
      </c>
      <c r="BO828" s="138">
        <f>INDEX(ผลงานAdjRw_DHES!$I:$I,MATCH(CalBudget2567!$D828,ผลงานAdjRw_DHES!$B:$B,0))</f>
        <v>17.135800000000302</v>
      </c>
      <c r="BP828" s="143">
        <f t="shared" si="654"/>
        <v>83109.358185785008</v>
      </c>
      <c r="BQ828" s="139">
        <f t="shared" si="655"/>
        <v>20.562960000000363</v>
      </c>
      <c r="BR828" s="140">
        <f t="shared" si="656"/>
        <v>20.562960000000363</v>
      </c>
      <c r="BS828" s="141">
        <f t="shared" si="657"/>
        <v>85303.445241889727</v>
      </c>
      <c r="BT828" s="142">
        <f t="shared" si="658"/>
        <v>1754091.3323711997</v>
      </c>
      <c r="BU828" s="144">
        <f t="shared" si="659"/>
        <v>26374422.1604448</v>
      </c>
      <c r="BV828" s="145">
        <f t="shared" si="613"/>
        <v>77091736.272931188</v>
      </c>
      <c r="BW828" s="146">
        <f>INDEX(รายได้แยกตามสิทธิ!$Q:$Q,MATCH(CalBudget2567!$D828,รายได้แยกตามสิทธิ!$B:$B,0))</f>
        <v>0.51</v>
      </c>
      <c r="BX828" s="145">
        <f t="shared" si="660"/>
        <v>39316785.499194905</v>
      </c>
      <c r="BY828" s="141"/>
      <c r="BZ828" s="143">
        <f t="shared" si="661"/>
        <v>72859</v>
      </c>
      <c r="CA828" s="138">
        <f>INDEX(ผลงานOPDVisit_HDC!$C:$C,MATCH(CalBudget2567!$D828,ผลงานOPDVisit_HDC!$A:$A,0))</f>
        <v>72859</v>
      </c>
      <c r="CB828" s="138">
        <f t="shared" si="662"/>
        <v>0</v>
      </c>
    </row>
    <row r="829" spans="1:80" hidden="1" x14ac:dyDescent="0.7">
      <c r="A829" s="136">
        <f>COUNTA($D$16:D829)</f>
        <v>814</v>
      </c>
      <c r="B829" s="1">
        <v>11</v>
      </c>
      <c r="C829" s="2" t="s">
        <v>68</v>
      </c>
      <c r="D829" s="91" t="s">
        <v>887</v>
      </c>
      <c r="E829" s="3" t="s">
        <v>1772</v>
      </c>
      <c r="F829" s="4" t="s">
        <v>1876</v>
      </c>
      <c r="G829" s="1">
        <v>5</v>
      </c>
      <c r="H829" s="3" t="s">
        <v>2964</v>
      </c>
      <c r="I829" s="137">
        <f>INDEX(รายได้แยกตามสิทธิ!$D:$D,MATCH(CalBudget2567!$D829,รายได้แยกตามสิทธิ!$B:$B,0))</f>
        <v>27624340.57</v>
      </c>
      <c r="J829" s="138">
        <f>INDEX(ผลงานOPDVisit_HDC!$F:$F,MATCH(CalBudget2567!$D829,ผลงานOPDVisit_HDC!$A:$A,0))</f>
        <v>48671</v>
      </c>
      <c r="K829" s="138">
        <f t="shared" si="614"/>
        <v>567.57289905693324</v>
      </c>
      <c r="L829" s="139">
        <f t="shared" si="615"/>
        <v>58405.2</v>
      </c>
      <c r="M829" s="140">
        <f t="shared" si="616"/>
        <v>58405.2</v>
      </c>
      <c r="N829" s="141">
        <f t="shared" si="617"/>
        <v>582.55682359203627</v>
      </c>
      <c r="O829" s="142">
        <f t="shared" si="618"/>
        <v>34024347.793257594</v>
      </c>
      <c r="P829" s="143">
        <f>INDEX(รายได้แยกตามสิทธิ!$E:$E,MATCH(CalBudget2567!$D829,รายได้แยกตามสิทธิ!$B:$B,0))</f>
        <v>7263232.1500000004</v>
      </c>
      <c r="Q829" s="138">
        <f>INDEX(ผลงานOPDVisit_HDC!$D:$D,MATCH(CalBudget2567!$D829,ผลงานOPDVisit_HDC!$A:$A,0))</f>
        <v>11165</v>
      </c>
      <c r="R829" s="138">
        <f t="shared" si="619"/>
        <v>650.53579489476044</v>
      </c>
      <c r="S829" s="139">
        <f t="shared" si="620"/>
        <v>13398</v>
      </c>
      <c r="T829" s="140">
        <f t="shared" si="621"/>
        <v>13398</v>
      </c>
      <c r="U829" s="141">
        <f t="shared" si="622"/>
        <v>667.70993987998213</v>
      </c>
      <c r="V829" s="142">
        <f t="shared" si="623"/>
        <v>8945977.7745120004</v>
      </c>
      <c r="W829" s="143">
        <f>INDEX(รายได้แยกตามสิทธิ!$F:$F,MATCH(CalBudget2567!$D829,รายได้แยกตามสิทธิ!$B:$B,0))</f>
        <v>3082300.15</v>
      </c>
      <c r="X829" s="138">
        <f>INDEX(ผลงานOPDVisit_HDC!$E:$E,MATCH(CalBudget2567!$D829,ผลงานOPDVisit_HDC!$A:$A,0))</f>
        <v>7747</v>
      </c>
      <c r="Y829" s="138">
        <f t="shared" si="624"/>
        <v>397.87016264360398</v>
      </c>
      <c r="Z829" s="139">
        <f t="shared" si="625"/>
        <v>9296.4</v>
      </c>
      <c r="AA829" s="140">
        <f t="shared" si="626"/>
        <v>9296.4</v>
      </c>
      <c r="AB829" s="141">
        <f t="shared" si="627"/>
        <v>408.37393493739512</v>
      </c>
      <c r="AC829" s="142">
        <f t="shared" si="628"/>
        <v>3796407.448752</v>
      </c>
      <c r="AD829" s="143">
        <f>INDEX(รายได้แยกตามสิทธิ!$G:$G,MATCH(CalBudget2567!$D829,รายได้แยกตามสิทธิ!$B:$B,0))</f>
        <v>433076.95</v>
      </c>
      <c r="AE829" s="138">
        <f>INDEX(ผลงานOPDVisit_HDC!$G:$G,MATCH(CalBudget2567!$D829,ผลงานOPDVisit_HDC!$A:$A,0))</f>
        <v>2873</v>
      </c>
      <c r="AF829" s="138">
        <f t="shared" si="629"/>
        <v>150.74032370344588</v>
      </c>
      <c r="AG829" s="139">
        <f t="shared" si="630"/>
        <v>3447.6</v>
      </c>
      <c r="AH829" s="140">
        <f t="shared" si="631"/>
        <v>3447.6</v>
      </c>
      <c r="AI829" s="141">
        <f t="shared" si="632"/>
        <v>154.71986824921686</v>
      </c>
      <c r="AJ829" s="142">
        <f t="shared" si="633"/>
        <v>533412.21777600003</v>
      </c>
      <c r="AK829" s="143">
        <f>INDEX(รายได้แยกตามสิทธิ!$H:$H,MATCH(CalBudget2567!$D829,รายได้แยกตามสิทธิ!$B:$B,0))</f>
        <v>19451279.510000002</v>
      </c>
      <c r="AL829" s="138">
        <f>INDEX(ผลงานOPDVisit_HDC!$K:$K,MATCH(CalBudget2567!$D829,ผลงานOPDVisit_HDC!$A:$A,0))</f>
        <v>3564</v>
      </c>
      <c r="AM829" s="138">
        <f t="shared" si="634"/>
        <v>5457.7103002244676</v>
      </c>
      <c r="AN829" s="139">
        <f t="shared" si="635"/>
        <v>4276.8</v>
      </c>
      <c r="AO829" s="140">
        <f t="shared" si="636"/>
        <v>4276.8</v>
      </c>
      <c r="AP829" s="141">
        <f t="shared" si="637"/>
        <v>5601.7938521503938</v>
      </c>
      <c r="AQ829" s="142">
        <f t="shared" si="638"/>
        <v>23957751.946876805</v>
      </c>
      <c r="AR829" s="144">
        <f t="shared" si="612"/>
        <v>71257897.181174397</v>
      </c>
      <c r="AS829" s="143">
        <f>INDEX(รายได้แยกตามสิทธิ!$I:$I,MATCH(CalBudget2567!$D829,รายได้แยกตามสิทธิ!$B:$B,0))</f>
        <v>8935384.4000000004</v>
      </c>
      <c r="AT829" s="138">
        <f>INDEX(ผลงานAdjRw_DHES!$D:$D,MATCH(CalBudget2567!$D829,ผลงานAdjRw_DHES!$B:$B,0))</f>
        <v>832.9860000000001</v>
      </c>
      <c r="AU829" s="143">
        <f t="shared" si="639"/>
        <v>10726.932265368205</v>
      </c>
      <c r="AV829" s="139">
        <f t="shared" si="640"/>
        <v>999.58320000000003</v>
      </c>
      <c r="AW829" s="140">
        <f t="shared" si="641"/>
        <v>999.58320000000003</v>
      </c>
      <c r="AX829" s="141">
        <f t="shared" si="642"/>
        <v>11010.123277173925</v>
      </c>
      <c r="AY829" s="142">
        <f t="shared" si="643"/>
        <v>11005534.257792</v>
      </c>
      <c r="AZ829" s="143">
        <f>INDEX(รายได้แยกตามสิทธิ!$J:$J,MATCH(CalBudget2567!$D829,รายได้แยกตามสิทธิ!$B:$B,0))</f>
        <v>1646989.1</v>
      </c>
      <c r="BA829" s="138">
        <f>INDEX(ผลงานAdjRw_DHES!$F:$F,MATCH(CalBudget2567!$D829,ผลงานAdjRw_DHES!$B:$B,0))</f>
        <v>117.91409999999999</v>
      </c>
      <c r="BB829" s="143">
        <f t="shared" si="644"/>
        <v>13967.702759890464</v>
      </c>
      <c r="BC829" s="139">
        <f t="shared" si="645"/>
        <v>141.49691999999999</v>
      </c>
      <c r="BD829" s="140">
        <f t="shared" si="646"/>
        <v>141.49691999999999</v>
      </c>
      <c r="BE829" s="141">
        <f t="shared" si="647"/>
        <v>14336.450112751572</v>
      </c>
      <c r="BF829" s="142">
        <f t="shared" si="648"/>
        <v>2028563.5346880001</v>
      </c>
      <c r="BG829" s="143">
        <f>INDEX(รายได้แยกตามสิทธิ!$K:$K,MATCH(CalBudget2567!$D829,รายได้แยกตามสิทธิ!$B:$B,0))</f>
        <v>725882.73</v>
      </c>
      <c r="BH829" s="138">
        <f>INDEX(ผลงานAdjRw_DHES!$E:$E,MATCH(CalBudget2567!$D829,ผลงานAdjRw_DHES!$B:$B,0))</f>
        <v>51.432099999999998</v>
      </c>
      <c r="BI829" s="143">
        <f t="shared" si="649"/>
        <v>14113.418079370666</v>
      </c>
      <c r="BJ829" s="139">
        <f t="shared" si="650"/>
        <v>61.718519999999998</v>
      </c>
      <c r="BK829" s="140">
        <f t="shared" si="651"/>
        <v>61.718519999999998</v>
      </c>
      <c r="BL829" s="141">
        <f t="shared" si="652"/>
        <v>14486.012316666051</v>
      </c>
      <c r="BM829" s="142">
        <f t="shared" si="653"/>
        <v>894055.24088639999</v>
      </c>
      <c r="BN829" s="143">
        <f>INDEX(รายได้แยกตามสิทธิ!$N:$N,MATCH(CalBudget2567!$D829,รายได้แยกตามสิทธิ!$B:$B,0))</f>
        <v>3490298.02</v>
      </c>
      <c r="BO829" s="138">
        <f>INDEX(ผลงานAdjRw_DHES!$I:$I,MATCH(CalBudget2567!$D829,ผลงานAdjRw_DHES!$B:$B,0))</f>
        <v>129.17129999999995</v>
      </c>
      <c r="BP829" s="143">
        <f t="shared" si="654"/>
        <v>27020.692831921653</v>
      </c>
      <c r="BQ829" s="139">
        <f t="shared" si="655"/>
        <v>155.00555999999992</v>
      </c>
      <c r="BR829" s="140">
        <f t="shared" si="656"/>
        <v>155.00555999999992</v>
      </c>
      <c r="BS829" s="141">
        <f t="shared" si="657"/>
        <v>27734.039122684386</v>
      </c>
      <c r="BT829" s="142">
        <f t="shared" si="658"/>
        <v>4298930.2652735999</v>
      </c>
      <c r="BU829" s="144">
        <f t="shared" si="659"/>
        <v>18227083.298639998</v>
      </c>
      <c r="BV829" s="145">
        <f t="shared" si="613"/>
        <v>89484980.479814395</v>
      </c>
      <c r="BW829" s="146">
        <f>INDEX(รายได้แยกตามสิทธิ!$Q:$Q,MATCH(CalBudget2567!$D829,รายได้แยกตามสิทธิ!$B:$B,0))</f>
        <v>0.32</v>
      </c>
      <c r="BX829" s="145">
        <f t="shared" si="660"/>
        <v>28635193.753540605</v>
      </c>
      <c r="BY829" s="141"/>
      <c r="BZ829" s="143">
        <f t="shared" si="661"/>
        <v>74020</v>
      </c>
      <c r="CA829" s="138">
        <f>INDEX(ผลงานOPDVisit_HDC!$C:$C,MATCH(CalBudget2567!$D829,ผลงานOPDVisit_HDC!$A:$A,0))</f>
        <v>74020</v>
      </c>
      <c r="CB829" s="138">
        <f t="shared" si="662"/>
        <v>0</v>
      </c>
    </row>
    <row r="830" spans="1:80" hidden="1" x14ac:dyDescent="0.7">
      <c r="A830" s="136">
        <f>COUNTA($D$16:D830)</f>
        <v>815</v>
      </c>
      <c r="B830" s="1">
        <v>11</v>
      </c>
      <c r="C830" s="2" t="s">
        <v>68</v>
      </c>
      <c r="D830" s="91" t="s">
        <v>888</v>
      </c>
      <c r="E830" s="3" t="s">
        <v>1773</v>
      </c>
      <c r="F830" s="4" t="s">
        <v>1876</v>
      </c>
      <c r="G830" s="1">
        <v>12</v>
      </c>
      <c r="H830" s="3" t="s">
        <v>2970</v>
      </c>
      <c r="I830" s="137">
        <f>INDEX(รายได้แยกตามสิทธิ!$D:$D,MATCH(CalBudget2567!$D830,รายได้แยกตามสิทธิ!$B:$B,0))</f>
        <v>70699185.840000004</v>
      </c>
      <c r="J830" s="138">
        <f>INDEX(ผลงานOPDVisit_HDC!$F:$F,MATCH(CalBudget2567!$D830,ผลงานOPDVisit_HDC!$A:$A,0))</f>
        <v>105702</v>
      </c>
      <c r="K830" s="138">
        <f t="shared" si="614"/>
        <v>668.85381392972704</v>
      </c>
      <c r="L830" s="139">
        <f t="shared" si="615"/>
        <v>126842.4</v>
      </c>
      <c r="M830" s="140">
        <f t="shared" si="616"/>
        <v>126842.4</v>
      </c>
      <c r="N830" s="141">
        <f t="shared" si="617"/>
        <v>686.5115546174718</v>
      </c>
      <c r="O830" s="142">
        <f t="shared" si="618"/>
        <v>87078773.215411201</v>
      </c>
      <c r="P830" s="143">
        <f>INDEX(รายได้แยกตามสิทธิ!$E:$E,MATCH(CalBudget2567!$D830,รายได้แยกตามสิทธิ!$B:$B,0))</f>
        <v>14542932.76</v>
      </c>
      <c r="Q830" s="138">
        <f>INDEX(ผลงานOPDVisit_HDC!$D:$D,MATCH(CalBudget2567!$D830,ผลงานOPDVisit_HDC!$A:$A,0))</f>
        <v>21269</v>
      </c>
      <c r="R830" s="138">
        <f t="shared" si="619"/>
        <v>683.76194273355588</v>
      </c>
      <c r="S830" s="139">
        <f t="shared" si="620"/>
        <v>25522.799999999999</v>
      </c>
      <c r="T830" s="140">
        <f t="shared" si="621"/>
        <v>25522.799999999999</v>
      </c>
      <c r="U830" s="141">
        <f t="shared" si="622"/>
        <v>701.81325802172171</v>
      </c>
      <c r="V830" s="142">
        <f t="shared" si="623"/>
        <v>17912239.421836797</v>
      </c>
      <c r="W830" s="143">
        <f>INDEX(รายได้แยกตามสิทธิ!$F:$F,MATCH(CalBudget2567!$D830,รายได้แยกตามสิทธิ!$B:$B,0))</f>
        <v>3790280.12</v>
      </c>
      <c r="X830" s="138">
        <f>INDEX(ผลงานOPDVisit_HDC!$E:$E,MATCH(CalBudget2567!$D830,ผลงานOPDVisit_HDC!$A:$A,0))</f>
        <v>12772</v>
      </c>
      <c r="Y830" s="138">
        <f t="shared" si="624"/>
        <v>296.76480739116818</v>
      </c>
      <c r="Z830" s="139">
        <f t="shared" si="625"/>
        <v>15326.4</v>
      </c>
      <c r="AA830" s="140">
        <f t="shared" si="626"/>
        <v>15326.4</v>
      </c>
      <c r="AB830" s="141">
        <f t="shared" si="627"/>
        <v>304.59939830629503</v>
      </c>
      <c r="AC830" s="142">
        <f t="shared" si="628"/>
        <v>4668412.2182016</v>
      </c>
      <c r="AD830" s="143">
        <f>INDEX(รายได้แยกตามสิทธิ!$G:$G,MATCH(CalBudget2567!$D830,รายได้แยกตามสิทธิ!$B:$B,0))</f>
        <v>503721.25</v>
      </c>
      <c r="AE830" s="138">
        <f>INDEX(ผลงานOPDVisit_HDC!$G:$G,MATCH(CalBudget2567!$D830,ผลงานOPDVisit_HDC!$A:$A,0))</f>
        <v>2203</v>
      </c>
      <c r="AF830" s="138">
        <f t="shared" si="629"/>
        <v>228.65240581025873</v>
      </c>
      <c r="AG830" s="139">
        <f t="shared" si="630"/>
        <v>2643.6</v>
      </c>
      <c r="AH830" s="140">
        <f t="shared" si="631"/>
        <v>2643.6</v>
      </c>
      <c r="AI830" s="141">
        <f t="shared" si="632"/>
        <v>234.68882932364957</v>
      </c>
      <c r="AJ830" s="142">
        <f t="shared" si="633"/>
        <v>620423.38919999998</v>
      </c>
      <c r="AK830" s="143">
        <f>INDEX(รายได้แยกตามสิทธิ!$H:$H,MATCH(CalBudget2567!$D830,รายได้แยกตามสิทธิ!$B:$B,0))</f>
        <v>6510525.25</v>
      </c>
      <c r="AL830" s="138">
        <f>INDEX(ผลงานOPDVisit_HDC!$K:$K,MATCH(CalBudget2567!$D830,ผลงานOPDVisit_HDC!$A:$A,0))</f>
        <v>8969</v>
      </c>
      <c r="AM830" s="138">
        <f t="shared" si="634"/>
        <v>725.89198907347532</v>
      </c>
      <c r="AN830" s="139">
        <f t="shared" si="635"/>
        <v>10762.8</v>
      </c>
      <c r="AO830" s="140">
        <f t="shared" si="636"/>
        <v>10762.8</v>
      </c>
      <c r="AP830" s="141">
        <f t="shared" si="637"/>
        <v>745.05553758501503</v>
      </c>
      <c r="AQ830" s="142">
        <f t="shared" si="638"/>
        <v>8018883.7399199996</v>
      </c>
      <c r="AR830" s="144">
        <f t="shared" si="612"/>
        <v>118298731.98456959</v>
      </c>
      <c r="AS830" s="143">
        <f>INDEX(รายได้แยกตามสิทธิ!$I:$I,MATCH(CalBudget2567!$D830,รายได้แยกตามสิทธิ!$B:$B,0))</f>
        <v>27690051.579999998</v>
      </c>
      <c r="AT830" s="138">
        <f>INDEX(ผลงานAdjRw_DHES!$D:$D,MATCH(CalBudget2567!$D830,ผลงานAdjRw_DHES!$B:$B,0))</f>
        <v>2999.3984</v>
      </c>
      <c r="AU830" s="143">
        <f t="shared" si="639"/>
        <v>9231.8684906946673</v>
      </c>
      <c r="AV830" s="139">
        <f t="shared" si="640"/>
        <v>3599.27808</v>
      </c>
      <c r="AW830" s="140">
        <f t="shared" si="641"/>
        <v>3599.27808</v>
      </c>
      <c r="AX830" s="141">
        <f t="shared" si="642"/>
        <v>9475.5898188490064</v>
      </c>
      <c r="AY830" s="142">
        <f t="shared" si="643"/>
        <v>34105282.730054401</v>
      </c>
      <c r="AZ830" s="143">
        <f>INDEX(รายได้แยกตามสิทธิ!$J:$J,MATCH(CalBudget2567!$D830,รายได้แยกตามสิทธิ!$B:$B,0))</f>
        <v>3015221.05</v>
      </c>
      <c r="BA830" s="138">
        <f>INDEX(ผลงานAdjRw_DHES!$F:$F,MATCH(CalBudget2567!$D830,ผลงานAdjRw_DHES!$B:$B,0))</f>
        <v>229.4282</v>
      </c>
      <c r="BB830" s="143">
        <f t="shared" si="644"/>
        <v>13142.329713609746</v>
      </c>
      <c r="BC830" s="139">
        <f t="shared" si="645"/>
        <v>275.31383999999997</v>
      </c>
      <c r="BD830" s="140">
        <f t="shared" si="646"/>
        <v>275.31383999999997</v>
      </c>
      <c r="BE830" s="141">
        <f t="shared" si="647"/>
        <v>13489.287218049043</v>
      </c>
      <c r="BF830" s="142">
        <f t="shared" si="648"/>
        <v>3713787.462863999</v>
      </c>
      <c r="BG830" s="143">
        <f>INDEX(รายได้แยกตามสิทธิ!$K:$K,MATCH(CalBudget2567!$D830,รายได้แยกตามสิทธิ!$B:$B,0))</f>
        <v>1194225.75</v>
      </c>
      <c r="BH830" s="138">
        <f>INDEX(ผลงานAdjRw_DHES!$E:$E,MATCH(CalBudget2567!$D830,ผลงานAdjRw_DHES!$B:$B,0))</f>
        <v>137.077</v>
      </c>
      <c r="BI830" s="143">
        <f t="shared" si="649"/>
        <v>8712.0797070259778</v>
      </c>
      <c r="BJ830" s="139">
        <f t="shared" si="650"/>
        <v>164.4924</v>
      </c>
      <c r="BK830" s="140">
        <f t="shared" si="651"/>
        <v>164.4924</v>
      </c>
      <c r="BL830" s="141">
        <f t="shared" si="652"/>
        <v>8942.0786112914629</v>
      </c>
      <c r="BM830" s="142">
        <f t="shared" si="653"/>
        <v>1470903.9717599999</v>
      </c>
      <c r="BN830" s="143">
        <f>INDEX(รายได้แยกตามสิทธิ!$N:$N,MATCH(CalBudget2567!$D830,รายได้แยกตามสิทธิ!$B:$B,0))</f>
        <v>2645624.7000000002</v>
      </c>
      <c r="BO830" s="138">
        <f>INDEX(ผลงานAdjRw_DHES!$I:$I,MATCH(CalBudget2567!$D830,ผลงานAdjRw_DHES!$B:$B,0))</f>
        <v>228.5565000000002</v>
      </c>
      <c r="BP830" s="143">
        <f t="shared" si="654"/>
        <v>11575.364078466366</v>
      </c>
      <c r="BQ830" s="139">
        <f t="shared" si="655"/>
        <v>274.26780000000025</v>
      </c>
      <c r="BR830" s="140">
        <f t="shared" si="656"/>
        <v>274.26780000000025</v>
      </c>
      <c r="BS830" s="141">
        <f t="shared" si="657"/>
        <v>11880.953690137878</v>
      </c>
      <c r="BT830" s="142">
        <f t="shared" si="658"/>
        <v>3258563.0304960003</v>
      </c>
      <c r="BU830" s="144">
        <f t="shared" si="659"/>
        <v>42548537.195174396</v>
      </c>
      <c r="BV830" s="145">
        <f t="shared" si="613"/>
        <v>160847269.17974401</v>
      </c>
      <c r="BW830" s="146">
        <f>INDEX(รายได้แยกตามสิทธิ!$Q:$Q,MATCH(CalBudget2567!$D830,รายได้แยกตามสิทธิ!$B:$B,0))</f>
        <v>0.5</v>
      </c>
      <c r="BX830" s="145">
        <f t="shared" si="660"/>
        <v>80423634.589872003</v>
      </c>
      <c r="BY830" s="141"/>
      <c r="BZ830" s="143">
        <f t="shared" si="661"/>
        <v>150915</v>
      </c>
      <c r="CA830" s="138">
        <f>INDEX(ผลงานOPDVisit_HDC!$C:$C,MATCH(CalBudget2567!$D830,ผลงานOPDVisit_HDC!$A:$A,0))</f>
        <v>150915</v>
      </c>
      <c r="CB830" s="138">
        <f t="shared" si="662"/>
        <v>0</v>
      </c>
    </row>
    <row r="831" spans="1:80" hidden="1" x14ac:dyDescent="0.7">
      <c r="A831" s="136">
        <f>COUNTA($D$16:D831)</f>
        <v>816</v>
      </c>
      <c r="B831" s="1">
        <v>11</v>
      </c>
      <c r="C831" s="2" t="s">
        <v>68</v>
      </c>
      <c r="D831" s="91" t="s">
        <v>889</v>
      </c>
      <c r="E831" s="3" t="s">
        <v>1774</v>
      </c>
      <c r="F831" s="4" t="s">
        <v>1876</v>
      </c>
      <c r="G831" s="1">
        <v>5</v>
      </c>
      <c r="H831" s="3" t="s">
        <v>2964</v>
      </c>
      <c r="I831" s="137">
        <f>INDEX(รายได้แยกตามสิทธิ!$D:$D,MATCH(CalBudget2567!$D831,รายได้แยกตามสิทธิ!$B:$B,0))</f>
        <v>29186485.66</v>
      </c>
      <c r="J831" s="138">
        <f>INDEX(ผลงานOPDVisit_HDC!$F:$F,MATCH(CalBudget2567!$D831,ผลงานOPDVisit_HDC!$A:$A,0))</f>
        <v>54009</v>
      </c>
      <c r="K831" s="138">
        <f t="shared" si="614"/>
        <v>540.40040845044348</v>
      </c>
      <c r="L831" s="139">
        <f t="shared" si="615"/>
        <v>64810.799999999996</v>
      </c>
      <c r="M831" s="140">
        <f t="shared" si="616"/>
        <v>64810.799999999996</v>
      </c>
      <c r="N831" s="141">
        <f t="shared" si="617"/>
        <v>554.66697923353513</v>
      </c>
      <c r="O831" s="142">
        <f t="shared" si="618"/>
        <v>35948410.657708794</v>
      </c>
      <c r="P831" s="143">
        <f>INDEX(รายได้แยกตามสิทธิ!$E:$E,MATCH(CalBudget2567!$D831,รายได้แยกตามสิทธิ!$B:$B,0))</f>
        <v>4211205.54</v>
      </c>
      <c r="Q831" s="138">
        <f>INDEX(ผลงานOPDVisit_HDC!$D:$D,MATCH(CalBudget2567!$D831,ผลงานOPDVisit_HDC!$A:$A,0))</f>
        <v>10661</v>
      </c>
      <c r="R831" s="138">
        <f t="shared" si="619"/>
        <v>395.01036863333644</v>
      </c>
      <c r="S831" s="139">
        <f t="shared" si="620"/>
        <v>12793.199999999999</v>
      </c>
      <c r="T831" s="140">
        <f t="shared" si="621"/>
        <v>12793.199999999999</v>
      </c>
      <c r="U831" s="141">
        <f t="shared" si="622"/>
        <v>405.4386423652565</v>
      </c>
      <c r="V831" s="142">
        <f t="shared" si="623"/>
        <v>5186857.6395071987</v>
      </c>
      <c r="W831" s="143">
        <f>INDEX(รายได้แยกตามสิทธิ!$F:$F,MATCH(CalBudget2567!$D831,รายได้แยกตามสิทธิ!$B:$B,0))</f>
        <v>2553710.06</v>
      </c>
      <c r="X831" s="138">
        <f>INDEX(ผลงานOPDVisit_HDC!$E:$E,MATCH(CalBudget2567!$D831,ผลงานOPDVisit_HDC!$A:$A,0))</f>
        <v>6041</v>
      </c>
      <c r="Y831" s="138">
        <f t="shared" si="624"/>
        <v>422.72969044860122</v>
      </c>
      <c r="Z831" s="139">
        <f t="shared" si="625"/>
        <v>7249.2</v>
      </c>
      <c r="AA831" s="140">
        <f t="shared" si="626"/>
        <v>7249.2</v>
      </c>
      <c r="AB831" s="141">
        <f t="shared" si="627"/>
        <v>433.88975427644431</v>
      </c>
      <c r="AC831" s="142">
        <f t="shared" si="628"/>
        <v>3145353.6067007999</v>
      </c>
      <c r="AD831" s="143">
        <f>INDEX(รายได้แยกตามสิทธิ!$G:$G,MATCH(CalBudget2567!$D831,รายได้แยกตามสิทธิ!$B:$B,0))</f>
        <v>545688.69999999995</v>
      </c>
      <c r="AE831" s="138">
        <f>INDEX(ผลงานOPDVisit_HDC!$G:$G,MATCH(CalBudget2567!$D831,ผลงานOPDVisit_HDC!$A:$A,0))</f>
        <v>2099</v>
      </c>
      <c r="AF831" s="138">
        <f t="shared" si="629"/>
        <v>259.97555979037634</v>
      </c>
      <c r="AG831" s="139">
        <f t="shared" si="630"/>
        <v>2518.7999999999997</v>
      </c>
      <c r="AH831" s="140">
        <f t="shared" si="631"/>
        <v>2518.7999999999997</v>
      </c>
      <c r="AI831" s="141">
        <f t="shared" si="632"/>
        <v>266.83891456884226</v>
      </c>
      <c r="AJ831" s="142">
        <f t="shared" si="633"/>
        <v>672113.85801599978</v>
      </c>
      <c r="AK831" s="143">
        <f>INDEX(รายได้แยกตามสิทธิ!$H:$H,MATCH(CalBudget2567!$D831,รายได้แยกตามสิทธิ!$B:$B,0))</f>
        <v>2630242.79</v>
      </c>
      <c r="AL831" s="138">
        <f>INDEX(ผลงานOPDVisit_HDC!$K:$K,MATCH(CalBudget2567!$D831,ผลงานOPDVisit_HDC!$A:$A,0))</f>
        <v>3717</v>
      </c>
      <c r="AM831" s="138">
        <f t="shared" si="634"/>
        <v>707.62517890772131</v>
      </c>
      <c r="AN831" s="139">
        <f t="shared" si="635"/>
        <v>4460.3999999999996</v>
      </c>
      <c r="AO831" s="140">
        <f t="shared" si="636"/>
        <v>4460.3999999999996</v>
      </c>
      <c r="AP831" s="141">
        <f t="shared" si="637"/>
        <v>726.30648363088517</v>
      </c>
      <c r="AQ831" s="142">
        <f t="shared" si="638"/>
        <v>3239617.4395872001</v>
      </c>
      <c r="AR831" s="144">
        <f t="shared" si="612"/>
        <v>48192353.201519988</v>
      </c>
      <c r="AS831" s="143">
        <f>INDEX(รายได้แยกตามสิทธิ!$I:$I,MATCH(CalBudget2567!$D831,รายได้แยกตามสิทธิ!$B:$B,0))</f>
        <v>15340035.470000001</v>
      </c>
      <c r="AT831" s="138">
        <f>INDEX(ผลงานAdjRw_DHES!$D:$D,MATCH(CalBudget2567!$D831,ผลงานAdjRw_DHES!$B:$B,0))</f>
        <v>1071.0060000000001</v>
      </c>
      <c r="AU831" s="143">
        <f t="shared" si="639"/>
        <v>14323.015435954607</v>
      </c>
      <c r="AV831" s="139">
        <f t="shared" si="640"/>
        <v>1285.2072000000001</v>
      </c>
      <c r="AW831" s="140">
        <f t="shared" si="641"/>
        <v>1285.2072000000001</v>
      </c>
      <c r="AX831" s="141">
        <f t="shared" si="642"/>
        <v>14701.143043463808</v>
      </c>
      <c r="AY831" s="142">
        <f t="shared" si="643"/>
        <v>18894014.887689598</v>
      </c>
      <c r="AZ831" s="143">
        <f>INDEX(รายได้แยกตามสิทธิ!$J:$J,MATCH(CalBudget2567!$D831,รายได้แยกตามสิทธิ!$B:$B,0))</f>
        <v>1611817.85</v>
      </c>
      <c r="BA831" s="138">
        <f>INDEX(ผลงานAdjRw_DHES!$F:$F,MATCH(CalBudget2567!$D831,ผลงานAdjRw_DHES!$B:$B,0))</f>
        <v>113.73360000000001</v>
      </c>
      <c r="BB831" s="143">
        <f t="shared" si="644"/>
        <v>14171.870493855817</v>
      </c>
      <c r="BC831" s="139">
        <f t="shared" si="645"/>
        <v>136.48032000000001</v>
      </c>
      <c r="BD831" s="140">
        <f t="shared" si="646"/>
        <v>136.48032000000001</v>
      </c>
      <c r="BE831" s="141">
        <f t="shared" si="647"/>
        <v>14546.00787489361</v>
      </c>
      <c r="BF831" s="142">
        <f t="shared" si="648"/>
        <v>1985243.8094879999</v>
      </c>
      <c r="BG831" s="143">
        <f>INDEX(รายได้แยกตามสิทธิ!$K:$K,MATCH(CalBudget2567!$D831,รายได้แยกตามสิทธิ!$B:$B,0))</f>
        <v>578313.31000000006</v>
      </c>
      <c r="BH831" s="138">
        <f>INDEX(ผลงานAdjRw_DHES!$E:$E,MATCH(CalBudget2567!$D831,ผลงานAdjRw_DHES!$B:$B,0))</f>
        <v>44.049200000000006</v>
      </c>
      <c r="BI831" s="143">
        <f t="shared" si="649"/>
        <v>13128.803928334679</v>
      </c>
      <c r="BJ831" s="139">
        <f t="shared" si="650"/>
        <v>52.859040000000007</v>
      </c>
      <c r="BK831" s="140">
        <f t="shared" si="651"/>
        <v>52.859040000000007</v>
      </c>
      <c r="BL831" s="141">
        <f t="shared" si="652"/>
        <v>13475.404352042715</v>
      </c>
      <c r="BM831" s="142">
        <f t="shared" si="653"/>
        <v>712296.93766080006</v>
      </c>
      <c r="BN831" s="143">
        <f>INDEX(รายได้แยกตามสิทธิ!$N:$N,MATCH(CalBudget2567!$D831,รายได้แยกตามสิทธิ!$B:$B,0))</f>
        <v>29403335.299999997</v>
      </c>
      <c r="BO831" s="138">
        <f>INDEX(ผลงานAdjRw_DHES!$I:$I,MATCH(CalBudget2567!$D831,ผลงานAdjRw_DHES!$B:$B,0))</f>
        <v>13.72790000000002</v>
      </c>
      <c r="BP831" s="143">
        <f t="shared" si="654"/>
        <v>2141866.9497883837</v>
      </c>
      <c r="BQ831" s="139">
        <f t="shared" si="655"/>
        <v>16.473480000000023</v>
      </c>
      <c r="BR831" s="140">
        <f t="shared" si="656"/>
        <v>16.473480000000023</v>
      </c>
      <c r="BS831" s="141">
        <f t="shared" si="657"/>
        <v>2198412.2372627971</v>
      </c>
      <c r="BT831" s="142">
        <f t="shared" si="658"/>
        <v>36215500.022303991</v>
      </c>
      <c r="BU831" s="144">
        <f t="shared" si="659"/>
        <v>57807055.657142386</v>
      </c>
      <c r="BV831" s="145">
        <f t="shared" si="613"/>
        <v>105999408.85866237</v>
      </c>
      <c r="BW831" s="146">
        <f>INDEX(รายได้แยกตามสิทธิ!$Q:$Q,MATCH(CalBudget2567!$D831,รายได้แยกตามสิทธิ!$B:$B,0))</f>
        <v>0.21</v>
      </c>
      <c r="BX831" s="145">
        <f t="shared" si="660"/>
        <v>22259875.860319097</v>
      </c>
      <c r="BY831" s="141"/>
      <c r="BZ831" s="143">
        <f t="shared" si="661"/>
        <v>76527</v>
      </c>
      <c r="CA831" s="138">
        <f>INDEX(ผลงานOPDVisit_HDC!$C:$C,MATCH(CalBudget2567!$D831,ผลงานOPDVisit_HDC!$A:$A,0))</f>
        <v>76527</v>
      </c>
      <c r="CB831" s="138">
        <f t="shared" si="662"/>
        <v>0</v>
      </c>
    </row>
    <row r="832" spans="1:80" hidden="1" x14ac:dyDescent="0.7">
      <c r="A832" s="136">
        <f>COUNTA($D$16:D832)</f>
        <v>817</v>
      </c>
      <c r="B832" s="1">
        <v>11</v>
      </c>
      <c r="C832" s="2" t="s">
        <v>68</v>
      </c>
      <c r="D832" s="91" t="s">
        <v>890</v>
      </c>
      <c r="E832" s="3" t="s">
        <v>1775</v>
      </c>
      <c r="F832" s="4" t="s">
        <v>1876</v>
      </c>
      <c r="G832" s="1">
        <v>6</v>
      </c>
      <c r="H832" s="3" t="s">
        <v>2965</v>
      </c>
      <c r="I832" s="137">
        <f>INDEX(รายได้แยกตามสิทธิ!$D:$D,MATCH(CalBudget2567!$D832,รายได้แยกตามสิทธิ!$B:$B,0))</f>
        <v>36912461.369999997</v>
      </c>
      <c r="J832" s="138">
        <f>INDEX(ผลงานOPDVisit_HDC!$F:$F,MATCH(CalBudget2567!$D832,ผลงานOPDVisit_HDC!$A:$A,0))</f>
        <v>80903</v>
      </c>
      <c r="K832" s="138">
        <f t="shared" si="614"/>
        <v>456.2557800081579</v>
      </c>
      <c r="L832" s="139">
        <f t="shared" si="615"/>
        <v>97083.599999999991</v>
      </c>
      <c r="M832" s="140">
        <f t="shared" si="616"/>
        <v>97083.599999999991</v>
      </c>
      <c r="N832" s="141">
        <f t="shared" si="617"/>
        <v>468.30093260037324</v>
      </c>
      <c r="O832" s="142">
        <f t="shared" si="618"/>
        <v>45464340.420201592</v>
      </c>
      <c r="P832" s="143">
        <f>INDEX(รายได้แยกตามสิทธิ!$E:$E,MATCH(CalBudget2567!$D832,รายได้แยกตามสิทธิ!$B:$B,0))</f>
        <v>18052092</v>
      </c>
      <c r="Q832" s="138">
        <f>INDEX(ผลงานOPDVisit_HDC!$D:$D,MATCH(CalBudget2567!$D832,ผลงานOPDVisit_HDC!$A:$A,0))</f>
        <v>12505</v>
      </c>
      <c r="R832" s="138">
        <f t="shared" si="619"/>
        <v>1443.5899240303879</v>
      </c>
      <c r="S832" s="139">
        <f t="shared" si="620"/>
        <v>15006</v>
      </c>
      <c r="T832" s="140">
        <f t="shared" si="621"/>
        <v>15006</v>
      </c>
      <c r="U832" s="141">
        <f t="shared" si="622"/>
        <v>1481.7006980247902</v>
      </c>
      <c r="V832" s="142">
        <f t="shared" si="623"/>
        <v>22234400.674560003</v>
      </c>
      <c r="W832" s="143">
        <f>INDEX(รายได้แยกตามสิทธิ!$F:$F,MATCH(CalBudget2567!$D832,รายได้แยกตามสิทธิ!$B:$B,0))</f>
        <v>1216807</v>
      </c>
      <c r="X832" s="138">
        <f>INDEX(ผลงานOPDVisit_HDC!$E:$E,MATCH(CalBudget2567!$D832,ผลงานOPDVisit_HDC!$A:$A,0))</f>
        <v>4650</v>
      </c>
      <c r="Y832" s="138">
        <f t="shared" si="624"/>
        <v>261.6789247311828</v>
      </c>
      <c r="Z832" s="139">
        <f t="shared" si="625"/>
        <v>5580</v>
      </c>
      <c r="AA832" s="140">
        <f t="shared" si="626"/>
        <v>5580</v>
      </c>
      <c r="AB832" s="141">
        <f t="shared" si="627"/>
        <v>268.58724834408605</v>
      </c>
      <c r="AC832" s="142">
        <f t="shared" si="628"/>
        <v>1498716.8457600002</v>
      </c>
      <c r="AD832" s="143">
        <f>INDEX(รายได้แยกตามสิทธิ!$G:$G,MATCH(CalBudget2567!$D832,รายได้แยกตามสิทธิ!$B:$B,0))</f>
        <v>680099.25</v>
      </c>
      <c r="AE832" s="138">
        <f>INDEX(ผลงานOPDVisit_HDC!$G:$G,MATCH(CalBudget2567!$D832,ผลงานOPDVisit_HDC!$A:$A,0))</f>
        <v>3534</v>
      </c>
      <c r="AF832" s="138">
        <f t="shared" si="629"/>
        <v>192.44460950764008</v>
      </c>
      <c r="AG832" s="139">
        <f t="shared" si="630"/>
        <v>4240.8</v>
      </c>
      <c r="AH832" s="140">
        <f t="shared" si="631"/>
        <v>4240.8</v>
      </c>
      <c r="AI832" s="141">
        <f t="shared" si="632"/>
        <v>197.52514719864178</v>
      </c>
      <c r="AJ832" s="142">
        <f t="shared" si="633"/>
        <v>837664.64424000005</v>
      </c>
      <c r="AK832" s="143">
        <f>INDEX(รายได้แยกตามสิทธิ!$H:$H,MATCH(CalBudget2567!$D832,รายได้แยกตามสิทธิ!$B:$B,0))</f>
        <v>31421600.48</v>
      </c>
      <c r="AL832" s="138">
        <f>INDEX(ผลงานOPDVisit_HDC!$K:$K,MATCH(CalBudget2567!$D832,ผลงานOPDVisit_HDC!$A:$A,0))</f>
        <v>4684</v>
      </c>
      <c r="AM832" s="138">
        <f t="shared" si="634"/>
        <v>6708.2836208368917</v>
      </c>
      <c r="AN832" s="139">
        <f t="shared" si="635"/>
        <v>5620.8</v>
      </c>
      <c r="AO832" s="140">
        <f t="shared" si="636"/>
        <v>5620.8</v>
      </c>
      <c r="AP832" s="141">
        <f t="shared" si="637"/>
        <v>6885.3823084269852</v>
      </c>
      <c r="AQ832" s="142">
        <f t="shared" si="638"/>
        <v>38701356.879206397</v>
      </c>
      <c r="AR832" s="144">
        <f t="shared" si="612"/>
        <v>108736479.46396801</v>
      </c>
      <c r="AS832" s="143">
        <f>INDEX(รายได้แยกตามสิทธิ!$I:$I,MATCH(CalBudget2567!$D832,รายได้แยกตามสิทธิ!$B:$B,0))</f>
        <v>13177144.800000001</v>
      </c>
      <c r="AT832" s="138">
        <f>INDEX(ผลงานAdjRw_DHES!$D:$D,MATCH(CalBudget2567!$D832,ผลงานAdjRw_DHES!$B:$B,0))</f>
        <v>1643</v>
      </c>
      <c r="AU832" s="143">
        <f t="shared" si="639"/>
        <v>8020.1733414485698</v>
      </c>
      <c r="AV832" s="139">
        <f t="shared" si="640"/>
        <v>1971.6</v>
      </c>
      <c r="AW832" s="140">
        <f t="shared" si="641"/>
        <v>1971.6</v>
      </c>
      <c r="AX832" s="141">
        <f t="shared" si="642"/>
        <v>8231.9059176628125</v>
      </c>
      <c r="AY832" s="142">
        <f t="shared" si="643"/>
        <v>16230025.707264001</v>
      </c>
      <c r="AZ832" s="143">
        <f>INDEX(รายได้แยกตามสิทธิ!$J:$J,MATCH(CalBudget2567!$D832,รายได้แยกตามสิทธิ!$B:$B,0))</f>
        <v>909804.15</v>
      </c>
      <c r="BA832" s="138">
        <f>INDEX(ผลงานAdjRw_DHES!$F:$F,MATCH(CalBudget2567!$D832,ผลงานAdjRw_DHES!$B:$B,0))</f>
        <v>81.428400000000011</v>
      </c>
      <c r="BB832" s="143">
        <f t="shared" si="644"/>
        <v>11173.056943277774</v>
      </c>
      <c r="BC832" s="139">
        <f t="shared" si="645"/>
        <v>97.71408000000001</v>
      </c>
      <c r="BD832" s="140">
        <f t="shared" si="646"/>
        <v>97.71408000000001</v>
      </c>
      <c r="BE832" s="141">
        <f t="shared" si="647"/>
        <v>11468.025646580307</v>
      </c>
      <c r="BF832" s="142">
        <f t="shared" si="648"/>
        <v>1120587.5754719998</v>
      </c>
      <c r="BG832" s="143">
        <f>INDEX(รายได้แยกตามสิทธิ!$K:$K,MATCH(CalBudget2567!$D832,รายได้แยกตามสิทธิ!$B:$B,0))</f>
        <v>395768.25</v>
      </c>
      <c r="BH832" s="138">
        <f>INDEX(ผลงานAdjRw_DHES!$E:$E,MATCH(CalBudget2567!$D832,ผลงานAdjRw_DHES!$B:$B,0))</f>
        <v>56.5792</v>
      </c>
      <c r="BI832" s="143">
        <f t="shared" si="649"/>
        <v>6994.9424876986595</v>
      </c>
      <c r="BJ832" s="139">
        <f t="shared" si="650"/>
        <v>67.895039999999995</v>
      </c>
      <c r="BK832" s="140">
        <f t="shared" si="651"/>
        <v>67.895039999999995</v>
      </c>
      <c r="BL832" s="141">
        <f t="shared" si="652"/>
        <v>7179.6089693739041</v>
      </c>
      <c r="BM832" s="142">
        <f t="shared" si="653"/>
        <v>487459.83815999993</v>
      </c>
      <c r="BN832" s="143">
        <f>INDEX(รายได้แยกตามสิทธิ!$N:$N,MATCH(CalBudget2567!$D832,รายได้แยกตามสิทธิ!$B:$B,0))</f>
        <v>2204573.4299999997</v>
      </c>
      <c r="BO832" s="138">
        <f>INDEX(ผลงานAdjRw_DHES!$I:$I,MATCH(CalBudget2567!$D832,ผลงานAdjRw_DHES!$B:$B,0))</f>
        <v>115.49690000000021</v>
      </c>
      <c r="BP832" s="143">
        <f t="shared" si="654"/>
        <v>19087.728155474266</v>
      </c>
      <c r="BQ832" s="139">
        <f t="shared" si="655"/>
        <v>138.59628000000023</v>
      </c>
      <c r="BR832" s="140">
        <f t="shared" si="656"/>
        <v>138.59628000000023</v>
      </c>
      <c r="BS832" s="141">
        <f t="shared" si="657"/>
        <v>19591.644178778788</v>
      </c>
      <c r="BT832" s="142">
        <f t="shared" si="658"/>
        <v>2715329.0022623995</v>
      </c>
      <c r="BU832" s="144">
        <f t="shared" si="659"/>
        <v>20553402.123158399</v>
      </c>
      <c r="BV832" s="145">
        <f t="shared" si="613"/>
        <v>129289881.5871264</v>
      </c>
      <c r="BW832" s="146">
        <f>INDEX(รายได้แยกตามสิทธิ!$Q:$Q,MATCH(CalBudget2567!$D832,รายได้แยกตามสิทธิ!$B:$B,0))</f>
        <v>0.31</v>
      </c>
      <c r="BX832" s="145">
        <f t="shared" si="660"/>
        <v>40079863.292009182</v>
      </c>
      <c r="BY832" s="141"/>
      <c r="BZ832" s="143">
        <f t="shared" si="661"/>
        <v>106276</v>
      </c>
      <c r="CA832" s="138">
        <f>INDEX(ผลงานOPDVisit_HDC!$C:$C,MATCH(CalBudget2567!$D832,ผลงานOPDVisit_HDC!$A:$A,0))</f>
        <v>106276</v>
      </c>
      <c r="CB832" s="138">
        <f t="shared" si="662"/>
        <v>0</v>
      </c>
    </row>
    <row r="833" spans="1:80" hidden="1" x14ac:dyDescent="0.7">
      <c r="A833" s="136">
        <f>COUNTA($D$16:D833)</f>
        <v>818</v>
      </c>
      <c r="B833" s="1">
        <v>11</v>
      </c>
      <c r="C833" s="2" t="s">
        <v>68</v>
      </c>
      <c r="D833" s="91" t="s">
        <v>891</v>
      </c>
      <c r="E833" s="3" t="s">
        <v>1776</v>
      </c>
      <c r="F833" s="4" t="s">
        <v>1876</v>
      </c>
      <c r="G833" s="1">
        <v>10</v>
      </c>
      <c r="H833" s="3" t="s">
        <v>2962</v>
      </c>
      <c r="I833" s="137">
        <f>INDEX(รายได้แยกตามสิทธิ!$D:$D,MATCH(CalBudget2567!$D833,รายได้แยกตามสิทธิ!$B:$B,0))</f>
        <v>54752841.780000001</v>
      </c>
      <c r="J833" s="138">
        <f>INDEX(ผลงานOPDVisit_HDC!$F:$F,MATCH(CalBudget2567!$D833,ผลงานOPDVisit_HDC!$A:$A,0))</f>
        <v>97476</v>
      </c>
      <c r="K833" s="138">
        <f t="shared" si="614"/>
        <v>561.70587406130744</v>
      </c>
      <c r="L833" s="139">
        <f t="shared" si="615"/>
        <v>116971.2</v>
      </c>
      <c r="M833" s="140">
        <f t="shared" si="616"/>
        <v>116971.2</v>
      </c>
      <c r="N833" s="141">
        <f t="shared" si="617"/>
        <v>576.53490913652593</v>
      </c>
      <c r="O833" s="142">
        <f t="shared" si="618"/>
        <v>67437980.163590401</v>
      </c>
      <c r="P833" s="143">
        <f>INDEX(รายได้แยกตามสิทธิ!$E:$E,MATCH(CalBudget2567!$D833,รายได้แยกตามสิทธิ!$B:$B,0))</f>
        <v>6099502.0199999996</v>
      </c>
      <c r="Q833" s="138">
        <f>INDEX(ผลงานOPDVisit_HDC!$D:$D,MATCH(CalBudget2567!$D833,ผลงานOPDVisit_HDC!$A:$A,0))</f>
        <v>11800</v>
      </c>
      <c r="R833" s="138">
        <f t="shared" si="619"/>
        <v>516.90695084745755</v>
      </c>
      <c r="S833" s="139">
        <f t="shared" si="620"/>
        <v>14160</v>
      </c>
      <c r="T833" s="140">
        <f t="shared" si="621"/>
        <v>14160</v>
      </c>
      <c r="U833" s="141">
        <f t="shared" si="622"/>
        <v>530.55329434983048</v>
      </c>
      <c r="V833" s="142">
        <f t="shared" si="623"/>
        <v>7512634.6479936</v>
      </c>
      <c r="W833" s="143">
        <f>INDEX(รายได้แยกตามสิทธิ!$F:$F,MATCH(CalBudget2567!$D833,รายได้แยกตามสิทธิ!$B:$B,0))</f>
        <v>2767291.78</v>
      </c>
      <c r="X833" s="138">
        <f>INDEX(ผลงานOPDVisit_HDC!$E:$E,MATCH(CalBudget2567!$D833,ผลงานOPDVisit_HDC!$A:$A,0))</f>
        <v>6871</v>
      </c>
      <c r="Y833" s="138">
        <f t="shared" si="624"/>
        <v>402.74949497889679</v>
      </c>
      <c r="Z833" s="139">
        <f t="shared" si="625"/>
        <v>8245.1999999999989</v>
      </c>
      <c r="AA833" s="140">
        <f t="shared" si="626"/>
        <v>8245.1999999999989</v>
      </c>
      <c r="AB833" s="141">
        <f t="shared" si="627"/>
        <v>413.38208164633966</v>
      </c>
      <c r="AC833" s="142">
        <f t="shared" si="628"/>
        <v>3408417.9395903992</v>
      </c>
      <c r="AD833" s="143">
        <f>INDEX(รายได้แยกตามสิทธิ!$G:$G,MATCH(CalBudget2567!$D833,รายได้แยกตามสิทธิ!$B:$B,0))</f>
        <v>443457.68</v>
      </c>
      <c r="AE833" s="138">
        <f>INDEX(ผลงานOPDVisit_HDC!$G:$G,MATCH(CalBudget2567!$D833,ผลงานOPDVisit_HDC!$A:$A,0))</f>
        <v>1750</v>
      </c>
      <c r="AF833" s="138">
        <f t="shared" si="629"/>
        <v>253.40438857142857</v>
      </c>
      <c r="AG833" s="139">
        <f t="shared" si="630"/>
        <v>2100</v>
      </c>
      <c r="AH833" s="140">
        <f t="shared" si="631"/>
        <v>2100</v>
      </c>
      <c r="AI833" s="141">
        <f t="shared" si="632"/>
        <v>260.09426442971426</v>
      </c>
      <c r="AJ833" s="142">
        <f t="shared" si="633"/>
        <v>546197.95530239993</v>
      </c>
      <c r="AK833" s="143">
        <f>INDEX(รายได้แยกตามสิทธิ!$H:$H,MATCH(CalBudget2567!$D833,รายได้แยกตามสิทธิ!$B:$B,0))</f>
        <v>3662513.64</v>
      </c>
      <c r="AL833" s="138">
        <f>INDEX(ผลงานOPDVisit_HDC!$K:$K,MATCH(CalBudget2567!$D833,ผลงานOPDVisit_HDC!$A:$A,0))</f>
        <v>3963</v>
      </c>
      <c r="AM833" s="138">
        <f t="shared" si="634"/>
        <v>924.17704769114312</v>
      </c>
      <c r="AN833" s="139">
        <f t="shared" si="635"/>
        <v>4755.5999999999995</v>
      </c>
      <c r="AO833" s="140">
        <f t="shared" si="636"/>
        <v>4755.5999999999995</v>
      </c>
      <c r="AP833" s="141">
        <f t="shared" si="637"/>
        <v>948.57532175018935</v>
      </c>
      <c r="AQ833" s="142">
        <f t="shared" si="638"/>
        <v>4511044.8001151998</v>
      </c>
      <c r="AR833" s="144">
        <f t="shared" si="612"/>
        <v>83416275.506591991</v>
      </c>
      <c r="AS833" s="143">
        <f>INDEX(รายได้แยกตามสิทธิ!$I:$I,MATCH(CalBudget2567!$D833,รายได้แยกตามสิทธิ!$B:$B,0))</f>
        <v>21771556.73</v>
      </c>
      <c r="AT833" s="138">
        <f>INDEX(ผลงานAdjRw_DHES!$D:$D,MATCH(CalBudget2567!$D833,ผลงานAdjRw_DHES!$B:$B,0))</f>
        <v>2416.7114000000001</v>
      </c>
      <c r="AU833" s="143">
        <f t="shared" si="639"/>
        <v>9008.7532710773812</v>
      </c>
      <c r="AV833" s="139">
        <f t="shared" si="640"/>
        <v>2900.05368</v>
      </c>
      <c r="AW833" s="140">
        <f t="shared" si="641"/>
        <v>2900.05368</v>
      </c>
      <c r="AX833" s="141">
        <f t="shared" si="642"/>
        <v>9246.5843574338232</v>
      </c>
      <c r="AY833" s="142">
        <f t="shared" si="643"/>
        <v>26815590.993206393</v>
      </c>
      <c r="AZ833" s="143">
        <f>INDEX(รายได้แยกตามสิทธิ!$J:$J,MATCH(CalBudget2567!$D833,รายได้แยกตามสิทธิ!$B:$B,0))</f>
        <v>1432233.03</v>
      </c>
      <c r="BA833" s="138">
        <f>INDEX(ผลงานAdjRw_DHES!$F:$F,MATCH(CalBudget2567!$D833,ผลงานAdjRw_DHES!$B:$B,0))</f>
        <v>151.51799999999997</v>
      </c>
      <c r="BB833" s="143">
        <f t="shared" si="644"/>
        <v>9452.5602898665529</v>
      </c>
      <c r="BC833" s="139">
        <f t="shared" si="645"/>
        <v>181.82159999999996</v>
      </c>
      <c r="BD833" s="140">
        <f t="shared" si="646"/>
        <v>181.82159999999996</v>
      </c>
      <c r="BE833" s="141">
        <f t="shared" si="647"/>
        <v>9702.1078815190303</v>
      </c>
      <c r="BF833" s="142">
        <f t="shared" si="648"/>
        <v>1764052.7783904001</v>
      </c>
      <c r="BG833" s="143">
        <f>INDEX(รายได้แยกตามสิทธิ!$K:$K,MATCH(CalBudget2567!$D833,รายได้แยกตามสิทธิ!$B:$B,0))</f>
        <v>557675.89</v>
      </c>
      <c r="BH833" s="138">
        <f>INDEX(ผลงานAdjRw_DHES!$E:$E,MATCH(CalBudget2567!$D833,ผลงานAdjRw_DHES!$B:$B,0))</f>
        <v>75.473399999999998</v>
      </c>
      <c r="BI833" s="143">
        <f t="shared" si="649"/>
        <v>7389.0389196723618</v>
      </c>
      <c r="BJ833" s="139">
        <f t="shared" si="650"/>
        <v>90.568079999999995</v>
      </c>
      <c r="BK833" s="140">
        <f t="shared" si="651"/>
        <v>90.568079999999995</v>
      </c>
      <c r="BL833" s="141">
        <f t="shared" si="652"/>
        <v>7584.1095471517119</v>
      </c>
      <c r="BM833" s="142">
        <f t="shared" si="653"/>
        <v>686878.24019519996</v>
      </c>
      <c r="BN833" s="143">
        <f>INDEX(รายได้แยกตามสิทธิ!$N:$N,MATCH(CalBudget2567!$D833,รายได้แยกตามสิทธิ!$B:$B,0))</f>
        <v>1256596.08</v>
      </c>
      <c r="BO833" s="138">
        <f>INDEX(ผลงานAdjRw_DHES!$I:$I,MATCH(CalBudget2567!$D833,ผลงานAdjRw_DHES!$B:$B,0))</f>
        <v>206.86929999999978</v>
      </c>
      <c r="BP833" s="143">
        <f t="shared" si="654"/>
        <v>6074.3478128460883</v>
      </c>
      <c r="BQ833" s="139">
        <f t="shared" si="655"/>
        <v>248.24315999999973</v>
      </c>
      <c r="BR833" s="140">
        <f t="shared" si="656"/>
        <v>248.24315999999973</v>
      </c>
      <c r="BS833" s="141">
        <f t="shared" si="657"/>
        <v>6234.7105951052254</v>
      </c>
      <c r="BT833" s="142">
        <f t="shared" si="658"/>
        <v>1547724.2598144</v>
      </c>
      <c r="BU833" s="144">
        <f t="shared" si="659"/>
        <v>30814246.271606393</v>
      </c>
      <c r="BV833" s="145">
        <f t="shared" si="613"/>
        <v>114230521.77819839</v>
      </c>
      <c r="BW833" s="146">
        <f>INDEX(รายได้แยกตามสิทธิ!$Q:$Q,MATCH(CalBudget2567!$D833,รายได้แยกตามสิทธิ!$B:$B,0))</f>
        <v>0.49</v>
      </c>
      <c r="BX833" s="145">
        <f t="shared" si="660"/>
        <v>55972955.671317212</v>
      </c>
      <c r="BY833" s="141"/>
      <c r="BZ833" s="143">
        <f t="shared" si="661"/>
        <v>121860</v>
      </c>
      <c r="CA833" s="138">
        <f>INDEX(ผลงานOPDVisit_HDC!$C:$C,MATCH(CalBudget2567!$D833,ผลงานOPDVisit_HDC!$A:$A,0))</f>
        <v>121860</v>
      </c>
      <c r="CB833" s="138">
        <f t="shared" si="662"/>
        <v>0</v>
      </c>
    </row>
    <row r="834" spans="1:80" hidden="1" x14ac:dyDescent="0.7">
      <c r="A834" s="136">
        <f>COUNTA($D$16:D834)</f>
        <v>819</v>
      </c>
      <c r="B834" s="1">
        <v>11</v>
      </c>
      <c r="C834" s="2" t="s">
        <v>68</v>
      </c>
      <c r="D834" s="91" t="s">
        <v>892</v>
      </c>
      <c r="E834" s="3" t="s">
        <v>1777</v>
      </c>
      <c r="F834" s="4" t="s">
        <v>1876</v>
      </c>
      <c r="G834" s="1">
        <v>6</v>
      </c>
      <c r="H834" s="3" t="s">
        <v>2965</v>
      </c>
      <c r="I834" s="137">
        <f>INDEX(รายได้แยกตามสิทธิ!$D:$D,MATCH(CalBudget2567!$D834,รายได้แยกตามสิทธิ!$B:$B,0))</f>
        <v>44276473.479999997</v>
      </c>
      <c r="J834" s="138">
        <f>INDEX(ผลงานOPDVisit_HDC!$F:$F,MATCH(CalBudget2567!$D834,ผลงานOPDVisit_HDC!$A:$A,0))</f>
        <v>86721</v>
      </c>
      <c r="K834" s="138">
        <f t="shared" si="614"/>
        <v>510.56230301772348</v>
      </c>
      <c r="L834" s="139">
        <f t="shared" si="615"/>
        <v>104065.2</v>
      </c>
      <c r="M834" s="140">
        <f t="shared" si="616"/>
        <v>104065.2</v>
      </c>
      <c r="N834" s="141">
        <f t="shared" si="617"/>
        <v>524.04114781739133</v>
      </c>
      <c r="O834" s="142">
        <f t="shared" si="618"/>
        <v>54534446.85584639</v>
      </c>
      <c r="P834" s="143">
        <f>INDEX(รายได้แยกตามสิทธิ!$E:$E,MATCH(CalBudget2567!$D834,รายได้แยกตามสิทธิ!$B:$B,0))</f>
        <v>8558837.0399999991</v>
      </c>
      <c r="Q834" s="138">
        <f>INDEX(ผลงานOPDVisit_HDC!$D:$D,MATCH(CalBudget2567!$D834,ผลงานOPDVisit_HDC!$A:$A,0))</f>
        <v>20332</v>
      </c>
      <c r="R834" s="138">
        <f t="shared" si="619"/>
        <v>420.95401534526849</v>
      </c>
      <c r="S834" s="139">
        <f t="shared" si="620"/>
        <v>24398.399999999998</v>
      </c>
      <c r="T834" s="140">
        <f t="shared" si="621"/>
        <v>24398.399999999998</v>
      </c>
      <c r="U834" s="141">
        <f t="shared" si="622"/>
        <v>432.06720135038358</v>
      </c>
      <c r="V834" s="142">
        <f t="shared" si="623"/>
        <v>10541748.405427197</v>
      </c>
      <c r="W834" s="143">
        <f>INDEX(รายได้แยกตามสิทธิ!$F:$F,MATCH(CalBudget2567!$D834,รายได้แยกตามสิทธิ!$B:$B,0))</f>
        <v>6888163.0999999996</v>
      </c>
      <c r="X834" s="138">
        <f>INDEX(ผลงานOPDVisit_HDC!$E:$E,MATCH(CalBudget2567!$D834,ผลงานOPDVisit_HDC!$A:$A,0))</f>
        <v>17530</v>
      </c>
      <c r="Y834" s="138">
        <f t="shared" si="624"/>
        <v>392.93571591557327</v>
      </c>
      <c r="Z834" s="139">
        <f t="shared" si="625"/>
        <v>21036</v>
      </c>
      <c r="AA834" s="140">
        <f t="shared" si="626"/>
        <v>21036</v>
      </c>
      <c r="AB834" s="141">
        <f t="shared" si="627"/>
        <v>403.30921881574443</v>
      </c>
      <c r="AC834" s="142">
        <f t="shared" si="628"/>
        <v>8484012.727008</v>
      </c>
      <c r="AD834" s="143">
        <f>INDEX(รายได้แยกตามสิทธิ!$G:$G,MATCH(CalBudget2567!$D834,รายได้แยกตามสิทธิ!$B:$B,0))</f>
        <v>40155081.399999999</v>
      </c>
      <c r="AE834" s="138">
        <f>INDEX(ผลงานOPDVisit_HDC!$G:$G,MATCH(CalBudget2567!$D834,ผลงานOPDVisit_HDC!$A:$A,0))</f>
        <v>2579</v>
      </c>
      <c r="AF834" s="138">
        <f t="shared" si="629"/>
        <v>15570.019930205506</v>
      </c>
      <c r="AG834" s="139">
        <f t="shared" si="630"/>
        <v>3094.7999999999997</v>
      </c>
      <c r="AH834" s="140">
        <f t="shared" si="631"/>
        <v>3094.7999999999997</v>
      </c>
      <c r="AI834" s="141">
        <f t="shared" si="632"/>
        <v>15981.068456362931</v>
      </c>
      <c r="AJ834" s="142">
        <f t="shared" si="633"/>
        <v>49458210.658751994</v>
      </c>
      <c r="AK834" s="143">
        <f>INDEX(รายได้แยกตามสิทธิ!$H:$H,MATCH(CalBudget2567!$D834,รายได้แยกตามสิทธิ!$B:$B,0))</f>
        <v>12282883.539999999</v>
      </c>
      <c r="AL834" s="138">
        <f>INDEX(ผลงานOPDVisit_HDC!$K:$K,MATCH(CalBudget2567!$D834,ผลงานOPDVisit_HDC!$A:$A,0))</f>
        <v>8185</v>
      </c>
      <c r="AM834" s="138">
        <f t="shared" si="634"/>
        <v>1500.6577324373854</v>
      </c>
      <c r="AN834" s="139">
        <f t="shared" si="635"/>
        <v>9822</v>
      </c>
      <c r="AO834" s="140">
        <f t="shared" si="636"/>
        <v>9822</v>
      </c>
      <c r="AP834" s="141">
        <f t="shared" si="637"/>
        <v>1540.2750965737325</v>
      </c>
      <c r="AQ834" s="142">
        <f t="shared" si="638"/>
        <v>15128581.9985472</v>
      </c>
      <c r="AR834" s="144">
        <f t="shared" si="612"/>
        <v>138147000.64558077</v>
      </c>
      <c r="AS834" s="143">
        <f>INDEX(รายได้แยกตามสิทธิ!$I:$I,MATCH(CalBudget2567!$D834,รายได้แยกตามสิทธิ!$B:$B,0))</f>
        <v>22359057.899999999</v>
      </c>
      <c r="AT834" s="138">
        <f>INDEX(ผลงานAdjRw_DHES!$D:$D,MATCH(CalBudget2567!$D834,ผลงานAdjRw_DHES!$B:$B,0))</f>
        <v>1869.8069999999998</v>
      </c>
      <c r="AU834" s="143">
        <f t="shared" si="639"/>
        <v>11957.949617259963</v>
      </c>
      <c r="AV834" s="139">
        <f t="shared" si="640"/>
        <v>2243.7683999999995</v>
      </c>
      <c r="AW834" s="140">
        <f t="shared" si="641"/>
        <v>2243.7683999999995</v>
      </c>
      <c r="AX834" s="141">
        <f t="shared" si="642"/>
        <v>12273.639487155626</v>
      </c>
      <c r="AY834" s="142">
        <f t="shared" si="643"/>
        <v>27539204.434271991</v>
      </c>
      <c r="AZ834" s="143">
        <f>INDEX(รายได้แยกตามสิทธิ!$J:$J,MATCH(CalBudget2567!$D834,รายได้แยกตามสิทธิ!$B:$B,0))</f>
        <v>2096975.56</v>
      </c>
      <c r="BA834" s="138">
        <f>INDEX(ผลงานAdjRw_DHES!$F:$F,MATCH(CalBudget2567!$D834,ผลงานAdjRw_DHES!$B:$B,0))</f>
        <v>262.25009999999997</v>
      </c>
      <c r="BB834" s="143">
        <f t="shared" si="644"/>
        <v>7996.090602062688</v>
      </c>
      <c r="BC834" s="139">
        <f t="shared" si="645"/>
        <v>314.70011999999997</v>
      </c>
      <c r="BD834" s="140">
        <f t="shared" si="646"/>
        <v>314.70011999999997</v>
      </c>
      <c r="BE834" s="141">
        <f t="shared" si="647"/>
        <v>8207.1873939571433</v>
      </c>
      <c r="BF834" s="142">
        <f t="shared" si="648"/>
        <v>2582802.8577407999</v>
      </c>
      <c r="BG834" s="143">
        <f>INDEX(รายได้แยกตามสิทธิ!$K:$K,MATCH(CalBudget2567!$D834,รายได้แยกตามสิทธิ!$B:$B,0))</f>
        <v>1660765.77</v>
      </c>
      <c r="BH834" s="138">
        <f>INDEX(ผลงานAdjRw_DHES!$E:$E,MATCH(CalBudget2567!$D834,ผลงานAdjRw_DHES!$B:$B,0))</f>
        <v>194.85379999999998</v>
      </c>
      <c r="BI834" s="143">
        <f t="shared" si="649"/>
        <v>8523.1377063213549</v>
      </c>
      <c r="BJ834" s="139">
        <f t="shared" si="650"/>
        <v>233.82455999999996</v>
      </c>
      <c r="BK834" s="140">
        <f t="shared" si="651"/>
        <v>233.82455999999996</v>
      </c>
      <c r="BL834" s="141">
        <f t="shared" si="652"/>
        <v>8748.1485417682379</v>
      </c>
      <c r="BM834" s="142">
        <f t="shared" si="653"/>
        <v>2045531.9835935996</v>
      </c>
      <c r="BN834" s="143">
        <f>INDEX(รายได้แยกตามสิทธิ!$N:$N,MATCH(CalBudget2567!$D834,รายได้แยกตามสิทธิ!$B:$B,0))</f>
        <v>4814658.04</v>
      </c>
      <c r="BO834" s="138">
        <f>INDEX(ผลงานAdjRw_DHES!$I:$I,MATCH(CalBudget2567!$D834,ผลงานAdjRw_DHES!$B:$B,0))</f>
        <v>131.84950000000038</v>
      </c>
      <c r="BP834" s="143">
        <f t="shared" si="654"/>
        <v>36516.316254517355</v>
      </c>
      <c r="BQ834" s="139">
        <f t="shared" si="655"/>
        <v>158.21940000000043</v>
      </c>
      <c r="BR834" s="140">
        <f t="shared" si="656"/>
        <v>158.21940000000043</v>
      </c>
      <c r="BS834" s="141">
        <f t="shared" si="657"/>
        <v>37480.347003636612</v>
      </c>
      <c r="BT834" s="142">
        <f t="shared" si="658"/>
        <v>5930118.0147071993</v>
      </c>
      <c r="BU834" s="144">
        <f t="shared" si="659"/>
        <v>38097657.290313587</v>
      </c>
      <c r="BV834" s="145">
        <f t="shared" si="613"/>
        <v>176244657.93589437</v>
      </c>
      <c r="BW834" s="146">
        <f>INDEX(รายได้แยกตามสิทธิ!$Q:$Q,MATCH(CalBudget2567!$D834,รายได้แยกตามสิทธิ!$B:$B,0))</f>
        <v>0.33</v>
      </c>
      <c r="BX834" s="145">
        <f t="shared" si="660"/>
        <v>58160737.118845142</v>
      </c>
      <c r="BY834" s="141"/>
      <c r="BZ834" s="143">
        <f t="shared" si="661"/>
        <v>135347</v>
      </c>
      <c r="CA834" s="138">
        <f>INDEX(ผลงานOPDVisit_HDC!$C:$C,MATCH(CalBudget2567!$D834,ผลงานOPDVisit_HDC!$A:$A,0))</f>
        <v>135347</v>
      </c>
      <c r="CB834" s="138">
        <f t="shared" si="662"/>
        <v>0</v>
      </c>
    </row>
    <row r="835" spans="1:80" hidden="1" x14ac:dyDescent="0.7">
      <c r="A835" s="136">
        <f>COUNTA($D$16:D835)</f>
        <v>820</v>
      </c>
      <c r="B835" s="1">
        <v>11</v>
      </c>
      <c r="C835" s="2" t="s">
        <v>68</v>
      </c>
      <c r="D835" s="91" t="s">
        <v>893</v>
      </c>
      <c r="E835" s="3" t="s">
        <v>1778</v>
      </c>
      <c r="F835" s="4" t="s">
        <v>1876</v>
      </c>
      <c r="G835" s="1">
        <v>5</v>
      </c>
      <c r="H835" s="3" t="s">
        <v>2964</v>
      </c>
      <c r="I835" s="137">
        <f>INDEX(รายได้แยกตามสิทธิ!$D:$D,MATCH(CalBudget2567!$D835,รายได้แยกตามสิทธิ!$B:$B,0))</f>
        <v>30605393.059999999</v>
      </c>
      <c r="J835" s="138">
        <f>INDEX(ผลงานOPDVisit_HDC!$F:$F,MATCH(CalBudget2567!$D835,ผลงานOPDVisit_HDC!$A:$A,0))</f>
        <v>59301</v>
      </c>
      <c r="K835" s="138">
        <f t="shared" si="614"/>
        <v>516.10247820441475</v>
      </c>
      <c r="L835" s="139">
        <f t="shared" si="615"/>
        <v>71161.2</v>
      </c>
      <c r="M835" s="140">
        <f t="shared" si="616"/>
        <v>71161.2</v>
      </c>
      <c r="N835" s="141">
        <f t="shared" si="617"/>
        <v>529.72758362901129</v>
      </c>
      <c r="O835" s="142">
        <f t="shared" si="618"/>
        <v>37696050.524140798</v>
      </c>
      <c r="P835" s="143">
        <f>INDEX(รายได้แยกตามสิทธิ!$E:$E,MATCH(CalBudget2567!$D835,รายได้แยกตามสิทธิ!$B:$B,0))</f>
        <v>3783885.61</v>
      </c>
      <c r="Q835" s="138">
        <f>INDEX(ผลงานOPDVisit_HDC!$D:$D,MATCH(CalBudget2567!$D835,ผลงานOPDVisit_HDC!$A:$A,0))</f>
        <v>7312</v>
      </c>
      <c r="R835" s="138">
        <f t="shared" si="619"/>
        <v>517.48982631291028</v>
      </c>
      <c r="S835" s="139">
        <f t="shared" si="620"/>
        <v>8774.4</v>
      </c>
      <c r="T835" s="140">
        <f t="shared" si="621"/>
        <v>8774.4</v>
      </c>
      <c r="U835" s="141">
        <f t="shared" si="622"/>
        <v>531.15155772757112</v>
      </c>
      <c r="V835" s="142">
        <f t="shared" si="623"/>
        <v>4660536.2281248001</v>
      </c>
      <c r="W835" s="143">
        <f>INDEX(รายได้แยกตามสิทธิ!$F:$F,MATCH(CalBudget2567!$D835,รายได้แยกตามสิทธิ!$B:$B,0))</f>
        <v>1446566.62</v>
      </c>
      <c r="X835" s="138">
        <f>INDEX(ผลงานOPDVisit_HDC!$E:$E,MATCH(CalBudget2567!$D835,ผลงานOPDVisit_HDC!$A:$A,0))</f>
        <v>4987</v>
      </c>
      <c r="Y835" s="138">
        <f t="shared" si="624"/>
        <v>290.06749949869663</v>
      </c>
      <c r="Z835" s="139">
        <f t="shared" si="625"/>
        <v>5984.4</v>
      </c>
      <c r="AA835" s="140">
        <f t="shared" si="626"/>
        <v>5984.4</v>
      </c>
      <c r="AB835" s="141">
        <f t="shared" si="627"/>
        <v>297.72528148546223</v>
      </c>
      <c r="AC835" s="142">
        <f t="shared" si="628"/>
        <v>1781707.1745216001</v>
      </c>
      <c r="AD835" s="143">
        <f>INDEX(รายได้แยกตามสิทธิ!$G:$G,MATCH(CalBudget2567!$D835,รายได้แยกตามสิทธิ!$B:$B,0))</f>
        <v>391411.25</v>
      </c>
      <c r="AE835" s="138">
        <f>INDEX(ผลงานOPDVisit_HDC!$G:$G,MATCH(CalBudget2567!$D835,ผลงานOPDVisit_HDC!$A:$A,0))</f>
        <v>879</v>
      </c>
      <c r="AF835" s="138">
        <f t="shared" si="629"/>
        <v>445.29152445961319</v>
      </c>
      <c r="AG835" s="139">
        <f t="shared" si="630"/>
        <v>1054.8</v>
      </c>
      <c r="AH835" s="140">
        <f t="shared" si="631"/>
        <v>1054.8</v>
      </c>
      <c r="AI835" s="141">
        <f t="shared" si="632"/>
        <v>457.04722070534694</v>
      </c>
      <c r="AJ835" s="142">
        <f t="shared" si="633"/>
        <v>482093.40839999996</v>
      </c>
      <c r="AK835" s="143">
        <f>INDEX(รายได้แยกตามสิทธิ!$H:$H,MATCH(CalBudget2567!$D835,รายได้แยกตามสิทธิ!$B:$B,0))</f>
        <v>2488510.75</v>
      </c>
      <c r="AL835" s="138">
        <f>INDEX(ผลงานOPDVisit_HDC!$K:$K,MATCH(CalBudget2567!$D835,ผลงานOPDVisit_HDC!$A:$A,0))</f>
        <v>3358</v>
      </c>
      <c r="AM835" s="138">
        <f t="shared" si="634"/>
        <v>741.06931209053005</v>
      </c>
      <c r="AN835" s="139">
        <f t="shared" si="635"/>
        <v>4029.6</v>
      </c>
      <c r="AO835" s="140">
        <f t="shared" si="636"/>
        <v>4029.6</v>
      </c>
      <c r="AP835" s="141">
        <f t="shared" si="637"/>
        <v>760.63354192972008</v>
      </c>
      <c r="AQ835" s="142">
        <f t="shared" si="638"/>
        <v>3065048.92056</v>
      </c>
      <c r="AR835" s="144">
        <f t="shared" si="612"/>
        <v>47685436.255747199</v>
      </c>
      <c r="AS835" s="143">
        <f>INDEX(รายได้แยกตามสิทธิ!$I:$I,MATCH(CalBudget2567!$D835,รายได้แยกตามสิทธิ!$B:$B,0))</f>
        <v>9865910.8900000006</v>
      </c>
      <c r="AT835" s="138">
        <f>INDEX(ผลงานAdjRw_DHES!$D:$D,MATCH(CalBudget2567!$D835,ผลงานAdjRw_DHES!$B:$B,0))</f>
        <v>768.15940000000001</v>
      </c>
      <c r="AU835" s="143">
        <f t="shared" si="639"/>
        <v>12843.572427806001</v>
      </c>
      <c r="AV835" s="139">
        <f t="shared" si="640"/>
        <v>921.79127999999992</v>
      </c>
      <c r="AW835" s="140">
        <f t="shared" si="641"/>
        <v>921.79127999999992</v>
      </c>
      <c r="AX835" s="141">
        <f t="shared" si="642"/>
        <v>13182.642739900079</v>
      </c>
      <c r="AY835" s="142">
        <f t="shared" si="643"/>
        <v>12151645.1249952</v>
      </c>
      <c r="AZ835" s="143">
        <f>INDEX(รายได้แยกตามสิทธิ!$J:$J,MATCH(CalBudget2567!$D835,รายได้แยกตามสิทธิ!$B:$B,0))</f>
        <v>696274.4</v>
      </c>
      <c r="BA835" s="138">
        <f>INDEX(ผลงานAdjRw_DHES!$F:$F,MATCH(CalBudget2567!$D835,ผลงานAdjRw_DHES!$B:$B,0))</f>
        <v>43.959700000000005</v>
      </c>
      <c r="BB835" s="143">
        <f t="shared" si="644"/>
        <v>15838.925197396706</v>
      </c>
      <c r="BC835" s="139">
        <f t="shared" si="645"/>
        <v>52.751640000000002</v>
      </c>
      <c r="BD835" s="140">
        <f t="shared" si="646"/>
        <v>52.751640000000002</v>
      </c>
      <c r="BE835" s="141">
        <f t="shared" si="647"/>
        <v>16257.072822607979</v>
      </c>
      <c r="BF835" s="142">
        <f t="shared" si="648"/>
        <v>857587.25299199997</v>
      </c>
      <c r="BG835" s="143">
        <f>INDEX(รายได้แยกตามสิทธิ!$K:$K,MATCH(CalBudget2567!$D835,รายได้แยกตามสิทธิ!$B:$B,0))</f>
        <v>189044.25</v>
      </c>
      <c r="BH835" s="138">
        <f>INDEX(ผลงานAdjRw_DHES!$E:$E,MATCH(CalBudget2567!$D835,ผลงานAdjRw_DHES!$B:$B,0))</f>
        <v>15.471599999999999</v>
      </c>
      <c r="BI835" s="143">
        <f t="shared" si="649"/>
        <v>12218.791204529591</v>
      </c>
      <c r="BJ835" s="139">
        <f t="shared" si="650"/>
        <v>18.565919999999998</v>
      </c>
      <c r="BK835" s="140">
        <f t="shared" si="651"/>
        <v>18.565919999999998</v>
      </c>
      <c r="BL835" s="141">
        <f t="shared" si="652"/>
        <v>12541.367292329172</v>
      </c>
      <c r="BM835" s="142">
        <f t="shared" si="653"/>
        <v>232842.02184</v>
      </c>
      <c r="BN835" s="143">
        <f>INDEX(รายได้แยกตามสิทธิ!$N:$N,MATCH(CalBudget2567!$D835,รายได้แยกตามสิทธิ!$B:$B,0))</f>
        <v>464890</v>
      </c>
      <c r="BO835" s="138">
        <f>INDEX(ผลงานAdjRw_DHES!$I:$I,MATCH(CalBudget2567!$D835,ผลงานAdjRw_DHES!$B:$B,0))</f>
        <v>38.941899999999997</v>
      </c>
      <c r="BP835" s="143">
        <f t="shared" si="654"/>
        <v>11938.04103035548</v>
      </c>
      <c r="BQ835" s="139">
        <f t="shared" si="655"/>
        <v>46.730279999999993</v>
      </c>
      <c r="BR835" s="140">
        <f t="shared" si="656"/>
        <v>46.730279999999993</v>
      </c>
      <c r="BS835" s="141">
        <f t="shared" si="657"/>
        <v>12253.205313556864</v>
      </c>
      <c r="BT835" s="142">
        <f t="shared" si="658"/>
        <v>572595.71519999998</v>
      </c>
      <c r="BU835" s="144">
        <f t="shared" si="659"/>
        <v>13814670.1150272</v>
      </c>
      <c r="BV835" s="145">
        <f t="shared" si="613"/>
        <v>61500106.370774403</v>
      </c>
      <c r="BW835" s="146">
        <f>INDEX(รายได้แยกตามสิทธิ!$Q:$Q,MATCH(CalBudget2567!$D835,รายได้แยกตามสิทธิ!$B:$B,0))</f>
        <v>0.48</v>
      </c>
      <c r="BX835" s="145">
        <f t="shared" si="660"/>
        <v>29520051.057971712</v>
      </c>
      <c r="BY835" s="141"/>
      <c r="BZ835" s="143">
        <f t="shared" si="661"/>
        <v>75837</v>
      </c>
      <c r="CA835" s="138">
        <f>INDEX(ผลงานOPDVisit_HDC!$C:$C,MATCH(CalBudget2567!$D835,ผลงานOPDVisit_HDC!$A:$A,0))</f>
        <v>75837</v>
      </c>
      <c r="CB835" s="138">
        <f t="shared" si="662"/>
        <v>0</v>
      </c>
    </row>
    <row r="836" spans="1:80" hidden="1" x14ac:dyDescent="0.7">
      <c r="A836" s="136">
        <f>COUNTA($D$16:D836)</f>
        <v>821</v>
      </c>
      <c r="B836" s="1">
        <v>11</v>
      </c>
      <c r="C836" s="2" t="s">
        <v>68</v>
      </c>
      <c r="D836" s="91" t="s">
        <v>894</v>
      </c>
      <c r="E836" s="3" t="s">
        <v>1779</v>
      </c>
      <c r="F836" s="4" t="s">
        <v>1876</v>
      </c>
      <c r="G836" s="1">
        <v>13</v>
      </c>
      <c r="H836" s="3" t="s">
        <v>2963</v>
      </c>
      <c r="I836" s="137">
        <f>INDEX(รายได้แยกตามสิทธิ!$D:$D,MATCH(CalBudget2567!$D836,รายได้แยกตามสิทธิ!$B:$B,0))</f>
        <v>107126383.5</v>
      </c>
      <c r="J836" s="138">
        <f>INDEX(ผลงานOPDVisit_HDC!$F:$F,MATCH(CalBudget2567!$D836,ผลงานOPDVisit_HDC!$A:$A,0))</f>
        <v>113313</v>
      </c>
      <c r="K836" s="138">
        <f t="shared" si="614"/>
        <v>945.4024119033121</v>
      </c>
      <c r="L836" s="139">
        <f t="shared" si="615"/>
        <v>135975.6</v>
      </c>
      <c r="M836" s="140">
        <f t="shared" si="616"/>
        <v>135975.6</v>
      </c>
      <c r="N836" s="141">
        <f t="shared" si="617"/>
        <v>970.36103557755951</v>
      </c>
      <c r="O836" s="142">
        <f t="shared" si="618"/>
        <v>131945424.02928001</v>
      </c>
      <c r="P836" s="143">
        <f>INDEX(รายได้แยกตามสิทธิ!$E:$E,MATCH(CalBudget2567!$D836,รายได้แยกตามสิทธิ!$B:$B,0))</f>
        <v>27055418.260000002</v>
      </c>
      <c r="Q836" s="138">
        <f>INDEX(ผลงานOPDVisit_HDC!$D:$D,MATCH(CalBudget2567!$D836,ผลงานOPDVisit_HDC!$A:$A,0))</f>
        <v>26195</v>
      </c>
      <c r="R836" s="138">
        <f t="shared" si="619"/>
        <v>1032.8466600496279</v>
      </c>
      <c r="S836" s="139">
        <f t="shared" si="620"/>
        <v>31434</v>
      </c>
      <c r="T836" s="140">
        <f t="shared" si="621"/>
        <v>31434</v>
      </c>
      <c r="U836" s="141">
        <f t="shared" si="622"/>
        <v>1060.1138118749379</v>
      </c>
      <c r="V836" s="142">
        <f t="shared" si="623"/>
        <v>33323617.562476799</v>
      </c>
      <c r="W836" s="143">
        <f>INDEX(รายได้แยกตามสิทธิ!$F:$F,MATCH(CalBudget2567!$D836,รายได้แยกตามสิทธิ!$B:$B,0))</f>
        <v>10035849.1</v>
      </c>
      <c r="X836" s="138">
        <f>INDEX(ผลงานOPDVisit_HDC!$E:$E,MATCH(CalBudget2567!$D836,ผลงานOPDVisit_HDC!$A:$A,0))</f>
        <v>16108</v>
      </c>
      <c r="Y836" s="138">
        <f t="shared" si="624"/>
        <v>623.03508194685867</v>
      </c>
      <c r="Z836" s="139">
        <f t="shared" si="625"/>
        <v>19329.599999999999</v>
      </c>
      <c r="AA836" s="140">
        <f t="shared" si="626"/>
        <v>19329.599999999999</v>
      </c>
      <c r="AB836" s="141">
        <f t="shared" si="627"/>
        <v>639.48320811025576</v>
      </c>
      <c r="AC836" s="142">
        <f t="shared" si="628"/>
        <v>12360954.619487999</v>
      </c>
      <c r="AD836" s="143">
        <f>INDEX(รายได้แยกตามสิทธิ!$G:$G,MATCH(CalBudget2567!$D836,รายได้แยกตามสิทธิ!$B:$B,0))</f>
        <v>771275</v>
      </c>
      <c r="AE836" s="138">
        <f>INDEX(ผลงานOPDVisit_HDC!$G:$G,MATCH(CalBudget2567!$D836,ผลงานOPDVisit_HDC!$A:$A,0))</f>
        <v>2100</v>
      </c>
      <c r="AF836" s="138">
        <f t="shared" si="629"/>
        <v>367.27380952380952</v>
      </c>
      <c r="AG836" s="139">
        <f t="shared" si="630"/>
        <v>2520</v>
      </c>
      <c r="AH836" s="140">
        <f t="shared" si="631"/>
        <v>2520</v>
      </c>
      <c r="AI836" s="141">
        <f t="shared" si="632"/>
        <v>376.96983809523812</v>
      </c>
      <c r="AJ836" s="142">
        <f t="shared" si="633"/>
        <v>949963.99200000009</v>
      </c>
      <c r="AK836" s="143">
        <f>INDEX(รายได้แยกตามสิทธิ!$H:$H,MATCH(CalBudget2567!$D836,รายได้แยกตามสิทธิ!$B:$B,0))</f>
        <v>7497273.1500000004</v>
      </c>
      <c r="AL836" s="138">
        <f>INDEX(ผลงานOPDVisit_HDC!$K:$K,MATCH(CalBudget2567!$D836,ผลงานOPDVisit_HDC!$A:$A,0))</f>
        <v>15379</v>
      </c>
      <c r="AM836" s="138">
        <f t="shared" si="634"/>
        <v>487.50069250276351</v>
      </c>
      <c r="AN836" s="139">
        <f t="shared" si="635"/>
        <v>18454.8</v>
      </c>
      <c r="AO836" s="140">
        <f t="shared" si="636"/>
        <v>18454.8</v>
      </c>
      <c r="AP836" s="141">
        <f t="shared" si="637"/>
        <v>500.37071078483649</v>
      </c>
      <c r="AQ836" s="142">
        <f t="shared" si="638"/>
        <v>9234241.3933920003</v>
      </c>
      <c r="AR836" s="144">
        <f t="shared" si="612"/>
        <v>187814201.59663683</v>
      </c>
      <c r="AS836" s="143">
        <f>INDEX(รายได้แยกตามสิทธิ!$I:$I,MATCH(CalBudget2567!$D836,รายได้แยกตามสิทธิ!$B:$B,0))</f>
        <v>53473674.130000003</v>
      </c>
      <c r="AT836" s="138">
        <f>INDEX(ผลงานAdjRw_DHES!$D:$D,MATCH(CalBudget2567!$D836,ผลงานAdjRw_DHES!$B:$B,0))</f>
        <v>3946.48</v>
      </c>
      <c r="AU836" s="143">
        <f t="shared" si="639"/>
        <v>13549.713701830493</v>
      </c>
      <c r="AV836" s="139">
        <f t="shared" si="640"/>
        <v>4735.7759999999998</v>
      </c>
      <c r="AW836" s="140">
        <f t="shared" si="641"/>
        <v>4735.7759999999998</v>
      </c>
      <c r="AX836" s="141">
        <f t="shared" si="642"/>
        <v>13907.426143558818</v>
      </c>
      <c r="AY836" s="142">
        <f t="shared" si="643"/>
        <v>65862454.952438399</v>
      </c>
      <c r="AZ836" s="143">
        <f>INDEX(รายได้แยกตามสิทธิ!$J:$J,MATCH(CalBudget2567!$D836,รายได้แยกตามสิทธิ!$B:$B,0))</f>
        <v>6972925.71</v>
      </c>
      <c r="BA836" s="138">
        <f>INDEX(ผลงานAdjRw_DHES!$F:$F,MATCH(CalBudget2567!$D836,ผลงานAdjRw_DHES!$B:$B,0))</f>
        <v>491.94</v>
      </c>
      <c r="BB836" s="143">
        <f t="shared" si="644"/>
        <v>14174.341809976826</v>
      </c>
      <c r="BC836" s="139">
        <f t="shared" si="645"/>
        <v>590.32799999999997</v>
      </c>
      <c r="BD836" s="140">
        <f t="shared" si="646"/>
        <v>590.32799999999997</v>
      </c>
      <c r="BE836" s="141">
        <f t="shared" si="647"/>
        <v>14548.544433760215</v>
      </c>
      <c r="BF836" s="142">
        <f t="shared" si="648"/>
        <v>8588413.1384928003</v>
      </c>
      <c r="BG836" s="143">
        <f>INDEX(รายได้แยกตามสิทธิ!$K:$K,MATCH(CalBudget2567!$D836,รายได้แยกตามสิทธิ!$B:$B,0))</f>
        <v>4000174.75</v>
      </c>
      <c r="BH836" s="138">
        <f>INDEX(ผลงานAdjRw_DHES!$E:$E,MATCH(CalBudget2567!$D836,ผลงานAdjRw_DHES!$B:$B,0))</f>
        <v>241.65999999999997</v>
      </c>
      <c r="BI836" s="143">
        <f t="shared" si="649"/>
        <v>16552.903873210296</v>
      </c>
      <c r="BJ836" s="139">
        <f t="shared" si="650"/>
        <v>289.99199999999996</v>
      </c>
      <c r="BK836" s="140">
        <f t="shared" si="651"/>
        <v>289.99199999999996</v>
      </c>
      <c r="BL836" s="141">
        <f t="shared" si="652"/>
        <v>16989.90053546305</v>
      </c>
      <c r="BM836" s="142">
        <f t="shared" si="653"/>
        <v>4926935.2360800002</v>
      </c>
      <c r="BN836" s="143">
        <f>INDEX(รายได้แยกตามสิทธิ!$N:$N,MATCH(CalBudget2567!$D836,รายได้แยกตามสิทธิ!$B:$B,0))</f>
        <v>6156366.6999999993</v>
      </c>
      <c r="BO836" s="138">
        <f>INDEX(ผลงานAdjRw_DHES!$I:$I,MATCH(CalBudget2567!$D836,ผลงานAdjRw_DHES!$B:$B,0))</f>
        <v>572.31000000000131</v>
      </c>
      <c r="BP836" s="143">
        <f t="shared" si="654"/>
        <v>10757.048976953023</v>
      </c>
      <c r="BQ836" s="139">
        <f t="shared" si="655"/>
        <v>686.77200000000153</v>
      </c>
      <c r="BR836" s="140">
        <f t="shared" si="656"/>
        <v>686.77200000000153</v>
      </c>
      <c r="BS836" s="141">
        <f t="shared" si="657"/>
        <v>11041.035069944583</v>
      </c>
      <c r="BT836" s="142">
        <f t="shared" si="658"/>
        <v>7582673.7370559974</v>
      </c>
      <c r="BU836" s="144">
        <f t="shared" si="659"/>
        <v>86960477.064067215</v>
      </c>
      <c r="BV836" s="145">
        <f t="shared" si="613"/>
        <v>274774678.66070402</v>
      </c>
      <c r="BW836" s="146">
        <f>INDEX(รายได้แยกตามสิทธิ!$Q:$Q,MATCH(CalBudget2567!$D836,รายได้แยกตามสิทธิ!$B:$B,0))</f>
        <v>0.34</v>
      </c>
      <c r="BX836" s="145">
        <f t="shared" si="660"/>
        <v>93423390.744639367</v>
      </c>
      <c r="BY836" s="141"/>
      <c r="BZ836" s="143">
        <f t="shared" si="661"/>
        <v>173095</v>
      </c>
      <c r="CA836" s="138">
        <f>INDEX(ผลงานOPDVisit_HDC!$C:$C,MATCH(CalBudget2567!$D836,ผลงานOPDVisit_HDC!$A:$A,0))</f>
        <v>173095</v>
      </c>
      <c r="CB836" s="138">
        <f t="shared" si="662"/>
        <v>0</v>
      </c>
    </row>
    <row r="837" spans="1:80" hidden="1" x14ac:dyDescent="0.7">
      <c r="A837" s="136">
        <f>COUNTA($D$16:D837)</f>
        <v>822</v>
      </c>
      <c r="B837" s="1">
        <v>11</v>
      </c>
      <c r="C837" s="2" t="s">
        <v>68</v>
      </c>
      <c r="D837" s="91" t="s">
        <v>895</v>
      </c>
      <c r="E837" s="3" t="s">
        <v>1780</v>
      </c>
      <c r="F837" s="4" t="s">
        <v>1876</v>
      </c>
      <c r="G837" s="1">
        <v>5</v>
      </c>
      <c r="H837" s="3" t="s">
        <v>2964</v>
      </c>
      <c r="I837" s="137">
        <f>INDEX(รายได้แยกตามสิทธิ!$D:$D,MATCH(CalBudget2567!$D837,รายได้แยกตามสิทธิ!$B:$B,0))</f>
        <v>14516811.65</v>
      </c>
      <c r="J837" s="138">
        <f>INDEX(ผลงานOPDVisit_HDC!$F:$F,MATCH(CalBudget2567!$D837,ผลงานOPDVisit_HDC!$A:$A,0))</f>
        <v>35448</v>
      </c>
      <c r="K837" s="138">
        <f t="shared" si="614"/>
        <v>409.52413817422706</v>
      </c>
      <c r="L837" s="139">
        <f t="shared" si="615"/>
        <v>42537.599999999999</v>
      </c>
      <c r="M837" s="140">
        <f t="shared" si="616"/>
        <v>42537.599999999999</v>
      </c>
      <c r="N837" s="141">
        <f t="shared" si="617"/>
        <v>420.33557542202664</v>
      </c>
      <c r="O837" s="142">
        <f t="shared" si="618"/>
        <v>17880066.573072001</v>
      </c>
      <c r="P837" s="143">
        <f>INDEX(รายได้แยกตามสิทธิ!$E:$E,MATCH(CalBudget2567!$D837,รายได้แยกตามสิทธิ!$B:$B,0))</f>
        <v>2428452.42</v>
      </c>
      <c r="Q837" s="138">
        <f>INDEX(ผลงานOPDVisit_HDC!$D:$D,MATCH(CalBudget2567!$D837,ผลงานOPDVisit_HDC!$A:$A,0))</f>
        <v>4679</v>
      </c>
      <c r="R837" s="138">
        <f t="shared" si="619"/>
        <v>519.01098952767688</v>
      </c>
      <c r="S837" s="139">
        <f t="shared" si="620"/>
        <v>5614.8</v>
      </c>
      <c r="T837" s="140">
        <f t="shared" si="621"/>
        <v>5614.8</v>
      </c>
      <c r="U837" s="141">
        <f t="shared" si="622"/>
        <v>532.71287965120757</v>
      </c>
      <c r="V837" s="142">
        <f t="shared" si="623"/>
        <v>2991076.2766656005</v>
      </c>
      <c r="W837" s="143">
        <f>INDEX(รายได้แยกตามสิทธิ!$F:$F,MATCH(CalBudget2567!$D837,รายได้แยกตามสิทธิ!$B:$B,0))</f>
        <v>1066137.01</v>
      </c>
      <c r="X837" s="138">
        <f>INDEX(ผลงานOPDVisit_HDC!$E:$E,MATCH(CalBudget2567!$D837,ผลงานOPDVisit_HDC!$A:$A,0))</f>
        <v>2697</v>
      </c>
      <c r="Y837" s="138">
        <f t="shared" si="624"/>
        <v>395.30478680014829</v>
      </c>
      <c r="Z837" s="139">
        <f t="shared" si="625"/>
        <v>3236.4</v>
      </c>
      <c r="AA837" s="140">
        <f t="shared" si="626"/>
        <v>3236.4</v>
      </c>
      <c r="AB837" s="141">
        <f t="shared" si="627"/>
        <v>405.74083317167219</v>
      </c>
      <c r="AC837" s="142">
        <f t="shared" si="628"/>
        <v>1313139.6324767999</v>
      </c>
      <c r="AD837" s="143">
        <f>INDEX(รายได้แยกตามสิทธิ!$G:$G,MATCH(CalBudget2567!$D837,รายได้แยกตามสิทธิ!$B:$B,0))</f>
        <v>1439689</v>
      </c>
      <c r="AE837" s="138">
        <f>INDEX(ผลงานOPDVisit_HDC!$G:$G,MATCH(CalBudget2567!$D837,ผลงานOPDVisit_HDC!$A:$A,0))</f>
        <v>4410</v>
      </c>
      <c r="AF837" s="138">
        <f t="shared" si="629"/>
        <v>326.46009070294787</v>
      </c>
      <c r="AG837" s="139">
        <f t="shared" si="630"/>
        <v>5292</v>
      </c>
      <c r="AH837" s="140">
        <f t="shared" si="631"/>
        <v>5292</v>
      </c>
      <c r="AI837" s="141">
        <f t="shared" si="632"/>
        <v>335.07863709750569</v>
      </c>
      <c r="AJ837" s="142">
        <f t="shared" si="633"/>
        <v>1773236.1475200001</v>
      </c>
      <c r="AK837" s="143">
        <f>INDEX(รายได้แยกตามสิทธิ!$H:$H,MATCH(CalBudget2567!$D837,รายได้แยกตามสิทธิ!$B:$B,0))</f>
        <v>2111905.1</v>
      </c>
      <c r="AL837" s="138">
        <f>INDEX(ผลงานOPDVisit_HDC!$K:$K,MATCH(CalBudget2567!$D837,ผลงานOPDVisit_HDC!$A:$A,0))</f>
        <v>1568</v>
      </c>
      <c r="AM837" s="138">
        <f t="shared" si="634"/>
        <v>1346.8782525510205</v>
      </c>
      <c r="AN837" s="139">
        <f t="shared" si="635"/>
        <v>1881.6</v>
      </c>
      <c r="AO837" s="140">
        <f t="shared" si="636"/>
        <v>1881.6</v>
      </c>
      <c r="AP837" s="141">
        <f t="shared" si="637"/>
        <v>1382.4358384183674</v>
      </c>
      <c r="AQ837" s="142">
        <f t="shared" si="638"/>
        <v>2601191.2735680002</v>
      </c>
      <c r="AR837" s="144">
        <f t="shared" si="612"/>
        <v>26558709.903302405</v>
      </c>
      <c r="AS837" s="143">
        <f>INDEX(รายได้แยกตามสิทธิ!$I:$I,MATCH(CalBudget2567!$D837,รายได้แยกตามสิทธิ!$B:$B,0))</f>
        <v>6976539.1799999997</v>
      </c>
      <c r="AT837" s="138">
        <f>INDEX(ผลงานAdjRw_DHES!$D:$D,MATCH(CalBudget2567!$D837,ผลงานAdjRw_DHES!$B:$B,0))</f>
        <v>712.52730000000008</v>
      </c>
      <c r="AU837" s="143">
        <f t="shared" si="639"/>
        <v>9791.2587770321206</v>
      </c>
      <c r="AV837" s="139">
        <f t="shared" si="640"/>
        <v>855.03276000000005</v>
      </c>
      <c r="AW837" s="140">
        <f t="shared" si="641"/>
        <v>855.03276000000005</v>
      </c>
      <c r="AX837" s="141">
        <f t="shared" si="642"/>
        <v>10049.748008745768</v>
      </c>
      <c r="AY837" s="142">
        <f t="shared" si="643"/>
        <v>8592863.7772223987</v>
      </c>
      <c r="AZ837" s="143">
        <f>INDEX(รายได้แยกตามสิทธิ!$J:$J,MATCH(CalBudget2567!$D837,รายได้แยกตามสิทธิ!$B:$B,0))</f>
        <v>388746.93</v>
      </c>
      <c r="BA837" s="138">
        <f>INDEX(ผลงานAdjRw_DHES!$F:$F,MATCH(CalBudget2567!$D837,ผลงานAdjRw_DHES!$B:$B,0))</f>
        <v>39.544699999999999</v>
      </c>
      <c r="BB837" s="143">
        <f t="shared" si="644"/>
        <v>9830.5697097208977</v>
      </c>
      <c r="BC837" s="139">
        <f t="shared" si="645"/>
        <v>47.45364</v>
      </c>
      <c r="BD837" s="140">
        <f t="shared" si="646"/>
        <v>47.45364</v>
      </c>
      <c r="BE837" s="141">
        <f t="shared" si="647"/>
        <v>10090.09675005753</v>
      </c>
      <c r="BF837" s="142">
        <f t="shared" si="648"/>
        <v>478811.81874239998</v>
      </c>
      <c r="BG837" s="143">
        <f>INDEX(รายได้แยกตามสิทธิ!$K:$K,MATCH(CalBudget2567!$D837,รายได้แยกตามสิทธิ!$B:$B,0))</f>
        <v>285272.25</v>
      </c>
      <c r="BH837" s="138">
        <f>INDEX(ผลงานAdjRw_DHES!$E:$E,MATCH(CalBudget2567!$D837,ผลงานAdjRw_DHES!$B:$B,0))</f>
        <v>13.268000000000001</v>
      </c>
      <c r="BI837" s="143">
        <f t="shared" si="649"/>
        <v>21500.772535423574</v>
      </c>
      <c r="BJ837" s="139">
        <f t="shared" si="650"/>
        <v>15.9216</v>
      </c>
      <c r="BK837" s="140">
        <f t="shared" si="651"/>
        <v>15.9216</v>
      </c>
      <c r="BL837" s="141">
        <f t="shared" si="652"/>
        <v>22068.392930358757</v>
      </c>
      <c r="BM837" s="142">
        <f t="shared" si="653"/>
        <v>351364.12487999996</v>
      </c>
      <c r="BN837" s="143">
        <f>INDEX(รายได้แยกตามสิทธิ!$N:$N,MATCH(CalBudget2567!$D837,รายได้แยกตามสิทธิ!$B:$B,0))</f>
        <v>1700512.05</v>
      </c>
      <c r="BO837" s="138">
        <f>INDEX(ผลงานAdjRw_DHES!$I:$I,MATCH(CalBudget2567!$D837,ผลงานAdjRw_DHES!$B:$B,0))</f>
        <v>331.4679999999999</v>
      </c>
      <c r="BP837" s="143">
        <f t="shared" si="654"/>
        <v>5130.2450010257417</v>
      </c>
      <c r="BQ837" s="139">
        <f t="shared" si="655"/>
        <v>397.76159999999987</v>
      </c>
      <c r="BR837" s="140">
        <f t="shared" si="656"/>
        <v>397.76159999999987</v>
      </c>
      <c r="BS837" s="141">
        <f t="shared" si="657"/>
        <v>5265.6834690528212</v>
      </c>
      <c r="BT837" s="142">
        <f t="shared" si="658"/>
        <v>2094486.6817439999</v>
      </c>
      <c r="BU837" s="144">
        <f t="shared" si="659"/>
        <v>11517526.402588798</v>
      </c>
      <c r="BV837" s="145">
        <f t="shared" si="613"/>
        <v>38076236.305891201</v>
      </c>
      <c r="BW837" s="146">
        <f>INDEX(รายได้แยกตามสิทธิ!$Q:$Q,MATCH(CalBudget2567!$D837,รายได้แยกตามสิทธิ!$B:$B,0))</f>
        <v>0.41</v>
      </c>
      <c r="BX837" s="145">
        <f t="shared" si="660"/>
        <v>15611256.885415392</v>
      </c>
      <c r="BY837" s="141"/>
      <c r="BZ837" s="143">
        <f t="shared" si="661"/>
        <v>48802</v>
      </c>
      <c r="CA837" s="138">
        <f>INDEX(ผลงานOPDVisit_HDC!$C:$C,MATCH(CalBudget2567!$D837,ผลงานOPDVisit_HDC!$A:$A,0))</f>
        <v>48802</v>
      </c>
      <c r="CB837" s="138">
        <f t="shared" si="662"/>
        <v>0</v>
      </c>
    </row>
    <row r="838" spans="1:80" hidden="1" x14ac:dyDescent="0.7">
      <c r="A838" s="136">
        <f>COUNTA($D$16:D838)</f>
        <v>823</v>
      </c>
      <c r="B838" s="1">
        <v>11</v>
      </c>
      <c r="C838" s="2" t="s">
        <v>68</v>
      </c>
      <c r="D838" s="91" t="s">
        <v>896</v>
      </c>
      <c r="E838" s="3" t="s">
        <v>1781</v>
      </c>
      <c r="F838" s="4" t="s">
        <v>1876</v>
      </c>
      <c r="G838" s="1">
        <v>13</v>
      </c>
      <c r="H838" s="3" t="s">
        <v>2963</v>
      </c>
      <c r="I838" s="137">
        <f>INDEX(รายได้แยกตามสิทธิ!$D:$D,MATCH(CalBudget2567!$D838,รายได้แยกตามสิทธิ!$B:$B,0))</f>
        <v>58089044.840000004</v>
      </c>
      <c r="J838" s="138">
        <f>INDEX(ผลงานOPDVisit_HDC!$F:$F,MATCH(CalBudget2567!$D838,ผลงานOPDVisit_HDC!$A:$A,0))</f>
        <v>68762</v>
      </c>
      <c r="K838" s="138">
        <f t="shared" si="614"/>
        <v>844.7841080829528</v>
      </c>
      <c r="L838" s="139">
        <f t="shared" si="615"/>
        <v>82514.399999999994</v>
      </c>
      <c r="M838" s="140">
        <f t="shared" si="616"/>
        <v>82514.399999999994</v>
      </c>
      <c r="N838" s="141">
        <f t="shared" si="617"/>
        <v>867.08640853634279</v>
      </c>
      <c r="O838" s="142">
        <f t="shared" si="618"/>
        <v>71547114.748531193</v>
      </c>
      <c r="P838" s="143">
        <f>INDEX(รายได้แยกตามสิทธิ!$E:$E,MATCH(CalBudget2567!$D838,รายได้แยกตามสิทธิ!$B:$B,0))</f>
        <v>13920385.76</v>
      </c>
      <c r="Q838" s="138">
        <f>INDEX(ผลงานOPDVisit_HDC!$D:$D,MATCH(CalBudget2567!$D838,ผลงานOPDVisit_HDC!$A:$A,0))</f>
        <v>17247</v>
      </c>
      <c r="R838" s="138">
        <f t="shared" si="619"/>
        <v>807.11925320345563</v>
      </c>
      <c r="S838" s="139">
        <f t="shared" si="620"/>
        <v>20696.399999999998</v>
      </c>
      <c r="T838" s="140">
        <f t="shared" si="621"/>
        <v>20696.399999999998</v>
      </c>
      <c r="U838" s="141">
        <f t="shared" si="622"/>
        <v>828.42720148802687</v>
      </c>
      <c r="V838" s="142">
        <f t="shared" si="623"/>
        <v>17145460.732876796</v>
      </c>
      <c r="W838" s="143">
        <f>INDEX(รายได้แยกตามสิทธิ!$F:$F,MATCH(CalBudget2567!$D838,รายได้แยกตามสิทธิ!$B:$B,0))</f>
        <v>9310422.9800000004</v>
      </c>
      <c r="X838" s="138">
        <f>INDEX(ผลงานOPDVisit_HDC!$E:$E,MATCH(CalBudget2567!$D838,ผลงานOPDVisit_HDC!$A:$A,0))</f>
        <v>17769</v>
      </c>
      <c r="Y838" s="138">
        <f t="shared" si="624"/>
        <v>523.97000281388944</v>
      </c>
      <c r="Z838" s="139">
        <f t="shared" si="625"/>
        <v>21322.799999999999</v>
      </c>
      <c r="AA838" s="140">
        <f t="shared" si="626"/>
        <v>21322.799999999999</v>
      </c>
      <c r="AB838" s="141">
        <f t="shared" si="627"/>
        <v>537.80281088817617</v>
      </c>
      <c r="AC838" s="142">
        <f t="shared" si="628"/>
        <v>11467461.776006402</v>
      </c>
      <c r="AD838" s="143">
        <f>INDEX(รายได้แยกตามสิทธิ!$G:$G,MATCH(CalBudget2567!$D838,รายได้แยกตามสิทธิ!$B:$B,0))</f>
        <v>2399304</v>
      </c>
      <c r="AE838" s="138">
        <f>INDEX(ผลงานOPDVisit_HDC!$G:$G,MATCH(CalBudget2567!$D838,ผลงานOPDVisit_HDC!$A:$A,0))</f>
        <v>2627</v>
      </c>
      <c r="AF838" s="138">
        <f t="shared" si="629"/>
        <v>913.32470498667681</v>
      </c>
      <c r="AG838" s="139">
        <f t="shared" si="630"/>
        <v>3152.4</v>
      </c>
      <c r="AH838" s="140">
        <f t="shared" si="631"/>
        <v>3152.4</v>
      </c>
      <c r="AI838" s="141">
        <f t="shared" si="632"/>
        <v>937.43647719832506</v>
      </c>
      <c r="AJ838" s="142">
        <f t="shared" si="633"/>
        <v>2955174.7507199999</v>
      </c>
      <c r="AK838" s="143">
        <f>INDEX(รายได้แยกตามสิทธิ!$H:$H,MATCH(CalBudget2567!$D838,รายได้แยกตามสิทธิ!$B:$B,0))</f>
        <v>10348298.41</v>
      </c>
      <c r="AL838" s="138">
        <f>INDEX(ผลงานOPDVisit_HDC!$K:$K,MATCH(CalBudget2567!$D838,ผลงานOPDVisit_HDC!$A:$A,0))</f>
        <v>9129</v>
      </c>
      <c r="AM838" s="138">
        <f t="shared" si="634"/>
        <v>1133.5631953116442</v>
      </c>
      <c r="AN838" s="139">
        <f t="shared" si="635"/>
        <v>10954.8</v>
      </c>
      <c r="AO838" s="140">
        <f t="shared" si="636"/>
        <v>10954.8</v>
      </c>
      <c r="AP838" s="141">
        <f t="shared" si="637"/>
        <v>1163.4892636678717</v>
      </c>
      <c r="AQ838" s="142">
        <f t="shared" si="638"/>
        <v>12745792.1856288</v>
      </c>
      <c r="AR838" s="144">
        <f t="shared" si="612"/>
        <v>115861004.19376318</v>
      </c>
      <c r="AS838" s="143">
        <f>INDEX(รายได้แยกตามสิทธิ!$I:$I,MATCH(CalBudget2567!$D838,รายได้แยกตามสิทธิ!$B:$B,0))</f>
        <v>55487208.240000002</v>
      </c>
      <c r="AT838" s="138">
        <f>INDEX(ผลงานAdjRw_DHES!$D:$D,MATCH(CalBudget2567!$D838,ผลงานAdjRw_DHES!$B:$B,0))</f>
        <v>4053.3100000000004</v>
      </c>
      <c r="AU838" s="143">
        <f t="shared" si="639"/>
        <v>13689.357152549397</v>
      </c>
      <c r="AV838" s="139">
        <f t="shared" si="640"/>
        <v>4863.9720000000007</v>
      </c>
      <c r="AW838" s="140">
        <f t="shared" si="641"/>
        <v>4863.9720000000007</v>
      </c>
      <c r="AX838" s="141">
        <f t="shared" si="642"/>
        <v>14050.756181376701</v>
      </c>
      <c r="AY838" s="142">
        <f t="shared" si="643"/>
        <v>68342484.645043209</v>
      </c>
      <c r="AZ838" s="143">
        <f>INDEX(รายได้แยกตามสิทธิ!$J:$J,MATCH(CalBudget2567!$D838,รายได้แยกตามสิทธิ!$B:$B,0))</f>
        <v>10780426.369999999</v>
      </c>
      <c r="BA838" s="138">
        <f>INDEX(ผลงานAdjRw_DHES!$F:$F,MATCH(CalBudget2567!$D838,ผลงานAdjRw_DHES!$B:$B,0))</f>
        <v>589.31000000000006</v>
      </c>
      <c r="BB838" s="143">
        <f t="shared" si="644"/>
        <v>18293.302964483886</v>
      </c>
      <c r="BC838" s="139">
        <f t="shared" si="645"/>
        <v>707.17200000000003</v>
      </c>
      <c r="BD838" s="140">
        <f t="shared" si="646"/>
        <v>707.17200000000003</v>
      </c>
      <c r="BE838" s="141">
        <f t="shared" si="647"/>
        <v>18776.246162746262</v>
      </c>
      <c r="BF838" s="142">
        <f t="shared" si="648"/>
        <v>13278035.5514016</v>
      </c>
      <c r="BG838" s="143">
        <f>INDEX(รายได้แยกตามสิทธิ!$K:$K,MATCH(CalBudget2567!$D838,รายได้แยกตามสิทธิ!$B:$B,0))</f>
        <v>6080228.9100000001</v>
      </c>
      <c r="BH838" s="138">
        <f>INDEX(ผลงานAdjRw_DHES!$E:$E,MATCH(CalBudget2567!$D838,ผลงานAdjRw_DHES!$B:$B,0))</f>
        <v>369.96000000000004</v>
      </c>
      <c r="BI838" s="143">
        <f t="shared" si="649"/>
        <v>16434.827846253647</v>
      </c>
      <c r="BJ838" s="139">
        <f t="shared" si="650"/>
        <v>443.95200000000006</v>
      </c>
      <c r="BK838" s="140">
        <f t="shared" si="651"/>
        <v>443.95200000000006</v>
      </c>
      <c r="BL838" s="141">
        <f t="shared" si="652"/>
        <v>16868.707301394745</v>
      </c>
      <c r="BM838" s="142">
        <f t="shared" si="653"/>
        <v>7488896.3438688004</v>
      </c>
      <c r="BN838" s="143">
        <f>INDEX(รายได้แยกตามสิทธิ!$N:$N,MATCH(CalBudget2567!$D838,รายได้แยกตามสิทธิ!$B:$B,0))</f>
        <v>11066179.07</v>
      </c>
      <c r="BO838" s="138">
        <f>INDEX(ผลงานAdjRw_DHES!$I:$I,MATCH(CalBudget2567!$D838,ผลงานAdjRw_DHES!$B:$B,0))</f>
        <v>585.92999999999972</v>
      </c>
      <c r="BP838" s="143">
        <f t="shared" si="654"/>
        <v>18886.520693598221</v>
      </c>
      <c r="BQ838" s="139">
        <f t="shared" si="655"/>
        <v>703.11599999999964</v>
      </c>
      <c r="BR838" s="140">
        <f t="shared" si="656"/>
        <v>703.11599999999964</v>
      </c>
      <c r="BS838" s="141">
        <f t="shared" si="657"/>
        <v>19385.124839909215</v>
      </c>
      <c r="BT838" s="142">
        <f t="shared" si="658"/>
        <v>13629991.4369376</v>
      </c>
      <c r="BU838" s="144">
        <f t="shared" si="659"/>
        <v>102739407.97725122</v>
      </c>
      <c r="BV838" s="145">
        <f t="shared" si="613"/>
        <v>218600412.1710144</v>
      </c>
      <c r="BW838" s="146">
        <f>INDEX(รายได้แยกตามสิทธิ!$Q:$Q,MATCH(CalBudget2567!$D838,รายได้แยกตามสิทธิ!$B:$B,0))</f>
        <v>0.37</v>
      </c>
      <c r="BX838" s="145">
        <f t="shared" si="660"/>
        <v>80882152.50327532</v>
      </c>
      <c r="BY838" s="141"/>
      <c r="BZ838" s="143">
        <f t="shared" si="661"/>
        <v>115534</v>
      </c>
      <c r="CA838" s="138">
        <f>INDEX(ผลงานOPDVisit_HDC!$C:$C,MATCH(CalBudget2567!$D838,ผลงานOPDVisit_HDC!$A:$A,0))</f>
        <v>115534</v>
      </c>
      <c r="CB838" s="138">
        <f t="shared" si="662"/>
        <v>0</v>
      </c>
    </row>
    <row r="839" spans="1:80" hidden="1" x14ac:dyDescent="0.7">
      <c r="A839" s="136">
        <f>COUNTA($D$16:D839)</f>
        <v>824</v>
      </c>
      <c r="B839" s="1">
        <v>12</v>
      </c>
      <c r="C839" s="2" t="s">
        <v>69</v>
      </c>
      <c r="D839" s="91" t="s">
        <v>897</v>
      </c>
      <c r="E839" s="3" t="s">
        <v>1782</v>
      </c>
      <c r="F839" s="4" t="s">
        <v>1875</v>
      </c>
      <c r="G839" s="1">
        <v>18</v>
      </c>
      <c r="H839" s="3" t="s">
        <v>2975</v>
      </c>
      <c r="I839" s="137">
        <f>INDEX(รายได้แยกตามสิทธิ!$D:$D,MATCH(CalBudget2567!$D839,รายได้แยกตามสิทธิ!$B:$B,0))</f>
        <v>353956650.05000001</v>
      </c>
      <c r="J839" s="138">
        <f>INDEX(ผลงานOPDVisit_HDC!$F:$F,MATCH(CalBudget2567!$D839,ผลงานOPDVisit_HDC!$A:$A,0))</f>
        <v>328298</v>
      </c>
      <c r="K839" s="138">
        <f t="shared" si="614"/>
        <v>1078.1565835003564</v>
      </c>
      <c r="L839" s="139">
        <f t="shared" si="615"/>
        <v>393957.6</v>
      </c>
      <c r="M839" s="140">
        <f t="shared" si="616"/>
        <v>393957.6</v>
      </c>
      <c r="N839" s="141">
        <f t="shared" si="617"/>
        <v>1106.6199173047657</v>
      </c>
      <c r="O839" s="142">
        <f t="shared" si="618"/>
        <v>435961326.73358399</v>
      </c>
      <c r="P839" s="143">
        <f>INDEX(รายได้แยกตามสิทธิ!$E:$E,MATCH(CalBudget2567!$D839,รายได้แยกตามสิทธิ!$B:$B,0))</f>
        <v>208981745.05000001</v>
      </c>
      <c r="Q839" s="138">
        <f>INDEX(ผลงานOPDVisit_HDC!$D:$D,MATCH(CalBudget2567!$D839,ผลงานOPDVisit_HDC!$A:$A,0))</f>
        <v>165830</v>
      </c>
      <c r="R839" s="138">
        <f t="shared" si="619"/>
        <v>1260.2167584273052</v>
      </c>
      <c r="S839" s="139">
        <f t="shared" si="620"/>
        <v>198996</v>
      </c>
      <c r="T839" s="140">
        <f t="shared" si="621"/>
        <v>198996</v>
      </c>
      <c r="U839" s="141">
        <f t="shared" si="622"/>
        <v>1293.4864808497859</v>
      </c>
      <c r="V839" s="142">
        <f t="shared" si="623"/>
        <v>257398635.743184</v>
      </c>
      <c r="W839" s="143">
        <f>INDEX(รายได้แยกตามสิทธิ!$F:$F,MATCH(CalBudget2567!$D839,รายได้แยกตามสิทธิ!$B:$B,0))</f>
        <v>53048076.5</v>
      </c>
      <c r="X839" s="138">
        <f>INDEX(ผลงานOPDVisit_HDC!$E:$E,MATCH(CalBudget2567!$D839,ผลงานOPDVisit_HDC!$A:$A,0))</f>
        <v>94801</v>
      </c>
      <c r="Y839" s="138">
        <f t="shared" si="624"/>
        <v>559.57296336536535</v>
      </c>
      <c r="Z839" s="139">
        <f t="shared" si="625"/>
        <v>113761.2</v>
      </c>
      <c r="AA839" s="140">
        <f t="shared" si="626"/>
        <v>113761.2</v>
      </c>
      <c r="AB839" s="141">
        <f t="shared" si="627"/>
        <v>574.34568959821104</v>
      </c>
      <c r="AC839" s="142">
        <f t="shared" si="628"/>
        <v>65338254.863520004</v>
      </c>
      <c r="AD839" s="143">
        <f>INDEX(รายได้แยกตามสิทธิ!$G:$G,MATCH(CalBudget2567!$D839,รายได้แยกตามสิทธิ!$B:$B,0))</f>
        <v>429578</v>
      </c>
      <c r="AE839" s="138">
        <f>INDEX(ผลงานOPDVisit_HDC!$G:$G,MATCH(CalBudget2567!$D839,ผลงานOPDVisit_HDC!$A:$A,0))</f>
        <v>570</v>
      </c>
      <c r="AF839" s="138">
        <f t="shared" si="629"/>
        <v>753.64561403508776</v>
      </c>
      <c r="AG839" s="139">
        <f t="shared" si="630"/>
        <v>684</v>
      </c>
      <c r="AH839" s="140">
        <f t="shared" si="631"/>
        <v>684</v>
      </c>
      <c r="AI839" s="141">
        <f t="shared" si="632"/>
        <v>773.54185824561409</v>
      </c>
      <c r="AJ839" s="142">
        <f t="shared" si="633"/>
        <v>529102.63104000001</v>
      </c>
      <c r="AK839" s="143">
        <f>INDEX(รายได้แยกตามสิทธิ!$H:$H,MATCH(CalBudget2567!$D839,รายได้แยกตามสิทธิ!$B:$B,0))</f>
        <v>38424742.480000004</v>
      </c>
      <c r="AL839" s="138">
        <f>INDEX(ผลงานOPDVisit_HDC!$K:$K,MATCH(CalBudget2567!$D839,ผลงานOPDVisit_HDC!$A:$A,0))</f>
        <v>0</v>
      </c>
      <c r="AM839" s="138">
        <f t="shared" si="634"/>
        <v>0</v>
      </c>
      <c r="AN839" s="139">
        <f t="shared" si="635"/>
        <v>0</v>
      </c>
      <c r="AO839" s="140">
        <f t="shared" si="636"/>
        <v>0</v>
      </c>
      <c r="AP839" s="141">
        <f t="shared" si="637"/>
        <v>0</v>
      </c>
      <c r="AQ839" s="142">
        <f t="shared" si="638"/>
        <v>0</v>
      </c>
      <c r="AR839" s="144">
        <f t="shared" si="612"/>
        <v>759227319.97132802</v>
      </c>
      <c r="AS839" s="143">
        <f>INDEX(รายได้แยกตามสิทธิ!$I:$I,MATCH(CalBudget2567!$D839,รายได้แยกตามสิทธิ!$B:$B,0))</f>
        <v>755171850</v>
      </c>
      <c r="AT839" s="138">
        <f>INDEX(ผลงานAdjRw_DHES!$D:$D,MATCH(CalBudget2567!$D839,ผลงานAdjRw_DHES!$B:$B,0))</f>
        <v>45658.739799999996</v>
      </c>
      <c r="AU839" s="143">
        <f t="shared" si="639"/>
        <v>16539.480793992479</v>
      </c>
      <c r="AV839" s="139">
        <f t="shared" si="640"/>
        <v>54790.487759999996</v>
      </c>
      <c r="AW839" s="140">
        <f t="shared" si="641"/>
        <v>54790.487759999996</v>
      </c>
      <c r="AX839" s="141">
        <f t="shared" si="642"/>
        <v>16976.123086953881</v>
      </c>
      <c r="AY839" s="142">
        <f t="shared" si="643"/>
        <v>930130064.20799994</v>
      </c>
      <c r="AZ839" s="143">
        <f>INDEX(รายได้แยกตามสิทธิ!$J:$J,MATCH(CalBudget2567!$D839,รายได้แยกตามสิทธิ!$B:$B,0))</f>
        <v>146642100.78</v>
      </c>
      <c r="BA839" s="138">
        <f>INDEX(ผลงานAdjRw_DHES!$F:$F,MATCH(CalBudget2567!$D839,ผลงานAdjRw_DHES!$B:$B,0))</f>
        <v>9630.9182999999994</v>
      </c>
      <c r="BB839" s="143">
        <f t="shared" si="644"/>
        <v>15226.180537737508</v>
      </c>
      <c r="BC839" s="139">
        <f t="shared" si="645"/>
        <v>11557.101959999998</v>
      </c>
      <c r="BD839" s="140">
        <f t="shared" si="646"/>
        <v>11557.101959999998</v>
      </c>
      <c r="BE839" s="141">
        <f t="shared" si="647"/>
        <v>15628.151703933778</v>
      </c>
      <c r="BF839" s="142">
        <f t="shared" si="648"/>
        <v>180616142.68871036</v>
      </c>
      <c r="BG839" s="143">
        <f>INDEX(รายได้แยกตามสิทธิ!$K:$K,MATCH(CalBudget2567!$D839,รายได้แยกตามสิทธิ!$B:$B,0))</f>
        <v>83722051.370000005</v>
      </c>
      <c r="BH839" s="138">
        <f>INDEX(ผลงานAdjRw_DHES!$E:$E,MATCH(CalBudget2567!$D839,ผลงานAdjRw_DHES!$B:$B,0))</f>
        <v>3593.6294000000003</v>
      </c>
      <c r="BI839" s="143">
        <f t="shared" si="649"/>
        <v>23297.352634637282</v>
      </c>
      <c r="BJ839" s="139">
        <f t="shared" si="650"/>
        <v>4312.3552799999998</v>
      </c>
      <c r="BK839" s="140">
        <f t="shared" si="651"/>
        <v>4312.3552799999998</v>
      </c>
      <c r="BL839" s="141">
        <f t="shared" si="652"/>
        <v>23912.402744191706</v>
      </c>
      <c r="BM839" s="142">
        <f t="shared" si="653"/>
        <v>103118776.23140159</v>
      </c>
      <c r="BN839" s="143">
        <f>INDEX(รายได้แยกตามสิทธิ!$N:$N,MATCH(CalBudget2567!$D839,รายได้แยกตามสิทธิ!$B:$B,0))</f>
        <v>95511048.469999999</v>
      </c>
      <c r="BO839" s="138">
        <f>INDEX(ผลงานAdjRw_DHES!$I:$I,MATCH(CalBudget2567!$D839,ผลงานAdjRw_DHES!$B:$B,0))</f>
        <v>2484.4032000000043</v>
      </c>
      <c r="BP839" s="143">
        <f t="shared" si="654"/>
        <v>38444.262376573912</v>
      </c>
      <c r="BQ839" s="139">
        <f t="shared" si="655"/>
        <v>2981.2838400000051</v>
      </c>
      <c r="BR839" s="140">
        <f t="shared" si="656"/>
        <v>2981.2838400000051</v>
      </c>
      <c r="BS839" s="141">
        <f t="shared" si="657"/>
        <v>39459.190903315466</v>
      </c>
      <c r="BT839" s="142">
        <f t="shared" si="658"/>
        <v>117639048.17952961</v>
      </c>
      <c r="BU839" s="144">
        <f t="shared" si="659"/>
        <v>1331504031.3076417</v>
      </c>
      <c r="BV839" s="145">
        <f t="shared" si="613"/>
        <v>2090731351.2789698</v>
      </c>
      <c r="BW839" s="146">
        <f>INDEX(รายได้แยกตามสิทธิ!$Q:$Q,MATCH(CalBudget2567!$D839,รายได้แยกตามสิทธิ!$B:$B,0))</f>
        <v>0.26</v>
      </c>
      <c r="BX839" s="145">
        <f t="shared" si="660"/>
        <v>543590151.33253217</v>
      </c>
      <c r="BY839" s="141"/>
      <c r="BZ839" s="143">
        <f t="shared" si="661"/>
        <v>589499</v>
      </c>
      <c r="CA839" s="138">
        <f>INDEX(ผลงานOPDVisit_HDC!$C:$C,MATCH(CalBudget2567!$D839,ผลงานOPDVisit_HDC!$A:$A,0))</f>
        <v>589499</v>
      </c>
      <c r="CB839" s="138">
        <f t="shared" si="662"/>
        <v>0</v>
      </c>
    </row>
    <row r="840" spans="1:80" hidden="1" x14ac:dyDescent="0.7">
      <c r="A840" s="136">
        <f>COUNTA($D$16:D840)</f>
        <v>825</v>
      </c>
      <c r="B840" s="1">
        <v>12</v>
      </c>
      <c r="C840" s="2" t="s">
        <v>69</v>
      </c>
      <c r="D840" s="91" t="s">
        <v>898</v>
      </c>
      <c r="E840" s="3" t="s">
        <v>1783</v>
      </c>
      <c r="F840" s="4" t="s">
        <v>1876</v>
      </c>
      <c r="G840" s="1">
        <v>10</v>
      </c>
      <c r="H840" s="3" t="s">
        <v>2962</v>
      </c>
      <c r="I840" s="137">
        <f>INDEX(รายได้แยกตามสิทธิ!$D:$D,MATCH(CalBudget2567!$D840,รายได้แยกตามสิทธิ!$B:$B,0))</f>
        <v>69624759.079999998</v>
      </c>
      <c r="J840" s="138">
        <f>INDEX(ผลงานOPDVisit_HDC!$F:$F,MATCH(CalBudget2567!$D840,ผลงานOPDVisit_HDC!$A:$A,0))</f>
        <v>104931</v>
      </c>
      <c r="K840" s="138">
        <f t="shared" si="614"/>
        <v>663.52897694675551</v>
      </c>
      <c r="L840" s="139">
        <f t="shared" si="615"/>
        <v>125917.2</v>
      </c>
      <c r="M840" s="140">
        <f t="shared" si="616"/>
        <v>125917.2</v>
      </c>
      <c r="N840" s="141">
        <f t="shared" si="617"/>
        <v>681.04614193814984</v>
      </c>
      <c r="O840" s="142">
        <f t="shared" si="618"/>
        <v>85755423.263654396</v>
      </c>
      <c r="P840" s="143">
        <f>INDEX(รายได้แยกตามสิทธิ!$E:$E,MATCH(CalBudget2567!$D840,รายได้แยกตามสิทธิ!$B:$B,0))</f>
        <v>9723671.5199999996</v>
      </c>
      <c r="Q840" s="138">
        <f>INDEX(ผลงานOPDVisit_HDC!$D:$D,MATCH(CalBudget2567!$D840,ผลงานOPDVisit_HDC!$A:$A,0))</f>
        <v>7605</v>
      </c>
      <c r="R840" s="138">
        <f t="shared" si="619"/>
        <v>1278.5892859960552</v>
      </c>
      <c r="S840" s="139">
        <f t="shared" si="620"/>
        <v>9126</v>
      </c>
      <c r="T840" s="140">
        <f t="shared" si="621"/>
        <v>9126</v>
      </c>
      <c r="U840" s="141">
        <f t="shared" si="622"/>
        <v>1312.3440431463509</v>
      </c>
      <c r="V840" s="142">
        <f t="shared" si="623"/>
        <v>11976451.737753598</v>
      </c>
      <c r="W840" s="143">
        <f>INDEX(รายได้แยกตามสิทธิ!$F:$F,MATCH(CalBudget2567!$D840,รายได้แยกตามสิทธิ!$B:$B,0))</f>
        <v>4679580.3</v>
      </c>
      <c r="X840" s="138">
        <f>INDEX(ผลงานOPDVisit_HDC!$E:$E,MATCH(CalBudget2567!$D840,ผลงานOPDVisit_HDC!$A:$A,0))</f>
        <v>14296</v>
      </c>
      <c r="Y840" s="138">
        <f t="shared" si="624"/>
        <v>327.33493984331278</v>
      </c>
      <c r="Z840" s="139">
        <f t="shared" si="625"/>
        <v>17155.2</v>
      </c>
      <c r="AA840" s="140">
        <f t="shared" si="626"/>
        <v>17155.2</v>
      </c>
      <c r="AB840" s="141">
        <f t="shared" si="627"/>
        <v>335.97658225517625</v>
      </c>
      <c r="AC840" s="142">
        <f t="shared" si="628"/>
        <v>5763745.4639039999</v>
      </c>
      <c r="AD840" s="143">
        <f>INDEX(รายได้แยกตามสิทธิ!$G:$G,MATCH(CalBudget2567!$D840,รายได้แยกตามสิทธิ!$B:$B,0))</f>
        <v>473244</v>
      </c>
      <c r="AE840" s="138">
        <f>INDEX(ผลงานOPDVisit_HDC!$G:$G,MATCH(CalBudget2567!$D840,ผลงานOPDVisit_HDC!$A:$A,0))</f>
        <v>21</v>
      </c>
      <c r="AF840" s="138">
        <f t="shared" si="629"/>
        <v>22535.428571428572</v>
      </c>
      <c r="AG840" s="139">
        <f t="shared" si="630"/>
        <v>25.2</v>
      </c>
      <c r="AH840" s="140">
        <f t="shared" si="631"/>
        <v>25.2</v>
      </c>
      <c r="AI840" s="141">
        <f t="shared" si="632"/>
        <v>23130.363885714287</v>
      </c>
      <c r="AJ840" s="142">
        <f t="shared" si="633"/>
        <v>582885.16992000001</v>
      </c>
      <c r="AK840" s="143">
        <f>INDEX(รายได้แยกตามสิทธิ!$H:$H,MATCH(CalBudget2567!$D840,รายได้แยกตามสิทธิ!$B:$B,0))</f>
        <v>4970888.75</v>
      </c>
      <c r="AL840" s="138">
        <f>INDEX(ผลงานOPDVisit_HDC!$K:$K,MATCH(CalBudget2567!$D840,ผลงานOPDVisit_HDC!$A:$A,0))</f>
        <v>0</v>
      </c>
      <c r="AM840" s="138">
        <f t="shared" si="634"/>
        <v>0</v>
      </c>
      <c r="AN840" s="139">
        <f t="shared" si="635"/>
        <v>0</v>
      </c>
      <c r="AO840" s="140">
        <f t="shared" si="636"/>
        <v>0</v>
      </c>
      <c r="AP840" s="141">
        <f t="shared" si="637"/>
        <v>0</v>
      </c>
      <c r="AQ840" s="142">
        <f t="shared" si="638"/>
        <v>0</v>
      </c>
      <c r="AR840" s="144">
        <f t="shared" si="612"/>
        <v>104078505.63523199</v>
      </c>
      <c r="AS840" s="143">
        <f>INDEX(รายได้แยกตามสิทธิ!$I:$I,MATCH(CalBudget2567!$D840,รายได้แยกตามสิทธิ!$B:$B,0))</f>
        <v>45080075.32</v>
      </c>
      <c r="AT840" s="138">
        <f>INDEX(ผลงานAdjRw_DHES!$D:$D,MATCH(CalBudget2567!$D840,ผลงานAdjRw_DHES!$B:$B,0))</f>
        <v>4188.0268999999998</v>
      </c>
      <c r="AU840" s="143">
        <f t="shared" si="639"/>
        <v>10764.036716192057</v>
      </c>
      <c r="AV840" s="139">
        <f t="shared" si="640"/>
        <v>5025.6322799999998</v>
      </c>
      <c r="AW840" s="140">
        <f t="shared" si="641"/>
        <v>5025.6322799999998</v>
      </c>
      <c r="AX840" s="141">
        <f t="shared" si="642"/>
        <v>11048.207285499528</v>
      </c>
      <c r="AY840" s="142">
        <f t="shared" si="643"/>
        <v>55524227.170137599</v>
      </c>
      <c r="AZ840" s="143">
        <f>INDEX(รายได้แยกตามสิทธิ!$J:$J,MATCH(CalBudget2567!$D840,รายได้แยกตามสิทธิ!$B:$B,0))</f>
        <v>5002943.49</v>
      </c>
      <c r="BA840" s="138">
        <f>INDEX(ผลงานAdjRw_DHES!$F:$F,MATCH(CalBudget2567!$D840,ผลงานAdjRw_DHES!$B:$B,0))</f>
        <v>409.95839999999998</v>
      </c>
      <c r="BB840" s="143">
        <f t="shared" si="644"/>
        <v>12203.5394079009</v>
      </c>
      <c r="BC840" s="139">
        <f t="shared" si="645"/>
        <v>491.95007999999996</v>
      </c>
      <c r="BD840" s="140">
        <f t="shared" si="646"/>
        <v>491.95007999999996</v>
      </c>
      <c r="BE840" s="141">
        <f t="shared" si="647"/>
        <v>12525.712848269484</v>
      </c>
      <c r="BF840" s="142">
        <f t="shared" si="648"/>
        <v>6162025.4377632001</v>
      </c>
      <c r="BG840" s="143">
        <f>INDEX(รายได้แยกตามสิทธิ!$K:$K,MATCH(CalBudget2567!$D840,รายได้แยกตามสิทธิ!$B:$B,0))</f>
        <v>1909161.23</v>
      </c>
      <c r="BH840" s="138">
        <f>INDEX(ผลงานAdjRw_DHES!$E:$E,MATCH(CalBudget2567!$D840,ผลงานAdjRw_DHES!$B:$B,0))</f>
        <v>223.53680000000003</v>
      </c>
      <c r="BI840" s="143">
        <f t="shared" si="649"/>
        <v>8540.7021573181682</v>
      </c>
      <c r="BJ840" s="139">
        <f t="shared" si="650"/>
        <v>268.24416000000002</v>
      </c>
      <c r="BK840" s="140">
        <f t="shared" si="651"/>
        <v>268.24416000000002</v>
      </c>
      <c r="BL840" s="141">
        <f t="shared" si="652"/>
        <v>8766.1766942713675</v>
      </c>
      <c r="BM840" s="142">
        <f t="shared" si="653"/>
        <v>2351475.7037664</v>
      </c>
      <c r="BN840" s="143">
        <f>INDEX(รายได้แยกตามสิทธิ!$N:$N,MATCH(CalBudget2567!$D840,รายได้แยกตามสิทธิ!$B:$B,0))</f>
        <v>5476539.3400000008</v>
      </c>
      <c r="BO840" s="138">
        <f>INDEX(ผลงานAdjRw_DHES!$I:$I,MATCH(CalBudget2567!$D840,ผลงานAdjRw_DHES!$B:$B,0))</f>
        <v>9.1811000000000718</v>
      </c>
      <c r="BP840" s="143">
        <f t="shared" si="654"/>
        <v>596501.43664702028</v>
      </c>
      <c r="BQ840" s="139">
        <f t="shared" si="655"/>
        <v>11.017320000000085</v>
      </c>
      <c r="BR840" s="140">
        <f t="shared" si="656"/>
        <v>11.017320000000085</v>
      </c>
      <c r="BS840" s="141">
        <f t="shared" si="657"/>
        <v>612249.0745745016</v>
      </c>
      <c r="BT840" s="142">
        <f t="shared" si="658"/>
        <v>6745343.9742911998</v>
      </c>
      <c r="BU840" s="144">
        <f t="shared" si="659"/>
        <v>70783072.285958394</v>
      </c>
      <c r="BV840" s="145">
        <f t="shared" si="613"/>
        <v>174861577.92119038</v>
      </c>
      <c r="BW840" s="146">
        <f>INDEX(รายได้แยกตามสิทธิ!$Q:$Q,MATCH(CalBudget2567!$D840,รายได้แยกตามสิทธิ!$B:$B,0))</f>
        <v>0.43</v>
      </c>
      <c r="BX840" s="145">
        <f t="shared" si="660"/>
        <v>75190478.50611186</v>
      </c>
      <c r="BY840" s="141"/>
      <c r="BZ840" s="143">
        <f t="shared" si="661"/>
        <v>126853</v>
      </c>
      <c r="CA840" s="138">
        <f>INDEX(ผลงานOPDVisit_HDC!$C:$C,MATCH(CalBudget2567!$D840,ผลงานOPDVisit_HDC!$A:$A,0))</f>
        <v>126853</v>
      </c>
      <c r="CB840" s="138">
        <f t="shared" si="662"/>
        <v>0</v>
      </c>
    </row>
    <row r="841" spans="1:80" hidden="1" x14ac:dyDescent="0.7">
      <c r="A841" s="136">
        <f>COUNTA($D$16:D841)</f>
        <v>826</v>
      </c>
      <c r="B841" s="1">
        <v>12</v>
      </c>
      <c r="C841" s="2" t="s">
        <v>69</v>
      </c>
      <c r="D841" s="91" t="s">
        <v>899</v>
      </c>
      <c r="E841" s="3" t="s">
        <v>1784</v>
      </c>
      <c r="F841" s="4" t="s">
        <v>1876</v>
      </c>
      <c r="G841" s="1">
        <v>9</v>
      </c>
      <c r="H841" s="3" t="s">
        <v>2967</v>
      </c>
      <c r="I841" s="137">
        <f>INDEX(รายได้แยกตามสิทธิ!$D:$D,MATCH(CalBudget2567!$D841,รายได้แยกตามสิทธิ!$B:$B,0))</f>
        <v>45515566.75</v>
      </c>
      <c r="J841" s="138">
        <f>INDEX(ผลงานOPDVisit_HDC!$F:$F,MATCH(CalBudget2567!$D841,ผลงานOPDVisit_HDC!$A:$A,0))</f>
        <v>125789</v>
      </c>
      <c r="K841" s="138">
        <f t="shared" si="614"/>
        <v>361.84059615705667</v>
      </c>
      <c r="L841" s="139">
        <f t="shared" si="615"/>
        <v>150946.79999999999</v>
      </c>
      <c r="M841" s="140">
        <f t="shared" si="616"/>
        <v>150946.79999999999</v>
      </c>
      <c r="N841" s="141">
        <f t="shared" si="617"/>
        <v>371.39318789560298</v>
      </c>
      <c r="O841" s="142">
        <f t="shared" si="618"/>
        <v>56060613.254639998</v>
      </c>
      <c r="P841" s="143">
        <f>INDEX(รายได้แยกตามสิทธิ!$E:$E,MATCH(CalBudget2567!$D841,รายได้แยกตามสิทธิ!$B:$B,0))</f>
        <v>14300333.25</v>
      </c>
      <c r="Q841" s="138">
        <f>INDEX(ผลงานOPDVisit_HDC!$D:$D,MATCH(CalBudget2567!$D841,ผลงานOPDVisit_HDC!$A:$A,0))</f>
        <v>29494</v>
      </c>
      <c r="R841" s="138">
        <f t="shared" si="619"/>
        <v>484.85567403539704</v>
      </c>
      <c r="S841" s="139">
        <f t="shared" si="620"/>
        <v>35392.799999999996</v>
      </c>
      <c r="T841" s="140">
        <f t="shared" si="621"/>
        <v>35392.799999999996</v>
      </c>
      <c r="U841" s="141">
        <f t="shared" si="622"/>
        <v>497.65586382993155</v>
      </c>
      <c r="V841" s="142">
        <f t="shared" si="623"/>
        <v>17613434.457359999</v>
      </c>
      <c r="W841" s="143">
        <f>INDEX(รายได้แยกตามสิทธิ!$F:$F,MATCH(CalBudget2567!$D841,รายได้แยกตามสิทธิ!$B:$B,0))</f>
        <v>4311297</v>
      </c>
      <c r="X841" s="138">
        <f>INDEX(ผลงานOPDVisit_HDC!$E:$E,MATCH(CalBudget2567!$D841,ผลงานOPDVisit_HDC!$A:$A,0))</f>
        <v>5169</v>
      </c>
      <c r="Y841" s="138">
        <f t="shared" si="624"/>
        <v>834.06790481717928</v>
      </c>
      <c r="Z841" s="139">
        <f t="shared" si="625"/>
        <v>6202.8</v>
      </c>
      <c r="AA841" s="140">
        <f t="shared" si="626"/>
        <v>6202.8</v>
      </c>
      <c r="AB841" s="141">
        <f t="shared" si="627"/>
        <v>856.08729750435282</v>
      </c>
      <c r="AC841" s="142">
        <f t="shared" si="628"/>
        <v>5310138.2889599996</v>
      </c>
      <c r="AD841" s="143">
        <f>INDEX(รายได้แยกตามสิทธิ!$G:$G,MATCH(CalBudget2567!$D841,รายได้แยกตามสิทธิ!$B:$B,0))</f>
        <v>205044</v>
      </c>
      <c r="AE841" s="138">
        <f>INDEX(ผลงานOPDVisit_HDC!$G:$G,MATCH(CalBudget2567!$D841,ผลงานOPDVisit_HDC!$A:$A,0))</f>
        <v>0</v>
      </c>
      <c r="AF841" s="138">
        <f t="shared" si="629"/>
        <v>0</v>
      </c>
      <c r="AG841" s="139">
        <f t="shared" si="630"/>
        <v>0</v>
      </c>
      <c r="AH841" s="140">
        <f t="shared" si="631"/>
        <v>0</v>
      </c>
      <c r="AI841" s="141">
        <f t="shared" si="632"/>
        <v>0</v>
      </c>
      <c r="AJ841" s="142">
        <f t="shared" si="633"/>
        <v>0</v>
      </c>
      <c r="AK841" s="143">
        <f>INDEX(รายได้แยกตามสิทธิ!$H:$H,MATCH(CalBudget2567!$D841,รายได้แยกตามสิทธิ!$B:$B,0))</f>
        <v>3986940</v>
      </c>
      <c r="AL841" s="138">
        <f>INDEX(ผลงานOPDVisit_HDC!$K:$K,MATCH(CalBudget2567!$D841,ผลงานOPDVisit_HDC!$A:$A,0))</f>
        <v>4334</v>
      </c>
      <c r="AM841" s="138">
        <f t="shared" si="634"/>
        <v>919.92155053068757</v>
      </c>
      <c r="AN841" s="139">
        <f t="shared" si="635"/>
        <v>5200.8</v>
      </c>
      <c r="AO841" s="140">
        <f t="shared" si="636"/>
        <v>5200.8</v>
      </c>
      <c r="AP841" s="141">
        <f t="shared" si="637"/>
        <v>944.20747946469771</v>
      </c>
      <c r="AQ841" s="142">
        <f t="shared" si="638"/>
        <v>4910634.2592000002</v>
      </c>
      <c r="AR841" s="144">
        <f t="shared" si="612"/>
        <v>83894820.260159999</v>
      </c>
      <c r="AS841" s="143">
        <f>INDEX(รายได้แยกตามสิทธิ!$I:$I,MATCH(CalBudget2567!$D841,รายได้แยกตามสิทธิ!$B:$B,0))</f>
        <v>27298093.75</v>
      </c>
      <c r="AT841" s="138">
        <f>INDEX(ผลงานAdjRw_DHES!$D:$D,MATCH(CalBudget2567!$D841,ผลงานAdjRw_DHES!$B:$B,0))</f>
        <v>2651.4893999999999</v>
      </c>
      <c r="AU841" s="143">
        <f t="shared" si="639"/>
        <v>10295.381060169428</v>
      </c>
      <c r="AV841" s="139">
        <f t="shared" si="640"/>
        <v>3181.78728</v>
      </c>
      <c r="AW841" s="140">
        <f t="shared" si="641"/>
        <v>3181.78728</v>
      </c>
      <c r="AX841" s="141">
        <f t="shared" si="642"/>
        <v>10567.1791201579</v>
      </c>
      <c r="AY841" s="142">
        <f t="shared" si="643"/>
        <v>33622516.109999999</v>
      </c>
      <c r="AZ841" s="143">
        <f>INDEX(รายได้แยกตามสิทธิ!$J:$J,MATCH(CalBudget2567!$D841,รายได้แยกตามสิทธิ!$B:$B,0))</f>
        <v>4534891.46</v>
      </c>
      <c r="BA841" s="138">
        <f>INDEX(ผลงานAdjRw_DHES!$F:$F,MATCH(CalBudget2567!$D841,ผลงานAdjRw_DHES!$B:$B,0))</f>
        <v>331.89690000000007</v>
      </c>
      <c r="BB841" s="143">
        <f t="shared" si="644"/>
        <v>13663.554736425676</v>
      </c>
      <c r="BC841" s="139">
        <f t="shared" si="645"/>
        <v>398.2762800000001</v>
      </c>
      <c r="BD841" s="140">
        <f t="shared" si="646"/>
        <v>398.2762800000001</v>
      </c>
      <c r="BE841" s="141">
        <f t="shared" si="647"/>
        <v>14024.272581467314</v>
      </c>
      <c r="BF841" s="142">
        <f t="shared" si="648"/>
        <v>5585535.1134528005</v>
      </c>
      <c r="BG841" s="143">
        <f>INDEX(รายได้แยกตามสิทธิ!$K:$K,MATCH(CalBudget2567!$D841,รายได้แยกตามสิทธิ!$B:$B,0))</f>
        <v>1316775</v>
      </c>
      <c r="BH841" s="138">
        <f>INDEX(ผลงานAdjRw_DHES!$E:$E,MATCH(CalBudget2567!$D841,ผลงานAdjRw_DHES!$B:$B,0))</f>
        <v>123.81529999999999</v>
      </c>
      <c r="BI841" s="143">
        <f t="shared" si="649"/>
        <v>10634.994221231142</v>
      </c>
      <c r="BJ841" s="139">
        <f t="shared" si="650"/>
        <v>148.57835999999998</v>
      </c>
      <c r="BK841" s="140">
        <f t="shared" si="651"/>
        <v>148.57835999999998</v>
      </c>
      <c r="BL841" s="141">
        <f t="shared" si="652"/>
        <v>10915.758068671645</v>
      </c>
      <c r="BM841" s="142">
        <f t="shared" si="653"/>
        <v>1621845.432</v>
      </c>
      <c r="BN841" s="143">
        <f>INDEX(รายได้แยกตามสิทธิ!$N:$N,MATCH(CalBudget2567!$D841,รายได้แยกตามสิทธิ!$B:$B,0))</f>
        <v>2751375</v>
      </c>
      <c r="BO841" s="138">
        <f>INDEX(ผลงานAdjRw_DHES!$I:$I,MATCH(CalBudget2567!$D841,ผลงานAdjRw_DHES!$B:$B,0))</f>
        <v>0</v>
      </c>
      <c r="BP841" s="143">
        <f t="shared" si="654"/>
        <v>0</v>
      </c>
      <c r="BQ841" s="139">
        <f t="shared" si="655"/>
        <v>0</v>
      </c>
      <c r="BR841" s="140">
        <f t="shared" si="656"/>
        <v>0</v>
      </c>
      <c r="BS841" s="141">
        <f t="shared" si="657"/>
        <v>0</v>
      </c>
      <c r="BT841" s="142">
        <f t="shared" si="658"/>
        <v>0</v>
      </c>
      <c r="BU841" s="144">
        <f t="shared" si="659"/>
        <v>40829896.655452803</v>
      </c>
      <c r="BV841" s="145">
        <f t="shared" si="613"/>
        <v>124724716.9156128</v>
      </c>
      <c r="BW841" s="146">
        <f>INDEX(รายได้แยกตามสิทธิ!$Q:$Q,MATCH(CalBudget2567!$D841,รายได้แยกตามสิทธิ!$B:$B,0))</f>
        <v>0.38</v>
      </c>
      <c r="BX841" s="145">
        <f t="shared" si="660"/>
        <v>47395392.427932866</v>
      </c>
      <c r="BY841" s="141"/>
      <c r="BZ841" s="143">
        <f t="shared" si="661"/>
        <v>164786</v>
      </c>
      <c r="CA841" s="138">
        <f>INDEX(ผลงานOPDVisit_HDC!$C:$C,MATCH(CalBudget2567!$D841,ผลงานOPDVisit_HDC!$A:$A,0))</f>
        <v>164786</v>
      </c>
      <c r="CB841" s="138">
        <f t="shared" si="662"/>
        <v>0</v>
      </c>
    </row>
    <row r="842" spans="1:80" hidden="1" x14ac:dyDescent="0.7">
      <c r="A842" s="136">
        <f>COUNTA($D$16:D842)</f>
        <v>827</v>
      </c>
      <c r="B842" s="1">
        <v>12</v>
      </c>
      <c r="C842" s="2" t="s">
        <v>69</v>
      </c>
      <c r="D842" s="91" t="s">
        <v>900</v>
      </c>
      <c r="E842" s="3" t="s">
        <v>1785</v>
      </c>
      <c r="F842" s="4" t="s">
        <v>1876</v>
      </c>
      <c r="G842" s="1">
        <v>6</v>
      </c>
      <c r="H842" s="3" t="s">
        <v>2965</v>
      </c>
      <c r="I842" s="137">
        <f>INDEX(รายได้แยกตามสิทธิ!$D:$D,MATCH(CalBudget2567!$D842,รายได้แยกตามสิทธิ!$B:$B,0))</f>
        <v>41493032.25</v>
      </c>
      <c r="J842" s="138">
        <f>INDEX(ผลงานOPDVisit_HDC!$F:$F,MATCH(CalBudget2567!$D842,ผลงานOPDVisit_HDC!$A:$A,0))</f>
        <v>80385</v>
      </c>
      <c r="K842" s="138">
        <f t="shared" si="614"/>
        <v>516.17879268520244</v>
      </c>
      <c r="L842" s="139">
        <f t="shared" si="615"/>
        <v>96462</v>
      </c>
      <c r="M842" s="140">
        <f t="shared" si="616"/>
        <v>96462</v>
      </c>
      <c r="N842" s="141">
        <f t="shared" si="617"/>
        <v>529.80591281209183</v>
      </c>
      <c r="O842" s="142">
        <f t="shared" si="618"/>
        <v>51106137.961680003</v>
      </c>
      <c r="P842" s="143">
        <f>INDEX(รายได้แยกตามสิทธิ!$E:$E,MATCH(CalBudget2567!$D842,รายได้แยกตามสิทธิ!$B:$B,0))</f>
        <v>6538578.6699999999</v>
      </c>
      <c r="Q842" s="138">
        <f>INDEX(ผลงานOPDVisit_HDC!$D:$D,MATCH(CalBudget2567!$D842,ผลงานOPDVisit_HDC!$A:$A,0))</f>
        <v>13561</v>
      </c>
      <c r="R842" s="138">
        <f t="shared" si="619"/>
        <v>482.16050954944325</v>
      </c>
      <c r="S842" s="139">
        <f t="shared" si="620"/>
        <v>16273.199999999999</v>
      </c>
      <c r="T842" s="140">
        <f t="shared" si="621"/>
        <v>16273.199999999999</v>
      </c>
      <c r="U842" s="141">
        <f t="shared" si="622"/>
        <v>494.88954700154852</v>
      </c>
      <c r="V842" s="142">
        <f t="shared" si="623"/>
        <v>8053436.5762655986</v>
      </c>
      <c r="W842" s="143">
        <f>INDEX(รายได้แยกตามสิทธิ!$F:$F,MATCH(CalBudget2567!$D842,รายได้แยกตามสิทธิ!$B:$B,0))</f>
        <v>1166849.44</v>
      </c>
      <c r="X842" s="138">
        <f>INDEX(ผลงานOPDVisit_HDC!$E:$E,MATCH(CalBudget2567!$D842,ผลงานOPDVisit_HDC!$A:$A,0))</f>
        <v>10322</v>
      </c>
      <c r="Y842" s="138">
        <f t="shared" si="624"/>
        <v>113.044898275528</v>
      </c>
      <c r="Z842" s="139">
        <f t="shared" si="625"/>
        <v>12386.4</v>
      </c>
      <c r="AA842" s="140">
        <f t="shared" si="626"/>
        <v>12386.4</v>
      </c>
      <c r="AB842" s="141">
        <f t="shared" si="627"/>
        <v>116.02928359000194</v>
      </c>
      <c r="AC842" s="142">
        <f t="shared" si="628"/>
        <v>1437185.1182591999</v>
      </c>
      <c r="AD842" s="143">
        <f>INDEX(รายได้แยกตามสิทธิ!$G:$G,MATCH(CalBudget2567!$D842,รายได้แยกตามสิทธิ!$B:$B,0))</f>
        <v>242986</v>
      </c>
      <c r="AE842" s="138">
        <f>INDEX(ผลงานOPDVisit_HDC!$G:$G,MATCH(CalBudget2567!$D842,ผลงานOPDVisit_HDC!$A:$A,0))</f>
        <v>767</v>
      </c>
      <c r="AF842" s="138">
        <f t="shared" si="629"/>
        <v>316.8005215123859</v>
      </c>
      <c r="AG842" s="139">
        <f t="shared" si="630"/>
        <v>920.4</v>
      </c>
      <c r="AH842" s="140">
        <f t="shared" si="631"/>
        <v>920.4</v>
      </c>
      <c r="AI842" s="141">
        <f t="shared" si="632"/>
        <v>325.16405528031288</v>
      </c>
      <c r="AJ842" s="142">
        <f t="shared" si="633"/>
        <v>299280.99647999997</v>
      </c>
      <c r="AK842" s="143">
        <f>INDEX(รายได้แยกตามสิทธิ!$H:$H,MATCH(CalBudget2567!$D842,รายได้แยกตามสิทธิ!$B:$B,0))</f>
        <v>3805070</v>
      </c>
      <c r="AL842" s="138">
        <f>INDEX(ผลงานOPDVisit_HDC!$K:$K,MATCH(CalBudget2567!$D842,ผลงานOPDVisit_HDC!$A:$A,0))</f>
        <v>0</v>
      </c>
      <c r="AM842" s="138">
        <f t="shared" si="634"/>
        <v>0</v>
      </c>
      <c r="AN842" s="139">
        <f t="shared" si="635"/>
        <v>0</v>
      </c>
      <c r="AO842" s="140">
        <f t="shared" si="636"/>
        <v>0</v>
      </c>
      <c r="AP842" s="141">
        <f t="shared" si="637"/>
        <v>0</v>
      </c>
      <c r="AQ842" s="142">
        <f t="shared" si="638"/>
        <v>0</v>
      </c>
      <c r="AR842" s="144">
        <f t="shared" si="612"/>
        <v>60896040.6526848</v>
      </c>
      <c r="AS842" s="143">
        <f>INDEX(รายได้แยกตามสิทธิ!$I:$I,MATCH(CalBudget2567!$D842,รายได้แยกตามสิทธิ!$B:$B,0))</f>
        <v>10614702.9</v>
      </c>
      <c r="AT842" s="138">
        <f>INDEX(ผลงานAdjRw_DHES!$D:$D,MATCH(CalBudget2567!$D842,ผลงานAdjRw_DHES!$B:$B,0))</f>
        <v>1723.2536</v>
      </c>
      <c r="AU842" s="143">
        <f t="shared" si="639"/>
        <v>6159.687059409016</v>
      </c>
      <c r="AV842" s="139">
        <f t="shared" si="640"/>
        <v>2067.9043200000001</v>
      </c>
      <c r="AW842" s="140">
        <f t="shared" si="641"/>
        <v>2067.9043200000001</v>
      </c>
      <c r="AX842" s="141">
        <f t="shared" si="642"/>
        <v>6322.3027977774136</v>
      </c>
      <c r="AY842" s="142">
        <f t="shared" si="643"/>
        <v>13073917.267872</v>
      </c>
      <c r="AZ842" s="143">
        <f>INDEX(รายได้แยกตามสิทธิ!$J:$J,MATCH(CalBudget2567!$D842,รายได้แยกตามสิทธิ!$B:$B,0))</f>
        <v>1048807.45</v>
      </c>
      <c r="BA842" s="138">
        <f>INDEX(ผลงานAdjRw_DHES!$F:$F,MATCH(CalBudget2567!$D842,ผลงานAdjRw_DHES!$B:$B,0))</f>
        <v>149.28139999999999</v>
      </c>
      <c r="BB842" s="143">
        <f t="shared" si="644"/>
        <v>7025.7074893456256</v>
      </c>
      <c r="BC842" s="139">
        <f t="shared" si="645"/>
        <v>179.13767999999999</v>
      </c>
      <c r="BD842" s="140">
        <f t="shared" si="646"/>
        <v>179.13767999999999</v>
      </c>
      <c r="BE842" s="141">
        <f t="shared" si="647"/>
        <v>7211.1861670643502</v>
      </c>
      <c r="BF842" s="142">
        <f t="shared" si="648"/>
        <v>1291795.160016</v>
      </c>
      <c r="BG842" s="143">
        <f>INDEX(รายได้แยกตามสิทธิ!$K:$K,MATCH(CalBudget2567!$D842,รายได้แยกตามสิทธิ!$B:$B,0))</f>
        <v>273733.25</v>
      </c>
      <c r="BH842" s="138">
        <f>INDEX(ผลงานAdjRw_DHES!$E:$E,MATCH(CalBudget2567!$D842,ผลงานAdjRw_DHES!$B:$B,0))</f>
        <v>46.266800000000003</v>
      </c>
      <c r="BI842" s="143">
        <f t="shared" si="649"/>
        <v>5916.4076616493894</v>
      </c>
      <c r="BJ842" s="139">
        <f t="shared" si="650"/>
        <v>55.520160000000004</v>
      </c>
      <c r="BK842" s="140">
        <f t="shared" si="651"/>
        <v>55.520160000000004</v>
      </c>
      <c r="BL842" s="141">
        <f t="shared" si="652"/>
        <v>6072.6008239169332</v>
      </c>
      <c r="BM842" s="142">
        <f t="shared" si="653"/>
        <v>337151.76935999998</v>
      </c>
      <c r="BN842" s="143">
        <f>INDEX(รายได้แยกตามสิทธิ!$N:$N,MATCH(CalBudget2567!$D842,รายได้แยกตามสิทธิ!$B:$B,0))</f>
        <v>592004.25</v>
      </c>
      <c r="BO842" s="138">
        <f>INDEX(ผลงานAdjRw_DHES!$I:$I,MATCH(CalBudget2567!$D842,ผลงานAdjRw_DHES!$B:$B,0))</f>
        <v>70.184899999999942</v>
      </c>
      <c r="BP842" s="143">
        <f t="shared" si="654"/>
        <v>8434.9233239628538</v>
      </c>
      <c r="BQ842" s="139">
        <f t="shared" si="655"/>
        <v>84.221879999999928</v>
      </c>
      <c r="BR842" s="140">
        <f t="shared" si="656"/>
        <v>84.221879999999928</v>
      </c>
      <c r="BS842" s="141">
        <f t="shared" si="657"/>
        <v>8657.6052997154729</v>
      </c>
      <c r="BT842" s="142">
        <f t="shared" si="658"/>
        <v>729159.79463999998</v>
      </c>
      <c r="BU842" s="144">
        <f t="shared" si="659"/>
        <v>15432023.991888002</v>
      </c>
      <c r="BV842" s="145">
        <f t="shared" si="613"/>
        <v>76328064.644572794</v>
      </c>
      <c r="BW842" s="146">
        <f>INDEX(รายได้แยกตามสิทธิ!$Q:$Q,MATCH(CalBudget2567!$D842,รายได้แยกตามสิทธิ!$B:$B,0))</f>
        <v>0.51</v>
      </c>
      <c r="BX842" s="145">
        <f t="shared" si="660"/>
        <v>38927312.968732126</v>
      </c>
      <c r="BY842" s="141"/>
      <c r="BZ842" s="143">
        <f t="shared" si="661"/>
        <v>105035</v>
      </c>
      <c r="CA842" s="138">
        <f>INDEX(ผลงานOPDVisit_HDC!$C:$C,MATCH(CalBudget2567!$D842,ผลงานOPDVisit_HDC!$A:$A,0))</f>
        <v>105035</v>
      </c>
      <c r="CB842" s="138">
        <f t="shared" si="662"/>
        <v>0</v>
      </c>
    </row>
    <row r="843" spans="1:80" hidden="1" x14ac:dyDescent="0.7">
      <c r="A843" s="136">
        <f>COUNTA($D$16:D843)</f>
        <v>828</v>
      </c>
      <c r="B843" s="1">
        <v>12</v>
      </c>
      <c r="C843" s="2" t="s">
        <v>69</v>
      </c>
      <c r="D843" s="91" t="s">
        <v>901</v>
      </c>
      <c r="E843" s="3" t="s">
        <v>1786</v>
      </c>
      <c r="F843" s="4" t="s">
        <v>1876</v>
      </c>
      <c r="G843" s="1">
        <v>6</v>
      </c>
      <c r="H843" s="3" t="s">
        <v>2965</v>
      </c>
      <c r="I843" s="137">
        <f>INDEX(รายได้แยกตามสิทธิ!$D:$D,MATCH(CalBudget2567!$D843,รายได้แยกตามสิทธิ!$B:$B,0))</f>
        <v>36013735</v>
      </c>
      <c r="J843" s="138">
        <f>INDEX(ผลงานOPDVisit_HDC!$F:$F,MATCH(CalBudget2567!$D843,ผลงานOPDVisit_HDC!$A:$A,0))</f>
        <v>66731</v>
      </c>
      <c r="K843" s="138">
        <f t="shared" si="614"/>
        <v>539.68522875425219</v>
      </c>
      <c r="L843" s="139">
        <f t="shared" si="615"/>
        <v>80077.2</v>
      </c>
      <c r="M843" s="140">
        <f t="shared" si="616"/>
        <v>80077.2</v>
      </c>
      <c r="N843" s="141">
        <f t="shared" si="617"/>
        <v>553.93291879336448</v>
      </c>
      <c r="O843" s="142">
        <f t="shared" si="618"/>
        <v>44357397.124800004</v>
      </c>
      <c r="P843" s="143">
        <f>INDEX(รายได้แยกตามสิทธิ!$E:$E,MATCH(CalBudget2567!$D843,รายได้แยกตามสิทธิ!$B:$B,0))</f>
        <v>4736969.18</v>
      </c>
      <c r="Q843" s="138">
        <f>INDEX(ผลงานOPDVisit_HDC!$D:$D,MATCH(CalBudget2567!$D843,ผลงานOPDVisit_HDC!$A:$A,0))</f>
        <v>10461</v>
      </c>
      <c r="R843" s="138">
        <f t="shared" si="619"/>
        <v>452.82183156485991</v>
      </c>
      <c r="S843" s="139">
        <f t="shared" si="620"/>
        <v>12553.199999999999</v>
      </c>
      <c r="T843" s="140">
        <f t="shared" si="621"/>
        <v>12553.199999999999</v>
      </c>
      <c r="U843" s="141">
        <f t="shared" si="622"/>
        <v>464.77632791817223</v>
      </c>
      <c r="V843" s="142">
        <f t="shared" si="623"/>
        <v>5834430.1996223992</v>
      </c>
      <c r="W843" s="143">
        <f>INDEX(รายได้แยกตามสิทธิ!$F:$F,MATCH(CalBudget2567!$D843,รายได้แยกตามสิทธิ!$B:$B,0))</f>
        <v>2654085.29</v>
      </c>
      <c r="X843" s="138">
        <f>INDEX(ผลงานOPDVisit_HDC!$E:$E,MATCH(CalBudget2567!$D843,ผลงานOPDVisit_HDC!$A:$A,0))</f>
        <v>7584</v>
      </c>
      <c r="Y843" s="138">
        <f t="shared" si="624"/>
        <v>349.95850342827003</v>
      </c>
      <c r="Z843" s="139">
        <f t="shared" si="625"/>
        <v>9100.7999999999993</v>
      </c>
      <c r="AA843" s="140">
        <f t="shared" si="626"/>
        <v>9100.7999999999993</v>
      </c>
      <c r="AB843" s="141">
        <f t="shared" si="627"/>
        <v>359.19740791877638</v>
      </c>
      <c r="AC843" s="142">
        <f t="shared" si="628"/>
        <v>3268983.7699871999</v>
      </c>
      <c r="AD843" s="143">
        <f>INDEX(รายได้แยกตามสิทธิ!$G:$G,MATCH(CalBudget2567!$D843,รายได้แยกตามสิทธิ!$B:$B,0))</f>
        <v>364242.5</v>
      </c>
      <c r="AE843" s="138">
        <f>INDEX(ผลงานOPDVisit_HDC!$G:$G,MATCH(CalBudget2567!$D843,ผลงานOPDVisit_HDC!$A:$A,0))</f>
        <v>676</v>
      </c>
      <c r="AF843" s="138">
        <f t="shared" si="629"/>
        <v>538.82026627218931</v>
      </c>
      <c r="AG843" s="139">
        <f t="shared" si="630"/>
        <v>811.19999999999993</v>
      </c>
      <c r="AH843" s="140">
        <f t="shared" si="631"/>
        <v>811.19999999999993</v>
      </c>
      <c r="AI843" s="141">
        <f t="shared" si="632"/>
        <v>553.04512130177511</v>
      </c>
      <c r="AJ843" s="142">
        <f t="shared" si="633"/>
        <v>448630.20239999995</v>
      </c>
      <c r="AK843" s="143">
        <f>INDEX(รายได้แยกตามสิทธิ!$H:$H,MATCH(CalBudget2567!$D843,รายได้แยกตามสิทธิ!$B:$B,0))</f>
        <v>1646120.5</v>
      </c>
      <c r="AL843" s="138">
        <f>INDEX(ผลงานOPDVisit_HDC!$K:$K,MATCH(CalBudget2567!$D843,ผลงานOPDVisit_HDC!$A:$A,0))</f>
        <v>4534</v>
      </c>
      <c r="AM843" s="138">
        <f t="shared" si="634"/>
        <v>363.06142479047202</v>
      </c>
      <c r="AN843" s="139">
        <f t="shared" si="635"/>
        <v>5440.8</v>
      </c>
      <c r="AO843" s="140">
        <f t="shared" si="636"/>
        <v>5440.8</v>
      </c>
      <c r="AP843" s="141">
        <f t="shared" si="637"/>
        <v>372.64624640494048</v>
      </c>
      <c r="AQ843" s="142">
        <f t="shared" si="638"/>
        <v>2027493.6974400003</v>
      </c>
      <c r="AR843" s="144">
        <f t="shared" si="612"/>
        <v>55936934.994249605</v>
      </c>
      <c r="AS843" s="143">
        <f>INDEX(รายได้แยกตามสิทธิ!$I:$I,MATCH(CalBudget2567!$D843,รายได้แยกตามสิทธิ!$B:$B,0))</f>
        <v>17102481.219999999</v>
      </c>
      <c r="AT843" s="138">
        <f>INDEX(ผลงานAdjRw_DHES!$D:$D,MATCH(CalBudget2567!$D843,ผลงานAdjRw_DHES!$B:$B,0))</f>
        <v>1497.9481999999998</v>
      </c>
      <c r="AU843" s="143">
        <f t="shared" si="639"/>
        <v>11417.271451709747</v>
      </c>
      <c r="AV843" s="139">
        <f t="shared" si="640"/>
        <v>1797.5378399999997</v>
      </c>
      <c r="AW843" s="140">
        <f t="shared" si="641"/>
        <v>1797.5378399999997</v>
      </c>
      <c r="AX843" s="141">
        <f t="shared" si="642"/>
        <v>11718.687418034884</v>
      </c>
      <c r="AY843" s="142">
        <f t="shared" si="643"/>
        <v>21064784.069049601</v>
      </c>
      <c r="AZ843" s="143">
        <f>INDEX(รายได้แยกตามสิทธิ!$J:$J,MATCH(CalBudget2567!$D843,รายได้แยกตามสิทธิ!$B:$B,0))</f>
        <v>2207612.35</v>
      </c>
      <c r="BA843" s="138">
        <f>INDEX(ผลงานAdjRw_DHES!$F:$F,MATCH(CalBudget2567!$D843,ผลงานAdjRw_DHES!$B:$B,0))</f>
        <v>105.20650000000001</v>
      </c>
      <c r="BB843" s="143">
        <f t="shared" si="644"/>
        <v>20983.611754026606</v>
      </c>
      <c r="BC843" s="139">
        <f t="shared" si="645"/>
        <v>126.2478</v>
      </c>
      <c r="BD843" s="140">
        <f t="shared" si="646"/>
        <v>126.2478</v>
      </c>
      <c r="BE843" s="141">
        <f t="shared" si="647"/>
        <v>21537.579104332908</v>
      </c>
      <c r="BF843" s="142">
        <f t="shared" si="648"/>
        <v>2719071.9792480003</v>
      </c>
      <c r="BG843" s="143">
        <f>INDEX(รายได้แยกตามสิทธิ!$K:$K,MATCH(CalBudget2567!$D843,รายได้แยกตามสิทธิ!$B:$B,0))</f>
        <v>1427893.2</v>
      </c>
      <c r="BH843" s="138">
        <f>INDEX(ผลงานAdjRw_DHES!$E:$E,MATCH(CalBudget2567!$D843,ผลงานAdjRw_DHES!$B:$B,0))</f>
        <v>102.2045</v>
      </c>
      <c r="BI843" s="143">
        <f t="shared" si="649"/>
        <v>13970.942571021824</v>
      </c>
      <c r="BJ843" s="139">
        <f t="shared" si="650"/>
        <v>122.6454</v>
      </c>
      <c r="BK843" s="140">
        <f t="shared" si="651"/>
        <v>122.6454</v>
      </c>
      <c r="BL843" s="141">
        <f t="shared" si="652"/>
        <v>14339.775454896801</v>
      </c>
      <c r="BM843" s="142">
        <f t="shared" si="653"/>
        <v>1758707.496576</v>
      </c>
      <c r="BN843" s="143">
        <f>INDEX(รายได้แยกตามสิทธิ!$N:$N,MATCH(CalBudget2567!$D843,รายได้แยกตามสิทธิ!$B:$B,0))</f>
        <v>1887779.5</v>
      </c>
      <c r="BO843" s="138">
        <f>INDEX(ผลงานAdjRw_DHES!$I:$I,MATCH(CalBudget2567!$D843,ผลงานAdjRw_DHES!$B:$B,0))</f>
        <v>34.389200000000358</v>
      </c>
      <c r="BP843" s="143">
        <f t="shared" si="654"/>
        <v>54894.545380525873</v>
      </c>
      <c r="BQ843" s="139">
        <f t="shared" si="655"/>
        <v>41.267040000000428</v>
      </c>
      <c r="BR843" s="140">
        <f t="shared" si="656"/>
        <v>41.267040000000428</v>
      </c>
      <c r="BS843" s="141">
        <f t="shared" si="657"/>
        <v>56343.761378571755</v>
      </c>
      <c r="BT843" s="142">
        <f t="shared" si="658"/>
        <v>2325140.2545599998</v>
      </c>
      <c r="BU843" s="144">
        <f t="shared" si="659"/>
        <v>27867703.7994336</v>
      </c>
      <c r="BV843" s="145">
        <f t="shared" si="613"/>
        <v>83804638.793683201</v>
      </c>
      <c r="BW843" s="146">
        <f>INDEX(รายได้แยกตามสิทธิ!$Q:$Q,MATCH(CalBudget2567!$D843,รายได้แยกตามสิทธิ!$B:$B,0))</f>
        <v>0.48</v>
      </c>
      <c r="BX843" s="145">
        <f t="shared" si="660"/>
        <v>40226226.620967932</v>
      </c>
      <c r="BY843" s="141"/>
      <c r="BZ843" s="143">
        <f t="shared" si="661"/>
        <v>89986</v>
      </c>
      <c r="CA843" s="138">
        <f>INDEX(ผลงานOPDVisit_HDC!$C:$C,MATCH(CalBudget2567!$D843,ผลงานOPDVisit_HDC!$A:$A,0))</f>
        <v>89986</v>
      </c>
      <c r="CB843" s="138">
        <f t="shared" si="662"/>
        <v>0</v>
      </c>
    </row>
    <row r="844" spans="1:80" hidden="1" x14ac:dyDescent="0.7">
      <c r="A844" s="136">
        <f>COUNTA($D$16:D844)</f>
        <v>829</v>
      </c>
      <c r="B844" s="1">
        <v>12</v>
      </c>
      <c r="C844" s="2" t="s">
        <v>69</v>
      </c>
      <c r="D844" s="91" t="s">
        <v>902</v>
      </c>
      <c r="E844" s="3" t="s">
        <v>1787</v>
      </c>
      <c r="F844" s="4" t="s">
        <v>1876</v>
      </c>
      <c r="G844" s="1">
        <v>12</v>
      </c>
      <c r="H844" s="3" t="s">
        <v>2970</v>
      </c>
      <c r="I844" s="137">
        <f>INDEX(รายได้แยกตามสิทธิ!$D:$D,MATCH(CalBudget2567!$D844,รายได้แยกตามสิทธิ!$B:$B,0))</f>
        <v>83265141.790000007</v>
      </c>
      <c r="J844" s="138">
        <f>INDEX(ผลงานOPDVisit_HDC!$F:$F,MATCH(CalBudget2567!$D844,ผลงานOPDVisit_HDC!$A:$A,0))</f>
        <v>131160</v>
      </c>
      <c r="K844" s="138">
        <f t="shared" si="614"/>
        <v>634.83639669106435</v>
      </c>
      <c r="L844" s="139">
        <f t="shared" si="615"/>
        <v>157392</v>
      </c>
      <c r="M844" s="140">
        <f t="shared" si="616"/>
        <v>157392</v>
      </c>
      <c r="N844" s="141">
        <f t="shared" si="617"/>
        <v>651.59607756370849</v>
      </c>
      <c r="O844" s="142">
        <f t="shared" si="618"/>
        <v>102556009.83990721</v>
      </c>
      <c r="P844" s="143">
        <f>INDEX(รายได้แยกตามสิทธิ!$E:$E,MATCH(CalBudget2567!$D844,รายได้แยกตามสิทธิ!$B:$B,0))</f>
        <v>25293548.199999999</v>
      </c>
      <c r="Q844" s="138">
        <f>INDEX(ผลงานOPDVisit_HDC!$D:$D,MATCH(CalBudget2567!$D844,ผลงานOPDVisit_HDC!$A:$A,0))</f>
        <v>41922</v>
      </c>
      <c r="R844" s="138">
        <f t="shared" si="619"/>
        <v>603.34784122894894</v>
      </c>
      <c r="S844" s="139">
        <f t="shared" si="620"/>
        <v>50306.400000000001</v>
      </c>
      <c r="T844" s="140">
        <f t="shared" si="621"/>
        <v>50306.400000000001</v>
      </c>
      <c r="U844" s="141">
        <f t="shared" si="622"/>
        <v>619.27622423739319</v>
      </c>
      <c r="V844" s="142">
        <f t="shared" si="623"/>
        <v>31153557.446975999</v>
      </c>
      <c r="W844" s="143">
        <f>INDEX(รายได้แยกตามสิทธิ!$F:$F,MATCH(CalBudget2567!$D844,รายได้แยกตามสิทธิ!$B:$B,0))</f>
        <v>5680309.4000000004</v>
      </c>
      <c r="X844" s="138">
        <f>INDEX(ผลงานOPDVisit_HDC!$E:$E,MATCH(CalBudget2567!$D844,ผลงานOPDVisit_HDC!$A:$A,0))</f>
        <v>21275</v>
      </c>
      <c r="Y844" s="138">
        <f t="shared" si="624"/>
        <v>266.99456639247944</v>
      </c>
      <c r="Z844" s="139">
        <f t="shared" si="625"/>
        <v>25530</v>
      </c>
      <c r="AA844" s="140">
        <f t="shared" si="626"/>
        <v>25530</v>
      </c>
      <c r="AB844" s="141">
        <f t="shared" si="627"/>
        <v>274.04322294524093</v>
      </c>
      <c r="AC844" s="142">
        <f t="shared" si="628"/>
        <v>6996323.4817920011</v>
      </c>
      <c r="AD844" s="143">
        <f>INDEX(รายได้แยกตามสิทธิ!$G:$G,MATCH(CalBudget2567!$D844,รายได้แยกตามสิทธิ!$B:$B,0))</f>
        <v>522728.1</v>
      </c>
      <c r="AE844" s="138">
        <f>INDEX(ผลงานOPDVisit_HDC!$G:$G,MATCH(CalBudget2567!$D844,ผลงานOPDVisit_HDC!$A:$A,0))</f>
        <v>699</v>
      </c>
      <c r="AF844" s="138">
        <f t="shared" si="629"/>
        <v>747.82274678111582</v>
      </c>
      <c r="AG844" s="139">
        <f t="shared" si="630"/>
        <v>838.8</v>
      </c>
      <c r="AH844" s="140">
        <f t="shared" si="631"/>
        <v>838.8</v>
      </c>
      <c r="AI844" s="141">
        <f t="shared" si="632"/>
        <v>767.56526729613734</v>
      </c>
      <c r="AJ844" s="142">
        <f t="shared" si="633"/>
        <v>643833.746208</v>
      </c>
      <c r="AK844" s="143">
        <f>INDEX(รายได้แยกตามสิทธิ!$H:$H,MATCH(CalBudget2567!$D844,รายได้แยกตามสิทธิ!$B:$B,0))</f>
        <v>26923444.609999999</v>
      </c>
      <c r="AL844" s="138">
        <f>INDEX(ผลงานOPDVisit_HDC!$K:$K,MATCH(CalBudget2567!$D844,ผลงานOPDVisit_HDC!$A:$A,0))</f>
        <v>9418</v>
      </c>
      <c r="AM844" s="138">
        <f t="shared" si="634"/>
        <v>2858.7220864302399</v>
      </c>
      <c r="AN844" s="139">
        <f t="shared" si="635"/>
        <v>11301.6</v>
      </c>
      <c r="AO844" s="140">
        <f t="shared" si="636"/>
        <v>11301.6</v>
      </c>
      <c r="AP844" s="141">
        <f t="shared" si="637"/>
        <v>2934.1923495119981</v>
      </c>
      <c r="AQ844" s="142">
        <f t="shared" si="638"/>
        <v>33161068.257244799</v>
      </c>
      <c r="AR844" s="144">
        <f t="shared" si="612"/>
        <v>174510792.77212802</v>
      </c>
      <c r="AS844" s="143">
        <f>INDEX(รายได้แยกตามสิทธิ!$I:$I,MATCH(CalBudget2567!$D844,รายได้แยกตามสิทธิ!$B:$B,0))</f>
        <v>47924215.740000002</v>
      </c>
      <c r="AT844" s="138">
        <f>INDEX(ผลงานAdjRw_DHES!$D:$D,MATCH(CalBudget2567!$D844,ผลงานAdjRw_DHES!$B:$B,0))</f>
        <v>5392.3650000000007</v>
      </c>
      <c r="AU844" s="143">
        <f t="shared" si="639"/>
        <v>8887.4205918924254</v>
      </c>
      <c r="AV844" s="139">
        <f t="shared" si="640"/>
        <v>6470.8380000000006</v>
      </c>
      <c r="AW844" s="140">
        <f t="shared" si="641"/>
        <v>6470.8380000000006</v>
      </c>
      <c r="AX844" s="141">
        <f t="shared" si="642"/>
        <v>9122.0484955183856</v>
      </c>
      <c r="AY844" s="142">
        <f t="shared" si="643"/>
        <v>59027298.042643204</v>
      </c>
      <c r="AZ844" s="143">
        <f>INDEX(รายได้แยกตามสิทธิ!$J:$J,MATCH(CalBudget2567!$D844,รายได้แยกตามสิทธิ!$B:$B,0))</f>
        <v>6455900.3399999999</v>
      </c>
      <c r="BA844" s="138">
        <f>INDEX(ผลงานAdjRw_DHES!$F:$F,MATCH(CalBudget2567!$D844,ผลงานAdjRw_DHES!$B:$B,0))</f>
        <v>552.38600000000008</v>
      </c>
      <c r="BB844" s="143">
        <f t="shared" si="644"/>
        <v>11687.29899019888</v>
      </c>
      <c r="BC844" s="139">
        <f t="shared" si="645"/>
        <v>662.86320000000012</v>
      </c>
      <c r="BD844" s="140">
        <f t="shared" si="646"/>
        <v>662.86320000000012</v>
      </c>
      <c r="BE844" s="141">
        <f t="shared" si="647"/>
        <v>11995.84368354013</v>
      </c>
      <c r="BF844" s="142">
        <f t="shared" si="648"/>
        <v>7951603.3307711994</v>
      </c>
      <c r="BG844" s="143">
        <f>INDEX(รายได้แยกตามสิทธิ!$K:$K,MATCH(CalBudget2567!$D844,รายได้แยกตามสิทธิ!$B:$B,0))</f>
        <v>3429956.48</v>
      </c>
      <c r="BH844" s="138">
        <f>INDEX(ผลงานAdjRw_DHES!$E:$E,MATCH(CalBudget2567!$D844,ผลงานAdjRw_DHES!$B:$B,0))</f>
        <v>196.65700000000001</v>
      </c>
      <c r="BI844" s="143">
        <f t="shared" si="649"/>
        <v>17441.313962889701</v>
      </c>
      <c r="BJ844" s="139">
        <f t="shared" si="650"/>
        <v>235.98840000000001</v>
      </c>
      <c r="BK844" s="140">
        <f t="shared" si="651"/>
        <v>235.98840000000001</v>
      </c>
      <c r="BL844" s="141">
        <f t="shared" si="652"/>
        <v>17901.764651509988</v>
      </c>
      <c r="BM844" s="142">
        <f t="shared" si="653"/>
        <v>4224608.7972863996</v>
      </c>
      <c r="BN844" s="143">
        <f>INDEX(รายได้แยกตามสิทธิ!$N:$N,MATCH(CalBudget2567!$D844,รายได้แยกตามสิทธิ!$B:$B,0))</f>
        <v>4638838.0999999996</v>
      </c>
      <c r="BO844" s="138">
        <f>INDEX(ผลงานAdjRw_DHES!$I:$I,MATCH(CalBudget2567!$D844,ผลงานAdjRw_DHES!$B:$B,0))</f>
        <v>409.51699999999937</v>
      </c>
      <c r="BP844" s="143">
        <f t="shared" si="654"/>
        <v>11327.583714473409</v>
      </c>
      <c r="BQ844" s="139">
        <f t="shared" si="655"/>
        <v>491.42039999999923</v>
      </c>
      <c r="BR844" s="140">
        <f t="shared" si="656"/>
        <v>491.42039999999923</v>
      </c>
      <c r="BS844" s="141">
        <f t="shared" si="657"/>
        <v>11626.631924535506</v>
      </c>
      <c r="BT844" s="142">
        <f t="shared" si="658"/>
        <v>5713564.1110079996</v>
      </c>
      <c r="BU844" s="144">
        <f t="shared" si="659"/>
        <v>76917074.281708807</v>
      </c>
      <c r="BV844" s="145">
        <f t="shared" si="613"/>
        <v>251427867.05383682</v>
      </c>
      <c r="BW844" s="146">
        <f>INDEX(รายได้แยกตามสิทธิ!$Q:$Q,MATCH(CalBudget2567!$D844,รายได้แยกตามสิทธิ!$B:$B,0))</f>
        <v>0.36</v>
      </c>
      <c r="BX844" s="145">
        <f t="shared" si="660"/>
        <v>90514032.13938126</v>
      </c>
      <c r="BY844" s="141"/>
      <c r="BZ844" s="143">
        <f t="shared" si="661"/>
        <v>204474</v>
      </c>
      <c r="CA844" s="138">
        <f>INDEX(ผลงานOPDVisit_HDC!$C:$C,MATCH(CalBudget2567!$D844,ผลงานOPDVisit_HDC!$A:$A,0))</f>
        <v>204474</v>
      </c>
      <c r="CB844" s="138">
        <f t="shared" si="662"/>
        <v>0</v>
      </c>
    </row>
    <row r="845" spans="1:80" hidden="1" x14ac:dyDescent="0.7">
      <c r="A845" s="136">
        <f>COUNTA($D$16:D845)</f>
        <v>830</v>
      </c>
      <c r="B845" s="1">
        <v>12</v>
      </c>
      <c r="C845" s="2" t="s">
        <v>69</v>
      </c>
      <c r="D845" s="91" t="s">
        <v>903</v>
      </c>
      <c r="E845" s="3" t="s">
        <v>1788</v>
      </c>
      <c r="F845" s="4" t="s">
        <v>1876</v>
      </c>
      <c r="G845" s="1">
        <v>6</v>
      </c>
      <c r="H845" s="3" t="s">
        <v>2965</v>
      </c>
      <c r="I845" s="137">
        <f>INDEX(รายได้แยกตามสิทธิ!$D:$D,MATCH(CalBudget2567!$D845,รายได้แยกตามสิทธิ!$B:$B,0))</f>
        <v>36059956.409999996</v>
      </c>
      <c r="J845" s="138">
        <f>INDEX(ผลงานOPDVisit_HDC!$F:$F,MATCH(CalBudget2567!$D845,ผลงานOPDVisit_HDC!$A:$A,0))</f>
        <v>59621</v>
      </c>
      <c r="K845" s="138">
        <f t="shared" si="614"/>
        <v>604.81971805236401</v>
      </c>
      <c r="L845" s="139">
        <f t="shared" si="615"/>
        <v>71545.2</v>
      </c>
      <c r="M845" s="140">
        <f t="shared" si="616"/>
        <v>71545.2</v>
      </c>
      <c r="N845" s="141">
        <f t="shared" si="617"/>
        <v>620.78695860894641</v>
      </c>
      <c r="O845" s="142">
        <f t="shared" si="618"/>
        <v>44414327.111068793</v>
      </c>
      <c r="P845" s="143">
        <f>INDEX(รายได้แยกตามสิทธิ!$E:$E,MATCH(CalBudget2567!$D845,รายได้แยกตามสิทธิ!$B:$B,0))</f>
        <v>4935492.16</v>
      </c>
      <c r="Q845" s="138">
        <f>INDEX(ผลงานOPDVisit_HDC!$D:$D,MATCH(CalBudget2567!$D845,ผลงานOPDVisit_HDC!$A:$A,0))</f>
        <v>9197</v>
      </c>
      <c r="R845" s="138">
        <f t="shared" si="619"/>
        <v>536.64153093400023</v>
      </c>
      <c r="S845" s="139">
        <f t="shared" si="620"/>
        <v>11036.4</v>
      </c>
      <c r="T845" s="140">
        <f t="shared" si="621"/>
        <v>11036.4</v>
      </c>
      <c r="U845" s="141">
        <f t="shared" si="622"/>
        <v>550.80886735065781</v>
      </c>
      <c r="V845" s="142">
        <f t="shared" si="623"/>
        <v>6078946.9836287992</v>
      </c>
      <c r="W845" s="143">
        <f>INDEX(รายได้แยกตามสิทธิ!$F:$F,MATCH(CalBudget2567!$D845,รายได้แยกตามสิทธิ!$B:$B,0))</f>
        <v>1097154.01</v>
      </c>
      <c r="X845" s="138">
        <f>INDEX(ผลงานOPDVisit_HDC!$E:$E,MATCH(CalBudget2567!$D845,ผลงานOPDVisit_HDC!$A:$A,0))</f>
        <v>7419</v>
      </c>
      <c r="Y845" s="138">
        <f t="shared" si="624"/>
        <v>147.88435233859011</v>
      </c>
      <c r="Z845" s="139">
        <f t="shared" si="625"/>
        <v>8902.7999999999993</v>
      </c>
      <c r="AA845" s="140">
        <f t="shared" si="626"/>
        <v>8902.7999999999993</v>
      </c>
      <c r="AB845" s="141">
        <f t="shared" si="627"/>
        <v>151.78849924032889</v>
      </c>
      <c r="AC845" s="142">
        <f t="shared" si="628"/>
        <v>1351342.6510367999</v>
      </c>
      <c r="AD845" s="143">
        <f>INDEX(รายได้แยกตามสิทธิ!$G:$G,MATCH(CalBudget2567!$D845,รายได้แยกตามสิทธิ!$B:$B,0))</f>
        <v>157896</v>
      </c>
      <c r="AE845" s="138">
        <f>INDEX(ผลงานOPDVisit_HDC!$G:$G,MATCH(CalBudget2567!$D845,ผลงานOPDVisit_HDC!$A:$A,0))</f>
        <v>217</v>
      </c>
      <c r="AF845" s="138">
        <f t="shared" si="629"/>
        <v>727.63133640552996</v>
      </c>
      <c r="AG845" s="139">
        <f t="shared" si="630"/>
        <v>260.39999999999998</v>
      </c>
      <c r="AH845" s="140">
        <f t="shared" si="631"/>
        <v>260.39999999999998</v>
      </c>
      <c r="AI845" s="141">
        <f t="shared" si="632"/>
        <v>746.84080368663592</v>
      </c>
      <c r="AJ845" s="142">
        <f t="shared" si="633"/>
        <v>194477.34527999998</v>
      </c>
      <c r="AK845" s="143">
        <f>INDEX(รายได้แยกตามสิทธิ!$H:$H,MATCH(CalBudget2567!$D845,รายได้แยกตามสิทธิ!$B:$B,0))</f>
        <v>2897587.97</v>
      </c>
      <c r="AL845" s="138">
        <f>INDEX(ผลงานOPDVisit_HDC!$K:$K,MATCH(CalBudget2567!$D845,ผลงานOPDVisit_HDC!$A:$A,0))</f>
        <v>65</v>
      </c>
      <c r="AM845" s="138">
        <f t="shared" si="634"/>
        <v>44578.276461538466</v>
      </c>
      <c r="AN845" s="139">
        <f t="shared" si="635"/>
        <v>78</v>
      </c>
      <c r="AO845" s="140">
        <f t="shared" si="636"/>
        <v>78</v>
      </c>
      <c r="AP845" s="141">
        <f t="shared" si="637"/>
        <v>45755.142960123085</v>
      </c>
      <c r="AQ845" s="142">
        <f t="shared" si="638"/>
        <v>3568901.1508896006</v>
      </c>
      <c r="AR845" s="144">
        <f t="shared" si="612"/>
        <v>55607995.241903991</v>
      </c>
      <c r="AS845" s="143">
        <f>INDEX(รายได้แยกตามสิทธิ!$I:$I,MATCH(CalBudget2567!$D845,รายได้แยกตามสิทธิ!$B:$B,0))</f>
        <v>15099150.35</v>
      </c>
      <c r="AT845" s="138">
        <f>INDEX(ผลงานAdjRw_DHES!$D:$D,MATCH(CalBudget2567!$D845,ผลงานAdjRw_DHES!$B:$B,0))</f>
        <v>1296.4399999999998</v>
      </c>
      <c r="AU845" s="143">
        <f t="shared" si="639"/>
        <v>11646.624872728396</v>
      </c>
      <c r="AV845" s="139">
        <f t="shared" si="640"/>
        <v>1555.7279999999998</v>
      </c>
      <c r="AW845" s="140">
        <f t="shared" si="641"/>
        <v>1555.7279999999998</v>
      </c>
      <c r="AX845" s="141">
        <f t="shared" si="642"/>
        <v>11954.095769368427</v>
      </c>
      <c r="AY845" s="142">
        <f t="shared" si="643"/>
        <v>18597321.503088001</v>
      </c>
      <c r="AZ845" s="143">
        <f>INDEX(รายได้แยกตามสิทธิ!$J:$J,MATCH(CalBudget2567!$D845,รายได้แยกตามสิทธิ!$B:$B,0))</f>
        <v>823817.3</v>
      </c>
      <c r="BA845" s="138">
        <f>INDEX(ผลงานAdjRw_DHES!$F:$F,MATCH(CalBudget2567!$D845,ผลงานAdjRw_DHES!$B:$B,0))</f>
        <v>117.52000000000001</v>
      </c>
      <c r="BB845" s="143">
        <f t="shared" si="644"/>
        <v>7010.0178692988429</v>
      </c>
      <c r="BC845" s="139">
        <f t="shared" si="645"/>
        <v>141.024</v>
      </c>
      <c r="BD845" s="140">
        <f t="shared" si="646"/>
        <v>141.024</v>
      </c>
      <c r="BE845" s="141">
        <f t="shared" si="647"/>
        <v>7195.0823410483326</v>
      </c>
      <c r="BF845" s="142">
        <f t="shared" si="648"/>
        <v>1014679.292064</v>
      </c>
      <c r="BG845" s="143">
        <f>INDEX(รายได้แยกตามสิทธิ!$K:$K,MATCH(CalBudget2567!$D845,รายได้แยกตามสิทธิ!$B:$B,0))</f>
        <v>405830.99</v>
      </c>
      <c r="BH845" s="138">
        <f>INDEX(ผลงานAdjRw_DHES!$E:$E,MATCH(CalBudget2567!$D845,ผลงานAdjRw_DHES!$B:$B,0))</f>
        <v>43.14</v>
      </c>
      <c r="BI845" s="143">
        <f t="shared" si="649"/>
        <v>9407.3015762633277</v>
      </c>
      <c r="BJ845" s="139">
        <f t="shared" si="650"/>
        <v>51.768000000000001</v>
      </c>
      <c r="BK845" s="140">
        <f t="shared" si="651"/>
        <v>51.768000000000001</v>
      </c>
      <c r="BL845" s="141">
        <f t="shared" si="652"/>
        <v>9655.6543378766801</v>
      </c>
      <c r="BM845" s="142">
        <f t="shared" si="653"/>
        <v>499853.91376319999</v>
      </c>
      <c r="BN845" s="143">
        <f>INDEX(รายได้แยกตามสิทธิ!$N:$N,MATCH(CalBudget2567!$D845,รายได้แยกตามสิทธิ!$B:$B,0))</f>
        <v>388906</v>
      </c>
      <c r="BO845" s="138">
        <f>INDEX(ผลงานAdjRw_DHES!$I:$I,MATCH(CalBudget2567!$D845,ผลงานAdjRw_DHES!$B:$B,0))</f>
        <v>124.38999999999996</v>
      </c>
      <c r="BP845" s="143">
        <f t="shared" si="654"/>
        <v>3126.5053460889148</v>
      </c>
      <c r="BQ845" s="139">
        <f t="shared" si="655"/>
        <v>149.26799999999994</v>
      </c>
      <c r="BR845" s="140">
        <f t="shared" si="656"/>
        <v>149.26799999999994</v>
      </c>
      <c r="BS845" s="141">
        <f t="shared" si="657"/>
        <v>3209.0450872256624</v>
      </c>
      <c r="BT845" s="142">
        <f t="shared" si="658"/>
        <v>479007.74208</v>
      </c>
      <c r="BU845" s="144">
        <f t="shared" si="659"/>
        <v>20590862.450995199</v>
      </c>
      <c r="BV845" s="145">
        <f t="shared" si="613"/>
        <v>76198857.692899197</v>
      </c>
      <c r="BW845" s="146">
        <f>INDEX(รายได้แยกตามสิทธิ!$Q:$Q,MATCH(CalBudget2567!$D845,รายได้แยกตามสิทธิ!$B:$B,0))</f>
        <v>0.46</v>
      </c>
      <c r="BX845" s="145">
        <f t="shared" si="660"/>
        <v>35051474.538733631</v>
      </c>
      <c r="BY845" s="141"/>
      <c r="BZ845" s="143">
        <f t="shared" si="661"/>
        <v>76519</v>
      </c>
      <c r="CA845" s="138">
        <f>INDEX(ผลงานOPDVisit_HDC!$C:$C,MATCH(CalBudget2567!$D845,ผลงานOPDVisit_HDC!$A:$A,0))</f>
        <v>76519</v>
      </c>
      <c r="CB845" s="138">
        <f t="shared" si="662"/>
        <v>0</v>
      </c>
    </row>
    <row r="846" spans="1:80" hidden="1" x14ac:dyDescent="0.7">
      <c r="A846" s="136">
        <f>COUNTA($D$16:D846)</f>
        <v>831</v>
      </c>
      <c r="B846" s="1">
        <v>12</v>
      </c>
      <c r="C846" s="2" t="s">
        <v>69</v>
      </c>
      <c r="D846" s="91" t="s">
        <v>904</v>
      </c>
      <c r="E846" s="3" t="s">
        <v>1789</v>
      </c>
      <c r="F846" s="4" t="s">
        <v>1876</v>
      </c>
      <c r="G846" s="1">
        <v>6</v>
      </c>
      <c r="H846" s="3" t="s">
        <v>2965</v>
      </c>
      <c r="I846" s="137">
        <f>INDEX(รายได้แยกตามสิทธิ!$D:$D,MATCH(CalBudget2567!$D846,รายได้แยกตามสิทธิ!$B:$B,0))</f>
        <v>40711024.75</v>
      </c>
      <c r="J846" s="138">
        <f>INDEX(ผลงานOPDVisit_HDC!$F:$F,MATCH(CalBudget2567!$D846,ผลงานOPDVisit_HDC!$A:$A,0))</f>
        <v>61004</v>
      </c>
      <c r="K846" s="138">
        <f t="shared" si="614"/>
        <v>667.35008769916726</v>
      </c>
      <c r="L846" s="139">
        <f t="shared" si="615"/>
        <v>73204.800000000003</v>
      </c>
      <c r="M846" s="140">
        <f t="shared" si="616"/>
        <v>73204.800000000003</v>
      </c>
      <c r="N846" s="141">
        <f t="shared" si="617"/>
        <v>684.96813001442524</v>
      </c>
      <c r="O846" s="142">
        <f t="shared" si="618"/>
        <v>50142954.964079998</v>
      </c>
      <c r="P846" s="143">
        <f>INDEX(รายได้แยกตามสิทธิ!$E:$E,MATCH(CalBudget2567!$D846,รายได้แยกตามสิทธิ!$B:$B,0))</f>
        <v>10196618.25</v>
      </c>
      <c r="Q846" s="138">
        <f>INDEX(ผลงานOPDVisit_HDC!$D:$D,MATCH(CalBudget2567!$D846,ผลงานOPDVisit_HDC!$A:$A,0))</f>
        <v>17558</v>
      </c>
      <c r="R846" s="138">
        <f t="shared" si="619"/>
        <v>580.73916448342641</v>
      </c>
      <c r="S846" s="139">
        <f t="shared" si="620"/>
        <v>21069.599999999999</v>
      </c>
      <c r="T846" s="140">
        <f t="shared" si="621"/>
        <v>21069.599999999999</v>
      </c>
      <c r="U846" s="141">
        <f t="shared" si="622"/>
        <v>596.07067842578886</v>
      </c>
      <c r="V846" s="142">
        <f t="shared" si="623"/>
        <v>12558970.76616</v>
      </c>
      <c r="W846" s="143">
        <f>INDEX(รายได้แยกตามสิทธิ!$F:$F,MATCH(CalBudget2567!$D846,รายได้แยกตามสิทธิ!$B:$B,0))</f>
        <v>2647887.25</v>
      </c>
      <c r="X846" s="138">
        <f>INDEX(ผลงานOPDVisit_HDC!$E:$E,MATCH(CalBudget2567!$D846,ผลงานOPDVisit_HDC!$A:$A,0))</f>
        <v>10897</v>
      </c>
      <c r="Y846" s="138">
        <f t="shared" si="624"/>
        <v>242.99231439845829</v>
      </c>
      <c r="Z846" s="139">
        <f t="shared" si="625"/>
        <v>13076.4</v>
      </c>
      <c r="AA846" s="140">
        <f t="shared" si="626"/>
        <v>13076.4</v>
      </c>
      <c r="AB846" s="141">
        <f t="shared" si="627"/>
        <v>249.4073114985776</v>
      </c>
      <c r="AC846" s="142">
        <f t="shared" si="628"/>
        <v>3261349.7680799998</v>
      </c>
      <c r="AD846" s="143">
        <f>INDEX(รายได้แยกตามสิทธิ!$G:$G,MATCH(CalBudget2567!$D846,รายได้แยกตามสิทธิ!$B:$B,0))</f>
        <v>69574.25</v>
      </c>
      <c r="AE846" s="138">
        <f>INDEX(ผลงานOPDVisit_HDC!$G:$G,MATCH(CalBudget2567!$D846,ผลงานOPDVisit_HDC!$A:$A,0))</f>
        <v>54</v>
      </c>
      <c r="AF846" s="138">
        <f t="shared" si="629"/>
        <v>1288.412037037037</v>
      </c>
      <c r="AG846" s="139">
        <f t="shared" si="630"/>
        <v>64.8</v>
      </c>
      <c r="AH846" s="140">
        <f t="shared" si="631"/>
        <v>64.8</v>
      </c>
      <c r="AI846" s="141">
        <f t="shared" si="632"/>
        <v>1322.4261148148148</v>
      </c>
      <c r="AJ846" s="142">
        <f t="shared" si="633"/>
        <v>85693.212239999993</v>
      </c>
      <c r="AK846" s="143">
        <f>INDEX(รายได้แยกตามสิทธิ!$H:$H,MATCH(CalBudget2567!$D846,รายได้แยกตามสิทธิ!$B:$B,0))</f>
        <v>2194206.5099999998</v>
      </c>
      <c r="AL846" s="138">
        <f>INDEX(ผลงานOPDVisit_HDC!$K:$K,MATCH(CalBudget2567!$D846,ผลงานOPDVisit_HDC!$A:$A,0))</f>
        <v>15</v>
      </c>
      <c r="AM846" s="138">
        <f t="shared" si="634"/>
        <v>146280.43399999998</v>
      </c>
      <c r="AN846" s="139">
        <f t="shared" si="635"/>
        <v>18</v>
      </c>
      <c r="AO846" s="140">
        <f t="shared" si="636"/>
        <v>18</v>
      </c>
      <c r="AP846" s="141">
        <f t="shared" si="637"/>
        <v>150142.23745759999</v>
      </c>
      <c r="AQ846" s="142">
        <f t="shared" si="638"/>
        <v>2702560.2742367997</v>
      </c>
      <c r="AR846" s="144">
        <f t="shared" si="612"/>
        <v>68751528.984796807</v>
      </c>
      <c r="AS846" s="143">
        <f>INDEX(รายได้แยกตามสิทธิ!$I:$I,MATCH(CalBudget2567!$D846,รายได้แยกตามสิทธิ!$B:$B,0))</f>
        <v>16665205.59</v>
      </c>
      <c r="AT846" s="138">
        <f>INDEX(ผลงานAdjRw_DHES!$D:$D,MATCH(CalBudget2567!$D846,ผลงานAdjRw_DHES!$B:$B,0))</f>
        <v>1815.752</v>
      </c>
      <c r="AU846" s="143">
        <f t="shared" si="639"/>
        <v>9178.1287257290642</v>
      </c>
      <c r="AV846" s="139">
        <f t="shared" si="640"/>
        <v>2178.9023999999999</v>
      </c>
      <c r="AW846" s="140">
        <f t="shared" si="641"/>
        <v>2178.9023999999999</v>
      </c>
      <c r="AX846" s="141">
        <f t="shared" si="642"/>
        <v>9420.4313240883112</v>
      </c>
      <c r="AY846" s="142">
        <f t="shared" si="643"/>
        <v>20526200.421091199</v>
      </c>
      <c r="AZ846" s="143">
        <f>INDEX(รายได้แยกตามสิทธิ!$J:$J,MATCH(CalBudget2567!$D846,รายได้แยกตามสิทธิ!$B:$B,0))</f>
        <v>3321163.83</v>
      </c>
      <c r="BA846" s="138">
        <f>INDEX(ผลงานAdjRw_DHES!$F:$F,MATCH(CalBudget2567!$D846,ผลงานAdjRw_DHES!$B:$B,0))</f>
        <v>260.99900000000002</v>
      </c>
      <c r="BB846" s="143">
        <f t="shared" si="644"/>
        <v>12724.814386262016</v>
      </c>
      <c r="BC846" s="139">
        <f t="shared" si="645"/>
        <v>313.19880000000001</v>
      </c>
      <c r="BD846" s="140">
        <f t="shared" si="646"/>
        <v>313.19880000000001</v>
      </c>
      <c r="BE846" s="141">
        <f t="shared" si="647"/>
        <v>13060.749486059334</v>
      </c>
      <c r="BF846" s="142">
        <f t="shared" si="648"/>
        <v>4090611.0661344002</v>
      </c>
      <c r="BG846" s="143">
        <f>INDEX(รายได้แยกตามสิทธิ!$K:$K,MATCH(CalBudget2567!$D846,รายได้แยกตามสิทธิ!$B:$B,0))</f>
        <v>2126568.75</v>
      </c>
      <c r="BH846" s="138">
        <f>INDEX(ผลงานAdjRw_DHES!$E:$E,MATCH(CalBudget2567!$D846,ผลงานAdjRw_DHES!$B:$B,0))</f>
        <v>67.288299999999992</v>
      </c>
      <c r="BI846" s="143">
        <f t="shared" si="649"/>
        <v>31603.841232428225</v>
      </c>
      <c r="BJ846" s="139">
        <f t="shared" si="650"/>
        <v>80.745959999999982</v>
      </c>
      <c r="BK846" s="140">
        <f t="shared" si="651"/>
        <v>80.745959999999982</v>
      </c>
      <c r="BL846" s="141">
        <f t="shared" si="652"/>
        <v>32438.182640964329</v>
      </c>
      <c r="BM846" s="142">
        <f t="shared" si="653"/>
        <v>2619252.1979999994</v>
      </c>
      <c r="BN846" s="143">
        <f>INDEX(รายได้แยกตามสิทธิ!$N:$N,MATCH(CalBudget2567!$D846,รายได้แยกตามสิทธิ!$B:$B,0))</f>
        <v>1514531.25</v>
      </c>
      <c r="BO846" s="138">
        <f>INDEX(ผลงานAdjRw_DHES!$I:$I,MATCH(CalBudget2567!$D846,ผลงานAdjRw_DHES!$B:$B,0))</f>
        <v>90.367599999999982</v>
      </c>
      <c r="BP846" s="143">
        <f t="shared" si="654"/>
        <v>16759.671054670041</v>
      </c>
      <c r="BQ846" s="139">
        <f t="shared" si="655"/>
        <v>108.44111999999997</v>
      </c>
      <c r="BR846" s="140">
        <f t="shared" si="656"/>
        <v>108.44111999999997</v>
      </c>
      <c r="BS846" s="141">
        <f t="shared" si="657"/>
        <v>17202.126370513331</v>
      </c>
      <c r="BT846" s="142">
        <f t="shared" si="658"/>
        <v>1865417.85</v>
      </c>
      <c r="BU846" s="144">
        <f t="shared" si="659"/>
        <v>29101481.5352256</v>
      </c>
      <c r="BV846" s="145">
        <f t="shared" si="613"/>
        <v>97853010.520022407</v>
      </c>
      <c r="BW846" s="146">
        <f>INDEX(รายได้แยกตามสิทธิ!$Q:$Q,MATCH(CalBudget2567!$D846,รายได้แยกตามสิทธิ!$B:$B,0))</f>
        <v>0.38</v>
      </c>
      <c r="BX846" s="145">
        <f t="shared" si="660"/>
        <v>37184143.997608513</v>
      </c>
      <c r="BY846" s="141"/>
      <c r="BZ846" s="143">
        <f t="shared" si="661"/>
        <v>89528</v>
      </c>
      <c r="CA846" s="138">
        <f>INDEX(ผลงานOPDVisit_HDC!$C:$C,MATCH(CalBudget2567!$D846,ผลงานOPDVisit_HDC!$A:$A,0))</f>
        <v>89528</v>
      </c>
      <c r="CB846" s="138">
        <f t="shared" si="662"/>
        <v>0</v>
      </c>
    </row>
    <row r="847" spans="1:80" hidden="1" x14ac:dyDescent="0.7">
      <c r="A847" s="136">
        <f>COUNTA($D$16:D847)</f>
        <v>832</v>
      </c>
      <c r="B847" s="1">
        <v>12</v>
      </c>
      <c r="C847" s="2" t="s">
        <v>69</v>
      </c>
      <c r="D847" s="91" t="s">
        <v>905</v>
      </c>
      <c r="E847" s="3" t="s">
        <v>1790</v>
      </c>
      <c r="F847" s="4" t="s">
        <v>1876</v>
      </c>
      <c r="G847" s="1">
        <v>5</v>
      </c>
      <c r="H847" s="3" t="s">
        <v>2964</v>
      </c>
      <c r="I847" s="137">
        <f>INDEX(รายได้แยกตามสิทธิ!$D:$D,MATCH(CalBudget2567!$D847,รายได้แยกตามสิทธิ!$B:$B,0))</f>
        <v>21656386.370000001</v>
      </c>
      <c r="J847" s="138">
        <f>INDEX(ผลงานOPDVisit_HDC!$F:$F,MATCH(CalBudget2567!$D847,ผลงานOPDVisit_HDC!$A:$A,0))</f>
        <v>42684</v>
      </c>
      <c r="K847" s="138">
        <f t="shared" si="614"/>
        <v>507.36543833755042</v>
      </c>
      <c r="L847" s="139">
        <f t="shared" si="615"/>
        <v>51220.799999999996</v>
      </c>
      <c r="M847" s="140">
        <f t="shared" si="616"/>
        <v>51220.799999999996</v>
      </c>
      <c r="N847" s="141">
        <f t="shared" si="617"/>
        <v>520.75988590966176</v>
      </c>
      <c r="O847" s="142">
        <f t="shared" si="618"/>
        <v>26673737.964201599</v>
      </c>
      <c r="P847" s="143">
        <f>INDEX(รายได้แยกตามสิทธิ!$E:$E,MATCH(CalBudget2567!$D847,รายได้แยกตามสิทธิ!$B:$B,0))</f>
        <v>6843744.6100000003</v>
      </c>
      <c r="Q847" s="138">
        <f>INDEX(ผลงานOPDVisit_HDC!$D:$D,MATCH(CalBudget2567!$D847,ผลงานOPDVisit_HDC!$A:$A,0))</f>
        <v>11665</v>
      </c>
      <c r="R847" s="138">
        <f t="shared" si="619"/>
        <v>586.69049378482646</v>
      </c>
      <c r="S847" s="139">
        <f t="shared" si="620"/>
        <v>13998</v>
      </c>
      <c r="T847" s="140">
        <f t="shared" si="621"/>
        <v>13998</v>
      </c>
      <c r="U847" s="141">
        <f t="shared" si="622"/>
        <v>602.17912282074587</v>
      </c>
      <c r="V847" s="142">
        <f t="shared" si="623"/>
        <v>8429303.3612448014</v>
      </c>
      <c r="W847" s="143">
        <f>INDEX(รายได้แยกตามสิทธิ!$F:$F,MATCH(CalBudget2567!$D847,รายได้แยกตามสิทธิ!$B:$B,0))</f>
        <v>1185941</v>
      </c>
      <c r="X847" s="138">
        <f>INDEX(ผลงานOPDVisit_HDC!$E:$E,MATCH(CalBudget2567!$D847,ผลงานOPDVisit_HDC!$A:$A,0))</f>
        <v>7646</v>
      </c>
      <c r="Y847" s="138">
        <f t="shared" si="624"/>
        <v>155.10606853256604</v>
      </c>
      <c r="Z847" s="139">
        <f t="shared" si="625"/>
        <v>9175.1999999999989</v>
      </c>
      <c r="AA847" s="140">
        <f t="shared" si="626"/>
        <v>9175.1999999999989</v>
      </c>
      <c r="AB847" s="141">
        <f t="shared" si="627"/>
        <v>159.20086874182579</v>
      </c>
      <c r="AC847" s="142">
        <f t="shared" si="628"/>
        <v>1460699.8108799998</v>
      </c>
      <c r="AD847" s="143">
        <f>INDEX(รายได้แยกตามสิทธิ!$G:$G,MATCH(CalBudget2567!$D847,รายได้แยกตามสิทธิ!$B:$B,0))</f>
        <v>75639</v>
      </c>
      <c r="AE847" s="138">
        <f>INDEX(ผลงานOPDVisit_HDC!$G:$G,MATCH(CalBudget2567!$D847,ผลงานOPDVisit_HDC!$A:$A,0))</f>
        <v>115</v>
      </c>
      <c r="AF847" s="138">
        <f t="shared" si="629"/>
        <v>657.73043478260865</v>
      </c>
      <c r="AG847" s="139">
        <f t="shared" si="630"/>
        <v>138</v>
      </c>
      <c r="AH847" s="140">
        <f t="shared" si="631"/>
        <v>138</v>
      </c>
      <c r="AI847" s="141">
        <f t="shared" si="632"/>
        <v>675.09451826086956</v>
      </c>
      <c r="AJ847" s="142">
        <f t="shared" si="633"/>
        <v>93163.043520000007</v>
      </c>
      <c r="AK847" s="143">
        <f>INDEX(รายได้แยกตามสิทธิ!$H:$H,MATCH(CalBudget2567!$D847,รายได้แยกตามสิทธิ!$B:$B,0))</f>
        <v>2438325</v>
      </c>
      <c r="AL847" s="138">
        <f>INDEX(ผลงานOPDVisit_HDC!$K:$K,MATCH(CalBudget2567!$D847,ผลงานOPDVisit_HDC!$A:$A,0))</f>
        <v>57</v>
      </c>
      <c r="AM847" s="138">
        <f t="shared" si="634"/>
        <v>42777.631578947367</v>
      </c>
      <c r="AN847" s="139">
        <f t="shared" si="635"/>
        <v>68.399999999999991</v>
      </c>
      <c r="AO847" s="140">
        <f t="shared" si="636"/>
        <v>68.399999999999991</v>
      </c>
      <c r="AP847" s="141">
        <f t="shared" si="637"/>
        <v>43906.961052631574</v>
      </c>
      <c r="AQ847" s="142">
        <f t="shared" si="638"/>
        <v>3003236.1359999995</v>
      </c>
      <c r="AR847" s="144">
        <f t="shared" si="612"/>
        <v>39660140.315846398</v>
      </c>
      <c r="AS847" s="143">
        <f>INDEX(รายได้แยกตามสิทธิ!$I:$I,MATCH(CalBudget2567!$D847,รายได้แยกตามสิทธิ!$B:$B,0))</f>
        <v>11353634</v>
      </c>
      <c r="AT847" s="138">
        <f>INDEX(ผลงานAdjRw_DHES!$D:$D,MATCH(CalBudget2567!$D847,ผลงานAdjRw_DHES!$B:$B,0))</f>
        <v>1040.0334000000003</v>
      </c>
      <c r="AU847" s="143">
        <f t="shared" si="639"/>
        <v>10916.605178256772</v>
      </c>
      <c r="AV847" s="139">
        <f t="shared" si="640"/>
        <v>1248.0400800000002</v>
      </c>
      <c r="AW847" s="140">
        <f t="shared" si="641"/>
        <v>1248.0400800000002</v>
      </c>
      <c r="AX847" s="141">
        <f t="shared" si="642"/>
        <v>11204.803554962751</v>
      </c>
      <c r="AY847" s="142">
        <f t="shared" si="643"/>
        <v>13984043.925119998</v>
      </c>
      <c r="AZ847" s="143">
        <f>INDEX(รายได้แยกตามสิทธิ!$J:$J,MATCH(CalBudget2567!$D847,รายได้แยกตามสิทธิ!$B:$B,0))</f>
        <v>2673100.81</v>
      </c>
      <c r="BA847" s="138">
        <f>INDEX(ผลงานAdjRw_DHES!$F:$F,MATCH(CalBudget2567!$D847,ผลงานAdjRw_DHES!$B:$B,0))</f>
        <v>188.69329999999997</v>
      </c>
      <c r="BB847" s="143">
        <f t="shared" si="644"/>
        <v>14166.379039425356</v>
      </c>
      <c r="BC847" s="139">
        <f t="shared" si="645"/>
        <v>226.43195999999995</v>
      </c>
      <c r="BD847" s="140">
        <f t="shared" si="646"/>
        <v>226.43195999999995</v>
      </c>
      <c r="BE847" s="141">
        <f t="shared" si="647"/>
        <v>14540.371446066185</v>
      </c>
      <c r="BF847" s="142">
        <f t="shared" si="648"/>
        <v>3292404.8056607996</v>
      </c>
      <c r="BG847" s="143">
        <f>INDEX(รายได้แยกตามสิทธิ!$K:$K,MATCH(CalBudget2567!$D847,รายได้แยกตามสิทธิ!$B:$B,0))</f>
        <v>570256.6</v>
      </c>
      <c r="BH847" s="138">
        <f>INDEX(ผลงานAdjRw_DHES!$E:$E,MATCH(CalBudget2567!$D847,ผลงานAdjRw_DHES!$B:$B,0))</f>
        <v>32.315200000000004</v>
      </c>
      <c r="BI847" s="143">
        <f t="shared" si="649"/>
        <v>17646.698767143633</v>
      </c>
      <c r="BJ847" s="139">
        <f t="shared" si="650"/>
        <v>38.778240000000004</v>
      </c>
      <c r="BK847" s="140">
        <f t="shared" si="651"/>
        <v>38.778240000000004</v>
      </c>
      <c r="BL847" s="141">
        <f t="shared" si="652"/>
        <v>18112.571614596225</v>
      </c>
      <c r="BM847" s="142">
        <f t="shared" si="653"/>
        <v>702373.64908799995</v>
      </c>
      <c r="BN847" s="143">
        <f>INDEX(รายได้แยกตามสิทธิ!$N:$N,MATCH(CalBudget2567!$D847,รายได้แยกตามสิทธิ!$B:$B,0))</f>
        <v>990727</v>
      </c>
      <c r="BO847" s="138">
        <f>INDEX(ผลงานAdjRw_DHES!$I:$I,MATCH(CalBudget2567!$D847,ผลงานAdjRw_DHES!$B:$B,0))</f>
        <v>97.771099999999876</v>
      </c>
      <c r="BP847" s="143">
        <f t="shared" si="654"/>
        <v>10133.127273805872</v>
      </c>
      <c r="BQ847" s="139">
        <f t="shared" si="655"/>
        <v>117.32531999999985</v>
      </c>
      <c r="BR847" s="140">
        <f t="shared" si="656"/>
        <v>117.32531999999985</v>
      </c>
      <c r="BS847" s="141">
        <f t="shared" si="657"/>
        <v>10400.641833834348</v>
      </c>
      <c r="BT847" s="142">
        <f t="shared" si="658"/>
        <v>1220258.6313600002</v>
      </c>
      <c r="BU847" s="144">
        <f t="shared" si="659"/>
        <v>19199081.0112288</v>
      </c>
      <c r="BV847" s="145">
        <f t="shared" si="613"/>
        <v>58859221.327075198</v>
      </c>
      <c r="BW847" s="146">
        <f>INDEX(รายได้แยกตามสิทธิ!$Q:$Q,MATCH(CalBudget2567!$D847,รายได้แยกตามสิทธิ!$B:$B,0))</f>
        <v>0.47</v>
      </c>
      <c r="BX847" s="145">
        <f t="shared" si="660"/>
        <v>27663834.023725342</v>
      </c>
      <c r="BY847" s="141"/>
      <c r="BZ847" s="143">
        <f t="shared" si="661"/>
        <v>62167</v>
      </c>
      <c r="CA847" s="138">
        <f>INDEX(ผลงานOPDVisit_HDC!$C:$C,MATCH(CalBudget2567!$D847,ผลงานOPDVisit_HDC!$A:$A,0))</f>
        <v>62167</v>
      </c>
      <c r="CB847" s="138">
        <f t="shared" si="662"/>
        <v>0</v>
      </c>
    </row>
    <row r="848" spans="1:80" hidden="1" x14ac:dyDescent="0.7">
      <c r="A848" s="136">
        <f>COUNTA($D$16:D848)</f>
        <v>833</v>
      </c>
      <c r="B848" s="1">
        <v>12</v>
      </c>
      <c r="C848" s="2" t="s">
        <v>69</v>
      </c>
      <c r="D848" s="91" t="s">
        <v>906</v>
      </c>
      <c r="E848" s="3" t="s">
        <v>1791</v>
      </c>
      <c r="F848" s="4" t="s">
        <v>1876</v>
      </c>
      <c r="G848" s="1">
        <v>5</v>
      </c>
      <c r="H848" s="3" t="s">
        <v>2964</v>
      </c>
      <c r="I848" s="137">
        <f>INDEX(รายได้แยกตามสิทธิ!$D:$D,MATCH(CalBudget2567!$D848,รายได้แยกตามสิทธิ!$B:$B,0))</f>
        <v>14883943.380000001</v>
      </c>
      <c r="J848" s="138">
        <f>INDEX(ผลงานOPDVisit_HDC!$F:$F,MATCH(CalBudget2567!$D848,ผลงานOPDVisit_HDC!$A:$A,0))</f>
        <v>33414</v>
      </c>
      <c r="K848" s="138">
        <f t="shared" si="614"/>
        <v>445.44033578739453</v>
      </c>
      <c r="L848" s="139">
        <f t="shared" si="615"/>
        <v>40096.799999999996</v>
      </c>
      <c r="M848" s="140">
        <f t="shared" si="616"/>
        <v>40096.799999999996</v>
      </c>
      <c r="N848" s="141">
        <f t="shared" si="617"/>
        <v>457.19996065218174</v>
      </c>
      <c r="O848" s="142">
        <f t="shared" si="618"/>
        <v>18332255.382278398</v>
      </c>
      <c r="P848" s="143">
        <f>INDEX(รายได้แยกตามสิทธิ!$E:$E,MATCH(CalBudget2567!$D848,รายได้แยกตามสิทธิ!$B:$B,0))</f>
        <v>2316751.23</v>
      </c>
      <c r="Q848" s="138">
        <f>INDEX(ผลงานOPDVisit_HDC!$D:$D,MATCH(CalBudget2567!$D848,ผลงานOPDVisit_HDC!$A:$A,0))</f>
        <v>4744</v>
      </c>
      <c r="R848" s="138">
        <f t="shared" si="619"/>
        <v>488.35396922428328</v>
      </c>
      <c r="S848" s="139">
        <f t="shared" si="620"/>
        <v>5692.8</v>
      </c>
      <c r="T848" s="140">
        <f t="shared" si="621"/>
        <v>5692.8</v>
      </c>
      <c r="U848" s="141">
        <f t="shared" si="622"/>
        <v>501.24651401180438</v>
      </c>
      <c r="V848" s="142">
        <f t="shared" si="623"/>
        <v>2853496.1549664</v>
      </c>
      <c r="W848" s="143">
        <f>INDEX(รายได้แยกตามสิทธิ!$F:$F,MATCH(CalBudget2567!$D848,รายได้แยกตามสิทธิ!$B:$B,0))</f>
        <v>449265.42</v>
      </c>
      <c r="X848" s="138">
        <f>INDEX(ผลงานOPDVisit_HDC!$E:$E,MATCH(CalBudget2567!$D848,ผลงานOPDVisit_HDC!$A:$A,0))</f>
        <v>3196</v>
      </c>
      <c r="Y848" s="138">
        <f t="shared" si="624"/>
        <v>140.57115769712141</v>
      </c>
      <c r="Z848" s="139">
        <f t="shared" si="625"/>
        <v>3835.2</v>
      </c>
      <c r="AA848" s="140">
        <f t="shared" si="626"/>
        <v>3835.2</v>
      </c>
      <c r="AB848" s="141">
        <f t="shared" si="627"/>
        <v>144.28223626032542</v>
      </c>
      <c r="AC848" s="142">
        <f t="shared" si="628"/>
        <v>553351.23250559997</v>
      </c>
      <c r="AD848" s="143">
        <f>INDEX(รายได้แยกตามสิทธิ!$G:$G,MATCH(CalBudget2567!$D848,รายได้แยกตามสิทธิ!$B:$B,0))</f>
        <v>25919.52</v>
      </c>
      <c r="AE848" s="138">
        <f>INDEX(ผลงานOPDVisit_HDC!$G:$G,MATCH(CalBudget2567!$D848,ผลงานOPDVisit_HDC!$A:$A,0))</f>
        <v>0</v>
      </c>
      <c r="AF848" s="138">
        <f t="shared" si="629"/>
        <v>0</v>
      </c>
      <c r="AG848" s="139">
        <f t="shared" si="630"/>
        <v>0</v>
      </c>
      <c r="AH848" s="140">
        <f t="shared" si="631"/>
        <v>0</v>
      </c>
      <c r="AI848" s="141">
        <f t="shared" si="632"/>
        <v>0</v>
      </c>
      <c r="AJ848" s="142">
        <f t="shared" si="633"/>
        <v>0</v>
      </c>
      <c r="AK848" s="143">
        <f>INDEX(รายได้แยกตามสิทธิ!$H:$H,MATCH(CalBudget2567!$D848,รายได้แยกตามสิทธิ!$B:$B,0))</f>
        <v>819973.65</v>
      </c>
      <c r="AL848" s="138">
        <f>INDEX(ผลงานOPDVisit_HDC!$K:$K,MATCH(CalBudget2567!$D848,ผลงานOPDVisit_HDC!$A:$A,0))</f>
        <v>149</v>
      </c>
      <c r="AM848" s="138">
        <f t="shared" si="634"/>
        <v>5503.1788590604028</v>
      </c>
      <c r="AN848" s="139">
        <f t="shared" si="635"/>
        <v>178.79999999999998</v>
      </c>
      <c r="AO848" s="140">
        <f t="shared" si="636"/>
        <v>178.79999999999998</v>
      </c>
      <c r="AP848" s="141">
        <f t="shared" si="637"/>
        <v>5648.462780939597</v>
      </c>
      <c r="AQ848" s="142">
        <f t="shared" si="638"/>
        <v>1009945.1452319998</v>
      </c>
      <c r="AR848" s="144">
        <f t="shared" ref="AR848:AR911" si="663">O848+V848+AC848+AJ848+AQ848</f>
        <v>22749047.914982397</v>
      </c>
      <c r="AS848" s="143">
        <f>INDEX(รายได้แยกตามสิทธิ!$I:$I,MATCH(CalBudget2567!$D848,รายได้แยกตามสิทธิ!$B:$B,0))</f>
        <v>7480085.7300000004</v>
      </c>
      <c r="AT848" s="138">
        <f>INDEX(ผลงานAdjRw_DHES!$D:$D,MATCH(CalBudget2567!$D848,ผลงานAdjRw_DHES!$B:$B,0))</f>
        <v>627.66</v>
      </c>
      <c r="AU848" s="143">
        <f t="shared" si="639"/>
        <v>11917.416642768379</v>
      </c>
      <c r="AV848" s="139">
        <f t="shared" si="640"/>
        <v>753.19199999999989</v>
      </c>
      <c r="AW848" s="140">
        <f t="shared" si="641"/>
        <v>753.19199999999989</v>
      </c>
      <c r="AX848" s="141">
        <f t="shared" si="642"/>
        <v>12232.036442137465</v>
      </c>
      <c r="AY848" s="142">
        <f t="shared" si="643"/>
        <v>9213071.9919264</v>
      </c>
      <c r="AZ848" s="143">
        <f>INDEX(รายได้แยกตามสิทธิ!$J:$J,MATCH(CalBudget2567!$D848,รายได้แยกตามสิทธิ!$B:$B,0))</f>
        <v>755471.48</v>
      </c>
      <c r="BA848" s="138">
        <f>INDEX(ผลงานAdjRw_DHES!$F:$F,MATCH(CalBudget2567!$D848,ผลงานAdjRw_DHES!$B:$B,0))</f>
        <v>50.949999999999996</v>
      </c>
      <c r="BB848" s="143">
        <f t="shared" si="644"/>
        <v>14827.703238469088</v>
      </c>
      <c r="BC848" s="139">
        <f t="shared" si="645"/>
        <v>61.139999999999993</v>
      </c>
      <c r="BD848" s="140">
        <f t="shared" si="646"/>
        <v>61.139999999999993</v>
      </c>
      <c r="BE848" s="141">
        <f t="shared" si="647"/>
        <v>15219.154603964673</v>
      </c>
      <c r="BF848" s="142">
        <f t="shared" si="648"/>
        <v>930499.11248639994</v>
      </c>
      <c r="BG848" s="143">
        <f>INDEX(รายได้แยกตามสิทธิ!$K:$K,MATCH(CalBudget2567!$D848,รายได้แยกตามสิทธิ!$B:$B,0))</f>
        <v>265886.21000000002</v>
      </c>
      <c r="BH848" s="138">
        <f>INDEX(ผลงานAdjRw_DHES!$E:$E,MATCH(CalBudget2567!$D848,ผลงานAdjRw_DHES!$B:$B,0))</f>
        <v>21.83</v>
      </c>
      <c r="BI848" s="143">
        <f t="shared" si="649"/>
        <v>12179.853870819974</v>
      </c>
      <c r="BJ848" s="139">
        <f t="shared" si="650"/>
        <v>26.195999999999998</v>
      </c>
      <c r="BK848" s="140">
        <f t="shared" si="651"/>
        <v>26.195999999999998</v>
      </c>
      <c r="BL848" s="141">
        <f t="shared" si="652"/>
        <v>12501.402013009621</v>
      </c>
      <c r="BM848" s="142">
        <f t="shared" si="653"/>
        <v>327486.72713280004</v>
      </c>
      <c r="BN848" s="143">
        <f>INDEX(รายได้แยกตามสิทธิ!$N:$N,MATCH(CalBudget2567!$D848,รายได้แยกตามสิทธิ!$B:$B,0))</f>
        <v>565369.19999999995</v>
      </c>
      <c r="BO848" s="138">
        <f>INDEX(ผลงานAdjRw_DHES!$I:$I,MATCH(CalBudget2567!$D848,ผลงานAdjRw_DHES!$B:$B,0))</f>
        <v>34.729999999999997</v>
      </c>
      <c r="BP848" s="143">
        <f t="shared" si="654"/>
        <v>16278.986467031385</v>
      </c>
      <c r="BQ848" s="139">
        <f t="shared" si="655"/>
        <v>41.675999999999995</v>
      </c>
      <c r="BR848" s="140">
        <f t="shared" si="656"/>
        <v>41.675999999999995</v>
      </c>
      <c r="BS848" s="141">
        <f t="shared" si="657"/>
        <v>16708.751709761014</v>
      </c>
      <c r="BT848" s="142">
        <f t="shared" si="658"/>
        <v>696353.93625599996</v>
      </c>
      <c r="BU848" s="144">
        <f t="shared" si="659"/>
        <v>11167411.7678016</v>
      </c>
      <c r="BV848" s="145">
        <f t="shared" ref="BV848:BV911" si="664">AR848+BU848</f>
        <v>33916459.682783999</v>
      </c>
      <c r="BW848" s="146">
        <f>INDEX(รายได้แยกตามสิทธิ!$Q:$Q,MATCH(CalBudget2567!$D848,รายได้แยกตามสิทธิ!$B:$B,0))</f>
        <v>0.55000000000000004</v>
      </c>
      <c r="BX848" s="145">
        <f t="shared" si="660"/>
        <v>18654052.8255312</v>
      </c>
      <c r="BY848" s="141"/>
      <c r="BZ848" s="143">
        <f t="shared" si="661"/>
        <v>41503</v>
      </c>
      <c r="CA848" s="138">
        <f>INDEX(ผลงานOPDVisit_HDC!$C:$C,MATCH(CalBudget2567!$D848,ผลงานOPDVisit_HDC!$A:$A,0))</f>
        <v>41503</v>
      </c>
      <c r="CB848" s="138">
        <f t="shared" si="662"/>
        <v>0</v>
      </c>
    </row>
    <row r="849" spans="1:80" hidden="1" x14ac:dyDescent="0.7">
      <c r="A849" s="136">
        <f>COUNTA($D$16:D849)</f>
        <v>834</v>
      </c>
      <c r="B849" s="1">
        <v>12</v>
      </c>
      <c r="C849" s="2" t="s">
        <v>70</v>
      </c>
      <c r="D849" s="91" t="s">
        <v>907</v>
      </c>
      <c r="E849" s="3" t="s">
        <v>1792</v>
      </c>
      <c r="F849" s="4" t="s">
        <v>1877</v>
      </c>
      <c r="G849" s="1">
        <v>17</v>
      </c>
      <c r="H849" s="3" t="s">
        <v>2971</v>
      </c>
      <c r="I849" s="137">
        <f>INDEX(รายได้แยกตามสิทธิ!$D:$D,MATCH(CalBudget2567!$D849,รายได้แยกตามสิทธิ!$B:$B,0))</f>
        <v>99052476.030000001</v>
      </c>
      <c r="J849" s="138">
        <f>INDEX(ผลงานOPDVisit_HDC!$F:$F,MATCH(CalBudget2567!$D849,ผลงานOPDVisit_HDC!$A:$A,0))</f>
        <v>196033</v>
      </c>
      <c r="K849" s="138">
        <f t="shared" ref="K849:K911" si="665">SUM(I849/J849)</f>
        <v>505.28470221850404</v>
      </c>
      <c r="L849" s="139">
        <f t="shared" ref="L849:L912" si="666">J849*1.2</f>
        <v>235239.6</v>
      </c>
      <c r="M849" s="140">
        <f t="shared" ref="M849:M911" si="667">L849</f>
        <v>235239.6</v>
      </c>
      <c r="N849" s="141">
        <f t="shared" ref="N849:N911" si="668">($F$4*K849)+K849</f>
        <v>518.62421835707255</v>
      </c>
      <c r="O849" s="142">
        <f t="shared" ref="O849:O911" si="669">M849*N849</f>
        <v>122000953.67663041</v>
      </c>
      <c r="P849" s="143">
        <f>INDEX(รายได้แยกตามสิทธิ!$E:$E,MATCH(CalBudget2567!$D849,รายได้แยกตามสิทธิ!$B:$B,0))</f>
        <v>100775579.8</v>
      </c>
      <c r="Q849" s="138">
        <f>INDEX(ผลงานOPDVisit_HDC!$D:$D,MATCH(CalBudget2567!$D849,ผลงานOPDVisit_HDC!$A:$A,0))</f>
        <v>90941</v>
      </c>
      <c r="R849" s="138">
        <f t="shared" ref="R849:R912" si="670">IF(Q849=0,0,P849/Q849)</f>
        <v>1108.1424198106465</v>
      </c>
      <c r="S849" s="139">
        <f t="shared" ref="S849:S912" si="671">Q849*1.2</f>
        <v>109129.2</v>
      </c>
      <c r="T849" s="140">
        <f t="shared" ref="T849:T911" si="672">S849</f>
        <v>109129.2</v>
      </c>
      <c r="U849" s="141">
        <f t="shared" ref="U849:U911" si="673">($F$4*R849)+R849</f>
        <v>1137.3973796936475</v>
      </c>
      <c r="V849" s="142">
        <f t="shared" ref="V849:V911" si="674">T849*U849</f>
        <v>124123266.12806399</v>
      </c>
      <c r="W849" s="143">
        <f>INDEX(รายได้แยกตามสิทธิ!$F:$F,MATCH(CalBudget2567!$D849,รายได้แยกตามสิทธิ!$B:$B,0))</f>
        <v>23177235.609999999</v>
      </c>
      <c r="X849" s="138">
        <f>INDEX(ผลงานOPDVisit_HDC!$E:$E,MATCH(CalBudget2567!$D849,ผลงานOPDVisit_HDC!$A:$A,0))</f>
        <v>52825</v>
      </c>
      <c r="Y849" s="138">
        <f t="shared" ref="Y849:Y912" si="675">IF(X849=0,0,W849/X849)</f>
        <v>438.75505177472786</v>
      </c>
      <c r="Z849" s="139">
        <f t="shared" ref="Z849:Z911" si="676">X849*1.2</f>
        <v>63390</v>
      </c>
      <c r="AA849" s="140">
        <f t="shared" ref="AA849:AA911" si="677">Z849</f>
        <v>63390</v>
      </c>
      <c r="AB849" s="141">
        <f t="shared" ref="AB849:AB911" si="678">($F$4*Y849)+Y849</f>
        <v>450.33818514158065</v>
      </c>
      <c r="AC849" s="142">
        <f t="shared" ref="AC849:AC911" si="679">AA849*AB849</f>
        <v>28546937.556124799</v>
      </c>
      <c r="AD849" s="143">
        <f>INDEX(รายได้แยกตามสิทธิ!$G:$G,MATCH(CalBudget2567!$D849,รายได้แยกตามสิทธิ!$B:$B,0))</f>
        <v>44539.3</v>
      </c>
      <c r="AE849" s="138">
        <f>INDEX(ผลงานOPDVisit_HDC!$G:$G,MATCH(CalBudget2567!$D849,ผลงานOPDVisit_HDC!$A:$A,0))</f>
        <v>3</v>
      </c>
      <c r="AF849" s="138">
        <f t="shared" ref="AF849:AF911" si="680">IFERROR(SUM(AD849/AE849),0)</f>
        <v>14846.433333333334</v>
      </c>
      <c r="AG849" s="139">
        <f t="shared" ref="AG849:AG911" si="681">AE849*1.2</f>
        <v>3.5999999999999996</v>
      </c>
      <c r="AH849" s="140">
        <f t="shared" ref="AH849:AH911" si="682">AG849</f>
        <v>3.5999999999999996</v>
      </c>
      <c r="AI849" s="141">
        <f t="shared" ref="AI849:AI911" si="683">($F$4*AF849)+AF849</f>
        <v>15238.379173333335</v>
      </c>
      <c r="AJ849" s="142">
        <f t="shared" ref="AJ849:AJ911" si="684">AH849*AI849</f>
        <v>54858.165024000002</v>
      </c>
      <c r="AK849" s="143">
        <f>INDEX(รายได้แยกตามสิทธิ!$H:$H,MATCH(CalBudget2567!$D849,รายได้แยกตามสิทธิ!$B:$B,0))</f>
        <v>39995553.870000005</v>
      </c>
      <c r="AL849" s="138">
        <f>INDEX(ผลงานOPDVisit_HDC!$K:$K,MATCH(CalBudget2567!$D849,ผลงานOPDVisit_HDC!$A:$A,0))</f>
        <v>3674</v>
      </c>
      <c r="AM849" s="138">
        <f t="shared" ref="AM849:AM911" si="685">IFERROR(SUM(AK849/AL849),0)</f>
        <v>10886.10611594992</v>
      </c>
      <c r="AN849" s="139">
        <f t="shared" ref="AN849:AN911" si="686">AL849*1.2</f>
        <v>4408.8</v>
      </c>
      <c r="AO849" s="140">
        <f t="shared" ref="AO849:AO911" si="687">AN849</f>
        <v>4408.8</v>
      </c>
      <c r="AP849" s="141">
        <f t="shared" ref="AP849:AP911" si="688">($F$4*AM849)+AM849</f>
        <v>11173.499317410999</v>
      </c>
      <c r="AQ849" s="142">
        <f t="shared" ref="AQ849:AQ911" si="689">AO849*AP849</f>
        <v>49261723.790601611</v>
      </c>
      <c r="AR849" s="144">
        <f t="shared" si="663"/>
        <v>323987739.31644481</v>
      </c>
      <c r="AS849" s="143">
        <f>INDEX(รายได้แยกตามสิทธิ!$I:$I,MATCH(CalBudget2567!$D849,รายได้แยกตามสิทธิ!$B:$B,0))</f>
        <v>359178390.82999998</v>
      </c>
      <c r="AT849" s="138">
        <f>INDEX(ผลงานAdjRw_DHES!$D:$D,MATCH(CalBudget2567!$D849,ผลงานAdjRw_DHES!$B:$B,0))</f>
        <v>21631.226499999997</v>
      </c>
      <c r="AU849" s="143">
        <f t="shared" ref="AU849:AU912" si="690">IFERROR(SUM(AS849/AT849),0)</f>
        <v>16604.624376246073</v>
      </c>
      <c r="AV849" s="139">
        <f t="shared" ref="AV849:AV911" si="691">AT849*1.2</f>
        <v>25957.471799999996</v>
      </c>
      <c r="AW849" s="140">
        <f t="shared" ref="AW849:AW911" si="692">AV849</f>
        <v>25957.471799999996</v>
      </c>
      <c r="AX849" s="141">
        <f t="shared" ref="AX849:AX911" si="693">($F$4*AU849)+AU849</f>
        <v>17042.986459778967</v>
      </c>
      <c r="AY849" s="142">
        <f t="shared" ref="AY849:AY911" si="694">AW849*AX849</f>
        <v>442392840.4174943</v>
      </c>
      <c r="AZ849" s="143">
        <f>INDEX(รายได้แยกตามสิทธิ!$J:$J,MATCH(CalBudget2567!$D849,รายได้แยกตามสิทธิ!$B:$B,0))</f>
        <v>75791554.730000004</v>
      </c>
      <c r="BA849" s="138">
        <f>INDEX(ผลงานAdjRw_DHES!$F:$F,MATCH(CalBudget2567!$D849,ผลงานAdjRw_DHES!$B:$B,0))</f>
        <v>4134.9888999999994</v>
      </c>
      <c r="BB849" s="143">
        <f t="shared" ref="BB849:BB912" si="695">IFERROR(SUM(AZ849/BA849),0)</f>
        <v>18329.32483325409</v>
      </c>
      <c r="BC849" s="139">
        <f t="shared" ref="BC849:BC911" si="696">BA849*1.2</f>
        <v>4961.9866799999991</v>
      </c>
      <c r="BD849" s="140">
        <f t="shared" ref="BD849:BD911" si="697">BC849</f>
        <v>4961.9866799999991</v>
      </c>
      <c r="BE849" s="141">
        <f t="shared" ref="BE849:BE911" si="698">($F$4*BB849)+BB849</f>
        <v>18813.219008851996</v>
      </c>
      <c r="BF849" s="142">
        <f t="shared" ref="BF849:BF911" si="699">BD849*BE849</f>
        <v>93350942.129846394</v>
      </c>
      <c r="BG849" s="143">
        <f>INDEX(รายได้แยกตามสิทธิ!$K:$K,MATCH(CalBudget2567!$D849,รายได้แยกตามสิทธิ!$B:$B,0))</f>
        <v>31197201.600000001</v>
      </c>
      <c r="BH849" s="138">
        <f>INDEX(ผลงานAdjRw_DHES!$E:$E,MATCH(CalBudget2567!$D849,ผลงานAdjRw_DHES!$B:$B,0))</f>
        <v>1577.7932000000003</v>
      </c>
      <c r="BI849" s="143">
        <f t="shared" ref="BI849:BI911" si="700">IFERROR(SUM(BG849/BH849),0)</f>
        <v>19772.68098252673</v>
      </c>
      <c r="BJ849" s="139">
        <f t="shared" ref="BJ849:BJ911" si="701">BH849*1.2</f>
        <v>1893.3518400000003</v>
      </c>
      <c r="BK849" s="140">
        <f t="shared" ref="BK849:BK911" si="702">BJ849</f>
        <v>1893.3518400000003</v>
      </c>
      <c r="BL849" s="141">
        <f t="shared" ref="BL849:BL911" si="703">($F$4*BI849)+BI849</f>
        <v>20294.679760465435</v>
      </c>
      <c r="BM849" s="142">
        <f t="shared" ref="BM849:BM911" si="704">BK849*BL849</f>
        <v>38424969.266687997</v>
      </c>
      <c r="BN849" s="143">
        <f>INDEX(รายได้แยกตามสิทธิ!$N:$N,MATCH(CalBudget2567!$D849,รายได้แยกตามสิทธิ!$B:$B,0))</f>
        <v>42947773.280000001</v>
      </c>
      <c r="BO849" s="138">
        <f>INDEX(ผลงานAdjRw_DHES!$I:$I,MATCH(CalBudget2567!$D849,ผลงานAdjRw_DHES!$B:$B,0))</f>
        <v>434.95789999999852</v>
      </c>
      <c r="BP849" s="143">
        <f t="shared" ref="BP849:BP912" si="705">IFERROR(SUM(BN849/BO849),0)</f>
        <v>98740.069510175919</v>
      </c>
      <c r="BQ849" s="139">
        <f t="shared" ref="BQ849:BQ911" si="706">BO849*1.2</f>
        <v>521.94947999999818</v>
      </c>
      <c r="BR849" s="140">
        <f t="shared" ref="BR849:BR911" si="707">BQ849</f>
        <v>521.94947999999818</v>
      </c>
      <c r="BS849" s="141">
        <f t="shared" ref="BS849:BS911" si="708">($F$4*BP849)+BP849</f>
        <v>101346.80734524457</v>
      </c>
      <c r="BT849" s="142">
        <f t="shared" ref="BT849:BT911" si="709">BR849*BS849</f>
        <v>52897913.393510401</v>
      </c>
      <c r="BU849" s="144">
        <f t="shared" ref="BU849:BU911" si="710">AY849+BF849+BM849+BT849</f>
        <v>627066665.20753908</v>
      </c>
      <c r="BV849" s="145">
        <f t="shared" si="664"/>
        <v>951054404.52398396</v>
      </c>
      <c r="BW849" s="146">
        <f>INDEX(รายได้แยกตามสิทธิ!$Q:$Q,MATCH(CalBudget2567!$D849,รายได้แยกตามสิทธิ!$B:$B,0))</f>
        <v>0.31</v>
      </c>
      <c r="BX849" s="145">
        <f t="shared" ref="BX849:BX911" si="711">BV849*BW849</f>
        <v>294826865.402435</v>
      </c>
      <c r="BY849" s="141"/>
      <c r="BZ849" s="143">
        <f t="shared" ref="BZ849:BZ912" si="712">SUM(J849,Q849,X849,AE849,AL849)</f>
        <v>343476</v>
      </c>
      <c r="CA849" s="138">
        <f>INDEX(ผลงานOPDVisit_HDC!$C:$C,MATCH(CalBudget2567!$D849,ผลงานOPDVisit_HDC!$A:$A,0))</f>
        <v>343476</v>
      </c>
      <c r="CB849" s="138">
        <f t="shared" ref="CB849:CB912" si="713">SUM(BZ849-CA849)</f>
        <v>0</v>
      </c>
    </row>
    <row r="850" spans="1:80" hidden="1" x14ac:dyDescent="0.7">
      <c r="A850" s="136">
        <f>COUNTA($D$16:D850)</f>
        <v>835</v>
      </c>
      <c r="B850" s="1">
        <v>12</v>
      </c>
      <c r="C850" s="2" t="s">
        <v>70</v>
      </c>
      <c r="D850" s="91" t="s">
        <v>908</v>
      </c>
      <c r="E850" s="3" t="s">
        <v>1793</v>
      </c>
      <c r="F850" s="4" t="s">
        <v>1877</v>
      </c>
      <c r="G850" s="1">
        <v>15</v>
      </c>
      <c r="H850" s="3" t="s">
        <v>2969</v>
      </c>
      <c r="I850" s="137">
        <f>INDEX(รายได้แยกตามสิทธิ!$D:$D,MATCH(CalBudget2567!$D850,รายได้แยกตามสิทธิ!$B:$B,0))</f>
        <v>96495847.900000006</v>
      </c>
      <c r="J850" s="138">
        <f>INDEX(ผลงานOPDVisit_HDC!$F:$F,MATCH(CalBudget2567!$D850,ผลงานOPDVisit_HDC!$A:$A,0))</f>
        <v>141764</v>
      </c>
      <c r="K850" s="138">
        <f t="shared" si="665"/>
        <v>680.67949479416495</v>
      </c>
      <c r="L850" s="139">
        <f t="shared" si="666"/>
        <v>170116.8</v>
      </c>
      <c r="M850" s="140">
        <f t="shared" si="667"/>
        <v>170116.8</v>
      </c>
      <c r="N850" s="141">
        <f t="shared" si="668"/>
        <v>698.64943345673089</v>
      </c>
      <c r="O850" s="142">
        <f t="shared" si="669"/>
        <v>118852005.94147199</v>
      </c>
      <c r="P850" s="143">
        <f>INDEX(รายได้แยกตามสิทธิ!$E:$E,MATCH(CalBudget2567!$D850,รายได้แยกตามสิทธิ!$B:$B,0))</f>
        <v>46362370.039999999</v>
      </c>
      <c r="Q850" s="138">
        <f>INDEX(ผลงานOPDVisit_HDC!$D:$D,MATCH(CalBudget2567!$D850,ผลงานOPDVisit_HDC!$A:$A,0))</f>
        <v>40520</v>
      </c>
      <c r="R850" s="138">
        <f t="shared" si="670"/>
        <v>1144.184847976308</v>
      </c>
      <c r="S850" s="139">
        <f t="shared" si="671"/>
        <v>48624</v>
      </c>
      <c r="T850" s="140">
        <f t="shared" si="672"/>
        <v>48624</v>
      </c>
      <c r="U850" s="141">
        <f t="shared" si="673"/>
        <v>1174.3913279628825</v>
      </c>
      <c r="V850" s="142">
        <f t="shared" si="674"/>
        <v>57103603.930867203</v>
      </c>
      <c r="W850" s="143">
        <f>INDEX(รายได้แยกตามสิทธิ!$F:$F,MATCH(CalBudget2567!$D850,รายได้แยกตามสิทธิ!$B:$B,0))</f>
        <v>8938367.8900000006</v>
      </c>
      <c r="X850" s="138">
        <f>INDEX(ผลงานOPDVisit_HDC!$E:$E,MATCH(CalBudget2567!$D850,ผลงานOPDVisit_HDC!$A:$A,0))</f>
        <v>44604</v>
      </c>
      <c r="Y850" s="138">
        <f t="shared" si="675"/>
        <v>200.39386355483813</v>
      </c>
      <c r="Z850" s="139">
        <f t="shared" si="676"/>
        <v>53524.799999999996</v>
      </c>
      <c r="AA850" s="140">
        <f t="shared" si="677"/>
        <v>53524.799999999996</v>
      </c>
      <c r="AB850" s="141">
        <f t="shared" si="678"/>
        <v>205.68426155268585</v>
      </c>
      <c r="AC850" s="142">
        <f t="shared" si="679"/>
        <v>11009208.9627552</v>
      </c>
      <c r="AD850" s="143">
        <f>INDEX(รายได้แยกตามสิทธิ!$G:$G,MATCH(CalBudget2567!$D850,รายได้แยกตามสิทธิ!$B:$B,0))</f>
        <v>216004.04</v>
      </c>
      <c r="AE850" s="138">
        <f>INDEX(ผลงานOPDVisit_HDC!$G:$G,MATCH(CalBudget2567!$D850,ผลงานOPDVisit_HDC!$A:$A,0))</f>
        <v>1229</v>
      </c>
      <c r="AF850" s="138">
        <f t="shared" si="680"/>
        <v>175.75593165174939</v>
      </c>
      <c r="AG850" s="139">
        <f t="shared" si="681"/>
        <v>1474.8</v>
      </c>
      <c r="AH850" s="140">
        <f t="shared" si="682"/>
        <v>1474.8</v>
      </c>
      <c r="AI850" s="141">
        <f t="shared" si="683"/>
        <v>180.39588824735557</v>
      </c>
      <c r="AJ850" s="142">
        <f t="shared" si="684"/>
        <v>266047.85598719999</v>
      </c>
      <c r="AK850" s="143">
        <f>INDEX(รายได้แยกตามสิทธิ!$H:$H,MATCH(CalBudget2567!$D850,รายได้แยกตามสิทธิ!$B:$B,0))</f>
        <v>7412692.5499999998</v>
      </c>
      <c r="AL850" s="138">
        <f>INDEX(ผลงานOPDVisit_HDC!$K:$K,MATCH(CalBudget2567!$D850,ผลงานOPDVisit_HDC!$A:$A,0))</f>
        <v>5379</v>
      </c>
      <c r="AM850" s="138">
        <f t="shared" si="685"/>
        <v>1378.080042758877</v>
      </c>
      <c r="AN850" s="139">
        <f t="shared" si="686"/>
        <v>6454.8</v>
      </c>
      <c r="AO850" s="140">
        <f t="shared" si="687"/>
        <v>6454.8</v>
      </c>
      <c r="AP850" s="141">
        <f t="shared" si="688"/>
        <v>1414.4613558877113</v>
      </c>
      <c r="AQ850" s="142">
        <f t="shared" si="689"/>
        <v>9130065.159984</v>
      </c>
      <c r="AR850" s="144">
        <f t="shared" si="663"/>
        <v>196360931.85106558</v>
      </c>
      <c r="AS850" s="143">
        <f>INDEX(รายได้แยกตามสิทธิ!$I:$I,MATCH(CalBudget2567!$D850,รายได้แยกตามสิทธิ!$B:$B,0))</f>
        <v>156697068.75</v>
      </c>
      <c r="AT850" s="138">
        <f>INDEX(ผลงานAdjRw_DHES!$D:$D,MATCH(CalBudget2567!$D850,ผลงานAdjRw_DHES!$B:$B,0))</f>
        <v>9624.7278999999999</v>
      </c>
      <c r="AU850" s="143">
        <f t="shared" si="690"/>
        <v>16280.675191866983</v>
      </c>
      <c r="AV850" s="139">
        <f t="shared" si="691"/>
        <v>11549.673479999999</v>
      </c>
      <c r="AW850" s="140">
        <f t="shared" si="692"/>
        <v>11549.673479999999</v>
      </c>
      <c r="AX850" s="141">
        <f t="shared" si="693"/>
        <v>16710.485016932271</v>
      </c>
      <c r="AY850" s="142">
        <f t="shared" si="694"/>
        <v>193000645.63799998</v>
      </c>
      <c r="AZ850" s="143">
        <f>INDEX(รายได้แยกตามสิทธิ!$J:$J,MATCH(CalBudget2567!$D850,รายได้แยกตามสิทธิ!$B:$B,0))</f>
        <v>24507032.210000001</v>
      </c>
      <c r="BA850" s="138">
        <f>INDEX(ผลงานAdjRw_DHES!$F:$F,MATCH(CalBudget2567!$D850,ผลงานAdjRw_DHES!$B:$B,0))</f>
        <v>1777.9223000000002</v>
      </c>
      <c r="BB850" s="143">
        <f t="shared" si="695"/>
        <v>13784.085058160303</v>
      </c>
      <c r="BC850" s="139">
        <f t="shared" si="696"/>
        <v>2133.5067600000002</v>
      </c>
      <c r="BD850" s="140">
        <f t="shared" si="697"/>
        <v>2133.5067600000002</v>
      </c>
      <c r="BE850" s="141">
        <f t="shared" si="698"/>
        <v>14147.984903695735</v>
      </c>
      <c r="BF850" s="142">
        <f t="shared" si="699"/>
        <v>30184821.432412803</v>
      </c>
      <c r="BG850" s="143">
        <f>INDEX(รายได้แยกตามสิทธิ!$K:$K,MATCH(CalBudget2567!$D850,รายได้แยกตามสิทธิ!$B:$B,0))</f>
        <v>13642408.4</v>
      </c>
      <c r="BH850" s="138">
        <f>INDEX(ผลงานAdjRw_DHES!$E:$E,MATCH(CalBudget2567!$D850,ผลงานAdjRw_DHES!$B:$B,0))</f>
        <v>715.62530000000004</v>
      </c>
      <c r="BI850" s="143">
        <f t="shared" si="700"/>
        <v>19063.619466779612</v>
      </c>
      <c r="BJ850" s="139">
        <f t="shared" si="701"/>
        <v>858.75036</v>
      </c>
      <c r="BK850" s="140">
        <f t="shared" si="702"/>
        <v>858.75036</v>
      </c>
      <c r="BL850" s="141">
        <f t="shared" si="703"/>
        <v>19566.899020702593</v>
      </c>
      <c r="BM850" s="142">
        <f t="shared" si="704"/>
        <v>16803081.578111999</v>
      </c>
      <c r="BN850" s="143">
        <f>INDEX(รายได้แยกตามสิทธิ!$N:$N,MATCH(CalBudget2567!$D850,รายได้แยกตามสิทธิ!$B:$B,0))</f>
        <v>17979097.18</v>
      </c>
      <c r="BO850" s="138">
        <f>INDEX(ผลงานAdjRw_DHES!$I:$I,MATCH(CalBudget2567!$D850,ผลงานAdjRw_DHES!$B:$B,0))</f>
        <v>1437.8129000000004</v>
      </c>
      <c r="BP850" s="143">
        <f t="shared" si="705"/>
        <v>12504.476194364368</v>
      </c>
      <c r="BQ850" s="139">
        <f t="shared" si="706"/>
        <v>1725.3754800000004</v>
      </c>
      <c r="BR850" s="140">
        <f t="shared" si="707"/>
        <v>1725.3754800000004</v>
      </c>
      <c r="BS850" s="141">
        <f t="shared" si="708"/>
        <v>12834.594365895588</v>
      </c>
      <c r="BT850" s="142">
        <f t="shared" si="709"/>
        <v>22144494.414662398</v>
      </c>
      <c r="BU850" s="144">
        <f t="shared" si="710"/>
        <v>262133043.06318718</v>
      </c>
      <c r="BV850" s="145">
        <f t="shared" si="664"/>
        <v>458493974.91425276</v>
      </c>
      <c r="BW850" s="146">
        <f>INDEX(รายได้แยกตามสิทธิ!$Q:$Q,MATCH(CalBudget2567!$D850,รายได้แยกตามสิทธิ!$B:$B,0))</f>
        <v>0.28999999999999998</v>
      </c>
      <c r="BX850" s="145">
        <f t="shared" si="711"/>
        <v>132963252.72513328</v>
      </c>
      <c r="BY850" s="141"/>
      <c r="BZ850" s="143">
        <f t="shared" si="712"/>
        <v>233496</v>
      </c>
      <c r="CA850" s="138">
        <f>INDEX(ผลงานOPDVisit_HDC!$C:$C,MATCH(CalBudget2567!$D850,ผลงานOPDVisit_HDC!$A:$A,0))</f>
        <v>233496</v>
      </c>
      <c r="CB850" s="138">
        <f t="shared" si="713"/>
        <v>0</v>
      </c>
    </row>
    <row r="851" spans="1:80" hidden="1" x14ac:dyDescent="0.7">
      <c r="A851" s="136">
        <f>COUNTA($D$16:D851)</f>
        <v>836</v>
      </c>
      <c r="B851" s="1">
        <v>12</v>
      </c>
      <c r="C851" s="2" t="s">
        <v>70</v>
      </c>
      <c r="D851" s="91" t="s">
        <v>909</v>
      </c>
      <c r="E851" s="3" t="s">
        <v>1794</v>
      </c>
      <c r="F851" s="4" t="s">
        <v>1876</v>
      </c>
      <c r="G851" s="1">
        <v>10</v>
      </c>
      <c r="H851" s="3" t="s">
        <v>2962</v>
      </c>
      <c r="I851" s="137">
        <f>INDEX(รายได้แยกตามสิทธิ!$D:$D,MATCH(CalBudget2567!$D851,รายได้แยกตามสิทธิ!$B:$B,0))</f>
        <v>37832433.329999998</v>
      </c>
      <c r="J851" s="138">
        <f>INDEX(ผลงานOPDVisit_HDC!$F:$F,MATCH(CalBudget2567!$D851,ผลงานOPDVisit_HDC!$A:$A,0))</f>
        <v>115367</v>
      </c>
      <c r="K851" s="138">
        <f t="shared" si="665"/>
        <v>327.93115301602711</v>
      </c>
      <c r="L851" s="139">
        <f t="shared" si="666"/>
        <v>138440.4</v>
      </c>
      <c r="M851" s="140">
        <f t="shared" si="667"/>
        <v>138440.4</v>
      </c>
      <c r="N851" s="141">
        <f t="shared" si="668"/>
        <v>336.58853545565023</v>
      </c>
      <c r="O851" s="142">
        <f t="shared" si="669"/>
        <v>46597451.4838944</v>
      </c>
      <c r="P851" s="143">
        <f>INDEX(รายได้แยกตามสิทธิ!$E:$E,MATCH(CalBudget2567!$D851,รายได้แยกตามสิทธิ!$B:$B,0))</f>
        <v>12448854.16</v>
      </c>
      <c r="Q851" s="138">
        <f>INDEX(ผลงานOPDVisit_HDC!$D:$D,MATCH(CalBudget2567!$D851,ผลงานOPDVisit_HDC!$A:$A,0))</f>
        <v>24624</v>
      </c>
      <c r="R851" s="138">
        <f t="shared" si="670"/>
        <v>505.5577550357375</v>
      </c>
      <c r="S851" s="139">
        <f t="shared" si="671"/>
        <v>29548.799999999999</v>
      </c>
      <c r="T851" s="140">
        <f t="shared" si="672"/>
        <v>29548.799999999999</v>
      </c>
      <c r="U851" s="141">
        <f t="shared" si="673"/>
        <v>518.90447976868097</v>
      </c>
      <c r="V851" s="142">
        <f t="shared" si="674"/>
        <v>15333004.6917888</v>
      </c>
      <c r="W851" s="143">
        <f>INDEX(รายได้แยกตามสิทธิ!$F:$F,MATCH(CalBudget2567!$D851,รายได้แยกตามสิทธิ!$B:$B,0))</f>
        <v>1921945.72</v>
      </c>
      <c r="X851" s="138">
        <f>INDEX(ผลงานOPDVisit_HDC!$E:$E,MATCH(CalBudget2567!$D851,ผลงานOPDVisit_HDC!$A:$A,0))</f>
        <v>4941</v>
      </c>
      <c r="Y851" s="138">
        <f t="shared" si="675"/>
        <v>388.97909734871484</v>
      </c>
      <c r="Z851" s="139">
        <f t="shared" si="676"/>
        <v>5929.2</v>
      </c>
      <c r="AA851" s="140">
        <f t="shared" si="677"/>
        <v>5929.2</v>
      </c>
      <c r="AB851" s="141">
        <f t="shared" si="678"/>
        <v>399.24814551872089</v>
      </c>
      <c r="AC851" s="142">
        <f t="shared" si="679"/>
        <v>2367222.1044095997</v>
      </c>
      <c r="AD851" s="143">
        <f>INDEX(รายได้แยกตามสิทธิ!$G:$G,MATCH(CalBudget2567!$D851,รายได้แยกตามสิทธิ!$B:$B,0))</f>
        <v>38745.440000000002</v>
      </c>
      <c r="AE851" s="138">
        <f>INDEX(ผลงานOPDVisit_HDC!$G:$G,MATCH(CalBudget2567!$D851,ผลงานOPDVisit_HDC!$A:$A,0))</f>
        <v>0</v>
      </c>
      <c r="AF851" s="138">
        <f t="shared" si="680"/>
        <v>0</v>
      </c>
      <c r="AG851" s="139">
        <f t="shared" si="681"/>
        <v>0</v>
      </c>
      <c r="AH851" s="140">
        <f t="shared" si="682"/>
        <v>0</v>
      </c>
      <c r="AI851" s="141">
        <f t="shared" si="683"/>
        <v>0</v>
      </c>
      <c r="AJ851" s="142">
        <f t="shared" si="684"/>
        <v>0</v>
      </c>
      <c r="AK851" s="143">
        <f>INDEX(รายได้แยกตามสิทธิ!$H:$H,MATCH(CalBudget2567!$D851,รายได้แยกตามสิทธิ!$B:$B,0))</f>
        <v>2180933.0299999998</v>
      </c>
      <c r="AL851" s="138">
        <f>INDEX(ผลงานOPDVisit_HDC!$K:$K,MATCH(CalBudget2567!$D851,ผลงานOPDVisit_HDC!$A:$A,0))</f>
        <v>7375</v>
      </c>
      <c r="AM851" s="138">
        <f t="shared" si="685"/>
        <v>295.71973288135592</v>
      </c>
      <c r="AN851" s="139">
        <f t="shared" si="686"/>
        <v>8850</v>
      </c>
      <c r="AO851" s="140">
        <f t="shared" si="687"/>
        <v>8850</v>
      </c>
      <c r="AP851" s="141">
        <f t="shared" si="688"/>
        <v>303.52673382942373</v>
      </c>
      <c r="AQ851" s="142">
        <f t="shared" si="689"/>
        <v>2686211.5943904002</v>
      </c>
      <c r="AR851" s="144">
        <f t="shared" si="663"/>
        <v>66983889.874483198</v>
      </c>
      <c r="AS851" s="143">
        <f>INDEX(รายได้แยกตามสิทธิ!$I:$I,MATCH(CalBudget2567!$D851,รายได้แยกตามสิทธิ!$B:$B,0))</f>
        <v>30842485.23</v>
      </c>
      <c r="AT851" s="138">
        <f>INDEX(ผลงานAdjRw_DHES!$D:$D,MATCH(CalBudget2567!$D851,ผลงานAdjRw_DHES!$B:$B,0))</f>
        <v>3258.3752000000004</v>
      </c>
      <c r="AU851" s="143">
        <f t="shared" si="690"/>
        <v>9465.6027427412282</v>
      </c>
      <c r="AV851" s="139">
        <f t="shared" si="691"/>
        <v>3910.0502400000005</v>
      </c>
      <c r="AW851" s="140">
        <f t="shared" si="692"/>
        <v>3910.0502400000005</v>
      </c>
      <c r="AX851" s="141">
        <f t="shared" si="693"/>
        <v>9715.4946551495959</v>
      </c>
      <c r="AY851" s="142">
        <f t="shared" si="694"/>
        <v>37988072.208086401</v>
      </c>
      <c r="AZ851" s="143">
        <f>INDEX(รายได้แยกตามสิทธิ!$J:$J,MATCH(CalBudget2567!$D851,รายได้แยกตามสิทธิ!$B:$B,0))</f>
        <v>4080621.59</v>
      </c>
      <c r="BA851" s="138">
        <f>INDEX(ผลงานAdjRw_DHES!$F:$F,MATCH(CalBudget2567!$D851,ผลงานAdjRw_DHES!$B:$B,0))</f>
        <v>231.16980000000001</v>
      </c>
      <c r="BB851" s="143">
        <f t="shared" si="695"/>
        <v>17652.05312285601</v>
      </c>
      <c r="BC851" s="139">
        <f t="shared" si="696"/>
        <v>277.40375999999998</v>
      </c>
      <c r="BD851" s="140">
        <f t="shared" si="697"/>
        <v>277.40375999999998</v>
      </c>
      <c r="BE851" s="141">
        <f t="shared" si="698"/>
        <v>18118.067325299409</v>
      </c>
      <c r="BF851" s="142">
        <f t="shared" si="699"/>
        <v>5026019.9999711988</v>
      </c>
      <c r="BG851" s="143">
        <f>INDEX(รายได้แยกตามสิทธิ!$K:$K,MATCH(CalBudget2567!$D851,รายได้แยกตามสิทธิ!$B:$B,0))</f>
        <v>1158573.08</v>
      </c>
      <c r="BH851" s="138">
        <f>INDEX(ผลงานAdjRw_DHES!$E:$E,MATCH(CalBudget2567!$D851,ผลงานAdjRw_DHES!$B:$B,0))</f>
        <v>80.684200000000004</v>
      </c>
      <c r="BI851" s="143">
        <f t="shared" si="700"/>
        <v>14359.355115375749</v>
      </c>
      <c r="BJ851" s="139">
        <f t="shared" si="701"/>
        <v>96.821039999999996</v>
      </c>
      <c r="BK851" s="140">
        <f t="shared" si="702"/>
        <v>96.821039999999996</v>
      </c>
      <c r="BL851" s="141">
        <f t="shared" si="703"/>
        <v>14738.442090421669</v>
      </c>
      <c r="BM851" s="142">
        <f t="shared" si="704"/>
        <v>1426991.2911744001</v>
      </c>
      <c r="BN851" s="143">
        <f>INDEX(รายได้แยกตามสิทธิ!$N:$N,MATCH(CalBudget2567!$D851,รายได้แยกตามสิทธิ!$B:$B,0))</f>
        <v>6071341.9100000001</v>
      </c>
      <c r="BO851" s="138">
        <f>INDEX(ผลงานAdjRw_DHES!$I:$I,MATCH(CalBudget2567!$D851,ผลงานAdjRw_DHES!$B:$B,0))</f>
        <v>178.31619999999998</v>
      </c>
      <c r="BP851" s="143">
        <f t="shared" si="705"/>
        <v>34048.179077391738</v>
      </c>
      <c r="BQ851" s="139">
        <f t="shared" si="706"/>
        <v>213.97943999999998</v>
      </c>
      <c r="BR851" s="140">
        <f t="shared" si="707"/>
        <v>213.97943999999998</v>
      </c>
      <c r="BS851" s="141">
        <f t="shared" si="708"/>
        <v>34947.051005034882</v>
      </c>
      <c r="BT851" s="142">
        <f t="shared" si="709"/>
        <v>7477950.4037088007</v>
      </c>
      <c r="BU851" s="144">
        <f t="shared" si="710"/>
        <v>51919033.902940795</v>
      </c>
      <c r="BV851" s="145">
        <f t="shared" si="664"/>
        <v>118902923.77742399</v>
      </c>
      <c r="BW851" s="146">
        <f>INDEX(รายได้แยกตามสิทธิ!$Q:$Q,MATCH(CalBudget2567!$D851,รายได้แยกตามสิทธิ!$B:$B,0))</f>
        <v>0.52</v>
      </c>
      <c r="BX851" s="145">
        <f t="shared" si="711"/>
        <v>61829520.36426048</v>
      </c>
      <c r="BY851" s="141"/>
      <c r="BZ851" s="143">
        <f t="shared" si="712"/>
        <v>152307</v>
      </c>
      <c r="CA851" s="138">
        <f>INDEX(ผลงานOPDVisit_HDC!$C:$C,MATCH(CalBudget2567!$D851,ผลงานOPDVisit_HDC!$A:$A,0))</f>
        <v>152307</v>
      </c>
      <c r="CB851" s="138">
        <f t="shared" si="713"/>
        <v>0</v>
      </c>
    </row>
    <row r="852" spans="1:80" hidden="1" x14ac:dyDescent="0.7">
      <c r="A852" s="136">
        <f>COUNTA($D$16:D852)</f>
        <v>837</v>
      </c>
      <c r="B852" s="1">
        <v>12</v>
      </c>
      <c r="C852" s="2" t="s">
        <v>70</v>
      </c>
      <c r="D852" s="91" t="s">
        <v>910</v>
      </c>
      <c r="E852" s="3" t="s">
        <v>1795</v>
      </c>
      <c r="F852" s="4" t="s">
        <v>1876</v>
      </c>
      <c r="G852" s="1">
        <v>6</v>
      </c>
      <c r="H852" s="3" t="s">
        <v>2965</v>
      </c>
      <c r="I852" s="137">
        <f>INDEX(รายได้แยกตามสิทธิ!$D:$D,MATCH(CalBudget2567!$D852,รายได้แยกตามสิทธิ!$B:$B,0))</f>
        <v>28274799.690000001</v>
      </c>
      <c r="J852" s="138">
        <f>INDEX(ผลงานOPDVisit_HDC!$F:$F,MATCH(CalBudget2567!$D852,ผลงานOPDVisit_HDC!$A:$A,0))</f>
        <v>88512</v>
      </c>
      <c r="K852" s="138">
        <f t="shared" si="665"/>
        <v>319.44594732917574</v>
      </c>
      <c r="L852" s="139">
        <f t="shared" si="666"/>
        <v>106214.39999999999</v>
      </c>
      <c r="M852" s="140">
        <f t="shared" si="667"/>
        <v>106214.39999999999</v>
      </c>
      <c r="N852" s="141">
        <f t="shared" si="668"/>
        <v>327.87932033866599</v>
      </c>
      <c r="O852" s="142">
        <f t="shared" si="669"/>
        <v>34825505.282179207</v>
      </c>
      <c r="P852" s="143">
        <f>INDEX(รายได้แยกตามสิทธิ!$E:$E,MATCH(CalBudget2567!$D852,รายได้แยกตามสิทธิ!$B:$B,0))</f>
        <v>4346285.96</v>
      </c>
      <c r="Q852" s="138">
        <f>INDEX(ผลงานOPDVisit_HDC!$D:$D,MATCH(CalBudget2567!$D852,ผลงานOPDVisit_HDC!$A:$A,0))</f>
        <v>11809</v>
      </c>
      <c r="R852" s="138">
        <f t="shared" si="670"/>
        <v>368.04860360741804</v>
      </c>
      <c r="S852" s="139">
        <f t="shared" si="671"/>
        <v>14170.8</v>
      </c>
      <c r="T852" s="140">
        <f t="shared" si="672"/>
        <v>14170.8</v>
      </c>
      <c r="U852" s="141">
        <f t="shared" si="673"/>
        <v>377.76508674265386</v>
      </c>
      <c r="V852" s="142">
        <f t="shared" si="674"/>
        <v>5353233.4912127992</v>
      </c>
      <c r="W852" s="143">
        <f>INDEX(รายได้แยกตามสิทธิ!$F:$F,MATCH(CalBudget2567!$D852,รายได้แยกตามสิทธิ!$B:$B,0))</f>
        <v>863223</v>
      </c>
      <c r="X852" s="138">
        <f>INDEX(ผลงานOPDVisit_HDC!$E:$E,MATCH(CalBudget2567!$D852,ผลงานOPDVisit_HDC!$A:$A,0))</f>
        <v>4922</v>
      </c>
      <c r="Y852" s="138">
        <f t="shared" si="675"/>
        <v>175.38053636733036</v>
      </c>
      <c r="Z852" s="139">
        <f t="shared" si="676"/>
        <v>5906.4</v>
      </c>
      <c r="AA852" s="140">
        <f t="shared" si="677"/>
        <v>5906.4</v>
      </c>
      <c r="AB852" s="141">
        <f t="shared" si="678"/>
        <v>180.01058252742789</v>
      </c>
      <c r="AC852" s="142">
        <f t="shared" si="679"/>
        <v>1063214.5046399999</v>
      </c>
      <c r="AD852" s="143">
        <f>INDEX(รายได้แยกตามสิทธิ!$G:$G,MATCH(CalBudget2567!$D852,รายได้แยกตามสิทธิ!$B:$B,0))</f>
        <v>0</v>
      </c>
      <c r="AE852" s="138">
        <f>INDEX(ผลงานOPDVisit_HDC!$G:$G,MATCH(CalBudget2567!$D852,ผลงานOPDVisit_HDC!$A:$A,0))</f>
        <v>2</v>
      </c>
      <c r="AF852" s="138">
        <f t="shared" si="680"/>
        <v>0</v>
      </c>
      <c r="AG852" s="139">
        <f t="shared" si="681"/>
        <v>2.4</v>
      </c>
      <c r="AH852" s="140">
        <f t="shared" si="682"/>
        <v>2.4</v>
      </c>
      <c r="AI852" s="141">
        <f t="shared" si="683"/>
        <v>0</v>
      </c>
      <c r="AJ852" s="142">
        <f t="shared" si="684"/>
        <v>0</v>
      </c>
      <c r="AK852" s="143">
        <f>INDEX(รายได้แยกตามสิทธิ!$H:$H,MATCH(CalBudget2567!$D852,รายได้แยกตามสิทธิ!$B:$B,0))</f>
        <v>4047219.5</v>
      </c>
      <c r="AL852" s="138">
        <f>INDEX(ผลงานOPDVisit_HDC!$K:$K,MATCH(CalBudget2567!$D852,ผลงานOPDVisit_HDC!$A:$A,0))</f>
        <v>4482</v>
      </c>
      <c r="AM852" s="138">
        <f t="shared" si="685"/>
        <v>902.99408746095492</v>
      </c>
      <c r="AN852" s="139">
        <f t="shared" si="686"/>
        <v>5378.4</v>
      </c>
      <c r="AO852" s="140">
        <f t="shared" si="687"/>
        <v>5378.4</v>
      </c>
      <c r="AP852" s="141">
        <f t="shared" si="688"/>
        <v>926.8331313699241</v>
      </c>
      <c r="AQ852" s="142">
        <f t="shared" si="689"/>
        <v>4984879.3137599993</v>
      </c>
      <c r="AR852" s="144">
        <f t="shared" si="663"/>
        <v>46226832.591792002</v>
      </c>
      <c r="AS852" s="143">
        <f>INDEX(รายได้แยกตามสิทธิ!$I:$I,MATCH(CalBudget2567!$D852,รายได้แยกตามสิทธิ!$B:$B,0))</f>
        <v>18020489.050000001</v>
      </c>
      <c r="AT852" s="138">
        <f>INDEX(ผลงานAdjRw_DHES!$D:$D,MATCH(CalBudget2567!$D852,ผลงานAdjRw_DHES!$B:$B,0))</f>
        <v>2308.5745000000002</v>
      </c>
      <c r="AU852" s="143">
        <f t="shared" si="690"/>
        <v>7805.894524954685</v>
      </c>
      <c r="AV852" s="139">
        <f t="shared" si="691"/>
        <v>2770.2894000000001</v>
      </c>
      <c r="AW852" s="140">
        <f t="shared" si="692"/>
        <v>2770.2894000000001</v>
      </c>
      <c r="AX852" s="141">
        <f t="shared" si="693"/>
        <v>8011.9701404134885</v>
      </c>
      <c r="AY852" s="142">
        <f t="shared" si="694"/>
        <v>22195475.953104001</v>
      </c>
      <c r="AZ852" s="143">
        <f>INDEX(รายได้แยกตามสิทธิ!$J:$J,MATCH(CalBudget2567!$D852,รายได้แยกตามสิทธิ!$B:$B,0))</f>
        <v>2256795.6</v>
      </c>
      <c r="BA852" s="138">
        <f>INDEX(ผลงานAdjRw_DHES!$F:$F,MATCH(CalBudget2567!$D852,ผลงานAdjRw_DHES!$B:$B,0))</f>
        <v>173.77220000000003</v>
      </c>
      <c r="BB852" s="143">
        <f t="shared" si="695"/>
        <v>12987.092296696479</v>
      </c>
      <c r="BC852" s="139">
        <f t="shared" si="696"/>
        <v>208.52664000000001</v>
      </c>
      <c r="BD852" s="140">
        <f t="shared" si="697"/>
        <v>208.52664000000001</v>
      </c>
      <c r="BE852" s="141">
        <f t="shared" si="698"/>
        <v>13329.951533329266</v>
      </c>
      <c r="BF852" s="142">
        <f t="shared" si="699"/>
        <v>2779650.0046080002</v>
      </c>
      <c r="BG852" s="143">
        <f>INDEX(รายได้แยกตามสิทธิ!$K:$K,MATCH(CalBudget2567!$D852,รายได้แยกตามสิทธิ!$B:$B,0))</f>
        <v>358610.25</v>
      </c>
      <c r="BH852" s="138">
        <f>INDEX(ผลงานAdjRw_DHES!$E:$E,MATCH(CalBudget2567!$D852,ผลงานAdjRw_DHES!$B:$B,0))</f>
        <v>46.361899999999991</v>
      </c>
      <c r="BI852" s="143">
        <f t="shared" si="700"/>
        <v>7735.0205664565101</v>
      </c>
      <c r="BJ852" s="139">
        <f t="shared" si="701"/>
        <v>55.63427999999999</v>
      </c>
      <c r="BK852" s="140">
        <f t="shared" si="702"/>
        <v>55.63427999999999</v>
      </c>
      <c r="BL852" s="141">
        <f t="shared" si="703"/>
        <v>7939.2251094109615</v>
      </c>
      <c r="BM852" s="142">
        <f t="shared" si="704"/>
        <v>441693.07272</v>
      </c>
      <c r="BN852" s="143">
        <f>INDEX(รายได้แยกตามสิทธิ!$N:$N,MATCH(CalBudget2567!$D852,รายได้แยกตามสิทธิ!$B:$B,0))</f>
        <v>1180901.5900000001</v>
      </c>
      <c r="BO852" s="138">
        <f>INDEX(ผลงานAdjRw_DHES!$I:$I,MATCH(CalBudget2567!$D852,ผลงานAdjRw_DHES!$B:$B,0))</f>
        <v>89.22759999999991</v>
      </c>
      <c r="BP852" s="143">
        <f t="shared" si="705"/>
        <v>13234.712017357871</v>
      </c>
      <c r="BQ852" s="139">
        <f t="shared" si="706"/>
        <v>107.07311999999989</v>
      </c>
      <c r="BR852" s="140">
        <f t="shared" si="707"/>
        <v>107.07311999999989</v>
      </c>
      <c r="BS852" s="141">
        <f t="shared" si="708"/>
        <v>13584.108414616119</v>
      </c>
      <c r="BT852" s="142">
        <f t="shared" si="709"/>
        <v>1454492.8703711999</v>
      </c>
      <c r="BU852" s="144">
        <f t="shared" si="710"/>
        <v>26871311.900803201</v>
      </c>
      <c r="BV852" s="145">
        <f t="shared" si="664"/>
        <v>73098144.492595196</v>
      </c>
      <c r="BW852" s="146">
        <f>INDEX(รายได้แยกตามสิทธิ!$Q:$Q,MATCH(CalBudget2567!$D852,รายได้แยกตามสิทธิ!$B:$B,0))</f>
        <v>0.4</v>
      </c>
      <c r="BX852" s="145">
        <f t="shared" si="711"/>
        <v>29239257.797038078</v>
      </c>
      <c r="BY852" s="141"/>
      <c r="BZ852" s="143">
        <f t="shared" si="712"/>
        <v>109727</v>
      </c>
      <c r="CA852" s="138">
        <f>INDEX(ผลงานOPDVisit_HDC!$C:$C,MATCH(CalBudget2567!$D852,ผลงานOPDVisit_HDC!$A:$A,0))</f>
        <v>109727</v>
      </c>
      <c r="CB852" s="138">
        <f t="shared" si="713"/>
        <v>0</v>
      </c>
    </row>
    <row r="853" spans="1:80" hidden="1" x14ac:dyDescent="0.7">
      <c r="A853" s="136">
        <f>COUNTA($D$16:D853)</f>
        <v>838</v>
      </c>
      <c r="B853" s="1">
        <v>12</v>
      </c>
      <c r="C853" s="2" t="s">
        <v>70</v>
      </c>
      <c r="D853" s="91" t="s">
        <v>911</v>
      </c>
      <c r="E853" s="3" t="s">
        <v>1796</v>
      </c>
      <c r="F853" s="4" t="s">
        <v>1876</v>
      </c>
      <c r="G853" s="1">
        <v>10</v>
      </c>
      <c r="H853" s="3" t="s">
        <v>2962</v>
      </c>
      <c r="I853" s="137">
        <f>INDEX(รายได้แยกตามสิทธิ!$D:$D,MATCH(CalBudget2567!$D853,รายได้แยกตามสิทธิ!$B:$B,0))</f>
        <v>46654900.109999999</v>
      </c>
      <c r="J853" s="138">
        <f>INDEX(ผลงานOPDVisit_HDC!$F:$F,MATCH(CalBudget2567!$D853,ผลงานOPDVisit_HDC!$A:$A,0))</f>
        <v>91245</v>
      </c>
      <c r="K853" s="138">
        <f t="shared" si="665"/>
        <v>511.31459378596088</v>
      </c>
      <c r="L853" s="139">
        <f t="shared" si="666"/>
        <v>109494</v>
      </c>
      <c r="M853" s="140">
        <f t="shared" si="667"/>
        <v>109494</v>
      </c>
      <c r="N853" s="141">
        <f t="shared" si="668"/>
        <v>524.81329906191024</v>
      </c>
      <c r="O853" s="142">
        <f t="shared" si="669"/>
        <v>57463907.367484801</v>
      </c>
      <c r="P853" s="143">
        <f>INDEX(รายได้แยกตามสิทธิ!$E:$E,MATCH(CalBudget2567!$D853,รายได้แยกตามสิทธิ!$B:$B,0))</f>
        <v>9971842.1899999995</v>
      </c>
      <c r="Q853" s="138">
        <f>INDEX(ผลงานOPDVisit_HDC!$D:$D,MATCH(CalBudget2567!$D853,ผลงานOPDVisit_HDC!$A:$A,0))</f>
        <v>21833</v>
      </c>
      <c r="R853" s="138">
        <f t="shared" si="670"/>
        <v>456.73256950487792</v>
      </c>
      <c r="S853" s="139">
        <f t="shared" si="671"/>
        <v>26199.599999999999</v>
      </c>
      <c r="T853" s="140">
        <f t="shared" si="672"/>
        <v>26199.599999999999</v>
      </c>
      <c r="U853" s="141">
        <f t="shared" si="673"/>
        <v>468.7903093398067</v>
      </c>
      <c r="V853" s="142">
        <f t="shared" si="674"/>
        <v>12282118.588579198</v>
      </c>
      <c r="W853" s="143">
        <f>INDEX(รายได้แยกตามสิทธิ!$F:$F,MATCH(CalBudget2567!$D853,รายได้แยกตามสิทธิ!$B:$B,0))</f>
        <v>1243973.18</v>
      </c>
      <c r="X853" s="138">
        <f>INDEX(ผลงานOPDVisit_HDC!$E:$E,MATCH(CalBudget2567!$D853,ผลงานOPDVisit_HDC!$A:$A,0))</f>
        <v>42615</v>
      </c>
      <c r="Y853" s="138">
        <f t="shared" si="675"/>
        <v>29.190969846298252</v>
      </c>
      <c r="Z853" s="139">
        <f t="shared" si="676"/>
        <v>51138</v>
      </c>
      <c r="AA853" s="140">
        <f t="shared" si="677"/>
        <v>51138</v>
      </c>
      <c r="AB853" s="141">
        <f t="shared" si="678"/>
        <v>29.961611450240525</v>
      </c>
      <c r="AC853" s="142">
        <f t="shared" si="679"/>
        <v>1532176.8863424</v>
      </c>
      <c r="AD853" s="143">
        <f>INDEX(รายได้แยกตามสิทธิ!$G:$G,MATCH(CalBudget2567!$D853,รายได้แยกตามสิทธิ!$B:$B,0))</f>
        <v>1985</v>
      </c>
      <c r="AE853" s="138">
        <f>INDEX(ผลงานOPDVisit_HDC!$G:$G,MATCH(CalBudget2567!$D853,ผลงานOPDVisit_HDC!$A:$A,0))</f>
        <v>14</v>
      </c>
      <c r="AF853" s="138">
        <f t="shared" si="680"/>
        <v>141.78571428571428</v>
      </c>
      <c r="AG853" s="139">
        <f t="shared" si="681"/>
        <v>16.8</v>
      </c>
      <c r="AH853" s="140">
        <f t="shared" si="682"/>
        <v>16.8</v>
      </c>
      <c r="AI853" s="141">
        <f t="shared" si="683"/>
        <v>145.52885714285713</v>
      </c>
      <c r="AJ853" s="142">
        <f t="shared" si="684"/>
        <v>2444.8847999999998</v>
      </c>
      <c r="AK853" s="143">
        <f>INDEX(รายได้แยกตามสิทธิ!$H:$H,MATCH(CalBudget2567!$D853,รายได้แยกตามสิทธิ!$B:$B,0))</f>
        <v>1868045.41</v>
      </c>
      <c r="AL853" s="138">
        <f>INDEX(ผลงานOPDVisit_HDC!$K:$K,MATCH(CalBudget2567!$D853,ผลงานOPDVisit_HDC!$A:$A,0))</f>
        <v>6094</v>
      </c>
      <c r="AM853" s="138">
        <f t="shared" si="685"/>
        <v>306.5384657039711</v>
      </c>
      <c r="AN853" s="139">
        <f t="shared" si="686"/>
        <v>7312.8</v>
      </c>
      <c r="AO853" s="140">
        <f t="shared" si="687"/>
        <v>7312.8</v>
      </c>
      <c r="AP853" s="141">
        <f t="shared" si="688"/>
        <v>314.63108119855593</v>
      </c>
      <c r="AQ853" s="142">
        <f t="shared" si="689"/>
        <v>2300834.1705887998</v>
      </c>
      <c r="AR853" s="144">
        <f t="shared" si="663"/>
        <v>73581481.897795215</v>
      </c>
      <c r="AS853" s="143">
        <f>INDEX(รายได้แยกตามสิทธิ!$I:$I,MATCH(CalBudget2567!$D853,รายได้แยกตามสิทธิ!$B:$B,0))</f>
        <v>35189910.710000001</v>
      </c>
      <c r="AT853" s="138">
        <f>INDEX(ผลงานAdjRw_DHES!$D:$D,MATCH(CalBudget2567!$D853,ผลงานAdjRw_DHES!$B:$B,0))</f>
        <v>3925.2142999999996</v>
      </c>
      <c r="AU853" s="143">
        <f t="shared" si="690"/>
        <v>8965.0928638469504</v>
      </c>
      <c r="AV853" s="139">
        <f t="shared" si="691"/>
        <v>4710.2571599999992</v>
      </c>
      <c r="AW853" s="140">
        <f t="shared" si="692"/>
        <v>4710.2571599999992</v>
      </c>
      <c r="AX853" s="141">
        <f t="shared" si="693"/>
        <v>9201.77131545251</v>
      </c>
      <c r="AY853" s="142">
        <f t="shared" si="694"/>
        <v>43342709.223292798</v>
      </c>
      <c r="AZ853" s="143">
        <f>INDEX(รายได้แยกตามสิทธิ!$J:$J,MATCH(CalBudget2567!$D853,รายได้แยกตามสิทธิ!$B:$B,0))</f>
        <v>5187505.84</v>
      </c>
      <c r="BA853" s="138">
        <f>INDEX(ผลงานAdjRw_DHES!$F:$F,MATCH(CalBudget2567!$D853,ผลงานAdjRw_DHES!$B:$B,0))</f>
        <v>434.09429999999998</v>
      </c>
      <c r="BB853" s="143">
        <f t="shared" si="695"/>
        <v>11950.181884443082</v>
      </c>
      <c r="BC853" s="139">
        <f t="shared" si="696"/>
        <v>520.91315999999995</v>
      </c>
      <c r="BD853" s="140">
        <f t="shared" si="697"/>
        <v>520.91315999999995</v>
      </c>
      <c r="BE853" s="141">
        <f t="shared" si="698"/>
        <v>12265.666686192379</v>
      </c>
      <c r="BF853" s="142">
        <f t="shared" si="699"/>
        <v>6389347.1930112001</v>
      </c>
      <c r="BG853" s="143">
        <f>INDEX(รายได้แยกตามสิทธิ!$K:$K,MATCH(CalBudget2567!$D853,รายได้แยกตามสิทธิ!$B:$B,0))</f>
        <v>932839.18</v>
      </c>
      <c r="BH853" s="138">
        <f>INDEX(ผลงานAdjRw_DHES!$E:$E,MATCH(CalBudget2567!$D853,ผลงานAdjRw_DHES!$B:$B,0))</f>
        <v>121.7739</v>
      </c>
      <c r="BI853" s="143">
        <f t="shared" si="700"/>
        <v>7660.4196794222744</v>
      </c>
      <c r="BJ853" s="139">
        <f t="shared" si="701"/>
        <v>146.12868</v>
      </c>
      <c r="BK853" s="140">
        <f t="shared" si="702"/>
        <v>146.12868</v>
      </c>
      <c r="BL853" s="141">
        <f t="shared" si="703"/>
        <v>7862.6547589590227</v>
      </c>
      <c r="BM853" s="142">
        <f t="shared" si="704"/>
        <v>1148959.3612224001</v>
      </c>
      <c r="BN853" s="143">
        <f>INDEX(รายได้แยกตามสิทธิ!$N:$N,MATCH(CalBudget2567!$D853,รายได้แยกตามสิทธิ!$B:$B,0))</f>
        <v>13160423.470000001</v>
      </c>
      <c r="BO853" s="138">
        <f>INDEX(ผลงานAdjRw_DHES!$I:$I,MATCH(CalBudget2567!$D853,ผลงานAdjRw_DHES!$B:$B,0))</f>
        <v>137.75069999999948</v>
      </c>
      <c r="BP853" s="143">
        <f t="shared" si="705"/>
        <v>95537.978899563124</v>
      </c>
      <c r="BQ853" s="139">
        <f t="shared" si="706"/>
        <v>165.30083999999937</v>
      </c>
      <c r="BR853" s="140">
        <f t="shared" si="707"/>
        <v>165.30083999999937</v>
      </c>
      <c r="BS853" s="141">
        <f t="shared" si="708"/>
        <v>98060.181542511593</v>
      </c>
      <c r="BT853" s="142">
        <f t="shared" si="709"/>
        <v>16209430.379529601</v>
      </c>
      <c r="BU853" s="144">
        <f t="shared" si="710"/>
        <v>67090446.157056004</v>
      </c>
      <c r="BV853" s="145">
        <f t="shared" si="664"/>
        <v>140671928.05485123</v>
      </c>
      <c r="BW853" s="146">
        <f>INDEX(รายได้แยกตามสิทธิ!$Q:$Q,MATCH(CalBudget2567!$D853,รายได้แยกตามสิทธิ!$B:$B,0))</f>
        <v>0.43</v>
      </c>
      <c r="BX853" s="145">
        <f t="shared" si="711"/>
        <v>60488929.063586026</v>
      </c>
      <c r="BY853" s="141"/>
      <c r="BZ853" s="143">
        <f t="shared" si="712"/>
        <v>161801</v>
      </c>
      <c r="CA853" s="138">
        <f>INDEX(ผลงานOPDVisit_HDC!$C:$C,MATCH(CalBudget2567!$D853,ผลงานOPDVisit_HDC!$A:$A,0))</f>
        <v>161801</v>
      </c>
      <c r="CB853" s="138">
        <f t="shared" si="713"/>
        <v>0</v>
      </c>
    </row>
    <row r="854" spans="1:80" hidden="1" x14ac:dyDescent="0.7">
      <c r="A854" s="136">
        <f>COUNTA($D$16:D854)</f>
        <v>839</v>
      </c>
      <c r="B854" s="1">
        <v>12</v>
      </c>
      <c r="C854" s="2" t="s">
        <v>70</v>
      </c>
      <c r="D854" s="91" t="s">
        <v>912</v>
      </c>
      <c r="E854" s="3" t="s">
        <v>1797</v>
      </c>
      <c r="F854" s="4" t="s">
        <v>1876</v>
      </c>
      <c r="G854" s="1">
        <v>10</v>
      </c>
      <c r="H854" s="3" t="s">
        <v>2962</v>
      </c>
      <c r="I854" s="137">
        <f>INDEX(รายได้แยกตามสิทธิ!$D:$D,MATCH(CalBudget2567!$D854,รายได้แยกตามสิทธิ!$B:$B,0))</f>
        <v>42384662.229999997</v>
      </c>
      <c r="J854" s="138">
        <f>INDEX(ผลงานOPDVisit_HDC!$F:$F,MATCH(CalBudget2567!$D854,ผลงานOPDVisit_HDC!$A:$A,0))</f>
        <v>99377</v>
      </c>
      <c r="K854" s="138">
        <f t="shared" si="665"/>
        <v>426.50374060396263</v>
      </c>
      <c r="L854" s="139">
        <f t="shared" si="666"/>
        <v>119252.4</v>
      </c>
      <c r="M854" s="140">
        <f t="shared" si="667"/>
        <v>119252.4</v>
      </c>
      <c r="N854" s="141">
        <f t="shared" si="668"/>
        <v>437.76343935590722</v>
      </c>
      <c r="O854" s="142">
        <f t="shared" si="669"/>
        <v>52204340.775446385</v>
      </c>
      <c r="P854" s="143">
        <f>INDEX(รายได้แยกตามสิทธิ!$E:$E,MATCH(CalBudget2567!$D854,รายได้แยกตามสิทธิ!$B:$B,0))</f>
        <v>5324730.72</v>
      </c>
      <c r="Q854" s="138">
        <f>INDEX(ผลงานOPDVisit_HDC!$D:$D,MATCH(CalBudget2567!$D854,ผลงานOPDVisit_HDC!$A:$A,0))</f>
        <v>12146</v>
      </c>
      <c r="R854" s="138">
        <f t="shared" si="670"/>
        <v>438.39376914210436</v>
      </c>
      <c r="S854" s="139">
        <f t="shared" si="671"/>
        <v>14575.199999999999</v>
      </c>
      <c r="T854" s="140">
        <f t="shared" si="672"/>
        <v>14575.199999999999</v>
      </c>
      <c r="U854" s="141">
        <f t="shared" si="673"/>
        <v>449.9673646474559</v>
      </c>
      <c r="V854" s="142">
        <f t="shared" si="674"/>
        <v>6558364.3332095984</v>
      </c>
      <c r="W854" s="143">
        <f>INDEX(รายได้แยกตามสิทธิ!$F:$F,MATCH(CalBudget2567!$D854,รายได้แยกตามสิทธิ!$B:$B,0))</f>
        <v>658339.80000000005</v>
      </c>
      <c r="X854" s="138">
        <f>INDEX(ผลงานOPDVisit_HDC!$E:$E,MATCH(CalBudget2567!$D854,ผลงานOPDVisit_HDC!$A:$A,0))</f>
        <v>5720</v>
      </c>
      <c r="Y854" s="138">
        <f t="shared" si="675"/>
        <v>115.09437062937064</v>
      </c>
      <c r="Z854" s="139">
        <f t="shared" si="676"/>
        <v>6864</v>
      </c>
      <c r="AA854" s="140">
        <f t="shared" si="677"/>
        <v>6864</v>
      </c>
      <c r="AB854" s="141">
        <f t="shared" si="678"/>
        <v>118.13286201398603</v>
      </c>
      <c r="AC854" s="142">
        <f t="shared" si="679"/>
        <v>810863.9648640001</v>
      </c>
      <c r="AD854" s="143">
        <f>INDEX(รายได้แยกตามสิทธิ!$G:$G,MATCH(CalBudget2567!$D854,รายได้แยกตามสิทธิ!$B:$B,0))</f>
        <v>19071.93</v>
      </c>
      <c r="AE854" s="138">
        <f>INDEX(ผลงานOPDVisit_HDC!$G:$G,MATCH(CalBudget2567!$D854,ผลงานOPDVisit_HDC!$A:$A,0))</f>
        <v>22</v>
      </c>
      <c r="AF854" s="138">
        <f t="shared" si="680"/>
        <v>866.90590909090906</v>
      </c>
      <c r="AG854" s="139">
        <f t="shared" si="681"/>
        <v>26.4</v>
      </c>
      <c r="AH854" s="140">
        <f t="shared" si="682"/>
        <v>26.4</v>
      </c>
      <c r="AI854" s="141">
        <f t="shared" si="683"/>
        <v>889.79222509090903</v>
      </c>
      <c r="AJ854" s="142">
        <f t="shared" si="684"/>
        <v>23490.514742399999</v>
      </c>
      <c r="AK854" s="143">
        <f>INDEX(รายได้แยกตามสิทธิ!$H:$H,MATCH(CalBudget2567!$D854,รายได้แยกตามสิทธิ!$B:$B,0))</f>
        <v>1828912.12</v>
      </c>
      <c r="AL854" s="138">
        <f>INDEX(ผลงานOPDVisit_HDC!$K:$K,MATCH(CalBudget2567!$D854,ผลงานOPDVisit_HDC!$A:$A,0))</f>
        <v>2945</v>
      </c>
      <c r="AM854" s="138">
        <f t="shared" si="685"/>
        <v>621.02279117147714</v>
      </c>
      <c r="AN854" s="139">
        <f t="shared" si="686"/>
        <v>3534</v>
      </c>
      <c r="AO854" s="140">
        <f t="shared" si="687"/>
        <v>3534</v>
      </c>
      <c r="AP854" s="141">
        <f t="shared" si="688"/>
        <v>637.41779285840414</v>
      </c>
      <c r="AQ854" s="142">
        <f t="shared" si="689"/>
        <v>2252634.4799616002</v>
      </c>
      <c r="AR854" s="144">
        <f t="shared" si="663"/>
        <v>61849694.068223983</v>
      </c>
      <c r="AS854" s="143">
        <f>INDEX(รายได้แยกตามสิทธิ!$I:$I,MATCH(CalBudget2567!$D854,รายได้แยกตามสิทธิ!$B:$B,0))</f>
        <v>23833218.260000002</v>
      </c>
      <c r="AT854" s="138">
        <f>INDEX(ผลงานAdjRw_DHES!$D:$D,MATCH(CalBudget2567!$D854,ผลงานAdjRw_DHES!$B:$B,0))</f>
        <v>2829.8112999999998</v>
      </c>
      <c r="AU854" s="143">
        <f t="shared" si="690"/>
        <v>8422.1934727591215</v>
      </c>
      <c r="AV854" s="139">
        <f t="shared" si="691"/>
        <v>3395.7735599999996</v>
      </c>
      <c r="AW854" s="140">
        <f t="shared" si="692"/>
        <v>3395.7735599999996</v>
      </c>
      <c r="AX854" s="141">
        <f t="shared" si="693"/>
        <v>8644.5393804399628</v>
      </c>
      <c r="AY854" s="142">
        <f t="shared" si="694"/>
        <v>29354898.266476803</v>
      </c>
      <c r="AZ854" s="143">
        <f>INDEX(รายได้แยกตามสิทธิ!$J:$J,MATCH(CalBudget2567!$D854,รายได้แยกตามสิทธิ!$B:$B,0))</f>
        <v>1440356.02</v>
      </c>
      <c r="BA854" s="138">
        <f>INDEX(ผลงานAdjRw_DHES!$F:$F,MATCH(CalBudget2567!$D854,ผลงานAdjRw_DHES!$B:$B,0))</f>
        <v>153.24789999999999</v>
      </c>
      <c r="BB854" s="143">
        <f t="shared" si="695"/>
        <v>9398.8630186775808</v>
      </c>
      <c r="BC854" s="139">
        <f t="shared" si="696"/>
        <v>183.89747999999997</v>
      </c>
      <c r="BD854" s="140">
        <f t="shared" si="697"/>
        <v>183.89747999999997</v>
      </c>
      <c r="BE854" s="141">
        <f t="shared" si="698"/>
        <v>9646.9930023706693</v>
      </c>
      <c r="BF854" s="142">
        <f t="shared" si="699"/>
        <v>1774057.7027135999</v>
      </c>
      <c r="BG854" s="143">
        <f>INDEX(รายได้แยกตามสิทธิ!$K:$K,MATCH(CalBudget2567!$D854,รายได้แยกตามสิทธิ!$B:$B,0))</f>
        <v>386329.27</v>
      </c>
      <c r="BH854" s="138">
        <f>INDEX(ผลงานAdjRw_DHES!$E:$E,MATCH(CalBudget2567!$D854,ผลงานAdjRw_DHES!$B:$B,0))</f>
        <v>53.193100000000008</v>
      </c>
      <c r="BI854" s="143">
        <f t="shared" si="700"/>
        <v>7262.7703593135193</v>
      </c>
      <c r="BJ854" s="139">
        <f t="shared" si="701"/>
        <v>63.831720000000004</v>
      </c>
      <c r="BK854" s="140">
        <f t="shared" si="702"/>
        <v>63.831720000000004</v>
      </c>
      <c r="BL854" s="141">
        <f t="shared" si="703"/>
        <v>7454.507496799396</v>
      </c>
      <c r="BM854" s="142">
        <f t="shared" si="704"/>
        <v>475834.03527359996</v>
      </c>
      <c r="BN854" s="143">
        <f>INDEX(รายได้แยกตามสิทธิ!$N:$N,MATCH(CalBudget2567!$D854,รายได้แยกตามสิทธิ!$B:$B,0))</f>
        <v>569347.24</v>
      </c>
      <c r="BO854" s="138">
        <f>INDEX(ผลงานAdjRw_DHES!$I:$I,MATCH(CalBudget2567!$D854,ผลงานAdjRw_DHES!$B:$B,0))</f>
        <v>131.08550000000039</v>
      </c>
      <c r="BP854" s="143">
        <f t="shared" si="705"/>
        <v>4343.3273703041014</v>
      </c>
      <c r="BQ854" s="139">
        <f t="shared" si="706"/>
        <v>157.30260000000047</v>
      </c>
      <c r="BR854" s="140">
        <f t="shared" si="707"/>
        <v>157.30260000000047</v>
      </c>
      <c r="BS854" s="141">
        <f t="shared" si="708"/>
        <v>4457.9912128801298</v>
      </c>
      <c r="BT854" s="142">
        <f t="shared" si="709"/>
        <v>701253.60856319999</v>
      </c>
      <c r="BU854" s="144">
        <f t="shared" si="710"/>
        <v>32306043.613027204</v>
      </c>
      <c r="BV854" s="145">
        <f t="shared" si="664"/>
        <v>94155737.681251183</v>
      </c>
      <c r="BW854" s="146">
        <f>INDEX(รายได้แยกตามสิทธิ!$Q:$Q,MATCH(CalBudget2567!$D854,รายได้แยกตามสิทธิ!$B:$B,0))</f>
        <v>0.46</v>
      </c>
      <c r="BX854" s="145">
        <f t="shared" si="711"/>
        <v>43311639.333375543</v>
      </c>
      <c r="BY854" s="141"/>
      <c r="BZ854" s="143">
        <f t="shared" si="712"/>
        <v>120210</v>
      </c>
      <c r="CA854" s="138">
        <f>INDEX(ผลงานOPDVisit_HDC!$C:$C,MATCH(CalBudget2567!$D854,ผลงานOPDVisit_HDC!$A:$A,0))</f>
        <v>120210</v>
      </c>
      <c r="CB854" s="138">
        <f t="shared" si="713"/>
        <v>0</v>
      </c>
    </row>
    <row r="855" spans="1:80" hidden="1" x14ac:dyDescent="0.7">
      <c r="A855" s="136">
        <f>COUNTA($D$16:D855)</f>
        <v>840</v>
      </c>
      <c r="B855" s="1">
        <v>12</v>
      </c>
      <c r="C855" s="2" t="s">
        <v>70</v>
      </c>
      <c r="D855" s="91" t="s">
        <v>913</v>
      </c>
      <c r="E855" s="3" t="s">
        <v>1798</v>
      </c>
      <c r="F855" s="4" t="s">
        <v>1876</v>
      </c>
      <c r="G855" s="1">
        <v>6</v>
      </c>
      <c r="H855" s="3" t="s">
        <v>2965</v>
      </c>
      <c r="I855" s="137">
        <f>INDEX(รายได้แยกตามสิทธิ!$D:$D,MATCH(CalBudget2567!$D855,รายได้แยกตามสิทธิ!$B:$B,0))</f>
        <v>21701721.739999998</v>
      </c>
      <c r="J855" s="138">
        <f>INDEX(ผลงานOPDVisit_HDC!$F:$F,MATCH(CalBudget2567!$D855,ผลงานOPDVisit_HDC!$A:$A,0))</f>
        <v>66302</v>
      </c>
      <c r="K855" s="138">
        <f t="shared" si="665"/>
        <v>327.31624596543088</v>
      </c>
      <c r="L855" s="139">
        <f t="shared" si="666"/>
        <v>79562.399999999994</v>
      </c>
      <c r="M855" s="140">
        <f t="shared" si="667"/>
        <v>79562.399999999994</v>
      </c>
      <c r="N855" s="141">
        <f t="shared" si="668"/>
        <v>335.95739485891824</v>
      </c>
      <c r="O855" s="142">
        <f t="shared" si="669"/>
        <v>26729576.632723194</v>
      </c>
      <c r="P855" s="143">
        <f>INDEX(รายได้แยกตามสิทธิ!$E:$E,MATCH(CalBudget2567!$D855,รายได้แยกตามสิทธิ!$B:$B,0))</f>
        <v>2564002.5099999998</v>
      </c>
      <c r="Q855" s="138">
        <f>INDEX(ผลงานOPDVisit_HDC!$D:$D,MATCH(CalBudget2567!$D855,ผลงานOPDVisit_HDC!$A:$A,0))</f>
        <v>8155</v>
      </c>
      <c r="R855" s="138">
        <f t="shared" si="670"/>
        <v>314.40864622930712</v>
      </c>
      <c r="S855" s="139">
        <f t="shared" si="671"/>
        <v>9786</v>
      </c>
      <c r="T855" s="140">
        <f t="shared" si="672"/>
        <v>9786</v>
      </c>
      <c r="U855" s="141">
        <f t="shared" si="673"/>
        <v>322.70903448976082</v>
      </c>
      <c r="V855" s="142">
        <f t="shared" si="674"/>
        <v>3158030.6115167993</v>
      </c>
      <c r="W855" s="143">
        <f>INDEX(รายได้แยกตามสิทธิ!$F:$F,MATCH(CalBudget2567!$D855,รายได้แยกตามสิทธิ!$B:$B,0))</f>
        <v>434100.04</v>
      </c>
      <c r="X855" s="138">
        <f>INDEX(ผลงานOPDVisit_HDC!$E:$E,MATCH(CalBudget2567!$D855,ผลงานOPDVisit_HDC!$A:$A,0))</f>
        <v>5153</v>
      </c>
      <c r="Y855" s="138">
        <f t="shared" si="675"/>
        <v>84.24219677857559</v>
      </c>
      <c r="Z855" s="139">
        <f t="shared" si="676"/>
        <v>6183.5999999999995</v>
      </c>
      <c r="AA855" s="140">
        <f t="shared" si="677"/>
        <v>6183.5999999999995</v>
      </c>
      <c r="AB855" s="141">
        <f t="shared" si="678"/>
        <v>86.466190773529988</v>
      </c>
      <c r="AC855" s="142">
        <f t="shared" si="679"/>
        <v>534672.3372672</v>
      </c>
      <c r="AD855" s="143">
        <f>INDEX(รายได้แยกตามสิทธิ!$G:$G,MATCH(CalBudget2567!$D855,รายได้แยกตามสิทธิ!$B:$B,0))</f>
        <v>0</v>
      </c>
      <c r="AE855" s="138">
        <f>INDEX(ผลงานOPDVisit_HDC!$G:$G,MATCH(CalBudget2567!$D855,ผลงานOPDVisit_HDC!$A:$A,0))</f>
        <v>0</v>
      </c>
      <c r="AF855" s="138">
        <f t="shared" si="680"/>
        <v>0</v>
      </c>
      <c r="AG855" s="139">
        <f t="shared" si="681"/>
        <v>0</v>
      </c>
      <c r="AH855" s="140">
        <f t="shared" si="682"/>
        <v>0</v>
      </c>
      <c r="AI855" s="141">
        <f t="shared" si="683"/>
        <v>0</v>
      </c>
      <c r="AJ855" s="142">
        <f t="shared" si="684"/>
        <v>0</v>
      </c>
      <c r="AK855" s="143">
        <f>INDEX(รายได้แยกตามสิทธิ!$H:$H,MATCH(CalBudget2567!$D855,รายได้แยกตามสิทธิ!$B:$B,0))</f>
        <v>990516</v>
      </c>
      <c r="AL855" s="138">
        <f>INDEX(ผลงานOPDVisit_HDC!$K:$K,MATCH(CalBudget2567!$D855,ผลงานOPDVisit_HDC!$A:$A,0))</f>
        <v>1104</v>
      </c>
      <c r="AM855" s="138">
        <f t="shared" si="685"/>
        <v>897.20652173913038</v>
      </c>
      <c r="AN855" s="139">
        <f t="shared" si="686"/>
        <v>1324.8</v>
      </c>
      <c r="AO855" s="140">
        <f t="shared" si="687"/>
        <v>1324.8</v>
      </c>
      <c r="AP855" s="141">
        <f t="shared" si="688"/>
        <v>920.89277391304347</v>
      </c>
      <c r="AQ855" s="142">
        <f t="shared" si="689"/>
        <v>1219998.74688</v>
      </c>
      <c r="AR855" s="144">
        <f t="shared" si="663"/>
        <v>31642278.328387193</v>
      </c>
      <c r="AS855" s="143">
        <f>INDEX(รายได้แยกตามสิทธิ!$I:$I,MATCH(CalBudget2567!$D855,รายได้แยกตามสิทธิ!$B:$B,0))</f>
        <v>14492970.119999999</v>
      </c>
      <c r="AT855" s="138">
        <f>INDEX(ผลงานAdjRw_DHES!$D:$D,MATCH(CalBudget2567!$D855,ผลงานAdjRw_DHES!$B:$B,0))</f>
        <v>1998.1466999999998</v>
      </c>
      <c r="AU855" s="143">
        <f t="shared" si="690"/>
        <v>7253.2062435656007</v>
      </c>
      <c r="AV855" s="139">
        <f t="shared" si="691"/>
        <v>2397.7760399999997</v>
      </c>
      <c r="AW855" s="140">
        <f t="shared" si="692"/>
        <v>2397.7760399999997</v>
      </c>
      <c r="AX855" s="141">
        <f t="shared" si="693"/>
        <v>7444.6908883957331</v>
      </c>
      <c r="AY855" s="142">
        <f t="shared" si="694"/>
        <v>17850701.4374016</v>
      </c>
      <c r="AZ855" s="143">
        <f>INDEX(รายได้แยกตามสิทธิ!$J:$J,MATCH(CalBudget2567!$D855,รายได้แยกตามสิทธิ!$B:$B,0))</f>
        <v>780615.76</v>
      </c>
      <c r="BA855" s="138">
        <f>INDEX(ผลงานAdjRw_DHES!$F:$F,MATCH(CalBudget2567!$D855,ผลงานAdjRw_DHES!$B:$B,0))</f>
        <v>73.832999999999998</v>
      </c>
      <c r="BB855" s="143">
        <f t="shared" si="695"/>
        <v>10572.721682716401</v>
      </c>
      <c r="BC855" s="139">
        <f t="shared" si="696"/>
        <v>88.599599999999995</v>
      </c>
      <c r="BD855" s="140">
        <f t="shared" si="697"/>
        <v>88.599599999999995</v>
      </c>
      <c r="BE855" s="141">
        <f t="shared" si="698"/>
        <v>10851.841535140115</v>
      </c>
      <c r="BF855" s="142">
        <f t="shared" si="699"/>
        <v>961468.81927680003</v>
      </c>
      <c r="BG855" s="143">
        <f>INDEX(รายได้แยกตามสิทธิ!$K:$K,MATCH(CalBudget2567!$D855,รายได้แยกตามสิทธิ!$B:$B,0))</f>
        <v>216127.48</v>
      </c>
      <c r="BH855" s="138">
        <f>INDEX(ผลงานAdjRw_DHES!$E:$E,MATCH(CalBudget2567!$D855,ผลงานAdjRw_DHES!$B:$B,0))</f>
        <v>50.031400000000005</v>
      </c>
      <c r="BI855" s="143">
        <f t="shared" si="700"/>
        <v>4319.8367425256938</v>
      </c>
      <c r="BJ855" s="139">
        <f t="shared" si="701"/>
        <v>60.037680000000002</v>
      </c>
      <c r="BK855" s="140">
        <f t="shared" si="702"/>
        <v>60.037680000000002</v>
      </c>
      <c r="BL855" s="141">
        <f t="shared" si="703"/>
        <v>4433.8804325283718</v>
      </c>
      <c r="BM855" s="142">
        <f t="shared" si="704"/>
        <v>266199.89456639998</v>
      </c>
      <c r="BN855" s="143">
        <f>INDEX(รายได้แยกตามสิทธิ!$N:$N,MATCH(CalBudget2567!$D855,รายได้แยกตามสิทธิ!$B:$B,0))</f>
        <v>264785</v>
      </c>
      <c r="BO855" s="138">
        <f>INDEX(ผลงานAdjRw_DHES!$I:$I,MATCH(CalBudget2567!$D855,ผลงานAdjRw_DHES!$B:$B,0))</f>
        <v>105.65559999999996</v>
      </c>
      <c r="BP855" s="143">
        <f t="shared" si="705"/>
        <v>2506.1142050208423</v>
      </c>
      <c r="BQ855" s="139">
        <f t="shared" si="706"/>
        <v>126.78671999999995</v>
      </c>
      <c r="BR855" s="140">
        <f t="shared" si="707"/>
        <v>126.78671999999995</v>
      </c>
      <c r="BS855" s="141">
        <f t="shared" si="708"/>
        <v>2572.2756200333924</v>
      </c>
      <c r="BT855" s="142">
        <f t="shared" si="709"/>
        <v>326130.38879999996</v>
      </c>
      <c r="BU855" s="144">
        <f t="shared" si="710"/>
        <v>19404500.540044796</v>
      </c>
      <c r="BV855" s="145">
        <f t="shared" si="664"/>
        <v>51046778.868431985</v>
      </c>
      <c r="BW855" s="146">
        <f>INDEX(รายได้แยกตามสิทธิ!$Q:$Q,MATCH(CalBudget2567!$D855,รายได้แยกตามสิทธิ!$B:$B,0))</f>
        <v>0.48</v>
      </c>
      <c r="BX855" s="145">
        <f t="shared" si="711"/>
        <v>24502453.856847353</v>
      </c>
      <c r="BY855" s="141"/>
      <c r="BZ855" s="143">
        <f t="shared" si="712"/>
        <v>80714</v>
      </c>
      <c r="CA855" s="138">
        <f>INDEX(ผลงานOPDVisit_HDC!$C:$C,MATCH(CalBudget2567!$D855,ผลงานOPDVisit_HDC!$A:$A,0))</f>
        <v>80714</v>
      </c>
      <c r="CB855" s="138">
        <f t="shared" si="713"/>
        <v>0</v>
      </c>
    </row>
    <row r="856" spans="1:80" hidden="1" x14ac:dyDescent="0.7">
      <c r="A856" s="136">
        <f>COUNTA($D$16:D856)</f>
        <v>841</v>
      </c>
      <c r="B856" s="1">
        <v>12</v>
      </c>
      <c r="C856" s="2" t="s">
        <v>70</v>
      </c>
      <c r="D856" s="91" t="s">
        <v>914</v>
      </c>
      <c r="E856" s="3" t="s">
        <v>1799</v>
      </c>
      <c r="F856" s="4" t="s">
        <v>1876</v>
      </c>
      <c r="G856" s="1">
        <v>6</v>
      </c>
      <c r="H856" s="3" t="s">
        <v>2965</v>
      </c>
      <c r="I856" s="137">
        <f>INDEX(รายได้แยกตามสิทธิ!$D:$D,MATCH(CalBudget2567!$D856,รายได้แยกตามสิทธิ!$B:$B,0))</f>
        <v>36561171.229999997</v>
      </c>
      <c r="J856" s="138">
        <f>INDEX(ผลงานOPDVisit_HDC!$F:$F,MATCH(CalBudget2567!$D856,ผลงานOPDVisit_HDC!$A:$A,0))</f>
        <v>84539</v>
      </c>
      <c r="K856" s="138">
        <f t="shared" si="665"/>
        <v>432.4769778445451</v>
      </c>
      <c r="L856" s="139">
        <f t="shared" si="666"/>
        <v>101446.8</v>
      </c>
      <c r="M856" s="140">
        <f t="shared" si="667"/>
        <v>101446.8</v>
      </c>
      <c r="N856" s="141">
        <f t="shared" si="668"/>
        <v>443.89437005964112</v>
      </c>
      <c r="O856" s="142">
        <f t="shared" si="669"/>
        <v>45031663.380566403</v>
      </c>
      <c r="P856" s="143">
        <f>INDEX(รายได้แยกตามสิทธิ!$E:$E,MATCH(CalBudget2567!$D856,รายได้แยกตามสิทธิ!$B:$B,0))</f>
        <v>5358236.37</v>
      </c>
      <c r="Q856" s="138">
        <f>INDEX(ผลงานOPDVisit_HDC!$D:$D,MATCH(CalBudget2567!$D856,ผลงานOPDVisit_HDC!$A:$A,0))</f>
        <v>11363</v>
      </c>
      <c r="R856" s="138">
        <f t="shared" si="670"/>
        <v>471.55120742761596</v>
      </c>
      <c r="S856" s="139">
        <f t="shared" si="671"/>
        <v>13635.6</v>
      </c>
      <c r="T856" s="140">
        <f t="shared" si="672"/>
        <v>13635.6</v>
      </c>
      <c r="U856" s="141">
        <f t="shared" si="673"/>
        <v>484.000159303705</v>
      </c>
      <c r="V856" s="142">
        <f t="shared" si="674"/>
        <v>6599632.5722016003</v>
      </c>
      <c r="W856" s="143">
        <f>INDEX(รายได้แยกตามสิทธิ!$F:$F,MATCH(CalBudget2567!$D856,รายได้แยกตามสิทธิ!$B:$B,0))</f>
        <v>835791.26</v>
      </c>
      <c r="X856" s="138">
        <f>INDEX(ผลงานOPDVisit_HDC!$E:$E,MATCH(CalBudget2567!$D856,ผลงานOPDVisit_HDC!$A:$A,0))</f>
        <v>6021</v>
      </c>
      <c r="Y856" s="138">
        <f t="shared" si="675"/>
        <v>138.81269888722804</v>
      </c>
      <c r="Z856" s="139">
        <f t="shared" si="676"/>
        <v>7225.2</v>
      </c>
      <c r="AA856" s="140">
        <f t="shared" si="677"/>
        <v>7225.2</v>
      </c>
      <c r="AB856" s="141">
        <f t="shared" si="678"/>
        <v>142.47735413785085</v>
      </c>
      <c r="AC856" s="142">
        <f t="shared" si="679"/>
        <v>1029427.3791167999</v>
      </c>
      <c r="AD856" s="143">
        <f>INDEX(รายได้แยกตามสิทธิ!$G:$G,MATCH(CalBudget2567!$D856,รายได้แยกตามสิทธิ!$B:$B,0))</f>
        <v>7558</v>
      </c>
      <c r="AE856" s="138">
        <f>INDEX(ผลงานOPDVisit_HDC!$G:$G,MATCH(CalBudget2567!$D856,ผลงานOPDVisit_HDC!$A:$A,0))</f>
        <v>24</v>
      </c>
      <c r="AF856" s="138">
        <f t="shared" si="680"/>
        <v>314.91666666666669</v>
      </c>
      <c r="AG856" s="139">
        <f t="shared" si="681"/>
        <v>28.799999999999997</v>
      </c>
      <c r="AH856" s="140">
        <f t="shared" si="682"/>
        <v>28.799999999999997</v>
      </c>
      <c r="AI856" s="141">
        <f t="shared" si="683"/>
        <v>323.2304666666667</v>
      </c>
      <c r="AJ856" s="142">
        <f t="shared" si="684"/>
        <v>9309.0374400000001</v>
      </c>
      <c r="AK856" s="143">
        <f>INDEX(รายได้แยกตามสิทธิ!$H:$H,MATCH(CalBudget2567!$D856,รายได้แยกตามสิทธิ!$B:$B,0))</f>
        <v>1320044.04</v>
      </c>
      <c r="AL856" s="138">
        <f>INDEX(ผลงานOPDVisit_HDC!$K:$K,MATCH(CalBudget2567!$D856,ผลงานOPDVisit_HDC!$A:$A,0))</f>
        <v>247</v>
      </c>
      <c r="AM856" s="138">
        <f t="shared" si="685"/>
        <v>5344.307854251012</v>
      </c>
      <c r="AN856" s="139">
        <f t="shared" si="686"/>
        <v>296.39999999999998</v>
      </c>
      <c r="AO856" s="140">
        <f t="shared" si="687"/>
        <v>296.39999999999998</v>
      </c>
      <c r="AP856" s="141">
        <f t="shared" si="688"/>
        <v>5485.3975816032389</v>
      </c>
      <c r="AQ856" s="142">
        <f t="shared" si="689"/>
        <v>1625871.8431871999</v>
      </c>
      <c r="AR856" s="144">
        <f t="shared" si="663"/>
        <v>54295904.212512009</v>
      </c>
      <c r="AS856" s="143">
        <f>INDEX(รายได้แยกตามสิทธิ!$I:$I,MATCH(CalBudget2567!$D856,รายได้แยกตามสิทธิ!$B:$B,0))</f>
        <v>20061162.440000001</v>
      </c>
      <c r="AT856" s="138">
        <f>INDEX(ผลงานAdjRw_DHES!$D:$D,MATCH(CalBudget2567!$D856,ผลงานAdjRw_DHES!$B:$B,0))</f>
        <v>1698.5514000000001</v>
      </c>
      <c r="AU856" s="143">
        <f t="shared" si="690"/>
        <v>11810.74793497565</v>
      </c>
      <c r="AV856" s="139">
        <f t="shared" si="691"/>
        <v>2038.2616800000001</v>
      </c>
      <c r="AW856" s="140">
        <f t="shared" si="692"/>
        <v>2038.2616800000001</v>
      </c>
      <c r="AX856" s="141">
        <f t="shared" si="693"/>
        <v>12122.551680459008</v>
      </c>
      <c r="AY856" s="142">
        <f t="shared" si="694"/>
        <v>24708932.554099202</v>
      </c>
      <c r="AZ856" s="143">
        <f>INDEX(รายได้แยกตามสิทธิ!$J:$J,MATCH(CalBudget2567!$D856,รายได้แยกตามสิทธิ!$B:$B,0))</f>
        <v>2206374.5699999998</v>
      </c>
      <c r="BA856" s="138">
        <f>INDEX(ผลงานAdjRw_DHES!$F:$F,MATCH(CalBudget2567!$D856,ผลงานAdjRw_DHES!$B:$B,0))</f>
        <v>0</v>
      </c>
      <c r="BB856" s="143">
        <f t="shared" si="695"/>
        <v>0</v>
      </c>
      <c r="BC856" s="139">
        <f t="shared" si="696"/>
        <v>0</v>
      </c>
      <c r="BD856" s="140">
        <f t="shared" si="697"/>
        <v>0</v>
      </c>
      <c r="BE856" s="141">
        <f t="shared" si="698"/>
        <v>0</v>
      </c>
      <c r="BF856" s="142">
        <f t="shared" si="699"/>
        <v>0</v>
      </c>
      <c r="BG856" s="143">
        <f>INDEX(รายได้แยกตามสิทธิ!$K:$K,MATCH(CalBudget2567!$D856,รายได้แยกตามสิทธิ!$B:$B,0))</f>
        <v>823443.99</v>
      </c>
      <c r="BH856" s="138">
        <f>INDEX(ผลงานAdjRw_DHES!$E:$E,MATCH(CalBudget2567!$D856,ผลงานAdjRw_DHES!$B:$B,0))</f>
        <v>25.5062</v>
      </c>
      <c r="BI856" s="143">
        <f t="shared" si="700"/>
        <v>32284.071715896527</v>
      </c>
      <c r="BJ856" s="139">
        <f t="shared" si="701"/>
        <v>30.607439999999997</v>
      </c>
      <c r="BK856" s="140">
        <f t="shared" si="702"/>
        <v>30.607439999999997</v>
      </c>
      <c r="BL856" s="141">
        <f t="shared" si="703"/>
        <v>33136.371209196193</v>
      </c>
      <c r="BM856" s="142">
        <f t="shared" si="704"/>
        <v>1014219.4936031998</v>
      </c>
      <c r="BN856" s="143">
        <f>INDEX(รายได้แยกตามสิทธิ!$N:$N,MATCH(CalBudget2567!$D856,รายได้แยกตามสิทธิ!$B:$B,0))</f>
        <v>558465.81999999995</v>
      </c>
      <c r="BO856" s="138">
        <f>INDEX(ผลงานAdjRw_DHES!$I:$I,MATCH(CalBudget2567!$D856,ผลงานAdjRw_DHES!$B:$B,0))</f>
        <v>159.46389999999977</v>
      </c>
      <c r="BP856" s="143">
        <f t="shared" si="705"/>
        <v>3502.1457521106704</v>
      </c>
      <c r="BQ856" s="139">
        <f t="shared" si="706"/>
        <v>191.35667999999973</v>
      </c>
      <c r="BR856" s="140">
        <f t="shared" si="707"/>
        <v>191.35667999999973</v>
      </c>
      <c r="BS856" s="141">
        <f t="shared" si="708"/>
        <v>3594.6023999663921</v>
      </c>
      <c r="BT856" s="142">
        <f t="shared" si="709"/>
        <v>687851.18117759994</v>
      </c>
      <c r="BU856" s="144">
        <f t="shared" si="710"/>
        <v>26411003.228880003</v>
      </c>
      <c r="BV856" s="145">
        <f t="shared" si="664"/>
        <v>80706907.441392004</v>
      </c>
      <c r="BW856" s="146">
        <f>INDEX(รายได้แยกตามสิทธิ!$Q:$Q,MATCH(CalBudget2567!$D856,รายได้แยกตามสิทธิ!$B:$B,0))</f>
        <v>0.43</v>
      </c>
      <c r="BX856" s="145">
        <f t="shared" si="711"/>
        <v>34703970.199798562</v>
      </c>
      <c r="BY856" s="141"/>
      <c r="BZ856" s="143">
        <f t="shared" si="712"/>
        <v>102194</v>
      </c>
      <c r="CA856" s="138">
        <f>INDEX(ผลงานOPDVisit_HDC!$C:$C,MATCH(CalBudget2567!$D856,ผลงานOPDVisit_HDC!$A:$A,0))</f>
        <v>102194</v>
      </c>
      <c r="CB856" s="138">
        <f t="shared" si="713"/>
        <v>0</v>
      </c>
    </row>
    <row r="857" spans="1:80" hidden="1" x14ac:dyDescent="0.7">
      <c r="A857" s="136">
        <f>COUNTA($D$16:D857)</f>
        <v>842</v>
      </c>
      <c r="B857" s="1">
        <v>12</v>
      </c>
      <c r="C857" s="2" t="s">
        <v>70</v>
      </c>
      <c r="D857" s="91" t="s">
        <v>915</v>
      </c>
      <c r="E857" s="3" t="s">
        <v>1800</v>
      </c>
      <c r="F857" s="4" t="s">
        <v>1876</v>
      </c>
      <c r="G857" s="1">
        <v>5</v>
      </c>
      <c r="H857" s="3" t="s">
        <v>2964</v>
      </c>
      <c r="I857" s="137">
        <f>INDEX(รายได้แยกตามสิทธิ!$D:$D,MATCH(CalBudget2567!$D857,รายได้แยกตามสิทธิ!$B:$B,0))</f>
        <v>13036160.119999999</v>
      </c>
      <c r="J857" s="138">
        <f>INDEX(ผลงานOPDVisit_HDC!$F:$F,MATCH(CalBudget2567!$D857,ผลงานOPDVisit_HDC!$A:$A,0))</f>
        <v>37087</v>
      </c>
      <c r="K857" s="138">
        <f t="shared" si="665"/>
        <v>351.50214684390755</v>
      </c>
      <c r="L857" s="139">
        <f t="shared" si="666"/>
        <v>44504.4</v>
      </c>
      <c r="M857" s="140">
        <f t="shared" si="667"/>
        <v>44504.4</v>
      </c>
      <c r="N857" s="141">
        <f t="shared" si="668"/>
        <v>360.78180352058672</v>
      </c>
      <c r="O857" s="142">
        <f t="shared" si="669"/>
        <v>16056377.696601599</v>
      </c>
      <c r="P857" s="143">
        <f>INDEX(รายได้แยกตามสิทธิ!$E:$E,MATCH(CalBudget2567!$D857,รายได้แยกตามสิทธิ!$B:$B,0))</f>
        <v>3674066.62</v>
      </c>
      <c r="Q857" s="138">
        <f>INDEX(ผลงานOPDVisit_HDC!$D:$D,MATCH(CalBudget2567!$D857,ผลงานOPDVisit_HDC!$A:$A,0))</f>
        <v>6969</v>
      </c>
      <c r="R857" s="138">
        <f t="shared" si="670"/>
        <v>527.20140909743145</v>
      </c>
      <c r="S857" s="139">
        <f t="shared" si="671"/>
        <v>8362.7999999999993</v>
      </c>
      <c r="T857" s="140">
        <f t="shared" si="672"/>
        <v>8362.7999999999993</v>
      </c>
      <c r="U857" s="141">
        <f t="shared" si="673"/>
        <v>541.11952629760367</v>
      </c>
      <c r="V857" s="142">
        <f t="shared" si="674"/>
        <v>4525274.3745215992</v>
      </c>
      <c r="W857" s="143">
        <f>INDEX(รายได้แยกตามสิทธิ!$F:$F,MATCH(CalBudget2567!$D857,รายได้แยกตามสิทธิ!$B:$B,0))</f>
        <v>386145.31</v>
      </c>
      <c r="X857" s="138">
        <f>INDEX(ผลงานOPDVisit_HDC!$E:$E,MATCH(CalBudget2567!$D857,ผลงานOPDVisit_HDC!$A:$A,0))</f>
        <v>12181</v>
      </c>
      <c r="Y857" s="138">
        <f t="shared" si="675"/>
        <v>31.70062474345292</v>
      </c>
      <c r="Z857" s="139">
        <f t="shared" si="676"/>
        <v>14617.199999999999</v>
      </c>
      <c r="AA857" s="140">
        <f t="shared" si="677"/>
        <v>14617.199999999999</v>
      </c>
      <c r="AB857" s="141">
        <f t="shared" si="678"/>
        <v>32.537521236680078</v>
      </c>
      <c r="AC857" s="142">
        <f t="shared" si="679"/>
        <v>475607.45542080002</v>
      </c>
      <c r="AD857" s="143">
        <f>INDEX(รายได้แยกตามสิทธิ!$G:$G,MATCH(CalBudget2567!$D857,รายได้แยกตามสิทธิ!$B:$B,0))</f>
        <v>50</v>
      </c>
      <c r="AE857" s="138">
        <f>INDEX(ผลงานOPDVisit_HDC!$G:$G,MATCH(CalBudget2567!$D857,ผลงานOPDVisit_HDC!$A:$A,0))</f>
        <v>25</v>
      </c>
      <c r="AF857" s="138">
        <f t="shared" si="680"/>
        <v>2</v>
      </c>
      <c r="AG857" s="139">
        <f t="shared" si="681"/>
        <v>30</v>
      </c>
      <c r="AH857" s="140">
        <f t="shared" si="682"/>
        <v>30</v>
      </c>
      <c r="AI857" s="141">
        <f t="shared" si="683"/>
        <v>2.0528</v>
      </c>
      <c r="AJ857" s="142">
        <f t="shared" si="684"/>
        <v>61.583999999999996</v>
      </c>
      <c r="AK857" s="143">
        <f>INDEX(รายได้แยกตามสิทธิ!$H:$H,MATCH(CalBudget2567!$D857,รายได้แยกตามสิทธิ!$B:$B,0))</f>
        <v>682878.5</v>
      </c>
      <c r="AL857" s="138">
        <f>INDEX(ผลงานOPDVisit_HDC!$K:$K,MATCH(CalBudget2567!$D857,ผลงานOPDVisit_HDC!$A:$A,0))</f>
        <v>211</v>
      </c>
      <c r="AM857" s="138">
        <f t="shared" si="685"/>
        <v>3236.3909952606637</v>
      </c>
      <c r="AN857" s="139">
        <f t="shared" si="686"/>
        <v>253.2</v>
      </c>
      <c r="AO857" s="140">
        <f t="shared" si="687"/>
        <v>253.2</v>
      </c>
      <c r="AP857" s="141">
        <f t="shared" si="688"/>
        <v>3321.8317175355451</v>
      </c>
      <c r="AQ857" s="142">
        <f t="shared" si="689"/>
        <v>841087.79087999999</v>
      </c>
      <c r="AR857" s="144">
        <f t="shared" si="663"/>
        <v>21898408.901423994</v>
      </c>
      <c r="AS857" s="143">
        <f>INDEX(รายได้แยกตามสิทธิ!$I:$I,MATCH(CalBudget2567!$D857,รายได้แยกตามสิทธิ!$B:$B,0))</f>
        <v>7077773.54</v>
      </c>
      <c r="AT857" s="138">
        <f>INDEX(ผลงานAdjRw_DHES!$D:$D,MATCH(CalBudget2567!$D857,ผลงานAdjRw_DHES!$B:$B,0))</f>
        <v>919.99800000000005</v>
      </c>
      <c r="AU857" s="143">
        <f t="shared" si="690"/>
        <v>7693.248833149637</v>
      </c>
      <c r="AV857" s="139">
        <f t="shared" si="691"/>
        <v>1103.9975999999999</v>
      </c>
      <c r="AW857" s="140">
        <f t="shared" si="692"/>
        <v>1103.9975999999999</v>
      </c>
      <c r="AX857" s="141">
        <f t="shared" si="693"/>
        <v>7896.3506023447871</v>
      </c>
      <c r="AY857" s="142">
        <f t="shared" si="694"/>
        <v>8717552.1137471981</v>
      </c>
      <c r="AZ857" s="143">
        <f>INDEX(รายได้แยกตามสิทธิ!$J:$J,MATCH(CalBudget2567!$D857,รายได้แยกตามสิทธิ!$B:$B,0))</f>
        <v>865201.16</v>
      </c>
      <c r="BA857" s="138">
        <f>INDEX(ผลงานAdjRw_DHES!$F:$F,MATCH(CalBudget2567!$D857,ผลงานAdjRw_DHES!$B:$B,0))</f>
        <v>68.165999999999997</v>
      </c>
      <c r="BB857" s="143">
        <f t="shared" si="695"/>
        <v>12692.561687644868</v>
      </c>
      <c r="BC857" s="139">
        <f t="shared" si="696"/>
        <v>81.799199999999999</v>
      </c>
      <c r="BD857" s="140">
        <f t="shared" si="697"/>
        <v>81.799199999999999</v>
      </c>
      <c r="BE857" s="141">
        <f t="shared" si="698"/>
        <v>13027.645316198692</v>
      </c>
      <c r="BF857" s="142">
        <f t="shared" si="699"/>
        <v>1065650.9647488</v>
      </c>
      <c r="BG857" s="143">
        <f>INDEX(รายได้แยกตามสิทธิ!$K:$K,MATCH(CalBudget2567!$D857,รายได้แยกตามสิทธิ!$B:$B,0))</f>
        <v>114690.95</v>
      </c>
      <c r="BH857" s="138">
        <f>INDEX(ผลงานAdjRw_DHES!$E:$E,MATCH(CalBudget2567!$D857,ผลงานAdjRw_DHES!$B:$B,0))</f>
        <v>17.721</v>
      </c>
      <c r="BI857" s="143">
        <f t="shared" si="700"/>
        <v>6472.0360024829297</v>
      </c>
      <c r="BJ857" s="139">
        <f t="shared" si="701"/>
        <v>21.2652</v>
      </c>
      <c r="BK857" s="140">
        <f t="shared" si="702"/>
        <v>21.2652</v>
      </c>
      <c r="BL857" s="141">
        <f t="shared" si="703"/>
        <v>6642.8977529484791</v>
      </c>
      <c r="BM857" s="142">
        <f t="shared" si="704"/>
        <v>141262.54929600001</v>
      </c>
      <c r="BN857" s="143">
        <f>INDEX(รายได้แยกตามสิทธิ!$N:$N,MATCH(CalBudget2567!$D857,รายได้แยกตามสิทธิ!$B:$B,0))</f>
        <v>391346.26</v>
      </c>
      <c r="BO857" s="138">
        <f>INDEX(ผลงานAdjRw_DHES!$I:$I,MATCH(CalBudget2567!$D857,ผลงานAdjRw_DHES!$B:$B,0))</f>
        <v>106.69999999999999</v>
      </c>
      <c r="BP857" s="143">
        <f t="shared" si="705"/>
        <v>3667.7250234301787</v>
      </c>
      <c r="BQ857" s="139">
        <f t="shared" si="706"/>
        <v>128.04</v>
      </c>
      <c r="BR857" s="140">
        <f t="shared" si="707"/>
        <v>128.04</v>
      </c>
      <c r="BS857" s="141">
        <f t="shared" si="708"/>
        <v>3764.5529640487352</v>
      </c>
      <c r="BT857" s="142">
        <f t="shared" si="709"/>
        <v>482013.36151680001</v>
      </c>
      <c r="BU857" s="144">
        <f t="shared" si="710"/>
        <v>10406478.989308797</v>
      </c>
      <c r="BV857" s="145">
        <f t="shared" si="664"/>
        <v>32304887.890732791</v>
      </c>
      <c r="BW857" s="146">
        <f>INDEX(รายได้แยกตามสิทธิ!$Q:$Q,MATCH(CalBudget2567!$D857,รายได้แยกตามสิทธิ!$B:$B,0))</f>
        <v>0.39</v>
      </c>
      <c r="BX857" s="145">
        <f t="shared" si="711"/>
        <v>12598906.27738579</v>
      </c>
      <c r="BY857" s="141"/>
      <c r="BZ857" s="143">
        <f t="shared" si="712"/>
        <v>56473</v>
      </c>
      <c r="CA857" s="138">
        <f>INDEX(ผลงานOPDVisit_HDC!$C:$C,MATCH(CalBudget2567!$D857,ผลงานOPDVisit_HDC!$A:$A,0))</f>
        <v>56473</v>
      </c>
      <c r="CB857" s="138">
        <f t="shared" si="713"/>
        <v>0</v>
      </c>
    </row>
    <row r="858" spans="1:80" hidden="1" x14ac:dyDescent="0.7">
      <c r="A858" s="136">
        <f>COUNTA($D$16:D858)</f>
        <v>843</v>
      </c>
      <c r="B858" s="1">
        <v>12</v>
      </c>
      <c r="C858" s="2" t="s">
        <v>70</v>
      </c>
      <c r="D858" s="91" t="s">
        <v>916</v>
      </c>
      <c r="E858" s="3" t="s">
        <v>1801</v>
      </c>
      <c r="F858" s="4" t="s">
        <v>1876</v>
      </c>
      <c r="G858" s="1">
        <v>6</v>
      </c>
      <c r="H858" s="3" t="s">
        <v>2965</v>
      </c>
      <c r="I858" s="137">
        <f>INDEX(รายได้แยกตามสิทธิ!$D:$D,MATCH(CalBudget2567!$D858,รายได้แยกตามสิทธิ!$B:$B,0))</f>
        <v>13612570.890000001</v>
      </c>
      <c r="J858" s="138">
        <f>INDEX(ผลงานOPDVisit_HDC!$F:$F,MATCH(CalBudget2567!$D858,ผลงานOPDVisit_HDC!$A:$A,0))</f>
        <v>68050</v>
      </c>
      <c r="K858" s="138">
        <f t="shared" si="665"/>
        <v>200.037779426892</v>
      </c>
      <c r="L858" s="139">
        <f t="shared" si="666"/>
        <v>81660</v>
      </c>
      <c r="M858" s="140">
        <f t="shared" si="667"/>
        <v>81660</v>
      </c>
      <c r="N858" s="141">
        <f t="shared" si="668"/>
        <v>205.31877680376195</v>
      </c>
      <c r="O858" s="142">
        <f t="shared" si="669"/>
        <v>16766331.313795201</v>
      </c>
      <c r="P858" s="143">
        <f>INDEX(รายได้แยกตามสิทธิ!$E:$E,MATCH(CalBudget2567!$D858,รายได้แยกตามสิทธิ!$B:$B,0))</f>
        <v>7688588.25</v>
      </c>
      <c r="Q858" s="138">
        <f>INDEX(ผลงานOPDVisit_HDC!$D:$D,MATCH(CalBudget2567!$D858,ผลงานOPDVisit_HDC!$A:$A,0))</f>
        <v>11723</v>
      </c>
      <c r="R858" s="138">
        <f t="shared" si="670"/>
        <v>655.85500725070369</v>
      </c>
      <c r="S858" s="139">
        <f t="shared" si="671"/>
        <v>14067.6</v>
      </c>
      <c r="T858" s="140">
        <f t="shared" si="672"/>
        <v>14067.6</v>
      </c>
      <c r="U858" s="141">
        <f t="shared" si="673"/>
        <v>673.16957944212231</v>
      </c>
      <c r="V858" s="142">
        <f t="shared" si="674"/>
        <v>9469880.3757600002</v>
      </c>
      <c r="W858" s="143">
        <f>INDEX(รายได้แยกตามสิทธิ!$F:$F,MATCH(CalBudget2567!$D858,รายได้แยกตามสิทธิ!$B:$B,0))</f>
        <v>676153.75</v>
      </c>
      <c r="X858" s="138">
        <f>INDEX(ผลงานOPDVisit_HDC!$E:$E,MATCH(CalBudget2567!$D858,ผลงานOPDVisit_HDC!$A:$A,0))</f>
        <v>4292</v>
      </c>
      <c r="Y858" s="138">
        <f t="shared" si="675"/>
        <v>157.53815237651443</v>
      </c>
      <c r="Z858" s="139">
        <f t="shared" si="676"/>
        <v>5150.3999999999996</v>
      </c>
      <c r="AA858" s="140">
        <f t="shared" si="677"/>
        <v>5150.3999999999996</v>
      </c>
      <c r="AB858" s="141">
        <f t="shared" si="678"/>
        <v>161.69715959925441</v>
      </c>
      <c r="AC858" s="142">
        <f t="shared" si="679"/>
        <v>832805.05079999985</v>
      </c>
      <c r="AD858" s="143">
        <f>INDEX(รายได้แยกตามสิทธิ!$G:$G,MATCH(CalBudget2567!$D858,รายได้แยกตามสิทธิ!$B:$B,0))</f>
        <v>3426</v>
      </c>
      <c r="AE858" s="138">
        <f>INDEX(ผลงานOPDVisit_HDC!$G:$G,MATCH(CalBudget2567!$D858,ผลงานOPDVisit_HDC!$A:$A,0))</f>
        <v>44</v>
      </c>
      <c r="AF858" s="138">
        <f t="shared" si="680"/>
        <v>77.86363636363636</v>
      </c>
      <c r="AG858" s="139">
        <f t="shared" si="681"/>
        <v>52.8</v>
      </c>
      <c r="AH858" s="140">
        <f t="shared" si="682"/>
        <v>52.8</v>
      </c>
      <c r="AI858" s="141">
        <f t="shared" si="683"/>
        <v>79.919236363636358</v>
      </c>
      <c r="AJ858" s="142">
        <f t="shared" si="684"/>
        <v>4219.7356799999998</v>
      </c>
      <c r="AK858" s="143">
        <f>INDEX(รายได้แยกตามสิทธิ!$H:$H,MATCH(CalBudget2567!$D858,รายได้แยกตามสิทธิ!$B:$B,0))</f>
        <v>1965400.0899999999</v>
      </c>
      <c r="AL858" s="138">
        <f>INDEX(ผลงานOPDVisit_HDC!$K:$K,MATCH(CalBudget2567!$D858,ผลงานOPDVisit_HDC!$A:$A,0))</f>
        <v>1519</v>
      </c>
      <c r="AM858" s="138">
        <f t="shared" si="685"/>
        <v>1293.8776102699144</v>
      </c>
      <c r="AN858" s="139">
        <f t="shared" si="686"/>
        <v>1822.8</v>
      </c>
      <c r="AO858" s="140">
        <f t="shared" si="687"/>
        <v>1822.8</v>
      </c>
      <c r="AP858" s="141">
        <f t="shared" si="688"/>
        <v>1328.0359791810401</v>
      </c>
      <c r="AQ858" s="142">
        <f t="shared" si="689"/>
        <v>2420743.9828511998</v>
      </c>
      <c r="AR858" s="144">
        <f t="shared" si="663"/>
        <v>29493980.4588864</v>
      </c>
      <c r="AS858" s="143">
        <f>INDEX(รายได้แยกตามสิทธิ!$I:$I,MATCH(CalBudget2567!$D858,รายได้แยกตามสิทธิ!$B:$B,0))</f>
        <v>14174476.32</v>
      </c>
      <c r="AT858" s="138">
        <f>INDEX(ผลงานAdjRw_DHES!$D:$D,MATCH(CalBudget2567!$D858,ผลงานAdjRw_DHES!$B:$B,0))</f>
        <v>521.87509999999997</v>
      </c>
      <c r="AU858" s="143">
        <f t="shared" si="690"/>
        <v>27160.667983584579</v>
      </c>
      <c r="AV858" s="139">
        <f t="shared" si="691"/>
        <v>626.25011999999992</v>
      </c>
      <c r="AW858" s="140">
        <f t="shared" si="692"/>
        <v>626.25011999999992</v>
      </c>
      <c r="AX858" s="141">
        <f t="shared" si="693"/>
        <v>27877.709618351211</v>
      </c>
      <c r="AY858" s="142">
        <f t="shared" si="694"/>
        <v>17458418.993817598</v>
      </c>
      <c r="AZ858" s="143">
        <f>INDEX(รายได้แยกตามสิทธิ!$J:$J,MATCH(CalBudget2567!$D858,รายได้แยกตามสิทธิ!$B:$B,0))</f>
        <v>850794.24</v>
      </c>
      <c r="BA858" s="138">
        <f>INDEX(ผลงานAdjRw_DHES!$F:$F,MATCH(CalBudget2567!$D858,ผลงานAdjRw_DHES!$B:$B,0))</f>
        <v>27.25</v>
      </c>
      <c r="BB858" s="143">
        <f t="shared" si="695"/>
        <v>31221.806972477065</v>
      </c>
      <c r="BC858" s="139">
        <f t="shared" si="696"/>
        <v>32.699999999999996</v>
      </c>
      <c r="BD858" s="140">
        <f t="shared" si="697"/>
        <v>32.699999999999996</v>
      </c>
      <c r="BE858" s="141">
        <f t="shared" si="698"/>
        <v>32046.06267655046</v>
      </c>
      <c r="BF858" s="142">
        <f t="shared" si="699"/>
        <v>1047906.2495231999</v>
      </c>
      <c r="BG858" s="143">
        <f>INDEX(รายได้แยกตามสิทธิ!$K:$K,MATCH(CalBudget2567!$D858,รายได้แยกตามสิทธิ!$B:$B,0))</f>
        <v>176270.25</v>
      </c>
      <c r="BH858" s="138">
        <f>INDEX(ผลงานAdjRw_DHES!$E:$E,MATCH(CalBudget2567!$D858,ผลงานAdjRw_DHES!$B:$B,0))</f>
        <v>10.9709</v>
      </c>
      <c r="BI858" s="143">
        <f t="shared" si="700"/>
        <v>16067.07289283468</v>
      </c>
      <c r="BJ858" s="139">
        <f t="shared" si="701"/>
        <v>13.16508</v>
      </c>
      <c r="BK858" s="140">
        <f t="shared" si="702"/>
        <v>13.16508</v>
      </c>
      <c r="BL858" s="141">
        <f t="shared" si="703"/>
        <v>16491.243617205517</v>
      </c>
      <c r="BM858" s="142">
        <f t="shared" si="704"/>
        <v>217108.54152</v>
      </c>
      <c r="BN858" s="143">
        <f>INDEX(รายได้แยกตามสิทธิ!$N:$N,MATCH(CalBudget2567!$D858,รายได้แยกตามสิทธิ!$B:$B,0))</f>
        <v>809594.07</v>
      </c>
      <c r="BO858" s="138">
        <f>INDEX(ผลงานAdjRw_DHES!$I:$I,MATCH(CalBudget2567!$D858,ผลงานAdjRw_DHES!$B:$B,0))</f>
        <v>6.148699999999991</v>
      </c>
      <c r="BP858" s="143">
        <f t="shared" si="705"/>
        <v>131669.14469725327</v>
      </c>
      <c r="BQ858" s="139">
        <f t="shared" si="706"/>
        <v>7.3784399999999888</v>
      </c>
      <c r="BR858" s="140">
        <f t="shared" si="707"/>
        <v>7.3784399999999888</v>
      </c>
      <c r="BS858" s="141">
        <f t="shared" si="708"/>
        <v>135145.21011726075</v>
      </c>
      <c r="BT858" s="142">
        <f t="shared" si="709"/>
        <v>997160.82413759991</v>
      </c>
      <c r="BU858" s="144">
        <f t="shared" si="710"/>
        <v>19720594.608998396</v>
      </c>
      <c r="BV858" s="145">
        <f t="shared" si="664"/>
        <v>49214575.067884795</v>
      </c>
      <c r="BW858" s="146">
        <f>INDEX(รายได้แยกตามสิทธิ!$Q:$Q,MATCH(CalBudget2567!$D858,รายได้แยกตามสิทธิ!$B:$B,0))</f>
        <v>0.4</v>
      </c>
      <c r="BX858" s="145">
        <f t="shared" si="711"/>
        <v>19685830.02715392</v>
      </c>
      <c r="BY858" s="141"/>
      <c r="BZ858" s="143">
        <f t="shared" si="712"/>
        <v>85628</v>
      </c>
      <c r="CA858" s="138">
        <f>INDEX(ผลงานOPDVisit_HDC!$C:$C,MATCH(CalBudget2567!$D858,ผลงานOPDVisit_HDC!$A:$A,0))</f>
        <v>85628</v>
      </c>
      <c r="CB858" s="138">
        <f t="shared" si="713"/>
        <v>0</v>
      </c>
    </row>
    <row r="859" spans="1:80" hidden="1" x14ac:dyDescent="0.7">
      <c r="A859" s="136">
        <f>COUNTA($D$16:D859)</f>
        <v>844</v>
      </c>
      <c r="B859" s="1">
        <v>12</v>
      </c>
      <c r="C859" s="2" t="s">
        <v>70</v>
      </c>
      <c r="D859" s="91" t="s">
        <v>917</v>
      </c>
      <c r="E859" s="3" t="s">
        <v>1802</v>
      </c>
      <c r="F859" s="4" t="s">
        <v>1876</v>
      </c>
      <c r="G859" s="1">
        <v>6</v>
      </c>
      <c r="H859" s="3" t="s">
        <v>2965</v>
      </c>
      <c r="I859" s="137">
        <f>INDEX(รายได้แยกตามสิทธิ!$D:$D,MATCH(CalBudget2567!$D859,รายได้แยกตามสิทธิ!$B:$B,0))</f>
        <v>23922081.039999999</v>
      </c>
      <c r="J859" s="138">
        <f>INDEX(ผลงานOPDVisit_HDC!$F:$F,MATCH(CalBudget2567!$D859,ผลงานOPDVisit_HDC!$A:$A,0))</f>
        <v>57848</v>
      </c>
      <c r="K859" s="138">
        <f t="shared" si="665"/>
        <v>413.53341584843037</v>
      </c>
      <c r="L859" s="139">
        <f t="shared" si="666"/>
        <v>69417.599999999991</v>
      </c>
      <c r="M859" s="140">
        <f t="shared" si="667"/>
        <v>69417.599999999991</v>
      </c>
      <c r="N859" s="141">
        <f t="shared" si="668"/>
        <v>424.45069802682895</v>
      </c>
      <c r="O859" s="142">
        <f t="shared" si="669"/>
        <v>29464348.775347196</v>
      </c>
      <c r="P859" s="143">
        <f>INDEX(รายได้แยกตามสิทธิ!$E:$E,MATCH(CalBudget2567!$D859,รายได้แยกตามสิทธิ!$B:$B,0))</f>
        <v>1943453.76</v>
      </c>
      <c r="Q859" s="138">
        <f>INDEX(ผลงานOPDVisit_HDC!$D:$D,MATCH(CalBudget2567!$D859,ผลงานOPDVisit_HDC!$A:$A,0))</f>
        <v>5793</v>
      </c>
      <c r="R859" s="138">
        <f t="shared" si="670"/>
        <v>335.48312791299844</v>
      </c>
      <c r="S859" s="139">
        <f t="shared" si="671"/>
        <v>6951.5999999999995</v>
      </c>
      <c r="T859" s="140">
        <f t="shared" si="672"/>
        <v>6951.5999999999995</v>
      </c>
      <c r="U859" s="141">
        <f t="shared" si="673"/>
        <v>344.33988248990158</v>
      </c>
      <c r="V859" s="142">
        <f t="shared" si="674"/>
        <v>2393713.1271167998</v>
      </c>
      <c r="W859" s="143">
        <f>INDEX(รายได้แยกตามสิทธิ!$F:$F,MATCH(CalBudget2567!$D859,รายได้แยกตามสิทธิ!$B:$B,0))</f>
        <v>407642</v>
      </c>
      <c r="X859" s="138">
        <f>INDEX(ผลงานOPDVisit_HDC!$E:$E,MATCH(CalBudget2567!$D859,ผลงานOPDVisit_HDC!$A:$A,0))</f>
        <v>3546</v>
      </c>
      <c r="Y859" s="138">
        <f t="shared" si="675"/>
        <v>114.95826283135928</v>
      </c>
      <c r="Z859" s="139">
        <f t="shared" si="676"/>
        <v>4255.2</v>
      </c>
      <c r="AA859" s="140">
        <f t="shared" si="677"/>
        <v>4255.2</v>
      </c>
      <c r="AB859" s="141">
        <f t="shared" si="678"/>
        <v>117.99316097010717</v>
      </c>
      <c r="AC859" s="142">
        <f t="shared" si="679"/>
        <v>502084.49855999998</v>
      </c>
      <c r="AD859" s="143">
        <f>INDEX(รายได้แยกตามสิทธิ!$G:$G,MATCH(CalBudget2567!$D859,รายได้แยกตามสิทธิ!$B:$B,0))</f>
        <v>0</v>
      </c>
      <c r="AE859" s="138">
        <f>INDEX(ผลงานOPDVisit_HDC!$G:$G,MATCH(CalBudget2567!$D859,ผลงานOPDVisit_HDC!$A:$A,0))</f>
        <v>24</v>
      </c>
      <c r="AF859" s="138">
        <f t="shared" si="680"/>
        <v>0</v>
      </c>
      <c r="AG859" s="139">
        <f t="shared" si="681"/>
        <v>28.799999999999997</v>
      </c>
      <c r="AH859" s="140">
        <f t="shared" si="682"/>
        <v>28.799999999999997</v>
      </c>
      <c r="AI859" s="141">
        <f t="shared" si="683"/>
        <v>0</v>
      </c>
      <c r="AJ859" s="142">
        <f t="shared" si="684"/>
        <v>0</v>
      </c>
      <c r="AK859" s="143">
        <f>INDEX(รายได้แยกตามสิทธิ!$H:$H,MATCH(CalBudget2567!$D859,รายได้แยกตามสิทธิ!$B:$B,0))</f>
        <v>927077</v>
      </c>
      <c r="AL859" s="138">
        <f>INDEX(ผลงานOPDVisit_HDC!$K:$K,MATCH(CalBudget2567!$D859,ผลงานOPDVisit_HDC!$A:$A,0))</f>
        <v>0</v>
      </c>
      <c r="AM859" s="138">
        <f t="shared" si="685"/>
        <v>0</v>
      </c>
      <c r="AN859" s="139">
        <f t="shared" si="686"/>
        <v>0</v>
      </c>
      <c r="AO859" s="140">
        <f t="shared" si="687"/>
        <v>0</v>
      </c>
      <c r="AP859" s="141">
        <f t="shared" si="688"/>
        <v>0</v>
      </c>
      <c r="AQ859" s="142">
        <f t="shared" si="689"/>
        <v>0</v>
      </c>
      <c r="AR859" s="144">
        <f t="shared" si="663"/>
        <v>32360146.401023995</v>
      </c>
      <c r="AS859" s="143">
        <f>INDEX(รายได้แยกตามสิทธิ!$I:$I,MATCH(CalBudget2567!$D859,รายได้แยกตามสิทธิ!$B:$B,0))</f>
        <v>19575403.93</v>
      </c>
      <c r="AT859" s="138">
        <f>INDEX(ผลงานAdjRw_DHES!$D:$D,MATCH(CalBudget2567!$D859,ผลงานAdjRw_DHES!$B:$B,0))</f>
        <v>806.48539999999991</v>
      </c>
      <c r="AU859" s="143">
        <f t="shared" si="690"/>
        <v>24272.483953212297</v>
      </c>
      <c r="AV859" s="139">
        <f t="shared" si="691"/>
        <v>967.78247999999985</v>
      </c>
      <c r="AW859" s="140">
        <f t="shared" si="692"/>
        <v>967.78247999999985</v>
      </c>
      <c r="AX859" s="141">
        <f t="shared" si="693"/>
        <v>24913.277529577103</v>
      </c>
      <c r="AY859" s="142">
        <f t="shared" si="694"/>
        <v>24110633.512502398</v>
      </c>
      <c r="AZ859" s="143">
        <f>INDEX(รายได้แยกตามสิทธิ!$J:$J,MATCH(CalBudget2567!$D859,รายได้แยกตามสิทธิ!$B:$B,0))</f>
        <v>2512370.84</v>
      </c>
      <c r="BA859" s="138">
        <f>INDEX(ผลงานAdjRw_DHES!$F:$F,MATCH(CalBudget2567!$D859,ผลงานAdjRw_DHES!$B:$B,0))</f>
        <v>57.166899999999998</v>
      </c>
      <c r="BB859" s="143">
        <f t="shared" si="695"/>
        <v>43947.998579597632</v>
      </c>
      <c r="BC859" s="139">
        <f t="shared" si="696"/>
        <v>68.600279999999998</v>
      </c>
      <c r="BD859" s="140">
        <f t="shared" si="697"/>
        <v>68.600279999999998</v>
      </c>
      <c r="BE859" s="141">
        <f t="shared" si="698"/>
        <v>45108.225742099006</v>
      </c>
      <c r="BF859" s="142">
        <f t="shared" si="699"/>
        <v>3094436.9162111995</v>
      </c>
      <c r="BG859" s="143">
        <f>INDEX(รายได้แยกตามสิทธิ!$K:$K,MATCH(CalBudget2567!$D859,รายได้แยกตามสิทธิ!$B:$B,0))</f>
        <v>296506</v>
      </c>
      <c r="BH859" s="138">
        <f>INDEX(ผลงานAdjRw_DHES!$E:$E,MATCH(CalBudget2567!$D859,ผลงานAdjRw_DHES!$B:$B,0))</f>
        <v>23.725100000000005</v>
      </c>
      <c r="BI859" s="143">
        <f t="shared" si="700"/>
        <v>12497.565869058506</v>
      </c>
      <c r="BJ859" s="139">
        <f t="shared" si="701"/>
        <v>28.470120000000005</v>
      </c>
      <c r="BK859" s="140">
        <f t="shared" si="702"/>
        <v>28.470120000000005</v>
      </c>
      <c r="BL859" s="141">
        <f t="shared" si="703"/>
        <v>12827.50160800165</v>
      </c>
      <c r="BM859" s="142">
        <f t="shared" si="704"/>
        <v>365200.51008000004</v>
      </c>
      <c r="BN859" s="143">
        <f>INDEX(รายได้แยกตามสิทธิ!$N:$N,MATCH(CalBudget2567!$D859,รายได้แยกตามสิทธิ!$B:$B,0))</f>
        <v>706654</v>
      </c>
      <c r="BO859" s="138">
        <f>INDEX(ผลงานAdjRw_DHES!$I:$I,MATCH(CalBudget2567!$D859,ผลงานAdjRw_DHES!$B:$B,0))</f>
        <v>69.736299999999972</v>
      </c>
      <c r="BP859" s="143">
        <f t="shared" si="705"/>
        <v>10133.230469640635</v>
      </c>
      <c r="BQ859" s="139">
        <f t="shared" si="706"/>
        <v>83.683559999999957</v>
      </c>
      <c r="BR859" s="140">
        <f t="shared" si="707"/>
        <v>83.683559999999957</v>
      </c>
      <c r="BS859" s="141">
        <f t="shared" si="708"/>
        <v>10400.747754039148</v>
      </c>
      <c r="BT859" s="142">
        <f t="shared" si="709"/>
        <v>870371.59871999989</v>
      </c>
      <c r="BU859" s="144">
        <f t="shared" si="710"/>
        <v>28440642.537513595</v>
      </c>
      <c r="BV859" s="145">
        <f t="shared" si="664"/>
        <v>60800788.93853759</v>
      </c>
      <c r="BW859" s="146">
        <f>INDEX(รายได้แยกตามสิทธิ!$Q:$Q,MATCH(CalBudget2567!$D859,รายได้แยกตามสิทธิ!$B:$B,0))</f>
        <v>0.42</v>
      </c>
      <c r="BX859" s="145">
        <f t="shared" si="711"/>
        <v>25536331.354185786</v>
      </c>
      <c r="BY859" s="141"/>
      <c r="BZ859" s="143">
        <f t="shared" si="712"/>
        <v>67211</v>
      </c>
      <c r="CA859" s="138">
        <f>INDEX(ผลงานOPDVisit_HDC!$C:$C,MATCH(CalBudget2567!$D859,ผลงานOPDVisit_HDC!$A:$A,0))</f>
        <v>67211</v>
      </c>
      <c r="CB859" s="138">
        <f t="shared" si="713"/>
        <v>0</v>
      </c>
    </row>
    <row r="860" spans="1:80" hidden="1" x14ac:dyDescent="0.7">
      <c r="A860" s="136">
        <f>COUNTA($D$16:D860)</f>
        <v>845</v>
      </c>
      <c r="B860" s="1">
        <v>12</v>
      </c>
      <c r="C860" s="2" t="s">
        <v>70</v>
      </c>
      <c r="D860" s="91" t="s">
        <v>918</v>
      </c>
      <c r="E860" s="3" t="s">
        <v>1803</v>
      </c>
      <c r="F860" s="4" t="s">
        <v>1876</v>
      </c>
      <c r="G860" s="1">
        <v>6</v>
      </c>
      <c r="H860" s="3" t="s">
        <v>2965</v>
      </c>
      <c r="I860" s="137">
        <f>INDEX(รายได้แยกตามสิทธิ!$D:$D,MATCH(CalBudget2567!$D860,รายได้แยกตามสิทธิ!$B:$B,0))</f>
        <v>20450996.75</v>
      </c>
      <c r="J860" s="138">
        <f>INDEX(ผลงานOPDVisit_HDC!$F:$F,MATCH(CalBudget2567!$D860,ผลงานOPDVisit_HDC!$A:$A,0))</f>
        <v>15025</v>
      </c>
      <c r="K860" s="138">
        <f t="shared" si="665"/>
        <v>1361.1312312811981</v>
      </c>
      <c r="L860" s="139">
        <f t="shared" si="666"/>
        <v>18030</v>
      </c>
      <c r="M860" s="140">
        <f t="shared" si="667"/>
        <v>18030</v>
      </c>
      <c r="N860" s="141">
        <f t="shared" si="668"/>
        <v>1397.0650957870216</v>
      </c>
      <c r="O860" s="142">
        <f t="shared" si="669"/>
        <v>25189083.67704</v>
      </c>
      <c r="P860" s="143">
        <f>INDEX(รายได้แยกตามสิทธิ!$E:$E,MATCH(CalBudget2567!$D860,รายได้แยกตามสิทธิ!$B:$B,0))</f>
        <v>3531469.46</v>
      </c>
      <c r="Q860" s="138">
        <f>INDEX(ผลงานOPDVisit_HDC!$D:$D,MATCH(CalBudget2567!$D860,ผลงานOPDVisit_HDC!$A:$A,0))</f>
        <v>8474</v>
      </c>
      <c r="R860" s="138">
        <f t="shared" si="670"/>
        <v>416.74173471796081</v>
      </c>
      <c r="S860" s="139">
        <f t="shared" si="671"/>
        <v>10168.799999999999</v>
      </c>
      <c r="T860" s="140">
        <f t="shared" si="672"/>
        <v>10168.799999999999</v>
      </c>
      <c r="U860" s="141">
        <f t="shared" si="673"/>
        <v>427.74371651451497</v>
      </c>
      <c r="V860" s="142">
        <f t="shared" si="674"/>
        <v>4349640.3044927996</v>
      </c>
      <c r="W860" s="143">
        <f>INDEX(รายได้แยกตามสิทธิ!$F:$F,MATCH(CalBudget2567!$D860,รายได้แยกตามสิทธิ!$B:$B,0))</f>
        <v>583465.5</v>
      </c>
      <c r="X860" s="138">
        <f>INDEX(ผลงานOPDVisit_HDC!$E:$E,MATCH(CalBudget2567!$D860,ผลงานOPDVisit_HDC!$A:$A,0))</f>
        <v>41076</v>
      </c>
      <c r="Y860" s="138">
        <f t="shared" si="675"/>
        <v>14.204535495179666</v>
      </c>
      <c r="Z860" s="139">
        <f t="shared" si="676"/>
        <v>49291.199999999997</v>
      </c>
      <c r="AA860" s="140">
        <f t="shared" si="677"/>
        <v>49291.199999999997</v>
      </c>
      <c r="AB860" s="141">
        <f t="shared" si="678"/>
        <v>14.579535232252409</v>
      </c>
      <c r="AC860" s="142">
        <f t="shared" si="679"/>
        <v>718642.78703999997</v>
      </c>
      <c r="AD860" s="143">
        <f>INDEX(รายได้แยกตามสิทธิ!$G:$G,MATCH(CalBudget2567!$D860,รายได้แยกตามสิทธิ!$B:$B,0))</f>
        <v>0</v>
      </c>
      <c r="AE860" s="138">
        <f>INDEX(ผลงานOPDVisit_HDC!$G:$G,MATCH(CalBudget2567!$D860,ผลงานOPDVisit_HDC!$A:$A,0))</f>
        <v>0</v>
      </c>
      <c r="AF860" s="138">
        <f t="shared" si="680"/>
        <v>0</v>
      </c>
      <c r="AG860" s="139">
        <f t="shared" si="681"/>
        <v>0</v>
      </c>
      <c r="AH860" s="140">
        <f t="shared" si="682"/>
        <v>0</v>
      </c>
      <c r="AI860" s="141">
        <f t="shared" si="683"/>
        <v>0</v>
      </c>
      <c r="AJ860" s="142">
        <f t="shared" si="684"/>
        <v>0</v>
      </c>
      <c r="AK860" s="143">
        <f>INDEX(รายได้แยกตามสิทธิ!$H:$H,MATCH(CalBudget2567!$D860,รายได้แยกตามสิทธิ!$B:$B,0))</f>
        <v>666509.75</v>
      </c>
      <c r="AL860" s="138">
        <f>INDEX(ผลงานOPDVisit_HDC!$K:$K,MATCH(CalBudget2567!$D860,ผลงานOPDVisit_HDC!$A:$A,0))</f>
        <v>0</v>
      </c>
      <c r="AM860" s="138">
        <f t="shared" si="685"/>
        <v>0</v>
      </c>
      <c r="AN860" s="139">
        <f t="shared" si="686"/>
        <v>0</v>
      </c>
      <c r="AO860" s="140">
        <f t="shared" si="687"/>
        <v>0</v>
      </c>
      <c r="AP860" s="141">
        <f t="shared" si="688"/>
        <v>0</v>
      </c>
      <c r="AQ860" s="142">
        <f t="shared" si="689"/>
        <v>0</v>
      </c>
      <c r="AR860" s="144">
        <f t="shared" si="663"/>
        <v>30257366.768572796</v>
      </c>
      <c r="AS860" s="143">
        <f>INDEX(รายได้แยกตามสิทธิ!$I:$I,MATCH(CalBudget2567!$D860,รายได้แยกตามสิทธิ!$B:$B,0))</f>
        <v>11936474.890000001</v>
      </c>
      <c r="AT860" s="138">
        <f>INDEX(ผลงานAdjRw_DHES!$D:$D,MATCH(CalBudget2567!$D860,ผลงานAdjRw_DHES!$B:$B,0))</f>
        <v>1001.03</v>
      </c>
      <c r="AU860" s="143">
        <f t="shared" si="690"/>
        <v>11924.192971239625</v>
      </c>
      <c r="AV860" s="139">
        <f t="shared" si="691"/>
        <v>1201.2359999999999</v>
      </c>
      <c r="AW860" s="140">
        <f t="shared" si="692"/>
        <v>1201.2359999999999</v>
      </c>
      <c r="AX860" s="141">
        <f t="shared" si="693"/>
        <v>12238.991665680351</v>
      </c>
      <c r="AY860" s="142">
        <f t="shared" si="694"/>
        <v>14701917.392515201</v>
      </c>
      <c r="AZ860" s="143">
        <f>INDEX(รายได้แยกตามสิทธิ!$J:$J,MATCH(CalBudget2567!$D860,รายได้แยกตามสิทธิ!$B:$B,0))</f>
        <v>1536289.01</v>
      </c>
      <c r="BA860" s="138">
        <f>INDEX(ผลงานAdjRw_DHES!$F:$F,MATCH(CalBudget2567!$D860,ผลงานAdjRw_DHES!$B:$B,0))</f>
        <v>88.88000000000001</v>
      </c>
      <c r="BB860" s="143">
        <f t="shared" si="695"/>
        <v>17284.979860486048</v>
      </c>
      <c r="BC860" s="139">
        <f t="shared" si="696"/>
        <v>106.65600000000001</v>
      </c>
      <c r="BD860" s="140">
        <f t="shared" si="697"/>
        <v>106.65600000000001</v>
      </c>
      <c r="BE860" s="141">
        <f t="shared" si="698"/>
        <v>17741.303328802878</v>
      </c>
      <c r="BF860" s="142">
        <f t="shared" si="699"/>
        <v>1892216.4478367998</v>
      </c>
      <c r="BG860" s="143">
        <f>INDEX(รายได้แยกตามสิทธิ!$K:$K,MATCH(CalBudget2567!$D860,รายได้แยกตามสิทธิ!$B:$B,0))</f>
        <v>231968.25</v>
      </c>
      <c r="BH860" s="138">
        <f>INDEX(ผลงานAdjRw_DHES!$E:$E,MATCH(CalBudget2567!$D860,ผลงานAdjRw_DHES!$B:$B,0))</f>
        <v>21.660000000000004</v>
      </c>
      <c r="BI860" s="143">
        <f t="shared" si="700"/>
        <v>10709.522160664817</v>
      </c>
      <c r="BJ860" s="139">
        <f t="shared" si="701"/>
        <v>25.992000000000004</v>
      </c>
      <c r="BK860" s="140">
        <f t="shared" si="702"/>
        <v>25.992000000000004</v>
      </c>
      <c r="BL860" s="141">
        <f t="shared" si="703"/>
        <v>10992.253545706368</v>
      </c>
      <c r="BM860" s="142">
        <f t="shared" si="704"/>
        <v>285710.65415999998</v>
      </c>
      <c r="BN860" s="143">
        <f>INDEX(รายได้แยกตามสิทธิ!$N:$N,MATCH(CalBudget2567!$D860,รายได้แยกตามสิทธิ!$B:$B,0))</f>
        <v>2035179.5</v>
      </c>
      <c r="BO860" s="138">
        <f>INDEX(ผลงานAdjRw_DHES!$I:$I,MATCH(CalBudget2567!$D860,ผลงานAdjRw_DHES!$B:$B,0))</f>
        <v>158.3300000000001</v>
      </c>
      <c r="BP860" s="143">
        <f t="shared" si="705"/>
        <v>12854.035874439454</v>
      </c>
      <c r="BQ860" s="139">
        <f t="shared" si="706"/>
        <v>189.99600000000012</v>
      </c>
      <c r="BR860" s="140">
        <f t="shared" si="707"/>
        <v>189.99600000000012</v>
      </c>
      <c r="BS860" s="141">
        <f t="shared" si="708"/>
        <v>13193.382421524657</v>
      </c>
      <c r="BT860" s="142">
        <f t="shared" si="709"/>
        <v>2506689.8865600005</v>
      </c>
      <c r="BU860" s="144">
        <f t="shared" si="710"/>
        <v>19386534.381072</v>
      </c>
      <c r="BV860" s="145">
        <f t="shared" si="664"/>
        <v>49643901.149644792</v>
      </c>
      <c r="BW860" s="146">
        <f>INDEX(รายได้แยกตามสิทธิ!$Q:$Q,MATCH(CalBudget2567!$D860,รายได้แยกตามสิทธิ!$B:$B,0))</f>
        <v>0.42</v>
      </c>
      <c r="BX860" s="145">
        <f t="shared" si="711"/>
        <v>20850438.482850812</v>
      </c>
      <c r="BY860" s="141"/>
      <c r="BZ860" s="143">
        <f t="shared" si="712"/>
        <v>64575</v>
      </c>
      <c r="CA860" s="138">
        <f>INDEX(ผลงานOPDVisit_HDC!$C:$C,MATCH(CalBudget2567!$D860,ผลงานOPDVisit_HDC!$A:$A,0))</f>
        <v>64575</v>
      </c>
      <c r="CB860" s="138">
        <f t="shared" si="713"/>
        <v>0</v>
      </c>
    </row>
    <row r="861" spans="1:80" hidden="1" x14ac:dyDescent="0.7">
      <c r="A861" s="136">
        <f>COUNTA($D$16:D861)</f>
        <v>846</v>
      </c>
      <c r="B861" s="1">
        <v>12</v>
      </c>
      <c r="C861" s="2" t="s">
        <v>70</v>
      </c>
      <c r="D861" s="91" t="s">
        <v>919</v>
      </c>
      <c r="E861" s="3" t="s">
        <v>1804</v>
      </c>
      <c r="F861" s="4" t="s">
        <v>1876</v>
      </c>
      <c r="G861" s="1">
        <v>6</v>
      </c>
      <c r="H861" s="3" t="s">
        <v>2965</v>
      </c>
      <c r="I861" s="137">
        <f>INDEX(รายได้แยกตามสิทธิ!$D:$D,MATCH(CalBudget2567!$D861,รายได้แยกตามสิทธิ!$B:$B,0))</f>
        <v>14878432.300000001</v>
      </c>
      <c r="J861" s="138">
        <f>INDEX(ผลงานOPDVisit_HDC!$F:$F,MATCH(CalBudget2567!$D861,ผลงานOPDVisit_HDC!$A:$A,0))</f>
        <v>63232</v>
      </c>
      <c r="K861" s="138">
        <f t="shared" si="665"/>
        <v>235.29909381325913</v>
      </c>
      <c r="L861" s="139">
        <f t="shared" si="666"/>
        <v>75878.399999999994</v>
      </c>
      <c r="M861" s="140">
        <f t="shared" si="667"/>
        <v>75878.399999999994</v>
      </c>
      <c r="N861" s="141">
        <f t="shared" si="668"/>
        <v>241.51098988992916</v>
      </c>
      <c r="O861" s="142">
        <f t="shared" si="669"/>
        <v>18325467.495264001</v>
      </c>
      <c r="P861" s="143">
        <f>INDEX(รายได้แยกตามสิทธิ!$E:$E,MATCH(CalBudget2567!$D861,รายได้แยกตามสิทธิ!$B:$B,0))</f>
        <v>9891965.25</v>
      </c>
      <c r="Q861" s="138">
        <f>INDEX(ผลงานOPDVisit_HDC!$D:$D,MATCH(CalBudget2567!$D861,ผลงานOPDVisit_HDC!$A:$A,0))</f>
        <v>0</v>
      </c>
      <c r="R861" s="138">
        <f t="shared" si="670"/>
        <v>0</v>
      </c>
      <c r="S861" s="139">
        <f t="shared" si="671"/>
        <v>0</v>
      </c>
      <c r="T861" s="140">
        <f t="shared" si="672"/>
        <v>0</v>
      </c>
      <c r="U861" s="141">
        <f t="shared" si="673"/>
        <v>0</v>
      </c>
      <c r="V861" s="142">
        <f t="shared" si="674"/>
        <v>0</v>
      </c>
      <c r="W861" s="143">
        <f>INDEX(รายได้แยกตามสิทธิ!$F:$F,MATCH(CalBudget2567!$D861,รายได้แยกตามสิทธิ!$B:$B,0))</f>
        <v>735937</v>
      </c>
      <c r="X861" s="138">
        <f>INDEX(ผลงานOPDVisit_HDC!$E:$E,MATCH(CalBudget2567!$D861,ผลงานOPDVisit_HDC!$A:$A,0))</f>
        <v>5896</v>
      </c>
      <c r="Y861" s="138">
        <f t="shared" si="675"/>
        <v>124.81970827679783</v>
      </c>
      <c r="Z861" s="139">
        <f t="shared" si="676"/>
        <v>7075.2</v>
      </c>
      <c r="AA861" s="140">
        <f t="shared" si="677"/>
        <v>7075.2</v>
      </c>
      <c r="AB861" s="141">
        <f t="shared" si="678"/>
        <v>128.11494857530528</v>
      </c>
      <c r="AC861" s="142">
        <f t="shared" si="679"/>
        <v>906438.8841599999</v>
      </c>
      <c r="AD861" s="143">
        <f>INDEX(รายได้แยกตามสิทธิ!$G:$G,MATCH(CalBudget2567!$D861,รายได้แยกตามสิทธิ!$B:$B,0))</f>
        <v>7732</v>
      </c>
      <c r="AE861" s="138">
        <f>INDEX(ผลงานOPDVisit_HDC!$G:$G,MATCH(CalBudget2567!$D861,ผลงานOPDVisit_HDC!$A:$A,0))</f>
        <v>60</v>
      </c>
      <c r="AF861" s="138">
        <f t="shared" si="680"/>
        <v>128.86666666666667</v>
      </c>
      <c r="AG861" s="139">
        <f t="shared" si="681"/>
        <v>72</v>
      </c>
      <c r="AH861" s="140">
        <f t="shared" si="682"/>
        <v>72</v>
      </c>
      <c r="AI861" s="141">
        <f t="shared" si="683"/>
        <v>132.26874666666669</v>
      </c>
      <c r="AJ861" s="142">
        <f t="shared" si="684"/>
        <v>9523.349760000001</v>
      </c>
      <c r="AK861" s="143">
        <f>INDEX(รายได้แยกตามสิทธิ!$H:$H,MATCH(CalBudget2567!$D861,รายได้แยกตามสิทธิ!$B:$B,0))</f>
        <v>10120264.310000001</v>
      </c>
      <c r="AL861" s="138">
        <f>INDEX(ผลงานOPDVisit_HDC!$K:$K,MATCH(CalBudget2567!$D861,ผลงานOPDVisit_HDC!$A:$A,0))</f>
        <v>15320</v>
      </c>
      <c r="AM861" s="138">
        <f t="shared" si="685"/>
        <v>660.59166514360322</v>
      </c>
      <c r="AN861" s="139">
        <f t="shared" si="686"/>
        <v>18384</v>
      </c>
      <c r="AO861" s="140">
        <f t="shared" si="687"/>
        <v>18384</v>
      </c>
      <c r="AP861" s="141">
        <f t="shared" si="688"/>
        <v>678.03128510339434</v>
      </c>
      <c r="AQ861" s="142">
        <f t="shared" si="689"/>
        <v>12464927.145340802</v>
      </c>
      <c r="AR861" s="144">
        <f t="shared" si="663"/>
        <v>31706356.874524802</v>
      </c>
      <c r="AS861" s="143">
        <f>INDEX(รายได้แยกตามสิทธิ!$I:$I,MATCH(CalBudget2567!$D861,รายได้แยกตามสิทธิ!$B:$B,0))</f>
        <v>14829754.65</v>
      </c>
      <c r="AT861" s="138">
        <f>INDEX(ผลงานAdjRw_DHES!$D:$D,MATCH(CalBudget2567!$D861,ผลงานAdjRw_DHES!$B:$B,0))</f>
        <v>56.286400000000008</v>
      </c>
      <c r="AU861" s="143">
        <f t="shared" si="690"/>
        <v>263469.5885684641</v>
      </c>
      <c r="AV861" s="139">
        <f t="shared" si="691"/>
        <v>67.543680000000009</v>
      </c>
      <c r="AW861" s="140">
        <f t="shared" si="692"/>
        <v>67.543680000000009</v>
      </c>
      <c r="AX861" s="141">
        <f t="shared" si="693"/>
        <v>270425.18570667156</v>
      </c>
      <c r="AY861" s="142">
        <f t="shared" si="694"/>
        <v>18265512.207311999</v>
      </c>
      <c r="AZ861" s="143">
        <f>INDEX(รายได้แยกตามสิทธิ!$J:$J,MATCH(CalBudget2567!$D861,รายได้แยกตามสิทธิ!$B:$B,0))</f>
        <v>3179804.08</v>
      </c>
      <c r="BA861" s="138">
        <f>INDEX(ผลงานAdjRw_DHES!$F:$F,MATCH(CalBudget2567!$D861,ผลงานAdjRw_DHES!$B:$B,0))</f>
        <v>157.68539999999999</v>
      </c>
      <c r="BB861" s="143">
        <f t="shared" si="695"/>
        <v>20165.494586055527</v>
      </c>
      <c r="BC861" s="139">
        <f t="shared" si="696"/>
        <v>189.22247999999999</v>
      </c>
      <c r="BD861" s="140">
        <f t="shared" si="697"/>
        <v>189.22247999999999</v>
      </c>
      <c r="BE861" s="141">
        <f t="shared" si="698"/>
        <v>20697.863643127392</v>
      </c>
      <c r="BF861" s="142">
        <f t="shared" si="699"/>
        <v>3916501.0892543998</v>
      </c>
      <c r="BG861" s="143">
        <f>INDEX(รายได้แยกตามสิทธิ!$K:$K,MATCH(CalBudget2567!$D861,รายได้แยกตามสิทธิ!$B:$B,0))</f>
        <v>1300995</v>
      </c>
      <c r="BH861" s="138">
        <f>INDEX(ผลงานAdjRw_DHES!$E:$E,MATCH(CalBudget2567!$D861,ผลงานAdjRw_DHES!$B:$B,0))</f>
        <v>1223.0884000000001</v>
      </c>
      <c r="BI861" s="143">
        <f t="shared" si="700"/>
        <v>1063.6966224191153</v>
      </c>
      <c r="BJ861" s="139">
        <f t="shared" si="701"/>
        <v>1467.7060800000002</v>
      </c>
      <c r="BK861" s="140">
        <f t="shared" si="702"/>
        <v>1467.7060800000002</v>
      </c>
      <c r="BL861" s="141">
        <f t="shared" si="703"/>
        <v>1091.7782132509799</v>
      </c>
      <c r="BM861" s="142">
        <f t="shared" si="704"/>
        <v>1602409.5215999999</v>
      </c>
      <c r="BN861" s="143">
        <f>INDEX(รายได้แยกตามสิทธิ!$N:$N,MATCH(CalBudget2567!$D861,รายได้แยกตามสิทธิ!$B:$B,0))</f>
        <v>2176882.4300000002</v>
      </c>
      <c r="BO861" s="138">
        <f>INDEX(ผลงานAdjRw_DHES!$I:$I,MATCH(CalBudget2567!$D861,ผลงานAdjRw_DHES!$B:$B,0))</f>
        <v>50.954700000000088</v>
      </c>
      <c r="BP861" s="143">
        <f t="shared" si="705"/>
        <v>42721.9163296025</v>
      </c>
      <c r="BQ861" s="139">
        <f t="shared" si="706"/>
        <v>61.1456400000001</v>
      </c>
      <c r="BR861" s="140">
        <f t="shared" si="707"/>
        <v>61.1456400000001</v>
      </c>
      <c r="BS861" s="141">
        <f t="shared" si="708"/>
        <v>43849.774920704003</v>
      </c>
      <c r="BT861" s="142">
        <f t="shared" si="709"/>
        <v>2681222.5513824001</v>
      </c>
      <c r="BU861" s="144">
        <f t="shared" si="710"/>
        <v>26465645.369548798</v>
      </c>
      <c r="BV861" s="145">
        <f t="shared" si="664"/>
        <v>58172002.2440736</v>
      </c>
      <c r="BW861" s="146">
        <f>INDEX(รายได้แยกตามสิทธิ!$Q:$Q,MATCH(CalBudget2567!$D861,รายได้แยกตามสิทธิ!$B:$B,0))</f>
        <v>0.32</v>
      </c>
      <c r="BX861" s="145">
        <f t="shared" si="711"/>
        <v>18615040.718103554</v>
      </c>
      <c r="BY861" s="141"/>
      <c r="BZ861" s="143">
        <f t="shared" si="712"/>
        <v>84508</v>
      </c>
      <c r="CA861" s="138">
        <f>INDEX(ผลงานOPDVisit_HDC!$C:$C,MATCH(CalBudget2567!$D861,ผลงานOPDVisit_HDC!$A:$A,0))</f>
        <v>84508</v>
      </c>
      <c r="CB861" s="138">
        <f t="shared" si="713"/>
        <v>0</v>
      </c>
    </row>
    <row r="862" spans="1:80" hidden="1" x14ac:dyDescent="0.7">
      <c r="A862" s="136">
        <f>COUNTA($D$16:D862)</f>
        <v>847</v>
      </c>
      <c r="B862" s="1">
        <v>12</v>
      </c>
      <c r="C862" s="2" t="s">
        <v>71</v>
      </c>
      <c r="D862" s="91" t="s">
        <v>920</v>
      </c>
      <c r="E862" s="3" t="s">
        <v>1805</v>
      </c>
      <c r="F862" s="4" t="s">
        <v>1877</v>
      </c>
      <c r="G862" s="1">
        <v>17</v>
      </c>
      <c r="H862" s="3" t="s">
        <v>2971</v>
      </c>
      <c r="I862" s="137">
        <f>INDEX(รายได้แยกตามสิทธิ!$D:$D,MATCH(CalBudget2567!$D862,รายได้แยกตามสิทธิ!$B:$B,0))</f>
        <v>156954284</v>
      </c>
      <c r="J862" s="138">
        <f>INDEX(ผลงานOPDVisit_HDC!$F:$F,MATCH(CalBudget2567!$D862,ผลงานOPDVisit_HDC!$A:$A,0))</f>
        <v>216511</v>
      </c>
      <c r="K862" s="138">
        <f t="shared" si="665"/>
        <v>724.92521858011833</v>
      </c>
      <c r="L862" s="139">
        <f t="shared" si="666"/>
        <v>259813.19999999998</v>
      </c>
      <c r="M862" s="140">
        <f t="shared" si="667"/>
        <v>259813.19999999998</v>
      </c>
      <c r="N862" s="141">
        <f t="shared" si="668"/>
        <v>744.06324435063345</v>
      </c>
      <c r="O862" s="142">
        <f t="shared" si="669"/>
        <v>193317452.51711997</v>
      </c>
      <c r="P862" s="143">
        <f>INDEX(รายได้แยกตามสิทธิ!$E:$E,MATCH(CalBudget2567!$D862,รายได้แยกตามสิทธิ!$B:$B,0))</f>
        <v>95313273.599999994</v>
      </c>
      <c r="Q862" s="138">
        <f>INDEX(ผลงานOPDVisit_HDC!$D:$D,MATCH(CalBudget2567!$D862,ผลงานOPDVisit_HDC!$A:$A,0))</f>
        <v>83456</v>
      </c>
      <c r="R862" s="138">
        <f t="shared" si="670"/>
        <v>1142.0781441717791</v>
      </c>
      <c r="S862" s="139">
        <f t="shared" si="671"/>
        <v>100147.2</v>
      </c>
      <c r="T862" s="140">
        <f t="shared" si="672"/>
        <v>100147.2</v>
      </c>
      <c r="U862" s="141">
        <f t="shared" si="673"/>
        <v>1172.2290071779141</v>
      </c>
      <c r="V862" s="142">
        <f t="shared" si="674"/>
        <v>117395452.827648</v>
      </c>
      <c r="W862" s="143">
        <f>INDEX(รายได้แยกตามสิทธิ!$F:$F,MATCH(CalBudget2567!$D862,รายได้แยกตามสิทธิ!$B:$B,0))</f>
        <v>27350032.25</v>
      </c>
      <c r="X862" s="138">
        <f>INDEX(ผลงานOPDVisit_HDC!$E:$E,MATCH(CalBudget2567!$D862,ผลงานOPDVisit_HDC!$A:$A,0))</f>
        <v>41025</v>
      </c>
      <c r="Y862" s="138">
        <f t="shared" si="675"/>
        <v>666.66745277269956</v>
      </c>
      <c r="Z862" s="139">
        <f t="shared" si="676"/>
        <v>49230</v>
      </c>
      <c r="AA862" s="140">
        <f t="shared" si="677"/>
        <v>49230</v>
      </c>
      <c r="AB862" s="141">
        <f t="shared" si="678"/>
        <v>684.26747352589882</v>
      </c>
      <c r="AC862" s="142">
        <f t="shared" si="679"/>
        <v>33686487.72168</v>
      </c>
      <c r="AD862" s="143">
        <f>INDEX(รายได้แยกตามสิทธิ!$G:$G,MATCH(CalBudget2567!$D862,รายได้แยกตามสิทธิ!$B:$B,0))</f>
        <v>3798525.57</v>
      </c>
      <c r="AE862" s="138">
        <f>INDEX(ผลงานOPDVisit_HDC!$G:$G,MATCH(CalBudget2567!$D862,ผลงานOPDVisit_HDC!$A:$A,0))</f>
        <v>4323</v>
      </c>
      <c r="AF862" s="138">
        <f t="shared" si="680"/>
        <v>878.67813324080498</v>
      </c>
      <c r="AG862" s="139">
        <f t="shared" si="681"/>
        <v>5187.5999999999995</v>
      </c>
      <c r="AH862" s="140">
        <f t="shared" si="682"/>
        <v>5187.5999999999995</v>
      </c>
      <c r="AI862" s="141">
        <f t="shared" si="683"/>
        <v>901.87523595836228</v>
      </c>
      <c r="AJ862" s="142">
        <f t="shared" si="684"/>
        <v>4678567.9740575999</v>
      </c>
      <c r="AK862" s="143">
        <f>INDEX(รายได้แยกตามสิทธิ!$H:$H,MATCH(CalBudget2567!$D862,รายได้แยกตามสิทธิ!$B:$B,0))</f>
        <v>7321777</v>
      </c>
      <c r="AL862" s="138">
        <f>INDEX(ผลงานOPDVisit_HDC!$K:$K,MATCH(CalBudget2567!$D862,ผลงานOPDVisit_HDC!$A:$A,0))</f>
        <v>22118</v>
      </c>
      <c r="AM862" s="138">
        <f t="shared" si="685"/>
        <v>331.03250745998736</v>
      </c>
      <c r="AN862" s="139">
        <f t="shared" si="686"/>
        <v>26541.599999999999</v>
      </c>
      <c r="AO862" s="140">
        <f t="shared" si="687"/>
        <v>26541.599999999999</v>
      </c>
      <c r="AP862" s="141">
        <f t="shared" si="688"/>
        <v>339.77176565693105</v>
      </c>
      <c r="AQ862" s="142">
        <f t="shared" si="689"/>
        <v>9018086.2953600008</v>
      </c>
      <c r="AR862" s="144">
        <f t="shared" si="663"/>
        <v>358096047.33586562</v>
      </c>
      <c r="AS862" s="143">
        <f>INDEX(รายได้แยกตามสิทธิ!$I:$I,MATCH(CalBudget2567!$D862,รายได้แยกตามสิทธิ!$B:$B,0))</f>
        <v>359697317.94</v>
      </c>
      <c r="AT862" s="138">
        <f>INDEX(ผลงานAdjRw_DHES!$D:$D,MATCH(CalBudget2567!$D862,ผลงานAdjRw_DHES!$B:$B,0))</f>
        <v>19501.449999999997</v>
      </c>
      <c r="AU862" s="143">
        <f t="shared" si="690"/>
        <v>18444.644779747148</v>
      </c>
      <c r="AV862" s="139">
        <f t="shared" si="691"/>
        <v>23401.739999999994</v>
      </c>
      <c r="AW862" s="140">
        <f t="shared" si="692"/>
        <v>23401.739999999994</v>
      </c>
      <c r="AX862" s="141">
        <f t="shared" si="693"/>
        <v>18931.583401932472</v>
      </c>
      <c r="AY862" s="142">
        <f t="shared" si="694"/>
        <v>443031992.56033909</v>
      </c>
      <c r="AZ862" s="143">
        <f>INDEX(รายได้แยกตามสิทธิ!$J:$J,MATCH(CalBudget2567!$D862,รายได้แยกตามสิทธิ!$B:$B,0))</f>
        <v>76484584.989999995</v>
      </c>
      <c r="BA862" s="138">
        <f>INDEX(ผลงานAdjRw_DHES!$F:$F,MATCH(CalBudget2567!$D862,ผลงานAdjRw_DHES!$B:$B,0))</f>
        <v>3745.57</v>
      </c>
      <c r="BB862" s="143">
        <f t="shared" si="695"/>
        <v>20420.01217171218</v>
      </c>
      <c r="BC862" s="139">
        <f t="shared" si="696"/>
        <v>4494.6840000000002</v>
      </c>
      <c r="BD862" s="140">
        <f t="shared" si="697"/>
        <v>4494.6840000000002</v>
      </c>
      <c r="BE862" s="141">
        <f t="shared" si="698"/>
        <v>20959.100493045382</v>
      </c>
      <c r="BF862" s="142">
        <f t="shared" si="699"/>
        <v>94204533.640483201</v>
      </c>
      <c r="BG862" s="143">
        <f>INDEX(รายได้แยกตามสิทธิ!$K:$K,MATCH(CalBudget2567!$D862,รายได้แยกตามสิทธิ!$B:$B,0))</f>
        <v>21917819.350000001</v>
      </c>
      <c r="BH862" s="138">
        <f>INDEX(ผลงานAdjRw_DHES!$E:$E,MATCH(CalBudget2567!$D862,ผลงานAdjRw_DHES!$B:$B,0))</f>
        <v>1228.8199999999997</v>
      </c>
      <c r="BI862" s="143">
        <f t="shared" si="700"/>
        <v>17836.476741915012</v>
      </c>
      <c r="BJ862" s="139">
        <f t="shared" si="701"/>
        <v>1474.5839999999996</v>
      </c>
      <c r="BK862" s="140">
        <f t="shared" si="702"/>
        <v>1474.5839999999996</v>
      </c>
      <c r="BL862" s="141">
        <f t="shared" si="703"/>
        <v>18307.359727901567</v>
      </c>
      <c r="BM862" s="142">
        <f t="shared" si="704"/>
        <v>26995739.737007998</v>
      </c>
      <c r="BN862" s="143">
        <f>INDEX(รายได้แยกตามสิทธิ!$N:$N,MATCH(CalBudget2567!$D862,รายได้แยกตามสิทธิ!$B:$B,0))</f>
        <v>52266275.68</v>
      </c>
      <c r="BO862" s="138">
        <f>INDEX(ผลงานAdjRw_DHES!$I:$I,MATCH(CalBudget2567!$D862,ผลงานAdjRw_DHES!$B:$B,0))</f>
        <v>7360.4700000000012</v>
      </c>
      <c r="BP862" s="143">
        <f t="shared" si="705"/>
        <v>7100.9426952354934</v>
      </c>
      <c r="BQ862" s="139">
        <f t="shared" si="706"/>
        <v>8832.5640000000003</v>
      </c>
      <c r="BR862" s="140">
        <f t="shared" si="707"/>
        <v>8832.5640000000003</v>
      </c>
      <c r="BS862" s="141">
        <f t="shared" si="708"/>
        <v>7288.4075823897101</v>
      </c>
      <c r="BT862" s="142">
        <f t="shared" si="709"/>
        <v>64375326.429542392</v>
      </c>
      <c r="BU862" s="144">
        <f t="shared" si="710"/>
        <v>628607592.36737275</v>
      </c>
      <c r="BV862" s="145">
        <f t="shared" si="664"/>
        <v>986703639.70323837</v>
      </c>
      <c r="BW862" s="146">
        <f>INDEX(รายได้แยกตามสิทธิ!$Q:$Q,MATCH(CalBudget2567!$D862,รายได้แยกตามสิทธิ!$B:$B,0))</f>
        <v>0.28999999999999998</v>
      </c>
      <c r="BX862" s="145">
        <f t="shared" si="711"/>
        <v>286144055.51393908</v>
      </c>
      <c r="BY862" s="141"/>
      <c r="BZ862" s="143">
        <f t="shared" si="712"/>
        <v>367433</v>
      </c>
      <c r="CA862" s="138">
        <f>INDEX(ผลงานOPDVisit_HDC!$C:$C,MATCH(CalBudget2567!$D862,ผลงานOPDVisit_HDC!$A:$A,0))</f>
        <v>367433</v>
      </c>
      <c r="CB862" s="138">
        <f t="shared" si="713"/>
        <v>0</v>
      </c>
    </row>
    <row r="863" spans="1:80" hidden="1" x14ac:dyDescent="0.7">
      <c r="A863" s="136">
        <f>COUNTA($D$16:D863)</f>
        <v>848</v>
      </c>
      <c r="B863" s="1">
        <v>12</v>
      </c>
      <c r="C863" s="2" t="s">
        <v>71</v>
      </c>
      <c r="D863" s="91" t="s">
        <v>921</v>
      </c>
      <c r="E863" s="3" t="s">
        <v>1806</v>
      </c>
      <c r="F863" s="4" t="s">
        <v>1876</v>
      </c>
      <c r="G863" s="1">
        <v>10</v>
      </c>
      <c r="H863" s="3" t="s">
        <v>2962</v>
      </c>
      <c r="I863" s="137">
        <f>INDEX(รายได้แยกตามสิทธิ!$D:$D,MATCH(CalBudget2567!$D863,รายได้แยกตามสิทธิ!$B:$B,0))</f>
        <v>35243608.549999997</v>
      </c>
      <c r="J863" s="138">
        <f>INDEX(ผลงานOPDVisit_HDC!$F:$F,MATCH(CalBudget2567!$D863,ผลงานOPDVisit_HDC!$A:$A,0))</f>
        <v>83933</v>
      </c>
      <c r="K863" s="138">
        <f t="shared" si="665"/>
        <v>419.90169003848303</v>
      </c>
      <c r="L863" s="139">
        <f t="shared" si="666"/>
        <v>100719.59999999999</v>
      </c>
      <c r="M863" s="140">
        <f t="shared" si="667"/>
        <v>100719.59999999999</v>
      </c>
      <c r="N863" s="141">
        <f t="shared" si="668"/>
        <v>430.98709465549899</v>
      </c>
      <c r="O863" s="142">
        <f t="shared" si="669"/>
        <v>43408847.778863996</v>
      </c>
      <c r="P863" s="143">
        <f>INDEX(รายได้แยกตามสิทธิ!$E:$E,MATCH(CalBudget2567!$D863,รายได้แยกตามสิทธิ!$B:$B,0))</f>
        <v>15366912.9</v>
      </c>
      <c r="Q863" s="138">
        <f>INDEX(ผลงานOPDVisit_HDC!$D:$D,MATCH(CalBudget2567!$D863,ผลงานOPDVisit_HDC!$A:$A,0))</f>
        <v>21219</v>
      </c>
      <c r="R863" s="138">
        <f t="shared" si="670"/>
        <v>724.20533012865826</v>
      </c>
      <c r="S863" s="139">
        <f t="shared" si="671"/>
        <v>25462.799999999999</v>
      </c>
      <c r="T863" s="140">
        <f t="shared" si="672"/>
        <v>25462.799999999999</v>
      </c>
      <c r="U863" s="141">
        <f t="shared" si="673"/>
        <v>743.32435084405483</v>
      </c>
      <c r="V863" s="142">
        <f t="shared" si="674"/>
        <v>18927119.280671999</v>
      </c>
      <c r="W863" s="143">
        <f>INDEX(รายได้แยกตามสิทธิ!$F:$F,MATCH(CalBudget2567!$D863,รายได้แยกตามสิทธิ!$B:$B,0))</f>
        <v>1362186.23</v>
      </c>
      <c r="X863" s="138">
        <f>INDEX(ผลงานOPDVisit_HDC!$E:$E,MATCH(CalBudget2567!$D863,ผลงานOPDVisit_HDC!$A:$A,0))</f>
        <v>8373</v>
      </c>
      <c r="Y863" s="138">
        <f t="shared" si="675"/>
        <v>162.68795294398663</v>
      </c>
      <c r="Z863" s="139">
        <f t="shared" si="676"/>
        <v>10047.6</v>
      </c>
      <c r="AA863" s="140">
        <f t="shared" si="677"/>
        <v>10047.6</v>
      </c>
      <c r="AB863" s="141">
        <f t="shared" si="678"/>
        <v>166.98291490170789</v>
      </c>
      <c r="AC863" s="142">
        <f t="shared" si="679"/>
        <v>1677777.5357664002</v>
      </c>
      <c r="AD863" s="143">
        <f>INDEX(รายได้แยกตามสิทธิ!$G:$G,MATCH(CalBudget2567!$D863,รายได้แยกตามสิทธิ!$B:$B,0))</f>
        <v>409165</v>
      </c>
      <c r="AE863" s="138">
        <f>INDEX(ผลงานOPDVisit_HDC!$G:$G,MATCH(CalBudget2567!$D863,ผลงานOPDVisit_HDC!$A:$A,0))</f>
        <v>880</v>
      </c>
      <c r="AF863" s="138">
        <f t="shared" si="680"/>
        <v>464.96022727272725</v>
      </c>
      <c r="AG863" s="139">
        <f t="shared" si="681"/>
        <v>1056</v>
      </c>
      <c r="AH863" s="140">
        <f t="shared" si="682"/>
        <v>1056</v>
      </c>
      <c r="AI863" s="141">
        <f t="shared" si="683"/>
        <v>477.23517727272724</v>
      </c>
      <c r="AJ863" s="142">
        <f t="shared" si="684"/>
        <v>503960.34719999996</v>
      </c>
      <c r="AK863" s="143">
        <f>INDEX(รายได้แยกตามสิทธิ!$H:$H,MATCH(CalBudget2567!$D863,รายได้แยกตามสิทธิ!$B:$B,0))</f>
        <v>4131314.64</v>
      </c>
      <c r="AL863" s="138">
        <f>INDEX(ผลงานOPDVisit_HDC!$K:$K,MATCH(CalBudget2567!$D863,ผลงานOPDVisit_HDC!$A:$A,0))</f>
        <v>589</v>
      </c>
      <c r="AM863" s="138">
        <f t="shared" si="685"/>
        <v>7014.1165365025472</v>
      </c>
      <c r="AN863" s="139">
        <f t="shared" si="686"/>
        <v>706.8</v>
      </c>
      <c r="AO863" s="140">
        <f t="shared" si="687"/>
        <v>706.8</v>
      </c>
      <c r="AP863" s="141">
        <f t="shared" si="688"/>
        <v>7199.2892130662149</v>
      </c>
      <c r="AQ863" s="142">
        <f t="shared" si="689"/>
        <v>5088457.6157952007</v>
      </c>
      <c r="AR863" s="144">
        <f t="shared" si="663"/>
        <v>69606162.558297589</v>
      </c>
      <c r="AS863" s="143">
        <f>INDEX(รายได้แยกตามสิทธิ!$I:$I,MATCH(CalBudget2567!$D863,รายได้แยกตามสิทธิ!$B:$B,0))</f>
        <v>25179488.329999998</v>
      </c>
      <c r="AT863" s="138">
        <f>INDEX(ผลงานAdjRw_DHES!$D:$D,MATCH(CalBudget2567!$D863,ผลงานAdjRw_DHES!$B:$B,0))</f>
        <v>2784.5890999999997</v>
      </c>
      <c r="AU863" s="143">
        <f t="shared" si="690"/>
        <v>9042.4430412372149</v>
      </c>
      <c r="AV863" s="139">
        <f t="shared" si="691"/>
        <v>3341.5069199999994</v>
      </c>
      <c r="AW863" s="140">
        <f t="shared" si="692"/>
        <v>3341.5069199999994</v>
      </c>
      <c r="AX863" s="141">
        <f t="shared" si="693"/>
        <v>9281.1635375258775</v>
      </c>
      <c r="AY863" s="142">
        <f t="shared" si="694"/>
        <v>31013072.186294392</v>
      </c>
      <c r="AZ863" s="143">
        <f>INDEX(รายได้แยกตามสิทธิ!$J:$J,MATCH(CalBudget2567!$D863,รายได้แยกตามสิทธิ!$B:$B,0))</f>
        <v>8079216.4199999999</v>
      </c>
      <c r="BA863" s="138">
        <f>INDEX(ผลงานAdjRw_DHES!$F:$F,MATCH(CalBudget2567!$D863,ผลงานAdjRw_DHES!$B:$B,0))</f>
        <v>481.50549999999993</v>
      </c>
      <c r="BB863" s="143">
        <f t="shared" si="695"/>
        <v>16779.074008500425</v>
      </c>
      <c r="BC863" s="139">
        <f t="shared" si="696"/>
        <v>577.80659999999989</v>
      </c>
      <c r="BD863" s="140">
        <f t="shared" si="697"/>
        <v>577.80659999999989</v>
      </c>
      <c r="BE863" s="141">
        <f t="shared" si="698"/>
        <v>17222.041562324837</v>
      </c>
      <c r="BF863" s="142">
        <f t="shared" si="699"/>
        <v>9951009.2801856007</v>
      </c>
      <c r="BG863" s="143">
        <f>INDEX(รายได้แยกตามสิทธิ!$K:$K,MATCH(CalBudget2567!$D863,รายได้แยกตามสิทธิ!$B:$B,0))</f>
        <v>754937.25</v>
      </c>
      <c r="BH863" s="138">
        <f>INDEX(ผลงานAdjRw_DHES!$E:$E,MATCH(CalBudget2567!$D863,ผลงานAdjRw_DHES!$B:$B,0))</f>
        <v>368.85540000000009</v>
      </c>
      <c r="BI863" s="143">
        <f t="shared" si="700"/>
        <v>2046.7024476258171</v>
      </c>
      <c r="BJ863" s="139">
        <f t="shared" si="701"/>
        <v>442.62648000000007</v>
      </c>
      <c r="BK863" s="140">
        <f t="shared" si="702"/>
        <v>442.62648000000007</v>
      </c>
      <c r="BL863" s="141">
        <f t="shared" si="703"/>
        <v>2100.7353922431384</v>
      </c>
      <c r="BM863" s="142">
        <f t="shared" si="704"/>
        <v>929841.11207999988</v>
      </c>
      <c r="BN863" s="143">
        <f>INDEX(รายได้แยกตามสิทธิ!$N:$N,MATCH(CalBudget2567!$D863,รายได้แยกตามสิทธิ!$B:$B,0))</f>
        <v>2509701.1899999995</v>
      </c>
      <c r="BO863" s="138">
        <f>INDEX(ผลงานAdjRw_DHES!$I:$I,MATCH(CalBudget2567!$D863,ผลงานAdjRw_DHES!$B:$B,0))</f>
        <v>0</v>
      </c>
      <c r="BP863" s="143">
        <f t="shared" si="705"/>
        <v>0</v>
      </c>
      <c r="BQ863" s="139">
        <f t="shared" si="706"/>
        <v>0</v>
      </c>
      <c r="BR863" s="140">
        <f t="shared" si="707"/>
        <v>0</v>
      </c>
      <c r="BS863" s="141">
        <f t="shared" si="708"/>
        <v>0</v>
      </c>
      <c r="BT863" s="142">
        <f t="shared" si="709"/>
        <v>0</v>
      </c>
      <c r="BU863" s="144">
        <f t="shared" si="710"/>
        <v>41893922.578559995</v>
      </c>
      <c r="BV863" s="145">
        <f t="shared" si="664"/>
        <v>111500085.13685758</v>
      </c>
      <c r="BW863" s="146">
        <f>INDEX(รายได้แยกตามสิทธิ!$Q:$Q,MATCH(CalBudget2567!$D863,รายได้แยกตามสิทธิ!$B:$B,0))</f>
        <v>0.32</v>
      </c>
      <c r="BX863" s="145">
        <f t="shared" si="711"/>
        <v>35680027.243794426</v>
      </c>
      <c r="BY863" s="141"/>
      <c r="BZ863" s="143">
        <f t="shared" si="712"/>
        <v>114994</v>
      </c>
      <c r="CA863" s="138">
        <f>INDEX(ผลงานOPDVisit_HDC!$C:$C,MATCH(CalBudget2567!$D863,ผลงานOPDVisit_HDC!$A:$A,0))</f>
        <v>114994</v>
      </c>
      <c r="CB863" s="138">
        <f t="shared" si="713"/>
        <v>0</v>
      </c>
    </row>
    <row r="864" spans="1:80" hidden="1" x14ac:dyDescent="0.7">
      <c r="A864" s="136">
        <f>COUNTA($D$16:D864)</f>
        <v>849</v>
      </c>
      <c r="B864" s="1">
        <v>12</v>
      </c>
      <c r="C864" s="2" t="s">
        <v>71</v>
      </c>
      <c r="D864" s="91" t="s">
        <v>922</v>
      </c>
      <c r="E864" s="3" t="s">
        <v>1807</v>
      </c>
      <c r="F864" s="4" t="s">
        <v>1876</v>
      </c>
      <c r="G864" s="1">
        <v>7</v>
      </c>
      <c r="H864" s="3" t="s">
        <v>2966</v>
      </c>
      <c r="I864" s="137">
        <f>INDEX(รายได้แยกตามสิทธิ!$D:$D,MATCH(CalBudget2567!$D864,รายได้แยกตามสิทธิ!$B:$B,0))</f>
        <v>28071836.670000002</v>
      </c>
      <c r="J864" s="138">
        <f>INDEX(ผลงานOPDVisit_HDC!$F:$F,MATCH(CalBudget2567!$D864,ผลงานOPDVisit_HDC!$A:$A,0))</f>
        <v>53014</v>
      </c>
      <c r="K864" s="138">
        <f t="shared" si="665"/>
        <v>529.5174231335119</v>
      </c>
      <c r="L864" s="139">
        <f t="shared" si="666"/>
        <v>63616.799999999996</v>
      </c>
      <c r="M864" s="140">
        <f t="shared" si="667"/>
        <v>63616.799999999996</v>
      </c>
      <c r="N864" s="141">
        <f t="shared" si="668"/>
        <v>543.49668310423658</v>
      </c>
      <c r="O864" s="142">
        <f t="shared" si="669"/>
        <v>34575519.789705597</v>
      </c>
      <c r="P864" s="143">
        <f>INDEX(รายได้แยกตามสิทธิ!$E:$E,MATCH(CalBudget2567!$D864,รายได้แยกตามสิทธิ!$B:$B,0))</f>
        <v>4102572.81</v>
      </c>
      <c r="Q864" s="138">
        <f>INDEX(ผลงานOPDVisit_HDC!$D:$D,MATCH(CalBudget2567!$D864,ผลงานOPDVisit_HDC!$A:$A,0))</f>
        <v>9127</v>
      </c>
      <c r="R864" s="138">
        <f t="shared" si="670"/>
        <v>449.49850005478254</v>
      </c>
      <c r="S864" s="139">
        <f t="shared" si="671"/>
        <v>10952.4</v>
      </c>
      <c r="T864" s="140">
        <f t="shared" si="672"/>
        <v>10952.4</v>
      </c>
      <c r="U864" s="141">
        <f t="shared" si="673"/>
        <v>461.36526045622878</v>
      </c>
      <c r="V864" s="142">
        <f t="shared" si="674"/>
        <v>5053056.8786207996</v>
      </c>
      <c r="W864" s="143">
        <f>INDEX(รายได้แยกตามสิทธิ!$F:$F,MATCH(CalBudget2567!$D864,รายได้แยกตามสิทธิ!$B:$B,0))</f>
        <v>2192517.36</v>
      </c>
      <c r="X864" s="138">
        <f>INDEX(ผลงานOPDVisit_HDC!$E:$E,MATCH(CalBudget2567!$D864,ผลงานOPDVisit_HDC!$A:$A,0))</f>
        <v>7851</v>
      </c>
      <c r="Y864" s="138">
        <f t="shared" si="675"/>
        <v>279.26599923576612</v>
      </c>
      <c r="Z864" s="139">
        <f t="shared" si="676"/>
        <v>9421.1999999999989</v>
      </c>
      <c r="AA864" s="140">
        <f t="shared" si="677"/>
        <v>9421.1999999999989</v>
      </c>
      <c r="AB864" s="141">
        <f t="shared" si="678"/>
        <v>286.63862161559035</v>
      </c>
      <c r="AC864" s="142">
        <f t="shared" si="679"/>
        <v>2700479.7819647994</v>
      </c>
      <c r="AD864" s="143">
        <f>INDEX(รายได้แยกตามสิทธิ!$G:$G,MATCH(CalBudget2567!$D864,รายได้แยกตามสิทธิ!$B:$B,0))</f>
        <v>129717</v>
      </c>
      <c r="AE864" s="138">
        <f>INDEX(ผลงานOPDVisit_HDC!$G:$G,MATCH(CalBudget2567!$D864,ผลงานOPDVisit_HDC!$A:$A,0))</f>
        <v>261</v>
      </c>
      <c r="AF864" s="138">
        <f t="shared" si="680"/>
        <v>497</v>
      </c>
      <c r="AG864" s="139">
        <f t="shared" si="681"/>
        <v>313.2</v>
      </c>
      <c r="AH864" s="140">
        <f t="shared" si="682"/>
        <v>313.2</v>
      </c>
      <c r="AI864" s="141">
        <f t="shared" si="683"/>
        <v>510.12079999999997</v>
      </c>
      <c r="AJ864" s="142">
        <f t="shared" si="684"/>
        <v>159769.83455999999</v>
      </c>
      <c r="AK864" s="143">
        <f>INDEX(รายได้แยกตามสิทธิ!$H:$H,MATCH(CalBudget2567!$D864,รายได้แยกตามสิทธิ!$B:$B,0))</f>
        <v>1357991.22</v>
      </c>
      <c r="AL864" s="138">
        <f>INDEX(ผลงานOPDVisit_HDC!$K:$K,MATCH(CalBudget2567!$D864,ผลงานOPDVisit_HDC!$A:$A,0))</f>
        <v>2131</v>
      </c>
      <c r="AM864" s="138">
        <f t="shared" si="685"/>
        <v>637.25538244955419</v>
      </c>
      <c r="AN864" s="139">
        <f t="shared" si="686"/>
        <v>2557.1999999999998</v>
      </c>
      <c r="AO864" s="140">
        <f t="shared" si="687"/>
        <v>2557.1999999999998</v>
      </c>
      <c r="AP864" s="141">
        <f t="shared" si="688"/>
        <v>654.07892454622242</v>
      </c>
      <c r="AQ864" s="142">
        <f t="shared" si="689"/>
        <v>1672610.6258496</v>
      </c>
      <c r="AR864" s="144">
        <f t="shared" si="663"/>
        <v>44161436.910700791</v>
      </c>
      <c r="AS864" s="143">
        <f>INDEX(รายได้แยกตามสิทธิ!$I:$I,MATCH(CalBudget2567!$D864,รายได้แยกตามสิทธิ!$B:$B,0))</f>
        <v>15194986.199999999</v>
      </c>
      <c r="AT864" s="138">
        <f>INDEX(ผลงานAdjRw_DHES!$D:$D,MATCH(CalBudget2567!$D864,ผลงานAdjRw_DHES!$B:$B,0))</f>
        <v>1091.7230999999999</v>
      </c>
      <c r="AU864" s="143">
        <f t="shared" si="690"/>
        <v>13918.351823827856</v>
      </c>
      <c r="AV864" s="139">
        <f t="shared" si="691"/>
        <v>1310.0677199999998</v>
      </c>
      <c r="AW864" s="140">
        <f t="shared" si="692"/>
        <v>1310.0677199999998</v>
      </c>
      <c r="AX864" s="141">
        <f t="shared" si="693"/>
        <v>14285.796311976912</v>
      </c>
      <c r="AY864" s="142">
        <f t="shared" si="694"/>
        <v>18715360.602815997</v>
      </c>
      <c r="AZ864" s="143">
        <f>INDEX(รายได้แยกตามสิทธิ!$J:$J,MATCH(CalBudget2567!$D864,รายได้แยกตามสิทธิ!$B:$B,0))</f>
        <v>1049488.77</v>
      </c>
      <c r="BA864" s="138">
        <f>INDEX(ผลงานAdjRw_DHES!$F:$F,MATCH(CalBudget2567!$D864,ผลงานAdjRw_DHES!$B:$B,0))</f>
        <v>59.359700000000004</v>
      </c>
      <c r="BB864" s="143">
        <f t="shared" si="695"/>
        <v>17680.156233943231</v>
      </c>
      <c r="BC864" s="139">
        <f t="shared" si="696"/>
        <v>71.231639999999999</v>
      </c>
      <c r="BD864" s="140">
        <f t="shared" si="697"/>
        <v>71.231639999999999</v>
      </c>
      <c r="BE864" s="141">
        <f t="shared" si="698"/>
        <v>18146.912358519334</v>
      </c>
      <c r="BF864" s="142">
        <f t="shared" si="699"/>
        <v>1292634.3282336001</v>
      </c>
      <c r="BG864" s="143">
        <f>INDEX(รายได้แยกตามสิทธิ!$K:$K,MATCH(CalBudget2567!$D864,รายได้แยกตามสิทธิ!$B:$B,0))</f>
        <v>482045.1</v>
      </c>
      <c r="BH864" s="138">
        <f>INDEX(ผลงานAdjRw_DHES!$E:$E,MATCH(CalBudget2567!$D864,ผลงานAdjRw_DHES!$B:$B,0))</f>
        <v>46.304699999999997</v>
      </c>
      <c r="BI864" s="143">
        <f t="shared" si="700"/>
        <v>10410.284485160253</v>
      </c>
      <c r="BJ864" s="139">
        <f t="shared" si="701"/>
        <v>55.565639999999995</v>
      </c>
      <c r="BK864" s="140">
        <f t="shared" si="702"/>
        <v>55.565639999999995</v>
      </c>
      <c r="BL864" s="141">
        <f t="shared" si="703"/>
        <v>10685.115995568483</v>
      </c>
      <c r="BM864" s="142">
        <f t="shared" si="704"/>
        <v>593725.30876799987</v>
      </c>
      <c r="BN864" s="143">
        <f>INDEX(รายได้แยกตามสิทธิ!$N:$N,MATCH(CalBudget2567!$D864,รายได้แยกตามสิทธิ!$B:$B,0))</f>
        <v>679018.88</v>
      </c>
      <c r="BO864" s="138">
        <f>INDEX(ผลงานAdjRw_DHES!$I:$I,MATCH(CalBudget2567!$D864,ผลงานAdjRw_DHES!$B:$B,0))</f>
        <v>77.298599999999965</v>
      </c>
      <c r="BP864" s="143">
        <f t="shared" si="705"/>
        <v>8784.3619418721719</v>
      </c>
      <c r="BQ864" s="139">
        <f t="shared" si="706"/>
        <v>92.758319999999955</v>
      </c>
      <c r="BR864" s="140">
        <f t="shared" si="707"/>
        <v>92.758319999999955</v>
      </c>
      <c r="BS864" s="141">
        <f t="shared" si="708"/>
        <v>9016.2690971375978</v>
      </c>
      <c r="BT864" s="142">
        <f t="shared" si="709"/>
        <v>836333.97411840002</v>
      </c>
      <c r="BU864" s="144">
        <f>AY864+BF864+BM864+BT864</f>
        <v>21438054.213935997</v>
      </c>
      <c r="BV864" s="145">
        <f t="shared" si="664"/>
        <v>65599491.124636784</v>
      </c>
      <c r="BW864" s="146">
        <f>INDEX(รายได้แยกตามสิทธิ!$Q:$Q,MATCH(CalBudget2567!$D864,รายได้แยกตามสิทธิ!$B:$B,0))</f>
        <v>0.44</v>
      </c>
      <c r="BX864" s="145">
        <f t="shared" si="711"/>
        <v>28863776.094840184</v>
      </c>
      <c r="BY864" s="141"/>
      <c r="BZ864" s="143">
        <f t="shared" si="712"/>
        <v>72384</v>
      </c>
      <c r="CA864" s="138">
        <f>INDEX(ผลงานOPDVisit_HDC!$C:$C,MATCH(CalBudget2567!$D864,ผลงานOPDVisit_HDC!$A:$A,0))</f>
        <v>72384</v>
      </c>
      <c r="CB864" s="138">
        <f t="shared" si="713"/>
        <v>0</v>
      </c>
    </row>
    <row r="865" spans="1:80" hidden="1" x14ac:dyDescent="0.7">
      <c r="A865" s="136">
        <f>COUNTA($D$16:D865)</f>
        <v>850</v>
      </c>
      <c r="B865" s="1">
        <v>12</v>
      </c>
      <c r="C865" s="2" t="s">
        <v>71</v>
      </c>
      <c r="D865" s="91" t="s">
        <v>923</v>
      </c>
      <c r="E865" s="3" t="s">
        <v>1808</v>
      </c>
      <c r="F865" s="4" t="s">
        <v>1876</v>
      </c>
      <c r="G865" s="1">
        <v>6</v>
      </c>
      <c r="H865" s="3" t="s">
        <v>2965</v>
      </c>
      <c r="I865" s="137">
        <f>INDEX(รายได้แยกตามสิทธิ!$D:$D,MATCH(CalBudget2567!$D865,รายได้แยกตามสิทธิ!$B:$B,0))</f>
        <v>24854575.649999999</v>
      </c>
      <c r="J865" s="138">
        <f>INDEX(ผลงานOPDVisit_HDC!$F:$F,MATCH(CalBudget2567!$D865,ผลงานOPDVisit_HDC!$A:$A,0))</f>
        <v>58525</v>
      </c>
      <c r="K865" s="138">
        <f t="shared" si="665"/>
        <v>424.68305254164886</v>
      </c>
      <c r="L865" s="139">
        <f t="shared" si="666"/>
        <v>70230</v>
      </c>
      <c r="M865" s="140">
        <f t="shared" si="667"/>
        <v>70230</v>
      </c>
      <c r="N865" s="141">
        <f t="shared" si="668"/>
        <v>435.89468512874839</v>
      </c>
      <c r="O865" s="142">
        <f t="shared" si="669"/>
        <v>30612883.736591998</v>
      </c>
      <c r="P865" s="143">
        <f>INDEX(รายได้แยกตามสิทธิ!$E:$E,MATCH(CalBudget2567!$D865,รายได้แยกตามสิทธิ!$B:$B,0))</f>
        <v>6712559.4500000002</v>
      </c>
      <c r="Q865" s="138">
        <f>INDEX(ผลงานOPDVisit_HDC!$D:$D,MATCH(CalBudget2567!$D865,ผลงานOPDVisit_HDC!$A:$A,0))</f>
        <v>13737</v>
      </c>
      <c r="R865" s="138">
        <f t="shared" si="670"/>
        <v>488.64813641988792</v>
      </c>
      <c r="S865" s="139">
        <f t="shared" si="671"/>
        <v>16484.399999999998</v>
      </c>
      <c r="T865" s="140">
        <f t="shared" si="672"/>
        <v>16484.399999999998</v>
      </c>
      <c r="U865" s="141">
        <f t="shared" si="673"/>
        <v>501.54844722137295</v>
      </c>
      <c r="V865" s="142">
        <f t="shared" si="674"/>
        <v>8267725.2233759994</v>
      </c>
      <c r="W865" s="143">
        <f>INDEX(รายได้แยกตามสิทธิ!$F:$F,MATCH(CalBudget2567!$D865,รายได้แยกตามสิทธิ!$B:$B,0))</f>
        <v>962015.34</v>
      </c>
      <c r="X865" s="138">
        <f>INDEX(ผลงานOPDVisit_HDC!$E:$E,MATCH(CalBudget2567!$D865,ผลงานOPDVisit_HDC!$A:$A,0))</f>
        <v>4353</v>
      </c>
      <c r="Y865" s="138">
        <f t="shared" si="675"/>
        <v>221.00053756030323</v>
      </c>
      <c r="Z865" s="139">
        <f t="shared" si="676"/>
        <v>5223.5999999999995</v>
      </c>
      <c r="AA865" s="140">
        <f t="shared" si="677"/>
        <v>5223.5999999999995</v>
      </c>
      <c r="AB865" s="141">
        <f t="shared" si="678"/>
        <v>226.83495175189523</v>
      </c>
      <c r="AC865" s="142">
        <f t="shared" si="679"/>
        <v>1184895.0539711998</v>
      </c>
      <c r="AD865" s="143">
        <f>INDEX(รายได้แยกตามสิทธิ!$G:$G,MATCH(CalBudget2567!$D865,รายได้แยกตามสิทธิ!$B:$B,0))</f>
        <v>19532</v>
      </c>
      <c r="AE865" s="138">
        <f>INDEX(ผลงานOPDVisit_HDC!$G:$G,MATCH(CalBudget2567!$D865,ผลงานOPDVisit_HDC!$A:$A,0))</f>
        <v>27</v>
      </c>
      <c r="AF865" s="138">
        <f t="shared" si="680"/>
        <v>723.40740740740739</v>
      </c>
      <c r="AG865" s="139">
        <f t="shared" si="681"/>
        <v>32.4</v>
      </c>
      <c r="AH865" s="140">
        <f t="shared" si="682"/>
        <v>32.4</v>
      </c>
      <c r="AI865" s="141">
        <f t="shared" si="683"/>
        <v>742.50536296296298</v>
      </c>
      <c r="AJ865" s="142">
        <f t="shared" si="684"/>
        <v>24057.173759999998</v>
      </c>
      <c r="AK865" s="143">
        <f>INDEX(รายได้แยกตามสิทธิ!$H:$H,MATCH(CalBudget2567!$D865,รายได้แยกตามสิทธิ!$B:$B,0))</f>
        <v>1463365.37</v>
      </c>
      <c r="AL865" s="138">
        <f>INDEX(ผลงานOPDVisit_HDC!$K:$K,MATCH(CalBudget2567!$D865,ผลงานOPDVisit_HDC!$A:$A,0))</f>
        <v>2897</v>
      </c>
      <c r="AM865" s="138">
        <f t="shared" si="685"/>
        <v>505.13129789437352</v>
      </c>
      <c r="AN865" s="139">
        <f t="shared" si="686"/>
        <v>3476.4</v>
      </c>
      <c r="AO865" s="140">
        <f t="shared" si="687"/>
        <v>3476.4</v>
      </c>
      <c r="AP865" s="141">
        <f t="shared" si="688"/>
        <v>518.46676415878494</v>
      </c>
      <c r="AQ865" s="142">
        <f t="shared" si="689"/>
        <v>1802397.8589216</v>
      </c>
      <c r="AR865" s="144">
        <f t="shared" si="663"/>
        <v>41891959.046620801</v>
      </c>
      <c r="AS865" s="143">
        <f>INDEX(รายได้แยกตามสิทธิ!$I:$I,MATCH(CalBudget2567!$D865,รายได้แยกตามสิทธิ!$B:$B,0))</f>
        <v>11034031.619999999</v>
      </c>
      <c r="AT865" s="138">
        <f>INDEX(ผลงานAdjRw_DHES!$D:$D,MATCH(CalBudget2567!$D865,ผลงานAdjRw_DHES!$B:$B,0))</f>
        <v>1034.6396999999999</v>
      </c>
      <c r="AU865" s="143">
        <f t="shared" si="690"/>
        <v>10664.612637616747</v>
      </c>
      <c r="AV865" s="139">
        <f t="shared" si="691"/>
        <v>1241.56764</v>
      </c>
      <c r="AW865" s="140">
        <f t="shared" si="692"/>
        <v>1241.56764</v>
      </c>
      <c r="AX865" s="141">
        <f t="shared" si="693"/>
        <v>10946.158411249829</v>
      </c>
      <c r="AY865" s="142">
        <f t="shared" si="694"/>
        <v>13590396.065721599</v>
      </c>
      <c r="AZ865" s="143">
        <f>INDEX(รายได้แยกตามสิทธิ!$J:$J,MATCH(CalBudget2567!$D865,รายได้แยกตามสิทธิ!$B:$B,0))</f>
        <v>1285907.94</v>
      </c>
      <c r="BA865" s="138">
        <f>INDEX(ผลงานAdjRw_DHES!$F:$F,MATCH(CalBudget2567!$D865,ผลงานAdjRw_DHES!$B:$B,0))</f>
        <v>90.975099999999998</v>
      </c>
      <c r="BB865" s="143">
        <f t="shared" si="695"/>
        <v>14134.724116818777</v>
      </c>
      <c r="BC865" s="139">
        <f t="shared" si="696"/>
        <v>109.17012</v>
      </c>
      <c r="BD865" s="140">
        <f t="shared" si="697"/>
        <v>109.17012</v>
      </c>
      <c r="BE865" s="141">
        <f t="shared" si="698"/>
        <v>14507.880833502793</v>
      </c>
      <c r="BF865" s="142">
        <f t="shared" si="699"/>
        <v>1583827.0915391999</v>
      </c>
      <c r="BG865" s="143">
        <f>INDEX(รายได้แยกตามสิทธิ!$K:$K,MATCH(CalBudget2567!$D865,รายได้แยกตามสิทธิ!$B:$B,0))</f>
        <v>147669</v>
      </c>
      <c r="BH865" s="138">
        <f>INDEX(ผลงานAdjRw_DHES!$E:$E,MATCH(CalBudget2567!$D865,ผลงานAdjRw_DHES!$B:$B,0))</f>
        <v>10.995999999999999</v>
      </c>
      <c r="BI865" s="143">
        <f t="shared" si="700"/>
        <v>13429.337941069482</v>
      </c>
      <c r="BJ865" s="139">
        <f t="shared" si="701"/>
        <v>13.195199999999998</v>
      </c>
      <c r="BK865" s="140">
        <f t="shared" si="702"/>
        <v>13.195199999999998</v>
      </c>
      <c r="BL865" s="141">
        <f t="shared" si="703"/>
        <v>13783.872462713716</v>
      </c>
      <c r="BM865" s="142">
        <f t="shared" si="704"/>
        <v>181880.95392</v>
      </c>
      <c r="BN865" s="143">
        <f>INDEX(รายได้แยกตามสิทธิ!$N:$N,MATCH(CalBudget2567!$D865,รายได้แยกตามสิทธิ!$B:$B,0))</f>
        <v>545916.30000000005</v>
      </c>
      <c r="BO865" s="138">
        <f>INDEX(ผลงานAdjRw_DHES!$I:$I,MATCH(CalBudget2567!$D865,ผลงานAdjRw_DHES!$B:$B,0))</f>
        <v>9.3330000000000695</v>
      </c>
      <c r="BP865" s="143">
        <f t="shared" si="705"/>
        <v>58493.121182898962</v>
      </c>
      <c r="BQ865" s="139">
        <f t="shared" si="706"/>
        <v>11.199600000000084</v>
      </c>
      <c r="BR865" s="140">
        <f t="shared" si="707"/>
        <v>11.199600000000084</v>
      </c>
      <c r="BS865" s="141">
        <f t="shared" si="708"/>
        <v>60037.339582127497</v>
      </c>
      <c r="BT865" s="142">
        <f t="shared" si="709"/>
        <v>672394.1883840001</v>
      </c>
      <c r="BU865" s="144">
        <f t="shared" si="710"/>
        <v>16028498.299564799</v>
      </c>
      <c r="BV865" s="145">
        <f t="shared" si="664"/>
        <v>57920457.346185602</v>
      </c>
      <c r="BW865" s="146">
        <f>INDEX(รายได้แยกตามสิทธิ!$Q:$Q,MATCH(CalBudget2567!$D865,รายได้แยกตามสิทธิ!$B:$B,0))</f>
        <v>0.32</v>
      </c>
      <c r="BX865" s="145">
        <f t="shared" si="711"/>
        <v>18534546.350779392</v>
      </c>
      <c r="BY865" s="141"/>
      <c r="BZ865" s="143">
        <f t="shared" si="712"/>
        <v>79539</v>
      </c>
      <c r="CA865" s="138">
        <f>INDEX(ผลงานOPDVisit_HDC!$C:$C,MATCH(CalBudget2567!$D865,ผลงานOPDVisit_HDC!$A:$A,0))</f>
        <v>79539</v>
      </c>
      <c r="CB865" s="138">
        <f t="shared" si="713"/>
        <v>0</v>
      </c>
    </row>
    <row r="866" spans="1:80" hidden="1" x14ac:dyDescent="0.7">
      <c r="A866" s="136">
        <f>COUNTA($D$16:D866)</f>
        <v>851</v>
      </c>
      <c r="B866" s="1">
        <v>12</v>
      </c>
      <c r="C866" s="2" t="s">
        <v>71</v>
      </c>
      <c r="D866" s="91" t="s">
        <v>924</v>
      </c>
      <c r="E866" s="3" t="s">
        <v>1809</v>
      </c>
      <c r="F866" s="4" t="s">
        <v>1876</v>
      </c>
      <c r="G866" s="1">
        <v>6</v>
      </c>
      <c r="H866" s="3" t="s">
        <v>2965</v>
      </c>
      <c r="I866" s="137">
        <f>INDEX(รายได้แยกตามสิทธิ!$D:$D,MATCH(CalBudget2567!$D866,รายได้แยกตามสิทธิ!$B:$B,0))</f>
        <v>36134948.229999997</v>
      </c>
      <c r="J866" s="138">
        <f>INDEX(ผลงานOPDVisit_HDC!$F:$F,MATCH(CalBudget2567!$D866,ผลงานOPDVisit_HDC!$A:$A,0))</f>
        <v>58846</v>
      </c>
      <c r="K866" s="138">
        <f t="shared" si="665"/>
        <v>614.05954916221992</v>
      </c>
      <c r="L866" s="139">
        <f t="shared" si="666"/>
        <v>70615.199999999997</v>
      </c>
      <c r="M866" s="140">
        <f t="shared" si="667"/>
        <v>70615.199999999997</v>
      </c>
      <c r="N866" s="141">
        <f t="shared" si="668"/>
        <v>630.2707212601025</v>
      </c>
      <c r="O866" s="142">
        <f t="shared" si="669"/>
        <v>44506693.035926387</v>
      </c>
      <c r="P866" s="143">
        <f>INDEX(รายได้แยกตามสิทธิ!$E:$E,MATCH(CalBudget2567!$D866,รายได้แยกตามสิทธิ!$B:$B,0))</f>
        <v>3823281.92</v>
      </c>
      <c r="Q866" s="138">
        <f>INDEX(ผลงานOPDVisit_HDC!$D:$D,MATCH(CalBudget2567!$D866,ผลงานOPDVisit_HDC!$A:$A,0))</f>
        <v>6997</v>
      </c>
      <c r="R866" s="138">
        <f t="shared" si="670"/>
        <v>546.41731027583251</v>
      </c>
      <c r="S866" s="139">
        <f t="shared" si="671"/>
        <v>8396.4</v>
      </c>
      <c r="T866" s="140">
        <f t="shared" si="672"/>
        <v>8396.4</v>
      </c>
      <c r="U866" s="141">
        <f t="shared" si="673"/>
        <v>560.84272726711447</v>
      </c>
      <c r="V866" s="142">
        <f t="shared" si="674"/>
        <v>4709059.8752255999</v>
      </c>
      <c r="W866" s="143">
        <f>INDEX(รายได้แยกตามสิทธิ!$F:$F,MATCH(CalBudget2567!$D866,รายได้แยกตามสิทธิ!$B:$B,0))</f>
        <v>910022.08</v>
      </c>
      <c r="X866" s="138">
        <f>INDEX(ผลงานOPDVisit_HDC!$E:$E,MATCH(CalBudget2567!$D866,ผลงานOPDVisit_HDC!$A:$A,0))</f>
        <v>4120</v>
      </c>
      <c r="Y866" s="138">
        <f t="shared" si="675"/>
        <v>220.87914563106796</v>
      </c>
      <c r="Z866" s="139">
        <f t="shared" si="676"/>
        <v>4944</v>
      </c>
      <c r="AA866" s="140">
        <f t="shared" si="677"/>
        <v>4944</v>
      </c>
      <c r="AB866" s="141">
        <f t="shared" si="678"/>
        <v>226.71035507572816</v>
      </c>
      <c r="AC866" s="142">
        <f t="shared" si="679"/>
        <v>1120855.9954943999</v>
      </c>
      <c r="AD866" s="143">
        <f>INDEX(รายได้แยกตามสิทธิ!$G:$G,MATCH(CalBudget2567!$D866,รายได้แยกตามสิทธิ!$B:$B,0))</f>
        <v>4060</v>
      </c>
      <c r="AE866" s="138">
        <f>INDEX(ผลงานOPDVisit_HDC!$G:$G,MATCH(CalBudget2567!$D866,ผลงานOPDVisit_HDC!$A:$A,0))</f>
        <v>12</v>
      </c>
      <c r="AF866" s="138">
        <f t="shared" si="680"/>
        <v>338.33333333333331</v>
      </c>
      <c r="AG866" s="139">
        <f t="shared" si="681"/>
        <v>14.399999999999999</v>
      </c>
      <c r="AH866" s="140">
        <f t="shared" si="682"/>
        <v>14.399999999999999</v>
      </c>
      <c r="AI866" s="141">
        <f t="shared" si="683"/>
        <v>347.26533333333333</v>
      </c>
      <c r="AJ866" s="142">
        <f t="shared" si="684"/>
        <v>5000.6207999999997</v>
      </c>
      <c r="AK866" s="143">
        <f>INDEX(รายได้แยกตามสิทธิ!$H:$H,MATCH(CalBudget2567!$D866,รายได้แยกตามสิทธิ!$B:$B,0))</f>
        <v>1550266.36</v>
      </c>
      <c r="AL866" s="138">
        <f>INDEX(ผลงานOPDVisit_HDC!$K:$K,MATCH(CalBudget2567!$D866,ผลงานOPDVisit_HDC!$A:$A,0))</f>
        <v>0</v>
      </c>
      <c r="AM866" s="138">
        <f t="shared" si="685"/>
        <v>0</v>
      </c>
      <c r="AN866" s="139">
        <f t="shared" si="686"/>
        <v>0</v>
      </c>
      <c r="AO866" s="140">
        <f t="shared" si="687"/>
        <v>0</v>
      </c>
      <c r="AP866" s="141">
        <f t="shared" si="688"/>
        <v>0</v>
      </c>
      <c r="AQ866" s="142">
        <f t="shared" si="689"/>
        <v>0</v>
      </c>
      <c r="AR866" s="144">
        <f t="shared" si="663"/>
        <v>50341609.527446397</v>
      </c>
      <c r="AS866" s="143">
        <f>INDEX(รายได้แยกตามสิทธิ!$I:$I,MATCH(CalBudget2567!$D866,รายได้แยกตามสิทธิ!$B:$B,0))</f>
        <v>20600364.48</v>
      </c>
      <c r="AT866" s="138">
        <f>INDEX(ผลงานAdjRw_DHES!$D:$D,MATCH(CalBudget2567!$D866,ผลงานAdjRw_DHES!$B:$B,0))</f>
        <v>1302.27</v>
      </c>
      <c r="AU866" s="143">
        <f t="shared" si="690"/>
        <v>15818.812135732222</v>
      </c>
      <c r="AV866" s="139">
        <f t="shared" si="691"/>
        <v>1562.7239999999999</v>
      </c>
      <c r="AW866" s="140">
        <f t="shared" si="692"/>
        <v>1562.7239999999999</v>
      </c>
      <c r="AX866" s="141">
        <f t="shared" si="693"/>
        <v>16236.428776115552</v>
      </c>
      <c r="AY866" s="142">
        <f t="shared" si="694"/>
        <v>25373056.9227264</v>
      </c>
      <c r="AZ866" s="143">
        <f>INDEX(รายได้แยกตามสิทธิ!$J:$J,MATCH(CalBudget2567!$D866,รายได้แยกตามสิทธิ!$B:$B,0))</f>
        <v>843437.69</v>
      </c>
      <c r="BA866" s="138">
        <f>INDEX(ผลงานAdjRw_DHES!$F:$F,MATCH(CalBudget2567!$D866,ผลงานAdjRw_DHES!$B:$B,0))</f>
        <v>50.62</v>
      </c>
      <c r="BB866" s="143">
        <f t="shared" si="695"/>
        <v>16662.143224022126</v>
      </c>
      <c r="BC866" s="139">
        <f t="shared" si="696"/>
        <v>60.743999999999993</v>
      </c>
      <c r="BD866" s="140">
        <f t="shared" si="697"/>
        <v>60.743999999999993</v>
      </c>
      <c r="BE866" s="141">
        <f t="shared" si="698"/>
        <v>17102.023805136309</v>
      </c>
      <c r="BF866" s="142">
        <f t="shared" si="699"/>
        <v>1038845.3340191998</v>
      </c>
      <c r="BG866" s="143">
        <f>INDEX(รายได้แยกตามสิทธิ!$K:$K,MATCH(CalBudget2567!$D866,รายได้แยกตามสิทธิ!$B:$B,0))</f>
        <v>339081.89</v>
      </c>
      <c r="BH866" s="138">
        <f>INDEX(ผลงานAdjRw_DHES!$E:$E,MATCH(CalBudget2567!$D866,ผลงานAdjRw_DHES!$B:$B,0))</f>
        <v>15.724</v>
      </c>
      <c r="BI866" s="143">
        <f t="shared" si="700"/>
        <v>21564.607606207072</v>
      </c>
      <c r="BJ866" s="139">
        <f t="shared" si="701"/>
        <v>18.8688</v>
      </c>
      <c r="BK866" s="140">
        <f t="shared" si="702"/>
        <v>18.8688</v>
      </c>
      <c r="BL866" s="141">
        <f t="shared" si="703"/>
        <v>22133.91324701094</v>
      </c>
      <c r="BM866" s="142">
        <f t="shared" si="704"/>
        <v>417640.38227520004</v>
      </c>
      <c r="BN866" s="143">
        <f>INDEX(รายได้แยกตามสิทธิ!$N:$N,MATCH(CalBudget2567!$D866,รายได้แยกตามสิทธิ!$B:$B,0))</f>
        <v>457403.9</v>
      </c>
      <c r="BO866" s="138">
        <f>INDEX(ผลงานAdjRw_DHES!$I:$I,MATCH(CalBudget2567!$D866,ผลงานAdjRw_DHES!$B:$B,0))</f>
        <v>133.04600000000011</v>
      </c>
      <c r="BP866" s="143">
        <f t="shared" si="705"/>
        <v>3437.9380064037978</v>
      </c>
      <c r="BQ866" s="139">
        <f t="shared" si="706"/>
        <v>159.65520000000012</v>
      </c>
      <c r="BR866" s="140">
        <f t="shared" si="707"/>
        <v>159.65520000000012</v>
      </c>
      <c r="BS866" s="141">
        <f t="shared" si="708"/>
        <v>3528.699569772858</v>
      </c>
      <c r="BT866" s="142">
        <f t="shared" si="709"/>
        <v>563375.235552</v>
      </c>
      <c r="BU866" s="144">
        <f t="shared" si="710"/>
        <v>27392917.874572802</v>
      </c>
      <c r="BV866" s="145">
        <f t="shared" si="664"/>
        <v>77734527.402019203</v>
      </c>
      <c r="BW866" s="146">
        <f>INDEX(รายได้แยกตามสิทธิ!$Q:$Q,MATCH(CalBudget2567!$D866,รายได้แยกตามสิทธิ!$B:$B,0))</f>
        <v>0.43</v>
      </c>
      <c r="BX866" s="145">
        <f t="shared" si="711"/>
        <v>33425846.782868255</v>
      </c>
      <c r="BY866" s="141"/>
      <c r="BZ866" s="143">
        <f t="shared" si="712"/>
        <v>69975</v>
      </c>
      <c r="CA866" s="138">
        <f>INDEX(ผลงานOPDVisit_HDC!$C:$C,MATCH(CalBudget2567!$D866,ผลงานOPDVisit_HDC!$A:$A,0))</f>
        <v>69975</v>
      </c>
      <c r="CB866" s="138">
        <f t="shared" si="713"/>
        <v>0</v>
      </c>
    </row>
    <row r="867" spans="1:80" hidden="1" x14ac:dyDescent="0.7">
      <c r="A867" s="136">
        <f>COUNTA($D$16:D867)</f>
        <v>852</v>
      </c>
      <c r="B867" s="1">
        <v>12</v>
      </c>
      <c r="C867" s="2" t="s">
        <v>71</v>
      </c>
      <c r="D867" s="91" t="s">
        <v>925</v>
      </c>
      <c r="E867" s="3" t="s">
        <v>1810</v>
      </c>
      <c r="F867" s="4" t="s">
        <v>1876</v>
      </c>
      <c r="G867" s="1">
        <v>5</v>
      </c>
      <c r="H867" s="3" t="s">
        <v>2964</v>
      </c>
      <c r="I867" s="137">
        <f>INDEX(รายได้แยกตามสิทธิ!$D:$D,MATCH(CalBudget2567!$D867,รายได้แยกตามสิทธิ!$B:$B,0))</f>
        <v>15399816.26</v>
      </c>
      <c r="J867" s="138">
        <f>INDEX(ผลงานOPDVisit_HDC!$F:$F,MATCH(CalBudget2567!$D867,ผลงานOPDVisit_HDC!$A:$A,0))</f>
        <v>46745</v>
      </c>
      <c r="K867" s="138">
        <f t="shared" si="665"/>
        <v>329.44306899133596</v>
      </c>
      <c r="L867" s="139">
        <f t="shared" si="666"/>
        <v>56094</v>
      </c>
      <c r="M867" s="140">
        <f t="shared" si="667"/>
        <v>56094</v>
      </c>
      <c r="N867" s="141">
        <f t="shared" si="668"/>
        <v>338.1403660127072</v>
      </c>
      <c r="O867" s="142">
        <f t="shared" si="669"/>
        <v>18967645.691116799</v>
      </c>
      <c r="P867" s="143">
        <f>INDEX(รายได้แยกตามสิทธิ!$E:$E,MATCH(CalBudget2567!$D867,รายได้แยกตามสิทธิ!$B:$B,0))</f>
        <v>4951741.96</v>
      </c>
      <c r="Q867" s="138">
        <f>INDEX(ผลงานOPDVisit_HDC!$D:$D,MATCH(CalBudget2567!$D867,ผลงานOPDVisit_HDC!$A:$A,0))</f>
        <v>18427</v>
      </c>
      <c r="R867" s="138">
        <f t="shared" si="670"/>
        <v>268.72209041081021</v>
      </c>
      <c r="S867" s="139">
        <f t="shared" si="671"/>
        <v>22112.399999999998</v>
      </c>
      <c r="T867" s="140">
        <f t="shared" si="672"/>
        <v>22112.399999999998</v>
      </c>
      <c r="U867" s="141">
        <f t="shared" si="673"/>
        <v>275.81635359765562</v>
      </c>
      <c r="V867" s="142">
        <f t="shared" si="674"/>
        <v>6098961.5372927999</v>
      </c>
      <c r="W867" s="143">
        <f>INDEX(รายได้แยกตามสิทธิ!$F:$F,MATCH(CalBudget2567!$D867,รายได้แยกตามสิทธิ!$B:$B,0))</f>
        <v>304218.87</v>
      </c>
      <c r="X867" s="138">
        <f>INDEX(ผลงานOPDVisit_HDC!$E:$E,MATCH(CalBudget2567!$D867,ผลงานOPDVisit_HDC!$A:$A,0))</f>
        <v>2396</v>
      </c>
      <c r="Y867" s="138">
        <f t="shared" si="675"/>
        <v>126.96947829716193</v>
      </c>
      <c r="Z867" s="139">
        <f t="shared" si="676"/>
        <v>2875.2</v>
      </c>
      <c r="AA867" s="140">
        <f t="shared" si="677"/>
        <v>2875.2</v>
      </c>
      <c r="AB867" s="141">
        <f t="shared" si="678"/>
        <v>130.321472524207</v>
      </c>
      <c r="AC867" s="142">
        <f t="shared" si="679"/>
        <v>374700.29780159995</v>
      </c>
      <c r="AD867" s="143">
        <f>INDEX(รายได้แยกตามสิทธิ!$G:$G,MATCH(CalBudget2567!$D867,รายได้แยกตามสิทธิ!$B:$B,0))</f>
        <v>0</v>
      </c>
      <c r="AE867" s="138">
        <f>INDEX(ผลงานOPDVisit_HDC!$G:$G,MATCH(CalBudget2567!$D867,ผลงานOPDVisit_HDC!$A:$A,0))</f>
        <v>28</v>
      </c>
      <c r="AF867" s="138">
        <f t="shared" si="680"/>
        <v>0</v>
      </c>
      <c r="AG867" s="139">
        <f t="shared" si="681"/>
        <v>33.6</v>
      </c>
      <c r="AH867" s="140">
        <f t="shared" si="682"/>
        <v>33.6</v>
      </c>
      <c r="AI867" s="141">
        <f t="shared" si="683"/>
        <v>0</v>
      </c>
      <c r="AJ867" s="142">
        <f t="shared" si="684"/>
        <v>0</v>
      </c>
      <c r="AK867" s="143">
        <f>INDEX(รายได้แยกตามสิทธิ!$H:$H,MATCH(CalBudget2567!$D867,รายได้แยกตามสิทธิ!$B:$B,0))</f>
        <v>853181.58</v>
      </c>
      <c r="AL867" s="138">
        <f>INDEX(ผลงานOPDVisit_HDC!$K:$K,MATCH(CalBudget2567!$D867,ผลงานOPDVisit_HDC!$A:$A,0))</f>
        <v>1538</v>
      </c>
      <c r="AM867" s="138">
        <f t="shared" si="685"/>
        <v>554.73444733420024</v>
      </c>
      <c r="AN867" s="139">
        <f t="shared" si="686"/>
        <v>1845.6</v>
      </c>
      <c r="AO867" s="140">
        <f t="shared" si="687"/>
        <v>1845.6</v>
      </c>
      <c r="AP867" s="141">
        <f t="shared" si="688"/>
        <v>569.37943674382313</v>
      </c>
      <c r="AQ867" s="142">
        <f t="shared" si="689"/>
        <v>1050846.6884543998</v>
      </c>
      <c r="AR867" s="144">
        <f t="shared" si="663"/>
        <v>26492154.214665599</v>
      </c>
      <c r="AS867" s="143">
        <f>INDEX(รายได้แยกตามสิทธิ!$I:$I,MATCH(CalBudget2567!$D867,รายได้แยกตามสิทธิ!$B:$B,0))</f>
        <v>15152275.029999999</v>
      </c>
      <c r="AT867" s="138">
        <f>INDEX(ผลงานAdjRw_DHES!$D:$D,MATCH(CalBudget2567!$D867,ผลงานAdjRw_DHES!$B:$B,0))</f>
        <v>1137.5474999999999</v>
      </c>
      <c r="AU867" s="143">
        <f t="shared" si="690"/>
        <v>13320.125120049932</v>
      </c>
      <c r="AV867" s="139">
        <f t="shared" si="691"/>
        <v>1365.0569999999998</v>
      </c>
      <c r="AW867" s="140">
        <f t="shared" si="692"/>
        <v>1365.0569999999998</v>
      </c>
      <c r="AX867" s="141">
        <f t="shared" si="693"/>
        <v>13671.776423219249</v>
      </c>
      <c r="AY867" s="142">
        <f t="shared" si="694"/>
        <v>18662754.108950395</v>
      </c>
      <c r="AZ867" s="143">
        <f>INDEX(รายได้แยกตามสิทธิ!$J:$J,MATCH(CalBudget2567!$D867,รายได้แยกตามสิทธิ!$B:$B,0))</f>
        <v>797731.19</v>
      </c>
      <c r="BA867" s="138">
        <f>INDEX(ผลงานAdjRw_DHES!$F:$F,MATCH(CalBudget2567!$D867,ผลงานAdjRw_DHES!$B:$B,0))</f>
        <v>69.816099999999992</v>
      </c>
      <c r="BB867" s="143">
        <f t="shared" si="695"/>
        <v>11426.178059215568</v>
      </c>
      <c r="BC867" s="139">
        <f t="shared" si="696"/>
        <v>83.779319999999984</v>
      </c>
      <c r="BD867" s="140">
        <f t="shared" si="697"/>
        <v>83.779319999999984</v>
      </c>
      <c r="BE867" s="141">
        <f t="shared" si="698"/>
        <v>11727.829159978859</v>
      </c>
      <c r="BF867" s="142">
        <f t="shared" si="699"/>
        <v>982549.55209919985</v>
      </c>
      <c r="BG867" s="143">
        <f>INDEX(รายได้แยกตามสิทธิ!$K:$K,MATCH(CalBudget2567!$D867,รายได้แยกตามสิทธิ!$B:$B,0))</f>
        <v>159514.44</v>
      </c>
      <c r="BH867" s="138">
        <f>INDEX(ผลงานAdjRw_DHES!$E:$E,MATCH(CalBudget2567!$D867,ผลงานAdjRw_DHES!$B:$B,0))</f>
        <v>28.043999999999997</v>
      </c>
      <c r="BI867" s="143">
        <f t="shared" si="700"/>
        <v>5688.0059905862227</v>
      </c>
      <c r="BJ867" s="139">
        <f t="shared" si="701"/>
        <v>33.652799999999992</v>
      </c>
      <c r="BK867" s="140">
        <f t="shared" si="702"/>
        <v>33.652799999999992</v>
      </c>
      <c r="BL867" s="141">
        <f t="shared" si="703"/>
        <v>5838.1693487376988</v>
      </c>
      <c r="BM867" s="142">
        <f t="shared" si="704"/>
        <v>196470.74545919997</v>
      </c>
      <c r="BN867" s="143">
        <f>INDEX(รายได้แยกตามสิทธิ!$N:$N,MATCH(CalBudget2567!$D867,รายได้แยกตามสิทธิ!$B:$B,0))</f>
        <v>322886.8</v>
      </c>
      <c r="BO867" s="138">
        <f>INDEX(ผลงานAdjRw_DHES!$I:$I,MATCH(CalBudget2567!$D867,ผลงานAdjRw_DHES!$B:$B,0))</f>
        <v>67.010300000000043</v>
      </c>
      <c r="BP867" s="143">
        <f t="shared" si="705"/>
        <v>4818.4652210182585</v>
      </c>
      <c r="BQ867" s="139">
        <f t="shared" si="706"/>
        <v>80.412360000000049</v>
      </c>
      <c r="BR867" s="140">
        <f t="shared" si="707"/>
        <v>80.412360000000049</v>
      </c>
      <c r="BS867" s="141">
        <f t="shared" si="708"/>
        <v>4945.6727028531404</v>
      </c>
      <c r="BT867" s="142">
        <f t="shared" si="709"/>
        <v>397693.21382399998</v>
      </c>
      <c r="BU867" s="144">
        <f t="shared" si="710"/>
        <v>20239467.620332792</v>
      </c>
      <c r="BV867" s="145">
        <f t="shared" si="664"/>
        <v>46731621.834998392</v>
      </c>
      <c r="BW867" s="146">
        <f>INDEX(รายได้แยกตามสิทธิ!$Q:$Q,MATCH(CalBudget2567!$D867,รายได้แยกตามสิทธิ!$B:$B,0))</f>
        <v>0.47</v>
      </c>
      <c r="BX867" s="145">
        <f t="shared" si="711"/>
        <v>21963862.262449242</v>
      </c>
      <c r="BY867" s="141"/>
      <c r="BZ867" s="143">
        <f t="shared" si="712"/>
        <v>69134</v>
      </c>
      <c r="CA867" s="138">
        <f>INDEX(ผลงานOPDVisit_HDC!$C:$C,MATCH(CalBudget2567!$D867,ผลงานOPDVisit_HDC!$A:$A,0))</f>
        <v>69134</v>
      </c>
      <c r="CB867" s="138">
        <f t="shared" si="713"/>
        <v>0</v>
      </c>
    </row>
    <row r="868" spans="1:80" hidden="1" x14ac:dyDescent="0.7">
      <c r="A868" s="136">
        <f>COUNTA($D$16:D868)</f>
        <v>853</v>
      </c>
      <c r="B868" s="1">
        <v>12</v>
      </c>
      <c r="C868" s="2" t="s">
        <v>71</v>
      </c>
      <c r="D868" s="91" t="s">
        <v>926</v>
      </c>
      <c r="E868" s="3" t="s">
        <v>1811</v>
      </c>
      <c r="F868" s="4" t="s">
        <v>1876</v>
      </c>
      <c r="G868" s="1">
        <v>5</v>
      </c>
      <c r="H868" s="3" t="s">
        <v>2964</v>
      </c>
      <c r="I868" s="137">
        <f>INDEX(รายได้แยกตามสิทธิ!$D:$D,MATCH(CalBudget2567!$D868,รายได้แยกตามสิทธิ!$B:$B,0))</f>
        <v>10736714.52</v>
      </c>
      <c r="J868" s="138">
        <f>INDEX(ผลงานOPDVisit_HDC!$F:$F,MATCH(CalBudget2567!$D868,ผลงานOPDVisit_HDC!$A:$A,0))</f>
        <v>30188</v>
      </c>
      <c r="K868" s="138">
        <f t="shared" si="665"/>
        <v>355.66167086259441</v>
      </c>
      <c r="L868" s="139">
        <f t="shared" si="666"/>
        <v>36225.599999999999</v>
      </c>
      <c r="M868" s="140">
        <f t="shared" si="667"/>
        <v>36225.599999999999</v>
      </c>
      <c r="N868" s="141">
        <f t="shared" si="668"/>
        <v>365.0511389733669</v>
      </c>
      <c r="O868" s="142">
        <f t="shared" si="669"/>
        <v>13224196.539993599</v>
      </c>
      <c r="P868" s="143">
        <f>INDEX(รายได้แยกตามสิทธิ!$E:$E,MATCH(CalBudget2567!$D868,รายได้แยกตามสิทธิ!$B:$B,0))</f>
        <v>4736619.3099999996</v>
      </c>
      <c r="Q868" s="138">
        <f>INDEX(ผลงานOPDVisit_HDC!$D:$D,MATCH(CalBudget2567!$D868,ผลงานOPDVisit_HDC!$A:$A,0))</f>
        <v>6759</v>
      </c>
      <c r="R868" s="138">
        <f t="shared" si="670"/>
        <v>700.7869965971297</v>
      </c>
      <c r="S868" s="139">
        <f t="shared" si="671"/>
        <v>8110.7999999999993</v>
      </c>
      <c r="T868" s="140">
        <f t="shared" si="672"/>
        <v>8110.7999999999993</v>
      </c>
      <c r="U868" s="141">
        <f t="shared" si="673"/>
        <v>719.28777330729395</v>
      </c>
      <c r="V868" s="142">
        <f t="shared" si="674"/>
        <v>5833999.2717407988</v>
      </c>
      <c r="W868" s="143">
        <f>INDEX(รายได้แยกตามสิทธิ!$F:$F,MATCH(CalBudget2567!$D868,รายได้แยกตามสิทธิ!$B:$B,0))</f>
        <v>312914.7</v>
      </c>
      <c r="X868" s="138">
        <f>INDEX(ผลงานOPDVisit_HDC!$E:$E,MATCH(CalBudget2567!$D868,ผลงานOPDVisit_HDC!$A:$A,0))</f>
        <v>1748</v>
      </c>
      <c r="Y868" s="138">
        <f t="shared" si="675"/>
        <v>179.01298627002288</v>
      </c>
      <c r="Z868" s="139">
        <f t="shared" si="676"/>
        <v>2097.6</v>
      </c>
      <c r="AA868" s="140">
        <f t="shared" si="677"/>
        <v>2097.6</v>
      </c>
      <c r="AB868" s="141">
        <f t="shared" si="678"/>
        <v>183.73892910755148</v>
      </c>
      <c r="AC868" s="142">
        <f t="shared" si="679"/>
        <v>385410.777696</v>
      </c>
      <c r="AD868" s="143">
        <f>INDEX(รายได้แยกตามสิทธิ!$G:$G,MATCH(CalBudget2567!$D868,รายได้แยกตามสิทธิ!$B:$B,0))</f>
        <v>0</v>
      </c>
      <c r="AE868" s="138">
        <f>INDEX(ผลงานOPDVisit_HDC!$G:$G,MATCH(CalBudget2567!$D868,ผลงานOPDVisit_HDC!$A:$A,0))</f>
        <v>0</v>
      </c>
      <c r="AF868" s="138">
        <f t="shared" si="680"/>
        <v>0</v>
      </c>
      <c r="AG868" s="139">
        <f t="shared" si="681"/>
        <v>0</v>
      </c>
      <c r="AH868" s="140">
        <f t="shared" si="682"/>
        <v>0</v>
      </c>
      <c r="AI868" s="141">
        <f t="shared" si="683"/>
        <v>0</v>
      </c>
      <c r="AJ868" s="142">
        <f t="shared" si="684"/>
        <v>0</v>
      </c>
      <c r="AK868" s="143">
        <f>INDEX(รายได้แยกตามสิทธิ!$H:$H,MATCH(CalBudget2567!$D868,รายได้แยกตามสิทธิ!$B:$B,0))</f>
        <v>430434</v>
      </c>
      <c r="AL868" s="138">
        <f>INDEX(ผลงานOPDVisit_HDC!$K:$K,MATCH(CalBudget2567!$D868,ผลงานOPDVisit_HDC!$A:$A,0))</f>
        <v>1083</v>
      </c>
      <c r="AM868" s="138">
        <f t="shared" si="685"/>
        <v>397.4459833795014</v>
      </c>
      <c r="AN868" s="139">
        <f t="shared" si="686"/>
        <v>1299.5999999999999</v>
      </c>
      <c r="AO868" s="140">
        <f t="shared" si="687"/>
        <v>1299.5999999999999</v>
      </c>
      <c r="AP868" s="141">
        <f t="shared" si="688"/>
        <v>407.93855734072025</v>
      </c>
      <c r="AQ868" s="142">
        <f t="shared" si="689"/>
        <v>530156.94912</v>
      </c>
      <c r="AR868" s="144">
        <f t="shared" si="663"/>
        <v>19973763.538550396</v>
      </c>
      <c r="AS868" s="143">
        <f>INDEX(รายได้แยกตามสิทธิ!$I:$I,MATCH(CalBudget2567!$D868,รายได้แยกตามสิทธิ!$B:$B,0))</f>
        <v>4047779.99</v>
      </c>
      <c r="AT868" s="138">
        <f>INDEX(ผลงานAdjRw_DHES!$D:$D,MATCH(CalBudget2567!$D868,ผลงานAdjRw_DHES!$B:$B,0))</f>
        <v>364.39350000000002</v>
      </c>
      <c r="AU868" s="143">
        <f t="shared" si="690"/>
        <v>11108.266173792892</v>
      </c>
      <c r="AV868" s="139">
        <f t="shared" si="691"/>
        <v>437.2722</v>
      </c>
      <c r="AW868" s="140">
        <f t="shared" si="692"/>
        <v>437.2722</v>
      </c>
      <c r="AX868" s="141">
        <f t="shared" si="693"/>
        <v>11401.524400781025</v>
      </c>
      <c r="AY868" s="142">
        <f t="shared" si="694"/>
        <v>4985569.6580832005</v>
      </c>
      <c r="AZ868" s="143">
        <f>INDEX(รายได้แยกตามสิทธิ!$J:$J,MATCH(CalBudget2567!$D868,รายได้แยกตามสิทธิ!$B:$B,0))</f>
        <v>1130654.72</v>
      </c>
      <c r="BA868" s="138">
        <f>INDEX(ผลงานAdjRw_DHES!$F:$F,MATCH(CalBudget2567!$D868,ผลงานAdjRw_DHES!$B:$B,0))</f>
        <v>44.182600000000001</v>
      </c>
      <c r="BB868" s="143">
        <f t="shared" si="695"/>
        <v>25590.497616708839</v>
      </c>
      <c r="BC868" s="139">
        <f t="shared" si="696"/>
        <v>53.019120000000001</v>
      </c>
      <c r="BD868" s="140">
        <f t="shared" si="697"/>
        <v>53.019120000000001</v>
      </c>
      <c r="BE868" s="141">
        <f t="shared" si="698"/>
        <v>26266.086753789954</v>
      </c>
      <c r="BF868" s="142">
        <f t="shared" si="699"/>
        <v>1392604.8055296</v>
      </c>
      <c r="BG868" s="143">
        <f>INDEX(รายได้แยกตามสิทธิ!$K:$K,MATCH(CalBudget2567!$D868,รายได้แยกตามสิทธิ!$B:$B,0))</f>
        <v>53425.1</v>
      </c>
      <c r="BH868" s="138">
        <f>INDEX(ผลงานAdjRw_DHES!$E:$E,MATCH(CalBudget2567!$D868,ผลงานAdjRw_DHES!$B:$B,0))</f>
        <v>5.9297000000000004</v>
      </c>
      <c r="BI868" s="143">
        <f t="shared" si="700"/>
        <v>9009.7475420341652</v>
      </c>
      <c r="BJ868" s="139">
        <f t="shared" si="701"/>
        <v>7.11564</v>
      </c>
      <c r="BK868" s="140">
        <f t="shared" si="702"/>
        <v>7.11564</v>
      </c>
      <c r="BL868" s="141">
        <f t="shared" si="703"/>
        <v>9247.6048771438673</v>
      </c>
      <c r="BM868" s="142">
        <f t="shared" si="704"/>
        <v>65802.627167999992</v>
      </c>
      <c r="BN868" s="143">
        <f>INDEX(รายได้แยกตามสิทธิ!$N:$N,MATCH(CalBudget2567!$D868,รายได้แยกตามสิทธิ!$B:$B,0))</f>
        <v>269763</v>
      </c>
      <c r="BO868" s="138">
        <f>INDEX(ผลงานAdjRw_DHES!$I:$I,MATCH(CalBudget2567!$D868,ผลงานAdjRw_DHES!$B:$B,0))</f>
        <v>13.372899999999966</v>
      </c>
      <c r="BP868" s="143">
        <f t="shared" si="705"/>
        <v>20172.363511280328</v>
      </c>
      <c r="BQ868" s="139">
        <f t="shared" si="706"/>
        <v>16.047479999999958</v>
      </c>
      <c r="BR868" s="140">
        <f t="shared" si="707"/>
        <v>16.047479999999958</v>
      </c>
      <c r="BS868" s="141">
        <f t="shared" si="708"/>
        <v>20704.913907978127</v>
      </c>
      <c r="BT868" s="142">
        <f t="shared" si="709"/>
        <v>332261.69183999998</v>
      </c>
      <c r="BU868" s="144">
        <f t="shared" si="710"/>
        <v>6776238.7826208007</v>
      </c>
      <c r="BV868" s="145">
        <f t="shared" si="664"/>
        <v>26750002.321171194</v>
      </c>
      <c r="BW868" s="146">
        <f>INDEX(รายได้แยกตามสิทธิ!$Q:$Q,MATCH(CalBudget2567!$D868,รายได้แยกตามสิทธิ!$B:$B,0))</f>
        <v>0.42</v>
      </c>
      <c r="BX868" s="145">
        <f t="shared" si="711"/>
        <v>11235000.974891901</v>
      </c>
      <c r="BY868" s="141"/>
      <c r="BZ868" s="143">
        <f t="shared" si="712"/>
        <v>39778</v>
      </c>
      <c r="CA868" s="138">
        <f>INDEX(ผลงานOPDVisit_HDC!$C:$C,MATCH(CalBudget2567!$D868,ผลงานOPDVisit_HDC!$A:$A,0))</f>
        <v>39778</v>
      </c>
      <c r="CB868" s="138">
        <f t="shared" si="713"/>
        <v>0</v>
      </c>
    </row>
    <row r="869" spans="1:80" hidden="1" x14ac:dyDescent="0.7">
      <c r="A869" s="136">
        <f>COUNTA($D$16:D869)</f>
        <v>854</v>
      </c>
      <c r="B869" s="1">
        <v>12</v>
      </c>
      <c r="C869" s="2" t="s">
        <v>71</v>
      </c>
      <c r="D869" s="91" t="s">
        <v>927</v>
      </c>
      <c r="E869" s="3" t="s">
        <v>1812</v>
      </c>
      <c r="F869" s="4" t="s">
        <v>1876</v>
      </c>
      <c r="G869" s="1">
        <v>7</v>
      </c>
      <c r="H869" s="3" t="s">
        <v>2966</v>
      </c>
      <c r="I869" s="137">
        <f>INDEX(รายได้แยกตามสิทธิ!$D:$D,MATCH(CalBudget2567!$D869,รายได้แยกตามสิทธิ!$B:$B,0))</f>
        <v>34010292.479999997</v>
      </c>
      <c r="J869" s="138">
        <f>INDEX(ผลงานOPDVisit_HDC!$F:$F,MATCH(CalBudget2567!$D869,ผลงานOPDVisit_HDC!$A:$A,0))</f>
        <v>71072</v>
      </c>
      <c r="K869" s="138">
        <f t="shared" si="665"/>
        <v>478.53293111211161</v>
      </c>
      <c r="L869" s="139">
        <f t="shared" si="666"/>
        <v>85286.399999999994</v>
      </c>
      <c r="M869" s="140">
        <f t="shared" si="667"/>
        <v>85286.399999999994</v>
      </c>
      <c r="N869" s="141">
        <f t="shared" si="668"/>
        <v>491.16620049347137</v>
      </c>
      <c r="O869" s="142">
        <f t="shared" si="669"/>
        <v>41889797.04176639</v>
      </c>
      <c r="P869" s="143">
        <f>INDEX(รายได้แยกตามสิทธิ!$E:$E,MATCH(CalBudget2567!$D869,รายได้แยกตามสิทธิ!$B:$B,0))</f>
        <v>4766390.88</v>
      </c>
      <c r="Q869" s="138">
        <f>INDEX(ผลงานOPDVisit_HDC!$D:$D,MATCH(CalBudget2567!$D869,ผลงานOPDVisit_HDC!$A:$A,0))</f>
        <v>10654</v>
      </c>
      <c r="R869" s="138">
        <f t="shared" si="670"/>
        <v>447.3804092359677</v>
      </c>
      <c r="S869" s="139">
        <f t="shared" si="671"/>
        <v>12784.8</v>
      </c>
      <c r="T869" s="140">
        <f t="shared" si="672"/>
        <v>12784.8</v>
      </c>
      <c r="U869" s="141">
        <f t="shared" si="673"/>
        <v>459.19125203979723</v>
      </c>
      <c r="V869" s="142">
        <f t="shared" si="674"/>
        <v>5870668.3190783998</v>
      </c>
      <c r="W869" s="143">
        <f>INDEX(รายได้แยกตามสิทธิ!$F:$F,MATCH(CalBudget2567!$D869,รายได้แยกตามสิทธิ!$B:$B,0))</f>
        <v>1589261.06</v>
      </c>
      <c r="X869" s="138">
        <f>INDEX(ผลงานOPDVisit_HDC!$E:$E,MATCH(CalBudget2567!$D869,ผลงานOPDVisit_HDC!$A:$A,0))</f>
        <v>15060</v>
      </c>
      <c r="Y869" s="138">
        <f t="shared" si="675"/>
        <v>105.52862284196547</v>
      </c>
      <c r="Z869" s="139">
        <f t="shared" si="676"/>
        <v>18072</v>
      </c>
      <c r="AA869" s="140">
        <f t="shared" si="677"/>
        <v>18072</v>
      </c>
      <c r="AB869" s="141">
        <f t="shared" si="678"/>
        <v>108.31457848499336</v>
      </c>
      <c r="AC869" s="142">
        <f t="shared" si="679"/>
        <v>1957461.0623808</v>
      </c>
      <c r="AD869" s="143">
        <f>INDEX(รายได้แยกตามสิทธิ!$G:$G,MATCH(CalBudget2567!$D869,รายได้แยกตามสิทธิ!$B:$B,0))</f>
        <v>578667</v>
      </c>
      <c r="AE869" s="138">
        <f>INDEX(ผลงานOPDVisit_HDC!$G:$G,MATCH(CalBudget2567!$D869,ผลงานOPDVisit_HDC!$A:$A,0))</f>
        <v>1305</v>
      </c>
      <c r="AF869" s="138">
        <f t="shared" si="680"/>
        <v>443.42298850574713</v>
      </c>
      <c r="AG869" s="139">
        <f t="shared" si="681"/>
        <v>1566</v>
      </c>
      <c r="AH869" s="140">
        <f t="shared" si="682"/>
        <v>1566</v>
      </c>
      <c r="AI869" s="141">
        <f t="shared" si="683"/>
        <v>455.12935540229887</v>
      </c>
      <c r="AJ869" s="142">
        <f t="shared" si="684"/>
        <v>712732.57056000002</v>
      </c>
      <c r="AK869" s="143">
        <f>INDEX(รายได้แยกตามสิทธิ!$H:$H,MATCH(CalBudget2567!$D869,รายได้แยกตามสิทธิ!$B:$B,0))</f>
        <v>2845429</v>
      </c>
      <c r="AL869" s="138">
        <f>INDEX(ผลงานOPDVisit_HDC!$K:$K,MATCH(CalBudget2567!$D869,ผลงานOPDVisit_HDC!$A:$A,0))</f>
        <v>0</v>
      </c>
      <c r="AM869" s="138">
        <f t="shared" si="685"/>
        <v>0</v>
      </c>
      <c r="AN869" s="139">
        <f t="shared" si="686"/>
        <v>0</v>
      </c>
      <c r="AO869" s="140">
        <f t="shared" si="687"/>
        <v>0</v>
      </c>
      <c r="AP869" s="141">
        <f t="shared" si="688"/>
        <v>0</v>
      </c>
      <c r="AQ869" s="142">
        <f t="shared" si="689"/>
        <v>0</v>
      </c>
      <c r="AR869" s="144">
        <f t="shared" si="663"/>
        <v>50430658.99378559</v>
      </c>
      <c r="AS869" s="143">
        <f>INDEX(รายได้แยกตามสิทธิ!$I:$I,MATCH(CalBudget2567!$D869,รายได้แยกตามสิทธิ!$B:$B,0))</f>
        <v>24434561.280000001</v>
      </c>
      <c r="AT869" s="138">
        <f>INDEX(ผลงานAdjRw_DHES!$D:$D,MATCH(CalBudget2567!$D869,ผลงานAdjRw_DHES!$B:$B,0))</f>
        <v>1963.7855999999999</v>
      </c>
      <c r="AU869" s="143">
        <f t="shared" si="690"/>
        <v>12442.580941626215</v>
      </c>
      <c r="AV869" s="139">
        <f t="shared" si="691"/>
        <v>2356.5427199999999</v>
      </c>
      <c r="AW869" s="140">
        <f t="shared" si="692"/>
        <v>2356.5427199999999</v>
      </c>
      <c r="AX869" s="141">
        <f t="shared" si="693"/>
        <v>12771.065078485146</v>
      </c>
      <c r="AY869" s="142">
        <f t="shared" si="694"/>
        <v>30095560.4373504</v>
      </c>
      <c r="AZ869" s="143">
        <f>INDEX(รายได้แยกตามสิทธิ!$J:$J,MATCH(CalBudget2567!$D869,รายได้แยกตามสิทธิ!$B:$B,0))</f>
        <v>1686653.75</v>
      </c>
      <c r="BA869" s="138">
        <f>INDEX(ผลงานAdjRw_DHES!$F:$F,MATCH(CalBudget2567!$D869,ผลงานAdjRw_DHES!$B:$B,0))</f>
        <v>112.9237</v>
      </c>
      <c r="BB869" s="143">
        <f t="shared" si="695"/>
        <v>14936.224636635179</v>
      </c>
      <c r="BC869" s="139">
        <f t="shared" si="696"/>
        <v>135.50843999999998</v>
      </c>
      <c r="BD869" s="140">
        <f t="shared" si="697"/>
        <v>135.50843999999998</v>
      </c>
      <c r="BE869" s="141">
        <f t="shared" si="698"/>
        <v>15330.540967042349</v>
      </c>
      <c r="BF869" s="142">
        <f t="shared" si="699"/>
        <v>2077417.6907999997</v>
      </c>
      <c r="BG869" s="143">
        <f>INDEX(รายได้แยกตามสิทธิ!$K:$K,MATCH(CalBudget2567!$D869,รายได้แยกตามสิทธิ!$B:$B,0))</f>
        <v>654809.24</v>
      </c>
      <c r="BH869" s="138">
        <f>INDEX(ผลงานAdjRw_DHES!$E:$E,MATCH(CalBudget2567!$D869,ผลงานAdjRw_DHES!$B:$B,0))</f>
        <v>49.680300000000003</v>
      </c>
      <c r="BI869" s="143">
        <f t="shared" si="700"/>
        <v>13180.460665495175</v>
      </c>
      <c r="BJ869" s="139">
        <f t="shared" si="701"/>
        <v>59.61636</v>
      </c>
      <c r="BK869" s="140">
        <f t="shared" si="702"/>
        <v>59.61636</v>
      </c>
      <c r="BL869" s="141">
        <f t="shared" si="703"/>
        <v>13528.424827064247</v>
      </c>
      <c r="BM869" s="142">
        <f t="shared" si="704"/>
        <v>806515.44472319994</v>
      </c>
      <c r="BN869" s="143">
        <f>INDEX(รายได้แยกตามสิทธิ!$N:$N,MATCH(CalBudget2567!$D869,รายได้แยกตามสิทธิ!$B:$B,0))</f>
        <v>1323846</v>
      </c>
      <c r="BO869" s="138">
        <f>INDEX(ผลงานAdjRw_DHES!$I:$I,MATCH(CalBudget2567!$D869,ผลงานAdjRw_DHES!$B:$B,0))</f>
        <v>74.070700000000272</v>
      </c>
      <c r="BP869" s="143">
        <f t="shared" si="705"/>
        <v>17872.73510308388</v>
      </c>
      <c r="BQ869" s="139">
        <f t="shared" si="706"/>
        <v>88.884840000000324</v>
      </c>
      <c r="BR869" s="140">
        <f t="shared" si="707"/>
        <v>88.884840000000324</v>
      </c>
      <c r="BS869" s="141">
        <f t="shared" si="708"/>
        <v>18344.575309805296</v>
      </c>
      <c r="BT869" s="142">
        <f t="shared" si="709"/>
        <v>1630554.6412800001</v>
      </c>
      <c r="BU869" s="144">
        <f t="shared" si="710"/>
        <v>34610048.214153603</v>
      </c>
      <c r="BV869" s="145">
        <f t="shared" si="664"/>
        <v>85040707.207939193</v>
      </c>
      <c r="BW869" s="146">
        <f>INDEX(รายได้แยกตามสิทธิ!$Q:$Q,MATCH(CalBudget2567!$D869,รายได้แยกตามสิทธิ!$B:$B,0))</f>
        <v>0.44</v>
      </c>
      <c r="BX869" s="145">
        <f t="shared" si="711"/>
        <v>37417911.171493247</v>
      </c>
      <c r="BY869" s="141"/>
      <c r="BZ869" s="143">
        <f t="shared" si="712"/>
        <v>98091</v>
      </c>
      <c r="CA869" s="138">
        <f>INDEX(ผลงานOPDVisit_HDC!$C:$C,MATCH(CalBudget2567!$D869,ผลงานOPDVisit_HDC!$A:$A,0))</f>
        <v>98091</v>
      </c>
      <c r="CB869" s="138">
        <f t="shared" si="713"/>
        <v>0</v>
      </c>
    </row>
    <row r="870" spans="1:80" hidden="1" x14ac:dyDescent="0.7">
      <c r="A870" s="136">
        <f>COUNTA($D$16:D870)</f>
        <v>855</v>
      </c>
      <c r="B870" s="1">
        <v>12</v>
      </c>
      <c r="C870" s="2" t="s">
        <v>71</v>
      </c>
      <c r="D870" s="91" t="s">
        <v>928</v>
      </c>
      <c r="E870" s="3" t="s">
        <v>1813</v>
      </c>
      <c r="F870" s="4" t="s">
        <v>1876</v>
      </c>
      <c r="G870" s="1">
        <v>7</v>
      </c>
      <c r="H870" s="3" t="s">
        <v>2966</v>
      </c>
      <c r="I870" s="137">
        <f>INDEX(รายได้แยกตามสิทธิ!$D:$D,MATCH(CalBudget2567!$D870,รายได้แยกตามสิทธิ!$B:$B,0))</f>
        <v>30326382.140000001</v>
      </c>
      <c r="J870" s="138">
        <f>INDEX(ผลงานOPDVisit_HDC!$F:$F,MATCH(CalBudget2567!$D870,ผลงานOPDVisit_HDC!$A:$A,0))</f>
        <v>61800</v>
      </c>
      <c r="K870" s="138">
        <f t="shared" si="665"/>
        <v>490.71815760517802</v>
      </c>
      <c r="L870" s="139">
        <f t="shared" si="666"/>
        <v>74160</v>
      </c>
      <c r="M870" s="140">
        <f t="shared" si="667"/>
        <v>74160</v>
      </c>
      <c r="N870" s="141">
        <f t="shared" si="668"/>
        <v>503.6731169659547</v>
      </c>
      <c r="O870" s="142">
        <f t="shared" si="669"/>
        <v>37352398.3541952</v>
      </c>
      <c r="P870" s="143">
        <f>INDEX(รายได้แยกตามสิทธิ!$E:$E,MATCH(CalBudget2567!$D870,รายได้แยกตามสิทธิ!$B:$B,0))</f>
        <v>3886446.03</v>
      </c>
      <c r="Q870" s="138">
        <f>INDEX(ผลงานOPDVisit_HDC!$D:$D,MATCH(CalBudget2567!$D870,ผลงานOPDVisit_HDC!$A:$A,0))</f>
        <v>6890</v>
      </c>
      <c r="R870" s="138">
        <f t="shared" si="670"/>
        <v>564.0705413642961</v>
      </c>
      <c r="S870" s="139">
        <f t="shared" si="671"/>
        <v>8268</v>
      </c>
      <c r="T870" s="140">
        <f t="shared" si="672"/>
        <v>8268</v>
      </c>
      <c r="U870" s="141">
        <f t="shared" si="673"/>
        <v>578.96200365631353</v>
      </c>
      <c r="V870" s="142">
        <f t="shared" si="674"/>
        <v>4786857.8462303998</v>
      </c>
      <c r="W870" s="143">
        <f>INDEX(รายได้แยกตามสิทธิ!$F:$F,MATCH(CalBudget2567!$D870,รายได้แยกตามสิทธิ!$B:$B,0))</f>
        <v>946939.9</v>
      </c>
      <c r="X870" s="138">
        <f>INDEX(ผลงานOPDVisit_HDC!$E:$E,MATCH(CalBudget2567!$D870,ผลงานOPDVisit_HDC!$A:$A,0))</f>
        <v>4728</v>
      </c>
      <c r="Y870" s="138">
        <f t="shared" si="675"/>
        <v>200.28339678511</v>
      </c>
      <c r="Z870" s="139">
        <f t="shared" si="676"/>
        <v>5673.5999999999995</v>
      </c>
      <c r="AA870" s="140">
        <f t="shared" si="677"/>
        <v>5673.5999999999995</v>
      </c>
      <c r="AB870" s="141">
        <f t="shared" si="678"/>
        <v>205.57087846023691</v>
      </c>
      <c r="AC870" s="142">
        <f t="shared" si="679"/>
        <v>1166326.936032</v>
      </c>
      <c r="AD870" s="143">
        <f>INDEX(รายได้แยกตามสิทธิ!$G:$G,MATCH(CalBudget2567!$D870,รายได้แยกตามสิทธิ!$B:$B,0))</f>
        <v>4007.25</v>
      </c>
      <c r="AE870" s="138">
        <f>INDEX(ผลงานOPDVisit_HDC!$G:$G,MATCH(CalBudget2567!$D870,ผลงานOPDVisit_HDC!$A:$A,0))</f>
        <v>8</v>
      </c>
      <c r="AF870" s="138">
        <f t="shared" si="680"/>
        <v>500.90625</v>
      </c>
      <c r="AG870" s="139">
        <f t="shared" si="681"/>
        <v>9.6</v>
      </c>
      <c r="AH870" s="140">
        <f t="shared" si="682"/>
        <v>9.6</v>
      </c>
      <c r="AI870" s="141">
        <f t="shared" si="683"/>
        <v>514.13017500000001</v>
      </c>
      <c r="AJ870" s="142">
        <f t="shared" si="684"/>
        <v>4935.6496799999995</v>
      </c>
      <c r="AK870" s="143">
        <f>INDEX(รายได้แยกตามสิทธิ!$H:$H,MATCH(CalBudget2567!$D870,รายได้แยกตามสิทธิ!$B:$B,0))</f>
        <v>1686556.75</v>
      </c>
      <c r="AL870" s="138">
        <f>INDEX(ผลงานOPDVisit_HDC!$K:$K,MATCH(CalBudget2567!$D870,ผลงานOPDVisit_HDC!$A:$A,0))</f>
        <v>1344</v>
      </c>
      <c r="AM870" s="138">
        <f t="shared" si="685"/>
        <v>1254.8785342261904</v>
      </c>
      <c r="AN870" s="139">
        <f t="shared" si="686"/>
        <v>1612.8</v>
      </c>
      <c r="AO870" s="140">
        <f t="shared" si="687"/>
        <v>1612.8</v>
      </c>
      <c r="AP870" s="141">
        <f t="shared" si="688"/>
        <v>1288.0073275297618</v>
      </c>
      <c r="AQ870" s="142">
        <f t="shared" si="689"/>
        <v>2077298.2178399998</v>
      </c>
      <c r="AR870" s="144">
        <f t="shared" si="663"/>
        <v>45387817.003977604</v>
      </c>
      <c r="AS870" s="143">
        <f>INDEX(รายได้แยกตามสิทธิ!$I:$I,MATCH(CalBudget2567!$D870,รายได้แยกตามสิทธิ!$B:$B,0))</f>
        <v>19915898.16</v>
      </c>
      <c r="AT870" s="138">
        <f>INDEX(ผลงานAdjRw_DHES!$D:$D,MATCH(CalBudget2567!$D870,ผลงานAdjRw_DHES!$B:$B,0))</f>
        <v>2017.6314999999997</v>
      </c>
      <c r="AU870" s="143">
        <f t="shared" si="690"/>
        <v>9870.9294338435939</v>
      </c>
      <c r="AV870" s="139">
        <f t="shared" si="691"/>
        <v>2421.1577999999995</v>
      </c>
      <c r="AW870" s="140">
        <f t="shared" si="692"/>
        <v>2421.1577999999995</v>
      </c>
      <c r="AX870" s="141">
        <f t="shared" si="693"/>
        <v>10131.521970897065</v>
      </c>
      <c r="AY870" s="142">
        <f t="shared" si="694"/>
        <v>24530013.445708796</v>
      </c>
      <c r="AZ870" s="143">
        <f>INDEX(รายได้แยกตามสิทธิ!$J:$J,MATCH(CalBudget2567!$D870,รายได้แยกตามสิทธิ!$B:$B,0))</f>
        <v>1288079.4099999999</v>
      </c>
      <c r="BA870" s="138">
        <f>INDEX(ผลงานAdjRw_DHES!$F:$F,MATCH(CalBudget2567!$D870,ผลงานAdjRw_DHES!$B:$B,0))</f>
        <v>76.861099999999993</v>
      </c>
      <c r="BB870" s="143">
        <f t="shared" si="695"/>
        <v>16758.534681392797</v>
      </c>
      <c r="BC870" s="139">
        <f t="shared" si="696"/>
        <v>92.233319999999992</v>
      </c>
      <c r="BD870" s="140">
        <f t="shared" si="697"/>
        <v>92.233319999999992</v>
      </c>
      <c r="BE870" s="141">
        <f t="shared" si="698"/>
        <v>17200.959996981568</v>
      </c>
      <c r="BF870" s="142">
        <f t="shared" si="699"/>
        <v>1586501.6477087999</v>
      </c>
      <c r="BG870" s="143">
        <f>INDEX(รายได้แยกตามสิทธิ!$K:$K,MATCH(CalBudget2567!$D870,รายได้แยกตามสิทธิ!$B:$B,0))</f>
        <v>346573.63</v>
      </c>
      <c r="BH870" s="138">
        <f>INDEX(ผลงานAdjRw_DHES!$E:$E,MATCH(CalBudget2567!$D870,ผลงานAdjRw_DHES!$B:$B,0))</f>
        <v>36.522400000000005</v>
      </c>
      <c r="BI870" s="143">
        <f t="shared" si="700"/>
        <v>9489.3443475784716</v>
      </c>
      <c r="BJ870" s="139">
        <f t="shared" si="701"/>
        <v>43.826880000000003</v>
      </c>
      <c r="BK870" s="140">
        <f t="shared" si="702"/>
        <v>43.826880000000003</v>
      </c>
      <c r="BL870" s="141">
        <f t="shared" si="703"/>
        <v>9739.8630383545424</v>
      </c>
      <c r="BM870" s="142">
        <f t="shared" si="704"/>
        <v>426867.80859839998</v>
      </c>
      <c r="BN870" s="143">
        <f>INDEX(รายได้แยกตามสิทธิ!$N:$N,MATCH(CalBudget2567!$D870,รายได้แยกตามสิทธิ!$B:$B,0))</f>
        <v>1289732.5</v>
      </c>
      <c r="BO870" s="138">
        <f>INDEX(ผลงานAdjRw_DHES!$I:$I,MATCH(CalBudget2567!$D870,ผลงานAdjRw_DHES!$B:$B,0))</f>
        <v>57.019400000000275</v>
      </c>
      <c r="BP870" s="143">
        <f t="shared" si="705"/>
        <v>22619.187504603586</v>
      </c>
      <c r="BQ870" s="139">
        <f t="shared" si="706"/>
        <v>68.423280000000332</v>
      </c>
      <c r="BR870" s="140">
        <f t="shared" si="707"/>
        <v>68.423280000000332</v>
      </c>
      <c r="BS870" s="141">
        <f t="shared" si="708"/>
        <v>23216.334054725121</v>
      </c>
      <c r="BT870" s="142">
        <f t="shared" si="709"/>
        <v>1588537.7256</v>
      </c>
      <c r="BU870" s="144">
        <f t="shared" si="710"/>
        <v>28131920.627615996</v>
      </c>
      <c r="BV870" s="145">
        <f t="shared" si="664"/>
        <v>73519737.6315936</v>
      </c>
      <c r="BW870" s="146">
        <f>INDEX(รายได้แยกตามสิทธิ!$Q:$Q,MATCH(CalBudget2567!$D870,รายได้แยกตามสิทธิ!$B:$B,0))</f>
        <v>0.49</v>
      </c>
      <c r="BX870" s="145">
        <f t="shared" si="711"/>
        <v>36024671.439480864</v>
      </c>
      <c r="BY870" s="141"/>
      <c r="BZ870" s="143">
        <f t="shared" si="712"/>
        <v>74770</v>
      </c>
      <c r="CA870" s="138">
        <f>INDEX(ผลงานOPDVisit_HDC!$C:$C,MATCH(CalBudget2567!$D870,ผลงานOPDVisit_HDC!$A:$A,0))</f>
        <v>74770</v>
      </c>
      <c r="CB870" s="138">
        <f t="shared" si="713"/>
        <v>0</v>
      </c>
    </row>
    <row r="871" spans="1:80" hidden="1" x14ac:dyDescent="0.7">
      <c r="A871" s="136">
        <f>COUNTA($D$16:D871)</f>
        <v>856</v>
      </c>
      <c r="B871" s="1">
        <v>12</v>
      </c>
      <c r="C871" s="2" t="s">
        <v>71</v>
      </c>
      <c r="D871" s="91" t="s">
        <v>929</v>
      </c>
      <c r="E871" s="3" t="s">
        <v>1814</v>
      </c>
      <c r="F871" s="4" t="s">
        <v>1876</v>
      </c>
      <c r="G871" s="1">
        <v>5</v>
      </c>
      <c r="H871" s="3" t="s">
        <v>2964</v>
      </c>
      <c r="I871" s="137">
        <f>INDEX(รายได้แยกตามสิทธิ!$D:$D,MATCH(CalBudget2567!$D871,รายได้แยกตามสิทธิ!$B:$B,0))</f>
        <v>11819506.75</v>
      </c>
      <c r="J871" s="138">
        <f>INDEX(ผลงานOPDVisit_HDC!$F:$F,MATCH(CalBudget2567!$D871,ผลงานOPDVisit_HDC!$A:$A,0))</f>
        <v>30433</v>
      </c>
      <c r="K871" s="138">
        <f t="shared" si="665"/>
        <v>388.37796963822166</v>
      </c>
      <c r="L871" s="139">
        <f t="shared" si="666"/>
        <v>36519.599999999999</v>
      </c>
      <c r="M871" s="140">
        <f t="shared" si="667"/>
        <v>36519.599999999999</v>
      </c>
      <c r="N871" s="141">
        <f t="shared" si="668"/>
        <v>398.63114803667071</v>
      </c>
      <c r="O871" s="142">
        <f t="shared" si="669"/>
        <v>14557850.07384</v>
      </c>
      <c r="P871" s="143">
        <f>INDEX(รายได้แยกตามสิทธิ!$E:$E,MATCH(CalBudget2567!$D871,รายได้แยกตามสิทธิ!$B:$B,0))</f>
        <v>3565518.04</v>
      </c>
      <c r="Q871" s="138">
        <f>INDEX(ผลงานOPDVisit_HDC!$D:$D,MATCH(CalBudget2567!$D871,ผลงานOPDVisit_HDC!$A:$A,0))</f>
        <v>9292</v>
      </c>
      <c r="R871" s="138">
        <f t="shared" si="670"/>
        <v>383.7191175204477</v>
      </c>
      <c r="S871" s="139">
        <f t="shared" si="671"/>
        <v>11150.4</v>
      </c>
      <c r="T871" s="140">
        <f t="shared" si="672"/>
        <v>11150.4</v>
      </c>
      <c r="U871" s="141">
        <f t="shared" si="673"/>
        <v>393.84930222298749</v>
      </c>
      <c r="V871" s="142">
        <f t="shared" si="674"/>
        <v>4391577.2595071997</v>
      </c>
      <c r="W871" s="143">
        <f>INDEX(รายได้แยกตามสิทธิ!$F:$F,MATCH(CalBudget2567!$D871,รายได้แยกตามสิทธิ!$B:$B,0))</f>
        <v>500390</v>
      </c>
      <c r="X871" s="138">
        <f>INDEX(ผลงานOPDVisit_HDC!$E:$E,MATCH(CalBudget2567!$D871,ผลงานOPDVisit_HDC!$A:$A,0))</f>
        <v>4956</v>
      </c>
      <c r="Y871" s="138">
        <f t="shared" si="675"/>
        <v>100.96650524616626</v>
      </c>
      <c r="Z871" s="139">
        <f t="shared" si="676"/>
        <v>5947.2</v>
      </c>
      <c r="AA871" s="140">
        <f t="shared" si="677"/>
        <v>5947.2</v>
      </c>
      <c r="AB871" s="141">
        <f t="shared" si="678"/>
        <v>103.63202098466505</v>
      </c>
      <c r="AC871" s="142">
        <f t="shared" si="679"/>
        <v>616320.35519999999</v>
      </c>
      <c r="AD871" s="143">
        <f>INDEX(รายได้แยกตามสิทธิ!$G:$G,MATCH(CalBudget2567!$D871,รายได้แยกตามสิทธิ!$B:$B,0))</f>
        <v>159</v>
      </c>
      <c r="AE871" s="138">
        <f>INDEX(ผลงานOPDVisit_HDC!$G:$G,MATCH(CalBudget2567!$D871,ผลงานOPDVisit_HDC!$A:$A,0))</f>
        <v>0</v>
      </c>
      <c r="AF871" s="138">
        <f t="shared" si="680"/>
        <v>0</v>
      </c>
      <c r="AG871" s="139">
        <f t="shared" si="681"/>
        <v>0</v>
      </c>
      <c r="AH871" s="140">
        <f t="shared" si="682"/>
        <v>0</v>
      </c>
      <c r="AI871" s="141">
        <f t="shared" si="683"/>
        <v>0</v>
      </c>
      <c r="AJ871" s="142">
        <f t="shared" si="684"/>
        <v>0</v>
      </c>
      <c r="AK871" s="143">
        <f>INDEX(รายได้แยกตามสิทธิ!$H:$H,MATCH(CalBudget2567!$D871,รายได้แยกตามสิทธิ!$B:$B,0))</f>
        <v>793819.26</v>
      </c>
      <c r="AL871" s="138">
        <f>INDEX(ผลงานOPDVisit_HDC!$K:$K,MATCH(CalBudget2567!$D871,ผลงานOPDVisit_HDC!$A:$A,0))</f>
        <v>3355</v>
      </c>
      <c r="AM871" s="138">
        <f t="shared" si="685"/>
        <v>236.60782712369598</v>
      </c>
      <c r="AN871" s="139">
        <f t="shared" si="686"/>
        <v>4026</v>
      </c>
      <c r="AO871" s="140">
        <f t="shared" si="687"/>
        <v>4026</v>
      </c>
      <c r="AP871" s="141">
        <f t="shared" si="688"/>
        <v>242.85427375976155</v>
      </c>
      <c r="AQ871" s="142">
        <f t="shared" si="689"/>
        <v>977731.30615680001</v>
      </c>
      <c r="AR871" s="144">
        <f t="shared" si="663"/>
        <v>20543478.994704001</v>
      </c>
      <c r="AS871" s="143">
        <f>INDEX(รายได้แยกตามสิทธิ!$I:$I,MATCH(CalBudget2567!$D871,รายได้แยกตามสิทธิ!$B:$B,0))</f>
        <v>5806655.6699999999</v>
      </c>
      <c r="AT871" s="138">
        <f>INDEX(ผลงานAdjRw_DHES!$D:$D,MATCH(CalBudget2567!$D871,ผลงานAdjRw_DHES!$B:$B,0))</f>
        <v>546.49220000000003</v>
      </c>
      <c r="AU871" s="143">
        <f t="shared" si="690"/>
        <v>10625.322136345221</v>
      </c>
      <c r="AV871" s="139">
        <f t="shared" si="691"/>
        <v>655.79064000000005</v>
      </c>
      <c r="AW871" s="140">
        <f t="shared" si="692"/>
        <v>655.79064000000005</v>
      </c>
      <c r="AX871" s="141">
        <f t="shared" si="693"/>
        <v>10905.830640744734</v>
      </c>
      <c r="AY871" s="142">
        <f t="shared" si="694"/>
        <v>7151941.6556256004</v>
      </c>
      <c r="AZ871" s="143">
        <f>INDEX(รายได้แยกตามสิทธิ!$J:$J,MATCH(CalBudget2567!$D871,รายได้แยกตามสิทธิ!$B:$B,0))</f>
        <v>458868.32</v>
      </c>
      <c r="BA871" s="138">
        <f>INDEX(ผลงานAdjRw_DHES!$F:$F,MATCH(CalBudget2567!$D871,ผลงานAdjRw_DHES!$B:$B,0))</f>
        <v>46.705800000000004</v>
      </c>
      <c r="BB871" s="143">
        <f t="shared" si="695"/>
        <v>9824.6538973746301</v>
      </c>
      <c r="BC871" s="139">
        <f t="shared" si="696"/>
        <v>56.046960000000006</v>
      </c>
      <c r="BD871" s="140">
        <f t="shared" si="697"/>
        <v>56.046960000000006</v>
      </c>
      <c r="BE871" s="141">
        <f t="shared" si="698"/>
        <v>10084.02476026532</v>
      </c>
      <c r="BF871" s="142">
        <f t="shared" si="699"/>
        <v>565178.93237759999</v>
      </c>
      <c r="BG871" s="143">
        <f>INDEX(รายได้แยกตามสิทธิ!$K:$K,MATCH(CalBudget2567!$D871,รายได้แยกตามสิทธิ!$B:$B,0))</f>
        <v>85389.22</v>
      </c>
      <c r="BH871" s="138">
        <f>INDEX(ผลงานAdjRw_DHES!$E:$E,MATCH(CalBudget2567!$D871,ผลงานAdjRw_DHES!$B:$B,0))</f>
        <v>12.123199999999997</v>
      </c>
      <c r="BI871" s="143">
        <f t="shared" si="700"/>
        <v>7043.4555232941811</v>
      </c>
      <c r="BJ871" s="139">
        <f t="shared" si="701"/>
        <v>14.547839999999995</v>
      </c>
      <c r="BK871" s="140">
        <f t="shared" si="702"/>
        <v>14.547839999999995</v>
      </c>
      <c r="BL871" s="141">
        <f t="shared" si="703"/>
        <v>7229.4027491091474</v>
      </c>
      <c r="BM871" s="142">
        <f t="shared" si="704"/>
        <v>105172.19448959999</v>
      </c>
      <c r="BN871" s="143">
        <f>INDEX(รายได้แยกตามสิทธิ!$N:$N,MATCH(CalBudget2567!$D871,รายได้แยกตามสิทธิ!$B:$B,0))</f>
        <v>127259.5</v>
      </c>
      <c r="BO871" s="138">
        <f>INDEX(ผลงานAdjRw_DHES!$I:$I,MATCH(CalBudget2567!$D871,ผลงานAdjRw_DHES!$B:$B,0))</f>
        <v>22.650899999999929</v>
      </c>
      <c r="BP871" s="143">
        <f t="shared" si="705"/>
        <v>5618.2977276841275</v>
      </c>
      <c r="BQ871" s="139">
        <f t="shared" si="706"/>
        <v>27.181079999999913</v>
      </c>
      <c r="BR871" s="140">
        <f t="shared" si="707"/>
        <v>27.181079999999913</v>
      </c>
      <c r="BS871" s="141">
        <f t="shared" si="708"/>
        <v>5766.6207876949884</v>
      </c>
      <c r="BT871" s="142">
        <f t="shared" si="709"/>
        <v>156742.98095999999</v>
      </c>
      <c r="BU871" s="144">
        <f t="shared" si="710"/>
        <v>7979035.7634528009</v>
      </c>
      <c r="BV871" s="145">
        <f t="shared" si="664"/>
        <v>28522514.758156803</v>
      </c>
      <c r="BW871" s="146">
        <f>INDEX(รายได้แยกตามสิทธิ!$Q:$Q,MATCH(CalBudget2567!$D871,รายได้แยกตามสิทธิ!$B:$B,0))</f>
        <v>0.42</v>
      </c>
      <c r="BX871" s="145">
        <f t="shared" si="711"/>
        <v>11979456.198425857</v>
      </c>
      <c r="BY871" s="141"/>
      <c r="BZ871" s="143">
        <f t="shared" si="712"/>
        <v>48036</v>
      </c>
      <c r="CA871" s="138">
        <f>INDEX(ผลงานOPDVisit_HDC!$C:$C,MATCH(CalBudget2567!$D871,ผลงานOPDVisit_HDC!$A:$A,0))</f>
        <v>48036</v>
      </c>
      <c r="CB871" s="138">
        <f t="shared" si="713"/>
        <v>0</v>
      </c>
    </row>
    <row r="872" spans="1:80" hidden="1" x14ac:dyDescent="0.7">
      <c r="A872" s="136">
        <f>COUNTA($D$16:D872)</f>
        <v>857</v>
      </c>
      <c r="B872" s="1">
        <v>12</v>
      </c>
      <c r="C872" s="2" t="s">
        <v>71</v>
      </c>
      <c r="D872" s="91" t="s">
        <v>930</v>
      </c>
      <c r="E872" s="3" t="s">
        <v>1815</v>
      </c>
      <c r="F872" s="4" t="s">
        <v>1876</v>
      </c>
      <c r="G872" s="1">
        <v>13</v>
      </c>
      <c r="H872" s="3" t="s">
        <v>2963</v>
      </c>
      <c r="I872" s="137">
        <f>INDEX(รายได้แยกตามสิทธิ!$D:$D,MATCH(CalBudget2567!$D872,รายได้แยกตามสิทธิ!$B:$B,0))</f>
        <v>55492813.460000001</v>
      </c>
      <c r="J872" s="138">
        <f>INDEX(ผลงานOPDVisit_HDC!$F:$F,MATCH(CalBudget2567!$D872,ผลงานOPDVisit_HDC!$A:$A,0))</f>
        <v>75669</v>
      </c>
      <c r="K872" s="138">
        <f t="shared" si="665"/>
        <v>733.36258520662363</v>
      </c>
      <c r="L872" s="139">
        <f t="shared" si="666"/>
        <v>90802.8</v>
      </c>
      <c r="M872" s="140">
        <f t="shared" si="667"/>
        <v>90802.8</v>
      </c>
      <c r="N872" s="141">
        <f t="shared" si="668"/>
        <v>752.72335745607847</v>
      </c>
      <c r="O872" s="142">
        <f t="shared" si="669"/>
        <v>68349388.4824128</v>
      </c>
      <c r="P872" s="143">
        <f>INDEX(รายได้แยกตามสิทธิ!$E:$E,MATCH(CalBudget2567!$D872,รายได้แยกตามสิทธิ!$B:$B,0))</f>
        <v>6931665.2999999998</v>
      </c>
      <c r="Q872" s="138">
        <f>INDEX(ผลงานOPDVisit_HDC!$D:$D,MATCH(CalBudget2567!$D872,ผลงานOPDVisit_HDC!$A:$A,0))</f>
        <v>16586</v>
      </c>
      <c r="R872" s="138">
        <f t="shared" si="670"/>
        <v>417.92266369227059</v>
      </c>
      <c r="S872" s="139">
        <f t="shared" si="671"/>
        <v>19903.2</v>
      </c>
      <c r="T872" s="140">
        <f t="shared" si="672"/>
        <v>19903.2</v>
      </c>
      <c r="U872" s="141">
        <f t="shared" si="673"/>
        <v>428.95582201374651</v>
      </c>
      <c r="V872" s="142">
        <f t="shared" si="674"/>
        <v>8537593.5167040005</v>
      </c>
      <c r="W872" s="143">
        <f>INDEX(รายได้แยกตามสิทธิ!$F:$F,MATCH(CalBudget2567!$D872,รายได้แยกตามสิทธิ!$B:$B,0))</f>
        <v>1059543.3400000001</v>
      </c>
      <c r="X872" s="138">
        <f>INDEX(ผลงานOPDVisit_HDC!$E:$E,MATCH(CalBudget2567!$D872,ผลงานOPDVisit_HDC!$A:$A,0))</f>
        <v>8741</v>
      </c>
      <c r="Y872" s="138">
        <f t="shared" si="675"/>
        <v>121.21534607024368</v>
      </c>
      <c r="Z872" s="139">
        <f t="shared" si="676"/>
        <v>10489.199999999999</v>
      </c>
      <c r="AA872" s="140">
        <f t="shared" si="677"/>
        <v>10489.199999999999</v>
      </c>
      <c r="AB872" s="141">
        <f t="shared" si="678"/>
        <v>124.41543120649811</v>
      </c>
      <c r="AC872" s="142">
        <f t="shared" si="679"/>
        <v>1305018.3410111999</v>
      </c>
      <c r="AD872" s="143">
        <f>INDEX(รายได้แยกตามสิทธิ!$G:$G,MATCH(CalBudget2567!$D872,รายได้แยกตามสิทธิ!$B:$B,0))</f>
        <v>32121</v>
      </c>
      <c r="AE872" s="138">
        <f>INDEX(ผลงานOPDVisit_HDC!$G:$G,MATCH(CalBudget2567!$D872,ผลงานOPDVisit_HDC!$A:$A,0))</f>
        <v>69</v>
      </c>
      <c r="AF872" s="138">
        <f t="shared" si="680"/>
        <v>465.52173913043481</v>
      </c>
      <c r="AG872" s="139">
        <f t="shared" si="681"/>
        <v>82.8</v>
      </c>
      <c r="AH872" s="140">
        <f t="shared" si="682"/>
        <v>82.8</v>
      </c>
      <c r="AI872" s="141">
        <f t="shared" si="683"/>
        <v>477.81151304347827</v>
      </c>
      <c r="AJ872" s="142">
        <f t="shared" si="684"/>
        <v>39562.793279999998</v>
      </c>
      <c r="AK872" s="143">
        <f>INDEX(รายได้แยกตามสิทธิ!$H:$H,MATCH(CalBudget2567!$D872,รายได้แยกตามสิทธิ!$B:$B,0))</f>
        <v>3979681.15</v>
      </c>
      <c r="AL872" s="138">
        <f>INDEX(ผลงานOPDVisit_HDC!$K:$K,MATCH(CalBudget2567!$D872,ผลงานOPDVisit_HDC!$A:$A,0))</f>
        <v>0</v>
      </c>
      <c r="AM872" s="138">
        <f t="shared" si="685"/>
        <v>0</v>
      </c>
      <c r="AN872" s="139">
        <f t="shared" si="686"/>
        <v>0</v>
      </c>
      <c r="AO872" s="140">
        <f t="shared" si="687"/>
        <v>0</v>
      </c>
      <c r="AP872" s="141">
        <f t="shared" si="688"/>
        <v>0</v>
      </c>
      <c r="AQ872" s="142">
        <f t="shared" si="689"/>
        <v>0</v>
      </c>
      <c r="AR872" s="144">
        <f t="shared" si="663"/>
        <v>78231563.13340801</v>
      </c>
      <c r="AS872" s="143">
        <f>INDEX(รายได้แยกตามสิทธิ!$I:$I,MATCH(CalBudget2567!$D872,รายได้แยกตามสิทธิ!$B:$B,0))</f>
        <v>53804160.049999997</v>
      </c>
      <c r="AT872" s="138">
        <f>INDEX(ผลงานAdjRw_DHES!$D:$D,MATCH(CalBudget2567!$D872,ผลงานAdjRw_DHES!$B:$B,0))</f>
        <v>3200.7022000000002</v>
      </c>
      <c r="AU872" s="143">
        <f t="shared" si="690"/>
        <v>16810.111246838271</v>
      </c>
      <c r="AV872" s="139">
        <f t="shared" si="691"/>
        <v>3840.8426399999998</v>
      </c>
      <c r="AW872" s="140">
        <f t="shared" si="692"/>
        <v>3840.8426399999998</v>
      </c>
      <c r="AX872" s="141">
        <f t="shared" si="693"/>
        <v>17253.898183754802</v>
      </c>
      <c r="AY872" s="142">
        <f t="shared" si="694"/>
        <v>66269507.850383997</v>
      </c>
      <c r="AZ872" s="143">
        <f>INDEX(รายได้แยกตามสิทธิ!$J:$J,MATCH(CalBudget2567!$D872,รายได้แยกตามสิทธิ!$B:$B,0))</f>
        <v>4106470.96</v>
      </c>
      <c r="BA872" s="138">
        <f>INDEX(ผลงานAdjRw_DHES!$F:$F,MATCH(CalBudget2567!$D872,ผลงานAdjRw_DHES!$B:$B,0))</f>
        <v>286.87270000000001</v>
      </c>
      <c r="BB872" s="143">
        <f t="shared" si="695"/>
        <v>14314.610487508919</v>
      </c>
      <c r="BC872" s="139">
        <f t="shared" si="696"/>
        <v>344.24723999999998</v>
      </c>
      <c r="BD872" s="140">
        <f t="shared" si="697"/>
        <v>344.24723999999998</v>
      </c>
      <c r="BE872" s="141">
        <f t="shared" si="698"/>
        <v>14692.516204379153</v>
      </c>
      <c r="BF872" s="142">
        <f t="shared" si="699"/>
        <v>5057858.1520127989</v>
      </c>
      <c r="BG872" s="143">
        <f>INDEX(รายได้แยกตามสิทธิ!$K:$K,MATCH(CalBudget2567!$D872,รายได้แยกตามสิทธิ!$B:$B,0))</f>
        <v>663531.07999999996</v>
      </c>
      <c r="BH872" s="138">
        <f>INDEX(ผลงานAdjRw_DHES!$E:$E,MATCH(CalBudget2567!$D872,ผลงานAdjRw_DHES!$B:$B,0))</f>
        <v>92.963300000000004</v>
      </c>
      <c r="BI872" s="143">
        <f t="shared" si="700"/>
        <v>7137.5594455016108</v>
      </c>
      <c r="BJ872" s="139">
        <f t="shared" si="701"/>
        <v>111.55596</v>
      </c>
      <c r="BK872" s="140">
        <f t="shared" si="702"/>
        <v>111.55596</v>
      </c>
      <c r="BL872" s="141">
        <f t="shared" si="703"/>
        <v>7325.9910148628533</v>
      </c>
      <c r="BM872" s="142">
        <f t="shared" si="704"/>
        <v>817257.96061439987</v>
      </c>
      <c r="BN872" s="143">
        <f>INDEX(รายได้แยกตามสิทธิ!$N:$N,MATCH(CalBudget2567!$D872,รายได้แยกตามสิทธิ!$B:$B,0))</f>
        <v>2004445.54</v>
      </c>
      <c r="BO872" s="138">
        <f>INDEX(ผลงานAdjRw_DHES!$I:$I,MATCH(CalBudget2567!$D872,ผลงานAdjRw_DHES!$B:$B,0))</f>
        <v>67.304599999999709</v>
      </c>
      <c r="BP872" s="143">
        <f t="shared" si="705"/>
        <v>29781.701993623152</v>
      </c>
      <c r="BQ872" s="139">
        <f t="shared" si="706"/>
        <v>80.765519999999654</v>
      </c>
      <c r="BR872" s="140">
        <f t="shared" si="707"/>
        <v>80.765519999999654</v>
      </c>
      <c r="BS872" s="141">
        <f t="shared" si="708"/>
        <v>30567.938926254803</v>
      </c>
      <c r="BT872" s="142">
        <f t="shared" si="709"/>
        <v>2468835.4827072001</v>
      </c>
      <c r="BU872" s="144">
        <f t="shared" si="710"/>
        <v>74613459.445718393</v>
      </c>
      <c r="BV872" s="145">
        <f t="shared" si="664"/>
        <v>152845022.57912642</v>
      </c>
      <c r="BW872" s="146">
        <f>INDEX(รายได้แยกตามสิทธิ!$Q:$Q,MATCH(CalBudget2567!$D872,รายได้แยกตามสิทธิ!$B:$B,0))</f>
        <v>0.46</v>
      </c>
      <c r="BX872" s="145">
        <f t="shared" si="711"/>
        <v>70308710.386398152</v>
      </c>
      <c r="BY872" s="141"/>
      <c r="BZ872" s="143">
        <f t="shared" si="712"/>
        <v>101065</v>
      </c>
      <c r="CA872" s="138">
        <f>INDEX(ผลงานOPDVisit_HDC!$C:$C,MATCH(CalBudget2567!$D872,ผลงานOPDVisit_HDC!$A:$A,0))</f>
        <v>101065</v>
      </c>
      <c r="CB872" s="138">
        <f t="shared" si="713"/>
        <v>0</v>
      </c>
    </row>
    <row r="873" spans="1:80" hidden="1" x14ac:dyDescent="0.7">
      <c r="A873" s="136">
        <f>COUNTA($D$16:D873)</f>
        <v>858</v>
      </c>
      <c r="B873" s="1">
        <v>12</v>
      </c>
      <c r="C873" s="2" t="s">
        <v>71</v>
      </c>
      <c r="D873" s="91" t="s">
        <v>931</v>
      </c>
      <c r="E873" s="3" t="s">
        <v>1816</v>
      </c>
      <c r="F873" s="4" t="s">
        <v>1876</v>
      </c>
      <c r="G873" s="1">
        <v>5</v>
      </c>
      <c r="H873" s="3" t="s">
        <v>2964</v>
      </c>
      <c r="I873" s="137">
        <f>INDEX(รายได้แยกตามสิทธิ!$D:$D,MATCH(CalBudget2567!$D873,รายได้แยกตามสิทธิ!$B:$B,0))</f>
        <v>16981790.760000002</v>
      </c>
      <c r="J873" s="138">
        <f>INDEX(ผลงานOPDVisit_HDC!$F:$F,MATCH(CalBudget2567!$D873,ผลงานOPDVisit_HDC!$A:$A,0))</f>
        <v>39144</v>
      </c>
      <c r="K873" s="138">
        <f t="shared" si="665"/>
        <v>433.82870324954018</v>
      </c>
      <c r="L873" s="139">
        <f t="shared" si="666"/>
        <v>46972.799999999996</v>
      </c>
      <c r="M873" s="140">
        <f t="shared" si="667"/>
        <v>46972.799999999996</v>
      </c>
      <c r="N873" s="141">
        <f t="shared" si="668"/>
        <v>445.28178101532802</v>
      </c>
      <c r="O873" s="142">
        <f t="shared" si="669"/>
        <v>20916132.043276798</v>
      </c>
      <c r="P873" s="143">
        <f>INDEX(รายได้แยกตามสิทธิ!$E:$E,MATCH(CalBudget2567!$D873,รายได้แยกตามสิทธิ!$B:$B,0))</f>
        <v>2334347.75</v>
      </c>
      <c r="Q873" s="138">
        <f>INDEX(ผลงานOPDVisit_HDC!$D:$D,MATCH(CalBudget2567!$D873,ผลงานOPDVisit_HDC!$A:$A,0))</f>
        <v>5890</v>
      </c>
      <c r="R873" s="138">
        <f t="shared" si="670"/>
        <v>396.32389643463495</v>
      </c>
      <c r="S873" s="139">
        <f t="shared" si="671"/>
        <v>7068</v>
      </c>
      <c r="T873" s="140">
        <f t="shared" si="672"/>
        <v>7068</v>
      </c>
      <c r="U873" s="141">
        <f t="shared" si="673"/>
        <v>406.78684730050929</v>
      </c>
      <c r="V873" s="142">
        <f t="shared" si="674"/>
        <v>2875169.4367199996</v>
      </c>
      <c r="W873" s="143">
        <f>INDEX(รายได้แยกตามสิทธิ!$F:$F,MATCH(CalBudget2567!$D873,รายได้แยกตามสิทธิ!$B:$B,0))</f>
        <v>430562.75</v>
      </c>
      <c r="X873" s="138">
        <f>INDEX(ผลงานOPDVisit_HDC!$E:$E,MATCH(CalBudget2567!$D873,ผลงานOPDVisit_HDC!$A:$A,0))</f>
        <v>2248</v>
      </c>
      <c r="Y873" s="138">
        <f t="shared" si="675"/>
        <v>191.53147241992883</v>
      </c>
      <c r="Z873" s="139">
        <f t="shared" si="676"/>
        <v>2697.6</v>
      </c>
      <c r="AA873" s="140">
        <f t="shared" si="677"/>
        <v>2697.6</v>
      </c>
      <c r="AB873" s="141">
        <f t="shared" si="678"/>
        <v>196.58790329181494</v>
      </c>
      <c r="AC873" s="142">
        <f t="shared" si="679"/>
        <v>530315.52791999991</v>
      </c>
      <c r="AD873" s="143">
        <f>INDEX(รายได้แยกตามสิทธิ!$G:$G,MATCH(CalBudget2567!$D873,รายได้แยกตามสิทธิ!$B:$B,0))</f>
        <v>593</v>
      </c>
      <c r="AE873" s="138">
        <f>INDEX(ผลงานOPDVisit_HDC!$G:$G,MATCH(CalBudget2567!$D873,ผลงานOPDVisit_HDC!$A:$A,0))</f>
        <v>4</v>
      </c>
      <c r="AF873" s="138">
        <f t="shared" si="680"/>
        <v>148.25</v>
      </c>
      <c r="AG873" s="139">
        <f t="shared" si="681"/>
        <v>4.8</v>
      </c>
      <c r="AH873" s="140">
        <f t="shared" si="682"/>
        <v>4.8</v>
      </c>
      <c r="AI873" s="141">
        <f t="shared" si="683"/>
        <v>152.16380000000001</v>
      </c>
      <c r="AJ873" s="142">
        <f t="shared" si="684"/>
        <v>730.38624000000004</v>
      </c>
      <c r="AK873" s="143">
        <f>INDEX(รายได้แยกตามสิทธิ!$H:$H,MATCH(CalBudget2567!$D873,รายได้แยกตามสิทธิ!$B:$B,0))</f>
        <v>412585</v>
      </c>
      <c r="AL873" s="138">
        <f>INDEX(ผลงานOPDVisit_HDC!$K:$K,MATCH(CalBudget2567!$D873,ผลงานOPDVisit_HDC!$A:$A,0))</f>
        <v>43</v>
      </c>
      <c r="AM873" s="138">
        <f t="shared" si="685"/>
        <v>9595</v>
      </c>
      <c r="AN873" s="139">
        <f t="shared" si="686"/>
        <v>51.6</v>
      </c>
      <c r="AO873" s="140">
        <f t="shared" si="687"/>
        <v>51.6</v>
      </c>
      <c r="AP873" s="141">
        <f t="shared" si="688"/>
        <v>9848.3080000000009</v>
      </c>
      <c r="AQ873" s="142">
        <f t="shared" si="689"/>
        <v>508172.69280000008</v>
      </c>
      <c r="AR873" s="144">
        <f t="shared" si="663"/>
        <v>24830520.086956799</v>
      </c>
      <c r="AS873" s="143">
        <f>INDEX(รายได้แยกตามสิทธิ!$I:$I,MATCH(CalBudget2567!$D873,รายได้แยกตามสิทธิ!$B:$B,0))</f>
        <v>8239566.6100000003</v>
      </c>
      <c r="AT873" s="138">
        <f>INDEX(ผลงานAdjRw_DHES!$D:$D,MATCH(CalBudget2567!$D873,ผลงานAdjRw_DHES!$B:$B,0))</f>
        <v>768.94600000000014</v>
      </c>
      <c r="AU873" s="143">
        <f t="shared" si="690"/>
        <v>10715.403435351765</v>
      </c>
      <c r="AV873" s="139">
        <f t="shared" si="691"/>
        <v>922.73520000000008</v>
      </c>
      <c r="AW873" s="140">
        <f t="shared" si="692"/>
        <v>922.73520000000008</v>
      </c>
      <c r="AX873" s="141">
        <f t="shared" si="693"/>
        <v>10998.290086045052</v>
      </c>
      <c r="AY873" s="142">
        <f t="shared" si="694"/>
        <v>10148509.402204799</v>
      </c>
      <c r="AZ873" s="143">
        <f>INDEX(รายได้แยกตามสิทธิ!$J:$J,MATCH(CalBudget2567!$D873,รายได้แยกตามสิทธิ!$B:$B,0))</f>
        <v>499417.65</v>
      </c>
      <c r="BA873" s="138">
        <f>INDEX(ผลงานAdjRw_DHES!$F:$F,MATCH(CalBudget2567!$D873,ผลงานAdjRw_DHES!$B:$B,0))</f>
        <v>37.299999999999997</v>
      </c>
      <c r="BB873" s="143">
        <f t="shared" si="695"/>
        <v>13389.213136729224</v>
      </c>
      <c r="BC873" s="139">
        <f t="shared" si="696"/>
        <v>44.76</v>
      </c>
      <c r="BD873" s="140">
        <f t="shared" si="697"/>
        <v>44.76</v>
      </c>
      <c r="BE873" s="141">
        <f t="shared" si="698"/>
        <v>13742.688363538875</v>
      </c>
      <c r="BF873" s="142">
        <f t="shared" si="699"/>
        <v>615122.73115200002</v>
      </c>
      <c r="BG873" s="143">
        <f>INDEX(รายได้แยกตามสิทธิ!$K:$K,MATCH(CalBudget2567!$D873,รายได้แยกตามสิทธิ!$B:$B,0))</f>
        <v>71948.75</v>
      </c>
      <c r="BH873" s="138">
        <f>INDEX(ผลงานAdjRw_DHES!$E:$E,MATCH(CalBudget2567!$D873,ผลงานAdjRw_DHES!$B:$B,0))</f>
        <v>7.8149999999999995</v>
      </c>
      <c r="BI873" s="143">
        <f t="shared" si="700"/>
        <v>9206.4939219449789</v>
      </c>
      <c r="BJ873" s="139">
        <f t="shared" si="701"/>
        <v>9.3779999999999983</v>
      </c>
      <c r="BK873" s="140">
        <f t="shared" si="702"/>
        <v>9.3779999999999983</v>
      </c>
      <c r="BL873" s="141">
        <f t="shared" si="703"/>
        <v>9449.5453614843263</v>
      </c>
      <c r="BM873" s="142">
        <f t="shared" si="704"/>
        <v>88617.8364</v>
      </c>
      <c r="BN873" s="143">
        <f>INDEX(รายได้แยกตามสิทธิ!$N:$N,MATCH(CalBudget2567!$D873,รายได้แยกตามสิทธิ!$B:$B,0))</f>
        <v>216628</v>
      </c>
      <c r="BO873" s="138">
        <f>INDEX(ผลงานAdjRw_DHES!$I:$I,MATCH(CalBudget2567!$D873,ผลงานAdjRw_DHES!$B:$B,0))</f>
        <v>12.02599999999974</v>
      </c>
      <c r="BP873" s="143">
        <f t="shared" si="705"/>
        <v>18013.304506902103</v>
      </c>
      <c r="BQ873" s="139">
        <f t="shared" si="706"/>
        <v>14.431199999999688</v>
      </c>
      <c r="BR873" s="140">
        <f t="shared" si="707"/>
        <v>14.431199999999688</v>
      </c>
      <c r="BS873" s="141">
        <f t="shared" si="708"/>
        <v>18488.855745884317</v>
      </c>
      <c r="BT873" s="142">
        <f t="shared" si="709"/>
        <v>266816.37503999996</v>
      </c>
      <c r="BU873" s="144">
        <f t="shared" si="710"/>
        <v>11119066.344796799</v>
      </c>
      <c r="BV873" s="145">
        <f t="shared" si="664"/>
        <v>35949586.431753598</v>
      </c>
      <c r="BW873" s="146">
        <f>INDEX(รายได้แยกตามสิทธิ!$Q:$Q,MATCH(CalBudget2567!$D873,รายได้แยกตามสิทธิ!$B:$B,0))</f>
        <v>0.48</v>
      </c>
      <c r="BX873" s="145">
        <f t="shared" si="711"/>
        <v>17255801.487241726</v>
      </c>
      <c r="BY873" s="141"/>
      <c r="BZ873" s="143">
        <f t="shared" si="712"/>
        <v>47329</v>
      </c>
      <c r="CA873" s="138">
        <f>INDEX(ผลงานOPDVisit_HDC!$C:$C,MATCH(CalBudget2567!$D873,ผลงานOPDVisit_HDC!$A:$A,0))</f>
        <v>47329</v>
      </c>
      <c r="CB873" s="138">
        <f t="shared" si="713"/>
        <v>0</v>
      </c>
    </row>
    <row r="874" spans="1:80" hidden="1" x14ac:dyDescent="0.7">
      <c r="A874" s="136">
        <f>COUNTA($D$16:D874)</f>
        <v>859</v>
      </c>
      <c r="B874" s="1">
        <v>12</v>
      </c>
      <c r="C874" s="2" t="s">
        <v>72</v>
      </c>
      <c r="D874" s="91" t="s">
        <v>932</v>
      </c>
      <c r="E874" s="3" t="s">
        <v>1817</v>
      </c>
      <c r="F874" s="4" t="s">
        <v>1877</v>
      </c>
      <c r="G874" s="1">
        <v>17</v>
      </c>
      <c r="H874" s="3" t="s">
        <v>2971</v>
      </c>
      <c r="I874" s="137">
        <f>INDEX(รายได้แยกตามสิทธิ!$D:$D,MATCH(CalBudget2567!$D874,รายได้แยกตามสิทธิ!$B:$B,0))</f>
        <v>376189364.89999998</v>
      </c>
      <c r="J874" s="138">
        <f>INDEX(ผลงานOPDVisit_HDC!$F:$F,MATCH(CalBudget2567!$D874,ผลงานOPDVisit_HDC!$A:$A,0))</f>
        <v>299220</v>
      </c>
      <c r="K874" s="138">
        <f t="shared" si="665"/>
        <v>1257.2333563932891</v>
      </c>
      <c r="L874" s="139">
        <f t="shared" si="666"/>
        <v>359064</v>
      </c>
      <c r="M874" s="140">
        <f t="shared" si="667"/>
        <v>359064</v>
      </c>
      <c r="N874" s="141">
        <f t="shared" si="668"/>
        <v>1290.424317002072</v>
      </c>
      <c r="O874" s="142">
        <f t="shared" si="669"/>
        <v>463344916.96003199</v>
      </c>
      <c r="P874" s="143">
        <f>INDEX(รายได้แยกตามสิทธิ!$E:$E,MATCH(CalBudget2567!$D874,รายได้แยกตามสิทธิ!$B:$B,0))</f>
        <v>182479660.25</v>
      </c>
      <c r="Q874" s="138">
        <f>INDEX(ผลงานOPDVisit_HDC!$D:$D,MATCH(CalBudget2567!$D874,ผลงานOPDVisit_HDC!$A:$A,0))</f>
        <v>188041</v>
      </c>
      <c r="R874" s="138">
        <f t="shared" si="670"/>
        <v>970.42485548364448</v>
      </c>
      <c r="S874" s="139">
        <f t="shared" si="671"/>
        <v>225649.19999999998</v>
      </c>
      <c r="T874" s="140">
        <f t="shared" si="672"/>
        <v>225649.19999999998</v>
      </c>
      <c r="U874" s="141">
        <f t="shared" si="673"/>
        <v>996.0440716684127</v>
      </c>
      <c r="V874" s="142">
        <f t="shared" si="674"/>
        <v>224756547.93671998</v>
      </c>
      <c r="W874" s="143">
        <f>INDEX(รายได้แยกตามสิทธิ!$F:$F,MATCH(CalBudget2567!$D874,รายได้แยกตามสิทธิ!$B:$B,0))</f>
        <v>46715872.25</v>
      </c>
      <c r="X874" s="138">
        <f>INDEX(ผลงานOPDVisit_HDC!$E:$E,MATCH(CalBudget2567!$D874,ผลงานOPDVisit_HDC!$A:$A,0))</f>
        <v>63227</v>
      </c>
      <c r="Y874" s="138">
        <f t="shared" si="675"/>
        <v>738.85954180966996</v>
      </c>
      <c r="Z874" s="139">
        <f t="shared" si="676"/>
        <v>75872.399999999994</v>
      </c>
      <c r="AA874" s="140">
        <f t="shared" si="677"/>
        <v>75872.399999999994</v>
      </c>
      <c r="AB874" s="141">
        <f t="shared" si="678"/>
        <v>758.36543371344521</v>
      </c>
      <c r="AC874" s="142">
        <f t="shared" si="679"/>
        <v>57539005.532879993</v>
      </c>
      <c r="AD874" s="143">
        <f>INDEX(รายได้แยกตามสิทธิ!$G:$G,MATCH(CalBudget2567!$D874,รายได้แยกตามสิทธิ!$B:$B,0))</f>
        <v>124662</v>
      </c>
      <c r="AE874" s="138">
        <f>INDEX(ผลงานOPDVisit_HDC!$G:$G,MATCH(CalBudget2567!$D874,ผลงานOPDVisit_HDC!$A:$A,0))</f>
        <v>0</v>
      </c>
      <c r="AF874" s="138">
        <f t="shared" si="680"/>
        <v>0</v>
      </c>
      <c r="AG874" s="139">
        <f t="shared" si="681"/>
        <v>0</v>
      </c>
      <c r="AH874" s="140">
        <f t="shared" si="682"/>
        <v>0</v>
      </c>
      <c r="AI874" s="141">
        <f t="shared" si="683"/>
        <v>0</v>
      </c>
      <c r="AJ874" s="142">
        <f t="shared" si="684"/>
        <v>0</v>
      </c>
      <c r="AK874" s="143">
        <f>INDEX(รายได้แยกตามสิทธิ!$H:$H,MATCH(CalBudget2567!$D874,รายได้แยกตามสิทธิ!$B:$B,0))</f>
        <v>39832767.700000003</v>
      </c>
      <c r="AL874" s="138">
        <f>INDEX(ผลงานOPDVisit_HDC!$K:$K,MATCH(CalBudget2567!$D874,ผลงานOPDVisit_HDC!$A:$A,0))</f>
        <v>31723</v>
      </c>
      <c r="AM874" s="138">
        <f t="shared" si="685"/>
        <v>1255.6431516565269</v>
      </c>
      <c r="AN874" s="139">
        <f t="shared" si="686"/>
        <v>38067.599999999999</v>
      </c>
      <c r="AO874" s="140">
        <f t="shared" si="687"/>
        <v>38067.599999999999</v>
      </c>
      <c r="AP874" s="141">
        <f t="shared" si="688"/>
        <v>1288.7921308602592</v>
      </c>
      <c r="AQ874" s="142">
        <f t="shared" si="689"/>
        <v>49061223.320736006</v>
      </c>
      <c r="AR874" s="144">
        <f t="shared" si="663"/>
        <v>794701693.750368</v>
      </c>
      <c r="AS874" s="143">
        <f>INDEX(รายได้แยกตามสิทธิ!$I:$I,MATCH(CalBudget2567!$D874,รายได้แยกตามสิทธิ!$B:$B,0))</f>
        <v>559247376.12</v>
      </c>
      <c r="AT874" s="138">
        <f>INDEX(ผลงานAdjRw_DHES!$D:$D,MATCH(CalBudget2567!$D874,ผลงานAdjRw_DHES!$B:$B,0))</f>
        <v>39182.512900000002</v>
      </c>
      <c r="AU874" s="143">
        <f t="shared" si="690"/>
        <v>14272.881822237592</v>
      </c>
      <c r="AV874" s="139">
        <f t="shared" si="691"/>
        <v>47019.015480000002</v>
      </c>
      <c r="AW874" s="140">
        <f t="shared" si="692"/>
        <v>47019.015480000002</v>
      </c>
      <c r="AX874" s="141">
        <f t="shared" si="693"/>
        <v>14649.685902344665</v>
      </c>
      <c r="AY874" s="142">
        <f t="shared" si="694"/>
        <v>688813808.21948159</v>
      </c>
      <c r="AZ874" s="143">
        <f>INDEX(รายได้แยกตามสิทธิ!$J:$J,MATCH(CalBudget2567!$D874,รายได้แยกตามสิทธิ!$B:$B,0))</f>
        <v>264858015.83000001</v>
      </c>
      <c r="BA874" s="138">
        <f>INDEX(ผลงานAdjRw_DHES!$F:$F,MATCH(CalBudget2567!$D874,ผลงานAdjRw_DHES!$B:$B,0))</f>
        <v>13174.066800000002</v>
      </c>
      <c r="BB874" s="143">
        <f t="shared" si="695"/>
        <v>20104.499229501398</v>
      </c>
      <c r="BC874" s="139">
        <f t="shared" si="696"/>
        <v>15808.880160000002</v>
      </c>
      <c r="BD874" s="140">
        <f t="shared" si="697"/>
        <v>15808.880160000002</v>
      </c>
      <c r="BE874" s="141">
        <f t="shared" si="698"/>
        <v>20635.258009160236</v>
      </c>
      <c r="BF874" s="142">
        <f t="shared" si="699"/>
        <v>326220320.9374944</v>
      </c>
      <c r="BG874" s="143">
        <f>INDEX(รายได้แยกตามสิทธิ!$K:$K,MATCH(CalBudget2567!$D874,รายได้แยกตามสิทธิ!$B:$B,0))</f>
        <v>64107487.100000001</v>
      </c>
      <c r="BH874" s="138">
        <f>INDEX(ผลงานAdjRw_DHES!$E:$E,MATCH(CalBudget2567!$D874,ผลงานAdjRw_DHES!$B:$B,0))</f>
        <v>2928.3836999999999</v>
      </c>
      <c r="BI874" s="143">
        <f t="shared" si="700"/>
        <v>21891.764764296429</v>
      </c>
      <c r="BJ874" s="139">
        <f t="shared" si="701"/>
        <v>3514.0604399999997</v>
      </c>
      <c r="BK874" s="140">
        <f t="shared" si="702"/>
        <v>3514.0604399999997</v>
      </c>
      <c r="BL874" s="141">
        <f t="shared" si="703"/>
        <v>22469.707354073857</v>
      </c>
      <c r="BM874" s="142">
        <f t="shared" si="704"/>
        <v>78959909.711328</v>
      </c>
      <c r="BN874" s="143">
        <f>INDEX(รายได้แยกตามสิทธิ!$N:$N,MATCH(CalBudget2567!$D874,รายได้แยกตามสิทธิ!$B:$B,0))</f>
        <v>94483045.909999996</v>
      </c>
      <c r="BO874" s="138">
        <f>INDEX(ผลงานAdjRw_DHES!$I:$I,MATCH(CalBudget2567!$D874,ผลงานAdjRw_DHES!$B:$B,0))</f>
        <v>3283.0219999999954</v>
      </c>
      <c r="BP874" s="143">
        <f t="shared" si="705"/>
        <v>28779.291125676322</v>
      </c>
      <c r="BQ874" s="139">
        <f t="shared" si="706"/>
        <v>3939.6263999999942</v>
      </c>
      <c r="BR874" s="140">
        <f t="shared" si="707"/>
        <v>3939.6263999999942</v>
      </c>
      <c r="BS874" s="141">
        <f t="shared" si="708"/>
        <v>29539.064411394178</v>
      </c>
      <c r="BT874" s="142">
        <f t="shared" si="709"/>
        <v>116372877.9864288</v>
      </c>
      <c r="BU874" s="144">
        <f t="shared" si="710"/>
        <v>1210366916.8547328</v>
      </c>
      <c r="BV874" s="145">
        <f t="shared" si="664"/>
        <v>2005068610.6051006</v>
      </c>
      <c r="BW874" s="146">
        <f>INDEX(รายได้แยกตามสิทธิ!$Q:$Q,MATCH(CalBudget2567!$D874,รายได้แยกตามสิทธิ!$B:$B,0))</f>
        <v>0.26</v>
      </c>
      <c r="BX874" s="145">
        <f t="shared" si="711"/>
        <v>521317838.75732619</v>
      </c>
      <c r="BY874" s="141"/>
      <c r="BZ874" s="143">
        <f t="shared" si="712"/>
        <v>582211</v>
      </c>
      <c r="CA874" s="138">
        <f>INDEX(ผลงานOPDVisit_HDC!$C:$C,MATCH(CalBudget2567!$D874,ผลงานOPDVisit_HDC!$A:$A,0))</f>
        <v>582211</v>
      </c>
      <c r="CB874" s="138">
        <f t="shared" si="713"/>
        <v>0</v>
      </c>
    </row>
    <row r="875" spans="1:80" hidden="1" x14ac:dyDescent="0.7">
      <c r="A875" s="136">
        <f>COUNTA($D$16:D875)</f>
        <v>860</v>
      </c>
      <c r="B875" s="1">
        <v>12</v>
      </c>
      <c r="C875" s="2" t="s">
        <v>72</v>
      </c>
      <c r="D875" s="91" t="s">
        <v>933</v>
      </c>
      <c r="E875" s="3" t="s">
        <v>1818</v>
      </c>
      <c r="F875" s="4" t="s">
        <v>1876</v>
      </c>
      <c r="G875" s="1">
        <v>5</v>
      </c>
      <c r="H875" s="3" t="s">
        <v>2964</v>
      </c>
      <c r="I875" s="137">
        <f>INDEX(รายได้แยกตามสิทธิ!$D:$D,MATCH(CalBudget2567!$D875,รายได้แยกตามสิทธิ!$B:$B,0))</f>
        <v>21587604.859999999</v>
      </c>
      <c r="J875" s="138">
        <f>INDEX(ผลงานOPDVisit_HDC!$F:$F,MATCH(CalBudget2567!$D875,ผลงานOPDVisit_HDC!$A:$A,0))</f>
        <v>50803</v>
      </c>
      <c r="K875" s="138">
        <f t="shared" si="665"/>
        <v>424.9277574159006</v>
      </c>
      <c r="L875" s="139">
        <f t="shared" si="666"/>
        <v>60963.6</v>
      </c>
      <c r="M875" s="140">
        <f t="shared" si="667"/>
        <v>60963.6</v>
      </c>
      <c r="N875" s="141">
        <f t="shared" si="668"/>
        <v>436.1458502116804</v>
      </c>
      <c r="O875" s="142">
        <f t="shared" si="669"/>
        <v>26589021.153964799</v>
      </c>
      <c r="P875" s="143">
        <f>INDEX(รายได้แยกตามสิทธิ!$E:$E,MATCH(CalBudget2567!$D875,รายได้แยกตามสิทธิ!$B:$B,0))</f>
        <v>4865865.91</v>
      </c>
      <c r="Q875" s="138">
        <f>INDEX(ผลงานOPDVisit_HDC!$D:$D,MATCH(CalBudget2567!$D875,ผลงานOPDVisit_HDC!$A:$A,0))</f>
        <v>10858</v>
      </c>
      <c r="R875" s="138">
        <f t="shared" si="670"/>
        <v>448.13648093571561</v>
      </c>
      <c r="S875" s="139">
        <f t="shared" si="671"/>
        <v>13029.6</v>
      </c>
      <c r="T875" s="140">
        <f t="shared" si="672"/>
        <v>13029.6</v>
      </c>
      <c r="U875" s="141">
        <f t="shared" si="673"/>
        <v>459.96728403241849</v>
      </c>
      <c r="V875" s="142">
        <f t="shared" si="674"/>
        <v>5993189.7240287997</v>
      </c>
      <c r="W875" s="143">
        <f>INDEX(รายได้แยกตามสิทธิ!$F:$F,MATCH(CalBudget2567!$D875,รายได้แยกตามสิทธิ!$B:$B,0))</f>
        <v>927680.94</v>
      </c>
      <c r="X875" s="138">
        <f>INDEX(ผลงานOPDVisit_HDC!$E:$E,MATCH(CalBudget2567!$D875,ผลงานOPDVisit_HDC!$A:$A,0))</f>
        <v>13592</v>
      </c>
      <c r="Y875" s="138">
        <f t="shared" si="675"/>
        <v>68.251982048263685</v>
      </c>
      <c r="Z875" s="139">
        <f t="shared" si="676"/>
        <v>16310.4</v>
      </c>
      <c r="AA875" s="140">
        <f t="shared" si="677"/>
        <v>16310.4</v>
      </c>
      <c r="AB875" s="141">
        <f t="shared" si="678"/>
        <v>70.053834374337839</v>
      </c>
      <c r="AC875" s="142">
        <f t="shared" si="679"/>
        <v>1142606.0601791998</v>
      </c>
      <c r="AD875" s="143">
        <f>INDEX(รายได้แยกตามสิทธิ!$G:$G,MATCH(CalBudget2567!$D875,รายได้แยกตามสิทธิ!$B:$B,0))</f>
        <v>9439</v>
      </c>
      <c r="AE875" s="138">
        <f>INDEX(ผลงานOPDVisit_HDC!$G:$G,MATCH(CalBudget2567!$D875,ผลงานOPDVisit_HDC!$A:$A,0))</f>
        <v>40</v>
      </c>
      <c r="AF875" s="138">
        <f t="shared" si="680"/>
        <v>235.97499999999999</v>
      </c>
      <c r="AG875" s="139">
        <f t="shared" si="681"/>
        <v>48</v>
      </c>
      <c r="AH875" s="140">
        <f t="shared" si="682"/>
        <v>48</v>
      </c>
      <c r="AI875" s="141">
        <f t="shared" si="683"/>
        <v>242.20473999999999</v>
      </c>
      <c r="AJ875" s="142">
        <f t="shared" si="684"/>
        <v>11625.827519999999</v>
      </c>
      <c r="AK875" s="143">
        <f>INDEX(รายได้แยกตามสิทธิ!$H:$H,MATCH(CalBudget2567!$D875,รายได้แยกตามสิทธิ!$B:$B,0))</f>
        <v>1148770.56</v>
      </c>
      <c r="AL875" s="138">
        <f>INDEX(ผลงานOPDVisit_HDC!$K:$K,MATCH(CalBudget2567!$D875,ผลงานOPDVisit_HDC!$A:$A,0))</f>
        <v>86</v>
      </c>
      <c r="AM875" s="138">
        <f t="shared" si="685"/>
        <v>13357.797209302325</v>
      </c>
      <c r="AN875" s="139">
        <f t="shared" si="686"/>
        <v>103.2</v>
      </c>
      <c r="AO875" s="140">
        <f t="shared" si="687"/>
        <v>103.2</v>
      </c>
      <c r="AP875" s="141">
        <f t="shared" si="688"/>
        <v>13710.443055627908</v>
      </c>
      <c r="AQ875" s="142">
        <f t="shared" si="689"/>
        <v>1414917.7233408</v>
      </c>
      <c r="AR875" s="144">
        <f t="shared" si="663"/>
        <v>35151360.489033595</v>
      </c>
      <c r="AS875" s="143">
        <f>INDEX(รายได้แยกตามสิทธิ!$I:$I,MATCH(CalBudget2567!$D875,รายได้แยกตามสิทธิ!$B:$B,0))</f>
        <v>6822471.0800000001</v>
      </c>
      <c r="AT875" s="138">
        <f>INDEX(ผลงานAdjRw_DHES!$D:$D,MATCH(CalBudget2567!$D875,ผลงานAdjRw_DHES!$B:$B,0))</f>
        <v>802.43659999999977</v>
      </c>
      <c r="AU875" s="143">
        <f t="shared" si="690"/>
        <v>8502.193294772449</v>
      </c>
      <c r="AV875" s="139">
        <f t="shared" si="691"/>
        <v>962.92391999999973</v>
      </c>
      <c r="AW875" s="140">
        <f t="shared" si="692"/>
        <v>962.92391999999973</v>
      </c>
      <c r="AX875" s="141">
        <f t="shared" si="693"/>
        <v>8726.6511977544415</v>
      </c>
      <c r="AY875" s="142">
        <f t="shared" si="694"/>
        <v>8403101.1798144002</v>
      </c>
      <c r="AZ875" s="143">
        <f>INDEX(รายได้แยกตามสิทธิ!$J:$J,MATCH(CalBudget2567!$D875,รายได้แยกตามสิทธิ!$B:$B,0))</f>
        <v>977035.79</v>
      </c>
      <c r="BA875" s="138">
        <f>INDEX(ผลงานAdjRw_DHES!$F:$F,MATCH(CalBudget2567!$D875,ผลงานAdjRw_DHES!$B:$B,0))</f>
        <v>77.424800000000005</v>
      </c>
      <c r="BB875" s="143">
        <f t="shared" si="695"/>
        <v>12619.158073382172</v>
      </c>
      <c r="BC875" s="139">
        <f t="shared" si="696"/>
        <v>92.909760000000006</v>
      </c>
      <c r="BD875" s="140">
        <f t="shared" si="697"/>
        <v>92.909760000000006</v>
      </c>
      <c r="BE875" s="141">
        <f t="shared" si="698"/>
        <v>12952.303846519462</v>
      </c>
      <c r="BF875" s="142">
        <f t="shared" si="699"/>
        <v>1203395.4418272001</v>
      </c>
      <c r="BG875" s="143">
        <f>INDEX(รายได้แยกตามสิทธิ!$K:$K,MATCH(CalBudget2567!$D875,รายได้แยกตามสิทธิ!$B:$B,0))</f>
        <v>232002.75</v>
      </c>
      <c r="BH875" s="138">
        <f>INDEX(ผลงานAdjRw_DHES!$E:$E,MATCH(CalBudget2567!$D875,ผลงานAdjRw_DHES!$B:$B,0))</f>
        <v>23.882400000000004</v>
      </c>
      <c r="BI875" s="143">
        <f t="shared" si="700"/>
        <v>9714.3817204301067</v>
      </c>
      <c r="BJ875" s="139">
        <f t="shared" si="701"/>
        <v>28.658880000000003</v>
      </c>
      <c r="BK875" s="140">
        <f t="shared" si="702"/>
        <v>28.658880000000003</v>
      </c>
      <c r="BL875" s="141">
        <f t="shared" si="703"/>
        <v>9970.8413978494609</v>
      </c>
      <c r="BM875" s="142">
        <f t="shared" si="704"/>
        <v>285753.14711999998</v>
      </c>
      <c r="BN875" s="143">
        <f>INDEX(รายได้แยกตามสิทธิ!$N:$N,MATCH(CalBudget2567!$D875,รายได้แยกตามสิทธิ!$B:$B,0))</f>
        <v>253099.21</v>
      </c>
      <c r="BO875" s="138">
        <f>INDEX(ผลงานAdjRw_DHES!$I:$I,MATCH(CalBudget2567!$D875,ผลงานAdjRw_DHES!$B:$B,0))</f>
        <v>16.59470000000006</v>
      </c>
      <c r="BP875" s="143">
        <f t="shared" si="705"/>
        <v>15251.809915213838</v>
      </c>
      <c r="BQ875" s="139">
        <f t="shared" si="706"/>
        <v>19.913640000000072</v>
      </c>
      <c r="BR875" s="140">
        <f t="shared" si="707"/>
        <v>19.913640000000072</v>
      </c>
      <c r="BS875" s="141">
        <f t="shared" si="708"/>
        <v>15654.457696975483</v>
      </c>
      <c r="BT875" s="142">
        <f t="shared" si="709"/>
        <v>311737.23497280001</v>
      </c>
      <c r="BU875" s="144">
        <f t="shared" si="710"/>
        <v>10203987.0037344</v>
      </c>
      <c r="BV875" s="145">
        <f t="shared" si="664"/>
        <v>45355347.492767997</v>
      </c>
      <c r="BW875" s="146">
        <f>INDEX(รายได้แยกตามสิทธิ!$Q:$Q,MATCH(CalBudget2567!$D875,รายได้แยกตามสิทธิ!$B:$B,0))</f>
        <v>0.53</v>
      </c>
      <c r="BX875" s="145">
        <f t="shared" si="711"/>
        <v>24038334.171167038</v>
      </c>
      <c r="BY875" s="141"/>
      <c r="BZ875" s="143">
        <f t="shared" si="712"/>
        <v>75379</v>
      </c>
      <c r="CA875" s="138">
        <f>INDEX(ผลงานOPDVisit_HDC!$C:$C,MATCH(CalBudget2567!$D875,ผลงานOPDVisit_HDC!$A:$A,0))</f>
        <v>75379</v>
      </c>
      <c r="CB875" s="138">
        <f t="shared" si="713"/>
        <v>0</v>
      </c>
    </row>
    <row r="876" spans="1:80" hidden="1" x14ac:dyDescent="0.7">
      <c r="A876" s="136">
        <f>COUNTA($D$16:D876)</f>
        <v>861</v>
      </c>
      <c r="B876" s="1">
        <v>12</v>
      </c>
      <c r="C876" s="2" t="s">
        <v>72</v>
      </c>
      <c r="D876" s="91" t="s">
        <v>934</v>
      </c>
      <c r="E876" s="3" t="s">
        <v>1819</v>
      </c>
      <c r="F876" s="4" t="s">
        <v>1876</v>
      </c>
      <c r="G876" s="1">
        <v>6</v>
      </c>
      <c r="H876" s="3" t="s">
        <v>2965</v>
      </c>
      <c r="I876" s="137">
        <f>INDEX(รายได้แยกตามสิทธิ!$D:$D,MATCH(CalBudget2567!$D876,รายได้แยกตามสิทธิ!$B:$B,0))</f>
        <v>27787134.59</v>
      </c>
      <c r="J876" s="138">
        <f>INDEX(ผลงานOPDVisit_HDC!$F:$F,MATCH(CalBudget2567!$D876,ผลงานOPDVisit_HDC!$A:$A,0))</f>
        <v>55883</v>
      </c>
      <c r="K876" s="138">
        <f t="shared" si="665"/>
        <v>497.237703595011</v>
      </c>
      <c r="L876" s="139">
        <f t="shared" si="666"/>
        <v>67059.599999999991</v>
      </c>
      <c r="M876" s="140">
        <f t="shared" si="667"/>
        <v>67059.599999999991</v>
      </c>
      <c r="N876" s="141">
        <f t="shared" si="668"/>
        <v>510.36477896991931</v>
      </c>
      <c r="O876" s="142">
        <f t="shared" si="669"/>
        <v>34224857.931811199</v>
      </c>
      <c r="P876" s="143">
        <f>INDEX(รายได้แยกตามสิทธิ!$E:$E,MATCH(CalBudget2567!$D876,รายได้แยกตามสิทธิ!$B:$B,0))</f>
        <v>8861043.0999999996</v>
      </c>
      <c r="Q876" s="138">
        <f>INDEX(ผลงานOPDVisit_HDC!$D:$D,MATCH(CalBudget2567!$D876,ผลงานOPDVisit_HDC!$A:$A,0))</f>
        <v>19014</v>
      </c>
      <c r="R876" s="138">
        <f t="shared" si="670"/>
        <v>466.0273009361523</v>
      </c>
      <c r="S876" s="139">
        <f t="shared" si="671"/>
        <v>22816.799999999999</v>
      </c>
      <c r="T876" s="140">
        <f t="shared" si="672"/>
        <v>22816.799999999999</v>
      </c>
      <c r="U876" s="141">
        <f t="shared" si="673"/>
        <v>478.33042168086672</v>
      </c>
      <c r="V876" s="142">
        <f t="shared" si="674"/>
        <v>10913969.565407999</v>
      </c>
      <c r="W876" s="143">
        <f>INDEX(รายได้แยกตามสิทธิ!$F:$F,MATCH(CalBudget2567!$D876,รายได้แยกตามสิทธิ!$B:$B,0))</f>
        <v>1314853.3500000001</v>
      </c>
      <c r="X876" s="138">
        <f>INDEX(ผลงานOPDVisit_HDC!$E:$E,MATCH(CalBudget2567!$D876,ผลงานOPDVisit_HDC!$A:$A,0))</f>
        <v>4917</v>
      </c>
      <c r="Y876" s="138">
        <f t="shared" si="675"/>
        <v>267.40967053081147</v>
      </c>
      <c r="Z876" s="139">
        <f t="shared" si="676"/>
        <v>5900.4</v>
      </c>
      <c r="AA876" s="140">
        <f t="shared" si="677"/>
        <v>5900.4</v>
      </c>
      <c r="AB876" s="141">
        <f t="shared" si="678"/>
        <v>274.46928583282488</v>
      </c>
      <c r="AC876" s="142">
        <f t="shared" si="679"/>
        <v>1619478.5741279998</v>
      </c>
      <c r="AD876" s="143">
        <f>INDEX(รายได้แยกตามสิทธิ!$G:$G,MATCH(CalBudget2567!$D876,รายได้แยกตามสิทธิ!$B:$B,0))</f>
        <v>19787.400000000001</v>
      </c>
      <c r="AE876" s="138">
        <f>INDEX(ผลงานOPDVisit_HDC!$G:$G,MATCH(CalBudget2567!$D876,ผลงานOPDVisit_HDC!$A:$A,0))</f>
        <v>78</v>
      </c>
      <c r="AF876" s="138">
        <f t="shared" si="680"/>
        <v>253.6846153846154</v>
      </c>
      <c r="AG876" s="139">
        <f t="shared" si="681"/>
        <v>93.6</v>
      </c>
      <c r="AH876" s="140">
        <f t="shared" si="682"/>
        <v>93.6</v>
      </c>
      <c r="AI876" s="141">
        <f t="shared" si="683"/>
        <v>260.38188923076922</v>
      </c>
      <c r="AJ876" s="142">
        <f t="shared" si="684"/>
        <v>24371.744831999997</v>
      </c>
      <c r="AK876" s="143">
        <f>INDEX(รายได้แยกตามสิทธิ!$H:$H,MATCH(CalBudget2567!$D876,รายได้แยกตามสิทธิ!$B:$B,0))</f>
        <v>2142419.96</v>
      </c>
      <c r="AL876" s="138">
        <f>INDEX(ผลงานOPDVisit_HDC!$K:$K,MATCH(CalBudget2567!$D876,ผลงานOPDVisit_HDC!$A:$A,0))</f>
        <v>3733</v>
      </c>
      <c r="AM876" s="138">
        <f t="shared" si="685"/>
        <v>573.91373158317708</v>
      </c>
      <c r="AN876" s="139">
        <f t="shared" si="686"/>
        <v>4479.5999999999995</v>
      </c>
      <c r="AO876" s="140">
        <f t="shared" si="687"/>
        <v>4479.5999999999995</v>
      </c>
      <c r="AP876" s="141">
        <f t="shared" si="688"/>
        <v>589.06505409697297</v>
      </c>
      <c r="AQ876" s="142">
        <f t="shared" si="689"/>
        <v>2638775.8163327998</v>
      </c>
      <c r="AR876" s="144">
        <f t="shared" si="663"/>
        <v>49421453.632512003</v>
      </c>
      <c r="AS876" s="143">
        <f>INDEX(รายได้แยกตามสิทธิ!$I:$I,MATCH(CalBudget2567!$D876,รายได้แยกตามสิทธิ!$B:$B,0))</f>
        <v>12568786.609999999</v>
      </c>
      <c r="AT876" s="138">
        <f>INDEX(ผลงานAdjRw_DHES!$D:$D,MATCH(CalBudget2567!$D876,ผลงานAdjRw_DHES!$B:$B,0))</f>
        <v>1134.5152</v>
      </c>
      <c r="AU876" s="143">
        <f t="shared" si="690"/>
        <v>11078.552856762077</v>
      </c>
      <c r="AV876" s="139">
        <f t="shared" si="691"/>
        <v>1361.41824</v>
      </c>
      <c r="AW876" s="140">
        <f t="shared" si="692"/>
        <v>1361.41824</v>
      </c>
      <c r="AX876" s="141">
        <f t="shared" si="693"/>
        <v>11371.026652180595</v>
      </c>
      <c r="AY876" s="142">
        <f t="shared" si="694"/>
        <v>15480723.091804797</v>
      </c>
      <c r="AZ876" s="143">
        <f>INDEX(รายได้แยกตามสิทธิ!$J:$J,MATCH(CalBudget2567!$D876,รายได้แยกตามสิทธิ!$B:$B,0))</f>
        <v>2782665.29</v>
      </c>
      <c r="BA876" s="138">
        <f>INDEX(ผลงานAdjRw_DHES!$F:$F,MATCH(CalBudget2567!$D876,ผลงานAdjRw_DHES!$B:$B,0))</f>
        <v>178.6114</v>
      </c>
      <c r="BB876" s="143">
        <f t="shared" si="695"/>
        <v>15579.438322525886</v>
      </c>
      <c r="BC876" s="139">
        <f t="shared" si="696"/>
        <v>214.33367999999999</v>
      </c>
      <c r="BD876" s="140">
        <f t="shared" si="697"/>
        <v>214.33367999999999</v>
      </c>
      <c r="BE876" s="141">
        <f t="shared" si="698"/>
        <v>15990.735494240569</v>
      </c>
      <c r="BF876" s="142">
        <f t="shared" si="699"/>
        <v>3427353.1843871996</v>
      </c>
      <c r="BG876" s="143">
        <f>INDEX(รายได้แยกตามสิทธิ!$K:$K,MATCH(CalBudget2567!$D876,รายได้แยกตามสิทธิ!$B:$B,0))</f>
        <v>370084.83</v>
      </c>
      <c r="BH876" s="138">
        <f>INDEX(ผลงานAdjRw_DHES!$E:$E,MATCH(CalBudget2567!$D876,ผลงานAdjRw_DHES!$B:$B,0))</f>
        <v>37.501600000000003</v>
      </c>
      <c r="BI876" s="143">
        <f t="shared" si="700"/>
        <v>9868.5077436696029</v>
      </c>
      <c r="BJ876" s="139">
        <f t="shared" si="701"/>
        <v>45.001920000000005</v>
      </c>
      <c r="BK876" s="140">
        <f t="shared" si="702"/>
        <v>45.001920000000005</v>
      </c>
      <c r="BL876" s="141">
        <f t="shared" si="703"/>
        <v>10129.03634810248</v>
      </c>
      <c r="BM876" s="142">
        <f t="shared" si="704"/>
        <v>455826.0834144</v>
      </c>
      <c r="BN876" s="143">
        <f>INDEX(รายได้แยกตามสิทธิ!$N:$N,MATCH(CalBudget2567!$D876,รายได้แยกตามสิทธิ!$B:$B,0))</f>
        <v>554683.09</v>
      </c>
      <c r="BO876" s="138">
        <f>INDEX(ผลงานAdjRw_DHES!$I:$I,MATCH(CalBudget2567!$D876,ผลงานAdjRw_DHES!$B:$B,0))</f>
        <v>20.041799999999796</v>
      </c>
      <c r="BP876" s="143">
        <f t="shared" si="705"/>
        <v>27676.311009989404</v>
      </c>
      <c r="BQ876" s="139">
        <f t="shared" si="706"/>
        <v>24.050159999999753</v>
      </c>
      <c r="BR876" s="140">
        <f t="shared" si="707"/>
        <v>24.050159999999753</v>
      </c>
      <c r="BS876" s="141">
        <f t="shared" si="708"/>
        <v>28406.965620653125</v>
      </c>
      <c r="BT876" s="142">
        <f t="shared" si="709"/>
        <v>683192.06829119998</v>
      </c>
      <c r="BU876" s="144">
        <f t="shared" si="710"/>
        <v>20047094.427897591</v>
      </c>
      <c r="BV876" s="145">
        <f t="shared" si="664"/>
        <v>69468548.060409591</v>
      </c>
      <c r="BW876" s="146">
        <f>INDEX(รายได้แยกตามสิทธิ!$Q:$Q,MATCH(CalBudget2567!$D876,รายได้แยกตามสิทธิ!$B:$B,0))</f>
        <v>0.4</v>
      </c>
      <c r="BX876" s="145">
        <f t="shared" si="711"/>
        <v>27787419.224163838</v>
      </c>
      <c r="BY876" s="141"/>
      <c r="BZ876" s="143">
        <f t="shared" si="712"/>
        <v>83625</v>
      </c>
      <c r="CA876" s="138">
        <f>INDEX(ผลงานOPDVisit_HDC!$C:$C,MATCH(CalBudget2567!$D876,ผลงานOPDVisit_HDC!$A:$A,0))</f>
        <v>83625</v>
      </c>
      <c r="CB876" s="138">
        <f t="shared" si="713"/>
        <v>0</v>
      </c>
    </row>
    <row r="877" spans="1:80" hidden="1" x14ac:dyDescent="0.7">
      <c r="A877" s="136">
        <f>COUNTA($D$16:D877)</f>
        <v>862</v>
      </c>
      <c r="B877" s="1">
        <v>12</v>
      </c>
      <c r="C877" s="2" t="s">
        <v>72</v>
      </c>
      <c r="D877" s="91" t="s">
        <v>935</v>
      </c>
      <c r="E877" s="3" t="s">
        <v>1820</v>
      </c>
      <c r="F877" s="4" t="s">
        <v>1876</v>
      </c>
      <c r="G877" s="1">
        <v>9</v>
      </c>
      <c r="H877" s="3" t="s">
        <v>2967</v>
      </c>
      <c r="I877" s="137">
        <f>INDEX(รายได้แยกตามสิทธิ!$D:$D,MATCH(CalBudget2567!$D877,รายได้แยกตามสิทธิ!$B:$B,0))</f>
        <v>30762227.530000001</v>
      </c>
      <c r="J877" s="138">
        <f>INDEX(ผลงานOPDVisit_HDC!$F:$F,MATCH(CalBudget2567!$D877,ผลงานOPDVisit_HDC!$A:$A,0))</f>
        <v>54837</v>
      </c>
      <c r="K877" s="138">
        <f t="shared" si="665"/>
        <v>560.97575596768604</v>
      </c>
      <c r="L877" s="139">
        <f t="shared" si="666"/>
        <v>65804.399999999994</v>
      </c>
      <c r="M877" s="140">
        <f t="shared" si="667"/>
        <v>65804.399999999994</v>
      </c>
      <c r="N877" s="141">
        <f t="shared" si="668"/>
        <v>575.78551592523297</v>
      </c>
      <c r="O877" s="142">
        <f t="shared" si="669"/>
        <v>37889220.404150397</v>
      </c>
      <c r="P877" s="143">
        <f>INDEX(รายได้แยกตามสิทธิ!$E:$E,MATCH(CalBudget2567!$D877,รายได้แยกตามสิทธิ!$B:$B,0))</f>
        <v>8230408.7599999998</v>
      </c>
      <c r="Q877" s="138">
        <f>INDEX(ผลงานOPDVisit_HDC!$D:$D,MATCH(CalBudget2567!$D877,ผลงานOPDVisit_HDC!$A:$A,0))</f>
        <v>22196</v>
      </c>
      <c r="R877" s="138">
        <f t="shared" si="670"/>
        <v>370.80594521535409</v>
      </c>
      <c r="S877" s="139">
        <f t="shared" si="671"/>
        <v>26635.200000000001</v>
      </c>
      <c r="T877" s="140">
        <f t="shared" si="672"/>
        <v>26635.200000000001</v>
      </c>
      <c r="U877" s="141">
        <f t="shared" si="673"/>
        <v>380.59522216903946</v>
      </c>
      <c r="V877" s="142">
        <f t="shared" si="674"/>
        <v>10137229.8615168</v>
      </c>
      <c r="W877" s="143">
        <f>INDEX(รายได้แยกตามสิทธิ!$F:$F,MATCH(CalBudget2567!$D877,รายได้แยกตามสิทธิ!$B:$B,0))</f>
        <v>1702356.76</v>
      </c>
      <c r="X877" s="138">
        <f>INDEX(ผลงานOPDVisit_HDC!$E:$E,MATCH(CalBudget2567!$D877,ผลงานOPDVisit_HDC!$A:$A,0))</f>
        <v>1908</v>
      </c>
      <c r="Y877" s="138">
        <f t="shared" si="675"/>
        <v>892.22052410901472</v>
      </c>
      <c r="Z877" s="139">
        <f t="shared" si="676"/>
        <v>2289.6</v>
      </c>
      <c r="AA877" s="140">
        <f t="shared" si="677"/>
        <v>2289.6</v>
      </c>
      <c r="AB877" s="141">
        <f t="shared" si="678"/>
        <v>915.77514594549268</v>
      </c>
      <c r="AC877" s="142">
        <f t="shared" si="679"/>
        <v>2096758.7741568</v>
      </c>
      <c r="AD877" s="143">
        <f>INDEX(รายได้แยกตามสิทธิ!$G:$G,MATCH(CalBudget2567!$D877,รายได้แยกตามสิทธิ!$B:$B,0))</f>
        <v>7000</v>
      </c>
      <c r="AE877" s="138">
        <f>INDEX(ผลงานOPDVisit_HDC!$G:$G,MATCH(CalBudget2567!$D877,ผลงานOPDVisit_HDC!$A:$A,0))</f>
        <v>75</v>
      </c>
      <c r="AF877" s="138">
        <f t="shared" si="680"/>
        <v>93.333333333333329</v>
      </c>
      <c r="AG877" s="139">
        <f t="shared" si="681"/>
        <v>90</v>
      </c>
      <c r="AH877" s="140">
        <f t="shared" si="682"/>
        <v>90</v>
      </c>
      <c r="AI877" s="141">
        <f t="shared" si="683"/>
        <v>95.797333333333327</v>
      </c>
      <c r="AJ877" s="142">
        <f t="shared" si="684"/>
        <v>8621.76</v>
      </c>
      <c r="AK877" s="143">
        <f>INDEX(รายได้แยกตามสิทธิ!$H:$H,MATCH(CalBudget2567!$D877,รายได้แยกตามสิทธิ!$B:$B,0))</f>
        <v>1598281</v>
      </c>
      <c r="AL877" s="138">
        <f>INDEX(ผลงานOPDVisit_HDC!$K:$K,MATCH(CalBudget2567!$D877,ผลงานOPDVisit_HDC!$A:$A,0))</f>
        <v>18724</v>
      </c>
      <c r="AM877" s="138">
        <f t="shared" si="685"/>
        <v>85.360019226660967</v>
      </c>
      <c r="AN877" s="139">
        <f t="shared" si="686"/>
        <v>22468.799999999999</v>
      </c>
      <c r="AO877" s="140">
        <f t="shared" si="687"/>
        <v>22468.799999999999</v>
      </c>
      <c r="AP877" s="141">
        <f t="shared" si="688"/>
        <v>87.613523734244822</v>
      </c>
      <c r="AQ877" s="142">
        <f t="shared" si="689"/>
        <v>1968570.74208</v>
      </c>
      <c r="AR877" s="144">
        <f t="shared" si="663"/>
        <v>52100401.541904002</v>
      </c>
      <c r="AS877" s="143">
        <f>INDEX(รายได้แยกตามสิทธิ!$I:$I,MATCH(CalBudget2567!$D877,รายได้แยกตามสิทธิ!$B:$B,0))</f>
        <v>6991759.1500000004</v>
      </c>
      <c r="AT877" s="138">
        <f>INDEX(ผลงานAdjRw_DHES!$D:$D,MATCH(CalBudget2567!$D877,ผลงานAdjRw_DHES!$B:$B,0))</f>
        <v>476.98649999999998</v>
      </c>
      <c r="AU877" s="143">
        <f t="shared" si="690"/>
        <v>14658.190850265155</v>
      </c>
      <c r="AV877" s="139">
        <f t="shared" si="691"/>
        <v>572.38379999999995</v>
      </c>
      <c r="AW877" s="140">
        <f t="shared" si="692"/>
        <v>572.38379999999995</v>
      </c>
      <c r="AX877" s="141">
        <f t="shared" si="693"/>
        <v>15045.167088712155</v>
      </c>
      <c r="AY877" s="142">
        <f t="shared" si="694"/>
        <v>8611609.9098719992</v>
      </c>
      <c r="AZ877" s="143">
        <f>INDEX(รายได้แยกตามสิทธิ!$J:$J,MATCH(CalBudget2567!$D877,รายได้แยกตามสิทธิ!$B:$B,0))</f>
        <v>1186326.79</v>
      </c>
      <c r="BA877" s="138">
        <f>INDEX(ผลงานAdjRw_DHES!$F:$F,MATCH(CalBudget2567!$D877,ผลงานAdjRw_DHES!$B:$B,0))</f>
        <v>60.288600000000002</v>
      </c>
      <c r="BB877" s="143">
        <f t="shared" si="695"/>
        <v>19677.464562122856</v>
      </c>
      <c r="BC877" s="139">
        <f t="shared" si="696"/>
        <v>72.346320000000006</v>
      </c>
      <c r="BD877" s="140">
        <f t="shared" si="697"/>
        <v>72.346320000000006</v>
      </c>
      <c r="BE877" s="141">
        <f t="shared" si="698"/>
        <v>20196.949626562899</v>
      </c>
      <c r="BF877" s="142">
        <f t="shared" si="699"/>
        <v>1461174.9807072</v>
      </c>
      <c r="BG877" s="143">
        <f>INDEX(รายได้แยกตามสิทธิ!$K:$K,MATCH(CalBudget2567!$D877,รายได้แยกตามสิทธิ!$B:$B,0))</f>
        <v>281129.59000000003</v>
      </c>
      <c r="BH877" s="138">
        <f>INDEX(ผลงานAdjRw_DHES!$E:$E,MATCH(CalBudget2567!$D877,ผลงานAdjRw_DHES!$B:$B,0))</f>
        <v>22.166800000000002</v>
      </c>
      <c r="BI877" s="143">
        <f t="shared" si="700"/>
        <v>12682.461609253478</v>
      </c>
      <c r="BJ877" s="139">
        <f t="shared" si="701"/>
        <v>26.600160000000002</v>
      </c>
      <c r="BK877" s="140">
        <f t="shared" si="702"/>
        <v>26.600160000000002</v>
      </c>
      <c r="BL877" s="141">
        <f t="shared" si="703"/>
        <v>13017.278595737769</v>
      </c>
      <c r="BM877" s="142">
        <f t="shared" si="704"/>
        <v>346261.69341120002</v>
      </c>
      <c r="BN877" s="143">
        <f>INDEX(รายได้แยกตามสิทธิ!$N:$N,MATCH(CalBudget2567!$D877,รายได้แยกตามสิทธิ!$B:$B,0))</f>
        <v>341234.7</v>
      </c>
      <c r="BO877" s="138">
        <f>INDEX(ผลงานAdjRw_DHES!$I:$I,MATCH(CalBudget2567!$D877,ผลงานAdjRw_DHES!$B:$B,0))</f>
        <v>21.907099999999957</v>
      </c>
      <c r="BP877" s="143">
        <f t="shared" si="705"/>
        <v>15576.443253557098</v>
      </c>
      <c r="BQ877" s="139">
        <f t="shared" si="706"/>
        <v>26.288519999999949</v>
      </c>
      <c r="BR877" s="140">
        <f t="shared" si="707"/>
        <v>26.288519999999949</v>
      </c>
      <c r="BS877" s="141">
        <f t="shared" si="708"/>
        <v>15987.661355451006</v>
      </c>
      <c r="BT877" s="142">
        <f t="shared" si="709"/>
        <v>420291.95529600006</v>
      </c>
      <c r="BU877" s="144">
        <f t="shared" si="710"/>
        <v>10839338.539286399</v>
      </c>
      <c r="BV877" s="145">
        <f t="shared" si="664"/>
        <v>62939740.0811904</v>
      </c>
      <c r="BW877" s="146">
        <f>INDEX(รายได้แยกตามสิทธิ!$Q:$Q,MATCH(CalBudget2567!$D877,รายได้แยกตามสิทธิ!$B:$B,0))</f>
        <v>0.4</v>
      </c>
      <c r="BX877" s="145">
        <f t="shared" si="711"/>
        <v>25175896.032476161</v>
      </c>
      <c r="BY877" s="141"/>
      <c r="BZ877" s="143">
        <f t="shared" si="712"/>
        <v>97740</v>
      </c>
      <c r="CA877" s="138">
        <f>INDEX(ผลงานOPDVisit_HDC!$C:$C,MATCH(CalBudget2567!$D877,ผลงานOPDVisit_HDC!$A:$A,0))</f>
        <v>97740</v>
      </c>
      <c r="CB877" s="138">
        <f t="shared" si="713"/>
        <v>0</v>
      </c>
    </row>
    <row r="878" spans="1:80" hidden="1" x14ac:dyDescent="0.7">
      <c r="A878" s="136">
        <f>COUNTA($D$16:D878)</f>
        <v>863</v>
      </c>
      <c r="B878" s="1">
        <v>12</v>
      </c>
      <c r="C878" s="2" t="s">
        <v>72</v>
      </c>
      <c r="D878" s="91" t="s">
        <v>936</v>
      </c>
      <c r="E878" s="3" t="s">
        <v>1821</v>
      </c>
      <c r="F878" s="4" t="s">
        <v>1876</v>
      </c>
      <c r="G878" s="1">
        <v>12</v>
      </c>
      <c r="H878" s="3" t="s">
        <v>2970</v>
      </c>
      <c r="I878" s="137">
        <f>INDEX(รายได้แยกตามสิทธิ!$D:$D,MATCH(CalBudget2567!$D878,รายได้แยกตามสิทธิ!$B:$B,0))</f>
        <v>78168281.049999997</v>
      </c>
      <c r="J878" s="138">
        <f>INDEX(ผลงานOPDVisit_HDC!$F:$F,MATCH(CalBudget2567!$D878,ผลงานOPDVisit_HDC!$A:$A,0))</f>
        <v>36521</v>
      </c>
      <c r="K878" s="138">
        <f t="shared" si="665"/>
        <v>2140.3652980476986</v>
      </c>
      <c r="L878" s="139">
        <f t="shared" si="666"/>
        <v>43825.2</v>
      </c>
      <c r="M878" s="140">
        <f t="shared" si="667"/>
        <v>43825.2</v>
      </c>
      <c r="N878" s="141">
        <f t="shared" si="668"/>
        <v>2196.8709419161578</v>
      </c>
      <c r="O878" s="142">
        <f t="shared" si="669"/>
        <v>96278308.403663993</v>
      </c>
      <c r="P878" s="143">
        <f>INDEX(รายได้แยกตามสิทธิ!$E:$E,MATCH(CalBudget2567!$D878,รายได้แยกตามสิทธิ!$B:$B,0))</f>
        <v>51744338.740000002</v>
      </c>
      <c r="Q878" s="138">
        <f>INDEX(ผลงานOPDVisit_HDC!$D:$D,MATCH(CalBudget2567!$D878,ผลงานOPDVisit_HDC!$A:$A,0))</f>
        <v>49590</v>
      </c>
      <c r="R878" s="138">
        <f t="shared" si="670"/>
        <v>1043.4430074611817</v>
      </c>
      <c r="S878" s="139">
        <f t="shared" si="671"/>
        <v>59508</v>
      </c>
      <c r="T878" s="140">
        <f t="shared" si="672"/>
        <v>59508</v>
      </c>
      <c r="U878" s="141">
        <f t="shared" si="673"/>
        <v>1070.9899028581569</v>
      </c>
      <c r="V878" s="142">
        <f t="shared" si="674"/>
        <v>63732467.139283203</v>
      </c>
      <c r="W878" s="143">
        <f>INDEX(รายได้แยกตามสิทธิ!$F:$F,MATCH(CalBudget2567!$D878,รายได้แยกตามสิทธิ!$B:$B,0))</f>
        <v>5273685.5</v>
      </c>
      <c r="X878" s="138">
        <f>INDEX(ผลงานOPDVisit_HDC!$E:$E,MATCH(CalBudget2567!$D878,ผลงานOPDVisit_HDC!$A:$A,0))</f>
        <v>83184</v>
      </c>
      <c r="Y878" s="138">
        <f t="shared" si="675"/>
        <v>63.397834920176955</v>
      </c>
      <c r="Z878" s="139">
        <f t="shared" si="676"/>
        <v>99820.800000000003</v>
      </c>
      <c r="AA878" s="140">
        <f t="shared" si="677"/>
        <v>99820.800000000003</v>
      </c>
      <c r="AB878" s="141">
        <f t="shared" si="678"/>
        <v>65.071537762069624</v>
      </c>
      <c r="AC878" s="142">
        <f t="shared" si="679"/>
        <v>6495492.9566399995</v>
      </c>
      <c r="AD878" s="143">
        <f>INDEX(รายได้แยกตามสิทธิ!$G:$G,MATCH(CalBudget2567!$D878,รายได้แยกตามสิทธิ!$B:$B,0))</f>
        <v>12431</v>
      </c>
      <c r="AE878" s="138">
        <f>INDEX(ผลงานOPDVisit_HDC!$G:$G,MATCH(CalBudget2567!$D878,ผลงานOPDVisit_HDC!$A:$A,0))</f>
        <v>0</v>
      </c>
      <c r="AF878" s="138">
        <f t="shared" si="680"/>
        <v>0</v>
      </c>
      <c r="AG878" s="139">
        <f t="shared" si="681"/>
        <v>0</v>
      </c>
      <c r="AH878" s="140">
        <f t="shared" si="682"/>
        <v>0</v>
      </c>
      <c r="AI878" s="141">
        <f t="shared" si="683"/>
        <v>0</v>
      </c>
      <c r="AJ878" s="142">
        <f t="shared" si="684"/>
        <v>0</v>
      </c>
      <c r="AK878" s="143">
        <f>INDEX(รายได้แยกตามสิทธิ!$H:$H,MATCH(CalBudget2567!$D878,รายได้แยกตามสิทธิ!$B:$B,0))</f>
        <v>6953798.5</v>
      </c>
      <c r="AL878" s="138">
        <f>INDEX(ผลงานOPDVisit_HDC!$K:$K,MATCH(CalBudget2567!$D878,ผลงานOPDVisit_HDC!$A:$A,0))</f>
        <v>0</v>
      </c>
      <c r="AM878" s="138">
        <f t="shared" si="685"/>
        <v>0</v>
      </c>
      <c r="AN878" s="139">
        <f t="shared" si="686"/>
        <v>0</v>
      </c>
      <c r="AO878" s="140">
        <f t="shared" si="687"/>
        <v>0</v>
      </c>
      <c r="AP878" s="141">
        <f t="shared" si="688"/>
        <v>0</v>
      </c>
      <c r="AQ878" s="142">
        <f t="shared" si="689"/>
        <v>0</v>
      </c>
      <c r="AR878" s="144">
        <f t="shared" si="663"/>
        <v>166506268.49958721</v>
      </c>
      <c r="AS878" s="143">
        <f>INDEX(รายได้แยกตามสิทธิ!$I:$I,MATCH(CalBudget2567!$D878,รายได้แยกตามสิทธิ!$B:$B,0))</f>
        <v>48486026.649999999</v>
      </c>
      <c r="AT878" s="138">
        <f>INDEX(ผลงานAdjRw_DHES!$D:$D,MATCH(CalBudget2567!$D878,ผลงานAdjRw_DHES!$B:$B,0))</f>
        <v>3178.2465000000002</v>
      </c>
      <c r="AU878" s="143">
        <f t="shared" si="690"/>
        <v>15255.590354618496</v>
      </c>
      <c r="AV878" s="139">
        <f t="shared" si="691"/>
        <v>3813.8958000000002</v>
      </c>
      <c r="AW878" s="140">
        <f t="shared" si="692"/>
        <v>3813.8958000000002</v>
      </c>
      <c r="AX878" s="141">
        <f t="shared" si="693"/>
        <v>15658.337939980425</v>
      </c>
      <c r="AY878" s="142">
        <f t="shared" si="694"/>
        <v>59719269.304272003</v>
      </c>
      <c r="AZ878" s="143">
        <f>INDEX(รายได้แยกตามสิทธิ!$J:$J,MATCH(CalBudget2567!$D878,รายได้แยกตามสิทธิ!$B:$B,0))</f>
        <v>8557173.6500000004</v>
      </c>
      <c r="BA878" s="138">
        <f>INDEX(ผลงานAdjRw_DHES!$F:$F,MATCH(CalBudget2567!$D878,ผลงานAdjRw_DHES!$B:$B,0))</f>
        <v>620.92430000000002</v>
      </c>
      <c r="BB878" s="143">
        <f t="shared" si="695"/>
        <v>13781.34766186474</v>
      </c>
      <c r="BC878" s="139">
        <f t="shared" si="696"/>
        <v>745.10915999999997</v>
      </c>
      <c r="BD878" s="140">
        <f t="shared" si="697"/>
        <v>745.10915999999997</v>
      </c>
      <c r="BE878" s="141">
        <f t="shared" si="698"/>
        <v>14145.175240137969</v>
      </c>
      <c r="BF878" s="142">
        <f t="shared" si="699"/>
        <v>10539699.641232001</v>
      </c>
      <c r="BG878" s="143">
        <f>INDEX(รายได้แยกตามสิทธิ!$K:$K,MATCH(CalBudget2567!$D878,รายได้แยกตามสิทธิ!$B:$B,0))</f>
        <v>1926714.5</v>
      </c>
      <c r="BH878" s="138">
        <f>INDEX(ผลงานAdjRw_DHES!$E:$E,MATCH(CalBudget2567!$D878,ผลงานAdjRw_DHES!$B:$B,0))</f>
        <v>158.49400000000003</v>
      </c>
      <c r="BI878" s="143">
        <f t="shared" si="700"/>
        <v>12156.387623506251</v>
      </c>
      <c r="BJ878" s="139">
        <f t="shared" si="701"/>
        <v>190.19280000000003</v>
      </c>
      <c r="BK878" s="140">
        <f t="shared" si="702"/>
        <v>190.19280000000003</v>
      </c>
      <c r="BL878" s="141">
        <f t="shared" si="703"/>
        <v>12477.316256766815</v>
      </c>
      <c r="BM878" s="142">
        <f t="shared" si="704"/>
        <v>2373095.7153599998</v>
      </c>
      <c r="BN878" s="143">
        <f>INDEX(รายได้แยกตามสิทธิ!$N:$N,MATCH(CalBudget2567!$D878,รายได้แยกตามสิทธิ!$B:$B,0))</f>
        <v>3045174.75</v>
      </c>
      <c r="BO878" s="138">
        <f>INDEX(ผลงานAdjRw_DHES!$I:$I,MATCH(CalBudget2567!$D878,ผลงานAdjRw_DHES!$B:$B,0))</f>
        <v>0</v>
      </c>
      <c r="BP878" s="143">
        <f t="shared" si="705"/>
        <v>0</v>
      </c>
      <c r="BQ878" s="139">
        <f t="shared" si="706"/>
        <v>0</v>
      </c>
      <c r="BR878" s="140">
        <f t="shared" si="707"/>
        <v>0</v>
      </c>
      <c r="BS878" s="141">
        <f t="shared" si="708"/>
        <v>0</v>
      </c>
      <c r="BT878" s="142">
        <f t="shared" si="709"/>
        <v>0</v>
      </c>
      <c r="BU878" s="144">
        <f t="shared" si="710"/>
        <v>72632064.66086401</v>
      </c>
      <c r="BV878" s="145">
        <f t="shared" si="664"/>
        <v>239138333.16045123</v>
      </c>
      <c r="BW878" s="146">
        <f>INDEX(รายได้แยกตามสิทธิ!$Q:$Q,MATCH(CalBudget2567!$D878,รายได้แยกตามสิทธิ!$B:$B,0))</f>
        <v>0.32</v>
      </c>
      <c r="BX878" s="145">
        <f t="shared" si="711"/>
        <v>76524266.611344397</v>
      </c>
      <c r="BY878" s="141"/>
      <c r="BZ878" s="143">
        <f t="shared" si="712"/>
        <v>169295</v>
      </c>
      <c r="CA878" s="138">
        <f>INDEX(ผลงานOPDVisit_HDC!$C:$C,MATCH(CalBudget2567!$D878,ผลงานOPDVisit_HDC!$A:$A,0))</f>
        <v>169295</v>
      </c>
      <c r="CB878" s="138">
        <f t="shared" si="713"/>
        <v>0</v>
      </c>
    </row>
    <row r="879" spans="1:80" hidden="1" x14ac:dyDescent="0.7">
      <c r="A879" s="136">
        <f>COUNTA($D$16:D879)</f>
        <v>864</v>
      </c>
      <c r="B879" s="1">
        <v>12</v>
      </c>
      <c r="C879" s="2" t="s">
        <v>72</v>
      </c>
      <c r="D879" s="91" t="s">
        <v>937</v>
      </c>
      <c r="E879" s="3" t="s">
        <v>1822</v>
      </c>
      <c r="F879" s="4" t="s">
        <v>1876</v>
      </c>
      <c r="G879" s="1">
        <v>6</v>
      </c>
      <c r="H879" s="3" t="s">
        <v>2965</v>
      </c>
      <c r="I879" s="137">
        <f>INDEX(รายได้แยกตามสิทธิ!$D:$D,MATCH(CalBudget2567!$D879,รายได้แยกตามสิทธิ!$B:$B,0))</f>
        <v>31001114.120000001</v>
      </c>
      <c r="J879" s="138">
        <f>INDEX(ผลงานOPDVisit_HDC!$F:$F,MATCH(CalBudget2567!$D879,ผลงานOPDVisit_HDC!$A:$A,0))</f>
        <v>66787</v>
      </c>
      <c r="K879" s="138">
        <f t="shared" si="665"/>
        <v>464.17886894156049</v>
      </c>
      <c r="L879" s="139">
        <f t="shared" si="666"/>
        <v>80144.399999999994</v>
      </c>
      <c r="M879" s="140">
        <f t="shared" si="667"/>
        <v>80144.399999999994</v>
      </c>
      <c r="N879" s="141">
        <f t="shared" si="668"/>
        <v>476.43319108161768</v>
      </c>
      <c r="O879" s="142">
        <f t="shared" si="669"/>
        <v>38183452.239321597</v>
      </c>
      <c r="P879" s="143">
        <f>INDEX(รายได้แยกตามสิทธิ!$E:$E,MATCH(CalBudget2567!$D879,รายได้แยกตามสิทธิ!$B:$B,0))</f>
        <v>12121426.6</v>
      </c>
      <c r="Q879" s="138">
        <f>INDEX(ผลงานOPDVisit_HDC!$D:$D,MATCH(CalBudget2567!$D879,ผลงานOPDVisit_HDC!$A:$A,0))</f>
        <v>34636</v>
      </c>
      <c r="R879" s="138">
        <f t="shared" si="670"/>
        <v>349.96612195403623</v>
      </c>
      <c r="S879" s="139">
        <f t="shared" si="671"/>
        <v>41563.199999999997</v>
      </c>
      <c r="T879" s="140">
        <f t="shared" si="672"/>
        <v>41563.199999999997</v>
      </c>
      <c r="U879" s="141">
        <f t="shared" si="673"/>
        <v>359.20522757362278</v>
      </c>
      <c r="V879" s="142">
        <f t="shared" si="674"/>
        <v>14929718.714687997</v>
      </c>
      <c r="W879" s="143">
        <f>INDEX(รายได้แยกตามสิทธิ!$F:$F,MATCH(CalBudget2567!$D879,รายได้แยกตามสิทธิ!$B:$B,0))</f>
        <v>1230919.6499999999</v>
      </c>
      <c r="X879" s="138">
        <f>INDEX(ผลงานOPDVisit_HDC!$E:$E,MATCH(CalBudget2567!$D879,ผลงานOPDVisit_HDC!$A:$A,0))</f>
        <v>5806</v>
      </c>
      <c r="Y879" s="138">
        <f t="shared" si="675"/>
        <v>212.00820702721322</v>
      </c>
      <c r="Z879" s="139">
        <f t="shared" si="676"/>
        <v>6967.2</v>
      </c>
      <c r="AA879" s="140">
        <f t="shared" si="677"/>
        <v>6967.2</v>
      </c>
      <c r="AB879" s="141">
        <f t="shared" si="678"/>
        <v>217.60522369273164</v>
      </c>
      <c r="AC879" s="142">
        <f t="shared" si="679"/>
        <v>1516099.1145119998</v>
      </c>
      <c r="AD879" s="143">
        <f>INDEX(รายได้แยกตามสิทธิ!$G:$G,MATCH(CalBudget2567!$D879,รายได้แยกตามสิทธิ!$B:$B,0))</f>
        <v>5205</v>
      </c>
      <c r="AE879" s="138">
        <f>INDEX(ผลงานOPDVisit_HDC!$G:$G,MATCH(CalBudget2567!$D879,ผลงานOPDVisit_HDC!$A:$A,0))</f>
        <v>0</v>
      </c>
      <c r="AF879" s="138">
        <f t="shared" si="680"/>
        <v>0</v>
      </c>
      <c r="AG879" s="139">
        <f t="shared" si="681"/>
        <v>0</v>
      </c>
      <c r="AH879" s="140">
        <f t="shared" si="682"/>
        <v>0</v>
      </c>
      <c r="AI879" s="141">
        <f t="shared" si="683"/>
        <v>0</v>
      </c>
      <c r="AJ879" s="142">
        <f t="shared" si="684"/>
        <v>0</v>
      </c>
      <c r="AK879" s="143">
        <f>INDEX(รายได้แยกตามสิทธิ!$H:$H,MATCH(CalBudget2567!$D879,รายได้แยกตามสิทธิ!$B:$B,0))</f>
        <v>1611990.7</v>
      </c>
      <c r="AL879" s="138">
        <f>INDEX(ผลงานOPDVisit_HDC!$K:$K,MATCH(CalBudget2567!$D879,ผลงานOPDVisit_HDC!$A:$A,0))</f>
        <v>6503</v>
      </c>
      <c r="AM879" s="138">
        <f t="shared" si="685"/>
        <v>247.88416115638935</v>
      </c>
      <c r="AN879" s="139">
        <f t="shared" si="686"/>
        <v>7803.5999999999995</v>
      </c>
      <c r="AO879" s="140">
        <f t="shared" si="687"/>
        <v>7803.5999999999995</v>
      </c>
      <c r="AP879" s="141">
        <f t="shared" si="688"/>
        <v>254.42830301091803</v>
      </c>
      <c r="AQ879" s="142">
        <f t="shared" si="689"/>
        <v>1985456.7053759997</v>
      </c>
      <c r="AR879" s="144">
        <f t="shared" si="663"/>
        <v>56614726.773897588</v>
      </c>
      <c r="AS879" s="143">
        <f>INDEX(รายได้แยกตามสิทธิ!$I:$I,MATCH(CalBudget2567!$D879,รายได้แยกตามสิทธิ!$B:$B,0))</f>
        <v>10543592.75</v>
      </c>
      <c r="AT879" s="138">
        <f>INDEX(ผลงานAdjRw_DHES!$D:$D,MATCH(CalBudget2567!$D879,ผลงานAdjRw_DHES!$B:$B,0))</f>
        <v>1248.2</v>
      </c>
      <c r="AU879" s="143">
        <f t="shared" si="690"/>
        <v>8447.0379346258615</v>
      </c>
      <c r="AV879" s="139">
        <f t="shared" si="691"/>
        <v>1497.84</v>
      </c>
      <c r="AW879" s="140">
        <f t="shared" si="692"/>
        <v>1497.84</v>
      </c>
      <c r="AX879" s="141">
        <f t="shared" si="693"/>
        <v>8670.039736099985</v>
      </c>
      <c r="AY879" s="142">
        <f t="shared" si="694"/>
        <v>12986332.318320001</v>
      </c>
      <c r="AZ879" s="143">
        <f>INDEX(รายได้แยกตามสิทธิ!$J:$J,MATCH(CalBudget2567!$D879,รายได้แยกตามสิทธิ!$B:$B,0))</f>
        <v>2182826.25</v>
      </c>
      <c r="BA879" s="138">
        <f>INDEX(ผลงานAdjRw_DHES!$F:$F,MATCH(CalBudget2567!$D879,ผลงานAdjRw_DHES!$B:$B,0))</f>
        <v>205.76</v>
      </c>
      <c r="BB879" s="143">
        <f t="shared" si="695"/>
        <v>10608.603470062209</v>
      </c>
      <c r="BC879" s="139">
        <f t="shared" si="696"/>
        <v>246.91199999999998</v>
      </c>
      <c r="BD879" s="140">
        <f t="shared" si="697"/>
        <v>246.91199999999998</v>
      </c>
      <c r="BE879" s="141">
        <f t="shared" si="698"/>
        <v>10888.670601671853</v>
      </c>
      <c r="BF879" s="142">
        <f t="shared" si="699"/>
        <v>2688543.4356000004</v>
      </c>
      <c r="BG879" s="143">
        <f>INDEX(รายได้แยกตามสิทธิ!$K:$K,MATCH(CalBudget2567!$D879,รายได้แยกตามสิทธิ!$B:$B,0))</f>
        <v>3803081.25</v>
      </c>
      <c r="BH879" s="138">
        <f>INDEX(ผลงานAdjRw_DHES!$E:$E,MATCH(CalBudget2567!$D879,ผลงานAdjRw_DHES!$B:$B,0))</f>
        <v>40.71</v>
      </c>
      <c r="BI879" s="143">
        <f t="shared" si="700"/>
        <v>93418.846720707443</v>
      </c>
      <c r="BJ879" s="139">
        <f t="shared" si="701"/>
        <v>48.851999999999997</v>
      </c>
      <c r="BK879" s="140">
        <f t="shared" si="702"/>
        <v>48.851999999999997</v>
      </c>
      <c r="BL879" s="141">
        <f t="shared" si="703"/>
        <v>95885.104274134123</v>
      </c>
      <c r="BM879" s="142">
        <f t="shared" si="704"/>
        <v>4684179.1140000001</v>
      </c>
      <c r="BN879" s="143">
        <f>INDEX(รายได้แยกตามสิทธิ!$N:$N,MATCH(CalBudget2567!$D879,รายได้แยกตามสิทธิ!$B:$B,0))</f>
        <v>704268.55</v>
      </c>
      <c r="BO879" s="138">
        <f>INDEX(ผลงานAdjRw_DHES!$I:$I,MATCH(CalBudget2567!$D879,ผลงานAdjRw_DHES!$B:$B,0))</f>
        <v>131.34999999999997</v>
      </c>
      <c r="BP879" s="143">
        <f t="shared" si="705"/>
        <v>5361.7704606014486</v>
      </c>
      <c r="BQ879" s="139">
        <f t="shared" si="706"/>
        <v>157.61999999999995</v>
      </c>
      <c r="BR879" s="140">
        <f t="shared" si="707"/>
        <v>157.61999999999995</v>
      </c>
      <c r="BS879" s="141">
        <f t="shared" si="708"/>
        <v>5503.3212007613265</v>
      </c>
      <c r="BT879" s="142">
        <f t="shared" si="709"/>
        <v>867433.48766400001</v>
      </c>
      <c r="BU879" s="144">
        <f t="shared" si="710"/>
        <v>21226488.355583999</v>
      </c>
      <c r="BV879" s="145">
        <f t="shared" si="664"/>
        <v>77841215.129481584</v>
      </c>
      <c r="BW879" s="146">
        <f>INDEX(รายได้แยกตามสิทธิ!$Q:$Q,MATCH(CalBudget2567!$D879,รายได้แยกตามสิทธิ!$B:$B,0))</f>
        <v>0.42</v>
      </c>
      <c r="BX879" s="145">
        <f t="shared" si="711"/>
        <v>32693310.354382265</v>
      </c>
      <c r="BY879" s="141"/>
      <c r="BZ879" s="143">
        <f t="shared" si="712"/>
        <v>113732</v>
      </c>
      <c r="CA879" s="138">
        <f>INDEX(ผลงานOPDVisit_HDC!$C:$C,MATCH(CalBudget2567!$D879,ผลงานOPDVisit_HDC!$A:$A,0))</f>
        <v>113732</v>
      </c>
      <c r="CB879" s="138">
        <f t="shared" si="713"/>
        <v>0</v>
      </c>
    </row>
    <row r="880" spans="1:80" hidden="1" x14ac:dyDescent="0.7">
      <c r="A880" s="136">
        <f>COUNTA($D$16:D880)</f>
        <v>865</v>
      </c>
      <c r="B880" s="1">
        <v>12</v>
      </c>
      <c r="C880" s="2" t="s">
        <v>72</v>
      </c>
      <c r="D880" s="91" t="s">
        <v>938</v>
      </c>
      <c r="E880" s="3" t="s">
        <v>1823</v>
      </c>
      <c r="F880" s="4" t="s">
        <v>1876</v>
      </c>
      <c r="G880" s="1">
        <v>5</v>
      </c>
      <c r="H880" s="3" t="s">
        <v>2964</v>
      </c>
      <c r="I880" s="137">
        <f>INDEX(รายได้แยกตามสิทธิ!$D:$D,MATCH(CalBudget2567!$D880,รายได้แยกตามสิทธิ!$B:$B,0))</f>
        <v>13528627.33</v>
      </c>
      <c r="J880" s="138">
        <f>INDEX(ผลงานOPDVisit_HDC!$F:$F,MATCH(CalBudget2567!$D880,ผลงานOPDVisit_HDC!$A:$A,0))</f>
        <v>33391</v>
      </c>
      <c r="K880" s="138">
        <f t="shared" si="665"/>
        <v>405.15789673864214</v>
      </c>
      <c r="L880" s="139">
        <f t="shared" si="666"/>
        <v>40069.199999999997</v>
      </c>
      <c r="M880" s="140">
        <f t="shared" si="667"/>
        <v>40069.199999999997</v>
      </c>
      <c r="N880" s="141">
        <f t="shared" si="668"/>
        <v>415.85406521254231</v>
      </c>
      <c r="O880" s="142">
        <f t="shared" si="669"/>
        <v>16662939.709814399</v>
      </c>
      <c r="P880" s="143">
        <f>INDEX(รายได้แยกตามสิทธิ!$E:$E,MATCH(CalBudget2567!$D880,รายได้แยกตามสิทธิ!$B:$B,0))</f>
        <v>6559811.25</v>
      </c>
      <c r="Q880" s="138">
        <f>INDEX(ผลงานOPDVisit_HDC!$D:$D,MATCH(CalBudget2567!$D880,ผลงานOPDVisit_HDC!$A:$A,0))</f>
        <v>13603</v>
      </c>
      <c r="R880" s="138">
        <f t="shared" si="670"/>
        <v>482.23268764243181</v>
      </c>
      <c r="S880" s="139">
        <f t="shared" si="671"/>
        <v>16323.599999999999</v>
      </c>
      <c r="T880" s="140">
        <f t="shared" si="672"/>
        <v>16323.599999999999</v>
      </c>
      <c r="U880" s="141">
        <f t="shared" si="673"/>
        <v>494.96363059619199</v>
      </c>
      <c r="V880" s="142">
        <f t="shared" si="674"/>
        <v>8079588.3203999987</v>
      </c>
      <c r="W880" s="143">
        <f>INDEX(รายได้แยกตามสิทธิ!$F:$F,MATCH(CalBudget2567!$D880,รายได้แยกตามสิทธิ!$B:$B,0))</f>
        <v>491577.25</v>
      </c>
      <c r="X880" s="138">
        <f>INDEX(ผลงานOPDVisit_HDC!$E:$E,MATCH(CalBudget2567!$D880,ผลงานOPDVisit_HDC!$A:$A,0))</f>
        <v>2311</v>
      </c>
      <c r="Y880" s="138">
        <f t="shared" si="675"/>
        <v>212.71192124621376</v>
      </c>
      <c r="Z880" s="139">
        <f t="shared" si="676"/>
        <v>2773.2</v>
      </c>
      <c r="AA880" s="140">
        <f t="shared" si="677"/>
        <v>2773.2</v>
      </c>
      <c r="AB880" s="141">
        <f t="shared" si="678"/>
        <v>218.32751596711381</v>
      </c>
      <c r="AC880" s="142">
        <f t="shared" si="679"/>
        <v>605465.86728000001</v>
      </c>
      <c r="AD880" s="143">
        <f>INDEX(รายได้แยกตามสิทธิ!$G:$G,MATCH(CalBudget2567!$D880,รายได้แยกตามสิทธิ!$B:$B,0))</f>
        <v>1941</v>
      </c>
      <c r="AE880" s="138">
        <f>INDEX(ผลงานOPDVisit_HDC!$G:$G,MATCH(CalBudget2567!$D880,ผลงานOPDVisit_HDC!$A:$A,0))</f>
        <v>0</v>
      </c>
      <c r="AF880" s="138">
        <f t="shared" si="680"/>
        <v>0</v>
      </c>
      <c r="AG880" s="139">
        <f t="shared" si="681"/>
        <v>0</v>
      </c>
      <c r="AH880" s="140">
        <f t="shared" si="682"/>
        <v>0</v>
      </c>
      <c r="AI880" s="141">
        <f t="shared" si="683"/>
        <v>0</v>
      </c>
      <c r="AJ880" s="142">
        <f t="shared" si="684"/>
        <v>0</v>
      </c>
      <c r="AK880" s="143">
        <f>INDEX(รายได้แยกตามสิทธิ!$H:$H,MATCH(CalBudget2567!$D880,รายได้แยกตามสิทธิ!$B:$B,0))</f>
        <v>1124167.25</v>
      </c>
      <c r="AL880" s="138">
        <f>INDEX(ผลงานOPDVisit_HDC!$K:$K,MATCH(CalBudget2567!$D880,ผลงานOPDVisit_HDC!$A:$A,0))</f>
        <v>843</v>
      </c>
      <c r="AM880" s="138">
        <f t="shared" si="685"/>
        <v>1333.5317319098458</v>
      </c>
      <c r="AN880" s="139">
        <f t="shared" si="686"/>
        <v>1011.5999999999999</v>
      </c>
      <c r="AO880" s="140">
        <f t="shared" si="687"/>
        <v>1011.5999999999999</v>
      </c>
      <c r="AP880" s="141">
        <f t="shared" si="688"/>
        <v>1368.7369696322658</v>
      </c>
      <c r="AQ880" s="142">
        <f t="shared" si="689"/>
        <v>1384614.3184799999</v>
      </c>
      <c r="AR880" s="144">
        <f t="shared" si="663"/>
        <v>26732608.215974398</v>
      </c>
      <c r="AS880" s="143">
        <f>INDEX(รายได้แยกตามสิทธิ!$I:$I,MATCH(CalBudget2567!$D880,รายได้แยกตามสิทธิ!$B:$B,0))</f>
        <v>4928571.5</v>
      </c>
      <c r="AT880" s="138">
        <f>INDEX(ผลงานAdjRw_DHES!$D:$D,MATCH(CalBudget2567!$D880,ผลงานAdjRw_DHES!$B:$B,0))</f>
        <v>684.72559999999999</v>
      </c>
      <c r="AU880" s="143">
        <f t="shared" si="690"/>
        <v>7197.8782449495102</v>
      </c>
      <c r="AV880" s="139">
        <f t="shared" si="691"/>
        <v>821.67071999999996</v>
      </c>
      <c r="AW880" s="140">
        <f t="shared" si="692"/>
        <v>821.67071999999996</v>
      </c>
      <c r="AX880" s="141">
        <f t="shared" si="693"/>
        <v>7387.9022306161769</v>
      </c>
      <c r="AY880" s="142">
        <f t="shared" si="694"/>
        <v>6070422.9451200003</v>
      </c>
      <c r="AZ880" s="143">
        <f>INDEX(รายได้แยกตามสิทธิ!$J:$J,MATCH(CalBudget2567!$D880,รายได้แยกตามสิทธิ!$B:$B,0))</f>
        <v>2057046.5</v>
      </c>
      <c r="BA880" s="138">
        <f>INDEX(ผลงานAdjRw_DHES!$F:$F,MATCH(CalBudget2567!$D880,ผลงานAdjRw_DHES!$B:$B,0))</f>
        <v>176.63399999999999</v>
      </c>
      <c r="BB880" s="143">
        <f t="shared" si="695"/>
        <v>11645.812810670654</v>
      </c>
      <c r="BC880" s="139">
        <f t="shared" si="696"/>
        <v>211.96079999999998</v>
      </c>
      <c r="BD880" s="140">
        <f t="shared" si="697"/>
        <v>211.96079999999998</v>
      </c>
      <c r="BE880" s="141">
        <f t="shared" si="698"/>
        <v>11953.262268872359</v>
      </c>
      <c r="BF880" s="142">
        <f t="shared" si="699"/>
        <v>2533623.0331199998</v>
      </c>
      <c r="BG880" s="143">
        <f>INDEX(รายได้แยกตามสิทธิ!$K:$K,MATCH(CalBudget2567!$D880,รายได้แยกตามสิทธิ!$B:$B,0))</f>
        <v>150100.75</v>
      </c>
      <c r="BH880" s="138">
        <f>INDEX(ผลงานAdjRw_DHES!$E:$E,MATCH(CalBudget2567!$D880,ผลงานAdjRw_DHES!$B:$B,0))</f>
        <v>19.589899999999997</v>
      </c>
      <c r="BI880" s="143">
        <f t="shared" si="700"/>
        <v>7662.1498833582627</v>
      </c>
      <c r="BJ880" s="139">
        <f t="shared" si="701"/>
        <v>23.507879999999997</v>
      </c>
      <c r="BK880" s="140">
        <f t="shared" si="702"/>
        <v>23.507879999999997</v>
      </c>
      <c r="BL880" s="141">
        <f t="shared" si="703"/>
        <v>7864.4306402789207</v>
      </c>
      <c r="BM880" s="142">
        <f t="shared" si="704"/>
        <v>184876.09176000001</v>
      </c>
      <c r="BN880" s="143">
        <f>INDEX(รายได้แยกตามสิทธิ!$N:$N,MATCH(CalBudget2567!$D880,รายได้แยกตามสิทธิ!$B:$B,0))</f>
        <v>511366.25</v>
      </c>
      <c r="BO880" s="138">
        <f>INDEX(ผลงานAdjRw_DHES!$I:$I,MATCH(CalBudget2567!$D880,ผลงานAdjRw_DHES!$B:$B,0))</f>
        <v>0</v>
      </c>
      <c r="BP880" s="143">
        <f t="shared" si="705"/>
        <v>0</v>
      </c>
      <c r="BQ880" s="139">
        <f t="shared" si="706"/>
        <v>0</v>
      </c>
      <c r="BR880" s="140">
        <f t="shared" si="707"/>
        <v>0</v>
      </c>
      <c r="BS880" s="141">
        <f t="shared" si="708"/>
        <v>0</v>
      </c>
      <c r="BT880" s="142">
        <f t="shared" si="709"/>
        <v>0</v>
      </c>
      <c r="BU880" s="144">
        <f t="shared" si="710"/>
        <v>8788922.0700000003</v>
      </c>
      <c r="BV880" s="145">
        <f t="shared" si="664"/>
        <v>35521530.285974398</v>
      </c>
      <c r="BW880" s="146">
        <f>INDEX(รายได้แยกตามสิทธิ!$Q:$Q,MATCH(CalBudget2567!$D880,รายได้แยกตามสิทธิ!$B:$B,0))</f>
        <v>0.27</v>
      </c>
      <c r="BX880" s="145">
        <f t="shared" si="711"/>
        <v>9590813.1772130877</v>
      </c>
      <c r="BY880" s="141"/>
      <c r="BZ880" s="143">
        <f t="shared" si="712"/>
        <v>50148</v>
      </c>
      <c r="CA880" s="138">
        <f>INDEX(ผลงานOPDVisit_HDC!$C:$C,MATCH(CalBudget2567!$D880,ผลงานOPDVisit_HDC!$A:$A,0))</f>
        <v>50148</v>
      </c>
      <c r="CB880" s="138">
        <f t="shared" si="713"/>
        <v>0</v>
      </c>
    </row>
    <row r="881" spans="1:80" hidden="1" x14ac:dyDescent="0.7">
      <c r="A881" s="136">
        <f>COUNTA($D$16:D881)</f>
        <v>866</v>
      </c>
      <c r="B881" s="1">
        <v>12</v>
      </c>
      <c r="C881" s="2" t="s">
        <v>72</v>
      </c>
      <c r="D881" s="91" t="s">
        <v>939</v>
      </c>
      <c r="E881" s="3" t="s">
        <v>1824</v>
      </c>
      <c r="F881" s="4" t="s">
        <v>1876</v>
      </c>
      <c r="G881" s="1">
        <v>6</v>
      </c>
      <c r="H881" s="3" t="s">
        <v>2965</v>
      </c>
      <c r="I881" s="137">
        <f>INDEX(รายได้แยกตามสิทธิ!$D:$D,MATCH(CalBudget2567!$D881,รายได้แยกตามสิทธิ!$B:$B,0))</f>
        <v>23841560.25</v>
      </c>
      <c r="J881" s="138">
        <f>INDEX(ผลงานOPDVisit_HDC!$F:$F,MATCH(CalBudget2567!$D881,ผลงานOPDVisit_HDC!$A:$A,0))</f>
        <v>56124</v>
      </c>
      <c r="K881" s="138">
        <f t="shared" si="665"/>
        <v>424.80151539448366</v>
      </c>
      <c r="L881" s="139">
        <f t="shared" si="666"/>
        <v>67348.800000000003</v>
      </c>
      <c r="M881" s="140">
        <f t="shared" si="667"/>
        <v>67348.800000000003</v>
      </c>
      <c r="N881" s="141">
        <f t="shared" si="668"/>
        <v>436.01627540089805</v>
      </c>
      <c r="O881" s="142">
        <f t="shared" si="669"/>
        <v>29365172.928720005</v>
      </c>
      <c r="P881" s="143">
        <f>INDEX(รายได้แยกตามสิทธิ!$E:$E,MATCH(CalBudget2567!$D881,รายได้แยกตามสิทธิ!$B:$B,0))</f>
        <v>5383408.6500000004</v>
      </c>
      <c r="Q881" s="138">
        <f>INDEX(ผลงานOPDVisit_HDC!$D:$D,MATCH(CalBudget2567!$D881,ผลงานOPDVisit_HDC!$A:$A,0))</f>
        <v>10698</v>
      </c>
      <c r="R881" s="138">
        <f t="shared" si="670"/>
        <v>503.2163628715648</v>
      </c>
      <c r="S881" s="139">
        <f t="shared" si="671"/>
        <v>12837.6</v>
      </c>
      <c r="T881" s="140">
        <f t="shared" si="672"/>
        <v>12837.6</v>
      </c>
      <c r="U881" s="141">
        <f t="shared" si="673"/>
        <v>516.50127485137409</v>
      </c>
      <c r="V881" s="142">
        <f t="shared" si="674"/>
        <v>6630636.7660320001</v>
      </c>
      <c r="W881" s="143">
        <f>INDEX(รายได้แยกตามสิทธิ!$F:$F,MATCH(CalBudget2567!$D881,รายได้แยกตามสิทธิ!$B:$B,0))</f>
        <v>1150172.75</v>
      </c>
      <c r="X881" s="138">
        <f>INDEX(ผลงานOPDVisit_HDC!$E:$E,MATCH(CalBudget2567!$D881,ผลงานOPDVisit_HDC!$A:$A,0))</f>
        <v>5662</v>
      </c>
      <c r="Y881" s="138">
        <f t="shared" si="675"/>
        <v>203.13895266690216</v>
      </c>
      <c r="Z881" s="139">
        <f t="shared" si="676"/>
        <v>6794.4</v>
      </c>
      <c r="AA881" s="140">
        <f t="shared" si="677"/>
        <v>6794.4</v>
      </c>
      <c r="AB881" s="141">
        <f t="shared" si="678"/>
        <v>208.50182101730837</v>
      </c>
      <c r="AC881" s="142">
        <f t="shared" si="679"/>
        <v>1416644.77272</v>
      </c>
      <c r="AD881" s="143">
        <f>INDEX(รายได้แยกตามสิทธิ!$G:$G,MATCH(CalBudget2567!$D881,รายได้แยกตามสิทธิ!$B:$B,0))</f>
        <v>16403</v>
      </c>
      <c r="AE881" s="138">
        <f>INDEX(ผลงานOPDVisit_HDC!$G:$G,MATCH(CalBudget2567!$D881,ผลงานOPDVisit_HDC!$A:$A,0))</f>
        <v>10</v>
      </c>
      <c r="AF881" s="138">
        <f t="shared" si="680"/>
        <v>1640.3</v>
      </c>
      <c r="AG881" s="139">
        <f t="shared" si="681"/>
        <v>12</v>
      </c>
      <c r="AH881" s="140">
        <f t="shared" si="682"/>
        <v>12</v>
      </c>
      <c r="AI881" s="141">
        <f t="shared" si="683"/>
        <v>1683.60392</v>
      </c>
      <c r="AJ881" s="142">
        <f t="shared" si="684"/>
        <v>20203.247040000002</v>
      </c>
      <c r="AK881" s="143">
        <f>INDEX(รายได้แยกตามสิทธิ!$H:$H,MATCH(CalBudget2567!$D881,รายได้แยกตามสิทธิ!$B:$B,0))</f>
        <v>1796794.75</v>
      </c>
      <c r="AL881" s="138">
        <f>INDEX(ผลงานOPDVisit_HDC!$K:$K,MATCH(CalBudget2567!$D881,ผลงานOPDVisit_HDC!$A:$A,0))</f>
        <v>6695</v>
      </c>
      <c r="AM881" s="138">
        <f t="shared" si="685"/>
        <v>268.37860343539955</v>
      </c>
      <c r="AN881" s="139">
        <f t="shared" si="686"/>
        <v>8034</v>
      </c>
      <c r="AO881" s="140">
        <f t="shared" si="687"/>
        <v>8034</v>
      </c>
      <c r="AP881" s="141">
        <f t="shared" si="688"/>
        <v>275.46379856609411</v>
      </c>
      <c r="AQ881" s="142">
        <f t="shared" si="689"/>
        <v>2213076.1576800002</v>
      </c>
      <c r="AR881" s="144">
        <f t="shared" si="663"/>
        <v>39645733.87219201</v>
      </c>
      <c r="AS881" s="143">
        <f>INDEX(รายได้แยกตามสิทธิ!$I:$I,MATCH(CalBudget2567!$D881,รายได้แยกตามสิทธิ!$B:$B,0))</f>
        <v>7461948.2000000002</v>
      </c>
      <c r="AT881" s="138">
        <f>INDEX(ผลงานAdjRw_DHES!$D:$D,MATCH(CalBudget2567!$D881,ผลงานAdjRw_DHES!$B:$B,0))</f>
        <v>894.67199999999991</v>
      </c>
      <c r="AU881" s="143">
        <f t="shared" si="690"/>
        <v>8340.4288946116576</v>
      </c>
      <c r="AV881" s="139">
        <f t="shared" si="691"/>
        <v>1073.6063999999999</v>
      </c>
      <c r="AW881" s="140">
        <f t="shared" si="692"/>
        <v>1073.6063999999999</v>
      </c>
      <c r="AX881" s="141">
        <f t="shared" si="693"/>
        <v>8560.6162174294059</v>
      </c>
      <c r="AY881" s="142">
        <f t="shared" si="694"/>
        <v>9190732.3589760009</v>
      </c>
      <c r="AZ881" s="143">
        <f>INDEX(รายได้แยกตามสิทธิ!$J:$J,MATCH(CalBudget2567!$D881,รายได้แยกตามสิทธิ!$B:$B,0))</f>
        <v>1012442.7</v>
      </c>
      <c r="BA881" s="138">
        <f>INDEX(ผลงานAdjRw_DHES!$F:$F,MATCH(CalBudget2567!$D881,ผลงานAdjRw_DHES!$B:$B,0))</f>
        <v>0.61809999999999998</v>
      </c>
      <c r="BB881" s="143">
        <f t="shared" si="695"/>
        <v>1637991.7489079437</v>
      </c>
      <c r="BC881" s="139">
        <f t="shared" si="696"/>
        <v>0.74171999999999993</v>
      </c>
      <c r="BD881" s="140">
        <f t="shared" si="697"/>
        <v>0.74171999999999993</v>
      </c>
      <c r="BE881" s="141">
        <f t="shared" si="698"/>
        <v>1681234.7310791134</v>
      </c>
      <c r="BF881" s="142">
        <f t="shared" si="699"/>
        <v>1247005.4247359999</v>
      </c>
      <c r="BG881" s="143">
        <f>INDEX(รายได้แยกตามสิทธิ!$K:$K,MATCH(CalBudget2567!$D881,รายได้แยกตามสิทธิ!$B:$B,0))</f>
        <v>254424.25</v>
      </c>
      <c r="BH881" s="138">
        <f>INDEX(ผลงานAdjRw_DHES!$E:$E,MATCH(CalBudget2567!$D881,ผลงานAdjRw_DHES!$B:$B,0))</f>
        <v>2.7909999999999999</v>
      </c>
      <c r="BI881" s="143">
        <f t="shared" si="700"/>
        <v>91158.814045145118</v>
      </c>
      <c r="BJ881" s="139">
        <f t="shared" si="701"/>
        <v>3.3491999999999997</v>
      </c>
      <c r="BK881" s="140">
        <f t="shared" si="702"/>
        <v>3.3491999999999997</v>
      </c>
      <c r="BL881" s="141">
        <f t="shared" si="703"/>
        <v>93565.406735936951</v>
      </c>
      <c r="BM881" s="142">
        <f t="shared" si="704"/>
        <v>313369.26024000003</v>
      </c>
      <c r="BN881" s="143">
        <f>INDEX(รายได้แยกตามสิทธิ!$N:$N,MATCH(CalBudget2567!$D881,รายได้แยกตามสิทธิ!$B:$B,0))</f>
        <v>361352.5</v>
      </c>
      <c r="BO881" s="138">
        <f>INDEX(ผลงานAdjRw_DHES!$I:$I,MATCH(CalBudget2567!$D881,ผลงานAdjRw_DHES!$B:$B,0))</f>
        <v>133.46590000000012</v>
      </c>
      <c r="BP881" s="143">
        <f t="shared" si="705"/>
        <v>2707.4518659822447</v>
      </c>
      <c r="BQ881" s="139">
        <f t="shared" si="706"/>
        <v>160.15908000000013</v>
      </c>
      <c r="BR881" s="140">
        <f t="shared" si="707"/>
        <v>160.15908000000013</v>
      </c>
      <c r="BS881" s="141">
        <f t="shared" si="708"/>
        <v>2778.928595244176</v>
      </c>
      <c r="BT881" s="142">
        <f t="shared" si="709"/>
        <v>445070.64719999995</v>
      </c>
      <c r="BU881" s="144">
        <f t="shared" si="710"/>
        <v>11196177.691152001</v>
      </c>
      <c r="BV881" s="145">
        <f t="shared" si="664"/>
        <v>50841911.563344009</v>
      </c>
      <c r="BW881" s="146">
        <f>INDEX(รายได้แยกตามสิทธิ!$Q:$Q,MATCH(CalBudget2567!$D881,รายได้แยกตามสิทธิ!$B:$B,0))</f>
        <v>0.44</v>
      </c>
      <c r="BX881" s="145">
        <f t="shared" si="711"/>
        <v>22370441.087871365</v>
      </c>
      <c r="BY881" s="141"/>
      <c r="BZ881" s="143">
        <f t="shared" si="712"/>
        <v>79189</v>
      </c>
      <c r="CA881" s="138">
        <f>INDEX(ผลงานOPDVisit_HDC!$C:$C,MATCH(CalBudget2567!$D881,ผลงานOPDVisit_HDC!$A:$A,0))</f>
        <v>79189</v>
      </c>
      <c r="CB881" s="138">
        <f t="shared" si="713"/>
        <v>0</v>
      </c>
    </row>
    <row r="882" spans="1:80" hidden="1" x14ac:dyDescent="0.7">
      <c r="A882" s="136">
        <f>COUNTA($D$16:D882)</f>
        <v>867</v>
      </c>
      <c r="B882" s="1">
        <v>12</v>
      </c>
      <c r="C882" s="2" t="s">
        <v>72</v>
      </c>
      <c r="D882" s="91" t="s">
        <v>940</v>
      </c>
      <c r="E882" s="3" t="s">
        <v>1825</v>
      </c>
      <c r="F882" s="4" t="s">
        <v>1876</v>
      </c>
      <c r="G882" s="1">
        <v>5</v>
      </c>
      <c r="H882" s="3" t="s">
        <v>2964</v>
      </c>
      <c r="I882" s="137">
        <f>INDEX(รายได้แยกตามสิทธิ!$D:$D,MATCH(CalBudget2567!$D882,รายได้แยกตามสิทธิ!$B:$B,0))</f>
        <v>16523120.789999999</v>
      </c>
      <c r="J882" s="138">
        <f>INDEX(ผลงานOPDVisit_HDC!$F:$F,MATCH(CalBudget2567!$D882,ผลงานOPDVisit_HDC!$A:$A,0))</f>
        <v>46772</v>
      </c>
      <c r="K882" s="138">
        <f t="shared" si="665"/>
        <v>353.26949435559737</v>
      </c>
      <c r="L882" s="139">
        <f t="shared" si="666"/>
        <v>56126.400000000001</v>
      </c>
      <c r="M882" s="140">
        <f t="shared" si="667"/>
        <v>56126.400000000001</v>
      </c>
      <c r="N882" s="141">
        <f t="shared" si="668"/>
        <v>362.59580900658517</v>
      </c>
      <c r="O882" s="142">
        <f t="shared" si="669"/>
        <v>20351197.414627202</v>
      </c>
      <c r="P882" s="143">
        <f>INDEX(รายได้แยกตามสิทธิ!$E:$E,MATCH(CalBudget2567!$D882,รายได้แยกตามสิทธิ!$B:$B,0))</f>
        <v>4399352</v>
      </c>
      <c r="Q882" s="138">
        <f>INDEX(ผลงานOPDVisit_HDC!$D:$D,MATCH(CalBudget2567!$D882,ผลงานOPDVisit_HDC!$A:$A,0))</f>
        <v>12858</v>
      </c>
      <c r="R882" s="138">
        <f t="shared" si="670"/>
        <v>342.14901228806968</v>
      </c>
      <c r="S882" s="139">
        <f t="shared" si="671"/>
        <v>15429.599999999999</v>
      </c>
      <c r="T882" s="140">
        <f t="shared" si="672"/>
        <v>15429.599999999999</v>
      </c>
      <c r="U882" s="141">
        <f t="shared" si="673"/>
        <v>351.18174621247471</v>
      </c>
      <c r="V882" s="142">
        <f t="shared" si="674"/>
        <v>5418593.8713599993</v>
      </c>
      <c r="W882" s="143">
        <f>INDEX(รายได้แยกตามสิทธิ!$F:$F,MATCH(CalBudget2567!$D882,รายได้แยกตามสิทธิ!$B:$B,0))</f>
        <v>808991.2</v>
      </c>
      <c r="X882" s="138">
        <f>INDEX(ผลงานOPDVisit_HDC!$E:$E,MATCH(CalBudget2567!$D882,ผลงานOPDVisit_HDC!$A:$A,0))</f>
        <v>3536</v>
      </c>
      <c r="Y882" s="138">
        <f t="shared" si="675"/>
        <v>228.78710407239817</v>
      </c>
      <c r="Z882" s="139">
        <f t="shared" si="676"/>
        <v>4243.2</v>
      </c>
      <c r="AA882" s="140">
        <f t="shared" si="677"/>
        <v>4243.2</v>
      </c>
      <c r="AB882" s="141">
        <f t="shared" si="678"/>
        <v>234.82708361990947</v>
      </c>
      <c r="AC882" s="142">
        <f t="shared" si="679"/>
        <v>996418.28121599986</v>
      </c>
      <c r="AD882" s="143">
        <f>INDEX(รายได้แยกตามสิทธิ!$G:$G,MATCH(CalBudget2567!$D882,รายได้แยกตามสิทธิ!$B:$B,0))</f>
        <v>6770.25</v>
      </c>
      <c r="AE882" s="138">
        <f>INDEX(ผลงานOPDVisit_HDC!$G:$G,MATCH(CalBudget2567!$D882,ผลงานOPDVisit_HDC!$A:$A,0))</f>
        <v>16</v>
      </c>
      <c r="AF882" s="138">
        <f t="shared" si="680"/>
        <v>423.140625</v>
      </c>
      <c r="AG882" s="139">
        <f t="shared" si="681"/>
        <v>19.2</v>
      </c>
      <c r="AH882" s="140">
        <f t="shared" si="682"/>
        <v>19.2</v>
      </c>
      <c r="AI882" s="141">
        <f t="shared" si="683"/>
        <v>434.31153749999999</v>
      </c>
      <c r="AJ882" s="142">
        <f t="shared" si="684"/>
        <v>8338.7815199999986</v>
      </c>
      <c r="AK882" s="143">
        <f>INDEX(รายได้แยกตามสิทธิ!$H:$H,MATCH(CalBudget2567!$D882,รายได้แยกตามสิทธิ!$B:$B,0))</f>
        <v>789533.85</v>
      </c>
      <c r="AL882" s="138">
        <f>INDEX(ผลงานOPDVisit_HDC!$K:$K,MATCH(CalBudget2567!$D882,ผลงานOPDVisit_HDC!$A:$A,0))</f>
        <v>2242</v>
      </c>
      <c r="AM882" s="138">
        <f t="shared" si="685"/>
        <v>352.15604371097231</v>
      </c>
      <c r="AN882" s="139">
        <f t="shared" si="686"/>
        <v>2690.4</v>
      </c>
      <c r="AO882" s="140">
        <f t="shared" si="687"/>
        <v>2690.4</v>
      </c>
      <c r="AP882" s="141">
        <f t="shared" si="688"/>
        <v>361.45296326494196</v>
      </c>
      <c r="AQ882" s="142">
        <f t="shared" si="689"/>
        <v>972453.05236799992</v>
      </c>
      <c r="AR882" s="144">
        <f t="shared" si="663"/>
        <v>27747001.401091203</v>
      </c>
      <c r="AS882" s="143">
        <f>INDEX(รายได้แยกตามสิทธิ!$I:$I,MATCH(CalBudget2567!$D882,รายได้แยกตามสิทธิ!$B:$B,0))</f>
        <v>7242508.4000000004</v>
      </c>
      <c r="AT882" s="138">
        <f>INDEX(ผลงานAdjRw_DHES!$D:$D,MATCH(CalBudget2567!$D882,ผลงานAdjRw_DHES!$B:$B,0))</f>
        <v>867.21929999999998</v>
      </c>
      <c r="AU882" s="143">
        <f t="shared" si="690"/>
        <v>8351.4151495475253</v>
      </c>
      <c r="AV882" s="139">
        <f t="shared" si="691"/>
        <v>1040.6631599999998</v>
      </c>
      <c r="AW882" s="140">
        <f t="shared" si="692"/>
        <v>1040.6631599999998</v>
      </c>
      <c r="AX882" s="141">
        <f t="shared" si="693"/>
        <v>8571.8925094955794</v>
      </c>
      <c r="AY882" s="142">
        <f t="shared" si="694"/>
        <v>8920452.7461119983</v>
      </c>
      <c r="AZ882" s="143">
        <f>INDEX(รายได้แยกตามสิทธิ!$J:$J,MATCH(CalBudget2567!$D882,รายได้แยกตามสิทธิ!$B:$B,0))</f>
        <v>1454102.07</v>
      </c>
      <c r="BA882" s="138">
        <f>INDEX(ผลงานAdjRw_DHES!$F:$F,MATCH(CalBudget2567!$D882,ผลงานAdjRw_DHES!$B:$B,0))</f>
        <v>121.19759999999999</v>
      </c>
      <c r="BB882" s="143">
        <f t="shared" si="695"/>
        <v>11997.779411473495</v>
      </c>
      <c r="BC882" s="139">
        <f t="shared" si="696"/>
        <v>145.43711999999999</v>
      </c>
      <c r="BD882" s="140">
        <f t="shared" si="697"/>
        <v>145.43711999999999</v>
      </c>
      <c r="BE882" s="141">
        <f t="shared" si="698"/>
        <v>12314.520787936395</v>
      </c>
      <c r="BF882" s="142">
        <f t="shared" si="699"/>
        <v>1790988.4375775999</v>
      </c>
      <c r="BG882" s="143">
        <f>INDEX(รายได้แยกตามสิทธิ!$K:$K,MATCH(CalBudget2567!$D882,รายได้แยกตามสิทธิ!$B:$B,0))</f>
        <v>300308.90000000002</v>
      </c>
      <c r="BH882" s="138">
        <f>INDEX(ผลงานAdjRw_DHES!$E:$E,MATCH(CalBudget2567!$D882,ผลงานAdjRw_DHES!$B:$B,0))</f>
        <v>39.310600000000001</v>
      </c>
      <c r="BI882" s="143">
        <f t="shared" si="700"/>
        <v>7639.3873408190166</v>
      </c>
      <c r="BJ882" s="139">
        <f t="shared" si="701"/>
        <v>47.172719999999998</v>
      </c>
      <c r="BK882" s="140">
        <f t="shared" si="702"/>
        <v>47.172719999999998</v>
      </c>
      <c r="BL882" s="141">
        <f t="shared" si="703"/>
        <v>7841.067166616639</v>
      </c>
      <c r="BM882" s="142">
        <f t="shared" si="704"/>
        <v>369884.46595200006</v>
      </c>
      <c r="BN882" s="143">
        <f>INDEX(รายได้แยกตามสิทธิ!$N:$N,MATCH(CalBudget2567!$D882,รายได้แยกตามสิทธิ!$B:$B,0))</f>
        <v>641231.5</v>
      </c>
      <c r="BO882" s="138">
        <f>INDEX(ผลงานAdjRw_DHES!$I:$I,MATCH(CalBudget2567!$D882,ผลงานAdjRw_DHES!$B:$B,0))</f>
        <v>52.949299999999994</v>
      </c>
      <c r="BP882" s="143">
        <f t="shared" si="705"/>
        <v>12110.292298481756</v>
      </c>
      <c r="BQ882" s="139">
        <f t="shared" si="706"/>
        <v>63.539159999999988</v>
      </c>
      <c r="BR882" s="140">
        <f t="shared" si="707"/>
        <v>63.539159999999988</v>
      </c>
      <c r="BS882" s="141">
        <f t="shared" si="708"/>
        <v>12430.004015161674</v>
      </c>
      <c r="BT882" s="142">
        <f t="shared" si="709"/>
        <v>789792.01391999994</v>
      </c>
      <c r="BU882" s="144">
        <f t="shared" si="710"/>
        <v>11871117.663561597</v>
      </c>
      <c r="BV882" s="145">
        <f t="shared" si="664"/>
        <v>39618119.064652801</v>
      </c>
      <c r="BW882" s="146">
        <f>INDEX(รายได้แยกตามสิทธิ!$Q:$Q,MATCH(CalBudget2567!$D882,รายได้แยกตามสิทธิ!$B:$B,0))</f>
        <v>0.42</v>
      </c>
      <c r="BX882" s="145">
        <f t="shared" si="711"/>
        <v>16639610.007154176</v>
      </c>
      <c r="BY882" s="141"/>
      <c r="BZ882" s="143">
        <f t="shared" si="712"/>
        <v>65424</v>
      </c>
      <c r="CA882" s="138">
        <f>INDEX(ผลงานOPDVisit_HDC!$C:$C,MATCH(CalBudget2567!$D882,ผลงานOPDVisit_HDC!$A:$A,0))</f>
        <v>65424</v>
      </c>
      <c r="CB882" s="138">
        <f t="shared" si="713"/>
        <v>0</v>
      </c>
    </row>
    <row r="883" spans="1:80" hidden="1" x14ac:dyDescent="0.7">
      <c r="A883" s="136">
        <f>COUNTA($D$16:D883)</f>
        <v>868</v>
      </c>
      <c r="B883" s="1">
        <v>12</v>
      </c>
      <c r="C883" s="2" t="s">
        <v>72</v>
      </c>
      <c r="D883" s="91" t="s">
        <v>941</v>
      </c>
      <c r="E883" s="3" t="s">
        <v>1826</v>
      </c>
      <c r="F883" s="4" t="s">
        <v>1876</v>
      </c>
      <c r="G883" s="1">
        <v>5</v>
      </c>
      <c r="H883" s="3" t="s">
        <v>2964</v>
      </c>
      <c r="I883" s="137">
        <f>INDEX(รายได้แยกตามสิทธิ!$D:$D,MATCH(CalBudget2567!$D883,รายได้แยกตามสิทธิ!$B:$B,0))</f>
        <v>24645424.739999998</v>
      </c>
      <c r="J883" s="138">
        <f>INDEX(ผลงานOPDVisit_HDC!$F:$F,MATCH(CalBudget2567!$D883,ผลงานOPDVisit_HDC!$A:$A,0))</f>
        <v>64139</v>
      </c>
      <c r="K883" s="138">
        <f t="shared" si="665"/>
        <v>384.25021812002058</v>
      </c>
      <c r="L883" s="139">
        <f t="shared" si="666"/>
        <v>76966.8</v>
      </c>
      <c r="M883" s="140">
        <f t="shared" si="667"/>
        <v>76966.8</v>
      </c>
      <c r="N883" s="141">
        <f t="shared" si="668"/>
        <v>394.39442387838915</v>
      </c>
      <c r="O883" s="142">
        <f t="shared" si="669"/>
        <v>30355276.743763205</v>
      </c>
      <c r="P883" s="143">
        <f>INDEX(รายได้แยกตามสิทธิ!$E:$E,MATCH(CalBudget2567!$D883,รายได้แยกตามสิทธิ!$B:$B,0))</f>
        <v>7169526</v>
      </c>
      <c r="Q883" s="138">
        <f>INDEX(ผลงานOPDVisit_HDC!$D:$D,MATCH(CalBudget2567!$D883,ผลงานOPDVisit_HDC!$A:$A,0))</f>
        <v>16906</v>
      </c>
      <c r="R883" s="138">
        <f t="shared" si="670"/>
        <v>424.08174612563585</v>
      </c>
      <c r="S883" s="139">
        <f t="shared" si="671"/>
        <v>20287.2</v>
      </c>
      <c r="T883" s="140">
        <f t="shared" si="672"/>
        <v>20287.2</v>
      </c>
      <c r="U883" s="141">
        <f t="shared" si="673"/>
        <v>435.27750422335265</v>
      </c>
      <c r="V883" s="142">
        <f t="shared" si="674"/>
        <v>8830561.7836799994</v>
      </c>
      <c r="W883" s="143">
        <f>INDEX(รายได้แยกตามสิทธิ!$F:$F,MATCH(CalBudget2567!$D883,รายได้แยกตามสิทธิ!$B:$B,0))</f>
        <v>1253630</v>
      </c>
      <c r="X883" s="138">
        <f>INDEX(ผลงานOPDVisit_HDC!$E:$E,MATCH(CalBudget2567!$D883,ผลงานOPDVisit_HDC!$A:$A,0))</f>
        <v>5050</v>
      </c>
      <c r="Y883" s="138">
        <f t="shared" si="675"/>
        <v>248.24356435643566</v>
      </c>
      <c r="Z883" s="139">
        <f t="shared" si="676"/>
        <v>6060</v>
      </c>
      <c r="AA883" s="140">
        <f t="shared" si="677"/>
        <v>6060</v>
      </c>
      <c r="AB883" s="141">
        <f t="shared" si="678"/>
        <v>254.79719445544555</v>
      </c>
      <c r="AC883" s="142">
        <f t="shared" si="679"/>
        <v>1544070.9983999999</v>
      </c>
      <c r="AD883" s="143">
        <f>INDEX(รายได้แยกตามสิทธิ!$G:$G,MATCH(CalBudget2567!$D883,รายได้แยกตามสิทธิ!$B:$B,0))</f>
        <v>47918.75</v>
      </c>
      <c r="AE883" s="138">
        <f>INDEX(ผลงานOPDVisit_HDC!$G:$G,MATCH(CalBudget2567!$D883,ผลงานOPDVisit_HDC!$A:$A,0))</f>
        <v>240</v>
      </c>
      <c r="AF883" s="138">
        <f t="shared" si="680"/>
        <v>199.66145833333334</v>
      </c>
      <c r="AG883" s="139">
        <f t="shared" si="681"/>
        <v>288</v>
      </c>
      <c r="AH883" s="140">
        <f t="shared" si="682"/>
        <v>288</v>
      </c>
      <c r="AI883" s="141">
        <f t="shared" si="683"/>
        <v>204.93252083333334</v>
      </c>
      <c r="AJ883" s="142">
        <f t="shared" si="684"/>
        <v>59020.566000000006</v>
      </c>
      <c r="AK883" s="143">
        <f>INDEX(รายได้แยกตามสิทธิ!$H:$H,MATCH(CalBudget2567!$D883,รายได้แยกตามสิทธิ!$B:$B,0))</f>
        <v>1599612.23</v>
      </c>
      <c r="AL883" s="138">
        <f>INDEX(ผลงานOPDVisit_HDC!$K:$K,MATCH(CalBudget2567!$D883,ผลงานOPDVisit_HDC!$A:$A,0))</f>
        <v>0</v>
      </c>
      <c r="AM883" s="138">
        <f t="shared" si="685"/>
        <v>0</v>
      </c>
      <c r="AN883" s="139">
        <f t="shared" si="686"/>
        <v>0</v>
      </c>
      <c r="AO883" s="140">
        <f t="shared" si="687"/>
        <v>0</v>
      </c>
      <c r="AP883" s="141">
        <f t="shared" si="688"/>
        <v>0</v>
      </c>
      <c r="AQ883" s="142">
        <f t="shared" si="689"/>
        <v>0</v>
      </c>
      <c r="AR883" s="144">
        <f t="shared" si="663"/>
        <v>40788930.091843203</v>
      </c>
      <c r="AS883" s="143">
        <f>INDEX(รายได้แยกตามสิทธิ!$I:$I,MATCH(CalBudget2567!$D883,รายได้แยกตามสิทธิ!$B:$B,0))</f>
        <v>9468513.2799999993</v>
      </c>
      <c r="AT883" s="138">
        <f>INDEX(ผลงานAdjRw_DHES!$D:$D,MATCH(CalBudget2567!$D883,ผลงานAdjRw_DHES!$B:$B,0))</f>
        <v>718.16430000000003</v>
      </c>
      <c r="AU883" s="143">
        <f t="shared" si="690"/>
        <v>13184.32743036656</v>
      </c>
      <c r="AV883" s="139">
        <f t="shared" si="691"/>
        <v>861.79715999999996</v>
      </c>
      <c r="AW883" s="140">
        <f t="shared" si="692"/>
        <v>861.79715999999996</v>
      </c>
      <c r="AX883" s="141">
        <f t="shared" si="693"/>
        <v>13532.393674528237</v>
      </c>
      <c r="AY883" s="142">
        <f t="shared" si="694"/>
        <v>11662178.436710399</v>
      </c>
      <c r="AZ883" s="143">
        <f>INDEX(รายได้แยกตามสิทธิ!$J:$J,MATCH(CalBudget2567!$D883,รายได้แยกตามสิทธิ!$B:$B,0))</f>
        <v>2735420.51</v>
      </c>
      <c r="BA883" s="138">
        <f>INDEX(ผลงานAdjRw_DHES!$F:$F,MATCH(CalBudget2567!$D883,ผลงานAdjRw_DHES!$B:$B,0))</f>
        <v>136.59060000000002</v>
      </c>
      <c r="BB883" s="143">
        <f t="shared" si="695"/>
        <v>20026.418435822081</v>
      </c>
      <c r="BC883" s="139">
        <f t="shared" si="696"/>
        <v>163.90872000000002</v>
      </c>
      <c r="BD883" s="140">
        <f t="shared" si="697"/>
        <v>163.90872000000002</v>
      </c>
      <c r="BE883" s="141">
        <f t="shared" si="698"/>
        <v>20555.115882527785</v>
      </c>
      <c r="BF883" s="142">
        <f t="shared" si="699"/>
        <v>3369162.7337568002</v>
      </c>
      <c r="BG883" s="143">
        <f>INDEX(รายได้แยกตามสิทธิ!$K:$K,MATCH(CalBudget2567!$D883,รายได้แยกตามสิทธิ!$B:$B,0))</f>
        <v>418289</v>
      </c>
      <c r="BH883" s="138">
        <f>INDEX(ผลงานAdjRw_DHES!$E:$E,MATCH(CalBudget2567!$D883,ผลงานAdjRw_DHES!$B:$B,0))</f>
        <v>53.952600000000004</v>
      </c>
      <c r="BI883" s="143">
        <f t="shared" si="700"/>
        <v>7752.8979140949641</v>
      </c>
      <c r="BJ883" s="139">
        <f t="shared" si="701"/>
        <v>64.743120000000005</v>
      </c>
      <c r="BK883" s="140">
        <f t="shared" si="702"/>
        <v>64.743120000000005</v>
      </c>
      <c r="BL883" s="141">
        <f t="shared" si="703"/>
        <v>7957.5744190270716</v>
      </c>
      <c r="BM883" s="142">
        <f t="shared" si="704"/>
        <v>515198.19552000001</v>
      </c>
      <c r="BN883" s="143">
        <f>INDEX(รายได้แยกตามสิทธิ!$N:$N,MATCH(CalBudget2567!$D883,รายได้แยกตามสิทธิ!$B:$B,0))</f>
        <v>796016.75</v>
      </c>
      <c r="BO883" s="138">
        <f>INDEX(ผลงานAdjRw_DHES!$I:$I,MATCH(CalBudget2567!$D883,ผลงานAdjRw_DHES!$B:$B,0))</f>
        <v>276.66869999999983</v>
      </c>
      <c r="BP883" s="143">
        <f t="shared" si="705"/>
        <v>2877.1478306002828</v>
      </c>
      <c r="BQ883" s="139">
        <f t="shared" si="706"/>
        <v>332.00243999999981</v>
      </c>
      <c r="BR883" s="140">
        <f t="shared" si="707"/>
        <v>332.00243999999981</v>
      </c>
      <c r="BS883" s="141">
        <f t="shared" si="708"/>
        <v>2953.1045333281304</v>
      </c>
      <c r="BT883" s="142">
        <f t="shared" si="709"/>
        <v>980437.91064000002</v>
      </c>
      <c r="BU883" s="144">
        <f t="shared" si="710"/>
        <v>16526977.276627198</v>
      </c>
      <c r="BV883" s="145">
        <f t="shared" si="664"/>
        <v>57315907.368470401</v>
      </c>
      <c r="BW883" s="146">
        <f>INDEX(รายได้แยกตามสิทธิ!$Q:$Q,MATCH(CalBudget2567!$D883,รายได้แยกตามสิทธิ!$B:$B,0))</f>
        <v>0.35</v>
      </c>
      <c r="BX883" s="145">
        <f t="shared" si="711"/>
        <v>20060567.578964639</v>
      </c>
      <c r="BY883" s="141"/>
      <c r="BZ883" s="143">
        <f t="shared" si="712"/>
        <v>86335</v>
      </c>
      <c r="CA883" s="138">
        <f>INDEX(ผลงานOPDVisit_HDC!$C:$C,MATCH(CalBudget2567!$D883,ผลงานOPDVisit_HDC!$A:$A,0))</f>
        <v>86335</v>
      </c>
      <c r="CB883" s="138">
        <f t="shared" si="713"/>
        <v>0</v>
      </c>
    </row>
    <row r="884" spans="1:80" hidden="1" x14ac:dyDescent="0.7">
      <c r="A884" s="136">
        <f>COUNTA($D$16:D884)</f>
        <v>869</v>
      </c>
      <c r="B884" s="1">
        <v>12</v>
      </c>
      <c r="C884" s="2" t="s">
        <v>72</v>
      </c>
      <c r="D884" s="91" t="s">
        <v>942</v>
      </c>
      <c r="E884" s="3" t="s">
        <v>1827</v>
      </c>
      <c r="F884" s="4" t="s">
        <v>1876</v>
      </c>
      <c r="G884" s="1">
        <v>3</v>
      </c>
      <c r="H884" s="3" t="s">
        <v>2972</v>
      </c>
      <c r="I884" s="137">
        <f>INDEX(รายได้แยกตามสิทธิ!$D:$D,MATCH(CalBudget2567!$D884,รายได้แยกตามสิทธิ!$B:$B,0))</f>
        <v>18263911.739999998</v>
      </c>
      <c r="J884" s="138">
        <f>INDEX(ผลงานOPDVisit_HDC!$F:$F,MATCH(CalBudget2567!$D884,ผลงานOPDVisit_HDC!$A:$A,0))</f>
        <v>45788</v>
      </c>
      <c r="K884" s="138">
        <f t="shared" si="665"/>
        <v>398.87987551323488</v>
      </c>
      <c r="L884" s="139">
        <f t="shared" si="666"/>
        <v>54945.599999999999</v>
      </c>
      <c r="M884" s="140">
        <f t="shared" si="667"/>
        <v>54945.599999999999</v>
      </c>
      <c r="N884" s="141">
        <f t="shared" si="668"/>
        <v>409.41030422678426</v>
      </c>
      <c r="O884" s="142">
        <f t="shared" si="669"/>
        <v>22495294.811923198</v>
      </c>
      <c r="P884" s="143">
        <f>INDEX(รายได้แยกตามสิทธิ!$E:$E,MATCH(CalBudget2567!$D884,รายได้แยกตามสิทธิ!$B:$B,0))</f>
        <v>7097635.1500000004</v>
      </c>
      <c r="Q884" s="138">
        <f>INDEX(ผลงานOPDVisit_HDC!$D:$D,MATCH(CalBudget2567!$D884,ผลงานOPDVisit_HDC!$A:$A,0))</f>
        <v>17809</v>
      </c>
      <c r="R884" s="138">
        <f t="shared" si="670"/>
        <v>398.54203773373018</v>
      </c>
      <c r="S884" s="139">
        <f t="shared" si="671"/>
        <v>21370.799999999999</v>
      </c>
      <c r="T884" s="140">
        <f t="shared" si="672"/>
        <v>21370.799999999999</v>
      </c>
      <c r="U884" s="141">
        <f t="shared" si="673"/>
        <v>409.06354752990069</v>
      </c>
      <c r="V884" s="142">
        <f t="shared" si="674"/>
        <v>8742015.2615520004</v>
      </c>
      <c r="W884" s="143">
        <f>INDEX(รายได้แยกตามสิทธิ!$F:$F,MATCH(CalBudget2567!$D884,รายได้แยกตามสิทธิ!$B:$B,0))</f>
        <v>1102998.47</v>
      </c>
      <c r="X884" s="138">
        <f>INDEX(ผลงานOPDVisit_HDC!$E:$E,MATCH(CalBudget2567!$D884,ผลงานOPDVisit_HDC!$A:$A,0))</f>
        <v>4021</v>
      </c>
      <c r="Y884" s="138">
        <f t="shared" si="675"/>
        <v>274.30949266351655</v>
      </c>
      <c r="Z884" s="139">
        <f t="shared" si="676"/>
        <v>4825.2</v>
      </c>
      <c r="AA884" s="140">
        <f t="shared" si="677"/>
        <v>4825.2</v>
      </c>
      <c r="AB884" s="141">
        <f t="shared" si="678"/>
        <v>281.55126326983338</v>
      </c>
      <c r="AC884" s="142">
        <f t="shared" si="679"/>
        <v>1358541.1555296001</v>
      </c>
      <c r="AD884" s="143">
        <f>INDEX(รายได้แยกตามสิทธิ!$G:$G,MATCH(CalBudget2567!$D884,รายได้แยกตามสิทธิ!$B:$B,0))</f>
        <v>95504.5</v>
      </c>
      <c r="AE884" s="138">
        <f>INDEX(ผลงานOPDVisit_HDC!$G:$G,MATCH(CalBudget2567!$D884,ผลงานOPDVisit_HDC!$A:$A,0))</f>
        <v>93</v>
      </c>
      <c r="AF884" s="138">
        <f t="shared" si="680"/>
        <v>1026.9301075268818</v>
      </c>
      <c r="AG884" s="139">
        <f t="shared" si="681"/>
        <v>111.6</v>
      </c>
      <c r="AH884" s="140">
        <f t="shared" si="682"/>
        <v>111.6</v>
      </c>
      <c r="AI884" s="141">
        <f t="shared" si="683"/>
        <v>1054.0410623655914</v>
      </c>
      <c r="AJ884" s="142">
        <f t="shared" si="684"/>
        <v>117630.98255999999</v>
      </c>
      <c r="AK884" s="143">
        <f>INDEX(รายได้แยกตามสิทธิ!$H:$H,MATCH(CalBudget2567!$D884,รายได้แยกตามสิทธิ!$B:$B,0))</f>
        <v>1338146.75</v>
      </c>
      <c r="AL884" s="138">
        <f>INDEX(ผลงานOPDVisit_HDC!$K:$K,MATCH(CalBudget2567!$D884,ผลงานOPDVisit_HDC!$A:$A,0))</f>
        <v>3114</v>
      </c>
      <c r="AM884" s="138">
        <f t="shared" si="685"/>
        <v>429.71957289659599</v>
      </c>
      <c r="AN884" s="139">
        <f t="shared" si="686"/>
        <v>3736.7999999999997</v>
      </c>
      <c r="AO884" s="140">
        <f t="shared" si="687"/>
        <v>3736.7999999999997</v>
      </c>
      <c r="AP884" s="141">
        <f t="shared" si="688"/>
        <v>441.06416962106613</v>
      </c>
      <c r="AQ884" s="142">
        <f t="shared" si="689"/>
        <v>1648168.5890399998</v>
      </c>
      <c r="AR884" s="144">
        <f t="shared" si="663"/>
        <v>34361650.800604798</v>
      </c>
      <c r="AS884" s="143">
        <f>INDEX(รายได้แยกตามสิทธิ!$I:$I,MATCH(CalBudget2567!$D884,รายได้แยกตามสิทธิ!$B:$B,0))</f>
        <v>5516635.7199999997</v>
      </c>
      <c r="AT884" s="138">
        <f>INDEX(ผลงานAdjRw_DHES!$D:$D,MATCH(CalBudget2567!$D884,ผลงานAdjRw_DHES!$B:$B,0))</f>
        <v>547.73889999999994</v>
      </c>
      <c r="AU884" s="143">
        <f t="shared" si="690"/>
        <v>10071.652241606356</v>
      </c>
      <c r="AV884" s="139">
        <f t="shared" si="691"/>
        <v>657.28667999999993</v>
      </c>
      <c r="AW884" s="140">
        <f t="shared" si="692"/>
        <v>657.28667999999993</v>
      </c>
      <c r="AX884" s="141">
        <f t="shared" si="693"/>
        <v>10337.543860784765</v>
      </c>
      <c r="AY884" s="142">
        <f t="shared" si="694"/>
        <v>6794729.8836095994</v>
      </c>
      <c r="AZ884" s="143">
        <f>INDEX(รายได้แยกตามสิทธิ!$J:$J,MATCH(CalBudget2567!$D884,รายได้แยกตามสิทธิ!$B:$B,0))</f>
        <v>1119230</v>
      </c>
      <c r="BA884" s="138">
        <f>INDEX(ผลงานAdjRw_DHES!$F:$F,MATCH(CalBudget2567!$D884,ผลงานAdjRw_DHES!$B:$B,0))</f>
        <v>83.621400000000008</v>
      </c>
      <c r="BB884" s="143">
        <f t="shared" si="695"/>
        <v>13384.492486373105</v>
      </c>
      <c r="BC884" s="139">
        <f t="shared" si="696"/>
        <v>100.34568</v>
      </c>
      <c r="BD884" s="140">
        <f t="shared" si="697"/>
        <v>100.34568</v>
      </c>
      <c r="BE884" s="141">
        <f t="shared" si="698"/>
        <v>13737.843088013355</v>
      </c>
      <c r="BF884" s="142">
        <f t="shared" si="699"/>
        <v>1378533.2064</v>
      </c>
      <c r="BG884" s="143">
        <f>INDEX(รายได้แยกตามสิทธิ!$K:$K,MATCH(CalBudget2567!$D884,รายได้แยกตามสิทธิ!$B:$B,0))</f>
        <v>220676.75</v>
      </c>
      <c r="BH884" s="138">
        <f>INDEX(ผลงานAdjRw_DHES!$E:$E,MATCH(CalBudget2567!$D884,ผลงานAdjRw_DHES!$B:$B,0))</f>
        <v>24.495500000000003</v>
      </c>
      <c r="BI884" s="143">
        <f t="shared" si="700"/>
        <v>9008.8689759343542</v>
      </c>
      <c r="BJ884" s="139">
        <f t="shared" si="701"/>
        <v>29.394600000000004</v>
      </c>
      <c r="BK884" s="140">
        <f t="shared" si="702"/>
        <v>29.394600000000004</v>
      </c>
      <c r="BL884" s="141">
        <f t="shared" si="703"/>
        <v>9246.7031168990216</v>
      </c>
      <c r="BM884" s="142">
        <f t="shared" si="704"/>
        <v>271803.13944</v>
      </c>
      <c r="BN884" s="143">
        <f>INDEX(รายได้แยกตามสิทธิ!$N:$N,MATCH(CalBudget2567!$D884,รายได้แยกตามสิทธิ!$B:$B,0))</f>
        <v>326040.75</v>
      </c>
      <c r="BO884" s="138">
        <f>INDEX(ผลงานAdjRw_DHES!$I:$I,MATCH(CalBudget2567!$D884,ผลงานAdjRw_DHES!$B:$B,0))</f>
        <v>45.999400000000023</v>
      </c>
      <c r="BP884" s="143">
        <f t="shared" si="705"/>
        <v>7087.9348426283786</v>
      </c>
      <c r="BQ884" s="139">
        <f t="shared" si="706"/>
        <v>55.199280000000023</v>
      </c>
      <c r="BR884" s="140">
        <f t="shared" si="707"/>
        <v>55.199280000000023</v>
      </c>
      <c r="BS884" s="141">
        <f t="shared" si="708"/>
        <v>7275.056322473768</v>
      </c>
      <c r="BT884" s="142">
        <f t="shared" si="709"/>
        <v>401577.87095999997</v>
      </c>
      <c r="BU884" s="144">
        <f t="shared" si="710"/>
        <v>8846644.1004096009</v>
      </c>
      <c r="BV884" s="145">
        <f t="shared" si="664"/>
        <v>43208294.901014403</v>
      </c>
      <c r="BW884" s="146">
        <f>INDEX(รายได้แยกตามสิทธิ!$Q:$Q,MATCH(CalBudget2567!$D884,รายได้แยกตามสิทธิ!$B:$B,0))</f>
        <v>0.49</v>
      </c>
      <c r="BX884" s="145">
        <f t="shared" si="711"/>
        <v>21172064.501497056</v>
      </c>
      <c r="BY884" s="141"/>
      <c r="BZ884" s="143">
        <f t="shared" si="712"/>
        <v>70825</v>
      </c>
      <c r="CA884" s="138">
        <f>INDEX(ผลงานOPDVisit_HDC!$C:$C,MATCH(CalBudget2567!$D884,ผลงานOPDVisit_HDC!$A:$A,0))</f>
        <v>70825</v>
      </c>
      <c r="CB884" s="138">
        <f t="shared" si="713"/>
        <v>0</v>
      </c>
    </row>
    <row r="885" spans="1:80" hidden="1" x14ac:dyDescent="0.7">
      <c r="A885" s="136">
        <f>COUNTA($D$16:D885)</f>
        <v>870</v>
      </c>
      <c r="B885" s="1">
        <v>12</v>
      </c>
      <c r="C885" s="2" t="s">
        <v>73</v>
      </c>
      <c r="D885" s="91" t="s">
        <v>943</v>
      </c>
      <c r="E885" s="3" t="s">
        <v>1828</v>
      </c>
      <c r="F885" s="4" t="s">
        <v>1875</v>
      </c>
      <c r="G885" s="1">
        <v>18</v>
      </c>
      <c r="H885" s="3" t="s">
        <v>2975</v>
      </c>
      <c r="I885" s="137">
        <f>INDEX(รายได้แยกตามสิทธิ!$D:$D,MATCH(CalBudget2567!$D885,รายได้แยกตามสิทธิ!$B:$B,0))</f>
        <v>239793118.16</v>
      </c>
      <c r="J885" s="138">
        <f>INDEX(ผลงานOPDVisit_HDC!$F:$F,MATCH(CalBudget2567!$D885,ผลงานOPDVisit_HDC!$A:$A,0))</f>
        <v>264503</v>
      </c>
      <c r="K885" s="138">
        <f t="shared" si="665"/>
        <v>906.57995621977818</v>
      </c>
      <c r="L885" s="139">
        <f t="shared" si="666"/>
        <v>317403.59999999998</v>
      </c>
      <c r="M885" s="140">
        <f t="shared" si="667"/>
        <v>317403.59999999998</v>
      </c>
      <c r="N885" s="141">
        <f t="shared" si="668"/>
        <v>930.51366706398028</v>
      </c>
      <c r="O885" s="142">
        <f t="shared" si="669"/>
        <v>295348387.77530873</v>
      </c>
      <c r="P885" s="143">
        <f>INDEX(รายได้แยกตามสิทธิ!$E:$E,MATCH(CalBudget2567!$D885,รายได้แยกตามสิทธิ!$B:$B,0))</f>
        <v>198098825</v>
      </c>
      <c r="Q885" s="138">
        <f>INDEX(ผลงานOPDVisit_HDC!$D:$D,MATCH(CalBudget2567!$D885,ผลงานOPDVisit_HDC!$A:$A,0))</f>
        <v>119008</v>
      </c>
      <c r="R885" s="138">
        <f t="shared" si="670"/>
        <v>1664.5841035896747</v>
      </c>
      <c r="S885" s="139">
        <f t="shared" si="671"/>
        <v>142809.60000000001</v>
      </c>
      <c r="T885" s="140">
        <f t="shared" si="672"/>
        <v>142809.60000000001</v>
      </c>
      <c r="U885" s="141">
        <f t="shared" si="673"/>
        <v>1708.529123924442</v>
      </c>
      <c r="V885" s="142">
        <f t="shared" si="674"/>
        <v>243994360.77600002</v>
      </c>
      <c r="W885" s="143">
        <f>INDEX(รายได้แยกตามสิทธิ!$F:$F,MATCH(CalBudget2567!$D885,รายได้แยกตามสิทธิ!$B:$B,0))</f>
        <v>35042465</v>
      </c>
      <c r="X885" s="138">
        <f>INDEX(ผลงานOPDVisit_HDC!$E:$E,MATCH(CalBudget2567!$D885,ผลงานOPDVisit_HDC!$A:$A,0))</f>
        <v>60281</v>
      </c>
      <c r="Y885" s="138">
        <f t="shared" si="675"/>
        <v>581.31857467527084</v>
      </c>
      <c r="Z885" s="139">
        <f t="shared" si="676"/>
        <v>72337.2</v>
      </c>
      <c r="AA885" s="140">
        <f t="shared" si="677"/>
        <v>72337.2</v>
      </c>
      <c r="AB885" s="141">
        <f t="shared" si="678"/>
        <v>596.66538504669802</v>
      </c>
      <c r="AC885" s="142">
        <f t="shared" si="679"/>
        <v>43161103.291200005</v>
      </c>
      <c r="AD885" s="143">
        <f>INDEX(รายได้แยกตามสิทธิ!$G:$G,MATCH(CalBudget2567!$D885,รายได้แยกตามสิทธิ!$B:$B,0))</f>
        <v>579159</v>
      </c>
      <c r="AE885" s="138">
        <f>INDEX(ผลงานOPDVisit_HDC!$G:$G,MATCH(CalBudget2567!$D885,ผลงานOPDVisit_HDC!$A:$A,0))</f>
        <v>297</v>
      </c>
      <c r="AF885" s="138">
        <f t="shared" si="680"/>
        <v>1950.030303030303</v>
      </c>
      <c r="AG885" s="139">
        <f t="shared" si="681"/>
        <v>356.4</v>
      </c>
      <c r="AH885" s="140">
        <f t="shared" si="682"/>
        <v>356.4</v>
      </c>
      <c r="AI885" s="141">
        <f t="shared" si="683"/>
        <v>2001.511103030303</v>
      </c>
      <c r="AJ885" s="142">
        <f t="shared" si="684"/>
        <v>713338.55712000001</v>
      </c>
      <c r="AK885" s="143">
        <f>INDEX(รายได้แยกตามสิทธิ!$H:$H,MATCH(CalBudget2567!$D885,รายได้แยกตามสิทธิ!$B:$B,0))</f>
        <v>38598737.5</v>
      </c>
      <c r="AL885" s="138">
        <f>INDEX(ผลงานOPDVisit_HDC!$K:$K,MATCH(CalBudget2567!$D885,ผลงานOPDVisit_HDC!$A:$A,0))</f>
        <v>20099</v>
      </c>
      <c r="AM885" s="138">
        <f t="shared" si="685"/>
        <v>1920.4307428230261</v>
      </c>
      <c r="AN885" s="139">
        <f t="shared" si="686"/>
        <v>24118.799999999999</v>
      </c>
      <c r="AO885" s="140">
        <f t="shared" si="687"/>
        <v>24118.799999999999</v>
      </c>
      <c r="AP885" s="141">
        <f t="shared" si="688"/>
        <v>1971.1301144335539</v>
      </c>
      <c r="AQ885" s="142">
        <f t="shared" si="689"/>
        <v>47541293.004000001</v>
      </c>
      <c r="AR885" s="144">
        <f t="shared" si="663"/>
        <v>630758483.40362871</v>
      </c>
      <c r="AS885" s="143">
        <f>INDEX(รายได้แยกตามสิทธิ!$I:$I,MATCH(CalBudget2567!$D885,รายได้แยกตามสิทธิ!$B:$B,0))</f>
        <v>561337633.98000002</v>
      </c>
      <c r="AT885" s="138">
        <f>INDEX(ผลงานAdjRw_DHES!$D:$D,MATCH(CalBudget2567!$D885,ผลงานAdjRw_DHES!$B:$B,0))</f>
        <v>29516.368300000002</v>
      </c>
      <c r="AU885" s="143">
        <f t="shared" si="690"/>
        <v>19017.842177419909</v>
      </c>
      <c r="AV885" s="139">
        <f t="shared" si="691"/>
        <v>35419.641960000001</v>
      </c>
      <c r="AW885" s="140">
        <f t="shared" si="692"/>
        <v>35419.641960000001</v>
      </c>
      <c r="AX885" s="141">
        <f t="shared" si="693"/>
        <v>19519.913210903793</v>
      </c>
      <c r="AY885" s="142">
        <f t="shared" si="694"/>
        <v>691388337.02048635</v>
      </c>
      <c r="AZ885" s="143">
        <f>INDEX(รายได้แยกตามสิทธิ!$J:$J,MATCH(CalBudget2567!$D885,รายได้แยกตามสิทธิ!$B:$B,0))</f>
        <v>167562387.25999999</v>
      </c>
      <c r="BA885" s="138">
        <f>INDEX(ผลงานAdjRw_DHES!$F:$F,MATCH(CalBudget2567!$D885,ผลงานAdjRw_DHES!$B:$B,0))</f>
        <v>8707.2597999999998</v>
      </c>
      <c r="BB885" s="143">
        <f t="shared" si="695"/>
        <v>19243.986180359519</v>
      </c>
      <c r="BC885" s="139">
        <f t="shared" si="696"/>
        <v>10448.71176</v>
      </c>
      <c r="BD885" s="140">
        <f t="shared" si="697"/>
        <v>10448.71176</v>
      </c>
      <c r="BE885" s="141">
        <f t="shared" si="698"/>
        <v>19752.02741552101</v>
      </c>
      <c r="BF885" s="142">
        <f t="shared" si="699"/>
        <v>206383241.14039677</v>
      </c>
      <c r="BG885" s="143">
        <f>INDEX(รายได้แยกตามสิทธิ!$K:$K,MATCH(CalBudget2567!$D885,รายได้แยกตามสิทธิ!$B:$B,0))</f>
        <v>53221771.350000001</v>
      </c>
      <c r="BH885" s="138">
        <f>INDEX(ผลงานAdjRw_DHES!$E:$E,MATCH(CalBudget2567!$D885,ผลงานAdjRw_DHES!$B:$B,0))</f>
        <v>2605.6810999999998</v>
      </c>
      <c r="BI885" s="143">
        <f t="shared" si="700"/>
        <v>20425.282030867096</v>
      </c>
      <c r="BJ885" s="139">
        <f t="shared" si="701"/>
        <v>3126.8173199999997</v>
      </c>
      <c r="BK885" s="140">
        <f t="shared" si="702"/>
        <v>3126.8173199999997</v>
      </c>
      <c r="BL885" s="141">
        <f t="shared" si="703"/>
        <v>20964.509476481988</v>
      </c>
      <c r="BM885" s="142">
        <f t="shared" si="704"/>
        <v>65552191.336368002</v>
      </c>
      <c r="BN885" s="143">
        <f>INDEX(รายได้แยกตามสิทธิ!$N:$N,MATCH(CalBudget2567!$D885,รายได้แยกตามสิทธิ!$B:$B,0))</f>
        <v>65296653.960000001</v>
      </c>
      <c r="BO885" s="138">
        <f>INDEX(ผลงานAdjRw_DHES!$I:$I,MATCH(CalBudget2567!$D885,ผลงานAdjRw_DHES!$B:$B,0))</f>
        <v>13616.272400000002</v>
      </c>
      <c r="BP885" s="143">
        <f t="shared" si="705"/>
        <v>4795.4867559788236</v>
      </c>
      <c r="BQ885" s="139">
        <f t="shared" si="706"/>
        <v>16339.526880000001</v>
      </c>
      <c r="BR885" s="140">
        <f t="shared" si="707"/>
        <v>16339.526880000001</v>
      </c>
      <c r="BS885" s="141">
        <f t="shared" si="708"/>
        <v>4922.0876063366641</v>
      </c>
      <c r="BT885" s="142">
        <f t="shared" si="709"/>
        <v>80424582.749452785</v>
      </c>
      <c r="BU885" s="144">
        <f t="shared" si="710"/>
        <v>1043748352.246704</v>
      </c>
      <c r="BV885" s="145">
        <f t="shared" si="664"/>
        <v>1674506835.6503327</v>
      </c>
      <c r="BW885" s="146">
        <f>INDEX(รายได้แยกตามสิทธิ!$Q:$Q,MATCH(CalBudget2567!$D885,รายได้แยกตามสิทธิ!$B:$B,0))</f>
        <v>0.28999999999999998</v>
      </c>
      <c r="BX885" s="145">
        <f t="shared" si="711"/>
        <v>485606982.33859646</v>
      </c>
      <c r="BY885" s="141"/>
      <c r="BZ885" s="143">
        <f t="shared" si="712"/>
        <v>464188</v>
      </c>
      <c r="CA885" s="138">
        <f>INDEX(ผลงานOPDVisit_HDC!$C:$C,MATCH(CalBudget2567!$D885,ผลงานOPDVisit_HDC!$A:$A,0))</f>
        <v>464188</v>
      </c>
      <c r="CB885" s="138">
        <f t="shared" si="713"/>
        <v>0</v>
      </c>
    </row>
    <row r="886" spans="1:80" hidden="1" x14ac:dyDescent="0.7">
      <c r="A886" s="136">
        <f>COUNTA($D$16:D886)</f>
        <v>871</v>
      </c>
      <c r="B886" s="1">
        <v>12</v>
      </c>
      <c r="C886" s="2" t="s">
        <v>73</v>
      </c>
      <c r="D886" s="91" t="s">
        <v>944</v>
      </c>
      <c r="E886" s="3" t="s">
        <v>1829</v>
      </c>
      <c r="F886" s="4" t="s">
        <v>1877</v>
      </c>
      <c r="G886" s="1">
        <v>14</v>
      </c>
      <c r="H886" s="3" t="s">
        <v>2976</v>
      </c>
      <c r="I886" s="137">
        <f>INDEX(รายได้แยกตามสิทธิ!$D:$D,MATCH(CalBudget2567!$D886,รายได้แยกตามสิทธิ!$B:$B,0))</f>
        <v>68014310.599999994</v>
      </c>
      <c r="J886" s="138">
        <f>INDEX(ผลงานOPDVisit_HDC!$F:$F,MATCH(CalBudget2567!$D886,ผลงานOPDVisit_HDC!$A:$A,0))</f>
        <v>117878</v>
      </c>
      <c r="K886" s="138">
        <f t="shared" si="665"/>
        <v>576.98901067205077</v>
      </c>
      <c r="L886" s="139">
        <f t="shared" si="666"/>
        <v>141453.6</v>
      </c>
      <c r="M886" s="140">
        <f t="shared" si="667"/>
        <v>141453.6</v>
      </c>
      <c r="N886" s="141">
        <f t="shared" si="668"/>
        <v>592.22152055379286</v>
      </c>
      <c r="O886" s="142">
        <f t="shared" si="669"/>
        <v>83771866.079807997</v>
      </c>
      <c r="P886" s="143">
        <f>INDEX(รายได้แยกตามสิทธิ!$E:$E,MATCH(CalBudget2567!$D886,รายได้แยกตามสิทธิ!$B:$B,0))</f>
        <v>18941779.300000001</v>
      </c>
      <c r="Q886" s="138">
        <f>INDEX(ผลงานOPDVisit_HDC!$D:$D,MATCH(CalBudget2567!$D886,ผลงานOPDVisit_HDC!$A:$A,0))</f>
        <v>34616</v>
      </c>
      <c r="R886" s="138">
        <f t="shared" si="670"/>
        <v>547.19722960480703</v>
      </c>
      <c r="S886" s="139">
        <f t="shared" si="671"/>
        <v>41539.199999999997</v>
      </c>
      <c r="T886" s="140">
        <f t="shared" si="672"/>
        <v>41539.199999999997</v>
      </c>
      <c r="U886" s="141">
        <f t="shared" si="673"/>
        <v>561.64323646637399</v>
      </c>
      <c r="V886" s="142">
        <f t="shared" si="674"/>
        <v>23330210.728224002</v>
      </c>
      <c r="W886" s="143">
        <f>INDEX(รายได้แยกตามสิทธิ!$F:$F,MATCH(CalBudget2567!$D886,รายได้แยกตามสิทธิ!$B:$B,0))</f>
        <v>6299752.25</v>
      </c>
      <c r="X886" s="138">
        <f>INDEX(ผลงานOPDVisit_HDC!$E:$E,MATCH(CalBudget2567!$D886,ผลงานOPDVisit_HDC!$A:$A,0))</f>
        <v>13158</v>
      </c>
      <c r="Y886" s="138">
        <f t="shared" si="675"/>
        <v>478.77734078127372</v>
      </c>
      <c r="Z886" s="139">
        <f t="shared" si="676"/>
        <v>15789.599999999999</v>
      </c>
      <c r="AA886" s="140">
        <f t="shared" si="677"/>
        <v>15789.599999999999</v>
      </c>
      <c r="AB886" s="141">
        <f t="shared" si="678"/>
        <v>491.41706257789934</v>
      </c>
      <c r="AC886" s="142">
        <f t="shared" si="679"/>
        <v>7759278.8512799991</v>
      </c>
      <c r="AD886" s="143">
        <f>INDEX(รายได้แยกตามสิทธิ!$G:$G,MATCH(CalBudget2567!$D886,รายได้แยกตามสิทธิ!$B:$B,0))</f>
        <v>144399.5</v>
      </c>
      <c r="AE886" s="138">
        <f>INDEX(ผลงานOPDVisit_HDC!$G:$G,MATCH(CalBudget2567!$D886,ผลงานOPDVisit_HDC!$A:$A,0))</f>
        <v>0</v>
      </c>
      <c r="AF886" s="138">
        <f t="shared" si="680"/>
        <v>0</v>
      </c>
      <c r="AG886" s="139">
        <f t="shared" si="681"/>
        <v>0</v>
      </c>
      <c r="AH886" s="140">
        <f t="shared" si="682"/>
        <v>0</v>
      </c>
      <c r="AI886" s="141">
        <f t="shared" si="683"/>
        <v>0</v>
      </c>
      <c r="AJ886" s="142">
        <f t="shared" si="684"/>
        <v>0</v>
      </c>
      <c r="AK886" s="143">
        <f>INDEX(รายได้แยกตามสิทธิ!$H:$H,MATCH(CalBudget2567!$D886,รายได้แยกตามสิทธิ!$B:$B,0))</f>
        <v>11554698.5</v>
      </c>
      <c r="AL886" s="138">
        <f>INDEX(ผลงานOPDVisit_HDC!$K:$K,MATCH(CalBudget2567!$D886,ผลงานOPDVisit_HDC!$A:$A,0))</f>
        <v>9374</v>
      </c>
      <c r="AM886" s="138">
        <f t="shared" si="685"/>
        <v>1232.632654149776</v>
      </c>
      <c r="AN886" s="139">
        <f t="shared" si="686"/>
        <v>11248.8</v>
      </c>
      <c r="AO886" s="140">
        <f t="shared" si="687"/>
        <v>11248.8</v>
      </c>
      <c r="AP886" s="141">
        <f t="shared" si="688"/>
        <v>1265.1741562193301</v>
      </c>
      <c r="AQ886" s="142">
        <f t="shared" si="689"/>
        <v>14231691.04848</v>
      </c>
      <c r="AR886" s="144">
        <f t="shared" si="663"/>
        <v>129093046.70779201</v>
      </c>
      <c r="AS886" s="143">
        <f>INDEX(รายได้แยกตามสิทธิ!$I:$I,MATCH(CalBudget2567!$D886,รายได้แยกตามสิทธิ!$B:$B,0))</f>
        <v>58146989.590000004</v>
      </c>
      <c r="AT886" s="138">
        <f>INDEX(ผลงานAdjRw_DHES!$D:$D,MATCH(CalBudget2567!$D886,ผลงานAdjRw_DHES!$B:$B,0))</f>
        <v>5367.1859999999997</v>
      </c>
      <c r="AU886" s="143">
        <f t="shared" si="690"/>
        <v>10833.794392443267</v>
      </c>
      <c r="AV886" s="139">
        <f t="shared" si="691"/>
        <v>6440.6231999999991</v>
      </c>
      <c r="AW886" s="140">
        <f t="shared" si="692"/>
        <v>6440.6231999999991</v>
      </c>
      <c r="AX886" s="141">
        <f t="shared" si="693"/>
        <v>11119.806564403771</v>
      </c>
      <c r="AY886" s="142">
        <f t="shared" si="694"/>
        <v>71618484.138211206</v>
      </c>
      <c r="AZ886" s="143">
        <f>INDEX(รายได้แยกตามสิทธิ!$J:$J,MATCH(CalBudget2567!$D886,รายได้แยกตามสิทธิ!$B:$B,0))</f>
        <v>10639257.949999999</v>
      </c>
      <c r="BA886" s="138">
        <f>INDEX(ผลงานAdjRw_DHES!$F:$F,MATCH(CalBudget2567!$D886,ผลงานAdjRw_DHES!$B:$B,0))</f>
        <v>878.3895</v>
      </c>
      <c r="BB886" s="143">
        <f t="shared" si="695"/>
        <v>12112.232614347051</v>
      </c>
      <c r="BC886" s="139">
        <f t="shared" si="696"/>
        <v>1054.0673999999999</v>
      </c>
      <c r="BD886" s="140">
        <f t="shared" si="697"/>
        <v>1054.0673999999999</v>
      </c>
      <c r="BE886" s="141">
        <f t="shared" si="698"/>
        <v>12431.995555365813</v>
      </c>
      <c r="BF886" s="142">
        <f t="shared" si="699"/>
        <v>13104161.231855998</v>
      </c>
      <c r="BG886" s="143">
        <f>INDEX(รายได้แยกตามสิทธิ!$K:$K,MATCH(CalBudget2567!$D886,รายได้แยกตามสิทธิ!$B:$B,0))</f>
        <v>3401678.25</v>
      </c>
      <c r="BH886" s="138">
        <f>INDEX(ผลงานAdjRw_DHES!$E:$E,MATCH(CalBudget2567!$D886,ผลงานAdjRw_DHES!$B:$B,0))</f>
        <v>320.9572</v>
      </c>
      <c r="BI886" s="143">
        <f t="shared" si="700"/>
        <v>10598.541643558705</v>
      </c>
      <c r="BJ886" s="139">
        <f t="shared" si="701"/>
        <v>385.14864</v>
      </c>
      <c r="BK886" s="140">
        <f t="shared" si="702"/>
        <v>385.14864</v>
      </c>
      <c r="BL886" s="141">
        <f t="shared" si="703"/>
        <v>10878.343142948655</v>
      </c>
      <c r="BM886" s="142">
        <f t="shared" si="704"/>
        <v>4189779.0669600004</v>
      </c>
      <c r="BN886" s="143">
        <f>INDEX(รายได้แยกตามสิทธิ!$N:$N,MATCH(CalBudget2567!$D886,รายได้แยกตามสิทธิ!$B:$B,0))</f>
        <v>13994026.859999999</v>
      </c>
      <c r="BO886" s="138">
        <f>INDEX(ผลงานAdjRw_DHES!$I:$I,MATCH(CalBudget2567!$D886,ผลงานAdjRw_DHES!$B:$B,0))</f>
        <v>485.81960000000072</v>
      </c>
      <c r="BP886" s="143">
        <f t="shared" si="705"/>
        <v>28804.986171821762</v>
      </c>
      <c r="BQ886" s="139">
        <f t="shared" si="706"/>
        <v>582.98352000000079</v>
      </c>
      <c r="BR886" s="140">
        <f t="shared" si="707"/>
        <v>582.98352000000079</v>
      </c>
      <c r="BS886" s="141">
        <f t="shared" si="708"/>
        <v>29565.437806757855</v>
      </c>
      <c r="BT886" s="142">
        <f t="shared" si="709"/>
        <v>17236163.002924796</v>
      </c>
      <c r="BU886" s="144">
        <f t="shared" si="710"/>
        <v>106148587.43995202</v>
      </c>
      <c r="BV886" s="145">
        <f t="shared" si="664"/>
        <v>235241634.14774403</v>
      </c>
      <c r="BW886" s="146">
        <f>INDEX(รายได้แยกตามสิทธิ!$Q:$Q,MATCH(CalBudget2567!$D886,รายได้แยกตามสิทธิ!$B:$B,0))</f>
        <v>0.24</v>
      </c>
      <c r="BX886" s="145">
        <f t="shared" si="711"/>
        <v>56457992.195458569</v>
      </c>
      <c r="BY886" s="141"/>
      <c r="BZ886" s="143">
        <f t="shared" si="712"/>
        <v>175026</v>
      </c>
      <c r="CA886" s="138">
        <f>INDEX(ผลงานOPDVisit_HDC!$C:$C,MATCH(CalBudget2567!$D886,ผลงานOPDVisit_HDC!$A:$A,0))</f>
        <v>175026</v>
      </c>
      <c r="CB886" s="138">
        <f t="shared" si="713"/>
        <v>0</v>
      </c>
    </row>
    <row r="887" spans="1:80" hidden="1" x14ac:dyDescent="0.7">
      <c r="A887" s="136">
        <f>COUNTA($D$16:D887)</f>
        <v>872</v>
      </c>
      <c r="B887" s="1">
        <v>12</v>
      </c>
      <c r="C887" s="2" t="s">
        <v>73</v>
      </c>
      <c r="D887" s="91" t="s">
        <v>945</v>
      </c>
      <c r="E887" s="3" t="s">
        <v>1830</v>
      </c>
      <c r="F887" s="4" t="s">
        <v>1876</v>
      </c>
      <c r="G887" s="1">
        <v>6</v>
      </c>
      <c r="H887" s="3" t="s">
        <v>2965</v>
      </c>
      <c r="I887" s="137">
        <f>INDEX(รายได้แยกตามสิทธิ!$D:$D,MATCH(CalBudget2567!$D887,รายได้แยกตามสิทธิ!$B:$B,0))</f>
        <v>41205687.049999997</v>
      </c>
      <c r="J887" s="138">
        <f>INDEX(ผลงานOPDVisit_HDC!$F:$F,MATCH(CalBudget2567!$D887,ผลงานOPDVisit_HDC!$A:$A,0))</f>
        <v>78753</v>
      </c>
      <c r="K887" s="138">
        <f t="shared" si="665"/>
        <v>523.22688722969281</v>
      </c>
      <c r="L887" s="139">
        <f t="shared" si="666"/>
        <v>94503.599999999991</v>
      </c>
      <c r="M887" s="140">
        <f t="shared" si="667"/>
        <v>94503.599999999991</v>
      </c>
      <c r="N887" s="141">
        <f t="shared" si="668"/>
        <v>537.04007705255674</v>
      </c>
      <c r="O887" s="142">
        <f t="shared" si="669"/>
        <v>50752220.625744</v>
      </c>
      <c r="P887" s="143">
        <f>INDEX(รายได้แยกตามสิทธิ!$E:$E,MATCH(CalBudget2567!$D887,รายได้แยกตามสิทธิ!$B:$B,0))</f>
        <v>24070937.199999999</v>
      </c>
      <c r="Q887" s="138">
        <f>INDEX(ผลงานOPDVisit_HDC!$D:$D,MATCH(CalBudget2567!$D887,ผลงานOPDVisit_HDC!$A:$A,0))</f>
        <v>99245</v>
      </c>
      <c r="R887" s="138">
        <f t="shared" si="670"/>
        <v>242.54055317648243</v>
      </c>
      <c r="S887" s="139">
        <f t="shared" si="671"/>
        <v>119094</v>
      </c>
      <c r="T887" s="140">
        <f t="shared" si="672"/>
        <v>119094</v>
      </c>
      <c r="U887" s="141">
        <f t="shared" si="673"/>
        <v>248.94362378034157</v>
      </c>
      <c r="V887" s="142">
        <f t="shared" si="674"/>
        <v>29647691.930496</v>
      </c>
      <c r="W887" s="143">
        <f>INDEX(รายได้แยกตามสิทธิ!$F:$F,MATCH(CalBudget2567!$D887,รายได้แยกตามสิทธิ!$B:$B,0))</f>
        <v>1308480.6499999999</v>
      </c>
      <c r="X887" s="138">
        <f>INDEX(ผลงานOPDVisit_HDC!$E:$E,MATCH(CalBudget2567!$D887,ผลงานOPDVisit_HDC!$A:$A,0))</f>
        <v>4340</v>
      </c>
      <c r="Y887" s="138">
        <f t="shared" si="675"/>
        <v>301.49323732718892</v>
      </c>
      <c r="Z887" s="139">
        <f t="shared" si="676"/>
        <v>5208</v>
      </c>
      <c r="AA887" s="140">
        <f t="shared" si="677"/>
        <v>5208</v>
      </c>
      <c r="AB887" s="141">
        <f t="shared" si="678"/>
        <v>309.45265879262672</v>
      </c>
      <c r="AC887" s="142">
        <f t="shared" si="679"/>
        <v>1611629.4469919999</v>
      </c>
      <c r="AD887" s="143">
        <f>INDEX(รายได้แยกตามสิทธิ!$G:$G,MATCH(CalBudget2567!$D887,รายได้แยกตามสิทธิ!$B:$B,0))</f>
        <v>4738</v>
      </c>
      <c r="AE887" s="138">
        <f>INDEX(ผลงานOPDVisit_HDC!$G:$G,MATCH(CalBudget2567!$D887,ผลงานOPDVisit_HDC!$A:$A,0))</f>
        <v>157</v>
      </c>
      <c r="AF887" s="138">
        <f t="shared" si="680"/>
        <v>30.178343949044585</v>
      </c>
      <c r="AG887" s="139">
        <f t="shared" si="681"/>
        <v>188.4</v>
      </c>
      <c r="AH887" s="140">
        <f t="shared" si="682"/>
        <v>188.4</v>
      </c>
      <c r="AI887" s="141">
        <f t="shared" si="683"/>
        <v>30.975052229299362</v>
      </c>
      <c r="AJ887" s="142">
        <f t="shared" si="684"/>
        <v>5835.6998400000002</v>
      </c>
      <c r="AK887" s="143">
        <f>INDEX(รายได้แยกตามสิทธิ!$H:$H,MATCH(CalBudget2567!$D887,รายได้แยกตามสิทธิ!$B:$B,0))</f>
        <v>2094431.42</v>
      </c>
      <c r="AL887" s="138">
        <f>INDEX(ผลงานOPDVisit_HDC!$K:$K,MATCH(CalBudget2567!$D887,ผลงานOPDVisit_HDC!$A:$A,0))</f>
        <v>854</v>
      </c>
      <c r="AM887" s="138">
        <f t="shared" si="685"/>
        <v>2452.4958079625294</v>
      </c>
      <c r="AN887" s="139">
        <f t="shared" si="686"/>
        <v>1024.8</v>
      </c>
      <c r="AO887" s="140">
        <f t="shared" si="687"/>
        <v>1024.8</v>
      </c>
      <c r="AP887" s="141">
        <f t="shared" si="688"/>
        <v>2517.2416972927404</v>
      </c>
      <c r="AQ887" s="142">
        <f t="shared" si="689"/>
        <v>2579669.2913856003</v>
      </c>
      <c r="AR887" s="144">
        <f t="shared" si="663"/>
        <v>84597046.994457588</v>
      </c>
      <c r="AS887" s="143">
        <f>INDEX(รายได้แยกตามสิทธิ!$I:$I,MATCH(CalBudget2567!$D887,รายได้แยกตามสิทธิ!$B:$B,0))</f>
        <v>19198978.09</v>
      </c>
      <c r="AT887" s="138">
        <f>INDEX(ผลงานAdjRw_DHES!$D:$D,MATCH(CalBudget2567!$D887,ผลงานAdjRw_DHES!$B:$B,0))</f>
        <v>2049.8830000000003</v>
      </c>
      <c r="AU887" s="143">
        <f t="shared" si="690"/>
        <v>9365.8897068759525</v>
      </c>
      <c r="AV887" s="139">
        <f t="shared" si="691"/>
        <v>2459.8596000000002</v>
      </c>
      <c r="AW887" s="140">
        <f t="shared" si="692"/>
        <v>2459.8596000000002</v>
      </c>
      <c r="AX887" s="141">
        <f t="shared" si="693"/>
        <v>9613.1491951374774</v>
      </c>
      <c r="AY887" s="142">
        <f t="shared" si="694"/>
        <v>23646997.333891198</v>
      </c>
      <c r="AZ887" s="143">
        <f>INDEX(รายได้แยกตามสิทธิ!$J:$J,MATCH(CalBudget2567!$D887,รายได้แยกตามสิทธิ!$B:$B,0))</f>
        <v>939107.67</v>
      </c>
      <c r="BA887" s="138">
        <f>INDEX(ผลงานAdjRw_DHES!$F:$F,MATCH(CalBudget2567!$D887,ผลงานAdjRw_DHES!$B:$B,0))</f>
        <v>98.081000000000003</v>
      </c>
      <c r="BB887" s="143">
        <f t="shared" si="695"/>
        <v>9574.8174468041725</v>
      </c>
      <c r="BC887" s="139">
        <f t="shared" si="696"/>
        <v>117.6972</v>
      </c>
      <c r="BD887" s="140">
        <f t="shared" si="697"/>
        <v>117.6972</v>
      </c>
      <c r="BE887" s="141">
        <f t="shared" si="698"/>
        <v>9827.592627399803</v>
      </c>
      <c r="BF887" s="142">
        <f t="shared" si="699"/>
        <v>1156680.1349856001</v>
      </c>
      <c r="BG887" s="143">
        <f>INDEX(รายได้แยกตามสิทธิ!$K:$K,MATCH(CalBudget2567!$D887,รายได้แยกตามสิทธิ!$B:$B,0))</f>
        <v>291683.09000000003</v>
      </c>
      <c r="BH887" s="138">
        <f>INDEX(ผลงานAdjRw_DHES!$E:$E,MATCH(CalBudget2567!$D887,ผลงานAdjRw_DHES!$B:$B,0))</f>
        <v>48.543600000000005</v>
      </c>
      <c r="BI887" s="143">
        <f t="shared" si="700"/>
        <v>6008.6827099761858</v>
      </c>
      <c r="BJ887" s="139">
        <f t="shared" si="701"/>
        <v>58.252320000000005</v>
      </c>
      <c r="BK887" s="140">
        <f t="shared" si="702"/>
        <v>58.252320000000005</v>
      </c>
      <c r="BL887" s="141">
        <f t="shared" si="703"/>
        <v>6167.311933519557</v>
      </c>
      <c r="BM887" s="142">
        <f t="shared" si="704"/>
        <v>359260.22829120001</v>
      </c>
      <c r="BN887" s="143">
        <f>INDEX(รายได้แยกตามสิทธิ!$N:$N,MATCH(CalBudget2567!$D887,รายได้แยกตามสิทธิ!$B:$B,0))</f>
        <v>457405.13</v>
      </c>
      <c r="BO887" s="138">
        <f>INDEX(ผลงานAdjRw_DHES!$I:$I,MATCH(CalBudget2567!$D887,ผลงานAdjRw_DHES!$B:$B,0))</f>
        <v>43.409699999999347</v>
      </c>
      <c r="BP887" s="143">
        <f t="shared" si="705"/>
        <v>10536.933680721288</v>
      </c>
      <c r="BQ887" s="139">
        <f t="shared" si="706"/>
        <v>52.091639999999217</v>
      </c>
      <c r="BR887" s="140">
        <f t="shared" si="707"/>
        <v>52.091639999999217</v>
      </c>
      <c r="BS887" s="141">
        <f t="shared" si="708"/>
        <v>10815.10872989233</v>
      </c>
      <c r="BT887" s="142">
        <f t="shared" si="709"/>
        <v>563376.75051839999</v>
      </c>
      <c r="BU887" s="144">
        <f t="shared" si="710"/>
        <v>25726314.447686397</v>
      </c>
      <c r="BV887" s="145">
        <f t="shared" si="664"/>
        <v>110323361.44214398</v>
      </c>
      <c r="BW887" s="146">
        <f>INDEX(รายได้แยกตามสิทธิ!$Q:$Q,MATCH(CalBudget2567!$D887,รายได้แยกตามสิทธิ!$B:$B,0))</f>
        <v>0.41</v>
      </c>
      <c r="BX887" s="145">
        <f t="shared" si="711"/>
        <v>45232578.191279031</v>
      </c>
      <c r="BY887" s="141"/>
      <c r="BZ887" s="143">
        <f t="shared" si="712"/>
        <v>183349</v>
      </c>
      <c r="CA887" s="138">
        <f>INDEX(ผลงานOPDVisit_HDC!$C:$C,MATCH(CalBudget2567!$D887,ผลงานOPDVisit_HDC!$A:$A,0))</f>
        <v>183349</v>
      </c>
      <c r="CB887" s="138">
        <f t="shared" si="713"/>
        <v>0</v>
      </c>
    </row>
    <row r="888" spans="1:80" hidden="1" x14ac:dyDescent="0.7">
      <c r="A888" s="136">
        <f>COUNTA($D$16:D888)</f>
        <v>873</v>
      </c>
      <c r="B888" s="1">
        <v>12</v>
      </c>
      <c r="C888" s="2" t="s">
        <v>73</v>
      </c>
      <c r="D888" s="91" t="s">
        <v>946</v>
      </c>
      <c r="E888" s="3" t="s">
        <v>1831</v>
      </c>
      <c r="F888" s="4" t="s">
        <v>1876</v>
      </c>
      <c r="G888" s="1">
        <v>5</v>
      </c>
      <c r="H888" s="3" t="s">
        <v>2964</v>
      </c>
      <c r="I888" s="137">
        <f>INDEX(รายได้แยกตามสิทธิ!$D:$D,MATCH(CalBudget2567!$D888,รายได้แยกตามสิทธิ!$B:$B,0))</f>
        <v>10365436</v>
      </c>
      <c r="J888" s="138">
        <f>INDEX(ผลงานOPDVisit_HDC!$F:$F,MATCH(CalBudget2567!$D888,ผลงานOPDVisit_HDC!$A:$A,0))</f>
        <v>36297</v>
      </c>
      <c r="K888" s="138">
        <f t="shared" si="665"/>
        <v>285.57280215995814</v>
      </c>
      <c r="L888" s="139">
        <f t="shared" si="666"/>
        <v>43556.4</v>
      </c>
      <c r="M888" s="140">
        <f t="shared" si="667"/>
        <v>43556.4</v>
      </c>
      <c r="N888" s="141">
        <f t="shared" si="668"/>
        <v>293.11192413698103</v>
      </c>
      <c r="O888" s="142">
        <f t="shared" si="669"/>
        <v>12766900.212480001</v>
      </c>
      <c r="P888" s="143">
        <f>INDEX(รายได้แยกตามสิทธิ!$E:$E,MATCH(CalBudget2567!$D888,รายได้แยกตามสิทธิ!$B:$B,0))</f>
        <v>3833564.63</v>
      </c>
      <c r="Q888" s="138">
        <f>INDEX(ผลงานOPDVisit_HDC!$D:$D,MATCH(CalBudget2567!$D888,ผลงานOPDVisit_HDC!$A:$A,0))</f>
        <v>11564</v>
      </c>
      <c r="R888" s="138">
        <f t="shared" si="670"/>
        <v>331.50852905569008</v>
      </c>
      <c r="S888" s="139">
        <f t="shared" si="671"/>
        <v>13876.8</v>
      </c>
      <c r="T888" s="140">
        <f t="shared" si="672"/>
        <v>13876.8</v>
      </c>
      <c r="U888" s="141">
        <f t="shared" si="673"/>
        <v>340.26035422276027</v>
      </c>
      <c r="V888" s="142">
        <f t="shared" si="674"/>
        <v>4721724.8834783994</v>
      </c>
      <c r="W888" s="143">
        <f>INDEX(รายได้แยกตามสิทธิ!$F:$F,MATCH(CalBudget2567!$D888,รายได้แยกตามสิทธิ!$B:$B,0))</f>
        <v>257001.75</v>
      </c>
      <c r="X888" s="138">
        <f>INDEX(ผลงานOPDVisit_HDC!$E:$E,MATCH(CalBudget2567!$D888,ผลงานOPDVisit_HDC!$A:$A,0))</f>
        <v>2128</v>
      </c>
      <c r="Y888" s="138">
        <f t="shared" si="675"/>
        <v>120.77149906015038</v>
      </c>
      <c r="Z888" s="139">
        <f t="shared" si="676"/>
        <v>2553.6</v>
      </c>
      <c r="AA888" s="140">
        <f t="shared" si="677"/>
        <v>2553.6</v>
      </c>
      <c r="AB888" s="141">
        <f t="shared" si="678"/>
        <v>123.95986663533834</v>
      </c>
      <c r="AC888" s="142">
        <f t="shared" si="679"/>
        <v>316543.91544000001</v>
      </c>
      <c r="AD888" s="143">
        <f>INDEX(รายได้แยกตามสิทธิ!$G:$G,MATCH(CalBudget2567!$D888,รายได้แยกตามสิทธิ!$B:$B,0))</f>
        <v>36690</v>
      </c>
      <c r="AE888" s="138">
        <f>INDEX(ผลงานOPDVisit_HDC!$G:$G,MATCH(CalBudget2567!$D888,ผลงานOPDVisit_HDC!$A:$A,0))</f>
        <v>31</v>
      </c>
      <c r="AF888" s="138">
        <f t="shared" si="680"/>
        <v>1183.5483870967741</v>
      </c>
      <c r="AG888" s="139">
        <f t="shared" si="681"/>
        <v>37.199999999999996</v>
      </c>
      <c r="AH888" s="140">
        <f t="shared" si="682"/>
        <v>37.199999999999996</v>
      </c>
      <c r="AI888" s="141">
        <f t="shared" si="683"/>
        <v>1214.7940645161291</v>
      </c>
      <c r="AJ888" s="142">
        <f t="shared" si="684"/>
        <v>45190.339199999995</v>
      </c>
      <c r="AK888" s="143">
        <f>INDEX(รายได้แยกตามสิทธิ!$H:$H,MATCH(CalBudget2567!$D888,รายได้แยกตามสิทธิ!$B:$B,0))</f>
        <v>4950126.8</v>
      </c>
      <c r="AL888" s="138">
        <f>INDEX(ผลงานOPDVisit_HDC!$K:$K,MATCH(CalBudget2567!$D888,ผลงานOPDVisit_HDC!$A:$A,0))</f>
        <v>2598</v>
      </c>
      <c r="AM888" s="138">
        <f t="shared" si="685"/>
        <v>1905.3605850654349</v>
      </c>
      <c r="AN888" s="139">
        <f t="shared" si="686"/>
        <v>3117.6</v>
      </c>
      <c r="AO888" s="140">
        <f t="shared" si="687"/>
        <v>3117.6</v>
      </c>
      <c r="AP888" s="141">
        <f t="shared" si="688"/>
        <v>1955.6621045111624</v>
      </c>
      <c r="AQ888" s="142">
        <f t="shared" si="689"/>
        <v>6096972.1770239994</v>
      </c>
      <c r="AR888" s="144">
        <f t="shared" si="663"/>
        <v>23947331.527622402</v>
      </c>
      <c r="AS888" s="143">
        <f>INDEX(รายได้แยกตามสิทธิ!$I:$I,MATCH(CalBudget2567!$D888,รายได้แยกตามสิทธิ!$B:$B,0))</f>
        <v>7829818.21</v>
      </c>
      <c r="AT888" s="138">
        <f>INDEX(ผลงานAdjRw_DHES!$D:$D,MATCH(CalBudget2567!$D888,ผลงานAdjRw_DHES!$B:$B,0))</f>
        <v>865.30269999999985</v>
      </c>
      <c r="AU888" s="143">
        <f t="shared" si="690"/>
        <v>9048.6464563210084</v>
      </c>
      <c r="AV888" s="139">
        <f t="shared" si="691"/>
        <v>1038.3632399999997</v>
      </c>
      <c r="AW888" s="140">
        <f t="shared" si="692"/>
        <v>1038.3632399999997</v>
      </c>
      <c r="AX888" s="141">
        <f t="shared" si="693"/>
        <v>9287.5307227678823</v>
      </c>
      <c r="AY888" s="142">
        <f t="shared" si="694"/>
        <v>9643830.4928927962</v>
      </c>
      <c r="AZ888" s="143">
        <f>INDEX(รายได้แยกตามสิทธิ!$J:$J,MATCH(CalBudget2567!$D888,รายได้แยกตามสิทธิ!$B:$B,0))</f>
        <v>652467.47</v>
      </c>
      <c r="BA888" s="138">
        <f>INDEX(ผลงานAdjRw_DHES!$F:$F,MATCH(CalBudget2567!$D888,ผลงานAdjRw_DHES!$B:$B,0))</f>
        <v>64.482399999999998</v>
      </c>
      <c r="BB888" s="143">
        <f t="shared" si="695"/>
        <v>10118.535755492972</v>
      </c>
      <c r="BC888" s="139">
        <f t="shared" si="696"/>
        <v>77.378879999999995</v>
      </c>
      <c r="BD888" s="140">
        <f t="shared" si="697"/>
        <v>77.378879999999995</v>
      </c>
      <c r="BE888" s="141">
        <f t="shared" si="698"/>
        <v>10385.665099437987</v>
      </c>
      <c r="BF888" s="142">
        <f t="shared" si="699"/>
        <v>803631.13344959996</v>
      </c>
      <c r="BG888" s="143">
        <f>INDEX(รายได้แยกตามสิทธิ!$K:$K,MATCH(CalBudget2567!$D888,รายได้แยกตามสิทธิ!$B:$B,0))</f>
        <v>64748.5</v>
      </c>
      <c r="BH888" s="138">
        <f>INDEX(ผลงานAdjRw_DHES!$E:$E,MATCH(CalBudget2567!$D888,ผลงานAdjRw_DHES!$B:$B,0))</f>
        <v>16.1203</v>
      </c>
      <c r="BI888" s="143">
        <f t="shared" si="700"/>
        <v>4016.5815772659316</v>
      </c>
      <c r="BJ888" s="139">
        <f t="shared" si="701"/>
        <v>19.344359999999998</v>
      </c>
      <c r="BK888" s="140">
        <f t="shared" si="702"/>
        <v>19.344359999999998</v>
      </c>
      <c r="BL888" s="141">
        <f t="shared" si="703"/>
        <v>4122.6193309057526</v>
      </c>
      <c r="BM888" s="142">
        <f t="shared" si="704"/>
        <v>79749.432480000003</v>
      </c>
      <c r="BN888" s="143">
        <f>INDEX(รายได้แยกตามสิทธิ!$N:$N,MATCH(CalBudget2567!$D888,รายได้แยกตามสิทธิ!$B:$B,0))</f>
        <v>234285.58</v>
      </c>
      <c r="BO888" s="138">
        <f>INDEX(ผลงานAdjRw_DHES!$I:$I,MATCH(CalBudget2567!$D888,ผลงานAdjRw_DHES!$B:$B,0))</f>
        <v>22.288600000000002</v>
      </c>
      <c r="BP888" s="143">
        <f t="shared" si="705"/>
        <v>10511.453388727869</v>
      </c>
      <c r="BQ888" s="139">
        <f t="shared" si="706"/>
        <v>26.746320000000001</v>
      </c>
      <c r="BR888" s="140">
        <f t="shared" si="707"/>
        <v>26.746320000000001</v>
      </c>
      <c r="BS888" s="141">
        <f t="shared" si="708"/>
        <v>10788.955758190285</v>
      </c>
      <c r="BT888" s="142">
        <f t="shared" si="709"/>
        <v>288564.8631744</v>
      </c>
      <c r="BU888" s="144">
        <f t="shared" si="710"/>
        <v>10815775.921996795</v>
      </c>
      <c r="BV888" s="145">
        <f t="shared" si="664"/>
        <v>34763107.449619196</v>
      </c>
      <c r="BW888" s="146">
        <f>INDEX(รายได้แยกตามสิทธิ!$Q:$Q,MATCH(CalBudget2567!$D888,รายได้แยกตามสิทธิ!$B:$B,0))</f>
        <v>0.34</v>
      </c>
      <c r="BX888" s="145">
        <f t="shared" si="711"/>
        <v>11819456.532870527</v>
      </c>
      <c r="BY888" s="141"/>
      <c r="BZ888" s="143">
        <f t="shared" si="712"/>
        <v>52618</v>
      </c>
      <c r="CA888" s="138">
        <f>INDEX(ผลงานOPDVisit_HDC!$C:$C,MATCH(CalBudget2567!$D888,ผลงานOPDVisit_HDC!$A:$A,0))</f>
        <v>52618</v>
      </c>
      <c r="CB888" s="138">
        <f t="shared" si="713"/>
        <v>0</v>
      </c>
    </row>
    <row r="889" spans="1:80" hidden="1" x14ac:dyDescent="0.7">
      <c r="A889" s="136">
        <f>COUNTA($D$16:D889)</f>
        <v>874</v>
      </c>
      <c r="B889" s="1">
        <v>12</v>
      </c>
      <c r="C889" s="2" t="s">
        <v>73</v>
      </c>
      <c r="D889" s="91" t="s">
        <v>947</v>
      </c>
      <c r="E889" s="3" t="s">
        <v>1832</v>
      </c>
      <c r="F889" s="4" t="s">
        <v>1876</v>
      </c>
      <c r="G889" s="1">
        <v>10</v>
      </c>
      <c r="H889" s="3" t="s">
        <v>2962</v>
      </c>
      <c r="I889" s="137">
        <f>INDEX(รายได้แยกตามสิทธิ!$D:$D,MATCH(CalBudget2567!$D889,รายได้แยกตามสิทธิ!$B:$B,0))</f>
        <v>50970780.719999999</v>
      </c>
      <c r="J889" s="138">
        <f>INDEX(ผลงานOPDVisit_HDC!$F:$F,MATCH(CalBudget2567!$D889,ผลงานOPDVisit_HDC!$A:$A,0))</f>
        <v>87224</v>
      </c>
      <c r="K889" s="138">
        <f t="shared" si="665"/>
        <v>584.3664670274236</v>
      </c>
      <c r="L889" s="139">
        <f t="shared" si="666"/>
        <v>104668.8</v>
      </c>
      <c r="M889" s="140">
        <f t="shared" si="667"/>
        <v>104668.8</v>
      </c>
      <c r="N889" s="141">
        <f t="shared" si="668"/>
        <v>599.79374175694761</v>
      </c>
      <c r="O889" s="142">
        <f t="shared" si="669"/>
        <v>62779691.197209597</v>
      </c>
      <c r="P889" s="143">
        <f>INDEX(รายได้แยกตามสิทธิ!$E:$E,MATCH(CalBudget2567!$D889,รายได้แยกตามสิทธิ!$B:$B,0))</f>
        <v>14491324.57</v>
      </c>
      <c r="Q889" s="138">
        <f>INDEX(ผลงานOPDVisit_HDC!$D:$D,MATCH(CalBudget2567!$D889,ผลงานOPDVisit_HDC!$A:$A,0))</f>
        <v>27845</v>
      </c>
      <c r="R889" s="138">
        <f t="shared" si="670"/>
        <v>520.42824815945414</v>
      </c>
      <c r="S889" s="139">
        <f t="shared" si="671"/>
        <v>33414</v>
      </c>
      <c r="T889" s="140">
        <f t="shared" si="672"/>
        <v>33414</v>
      </c>
      <c r="U889" s="141">
        <f t="shared" si="673"/>
        <v>534.16755391086372</v>
      </c>
      <c r="V889" s="142">
        <f t="shared" si="674"/>
        <v>17848674.646377601</v>
      </c>
      <c r="W889" s="143">
        <f>INDEX(รายได้แยกตามสิทธิ!$F:$F,MATCH(CalBudget2567!$D889,รายได้แยกตามสิทธิ!$B:$B,0))</f>
        <v>1602368.43</v>
      </c>
      <c r="X889" s="138">
        <f>INDEX(ผลงานOPDVisit_HDC!$E:$E,MATCH(CalBudget2567!$D889,ผลงานOPDVisit_HDC!$A:$A,0))</f>
        <v>5672</v>
      </c>
      <c r="Y889" s="138">
        <f t="shared" si="675"/>
        <v>282.50501234132582</v>
      </c>
      <c r="Z889" s="139">
        <f t="shared" si="676"/>
        <v>6806.4</v>
      </c>
      <c r="AA889" s="140">
        <f t="shared" si="677"/>
        <v>6806.4</v>
      </c>
      <c r="AB889" s="141">
        <f t="shared" si="678"/>
        <v>289.96314466713682</v>
      </c>
      <c r="AC889" s="142">
        <f t="shared" si="679"/>
        <v>1973605.1478623999</v>
      </c>
      <c r="AD889" s="143">
        <f>INDEX(รายได้แยกตามสิทธิ!$G:$G,MATCH(CalBudget2567!$D889,รายได้แยกตามสิทธิ!$B:$B,0))</f>
        <v>9687</v>
      </c>
      <c r="AE889" s="138">
        <f>INDEX(ผลงานOPDVisit_HDC!$G:$G,MATCH(CalBudget2567!$D889,ผลงานOPDVisit_HDC!$A:$A,0))</f>
        <v>0</v>
      </c>
      <c r="AF889" s="138">
        <f t="shared" si="680"/>
        <v>0</v>
      </c>
      <c r="AG889" s="139">
        <f t="shared" si="681"/>
        <v>0</v>
      </c>
      <c r="AH889" s="140">
        <f t="shared" si="682"/>
        <v>0</v>
      </c>
      <c r="AI889" s="141">
        <f t="shared" si="683"/>
        <v>0</v>
      </c>
      <c r="AJ889" s="142">
        <f t="shared" si="684"/>
        <v>0</v>
      </c>
      <c r="AK889" s="143">
        <f>INDEX(รายได้แยกตามสิทธิ!$H:$H,MATCH(CalBudget2567!$D889,รายได้แยกตามสิทธิ!$B:$B,0))</f>
        <v>2409418.0299999998</v>
      </c>
      <c r="AL889" s="138">
        <f>INDEX(ผลงานOPDVisit_HDC!$K:$K,MATCH(CalBudget2567!$D889,ผลงานOPDVisit_HDC!$A:$A,0))</f>
        <v>2677</v>
      </c>
      <c r="AM889" s="138">
        <f t="shared" si="685"/>
        <v>900.04409039970108</v>
      </c>
      <c r="AN889" s="139">
        <f t="shared" si="686"/>
        <v>3212.4</v>
      </c>
      <c r="AO889" s="140">
        <f t="shared" si="687"/>
        <v>3212.4</v>
      </c>
      <c r="AP889" s="141">
        <f t="shared" si="688"/>
        <v>923.80525438625318</v>
      </c>
      <c r="AQ889" s="142">
        <f t="shared" si="689"/>
        <v>2967631.9991903999</v>
      </c>
      <c r="AR889" s="144">
        <f t="shared" si="663"/>
        <v>85569602.99064</v>
      </c>
      <c r="AS889" s="143">
        <f>INDEX(รายได้แยกตามสิทธิ!$I:$I,MATCH(CalBudget2567!$D889,รายได้แยกตามสิทธิ!$B:$B,0))</f>
        <v>67359945.650000006</v>
      </c>
      <c r="AT889" s="138">
        <f>INDEX(ผลงานAdjRw_DHES!$D:$D,MATCH(CalBudget2567!$D889,ผลงานAdjRw_DHES!$B:$B,0))</f>
        <v>4694.7561000000005</v>
      </c>
      <c r="AU889" s="143">
        <f t="shared" si="690"/>
        <v>14347.911630595676</v>
      </c>
      <c r="AV889" s="139">
        <f t="shared" si="691"/>
        <v>5633.7073200000004</v>
      </c>
      <c r="AW889" s="140">
        <f t="shared" si="692"/>
        <v>5633.7073200000004</v>
      </c>
      <c r="AX889" s="141">
        <f t="shared" si="693"/>
        <v>14726.696497643401</v>
      </c>
      <c r="AY889" s="142">
        <f t="shared" si="694"/>
        <v>82965897.858191997</v>
      </c>
      <c r="AZ889" s="143">
        <f>INDEX(รายได้แยกตามสิทธิ!$J:$J,MATCH(CalBudget2567!$D889,รายได้แยกตามสิทธิ!$B:$B,0))</f>
        <v>8322721.7999999998</v>
      </c>
      <c r="BA889" s="138">
        <f>INDEX(ผลงานAdjRw_DHES!$F:$F,MATCH(CalBudget2567!$D889,ผลงานAdjRw_DHES!$B:$B,0))</f>
        <v>244.28130000000002</v>
      </c>
      <c r="BB889" s="143">
        <f t="shared" si="695"/>
        <v>34070.237058669656</v>
      </c>
      <c r="BC889" s="139">
        <f t="shared" si="696"/>
        <v>293.13756000000001</v>
      </c>
      <c r="BD889" s="140">
        <f t="shared" si="697"/>
        <v>293.13756000000001</v>
      </c>
      <c r="BE889" s="141">
        <f t="shared" si="698"/>
        <v>34969.691317018536</v>
      </c>
      <c r="BF889" s="142">
        <f t="shared" si="699"/>
        <v>10250929.986624001</v>
      </c>
      <c r="BG889" s="143">
        <f>INDEX(รายได้แยกตามสิทธิ!$K:$K,MATCH(CalBudget2567!$D889,รายได้แยกตามสิทธิ!$B:$B,0))</f>
        <v>1750113.82</v>
      </c>
      <c r="BH889" s="138">
        <f>INDEX(ผลงานAdjRw_DHES!$E:$E,MATCH(CalBudget2567!$D889,ผลงานAdjRw_DHES!$B:$B,0))</f>
        <v>139.6404</v>
      </c>
      <c r="BI889" s="143">
        <f t="shared" si="700"/>
        <v>12533.004918347413</v>
      </c>
      <c r="BJ889" s="139">
        <f t="shared" si="701"/>
        <v>167.56847999999999</v>
      </c>
      <c r="BK889" s="140">
        <f t="shared" si="702"/>
        <v>167.56847999999999</v>
      </c>
      <c r="BL889" s="141">
        <f t="shared" si="703"/>
        <v>12863.876248191784</v>
      </c>
      <c r="BM889" s="142">
        <f t="shared" si="704"/>
        <v>2155580.1898176</v>
      </c>
      <c r="BN889" s="143">
        <f>INDEX(รายได้แยกตามสิทธิ!$N:$N,MATCH(CalBudget2567!$D889,รายได้แยกตามสิทธิ!$B:$B,0))</f>
        <v>2110462.5499999998</v>
      </c>
      <c r="BO889" s="138">
        <f>INDEX(ผลงานAdjRw_DHES!$I:$I,MATCH(CalBudget2567!$D889,ผลงานAdjRw_DHES!$B:$B,0))</f>
        <v>423.62509999999918</v>
      </c>
      <c r="BP889" s="143">
        <f t="shared" si="705"/>
        <v>4981.9110104665751</v>
      </c>
      <c r="BQ889" s="139">
        <f t="shared" si="706"/>
        <v>508.35011999999898</v>
      </c>
      <c r="BR889" s="140">
        <f t="shared" si="707"/>
        <v>508.35011999999898</v>
      </c>
      <c r="BS889" s="141">
        <f t="shared" si="708"/>
        <v>5113.4334611428931</v>
      </c>
      <c r="BT889" s="142">
        <f t="shared" si="709"/>
        <v>2599414.5135839996</v>
      </c>
      <c r="BU889" s="144">
        <f t="shared" si="710"/>
        <v>97971822.54821761</v>
      </c>
      <c r="BV889" s="145">
        <f t="shared" si="664"/>
        <v>183541425.53885761</v>
      </c>
      <c r="BW889" s="146">
        <f>INDEX(รายได้แยกตามสิทธิ!$Q:$Q,MATCH(CalBudget2567!$D889,รายได้แยกตามสิทธิ!$B:$B,0))</f>
        <v>0.5</v>
      </c>
      <c r="BX889" s="145">
        <f t="shared" si="711"/>
        <v>91770712.769428805</v>
      </c>
      <c r="BY889" s="141"/>
      <c r="BZ889" s="143">
        <f t="shared" si="712"/>
        <v>123418</v>
      </c>
      <c r="CA889" s="138">
        <f>INDEX(ผลงานOPDVisit_HDC!$C:$C,MATCH(CalBudget2567!$D889,ผลงานOPDVisit_HDC!$A:$A,0))</f>
        <v>123418</v>
      </c>
      <c r="CB889" s="138">
        <f t="shared" si="713"/>
        <v>0</v>
      </c>
    </row>
    <row r="890" spans="1:80" hidden="1" x14ac:dyDescent="0.7">
      <c r="A890" s="136">
        <f>COUNTA($D$16:D890)</f>
        <v>875</v>
      </c>
      <c r="B890" s="1">
        <v>12</v>
      </c>
      <c r="C890" s="2" t="s">
        <v>73</v>
      </c>
      <c r="D890" s="91" t="s">
        <v>948</v>
      </c>
      <c r="E890" s="3" t="s">
        <v>1833</v>
      </c>
      <c r="F890" s="4" t="s">
        <v>1876</v>
      </c>
      <c r="G890" s="1">
        <v>10</v>
      </c>
      <c r="H890" s="3" t="s">
        <v>2962</v>
      </c>
      <c r="I890" s="137">
        <f>INDEX(รายได้แยกตามสิทธิ!$D:$D,MATCH(CalBudget2567!$D890,รายได้แยกตามสิทธิ!$B:$B,0))</f>
        <v>29653481</v>
      </c>
      <c r="J890" s="138">
        <f>INDEX(ผลงานOPDVisit_HDC!$F:$F,MATCH(CalBudget2567!$D890,ผลงานOPDVisit_HDC!$A:$A,0))</f>
        <v>71181</v>
      </c>
      <c r="K890" s="138">
        <f t="shared" si="665"/>
        <v>416.5926441044661</v>
      </c>
      <c r="L890" s="139">
        <f t="shared" si="666"/>
        <v>85417.2</v>
      </c>
      <c r="M890" s="140">
        <f t="shared" si="667"/>
        <v>85417.2</v>
      </c>
      <c r="N890" s="141">
        <f t="shared" si="668"/>
        <v>427.590689908824</v>
      </c>
      <c r="O890" s="142">
        <f t="shared" si="669"/>
        <v>36523599.478079997</v>
      </c>
      <c r="P890" s="143">
        <f>INDEX(รายได้แยกตามสิทธิ!$E:$E,MATCH(CalBudget2567!$D890,รายได้แยกตามสิทธิ!$B:$B,0))</f>
        <v>23662744.16</v>
      </c>
      <c r="Q890" s="138">
        <f>INDEX(ผลงานOPDVisit_HDC!$D:$D,MATCH(CalBudget2567!$D890,ผลงานOPDVisit_HDC!$A:$A,0))</f>
        <v>30998</v>
      </c>
      <c r="R890" s="138">
        <f t="shared" si="670"/>
        <v>763.36357700496808</v>
      </c>
      <c r="S890" s="139">
        <f t="shared" si="671"/>
        <v>37197.599999999999</v>
      </c>
      <c r="T890" s="140">
        <f t="shared" si="672"/>
        <v>37197.599999999999</v>
      </c>
      <c r="U890" s="141">
        <f t="shared" si="673"/>
        <v>783.51637543789923</v>
      </c>
      <c r="V890" s="142">
        <f t="shared" si="674"/>
        <v>29144928.7269888</v>
      </c>
      <c r="W890" s="143">
        <f>INDEX(รายได้แยกตามสิทธิ!$F:$F,MATCH(CalBudget2567!$D890,รายได้แยกตามสิทธิ!$B:$B,0))</f>
        <v>769963.33</v>
      </c>
      <c r="X890" s="138">
        <f>INDEX(ผลงานOPDVisit_HDC!$E:$E,MATCH(CalBudget2567!$D890,ผลงานOPDVisit_HDC!$A:$A,0))</f>
        <v>5102</v>
      </c>
      <c r="Y890" s="138">
        <f t="shared" si="675"/>
        <v>150.91401999215992</v>
      </c>
      <c r="Z890" s="139">
        <f t="shared" si="676"/>
        <v>6122.4</v>
      </c>
      <c r="AA890" s="140">
        <f t="shared" si="677"/>
        <v>6122.4</v>
      </c>
      <c r="AB890" s="141">
        <f t="shared" si="678"/>
        <v>154.89815011995293</v>
      </c>
      <c r="AC890" s="142">
        <f t="shared" si="679"/>
        <v>948348.43429439981</v>
      </c>
      <c r="AD890" s="143">
        <f>INDEX(รายได้แยกตามสิทธิ!$G:$G,MATCH(CalBudget2567!$D890,รายได้แยกตามสิทธิ!$B:$B,0))</f>
        <v>0</v>
      </c>
      <c r="AE890" s="138">
        <f>INDEX(ผลงานOPDVisit_HDC!$G:$G,MATCH(CalBudget2567!$D890,ผลงานOPDVisit_HDC!$A:$A,0))</f>
        <v>82</v>
      </c>
      <c r="AF890" s="138">
        <f t="shared" si="680"/>
        <v>0</v>
      </c>
      <c r="AG890" s="139">
        <f t="shared" si="681"/>
        <v>98.399999999999991</v>
      </c>
      <c r="AH890" s="140">
        <f t="shared" si="682"/>
        <v>98.399999999999991</v>
      </c>
      <c r="AI890" s="141">
        <f t="shared" si="683"/>
        <v>0</v>
      </c>
      <c r="AJ890" s="142">
        <f t="shared" si="684"/>
        <v>0</v>
      </c>
      <c r="AK890" s="143">
        <f>INDEX(รายได้แยกตามสิทธิ!$H:$H,MATCH(CalBudget2567!$D890,รายได้แยกตามสิทธิ!$B:$B,0))</f>
        <v>2117029.46</v>
      </c>
      <c r="AL890" s="138">
        <f>INDEX(ผลงานOPDVisit_HDC!$K:$K,MATCH(CalBudget2567!$D890,ผลงานOPDVisit_HDC!$A:$A,0))</f>
        <v>2627</v>
      </c>
      <c r="AM890" s="138">
        <f t="shared" si="685"/>
        <v>805.87341454130183</v>
      </c>
      <c r="AN890" s="139">
        <f t="shared" si="686"/>
        <v>3152.4</v>
      </c>
      <c r="AO890" s="140">
        <f t="shared" si="687"/>
        <v>3152.4</v>
      </c>
      <c r="AP890" s="141">
        <f t="shared" si="688"/>
        <v>827.14847268519225</v>
      </c>
      <c r="AQ890" s="142">
        <f t="shared" si="689"/>
        <v>2607502.8452928001</v>
      </c>
      <c r="AR890" s="144">
        <f t="shared" si="663"/>
        <v>69224379.484656006</v>
      </c>
      <c r="AS890" s="143">
        <f>INDEX(รายได้แยกตามสิทธิ!$I:$I,MATCH(CalBudget2567!$D890,รายได้แยกตามสิทธิ!$B:$B,0))</f>
        <v>29562540.260000002</v>
      </c>
      <c r="AT890" s="138">
        <f>INDEX(ผลงานAdjRw_DHES!$D:$D,MATCH(CalBudget2567!$D890,ผลงานAdjRw_DHES!$B:$B,0))</f>
        <v>2799.0406000000003</v>
      </c>
      <c r="AU890" s="143">
        <f t="shared" si="690"/>
        <v>10561.668973290347</v>
      </c>
      <c r="AV890" s="139">
        <f t="shared" si="691"/>
        <v>3358.8487200000004</v>
      </c>
      <c r="AW890" s="140">
        <f t="shared" si="692"/>
        <v>3358.8487200000004</v>
      </c>
      <c r="AX890" s="141">
        <f t="shared" si="693"/>
        <v>10840.497034185211</v>
      </c>
      <c r="AY890" s="142">
        <f t="shared" si="694"/>
        <v>36411589.587436795</v>
      </c>
      <c r="AZ890" s="143">
        <f>INDEX(รายได้แยกตามสิทธิ!$J:$J,MATCH(CalBudget2567!$D890,รายได้แยกตามสิทธิ!$B:$B,0))</f>
        <v>2442112.1</v>
      </c>
      <c r="BA890" s="138">
        <f>INDEX(ผลงานAdjRw_DHES!$F:$F,MATCH(CalBudget2567!$D890,ผลงานAdjRw_DHES!$B:$B,0))</f>
        <v>202.57529999999997</v>
      </c>
      <c r="BB890" s="143">
        <f t="shared" si="695"/>
        <v>12055.330042705109</v>
      </c>
      <c r="BC890" s="139">
        <f t="shared" si="696"/>
        <v>243.09035999999995</v>
      </c>
      <c r="BD890" s="140">
        <f t="shared" si="697"/>
        <v>243.09035999999995</v>
      </c>
      <c r="BE890" s="141">
        <f t="shared" si="698"/>
        <v>12373.590755832523</v>
      </c>
      <c r="BF890" s="142">
        <f t="shared" si="699"/>
        <v>3007900.6313279998</v>
      </c>
      <c r="BG890" s="143">
        <f>INDEX(รายได้แยกตามสิทธิ!$K:$K,MATCH(CalBudget2567!$D890,รายได้แยกตามสิทธิ!$B:$B,0))</f>
        <v>425527.24</v>
      </c>
      <c r="BH890" s="138">
        <f>INDEX(ผลงานAdjRw_DHES!$E:$E,MATCH(CalBudget2567!$D890,ผลงานAdjRw_DHES!$B:$B,0))</f>
        <v>58.91810000000001</v>
      </c>
      <c r="BI890" s="143">
        <f t="shared" si="700"/>
        <v>7222.3517051636072</v>
      </c>
      <c r="BJ890" s="139">
        <f t="shared" si="701"/>
        <v>70.701720000000009</v>
      </c>
      <c r="BK890" s="140">
        <f t="shared" si="702"/>
        <v>70.701720000000009</v>
      </c>
      <c r="BL890" s="141">
        <f t="shared" si="703"/>
        <v>7413.021790179926</v>
      </c>
      <c r="BM890" s="142">
        <f t="shared" si="704"/>
        <v>524113.39096319996</v>
      </c>
      <c r="BN890" s="143">
        <f>INDEX(รายได้แยกตามสิทธิ!$N:$N,MATCH(CalBudget2567!$D890,รายได้แยกตามสิทธิ!$B:$B,0))</f>
        <v>645197.94999999995</v>
      </c>
      <c r="BO890" s="138">
        <f>INDEX(ผลงานAdjRw_DHES!$I:$I,MATCH(CalBudget2567!$D890,ผลงานAdjRw_DHES!$B:$B,0))</f>
        <v>322.74009999999987</v>
      </c>
      <c r="BP890" s="143">
        <f t="shared" si="705"/>
        <v>1999.125457295205</v>
      </c>
      <c r="BQ890" s="139">
        <f t="shared" si="706"/>
        <v>387.28811999999982</v>
      </c>
      <c r="BR890" s="140">
        <f t="shared" si="707"/>
        <v>387.28811999999982</v>
      </c>
      <c r="BS890" s="141">
        <f t="shared" si="708"/>
        <v>2051.9023693677987</v>
      </c>
      <c r="BT890" s="142">
        <f t="shared" si="709"/>
        <v>794677.41105599992</v>
      </c>
      <c r="BU890" s="144">
        <f t="shared" si="710"/>
        <v>40738281.020783991</v>
      </c>
      <c r="BV890" s="145">
        <f t="shared" si="664"/>
        <v>109962660.50544</v>
      </c>
      <c r="BW890" s="146">
        <f>INDEX(รายได้แยกตามสิทธิ!$Q:$Q,MATCH(CalBudget2567!$D890,รายได้แยกตามสิทธิ!$B:$B,0))</f>
        <v>0.41</v>
      </c>
      <c r="BX890" s="145">
        <f t="shared" si="711"/>
        <v>45084690.807230398</v>
      </c>
      <c r="BY890" s="141"/>
      <c r="BZ890" s="143">
        <f t="shared" si="712"/>
        <v>109990</v>
      </c>
      <c r="CA890" s="138">
        <f>INDEX(ผลงานOPDVisit_HDC!$C:$C,MATCH(CalBudget2567!$D890,ผลงานOPDVisit_HDC!$A:$A,0))</f>
        <v>109990</v>
      </c>
      <c r="CB890" s="138">
        <f t="shared" si="713"/>
        <v>0</v>
      </c>
    </row>
    <row r="891" spans="1:80" hidden="1" x14ac:dyDescent="0.7">
      <c r="A891" s="136">
        <f>COUNTA($D$16:D891)</f>
        <v>876</v>
      </c>
      <c r="B891" s="1">
        <v>12</v>
      </c>
      <c r="C891" s="2" t="s">
        <v>73</v>
      </c>
      <c r="D891" s="91" t="s">
        <v>949</v>
      </c>
      <c r="E891" s="3" t="s">
        <v>1834</v>
      </c>
      <c r="F891" s="4" t="s">
        <v>1876</v>
      </c>
      <c r="G891" s="1">
        <v>5</v>
      </c>
      <c r="H891" s="3" t="s">
        <v>2964</v>
      </c>
      <c r="I891" s="137">
        <f>INDEX(รายได้แยกตามสิทธิ!$D:$D,MATCH(CalBudget2567!$D891,รายได้แยกตามสิทธิ!$B:$B,0))</f>
        <v>15510738.550000001</v>
      </c>
      <c r="J891" s="138">
        <f>INDEX(ผลงานOPDVisit_HDC!$F:$F,MATCH(CalBudget2567!$D891,ผลงานOPDVisit_HDC!$A:$A,0))</f>
        <v>34796</v>
      </c>
      <c r="K891" s="138">
        <f t="shared" si="665"/>
        <v>445.7621148982642</v>
      </c>
      <c r="L891" s="139">
        <f t="shared" si="666"/>
        <v>41755.199999999997</v>
      </c>
      <c r="M891" s="140">
        <f t="shared" si="667"/>
        <v>41755.199999999997</v>
      </c>
      <c r="N891" s="141">
        <f t="shared" si="668"/>
        <v>457.53023473157839</v>
      </c>
      <c r="O891" s="142">
        <f t="shared" si="669"/>
        <v>19104266.457264002</v>
      </c>
      <c r="P891" s="143">
        <f>INDEX(รายได้แยกตามสิทธิ!$E:$E,MATCH(CalBudget2567!$D891,รายได้แยกตามสิทธิ!$B:$B,0))</f>
        <v>1636871.13</v>
      </c>
      <c r="Q891" s="138">
        <f>INDEX(ผลงานOPDVisit_HDC!$D:$D,MATCH(CalBudget2567!$D891,ผลงานOPDVisit_HDC!$A:$A,0))</f>
        <v>3282</v>
      </c>
      <c r="R891" s="138">
        <f t="shared" si="670"/>
        <v>498.74196526508223</v>
      </c>
      <c r="S891" s="139">
        <f t="shared" si="671"/>
        <v>3938.3999999999996</v>
      </c>
      <c r="T891" s="140">
        <f t="shared" si="672"/>
        <v>3938.3999999999996</v>
      </c>
      <c r="U891" s="141">
        <f t="shared" si="673"/>
        <v>511.90875314808039</v>
      </c>
      <c r="V891" s="142">
        <f t="shared" si="674"/>
        <v>2016101.4333983997</v>
      </c>
      <c r="W891" s="143">
        <f>INDEX(รายได้แยกตามสิทธิ!$F:$F,MATCH(CalBudget2567!$D891,รายได้แยกตามสิทธิ!$B:$B,0))</f>
        <v>305508</v>
      </c>
      <c r="X891" s="138">
        <f>INDEX(ผลงานOPDVisit_HDC!$E:$E,MATCH(CalBudget2567!$D891,ผลงานOPDVisit_HDC!$A:$A,0))</f>
        <v>1238</v>
      </c>
      <c r="Y891" s="138">
        <f t="shared" si="675"/>
        <v>246.77544426494345</v>
      </c>
      <c r="Z891" s="139">
        <f t="shared" si="676"/>
        <v>1485.6</v>
      </c>
      <c r="AA891" s="140">
        <f t="shared" si="677"/>
        <v>1485.6</v>
      </c>
      <c r="AB891" s="141">
        <f t="shared" si="678"/>
        <v>253.29031599353794</v>
      </c>
      <c r="AC891" s="142">
        <f t="shared" si="679"/>
        <v>376288.09343999997</v>
      </c>
      <c r="AD891" s="143">
        <f>INDEX(รายได้แยกตามสิทธิ!$G:$G,MATCH(CalBudget2567!$D891,รายได้แยกตามสิทธิ!$B:$B,0))</f>
        <v>46103</v>
      </c>
      <c r="AE891" s="138">
        <f>INDEX(ผลงานOPDVisit_HDC!$G:$G,MATCH(CalBudget2567!$D891,ผลงานOPDVisit_HDC!$A:$A,0))</f>
        <v>77</v>
      </c>
      <c r="AF891" s="138">
        <f t="shared" si="680"/>
        <v>598.74025974025972</v>
      </c>
      <c r="AG891" s="139">
        <f t="shared" si="681"/>
        <v>92.399999999999991</v>
      </c>
      <c r="AH891" s="140">
        <f t="shared" si="682"/>
        <v>92.399999999999991</v>
      </c>
      <c r="AI891" s="141">
        <f t="shared" si="683"/>
        <v>614.54700259740252</v>
      </c>
      <c r="AJ891" s="142">
        <f t="shared" si="684"/>
        <v>56784.143039999988</v>
      </c>
      <c r="AK891" s="143">
        <f>INDEX(รายได้แยกตามสิทธิ!$H:$H,MATCH(CalBudget2567!$D891,รายได้แยกตามสิทธิ!$B:$B,0))</f>
        <v>483166.54</v>
      </c>
      <c r="AL891" s="138">
        <f>INDEX(ผลงานOPDVisit_HDC!$K:$K,MATCH(CalBudget2567!$D891,ผลงานOPDVisit_HDC!$A:$A,0))</f>
        <v>1030</v>
      </c>
      <c r="AM891" s="138">
        <f t="shared" si="685"/>
        <v>469.09372815533976</v>
      </c>
      <c r="AN891" s="139">
        <f t="shared" si="686"/>
        <v>1236</v>
      </c>
      <c r="AO891" s="140">
        <f t="shared" si="687"/>
        <v>1236</v>
      </c>
      <c r="AP891" s="141">
        <f t="shared" si="688"/>
        <v>481.47780257864071</v>
      </c>
      <c r="AQ891" s="142">
        <f t="shared" si="689"/>
        <v>595106.56398719992</v>
      </c>
      <c r="AR891" s="144">
        <f t="shared" si="663"/>
        <v>22148546.691129602</v>
      </c>
      <c r="AS891" s="143">
        <f>INDEX(รายได้แยกตามสิทธิ!$I:$I,MATCH(CalBudget2567!$D891,รายได้แยกตามสิทธิ!$B:$B,0))</f>
        <v>7425632.5099999998</v>
      </c>
      <c r="AT891" s="138">
        <f>INDEX(ผลงานAdjRw_DHES!$D:$D,MATCH(CalBudget2567!$D891,ผลงานAdjRw_DHES!$B:$B,0))</f>
        <v>872.48490000000015</v>
      </c>
      <c r="AU891" s="143">
        <f t="shared" si="690"/>
        <v>8510.9008877975975</v>
      </c>
      <c r="AV891" s="139">
        <f t="shared" si="691"/>
        <v>1046.98188</v>
      </c>
      <c r="AW891" s="140">
        <f t="shared" si="692"/>
        <v>1046.98188</v>
      </c>
      <c r="AX891" s="141">
        <f t="shared" si="693"/>
        <v>8735.588671235455</v>
      </c>
      <c r="AY891" s="142">
        <f t="shared" si="694"/>
        <v>9146003.0499167982</v>
      </c>
      <c r="AZ891" s="143">
        <f>INDEX(รายได้แยกตามสิทธิ!$J:$J,MATCH(CalBudget2567!$D891,รายได้แยกตามสิทธิ!$B:$B,0))</f>
        <v>373682.7</v>
      </c>
      <c r="BA891" s="138">
        <f>INDEX(ผลงานAdjRw_DHES!$F:$F,MATCH(CalBudget2567!$D891,ผลงานAdjRw_DHES!$B:$B,0))</f>
        <v>25.587200000000003</v>
      </c>
      <c r="BB891" s="143">
        <f t="shared" si="695"/>
        <v>14604.282610055026</v>
      </c>
      <c r="BC891" s="139">
        <f t="shared" si="696"/>
        <v>30.704640000000001</v>
      </c>
      <c r="BD891" s="140">
        <f t="shared" si="697"/>
        <v>30.704640000000001</v>
      </c>
      <c r="BE891" s="141">
        <f t="shared" si="698"/>
        <v>14989.83567096048</v>
      </c>
      <c r="BF891" s="142">
        <f t="shared" si="699"/>
        <v>460257.50793600001</v>
      </c>
      <c r="BG891" s="143">
        <f>INDEX(รายได้แยกตามสิทธิ!$K:$K,MATCH(CalBudget2567!$D891,รายได้แยกตามสิทธิ!$B:$B,0))</f>
        <v>71381</v>
      </c>
      <c r="BH891" s="138">
        <f>INDEX(ผลงานAdjRw_DHES!$E:$E,MATCH(CalBudget2567!$D891,ผลงานAdjRw_DHES!$B:$B,0))</f>
        <v>9.6044999999999998</v>
      </c>
      <c r="BI891" s="143">
        <f t="shared" si="700"/>
        <v>7432.0370659586652</v>
      </c>
      <c r="BJ891" s="139">
        <f t="shared" si="701"/>
        <v>11.525399999999999</v>
      </c>
      <c r="BK891" s="140">
        <f t="shared" si="702"/>
        <v>11.525399999999999</v>
      </c>
      <c r="BL891" s="141">
        <f t="shared" si="703"/>
        <v>7628.2428444999741</v>
      </c>
      <c r="BM891" s="142">
        <f t="shared" si="704"/>
        <v>87918.550080000001</v>
      </c>
      <c r="BN891" s="143">
        <f>INDEX(รายได้แยกตามสิทธิ!$N:$N,MATCH(CalBudget2567!$D891,รายได้แยกตามสิทธิ!$B:$B,0))</f>
        <v>160206.48000000001</v>
      </c>
      <c r="BO891" s="138">
        <f>INDEX(ผลงานAdjRw_DHES!$I:$I,MATCH(CalBudget2567!$D891,ผลงานAdjRw_DHES!$B:$B,0))</f>
        <v>18.444299999999849</v>
      </c>
      <c r="BP891" s="143">
        <f t="shared" si="705"/>
        <v>8685.9615165661653</v>
      </c>
      <c r="BQ891" s="139">
        <f t="shared" si="706"/>
        <v>22.133159999999819</v>
      </c>
      <c r="BR891" s="140">
        <f t="shared" si="707"/>
        <v>22.133159999999819</v>
      </c>
      <c r="BS891" s="141">
        <f t="shared" si="708"/>
        <v>8915.2709006035129</v>
      </c>
      <c r="BT891" s="142">
        <f t="shared" si="709"/>
        <v>197323.11728640003</v>
      </c>
      <c r="BU891" s="144">
        <f t="shared" si="710"/>
        <v>9891502.2252191994</v>
      </c>
      <c r="BV891" s="145">
        <f t="shared" si="664"/>
        <v>32040048.9163488</v>
      </c>
      <c r="BW891" s="146">
        <f>INDEX(รายได้แยกตามสิทธิ!$Q:$Q,MATCH(CalBudget2567!$D891,รายได้แยกตามสิทธิ!$B:$B,0))</f>
        <v>0.51</v>
      </c>
      <c r="BX891" s="145">
        <f t="shared" si="711"/>
        <v>16340424.947337888</v>
      </c>
      <c r="BY891" s="141"/>
      <c r="BZ891" s="143">
        <f t="shared" si="712"/>
        <v>40423</v>
      </c>
      <c r="CA891" s="138">
        <f>INDEX(ผลงานOPDVisit_HDC!$C:$C,MATCH(CalBudget2567!$D891,ผลงานOPDVisit_HDC!$A:$A,0))</f>
        <v>40423</v>
      </c>
      <c r="CB891" s="138">
        <f t="shared" si="713"/>
        <v>0</v>
      </c>
    </row>
    <row r="892" spans="1:80" hidden="1" x14ac:dyDescent="0.7">
      <c r="A892" s="136">
        <f>COUNTA($D$16:D892)</f>
        <v>877</v>
      </c>
      <c r="B892" s="1">
        <v>12</v>
      </c>
      <c r="C892" s="2" t="s">
        <v>73</v>
      </c>
      <c r="D892" s="91" t="s">
        <v>950</v>
      </c>
      <c r="E892" s="3" t="s">
        <v>1835</v>
      </c>
      <c r="F892" s="4" t="s">
        <v>1876</v>
      </c>
      <c r="G892" s="1">
        <v>5</v>
      </c>
      <c r="H892" s="3" t="s">
        <v>2964</v>
      </c>
      <c r="I892" s="137">
        <f>INDEX(รายได้แยกตามสิทธิ!$D:$D,MATCH(CalBudget2567!$D892,รายได้แยกตามสิทธิ!$B:$B,0))</f>
        <v>15227487</v>
      </c>
      <c r="J892" s="138">
        <f>INDEX(ผลงานOPDVisit_HDC!$F:$F,MATCH(CalBudget2567!$D892,ผลงานOPDVisit_HDC!$A:$A,0))</f>
        <v>37842</v>
      </c>
      <c r="K892" s="138">
        <f t="shared" si="665"/>
        <v>402.39646424607577</v>
      </c>
      <c r="L892" s="139">
        <f t="shared" si="666"/>
        <v>45410.400000000001</v>
      </c>
      <c r="M892" s="140">
        <f t="shared" si="667"/>
        <v>45410.400000000001</v>
      </c>
      <c r="N892" s="141">
        <f t="shared" si="668"/>
        <v>413.01973090217217</v>
      </c>
      <c r="O892" s="142">
        <f t="shared" si="669"/>
        <v>18755391.188159999</v>
      </c>
      <c r="P892" s="143">
        <f>INDEX(รายได้แยกตามสิทธิ!$E:$E,MATCH(CalBudget2567!$D892,รายได้แยกตามสิทธิ!$B:$B,0))</f>
        <v>2928489.84</v>
      </c>
      <c r="Q892" s="138">
        <f>INDEX(ผลงานOPDVisit_HDC!$D:$D,MATCH(CalBudget2567!$D892,ผลงานOPDVisit_HDC!$A:$A,0))</f>
        <v>8317</v>
      </c>
      <c r="R892" s="138">
        <f t="shared" si="670"/>
        <v>352.10891427197305</v>
      </c>
      <c r="S892" s="139">
        <f t="shared" si="671"/>
        <v>9980.4</v>
      </c>
      <c r="T892" s="140">
        <f t="shared" si="672"/>
        <v>9980.4</v>
      </c>
      <c r="U892" s="141">
        <f t="shared" si="673"/>
        <v>361.40458960875316</v>
      </c>
      <c r="V892" s="142">
        <f t="shared" si="674"/>
        <v>3606962.3661312</v>
      </c>
      <c r="W892" s="143">
        <f>INDEX(รายได้แยกตามสิทธิ!$F:$F,MATCH(CalBudget2567!$D892,รายได้แยกตามสิทธิ!$B:$B,0))</f>
        <v>435225.8</v>
      </c>
      <c r="X892" s="138">
        <f>INDEX(ผลงานOPDVisit_HDC!$E:$E,MATCH(CalBudget2567!$D892,ผลงานOPDVisit_HDC!$A:$A,0))</f>
        <v>4589</v>
      </c>
      <c r="Y892" s="138">
        <f t="shared" si="675"/>
        <v>94.841098278492041</v>
      </c>
      <c r="Z892" s="139">
        <f t="shared" si="676"/>
        <v>5506.8</v>
      </c>
      <c r="AA892" s="140">
        <f t="shared" si="677"/>
        <v>5506.8</v>
      </c>
      <c r="AB892" s="141">
        <f t="shared" si="678"/>
        <v>97.344903273044224</v>
      </c>
      <c r="AC892" s="142">
        <f t="shared" si="679"/>
        <v>536058.913344</v>
      </c>
      <c r="AD892" s="143">
        <f>INDEX(รายได้แยกตามสิทธิ!$G:$G,MATCH(CalBudget2567!$D892,รายได้แยกตามสิทธิ!$B:$B,0))</f>
        <v>0</v>
      </c>
      <c r="AE892" s="138">
        <f>INDEX(ผลงานOPDVisit_HDC!$G:$G,MATCH(CalBudget2567!$D892,ผลงานOPDVisit_HDC!$A:$A,0))</f>
        <v>4</v>
      </c>
      <c r="AF892" s="138">
        <f t="shared" si="680"/>
        <v>0</v>
      </c>
      <c r="AG892" s="139">
        <f t="shared" si="681"/>
        <v>4.8</v>
      </c>
      <c r="AH892" s="140">
        <f t="shared" si="682"/>
        <v>4.8</v>
      </c>
      <c r="AI892" s="141">
        <f t="shared" si="683"/>
        <v>0</v>
      </c>
      <c r="AJ892" s="142">
        <f t="shared" si="684"/>
        <v>0</v>
      </c>
      <c r="AK892" s="143">
        <f>INDEX(รายได้แยกตามสิทธิ!$H:$H,MATCH(CalBudget2567!$D892,รายได้แยกตามสิทธิ!$B:$B,0))</f>
        <v>472065.85</v>
      </c>
      <c r="AL892" s="138">
        <f>INDEX(ผลงานOPDVisit_HDC!$K:$K,MATCH(CalBudget2567!$D892,ผลงานOPDVisit_HDC!$A:$A,0))</f>
        <v>0</v>
      </c>
      <c r="AM892" s="138">
        <f t="shared" si="685"/>
        <v>0</v>
      </c>
      <c r="AN892" s="139">
        <f t="shared" si="686"/>
        <v>0</v>
      </c>
      <c r="AO892" s="140">
        <f t="shared" si="687"/>
        <v>0</v>
      </c>
      <c r="AP892" s="141">
        <f t="shared" si="688"/>
        <v>0</v>
      </c>
      <c r="AQ892" s="142">
        <f t="shared" si="689"/>
        <v>0</v>
      </c>
      <c r="AR892" s="144">
        <f t="shared" si="663"/>
        <v>22898412.467635199</v>
      </c>
      <c r="AS892" s="143">
        <f>INDEX(รายได้แยกตามสิทธิ!$I:$I,MATCH(CalBudget2567!$D892,รายได้แยกตามสิทธิ!$B:$B,0))</f>
        <v>16117796.220000001</v>
      </c>
      <c r="AT892" s="138">
        <f>INDEX(ผลงานAdjRw_DHES!$D:$D,MATCH(CalBudget2567!$D892,ผลงานAdjRw_DHES!$B:$B,0))</f>
        <v>1655.8925000000002</v>
      </c>
      <c r="AU892" s="143">
        <f t="shared" si="690"/>
        <v>9733.6005930336651</v>
      </c>
      <c r="AV892" s="139">
        <f t="shared" si="691"/>
        <v>1987.0710000000001</v>
      </c>
      <c r="AW892" s="140">
        <f t="shared" si="692"/>
        <v>1987.0710000000001</v>
      </c>
      <c r="AX892" s="141">
        <f t="shared" si="693"/>
        <v>9990.5676486897537</v>
      </c>
      <c r="AY892" s="142">
        <f t="shared" si="694"/>
        <v>19851967.248249598</v>
      </c>
      <c r="AZ892" s="143">
        <f>INDEX(รายได้แยกตามสิทธิ!$J:$J,MATCH(CalBudget2567!$D892,รายได้แยกตามสิทธิ!$B:$B,0))</f>
        <v>808516.03</v>
      </c>
      <c r="BA892" s="138">
        <f>INDEX(ผลงานAdjRw_DHES!$F:$F,MATCH(CalBudget2567!$D892,ผลงานAdjRw_DHES!$B:$B,0))</f>
        <v>85.045300000000012</v>
      </c>
      <c r="BB892" s="143">
        <f t="shared" si="695"/>
        <v>9506.8866827443726</v>
      </c>
      <c r="BC892" s="139">
        <f t="shared" si="696"/>
        <v>102.05436000000002</v>
      </c>
      <c r="BD892" s="140">
        <f t="shared" si="697"/>
        <v>102.05436000000002</v>
      </c>
      <c r="BE892" s="141">
        <f t="shared" si="698"/>
        <v>9757.8684911688233</v>
      </c>
      <c r="BF892" s="142">
        <f t="shared" si="699"/>
        <v>995833.02383040008</v>
      </c>
      <c r="BG892" s="143">
        <f>INDEX(รายได้แยกตามสิทธิ!$K:$K,MATCH(CalBudget2567!$D892,รายได้แยกตามสิทธิ!$B:$B,0))</f>
        <v>401220.35</v>
      </c>
      <c r="BH892" s="138">
        <f>INDEX(ผลงานAdjRw_DHES!$E:$E,MATCH(CalBudget2567!$D892,ผลงานAdjRw_DHES!$B:$B,0))</f>
        <v>43.327100000000009</v>
      </c>
      <c r="BI892" s="143">
        <f t="shared" si="700"/>
        <v>9260.2632070920954</v>
      </c>
      <c r="BJ892" s="139">
        <f t="shared" si="701"/>
        <v>51.992520000000006</v>
      </c>
      <c r="BK892" s="140">
        <f t="shared" si="702"/>
        <v>51.992520000000006</v>
      </c>
      <c r="BL892" s="141">
        <f t="shared" si="703"/>
        <v>9504.7341557593263</v>
      </c>
      <c r="BM892" s="142">
        <f t="shared" si="704"/>
        <v>494175.08068799996</v>
      </c>
      <c r="BN892" s="143">
        <f>INDEX(รายได้แยกตามสิทธิ!$N:$N,MATCH(CalBudget2567!$D892,รายได้แยกตามสิทธิ!$B:$B,0))</f>
        <v>196707.75</v>
      </c>
      <c r="BO892" s="138">
        <f>INDEX(ผลงานAdjRw_DHES!$I:$I,MATCH(CalBudget2567!$D892,ผลงานAdjRw_DHES!$B:$B,0))</f>
        <v>74.974300000000042</v>
      </c>
      <c r="BP892" s="143">
        <f t="shared" si="705"/>
        <v>2623.6690439257172</v>
      </c>
      <c r="BQ892" s="139">
        <f t="shared" si="706"/>
        <v>89.969160000000045</v>
      </c>
      <c r="BR892" s="140">
        <f t="shared" si="707"/>
        <v>89.969160000000045</v>
      </c>
      <c r="BS892" s="141">
        <f t="shared" si="708"/>
        <v>2692.9339066853563</v>
      </c>
      <c r="BT892" s="142">
        <f t="shared" si="709"/>
        <v>242281.00152000002</v>
      </c>
      <c r="BU892" s="144">
        <f t="shared" si="710"/>
        <v>21584256.354287997</v>
      </c>
      <c r="BV892" s="145">
        <f t="shared" si="664"/>
        <v>44482668.821923196</v>
      </c>
      <c r="BW892" s="146">
        <f>INDEX(รายได้แยกตามสิทธิ!$Q:$Q,MATCH(CalBudget2567!$D892,รายได้แยกตามสิทธิ!$B:$B,0))</f>
        <v>0.6</v>
      </c>
      <c r="BX892" s="145">
        <f t="shared" si="711"/>
        <v>26689601.293153916</v>
      </c>
      <c r="BY892" s="141"/>
      <c r="BZ892" s="143">
        <f t="shared" si="712"/>
        <v>50752</v>
      </c>
      <c r="CA892" s="138">
        <f>INDEX(ผลงานOPDVisit_HDC!$C:$C,MATCH(CalBudget2567!$D892,ผลงานOPDVisit_HDC!$A:$A,0))</f>
        <v>50752</v>
      </c>
      <c r="CB892" s="138">
        <f t="shared" si="713"/>
        <v>0</v>
      </c>
    </row>
    <row r="893" spans="1:80" hidden="1" x14ac:dyDescent="0.7">
      <c r="A893" s="136">
        <f>COUNTA($D$16:D893)</f>
        <v>878</v>
      </c>
      <c r="B893" s="1">
        <v>12</v>
      </c>
      <c r="C893" s="2" t="s">
        <v>74</v>
      </c>
      <c r="D893" s="91" t="s">
        <v>951</v>
      </c>
      <c r="E893" s="3" t="s">
        <v>1836</v>
      </c>
      <c r="F893" s="4" t="s">
        <v>1875</v>
      </c>
      <c r="G893" s="1">
        <v>18</v>
      </c>
      <c r="H893" s="3" t="s">
        <v>2975</v>
      </c>
      <c r="I893" s="137">
        <f>INDEX(รายได้แยกตามสิทธิ!$D:$D,MATCH(CalBudget2567!$D893,รายได้แยกตามสิทธิ!$B:$B,0))</f>
        <v>618601311.65999997</v>
      </c>
      <c r="J893" s="138">
        <f>INDEX(ผลงานOPDVisit_HDC!$F:$F,MATCH(CalBudget2567!$D893,ผลงานOPDVisit_HDC!$A:$A,0))</f>
        <v>645660</v>
      </c>
      <c r="K893" s="138">
        <f t="shared" si="665"/>
        <v>958.0914283988476</v>
      </c>
      <c r="L893" s="139">
        <f t="shared" si="666"/>
        <v>774792</v>
      </c>
      <c r="M893" s="140">
        <f t="shared" si="667"/>
        <v>774792</v>
      </c>
      <c r="N893" s="141">
        <f t="shared" si="668"/>
        <v>983.38504210857718</v>
      </c>
      <c r="O893" s="142">
        <f t="shared" si="669"/>
        <v>761918863.5453887</v>
      </c>
      <c r="P893" s="143">
        <f>INDEX(รายได้แยกตามสิทธิ!$E:$E,MATCH(CalBudget2567!$D893,รายได้แยกตามสิทธิ!$B:$B,0))</f>
        <v>212954549.31</v>
      </c>
      <c r="Q893" s="138">
        <f>INDEX(ผลงานOPDVisit_HDC!$D:$D,MATCH(CalBudget2567!$D893,ผลงานOPDVisit_HDC!$A:$A,0))</f>
        <v>152624</v>
      </c>
      <c r="R893" s="138">
        <f t="shared" si="670"/>
        <v>1395.2887442997169</v>
      </c>
      <c r="S893" s="139">
        <f t="shared" si="671"/>
        <v>183148.79999999999</v>
      </c>
      <c r="T893" s="140">
        <f t="shared" si="672"/>
        <v>183148.79999999999</v>
      </c>
      <c r="U893" s="141">
        <f t="shared" si="673"/>
        <v>1432.1243671492293</v>
      </c>
      <c r="V893" s="142">
        <f t="shared" si="674"/>
        <v>262291859.29414076</v>
      </c>
      <c r="W893" s="143">
        <f>INDEX(รายได้แยกตามสิทธิ!$F:$F,MATCH(CalBudget2567!$D893,รายได้แยกตามสิทธิ!$B:$B,0))</f>
        <v>124829891.81</v>
      </c>
      <c r="X893" s="138">
        <f>INDEX(ผลงานOPDVisit_HDC!$E:$E,MATCH(CalBudget2567!$D893,ผลงานOPDVisit_HDC!$A:$A,0))</f>
        <v>175115</v>
      </c>
      <c r="Y893" s="138">
        <f t="shared" si="675"/>
        <v>712.84522633697861</v>
      </c>
      <c r="Z893" s="139">
        <f t="shared" si="676"/>
        <v>210138</v>
      </c>
      <c r="AA893" s="140">
        <f t="shared" si="677"/>
        <v>210138</v>
      </c>
      <c r="AB893" s="141">
        <f t="shared" si="678"/>
        <v>731.66434031227482</v>
      </c>
      <c r="AC893" s="142">
        <f t="shared" si="679"/>
        <v>153750481.14454082</v>
      </c>
      <c r="AD893" s="143">
        <f>INDEX(รายได้แยกตามสิทธิ!$G:$G,MATCH(CalBudget2567!$D893,รายได้แยกตามสิทธิ!$B:$B,0))</f>
        <v>3283075.1</v>
      </c>
      <c r="AE893" s="138">
        <f>INDEX(ผลงานOPDVisit_HDC!$G:$G,MATCH(CalBudget2567!$D893,ผลงานOPDVisit_HDC!$A:$A,0))</f>
        <v>0</v>
      </c>
      <c r="AF893" s="138">
        <f t="shared" si="680"/>
        <v>0</v>
      </c>
      <c r="AG893" s="139">
        <f t="shared" si="681"/>
        <v>0</v>
      </c>
      <c r="AH893" s="140">
        <f t="shared" si="682"/>
        <v>0</v>
      </c>
      <c r="AI893" s="141">
        <f t="shared" si="683"/>
        <v>0</v>
      </c>
      <c r="AJ893" s="142">
        <f t="shared" si="684"/>
        <v>0</v>
      </c>
      <c r="AK893" s="143">
        <f>INDEX(รายได้แยกตามสิทธิ!$H:$H,MATCH(CalBudget2567!$D893,รายได้แยกตามสิทธิ!$B:$B,0))</f>
        <v>96191559.469999999</v>
      </c>
      <c r="AL893" s="138">
        <f>INDEX(ผลงานOPDVisit_HDC!$K:$K,MATCH(CalBudget2567!$D893,ผลงานOPDVisit_HDC!$A:$A,0))</f>
        <v>46515</v>
      </c>
      <c r="AM893" s="138">
        <f t="shared" si="685"/>
        <v>2067.968600881436</v>
      </c>
      <c r="AN893" s="139">
        <f t="shared" si="686"/>
        <v>55818</v>
      </c>
      <c r="AO893" s="140">
        <f t="shared" si="687"/>
        <v>55818</v>
      </c>
      <c r="AP893" s="141">
        <f t="shared" si="688"/>
        <v>2122.5629719447061</v>
      </c>
      <c r="AQ893" s="142">
        <f t="shared" si="689"/>
        <v>118477219.96800961</v>
      </c>
      <c r="AR893" s="144">
        <f t="shared" si="663"/>
        <v>1296438423.95208</v>
      </c>
      <c r="AS893" s="143">
        <f>INDEX(รายได้แยกตามสิทธิ!$I:$I,MATCH(CalBudget2567!$D893,รายได้แยกตามสิทธิ!$B:$B,0))</f>
        <v>1054058960.6900001</v>
      </c>
      <c r="AT893" s="138">
        <f>INDEX(ผลงานAdjRw_DHES!$D:$D,MATCH(CalBudget2567!$D893,ผลงานAdjRw_DHES!$B:$B,0))</f>
        <v>73966.146399999998</v>
      </c>
      <c r="AU893" s="143">
        <f t="shared" si="690"/>
        <v>14250.559370631212</v>
      </c>
      <c r="AV893" s="139">
        <f t="shared" si="691"/>
        <v>88759.375679999997</v>
      </c>
      <c r="AW893" s="140">
        <f t="shared" si="692"/>
        <v>88759.375679999997</v>
      </c>
      <c r="AX893" s="141">
        <f t="shared" si="693"/>
        <v>14626.774138015877</v>
      </c>
      <c r="AY893" s="142">
        <f t="shared" si="694"/>
        <v>1298263340.7026594</v>
      </c>
      <c r="AZ893" s="143">
        <f>INDEX(รายได้แยกตามสิทธิ!$J:$J,MATCH(CalBudget2567!$D893,รายได้แยกตามสิทธิ!$B:$B,0))</f>
        <v>162166916.83000001</v>
      </c>
      <c r="BA893" s="138">
        <f>INDEX(ผลงานAdjRw_DHES!$F:$F,MATCH(CalBudget2567!$D893,ผลงานAdjRw_DHES!$B:$B,0))</f>
        <v>8202.8672999999999</v>
      </c>
      <c r="BB893" s="143">
        <f t="shared" si="695"/>
        <v>19769.540442279253</v>
      </c>
      <c r="BC893" s="139">
        <f t="shared" si="696"/>
        <v>9843.4407599999995</v>
      </c>
      <c r="BD893" s="140">
        <f t="shared" si="697"/>
        <v>9843.4407599999995</v>
      </c>
      <c r="BE893" s="141">
        <f t="shared" si="698"/>
        <v>20291.456309955425</v>
      </c>
      <c r="BF893" s="142">
        <f t="shared" si="699"/>
        <v>199737748.12117442</v>
      </c>
      <c r="BG893" s="143">
        <f>INDEX(รายได้แยกตามสิทธิ!$K:$K,MATCH(CalBudget2567!$D893,รายได้แยกตามสิทธิ!$B:$B,0))</f>
        <v>178200545.06999999</v>
      </c>
      <c r="BH893" s="138">
        <f>INDEX(ผลงานAdjRw_DHES!$E:$E,MATCH(CalBudget2567!$D893,ผลงานAdjRw_DHES!$B:$B,0))</f>
        <v>10474.448699999999</v>
      </c>
      <c r="BI893" s="143">
        <f t="shared" si="700"/>
        <v>17012.880598670556</v>
      </c>
      <c r="BJ893" s="139">
        <f t="shared" si="701"/>
        <v>12569.338439999998</v>
      </c>
      <c r="BK893" s="140">
        <f t="shared" si="702"/>
        <v>12569.338439999998</v>
      </c>
      <c r="BL893" s="141">
        <f t="shared" si="703"/>
        <v>17462.020646475459</v>
      </c>
      <c r="BM893" s="142">
        <f t="shared" si="704"/>
        <v>219486047.35181761</v>
      </c>
      <c r="BN893" s="143">
        <f>INDEX(รายได้แยกตามสิทธิ!$N:$N,MATCH(CalBudget2567!$D893,รายได้แยกตามสิทธิ!$B:$B,0))</f>
        <v>142504899.39000002</v>
      </c>
      <c r="BO893" s="138">
        <f>INDEX(ผลงานAdjRw_DHES!$I:$I,MATCH(CalBudget2567!$D893,ผลงานAdjRw_DHES!$B:$B,0))</f>
        <v>5939.0055999999968</v>
      </c>
      <c r="BP893" s="143">
        <f t="shared" si="705"/>
        <v>23994.740700362378</v>
      </c>
      <c r="BQ893" s="139">
        <f t="shared" si="706"/>
        <v>7126.8067199999959</v>
      </c>
      <c r="BR893" s="140">
        <f t="shared" si="707"/>
        <v>7126.8067199999959</v>
      </c>
      <c r="BS893" s="141">
        <f t="shared" si="708"/>
        <v>24628.201854851945</v>
      </c>
      <c r="BT893" s="142">
        <f t="shared" si="709"/>
        <v>175520434.48067519</v>
      </c>
      <c r="BU893" s="144">
        <f t="shared" si="710"/>
        <v>1893007570.6563265</v>
      </c>
      <c r="BV893" s="145">
        <f t="shared" si="664"/>
        <v>3189445994.6084065</v>
      </c>
      <c r="BW893" s="146">
        <f>INDEX(รายได้แยกตามสิทธิ!$Q:$Q,MATCH(CalBudget2567!$D893,รายได้แยกตามสิทธิ!$B:$B,0))</f>
        <v>0.36</v>
      </c>
      <c r="BX893" s="145">
        <f t="shared" si="711"/>
        <v>1148200558.0590262</v>
      </c>
      <c r="BY893" s="141"/>
      <c r="BZ893" s="143">
        <f t="shared" si="712"/>
        <v>1019914</v>
      </c>
      <c r="CA893" s="138">
        <f>INDEX(ผลงานOPDVisit_HDC!$C:$C,MATCH(CalBudget2567!$D893,ผลงานOPDVisit_HDC!$A:$A,0))</f>
        <v>1019914</v>
      </c>
      <c r="CB893" s="138">
        <f t="shared" si="713"/>
        <v>0</v>
      </c>
    </row>
    <row r="894" spans="1:80" hidden="1" x14ac:dyDescent="0.7">
      <c r="A894" s="136">
        <f>COUNTA($D$16:D894)</f>
        <v>879</v>
      </c>
      <c r="B894" s="1">
        <v>12</v>
      </c>
      <c r="C894" s="2" t="s">
        <v>74</v>
      </c>
      <c r="D894" s="91" t="s">
        <v>952</v>
      </c>
      <c r="E894" s="3" t="s">
        <v>1837</v>
      </c>
      <c r="F894" s="4" t="s">
        <v>1877</v>
      </c>
      <c r="G894" s="1">
        <v>17</v>
      </c>
      <c r="H894" s="3" t="s">
        <v>2971</v>
      </c>
      <c r="I894" s="137">
        <f>INDEX(รายได้แยกตามสิทธิ!$D:$D,MATCH(CalBudget2567!$D894,รายได้แยกตามสิทธิ!$B:$B,0))</f>
        <v>288811322.63</v>
      </c>
      <c r="J894" s="138">
        <f>INDEX(ผลงานOPDVisit_HDC!$F:$F,MATCH(CalBudget2567!$D894,ผลงานOPDVisit_HDC!$A:$A,0))</f>
        <v>406517</v>
      </c>
      <c r="K894" s="138">
        <f t="shared" si="665"/>
        <v>710.45324704747895</v>
      </c>
      <c r="L894" s="139">
        <f t="shared" si="666"/>
        <v>487820.39999999997</v>
      </c>
      <c r="M894" s="140">
        <f t="shared" si="667"/>
        <v>487820.39999999997</v>
      </c>
      <c r="N894" s="141">
        <f t="shared" si="668"/>
        <v>729.20921276953243</v>
      </c>
      <c r="O894" s="142">
        <f t="shared" si="669"/>
        <v>355723129.85691839</v>
      </c>
      <c r="P894" s="143">
        <f>INDEX(รายได้แยกตามสิทธิ!$E:$E,MATCH(CalBudget2567!$D894,รายได้แยกตามสิทธิ!$B:$B,0))</f>
        <v>190576236.06999999</v>
      </c>
      <c r="Q894" s="138">
        <f>INDEX(ผลงานOPDVisit_HDC!$D:$D,MATCH(CalBudget2567!$D894,ผลงานOPDVisit_HDC!$A:$A,0))</f>
        <v>145419</v>
      </c>
      <c r="R894" s="138">
        <f t="shared" si="670"/>
        <v>1310.5318842104539</v>
      </c>
      <c r="S894" s="139">
        <f t="shared" si="671"/>
        <v>174502.8</v>
      </c>
      <c r="T894" s="140">
        <f t="shared" si="672"/>
        <v>174502.8</v>
      </c>
      <c r="U894" s="141">
        <f t="shared" si="673"/>
        <v>1345.1299259536099</v>
      </c>
      <c r="V894" s="142">
        <f t="shared" si="674"/>
        <v>234728938.44269758</v>
      </c>
      <c r="W894" s="143">
        <f>INDEX(รายได้แยกตามสิทธิ!$F:$F,MATCH(CalBudget2567!$D894,รายได้แยกตามสิทธิ!$B:$B,0))</f>
        <v>67382178.640000001</v>
      </c>
      <c r="X894" s="138">
        <f>INDEX(ผลงานOPDVisit_HDC!$E:$E,MATCH(CalBudget2567!$D894,ผลงานOPDVisit_HDC!$A:$A,0))</f>
        <v>219889</v>
      </c>
      <c r="Y894" s="138">
        <f t="shared" si="675"/>
        <v>306.43724169922098</v>
      </c>
      <c r="Z894" s="139">
        <f t="shared" si="676"/>
        <v>263866.8</v>
      </c>
      <c r="AA894" s="140">
        <f t="shared" si="677"/>
        <v>263866.8</v>
      </c>
      <c r="AB894" s="141">
        <f t="shared" si="678"/>
        <v>314.52718488008043</v>
      </c>
      <c r="AC894" s="142">
        <f t="shared" si="679"/>
        <v>82993281.787315205</v>
      </c>
      <c r="AD894" s="143">
        <f>INDEX(รายได้แยกตามสิทธิ!$G:$G,MATCH(CalBudget2567!$D894,รายได้แยกตามสิทธิ!$B:$B,0))</f>
        <v>846903.5</v>
      </c>
      <c r="AE894" s="138">
        <f>INDEX(ผลงานOPDVisit_HDC!$G:$G,MATCH(CalBudget2567!$D894,ผลงานOPDVisit_HDC!$A:$A,0))</f>
        <v>1512</v>
      </c>
      <c r="AF894" s="138">
        <f t="shared" si="680"/>
        <v>560.12136243386249</v>
      </c>
      <c r="AG894" s="139">
        <f t="shared" si="681"/>
        <v>1814.3999999999999</v>
      </c>
      <c r="AH894" s="140">
        <f t="shared" si="682"/>
        <v>1814.3999999999999</v>
      </c>
      <c r="AI894" s="141">
        <f t="shared" si="683"/>
        <v>574.90856640211643</v>
      </c>
      <c r="AJ894" s="142">
        <f t="shared" si="684"/>
        <v>1043114.10288</v>
      </c>
      <c r="AK894" s="143">
        <f>INDEX(รายได้แยกตามสิทธิ!$H:$H,MATCH(CalBudget2567!$D894,รายได้แยกตามสิทธิ!$B:$B,0))</f>
        <v>41559569.740000002</v>
      </c>
      <c r="AL894" s="138">
        <f>INDEX(ผลงานOPDVisit_HDC!$K:$K,MATCH(CalBudget2567!$D894,ผลงานOPDVisit_HDC!$A:$A,0))</f>
        <v>623</v>
      </c>
      <c r="AM894" s="138">
        <f t="shared" si="685"/>
        <v>66708.779678972714</v>
      </c>
      <c r="AN894" s="139">
        <f t="shared" si="686"/>
        <v>747.6</v>
      </c>
      <c r="AO894" s="140">
        <f t="shared" si="687"/>
        <v>747.6</v>
      </c>
      <c r="AP894" s="141">
        <f t="shared" si="688"/>
        <v>68469.891462497588</v>
      </c>
      <c r="AQ894" s="142">
        <f t="shared" si="689"/>
        <v>51188090.857363202</v>
      </c>
      <c r="AR894" s="144">
        <f t="shared" si="663"/>
        <v>725676555.04717445</v>
      </c>
      <c r="AS894" s="143">
        <f>INDEX(รายได้แยกตามสิทธิ!$I:$I,MATCH(CalBudget2567!$D894,รายได้แยกตามสิทธิ!$B:$B,0))</f>
        <v>453449516.55000001</v>
      </c>
      <c r="AT894" s="138">
        <f>INDEX(ผลงานAdjRw_DHES!$D:$D,MATCH(CalBudget2567!$D894,ผลงานAdjRw_DHES!$B:$B,0))</f>
        <v>31082.559999999998</v>
      </c>
      <c r="AU894" s="143">
        <f t="shared" si="690"/>
        <v>14588.551153765971</v>
      </c>
      <c r="AV894" s="139">
        <f t="shared" si="691"/>
        <v>37299.071999999993</v>
      </c>
      <c r="AW894" s="140">
        <f t="shared" si="692"/>
        <v>37299.071999999993</v>
      </c>
      <c r="AX894" s="141">
        <f t="shared" si="693"/>
        <v>14973.688904225393</v>
      </c>
      <c r="AY894" s="142">
        <f t="shared" si="694"/>
        <v>558504700.54430389</v>
      </c>
      <c r="AZ894" s="143">
        <f>INDEX(รายได้แยกตามสิทธิ!$J:$J,MATCH(CalBudget2567!$D894,รายได้แยกตามสิทธิ!$B:$B,0))</f>
        <v>96030601.390000001</v>
      </c>
      <c r="BA894" s="138">
        <f>INDEX(ผลงานAdjRw_DHES!$F:$F,MATCH(CalBudget2567!$D894,ผลงานAdjRw_DHES!$B:$B,0))</f>
        <v>5960.7780000000002</v>
      </c>
      <c r="BB894" s="143">
        <f t="shared" si="695"/>
        <v>16110.414008037205</v>
      </c>
      <c r="BC894" s="139">
        <f t="shared" si="696"/>
        <v>7152.9336000000003</v>
      </c>
      <c r="BD894" s="140">
        <f t="shared" si="697"/>
        <v>7152.9336000000003</v>
      </c>
      <c r="BE894" s="141">
        <f t="shared" si="698"/>
        <v>16535.728937849388</v>
      </c>
      <c r="BF894" s="142">
        <f t="shared" si="699"/>
        <v>118278971.1200352</v>
      </c>
      <c r="BG894" s="143">
        <f>INDEX(รายได้แยกตามสิทธิ!$K:$K,MATCH(CalBudget2567!$D894,รายได้แยกตามสิทธิ!$B:$B,0))</f>
        <v>77118459.769999996</v>
      </c>
      <c r="BH894" s="138">
        <f>INDEX(ผลงานAdjRw_DHES!$E:$E,MATCH(CalBudget2567!$D894,ผลงานAdjRw_DHES!$B:$B,0))</f>
        <v>2952.3880000000004</v>
      </c>
      <c r="BI894" s="143">
        <f t="shared" si="700"/>
        <v>26120.706279120492</v>
      </c>
      <c r="BJ894" s="139">
        <f t="shared" si="701"/>
        <v>3542.8656000000005</v>
      </c>
      <c r="BK894" s="140">
        <f t="shared" si="702"/>
        <v>3542.8656000000005</v>
      </c>
      <c r="BL894" s="141">
        <f t="shared" si="703"/>
        <v>26810.292924889272</v>
      </c>
      <c r="BM894" s="142">
        <f t="shared" si="704"/>
        <v>94985264.529513597</v>
      </c>
      <c r="BN894" s="143">
        <f>INDEX(รายได้แยกตามสิทธิ!$N:$N,MATCH(CalBudget2567!$D894,รายได้แยกตามสิทธิ!$B:$B,0))</f>
        <v>79996690.039999992</v>
      </c>
      <c r="BO894" s="138">
        <f>INDEX(ผลงานAdjRw_DHES!$I:$I,MATCH(CalBudget2567!$D894,ผลงานAdjRw_DHES!$B:$B,0))</f>
        <v>4268.7829999999994</v>
      </c>
      <c r="BP894" s="143">
        <f t="shared" si="705"/>
        <v>18739.928930564052</v>
      </c>
      <c r="BQ894" s="139">
        <f t="shared" si="706"/>
        <v>5122.5395999999992</v>
      </c>
      <c r="BR894" s="140">
        <f t="shared" si="707"/>
        <v>5122.5395999999992</v>
      </c>
      <c r="BS894" s="141">
        <f t="shared" si="708"/>
        <v>19234.663054330944</v>
      </c>
      <c r="BT894" s="142">
        <f t="shared" si="709"/>
        <v>98530323.18846719</v>
      </c>
      <c r="BU894" s="144">
        <f t="shared" si="710"/>
        <v>870299259.38231981</v>
      </c>
      <c r="BV894" s="145">
        <f t="shared" si="664"/>
        <v>1595975814.4294944</v>
      </c>
      <c r="BW894" s="146">
        <f>INDEX(รายได้แยกตามสิทธิ!$Q:$Q,MATCH(CalBudget2567!$D894,รายได้แยกตามสิทธิ!$B:$B,0))</f>
        <v>0.22</v>
      </c>
      <c r="BX894" s="145">
        <f t="shared" si="711"/>
        <v>351114679.17448878</v>
      </c>
      <c r="BY894" s="141"/>
      <c r="BZ894" s="143">
        <f t="shared" si="712"/>
        <v>773960</v>
      </c>
      <c r="CA894" s="138">
        <f>INDEX(ผลงานOPDVisit_HDC!$C:$C,MATCH(CalBudget2567!$D894,ผลงานOPDVisit_HDC!$A:$A,0))</f>
        <v>773960</v>
      </c>
      <c r="CB894" s="138">
        <f t="shared" si="713"/>
        <v>0</v>
      </c>
    </row>
    <row r="895" spans="1:80" hidden="1" x14ac:dyDescent="0.7">
      <c r="A895" s="136">
        <f>COUNTA($D$16:D895)</f>
        <v>880</v>
      </c>
      <c r="B895" s="1">
        <v>12</v>
      </c>
      <c r="C895" s="2" t="s">
        <v>74</v>
      </c>
      <c r="D895" s="91" t="s">
        <v>953</v>
      </c>
      <c r="E895" s="3" t="s">
        <v>1838</v>
      </c>
      <c r="F895" s="4" t="s">
        <v>1876</v>
      </c>
      <c r="G895" s="1">
        <v>6</v>
      </c>
      <c r="H895" s="3" t="s">
        <v>2965</v>
      </c>
      <c r="I895" s="137">
        <f>INDEX(รายได้แยกตามสิทธิ!$D:$D,MATCH(CalBudget2567!$D895,รายได้แยกตามสิทธิ!$B:$B,0))</f>
        <v>29220310.370000001</v>
      </c>
      <c r="J895" s="138">
        <f>INDEX(ผลงานOPDVisit_HDC!$F:$F,MATCH(CalBudget2567!$D895,ผลงานOPDVisit_HDC!$A:$A,0))</f>
        <v>53067</v>
      </c>
      <c r="K895" s="138">
        <f t="shared" si="665"/>
        <v>550.63053064993312</v>
      </c>
      <c r="L895" s="139">
        <f t="shared" si="666"/>
        <v>63680.399999999994</v>
      </c>
      <c r="M895" s="140">
        <f t="shared" si="667"/>
        <v>63680.399999999994</v>
      </c>
      <c r="N895" s="141">
        <f t="shared" si="668"/>
        <v>565.16717665909141</v>
      </c>
      <c r="O895" s="142">
        <f t="shared" si="669"/>
        <v>35990071.876521602</v>
      </c>
      <c r="P895" s="143">
        <f>INDEX(รายได้แยกตามสิทธิ!$E:$E,MATCH(CalBudget2567!$D895,รายได้แยกตามสิทธิ!$B:$B,0))</f>
        <v>6557988.9400000004</v>
      </c>
      <c r="Q895" s="138">
        <f>INDEX(ผลงานOPDVisit_HDC!$D:$D,MATCH(CalBudget2567!$D895,ผลงานOPDVisit_HDC!$A:$A,0))</f>
        <v>14832</v>
      </c>
      <c r="R895" s="138">
        <f t="shared" si="670"/>
        <v>442.1513578748652</v>
      </c>
      <c r="S895" s="139">
        <f t="shared" si="671"/>
        <v>17798.399999999998</v>
      </c>
      <c r="T895" s="140">
        <f t="shared" si="672"/>
        <v>17798.399999999998</v>
      </c>
      <c r="U895" s="141">
        <f t="shared" si="673"/>
        <v>453.82415372276165</v>
      </c>
      <c r="V895" s="142">
        <f t="shared" si="674"/>
        <v>8077343.8176191999</v>
      </c>
      <c r="W895" s="143">
        <f>INDEX(รายได้แยกตามสิทธิ!$F:$F,MATCH(CalBudget2567!$D895,รายได้แยกตามสิทธิ!$B:$B,0))</f>
        <v>1517516.98</v>
      </c>
      <c r="X895" s="138">
        <f>INDEX(ผลงานOPDVisit_HDC!$E:$E,MATCH(CalBudget2567!$D895,ผลงานOPDVisit_HDC!$A:$A,0))</f>
        <v>6730</v>
      </c>
      <c r="Y895" s="138">
        <f t="shared" si="675"/>
        <v>225.48543536404159</v>
      </c>
      <c r="Z895" s="139">
        <f t="shared" si="676"/>
        <v>8076</v>
      </c>
      <c r="AA895" s="140">
        <f t="shared" si="677"/>
        <v>8076</v>
      </c>
      <c r="AB895" s="141">
        <f t="shared" si="678"/>
        <v>231.43825085765229</v>
      </c>
      <c r="AC895" s="142">
        <f t="shared" si="679"/>
        <v>1869095.3139263999</v>
      </c>
      <c r="AD895" s="143">
        <f>INDEX(รายได้แยกตามสิทธิ!$G:$G,MATCH(CalBudget2567!$D895,รายได้แยกตามสิทธิ!$B:$B,0))</f>
        <v>0</v>
      </c>
      <c r="AE895" s="138">
        <f>INDEX(ผลงานOPDVisit_HDC!$G:$G,MATCH(CalBudget2567!$D895,ผลงานOPDVisit_HDC!$A:$A,0))</f>
        <v>50</v>
      </c>
      <c r="AF895" s="138">
        <f t="shared" si="680"/>
        <v>0</v>
      </c>
      <c r="AG895" s="139">
        <f t="shared" si="681"/>
        <v>60</v>
      </c>
      <c r="AH895" s="140">
        <f t="shared" si="682"/>
        <v>60</v>
      </c>
      <c r="AI895" s="141">
        <f t="shared" si="683"/>
        <v>0</v>
      </c>
      <c r="AJ895" s="142">
        <f t="shared" si="684"/>
        <v>0</v>
      </c>
      <c r="AK895" s="143">
        <f>INDEX(รายได้แยกตามสิทธิ!$H:$H,MATCH(CalBudget2567!$D895,รายได้แยกตามสิทธิ!$B:$B,0))</f>
        <v>1871268.95</v>
      </c>
      <c r="AL895" s="138">
        <f>INDEX(ผลงานOPDVisit_HDC!$K:$K,MATCH(CalBudget2567!$D895,ผลงานOPDVisit_HDC!$A:$A,0))</f>
        <v>4243</v>
      </c>
      <c r="AM895" s="138">
        <f t="shared" si="685"/>
        <v>441.02497053971246</v>
      </c>
      <c r="AN895" s="139">
        <f t="shared" si="686"/>
        <v>5091.5999999999995</v>
      </c>
      <c r="AO895" s="140">
        <f t="shared" si="687"/>
        <v>5091.5999999999995</v>
      </c>
      <c r="AP895" s="141">
        <f t="shared" si="688"/>
        <v>452.66802976196084</v>
      </c>
      <c r="AQ895" s="142">
        <f t="shared" si="689"/>
        <v>2304804.5403359993</v>
      </c>
      <c r="AR895" s="144">
        <f t="shared" si="663"/>
        <v>48241315.548403196</v>
      </c>
      <c r="AS895" s="143">
        <f>INDEX(รายได้แยกตามสิทธิ!$I:$I,MATCH(CalBudget2567!$D895,รายได้แยกตามสิทธิ!$B:$B,0))</f>
        <v>9170679.1899999995</v>
      </c>
      <c r="AT895" s="138">
        <f>INDEX(ผลงานAdjRw_DHES!$D:$D,MATCH(CalBudget2567!$D895,ผลงานAdjRw_DHES!$B:$B,0))</f>
        <v>1053.3298</v>
      </c>
      <c r="AU895" s="143">
        <f t="shared" si="690"/>
        <v>8706.37020807728</v>
      </c>
      <c r="AV895" s="139">
        <f t="shared" si="691"/>
        <v>1263.99576</v>
      </c>
      <c r="AW895" s="140">
        <f t="shared" si="692"/>
        <v>1263.99576</v>
      </c>
      <c r="AX895" s="141">
        <f t="shared" si="693"/>
        <v>8936.2183815705193</v>
      </c>
      <c r="AY895" s="142">
        <f t="shared" si="694"/>
        <v>11295342.144739199</v>
      </c>
      <c r="AZ895" s="143">
        <f>INDEX(รายได้แยกตามสิทธิ!$J:$J,MATCH(CalBudget2567!$D895,รายได้แยกตามสิทธิ!$B:$B,0))</f>
        <v>2304907.17</v>
      </c>
      <c r="BA895" s="138">
        <f>INDEX(ผลงานAdjRw_DHES!$F:$F,MATCH(CalBudget2567!$D895,ผลงานAdjRw_DHES!$B:$B,0))</f>
        <v>207.68029999999999</v>
      </c>
      <c r="BB895" s="143">
        <f t="shared" si="695"/>
        <v>11098.342837524791</v>
      </c>
      <c r="BC895" s="139">
        <f t="shared" si="696"/>
        <v>249.21635999999998</v>
      </c>
      <c r="BD895" s="140">
        <f t="shared" si="697"/>
        <v>249.21635999999998</v>
      </c>
      <c r="BE895" s="141">
        <f t="shared" si="698"/>
        <v>11391.339088435447</v>
      </c>
      <c r="BF895" s="142">
        <f t="shared" si="699"/>
        <v>2838908.0631455998</v>
      </c>
      <c r="BG895" s="143">
        <f>INDEX(รายได้แยกตามสิทธิ!$K:$K,MATCH(CalBudget2567!$D895,รายได้แยกตามสิทธิ!$B:$B,0))</f>
        <v>508436.2</v>
      </c>
      <c r="BH895" s="138">
        <f>INDEX(ผลงานAdjRw_DHES!$E:$E,MATCH(CalBudget2567!$D895,ผลงานAdjRw_DHES!$B:$B,0))</f>
        <v>57.298400000000001</v>
      </c>
      <c r="BI895" s="143">
        <f t="shared" si="700"/>
        <v>8873.479887745556</v>
      </c>
      <c r="BJ895" s="139">
        <f t="shared" si="701"/>
        <v>68.758079999999993</v>
      </c>
      <c r="BK895" s="140">
        <f t="shared" si="702"/>
        <v>68.758079999999993</v>
      </c>
      <c r="BL895" s="141">
        <f t="shared" si="703"/>
        <v>9107.739756782039</v>
      </c>
      <c r="BM895" s="142">
        <f t="shared" si="704"/>
        <v>626230.6988159999</v>
      </c>
      <c r="BN895" s="143">
        <f>INDEX(รายได้แยกตามสิทธิ!$N:$N,MATCH(CalBudget2567!$D895,รายได้แยกตามสิทธิ!$B:$B,0))</f>
        <v>610369</v>
      </c>
      <c r="BO895" s="138">
        <f>INDEX(ผลงานAdjRw_DHES!$I:$I,MATCH(CalBudget2567!$D895,ผลงานAdjRw_DHES!$B:$B,0))</f>
        <v>88.033999999999992</v>
      </c>
      <c r="BP895" s="143">
        <f t="shared" si="705"/>
        <v>6933.332576050163</v>
      </c>
      <c r="BQ895" s="139">
        <f t="shared" si="706"/>
        <v>105.64079999999998</v>
      </c>
      <c r="BR895" s="140">
        <f t="shared" si="707"/>
        <v>105.64079999999998</v>
      </c>
      <c r="BS895" s="141">
        <f t="shared" si="708"/>
        <v>7116.3725560578869</v>
      </c>
      <c r="BT895" s="142">
        <f t="shared" si="709"/>
        <v>751779.28991999989</v>
      </c>
      <c r="BU895" s="144">
        <f t="shared" si="710"/>
        <v>15512260.1966208</v>
      </c>
      <c r="BV895" s="145">
        <f t="shared" si="664"/>
        <v>63753575.745023996</v>
      </c>
      <c r="BW895" s="146">
        <f>INDEX(รายได้แยกตามสิทธิ!$Q:$Q,MATCH(CalBudget2567!$D895,รายได้แยกตามสิทธิ!$B:$B,0))</f>
        <v>0.31</v>
      </c>
      <c r="BX895" s="145">
        <f t="shared" si="711"/>
        <v>19763608.480957437</v>
      </c>
      <c r="BY895" s="141"/>
      <c r="BZ895" s="143">
        <f t="shared" si="712"/>
        <v>78922</v>
      </c>
      <c r="CA895" s="138">
        <f>INDEX(ผลงานOPDVisit_HDC!$C:$C,MATCH(CalBudget2567!$D895,ผลงานOPDVisit_HDC!$A:$A,0))</f>
        <v>78922</v>
      </c>
      <c r="CB895" s="138">
        <f t="shared" si="713"/>
        <v>0</v>
      </c>
    </row>
    <row r="896" spans="1:80" hidden="1" x14ac:dyDescent="0.7">
      <c r="A896" s="136">
        <f>COUNTA($D$16:D896)</f>
        <v>881</v>
      </c>
      <c r="B896" s="1">
        <v>12</v>
      </c>
      <c r="C896" s="2" t="s">
        <v>74</v>
      </c>
      <c r="D896" s="91" t="s">
        <v>954</v>
      </c>
      <c r="E896" s="3" t="s">
        <v>1839</v>
      </c>
      <c r="F896" s="4" t="s">
        <v>1876</v>
      </c>
      <c r="G896" s="1">
        <v>7</v>
      </c>
      <c r="H896" s="3" t="s">
        <v>2966</v>
      </c>
      <c r="I896" s="137">
        <f>INDEX(รายได้แยกตามสิทธิ!$D:$D,MATCH(CalBudget2567!$D896,รายได้แยกตามสิทธิ!$B:$B,0))</f>
        <v>67667436.75</v>
      </c>
      <c r="J896" s="138">
        <f>INDEX(ผลงานOPDVisit_HDC!$F:$F,MATCH(CalBudget2567!$D896,ผลงานOPDVisit_HDC!$A:$A,0))</f>
        <v>159079</v>
      </c>
      <c r="K896" s="138">
        <f t="shared" si="665"/>
        <v>425.37001584118582</v>
      </c>
      <c r="L896" s="139">
        <f t="shared" si="666"/>
        <v>190894.8</v>
      </c>
      <c r="M896" s="140">
        <f t="shared" si="667"/>
        <v>190894.8</v>
      </c>
      <c r="N896" s="141">
        <f t="shared" si="668"/>
        <v>436.59978425939312</v>
      </c>
      <c r="O896" s="142">
        <f t="shared" si="669"/>
        <v>83344628.49623999</v>
      </c>
      <c r="P896" s="143">
        <f>INDEX(รายได้แยกตามสิทธิ!$E:$E,MATCH(CalBudget2567!$D896,รายได้แยกตามสิทธิ!$B:$B,0))</f>
        <v>11305984.75</v>
      </c>
      <c r="Q896" s="138">
        <f>INDEX(ผลงานOPDVisit_HDC!$D:$D,MATCH(CalBudget2567!$D896,ผลงานOPDVisit_HDC!$A:$A,0))</f>
        <v>25515</v>
      </c>
      <c r="R896" s="138">
        <f t="shared" si="670"/>
        <v>443.11129727611211</v>
      </c>
      <c r="S896" s="139">
        <f t="shared" si="671"/>
        <v>30618</v>
      </c>
      <c r="T896" s="140">
        <f t="shared" si="672"/>
        <v>30618</v>
      </c>
      <c r="U896" s="141">
        <f t="shared" si="673"/>
        <v>454.80943552420149</v>
      </c>
      <c r="V896" s="142">
        <f t="shared" si="674"/>
        <v>13925355.296880001</v>
      </c>
      <c r="W896" s="143">
        <f>INDEX(รายได้แยกตามสิทธิ!$F:$F,MATCH(CalBudget2567!$D896,รายได้แยกตามสิทธิ!$B:$B,0))</f>
        <v>3774738</v>
      </c>
      <c r="X896" s="138">
        <f>INDEX(ผลงานOPDVisit_HDC!$E:$E,MATCH(CalBudget2567!$D896,ผลงานOPDVisit_HDC!$A:$A,0))</f>
        <v>19671</v>
      </c>
      <c r="Y896" s="138">
        <f t="shared" si="675"/>
        <v>191.89354887906055</v>
      </c>
      <c r="Z896" s="139">
        <f t="shared" si="676"/>
        <v>23605.200000000001</v>
      </c>
      <c r="AA896" s="140">
        <f t="shared" si="677"/>
        <v>23605.200000000001</v>
      </c>
      <c r="AB896" s="141">
        <f t="shared" si="678"/>
        <v>196.95953856946775</v>
      </c>
      <c r="AC896" s="142">
        <f t="shared" si="679"/>
        <v>4649269.2998400005</v>
      </c>
      <c r="AD896" s="143">
        <f>INDEX(รายได้แยกตามสิทธิ!$G:$G,MATCH(CalBudget2567!$D896,รายได้แยกตามสิทธิ!$B:$B,0))</f>
        <v>128412</v>
      </c>
      <c r="AE896" s="138">
        <f>INDEX(ผลงานOPDVisit_HDC!$G:$G,MATCH(CalBudget2567!$D896,ผลงานOPDVisit_HDC!$A:$A,0))</f>
        <v>219</v>
      </c>
      <c r="AF896" s="138">
        <f t="shared" si="680"/>
        <v>586.35616438356169</v>
      </c>
      <c r="AG896" s="139">
        <f t="shared" si="681"/>
        <v>262.8</v>
      </c>
      <c r="AH896" s="140">
        <f t="shared" si="682"/>
        <v>262.8</v>
      </c>
      <c r="AI896" s="141">
        <f t="shared" si="683"/>
        <v>601.83596712328767</v>
      </c>
      <c r="AJ896" s="142">
        <f t="shared" si="684"/>
        <v>158162.49215999999</v>
      </c>
      <c r="AK896" s="143">
        <f>INDEX(รายได้แยกตามสิทธิ!$H:$H,MATCH(CalBudget2567!$D896,รายได้แยกตามสิทธิ!$B:$B,0))</f>
        <v>10464454.68</v>
      </c>
      <c r="AL896" s="138">
        <f>INDEX(ผลงานOPDVisit_HDC!$K:$K,MATCH(CalBudget2567!$D896,ผลงานOPDVisit_HDC!$A:$A,0))</f>
        <v>12165</v>
      </c>
      <c r="AM896" s="138">
        <f t="shared" si="685"/>
        <v>860.21000246609117</v>
      </c>
      <c r="AN896" s="139">
        <f t="shared" si="686"/>
        <v>14598</v>
      </c>
      <c r="AO896" s="140">
        <f t="shared" si="687"/>
        <v>14598</v>
      </c>
      <c r="AP896" s="141">
        <f t="shared" si="688"/>
        <v>882.91954653119592</v>
      </c>
      <c r="AQ896" s="142">
        <f t="shared" si="689"/>
        <v>12888859.540262397</v>
      </c>
      <c r="AR896" s="144">
        <f t="shared" si="663"/>
        <v>114966275.12538241</v>
      </c>
      <c r="AS896" s="143">
        <f>INDEX(รายได้แยกตามสิทธิ!$I:$I,MATCH(CalBudget2567!$D896,รายได้แยกตามสิทธิ!$B:$B,0))</f>
        <v>27287864.640000001</v>
      </c>
      <c r="AT896" s="138">
        <f>INDEX(ผลงานAdjRw_DHES!$D:$D,MATCH(CalBudget2567!$D896,ผลงานAdjRw_DHES!$B:$B,0))</f>
        <v>2568.4715000000006</v>
      </c>
      <c r="AU896" s="143">
        <f t="shared" si="690"/>
        <v>10624.164854466944</v>
      </c>
      <c r="AV896" s="139">
        <f t="shared" si="691"/>
        <v>3082.1658000000007</v>
      </c>
      <c r="AW896" s="140">
        <f t="shared" si="692"/>
        <v>3082.1658000000007</v>
      </c>
      <c r="AX896" s="141">
        <f t="shared" si="693"/>
        <v>10904.642806624872</v>
      </c>
      <c r="AY896" s="142">
        <f t="shared" si="694"/>
        <v>33609917.119795203</v>
      </c>
      <c r="AZ896" s="143">
        <f>INDEX(รายได้แยกตามสิทธิ!$J:$J,MATCH(CalBudget2567!$D896,รายได้แยกตามสิทธิ!$B:$B,0))</f>
        <v>2148108.04</v>
      </c>
      <c r="BA896" s="138">
        <f>INDEX(ผลงานAdjRw_DHES!$F:$F,MATCH(CalBudget2567!$D896,ผลงานAdjRw_DHES!$B:$B,0))</f>
        <v>210.45459999999997</v>
      </c>
      <c r="BB896" s="143">
        <f t="shared" si="695"/>
        <v>10206.990201212044</v>
      </c>
      <c r="BC896" s="139">
        <f t="shared" si="696"/>
        <v>252.54551999999995</v>
      </c>
      <c r="BD896" s="140">
        <f t="shared" si="697"/>
        <v>252.54551999999995</v>
      </c>
      <c r="BE896" s="141">
        <f t="shared" si="698"/>
        <v>10476.454742524042</v>
      </c>
      <c r="BF896" s="142">
        <f t="shared" si="699"/>
        <v>2645781.7107071998</v>
      </c>
      <c r="BG896" s="143">
        <f>INDEX(รายได้แยกตามสิทธิ!$K:$K,MATCH(CalBudget2567!$D896,รายได้แยกตามสิทธิ!$B:$B,0))</f>
        <v>1268968.6000000001</v>
      </c>
      <c r="BH896" s="138">
        <f>INDEX(ผลงานAdjRw_DHES!$E:$E,MATCH(CalBudget2567!$D896,ผลงานAdjRw_DHES!$B:$B,0))</f>
        <v>85.2059</v>
      </c>
      <c r="BI896" s="143">
        <f t="shared" si="700"/>
        <v>14892.966332143667</v>
      </c>
      <c r="BJ896" s="139">
        <f t="shared" si="701"/>
        <v>102.24708</v>
      </c>
      <c r="BK896" s="140">
        <f t="shared" si="702"/>
        <v>102.24708</v>
      </c>
      <c r="BL896" s="141">
        <f t="shared" si="703"/>
        <v>15286.140643312261</v>
      </c>
      <c r="BM896" s="142">
        <f t="shared" si="704"/>
        <v>1562963.2452480001</v>
      </c>
      <c r="BN896" s="143">
        <f>INDEX(รายได้แยกตามสิทธิ!$N:$N,MATCH(CalBudget2567!$D896,รายได้แยกตามสิทธิ!$B:$B,0))</f>
        <v>2607195.4000000004</v>
      </c>
      <c r="BO896" s="138">
        <f>INDEX(ผลงานAdjRw_DHES!$I:$I,MATCH(CalBudget2567!$D896,ผลงานAdjRw_DHES!$B:$B,0))</f>
        <v>89.235399999999117</v>
      </c>
      <c r="BP896" s="143">
        <f t="shared" si="705"/>
        <v>29217.052873635643</v>
      </c>
      <c r="BQ896" s="139">
        <f t="shared" si="706"/>
        <v>107.08247999999894</v>
      </c>
      <c r="BR896" s="140">
        <f t="shared" si="707"/>
        <v>107.08247999999894</v>
      </c>
      <c r="BS896" s="141">
        <f t="shared" si="708"/>
        <v>29988.383069499625</v>
      </c>
      <c r="BT896" s="142">
        <f t="shared" si="709"/>
        <v>3211230.4302720004</v>
      </c>
      <c r="BU896" s="144">
        <f t="shared" si="710"/>
        <v>41029892.506022401</v>
      </c>
      <c r="BV896" s="145">
        <f t="shared" si="664"/>
        <v>155996167.63140482</v>
      </c>
      <c r="BW896" s="146">
        <f>INDEX(รายได้แยกตามสิทธิ!$Q:$Q,MATCH(CalBudget2567!$D896,รายได้แยกตามสิทธิ!$B:$B,0))</f>
        <v>0.36</v>
      </c>
      <c r="BX896" s="145">
        <f t="shared" si="711"/>
        <v>56158620.34730573</v>
      </c>
      <c r="BY896" s="141"/>
      <c r="BZ896" s="143">
        <f t="shared" si="712"/>
        <v>216649</v>
      </c>
      <c r="CA896" s="138">
        <f>INDEX(ผลงานOPDVisit_HDC!$C:$C,MATCH(CalBudget2567!$D896,ผลงานOPDVisit_HDC!$A:$A,0))</f>
        <v>216649</v>
      </c>
      <c r="CB896" s="138">
        <f t="shared" si="713"/>
        <v>0</v>
      </c>
    </row>
    <row r="897" spans="1:80" hidden="1" x14ac:dyDescent="0.7">
      <c r="A897" s="136">
        <f>COUNTA($D$16:D897)</f>
        <v>882</v>
      </c>
      <c r="B897" s="1">
        <v>12</v>
      </c>
      <c r="C897" s="2" t="s">
        <v>74</v>
      </c>
      <c r="D897" s="91" t="s">
        <v>955</v>
      </c>
      <c r="E897" s="3" t="s">
        <v>1840</v>
      </c>
      <c r="F897" s="4" t="s">
        <v>1876</v>
      </c>
      <c r="G897" s="1">
        <v>13</v>
      </c>
      <c r="H897" s="3" t="s">
        <v>2963</v>
      </c>
      <c r="I897" s="137">
        <f>INDEX(รายได้แยกตามสิทธิ!$D:$D,MATCH(CalBudget2567!$D897,รายได้แยกตามสิทธิ!$B:$B,0))</f>
        <v>77613247.739999995</v>
      </c>
      <c r="J897" s="138">
        <f>INDEX(ผลงานOPDVisit_HDC!$F:$F,MATCH(CalBudget2567!$D897,ผลงานOPDVisit_HDC!$A:$A,0))</f>
        <v>128535</v>
      </c>
      <c r="K897" s="138">
        <f t="shared" si="665"/>
        <v>603.82967860893916</v>
      </c>
      <c r="L897" s="139">
        <f t="shared" si="666"/>
        <v>154242</v>
      </c>
      <c r="M897" s="140">
        <f t="shared" si="667"/>
        <v>154242</v>
      </c>
      <c r="N897" s="141">
        <f t="shared" si="668"/>
        <v>619.7707821242152</v>
      </c>
      <c r="O897" s="142">
        <f t="shared" si="669"/>
        <v>95594684.976403207</v>
      </c>
      <c r="P897" s="143">
        <f>INDEX(รายได้แยกตามสิทธิ!$E:$E,MATCH(CalBudget2567!$D897,รายได้แยกตามสิทธิ!$B:$B,0))</f>
        <v>26559841.5</v>
      </c>
      <c r="Q897" s="138">
        <f>INDEX(ผลงานOPDVisit_HDC!$D:$D,MATCH(CalBudget2567!$D897,ผลงานOPDVisit_HDC!$A:$A,0))</f>
        <v>41139</v>
      </c>
      <c r="R897" s="138">
        <f t="shared" si="670"/>
        <v>645.61222927149424</v>
      </c>
      <c r="S897" s="139">
        <f t="shared" si="671"/>
        <v>49366.799999999996</v>
      </c>
      <c r="T897" s="140">
        <f t="shared" si="672"/>
        <v>49366.799999999996</v>
      </c>
      <c r="U897" s="141">
        <f t="shared" si="673"/>
        <v>662.65639212426174</v>
      </c>
      <c r="V897" s="142">
        <f t="shared" si="674"/>
        <v>32713225.578720003</v>
      </c>
      <c r="W897" s="143">
        <f>INDEX(รายได้แยกตามสิทธิ!$F:$F,MATCH(CalBudget2567!$D897,รายได้แยกตามสิทธิ!$B:$B,0))</f>
        <v>6086334.6900000004</v>
      </c>
      <c r="X897" s="138">
        <f>INDEX(ผลงานOPDVisit_HDC!$E:$E,MATCH(CalBudget2567!$D897,ผลงานOPDVisit_HDC!$A:$A,0))</f>
        <v>14515</v>
      </c>
      <c r="Y897" s="138">
        <f t="shared" si="675"/>
        <v>419.31344746813642</v>
      </c>
      <c r="Z897" s="139">
        <f t="shared" si="676"/>
        <v>17418</v>
      </c>
      <c r="AA897" s="140">
        <f t="shared" si="677"/>
        <v>17418</v>
      </c>
      <c r="AB897" s="141">
        <f t="shared" si="678"/>
        <v>430.38332248129524</v>
      </c>
      <c r="AC897" s="142">
        <f t="shared" si="679"/>
        <v>7496416.7109792009</v>
      </c>
      <c r="AD897" s="143">
        <f>INDEX(รายได้แยกตามสิทธิ!$G:$G,MATCH(CalBudget2567!$D897,รายได้แยกตามสิทธิ!$B:$B,0))</f>
        <v>583944.5</v>
      </c>
      <c r="AE897" s="138">
        <f>INDEX(ผลงานOPDVisit_HDC!$G:$G,MATCH(CalBudget2567!$D897,ผลงานOPDVisit_HDC!$A:$A,0))</f>
        <v>1272</v>
      </c>
      <c r="AF897" s="138">
        <f t="shared" si="680"/>
        <v>459.07586477987422</v>
      </c>
      <c r="AG897" s="139">
        <f t="shared" si="681"/>
        <v>1526.3999999999999</v>
      </c>
      <c r="AH897" s="140">
        <f t="shared" si="682"/>
        <v>1526.3999999999999</v>
      </c>
      <c r="AI897" s="141">
        <f t="shared" si="683"/>
        <v>471.19546761006291</v>
      </c>
      <c r="AJ897" s="142">
        <f t="shared" si="684"/>
        <v>719232.76175999991</v>
      </c>
      <c r="AK897" s="143">
        <f>INDEX(รายได้แยกตามสิทธิ!$H:$H,MATCH(CalBudget2567!$D897,รายได้แยกตามสิทธิ!$B:$B,0))</f>
        <v>6245332.7999999998</v>
      </c>
      <c r="AL897" s="138">
        <f>INDEX(ผลงานOPDVisit_HDC!$K:$K,MATCH(CalBudget2567!$D897,ผลงานOPDVisit_HDC!$A:$A,0))</f>
        <v>6659</v>
      </c>
      <c r="AM897" s="138">
        <f t="shared" si="685"/>
        <v>937.87848025229016</v>
      </c>
      <c r="AN897" s="139">
        <f t="shared" si="686"/>
        <v>7990.7999999999993</v>
      </c>
      <c r="AO897" s="140">
        <f t="shared" si="687"/>
        <v>7990.7999999999993</v>
      </c>
      <c r="AP897" s="141">
        <f t="shared" si="688"/>
        <v>962.63847213095062</v>
      </c>
      <c r="AQ897" s="142">
        <f t="shared" si="689"/>
        <v>7692251.5031039994</v>
      </c>
      <c r="AR897" s="144">
        <f t="shared" si="663"/>
        <v>144215811.5309664</v>
      </c>
      <c r="AS897" s="143">
        <f>INDEX(รายได้แยกตามสิทธิ!$I:$I,MATCH(CalBudget2567!$D897,รายได้แยกตามสิทธิ!$B:$B,0))</f>
        <v>101918926.3</v>
      </c>
      <c r="AT897" s="138">
        <f>INDEX(ผลงานAdjRw_DHES!$D:$D,MATCH(CalBudget2567!$D897,ผลงานAdjRw_DHES!$B:$B,0))</f>
        <v>7534.2844000000014</v>
      </c>
      <c r="AU897" s="143">
        <f t="shared" si="690"/>
        <v>13527.353214858731</v>
      </c>
      <c r="AV897" s="139">
        <f t="shared" si="691"/>
        <v>9041.1412800000016</v>
      </c>
      <c r="AW897" s="140">
        <f t="shared" si="692"/>
        <v>9041.1412800000016</v>
      </c>
      <c r="AX897" s="141">
        <f t="shared" si="693"/>
        <v>13884.475339731001</v>
      </c>
      <c r="AY897" s="142">
        <f t="shared" si="694"/>
        <v>125531503.14518401</v>
      </c>
      <c r="AZ897" s="143">
        <f>INDEX(รายได้แยกตามสิทธิ!$J:$J,MATCH(CalBudget2567!$D897,รายได้แยกตามสิทธิ!$B:$B,0))</f>
        <v>18516299.43</v>
      </c>
      <c r="BA897" s="138">
        <f>INDEX(ผลงานAdjRw_DHES!$F:$F,MATCH(CalBudget2567!$D897,ผลงานAdjRw_DHES!$B:$B,0))</f>
        <v>1057.6131</v>
      </c>
      <c r="BB897" s="143">
        <f t="shared" si="695"/>
        <v>17507.630559795449</v>
      </c>
      <c r="BC897" s="139">
        <f t="shared" si="696"/>
        <v>1269.13572</v>
      </c>
      <c r="BD897" s="140">
        <f t="shared" si="697"/>
        <v>1269.13572</v>
      </c>
      <c r="BE897" s="141">
        <f t="shared" si="698"/>
        <v>17969.832006574048</v>
      </c>
      <c r="BF897" s="142">
        <f t="shared" si="699"/>
        <v>22806155.6819424</v>
      </c>
      <c r="BG897" s="143">
        <f>INDEX(รายได้แยกตามสิทธิ!$K:$K,MATCH(CalBudget2567!$D897,รายได้แยกตามสิทธิ!$B:$B,0))</f>
        <v>3311455.73</v>
      </c>
      <c r="BH897" s="138">
        <f>INDEX(ผลงานAdjRw_DHES!$E:$E,MATCH(CalBudget2567!$D897,ผลงานAdjRw_DHES!$B:$B,0))</f>
        <v>281.34339999999997</v>
      </c>
      <c r="BI897" s="143">
        <f t="shared" si="700"/>
        <v>11770.156079723214</v>
      </c>
      <c r="BJ897" s="139">
        <f t="shared" si="701"/>
        <v>337.61207999999993</v>
      </c>
      <c r="BK897" s="140">
        <f t="shared" si="702"/>
        <v>337.61207999999993</v>
      </c>
      <c r="BL897" s="141">
        <f t="shared" si="703"/>
        <v>12080.888200227906</v>
      </c>
      <c r="BM897" s="142">
        <f t="shared" si="704"/>
        <v>4078653.7935263989</v>
      </c>
      <c r="BN897" s="143">
        <f>INDEX(รายได้แยกตามสิทธิ!$N:$N,MATCH(CalBudget2567!$D897,รายได้แยกตามสิทธิ!$B:$B,0))</f>
        <v>11550478.83</v>
      </c>
      <c r="BO897" s="138">
        <f>INDEX(ผลงานAdjRw_DHES!$I:$I,MATCH(CalBudget2567!$D897,ผลงานAdjRw_DHES!$B:$B,0))</f>
        <v>758.02069999999844</v>
      </c>
      <c r="BP897" s="143">
        <f t="shared" si="705"/>
        <v>15237.682598905312</v>
      </c>
      <c r="BQ897" s="139">
        <f t="shared" si="706"/>
        <v>909.62483999999813</v>
      </c>
      <c r="BR897" s="140">
        <f t="shared" si="707"/>
        <v>909.62483999999813</v>
      </c>
      <c r="BS897" s="141">
        <f t="shared" si="708"/>
        <v>15639.957419516413</v>
      </c>
      <c r="BT897" s="142">
        <f t="shared" si="709"/>
        <v>14226493.765334401</v>
      </c>
      <c r="BU897" s="144">
        <f t="shared" si="710"/>
        <v>166642806.38598722</v>
      </c>
      <c r="BV897" s="145">
        <f t="shared" si="664"/>
        <v>310858617.91695362</v>
      </c>
      <c r="BW897" s="146">
        <f>INDEX(รายได้แยกตามสิทธิ!$Q:$Q,MATCH(CalBudget2567!$D897,รายได้แยกตามสิทธิ!$B:$B,0))</f>
        <v>0.39</v>
      </c>
      <c r="BX897" s="145">
        <f t="shared" si="711"/>
        <v>121234860.98761192</v>
      </c>
      <c r="BY897" s="141"/>
      <c r="BZ897" s="143">
        <f t="shared" si="712"/>
        <v>192120</v>
      </c>
      <c r="CA897" s="138">
        <f>INDEX(ผลงานOPDVisit_HDC!$C:$C,MATCH(CalBudget2567!$D897,ผลงานOPDVisit_HDC!$A:$A,0))</f>
        <v>192120</v>
      </c>
      <c r="CB897" s="138">
        <f t="shared" si="713"/>
        <v>0</v>
      </c>
    </row>
    <row r="898" spans="1:80" hidden="1" x14ac:dyDescent="0.7">
      <c r="A898" s="136">
        <f>COUNTA($D$16:D898)</f>
        <v>883</v>
      </c>
      <c r="B898" s="1">
        <v>12</v>
      </c>
      <c r="C898" s="2" t="s">
        <v>74</v>
      </c>
      <c r="D898" s="91" t="s">
        <v>956</v>
      </c>
      <c r="E898" s="3" t="s">
        <v>1841</v>
      </c>
      <c r="F898" s="4" t="s">
        <v>1876</v>
      </c>
      <c r="G898" s="1">
        <v>10</v>
      </c>
      <c r="H898" s="3" t="s">
        <v>2962</v>
      </c>
      <c r="I898" s="137">
        <f>INDEX(รายได้แยกตามสิทธิ!$D:$D,MATCH(CalBudget2567!$D898,รายได้แยกตามสิทธิ!$B:$B,0))</f>
        <v>52028751.030000001</v>
      </c>
      <c r="J898" s="138">
        <f>INDEX(ผลงานOPDVisit_HDC!$F:$F,MATCH(CalBudget2567!$D898,ผลงานOPDVisit_HDC!$A:$A,0))</f>
        <v>84510</v>
      </c>
      <c r="K898" s="138">
        <f t="shared" si="665"/>
        <v>615.65200603478877</v>
      </c>
      <c r="L898" s="139">
        <f t="shared" si="666"/>
        <v>101412</v>
      </c>
      <c r="M898" s="140">
        <f t="shared" si="667"/>
        <v>101412</v>
      </c>
      <c r="N898" s="141">
        <f t="shared" si="668"/>
        <v>631.90521899410714</v>
      </c>
      <c r="O898" s="142">
        <f t="shared" si="669"/>
        <v>64082772.068630397</v>
      </c>
      <c r="P898" s="143">
        <f>INDEX(รายได้แยกตามสิทธิ!$E:$E,MATCH(CalBudget2567!$D898,รายได้แยกตามสิทธิ!$B:$B,0))</f>
        <v>9915637.6500000004</v>
      </c>
      <c r="Q898" s="138">
        <f>INDEX(ผลงานOPDVisit_HDC!$D:$D,MATCH(CalBudget2567!$D898,ผลงานOPDVisit_HDC!$A:$A,0))</f>
        <v>21823</v>
      </c>
      <c r="R898" s="138">
        <f t="shared" si="670"/>
        <v>454.36638638134082</v>
      </c>
      <c r="S898" s="139">
        <f t="shared" si="671"/>
        <v>26187.599999999999</v>
      </c>
      <c r="T898" s="140">
        <f t="shared" si="672"/>
        <v>26187.599999999999</v>
      </c>
      <c r="U898" s="141">
        <f t="shared" si="673"/>
        <v>466.3616589818082</v>
      </c>
      <c r="V898" s="142">
        <f t="shared" si="674"/>
        <v>12212892.580752</v>
      </c>
      <c r="W898" s="143">
        <f>INDEX(รายได้แยกตามสิทธิ!$F:$F,MATCH(CalBudget2567!$D898,รายได้แยกตามสิทธิ!$B:$B,0))</f>
        <v>875509.71</v>
      </c>
      <c r="X898" s="138">
        <f>INDEX(ผลงานOPDVisit_HDC!$E:$E,MATCH(CalBudget2567!$D898,ผลงานOPDVisit_HDC!$A:$A,0))</f>
        <v>9268</v>
      </c>
      <c r="Y898" s="138">
        <f t="shared" si="675"/>
        <v>94.46587289598618</v>
      </c>
      <c r="Z898" s="139">
        <f t="shared" si="676"/>
        <v>11121.6</v>
      </c>
      <c r="AA898" s="140">
        <f t="shared" si="677"/>
        <v>11121.6</v>
      </c>
      <c r="AB898" s="141">
        <f t="shared" si="678"/>
        <v>96.95977194044022</v>
      </c>
      <c r="AC898" s="142">
        <f t="shared" si="679"/>
        <v>1078347.7996127999</v>
      </c>
      <c r="AD898" s="143">
        <f>INDEX(รายได้แยกตามสิทธิ!$G:$G,MATCH(CalBudget2567!$D898,รายได้แยกตามสิทธิ!$B:$B,0))</f>
        <v>304084.86</v>
      </c>
      <c r="AE898" s="138">
        <f>INDEX(ผลงานOPDVisit_HDC!$G:$G,MATCH(CalBudget2567!$D898,ผลงานOPDVisit_HDC!$A:$A,0))</f>
        <v>364</v>
      </c>
      <c r="AF898" s="138">
        <f t="shared" si="680"/>
        <v>835.39796703296702</v>
      </c>
      <c r="AG898" s="139">
        <f t="shared" si="681"/>
        <v>436.8</v>
      </c>
      <c r="AH898" s="140">
        <f t="shared" si="682"/>
        <v>436.8</v>
      </c>
      <c r="AI898" s="141">
        <f t="shared" si="683"/>
        <v>857.45247336263731</v>
      </c>
      <c r="AJ898" s="142">
        <f t="shared" si="684"/>
        <v>374535.24036479997</v>
      </c>
      <c r="AK898" s="143">
        <f>INDEX(รายได้แยกตามสิทธิ!$H:$H,MATCH(CalBudget2567!$D898,รายได้แยกตามสิทธิ!$B:$B,0))</f>
        <v>3745338.97</v>
      </c>
      <c r="AL898" s="138">
        <f>INDEX(ผลงานOPDVisit_HDC!$K:$K,MATCH(CalBudget2567!$D898,ผลงานOPDVisit_HDC!$A:$A,0))</f>
        <v>4587</v>
      </c>
      <c r="AM898" s="138">
        <f t="shared" si="685"/>
        <v>816.51165685633316</v>
      </c>
      <c r="AN898" s="139">
        <f t="shared" si="686"/>
        <v>5504.4</v>
      </c>
      <c r="AO898" s="140">
        <f t="shared" si="687"/>
        <v>5504.4</v>
      </c>
      <c r="AP898" s="141">
        <f t="shared" si="688"/>
        <v>838.06756459734038</v>
      </c>
      <c r="AQ898" s="142">
        <f t="shared" si="689"/>
        <v>4613059.1025695996</v>
      </c>
      <c r="AR898" s="144">
        <f t="shared" si="663"/>
        <v>82361606.791929603</v>
      </c>
      <c r="AS898" s="143">
        <f>INDEX(รายได้แยกตามสิทธิ!$I:$I,MATCH(CalBudget2567!$D898,รายได้แยกตามสิทธิ!$B:$B,0))</f>
        <v>19713863.98</v>
      </c>
      <c r="AT898" s="138">
        <f>INDEX(ผลงานAdjRw_DHES!$D:$D,MATCH(CalBudget2567!$D898,ผลงานAdjRw_DHES!$B:$B,0))</f>
        <v>980.52139999999997</v>
      </c>
      <c r="AU898" s="143">
        <f t="shared" si="690"/>
        <v>20105.490792959747</v>
      </c>
      <c r="AV898" s="139">
        <f t="shared" si="691"/>
        <v>1176.6256799999999</v>
      </c>
      <c r="AW898" s="140">
        <f t="shared" si="692"/>
        <v>1176.6256799999999</v>
      </c>
      <c r="AX898" s="141">
        <f t="shared" si="693"/>
        <v>20636.275749893884</v>
      </c>
      <c r="AY898" s="142">
        <f t="shared" si="694"/>
        <v>24281171.986886401</v>
      </c>
      <c r="AZ898" s="143">
        <f>INDEX(รายได้แยกตามสิทธิ!$J:$J,MATCH(CalBudget2567!$D898,รายได้แยกตามสิทธิ!$B:$B,0))</f>
        <v>2167119.31</v>
      </c>
      <c r="BA898" s="138">
        <f>INDEX(ผลงานAdjRw_DHES!$F:$F,MATCH(CalBudget2567!$D898,ผลงานAdjRw_DHES!$B:$B,0))</f>
        <v>201.4932</v>
      </c>
      <c r="BB898" s="143">
        <f t="shared" si="695"/>
        <v>10755.297498873411</v>
      </c>
      <c r="BC898" s="139">
        <f t="shared" si="696"/>
        <v>241.79183999999998</v>
      </c>
      <c r="BD898" s="140">
        <f t="shared" si="697"/>
        <v>241.79183999999998</v>
      </c>
      <c r="BE898" s="141">
        <f t="shared" si="698"/>
        <v>11039.237352843669</v>
      </c>
      <c r="BF898" s="142">
        <f t="shared" si="699"/>
        <v>2669197.5117408</v>
      </c>
      <c r="BG898" s="143">
        <f>INDEX(รายได้แยกตามสิทธิ!$K:$K,MATCH(CalBudget2567!$D898,รายได้แยกตามสิทธิ!$B:$B,0))</f>
        <v>352603.09</v>
      </c>
      <c r="BH898" s="138">
        <f>INDEX(ผลงานAdjRw_DHES!$E:$E,MATCH(CalBudget2567!$D898,ผลงานAdjRw_DHES!$B:$B,0))</f>
        <v>46.028000000000006</v>
      </c>
      <c r="BI898" s="143">
        <f t="shared" si="700"/>
        <v>7660.6215781698093</v>
      </c>
      <c r="BJ898" s="139">
        <f t="shared" si="701"/>
        <v>55.233600000000003</v>
      </c>
      <c r="BK898" s="140">
        <f t="shared" si="702"/>
        <v>55.233600000000003</v>
      </c>
      <c r="BL898" s="141">
        <f t="shared" si="703"/>
        <v>7862.8619878334921</v>
      </c>
      <c r="BM898" s="142">
        <f t="shared" si="704"/>
        <v>434294.17389119999</v>
      </c>
      <c r="BN898" s="143">
        <f>INDEX(รายได้แยกตามสิทธิ!$N:$N,MATCH(CalBudget2567!$D898,รายได้แยกตามสิทธิ!$B:$B,0))</f>
        <v>534159.85</v>
      </c>
      <c r="BO898" s="138">
        <f>INDEX(ผลงานAdjRw_DHES!$I:$I,MATCH(CalBudget2567!$D898,ผลงานAdjRw_DHES!$B:$B,0))</f>
        <v>723.89020000000005</v>
      </c>
      <c r="BP898" s="143">
        <f t="shared" si="705"/>
        <v>737.90175637133916</v>
      </c>
      <c r="BQ898" s="139">
        <f t="shared" si="706"/>
        <v>868.66824000000008</v>
      </c>
      <c r="BR898" s="140">
        <f t="shared" si="707"/>
        <v>868.66824000000008</v>
      </c>
      <c r="BS898" s="141">
        <f t="shared" si="708"/>
        <v>757.38236273954249</v>
      </c>
      <c r="BT898" s="142">
        <f t="shared" si="709"/>
        <v>657914.00404799997</v>
      </c>
      <c r="BU898" s="144">
        <f t="shared" si="710"/>
        <v>28042577.676566403</v>
      </c>
      <c r="BV898" s="145">
        <f t="shared" si="664"/>
        <v>110404184.46849601</v>
      </c>
      <c r="BW898" s="146">
        <f>INDEX(รายได้แยกตามสิทธิ!$Q:$Q,MATCH(CalBudget2567!$D898,รายได้แยกตามสิทธิ!$B:$B,0))</f>
        <v>0.38</v>
      </c>
      <c r="BX898" s="145">
        <f t="shared" si="711"/>
        <v>41953590.098028481</v>
      </c>
      <c r="BY898" s="141"/>
      <c r="BZ898" s="143">
        <f t="shared" si="712"/>
        <v>120552</v>
      </c>
      <c r="CA898" s="138">
        <f>INDEX(ผลงานOPDVisit_HDC!$C:$C,MATCH(CalBudget2567!$D898,ผลงานOPDVisit_HDC!$A:$A,0))</f>
        <v>120552</v>
      </c>
      <c r="CB898" s="138">
        <f t="shared" si="713"/>
        <v>0</v>
      </c>
    </row>
    <row r="899" spans="1:80" hidden="1" x14ac:dyDescent="0.7">
      <c r="A899" s="136">
        <f>COUNTA($D$16:D899)</f>
        <v>884</v>
      </c>
      <c r="B899" s="1">
        <v>12</v>
      </c>
      <c r="C899" s="2" t="s">
        <v>74</v>
      </c>
      <c r="D899" s="91" t="s">
        <v>957</v>
      </c>
      <c r="E899" s="3" t="s">
        <v>1842</v>
      </c>
      <c r="F899" s="4" t="s">
        <v>1876</v>
      </c>
      <c r="G899" s="1">
        <v>7</v>
      </c>
      <c r="H899" s="3" t="s">
        <v>2966</v>
      </c>
      <c r="I899" s="137">
        <f>INDEX(รายได้แยกตามสิทธิ!$D:$D,MATCH(CalBudget2567!$D899,รายได้แยกตามสิทธิ!$B:$B,0))</f>
        <v>41095212.109999999</v>
      </c>
      <c r="J899" s="138">
        <f>INDEX(ผลงานOPDVisit_HDC!$F:$F,MATCH(CalBudget2567!$D899,ผลงานOPDVisit_HDC!$A:$A,0))</f>
        <v>71937</v>
      </c>
      <c r="K899" s="138">
        <f t="shared" si="665"/>
        <v>571.26669321767656</v>
      </c>
      <c r="L899" s="139">
        <f t="shared" si="666"/>
        <v>86324.4</v>
      </c>
      <c r="M899" s="140">
        <f t="shared" si="667"/>
        <v>86324.4</v>
      </c>
      <c r="N899" s="141">
        <f t="shared" si="668"/>
        <v>586.34813391862326</v>
      </c>
      <c r="O899" s="142">
        <f t="shared" si="669"/>
        <v>50616150.851644799</v>
      </c>
      <c r="P899" s="143">
        <f>INDEX(รายได้แยกตามสิทธิ!$E:$E,MATCH(CalBudget2567!$D899,รายได้แยกตามสิทธิ!$B:$B,0))</f>
        <v>7247518.5700000003</v>
      </c>
      <c r="Q899" s="138">
        <f>INDEX(ผลงานOPDVisit_HDC!$D:$D,MATCH(CalBudget2567!$D899,ผลงานOPDVisit_HDC!$A:$A,0))</f>
        <v>15302</v>
      </c>
      <c r="R899" s="138">
        <f t="shared" si="670"/>
        <v>473.63211148869431</v>
      </c>
      <c r="S899" s="139">
        <f t="shared" si="671"/>
        <v>18362.399999999998</v>
      </c>
      <c r="T899" s="140">
        <f t="shared" si="672"/>
        <v>18362.399999999998</v>
      </c>
      <c r="U899" s="141">
        <f t="shared" si="673"/>
        <v>486.13599923199581</v>
      </c>
      <c r="V899" s="142">
        <f t="shared" si="674"/>
        <v>8926623.6722975988</v>
      </c>
      <c r="W899" s="143">
        <f>INDEX(รายได้แยกตามสิทธิ!$F:$F,MATCH(CalBudget2567!$D899,รายได้แยกตามสิทธิ!$B:$B,0))</f>
        <v>446315.37</v>
      </c>
      <c r="X899" s="138">
        <f>INDEX(ผลงานOPDVisit_HDC!$E:$E,MATCH(CalBudget2567!$D899,ผลงานOPDVisit_HDC!$A:$A,0))</f>
        <v>5429</v>
      </c>
      <c r="Y899" s="138">
        <f t="shared" si="675"/>
        <v>82.209498986922085</v>
      </c>
      <c r="Z899" s="139">
        <f t="shared" si="676"/>
        <v>6514.8</v>
      </c>
      <c r="AA899" s="140">
        <f t="shared" si="677"/>
        <v>6514.8</v>
      </c>
      <c r="AB899" s="141">
        <f t="shared" si="678"/>
        <v>84.379829760176833</v>
      </c>
      <c r="AC899" s="142">
        <f t="shared" si="679"/>
        <v>549717.71492160007</v>
      </c>
      <c r="AD899" s="143">
        <f>INDEX(รายได้แยกตามสิทธิ!$G:$G,MATCH(CalBudget2567!$D899,รายได้แยกตามสิทธิ!$B:$B,0))</f>
        <v>144153</v>
      </c>
      <c r="AE899" s="138">
        <f>INDEX(ผลงานOPDVisit_HDC!$G:$G,MATCH(CalBudget2567!$D899,ผลงานOPDVisit_HDC!$A:$A,0))</f>
        <v>230</v>
      </c>
      <c r="AF899" s="138">
        <f t="shared" si="680"/>
        <v>626.75217391304352</v>
      </c>
      <c r="AG899" s="139">
        <f t="shared" si="681"/>
        <v>276</v>
      </c>
      <c r="AH899" s="140">
        <f t="shared" si="682"/>
        <v>276</v>
      </c>
      <c r="AI899" s="141">
        <f t="shared" si="683"/>
        <v>643.2984313043479</v>
      </c>
      <c r="AJ899" s="142">
        <f t="shared" si="684"/>
        <v>177550.36704000001</v>
      </c>
      <c r="AK899" s="143">
        <f>INDEX(รายได้แยกตามสิทธิ!$H:$H,MATCH(CalBudget2567!$D899,รายได้แยกตามสิทธิ!$B:$B,0))</f>
        <v>1679827.76</v>
      </c>
      <c r="AL899" s="138">
        <f>INDEX(ผลงานOPDVisit_HDC!$K:$K,MATCH(CalBudget2567!$D899,ผลงานOPDVisit_HDC!$A:$A,0))</f>
        <v>4493</v>
      </c>
      <c r="AM899" s="138">
        <f t="shared" si="685"/>
        <v>373.87664366792791</v>
      </c>
      <c r="AN899" s="139">
        <f t="shared" si="686"/>
        <v>5391.5999999999995</v>
      </c>
      <c r="AO899" s="140">
        <f t="shared" si="687"/>
        <v>5391.5999999999995</v>
      </c>
      <c r="AP899" s="141">
        <f t="shared" si="688"/>
        <v>383.74698706076123</v>
      </c>
      <c r="AQ899" s="142">
        <f t="shared" si="689"/>
        <v>2069010.2554368</v>
      </c>
      <c r="AR899" s="144">
        <f t="shared" si="663"/>
        <v>62339052.861340798</v>
      </c>
      <c r="AS899" s="143">
        <f>INDEX(รายได้แยกตามสิทธิ!$I:$I,MATCH(CalBudget2567!$D899,รายได้แยกตามสิทธิ!$B:$B,0))</f>
        <v>22369785</v>
      </c>
      <c r="AT899" s="138">
        <f>INDEX(ผลงานAdjRw_DHES!$D:$D,MATCH(CalBudget2567!$D899,ผลงานAdjRw_DHES!$B:$B,0))</f>
        <v>1567.4200000000003</v>
      </c>
      <c r="AU899" s="143">
        <f t="shared" si="690"/>
        <v>14271.723596738586</v>
      </c>
      <c r="AV899" s="139">
        <f t="shared" si="691"/>
        <v>1880.9040000000002</v>
      </c>
      <c r="AW899" s="140">
        <f t="shared" si="692"/>
        <v>1880.9040000000002</v>
      </c>
      <c r="AX899" s="141">
        <f t="shared" si="693"/>
        <v>14648.497099692484</v>
      </c>
      <c r="AY899" s="142">
        <f t="shared" si="694"/>
        <v>27552416.788799994</v>
      </c>
      <c r="AZ899" s="143">
        <f>INDEX(รายได้แยกตามสิทธิ!$J:$J,MATCH(CalBudget2567!$D899,รายได้แยกตามสิทธิ!$B:$B,0))</f>
        <v>1676693.13</v>
      </c>
      <c r="BA899" s="138">
        <f>INDEX(ผลงานAdjRw_DHES!$F:$F,MATCH(CalBudget2567!$D899,ผลงานAdjRw_DHES!$B:$B,0))</f>
        <v>133.63999999999999</v>
      </c>
      <c r="BB899" s="143">
        <f t="shared" si="695"/>
        <v>12546.341888656092</v>
      </c>
      <c r="BC899" s="139">
        <f t="shared" si="696"/>
        <v>160.36799999999997</v>
      </c>
      <c r="BD899" s="140">
        <f t="shared" si="697"/>
        <v>160.36799999999997</v>
      </c>
      <c r="BE899" s="141">
        <f t="shared" si="698"/>
        <v>12877.565314516612</v>
      </c>
      <c r="BF899" s="142">
        <f t="shared" si="699"/>
        <v>2065149.3943583998</v>
      </c>
      <c r="BG899" s="143">
        <f>INDEX(รายได้แยกตามสิทธิ!$K:$K,MATCH(CalBudget2567!$D899,รายได้แยกตามสิทธิ!$B:$B,0))</f>
        <v>211528</v>
      </c>
      <c r="BH899" s="138">
        <f>INDEX(ผลงานAdjRw_DHES!$E:$E,MATCH(CalBudget2567!$D899,ผลงานAdjRw_DHES!$B:$B,0))</f>
        <v>19.740000000000002</v>
      </c>
      <c r="BI899" s="143">
        <f t="shared" si="700"/>
        <v>10715.704154002025</v>
      </c>
      <c r="BJ899" s="139">
        <f t="shared" si="701"/>
        <v>23.688000000000002</v>
      </c>
      <c r="BK899" s="140">
        <f t="shared" si="702"/>
        <v>23.688000000000002</v>
      </c>
      <c r="BL899" s="141">
        <f t="shared" si="703"/>
        <v>10998.598743667679</v>
      </c>
      <c r="BM899" s="142">
        <f t="shared" si="704"/>
        <v>260534.80704000001</v>
      </c>
      <c r="BN899" s="143">
        <f>INDEX(รายได้แยกตามสิทธิ!$N:$N,MATCH(CalBudget2567!$D899,รายได้แยกตามสิทธิ!$B:$B,0))</f>
        <v>995169.84000000008</v>
      </c>
      <c r="BO899" s="138">
        <f>INDEX(ผลงานAdjRw_DHES!$I:$I,MATCH(CalBudget2567!$D899,ผลงานAdjRw_DHES!$B:$B,0))</f>
        <v>63.359999999999559</v>
      </c>
      <c r="BP899" s="143">
        <f t="shared" si="705"/>
        <v>15706.594696969807</v>
      </c>
      <c r="BQ899" s="139">
        <f t="shared" si="706"/>
        <v>76.031999999999471</v>
      </c>
      <c r="BR899" s="140">
        <f t="shared" si="707"/>
        <v>76.031999999999471</v>
      </c>
      <c r="BS899" s="141">
        <f t="shared" si="708"/>
        <v>16121.24879696981</v>
      </c>
      <c r="BT899" s="142">
        <f t="shared" si="709"/>
        <v>1225730.7885312</v>
      </c>
      <c r="BU899" s="144">
        <f t="shared" si="710"/>
        <v>31103831.778729592</v>
      </c>
      <c r="BV899" s="145">
        <f t="shared" si="664"/>
        <v>93442884.640070394</v>
      </c>
      <c r="BW899" s="146">
        <f>INDEX(รายได้แยกตามสิทธิ!$Q:$Q,MATCH(CalBudget2567!$D899,รายได้แยกตามสิทธิ!$B:$B,0))</f>
        <v>0.43</v>
      </c>
      <c r="BX899" s="145">
        <f t="shared" si="711"/>
        <v>40180440.395230271</v>
      </c>
      <c r="BY899" s="141"/>
      <c r="BZ899" s="143">
        <f t="shared" si="712"/>
        <v>97391</v>
      </c>
      <c r="CA899" s="138">
        <f>INDEX(ผลงานOPDVisit_HDC!$C:$C,MATCH(CalBudget2567!$D899,ผลงานOPDVisit_HDC!$A:$A,0))</f>
        <v>97391</v>
      </c>
      <c r="CB899" s="138">
        <f t="shared" si="713"/>
        <v>0</v>
      </c>
    </row>
    <row r="900" spans="1:80" hidden="1" x14ac:dyDescent="0.7">
      <c r="A900" s="136">
        <f>COUNTA($D$16:D900)</f>
        <v>885</v>
      </c>
      <c r="B900" s="1">
        <v>12</v>
      </c>
      <c r="C900" s="2" t="s">
        <v>74</v>
      </c>
      <c r="D900" s="91" t="s">
        <v>958</v>
      </c>
      <c r="E900" s="3" t="s">
        <v>1843</v>
      </c>
      <c r="F900" s="4" t="s">
        <v>1876</v>
      </c>
      <c r="G900" s="1">
        <v>9</v>
      </c>
      <c r="H900" s="3" t="s">
        <v>2967</v>
      </c>
      <c r="I900" s="137">
        <f>INDEX(รายได้แยกตามสิทธิ!$D:$D,MATCH(CalBudget2567!$D900,รายได้แยกตามสิทธิ!$B:$B,0))</f>
        <v>54890877.109999999</v>
      </c>
      <c r="J900" s="138">
        <f>INDEX(ผลงานOPDVisit_HDC!$F:$F,MATCH(CalBudget2567!$D900,ผลงานOPDVisit_HDC!$A:$A,0))</f>
        <v>88591</v>
      </c>
      <c r="K900" s="138">
        <f t="shared" si="665"/>
        <v>619.59879795916061</v>
      </c>
      <c r="L900" s="139">
        <f t="shared" si="666"/>
        <v>106309.2</v>
      </c>
      <c r="M900" s="140">
        <f t="shared" si="667"/>
        <v>106309.2</v>
      </c>
      <c r="N900" s="141">
        <f t="shared" si="668"/>
        <v>635.95620622528247</v>
      </c>
      <c r="O900" s="142">
        <f t="shared" si="669"/>
        <v>67607995.518844798</v>
      </c>
      <c r="P900" s="143">
        <f>INDEX(รายได้แยกตามสิทธิ!$E:$E,MATCH(CalBudget2567!$D900,รายได้แยกตามสิทธิ!$B:$B,0))</f>
        <v>16572920.550000001</v>
      </c>
      <c r="Q900" s="138">
        <f>INDEX(ผลงานOPDVisit_HDC!$D:$D,MATCH(CalBudget2567!$D900,ผลงานOPDVisit_HDC!$A:$A,0))</f>
        <v>29636</v>
      </c>
      <c r="R900" s="138">
        <f t="shared" si="670"/>
        <v>559.21583715751115</v>
      </c>
      <c r="S900" s="139">
        <f t="shared" si="671"/>
        <v>35563.199999999997</v>
      </c>
      <c r="T900" s="140">
        <f t="shared" si="672"/>
        <v>35563.199999999997</v>
      </c>
      <c r="U900" s="141">
        <f t="shared" si="673"/>
        <v>573.97913525846946</v>
      </c>
      <c r="V900" s="142">
        <f t="shared" si="674"/>
        <v>20412534.783023998</v>
      </c>
      <c r="W900" s="143">
        <f>INDEX(รายได้แยกตามสิทธิ!$F:$F,MATCH(CalBudget2567!$D900,รายได้แยกตามสิทธิ!$B:$B,0))</f>
        <v>3058211</v>
      </c>
      <c r="X900" s="138">
        <f>INDEX(ผลงานOPDVisit_HDC!$E:$E,MATCH(CalBudget2567!$D900,ผลงานOPDVisit_HDC!$A:$A,0))</f>
        <v>8795</v>
      </c>
      <c r="Y900" s="138">
        <f t="shared" si="675"/>
        <v>347.72154633314381</v>
      </c>
      <c r="Z900" s="139">
        <f t="shared" si="676"/>
        <v>10554</v>
      </c>
      <c r="AA900" s="140">
        <f t="shared" si="677"/>
        <v>10554</v>
      </c>
      <c r="AB900" s="141">
        <f t="shared" si="678"/>
        <v>356.90139515633882</v>
      </c>
      <c r="AC900" s="142">
        <f t="shared" si="679"/>
        <v>3766737.32448</v>
      </c>
      <c r="AD900" s="143">
        <f>INDEX(รายได้แยกตามสิทธิ!$G:$G,MATCH(CalBudget2567!$D900,รายได้แยกตามสิทธิ!$B:$B,0))</f>
        <v>84520</v>
      </c>
      <c r="AE900" s="138">
        <f>INDEX(ผลงานOPDVisit_HDC!$G:$G,MATCH(CalBudget2567!$D900,ผลงานOPDVisit_HDC!$A:$A,0))</f>
        <v>363</v>
      </c>
      <c r="AF900" s="138">
        <f t="shared" si="680"/>
        <v>232.8374655647383</v>
      </c>
      <c r="AG900" s="139">
        <f t="shared" si="681"/>
        <v>435.59999999999997</v>
      </c>
      <c r="AH900" s="140">
        <f t="shared" si="682"/>
        <v>435.59999999999997</v>
      </c>
      <c r="AI900" s="141">
        <f t="shared" si="683"/>
        <v>238.9843746556474</v>
      </c>
      <c r="AJ900" s="142">
        <f t="shared" si="684"/>
        <v>104101.59359999999</v>
      </c>
      <c r="AK900" s="143">
        <f>INDEX(รายได้แยกตามสิทธิ!$H:$H,MATCH(CalBudget2567!$D900,รายได้แยกตามสิทธิ!$B:$B,0))</f>
        <v>4339620.9700000007</v>
      </c>
      <c r="AL900" s="138">
        <f>INDEX(ผลงานOPDVisit_HDC!$K:$K,MATCH(CalBudget2567!$D900,ผลงานOPDVisit_HDC!$A:$A,0))</f>
        <v>6338</v>
      </c>
      <c r="AM900" s="138">
        <f t="shared" si="685"/>
        <v>684.69879615020523</v>
      </c>
      <c r="AN900" s="139">
        <f t="shared" si="686"/>
        <v>7605.5999999999995</v>
      </c>
      <c r="AO900" s="140">
        <f t="shared" si="687"/>
        <v>7605.5999999999995</v>
      </c>
      <c r="AP900" s="141">
        <f t="shared" si="688"/>
        <v>702.7748443685706</v>
      </c>
      <c r="AQ900" s="142">
        <f t="shared" si="689"/>
        <v>5345024.3563296003</v>
      </c>
      <c r="AR900" s="144">
        <f t="shared" si="663"/>
        <v>97236393.576278403</v>
      </c>
      <c r="AS900" s="143">
        <f>INDEX(รายได้แยกตามสิทธิ!$I:$I,MATCH(CalBudget2567!$D900,รายได้แยกตามสิทธิ!$B:$B,0))</f>
        <v>22189764.25</v>
      </c>
      <c r="AT900" s="138">
        <f>INDEX(ผลงานAdjRw_DHES!$D:$D,MATCH(CalBudget2567!$D900,ผลงานAdjRw_DHES!$B:$B,0))</f>
        <v>1719.8479</v>
      </c>
      <c r="AU900" s="143">
        <f t="shared" si="690"/>
        <v>12902.166668343172</v>
      </c>
      <c r="AV900" s="139">
        <f t="shared" si="691"/>
        <v>2063.8174799999997</v>
      </c>
      <c r="AW900" s="140">
        <f t="shared" si="692"/>
        <v>2063.8174799999997</v>
      </c>
      <c r="AX900" s="141">
        <f t="shared" si="693"/>
        <v>13242.783868387432</v>
      </c>
      <c r="AY900" s="142">
        <f t="shared" si="694"/>
        <v>27330688.831439998</v>
      </c>
      <c r="AZ900" s="143">
        <f>INDEX(รายได้แยกตามสิทธิ!$J:$J,MATCH(CalBudget2567!$D900,รายได้แยกตามสิทธิ!$B:$B,0))</f>
        <v>4390580</v>
      </c>
      <c r="BA900" s="138">
        <f>INDEX(ผลงานAdjRw_DHES!$F:$F,MATCH(CalBudget2567!$D900,ผลงานAdjRw_DHES!$B:$B,0))</f>
        <v>299.99509999999992</v>
      </c>
      <c r="BB900" s="143">
        <f t="shared" si="695"/>
        <v>14635.505713259987</v>
      </c>
      <c r="BC900" s="139">
        <f t="shared" si="696"/>
        <v>359.9941199999999</v>
      </c>
      <c r="BD900" s="140">
        <f t="shared" si="697"/>
        <v>359.9941199999999</v>
      </c>
      <c r="BE900" s="141">
        <f t="shared" si="698"/>
        <v>15021.883064090051</v>
      </c>
      <c r="BF900" s="142">
        <f t="shared" si="699"/>
        <v>5407789.5743999993</v>
      </c>
      <c r="BG900" s="143">
        <f>INDEX(รายได้แยกตามสิทธิ!$K:$K,MATCH(CalBudget2567!$D900,รายได้แยกตามสิทธิ!$B:$B,0))</f>
        <v>890602</v>
      </c>
      <c r="BH900" s="138">
        <f>INDEX(ผลงานAdjRw_DHES!$E:$E,MATCH(CalBudget2567!$D900,ผลงานAdjRw_DHES!$B:$B,0))</f>
        <v>73.311800000000005</v>
      </c>
      <c r="BI900" s="143">
        <f t="shared" si="700"/>
        <v>12148.13986288701</v>
      </c>
      <c r="BJ900" s="139">
        <f t="shared" si="701"/>
        <v>87.974159999999998</v>
      </c>
      <c r="BK900" s="140">
        <f t="shared" si="702"/>
        <v>87.974159999999998</v>
      </c>
      <c r="BL900" s="141">
        <f t="shared" si="703"/>
        <v>12468.850755267227</v>
      </c>
      <c r="BM900" s="142">
        <f t="shared" si="704"/>
        <v>1096936.6713599998</v>
      </c>
      <c r="BN900" s="143">
        <f>INDEX(รายได้แยกตามสิทธิ!$N:$N,MATCH(CalBudget2567!$D900,รายได้แยกตามสิทธิ!$B:$B,0))</f>
        <v>529011</v>
      </c>
      <c r="BO900" s="138">
        <f>INDEX(ผลงานAdjRw_DHES!$I:$I,MATCH(CalBudget2567!$D900,ผลงานAdjRw_DHES!$B:$B,0))</f>
        <v>105.4453000000002</v>
      </c>
      <c r="BP900" s="143">
        <f t="shared" si="705"/>
        <v>5016.9234664797668</v>
      </c>
      <c r="BQ900" s="139">
        <f t="shared" si="706"/>
        <v>126.53436000000023</v>
      </c>
      <c r="BR900" s="140">
        <f t="shared" si="707"/>
        <v>126.53436000000023</v>
      </c>
      <c r="BS900" s="141">
        <f t="shared" si="708"/>
        <v>5149.3702459948327</v>
      </c>
      <c r="BT900" s="142">
        <f t="shared" si="709"/>
        <v>651572.26847999997</v>
      </c>
      <c r="BU900" s="144">
        <f t="shared" si="710"/>
        <v>34486987.345679998</v>
      </c>
      <c r="BV900" s="145">
        <f t="shared" si="664"/>
        <v>131723380.9219584</v>
      </c>
      <c r="BW900" s="146">
        <f>INDEX(รายได้แยกตามสิทธิ!$Q:$Q,MATCH(CalBudget2567!$D900,รายได้แยกตามสิทธิ!$B:$B,0))</f>
        <v>0.41</v>
      </c>
      <c r="BX900" s="145">
        <f t="shared" si="711"/>
        <v>54006586.178002939</v>
      </c>
      <c r="BY900" s="141"/>
      <c r="BZ900" s="143">
        <f t="shared" si="712"/>
        <v>133723</v>
      </c>
      <c r="CA900" s="138">
        <f>INDEX(ผลงานOPDVisit_HDC!$C:$C,MATCH(CalBudget2567!$D900,ผลงานOPDVisit_HDC!$A:$A,0))</f>
        <v>133723</v>
      </c>
      <c r="CB900" s="138">
        <f t="shared" si="713"/>
        <v>0</v>
      </c>
    </row>
    <row r="901" spans="1:80" hidden="1" x14ac:dyDescent="0.7">
      <c r="A901" s="136">
        <f>COUNTA($D$16:D901)</f>
        <v>886</v>
      </c>
      <c r="B901" s="1">
        <v>12</v>
      </c>
      <c r="C901" s="2" t="s">
        <v>74</v>
      </c>
      <c r="D901" s="91" t="s">
        <v>959</v>
      </c>
      <c r="E901" s="3" t="s">
        <v>1844</v>
      </c>
      <c r="F901" s="4" t="s">
        <v>1876</v>
      </c>
      <c r="G901" s="1">
        <v>5</v>
      </c>
      <c r="H901" s="3" t="s">
        <v>2964</v>
      </c>
      <c r="I901" s="137">
        <f>INDEX(รายได้แยกตามสิทธิ!$D:$D,MATCH(CalBudget2567!$D901,รายได้แยกตามสิทธิ!$B:$B,0))</f>
        <v>13533939.58</v>
      </c>
      <c r="J901" s="138">
        <f>INDEX(ผลงานOPDVisit_HDC!$F:$F,MATCH(CalBudget2567!$D901,ผลงานOPDVisit_HDC!$A:$A,0))</f>
        <v>54992</v>
      </c>
      <c r="K901" s="138">
        <f t="shared" si="665"/>
        <v>246.10742617107942</v>
      </c>
      <c r="L901" s="139">
        <f t="shared" si="666"/>
        <v>65990.399999999994</v>
      </c>
      <c r="M901" s="140">
        <f t="shared" si="667"/>
        <v>65990.399999999994</v>
      </c>
      <c r="N901" s="141">
        <f t="shared" si="668"/>
        <v>252.60466222199591</v>
      </c>
      <c r="O901" s="142">
        <f t="shared" si="669"/>
        <v>16669482.701894397</v>
      </c>
      <c r="P901" s="143">
        <f>INDEX(รายได้แยกตามสิทธิ!$E:$E,MATCH(CalBudget2567!$D901,รายได้แยกตามสิทธิ!$B:$B,0))</f>
        <v>3503264.91</v>
      </c>
      <c r="Q901" s="138">
        <f>INDEX(ผลงานOPDVisit_HDC!$D:$D,MATCH(CalBudget2567!$D901,ผลงานOPDVisit_HDC!$A:$A,0))</f>
        <v>16165</v>
      </c>
      <c r="R901" s="138">
        <f t="shared" si="670"/>
        <v>216.71914073615838</v>
      </c>
      <c r="S901" s="139">
        <f t="shared" si="671"/>
        <v>19398</v>
      </c>
      <c r="T901" s="140">
        <f t="shared" si="672"/>
        <v>19398</v>
      </c>
      <c r="U901" s="141">
        <f t="shared" si="673"/>
        <v>222.44052605159297</v>
      </c>
      <c r="V901" s="142">
        <f t="shared" si="674"/>
        <v>4314901.3243488008</v>
      </c>
      <c r="W901" s="143">
        <f>INDEX(รายได้แยกตามสิทธิ!$F:$F,MATCH(CalBudget2567!$D901,รายได้แยกตามสิทธิ!$B:$B,0))</f>
        <v>629558.98</v>
      </c>
      <c r="X901" s="138">
        <f>INDEX(ผลงานOPDVisit_HDC!$E:$E,MATCH(CalBudget2567!$D901,ผลงานOPDVisit_HDC!$A:$A,0))</f>
        <v>5498</v>
      </c>
      <c r="Y901" s="138">
        <f t="shared" si="675"/>
        <v>114.50690796653328</v>
      </c>
      <c r="Z901" s="139">
        <f t="shared" si="676"/>
        <v>6597.5999999999995</v>
      </c>
      <c r="AA901" s="140">
        <f t="shared" si="677"/>
        <v>6597.5999999999995</v>
      </c>
      <c r="AB901" s="141">
        <f t="shared" si="678"/>
        <v>117.52989033684976</v>
      </c>
      <c r="AC901" s="142">
        <f t="shared" si="679"/>
        <v>775415.20448639989</v>
      </c>
      <c r="AD901" s="143">
        <f>INDEX(รายได้แยกตามสิทธิ!$G:$G,MATCH(CalBudget2567!$D901,รายได้แยกตามสิทธิ!$B:$B,0))</f>
        <v>0</v>
      </c>
      <c r="AE901" s="138">
        <f>INDEX(ผลงานOPDVisit_HDC!$G:$G,MATCH(CalBudget2567!$D901,ผลงานOPDVisit_HDC!$A:$A,0))</f>
        <v>15</v>
      </c>
      <c r="AF901" s="138">
        <f t="shared" si="680"/>
        <v>0</v>
      </c>
      <c r="AG901" s="139">
        <f t="shared" si="681"/>
        <v>18</v>
      </c>
      <c r="AH901" s="140">
        <f t="shared" si="682"/>
        <v>18</v>
      </c>
      <c r="AI901" s="141">
        <f t="shared" si="683"/>
        <v>0</v>
      </c>
      <c r="AJ901" s="142">
        <f t="shared" si="684"/>
        <v>0</v>
      </c>
      <c r="AK901" s="143">
        <f>INDEX(รายได้แยกตามสิทธิ!$H:$H,MATCH(CalBudget2567!$D901,รายได้แยกตามสิทธิ!$B:$B,0))</f>
        <v>553957.12</v>
      </c>
      <c r="AL901" s="138">
        <f>INDEX(ผลงานOPDVisit_HDC!$K:$K,MATCH(CalBudget2567!$D901,ผลงานOPDVisit_HDC!$A:$A,0))</f>
        <v>3799</v>
      </c>
      <c r="AM901" s="138">
        <f t="shared" si="685"/>
        <v>145.81656225322453</v>
      </c>
      <c r="AN901" s="139">
        <f t="shared" si="686"/>
        <v>4558.8</v>
      </c>
      <c r="AO901" s="140">
        <f t="shared" si="687"/>
        <v>4558.8</v>
      </c>
      <c r="AP901" s="141">
        <f t="shared" si="688"/>
        <v>149.66611949670965</v>
      </c>
      <c r="AQ901" s="142">
        <f t="shared" si="689"/>
        <v>682297.9055616</v>
      </c>
      <c r="AR901" s="144">
        <f t="shared" si="663"/>
        <v>22442097.136291198</v>
      </c>
      <c r="AS901" s="143">
        <f>INDEX(รายได้แยกตามสิทธิ!$I:$I,MATCH(CalBudget2567!$D901,รายได้แยกตามสิทธิ!$B:$B,0))</f>
        <v>3269621.22</v>
      </c>
      <c r="AT901" s="138">
        <f>INDEX(ผลงานAdjRw_DHES!$D:$D,MATCH(CalBudget2567!$D901,ผลงานAdjRw_DHES!$B:$B,0))</f>
        <v>384.56299999999999</v>
      </c>
      <c r="AU901" s="143">
        <f t="shared" si="690"/>
        <v>8502.1731679854802</v>
      </c>
      <c r="AV901" s="139">
        <f t="shared" si="691"/>
        <v>461.47559999999999</v>
      </c>
      <c r="AW901" s="140">
        <f t="shared" si="692"/>
        <v>461.47559999999999</v>
      </c>
      <c r="AX901" s="141">
        <f t="shared" si="693"/>
        <v>8726.630539620297</v>
      </c>
      <c r="AY901" s="142">
        <f t="shared" si="694"/>
        <v>4027127.0642496003</v>
      </c>
      <c r="AZ901" s="143">
        <f>INDEX(รายได้แยกตามสิทธิ!$J:$J,MATCH(CalBudget2567!$D901,รายได้แยกตามสิทธิ!$B:$B,0))</f>
        <v>1001318</v>
      </c>
      <c r="BA901" s="138">
        <f>INDEX(ผลงานAdjRw_DHES!$F:$F,MATCH(CalBudget2567!$D901,ผลงานAdjRw_DHES!$B:$B,0))</f>
        <v>99.180900000000008</v>
      </c>
      <c r="BB901" s="143">
        <f t="shared" si="695"/>
        <v>10095.875314702729</v>
      </c>
      <c r="BC901" s="139">
        <f t="shared" si="696"/>
        <v>119.01708000000001</v>
      </c>
      <c r="BD901" s="140">
        <f t="shared" si="697"/>
        <v>119.01708000000001</v>
      </c>
      <c r="BE901" s="141">
        <f t="shared" si="698"/>
        <v>10362.406423010882</v>
      </c>
      <c r="BF901" s="142">
        <f t="shared" si="699"/>
        <v>1233303.35424</v>
      </c>
      <c r="BG901" s="143">
        <f>INDEX(รายได้แยกตามสิทธิ!$K:$K,MATCH(CalBudget2567!$D901,รายได้แยกตามสิทธิ!$B:$B,0))</f>
        <v>111953</v>
      </c>
      <c r="BH901" s="138">
        <f>INDEX(ผลงานAdjRw_DHES!$E:$E,MATCH(CalBudget2567!$D901,ผลงานAdjRw_DHES!$B:$B,0))</f>
        <v>13.401599999999998</v>
      </c>
      <c r="BI901" s="143">
        <f t="shared" si="700"/>
        <v>8353.7040353390657</v>
      </c>
      <c r="BJ901" s="139">
        <f t="shared" si="701"/>
        <v>16.081919999999997</v>
      </c>
      <c r="BK901" s="140">
        <f t="shared" si="702"/>
        <v>16.081919999999997</v>
      </c>
      <c r="BL901" s="141">
        <f t="shared" si="703"/>
        <v>8574.2418218720177</v>
      </c>
      <c r="BM901" s="142">
        <f t="shared" si="704"/>
        <v>137890.27104000002</v>
      </c>
      <c r="BN901" s="143">
        <f>INDEX(รายได้แยกตามสิทธิ!$N:$N,MATCH(CalBudget2567!$D901,รายได้แยกตามสิทธิ!$B:$B,0))</f>
        <v>197520</v>
      </c>
      <c r="BO901" s="138">
        <f>INDEX(ผลงานAdjRw_DHES!$I:$I,MATCH(CalBudget2567!$D901,ผลงานAdjRw_DHES!$B:$B,0))</f>
        <v>29.80490000000006</v>
      </c>
      <c r="BP901" s="143">
        <f t="shared" si="705"/>
        <v>6627.0982288147115</v>
      </c>
      <c r="BQ901" s="139">
        <f t="shared" si="706"/>
        <v>35.765880000000074</v>
      </c>
      <c r="BR901" s="140">
        <f t="shared" si="707"/>
        <v>35.765880000000074</v>
      </c>
      <c r="BS901" s="141">
        <f t="shared" si="708"/>
        <v>6802.0536220554195</v>
      </c>
      <c r="BT901" s="142">
        <f t="shared" si="709"/>
        <v>243281.43359999999</v>
      </c>
      <c r="BU901" s="144">
        <f t="shared" si="710"/>
        <v>5641602.1231296007</v>
      </c>
      <c r="BV901" s="145">
        <f t="shared" si="664"/>
        <v>28083699.259420797</v>
      </c>
      <c r="BW901" s="146">
        <f>INDEX(รายได้แยกตามสิทธิ!$Q:$Q,MATCH(CalBudget2567!$D901,รายได้แยกตามสิทธิ!$B:$B,0))</f>
        <v>0.43</v>
      </c>
      <c r="BX901" s="145">
        <f t="shared" si="711"/>
        <v>12075990.681550942</v>
      </c>
      <c r="BY901" s="141"/>
      <c r="BZ901" s="143">
        <f t="shared" si="712"/>
        <v>80469</v>
      </c>
      <c r="CA901" s="138">
        <f>INDEX(ผลงานOPDVisit_HDC!$C:$C,MATCH(CalBudget2567!$D901,ผลงานOPDVisit_HDC!$A:$A,0))</f>
        <v>80469</v>
      </c>
      <c r="CB901" s="138">
        <f t="shared" si="713"/>
        <v>0</v>
      </c>
    </row>
    <row r="902" spans="1:80" hidden="1" x14ac:dyDescent="0.7">
      <c r="A902" s="136">
        <f>COUNTA($D$16:D902)</f>
        <v>887</v>
      </c>
      <c r="B902" s="1">
        <v>12</v>
      </c>
      <c r="C902" s="2" t="s">
        <v>74</v>
      </c>
      <c r="D902" s="91" t="s">
        <v>960</v>
      </c>
      <c r="E902" s="3" t="s">
        <v>1845</v>
      </c>
      <c r="F902" s="4" t="s">
        <v>1876</v>
      </c>
      <c r="G902" s="1">
        <v>6</v>
      </c>
      <c r="H902" s="3" t="s">
        <v>2965</v>
      </c>
      <c r="I902" s="137">
        <f>INDEX(รายได้แยกตามสิทธิ!$D:$D,MATCH(CalBudget2567!$D902,รายได้แยกตามสิทธิ!$B:$B,0))</f>
        <v>41388645.799999997</v>
      </c>
      <c r="J902" s="138">
        <f>INDEX(ผลงานOPDVisit_HDC!$F:$F,MATCH(CalBudget2567!$D902,ผลงานOPDVisit_HDC!$A:$A,0))</f>
        <v>84472</v>
      </c>
      <c r="K902" s="138">
        <f t="shared" si="665"/>
        <v>489.96881570224451</v>
      </c>
      <c r="L902" s="139">
        <f t="shared" si="666"/>
        <v>101366.39999999999</v>
      </c>
      <c r="M902" s="140">
        <f t="shared" si="667"/>
        <v>101366.39999999999</v>
      </c>
      <c r="N902" s="141">
        <f t="shared" si="668"/>
        <v>502.90399243678377</v>
      </c>
      <c r="O902" s="142">
        <f t="shared" si="669"/>
        <v>50977567.258943997</v>
      </c>
      <c r="P902" s="143">
        <f>INDEX(รายได้แยกตามสิทธิ!$E:$E,MATCH(CalBudget2567!$D902,รายได้แยกตามสิทธิ!$B:$B,0))</f>
        <v>6753713.1299999999</v>
      </c>
      <c r="Q902" s="138">
        <f>INDEX(ผลงานOPDVisit_HDC!$D:$D,MATCH(CalBudget2567!$D902,ผลงานOPDVisit_HDC!$A:$A,0))</f>
        <v>17795</v>
      </c>
      <c r="R902" s="138">
        <f t="shared" si="670"/>
        <v>379.52869513908399</v>
      </c>
      <c r="S902" s="139">
        <f t="shared" si="671"/>
        <v>21354</v>
      </c>
      <c r="T902" s="140">
        <f t="shared" si="672"/>
        <v>21354</v>
      </c>
      <c r="U902" s="141">
        <f t="shared" si="673"/>
        <v>389.54825269075582</v>
      </c>
      <c r="V902" s="142">
        <f t="shared" si="674"/>
        <v>8318413.3879584</v>
      </c>
      <c r="W902" s="143">
        <f>INDEX(รายได้แยกตามสิทธิ!$F:$F,MATCH(CalBudget2567!$D902,รายได้แยกตามสิทธิ!$B:$B,0))</f>
        <v>3032563</v>
      </c>
      <c r="X902" s="138">
        <f>INDEX(ผลงานOPDVisit_HDC!$E:$E,MATCH(CalBudget2567!$D902,ผลงานOPDVisit_HDC!$A:$A,0))</f>
        <v>11391</v>
      </c>
      <c r="Y902" s="138">
        <f t="shared" si="675"/>
        <v>266.2244754630849</v>
      </c>
      <c r="Z902" s="139">
        <f t="shared" si="676"/>
        <v>13669.199999999999</v>
      </c>
      <c r="AA902" s="140">
        <f t="shared" si="677"/>
        <v>13669.199999999999</v>
      </c>
      <c r="AB902" s="141">
        <f t="shared" si="678"/>
        <v>273.25280161531032</v>
      </c>
      <c r="AC902" s="142">
        <f t="shared" si="679"/>
        <v>3735147.1958399997</v>
      </c>
      <c r="AD902" s="143">
        <f>INDEX(รายได้แยกตามสิทธิ!$G:$G,MATCH(CalBudget2567!$D902,รายได้แยกตามสิทธิ!$B:$B,0))</f>
        <v>183836.9</v>
      </c>
      <c r="AE902" s="138">
        <f>INDEX(ผลงานOPDVisit_HDC!$G:$G,MATCH(CalBudget2567!$D902,ผลงานOPDVisit_HDC!$A:$A,0))</f>
        <v>215</v>
      </c>
      <c r="AF902" s="138">
        <f t="shared" si="680"/>
        <v>855.05534883720929</v>
      </c>
      <c r="AG902" s="139">
        <f t="shared" si="681"/>
        <v>258</v>
      </c>
      <c r="AH902" s="140">
        <f t="shared" si="682"/>
        <v>258</v>
      </c>
      <c r="AI902" s="141">
        <f t="shared" si="683"/>
        <v>877.6288100465116</v>
      </c>
      <c r="AJ902" s="142">
        <f t="shared" si="684"/>
        <v>226428.232992</v>
      </c>
      <c r="AK902" s="143">
        <f>INDEX(รายได้แยกตามสิทธิ!$H:$H,MATCH(CalBudget2567!$D902,รายได้แยกตามสิทธิ!$B:$B,0))</f>
        <v>3734370.88</v>
      </c>
      <c r="AL902" s="138">
        <f>INDEX(ผลงานOPDVisit_HDC!$K:$K,MATCH(CalBudget2567!$D902,ผลงานOPDVisit_HDC!$A:$A,0))</f>
        <v>9796</v>
      </c>
      <c r="AM902" s="138">
        <f t="shared" si="685"/>
        <v>381.2138505512454</v>
      </c>
      <c r="AN902" s="139">
        <f t="shared" si="686"/>
        <v>11755.199999999999</v>
      </c>
      <c r="AO902" s="140">
        <f t="shared" si="687"/>
        <v>11755.199999999999</v>
      </c>
      <c r="AP902" s="141">
        <f t="shared" si="688"/>
        <v>391.2778962057983</v>
      </c>
      <c r="AQ902" s="142">
        <f t="shared" si="689"/>
        <v>4599549.9254783997</v>
      </c>
      <c r="AR902" s="144">
        <f t="shared" si="663"/>
        <v>67857106.001212806</v>
      </c>
      <c r="AS902" s="143">
        <f>INDEX(รายได้แยกตามสิทธิ!$I:$I,MATCH(CalBudget2567!$D902,รายได้แยกตามสิทธิ!$B:$B,0))</f>
        <v>20971761.379999999</v>
      </c>
      <c r="AT902" s="138">
        <f>INDEX(ผลงานAdjRw_DHES!$D:$D,MATCH(CalBudget2567!$D902,ผลงานAdjRw_DHES!$B:$B,0))</f>
        <v>1401.3457000000001</v>
      </c>
      <c r="AU902" s="143">
        <f t="shared" si="690"/>
        <v>14965.444558041601</v>
      </c>
      <c r="AV902" s="139">
        <f t="shared" si="691"/>
        <v>1681.61484</v>
      </c>
      <c r="AW902" s="140">
        <f t="shared" si="692"/>
        <v>1681.61484</v>
      </c>
      <c r="AX902" s="141">
        <f t="shared" si="693"/>
        <v>15360.532294373899</v>
      </c>
      <c r="AY902" s="142">
        <f t="shared" si="694"/>
        <v>25830499.056518398</v>
      </c>
      <c r="AZ902" s="143">
        <f>INDEX(รายได้แยกตามสิทธิ!$J:$J,MATCH(CalBudget2567!$D902,รายได้แยกตามสิทธิ!$B:$B,0))</f>
        <v>1737866.6</v>
      </c>
      <c r="BA902" s="138">
        <f>INDEX(ผลงานAdjRw_DHES!$F:$F,MATCH(CalBudget2567!$D902,ผลงานAdjRw_DHES!$B:$B,0))</f>
        <v>142.99</v>
      </c>
      <c r="BB902" s="143">
        <f t="shared" si="695"/>
        <v>12153.763200223792</v>
      </c>
      <c r="BC902" s="139">
        <f t="shared" si="696"/>
        <v>171.58799999999999</v>
      </c>
      <c r="BD902" s="140">
        <f t="shared" si="697"/>
        <v>171.58799999999999</v>
      </c>
      <c r="BE902" s="141">
        <f t="shared" si="698"/>
        <v>12474.6225487097</v>
      </c>
      <c r="BF902" s="142">
        <f t="shared" si="699"/>
        <v>2140495.5338880001</v>
      </c>
      <c r="BG902" s="143">
        <f>INDEX(รายได้แยกตามสิทธิ!$K:$K,MATCH(CalBudget2567!$D902,รายได้แยกตามสิทธิ!$B:$B,0))</f>
        <v>1813649.95</v>
      </c>
      <c r="BH902" s="138">
        <f>INDEX(ผลงานAdjRw_DHES!$E:$E,MATCH(CalBudget2567!$D902,ผลงานAdjRw_DHES!$B:$B,0))</f>
        <v>93.924199999999999</v>
      </c>
      <c r="BI902" s="143">
        <f t="shared" si="700"/>
        <v>19309.71943333028</v>
      </c>
      <c r="BJ902" s="139">
        <f t="shared" si="701"/>
        <v>112.70904</v>
      </c>
      <c r="BK902" s="140">
        <f t="shared" si="702"/>
        <v>112.70904</v>
      </c>
      <c r="BL902" s="141">
        <f t="shared" si="703"/>
        <v>19819.496026370198</v>
      </c>
      <c r="BM902" s="142">
        <f t="shared" si="704"/>
        <v>2233836.3704159996</v>
      </c>
      <c r="BN902" s="143">
        <f>INDEX(รายได้แยกตามสิทธิ!$N:$N,MATCH(CalBudget2567!$D902,รายได้แยกตามสิทธิ!$B:$B,0))</f>
        <v>2087054.3900000001</v>
      </c>
      <c r="BO902" s="138">
        <f>INDEX(ผลงานAdjRw_DHES!$I:$I,MATCH(CalBudget2567!$D902,ผลงานAdjRw_DHES!$B:$B,0))</f>
        <v>87.286799999999801</v>
      </c>
      <c r="BP902" s="143">
        <f t="shared" si="705"/>
        <v>23910.309348034352</v>
      </c>
      <c r="BQ902" s="139">
        <f t="shared" si="706"/>
        <v>104.74415999999975</v>
      </c>
      <c r="BR902" s="140">
        <f t="shared" si="707"/>
        <v>104.74415999999975</v>
      </c>
      <c r="BS902" s="141">
        <f t="shared" si="708"/>
        <v>24541.54151482246</v>
      </c>
      <c r="BT902" s="142">
        <f t="shared" si="709"/>
        <v>2570583.1510752002</v>
      </c>
      <c r="BU902" s="144">
        <f t="shared" si="710"/>
        <v>32775414.111897599</v>
      </c>
      <c r="BV902" s="145">
        <f t="shared" si="664"/>
        <v>100632520.11311041</v>
      </c>
      <c r="BW902" s="146">
        <f>INDEX(รายได้แยกตามสิทธิ!$Q:$Q,MATCH(CalBudget2567!$D902,รายได้แยกตามสิทธิ!$B:$B,0))</f>
        <v>0.35</v>
      </c>
      <c r="BX902" s="145">
        <f t="shared" si="711"/>
        <v>35221382.039588638</v>
      </c>
      <c r="BY902" s="141"/>
      <c r="BZ902" s="143">
        <f t="shared" si="712"/>
        <v>123669</v>
      </c>
      <c r="CA902" s="138">
        <f>INDEX(ผลงานOPDVisit_HDC!$C:$C,MATCH(CalBudget2567!$D902,ผลงานOPDVisit_HDC!$A:$A,0))</f>
        <v>123669</v>
      </c>
      <c r="CB902" s="138">
        <f t="shared" si="713"/>
        <v>0</v>
      </c>
    </row>
    <row r="903" spans="1:80" hidden="1" x14ac:dyDescent="0.7">
      <c r="A903" s="136">
        <f>COUNTA($D$16:D903)</f>
        <v>888</v>
      </c>
      <c r="B903" s="1">
        <v>12</v>
      </c>
      <c r="C903" s="2" t="s">
        <v>74</v>
      </c>
      <c r="D903" s="91" t="s">
        <v>961</v>
      </c>
      <c r="E903" s="3" t="s">
        <v>1846</v>
      </c>
      <c r="F903" s="4" t="s">
        <v>1876</v>
      </c>
      <c r="G903" s="1">
        <v>10</v>
      </c>
      <c r="H903" s="3" t="s">
        <v>2962</v>
      </c>
      <c r="I903" s="137">
        <f>INDEX(รายได้แยกตามสิทธิ!$D:$D,MATCH(CalBudget2567!$D903,รายได้แยกตามสิทธิ!$B:$B,0))</f>
        <v>47460070.719999999</v>
      </c>
      <c r="J903" s="138">
        <f>INDEX(ผลงานOPDVisit_HDC!$F:$F,MATCH(CalBudget2567!$D903,ผลงานOPDVisit_HDC!$A:$A,0))</f>
        <v>104870</v>
      </c>
      <c r="K903" s="138">
        <f t="shared" si="665"/>
        <v>452.56098712691903</v>
      </c>
      <c r="L903" s="139">
        <f t="shared" si="666"/>
        <v>125844</v>
      </c>
      <c r="M903" s="140">
        <f t="shared" si="667"/>
        <v>125844</v>
      </c>
      <c r="N903" s="141">
        <f t="shared" si="668"/>
        <v>464.50859718706971</v>
      </c>
      <c r="O903" s="142">
        <f t="shared" si="669"/>
        <v>58455619.904409602</v>
      </c>
      <c r="P903" s="143">
        <f>INDEX(รายได้แยกตามสิทธิ!$E:$E,MATCH(CalBudget2567!$D903,รายได้แยกตามสิทธิ!$B:$B,0))</f>
        <v>6515165.2400000002</v>
      </c>
      <c r="Q903" s="138">
        <f>INDEX(ผลงานOPDVisit_HDC!$D:$D,MATCH(CalBudget2567!$D903,ผลงานOPDVisit_HDC!$A:$A,0))</f>
        <v>17541</v>
      </c>
      <c r="R903" s="138">
        <f t="shared" si="670"/>
        <v>371.42496094863463</v>
      </c>
      <c r="S903" s="139">
        <f t="shared" si="671"/>
        <v>21049.200000000001</v>
      </c>
      <c r="T903" s="140">
        <f t="shared" si="672"/>
        <v>21049.200000000001</v>
      </c>
      <c r="U903" s="141">
        <f t="shared" si="673"/>
        <v>381.2305799176786</v>
      </c>
      <c r="V903" s="142">
        <f t="shared" si="674"/>
        <v>8024598.7228032006</v>
      </c>
      <c r="W903" s="143">
        <f>INDEX(รายได้แยกตามสิทธิ!$F:$F,MATCH(CalBudget2567!$D903,รายได้แยกตามสิทธิ!$B:$B,0))</f>
        <v>6507382</v>
      </c>
      <c r="X903" s="138">
        <f>INDEX(ผลงานOPDVisit_HDC!$E:$E,MATCH(CalBudget2567!$D903,ผลงานOPDVisit_HDC!$A:$A,0))</f>
        <v>34022</v>
      </c>
      <c r="Y903" s="138">
        <f t="shared" si="675"/>
        <v>191.26982540708954</v>
      </c>
      <c r="Z903" s="139">
        <f t="shared" si="676"/>
        <v>40826.400000000001</v>
      </c>
      <c r="AA903" s="140">
        <f t="shared" si="677"/>
        <v>40826.400000000001</v>
      </c>
      <c r="AB903" s="141">
        <f t="shared" si="678"/>
        <v>196.31934879783671</v>
      </c>
      <c r="AC903" s="142">
        <f t="shared" si="679"/>
        <v>8015012.2617600011</v>
      </c>
      <c r="AD903" s="143">
        <f>INDEX(รายได้แยกตามสิทธิ!$G:$G,MATCH(CalBudget2567!$D903,รายได้แยกตามสิทธิ!$B:$B,0))</f>
        <v>728397.5</v>
      </c>
      <c r="AE903" s="138">
        <f>INDEX(ผลงานOPDVisit_HDC!$G:$G,MATCH(CalBudget2567!$D903,ผลงานOPDVisit_HDC!$A:$A,0))</f>
        <v>1474</v>
      </c>
      <c r="AF903" s="138">
        <f t="shared" si="680"/>
        <v>494.16383989145186</v>
      </c>
      <c r="AG903" s="139">
        <f t="shared" si="681"/>
        <v>1768.8</v>
      </c>
      <c r="AH903" s="140">
        <f t="shared" si="682"/>
        <v>1768.8</v>
      </c>
      <c r="AI903" s="141">
        <f t="shared" si="683"/>
        <v>507.20976526458617</v>
      </c>
      <c r="AJ903" s="142">
        <f t="shared" si="684"/>
        <v>897152.63280000002</v>
      </c>
      <c r="AK903" s="143">
        <f>INDEX(รายได้แยกตามสิทธิ!$H:$H,MATCH(CalBudget2567!$D903,รายได้แยกตามสิทธิ!$B:$B,0))</f>
        <v>4391120.4000000004</v>
      </c>
      <c r="AL903" s="138">
        <f>INDEX(ผลงานOPDVisit_HDC!$K:$K,MATCH(CalBudget2567!$D903,ผลงานOPDVisit_HDC!$A:$A,0))</f>
        <v>16980</v>
      </c>
      <c r="AM903" s="138">
        <f t="shared" si="685"/>
        <v>258.60544169611308</v>
      </c>
      <c r="AN903" s="139">
        <f t="shared" si="686"/>
        <v>20376</v>
      </c>
      <c r="AO903" s="140">
        <f t="shared" si="687"/>
        <v>20376</v>
      </c>
      <c r="AP903" s="141">
        <f t="shared" si="688"/>
        <v>265.43262535689047</v>
      </c>
      <c r="AQ903" s="142">
        <f t="shared" si="689"/>
        <v>5408455.1742719999</v>
      </c>
      <c r="AR903" s="144">
        <f t="shared" si="663"/>
        <v>80800838.696044803</v>
      </c>
      <c r="AS903" s="143">
        <f>INDEX(รายได้แยกตามสิทธิ!$I:$I,MATCH(CalBudget2567!$D903,รายได้แยกตามสิทธิ!$B:$B,0))</f>
        <v>14605635.560000001</v>
      </c>
      <c r="AT903" s="138">
        <f>INDEX(ผลงานAdjRw_DHES!$D:$D,MATCH(CalBudget2567!$D903,ผลงานAdjRw_DHES!$B:$B,0))</f>
        <v>1205.7319999999997</v>
      </c>
      <c r="AU903" s="143">
        <f t="shared" si="690"/>
        <v>12113.500811125527</v>
      </c>
      <c r="AV903" s="139">
        <f t="shared" si="691"/>
        <v>1446.8783999999996</v>
      </c>
      <c r="AW903" s="140">
        <f t="shared" si="692"/>
        <v>1446.8783999999996</v>
      </c>
      <c r="AX903" s="141">
        <f t="shared" si="693"/>
        <v>12433.29723253924</v>
      </c>
      <c r="AY903" s="142">
        <f t="shared" si="694"/>
        <v>17989469.206540801</v>
      </c>
      <c r="AZ903" s="143">
        <f>INDEX(รายได้แยกตามสิทธิ!$J:$J,MATCH(CalBudget2567!$D903,รายได้แยกตามสิทธิ!$B:$B,0))</f>
        <v>1367185.61</v>
      </c>
      <c r="BA903" s="138">
        <f>INDEX(ผลงานAdjRw_DHES!$F:$F,MATCH(CalBudget2567!$D903,ผลงานAdjRw_DHES!$B:$B,0))</f>
        <v>90.901500000000013</v>
      </c>
      <c r="BB903" s="143">
        <f t="shared" si="695"/>
        <v>15040.297574847498</v>
      </c>
      <c r="BC903" s="139">
        <f t="shared" si="696"/>
        <v>109.08180000000002</v>
      </c>
      <c r="BD903" s="140">
        <f t="shared" si="697"/>
        <v>109.08180000000002</v>
      </c>
      <c r="BE903" s="141">
        <f t="shared" si="698"/>
        <v>15437.361430823472</v>
      </c>
      <c r="BF903" s="142">
        <f t="shared" si="699"/>
        <v>1683935.1721248</v>
      </c>
      <c r="BG903" s="143">
        <f>INDEX(รายได้แยกตามสิทธิ!$K:$K,MATCH(CalBudget2567!$D903,รายได้แยกตามสิทธิ!$B:$B,0))</f>
        <v>1348770.97</v>
      </c>
      <c r="BH903" s="138">
        <f>INDEX(ผลงานAdjRw_DHES!$E:$E,MATCH(CalBudget2567!$D903,ผลงานAdjRw_DHES!$B:$B,0))</f>
        <v>133.55269999999999</v>
      </c>
      <c r="BI903" s="143">
        <f t="shared" si="700"/>
        <v>10099.166621116608</v>
      </c>
      <c r="BJ903" s="139">
        <f t="shared" si="701"/>
        <v>160.26323999999997</v>
      </c>
      <c r="BK903" s="140">
        <f t="shared" si="702"/>
        <v>160.26323999999997</v>
      </c>
      <c r="BL903" s="141">
        <f t="shared" si="703"/>
        <v>10365.784619914088</v>
      </c>
      <c r="BM903" s="142">
        <f t="shared" si="704"/>
        <v>1661254.2283295998</v>
      </c>
      <c r="BN903" s="143">
        <f>INDEX(รายได้แยกตามสิทธิ!$N:$N,MATCH(CalBudget2567!$D903,รายได้แยกตามสิทธิ!$B:$B,0))</f>
        <v>2351710.7000000002</v>
      </c>
      <c r="BO903" s="138">
        <f>INDEX(ผลงานAdjRw_DHES!$I:$I,MATCH(CalBudget2567!$D903,ผลงานAdjRw_DHES!$B:$B,0))</f>
        <v>682.45240000000001</v>
      </c>
      <c r="BP903" s="143">
        <f t="shared" si="705"/>
        <v>3445.9702977086754</v>
      </c>
      <c r="BQ903" s="139">
        <f t="shared" si="706"/>
        <v>818.94287999999995</v>
      </c>
      <c r="BR903" s="140">
        <f t="shared" si="707"/>
        <v>818.94287999999995</v>
      </c>
      <c r="BS903" s="141">
        <f t="shared" si="708"/>
        <v>3536.9439135681846</v>
      </c>
      <c r="BT903" s="142">
        <f t="shared" si="709"/>
        <v>2896555.034976</v>
      </c>
      <c r="BU903" s="144">
        <f t="shared" si="710"/>
        <v>24231213.641971201</v>
      </c>
      <c r="BV903" s="145">
        <f t="shared" si="664"/>
        <v>105032052.338016</v>
      </c>
      <c r="BW903" s="146">
        <f>INDEX(รายได้แยกตามสิทธิ!$Q:$Q,MATCH(CalBudget2567!$D903,รายได้แยกตามสิทธิ!$B:$B,0))</f>
        <v>0.42</v>
      </c>
      <c r="BX903" s="145">
        <f t="shared" si="711"/>
        <v>44113461.981966719</v>
      </c>
      <c r="BY903" s="141"/>
      <c r="BZ903" s="143">
        <f t="shared" si="712"/>
        <v>174887</v>
      </c>
      <c r="CA903" s="138">
        <f>INDEX(ผลงานOPDVisit_HDC!$C:$C,MATCH(CalBudget2567!$D903,ผลงานOPDVisit_HDC!$A:$A,0))</f>
        <v>174887</v>
      </c>
      <c r="CB903" s="138">
        <f t="shared" si="713"/>
        <v>0</v>
      </c>
    </row>
    <row r="904" spans="1:80" hidden="1" x14ac:dyDescent="0.7">
      <c r="A904" s="136">
        <f>COUNTA($D$16:D904)</f>
        <v>889</v>
      </c>
      <c r="B904" s="1">
        <v>12</v>
      </c>
      <c r="C904" s="2" t="s">
        <v>74</v>
      </c>
      <c r="D904" s="91" t="s">
        <v>962</v>
      </c>
      <c r="E904" s="3" t="s">
        <v>1847</v>
      </c>
      <c r="F904" s="4" t="s">
        <v>1876</v>
      </c>
      <c r="G904" s="1">
        <v>5</v>
      </c>
      <c r="H904" s="3" t="s">
        <v>2964</v>
      </c>
      <c r="I904" s="137">
        <f>INDEX(รายได้แยกตามสิทธิ!$D:$D,MATCH(CalBudget2567!$D904,รายได้แยกตามสิทธิ!$B:$B,0))</f>
        <v>15783090.119999999</v>
      </c>
      <c r="J904" s="138">
        <f>INDEX(ผลงานOPDVisit_HDC!$F:$F,MATCH(CalBudget2567!$D904,ผลงานOPDVisit_HDC!$A:$A,0))</f>
        <v>41516</v>
      </c>
      <c r="K904" s="138">
        <f t="shared" si="665"/>
        <v>380.16885345408997</v>
      </c>
      <c r="L904" s="139">
        <f t="shared" si="666"/>
        <v>49819.199999999997</v>
      </c>
      <c r="M904" s="140">
        <f t="shared" si="667"/>
        <v>49819.199999999997</v>
      </c>
      <c r="N904" s="141">
        <f t="shared" si="668"/>
        <v>390.20531118527794</v>
      </c>
      <c r="O904" s="142">
        <f t="shared" si="669"/>
        <v>19439716.439001597</v>
      </c>
      <c r="P904" s="143">
        <f>INDEX(รายได้แยกตามสิทธิ!$E:$E,MATCH(CalBudget2567!$D904,รายได้แยกตามสิทธิ!$B:$B,0))</f>
        <v>4090732.5</v>
      </c>
      <c r="Q904" s="138">
        <f>INDEX(ผลงานOPDVisit_HDC!$D:$D,MATCH(CalBudget2567!$D904,ผลงานOPDVisit_HDC!$A:$A,0))</f>
        <v>14547</v>
      </c>
      <c r="R904" s="138">
        <f t="shared" si="670"/>
        <v>281.20798102701588</v>
      </c>
      <c r="S904" s="139">
        <f t="shared" si="671"/>
        <v>17456.399999999998</v>
      </c>
      <c r="T904" s="140">
        <f t="shared" si="672"/>
        <v>17456.399999999998</v>
      </c>
      <c r="U904" s="141">
        <f t="shared" si="673"/>
        <v>288.63187172612908</v>
      </c>
      <c r="V904" s="142">
        <f t="shared" si="674"/>
        <v>5038473.4055999992</v>
      </c>
      <c r="W904" s="143">
        <f>INDEX(รายได้แยกตามสิทธิ!$F:$F,MATCH(CalBudget2567!$D904,รายได้แยกตามสิทธิ!$B:$B,0))</f>
        <v>1791419</v>
      </c>
      <c r="X904" s="138">
        <f>INDEX(ผลงานOPDVisit_HDC!$E:$E,MATCH(CalBudget2567!$D904,ผลงานOPDVisit_HDC!$A:$A,0))</f>
        <v>10829</v>
      </c>
      <c r="Y904" s="138">
        <f t="shared" si="675"/>
        <v>165.42792501616032</v>
      </c>
      <c r="Z904" s="139">
        <f t="shared" si="676"/>
        <v>12994.8</v>
      </c>
      <c r="AA904" s="140">
        <f t="shared" si="677"/>
        <v>12994.8</v>
      </c>
      <c r="AB904" s="141">
        <f t="shared" si="678"/>
        <v>169.79522223658694</v>
      </c>
      <c r="AC904" s="142">
        <f t="shared" si="679"/>
        <v>2206454.9539199998</v>
      </c>
      <c r="AD904" s="143">
        <f>INDEX(รายได้แยกตามสิทธิ!$G:$G,MATCH(CalBudget2567!$D904,รายได้แยกตามสิทธิ!$B:$B,0))</f>
        <v>11362</v>
      </c>
      <c r="AE904" s="138">
        <f>INDEX(ผลงานOPDVisit_HDC!$G:$G,MATCH(CalBudget2567!$D904,ผลงานOPDVisit_HDC!$A:$A,0))</f>
        <v>273</v>
      </c>
      <c r="AF904" s="138">
        <f t="shared" si="680"/>
        <v>41.61904761904762</v>
      </c>
      <c r="AG904" s="139">
        <f t="shared" si="681"/>
        <v>327.59999999999997</v>
      </c>
      <c r="AH904" s="140">
        <f t="shared" si="682"/>
        <v>327.59999999999997</v>
      </c>
      <c r="AI904" s="141">
        <f t="shared" si="683"/>
        <v>42.71779047619048</v>
      </c>
      <c r="AJ904" s="142">
        <f t="shared" si="684"/>
        <v>13994.34816</v>
      </c>
      <c r="AK904" s="143">
        <f>INDEX(รายได้แยกตามสิทธิ!$H:$H,MATCH(CalBudget2567!$D904,รายได้แยกตามสิทธิ!$B:$B,0))</f>
        <v>3088754</v>
      </c>
      <c r="AL904" s="138">
        <f>INDEX(ผลงานOPDVisit_HDC!$K:$K,MATCH(CalBudget2567!$D904,ผลงานOPDVisit_HDC!$A:$A,0))</f>
        <v>4164</v>
      </c>
      <c r="AM904" s="138">
        <f t="shared" si="685"/>
        <v>741.77569644572532</v>
      </c>
      <c r="AN904" s="139">
        <f t="shared" si="686"/>
        <v>4996.8</v>
      </c>
      <c r="AO904" s="140">
        <f t="shared" si="687"/>
        <v>4996.8</v>
      </c>
      <c r="AP904" s="141">
        <f t="shared" si="688"/>
        <v>761.3585748318925</v>
      </c>
      <c r="AQ904" s="142">
        <f t="shared" si="689"/>
        <v>3804356.5267200004</v>
      </c>
      <c r="AR904" s="144">
        <f t="shared" si="663"/>
        <v>30502995.673401594</v>
      </c>
      <c r="AS904" s="143">
        <f>INDEX(รายได้แยกตามสิทธิ!$I:$I,MATCH(CalBudget2567!$D904,รายได้แยกตามสิทธิ!$B:$B,0))</f>
        <v>7744206.9000000004</v>
      </c>
      <c r="AT904" s="138">
        <f>INDEX(ผลงานAdjRw_DHES!$D:$D,MATCH(CalBudget2567!$D904,ผลงานAdjRw_DHES!$B:$B,0))</f>
        <v>949.94939999999997</v>
      </c>
      <c r="AU904" s="143">
        <f t="shared" si="690"/>
        <v>8152.2309504064115</v>
      </c>
      <c r="AV904" s="139">
        <f t="shared" si="691"/>
        <v>1139.9392799999998</v>
      </c>
      <c r="AW904" s="140">
        <f t="shared" si="692"/>
        <v>1139.9392799999998</v>
      </c>
      <c r="AX904" s="141">
        <f t="shared" si="693"/>
        <v>8367.4498474971406</v>
      </c>
      <c r="AY904" s="142">
        <f t="shared" si="694"/>
        <v>9538384.7545919996</v>
      </c>
      <c r="AZ904" s="143">
        <f>INDEX(รายได้แยกตามสิทธิ!$J:$J,MATCH(CalBudget2567!$D904,รายได้แยกตามสิทธิ!$B:$B,0))</f>
        <v>1454008.89</v>
      </c>
      <c r="BA904" s="138">
        <f>INDEX(ผลงานAdjRw_DHES!$F:$F,MATCH(CalBudget2567!$D904,ผลงานAdjRw_DHES!$B:$B,0))</f>
        <v>162.05830000000003</v>
      </c>
      <c r="BB904" s="143">
        <f t="shared" si="695"/>
        <v>8972.1346577126842</v>
      </c>
      <c r="BC904" s="139">
        <f t="shared" si="696"/>
        <v>194.46996000000004</v>
      </c>
      <c r="BD904" s="140">
        <f t="shared" si="697"/>
        <v>194.46996000000004</v>
      </c>
      <c r="BE904" s="141">
        <f t="shared" si="698"/>
        <v>9208.9990126762987</v>
      </c>
      <c r="BF904" s="142">
        <f t="shared" si="699"/>
        <v>1790873.6696351997</v>
      </c>
      <c r="BG904" s="143">
        <f>INDEX(รายได้แยกตามสิทธิ!$K:$K,MATCH(CalBudget2567!$D904,รายได้แยกตามสิทธิ!$B:$B,0))</f>
        <v>779866</v>
      </c>
      <c r="BH904" s="138">
        <f>INDEX(ผลงานAdjRw_DHES!$E:$E,MATCH(CalBudget2567!$D904,ผลงานAdjRw_DHES!$B:$B,0))</f>
        <v>181.1968</v>
      </c>
      <c r="BI904" s="143">
        <f t="shared" si="700"/>
        <v>4303.9722555806729</v>
      </c>
      <c r="BJ904" s="139">
        <f t="shared" si="701"/>
        <v>217.43616</v>
      </c>
      <c r="BK904" s="140">
        <f t="shared" si="702"/>
        <v>217.43616</v>
      </c>
      <c r="BL904" s="141">
        <f t="shared" si="703"/>
        <v>4417.5971231280027</v>
      </c>
      <c r="BM904" s="142">
        <f t="shared" si="704"/>
        <v>960545.35488000012</v>
      </c>
      <c r="BN904" s="143">
        <f>INDEX(รายได้แยกตามสิทธิ!$N:$N,MATCH(CalBudget2567!$D904,รายได้แยกตามสิทธิ!$B:$B,0))</f>
        <v>838024.5</v>
      </c>
      <c r="BO904" s="138">
        <f>INDEX(ผลงานAdjRw_DHES!$I:$I,MATCH(CalBudget2567!$D904,ผลงานAdjRw_DHES!$B:$B,0))</f>
        <v>0</v>
      </c>
      <c r="BP904" s="143">
        <f t="shared" si="705"/>
        <v>0</v>
      </c>
      <c r="BQ904" s="139">
        <f t="shared" si="706"/>
        <v>0</v>
      </c>
      <c r="BR904" s="140">
        <f t="shared" si="707"/>
        <v>0</v>
      </c>
      <c r="BS904" s="141">
        <f t="shared" si="708"/>
        <v>0</v>
      </c>
      <c r="BT904" s="142">
        <f t="shared" si="709"/>
        <v>0</v>
      </c>
      <c r="BU904" s="144">
        <f t="shared" si="710"/>
        <v>12289803.779107198</v>
      </c>
      <c r="BV904" s="145">
        <f t="shared" si="664"/>
        <v>42792799.452508792</v>
      </c>
      <c r="BW904" s="146">
        <f>INDEX(รายได้แยกตามสิทธิ!$Q:$Q,MATCH(CalBudget2567!$D904,รายได้แยกตามสิทธิ!$B:$B,0))</f>
        <v>0.22</v>
      </c>
      <c r="BX904" s="145">
        <f t="shared" si="711"/>
        <v>9414415.8795519341</v>
      </c>
      <c r="BY904" s="141"/>
      <c r="BZ904" s="143">
        <f t="shared" si="712"/>
        <v>71329</v>
      </c>
      <c r="CA904" s="138">
        <f>INDEX(ผลงานOPDVisit_HDC!$C:$C,MATCH(CalBudget2567!$D904,ผลงานOPDVisit_HDC!$A:$A,0))</f>
        <v>71329</v>
      </c>
      <c r="CB904" s="138">
        <f t="shared" si="713"/>
        <v>0</v>
      </c>
    </row>
    <row r="905" spans="1:80" hidden="1" x14ac:dyDescent="0.7">
      <c r="A905" s="136">
        <f>COUNTA($D$16:D905)</f>
        <v>890</v>
      </c>
      <c r="B905" s="1">
        <v>12</v>
      </c>
      <c r="C905" s="2" t="s">
        <v>74</v>
      </c>
      <c r="D905" s="91" t="s">
        <v>963</v>
      </c>
      <c r="E905" s="3" t="s">
        <v>1848</v>
      </c>
      <c r="F905" s="4" t="s">
        <v>1876</v>
      </c>
      <c r="G905" s="1">
        <v>5</v>
      </c>
      <c r="H905" s="3" t="s">
        <v>2964</v>
      </c>
      <c r="I905" s="137">
        <f>INDEX(รายได้แยกตามสิทธิ!$D:$D,MATCH(CalBudget2567!$D905,รายได้แยกตามสิทธิ!$B:$B,0))</f>
        <v>22332430.149999999</v>
      </c>
      <c r="J905" s="138">
        <f>INDEX(ผลงานOPDVisit_HDC!$F:$F,MATCH(CalBudget2567!$D905,ผลงานOPDVisit_HDC!$A:$A,0))</f>
        <v>85422</v>
      </c>
      <c r="K905" s="138">
        <f t="shared" si="665"/>
        <v>261.43651693943008</v>
      </c>
      <c r="L905" s="139">
        <f t="shared" si="666"/>
        <v>102506.4</v>
      </c>
      <c r="M905" s="140">
        <f t="shared" si="667"/>
        <v>102506.4</v>
      </c>
      <c r="N905" s="141">
        <f t="shared" si="668"/>
        <v>268.33844098663104</v>
      </c>
      <c r="O905" s="142">
        <f t="shared" si="669"/>
        <v>27506407.567151994</v>
      </c>
      <c r="P905" s="143">
        <f>INDEX(รายได้แยกตามสิทธิ!$E:$E,MATCH(CalBudget2567!$D905,รายได้แยกตามสิทธิ!$B:$B,0))</f>
        <v>8991393.2899999991</v>
      </c>
      <c r="Q905" s="138">
        <f>INDEX(ผลงานOPDVisit_HDC!$D:$D,MATCH(CalBudget2567!$D905,ผลงานOPDVisit_HDC!$A:$A,0))</f>
        <v>36482</v>
      </c>
      <c r="R905" s="138">
        <f t="shared" si="670"/>
        <v>246.46108464448218</v>
      </c>
      <c r="S905" s="139">
        <f t="shared" si="671"/>
        <v>43778.400000000001</v>
      </c>
      <c r="T905" s="140">
        <f t="shared" si="672"/>
        <v>43778.400000000001</v>
      </c>
      <c r="U905" s="141">
        <f t="shared" si="673"/>
        <v>252.9676572790965</v>
      </c>
      <c r="V905" s="142">
        <f t="shared" si="674"/>
        <v>11074519.287427198</v>
      </c>
      <c r="W905" s="143">
        <f>INDEX(รายได้แยกตามสิทธิ!$F:$F,MATCH(CalBudget2567!$D905,รายได้แยกตามสิทธิ!$B:$B,0))</f>
        <v>2830834.25</v>
      </c>
      <c r="X905" s="138">
        <f>INDEX(ผลงานOPDVisit_HDC!$E:$E,MATCH(CalBudget2567!$D905,ผลงานOPDVisit_HDC!$A:$A,0))</f>
        <v>20669</v>
      </c>
      <c r="Y905" s="138">
        <f t="shared" si="675"/>
        <v>136.96038753689101</v>
      </c>
      <c r="Z905" s="139">
        <f t="shared" si="676"/>
        <v>24802.799999999999</v>
      </c>
      <c r="AA905" s="140">
        <f t="shared" si="677"/>
        <v>24802.799999999999</v>
      </c>
      <c r="AB905" s="141">
        <f t="shared" si="678"/>
        <v>140.57614176786493</v>
      </c>
      <c r="AC905" s="142">
        <f t="shared" si="679"/>
        <v>3486681.9290399998</v>
      </c>
      <c r="AD905" s="143">
        <f>INDEX(รายได้แยกตามสิทธิ!$G:$G,MATCH(CalBudget2567!$D905,รายได้แยกตามสิทธิ!$B:$B,0))</f>
        <v>30657</v>
      </c>
      <c r="AE905" s="138">
        <f>INDEX(ผลงานOPDVisit_HDC!$G:$G,MATCH(CalBudget2567!$D905,ผลงานOPDVisit_HDC!$A:$A,0))</f>
        <v>70</v>
      </c>
      <c r="AF905" s="138">
        <f t="shared" si="680"/>
        <v>437.95714285714286</v>
      </c>
      <c r="AG905" s="139">
        <f t="shared" si="681"/>
        <v>84</v>
      </c>
      <c r="AH905" s="140">
        <f t="shared" si="682"/>
        <v>84</v>
      </c>
      <c r="AI905" s="141">
        <f t="shared" si="683"/>
        <v>449.51921142857145</v>
      </c>
      <c r="AJ905" s="142">
        <f t="shared" si="684"/>
        <v>37759.61376</v>
      </c>
      <c r="AK905" s="143">
        <f>INDEX(รายได้แยกตามสิทธิ!$H:$H,MATCH(CalBudget2567!$D905,รายได้แยกตามสิทธิ!$B:$B,0))</f>
        <v>3438140.19</v>
      </c>
      <c r="AL905" s="138">
        <f>INDEX(ผลงานOPDVisit_HDC!$K:$K,MATCH(CalBudget2567!$D905,ผลงานOPDVisit_HDC!$A:$A,0))</f>
        <v>6436</v>
      </c>
      <c r="AM905" s="138">
        <f t="shared" si="685"/>
        <v>534.20450435052828</v>
      </c>
      <c r="AN905" s="139">
        <f t="shared" si="686"/>
        <v>7723.2</v>
      </c>
      <c r="AO905" s="140">
        <f t="shared" si="687"/>
        <v>7723.2</v>
      </c>
      <c r="AP905" s="141">
        <f t="shared" si="688"/>
        <v>548.30750326538225</v>
      </c>
      <c r="AQ905" s="142">
        <f t="shared" si="689"/>
        <v>4234688.5092192004</v>
      </c>
      <c r="AR905" s="144">
        <f t="shared" si="663"/>
        <v>46340056.906598397</v>
      </c>
      <c r="AS905" s="143">
        <f>INDEX(รายได้แยกตามสิทธิ!$I:$I,MATCH(CalBudget2567!$D905,รายได้แยกตามสิทธิ!$B:$B,0))</f>
        <v>6873612.71</v>
      </c>
      <c r="AT905" s="138">
        <f>INDEX(ผลงานAdjRw_DHES!$D:$D,MATCH(CalBudget2567!$D905,ผลงานAdjRw_DHES!$B:$B,0))</f>
        <v>688.29</v>
      </c>
      <c r="AU905" s="143">
        <f t="shared" si="690"/>
        <v>9986.5067195513529</v>
      </c>
      <c r="AV905" s="139">
        <f t="shared" si="691"/>
        <v>825.94799999999998</v>
      </c>
      <c r="AW905" s="140">
        <f t="shared" si="692"/>
        <v>825.94799999999998</v>
      </c>
      <c r="AX905" s="141">
        <f t="shared" si="693"/>
        <v>10250.150496947508</v>
      </c>
      <c r="AY905" s="142">
        <f t="shared" si="694"/>
        <v>8466091.3026528005</v>
      </c>
      <c r="AZ905" s="143">
        <f>INDEX(รายได้แยกตามสิทธิ!$J:$J,MATCH(CalBudget2567!$D905,รายได้แยกตามสิทธิ!$B:$B,0))</f>
        <v>1499676.78</v>
      </c>
      <c r="BA905" s="138">
        <f>INDEX(ผลงานAdjRw_DHES!$F:$F,MATCH(CalBudget2567!$D905,ผลงานAdjRw_DHES!$B:$B,0))</f>
        <v>97.04</v>
      </c>
      <c r="BB905" s="143">
        <f t="shared" si="695"/>
        <v>15454.21248969497</v>
      </c>
      <c r="BC905" s="139">
        <f t="shared" si="696"/>
        <v>116.44800000000001</v>
      </c>
      <c r="BD905" s="140">
        <f t="shared" si="697"/>
        <v>116.44800000000001</v>
      </c>
      <c r="BE905" s="141">
        <f t="shared" si="698"/>
        <v>15862.203699422917</v>
      </c>
      <c r="BF905" s="142">
        <f t="shared" si="699"/>
        <v>1847121.8963903999</v>
      </c>
      <c r="BG905" s="143">
        <f>INDEX(รายได้แยกตามสิทธิ!$K:$K,MATCH(CalBudget2567!$D905,รายได้แยกตามสิทธิ!$B:$B,0))</f>
        <v>463979.23</v>
      </c>
      <c r="BH905" s="138">
        <f>INDEX(ผลงานAdjRw_DHES!$E:$E,MATCH(CalBudget2567!$D905,ผลงานAdjRw_DHES!$B:$B,0))</f>
        <v>50.029999999999994</v>
      </c>
      <c r="BI905" s="143">
        <f t="shared" si="700"/>
        <v>9274.0201878872685</v>
      </c>
      <c r="BJ905" s="139">
        <f t="shared" si="701"/>
        <v>60.035999999999987</v>
      </c>
      <c r="BK905" s="140">
        <f t="shared" si="702"/>
        <v>60.035999999999987</v>
      </c>
      <c r="BL905" s="141">
        <f t="shared" si="703"/>
        <v>9518.854320847493</v>
      </c>
      <c r="BM905" s="142">
        <f t="shared" si="704"/>
        <v>571473.93800640001</v>
      </c>
      <c r="BN905" s="143">
        <f>INDEX(รายได้แยกตามสิทธิ!$N:$N,MATCH(CalBudget2567!$D905,รายได้แยกตามสิทธิ!$B:$B,0))</f>
        <v>1073723.83</v>
      </c>
      <c r="BO905" s="138">
        <f>INDEX(ผลงานAdjRw_DHES!$I:$I,MATCH(CalBudget2567!$D905,ผลงานAdjRw_DHES!$B:$B,0))</f>
        <v>93.610000000000056</v>
      </c>
      <c r="BP905" s="143">
        <f t="shared" si="705"/>
        <v>11470.182993269944</v>
      </c>
      <c r="BQ905" s="139">
        <f t="shared" si="706"/>
        <v>112.33200000000006</v>
      </c>
      <c r="BR905" s="140">
        <f t="shared" si="707"/>
        <v>112.33200000000006</v>
      </c>
      <c r="BS905" s="141">
        <f t="shared" si="708"/>
        <v>11772.995824292271</v>
      </c>
      <c r="BT905" s="142">
        <f t="shared" si="709"/>
        <v>1322484.1669344001</v>
      </c>
      <c r="BU905" s="144">
        <f t="shared" si="710"/>
        <v>12207171.303983999</v>
      </c>
      <c r="BV905" s="145">
        <f t="shared" si="664"/>
        <v>58547228.210582398</v>
      </c>
      <c r="BW905" s="146">
        <f>INDEX(รายได้แยกตามสิทธิ!$Q:$Q,MATCH(CalBudget2567!$D905,รายได้แยกตามสิทธิ!$B:$B,0))</f>
        <v>0.35</v>
      </c>
      <c r="BX905" s="145">
        <f t="shared" si="711"/>
        <v>20491529.873703837</v>
      </c>
      <c r="BY905" s="141"/>
      <c r="BZ905" s="143">
        <f t="shared" si="712"/>
        <v>149079</v>
      </c>
      <c r="CA905" s="138">
        <f>INDEX(ผลงานOPDVisit_HDC!$C:$C,MATCH(CalBudget2567!$D905,ผลงานOPDVisit_HDC!$A:$A,0))</f>
        <v>149079</v>
      </c>
      <c r="CB905" s="138">
        <f t="shared" si="713"/>
        <v>0</v>
      </c>
    </row>
    <row r="906" spans="1:80" hidden="1" x14ac:dyDescent="0.7">
      <c r="A906" s="136">
        <f>COUNTA($D$16:D906)</f>
        <v>891</v>
      </c>
      <c r="B906" s="1">
        <v>12</v>
      </c>
      <c r="C906" s="2" t="s">
        <v>74</v>
      </c>
      <c r="D906" s="91" t="s">
        <v>964</v>
      </c>
      <c r="E906" s="3" t="s">
        <v>1849</v>
      </c>
      <c r="F906" s="4" t="s">
        <v>1876</v>
      </c>
      <c r="G906" s="1">
        <v>6</v>
      </c>
      <c r="H906" s="3" t="s">
        <v>2965</v>
      </c>
      <c r="I906" s="137">
        <f>INDEX(รายได้แยกตามสิทธิ!$D:$D,MATCH(CalBudget2567!$D906,รายได้แยกตามสิทธิ!$B:$B,0))</f>
        <v>25065891.960000001</v>
      </c>
      <c r="J906" s="138">
        <f>INDEX(ผลงานOPDVisit_HDC!$F:$F,MATCH(CalBudget2567!$D906,ผลงานOPDVisit_HDC!$A:$A,0))</f>
        <v>45514</v>
      </c>
      <c r="K906" s="138">
        <f t="shared" si="665"/>
        <v>550.72926923583952</v>
      </c>
      <c r="L906" s="139">
        <f t="shared" si="666"/>
        <v>54616.799999999996</v>
      </c>
      <c r="M906" s="140">
        <f t="shared" si="667"/>
        <v>54616.799999999996</v>
      </c>
      <c r="N906" s="141">
        <f t="shared" si="668"/>
        <v>565.26852194366563</v>
      </c>
      <c r="O906" s="142">
        <f t="shared" si="669"/>
        <v>30873157.809292793</v>
      </c>
      <c r="P906" s="143">
        <f>INDEX(รายได้แยกตามสิทธิ!$E:$E,MATCH(CalBudget2567!$D906,รายได้แยกตามสิทธิ!$B:$B,0))</f>
        <v>2922075.02</v>
      </c>
      <c r="Q906" s="138">
        <f>INDEX(ผลงานOPDVisit_HDC!$D:$D,MATCH(CalBudget2567!$D906,ผลงานOPDVisit_HDC!$A:$A,0))</f>
        <v>5092</v>
      </c>
      <c r="R906" s="138">
        <f t="shared" si="670"/>
        <v>573.8560526315789</v>
      </c>
      <c r="S906" s="139">
        <f t="shared" si="671"/>
        <v>6110.4</v>
      </c>
      <c r="T906" s="140">
        <f t="shared" si="672"/>
        <v>6110.4</v>
      </c>
      <c r="U906" s="141">
        <f t="shared" si="673"/>
        <v>589.00585242105262</v>
      </c>
      <c r="V906" s="142">
        <f t="shared" si="674"/>
        <v>3599061.3606335996</v>
      </c>
      <c r="W906" s="143">
        <f>INDEX(รายได้แยกตามสิทธิ!$F:$F,MATCH(CalBudget2567!$D906,รายได้แยกตามสิทธิ!$B:$B,0))</f>
        <v>2177641.7599999998</v>
      </c>
      <c r="X906" s="138">
        <f>INDEX(ผลงานOPDVisit_HDC!$E:$E,MATCH(CalBudget2567!$D906,ผลงานOPDVisit_HDC!$A:$A,0))</f>
        <v>5394</v>
      </c>
      <c r="Y906" s="138">
        <f t="shared" si="675"/>
        <v>403.71556544308487</v>
      </c>
      <c r="Z906" s="139">
        <f t="shared" si="676"/>
        <v>6472.8</v>
      </c>
      <c r="AA906" s="140">
        <f t="shared" si="677"/>
        <v>6472.8</v>
      </c>
      <c r="AB906" s="141">
        <f t="shared" si="678"/>
        <v>414.37365637078233</v>
      </c>
      <c r="AC906" s="142">
        <f t="shared" si="679"/>
        <v>2682157.8029568</v>
      </c>
      <c r="AD906" s="143">
        <f>INDEX(รายได้แยกตามสิทธิ!$G:$G,MATCH(CalBudget2567!$D906,รายได้แยกตามสิทธิ!$B:$B,0))</f>
        <v>486752.28</v>
      </c>
      <c r="AE906" s="138">
        <f>INDEX(ผลงานOPDVisit_HDC!$G:$G,MATCH(CalBudget2567!$D906,ผลงานOPDVisit_HDC!$A:$A,0))</f>
        <v>491</v>
      </c>
      <c r="AF906" s="138">
        <f t="shared" si="680"/>
        <v>991.34883910386975</v>
      </c>
      <c r="AG906" s="139">
        <f t="shared" si="681"/>
        <v>589.19999999999993</v>
      </c>
      <c r="AH906" s="140">
        <f t="shared" si="682"/>
        <v>589.19999999999993</v>
      </c>
      <c r="AI906" s="141">
        <f t="shared" si="683"/>
        <v>1017.520448456212</v>
      </c>
      <c r="AJ906" s="142">
        <f t="shared" si="684"/>
        <v>599523.04823040008</v>
      </c>
      <c r="AK906" s="143">
        <f>INDEX(รายได้แยกตามสิทธิ!$H:$H,MATCH(CalBudget2567!$D906,รายได้แยกตามสิทธิ!$B:$B,0))</f>
        <v>1471045.25</v>
      </c>
      <c r="AL906" s="138">
        <f>INDEX(ผลงานOPDVisit_HDC!$K:$K,MATCH(CalBudget2567!$D906,ผลงานOPDVisit_HDC!$A:$A,0))</f>
        <v>5719</v>
      </c>
      <c r="AM906" s="138">
        <f t="shared" si="685"/>
        <v>257.2207116628781</v>
      </c>
      <c r="AN906" s="139">
        <f t="shared" si="686"/>
        <v>6862.8</v>
      </c>
      <c r="AO906" s="140">
        <f t="shared" si="687"/>
        <v>6862.8</v>
      </c>
      <c r="AP906" s="141">
        <f t="shared" si="688"/>
        <v>264.01133845077811</v>
      </c>
      <c r="AQ906" s="142">
        <f t="shared" si="689"/>
        <v>1811857.01352</v>
      </c>
      <c r="AR906" s="144">
        <f t="shared" si="663"/>
        <v>39565757.034633592</v>
      </c>
      <c r="AS906" s="143">
        <f>INDEX(รายได้แยกตามสิทธิ!$I:$I,MATCH(CalBudget2567!$D906,รายได้แยกตามสิทธิ!$B:$B,0))</f>
        <v>9100943.5700000003</v>
      </c>
      <c r="AT906" s="138">
        <f>INDEX(ผลงานAdjRw_DHES!$D:$D,MATCH(CalBudget2567!$D906,ผลงานAdjRw_DHES!$B:$B,0))</f>
        <v>618.73129999999992</v>
      </c>
      <c r="AU906" s="143">
        <f t="shared" si="690"/>
        <v>14709.040208568729</v>
      </c>
      <c r="AV906" s="139">
        <f t="shared" si="691"/>
        <v>742.47755999999993</v>
      </c>
      <c r="AW906" s="140">
        <f t="shared" si="692"/>
        <v>742.47755999999993</v>
      </c>
      <c r="AX906" s="141">
        <f t="shared" si="693"/>
        <v>15097.358870074944</v>
      </c>
      <c r="AY906" s="142">
        <f t="shared" si="694"/>
        <v>11209450.176297601</v>
      </c>
      <c r="AZ906" s="143">
        <f>INDEX(รายได้แยกตามสิทธิ!$J:$J,MATCH(CalBudget2567!$D906,รายได้แยกตามสิทธิ!$B:$B,0))</f>
        <v>519063.03999999998</v>
      </c>
      <c r="BA906" s="138">
        <f>INDEX(ผลงานAdjRw_DHES!$F:$F,MATCH(CalBudget2567!$D906,ผลงานAdjRw_DHES!$B:$B,0))</f>
        <v>28.876200000000001</v>
      </c>
      <c r="BB906" s="143">
        <f t="shared" si="695"/>
        <v>17975.462145296126</v>
      </c>
      <c r="BC906" s="139">
        <f t="shared" si="696"/>
        <v>34.651440000000001</v>
      </c>
      <c r="BD906" s="140">
        <f t="shared" si="697"/>
        <v>34.651440000000001</v>
      </c>
      <c r="BE906" s="141">
        <f t="shared" si="698"/>
        <v>18450.014345931944</v>
      </c>
      <c r="BF906" s="142">
        <f t="shared" si="699"/>
        <v>639319.56510720006</v>
      </c>
      <c r="BG906" s="143">
        <f>INDEX(รายได้แยกตามสิทธิ!$K:$K,MATCH(CalBudget2567!$D906,รายได้แยกตามสิทธิ!$B:$B,0))</f>
        <v>1720287.88</v>
      </c>
      <c r="BH906" s="138">
        <f>INDEX(ผลงานAdjRw_DHES!$E:$E,MATCH(CalBudget2567!$D906,ผลงานAdjRw_DHES!$B:$B,0))</f>
        <v>24.841299999999997</v>
      </c>
      <c r="BI906" s="143">
        <f t="shared" si="700"/>
        <v>69251.12131812748</v>
      </c>
      <c r="BJ906" s="139">
        <f t="shared" si="701"/>
        <v>29.809559999999994</v>
      </c>
      <c r="BK906" s="140">
        <f t="shared" si="702"/>
        <v>29.809559999999994</v>
      </c>
      <c r="BL906" s="141">
        <f t="shared" si="703"/>
        <v>71079.350920926052</v>
      </c>
      <c r="BM906" s="142">
        <f t="shared" si="704"/>
        <v>2118844.1760383998</v>
      </c>
      <c r="BN906" s="143">
        <f>INDEX(รายได้แยกตามสิทธิ!$N:$N,MATCH(CalBudget2567!$D906,รายได้แยกตามสิทธิ!$B:$B,0))</f>
        <v>643697.40999999992</v>
      </c>
      <c r="BO906" s="138">
        <f>INDEX(ผลงานAdjRw_DHES!$I:$I,MATCH(CalBudget2567!$D906,ผลงานAdjRw_DHES!$B:$B,0))</f>
        <v>82.131000000000071</v>
      </c>
      <c r="BP906" s="143">
        <f t="shared" si="705"/>
        <v>7837.447614177343</v>
      </c>
      <c r="BQ906" s="139">
        <f t="shared" si="706"/>
        <v>98.55720000000008</v>
      </c>
      <c r="BR906" s="140">
        <f t="shared" si="707"/>
        <v>98.55720000000008</v>
      </c>
      <c r="BS906" s="141">
        <f t="shared" si="708"/>
        <v>8044.3562311916248</v>
      </c>
      <c r="BT906" s="142">
        <f t="shared" si="709"/>
        <v>792829.22594879987</v>
      </c>
      <c r="BU906" s="144">
        <f t="shared" si="710"/>
        <v>14760443.143392</v>
      </c>
      <c r="BV906" s="145">
        <f t="shared" si="664"/>
        <v>54326200.178025588</v>
      </c>
      <c r="BW906" s="146">
        <f>INDEX(รายได้แยกตามสิทธิ!$Q:$Q,MATCH(CalBudget2567!$D906,รายได้แยกตามสิทธิ!$B:$B,0))</f>
        <v>0.51</v>
      </c>
      <c r="BX906" s="145">
        <f t="shared" si="711"/>
        <v>27706362.090793051</v>
      </c>
      <c r="BY906" s="141"/>
      <c r="BZ906" s="143">
        <f t="shared" si="712"/>
        <v>62210</v>
      </c>
      <c r="CA906" s="138">
        <f>INDEX(ผลงานOPDVisit_HDC!$C:$C,MATCH(CalBudget2567!$D906,ผลงานOPDVisit_HDC!$A:$A,0))</f>
        <v>62210</v>
      </c>
      <c r="CB906" s="138">
        <f t="shared" si="713"/>
        <v>0</v>
      </c>
    </row>
    <row r="907" spans="1:80" hidden="1" x14ac:dyDescent="0.7">
      <c r="A907" s="136">
        <f>COUNTA($D$16:D907)</f>
        <v>892</v>
      </c>
      <c r="B907" s="1">
        <v>12</v>
      </c>
      <c r="C907" s="2" t="s">
        <v>74</v>
      </c>
      <c r="D907" s="91" t="s">
        <v>965</v>
      </c>
      <c r="E907" s="3" t="s">
        <v>1850</v>
      </c>
      <c r="F907" s="4" t="s">
        <v>1876</v>
      </c>
      <c r="G907" s="1">
        <v>5</v>
      </c>
      <c r="H907" s="3" t="s">
        <v>2964</v>
      </c>
      <c r="I907" s="137">
        <f>INDEX(รายได้แยกตามสิทธิ!$D:$D,MATCH(CalBudget2567!$D907,รายได้แยกตามสิทธิ!$B:$B,0))</f>
        <v>16085945.68</v>
      </c>
      <c r="J907" s="138">
        <f>INDEX(ผลงานOPDVisit_HDC!$F:$F,MATCH(CalBudget2567!$D907,ผลงานOPDVisit_HDC!$A:$A,0))</f>
        <v>36438</v>
      </c>
      <c r="K907" s="138">
        <f t="shared" si="665"/>
        <v>441.46071902958448</v>
      </c>
      <c r="L907" s="139">
        <f t="shared" si="666"/>
        <v>43725.599999999999</v>
      </c>
      <c r="M907" s="140">
        <f t="shared" si="667"/>
        <v>43725.599999999999</v>
      </c>
      <c r="N907" s="141">
        <f t="shared" si="668"/>
        <v>453.11528201196552</v>
      </c>
      <c r="O907" s="142">
        <f t="shared" si="669"/>
        <v>19812737.575142398</v>
      </c>
      <c r="P907" s="143">
        <f>INDEX(รายได้แยกตามสิทธิ!$E:$E,MATCH(CalBudget2567!$D907,รายได้แยกตามสิทธิ!$B:$B,0))</f>
        <v>3610839.09</v>
      </c>
      <c r="Q907" s="138">
        <f>INDEX(ผลงานOPDVisit_HDC!$D:$D,MATCH(CalBudget2567!$D907,ผลงานOPDVisit_HDC!$A:$A,0))</f>
        <v>0</v>
      </c>
      <c r="R907" s="138">
        <f t="shared" si="670"/>
        <v>0</v>
      </c>
      <c r="S907" s="139">
        <f t="shared" si="671"/>
        <v>0</v>
      </c>
      <c r="T907" s="140">
        <f t="shared" si="672"/>
        <v>0</v>
      </c>
      <c r="U907" s="141">
        <f t="shared" si="673"/>
        <v>0</v>
      </c>
      <c r="V907" s="142">
        <f t="shared" si="674"/>
        <v>0</v>
      </c>
      <c r="W907" s="143">
        <f>INDEX(รายได้แยกตามสิทธิ!$F:$F,MATCH(CalBudget2567!$D907,รายได้แยกตามสิทธิ!$B:$B,0))</f>
        <v>1964819.26</v>
      </c>
      <c r="X907" s="138">
        <f>INDEX(ผลงานOPDVisit_HDC!$E:$E,MATCH(CalBudget2567!$D907,ผลงานOPDVisit_HDC!$A:$A,0))</f>
        <v>8234</v>
      </c>
      <c r="Y907" s="138">
        <f t="shared" si="675"/>
        <v>238.62269370901143</v>
      </c>
      <c r="Z907" s="139">
        <f t="shared" si="676"/>
        <v>9880.7999999999993</v>
      </c>
      <c r="AA907" s="140">
        <f t="shared" si="677"/>
        <v>9880.7999999999993</v>
      </c>
      <c r="AB907" s="141">
        <f t="shared" si="678"/>
        <v>244.92233282292932</v>
      </c>
      <c r="AC907" s="142">
        <f t="shared" si="679"/>
        <v>2420028.5861567999</v>
      </c>
      <c r="AD907" s="143">
        <f>INDEX(รายได้แยกตามสิทธิ!$G:$G,MATCH(CalBudget2567!$D907,รายได้แยกตามสิทธิ!$B:$B,0))</f>
        <v>188983.5</v>
      </c>
      <c r="AE907" s="138">
        <f>INDEX(ผลงานOPDVisit_HDC!$G:$G,MATCH(CalBudget2567!$D907,ผลงานOPDVisit_HDC!$A:$A,0))</f>
        <v>242</v>
      </c>
      <c r="AF907" s="138">
        <f t="shared" si="680"/>
        <v>780.92355371900828</v>
      </c>
      <c r="AG907" s="139">
        <f t="shared" si="681"/>
        <v>290.39999999999998</v>
      </c>
      <c r="AH907" s="140">
        <f t="shared" si="682"/>
        <v>290.39999999999998</v>
      </c>
      <c r="AI907" s="141">
        <f t="shared" si="683"/>
        <v>801.5399355371901</v>
      </c>
      <c r="AJ907" s="142">
        <f t="shared" si="684"/>
        <v>232767.19727999999</v>
      </c>
      <c r="AK907" s="143">
        <f>INDEX(รายได้แยกตามสิทธิ!$H:$H,MATCH(CalBudget2567!$D907,รายได้แยกตามสิทธิ!$B:$B,0))</f>
        <v>1727929.56</v>
      </c>
      <c r="AL907" s="138">
        <f>INDEX(ผลงานOPDVisit_HDC!$K:$K,MATCH(CalBudget2567!$D907,ผลงานOPDVisit_HDC!$A:$A,0))</f>
        <v>12676</v>
      </c>
      <c r="AM907" s="138">
        <f t="shared" si="685"/>
        <v>136.31504891132849</v>
      </c>
      <c r="AN907" s="139">
        <f t="shared" si="686"/>
        <v>15211.199999999999</v>
      </c>
      <c r="AO907" s="140">
        <f t="shared" si="687"/>
        <v>15211.199999999999</v>
      </c>
      <c r="AP907" s="141">
        <f t="shared" si="688"/>
        <v>139.91376620258757</v>
      </c>
      <c r="AQ907" s="142">
        <f t="shared" si="689"/>
        <v>2128256.2804608</v>
      </c>
      <c r="AR907" s="144">
        <f t="shared" si="663"/>
        <v>24593789.639040001</v>
      </c>
      <c r="AS907" s="143">
        <f>INDEX(รายได้แยกตามสิทธิ!$I:$I,MATCH(CalBudget2567!$D907,รายได้แยกตามสิทธิ!$B:$B,0))</f>
        <v>7169520.79</v>
      </c>
      <c r="AT907" s="138">
        <f>INDEX(ผลงานAdjRw_DHES!$D:$D,MATCH(CalBudget2567!$D907,ผลงานAdjRw_DHES!$B:$B,0))</f>
        <v>919.5501999999999</v>
      </c>
      <c r="AU907" s="143">
        <f t="shared" si="690"/>
        <v>7796.7693226536203</v>
      </c>
      <c r="AV907" s="139">
        <f t="shared" si="691"/>
        <v>1103.4602399999999</v>
      </c>
      <c r="AW907" s="140">
        <f t="shared" si="692"/>
        <v>1103.4602399999999</v>
      </c>
      <c r="AX907" s="141">
        <f t="shared" si="693"/>
        <v>8002.6040327716755</v>
      </c>
      <c r="AY907" s="142">
        <f t="shared" si="694"/>
        <v>8830555.3666271996</v>
      </c>
      <c r="AZ907" s="143">
        <f>INDEX(รายได้แยกตามสิทธิ!$J:$J,MATCH(CalBudget2567!$D907,รายได้แยกตามสิทธิ!$B:$B,0))</f>
        <v>2350675.42</v>
      </c>
      <c r="BA907" s="138">
        <f>INDEX(ผลงานAdjRw_DHES!$F:$F,MATCH(CalBudget2567!$D907,ผลงานAdjRw_DHES!$B:$B,0))</f>
        <v>214.62720000000002</v>
      </c>
      <c r="BB907" s="143">
        <f t="shared" si="695"/>
        <v>10952.364937901626</v>
      </c>
      <c r="BC907" s="139">
        <f t="shared" si="696"/>
        <v>257.55264</v>
      </c>
      <c r="BD907" s="140">
        <f t="shared" si="697"/>
        <v>257.55264</v>
      </c>
      <c r="BE907" s="141">
        <f t="shared" si="698"/>
        <v>11241.507372262229</v>
      </c>
      <c r="BF907" s="142">
        <f t="shared" si="699"/>
        <v>2895279.9013056001</v>
      </c>
      <c r="BG907" s="143">
        <f>INDEX(รายได้แยกตามสิทธิ!$K:$K,MATCH(CalBudget2567!$D907,รายได้แยกตามสิทธิ!$B:$B,0))</f>
        <v>704943.23</v>
      </c>
      <c r="BH907" s="138">
        <f>INDEX(ผลงานAdjRw_DHES!$E:$E,MATCH(CalBudget2567!$D907,ผลงานAdjRw_DHES!$B:$B,0))</f>
        <v>70.909800000000004</v>
      </c>
      <c r="BI907" s="143">
        <f t="shared" si="700"/>
        <v>9941.4076756668328</v>
      </c>
      <c r="BJ907" s="139">
        <f t="shared" si="701"/>
        <v>85.091760000000008</v>
      </c>
      <c r="BK907" s="140">
        <f t="shared" si="702"/>
        <v>85.091760000000008</v>
      </c>
      <c r="BL907" s="141">
        <f t="shared" si="703"/>
        <v>10203.860838304437</v>
      </c>
      <c r="BM907" s="142">
        <f t="shared" si="704"/>
        <v>868264.47752640012</v>
      </c>
      <c r="BN907" s="143">
        <f>INDEX(รายได้แยกตามสิทธิ!$N:$N,MATCH(CalBudget2567!$D907,รายได้แยกตามสิทธิ!$B:$B,0))</f>
        <v>583361.93000000005</v>
      </c>
      <c r="BO907" s="138">
        <f>INDEX(ผลงานAdjRw_DHES!$I:$I,MATCH(CalBudget2567!$D907,ผลงานAdjRw_DHES!$B:$B,0))</f>
        <v>37.748700000000099</v>
      </c>
      <c r="BP907" s="143">
        <f t="shared" si="705"/>
        <v>15453.828343757494</v>
      </c>
      <c r="BQ907" s="139">
        <f t="shared" si="706"/>
        <v>45.29844000000012</v>
      </c>
      <c r="BR907" s="140">
        <f t="shared" si="707"/>
        <v>45.29844000000012</v>
      </c>
      <c r="BS907" s="141">
        <f t="shared" si="708"/>
        <v>15861.809412032691</v>
      </c>
      <c r="BT907" s="142">
        <f t="shared" si="709"/>
        <v>718515.22194240009</v>
      </c>
      <c r="BU907" s="144">
        <f t="shared" si="710"/>
        <v>13312614.9674016</v>
      </c>
      <c r="BV907" s="145">
        <f t="shared" si="664"/>
        <v>37906404.606441602</v>
      </c>
      <c r="BW907" s="146">
        <f>INDEX(รายได้แยกตามสิทธิ!$Q:$Q,MATCH(CalBudget2567!$D907,รายได้แยกตามสิทธิ!$B:$B,0))</f>
        <v>0.3</v>
      </c>
      <c r="BX907" s="145">
        <f t="shared" si="711"/>
        <v>11371921.38193248</v>
      </c>
      <c r="BY907" s="141"/>
      <c r="BZ907" s="143">
        <f t="shared" si="712"/>
        <v>57590</v>
      </c>
      <c r="CA907" s="138">
        <f>INDEX(ผลงานOPDVisit_HDC!$C:$C,MATCH(CalBudget2567!$D907,ผลงานOPDVisit_HDC!$A:$A,0))</f>
        <v>57590</v>
      </c>
      <c r="CB907" s="138">
        <f t="shared" si="713"/>
        <v>0</v>
      </c>
    </row>
    <row r="908" spans="1:80" hidden="1" x14ac:dyDescent="0.7">
      <c r="A908" s="136">
        <f>COUNTA($D$16:D908)</f>
        <v>893</v>
      </c>
      <c r="B908" s="1">
        <v>12</v>
      </c>
      <c r="C908" s="2" t="s">
        <v>74</v>
      </c>
      <c r="D908" s="91" t="s">
        <v>966</v>
      </c>
      <c r="E908" s="3" t="s">
        <v>1851</v>
      </c>
      <c r="F908" s="4" t="s">
        <v>1876</v>
      </c>
      <c r="G908" s="1">
        <v>6</v>
      </c>
      <c r="H908" s="3" t="s">
        <v>2965</v>
      </c>
      <c r="I908" s="137">
        <f>INDEX(รายได้แยกตามสิทธิ!$D:$D,MATCH(CalBudget2567!$D908,รายได้แยกตามสิทธิ!$B:$B,0))</f>
        <v>28637995</v>
      </c>
      <c r="J908" s="138">
        <f>INDEX(ผลงานOPDVisit_HDC!$F:$F,MATCH(CalBudget2567!$D908,ผลงานOPDVisit_HDC!$A:$A,0))</f>
        <v>67111</v>
      </c>
      <c r="K908" s="138">
        <f t="shared" si="665"/>
        <v>426.72579755926751</v>
      </c>
      <c r="L908" s="139">
        <f t="shared" si="666"/>
        <v>80533.2</v>
      </c>
      <c r="M908" s="140">
        <f t="shared" si="667"/>
        <v>80533.2</v>
      </c>
      <c r="N908" s="141">
        <f t="shared" si="668"/>
        <v>437.99135861483217</v>
      </c>
      <c r="O908" s="142">
        <f t="shared" si="669"/>
        <v>35272845.681599997</v>
      </c>
      <c r="P908" s="143">
        <f>INDEX(รายได้แยกตามสิทธิ!$E:$E,MATCH(CalBudget2567!$D908,รายได้แยกตามสิทธิ!$B:$B,0))</f>
        <v>6273559.29</v>
      </c>
      <c r="Q908" s="138">
        <f>INDEX(ผลงานOPDVisit_HDC!$D:$D,MATCH(CalBudget2567!$D908,ผลงานOPDVisit_HDC!$A:$A,0))</f>
        <v>17525</v>
      </c>
      <c r="R908" s="138">
        <f t="shared" si="670"/>
        <v>357.97770556348075</v>
      </c>
      <c r="S908" s="139">
        <f t="shared" si="671"/>
        <v>21030</v>
      </c>
      <c r="T908" s="140">
        <f t="shared" si="672"/>
        <v>21030</v>
      </c>
      <c r="U908" s="141">
        <f t="shared" si="673"/>
        <v>367.42831699035662</v>
      </c>
      <c r="V908" s="142">
        <f t="shared" si="674"/>
        <v>7727017.5063071996</v>
      </c>
      <c r="W908" s="143">
        <f>INDEX(รายได้แยกตามสิทธิ!$F:$F,MATCH(CalBudget2567!$D908,รายได้แยกตามสิทธิ!$B:$B,0))</f>
        <v>1830645</v>
      </c>
      <c r="X908" s="138">
        <f>INDEX(ผลงานOPDVisit_HDC!$E:$E,MATCH(CalBudget2567!$D908,ผลงานOPDVisit_HDC!$A:$A,0))</f>
        <v>14123</v>
      </c>
      <c r="Y908" s="138">
        <f t="shared" si="675"/>
        <v>129.62153933300291</v>
      </c>
      <c r="Z908" s="139">
        <f t="shared" si="676"/>
        <v>16947.599999999999</v>
      </c>
      <c r="AA908" s="140">
        <f t="shared" si="677"/>
        <v>16947.599999999999</v>
      </c>
      <c r="AB908" s="141">
        <f t="shared" si="678"/>
        <v>133.04354797139419</v>
      </c>
      <c r="AC908" s="142">
        <f t="shared" si="679"/>
        <v>2254768.8336</v>
      </c>
      <c r="AD908" s="143">
        <f>INDEX(รายได้แยกตามสิทธิ!$G:$G,MATCH(CalBudget2567!$D908,รายได้แยกตามสิทธิ!$B:$B,0))</f>
        <v>402578.56</v>
      </c>
      <c r="AE908" s="138">
        <f>INDEX(ผลงานOPDVisit_HDC!$G:$G,MATCH(CalBudget2567!$D908,ผลงานOPDVisit_HDC!$A:$A,0))</f>
        <v>1588</v>
      </c>
      <c r="AF908" s="138">
        <f t="shared" si="680"/>
        <v>253.51294710327457</v>
      </c>
      <c r="AG908" s="139">
        <f t="shared" si="681"/>
        <v>1905.6</v>
      </c>
      <c r="AH908" s="140">
        <f t="shared" si="682"/>
        <v>1905.6</v>
      </c>
      <c r="AI908" s="141">
        <f t="shared" si="683"/>
        <v>260.20568890680102</v>
      </c>
      <c r="AJ908" s="142">
        <f t="shared" si="684"/>
        <v>495847.96078079997</v>
      </c>
      <c r="AK908" s="143">
        <f>INDEX(รายได้แยกตามสิทธิ!$H:$H,MATCH(CalBudget2567!$D908,รายได้แยกตามสิทธิ!$B:$B,0))</f>
        <v>3531516.39</v>
      </c>
      <c r="AL908" s="138">
        <f>INDEX(ผลงานOPDVisit_HDC!$K:$K,MATCH(CalBudget2567!$D908,ผลงานOPDVisit_HDC!$A:$A,0))</f>
        <v>5785</v>
      </c>
      <c r="AM908" s="138">
        <f t="shared" si="685"/>
        <v>610.4609144338807</v>
      </c>
      <c r="AN908" s="139">
        <f t="shared" si="686"/>
        <v>6942</v>
      </c>
      <c r="AO908" s="140">
        <f t="shared" si="687"/>
        <v>6942</v>
      </c>
      <c r="AP908" s="141">
        <f t="shared" si="688"/>
        <v>626.57708257493516</v>
      </c>
      <c r="AQ908" s="142">
        <f t="shared" si="689"/>
        <v>4349698.1072351998</v>
      </c>
      <c r="AR908" s="144">
        <f t="shared" si="663"/>
        <v>50100178.089523196</v>
      </c>
      <c r="AS908" s="143">
        <f>INDEX(รายได้แยกตามสิทธิ!$I:$I,MATCH(CalBudget2567!$D908,รายได้แยกตามสิทธิ!$B:$B,0))</f>
        <v>6282202.25</v>
      </c>
      <c r="AT908" s="138">
        <f>INDEX(ผลงานAdjRw_DHES!$D:$D,MATCH(CalBudget2567!$D908,ผลงานAdjRw_DHES!$B:$B,0))</f>
        <v>762.68329999999992</v>
      </c>
      <c r="AU908" s="143">
        <f t="shared" si="690"/>
        <v>8236.9736560378351</v>
      </c>
      <c r="AV908" s="139">
        <f t="shared" si="691"/>
        <v>915.2199599999999</v>
      </c>
      <c r="AW908" s="140">
        <f t="shared" si="692"/>
        <v>915.2199599999999</v>
      </c>
      <c r="AX908" s="141">
        <f t="shared" si="693"/>
        <v>8454.4297605572337</v>
      </c>
      <c r="AY908" s="142">
        <f t="shared" si="694"/>
        <v>7737662.8672799999</v>
      </c>
      <c r="AZ908" s="143">
        <f>INDEX(รายได้แยกตามสิทธิ!$J:$J,MATCH(CalBudget2567!$D908,รายได้แยกตามสิทธิ!$B:$B,0))</f>
        <v>653980.93000000005</v>
      </c>
      <c r="BA908" s="138">
        <f>INDEX(ผลงานAdjRw_DHES!$F:$F,MATCH(CalBudget2567!$D908,ผลงานAdjRw_DHES!$B:$B,0))</f>
        <v>63.680000000000014</v>
      </c>
      <c r="BB908" s="143">
        <f t="shared" si="695"/>
        <v>10269.80103643216</v>
      </c>
      <c r="BC908" s="139">
        <f t="shared" si="696"/>
        <v>76.416000000000011</v>
      </c>
      <c r="BD908" s="140">
        <f t="shared" si="697"/>
        <v>76.416000000000011</v>
      </c>
      <c r="BE908" s="141">
        <f t="shared" si="698"/>
        <v>10540.923783793969</v>
      </c>
      <c r="BF908" s="142">
        <f t="shared" si="699"/>
        <v>805495.23186240008</v>
      </c>
      <c r="BG908" s="143">
        <f>INDEX(รายได้แยกตามสิทธิ!$K:$K,MATCH(CalBudget2567!$D908,รายได้แยกตามสิทธิ!$B:$B,0))</f>
        <v>384132.1</v>
      </c>
      <c r="BH908" s="138">
        <f>INDEX(ผลงานAdjRw_DHES!$E:$E,MATCH(CalBudget2567!$D908,ผลงานAdjRw_DHES!$B:$B,0))</f>
        <v>39.433699999999995</v>
      </c>
      <c r="BI908" s="143">
        <f t="shared" si="700"/>
        <v>9741.2137334310501</v>
      </c>
      <c r="BJ908" s="139">
        <f t="shared" si="701"/>
        <v>47.320439999999991</v>
      </c>
      <c r="BK908" s="140">
        <f t="shared" si="702"/>
        <v>47.320439999999991</v>
      </c>
      <c r="BL908" s="141">
        <f t="shared" si="703"/>
        <v>9998.3817759936301</v>
      </c>
      <c r="BM908" s="142">
        <f t="shared" si="704"/>
        <v>473127.82492799993</v>
      </c>
      <c r="BN908" s="143">
        <f>INDEX(รายได้แยกตามสิทธิ!$N:$N,MATCH(CalBudget2567!$D908,รายได้แยกตามสิทธิ!$B:$B,0))</f>
        <v>187310.32</v>
      </c>
      <c r="BO908" s="138">
        <f>INDEX(ผลงานAdjRw_DHES!$I:$I,MATCH(CalBudget2567!$D908,ผลงานAdjRw_DHES!$B:$B,0))</f>
        <v>56.607399999999977</v>
      </c>
      <c r="BP908" s="143">
        <f t="shared" si="705"/>
        <v>3308.936994103246</v>
      </c>
      <c r="BQ908" s="139">
        <f t="shared" si="706"/>
        <v>67.928879999999964</v>
      </c>
      <c r="BR908" s="140">
        <f t="shared" si="707"/>
        <v>67.928879999999964</v>
      </c>
      <c r="BS908" s="141">
        <f t="shared" si="708"/>
        <v>3396.2929307475715</v>
      </c>
      <c r="BT908" s="142">
        <f t="shared" si="709"/>
        <v>230706.37493759996</v>
      </c>
      <c r="BU908" s="144">
        <f t="shared" si="710"/>
        <v>9246992.2990080006</v>
      </c>
      <c r="BV908" s="145">
        <f t="shared" si="664"/>
        <v>59347170.388531193</v>
      </c>
      <c r="BW908" s="146">
        <f>INDEX(รายได้แยกตามสิทธิ!$Q:$Q,MATCH(CalBudget2567!$D908,รายได้แยกตามสิทธิ!$B:$B,0))</f>
        <v>0.24</v>
      </c>
      <c r="BX908" s="145">
        <f t="shared" si="711"/>
        <v>14243320.893247485</v>
      </c>
      <c r="BY908" s="141"/>
      <c r="BZ908" s="143">
        <f t="shared" si="712"/>
        <v>106132</v>
      </c>
      <c r="CA908" s="138">
        <f>INDEX(ผลงานOPDVisit_HDC!$C:$C,MATCH(CalBudget2567!$D908,ผลงานOPDVisit_HDC!$A:$A,0))</f>
        <v>106132</v>
      </c>
      <c r="CB908" s="138">
        <f t="shared" si="713"/>
        <v>0</v>
      </c>
    </row>
    <row r="909" spans="1:80" hidden="1" x14ac:dyDescent="0.7">
      <c r="A909" s="136">
        <f>COUNTA($D$16:D909)</f>
        <v>894</v>
      </c>
      <c r="B909" s="1">
        <v>12</v>
      </c>
      <c r="C909" s="2" t="s">
        <v>74</v>
      </c>
      <c r="D909" s="91" t="s">
        <v>967</v>
      </c>
      <c r="E909" s="3" t="s">
        <v>1852</v>
      </c>
      <c r="F909" s="4" t="s">
        <v>1876</v>
      </c>
      <c r="G909" s="1">
        <v>5</v>
      </c>
      <c r="H909" s="3" t="s">
        <v>2964</v>
      </c>
      <c r="I909" s="137">
        <f>INDEX(รายได้แยกตามสิทธิ!$D:$D,MATCH(CalBudget2567!$D909,รายได้แยกตามสิทธิ!$B:$B,0))</f>
        <v>17034867.850000001</v>
      </c>
      <c r="J909" s="138">
        <f>INDEX(ผลงานOPDVisit_HDC!$F:$F,MATCH(CalBudget2567!$D909,ผลงานOPDVisit_HDC!$A:$A,0))</f>
        <v>42397</v>
      </c>
      <c r="K909" s="138">
        <f t="shared" si="665"/>
        <v>401.79418001273677</v>
      </c>
      <c r="L909" s="139">
        <f t="shared" si="666"/>
        <v>50876.4</v>
      </c>
      <c r="M909" s="140">
        <f t="shared" si="667"/>
        <v>50876.4</v>
      </c>
      <c r="N909" s="141">
        <f t="shared" si="668"/>
        <v>412.40154636507305</v>
      </c>
      <c r="O909" s="142">
        <f t="shared" si="669"/>
        <v>20981506.033488002</v>
      </c>
      <c r="P909" s="143">
        <f>INDEX(รายได้แยกตามสิทธิ!$E:$E,MATCH(CalBudget2567!$D909,รายได้แยกตามสิทธิ!$B:$B,0))</f>
        <v>2862168.7</v>
      </c>
      <c r="Q909" s="138">
        <f>INDEX(ผลงานOPDVisit_HDC!$D:$D,MATCH(CalBudget2567!$D909,ผลงานOPDVisit_HDC!$A:$A,0))</f>
        <v>9549</v>
      </c>
      <c r="R909" s="138">
        <f t="shared" si="670"/>
        <v>299.73491465074881</v>
      </c>
      <c r="S909" s="139">
        <f t="shared" si="671"/>
        <v>11458.8</v>
      </c>
      <c r="T909" s="140">
        <f t="shared" si="672"/>
        <v>11458.8</v>
      </c>
      <c r="U909" s="141">
        <f t="shared" si="673"/>
        <v>307.64791639752855</v>
      </c>
      <c r="V909" s="142">
        <f t="shared" si="674"/>
        <v>3525275.944416</v>
      </c>
      <c r="W909" s="143">
        <f>INDEX(รายได้แยกตามสิทธิ!$F:$F,MATCH(CalBudget2567!$D909,รายได้แยกตามสิทธิ!$B:$B,0))</f>
        <v>1540953.25</v>
      </c>
      <c r="X909" s="138">
        <f>INDEX(ผลงานOPDVisit_HDC!$E:$E,MATCH(CalBudget2567!$D909,ผลงานOPDVisit_HDC!$A:$A,0))</f>
        <v>8168</v>
      </c>
      <c r="Y909" s="138">
        <f t="shared" si="675"/>
        <v>188.65735186092067</v>
      </c>
      <c r="Z909" s="139">
        <f t="shared" si="676"/>
        <v>9801.6</v>
      </c>
      <c r="AA909" s="140">
        <f t="shared" si="677"/>
        <v>9801.6</v>
      </c>
      <c r="AB909" s="141">
        <f t="shared" si="678"/>
        <v>193.63790595004897</v>
      </c>
      <c r="AC909" s="142">
        <f t="shared" si="679"/>
        <v>1897961.29896</v>
      </c>
      <c r="AD909" s="143">
        <f>INDEX(รายได้แยกตามสิทธิ!$G:$G,MATCH(CalBudget2567!$D909,รายได้แยกตามสิทธิ!$B:$B,0))</f>
        <v>218942.5</v>
      </c>
      <c r="AE909" s="138">
        <f>INDEX(ผลงานOPDVisit_HDC!$G:$G,MATCH(CalBudget2567!$D909,ผลงานOPDVisit_HDC!$A:$A,0))</f>
        <v>1468</v>
      </c>
      <c r="AF909" s="138">
        <f t="shared" si="680"/>
        <v>149.1433923705722</v>
      </c>
      <c r="AG909" s="139">
        <f t="shared" si="681"/>
        <v>1761.6</v>
      </c>
      <c r="AH909" s="140">
        <f t="shared" si="682"/>
        <v>1761.6</v>
      </c>
      <c r="AI909" s="141">
        <f t="shared" si="683"/>
        <v>153.08077792915532</v>
      </c>
      <c r="AJ909" s="142">
        <f t="shared" si="684"/>
        <v>269667.09840000002</v>
      </c>
      <c r="AK909" s="143">
        <f>INDEX(รายได้แยกตามสิทธิ!$H:$H,MATCH(CalBudget2567!$D909,รายได้แยกตามสิทธิ!$B:$B,0))</f>
        <v>2000393.25</v>
      </c>
      <c r="AL909" s="138">
        <f>INDEX(ผลงานOPDVisit_HDC!$K:$K,MATCH(CalBudget2567!$D909,ผลงานOPDVisit_HDC!$A:$A,0))</f>
        <v>8454</v>
      </c>
      <c r="AM909" s="138">
        <f t="shared" si="685"/>
        <v>236.6209190915543</v>
      </c>
      <c r="AN909" s="139">
        <f t="shared" si="686"/>
        <v>10144.799999999999</v>
      </c>
      <c r="AO909" s="140">
        <f t="shared" si="687"/>
        <v>10144.799999999999</v>
      </c>
      <c r="AP909" s="141">
        <f t="shared" si="688"/>
        <v>242.86771135557134</v>
      </c>
      <c r="AQ909" s="142">
        <f t="shared" si="689"/>
        <v>2463844.3581599998</v>
      </c>
      <c r="AR909" s="144">
        <f t="shared" si="663"/>
        <v>29138254.733424004</v>
      </c>
      <c r="AS909" s="143">
        <f>INDEX(รายได้แยกตามสิทธิ!$I:$I,MATCH(CalBudget2567!$D909,รายได้แยกตามสิทธิ!$B:$B,0))</f>
        <v>4830110.8899999997</v>
      </c>
      <c r="AT909" s="138">
        <f>INDEX(ผลงานAdjRw_DHES!$D:$D,MATCH(CalBudget2567!$D909,ผลงานAdjRw_DHES!$B:$B,0))</f>
        <v>645.35750000000007</v>
      </c>
      <c r="AU909" s="143">
        <f t="shared" si="690"/>
        <v>7484.3956876614884</v>
      </c>
      <c r="AV909" s="139">
        <f t="shared" si="691"/>
        <v>774.42900000000009</v>
      </c>
      <c r="AW909" s="140">
        <f t="shared" si="692"/>
        <v>774.42900000000009</v>
      </c>
      <c r="AX909" s="141">
        <f t="shared" si="693"/>
        <v>7681.9837338157513</v>
      </c>
      <c r="AY909" s="142">
        <f t="shared" si="694"/>
        <v>5949150.9809951987</v>
      </c>
      <c r="AZ909" s="143">
        <f>INDEX(รายได้แยกตามสิทธิ!$J:$J,MATCH(CalBudget2567!$D909,รายได้แยกตามสิทธิ!$B:$B,0))</f>
        <v>651940</v>
      </c>
      <c r="BA909" s="138">
        <f>INDEX(ผลงานAdjRw_DHES!$F:$F,MATCH(CalBudget2567!$D909,ผลงานAdjRw_DHES!$B:$B,0))</f>
        <v>83.187299999999993</v>
      </c>
      <c r="BB909" s="143">
        <f t="shared" si="695"/>
        <v>7837.0135826021524</v>
      </c>
      <c r="BC909" s="139">
        <f t="shared" si="696"/>
        <v>99.824759999999984</v>
      </c>
      <c r="BD909" s="140">
        <f t="shared" si="697"/>
        <v>99.824759999999984</v>
      </c>
      <c r="BE909" s="141">
        <f t="shared" si="698"/>
        <v>8043.9107411828491</v>
      </c>
      <c r="BF909" s="142">
        <f t="shared" si="699"/>
        <v>802981.45919999992</v>
      </c>
      <c r="BG909" s="143">
        <f>INDEX(รายได้แยกตามสิทธิ!$K:$K,MATCH(CalBudget2567!$D909,รายได้แยกตามสิทธิ!$B:$B,0))</f>
        <v>231488</v>
      </c>
      <c r="BH909" s="138">
        <f>INDEX(ผลงานAdjRw_DHES!$E:$E,MATCH(CalBudget2567!$D909,ผลงานAdjRw_DHES!$B:$B,0))</f>
        <v>37.609900000000003</v>
      </c>
      <c r="BI909" s="143">
        <f t="shared" si="700"/>
        <v>6154.9751528188053</v>
      </c>
      <c r="BJ909" s="139">
        <f t="shared" si="701"/>
        <v>45.131880000000002</v>
      </c>
      <c r="BK909" s="140">
        <f t="shared" si="702"/>
        <v>45.131880000000002</v>
      </c>
      <c r="BL909" s="141">
        <f t="shared" si="703"/>
        <v>6317.4664968532215</v>
      </c>
      <c r="BM909" s="142">
        <f t="shared" si="704"/>
        <v>285119.13983999996</v>
      </c>
      <c r="BN909" s="143">
        <f>INDEX(รายได้แยกตามสิทธิ!$N:$N,MATCH(CalBudget2567!$D909,รายได้แยกตามสิทธิ!$B:$B,0))</f>
        <v>465451</v>
      </c>
      <c r="BO909" s="138">
        <f>INDEX(ผลงานAdjRw_DHES!$I:$I,MATCH(CalBudget2567!$D909,ผลงานAdjRw_DHES!$B:$B,0))</f>
        <v>70.973699999999866</v>
      </c>
      <c r="BP909" s="143">
        <f t="shared" si="705"/>
        <v>6558.077146886817</v>
      </c>
      <c r="BQ909" s="139">
        <f t="shared" si="706"/>
        <v>85.168439999999833</v>
      </c>
      <c r="BR909" s="140">
        <f t="shared" si="707"/>
        <v>85.168439999999833</v>
      </c>
      <c r="BS909" s="141">
        <f t="shared" si="708"/>
        <v>6731.2103835646285</v>
      </c>
      <c r="BT909" s="142">
        <f t="shared" si="709"/>
        <v>573286.68767999997</v>
      </c>
      <c r="BU909" s="144">
        <f t="shared" si="710"/>
        <v>7610538.2677151989</v>
      </c>
      <c r="BV909" s="145">
        <f t="shared" si="664"/>
        <v>36748793.001139201</v>
      </c>
      <c r="BW909" s="146">
        <f>INDEX(รายได้แยกตามสิทธิ!$Q:$Q,MATCH(CalBudget2567!$D909,รายได้แยกตามสิทธิ!$B:$B,0))</f>
        <v>0.39</v>
      </c>
      <c r="BX909" s="145">
        <f t="shared" si="711"/>
        <v>14332029.270444289</v>
      </c>
      <c r="BY909" s="141"/>
      <c r="BZ909" s="143">
        <f t="shared" si="712"/>
        <v>70036</v>
      </c>
      <c r="CA909" s="138">
        <f>INDEX(ผลงานOPDVisit_HDC!$C:$C,MATCH(CalBudget2567!$D909,ผลงานOPDVisit_HDC!$A:$A,0))</f>
        <v>70036</v>
      </c>
      <c r="CB909" s="138">
        <f t="shared" si="713"/>
        <v>0</v>
      </c>
    </row>
    <row r="910" spans="1:80" hidden="1" x14ac:dyDescent="0.7">
      <c r="A910" s="136">
        <f>COUNTA($D$16:D910)</f>
        <v>895</v>
      </c>
      <c r="B910" s="1">
        <v>12</v>
      </c>
      <c r="C910" s="2" t="s">
        <v>75</v>
      </c>
      <c r="D910" s="91" t="s">
        <v>968</v>
      </c>
      <c r="E910" s="3" t="s">
        <v>1853</v>
      </c>
      <c r="F910" s="4" t="s">
        <v>1877</v>
      </c>
      <c r="G910" s="1">
        <v>16</v>
      </c>
      <c r="H910" s="3" t="s">
        <v>2973</v>
      </c>
      <c r="I910" s="137">
        <f>INDEX(รายได้แยกตามสิทธิ!$D:$D,MATCH(CalBudget2567!$D910,รายได้แยกตามสิทธิ!$B:$B,0))</f>
        <v>142689347.22999999</v>
      </c>
      <c r="J910" s="138">
        <f>INDEX(ผลงานOPDVisit_HDC!$F:$F,MATCH(CalBudget2567!$D910,ผลงานOPDVisit_HDC!$A:$A,0))</f>
        <v>195410</v>
      </c>
      <c r="K910" s="138">
        <f t="shared" si="665"/>
        <v>730.2049395117956</v>
      </c>
      <c r="L910" s="139">
        <f t="shared" si="666"/>
        <v>234492</v>
      </c>
      <c r="M910" s="140">
        <f t="shared" si="667"/>
        <v>234492</v>
      </c>
      <c r="N910" s="141">
        <f t="shared" si="668"/>
        <v>749.48234991490699</v>
      </c>
      <c r="O910" s="142">
        <f t="shared" si="669"/>
        <v>175747615.19624636</v>
      </c>
      <c r="P910" s="143">
        <f>INDEX(รายได้แยกตามสิทธิ!$E:$E,MATCH(CalBudget2567!$D910,รายได้แยกตามสิทธิ!$B:$B,0))</f>
        <v>85082747.329999998</v>
      </c>
      <c r="Q910" s="138">
        <f>INDEX(ผลงานOPDVisit_HDC!$D:$D,MATCH(CalBudget2567!$D910,ผลงานOPDVisit_HDC!$A:$A,0))</f>
        <v>88289</v>
      </c>
      <c r="R910" s="138">
        <f t="shared" si="670"/>
        <v>963.6845737294567</v>
      </c>
      <c r="S910" s="139">
        <f t="shared" si="671"/>
        <v>105946.8</v>
      </c>
      <c r="T910" s="140">
        <f t="shared" si="672"/>
        <v>105946.8</v>
      </c>
      <c r="U910" s="141">
        <f t="shared" si="673"/>
        <v>989.12584647591439</v>
      </c>
      <c r="V910" s="142">
        <f t="shared" si="674"/>
        <v>104794718.23141441</v>
      </c>
      <c r="W910" s="143">
        <f>INDEX(รายได้แยกตามสิทธิ!$F:$F,MATCH(CalBudget2567!$D910,รายได้แยกตามสิทธิ!$B:$B,0))</f>
        <v>17222724.43</v>
      </c>
      <c r="X910" s="138">
        <f>INDEX(ผลงานOPDVisit_HDC!$E:$E,MATCH(CalBudget2567!$D910,ผลงานOPDVisit_HDC!$A:$A,0))</f>
        <v>31422</v>
      </c>
      <c r="Y910" s="138">
        <f t="shared" si="675"/>
        <v>548.11038221628155</v>
      </c>
      <c r="Z910" s="139">
        <f t="shared" si="676"/>
        <v>37706.400000000001</v>
      </c>
      <c r="AA910" s="140">
        <f t="shared" si="677"/>
        <v>37706.400000000001</v>
      </c>
      <c r="AB910" s="141">
        <f t="shared" si="678"/>
        <v>562.58049630679136</v>
      </c>
      <c r="AC910" s="142">
        <f t="shared" si="679"/>
        <v>21212885.225942399</v>
      </c>
      <c r="AD910" s="143">
        <f>INDEX(รายได้แยกตามสิทธิ!$G:$G,MATCH(CalBudget2567!$D910,รายได้แยกตามสิทธิ!$B:$B,0))</f>
        <v>666842.28</v>
      </c>
      <c r="AE910" s="138">
        <f>INDEX(ผลงานOPDVisit_HDC!$G:$G,MATCH(CalBudget2567!$D910,ผลงานOPDVisit_HDC!$A:$A,0))</f>
        <v>685</v>
      </c>
      <c r="AF910" s="138">
        <f t="shared" si="680"/>
        <v>973.49237956204388</v>
      </c>
      <c r="AG910" s="139">
        <f t="shared" si="681"/>
        <v>822</v>
      </c>
      <c r="AH910" s="140">
        <f t="shared" si="682"/>
        <v>822</v>
      </c>
      <c r="AI910" s="141">
        <f t="shared" si="683"/>
        <v>999.19257838248188</v>
      </c>
      <c r="AJ910" s="142">
        <f t="shared" si="684"/>
        <v>821336.29943040013</v>
      </c>
      <c r="AK910" s="143">
        <f>INDEX(รายได้แยกตามสิทธิ!$H:$H,MATCH(CalBudget2567!$D910,รายได้แยกตามสิทธิ!$B:$B,0))</f>
        <v>17441755.780000001</v>
      </c>
      <c r="AL910" s="138">
        <f>INDEX(ผลงานOPDVisit_HDC!$K:$K,MATCH(CalBudget2567!$D910,ผลงานOPDVisit_HDC!$A:$A,0))</f>
        <v>19483</v>
      </c>
      <c r="AM910" s="138">
        <f t="shared" si="685"/>
        <v>895.22947082071551</v>
      </c>
      <c r="AN910" s="139">
        <f t="shared" si="686"/>
        <v>23379.599999999999</v>
      </c>
      <c r="AO910" s="140">
        <f t="shared" si="687"/>
        <v>23379.599999999999</v>
      </c>
      <c r="AP910" s="141">
        <f t="shared" si="688"/>
        <v>918.86352885038241</v>
      </c>
      <c r="AQ910" s="142">
        <f t="shared" si="689"/>
        <v>21482661.759110399</v>
      </c>
      <c r="AR910" s="144">
        <f t="shared" si="663"/>
        <v>324059216.71214396</v>
      </c>
      <c r="AS910" s="143">
        <f>INDEX(รายได้แยกตามสิทธิ!$I:$I,MATCH(CalBudget2567!$D910,รายได้แยกตามสิทธิ!$B:$B,0))</f>
        <v>226198045.47999999</v>
      </c>
      <c r="AT910" s="138">
        <f>INDEX(ผลงานAdjRw_DHES!$D:$D,MATCH(CalBudget2567!$D910,ผลงานAdjRw_DHES!$B:$B,0))</f>
        <v>17956.800000000003</v>
      </c>
      <c r="AU910" s="143">
        <f t="shared" si="690"/>
        <v>12596.790379132137</v>
      </c>
      <c r="AV910" s="139">
        <f t="shared" si="691"/>
        <v>21548.160000000003</v>
      </c>
      <c r="AW910" s="140">
        <f t="shared" si="692"/>
        <v>21548.160000000003</v>
      </c>
      <c r="AX910" s="141">
        <f t="shared" si="693"/>
        <v>12929.345645141226</v>
      </c>
      <c r="AY910" s="142">
        <f t="shared" si="694"/>
        <v>278603608.65680641</v>
      </c>
      <c r="AZ910" s="143">
        <f>INDEX(รายได้แยกตามสิทธิ!$J:$J,MATCH(CalBudget2567!$D910,รายได้แยกตามสิทธิ!$B:$B,0))</f>
        <v>48823222.340000004</v>
      </c>
      <c r="BA910" s="138">
        <f>INDEX(ผลงานAdjRw_DHES!$F:$F,MATCH(CalBudget2567!$D910,ผลงานAdjRw_DHES!$B:$B,0))</f>
        <v>3742.14</v>
      </c>
      <c r="BB910" s="143">
        <f t="shared" si="695"/>
        <v>13046.872201467611</v>
      </c>
      <c r="BC910" s="139">
        <f t="shared" si="696"/>
        <v>4490.5679999999993</v>
      </c>
      <c r="BD910" s="140">
        <f t="shared" si="697"/>
        <v>4490.5679999999993</v>
      </c>
      <c r="BE910" s="141">
        <f t="shared" si="698"/>
        <v>13391.309627586357</v>
      </c>
      <c r="BF910" s="142">
        <f t="shared" si="699"/>
        <v>60134586.491731204</v>
      </c>
      <c r="BG910" s="143">
        <f>INDEX(รายได้แยกตามสิทธิ!$K:$K,MATCH(CalBudget2567!$D910,รายได้แยกตามสิทธิ!$B:$B,0))</f>
        <v>13398546.83</v>
      </c>
      <c r="BH910" s="138">
        <f>INDEX(ผลงานAdjRw_DHES!$E:$E,MATCH(CalBudget2567!$D910,ผลงานAdjRw_DHES!$B:$B,0))</f>
        <v>1101.06</v>
      </c>
      <c r="BI910" s="143">
        <f t="shared" si="700"/>
        <v>12168.770848091839</v>
      </c>
      <c r="BJ910" s="139">
        <f t="shared" si="701"/>
        <v>1321.2719999999999</v>
      </c>
      <c r="BK910" s="140">
        <f t="shared" si="702"/>
        <v>1321.2719999999999</v>
      </c>
      <c r="BL910" s="141">
        <f t="shared" si="703"/>
        <v>12490.026398481463</v>
      </c>
      <c r="BM910" s="142">
        <f t="shared" si="704"/>
        <v>16502722.159574399</v>
      </c>
      <c r="BN910" s="143">
        <f>INDEX(รายได้แยกตามสิทธิ!$N:$N,MATCH(CalBudget2567!$D910,รายได้แยกตามสิทธิ!$B:$B,0))</f>
        <v>27704252.959999997</v>
      </c>
      <c r="BO910" s="138">
        <f>INDEX(ผลงานAdjRw_DHES!$I:$I,MATCH(CalBudget2567!$D910,ผลงานAdjRw_DHES!$B:$B,0))</f>
        <v>1949.3999999999955</v>
      </c>
      <c r="BP910" s="143">
        <f t="shared" si="705"/>
        <v>14211.682035498134</v>
      </c>
      <c r="BQ910" s="139">
        <f t="shared" si="706"/>
        <v>2339.2799999999947</v>
      </c>
      <c r="BR910" s="140">
        <f t="shared" si="707"/>
        <v>2339.2799999999947</v>
      </c>
      <c r="BS910" s="141">
        <f t="shared" si="708"/>
        <v>14586.870441235284</v>
      </c>
      <c r="BT910" s="142">
        <f t="shared" si="709"/>
        <v>34122774.2857728</v>
      </c>
      <c r="BU910" s="144">
        <f t="shared" si="710"/>
        <v>389363691.59388483</v>
      </c>
      <c r="BV910" s="145">
        <f t="shared" si="664"/>
        <v>713422908.30602884</v>
      </c>
      <c r="BW910" s="146">
        <f>INDEX(รายได้แยกตามสิทธิ!$Q:$Q,MATCH(CalBudget2567!$D910,รายได้แยกตามสิทธิ!$B:$B,0))</f>
        <v>0.28000000000000003</v>
      </c>
      <c r="BX910" s="145">
        <f t="shared" si="711"/>
        <v>199758414.32568809</v>
      </c>
      <c r="BY910" s="141"/>
      <c r="BZ910" s="143">
        <f t="shared" si="712"/>
        <v>335289</v>
      </c>
      <c r="CA910" s="138">
        <f>INDEX(ผลงานOPDVisit_HDC!$C:$C,MATCH(CalBudget2567!$D910,ผลงานOPDVisit_HDC!$A:$A,0))</f>
        <v>335289</v>
      </c>
      <c r="CB910" s="138">
        <f t="shared" si="713"/>
        <v>0</v>
      </c>
    </row>
    <row r="911" spans="1:80" hidden="1" x14ac:dyDescent="0.7">
      <c r="A911" s="136">
        <f>COUNTA($D$16:D911)</f>
        <v>896</v>
      </c>
      <c r="B911" s="1">
        <v>12</v>
      </c>
      <c r="C911" s="2" t="s">
        <v>75</v>
      </c>
      <c r="D911" s="91" t="s">
        <v>969</v>
      </c>
      <c r="E911" s="3" t="s">
        <v>1854</v>
      </c>
      <c r="F911" s="4" t="s">
        <v>1876</v>
      </c>
      <c r="G911" s="1">
        <v>5</v>
      </c>
      <c r="H911" s="3" t="s">
        <v>2964</v>
      </c>
      <c r="I911" s="137">
        <f>INDEX(รายได้แยกตามสิทธิ!$D:$D,MATCH(CalBudget2567!$D911,รายได้แยกตามสิทธิ!$B:$B,0))</f>
        <v>17111977</v>
      </c>
      <c r="J911" s="138">
        <f>INDEX(ผลงานOPDVisit_HDC!$F:$F,MATCH(CalBudget2567!$D911,ผลงานOPDVisit_HDC!$A:$A,0))</f>
        <v>42058</v>
      </c>
      <c r="K911" s="138">
        <f t="shared" si="665"/>
        <v>406.86616101574015</v>
      </c>
      <c r="L911" s="139">
        <f t="shared" si="666"/>
        <v>50469.599999999999</v>
      </c>
      <c r="M911" s="140">
        <f t="shared" si="667"/>
        <v>50469.599999999999</v>
      </c>
      <c r="N911" s="141">
        <f t="shared" si="668"/>
        <v>417.60742766655568</v>
      </c>
      <c r="O911" s="142">
        <f t="shared" si="669"/>
        <v>21076479.831359997</v>
      </c>
      <c r="P911" s="143">
        <f>INDEX(รายได้แยกตามสิทธิ!$E:$E,MATCH(CalBudget2567!$D911,รายได้แยกตามสิทธิ!$B:$B,0))</f>
        <v>6287641</v>
      </c>
      <c r="Q911" s="138">
        <f>INDEX(ผลงานOPDVisit_HDC!$D:$D,MATCH(CalBudget2567!$D911,ผลงานOPDVisit_HDC!$A:$A,0))</f>
        <v>17071</v>
      </c>
      <c r="R911" s="138">
        <f t="shared" si="670"/>
        <v>368.32294534590824</v>
      </c>
      <c r="S911" s="139">
        <f t="shared" si="671"/>
        <v>20485.2</v>
      </c>
      <c r="T911" s="140">
        <f t="shared" si="672"/>
        <v>20485.2</v>
      </c>
      <c r="U911" s="141">
        <f t="shared" si="673"/>
        <v>378.04667110304024</v>
      </c>
      <c r="V911" s="142">
        <f t="shared" si="674"/>
        <v>7744361.6668800004</v>
      </c>
      <c r="W911" s="143">
        <f>INDEX(รายได้แยกตามสิทธิ!$F:$F,MATCH(CalBudget2567!$D911,รายได้แยกตามสิทธิ!$B:$B,0))</f>
        <v>1172720.5</v>
      </c>
      <c r="X911" s="138">
        <f>INDEX(ผลงานOPDVisit_HDC!$E:$E,MATCH(CalBudget2567!$D911,ผลงานOPDVisit_HDC!$A:$A,0))</f>
        <v>4474</v>
      </c>
      <c r="Y911" s="138">
        <f t="shared" si="675"/>
        <v>262.11902101028164</v>
      </c>
      <c r="Z911" s="139">
        <f t="shared" si="676"/>
        <v>5368.8</v>
      </c>
      <c r="AA911" s="140">
        <f t="shared" si="677"/>
        <v>5368.8</v>
      </c>
      <c r="AB911" s="141">
        <f t="shared" si="678"/>
        <v>269.03896316495309</v>
      </c>
      <c r="AC911" s="142">
        <f t="shared" si="679"/>
        <v>1444416.3854400001</v>
      </c>
      <c r="AD911" s="143">
        <f>INDEX(รายได้แยกตามสิทธิ!$G:$G,MATCH(CalBudget2567!$D911,รายได้แยกตามสิทธิ!$B:$B,0))</f>
        <v>9820</v>
      </c>
      <c r="AE911" s="138">
        <f>INDEX(ผลงานOPDVisit_HDC!$G:$G,MATCH(CalBudget2567!$D911,ผลงานOPDVisit_HDC!$A:$A,0))</f>
        <v>64</v>
      </c>
      <c r="AF911" s="138">
        <f t="shared" si="680"/>
        <v>153.4375</v>
      </c>
      <c r="AG911" s="139">
        <f t="shared" si="681"/>
        <v>76.8</v>
      </c>
      <c r="AH911" s="140">
        <f t="shared" si="682"/>
        <v>76.8</v>
      </c>
      <c r="AI911" s="141">
        <f t="shared" si="683"/>
        <v>157.48824999999999</v>
      </c>
      <c r="AJ911" s="142">
        <f t="shared" si="684"/>
        <v>12095.097599999999</v>
      </c>
      <c r="AK911" s="143">
        <f>INDEX(รายได้แยกตามสิทธิ!$H:$H,MATCH(CalBudget2567!$D911,รายได้แยกตามสิทธิ!$B:$B,0))</f>
        <v>1418939</v>
      </c>
      <c r="AL911" s="138">
        <f>INDEX(ผลงานOPDVisit_HDC!$K:$K,MATCH(CalBudget2567!$D911,ผลงานOPDVisit_HDC!$A:$A,0))</f>
        <v>3329</v>
      </c>
      <c r="AM911" s="138">
        <f t="shared" si="685"/>
        <v>426.23580654851304</v>
      </c>
      <c r="AN911" s="139">
        <f t="shared" si="686"/>
        <v>3994.7999999999997</v>
      </c>
      <c r="AO911" s="140">
        <f t="shared" si="687"/>
        <v>3994.7999999999997</v>
      </c>
      <c r="AP911" s="141">
        <f t="shared" si="688"/>
        <v>437.48843184139378</v>
      </c>
      <c r="AQ911" s="142">
        <f t="shared" si="689"/>
        <v>1747678.7875199998</v>
      </c>
      <c r="AR911" s="144">
        <f t="shared" si="663"/>
        <v>32025031.768799998</v>
      </c>
      <c r="AS911" s="143">
        <f>INDEX(รายได้แยกตามสิทธิ!$I:$I,MATCH(CalBudget2567!$D911,รายได้แยกตามสิทธิ!$B:$B,0))</f>
        <v>7033283</v>
      </c>
      <c r="AT911" s="138">
        <f>INDEX(ผลงานAdjRw_DHES!$D:$D,MATCH(CalBudget2567!$D911,ผลงานAdjRw_DHES!$B:$B,0))</f>
        <v>930.39049999999997</v>
      </c>
      <c r="AU911" s="143">
        <f t="shared" si="690"/>
        <v>7559.4957171209298</v>
      </c>
      <c r="AV911" s="139">
        <f t="shared" si="691"/>
        <v>1116.4685999999999</v>
      </c>
      <c r="AW911" s="140">
        <f t="shared" si="692"/>
        <v>1116.4685999999999</v>
      </c>
      <c r="AX911" s="141">
        <f t="shared" si="693"/>
        <v>7759.0664040529227</v>
      </c>
      <c r="AY911" s="142">
        <f t="shared" si="694"/>
        <v>8662754.0054400004</v>
      </c>
      <c r="AZ911" s="143">
        <f>INDEX(รายได้แยกตามสิทธิ!$J:$J,MATCH(CalBudget2567!$D911,รายได้แยกตามสิทธิ!$B:$B,0))</f>
        <v>1802529.5</v>
      </c>
      <c r="BA911" s="138">
        <f>INDEX(ผลงานAdjRw_DHES!$F:$F,MATCH(CalBudget2567!$D911,ผลงานAdjRw_DHES!$B:$B,0))</f>
        <v>163.77589999999998</v>
      </c>
      <c r="BB911" s="143">
        <f t="shared" si="695"/>
        <v>11006.072932586541</v>
      </c>
      <c r="BC911" s="139">
        <f t="shared" si="696"/>
        <v>196.53107999999997</v>
      </c>
      <c r="BD911" s="140">
        <f t="shared" si="697"/>
        <v>196.53107999999997</v>
      </c>
      <c r="BE911" s="141">
        <f t="shared" si="698"/>
        <v>11296.633258006827</v>
      </c>
      <c r="BF911" s="142">
        <f t="shared" si="699"/>
        <v>2220139.5345600001</v>
      </c>
      <c r="BG911" s="143">
        <f>INDEX(รายได้แยกตามสิทธิ!$K:$K,MATCH(CalBudget2567!$D911,รายได้แยกตามสิทธิ!$B:$B,0))</f>
        <v>446678.5</v>
      </c>
      <c r="BH911" s="138">
        <f>INDEX(ผลงานAdjRw_DHES!$E:$E,MATCH(CalBudget2567!$D911,ผลงานAdjRw_DHES!$B:$B,0))</f>
        <v>44.102199999999996</v>
      </c>
      <c r="BI911" s="143">
        <f t="shared" si="700"/>
        <v>10128.25890771889</v>
      </c>
      <c r="BJ911" s="139">
        <f t="shared" si="701"/>
        <v>52.922639999999994</v>
      </c>
      <c r="BK911" s="140">
        <f t="shared" si="702"/>
        <v>52.922639999999994</v>
      </c>
      <c r="BL911" s="141">
        <f t="shared" si="703"/>
        <v>10395.644942882669</v>
      </c>
      <c r="BM911" s="142">
        <f t="shared" si="704"/>
        <v>550164.97487999999</v>
      </c>
      <c r="BN911" s="143">
        <f>INDEX(รายได้แยกตามสิทธิ!$N:$N,MATCH(CalBudget2567!$D911,รายได้แยกตามสิทธิ!$B:$B,0))</f>
        <v>272421</v>
      </c>
      <c r="BO911" s="138">
        <f>INDEX(ผลงานAdjRw_DHES!$I:$I,MATCH(CalBudget2567!$D911,ผลงานAdjRw_DHES!$B:$B,0))</f>
        <v>34.809600000000216</v>
      </c>
      <c r="BP911" s="143">
        <f t="shared" si="705"/>
        <v>7826.0307501378447</v>
      </c>
      <c r="BQ911" s="139">
        <f t="shared" si="706"/>
        <v>41.771520000000258</v>
      </c>
      <c r="BR911" s="140">
        <f t="shared" si="707"/>
        <v>41.771520000000258</v>
      </c>
      <c r="BS911" s="141">
        <f t="shared" si="708"/>
        <v>8032.6379619414838</v>
      </c>
      <c r="BT911" s="142">
        <f t="shared" si="709"/>
        <v>335535.49728000001</v>
      </c>
      <c r="BU911" s="144">
        <f t="shared" si="710"/>
        <v>11768594.012160001</v>
      </c>
      <c r="BV911" s="145">
        <f t="shared" si="664"/>
        <v>43793625.780960001</v>
      </c>
      <c r="BW911" s="146">
        <f>INDEX(รายได้แยกตามสิทธิ!$Q:$Q,MATCH(CalBudget2567!$D911,รายได้แยกตามสิทธิ!$B:$B,0))</f>
        <v>0.32</v>
      </c>
      <c r="BX911" s="145">
        <f t="shared" si="711"/>
        <v>14013960.249907201</v>
      </c>
      <c r="BY911" s="141"/>
      <c r="BZ911" s="143">
        <f t="shared" si="712"/>
        <v>66996</v>
      </c>
      <c r="CA911" s="138">
        <f>INDEX(ผลงานOPDVisit_HDC!$C:$C,MATCH(CalBudget2567!$D911,ผลงานOPDVisit_HDC!$A:$A,0))</f>
        <v>66996</v>
      </c>
      <c r="CB911" s="138">
        <f t="shared" si="713"/>
        <v>0</v>
      </c>
    </row>
    <row r="912" spans="1:80" hidden="1" x14ac:dyDescent="0.7">
      <c r="A912" s="136">
        <f>COUNTA($D$16:D912)</f>
        <v>897</v>
      </c>
      <c r="B912" s="1">
        <v>12</v>
      </c>
      <c r="C912" s="2" t="s">
        <v>75</v>
      </c>
      <c r="D912" s="1" t="s">
        <v>970</v>
      </c>
      <c r="E912" s="3" t="s">
        <v>1855</v>
      </c>
      <c r="F912" s="4" t="s">
        <v>1876</v>
      </c>
      <c r="G912" s="1">
        <v>5</v>
      </c>
      <c r="H912" s="2" t="s">
        <v>2964</v>
      </c>
      <c r="I912" s="137">
        <f>INDEX(รายได้แยกตามสิทธิ!$D:$D,MATCH(CalBudget2567!$D912,รายได้แยกตามสิทธิ!$B:$B,0))</f>
        <v>19132279.850000001</v>
      </c>
      <c r="J912" s="138">
        <f>INDEX(ผลงานOPDVisit_HDC!$F:$F,MATCH(CalBudget2567!$D912,ผลงานOPDVisit_HDC!$A:$A,0))</f>
        <v>52347</v>
      </c>
      <c r="K912" s="138">
        <f t="shared" ref="K912:K917" si="714">SUM(I912/J912)</f>
        <v>365.48951897912013</v>
      </c>
      <c r="L912" s="139">
        <f t="shared" si="666"/>
        <v>62816.399999999994</v>
      </c>
      <c r="M912" s="140">
        <f t="shared" ref="M912:M916" si="715">L912</f>
        <v>62816.399999999994</v>
      </c>
      <c r="N912" s="141">
        <f t="shared" ref="N912:N916" si="716">($F$4*K912)+K912</f>
        <v>375.13844228016893</v>
      </c>
      <c r="O912" s="142">
        <f t="shared" ref="O912:O916" si="717">M912*N912</f>
        <v>23564846.445648</v>
      </c>
      <c r="P912" s="143">
        <f>INDEX(รายได้แยกตามสิทธิ!$E:$E,MATCH(CalBudget2567!$D912,รายได้แยกตามสิทธิ!$B:$B,0))</f>
        <v>5005617.45</v>
      </c>
      <c r="Q912" s="138">
        <f>INDEX(ผลงานOPDVisit_HDC!$D:$D,MATCH(CalBudget2567!$D912,ผลงานOPDVisit_HDC!$A:$A,0))</f>
        <v>15211</v>
      </c>
      <c r="R912" s="138">
        <f t="shared" si="670"/>
        <v>329.07878837683256</v>
      </c>
      <c r="S912" s="139">
        <f t="shared" si="671"/>
        <v>18253.2</v>
      </c>
      <c r="T912" s="140">
        <f t="shared" ref="T912:T917" si="718">S912</f>
        <v>18253.2</v>
      </c>
      <c r="U912" s="141">
        <f t="shared" ref="U912:U917" si="719">($F$4*R912)+R912</f>
        <v>337.76646838998096</v>
      </c>
      <c r="V912" s="142">
        <f t="shared" ref="V912:V916" si="720">T912*U912</f>
        <v>6165318.900816001</v>
      </c>
      <c r="W912" s="143">
        <f>INDEX(รายได้แยกตามสิทธิ!$F:$F,MATCH(CalBudget2567!$D912,รายได้แยกตามสิทธิ!$B:$B,0))</f>
        <v>713390.04</v>
      </c>
      <c r="X912" s="138">
        <f>INDEX(ผลงานOPDVisit_HDC!$E:$E,MATCH(CalBudget2567!$D912,ผลงานOPDVisit_HDC!$A:$A,0))</f>
        <v>5523</v>
      </c>
      <c r="Y912" s="138">
        <f t="shared" si="675"/>
        <v>129.16712656165129</v>
      </c>
      <c r="Z912" s="139">
        <f t="shared" ref="Z912:Z916" si="721">X912*1.2</f>
        <v>6627.5999999999995</v>
      </c>
      <c r="AA912" s="140">
        <f t="shared" ref="AA912:AA916" si="722">Z912</f>
        <v>6627.5999999999995</v>
      </c>
      <c r="AB912" s="141">
        <f t="shared" ref="AB912:AB916" si="723">($F$4*Y912)+Y912</f>
        <v>132.57713870287887</v>
      </c>
      <c r="AC912" s="142">
        <f t="shared" ref="AC912:AC915" si="724">AA912*AB912</f>
        <v>878668.2444671999</v>
      </c>
      <c r="AD912" s="143">
        <f>INDEX(รายได้แยกตามสิทธิ!$G:$G,MATCH(CalBudget2567!$D912,รายได้แยกตามสิทธิ!$B:$B,0))</f>
        <v>30585.200000000001</v>
      </c>
      <c r="AE912" s="138">
        <f>INDEX(ผลงานOPDVisit_HDC!$G:$G,MATCH(CalBudget2567!$D912,ผลงานOPDVisit_HDC!$A:$A,0))</f>
        <v>127</v>
      </c>
      <c r="AF912" s="138">
        <f t="shared" ref="AF912:AF915" si="725">IFERROR(SUM(AD912/AE912),0)</f>
        <v>240.82834645669291</v>
      </c>
      <c r="AG912" s="139">
        <f t="shared" ref="AG912:AG916" si="726">AE912*1.2</f>
        <v>152.4</v>
      </c>
      <c r="AH912" s="140">
        <f t="shared" ref="AH912:AH916" si="727">AG912</f>
        <v>152.4</v>
      </c>
      <c r="AI912" s="141">
        <f t="shared" ref="AI912:AI916" si="728">($F$4*AF912)+AF912</f>
        <v>247.1862148031496</v>
      </c>
      <c r="AJ912" s="142">
        <f t="shared" ref="AJ912:AJ916" si="729">AH912*AI912</f>
        <v>37671.179135999999</v>
      </c>
      <c r="AK912" s="143">
        <f>INDEX(รายได้แยกตามสิทธิ!$H:$H,MATCH(CalBudget2567!$D912,รายได้แยกตามสิทธิ!$B:$B,0))</f>
        <v>1044431</v>
      </c>
      <c r="AL912" s="138">
        <f>INDEX(ผลงานOPDVisit_HDC!$K:$K,MATCH(CalBudget2567!$D912,ผลงานOPDVisit_HDC!$A:$A,0))</f>
        <v>4481</v>
      </c>
      <c r="AM912" s="138">
        <f t="shared" ref="AM912:AM916" si="730">IFERROR(SUM(AK912/AL912),0)</f>
        <v>233.07989288105333</v>
      </c>
      <c r="AN912" s="139">
        <f t="shared" ref="AN912:AN916" si="731">AL912*1.2</f>
        <v>5377.2</v>
      </c>
      <c r="AO912" s="140">
        <f t="shared" ref="AO912:AO916" si="732">AN912</f>
        <v>5377.2</v>
      </c>
      <c r="AP912" s="141">
        <f t="shared" ref="AP912:AP916" si="733">($F$4*AM912)+AM912</f>
        <v>239.23320205311313</v>
      </c>
      <c r="AQ912" s="142">
        <f t="shared" ref="AQ912:AQ916" si="734">AO912*AP912</f>
        <v>1286404.7740799999</v>
      </c>
      <c r="AR912" s="144">
        <f t="shared" ref="AR912:AR916" si="735">O912+V912+AC912+AJ912+AQ912</f>
        <v>31932909.544147201</v>
      </c>
      <c r="AS912" s="143">
        <f>INDEX(รายได้แยกตามสิทธิ!$I:$I,MATCH(CalBudget2567!$D912,รายได้แยกตามสิทธิ!$B:$B,0))</f>
        <v>6680738.25</v>
      </c>
      <c r="AT912" s="138">
        <f>INDEX(ผลงานAdjRw_DHES!$D:$D,MATCH(CalBudget2567!$D912,ผลงานAdjRw_DHES!$B:$B,0))</f>
        <v>782.07089999999994</v>
      </c>
      <c r="AU912" s="143">
        <f t="shared" si="690"/>
        <v>8542.3690486374071</v>
      </c>
      <c r="AV912" s="139">
        <f t="shared" ref="AV912:AV916" si="736">AT912*1.2</f>
        <v>938.48507999999993</v>
      </c>
      <c r="AW912" s="140">
        <f t="shared" ref="AW912:AW916" si="737">AV912</f>
        <v>938.48507999999993</v>
      </c>
      <c r="AX912" s="141">
        <f t="shared" ref="AX912:AX916" si="738">($F$4*AU912)+AU912</f>
        <v>8767.8875915214339</v>
      </c>
      <c r="AY912" s="142">
        <f t="shared" ref="AY912:AY916" si="739">AW912*AX912</f>
        <v>8228531.6877599992</v>
      </c>
      <c r="AZ912" s="143">
        <f>INDEX(รายได้แยกตามสิทธิ!$J:$J,MATCH(CalBudget2567!$D912,รายได้แยกตามสิทธิ!$B:$B,0))</f>
        <v>1498550.73</v>
      </c>
      <c r="BA912" s="138">
        <f>INDEX(ผลงานAdjRw_DHES!$F:$F,MATCH(CalBudget2567!$D912,ผลงานAdjRw_DHES!$B:$B,0))</f>
        <v>106.79310000000001</v>
      </c>
      <c r="BB912" s="143">
        <f t="shared" si="695"/>
        <v>14032.280456321614</v>
      </c>
      <c r="BC912" s="139">
        <f t="shared" ref="BC912:BC916" si="740">BA912*1.2</f>
        <v>128.15172000000001</v>
      </c>
      <c r="BD912" s="140">
        <f t="shared" ref="BD912:BD916" si="741">BC912</f>
        <v>128.15172000000001</v>
      </c>
      <c r="BE912" s="141">
        <f t="shared" ref="BE912:BE916" si="742">($F$4*BB912)+BB912</f>
        <v>14402.732660368505</v>
      </c>
      <c r="BF912" s="142">
        <f t="shared" ref="BF912:BF916" si="743">BD912*BE912</f>
        <v>1845734.9631264</v>
      </c>
      <c r="BG912" s="143">
        <f>INDEX(รายได้แยกตามสิทธิ!$K:$K,MATCH(CalBudget2567!$D912,รายได้แยกตามสิทธิ!$B:$B,0))</f>
        <v>126730.24000000001</v>
      </c>
      <c r="BH912" s="138">
        <f>INDEX(ผลงานAdjRw_DHES!$E:$E,MATCH(CalBudget2567!$D912,ผลงานAdjRw_DHES!$B:$B,0))</f>
        <v>17.903100000000002</v>
      </c>
      <c r="BI912" s="143">
        <f t="shared" ref="BI912:BI916" si="744">IFERROR(SUM(BG912/BH912),0)</f>
        <v>7078.6757600638994</v>
      </c>
      <c r="BJ912" s="139">
        <f t="shared" ref="BJ912:BJ916" si="745">BH912*1.2</f>
        <v>21.483720000000002</v>
      </c>
      <c r="BK912" s="140">
        <f t="shared" ref="BK912:BK916" si="746">BJ912</f>
        <v>21.483720000000002</v>
      </c>
      <c r="BL912" s="141">
        <f t="shared" ref="BL912:BL916" si="747">($F$4*BI912)+BI912</f>
        <v>7265.5528001295861</v>
      </c>
      <c r="BM912" s="142">
        <f t="shared" ref="BM912:BM916" si="748">BK912*BL912</f>
        <v>156091.10200320001</v>
      </c>
      <c r="BN912" s="143">
        <f>INDEX(รายได้แยกตามสิทธิ!$N:$N,MATCH(CalBudget2567!$D912,รายได้แยกตามสิทธิ!$B:$B,0))</f>
        <v>416977</v>
      </c>
      <c r="BO912" s="138">
        <f>INDEX(ผลงานAdjRw_DHES!$I:$I,MATCH(CalBudget2567!$D912,ผลงานAdjRw_DHES!$B:$B,0))</f>
        <v>40.755800000000221</v>
      </c>
      <c r="BP912" s="143">
        <f t="shared" si="705"/>
        <v>10231.108210365095</v>
      </c>
      <c r="BQ912" s="139">
        <f t="shared" ref="BQ912:BQ916" si="749">BO912*1.2</f>
        <v>48.906960000000261</v>
      </c>
      <c r="BR912" s="140">
        <f t="shared" ref="BR912:BR916" si="750">BQ912</f>
        <v>48.906960000000261</v>
      </c>
      <c r="BS912" s="141">
        <f t="shared" ref="BS912:BS916" si="751">($F$4*BP912)+BP912</f>
        <v>10501.209467118733</v>
      </c>
      <c r="BT912" s="142">
        <f t="shared" ref="BT912:BT916" si="752">BR912*BS912</f>
        <v>513582.23135999992</v>
      </c>
      <c r="BU912" s="144">
        <f t="shared" ref="BU912:BU916" si="753">AY912+BF912+BM912+BT912</f>
        <v>10743939.984249599</v>
      </c>
      <c r="BV912" s="145">
        <f t="shared" ref="BV912:BV916" si="754">AR912+BU912</f>
        <v>42676849.5283968</v>
      </c>
      <c r="BW912" s="146">
        <f>INDEX(รายได้แยกตามสิทธิ!$Q:$Q,MATCH(CalBudget2567!$D912,รายได้แยกตามสิทธิ!$B:$B,0))</f>
        <v>0.31</v>
      </c>
      <c r="BX912" s="145">
        <f t="shared" ref="BX912:BX916" si="755">BV912*BW912</f>
        <v>13229823.353803009</v>
      </c>
      <c r="BY912" s="141"/>
      <c r="BZ912" s="143">
        <f t="shared" si="712"/>
        <v>77689</v>
      </c>
      <c r="CA912" s="138">
        <f>INDEX(ผลงานOPDVisit_HDC!$C:$C,MATCH(CalBudget2567!$D912,ผลงานOPDVisit_HDC!$A:$A,0))</f>
        <v>77689</v>
      </c>
      <c r="CB912" s="138">
        <f t="shared" si="713"/>
        <v>0</v>
      </c>
    </row>
    <row r="913" spans="1:80" hidden="1" x14ac:dyDescent="0.7">
      <c r="A913" s="136">
        <f>COUNTA($D$16:D913)</f>
        <v>898</v>
      </c>
      <c r="B913" s="1">
        <v>12</v>
      </c>
      <c r="C913" s="3" t="s">
        <v>75</v>
      </c>
      <c r="D913" s="1" t="s">
        <v>971</v>
      </c>
      <c r="E913" s="3" t="s">
        <v>1856</v>
      </c>
      <c r="F913" s="1" t="s">
        <v>1876</v>
      </c>
      <c r="G913" s="1">
        <v>5</v>
      </c>
      <c r="H913" s="3" t="s">
        <v>2964</v>
      </c>
      <c r="I913" s="137">
        <f>INDEX(รายได้แยกตามสิทธิ!$D:$D,MATCH(CalBudget2567!$D913,รายได้แยกตามสิทธิ!$B:$B,0))</f>
        <v>20147095.68</v>
      </c>
      <c r="J913" s="138">
        <f>INDEX(ผลงานOPDVisit_HDC!$F:$F,MATCH(CalBudget2567!$D913,ผลงานOPDVisit_HDC!$A:$A,0))</f>
        <v>39023</v>
      </c>
      <c r="K913" s="138">
        <f t="shared" si="714"/>
        <v>516.287719550009</v>
      </c>
      <c r="L913" s="139">
        <f t="shared" ref="L913:L916" si="756">J913*1.2</f>
        <v>46827.6</v>
      </c>
      <c r="M913" s="140">
        <f t="shared" si="715"/>
        <v>46827.6</v>
      </c>
      <c r="N913" s="141">
        <f t="shared" si="716"/>
        <v>529.91771534612928</v>
      </c>
      <c r="O913" s="142">
        <f t="shared" si="717"/>
        <v>24814774.807142403</v>
      </c>
      <c r="P913" s="143">
        <f>INDEX(รายได้แยกตามสิทธิ!$E:$E,MATCH(CalBudget2567!$D913,รายได้แยกตามสิทธิ!$B:$B,0))</f>
        <v>7726789.5999999996</v>
      </c>
      <c r="Q913" s="138">
        <f>INDEX(ผลงานOPDVisit_HDC!$D:$D,MATCH(CalBudget2567!$D913,ผลงานOPDVisit_HDC!$A:$A,0))</f>
        <v>17077</v>
      </c>
      <c r="R913" s="138">
        <f t="shared" ref="R913:R916" si="757">IF(Q913=0,0,P913/Q913)</f>
        <v>452.46762311881474</v>
      </c>
      <c r="S913" s="139">
        <f t="shared" ref="S913:S916" si="758">Q913*1.2</f>
        <v>20492.399999999998</v>
      </c>
      <c r="T913" s="140">
        <f t="shared" si="718"/>
        <v>20492.399999999998</v>
      </c>
      <c r="U913" s="141">
        <f t="shared" si="719"/>
        <v>464.41276836915148</v>
      </c>
      <c r="V913" s="142">
        <f t="shared" si="720"/>
        <v>9516932.2145279981</v>
      </c>
      <c r="W913" s="143">
        <f>INDEX(รายได้แยกตามสิทธิ!$F:$F,MATCH(CalBudget2567!$D913,รายได้แยกตามสิทธิ!$B:$B,0))</f>
        <v>1208501.6000000001</v>
      </c>
      <c r="X913" s="138">
        <f>INDEX(ผลงานOPDVisit_HDC!$E:$E,MATCH(CalBudget2567!$D913,ผลงานOPDVisit_HDC!$A:$A,0))</f>
        <v>4477</v>
      </c>
      <c r="Y913" s="138">
        <f t="shared" ref="Y913:Y917" si="759">IF(X913=0,0,W913/X913)</f>
        <v>269.93558186285463</v>
      </c>
      <c r="Z913" s="139">
        <f t="shared" si="721"/>
        <v>5372.4</v>
      </c>
      <c r="AA913" s="140">
        <f t="shared" si="722"/>
        <v>5372.4</v>
      </c>
      <c r="AB913" s="141">
        <f t="shared" si="723"/>
        <v>277.06188122403398</v>
      </c>
      <c r="AC913" s="142">
        <f t="shared" si="724"/>
        <v>1488487.2506880001</v>
      </c>
      <c r="AD913" s="143">
        <f>INDEX(รายได้แยกตามสิทธิ!$G:$G,MATCH(CalBudget2567!$D913,รายได้แยกตามสิทธิ!$B:$B,0))</f>
        <v>44051</v>
      </c>
      <c r="AE913" s="138">
        <f>INDEX(ผลงานOPDVisit_HDC!$G:$G,MATCH(CalBudget2567!$D913,ผลงานOPDVisit_HDC!$A:$A,0))</f>
        <v>107</v>
      </c>
      <c r="AF913" s="138">
        <f t="shared" si="725"/>
        <v>411.69158878504675</v>
      </c>
      <c r="AG913" s="139">
        <f t="shared" si="726"/>
        <v>128.4</v>
      </c>
      <c r="AH913" s="140">
        <f t="shared" si="727"/>
        <v>128.4</v>
      </c>
      <c r="AI913" s="141">
        <f t="shared" si="728"/>
        <v>422.560246728972</v>
      </c>
      <c r="AJ913" s="142">
        <f t="shared" si="729"/>
        <v>54256.735680000005</v>
      </c>
      <c r="AK913" s="143">
        <f>INDEX(รายได้แยกตามสิทธิ!$H:$H,MATCH(CalBudget2567!$D913,รายได้แยกตามสิทธิ!$B:$B,0))</f>
        <v>1232194.1299999999</v>
      </c>
      <c r="AL913" s="138">
        <f>INDEX(ผลงานOPDVisit_HDC!$K:$K,MATCH(CalBudget2567!$D913,ผลงานOPDVisit_HDC!$A:$A,0))</f>
        <v>2497</v>
      </c>
      <c r="AM913" s="138">
        <f t="shared" si="730"/>
        <v>493.46981577893467</v>
      </c>
      <c r="AN913" s="139">
        <f t="shared" si="731"/>
        <v>2996.4</v>
      </c>
      <c r="AO913" s="140">
        <f t="shared" si="732"/>
        <v>2996.4</v>
      </c>
      <c r="AP913" s="141">
        <f t="shared" si="733"/>
        <v>506.49741891549854</v>
      </c>
      <c r="AQ913" s="142">
        <f t="shared" si="734"/>
        <v>1517668.8660384</v>
      </c>
      <c r="AR913" s="144">
        <f t="shared" si="735"/>
        <v>37392119.874076799</v>
      </c>
      <c r="AS913" s="143">
        <f>INDEX(รายได้แยกตามสิทธิ!$I:$I,MATCH(CalBudget2567!$D913,รายได้แยกตามสิทธิ!$B:$B,0))</f>
        <v>9517828.5099999998</v>
      </c>
      <c r="AT913" s="138">
        <f>INDEX(ผลงานAdjRw_DHES!$D:$D,MATCH(CalBudget2567!$D913,ผลงานAdjRw_DHES!$B:$B,0))</f>
        <v>1051.0204999999999</v>
      </c>
      <c r="AU913" s="143">
        <f t="shared" ref="AU913:AU916" si="760">IFERROR(SUM(AS913/AT913),0)</f>
        <v>9055.7972085225756</v>
      </c>
      <c r="AV913" s="139">
        <f t="shared" si="736"/>
        <v>1261.2245999999998</v>
      </c>
      <c r="AW913" s="140">
        <f t="shared" si="737"/>
        <v>1261.2245999999998</v>
      </c>
      <c r="AX913" s="141">
        <f t="shared" si="738"/>
        <v>9294.8702548275724</v>
      </c>
      <c r="AY913" s="142">
        <f t="shared" si="739"/>
        <v>11722919.019196801</v>
      </c>
      <c r="AZ913" s="143">
        <f>INDEX(รายได้แยกตามสิทธิ!$J:$J,MATCH(CalBudget2567!$D913,รายได้แยกตามสิทธิ!$B:$B,0))</f>
        <v>2273987.5</v>
      </c>
      <c r="BA913" s="138">
        <f>INDEX(ผลงานAdjRw_DHES!$F:$F,MATCH(CalBudget2567!$D913,ผลงานAdjRw_DHES!$B:$B,0))</f>
        <v>118.9199</v>
      </c>
      <c r="BB913" s="143">
        <f t="shared" ref="BB913:BB916" si="761">IFERROR(SUM(AZ913/BA913),0)</f>
        <v>19122.009857055044</v>
      </c>
      <c r="BC913" s="139">
        <f t="shared" si="740"/>
        <v>142.70388</v>
      </c>
      <c r="BD913" s="140">
        <f t="shared" si="741"/>
        <v>142.70388</v>
      </c>
      <c r="BE913" s="141">
        <f t="shared" si="742"/>
        <v>19626.830917281295</v>
      </c>
      <c r="BF913" s="142">
        <f t="shared" si="743"/>
        <v>2800824.9239999996</v>
      </c>
      <c r="BG913" s="143">
        <f>INDEX(รายได้แยกตามสิทธิ!$K:$K,MATCH(CalBudget2567!$D913,รายได้แยกตามสิทธิ!$B:$B,0))</f>
        <v>324616.90000000002</v>
      </c>
      <c r="BH913" s="138">
        <f>INDEX(ผลงานAdjRw_DHES!$E:$E,MATCH(CalBudget2567!$D913,ผลงานAdjRw_DHES!$B:$B,0))</f>
        <v>23.976899999999997</v>
      </c>
      <c r="BI913" s="143">
        <f t="shared" si="744"/>
        <v>13538.735199295992</v>
      </c>
      <c r="BJ913" s="139">
        <f t="shared" si="745"/>
        <v>28.772279999999995</v>
      </c>
      <c r="BK913" s="140">
        <f t="shared" si="746"/>
        <v>28.772279999999995</v>
      </c>
      <c r="BL913" s="141">
        <f t="shared" si="747"/>
        <v>13896.157808557406</v>
      </c>
      <c r="BM913" s="142">
        <f t="shared" si="748"/>
        <v>399824.143392</v>
      </c>
      <c r="BN913" s="143">
        <f>INDEX(รายได้แยกตามสิทธิ!$N:$N,MATCH(CalBudget2567!$D913,รายได้แยกตามสิทธิ!$B:$B,0))</f>
        <v>79631</v>
      </c>
      <c r="BO913" s="138">
        <f>INDEX(ผลงานAdjRw_DHES!$I:$I,MATCH(CalBudget2567!$D913,ผลงานAdjRw_DHES!$B:$B,0))</f>
        <v>80.89499999999974</v>
      </c>
      <c r="BP913" s="143">
        <f t="shared" ref="BP913:BP916" si="762">IFERROR(SUM(BN913/BO913),0)</f>
        <v>984.37480684838692</v>
      </c>
      <c r="BQ913" s="139">
        <f t="shared" si="749"/>
        <v>97.073999999999685</v>
      </c>
      <c r="BR913" s="140">
        <f t="shared" si="750"/>
        <v>97.073999999999685</v>
      </c>
      <c r="BS913" s="141">
        <f t="shared" si="751"/>
        <v>1010.3623017491843</v>
      </c>
      <c r="BT913" s="142">
        <f t="shared" si="752"/>
        <v>98079.910080000001</v>
      </c>
      <c r="BU913" s="144">
        <f t="shared" si="753"/>
        <v>15021647.996668801</v>
      </c>
      <c r="BV913" s="145">
        <f t="shared" si="754"/>
        <v>52413767.870745599</v>
      </c>
      <c r="BW913" s="146">
        <f>INDEX(รายได้แยกตามสิทธิ!$Q:$Q,MATCH(CalBudget2567!$D913,รายได้แยกตามสิทธิ!$B:$B,0))</f>
        <v>0.37</v>
      </c>
      <c r="BX913" s="145">
        <f t="shared" si="755"/>
        <v>19393094.112175871</v>
      </c>
      <c r="BY913" s="141"/>
      <c r="BZ913" s="143">
        <f t="shared" ref="BZ913:BZ916" si="763">SUM(J913,Q913,X913,AE913,AL913)</f>
        <v>63181</v>
      </c>
      <c r="CA913" s="138">
        <f>INDEX(ผลงานOPDVisit_HDC!$C:$C,MATCH(CalBudget2567!$D913,ผลงานOPDVisit_HDC!$A:$A,0))</f>
        <v>63181</v>
      </c>
      <c r="CB913" s="138">
        <f t="shared" ref="CB913:CB916" si="764">SUM(BZ913-CA913)</f>
        <v>0</v>
      </c>
    </row>
    <row r="914" spans="1:80" hidden="1" x14ac:dyDescent="0.7">
      <c r="A914" s="136">
        <f>COUNTA($D$16:D914)</f>
        <v>899</v>
      </c>
      <c r="B914" s="1">
        <v>12</v>
      </c>
      <c r="C914" s="3" t="s">
        <v>75</v>
      </c>
      <c r="D914" s="1" t="s">
        <v>972</v>
      </c>
      <c r="E914" s="3" t="s">
        <v>1857</v>
      </c>
      <c r="F914" s="1" t="s">
        <v>1876</v>
      </c>
      <c r="G914" s="1">
        <v>10</v>
      </c>
      <c r="H914" s="3" t="s">
        <v>2962</v>
      </c>
      <c r="I914" s="137">
        <f>INDEX(รายได้แยกตามสิทธิ!$D:$D,MATCH(CalBudget2567!$D914,รายได้แยกตามสิทธิ!$B:$B,0))</f>
        <v>58691634.619999997</v>
      </c>
      <c r="J914" s="138">
        <f>INDEX(ผลงานOPDVisit_HDC!$F:$F,MATCH(CalBudget2567!$D914,ผลงานOPDVisit_HDC!$A:$A,0))</f>
        <v>90900</v>
      </c>
      <c r="K914" s="138">
        <f t="shared" si="714"/>
        <v>645.67254807480742</v>
      </c>
      <c r="L914" s="139">
        <f t="shared" si="756"/>
        <v>109080</v>
      </c>
      <c r="M914" s="140">
        <f t="shared" si="715"/>
        <v>109080</v>
      </c>
      <c r="N914" s="141">
        <f t="shared" si="716"/>
        <v>662.71830334398237</v>
      </c>
      <c r="O914" s="142">
        <f t="shared" si="717"/>
        <v>72289312.528761595</v>
      </c>
      <c r="P914" s="143">
        <f>INDEX(รายได้แยกตามสิทธิ!$E:$E,MATCH(CalBudget2567!$D914,รายได้แยกตามสิทธิ!$B:$B,0))</f>
        <v>11334243.25</v>
      </c>
      <c r="Q914" s="138">
        <f>INDEX(ผลงานOPDVisit_HDC!$D:$D,MATCH(CalBudget2567!$D914,ผลงานOPDVisit_HDC!$A:$A,0))</f>
        <v>27617</v>
      </c>
      <c r="R914" s="138">
        <f t="shared" si="757"/>
        <v>410.40819965962993</v>
      </c>
      <c r="S914" s="139">
        <f t="shared" si="758"/>
        <v>33140.400000000001</v>
      </c>
      <c r="T914" s="140">
        <f t="shared" si="718"/>
        <v>33140.400000000001</v>
      </c>
      <c r="U914" s="141">
        <f t="shared" si="719"/>
        <v>421.24297613064414</v>
      </c>
      <c r="V914" s="142">
        <f t="shared" si="720"/>
        <v>13960160.726159999</v>
      </c>
      <c r="W914" s="143">
        <f>INDEX(รายได้แยกตามสิทธิ!$F:$F,MATCH(CalBudget2567!$D914,รายได้แยกตามสิทธิ!$B:$B,0))</f>
        <v>2293460.65</v>
      </c>
      <c r="X914" s="138">
        <f>INDEX(ผลงานOPDVisit_HDC!$E:$E,MATCH(CalBudget2567!$D914,ผลงานOPDVisit_HDC!$A:$A,0))</f>
        <v>8367</v>
      </c>
      <c r="Y914" s="138">
        <f t="shared" si="759"/>
        <v>274.10788215608937</v>
      </c>
      <c r="Z914" s="139">
        <f t="shared" si="721"/>
        <v>10040.4</v>
      </c>
      <c r="AA914" s="140">
        <f t="shared" si="722"/>
        <v>10040.4</v>
      </c>
      <c r="AB914" s="141">
        <f t="shared" si="723"/>
        <v>281.34433024501016</v>
      </c>
      <c r="AC914" s="142">
        <f t="shared" si="724"/>
        <v>2824809.6133920001</v>
      </c>
      <c r="AD914" s="143">
        <f>INDEX(รายได้แยกตามสิทธิ!$G:$G,MATCH(CalBudget2567!$D914,รายได้แยกตามสิทธิ!$B:$B,0))</f>
        <v>244590</v>
      </c>
      <c r="AE914" s="138">
        <f>INDEX(ผลงานOPDVisit_HDC!$G:$G,MATCH(CalBudget2567!$D914,ผลงานOPDVisit_HDC!$A:$A,0))</f>
        <v>444</v>
      </c>
      <c r="AF914" s="138">
        <f t="shared" si="725"/>
        <v>550.87837837837833</v>
      </c>
      <c r="AG914" s="139">
        <f t="shared" si="726"/>
        <v>532.79999999999995</v>
      </c>
      <c r="AH914" s="140">
        <f t="shared" si="727"/>
        <v>532.79999999999995</v>
      </c>
      <c r="AI914" s="141">
        <f t="shared" si="728"/>
        <v>565.42156756756754</v>
      </c>
      <c r="AJ914" s="142">
        <f t="shared" si="729"/>
        <v>301256.61119999998</v>
      </c>
      <c r="AK914" s="143">
        <f>INDEX(รายได้แยกตามสิทธิ!$H:$H,MATCH(CalBudget2567!$D914,รายได้แยกตามสิทธิ!$B:$B,0))</f>
        <v>4048272.0300000003</v>
      </c>
      <c r="AL914" s="138">
        <f>INDEX(ผลงานOPDVisit_HDC!$K:$K,MATCH(CalBudget2567!$D914,ผลงานOPDVisit_HDC!$A:$A,0))</f>
        <v>11859</v>
      </c>
      <c r="AM914" s="138">
        <f t="shared" si="730"/>
        <v>341.36706551985833</v>
      </c>
      <c r="AN914" s="139">
        <f t="shared" si="731"/>
        <v>14230.8</v>
      </c>
      <c r="AO914" s="140">
        <f t="shared" si="732"/>
        <v>14230.8</v>
      </c>
      <c r="AP914" s="141">
        <f t="shared" si="733"/>
        <v>350.3791560495826</v>
      </c>
      <c r="AQ914" s="142">
        <f t="shared" si="734"/>
        <v>4986175.6939103995</v>
      </c>
      <c r="AR914" s="144">
        <f t="shared" si="735"/>
        <v>94361715.173424006</v>
      </c>
      <c r="AS914" s="143">
        <f>INDEX(รายได้แยกตามสิทธิ!$I:$I,MATCH(CalBudget2567!$D914,รายได้แยกตามสิทธิ!$B:$B,0))</f>
        <v>32637410</v>
      </c>
      <c r="AT914" s="138">
        <f>INDEX(ผลงานAdjRw_DHES!$D:$D,MATCH(CalBudget2567!$D914,ผลงานAdjRw_DHES!$B:$B,0))</f>
        <v>2969.1123000000002</v>
      </c>
      <c r="AU914" s="143">
        <f t="shared" si="760"/>
        <v>10992.312416071294</v>
      </c>
      <c r="AV914" s="139">
        <f t="shared" si="736"/>
        <v>3562.9347600000001</v>
      </c>
      <c r="AW914" s="140">
        <f t="shared" si="737"/>
        <v>3562.9347600000001</v>
      </c>
      <c r="AX914" s="141">
        <f t="shared" si="738"/>
        <v>11282.509463855577</v>
      </c>
      <c r="AY914" s="142">
        <f t="shared" si="739"/>
        <v>40198845.148800001</v>
      </c>
      <c r="AZ914" s="143">
        <f>INDEX(รายได้แยกตามสิทธิ!$J:$J,MATCH(CalBudget2567!$D914,รายได้แยกตามสิทธิ!$B:$B,0))</f>
        <v>10430506.390000001</v>
      </c>
      <c r="BA914" s="138">
        <f>INDEX(ผลงานAdjRw_DHES!$F:$F,MATCH(CalBudget2567!$D914,ผลงานAdjRw_DHES!$B:$B,0))</f>
        <v>574.32089999999994</v>
      </c>
      <c r="BB914" s="143">
        <f t="shared" si="761"/>
        <v>18161.460587626188</v>
      </c>
      <c r="BC914" s="139">
        <f t="shared" si="740"/>
        <v>689.18507999999986</v>
      </c>
      <c r="BD914" s="140">
        <f t="shared" si="741"/>
        <v>689.18507999999986</v>
      </c>
      <c r="BE914" s="141">
        <f t="shared" si="742"/>
        <v>18640.923147139521</v>
      </c>
      <c r="BF914" s="142">
        <f t="shared" si="743"/>
        <v>12847046.110435201</v>
      </c>
      <c r="BG914" s="143">
        <f>INDEX(รายได้แยกตามสิทธิ!$K:$K,MATCH(CalBudget2567!$D914,รายได้แยกตามสิทธิ!$B:$B,0))</f>
        <v>1114872.1000000001</v>
      </c>
      <c r="BH914" s="138">
        <f>INDEX(ผลงานAdjRw_DHES!$E:$E,MATCH(CalBudget2567!$D914,ผลงานAdjRw_DHES!$B:$B,0))</f>
        <v>110.46770000000001</v>
      </c>
      <c r="BI914" s="143">
        <f t="shared" si="744"/>
        <v>10092.290325588385</v>
      </c>
      <c r="BJ914" s="139">
        <f t="shared" si="745"/>
        <v>132.56124</v>
      </c>
      <c r="BK914" s="140">
        <f t="shared" si="746"/>
        <v>132.56124</v>
      </c>
      <c r="BL914" s="141">
        <f t="shared" si="747"/>
        <v>10358.726790183919</v>
      </c>
      <c r="BM914" s="142">
        <f t="shared" si="748"/>
        <v>1373165.6681280001</v>
      </c>
      <c r="BN914" s="143">
        <f>INDEX(รายได้แยกตามสิทธิ!$N:$N,MATCH(CalBudget2567!$D914,รายได้แยกตามสิทธิ!$B:$B,0))</f>
        <v>2508225.25</v>
      </c>
      <c r="BO914" s="138">
        <f>INDEX(ผลงานAdjRw_DHES!$I:$I,MATCH(CalBudget2567!$D914,ผลงานAdjRw_DHES!$B:$B,0))</f>
        <v>484.98220000000083</v>
      </c>
      <c r="BP914" s="143">
        <f t="shared" si="762"/>
        <v>5171.7882635692522</v>
      </c>
      <c r="BQ914" s="139">
        <f t="shared" si="749"/>
        <v>581.97864000000095</v>
      </c>
      <c r="BR914" s="140">
        <f t="shared" si="750"/>
        <v>581.97864000000095</v>
      </c>
      <c r="BS914" s="141">
        <f t="shared" si="751"/>
        <v>5308.3234737274806</v>
      </c>
      <c r="BT914" s="142">
        <f t="shared" si="752"/>
        <v>3089330.87592</v>
      </c>
      <c r="BU914" s="144">
        <f t="shared" si="753"/>
        <v>57508387.8032832</v>
      </c>
      <c r="BV914" s="145">
        <f t="shared" si="754"/>
        <v>151870102.97670722</v>
      </c>
      <c r="BW914" s="146">
        <f>INDEX(รายได้แยกตามสิทธิ!$Q:$Q,MATCH(CalBudget2567!$D914,รายได้แยกตามสิทธิ!$B:$B,0))</f>
        <v>0.39</v>
      </c>
      <c r="BX914" s="145">
        <f t="shared" si="755"/>
        <v>59229340.160915814</v>
      </c>
      <c r="BY914" s="141"/>
      <c r="BZ914" s="143">
        <f t="shared" si="763"/>
        <v>139187</v>
      </c>
      <c r="CA914" s="138">
        <f>INDEX(ผลงานOPDVisit_HDC!$C:$C,MATCH(CalBudget2567!$D914,ผลงานOPDVisit_HDC!$A:$A,0))</f>
        <v>139187</v>
      </c>
      <c r="CB914" s="138">
        <f t="shared" si="764"/>
        <v>0</v>
      </c>
    </row>
    <row r="915" spans="1:80" hidden="1" x14ac:dyDescent="0.7">
      <c r="A915" s="136">
        <f>COUNTA($D$16:D915)</f>
        <v>900</v>
      </c>
      <c r="B915" s="1">
        <v>12</v>
      </c>
      <c r="C915" s="3" t="s">
        <v>75</v>
      </c>
      <c r="D915" s="1" t="s">
        <v>973</v>
      </c>
      <c r="E915" s="3" t="s">
        <v>1858</v>
      </c>
      <c r="F915" s="1" t="s">
        <v>1876</v>
      </c>
      <c r="G915" s="1">
        <v>5</v>
      </c>
      <c r="H915" s="3" t="s">
        <v>2964</v>
      </c>
      <c r="I915" s="137">
        <f>INDEX(รายได้แยกตามสิทธิ!$D:$D,MATCH(CalBudget2567!$D915,รายได้แยกตามสิทธิ!$B:$B,0))</f>
        <v>20712952.710000001</v>
      </c>
      <c r="J915" s="138">
        <f>INDEX(ผลงานOPDVisit_HDC!$F:$F,MATCH(CalBudget2567!$D915,ผลงานOPDVisit_HDC!$A:$A,0))</f>
        <v>43693</v>
      </c>
      <c r="K915" s="138">
        <f t="shared" si="714"/>
        <v>474.05654704414894</v>
      </c>
      <c r="L915" s="139">
        <f t="shared" si="756"/>
        <v>52431.6</v>
      </c>
      <c r="M915" s="140">
        <f t="shared" si="715"/>
        <v>52431.6</v>
      </c>
      <c r="N915" s="141">
        <f t="shared" si="716"/>
        <v>486.5716398861145</v>
      </c>
      <c r="O915" s="142">
        <f t="shared" si="717"/>
        <v>25511729.593852799</v>
      </c>
      <c r="P915" s="143">
        <f>INDEX(รายได้แยกตามสิทธิ!$E:$E,MATCH(CalBudget2567!$D915,รายได้แยกตามสิทธิ!$B:$B,0))</f>
        <v>4501671.37</v>
      </c>
      <c r="Q915" s="138">
        <f>INDEX(ผลงานOPDVisit_HDC!$D:$D,MATCH(CalBudget2567!$D915,ผลงานOPDVisit_HDC!$A:$A,0))</f>
        <v>10916</v>
      </c>
      <c r="R915" s="138">
        <f t="shared" si="757"/>
        <v>412.39202729937705</v>
      </c>
      <c r="S915" s="139">
        <f t="shared" si="758"/>
        <v>13099.199999999999</v>
      </c>
      <c r="T915" s="140">
        <f t="shared" si="718"/>
        <v>13099.199999999999</v>
      </c>
      <c r="U915" s="141">
        <f t="shared" si="719"/>
        <v>423.27917682008058</v>
      </c>
      <c r="V915" s="142">
        <f t="shared" si="720"/>
        <v>5544618.5930015994</v>
      </c>
      <c r="W915" s="143">
        <f>INDEX(รายได้แยกตามสิทธิ!$F:$F,MATCH(CalBudget2567!$D915,รายได้แยกตามสิทธิ!$B:$B,0))</f>
        <v>463964</v>
      </c>
      <c r="X915" s="138">
        <f>INDEX(ผลงานOPDVisit_HDC!$E:$E,MATCH(CalBudget2567!$D915,ผลงานOPDVisit_HDC!$A:$A,0))</f>
        <v>7496</v>
      </c>
      <c r="Y915" s="138">
        <f t="shared" si="759"/>
        <v>61.894877267876204</v>
      </c>
      <c r="Z915" s="139">
        <f t="shared" si="721"/>
        <v>8995.1999999999989</v>
      </c>
      <c r="AA915" s="140">
        <f t="shared" si="722"/>
        <v>8995.1999999999989</v>
      </c>
      <c r="AB915" s="141">
        <f t="shared" si="723"/>
        <v>63.528902027748138</v>
      </c>
      <c r="AC915" s="142">
        <f t="shared" si="724"/>
        <v>571455.17952000001</v>
      </c>
      <c r="AD915" s="143">
        <f>INDEX(รายได้แยกตามสิทธิ!$G:$G,MATCH(CalBudget2567!$D915,รายได้แยกตามสิทธิ!$B:$B,0))</f>
        <v>40386</v>
      </c>
      <c r="AE915" s="138">
        <f>INDEX(ผลงานOPDVisit_HDC!$G:$G,MATCH(CalBudget2567!$D915,ผลงานOPDVisit_HDC!$A:$A,0))</f>
        <v>185</v>
      </c>
      <c r="AF915" s="138">
        <f t="shared" si="725"/>
        <v>218.3027027027027</v>
      </c>
      <c r="AG915" s="139">
        <f t="shared" si="726"/>
        <v>222</v>
      </c>
      <c r="AH915" s="140">
        <f t="shared" si="727"/>
        <v>222</v>
      </c>
      <c r="AI915" s="141">
        <f t="shared" si="728"/>
        <v>224.06589405405404</v>
      </c>
      <c r="AJ915" s="142">
        <f t="shared" si="729"/>
        <v>49742.628479999999</v>
      </c>
      <c r="AK915" s="143">
        <f>INDEX(รายได้แยกตามสิทธิ!$H:$H,MATCH(CalBudget2567!$D915,รายได้แยกตามสิทธิ!$B:$B,0))</f>
        <v>955657.77</v>
      </c>
      <c r="AL915" s="138">
        <f>INDEX(ผลงานOPDVisit_HDC!$K:$K,MATCH(CalBudget2567!$D915,ผลงานOPDVisit_HDC!$A:$A,0))</f>
        <v>1840</v>
      </c>
      <c r="AM915" s="138">
        <f t="shared" si="730"/>
        <v>519.37922282608702</v>
      </c>
      <c r="AN915" s="139">
        <f t="shared" si="731"/>
        <v>2208</v>
      </c>
      <c r="AO915" s="140">
        <f t="shared" si="732"/>
        <v>2208</v>
      </c>
      <c r="AP915" s="141">
        <f t="shared" si="733"/>
        <v>533.09083430869566</v>
      </c>
      <c r="AQ915" s="142">
        <f t="shared" si="734"/>
        <v>1177064.5621535999</v>
      </c>
      <c r="AR915" s="144">
        <f t="shared" si="735"/>
        <v>32854610.557007998</v>
      </c>
      <c r="AS915" s="143">
        <f>INDEX(รายได้แยกตามสิทธิ!$I:$I,MATCH(CalBudget2567!$D915,รายได้แยกตามสิทธิ!$B:$B,0))</f>
        <v>7923840.1799999997</v>
      </c>
      <c r="AT915" s="138">
        <f>INDEX(ผลงานAdjRw_DHES!$D:$D,MATCH(CalBudget2567!$D915,ผลงานAdjRw_DHES!$B:$B,0))</f>
        <v>748.49940000000004</v>
      </c>
      <c r="AU915" s="143">
        <f t="shared" si="760"/>
        <v>10586.301311664378</v>
      </c>
      <c r="AV915" s="139">
        <f t="shared" si="736"/>
        <v>898.19928000000004</v>
      </c>
      <c r="AW915" s="140">
        <f t="shared" si="737"/>
        <v>898.19928000000004</v>
      </c>
      <c r="AX915" s="141">
        <f t="shared" si="738"/>
        <v>10865.779666292317</v>
      </c>
      <c r="AY915" s="142">
        <f t="shared" si="739"/>
        <v>9759635.4729024004</v>
      </c>
      <c r="AZ915" s="143">
        <f>INDEX(รายได้แยกตามสิทธิ!$J:$J,MATCH(CalBudget2567!$D915,รายได้แยกตามสิทธิ!$B:$B,0))</f>
        <v>1435941.81</v>
      </c>
      <c r="BA915" s="138">
        <f>INDEX(ผลงานAdjRw_DHES!$F:$F,MATCH(CalBudget2567!$D915,ผลงานAdjRw_DHES!$B:$B,0))</f>
        <v>81.462199999999996</v>
      </c>
      <c r="BB915" s="143">
        <f t="shared" si="761"/>
        <v>17627.093424925919</v>
      </c>
      <c r="BC915" s="139">
        <f t="shared" si="740"/>
        <v>97.754639999999995</v>
      </c>
      <c r="BD915" s="140">
        <f t="shared" si="741"/>
        <v>97.754639999999995</v>
      </c>
      <c r="BE915" s="141">
        <f t="shared" si="742"/>
        <v>18092.448691343961</v>
      </c>
      <c r="BF915" s="142">
        <f t="shared" si="743"/>
        <v>1768620.8085407999</v>
      </c>
      <c r="BG915" s="143">
        <f>INDEX(รายได้แยกตามสิทธิ!$K:$K,MATCH(CalBudget2567!$D915,รายได้แยกตามสิทธิ!$B:$B,0))</f>
        <v>155070.34</v>
      </c>
      <c r="BH915" s="138">
        <f>INDEX(ผลงานAdjRw_DHES!$E:$E,MATCH(CalBudget2567!$D915,ผลงานAdjRw_DHES!$B:$B,0))</f>
        <v>15.262400000000001</v>
      </c>
      <c r="BI915" s="143">
        <f t="shared" si="744"/>
        <v>10160.285407275394</v>
      </c>
      <c r="BJ915" s="139">
        <f t="shared" si="745"/>
        <v>18.314880000000002</v>
      </c>
      <c r="BK915" s="140">
        <f t="shared" si="746"/>
        <v>18.314880000000002</v>
      </c>
      <c r="BL915" s="141">
        <f t="shared" si="747"/>
        <v>10428.516942027465</v>
      </c>
      <c r="BM915" s="142">
        <f t="shared" si="748"/>
        <v>190997.0363712</v>
      </c>
      <c r="BN915" s="143">
        <f>INDEX(รายได้แยกตามสิทธิ!$N:$N,MATCH(CalBudget2567!$D915,รายได้แยกตามสิทธิ!$B:$B,0))</f>
        <v>397256.45</v>
      </c>
      <c r="BO915" s="138">
        <f>INDEX(ผลงานAdjRw_DHES!$I:$I,MATCH(CalBudget2567!$D915,ผลงานAdjRw_DHES!$B:$B,0))</f>
        <v>53.094499999999925</v>
      </c>
      <c r="BP915" s="143">
        <f t="shared" si="762"/>
        <v>7482.0640555989903</v>
      </c>
      <c r="BQ915" s="139">
        <f t="shared" si="749"/>
        <v>63.713399999999908</v>
      </c>
      <c r="BR915" s="140">
        <f t="shared" si="750"/>
        <v>63.713399999999908</v>
      </c>
      <c r="BS915" s="141">
        <f t="shared" si="751"/>
        <v>7679.5905466668037</v>
      </c>
      <c r="BT915" s="142">
        <f t="shared" si="752"/>
        <v>489292.82433600002</v>
      </c>
      <c r="BU915" s="144">
        <f t="shared" si="753"/>
        <v>12208546.1421504</v>
      </c>
      <c r="BV915" s="145">
        <f t="shared" si="754"/>
        <v>45063156.6991584</v>
      </c>
      <c r="BW915" s="146">
        <f>INDEX(รายได้แยกตามสิทธิ!$Q:$Q,MATCH(CalBudget2567!$D915,รายได้แยกตามสิทธิ!$B:$B,0))</f>
        <v>0.32</v>
      </c>
      <c r="BX915" s="145">
        <f t="shared" si="755"/>
        <v>14420210.143730689</v>
      </c>
      <c r="BY915" s="141"/>
      <c r="BZ915" s="143">
        <f t="shared" si="763"/>
        <v>64130</v>
      </c>
      <c r="CA915" s="138">
        <f>INDEX(ผลงานOPDVisit_HDC!$C:$C,MATCH(CalBudget2567!$D915,ผลงานOPDVisit_HDC!$A:$A,0))</f>
        <v>64130</v>
      </c>
      <c r="CB915" s="138">
        <f t="shared" si="764"/>
        <v>0</v>
      </c>
    </row>
    <row r="916" spans="1:80" hidden="1" x14ac:dyDescent="0.7">
      <c r="A916" s="136">
        <f>COUNTA($D$16:D916)</f>
        <v>901</v>
      </c>
      <c r="B916" s="1">
        <v>12</v>
      </c>
      <c r="C916" s="3" t="s">
        <v>75</v>
      </c>
      <c r="D916" s="1" t="s">
        <v>974</v>
      </c>
      <c r="E916" s="3" t="s">
        <v>1859</v>
      </c>
      <c r="F916" s="1" t="s">
        <v>1876</v>
      </c>
      <c r="G916" s="1">
        <v>3</v>
      </c>
      <c r="H916" s="3" t="s">
        <v>2972</v>
      </c>
      <c r="I916" s="137">
        <f>INDEX(รายได้แยกตามสิทธิ!$D:$D,MATCH(CalBudget2567!$D916,รายได้แยกตามสิทธิ!$B:$B,0))</f>
        <v>16921355</v>
      </c>
      <c r="J916" s="138">
        <f>INDEX(ผลงานOPDVisit_HDC!$F:$F,MATCH(CalBudget2567!$D916,ผลงานOPDVisit_HDC!$A:$A,0))</f>
        <v>39187</v>
      </c>
      <c r="K916" s="138">
        <f t="shared" si="714"/>
        <v>431.81042182356396</v>
      </c>
      <c r="L916" s="139">
        <f t="shared" si="756"/>
        <v>47024.4</v>
      </c>
      <c r="M916" s="140">
        <f t="shared" si="715"/>
        <v>47024.4</v>
      </c>
      <c r="N916" s="141">
        <f t="shared" si="716"/>
        <v>443.21021695970603</v>
      </c>
      <c r="O916" s="142">
        <f t="shared" si="717"/>
        <v>20841694.5264</v>
      </c>
      <c r="P916" s="143">
        <f>INDEX(รายได้แยกตามสิทธิ!$E:$E,MATCH(CalBudget2567!$D916,รายได้แยกตามสิทธิ!$B:$B,0))</f>
        <v>2973863</v>
      </c>
      <c r="Q916" s="138">
        <f>INDEX(ผลงานOPDVisit_HDC!$D:$D,MATCH(CalBudget2567!$D916,ผลงานOPDVisit_HDC!$A:$A,0))</f>
        <v>7719</v>
      </c>
      <c r="R916" s="138">
        <f t="shared" si="757"/>
        <v>385.26531934188364</v>
      </c>
      <c r="S916" s="139">
        <f t="shared" si="758"/>
        <v>9262.7999999999993</v>
      </c>
      <c r="T916" s="140">
        <f t="shared" si="718"/>
        <v>9262.7999999999993</v>
      </c>
      <c r="U916" s="141">
        <f t="shared" si="719"/>
        <v>395.43632377250935</v>
      </c>
      <c r="V916" s="142">
        <f t="shared" si="720"/>
        <v>3662847.5798399993</v>
      </c>
      <c r="W916" s="143">
        <f>INDEX(รายได้แยกตามสิทธิ!$F:$F,MATCH(CalBudget2567!$D916,รายได้แยกตามสิทธิ!$B:$B,0))</f>
        <v>665501.5</v>
      </c>
      <c r="X916" s="138">
        <f>INDEX(ผลงานOPDVisit_HDC!$E:$E,MATCH(CalBudget2567!$D916,ผลงานOPDVisit_HDC!$A:$A,0))</f>
        <v>9754</v>
      </c>
      <c r="Y916" s="138">
        <f t="shared" si="759"/>
        <v>68.228572893172029</v>
      </c>
      <c r="Z916" s="139">
        <f t="shared" si="721"/>
        <v>11704.8</v>
      </c>
      <c r="AA916" s="140">
        <f t="shared" si="722"/>
        <v>11704.8</v>
      </c>
      <c r="AB916" s="141">
        <f t="shared" si="723"/>
        <v>70.029807217551763</v>
      </c>
      <c r="AC916" s="142">
        <f>AA916*AB916</f>
        <v>819684.88751999987</v>
      </c>
      <c r="AD916" s="143">
        <f>INDEX(รายได้แยกตามสิทธิ!$G:$G,MATCH(CalBudget2567!$D916,รายได้แยกตามสิทธิ!$B:$B,0))</f>
        <v>98781</v>
      </c>
      <c r="AE916" s="138">
        <f>INDEX(ผลงานOPDVisit_HDC!$G:$G,MATCH(CalBudget2567!$D916,ผลงานOPDVisit_HDC!$A:$A,0))</f>
        <v>0</v>
      </c>
      <c r="AF916" s="138">
        <f>IFERROR(SUM(AD916/AE916),0)</f>
        <v>0</v>
      </c>
      <c r="AG916" s="139">
        <f t="shared" si="726"/>
        <v>0</v>
      </c>
      <c r="AH916" s="140">
        <f t="shared" si="727"/>
        <v>0</v>
      </c>
      <c r="AI916" s="141">
        <f t="shared" si="728"/>
        <v>0</v>
      </c>
      <c r="AJ916" s="142">
        <f t="shared" si="729"/>
        <v>0</v>
      </c>
      <c r="AK916" s="143">
        <f>INDEX(รายได้แยกตามสิทธิ!$H:$H,MATCH(CalBudget2567!$D916,รายได้แยกตามสิทธิ!$B:$B,0))</f>
        <v>887824.5</v>
      </c>
      <c r="AL916" s="138">
        <f>INDEX(ผลงานOPDVisit_HDC!$K:$K,MATCH(CalBudget2567!$D916,ผลงานOPDVisit_HDC!$A:$A,0))</f>
        <v>33</v>
      </c>
      <c r="AM916" s="138">
        <f t="shared" si="730"/>
        <v>26903.772727272728</v>
      </c>
      <c r="AN916" s="139">
        <f t="shared" si="731"/>
        <v>39.6</v>
      </c>
      <c r="AO916" s="140">
        <f t="shared" si="732"/>
        <v>39.6</v>
      </c>
      <c r="AP916" s="141">
        <f t="shared" si="733"/>
        <v>27614.032327272729</v>
      </c>
      <c r="AQ916" s="142">
        <f t="shared" si="734"/>
        <v>1093515.6801600002</v>
      </c>
      <c r="AR916" s="144">
        <f t="shared" si="735"/>
        <v>26417742.673920002</v>
      </c>
      <c r="AS916" s="143">
        <f>INDEX(รายได้แยกตามสิทธิ!$I:$I,MATCH(CalBudget2567!$D916,รายได้แยกตามสิทธิ!$B:$B,0))</f>
        <v>7317700.6399999997</v>
      </c>
      <c r="AT916" s="138">
        <f>INDEX(ผลงานAdjRw_DHES!$D:$D,MATCH(CalBudget2567!$D916,ผลงานAdjRw_DHES!$B:$B,0))</f>
        <v>575.4855</v>
      </c>
      <c r="AU916" s="143">
        <f t="shared" si="760"/>
        <v>12715.69942248762</v>
      </c>
      <c r="AV916" s="139">
        <f t="shared" si="736"/>
        <v>690.58259999999996</v>
      </c>
      <c r="AW916" s="140">
        <f t="shared" si="737"/>
        <v>690.58259999999996</v>
      </c>
      <c r="AX916" s="141">
        <f t="shared" si="738"/>
        <v>13051.393887241293</v>
      </c>
      <c r="AY916" s="142">
        <f t="shared" si="739"/>
        <v>9013065.5242751986</v>
      </c>
      <c r="AZ916" s="143">
        <f>INDEX(รายได้แยกตามสิทธิ!$J:$J,MATCH(CalBudget2567!$D916,รายได้แยกตามสิทธิ!$B:$B,0))</f>
        <v>634466.12</v>
      </c>
      <c r="BA916" s="138">
        <f>INDEX(ผลงานAdjRw_DHES!$F:$F,MATCH(CalBudget2567!$D916,ผลงานAdjRw_DHES!$B:$B,0))</f>
        <v>39.124600000000001</v>
      </c>
      <c r="BB916" s="143">
        <f t="shared" si="761"/>
        <v>16216.552245901556</v>
      </c>
      <c r="BC916" s="139">
        <f t="shared" si="740"/>
        <v>46.94952</v>
      </c>
      <c r="BD916" s="140">
        <f t="shared" si="741"/>
        <v>46.94952</v>
      </c>
      <c r="BE916" s="141">
        <f t="shared" si="742"/>
        <v>16644.669225193356</v>
      </c>
      <c r="BF916" s="142">
        <f t="shared" si="743"/>
        <v>781459.23068159993</v>
      </c>
      <c r="BG916" s="143">
        <f>INDEX(รายได้แยกตามสิทธิ!$K:$K,MATCH(CalBudget2567!$D916,รายได้แยกตามสิทธิ!$B:$B,0))</f>
        <v>149394</v>
      </c>
      <c r="BH916" s="138">
        <f>INDEX(ผลงานAdjRw_DHES!$E:$E,MATCH(CalBudget2567!$D916,ผลงานAdjRw_DHES!$B:$B,0))</f>
        <v>16.003399999999999</v>
      </c>
      <c r="BI916" s="143">
        <f t="shared" si="744"/>
        <v>9335.1412824774743</v>
      </c>
      <c r="BJ916" s="139">
        <f t="shared" si="745"/>
        <v>19.204079999999998</v>
      </c>
      <c r="BK916" s="140">
        <f t="shared" si="746"/>
        <v>19.204079999999998</v>
      </c>
      <c r="BL916" s="141">
        <f t="shared" si="747"/>
        <v>9581.58901233488</v>
      </c>
      <c r="BM916" s="142">
        <f t="shared" si="748"/>
        <v>184005.60191999999</v>
      </c>
      <c r="BN916" s="143">
        <f>INDEX(รายได้แยกตามสิทธิ!$N:$N,MATCH(CalBudget2567!$D916,รายได้แยกตามสิทธิ!$B:$B,0))</f>
        <v>169901</v>
      </c>
      <c r="BO916" s="138">
        <f>INDEX(ผลงานAdjRw_DHES!$I:$I,MATCH(CalBudget2567!$D916,ผลงานAdjRw_DHES!$B:$B,0))</f>
        <v>41.735100000000031</v>
      </c>
      <c r="BP916" s="143">
        <f t="shared" si="762"/>
        <v>4070.9378916068217</v>
      </c>
      <c r="BQ916" s="139">
        <f t="shared" si="749"/>
        <v>50.082120000000039</v>
      </c>
      <c r="BR916" s="140">
        <f t="shared" si="750"/>
        <v>50.082120000000039</v>
      </c>
      <c r="BS916" s="141">
        <f t="shared" si="751"/>
        <v>4178.4106519452416</v>
      </c>
      <c r="BT916" s="142">
        <f t="shared" si="752"/>
        <v>209263.66368</v>
      </c>
      <c r="BU916" s="144">
        <f t="shared" si="753"/>
        <v>10187794.020556798</v>
      </c>
      <c r="BV916" s="145">
        <f t="shared" si="754"/>
        <v>36605536.694476798</v>
      </c>
      <c r="BW916" s="146">
        <f>INDEX(รายได้แยกตามสิทธิ!$Q:$Q,MATCH(CalBudget2567!$D916,รายได้แยกตามสิทธิ!$B:$B,0))</f>
        <v>0.56999999999999995</v>
      </c>
      <c r="BX916" s="145">
        <f t="shared" si="755"/>
        <v>20865155.915851772</v>
      </c>
      <c r="BY916" s="141"/>
      <c r="BZ916" s="143">
        <f t="shared" si="763"/>
        <v>56693</v>
      </c>
      <c r="CA916" s="138">
        <f>INDEX(ผลงานOPDVisit_HDC!$C:$C,MATCH(CalBudget2567!$D916,ผลงานOPDVisit_HDC!$A:$A,0))</f>
        <v>56693</v>
      </c>
      <c r="CB916" s="138">
        <f t="shared" si="764"/>
        <v>0</v>
      </c>
    </row>
    <row r="917" spans="1:80" s="149" customFormat="1" hidden="1" x14ac:dyDescent="0.7">
      <c r="B917" s="150"/>
      <c r="C917" s="151"/>
      <c r="D917" s="150"/>
      <c r="E917" s="152" t="s">
        <v>2979</v>
      </c>
      <c r="F917" s="150"/>
      <c r="G917" s="150"/>
      <c r="H917" s="152"/>
      <c r="I917" s="141">
        <f>SUM(I16:I916)</f>
        <v>61583479900.550056</v>
      </c>
      <c r="J917" s="141">
        <f>SUM(J16:J916)</f>
        <v>83121892</v>
      </c>
      <c r="K917" s="141">
        <f t="shared" si="714"/>
        <v>740.88159471334041</v>
      </c>
      <c r="L917" s="141"/>
      <c r="M917" s="141"/>
      <c r="N917" s="141"/>
      <c r="O917" s="141">
        <f>SUM(O16:O916)</f>
        <v>75851140523.909378</v>
      </c>
      <c r="P917" s="141">
        <f>SUM(P16:P916)</f>
        <v>22351744085.270012</v>
      </c>
      <c r="Q917" s="141">
        <f>SUM(Q16:Q916)</f>
        <v>19327011</v>
      </c>
      <c r="R917" s="138">
        <f>IF(Q917=0,0,P917/Q917)</f>
        <v>1156.5028904505725</v>
      </c>
      <c r="S917" s="141">
        <f>SUM(S16:S916)</f>
        <v>23192413.199999996</v>
      </c>
      <c r="T917" s="141">
        <f t="shared" si="718"/>
        <v>23192413.199999996</v>
      </c>
      <c r="U917" s="141">
        <f t="shared" si="719"/>
        <v>1187.0345667584677</v>
      </c>
      <c r="V917" s="141">
        <f>SUM(V16:V916)</f>
        <v>27371247745.55048</v>
      </c>
      <c r="W917" s="141">
        <f>SUM(W16:W916)</f>
        <v>8171925795.04</v>
      </c>
      <c r="X917" s="141">
        <f>SUM(X16:X916)</f>
        <v>15861377</v>
      </c>
      <c r="Y917" s="138">
        <f t="shared" si="759"/>
        <v>515.2091016460929</v>
      </c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>
        <f>SUM(AR16:AR916)</f>
        <v>125320931788.49591</v>
      </c>
      <c r="AS917" s="141">
        <f>SUM(AS16:AS916)</f>
        <v>78967255429.302963</v>
      </c>
      <c r="AT917" s="141">
        <f>SUM(AT16:AT916)</f>
        <v>5485176.4224000033</v>
      </c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1"/>
      <c r="BY917" s="141"/>
      <c r="BZ917" s="141"/>
      <c r="CA917" s="141"/>
      <c r="CB917" s="141"/>
    </row>
  </sheetData>
  <autoFilter ref="A15:CB917" xr:uid="{00000000-0001-0000-0000-000000000000}">
    <filterColumn colId="1">
      <filters>
        <filter val="8"/>
      </filters>
    </filterColumn>
    <filterColumn colId="4">
      <filters>
        <filter val="ทุ่งฝน,รพช."/>
      </filters>
    </filterColumn>
  </autoFilter>
  <mergeCells count="1">
    <mergeCell ref="E6:F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D0822-DB25-4238-B4D7-6E0A3F0E7BDA}">
  <dimension ref="A1:AIC49"/>
  <sheetViews>
    <sheetView workbookViewId="0">
      <pane xSplit="3" ySplit="3" topLeftCell="AHS4" activePane="bottomRight" state="frozen"/>
      <selection pane="topRight" activeCell="D1" sqref="D1"/>
      <selection pane="bottomLeft" activeCell="A4" sqref="A4"/>
      <selection pane="bottomRight" activeCell="C2" sqref="C2"/>
    </sheetView>
  </sheetViews>
  <sheetFormatPr defaultColWidth="8.796875" defaultRowHeight="21" x14ac:dyDescent="0.6"/>
  <cols>
    <col min="1" max="1" width="7.19921875" style="99" customWidth="1"/>
    <col min="2" max="2" width="8.796875" style="99"/>
    <col min="3" max="3" width="33.796875" style="99" customWidth="1"/>
    <col min="4" max="906" width="17.296875" style="99" customWidth="1"/>
    <col min="907" max="907" width="20" style="99" bestFit="1" customWidth="1"/>
    <col min="908" max="908" width="9.59765625" style="99" bestFit="1" customWidth="1"/>
    <col min="909" max="913" width="8.796875" style="276"/>
    <col min="914" max="16384" width="8.796875" style="99"/>
  </cols>
  <sheetData>
    <row r="1" spans="1:907" x14ac:dyDescent="0.6">
      <c r="A1" s="126"/>
      <c r="B1" s="126"/>
      <c r="C1" s="344" t="s">
        <v>9962</v>
      </c>
      <c r="D1" s="126">
        <v>1</v>
      </c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>
        <v>2</v>
      </c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>
        <v>3</v>
      </c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>
        <v>4</v>
      </c>
      <c r="HA1" s="126"/>
      <c r="HB1" s="126"/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T1" s="126"/>
      <c r="IU1" s="126"/>
      <c r="IV1" s="126"/>
      <c r="IW1" s="126"/>
      <c r="IX1" s="126"/>
      <c r="IY1" s="126"/>
      <c r="IZ1" s="126"/>
      <c r="JA1" s="126"/>
      <c r="JB1" s="126"/>
      <c r="JC1" s="126"/>
      <c r="JD1" s="126"/>
      <c r="JE1" s="126"/>
      <c r="JF1" s="126"/>
      <c r="JG1" s="126"/>
      <c r="JH1" s="126"/>
      <c r="JI1" s="126"/>
      <c r="JJ1" s="126"/>
      <c r="JK1" s="126"/>
      <c r="JL1" s="126"/>
      <c r="JM1" s="126"/>
      <c r="JN1" s="126"/>
      <c r="JO1" s="126"/>
      <c r="JP1" s="126"/>
      <c r="JQ1" s="126"/>
      <c r="JR1" s="126"/>
      <c r="JS1" s="126"/>
      <c r="JT1" s="126">
        <v>5</v>
      </c>
      <c r="JU1" s="126"/>
      <c r="JV1" s="126"/>
      <c r="JW1" s="126"/>
      <c r="JX1" s="126"/>
      <c r="JY1" s="126"/>
      <c r="JZ1" s="126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126"/>
      <c r="KN1" s="126"/>
      <c r="KO1" s="126"/>
      <c r="KP1" s="126"/>
      <c r="KQ1" s="126"/>
      <c r="KR1" s="126"/>
      <c r="KS1" s="126"/>
      <c r="KT1" s="126"/>
      <c r="KU1" s="126"/>
      <c r="KV1" s="126"/>
      <c r="KW1" s="126"/>
      <c r="KX1" s="126"/>
      <c r="KY1" s="126"/>
      <c r="KZ1" s="126"/>
      <c r="LA1" s="126"/>
      <c r="LB1" s="126"/>
      <c r="LC1" s="126"/>
      <c r="LD1" s="126"/>
      <c r="LE1" s="126"/>
      <c r="LF1" s="126"/>
      <c r="LG1" s="126"/>
      <c r="LH1" s="126"/>
      <c r="LI1" s="126"/>
      <c r="LJ1" s="126"/>
      <c r="LK1" s="126"/>
      <c r="LL1" s="126"/>
      <c r="LM1" s="126"/>
      <c r="LN1" s="126"/>
      <c r="LO1" s="126"/>
      <c r="LP1" s="126"/>
      <c r="LQ1" s="126"/>
      <c r="LR1" s="126"/>
      <c r="LS1" s="126"/>
      <c r="LT1" s="126"/>
      <c r="LU1" s="126"/>
      <c r="LV1" s="126"/>
      <c r="LW1" s="126"/>
      <c r="LX1" s="126"/>
      <c r="LY1" s="126"/>
      <c r="LZ1" s="126"/>
      <c r="MA1" s="126"/>
      <c r="MB1" s="126"/>
      <c r="MC1" s="126"/>
      <c r="MD1" s="126"/>
      <c r="ME1" s="126"/>
      <c r="MF1" s="126"/>
      <c r="MG1" s="126"/>
      <c r="MH1" s="126"/>
      <c r="MI1" s="126">
        <v>6</v>
      </c>
      <c r="MJ1" s="126"/>
      <c r="MK1" s="126"/>
      <c r="ML1" s="126"/>
      <c r="MM1" s="126"/>
      <c r="MN1" s="126"/>
      <c r="MO1" s="126"/>
      <c r="MP1" s="126"/>
      <c r="MQ1" s="126"/>
      <c r="MR1" s="126"/>
      <c r="MS1" s="126"/>
      <c r="MT1" s="126"/>
      <c r="MU1" s="126"/>
      <c r="MV1" s="126"/>
      <c r="MW1" s="126"/>
      <c r="MX1" s="126"/>
      <c r="MY1" s="126"/>
      <c r="MZ1" s="126"/>
      <c r="NA1" s="126"/>
      <c r="NB1" s="126"/>
      <c r="NC1" s="126"/>
      <c r="ND1" s="126"/>
      <c r="NE1" s="126"/>
      <c r="NF1" s="126"/>
      <c r="NG1" s="126"/>
      <c r="NH1" s="126"/>
      <c r="NI1" s="126"/>
      <c r="NJ1" s="126"/>
      <c r="NK1" s="126"/>
      <c r="NL1" s="126"/>
      <c r="NM1" s="126"/>
      <c r="NN1" s="126"/>
      <c r="NO1" s="126"/>
      <c r="NP1" s="126"/>
      <c r="NQ1" s="126"/>
      <c r="NR1" s="126"/>
      <c r="NS1" s="126"/>
      <c r="NT1" s="126"/>
      <c r="NU1" s="126"/>
      <c r="NV1" s="126"/>
      <c r="NW1" s="126"/>
      <c r="NX1" s="126"/>
      <c r="NY1" s="126"/>
      <c r="NZ1" s="126"/>
      <c r="OA1" s="126"/>
      <c r="OB1" s="126"/>
      <c r="OC1" s="126"/>
      <c r="OD1" s="126"/>
      <c r="OE1" s="126"/>
      <c r="OF1" s="126"/>
      <c r="OG1" s="126"/>
      <c r="OH1" s="126"/>
      <c r="OI1" s="126"/>
      <c r="OJ1" s="126"/>
      <c r="OK1" s="126"/>
      <c r="OL1" s="126"/>
      <c r="OM1" s="126"/>
      <c r="ON1" s="126"/>
      <c r="OO1" s="126"/>
      <c r="OP1" s="126"/>
      <c r="OQ1" s="126"/>
      <c r="OR1" s="126"/>
      <c r="OS1" s="126"/>
      <c r="OT1" s="126"/>
      <c r="OU1" s="126"/>
      <c r="OV1" s="126"/>
      <c r="OW1" s="126"/>
      <c r="OX1" s="126"/>
      <c r="OY1" s="126"/>
      <c r="OZ1" s="126"/>
      <c r="PA1" s="126"/>
      <c r="PB1" s="126"/>
      <c r="PC1" s="126"/>
      <c r="PD1" s="126">
        <v>7</v>
      </c>
      <c r="PE1" s="126"/>
      <c r="PF1" s="126"/>
      <c r="PG1" s="126"/>
      <c r="PH1" s="126"/>
      <c r="PI1" s="126"/>
      <c r="PJ1" s="126"/>
      <c r="PK1" s="126"/>
      <c r="PL1" s="126"/>
      <c r="PM1" s="126"/>
      <c r="PN1" s="126"/>
      <c r="PO1" s="126"/>
      <c r="PP1" s="126"/>
      <c r="PQ1" s="126"/>
      <c r="PR1" s="126"/>
      <c r="PS1" s="126"/>
      <c r="PT1" s="126"/>
      <c r="PU1" s="126"/>
      <c r="PV1" s="126"/>
      <c r="PW1" s="126"/>
      <c r="PX1" s="126"/>
      <c r="PY1" s="126"/>
      <c r="PZ1" s="126"/>
      <c r="QA1" s="126"/>
      <c r="QB1" s="126"/>
      <c r="QC1" s="126"/>
      <c r="QD1" s="126"/>
      <c r="QE1" s="126"/>
      <c r="QF1" s="126"/>
      <c r="QG1" s="126"/>
      <c r="QH1" s="126"/>
      <c r="QI1" s="126"/>
      <c r="QJ1" s="126"/>
      <c r="QK1" s="126"/>
      <c r="QL1" s="126"/>
      <c r="QM1" s="126"/>
      <c r="QN1" s="126"/>
      <c r="QO1" s="126"/>
      <c r="QP1" s="126"/>
      <c r="QQ1" s="126"/>
      <c r="QR1" s="126"/>
      <c r="QS1" s="126"/>
      <c r="QT1" s="126"/>
      <c r="QU1" s="126"/>
      <c r="QV1" s="126"/>
      <c r="QW1" s="126"/>
      <c r="QX1" s="126"/>
      <c r="QY1" s="126"/>
      <c r="QZ1" s="126"/>
      <c r="RA1" s="126"/>
      <c r="RB1" s="126"/>
      <c r="RC1" s="126"/>
      <c r="RD1" s="126"/>
      <c r="RE1" s="126"/>
      <c r="RF1" s="126"/>
      <c r="RG1" s="126"/>
      <c r="RH1" s="126"/>
      <c r="RI1" s="126"/>
      <c r="RJ1" s="126"/>
      <c r="RK1" s="126"/>
      <c r="RL1" s="126"/>
      <c r="RM1" s="126"/>
      <c r="RN1" s="126"/>
      <c r="RO1" s="126"/>
      <c r="RP1" s="126"/>
      <c r="RQ1" s="126"/>
      <c r="RR1" s="126"/>
      <c r="RS1" s="126"/>
      <c r="RT1" s="126"/>
      <c r="RU1" s="126"/>
      <c r="RV1" s="126"/>
      <c r="RW1" s="126"/>
      <c r="RX1" s="126"/>
      <c r="RY1" s="126"/>
      <c r="RZ1" s="126"/>
      <c r="SA1" s="126"/>
      <c r="SB1" s="126"/>
      <c r="SC1" s="126">
        <v>8</v>
      </c>
      <c r="SD1" s="126"/>
      <c r="SE1" s="126"/>
      <c r="SF1" s="126"/>
      <c r="SG1" s="126"/>
      <c r="SH1" s="126"/>
      <c r="SI1" s="126"/>
      <c r="SJ1" s="126"/>
      <c r="SK1" s="126"/>
      <c r="SL1" s="126"/>
      <c r="SM1" s="126"/>
      <c r="SN1" s="126"/>
      <c r="SO1" s="126"/>
      <c r="SP1" s="126"/>
      <c r="SQ1" s="126"/>
      <c r="SR1" s="126"/>
      <c r="SS1" s="126"/>
      <c r="ST1" s="126"/>
      <c r="SU1" s="126"/>
      <c r="SV1" s="126"/>
      <c r="SW1" s="126"/>
      <c r="SX1" s="126"/>
      <c r="SY1" s="126"/>
      <c r="SZ1" s="126"/>
      <c r="TA1" s="126"/>
      <c r="TB1" s="126"/>
      <c r="TC1" s="126"/>
      <c r="TD1" s="126"/>
      <c r="TE1" s="126"/>
      <c r="TF1" s="126"/>
      <c r="TG1" s="126"/>
      <c r="TH1" s="126"/>
      <c r="TI1" s="126"/>
      <c r="TJ1" s="126"/>
      <c r="TK1" s="126"/>
      <c r="TL1" s="126"/>
      <c r="TM1" s="126"/>
      <c r="TN1" s="126"/>
      <c r="TO1" s="126"/>
      <c r="TP1" s="126"/>
      <c r="TQ1" s="126"/>
      <c r="TR1" s="126"/>
      <c r="TS1" s="126"/>
      <c r="TT1" s="126"/>
      <c r="TU1" s="126"/>
      <c r="TV1" s="126"/>
      <c r="TW1" s="126"/>
      <c r="TX1" s="126"/>
      <c r="TY1" s="126"/>
      <c r="TZ1" s="126"/>
      <c r="UA1" s="126"/>
      <c r="UB1" s="126"/>
      <c r="UC1" s="126"/>
      <c r="UD1" s="126"/>
      <c r="UE1" s="126"/>
      <c r="UF1" s="126"/>
      <c r="UG1" s="126"/>
      <c r="UH1" s="126"/>
      <c r="UI1" s="126"/>
      <c r="UJ1" s="126"/>
      <c r="UK1" s="126"/>
      <c r="UL1" s="126"/>
      <c r="UM1" s="126"/>
      <c r="UN1" s="126"/>
      <c r="UO1" s="126"/>
      <c r="UP1" s="126"/>
      <c r="UQ1" s="126"/>
      <c r="UR1" s="126"/>
      <c r="US1" s="126"/>
      <c r="UT1" s="126"/>
      <c r="UU1" s="126"/>
      <c r="UV1" s="126"/>
      <c r="UW1" s="126"/>
      <c r="UX1" s="126"/>
      <c r="UY1" s="126"/>
      <c r="UZ1" s="126"/>
      <c r="VA1" s="126"/>
      <c r="VB1" s="126"/>
      <c r="VC1" s="126"/>
      <c r="VD1" s="126"/>
      <c r="VE1" s="126"/>
      <c r="VF1" s="126"/>
      <c r="VG1" s="126"/>
      <c r="VH1" s="126"/>
      <c r="VI1" s="126"/>
      <c r="VJ1" s="126"/>
      <c r="VK1" s="126"/>
      <c r="VL1" s="126"/>
      <c r="VM1" s="126">
        <v>9</v>
      </c>
      <c r="VN1" s="126"/>
      <c r="VO1" s="126"/>
      <c r="VP1" s="126"/>
      <c r="VQ1" s="126"/>
      <c r="VR1" s="126"/>
      <c r="VS1" s="126"/>
      <c r="VT1" s="126"/>
      <c r="VU1" s="126"/>
      <c r="VV1" s="126"/>
      <c r="VW1" s="126"/>
      <c r="VX1" s="126"/>
      <c r="VY1" s="126"/>
      <c r="VZ1" s="126"/>
      <c r="WA1" s="126"/>
      <c r="WB1" s="126"/>
      <c r="WC1" s="126"/>
      <c r="WD1" s="126"/>
      <c r="WE1" s="126"/>
      <c r="WF1" s="126"/>
      <c r="WG1" s="126"/>
      <c r="WH1" s="126"/>
      <c r="WI1" s="126"/>
      <c r="WJ1" s="126"/>
      <c r="WK1" s="126"/>
      <c r="WL1" s="126"/>
      <c r="WM1" s="126"/>
      <c r="WN1" s="126"/>
      <c r="WO1" s="126"/>
      <c r="WP1" s="126"/>
      <c r="WQ1" s="126"/>
      <c r="WR1" s="126"/>
      <c r="WS1" s="126"/>
      <c r="WT1" s="126"/>
      <c r="WU1" s="126"/>
      <c r="WV1" s="126"/>
      <c r="WW1" s="126"/>
      <c r="WX1" s="126"/>
      <c r="WY1" s="126"/>
      <c r="WZ1" s="126"/>
      <c r="XA1" s="126"/>
      <c r="XB1" s="126"/>
      <c r="XC1" s="126"/>
      <c r="XD1" s="126"/>
      <c r="XE1" s="126"/>
      <c r="XF1" s="126"/>
      <c r="XG1" s="126"/>
      <c r="XH1" s="126"/>
      <c r="XI1" s="126"/>
      <c r="XJ1" s="126"/>
      <c r="XK1" s="126"/>
      <c r="XL1" s="126"/>
      <c r="XM1" s="126"/>
      <c r="XN1" s="126"/>
      <c r="XO1" s="126"/>
      <c r="XP1" s="126"/>
      <c r="XQ1" s="126"/>
      <c r="XR1" s="126"/>
      <c r="XS1" s="126"/>
      <c r="XT1" s="126"/>
      <c r="XU1" s="126"/>
      <c r="XV1" s="126"/>
      <c r="XW1" s="126"/>
      <c r="XX1" s="126"/>
      <c r="XY1" s="126"/>
      <c r="XZ1" s="126"/>
      <c r="YA1" s="126"/>
      <c r="YB1" s="126"/>
      <c r="YC1" s="126"/>
      <c r="YD1" s="126"/>
      <c r="YE1" s="126"/>
      <c r="YF1" s="126"/>
      <c r="YG1" s="126"/>
      <c r="YH1" s="126"/>
      <c r="YI1" s="126"/>
      <c r="YJ1" s="126"/>
      <c r="YK1" s="126"/>
      <c r="YL1" s="126"/>
      <c r="YM1" s="126"/>
      <c r="YN1" s="126"/>
      <c r="YO1" s="126"/>
      <c r="YP1" s="126"/>
      <c r="YQ1" s="126"/>
      <c r="YR1" s="126"/>
      <c r="YS1" s="126"/>
      <c r="YT1" s="126"/>
      <c r="YU1" s="126"/>
      <c r="YV1" s="126"/>
      <c r="YW1" s="126"/>
      <c r="YX1" s="126">
        <v>10</v>
      </c>
      <c r="YY1" s="126"/>
      <c r="YZ1" s="126"/>
      <c r="ZA1" s="126"/>
      <c r="ZB1" s="126"/>
      <c r="ZC1" s="126"/>
      <c r="ZD1" s="126"/>
      <c r="ZE1" s="126"/>
      <c r="ZF1" s="126"/>
      <c r="ZG1" s="126"/>
      <c r="ZH1" s="126"/>
      <c r="ZI1" s="126"/>
      <c r="ZJ1" s="126"/>
      <c r="ZK1" s="126"/>
      <c r="ZL1" s="126"/>
      <c r="ZM1" s="126"/>
      <c r="ZN1" s="126"/>
      <c r="ZO1" s="126"/>
      <c r="ZP1" s="126"/>
      <c r="ZQ1" s="126"/>
      <c r="ZR1" s="126"/>
      <c r="ZS1" s="126"/>
      <c r="ZT1" s="126"/>
      <c r="ZU1" s="126"/>
      <c r="ZV1" s="126"/>
      <c r="ZW1" s="126"/>
      <c r="ZX1" s="126"/>
      <c r="ZY1" s="126"/>
      <c r="ZZ1" s="126"/>
      <c r="AAA1" s="126"/>
      <c r="AAB1" s="126"/>
      <c r="AAC1" s="126"/>
      <c r="AAD1" s="126"/>
      <c r="AAE1" s="126"/>
      <c r="AAF1" s="126"/>
      <c r="AAG1" s="126"/>
      <c r="AAH1" s="126"/>
      <c r="AAI1" s="126"/>
      <c r="AAJ1" s="126"/>
      <c r="AAK1" s="126"/>
      <c r="AAL1" s="126"/>
      <c r="AAM1" s="126"/>
      <c r="AAN1" s="126"/>
      <c r="AAO1" s="126"/>
      <c r="AAP1" s="126"/>
      <c r="AAQ1" s="126"/>
      <c r="AAR1" s="126"/>
      <c r="AAS1" s="126"/>
      <c r="AAT1" s="126"/>
      <c r="AAU1" s="126"/>
      <c r="AAV1" s="126"/>
      <c r="AAW1" s="126"/>
      <c r="AAX1" s="126"/>
      <c r="AAY1" s="126"/>
      <c r="AAZ1" s="126"/>
      <c r="ABA1" s="126"/>
      <c r="ABB1" s="126"/>
      <c r="ABC1" s="126"/>
      <c r="ABD1" s="126"/>
      <c r="ABE1" s="126"/>
      <c r="ABF1" s="126"/>
      <c r="ABG1" s="126"/>
      <c r="ABH1" s="126"/>
      <c r="ABI1" s="126"/>
      <c r="ABJ1" s="126"/>
      <c r="ABK1" s="126"/>
      <c r="ABL1" s="126"/>
      <c r="ABM1" s="126"/>
      <c r="ABN1" s="126"/>
      <c r="ABO1" s="126"/>
      <c r="ABP1" s="126"/>
      <c r="ABQ1" s="126">
        <v>11</v>
      </c>
      <c r="ABR1" s="126"/>
      <c r="ABS1" s="126"/>
      <c r="ABT1" s="126"/>
      <c r="ABU1" s="126"/>
      <c r="ABV1" s="126"/>
      <c r="ABW1" s="126"/>
      <c r="ABX1" s="126"/>
      <c r="ABY1" s="126"/>
      <c r="ABZ1" s="126"/>
      <c r="ACA1" s="126"/>
      <c r="ACB1" s="126"/>
      <c r="ACC1" s="126"/>
      <c r="ACD1" s="126"/>
      <c r="ACE1" s="126"/>
      <c r="ACF1" s="126"/>
      <c r="ACG1" s="126"/>
      <c r="ACH1" s="126"/>
      <c r="ACI1" s="126"/>
      <c r="ACJ1" s="126"/>
      <c r="ACK1" s="126"/>
      <c r="ACL1" s="126"/>
      <c r="ACM1" s="126"/>
      <c r="ACN1" s="126"/>
      <c r="ACO1" s="126"/>
      <c r="ACP1" s="126"/>
      <c r="ACQ1" s="126"/>
      <c r="ACR1" s="126"/>
      <c r="ACS1" s="126"/>
      <c r="ACT1" s="126"/>
      <c r="ACU1" s="126"/>
      <c r="ACV1" s="126"/>
      <c r="ACW1" s="126"/>
      <c r="ACX1" s="126"/>
      <c r="ACY1" s="126"/>
      <c r="ACZ1" s="126"/>
      <c r="ADA1" s="126"/>
      <c r="ADB1" s="126"/>
      <c r="ADC1" s="126"/>
      <c r="ADD1" s="126"/>
      <c r="ADE1" s="126"/>
      <c r="ADF1" s="126"/>
      <c r="ADG1" s="126"/>
      <c r="ADH1" s="126"/>
      <c r="ADI1" s="126"/>
      <c r="ADJ1" s="126"/>
      <c r="ADK1" s="126"/>
      <c r="ADL1" s="126"/>
      <c r="ADM1" s="126"/>
      <c r="ADN1" s="126"/>
      <c r="ADO1" s="126"/>
      <c r="ADP1" s="126"/>
      <c r="ADQ1" s="126"/>
      <c r="ADR1" s="126"/>
      <c r="ADS1" s="126"/>
      <c r="ADT1" s="126"/>
      <c r="ADU1" s="126"/>
      <c r="ADV1" s="126"/>
      <c r="ADW1" s="126"/>
      <c r="ADX1" s="126"/>
      <c r="ADY1" s="126"/>
      <c r="ADZ1" s="126"/>
      <c r="AEA1" s="126"/>
      <c r="AEB1" s="126"/>
      <c r="AEC1" s="126"/>
      <c r="AED1" s="126"/>
      <c r="AEE1" s="126"/>
      <c r="AEF1" s="126"/>
      <c r="AEG1" s="126"/>
      <c r="AEH1" s="126"/>
      <c r="AEI1" s="126"/>
      <c r="AEJ1" s="126"/>
      <c r="AEK1" s="126"/>
      <c r="AEL1" s="126"/>
      <c r="AEM1" s="126"/>
      <c r="AEN1" s="126"/>
      <c r="AEO1" s="126"/>
      <c r="AEP1" s="126"/>
      <c r="AEQ1" s="126"/>
      <c r="AER1" s="126"/>
      <c r="AES1" s="126"/>
      <c r="AET1" s="126"/>
      <c r="AEU1" s="126">
        <v>12</v>
      </c>
      <c r="AEV1" s="126"/>
      <c r="AEW1" s="126"/>
      <c r="AEX1" s="126"/>
      <c r="AEY1" s="126"/>
      <c r="AEZ1" s="126"/>
      <c r="AFA1" s="126"/>
      <c r="AFB1" s="126"/>
      <c r="AFC1" s="126"/>
      <c r="AFD1" s="126"/>
      <c r="AFE1" s="126"/>
      <c r="AFF1" s="126"/>
      <c r="AFG1" s="126"/>
      <c r="AFH1" s="126"/>
      <c r="AFI1" s="126"/>
      <c r="AFJ1" s="126"/>
      <c r="AFK1" s="126"/>
      <c r="AFL1" s="126"/>
      <c r="AFM1" s="126"/>
      <c r="AFN1" s="126"/>
      <c r="AFO1" s="126"/>
      <c r="AFP1" s="126"/>
      <c r="AFQ1" s="126"/>
      <c r="AFR1" s="126"/>
      <c r="AFS1" s="126"/>
      <c r="AFT1" s="126"/>
      <c r="AFU1" s="126"/>
      <c r="AFV1" s="126"/>
      <c r="AFW1" s="126"/>
      <c r="AFX1" s="126"/>
      <c r="AFY1" s="126"/>
      <c r="AFZ1" s="126"/>
      <c r="AGA1" s="126"/>
      <c r="AGB1" s="126"/>
      <c r="AGC1" s="126"/>
      <c r="AGD1" s="126"/>
      <c r="AGE1" s="126"/>
      <c r="AGF1" s="126"/>
      <c r="AGG1" s="126"/>
      <c r="AGH1" s="126"/>
      <c r="AGI1" s="126"/>
      <c r="AGJ1" s="126"/>
      <c r="AGK1" s="126"/>
      <c r="AGL1" s="126"/>
      <c r="AGM1" s="126"/>
      <c r="AGN1" s="126"/>
      <c r="AGO1" s="126"/>
      <c r="AGP1" s="126"/>
      <c r="AGQ1" s="126"/>
      <c r="AGR1" s="126"/>
      <c r="AGS1" s="126"/>
      <c r="AGT1" s="126"/>
      <c r="AGU1" s="126"/>
      <c r="AGV1" s="126"/>
      <c r="AGW1" s="126"/>
      <c r="AGX1" s="126"/>
      <c r="AGY1" s="126"/>
      <c r="AGZ1" s="126"/>
      <c r="AHA1" s="126"/>
      <c r="AHB1" s="126"/>
      <c r="AHC1" s="126"/>
      <c r="AHD1" s="126"/>
      <c r="AHE1" s="126"/>
      <c r="AHF1" s="126"/>
      <c r="AHG1" s="126"/>
      <c r="AHH1" s="126"/>
      <c r="AHI1" s="126"/>
      <c r="AHJ1" s="126"/>
      <c r="AHK1" s="126"/>
      <c r="AHL1" s="126"/>
      <c r="AHM1" s="126"/>
      <c r="AHN1" s="126"/>
      <c r="AHO1" s="126"/>
      <c r="AHP1" s="126"/>
      <c r="AHQ1" s="126"/>
      <c r="AHR1" s="126"/>
      <c r="AHS1" s="126"/>
      <c r="AHT1" s="126"/>
      <c r="AHU1" s="126"/>
      <c r="AHV1" s="126"/>
      <c r="AHW1" s="126" t="s">
        <v>9889</v>
      </c>
    </row>
    <row r="2" spans="1:907" x14ac:dyDescent="0.6">
      <c r="A2" s="126"/>
      <c r="B2" s="126"/>
      <c r="C2" s="126"/>
      <c r="D2" s="126" t="s">
        <v>1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 t="s">
        <v>0</v>
      </c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 t="s">
        <v>4</v>
      </c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 t="s">
        <v>5</v>
      </c>
      <c r="BK2" s="126"/>
      <c r="BL2" s="126"/>
      <c r="BM2" s="126"/>
      <c r="BN2" s="126"/>
      <c r="BO2" s="126"/>
      <c r="BP2" s="126"/>
      <c r="BQ2" s="126"/>
      <c r="BR2" s="126"/>
      <c r="BS2" s="126" t="s">
        <v>2</v>
      </c>
      <c r="BT2" s="126"/>
      <c r="BU2" s="126"/>
      <c r="BV2" s="126"/>
      <c r="BW2" s="126"/>
      <c r="BX2" s="126"/>
      <c r="BY2" s="126"/>
      <c r="BZ2" s="126"/>
      <c r="CA2" s="126" t="s">
        <v>3</v>
      </c>
      <c r="CB2" s="126"/>
      <c r="CC2" s="126"/>
      <c r="CD2" s="126"/>
      <c r="CE2" s="126"/>
      <c r="CF2" s="126"/>
      <c r="CG2" s="126"/>
      <c r="CH2" s="126" t="s">
        <v>6</v>
      </c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 t="s">
        <v>7</v>
      </c>
      <c r="CV2" s="126"/>
      <c r="CW2" s="126"/>
      <c r="CX2" s="126"/>
      <c r="CY2" s="126"/>
      <c r="CZ2" s="126"/>
      <c r="DA2" s="126"/>
      <c r="DB2" s="126"/>
      <c r="DC2" s="126" t="s">
        <v>9</v>
      </c>
      <c r="DD2" s="126"/>
      <c r="DE2" s="126"/>
      <c r="DF2" s="126"/>
      <c r="DG2" s="126"/>
      <c r="DH2" s="126"/>
      <c r="DI2" s="126"/>
      <c r="DJ2" s="126"/>
      <c r="DK2" s="126"/>
      <c r="DL2" s="126" t="s">
        <v>10</v>
      </c>
      <c r="DM2" s="126"/>
      <c r="DN2" s="126"/>
      <c r="DO2" s="126"/>
      <c r="DP2" s="126"/>
      <c r="DQ2" s="126"/>
      <c r="DR2" s="126"/>
      <c r="DS2" s="126"/>
      <c r="DT2" s="126"/>
      <c r="DU2" s="126" t="s">
        <v>8</v>
      </c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 t="s">
        <v>11</v>
      </c>
      <c r="EG2" s="126"/>
      <c r="EH2" s="126"/>
      <c r="EI2" s="126"/>
      <c r="EJ2" s="126"/>
      <c r="EK2" s="126"/>
      <c r="EL2" s="126"/>
      <c r="EM2" s="126"/>
      <c r="EN2" s="126"/>
      <c r="EO2" s="126" t="s">
        <v>12</v>
      </c>
      <c r="EP2" s="126"/>
      <c r="EQ2" s="126"/>
      <c r="ER2" s="126"/>
      <c r="ES2" s="126"/>
      <c r="ET2" s="126"/>
      <c r="EU2" s="126"/>
      <c r="EV2" s="126"/>
      <c r="EW2" s="126"/>
      <c r="EX2" s="126" t="s">
        <v>13</v>
      </c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 t="s">
        <v>14</v>
      </c>
      <c r="FK2" s="126"/>
      <c r="FL2" s="126"/>
      <c r="FM2" s="126"/>
      <c r="FN2" s="126"/>
      <c r="FO2" s="126"/>
      <c r="FP2" s="126"/>
      <c r="FQ2" s="126"/>
      <c r="FR2" s="126" t="s">
        <v>15</v>
      </c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 t="s">
        <v>16</v>
      </c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 t="s">
        <v>17</v>
      </c>
      <c r="GS2" s="126"/>
      <c r="GT2" s="126"/>
      <c r="GU2" s="126"/>
      <c r="GV2" s="126"/>
      <c r="GW2" s="126"/>
      <c r="GX2" s="126"/>
      <c r="GY2" s="126"/>
      <c r="GZ2" s="126" t="s">
        <v>18</v>
      </c>
      <c r="HA2" s="126"/>
      <c r="HB2" s="126"/>
      <c r="HC2" s="126"/>
      <c r="HD2" s="126" t="s">
        <v>19</v>
      </c>
      <c r="HE2" s="126"/>
      <c r="HF2" s="126"/>
      <c r="HG2" s="126"/>
      <c r="HH2" s="126"/>
      <c r="HI2" s="126"/>
      <c r="HJ2" s="126"/>
      <c r="HK2" s="126"/>
      <c r="HL2" s="126" t="s">
        <v>20</v>
      </c>
      <c r="HM2" s="126"/>
      <c r="HN2" s="126"/>
      <c r="HO2" s="126"/>
      <c r="HP2" s="126"/>
      <c r="HQ2" s="126"/>
      <c r="HR2" s="126"/>
      <c r="HS2" s="126"/>
      <c r="HT2" s="126" t="s">
        <v>21</v>
      </c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 t="s">
        <v>22</v>
      </c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 t="s">
        <v>23</v>
      </c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 t="s">
        <v>24</v>
      </c>
      <c r="JH2" s="126"/>
      <c r="JI2" s="126"/>
      <c r="JJ2" s="126"/>
      <c r="JK2" s="126"/>
      <c r="JL2" s="126"/>
      <c r="JM2" s="126" t="s">
        <v>25</v>
      </c>
      <c r="JN2" s="126"/>
      <c r="JO2" s="126"/>
      <c r="JP2" s="126"/>
      <c r="JQ2" s="126"/>
      <c r="JR2" s="126"/>
      <c r="JS2" s="126"/>
      <c r="JT2" s="126" t="s">
        <v>27</v>
      </c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 t="s">
        <v>28</v>
      </c>
      <c r="KK2" s="126"/>
      <c r="KL2" s="126"/>
      <c r="KM2" s="126"/>
      <c r="KN2" s="126"/>
      <c r="KO2" s="126"/>
      <c r="KP2" s="126"/>
      <c r="KQ2" s="126"/>
      <c r="KR2" s="126"/>
      <c r="KS2" s="126" t="s">
        <v>29</v>
      </c>
      <c r="KT2" s="126"/>
      <c r="KU2" s="126"/>
      <c r="KV2" s="126"/>
      <c r="KW2" s="126"/>
      <c r="KX2" s="126"/>
      <c r="KY2" s="126"/>
      <c r="KZ2" s="126"/>
      <c r="LA2" s="126" t="s">
        <v>26</v>
      </c>
      <c r="LB2" s="126"/>
      <c r="LC2" s="126"/>
      <c r="LD2" s="126"/>
      <c r="LE2" s="126"/>
      <c r="LF2" s="126"/>
      <c r="LG2" s="126"/>
      <c r="LH2" s="126"/>
      <c r="LI2" s="126" t="s">
        <v>30</v>
      </c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 t="s">
        <v>31</v>
      </c>
      <c r="LU2" s="126"/>
      <c r="LV2" s="126"/>
      <c r="LW2" s="126" t="s">
        <v>32</v>
      </c>
      <c r="LX2" s="126"/>
      <c r="LY2" s="126" t="s">
        <v>33</v>
      </c>
      <c r="LZ2" s="126"/>
      <c r="MA2" s="126"/>
      <c r="MB2" s="126"/>
      <c r="MC2" s="126"/>
      <c r="MD2" s="126"/>
      <c r="ME2" s="126"/>
      <c r="MF2" s="126"/>
      <c r="MG2" s="126"/>
      <c r="MH2" s="126"/>
      <c r="MI2" s="126" t="s">
        <v>34</v>
      </c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 t="s">
        <v>35</v>
      </c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 t="s">
        <v>36</v>
      </c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 t="s">
        <v>37</v>
      </c>
      <c r="NS2" s="126"/>
      <c r="NT2" s="126"/>
      <c r="NU2" s="126"/>
      <c r="NV2" s="126"/>
      <c r="NW2" s="126"/>
      <c r="NX2" s="126"/>
      <c r="NY2" s="126" t="s">
        <v>38</v>
      </c>
      <c r="NZ2" s="126"/>
      <c r="OA2" s="126"/>
      <c r="OB2" s="126"/>
      <c r="OC2" s="126"/>
      <c r="OD2" s="126"/>
      <c r="OE2" s="126"/>
      <c r="OF2" s="126" t="s">
        <v>39</v>
      </c>
      <c r="OG2" s="126"/>
      <c r="OH2" s="126"/>
      <c r="OI2" s="126"/>
      <c r="OJ2" s="126"/>
      <c r="OK2" s="126"/>
      <c r="OL2" s="126"/>
      <c r="OM2" s="126"/>
      <c r="ON2" s="126"/>
      <c r="OO2" s="126" t="s">
        <v>40</v>
      </c>
      <c r="OP2" s="126"/>
      <c r="OQ2" s="126"/>
      <c r="OR2" s="126"/>
      <c r="OS2" s="126"/>
      <c r="OT2" s="126"/>
      <c r="OU2" s="126" t="s">
        <v>41</v>
      </c>
      <c r="OV2" s="126"/>
      <c r="OW2" s="126"/>
      <c r="OX2" s="126"/>
      <c r="OY2" s="126"/>
      <c r="OZ2" s="126"/>
      <c r="PA2" s="126"/>
      <c r="PB2" s="126"/>
      <c r="PC2" s="126"/>
      <c r="PD2" s="126" t="s">
        <v>42</v>
      </c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 t="s">
        <v>43</v>
      </c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 t="s">
        <v>44</v>
      </c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 t="s">
        <v>45</v>
      </c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 t="s">
        <v>47</v>
      </c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 t="s">
        <v>48</v>
      </c>
      <c r="SP2" s="126"/>
      <c r="SQ2" s="126"/>
      <c r="SR2" s="126"/>
      <c r="SS2" s="126"/>
      <c r="ST2" s="126"/>
      <c r="SU2" s="126"/>
      <c r="SV2" s="126"/>
      <c r="SW2" s="126" t="s">
        <v>46</v>
      </c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 t="s">
        <v>49</v>
      </c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 t="s">
        <v>50</v>
      </c>
      <c r="UD2" s="126"/>
      <c r="UE2" s="126"/>
      <c r="UF2" s="126"/>
      <c r="UG2" s="126"/>
      <c r="UH2" s="126"/>
      <c r="UI2" s="126"/>
      <c r="UJ2" s="126"/>
      <c r="UK2" s="126"/>
      <c r="UL2" s="126" t="s">
        <v>51</v>
      </c>
      <c r="UM2" s="126"/>
      <c r="UN2" s="126"/>
      <c r="UO2" s="126"/>
      <c r="UP2" s="126"/>
      <c r="UQ2" s="126"/>
      <c r="UR2" s="126" t="s">
        <v>52</v>
      </c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 t="s">
        <v>53</v>
      </c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 t="s">
        <v>54</v>
      </c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 t="s">
        <v>55</v>
      </c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 t="s">
        <v>56</v>
      </c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 t="s">
        <v>57</v>
      </c>
      <c r="YY2" s="126"/>
      <c r="YZ2" s="126"/>
      <c r="ZA2" s="126"/>
      <c r="ZB2" s="126"/>
      <c r="ZC2" s="126"/>
      <c r="ZD2" s="126"/>
      <c r="ZE2" s="126" t="s">
        <v>58</v>
      </c>
      <c r="ZF2" s="126"/>
      <c r="ZG2" s="126"/>
      <c r="ZH2" s="126"/>
      <c r="ZI2" s="126"/>
      <c r="ZJ2" s="126"/>
      <c r="ZK2" s="126"/>
      <c r="ZL2" s="126"/>
      <c r="ZM2" s="126"/>
      <c r="ZN2" s="126" t="s">
        <v>59</v>
      </c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 t="s">
        <v>60</v>
      </c>
      <c r="AAK2" s="126"/>
      <c r="AAL2" s="126"/>
      <c r="AAM2" s="126"/>
      <c r="AAN2" s="126"/>
      <c r="AAO2" s="126"/>
      <c r="AAP2" s="126"/>
      <c r="AAQ2" s="126" t="s">
        <v>61</v>
      </c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 t="s">
        <v>62</v>
      </c>
      <c r="ABR2" s="126"/>
      <c r="ABS2" s="126"/>
      <c r="ABT2" s="126"/>
      <c r="ABU2" s="126"/>
      <c r="ABV2" s="126"/>
      <c r="ABW2" s="126"/>
      <c r="ABX2" s="126"/>
      <c r="ABY2" s="126"/>
      <c r="ABZ2" s="126" t="s">
        <v>63</v>
      </c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 t="s">
        <v>64</v>
      </c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 t="s">
        <v>65</v>
      </c>
      <c r="ADI2" s="126"/>
      <c r="ADJ2" s="126"/>
      <c r="ADK2" s="126"/>
      <c r="ADL2" s="126"/>
      <c r="ADM2" s="126"/>
      <c r="ADN2" s="126"/>
      <c r="ADO2" s="126"/>
      <c r="ADP2" s="126"/>
      <c r="ADQ2" s="126" t="s">
        <v>66</v>
      </c>
      <c r="ADR2" s="126"/>
      <c r="ADS2" s="126"/>
      <c r="ADT2" s="126"/>
      <c r="ADU2" s="126" t="s">
        <v>67</v>
      </c>
      <c r="ADV2" s="126"/>
      <c r="ADW2" s="126"/>
      <c r="ADX2" s="126"/>
      <c r="ADY2" s="126"/>
      <c r="ADZ2" s="126" t="s">
        <v>68</v>
      </c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 t="s">
        <v>69</v>
      </c>
      <c r="AEV2" s="126"/>
      <c r="AEW2" s="126"/>
      <c r="AEX2" s="126"/>
      <c r="AEY2" s="126"/>
      <c r="AEZ2" s="126"/>
      <c r="AFA2" s="126"/>
      <c r="AFB2" s="126"/>
      <c r="AFC2" s="126"/>
      <c r="AFD2" s="126"/>
      <c r="AFE2" s="126" t="s">
        <v>70</v>
      </c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 t="s">
        <v>71</v>
      </c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 t="s">
        <v>72</v>
      </c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 t="s">
        <v>73</v>
      </c>
      <c r="AGP2" s="126"/>
      <c r="AGQ2" s="126"/>
      <c r="AGR2" s="126"/>
      <c r="AGS2" s="126"/>
      <c r="AGT2" s="126"/>
      <c r="AGU2" s="126"/>
      <c r="AGV2" s="126"/>
      <c r="AGW2" s="126" t="s">
        <v>74</v>
      </c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 t="s">
        <v>75</v>
      </c>
      <c r="AHO2" s="126"/>
      <c r="AHP2" s="126"/>
      <c r="AHQ2" s="126"/>
      <c r="AHR2" s="126"/>
      <c r="AHS2" s="126"/>
      <c r="AHT2" s="126"/>
      <c r="AHU2" s="277" t="s">
        <v>54</v>
      </c>
      <c r="AHV2" s="277" t="s">
        <v>15</v>
      </c>
      <c r="AHW2" s="126"/>
    </row>
    <row r="3" spans="1:907" x14ac:dyDescent="0.6">
      <c r="A3" s="126"/>
      <c r="B3" s="126"/>
      <c r="C3" s="126"/>
      <c r="D3" s="126" t="s">
        <v>100</v>
      </c>
      <c r="E3" s="126" t="s">
        <v>101</v>
      </c>
      <c r="F3" s="126" t="s">
        <v>102</v>
      </c>
      <c r="G3" s="126" t="s">
        <v>103</v>
      </c>
      <c r="H3" s="126" t="s">
        <v>104</v>
      </c>
      <c r="I3" s="126" t="s">
        <v>105</v>
      </c>
      <c r="J3" s="126" t="s">
        <v>106</v>
      </c>
      <c r="K3" s="126" t="s">
        <v>107</v>
      </c>
      <c r="L3" s="126" t="s">
        <v>108</v>
      </c>
      <c r="M3" s="126" t="s">
        <v>109</v>
      </c>
      <c r="N3" s="126" t="s">
        <v>110</v>
      </c>
      <c r="O3" s="126" t="s">
        <v>111</v>
      </c>
      <c r="P3" s="126" t="s">
        <v>112</v>
      </c>
      <c r="Q3" s="126" t="s">
        <v>113</v>
      </c>
      <c r="R3" s="126" t="s">
        <v>114</v>
      </c>
      <c r="S3" s="126" t="s">
        <v>115</v>
      </c>
      <c r="T3" s="126" t="s">
        <v>116</v>
      </c>
      <c r="U3" s="126" t="s">
        <v>117</v>
      </c>
      <c r="V3" s="126" t="s">
        <v>2023</v>
      </c>
      <c r="W3" s="126" t="s">
        <v>76</v>
      </c>
      <c r="X3" s="126" t="s">
        <v>77</v>
      </c>
      <c r="Y3" s="126" t="s">
        <v>78</v>
      </c>
      <c r="Z3" s="126" t="s">
        <v>79</v>
      </c>
      <c r="AA3" s="126" t="s">
        <v>80</v>
      </c>
      <c r="AB3" s="126" t="s">
        <v>81</v>
      </c>
      <c r="AC3" s="126" t="s">
        <v>82</v>
      </c>
      <c r="AD3" s="126" t="s">
        <v>83</v>
      </c>
      <c r="AE3" s="126" t="s">
        <v>84</v>
      </c>
      <c r="AF3" s="126" t="s">
        <v>85</v>
      </c>
      <c r="AG3" s="126" t="s">
        <v>86</v>
      </c>
      <c r="AH3" s="126" t="s">
        <v>87</v>
      </c>
      <c r="AI3" s="126" t="s">
        <v>88</v>
      </c>
      <c r="AJ3" s="126" t="s">
        <v>89</v>
      </c>
      <c r="AK3" s="126" t="s">
        <v>90</v>
      </c>
      <c r="AL3" s="126" t="s">
        <v>91</v>
      </c>
      <c r="AM3" s="126" t="s">
        <v>92</v>
      </c>
      <c r="AN3" s="126" t="s">
        <v>93</v>
      </c>
      <c r="AO3" s="126" t="s">
        <v>94</v>
      </c>
      <c r="AP3" s="126" t="s">
        <v>95</v>
      </c>
      <c r="AQ3" s="126" t="s">
        <v>96</v>
      </c>
      <c r="AR3" s="126" t="s">
        <v>97</v>
      </c>
      <c r="AS3" s="126" t="s">
        <v>98</v>
      </c>
      <c r="AT3" s="126" t="s">
        <v>99</v>
      </c>
      <c r="AU3" s="126" t="s">
        <v>133</v>
      </c>
      <c r="AV3" s="126" t="s">
        <v>134</v>
      </c>
      <c r="AW3" s="126" t="s">
        <v>135</v>
      </c>
      <c r="AX3" s="126" t="s">
        <v>136</v>
      </c>
      <c r="AY3" s="126" t="s">
        <v>137</v>
      </c>
      <c r="AZ3" s="126" t="s">
        <v>138</v>
      </c>
      <c r="BA3" s="126" t="s">
        <v>139</v>
      </c>
      <c r="BB3" s="126" t="s">
        <v>140</v>
      </c>
      <c r="BC3" s="126" t="s">
        <v>141</v>
      </c>
      <c r="BD3" s="126" t="s">
        <v>142</v>
      </c>
      <c r="BE3" s="126" t="s">
        <v>143</v>
      </c>
      <c r="BF3" s="126" t="s">
        <v>144</v>
      </c>
      <c r="BG3" s="126" t="s">
        <v>145</v>
      </c>
      <c r="BH3" s="126" t="s">
        <v>146</v>
      </c>
      <c r="BI3" s="126" t="s">
        <v>147</v>
      </c>
      <c r="BJ3" s="126" t="s">
        <v>148</v>
      </c>
      <c r="BK3" s="126" t="s">
        <v>149</v>
      </c>
      <c r="BL3" s="126" t="s">
        <v>150</v>
      </c>
      <c r="BM3" s="126" t="s">
        <v>151</v>
      </c>
      <c r="BN3" s="126" t="s">
        <v>152</v>
      </c>
      <c r="BO3" s="126" t="s">
        <v>153</v>
      </c>
      <c r="BP3" s="126" t="s">
        <v>154</v>
      </c>
      <c r="BQ3" s="126" t="s">
        <v>155</v>
      </c>
      <c r="BR3" s="126" t="s">
        <v>156</v>
      </c>
      <c r="BS3" s="126" t="s">
        <v>118</v>
      </c>
      <c r="BT3" s="126" t="s">
        <v>119</v>
      </c>
      <c r="BU3" s="126" t="s">
        <v>120</v>
      </c>
      <c r="BV3" s="126" t="s">
        <v>121</v>
      </c>
      <c r="BW3" s="126" t="s">
        <v>122</v>
      </c>
      <c r="BX3" s="126" t="s">
        <v>123</v>
      </c>
      <c r="BY3" s="126" t="s">
        <v>124</v>
      </c>
      <c r="BZ3" s="126" t="s">
        <v>125</v>
      </c>
      <c r="CA3" s="126" t="s">
        <v>126</v>
      </c>
      <c r="CB3" s="126" t="s">
        <v>127</v>
      </c>
      <c r="CC3" s="126" t="s">
        <v>128</v>
      </c>
      <c r="CD3" s="126" t="s">
        <v>129</v>
      </c>
      <c r="CE3" s="126" t="s">
        <v>130</v>
      </c>
      <c r="CF3" s="126" t="s">
        <v>131</v>
      </c>
      <c r="CG3" s="126" t="s">
        <v>132</v>
      </c>
      <c r="CH3" s="126" t="s">
        <v>157</v>
      </c>
      <c r="CI3" s="126" t="s">
        <v>158</v>
      </c>
      <c r="CJ3" s="126" t="s">
        <v>159</v>
      </c>
      <c r="CK3" s="126" t="s">
        <v>160</v>
      </c>
      <c r="CL3" s="126" t="s">
        <v>161</v>
      </c>
      <c r="CM3" s="126" t="s">
        <v>162</v>
      </c>
      <c r="CN3" s="126" t="s">
        <v>163</v>
      </c>
      <c r="CO3" s="126" t="s">
        <v>164</v>
      </c>
      <c r="CP3" s="126" t="s">
        <v>165</v>
      </c>
      <c r="CQ3" s="126" t="s">
        <v>166</v>
      </c>
      <c r="CR3" s="126" t="s">
        <v>167</v>
      </c>
      <c r="CS3" s="126" t="s">
        <v>168</v>
      </c>
      <c r="CT3" s="126" t="s">
        <v>169</v>
      </c>
      <c r="CU3" s="126" t="s">
        <v>170</v>
      </c>
      <c r="CV3" s="126" t="s">
        <v>171</v>
      </c>
      <c r="CW3" s="126" t="s">
        <v>172</v>
      </c>
      <c r="CX3" s="126" t="s">
        <v>173</v>
      </c>
      <c r="CY3" s="126" t="s">
        <v>174</v>
      </c>
      <c r="CZ3" s="126" t="s">
        <v>175</v>
      </c>
      <c r="DA3" s="126" t="s">
        <v>176</v>
      </c>
      <c r="DB3" s="126" t="s">
        <v>177</v>
      </c>
      <c r="DC3" s="126" t="s">
        <v>189</v>
      </c>
      <c r="DD3" s="126" t="s">
        <v>190</v>
      </c>
      <c r="DE3" s="126" t="s">
        <v>191</v>
      </c>
      <c r="DF3" s="126" t="s">
        <v>192</v>
      </c>
      <c r="DG3" s="126" t="s">
        <v>193</v>
      </c>
      <c r="DH3" s="126" t="s">
        <v>194</v>
      </c>
      <c r="DI3" s="126" t="s">
        <v>195</v>
      </c>
      <c r="DJ3" s="126" t="s">
        <v>196</v>
      </c>
      <c r="DK3" s="126" t="s">
        <v>197</v>
      </c>
      <c r="DL3" s="126" t="s">
        <v>198</v>
      </c>
      <c r="DM3" s="126" t="s">
        <v>199</v>
      </c>
      <c r="DN3" s="126" t="s">
        <v>200</v>
      </c>
      <c r="DO3" s="126" t="s">
        <v>201</v>
      </c>
      <c r="DP3" s="126" t="s">
        <v>202</v>
      </c>
      <c r="DQ3" s="126" t="s">
        <v>203</v>
      </c>
      <c r="DR3" s="126" t="s">
        <v>204</v>
      </c>
      <c r="DS3" s="126" t="s">
        <v>205</v>
      </c>
      <c r="DT3" s="126" t="s">
        <v>206</v>
      </c>
      <c r="DU3" s="126" t="s">
        <v>178</v>
      </c>
      <c r="DV3" s="126" t="s">
        <v>179</v>
      </c>
      <c r="DW3" s="126" t="s">
        <v>180</v>
      </c>
      <c r="DX3" s="126" t="s">
        <v>181</v>
      </c>
      <c r="DY3" s="126" t="s">
        <v>182</v>
      </c>
      <c r="DZ3" s="126" t="s">
        <v>183</v>
      </c>
      <c r="EA3" s="126" t="s">
        <v>184</v>
      </c>
      <c r="EB3" s="126" t="s">
        <v>185</v>
      </c>
      <c r="EC3" s="126" t="s">
        <v>186</v>
      </c>
      <c r="ED3" s="126" t="s">
        <v>187</v>
      </c>
      <c r="EE3" s="126" t="s">
        <v>188</v>
      </c>
      <c r="EF3" s="126" t="s">
        <v>207</v>
      </c>
      <c r="EG3" s="126" t="s">
        <v>208</v>
      </c>
      <c r="EH3" s="126" t="s">
        <v>209</v>
      </c>
      <c r="EI3" s="126" t="s">
        <v>210</v>
      </c>
      <c r="EJ3" s="126" t="s">
        <v>211</v>
      </c>
      <c r="EK3" s="126" t="s">
        <v>212</v>
      </c>
      <c r="EL3" s="126" t="s">
        <v>213</v>
      </c>
      <c r="EM3" s="126" t="s">
        <v>214</v>
      </c>
      <c r="EN3" s="126" t="s">
        <v>215</v>
      </c>
      <c r="EO3" s="126" t="s">
        <v>216</v>
      </c>
      <c r="EP3" s="126" t="s">
        <v>217</v>
      </c>
      <c r="EQ3" s="126" t="s">
        <v>218</v>
      </c>
      <c r="ER3" s="126" t="s">
        <v>219</v>
      </c>
      <c r="ES3" s="126" t="s">
        <v>220</v>
      </c>
      <c r="ET3" s="126" t="s">
        <v>221</v>
      </c>
      <c r="EU3" s="126" t="s">
        <v>222</v>
      </c>
      <c r="EV3" s="126" t="s">
        <v>223</v>
      </c>
      <c r="EW3" s="126" t="s">
        <v>224</v>
      </c>
      <c r="EX3" s="126" t="s">
        <v>225</v>
      </c>
      <c r="EY3" s="126" t="s">
        <v>226</v>
      </c>
      <c r="EZ3" s="126" t="s">
        <v>227</v>
      </c>
      <c r="FA3" s="126" t="s">
        <v>228</v>
      </c>
      <c r="FB3" s="126" t="s">
        <v>229</v>
      </c>
      <c r="FC3" s="126" t="s">
        <v>230</v>
      </c>
      <c r="FD3" s="126" t="s">
        <v>231</v>
      </c>
      <c r="FE3" s="126" t="s">
        <v>232</v>
      </c>
      <c r="FF3" s="126" t="s">
        <v>233</v>
      </c>
      <c r="FG3" s="126" t="s">
        <v>234</v>
      </c>
      <c r="FH3" s="126" t="s">
        <v>235</v>
      </c>
      <c r="FI3" s="126" t="s">
        <v>236</v>
      </c>
      <c r="FJ3" s="126" t="s">
        <v>237</v>
      </c>
      <c r="FK3" s="126" t="s">
        <v>238</v>
      </c>
      <c r="FL3" s="126" t="s">
        <v>239</v>
      </c>
      <c r="FM3" s="126" t="s">
        <v>240</v>
      </c>
      <c r="FN3" s="126" t="s">
        <v>241</v>
      </c>
      <c r="FO3" s="126" t="s">
        <v>242</v>
      </c>
      <c r="FP3" s="126" t="s">
        <v>243</v>
      </c>
      <c r="FQ3" s="126" t="s">
        <v>244</v>
      </c>
      <c r="FR3" s="126" t="s">
        <v>245</v>
      </c>
      <c r="FS3" s="126" t="s">
        <v>246</v>
      </c>
      <c r="FT3" s="126" t="s">
        <v>247</v>
      </c>
      <c r="FU3" s="126" t="s">
        <v>248</v>
      </c>
      <c r="FV3" s="126" t="s">
        <v>249</v>
      </c>
      <c r="FW3" s="126" t="s">
        <v>250</v>
      </c>
      <c r="FX3" s="126" t="s">
        <v>251</v>
      </c>
      <c r="FY3" s="126" t="s">
        <v>252</v>
      </c>
      <c r="FZ3" s="126" t="s">
        <v>253</v>
      </c>
      <c r="GA3" s="126" t="s">
        <v>254</v>
      </c>
      <c r="GB3" s="126" t="s">
        <v>255</v>
      </c>
      <c r="GC3" s="126" t="s">
        <v>256</v>
      </c>
      <c r="GD3" s="126" t="s">
        <v>257</v>
      </c>
      <c r="GE3" s="126" t="s">
        <v>258</v>
      </c>
      <c r="GF3" s="126" t="s">
        <v>259</v>
      </c>
      <c r="GG3" s="126" t="s">
        <v>260</v>
      </c>
      <c r="GH3" s="126" t="s">
        <v>261</v>
      </c>
      <c r="GI3" s="126" t="s">
        <v>262</v>
      </c>
      <c r="GJ3" s="126" t="s">
        <v>263</v>
      </c>
      <c r="GK3" s="126" t="s">
        <v>264</v>
      </c>
      <c r="GL3" s="126" t="s">
        <v>265</v>
      </c>
      <c r="GM3" s="126" t="s">
        <v>266</v>
      </c>
      <c r="GN3" s="126" t="s">
        <v>267</v>
      </c>
      <c r="GO3" s="126" t="s">
        <v>268</v>
      </c>
      <c r="GP3" s="126" t="s">
        <v>269</v>
      </c>
      <c r="GQ3" s="126" t="s">
        <v>270</v>
      </c>
      <c r="GR3" s="126" t="s">
        <v>271</v>
      </c>
      <c r="GS3" s="126" t="s">
        <v>272</v>
      </c>
      <c r="GT3" s="126" t="s">
        <v>273</v>
      </c>
      <c r="GU3" s="126" t="s">
        <v>274</v>
      </c>
      <c r="GV3" s="126" t="s">
        <v>275</v>
      </c>
      <c r="GW3" s="126" t="s">
        <v>276</v>
      </c>
      <c r="GX3" s="126" t="s">
        <v>277</v>
      </c>
      <c r="GY3" s="126" t="s">
        <v>278</v>
      </c>
      <c r="GZ3" s="126" t="s">
        <v>279</v>
      </c>
      <c r="HA3" s="126" t="s">
        <v>280</v>
      </c>
      <c r="HB3" s="126" t="s">
        <v>281</v>
      </c>
      <c r="HC3" s="126" t="s">
        <v>282</v>
      </c>
      <c r="HD3" s="126" t="s">
        <v>283</v>
      </c>
      <c r="HE3" s="126" t="s">
        <v>284</v>
      </c>
      <c r="HF3" s="126" t="s">
        <v>285</v>
      </c>
      <c r="HG3" s="126" t="s">
        <v>286</v>
      </c>
      <c r="HH3" s="126" t="s">
        <v>287</v>
      </c>
      <c r="HI3" s="126" t="s">
        <v>288</v>
      </c>
      <c r="HJ3" s="126" t="s">
        <v>289</v>
      </c>
      <c r="HK3" s="126" t="s">
        <v>2004</v>
      </c>
      <c r="HL3" s="126" t="s">
        <v>290</v>
      </c>
      <c r="HM3" s="126" t="s">
        <v>291</v>
      </c>
      <c r="HN3" s="126" t="s">
        <v>292</v>
      </c>
      <c r="HO3" s="126" t="s">
        <v>293</v>
      </c>
      <c r="HP3" s="126" t="s">
        <v>294</v>
      </c>
      <c r="HQ3" s="126" t="s">
        <v>295</v>
      </c>
      <c r="HR3" s="126" t="s">
        <v>296</v>
      </c>
      <c r="HS3" s="126" t="s">
        <v>297</v>
      </c>
      <c r="HT3" s="126" t="s">
        <v>298</v>
      </c>
      <c r="HU3" s="126" t="s">
        <v>299</v>
      </c>
      <c r="HV3" s="126" t="s">
        <v>300</v>
      </c>
      <c r="HW3" s="126" t="s">
        <v>301</v>
      </c>
      <c r="HX3" s="126" t="s">
        <v>302</v>
      </c>
      <c r="HY3" s="126" t="s">
        <v>303</v>
      </c>
      <c r="HZ3" s="126" t="s">
        <v>304</v>
      </c>
      <c r="IA3" s="126" t="s">
        <v>305</v>
      </c>
      <c r="IB3" s="126" t="s">
        <v>306</v>
      </c>
      <c r="IC3" s="126" t="s">
        <v>307</v>
      </c>
      <c r="ID3" s="126" t="s">
        <v>308</v>
      </c>
      <c r="IE3" s="126" t="s">
        <v>309</v>
      </c>
      <c r="IF3" s="126" t="s">
        <v>310</v>
      </c>
      <c r="IG3" s="126" t="s">
        <v>311</v>
      </c>
      <c r="IH3" s="126" t="s">
        <v>312</v>
      </c>
      <c r="II3" s="126" t="s">
        <v>313</v>
      </c>
      <c r="IJ3" s="126" t="s">
        <v>314</v>
      </c>
      <c r="IK3" s="126" t="s">
        <v>315</v>
      </c>
      <c r="IL3" s="126" t="s">
        <v>316</v>
      </c>
      <c r="IM3" s="126" t="s">
        <v>317</v>
      </c>
      <c r="IN3" s="126" t="s">
        <v>318</v>
      </c>
      <c r="IO3" s="126" t="s">
        <v>319</v>
      </c>
      <c r="IP3" s="126" t="s">
        <v>320</v>
      </c>
      <c r="IQ3" s="126" t="s">
        <v>321</v>
      </c>
      <c r="IR3" s="126" t="s">
        <v>322</v>
      </c>
      <c r="IS3" s="126" t="s">
        <v>323</v>
      </c>
      <c r="IT3" s="126" t="s">
        <v>324</v>
      </c>
      <c r="IU3" s="126" t="s">
        <v>325</v>
      </c>
      <c r="IV3" s="126" t="s">
        <v>326</v>
      </c>
      <c r="IW3" s="126" t="s">
        <v>327</v>
      </c>
      <c r="IX3" s="126" t="s">
        <v>328</v>
      </c>
      <c r="IY3" s="126" t="s">
        <v>329</v>
      </c>
      <c r="IZ3" s="126" t="s">
        <v>330</v>
      </c>
      <c r="JA3" s="126" t="s">
        <v>331</v>
      </c>
      <c r="JB3" s="126" t="s">
        <v>332</v>
      </c>
      <c r="JC3" s="126" t="s">
        <v>333</v>
      </c>
      <c r="JD3" s="126" t="s">
        <v>334</v>
      </c>
      <c r="JE3" s="126" t="s">
        <v>335</v>
      </c>
      <c r="JF3" s="126" t="s">
        <v>336</v>
      </c>
      <c r="JG3" s="126" t="s">
        <v>337</v>
      </c>
      <c r="JH3" s="126" t="s">
        <v>338</v>
      </c>
      <c r="JI3" s="126" t="s">
        <v>339</v>
      </c>
      <c r="JJ3" s="126" t="s">
        <v>340</v>
      </c>
      <c r="JK3" s="126" t="s">
        <v>341</v>
      </c>
      <c r="JL3" s="126" t="s">
        <v>342</v>
      </c>
      <c r="JM3" s="126" t="s">
        <v>343</v>
      </c>
      <c r="JN3" s="126" t="s">
        <v>344</v>
      </c>
      <c r="JO3" s="126" t="s">
        <v>345</v>
      </c>
      <c r="JP3" s="126" t="s">
        <v>346</v>
      </c>
      <c r="JQ3" s="126" t="s">
        <v>347</v>
      </c>
      <c r="JR3" s="126" t="s">
        <v>348</v>
      </c>
      <c r="JS3" s="126" t="s">
        <v>349</v>
      </c>
      <c r="JT3" s="126" t="s">
        <v>358</v>
      </c>
      <c r="JU3" s="126" t="s">
        <v>359</v>
      </c>
      <c r="JV3" s="126" t="s">
        <v>360</v>
      </c>
      <c r="JW3" s="126" t="s">
        <v>361</v>
      </c>
      <c r="JX3" s="126" t="s">
        <v>362</v>
      </c>
      <c r="JY3" s="126" t="s">
        <v>363</v>
      </c>
      <c r="JZ3" s="126" t="s">
        <v>364</v>
      </c>
      <c r="KA3" s="126" t="s">
        <v>365</v>
      </c>
      <c r="KB3" s="126" t="s">
        <v>366</v>
      </c>
      <c r="KC3" s="126" t="s">
        <v>367</v>
      </c>
      <c r="KD3" s="126" t="s">
        <v>368</v>
      </c>
      <c r="KE3" s="126" t="s">
        <v>369</v>
      </c>
      <c r="KF3" s="126" t="s">
        <v>370</v>
      </c>
      <c r="KG3" s="126" t="s">
        <v>371</v>
      </c>
      <c r="KH3" s="126" t="s">
        <v>372</v>
      </c>
      <c r="KI3" s="126" t="s">
        <v>2005</v>
      </c>
      <c r="KJ3" s="126" t="s">
        <v>373</v>
      </c>
      <c r="KK3" s="126" t="s">
        <v>374</v>
      </c>
      <c r="KL3" s="126" t="s">
        <v>375</v>
      </c>
      <c r="KM3" s="126" t="s">
        <v>376</v>
      </c>
      <c r="KN3" s="126" t="s">
        <v>377</v>
      </c>
      <c r="KO3" s="126" t="s">
        <v>378</v>
      </c>
      <c r="KP3" s="126" t="s">
        <v>379</v>
      </c>
      <c r="KQ3" s="126" t="s">
        <v>380</v>
      </c>
      <c r="KR3" s="126" t="s">
        <v>381</v>
      </c>
      <c r="KS3" s="126" t="s">
        <v>382</v>
      </c>
      <c r="KT3" s="126" t="s">
        <v>383</v>
      </c>
      <c r="KU3" s="126" t="s">
        <v>384</v>
      </c>
      <c r="KV3" s="126" t="s">
        <v>385</v>
      </c>
      <c r="KW3" s="126" t="s">
        <v>386</v>
      </c>
      <c r="KX3" s="126" t="s">
        <v>387</v>
      </c>
      <c r="KY3" s="126" t="s">
        <v>388</v>
      </c>
      <c r="KZ3" s="126" t="s">
        <v>389</v>
      </c>
      <c r="LA3" s="126" t="s">
        <v>350</v>
      </c>
      <c r="LB3" s="126" t="s">
        <v>351</v>
      </c>
      <c r="LC3" s="126" t="s">
        <v>352</v>
      </c>
      <c r="LD3" s="126" t="s">
        <v>353</v>
      </c>
      <c r="LE3" s="126" t="s">
        <v>354</v>
      </c>
      <c r="LF3" s="126" t="s">
        <v>355</v>
      </c>
      <c r="LG3" s="126" t="s">
        <v>356</v>
      </c>
      <c r="LH3" s="126" t="s">
        <v>357</v>
      </c>
      <c r="LI3" s="126" t="s">
        <v>390</v>
      </c>
      <c r="LJ3" s="126" t="s">
        <v>391</v>
      </c>
      <c r="LK3" s="126" t="s">
        <v>392</v>
      </c>
      <c r="LL3" s="126" t="s">
        <v>393</v>
      </c>
      <c r="LM3" s="126" t="s">
        <v>394</v>
      </c>
      <c r="LN3" s="126" t="s">
        <v>395</v>
      </c>
      <c r="LO3" s="126" t="s">
        <v>396</v>
      </c>
      <c r="LP3" s="126" t="s">
        <v>397</v>
      </c>
      <c r="LQ3" s="126" t="s">
        <v>398</v>
      </c>
      <c r="LR3" s="126" t="s">
        <v>399</v>
      </c>
      <c r="LS3" s="126" t="s">
        <v>400</v>
      </c>
      <c r="LT3" s="126" t="s">
        <v>401</v>
      </c>
      <c r="LU3" s="126" t="s">
        <v>402</v>
      </c>
      <c r="LV3" s="126" t="s">
        <v>403</v>
      </c>
      <c r="LW3" s="126" t="s">
        <v>404</v>
      </c>
      <c r="LX3" s="126" t="s">
        <v>405</v>
      </c>
      <c r="LY3" s="126" t="s">
        <v>406</v>
      </c>
      <c r="LZ3" s="126" t="s">
        <v>407</v>
      </c>
      <c r="MA3" s="126" t="s">
        <v>408</v>
      </c>
      <c r="MB3" s="126" t="s">
        <v>409</v>
      </c>
      <c r="MC3" s="126" t="s">
        <v>410</v>
      </c>
      <c r="MD3" s="126" t="s">
        <v>411</v>
      </c>
      <c r="ME3" s="126" t="s">
        <v>412</v>
      </c>
      <c r="MF3" s="126" t="s">
        <v>413</v>
      </c>
      <c r="MG3" s="126" t="s">
        <v>414</v>
      </c>
      <c r="MH3" s="126" t="s">
        <v>415</v>
      </c>
      <c r="MI3" s="126" t="s">
        <v>416</v>
      </c>
      <c r="MJ3" s="126" t="s">
        <v>417</v>
      </c>
      <c r="MK3" s="126" t="s">
        <v>418</v>
      </c>
      <c r="ML3" s="126" t="s">
        <v>419</v>
      </c>
      <c r="MM3" s="126" t="s">
        <v>420</v>
      </c>
      <c r="MN3" s="126" t="s">
        <v>421</v>
      </c>
      <c r="MO3" s="126" t="s">
        <v>422</v>
      </c>
      <c r="MP3" s="126" t="s">
        <v>423</v>
      </c>
      <c r="MQ3" s="126" t="s">
        <v>424</v>
      </c>
      <c r="MR3" s="126" t="s">
        <v>425</v>
      </c>
      <c r="MS3" s="126" t="s">
        <v>426</v>
      </c>
      <c r="MT3" s="126" t="s">
        <v>427</v>
      </c>
      <c r="MU3" s="126" t="s">
        <v>428</v>
      </c>
      <c r="MV3" s="126" t="s">
        <v>429</v>
      </c>
      <c r="MW3" s="126" t="s">
        <v>430</v>
      </c>
      <c r="MX3" s="126" t="s">
        <v>431</v>
      </c>
      <c r="MY3" s="126" t="s">
        <v>432</v>
      </c>
      <c r="MZ3" s="126" t="s">
        <v>433</v>
      </c>
      <c r="NA3" s="126" t="s">
        <v>434</v>
      </c>
      <c r="NB3" s="126" t="s">
        <v>435</v>
      </c>
      <c r="NC3" s="126" t="s">
        <v>436</v>
      </c>
      <c r="ND3" s="126" t="s">
        <v>437</v>
      </c>
      <c r="NE3" s="126" t="s">
        <v>438</v>
      </c>
      <c r="NF3" s="126" t="s">
        <v>439</v>
      </c>
      <c r="NG3" s="126" t="s">
        <v>440</v>
      </c>
      <c r="NH3" s="126" t="s">
        <v>441</v>
      </c>
      <c r="NI3" s="126" t="s">
        <v>442</v>
      </c>
      <c r="NJ3" s="126" t="s">
        <v>443</v>
      </c>
      <c r="NK3" s="126" t="s">
        <v>444</v>
      </c>
      <c r="NL3" s="126" t="s">
        <v>445</v>
      </c>
      <c r="NM3" s="126" t="s">
        <v>446</v>
      </c>
      <c r="NN3" s="126" t="s">
        <v>447</v>
      </c>
      <c r="NO3" s="126" t="s">
        <v>448</v>
      </c>
      <c r="NP3" s="126" t="s">
        <v>449</v>
      </c>
      <c r="NQ3" s="126" t="s">
        <v>450</v>
      </c>
      <c r="NR3" s="126" t="s">
        <v>451</v>
      </c>
      <c r="NS3" s="126" t="s">
        <v>452</v>
      </c>
      <c r="NT3" s="126" t="s">
        <v>453</v>
      </c>
      <c r="NU3" s="126" t="s">
        <v>454</v>
      </c>
      <c r="NV3" s="126" t="s">
        <v>455</v>
      </c>
      <c r="NW3" s="126" t="s">
        <v>456</v>
      </c>
      <c r="NX3" s="126" t="s">
        <v>457</v>
      </c>
      <c r="NY3" s="126" t="s">
        <v>458</v>
      </c>
      <c r="NZ3" s="126" t="s">
        <v>459</v>
      </c>
      <c r="OA3" s="126" t="s">
        <v>460</v>
      </c>
      <c r="OB3" s="126" t="s">
        <v>461</v>
      </c>
      <c r="OC3" s="126" t="s">
        <v>462</v>
      </c>
      <c r="OD3" s="126" t="s">
        <v>463</v>
      </c>
      <c r="OE3" s="126" t="s">
        <v>464</v>
      </c>
      <c r="OF3" s="126" t="s">
        <v>465</v>
      </c>
      <c r="OG3" s="126" t="s">
        <v>466</v>
      </c>
      <c r="OH3" s="126" t="s">
        <v>467</v>
      </c>
      <c r="OI3" s="126" t="s">
        <v>468</v>
      </c>
      <c r="OJ3" s="126" t="s">
        <v>469</v>
      </c>
      <c r="OK3" s="126" t="s">
        <v>470</v>
      </c>
      <c r="OL3" s="126" t="s">
        <v>471</v>
      </c>
      <c r="OM3" s="126" t="s">
        <v>472</v>
      </c>
      <c r="ON3" s="126" t="s">
        <v>473</v>
      </c>
      <c r="OO3" s="126" t="s">
        <v>474</v>
      </c>
      <c r="OP3" s="126" t="s">
        <v>475</v>
      </c>
      <c r="OQ3" s="126" t="s">
        <v>476</v>
      </c>
      <c r="OR3" s="126" t="s">
        <v>477</v>
      </c>
      <c r="OS3" s="126" t="s">
        <v>478</v>
      </c>
      <c r="OT3" s="126" t="s">
        <v>479</v>
      </c>
      <c r="OU3" s="126" t="s">
        <v>480</v>
      </c>
      <c r="OV3" s="126" t="s">
        <v>481</v>
      </c>
      <c r="OW3" s="126" t="s">
        <v>482</v>
      </c>
      <c r="OX3" s="126" t="s">
        <v>483</v>
      </c>
      <c r="OY3" s="126" t="s">
        <v>484</v>
      </c>
      <c r="OZ3" s="126" t="s">
        <v>485</v>
      </c>
      <c r="PA3" s="126" t="s">
        <v>486</v>
      </c>
      <c r="PB3" s="126" t="s">
        <v>487</v>
      </c>
      <c r="PC3" s="126" t="s">
        <v>488</v>
      </c>
      <c r="PD3" s="126" t="s">
        <v>489</v>
      </c>
      <c r="PE3" s="126" t="s">
        <v>490</v>
      </c>
      <c r="PF3" s="126" t="s">
        <v>491</v>
      </c>
      <c r="PG3" s="126" t="s">
        <v>492</v>
      </c>
      <c r="PH3" s="126" t="s">
        <v>493</v>
      </c>
      <c r="PI3" s="126" t="s">
        <v>494</v>
      </c>
      <c r="PJ3" s="126" t="s">
        <v>495</v>
      </c>
      <c r="PK3" s="126" t="s">
        <v>496</v>
      </c>
      <c r="PL3" s="126" t="s">
        <v>497</v>
      </c>
      <c r="PM3" s="126" t="s">
        <v>498</v>
      </c>
      <c r="PN3" s="126" t="s">
        <v>499</v>
      </c>
      <c r="PO3" s="126" t="s">
        <v>500</v>
      </c>
      <c r="PP3" s="126" t="s">
        <v>501</v>
      </c>
      <c r="PQ3" s="126" t="s">
        <v>502</v>
      </c>
      <c r="PR3" s="126" t="s">
        <v>503</v>
      </c>
      <c r="PS3" s="126" t="s">
        <v>504</v>
      </c>
      <c r="PT3" s="126" t="s">
        <v>505</v>
      </c>
      <c r="PU3" s="126" t="s">
        <v>506</v>
      </c>
      <c r="PV3" s="126" t="s">
        <v>507</v>
      </c>
      <c r="PW3" s="126" t="s">
        <v>508</v>
      </c>
      <c r="PX3" s="126" t="s">
        <v>509</v>
      </c>
      <c r="PY3" s="126" t="s">
        <v>510</v>
      </c>
      <c r="PZ3" s="126" t="s">
        <v>511</v>
      </c>
      <c r="QA3" s="126" t="s">
        <v>512</v>
      </c>
      <c r="QB3" s="126" t="s">
        <v>513</v>
      </c>
      <c r="QC3" s="126" t="s">
        <v>514</v>
      </c>
      <c r="QD3" s="126" t="s">
        <v>515</v>
      </c>
      <c r="QE3" s="126" t="s">
        <v>516</v>
      </c>
      <c r="QF3" s="126" t="s">
        <v>517</v>
      </c>
      <c r="QG3" s="126" t="s">
        <v>518</v>
      </c>
      <c r="QH3" s="126" t="s">
        <v>519</v>
      </c>
      <c r="QI3" s="126" t="s">
        <v>520</v>
      </c>
      <c r="QJ3" s="126" t="s">
        <v>521</v>
      </c>
      <c r="QK3" s="126" t="s">
        <v>522</v>
      </c>
      <c r="QL3" s="126" t="s">
        <v>523</v>
      </c>
      <c r="QM3" s="126" t="s">
        <v>524</v>
      </c>
      <c r="QN3" s="126" t="s">
        <v>525</v>
      </c>
      <c r="QO3" s="126" t="s">
        <v>526</v>
      </c>
      <c r="QP3" s="126" t="s">
        <v>527</v>
      </c>
      <c r="QQ3" s="126" t="s">
        <v>528</v>
      </c>
      <c r="QR3" s="126" t="s">
        <v>529</v>
      </c>
      <c r="QS3" s="126" t="s">
        <v>530</v>
      </c>
      <c r="QT3" s="126" t="s">
        <v>531</v>
      </c>
      <c r="QU3" s="126" t="s">
        <v>532</v>
      </c>
      <c r="QV3" s="126" t="s">
        <v>533</v>
      </c>
      <c r="QW3" s="126" t="s">
        <v>534</v>
      </c>
      <c r="QX3" s="126" t="s">
        <v>535</v>
      </c>
      <c r="QY3" s="126" t="s">
        <v>536</v>
      </c>
      <c r="QZ3" s="126" t="s">
        <v>537</v>
      </c>
      <c r="RA3" s="126" t="s">
        <v>538</v>
      </c>
      <c r="RB3" s="126" t="s">
        <v>539</v>
      </c>
      <c r="RC3" s="126" t="s">
        <v>540</v>
      </c>
      <c r="RD3" s="126" t="s">
        <v>541</v>
      </c>
      <c r="RE3" s="126" t="s">
        <v>542</v>
      </c>
      <c r="RF3" s="126" t="s">
        <v>543</v>
      </c>
      <c r="RG3" s="126" t="s">
        <v>544</v>
      </c>
      <c r="RH3" s="126" t="s">
        <v>545</v>
      </c>
      <c r="RI3" s="126" t="s">
        <v>546</v>
      </c>
      <c r="RJ3" s="126" t="s">
        <v>547</v>
      </c>
      <c r="RK3" s="126" t="s">
        <v>548</v>
      </c>
      <c r="RL3" s="126" t="s">
        <v>549</v>
      </c>
      <c r="RM3" s="126" t="s">
        <v>550</v>
      </c>
      <c r="RN3" s="126" t="s">
        <v>551</v>
      </c>
      <c r="RO3" s="126" t="s">
        <v>552</v>
      </c>
      <c r="RP3" s="126" t="s">
        <v>553</v>
      </c>
      <c r="RQ3" s="126" t="s">
        <v>554</v>
      </c>
      <c r="RR3" s="126" t="s">
        <v>555</v>
      </c>
      <c r="RS3" s="126" t="s">
        <v>556</v>
      </c>
      <c r="RT3" s="126" t="s">
        <v>557</v>
      </c>
      <c r="RU3" s="126" t="s">
        <v>558</v>
      </c>
      <c r="RV3" s="126" t="s">
        <v>559</v>
      </c>
      <c r="RW3" s="126" t="s">
        <v>560</v>
      </c>
      <c r="RX3" s="126" t="s">
        <v>561</v>
      </c>
      <c r="RY3" s="126" t="s">
        <v>562</v>
      </c>
      <c r="RZ3" s="126" t="s">
        <v>563</v>
      </c>
      <c r="SA3" s="126" t="s">
        <v>564</v>
      </c>
      <c r="SB3" s="126" t="s">
        <v>565</v>
      </c>
      <c r="SC3" s="126" t="s">
        <v>580</v>
      </c>
      <c r="SD3" s="126" t="s">
        <v>581</v>
      </c>
      <c r="SE3" s="126" t="s">
        <v>582</v>
      </c>
      <c r="SF3" s="126" t="s">
        <v>583</v>
      </c>
      <c r="SG3" s="126" t="s">
        <v>584</v>
      </c>
      <c r="SH3" s="126" t="s">
        <v>585</v>
      </c>
      <c r="SI3" s="126" t="s">
        <v>586</v>
      </c>
      <c r="SJ3" s="126" t="s">
        <v>587</v>
      </c>
      <c r="SK3" s="126" t="s">
        <v>588</v>
      </c>
      <c r="SL3" s="126" t="s">
        <v>589</v>
      </c>
      <c r="SM3" s="126" t="s">
        <v>590</v>
      </c>
      <c r="SN3" s="126" t="s">
        <v>591</v>
      </c>
      <c r="SO3" s="126" t="s">
        <v>592</v>
      </c>
      <c r="SP3" s="126" t="s">
        <v>593</v>
      </c>
      <c r="SQ3" s="126" t="s">
        <v>594</v>
      </c>
      <c r="SR3" s="126" t="s">
        <v>595</v>
      </c>
      <c r="SS3" s="126" t="s">
        <v>596</v>
      </c>
      <c r="ST3" s="126" t="s">
        <v>597</v>
      </c>
      <c r="SU3" s="126" t="s">
        <v>598</v>
      </c>
      <c r="SV3" s="126" t="s">
        <v>599</v>
      </c>
      <c r="SW3" s="126" t="s">
        <v>566</v>
      </c>
      <c r="SX3" s="126" t="s">
        <v>567</v>
      </c>
      <c r="SY3" s="126" t="s">
        <v>568</v>
      </c>
      <c r="SZ3" s="126" t="s">
        <v>569</v>
      </c>
      <c r="TA3" s="126" t="s">
        <v>570</v>
      </c>
      <c r="TB3" s="126" t="s">
        <v>571</v>
      </c>
      <c r="TC3" s="126" t="s">
        <v>572</v>
      </c>
      <c r="TD3" s="126" t="s">
        <v>573</v>
      </c>
      <c r="TE3" s="126" t="s">
        <v>574</v>
      </c>
      <c r="TF3" s="126" t="s">
        <v>575</v>
      </c>
      <c r="TG3" s="126" t="s">
        <v>576</v>
      </c>
      <c r="TH3" s="126" t="s">
        <v>577</v>
      </c>
      <c r="TI3" s="126" t="s">
        <v>578</v>
      </c>
      <c r="TJ3" s="126" t="s">
        <v>579</v>
      </c>
      <c r="TK3" s="126" t="s">
        <v>600</v>
      </c>
      <c r="TL3" s="126" t="s">
        <v>601</v>
      </c>
      <c r="TM3" s="126" t="s">
        <v>602</v>
      </c>
      <c r="TN3" s="126" t="s">
        <v>603</v>
      </c>
      <c r="TO3" s="126" t="s">
        <v>604</v>
      </c>
      <c r="TP3" s="126" t="s">
        <v>605</v>
      </c>
      <c r="TQ3" s="126" t="s">
        <v>606</v>
      </c>
      <c r="TR3" s="126" t="s">
        <v>607</v>
      </c>
      <c r="TS3" s="126" t="s">
        <v>608</v>
      </c>
      <c r="TT3" s="126" t="s">
        <v>609</v>
      </c>
      <c r="TU3" s="126" t="s">
        <v>610</v>
      </c>
      <c r="TV3" s="126" t="s">
        <v>611</v>
      </c>
      <c r="TW3" s="126" t="s">
        <v>612</v>
      </c>
      <c r="TX3" s="126" t="s">
        <v>613</v>
      </c>
      <c r="TY3" s="126" t="s">
        <v>614</v>
      </c>
      <c r="TZ3" s="126" t="s">
        <v>615</v>
      </c>
      <c r="UA3" s="126" t="s">
        <v>616</v>
      </c>
      <c r="UB3" s="126" t="s">
        <v>617</v>
      </c>
      <c r="UC3" s="126" t="s">
        <v>618</v>
      </c>
      <c r="UD3" s="126" t="s">
        <v>619</v>
      </c>
      <c r="UE3" s="126" t="s">
        <v>620</v>
      </c>
      <c r="UF3" s="126" t="s">
        <v>621</v>
      </c>
      <c r="UG3" s="126" t="s">
        <v>622</v>
      </c>
      <c r="UH3" s="126" t="s">
        <v>623</v>
      </c>
      <c r="UI3" s="126" t="s">
        <v>624</v>
      </c>
      <c r="UJ3" s="126" t="s">
        <v>625</v>
      </c>
      <c r="UK3" s="126" t="s">
        <v>626</v>
      </c>
      <c r="UL3" s="126" t="s">
        <v>627</v>
      </c>
      <c r="UM3" s="126" t="s">
        <v>628</v>
      </c>
      <c r="UN3" s="126" t="s">
        <v>629</v>
      </c>
      <c r="UO3" s="126" t="s">
        <v>630</v>
      </c>
      <c r="UP3" s="126" t="s">
        <v>631</v>
      </c>
      <c r="UQ3" s="126" t="s">
        <v>632</v>
      </c>
      <c r="UR3" s="126" t="s">
        <v>633</v>
      </c>
      <c r="US3" s="126" t="s">
        <v>634</v>
      </c>
      <c r="UT3" s="126" t="s">
        <v>635</v>
      </c>
      <c r="UU3" s="126" t="s">
        <v>636</v>
      </c>
      <c r="UV3" s="126" t="s">
        <v>637</v>
      </c>
      <c r="UW3" s="126" t="s">
        <v>638</v>
      </c>
      <c r="UX3" s="126" t="s">
        <v>639</v>
      </c>
      <c r="UY3" s="126" t="s">
        <v>640</v>
      </c>
      <c r="UZ3" s="126" t="s">
        <v>641</v>
      </c>
      <c r="VA3" s="126" t="s">
        <v>642</v>
      </c>
      <c r="VB3" s="126" t="s">
        <v>643</v>
      </c>
      <c r="VC3" s="126" t="s">
        <v>644</v>
      </c>
      <c r="VD3" s="126" t="s">
        <v>645</v>
      </c>
      <c r="VE3" s="126" t="s">
        <v>646</v>
      </c>
      <c r="VF3" s="126" t="s">
        <v>647</v>
      </c>
      <c r="VG3" s="126" t="s">
        <v>648</v>
      </c>
      <c r="VH3" s="126" t="s">
        <v>649</v>
      </c>
      <c r="VI3" s="126" t="s">
        <v>650</v>
      </c>
      <c r="VJ3" s="126" t="s">
        <v>651</v>
      </c>
      <c r="VK3" s="126" t="s">
        <v>652</v>
      </c>
      <c r="VL3" s="126" t="s">
        <v>653</v>
      </c>
      <c r="VM3" s="126" t="s">
        <v>654</v>
      </c>
      <c r="VN3" s="126" t="s">
        <v>655</v>
      </c>
      <c r="VO3" s="126" t="s">
        <v>656</v>
      </c>
      <c r="VP3" s="126" t="s">
        <v>657</v>
      </c>
      <c r="VQ3" s="126" t="s">
        <v>658</v>
      </c>
      <c r="VR3" s="126" t="s">
        <v>659</v>
      </c>
      <c r="VS3" s="126" t="s">
        <v>660</v>
      </c>
      <c r="VT3" s="126" t="s">
        <v>661</v>
      </c>
      <c r="VU3" s="126" t="s">
        <v>662</v>
      </c>
      <c r="VV3" s="126" t="s">
        <v>663</v>
      </c>
      <c r="VW3" s="126" t="s">
        <v>664</v>
      </c>
      <c r="VX3" s="126" t="s">
        <v>665</v>
      </c>
      <c r="VY3" s="126" t="s">
        <v>666</v>
      </c>
      <c r="VZ3" s="126" t="s">
        <v>667</v>
      </c>
      <c r="WA3" s="126" t="s">
        <v>668</v>
      </c>
      <c r="WB3" s="126" t="s">
        <v>669</v>
      </c>
      <c r="WC3" s="126" t="s">
        <v>671</v>
      </c>
      <c r="WD3" s="126" t="s">
        <v>672</v>
      </c>
      <c r="WE3" s="126" t="s">
        <v>673</v>
      </c>
      <c r="WF3" s="126" t="s">
        <v>674</v>
      </c>
      <c r="WG3" s="126" t="s">
        <v>675</v>
      </c>
      <c r="WH3" s="126" t="s">
        <v>676</v>
      </c>
      <c r="WI3" s="126" t="s">
        <v>677</v>
      </c>
      <c r="WJ3" s="126" t="s">
        <v>678</v>
      </c>
      <c r="WK3" s="126" t="s">
        <v>679</v>
      </c>
      <c r="WL3" s="126" t="s">
        <v>680</v>
      </c>
      <c r="WM3" s="126" t="s">
        <v>681</v>
      </c>
      <c r="WN3" s="126" t="s">
        <v>682</v>
      </c>
      <c r="WO3" s="126" t="s">
        <v>683</v>
      </c>
      <c r="WP3" s="126" t="s">
        <v>684</v>
      </c>
      <c r="WQ3" s="126" t="s">
        <v>685</v>
      </c>
      <c r="WR3" s="126" t="s">
        <v>686</v>
      </c>
      <c r="WS3" s="126" t="s">
        <v>687</v>
      </c>
      <c r="WT3" s="126" t="s">
        <v>688</v>
      </c>
      <c r="WU3" s="126" t="s">
        <v>689</v>
      </c>
      <c r="WV3" s="126" t="s">
        <v>690</v>
      </c>
      <c r="WW3" s="126" t="s">
        <v>691</v>
      </c>
      <c r="WX3" s="126" t="s">
        <v>692</v>
      </c>
      <c r="WY3" s="126" t="s">
        <v>693</v>
      </c>
      <c r="WZ3" s="126" t="s">
        <v>694</v>
      </c>
      <c r="XA3" s="126" t="s">
        <v>695</v>
      </c>
      <c r="XB3" s="126" t="s">
        <v>696</v>
      </c>
      <c r="XC3" s="126" t="s">
        <v>697</v>
      </c>
      <c r="XD3" s="126" t="s">
        <v>700</v>
      </c>
      <c r="XE3" s="126" t="s">
        <v>701</v>
      </c>
      <c r="XF3" s="126" t="s">
        <v>702</v>
      </c>
      <c r="XG3" s="126" t="s">
        <v>703</v>
      </c>
      <c r="XH3" s="126" t="s">
        <v>704</v>
      </c>
      <c r="XI3" s="126" t="s">
        <v>705</v>
      </c>
      <c r="XJ3" s="126" t="s">
        <v>706</v>
      </c>
      <c r="XK3" s="126" t="s">
        <v>707</v>
      </c>
      <c r="XL3" s="126" t="s">
        <v>708</v>
      </c>
      <c r="XM3" s="126" t="s">
        <v>709</v>
      </c>
      <c r="XN3" s="126" t="s">
        <v>710</v>
      </c>
      <c r="XO3" s="126" t="s">
        <v>711</v>
      </c>
      <c r="XP3" s="126" t="s">
        <v>712</v>
      </c>
      <c r="XQ3" s="126" t="s">
        <v>713</v>
      </c>
      <c r="XR3" s="126" t="s">
        <v>714</v>
      </c>
      <c r="XS3" s="126" t="s">
        <v>715</v>
      </c>
      <c r="XT3" s="126" t="s">
        <v>716</v>
      </c>
      <c r="XU3" s="126" t="s">
        <v>717</v>
      </c>
      <c r="XV3" s="126" t="s">
        <v>718</v>
      </c>
      <c r="XW3" s="126" t="s">
        <v>719</v>
      </c>
      <c r="XX3" s="126" t="s">
        <v>720</v>
      </c>
      <c r="XY3" s="126" t="s">
        <v>721</v>
      </c>
      <c r="XZ3" s="126" t="s">
        <v>722</v>
      </c>
      <c r="YA3" s="126" t="s">
        <v>723</v>
      </c>
      <c r="YB3" s="126" t="s">
        <v>724</v>
      </c>
      <c r="YC3" s="126" t="s">
        <v>725</v>
      </c>
      <c r="YD3" s="126" t="s">
        <v>726</v>
      </c>
      <c r="YE3" s="126" t="s">
        <v>727</v>
      </c>
      <c r="YF3" s="126" t="s">
        <v>728</v>
      </c>
      <c r="YG3" s="126" t="s">
        <v>729</v>
      </c>
      <c r="YH3" s="126" t="s">
        <v>730</v>
      </c>
      <c r="YI3" s="126" t="s">
        <v>731</v>
      </c>
      <c r="YJ3" s="126" t="s">
        <v>732</v>
      </c>
      <c r="YK3" s="126" t="s">
        <v>733</v>
      </c>
      <c r="YL3" s="126" t="s">
        <v>734</v>
      </c>
      <c r="YM3" s="126" t="s">
        <v>735</v>
      </c>
      <c r="YN3" s="126" t="s">
        <v>736</v>
      </c>
      <c r="YO3" s="126" t="s">
        <v>737</v>
      </c>
      <c r="YP3" s="126" t="s">
        <v>738</v>
      </c>
      <c r="YQ3" s="126" t="s">
        <v>739</v>
      </c>
      <c r="YR3" s="126" t="s">
        <v>740</v>
      </c>
      <c r="YS3" s="126" t="s">
        <v>741</v>
      </c>
      <c r="YT3" s="126" t="s">
        <v>742</v>
      </c>
      <c r="YU3" s="126" t="s">
        <v>743</v>
      </c>
      <c r="YV3" s="126" t="s">
        <v>744</v>
      </c>
      <c r="YW3" s="126" t="s">
        <v>745</v>
      </c>
      <c r="YX3" s="126" t="s">
        <v>746</v>
      </c>
      <c r="YY3" s="126" t="s">
        <v>747</v>
      </c>
      <c r="YZ3" s="126" t="s">
        <v>748</v>
      </c>
      <c r="ZA3" s="126" t="s">
        <v>749</v>
      </c>
      <c r="ZB3" s="126" t="s">
        <v>750</v>
      </c>
      <c r="ZC3" s="126" t="s">
        <v>751</v>
      </c>
      <c r="ZD3" s="126" t="s">
        <v>752</v>
      </c>
      <c r="ZE3" s="126" t="s">
        <v>753</v>
      </c>
      <c r="ZF3" s="126" t="s">
        <v>754</v>
      </c>
      <c r="ZG3" s="126" t="s">
        <v>755</v>
      </c>
      <c r="ZH3" s="126" t="s">
        <v>756</v>
      </c>
      <c r="ZI3" s="126" t="s">
        <v>757</v>
      </c>
      <c r="ZJ3" s="126" t="s">
        <v>758</v>
      </c>
      <c r="ZK3" s="126" t="s">
        <v>759</v>
      </c>
      <c r="ZL3" s="126" t="s">
        <v>760</v>
      </c>
      <c r="ZM3" s="126" t="s">
        <v>761</v>
      </c>
      <c r="ZN3" s="126" t="s">
        <v>762</v>
      </c>
      <c r="ZO3" s="126" t="s">
        <v>763</v>
      </c>
      <c r="ZP3" s="126" t="s">
        <v>764</v>
      </c>
      <c r="ZQ3" s="126" t="s">
        <v>765</v>
      </c>
      <c r="ZR3" s="126" t="s">
        <v>766</v>
      </c>
      <c r="ZS3" s="126" t="s">
        <v>767</v>
      </c>
      <c r="ZT3" s="126" t="s">
        <v>768</v>
      </c>
      <c r="ZU3" s="126" t="s">
        <v>769</v>
      </c>
      <c r="ZV3" s="126" t="s">
        <v>770</v>
      </c>
      <c r="ZW3" s="126" t="s">
        <v>771</v>
      </c>
      <c r="ZX3" s="126" t="s">
        <v>772</v>
      </c>
      <c r="ZY3" s="126" t="s">
        <v>773</v>
      </c>
      <c r="ZZ3" s="126" t="s">
        <v>774</v>
      </c>
      <c r="AAA3" s="126" t="s">
        <v>775</v>
      </c>
      <c r="AAB3" s="126" t="s">
        <v>776</v>
      </c>
      <c r="AAC3" s="126" t="s">
        <v>777</v>
      </c>
      <c r="AAD3" s="126" t="s">
        <v>778</v>
      </c>
      <c r="AAE3" s="126" t="s">
        <v>779</v>
      </c>
      <c r="AAF3" s="126" t="s">
        <v>780</v>
      </c>
      <c r="AAG3" s="126" t="s">
        <v>781</v>
      </c>
      <c r="AAH3" s="126" t="s">
        <v>782</v>
      </c>
      <c r="AAI3" s="126" t="s">
        <v>783</v>
      </c>
      <c r="AAJ3" s="126" t="s">
        <v>784</v>
      </c>
      <c r="AAK3" s="126" t="s">
        <v>785</v>
      </c>
      <c r="AAL3" s="126" t="s">
        <v>786</v>
      </c>
      <c r="AAM3" s="126" t="s">
        <v>787</v>
      </c>
      <c r="AAN3" s="126" t="s">
        <v>788</v>
      </c>
      <c r="AAO3" s="126" t="s">
        <v>789</v>
      </c>
      <c r="AAP3" s="126" t="s">
        <v>790</v>
      </c>
      <c r="AAQ3" s="126" t="s">
        <v>791</v>
      </c>
      <c r="AAR3" s="126" t="s">
        <v>792</v>
      </c>
      <c r="AAS3" s="126" t="s">
        <v>793</v>
      </c>
      <c r="AAT3" s="126" t="s">
        <v>794</v>
      </c>
      <c r="AAU3" s="126" t="s">
        <v>795</v>
      </c>
      <c r="AAV3" s="126" t="s">
        <v>796</v>
      </c>
      <c r="AAW3" s="126" t="s">
        <v>797</v>
      </c>
      <c r="AAX3" s="126" t="s">
        <v>798</v>
      </c>
      <c r="AAY3" s="126" t="s">
        <v>799</v>
      </c>
      <c r="AAZ3" s="126" t="s">
        <v>800</v>
      </c>
      <c r="ABA3" s="126" t="s">
        <v>801</v>
      </c>
      <c r="ABB3" s="126" t="s">
        <v>802</v>
      </c>
      <c r="ABC3" s="126" t="s">
        <v>803</v>
      </c>
      <c r="ABD3" s="126" t="s">
        <v>804</v>
      </c>
      <c r="ABE3" s="126" t="s">
        <v>805</v>
      </c>
      <c r="ABF3" s="126" t="s">
        <v>806</v>
      </c>
      <c r="ABG3" s="126" t="s">
        <v>807</v>
      </c>
      <c r="ABH3" s="126" t="s">
        <v>808</v>
      </c>
      <c r="ABI3" s="126" t="s">
        <v>809</v>
      </c>
      <c r="ABJ3" s="126" t="s">
        <v>810</v>
      </c>
      <c r="ABK3" s="126" t="s">
        <v>811</v>
      </c>
      <c r="ABL3" s="126" t="s">
        <v>812</v>
      </c>
      <c r="ABM3" s="126" t="s">
        <v>813</v>
      </c>
      <c r="ABN3" s="126" t="s">
        <v>814</v>
      </c>
      <c r="ABO3" s="126" t="s">
        <v>815</v>
      </c>
      <c r="ABP3" s="126" t="s">
        <v>816</v>
      </c>
      <c r="ABQ3" s="126" t="s">
        <v>817</v>
      </c>
      <c r="ABR3" s="126" t="s">
        <v>818</v>
      </c>
      <c r="ABS3" s="126" t="s">
        <v>819</v>
      </c>
      <c r="ABT3" s="126" t="s">
        <v>820</v>
      </c>
      <c r="ABU3" s="126" t="s">
        <v>821</v>
      </c>
      <c r="ABV3" s="126" t="s">
        <v>822</v>
      </c>
      <c r="ABW3" s="126" t="s">
        <v>823</v>
      </c>
      <c r="ABX3" s="126" t="s">
        <v>824</v>
      </c>
      <c r="ABY3" s="126" t="s">
        <v>825</v>
      </c>
      <c r="ABZ3" s="126" t="s">
        <v>826</v>
      </c>
      <c r="ACA3" s="126" t="s">
        <v>827</v>
      </c>
      <c r="ACB3" s="126" t="s">
        <v>828</v>
      </c>
      <c r="ACC3" s="126" t="s">
        <v>829</v>
      </c>
      <c r="ACD3" s="126" t="s">
        <v>830</v>
      </c>
      <c r="ACE3" s="126" t="s">
        <v>831</v>
      </c>
      <c r="ACF3" s="126" t="s">
        <v>832</v>
      </c>
      <c r="ACG3" s="126" t="s">
        <v>833</v>
      </c>
      <c r="ACH3" s="126" t="s">
        <v>834</v>
      </c>
      <c r="ACI3" s="126" t="s">
        <v>835</v>
      </c>
      <c r="ACJ3" s="126" t="s">
        <v>836</v>
      </c>
      <c r="ACK3" s="126" t="s">
        <v>837</v>
      </c>
      <c r="ACL3" s="126" t="s">
        <v>838</v>
      </c>
      <c r="ACM3" s="126" t="s">
        <v>839</v>
      </c>
      <c r="ACN3" s="126" t="s">
        <v>840</v>
      </c>
      <c r="ACO3" s="126" t="s">
        <v>841</v>
      </c>
      <c r="ACP3" s="126" t="s">
        <v>842</v>
      </c>
      <c r="ACQ3" s="126" t="s">
        <v>843</v>
      </c>
      <c r="ACR3" s="126" t="s">
        <v>844</v>
      </c>
      <c r="ACS3" s="126" t="s">
        <v>845</v>
      </c>
      <c r="ACT3" s="126" t="s">
        <v>846</v>
      </c>
      <c r="ACU3" s="126" t="s">
        <v>847</v>
      </c>
      <c r="ACV3" s="126" t="s">
        <v>848</v>
      </c>
      <c r="ACW3" s="126" t="s">
        <v>849</v>
      </c>
      <c r="ACX3" s="126" t="s">
        <v>850</v>
      </c>
      <c r="ACY3" s="126" t="s">
        <v>851</v>
      </c>
      <c r="ACZ3" s="126" t="s">
        <v>852</v>
      </c>
      <c r="ADA3" s="126" t="s">
        <v>853</v>
      </c>
      <c r="ADB3" s="126" t="s">
        <v>854</v>
      </c>
      <c r="ADC3" s="126" t="s">
        <v>855</v>
      </c>
      <c r="ADD3" s="126" t="s">
        <v>856</v>
      </c>
      <c r="ADE3" s="126" t="s">
        <v>857</v>
      </c>
      <c r="ADF3" s="126" t="s">
        <v>858</v>
      </c>
      <c r="ADG3" s="126" t="s">
        <v>859</v>
      </c>
      <c r="ADH3" s="126" t="s">
        <v>860</v>
      </c>
      <c r="ADI3" s="126" t="s">
        <v>861</v>
      </c>
      <c r="ADJ3" s="126" t="s">
        <v>862</v>
      </c>
      <c r="ADK3" s="126" t="s">
        <v>863</v>
      </c>
      <c r="ADL3" s="126" t="s">
        <v>864</v>
      </c>
      <c r="ADM3" s="126" t="s">
        <v>865</v>
      </c>
      <c r="ADN3" s="126" t="s">
        <v>866</v>
      </c>
      <c r="ADO3" s="126" t="s">
        <v>867</v>
      </c>
      <c r="ADP3" s="126" t="s">
        <v>868</v>
      </c>
      <c r="ADQ3" s="126" t="s">
        <v>869</v>
      </c>
      <c r="ADR3" s="126" t="s">
        <v>870</v>
      </c>
      <c r="ADS3" s="126" t="s">
        <v>871</v>
      </c>
      <c r="ADT3" s="126" t="s">
        <v>2006</v>
      </c>
      <c r="ADU3" s="126" t="s">
        <v>872</v>
      </c>
      <c r="ADV3" s="126" t="s">
        <v>873</v>
      </c>
      <c r="ADW3" s="126" t="s">
        <v>874</v>
      </c>
      <c r="ADX3" s="126" t="s">
        <v>875</v>
      </c>
      <c r="ADY3" s="126" t="s">
        <v>876</v>
      </c>
      <c r="ADZ3" s="126" t="s">
        <v>2007</v>
      </c>
      <c r="AEA3" s="126" t="s">
        <v>877</v>
      </c>
      <c r="AEB3" s="126" t="s">
        <v>878</v>
      </c>
      <c r="AEC3" s="126" t="s">
        <v>879</v>
      </c>
      <c r="AED3" s="126" t="s">
        <v>880</v>
      </c>
      <c r="AEE3" s="126" t="s">
        <v>881</v>
      </c>
      <c r="AEF3" s="126" t="s">
        <v>882</v>
      </c>
      <c r="AEG3" s="126" t="s">
        <v>883</v>
      </c>
      <c r="AEH3" s="126" t="s">
        <v>884</v>
      </c>
      <c r="AEI3" s="126" t="s">
        <v>885</v>
      </c>
      <c r="AEJ3" s="126" t="s">
        <v>886</v>
      </c>
      <c r="AEK3" s="126" t="s">
        <v>887</v>
      </c>
      <c r="AEL3" s="126" t="s">
        <v>888</v>
      </c>
      <c r="AEM3" s="126" t="s">
        <v>889</v>
      </c>
      <c r="AEN3" s="126" t="s">
        <v>890</v>
      </c>
      <c r="AEO3" s="126" t="s">
        <v>891</v>
      </c>
      <c r="AEP3" s="126" t="s">
        <v>892</v>
      </c>
      <c r="AEQ3" s="126" t="s">
        <v>893</v>
      </c>
      <c r="AER3" s="126" t="s">
        <v>894</v>
      </c>
      <c r="AES3" s="126" t="s">
        <v>895</v>
      </c>
      <c r="AET3" s="126" t="s">
        <v>896</v>
      </c>
      <c r="AEU3" s="126" t="s">
        <v>897</v>
      </c>
      <c r="AEV3" s="126" t="s">
        <v>898</v>
      </c>
      <c r="AEW3" s="126" t="s">
        <v>899</v>
      </c>
      <c r="AEX3" s="126" t="s">
        <v>900</v>
      </c>
      <c r="AEY3" s="126" t="s">
        <v>901</v>
      </c>
      <c r="AEZ3" s="126" t="s">
        <v>902</v>
      </c>
      <c r="AFA3" s="126" t="s">
        <v>903</v>
      </c>
      <c r="AFB3" s="126" t="s">
        <v>904</v>
      </c>
      <c r="AFC3" s="126" t="s">
        <v>905</v>
      </c>
      <c r="AFD3" s="126" t="s">
        <v>906</v>
      </c>
      <c r="AFE3" s="126" t="s">
        <v>907</v>
      </c>
      <c r="AFF3" s="126" t="s">
        <v>908</v>
      </c>
      <c r="AFG3" s="126" t="s">
        <v>909</v>
      </c>
      <c r="AFH3" s="126" t="s">
        <v>910</v>
      </c>
      <c r="AFI3" s="126" t="s">
        <v>911</v>
      </c>
      <c r="AFJ3" s="126" t="s">
        <v>912</v>
      </c>
      <c r="AFK3" s="126" t="s">
        <v>913</v>
      </c>
      <c r="AFL3" s="126" t="s">
        <v>914</v>
      </c>
      <c r="AFM3" s="126" t="s">
        <v>915</v>
      </c>
      <c r="AFN3" s="126" t="s">
        <v>916</v>
      </c>
      <c r="AFO3" s="126" t="s">
        <v>917</v>
      </c>
      <c r="AFP3" s="126" t="s">
        <v>918</v>
      </c>
      <c r="AFQ3" s="126" t="s">
        <v>919</v>
      </c>
      <c r="AFR3" s="126" t="s">
        <v>920</v>
      </c>
      <c r="AFS3" s="126" t="s">
        <v>921</v>
      </c>
      <c r="AFT3" s="126" t="s">
        <v>922</v>
      </c>
      <c r="AFU3" s="126" t="s">
        <v>923</v>
      </c>
      <c r="AFV3" s="126" t="s">
        <v>924</v>
      </c>
      <c r="AFW3" s="126" t="s">
        <v>925</v>
      </c>
      <c r="AFX3" s="126" t="s">
        <v>926</v>
      </c>
      <c r="AFY3" s="126" t="s">
        <v>927</v>
      </c>
      <c r="AFZ3" s="126" t="s">
        <v>928</v>
      </c>
      <c r="AGA3" s="126" t="s">
        <v>929</v>
      </c>
      <c r="AGB3" s="126" t="s">
        <v>930</v>
      </c>
      <c r="AGC3" s="126" t="s">
        <v>931</v>
      </c>
      <c r="AGD3" s="126" t="s">
        <v>932</v>
      </c>
      <c r="AGE3" s="126" t="s">
        <v>933</v>
      </c>
      <c r="AGF3" s="126" t="s">
        <v>934</v>
      </c>
      <c r="AGG3" s="126" t="s">
        <v>935</v>
      </c>
      <c r="AGH3" s="126" t="s">
        <v>936</v>
      </c>
      <c r="AGI3" s="126" t="s">
        <v>937</v>
      </c>
      <c r="AGJ3" s="126" t="s">
        <v>938</v>
      </c>
      <c r="AGK3" s="126" t="s">
        <v>939</v>
      </c>
      <c r="AGL3" s="126" t="s">
        <v>940</v>
      </c>
      <c r="AGM3" s="126" t="s">
        <v>941</v>
      </c>
      <c r="AGN3" s="126" t="s">
        <v>942</v>
      </c>
      <c r="AGO3" s="126" t="s">
        <v>943</v>
      </c>
      <c r="AGP3" s="126" t="s">
        <v>944</v>
      </c>
      <c r="AGQ3" s="126" t="s">
        <v>945</v>
      </c>
      <c r="AGR3" s="126" t="s">
        <v>946</v>
      </c>
      <c r="AGS3" s="126" t="s">
        <v>947</v>
      </c>
      <c r="AGT3" s="126" t="s">
        <v>948</v>
      </c>
      <c r="AGU3" s="126" t="s">
        <v>949</v>
      </c>
      <c r="AGV3" s="126" t="s">
        <v>950</v>
      </c>
      <c r="AGW3" s="126" t="s">
        <v>951</v>
      </c>
      <c r="AGX3" s="126" t="s">
        <v>952</v>
      </c>
      <c r="AGY3" s="126" t="s">
        <v>953</v>
      </c>
      <c r="AGZ3" s="126" t="s">
        <v>954</v>
      </c>
      <c r="AHA3" s="126" t="s">
        <v>955</v>
      </c>
      <c r="AHB3" s="126" t="s">
        <v>956</v>
      </c>
      <c r="AHC3" s="126" t="s">
        <v>957</v>
      </c>
      <c r="AHD3" s="126" t="s">
        <v>958</v>
      </c>
      <c r="AHE3" s="126" t="s">
        <v>959</v>
      </c>
      <c r="AHF3" s="126" t="s">
        <v>960</v>
      </c>
      <c r="AHG3" s="126" t="s">
        <v>961</v>
      </c>
      <c r="AHH3" s="126" t="s">
        <v>962</v>
      </c>
      <c r="AHI3" s="126" t="s">
        <v>963</v>
      </c>
      <c r="AHJ3" s="126" t="s">
        <v>964</v>
      </c>
      <c r="AHK3" s="126" t="s">
        <v>965</v>
      </c>
      <c r="AHL3" s="126" t="s">
        <v>966</v>
      </c>
      <c r="AHM3" s="126" t="s">
        <v>967</v>
      </c>
      <c r="AHN3" s="126" t="s">
        <v>968</v>
      </c>
      <c r="AHO3" s="126" t="s">
        <v>969</v>
      </c>
      <c r="AHP3" s="126" t="s">
        <v>970</v>
      </c>
      <c r="AHQ3" s="126" t="s">
        <v>971</v>
      </c>
      <c r="AHR3" s="126" t="s">
        <v>972</v>
      </c>
      <c r="AHS3" s="126" t="s">
        <v>973</v>
      </c>
      <c r="AHT3" s="126" t="s">
        <v>974</v>
      </c>
      <c r="AHU3" s="277" t="s">
        <v>2717</v>
      </c>
      <c r="AHV3" s="277" t="s">
        <v>2249</v>
      </c>
      <c r="AHW3" s="126"/>
    </row>
    <row r="4" spans="1:907" x14ac:dyDescent="0.6">
      <c r="A4" s="252" t="s">
        <v>9890</v>
      </c>
      <c r="B4" s="252" t="s">
        <v>9848</v>
      </c>
      <c r="C4" s="252" t="s">
        <v>9849</v>
      </c>
      <c r="D4" s="252" t="s">
        <v>999</v>
      </c>
      <c r="E4" s="252" t="s">
        <v>1000</v>
      </c>
      <c r="F4" s="252" t="s">
        <v>1001</v>
      </c>
      <c r="G4" s="252" t="s">
        <v>1002</v>
      </c>
      <c r="H4" s="252" t="s">
        <v>1003</v>
      </c>
      <c r="I4" s="252" t="s">
        <v>1004</v>
      </c>
      <c r="J4" s="252" t="s">
        <v>1005</v>
      </c>
      <c r="K4" s="252" t="s">
        <v>1006</v>
      </c>
      <c r="L4" s="252" t="s">
        <v>1007</v>
      </c>
      <c r="M4" s="252" t="s">
        <v>1008</v>
      </c>
      <c r="N4" s="252" t="s">
        <v>1009</v>
      </c>
      <c r="O4" s="252" t="s">
        <v>1010</v>
      </c>
      <c r="P4" s="252" t="s">
        <v>1011</v>
      </c>
      <c r="Q4" s="252" t="s">
        <v>1012</v>
      </c>
      <c r="R4" s="252" t="s">
        <v>1013</v>
      </c>
      <c r="S4" s="252" t="s">
        <v>1014</v>
      </c>
      <c r="T4" s="252" t="s">
        <v>1015</v>
      </c>
      <c r="U4" s="252" t="s">
        <v>1016</v>
      </c>
      <c r="V4" s="252" t="s">
        <v>2024</v>
      </c>
      <c r="W4" s="252" t="s">
        <v>975</v>
      </c>
      <c r="X4" s="252" t="s">
        <v>976</v>
      </c>
      <c r="Y4" s="252" t="s">
        <v>977</v>
      </c>
      <c r="Z4" s="252" t="s">
        <v>978</v>
      </c>
      <c r="AA4" s="252" t="s">
        <v>979</v>
      </c>
      <c r="AB4" s="252" t="s">
        <v>980</v>
      </c>
      <c r="AC4" s="252" t="s">
        <v>981</v>
      </c>
      <c r="AD4" s="252" t="s">
        <v>982</v>
      </c>
      <c r="AE4" s="252" t="s">
        <v>983</v>
      </c>
      <c r="AF4" s="252" t="s">
        <v>984</v>
      </c>
      <c r="AG4" s="252" t="s">
        <v>985</v>
      </c>
      <c r="AH4" s="252" t="s">
        <v>986</v>
      </c>
      <c r="AI4" s="252" t="s">
        <v>987</v>
      </c>
      <c r="AJ4" s="252" t="s">
        <v>988</v>
      </c>
      <c r="AK4" s="252" t="s">
        <v>989</v>
      </c>
      <c r="AL4" s="252" t="s">
        <v>990</v>
      </c>
      <c r="AM4" s="252" t="s">
        <v>991</v>
      </c>
      <c r="AN4" s="252" t="s">
        <v>992</v>
      </c>
      <c r="AO4" s="252" t="s">
        <v>993</v>
      </c>
      <c r="AP4" s="252" t="s">
        <v>994</v>
      </c>
      <c r="AQ4" s="252" t="s">
        <v>995</v>
      </c>
      <c r="AR4" s="252" t="s">
        <v>996</v>
      </c>
      <c r="AS4" s="252" t="s">
        <v>997</v>
      </c>
      <c r="AT4" s="252" t="s">
        <v>998</v>
      </c>
      <c r="AU4" s="252" t="s">
        <v>1032</v>
      </c>
      <c r="AV4" s="252" t="s">
        <v>1033</v>
      </c>
      <c r="AW4" s="252" t="s">
        <v>1034</v>
      </c>
      <c r="AX4" s="252" t="s">
        <v>1035</v>
      </c>
      <c r="AY4" s="252" t="s">
        <v>1036</v>
      </c>
      <c r="AZ4" s="252" t="s">
        <v>1037</v>
      </c>
      <c r="BA4" s="252" t="s">
        <v>1038</v>
      </c>
      <c r="BB4" s="252" t="s">
        <v>1039</v>
      </c>
      <c r="BC4" s="252" t="s">
        <v>1040</v>
      </c>
      <c r="BD4" s="252" t="s">
        <v>1041</v>
      </c>
      <c r="BE4" s="252" t="s">
        <v>1042</v>
      </c>
      <c r="BF4" s="252" t="s">
        <v>1043</v>
      </c>
      <c r="BG4" s="252" t="s">
        <v>1044</v>
      </c>
      <c r="BH4" s="252" t="s">
        <v>1045</v>
      </c>
      <c r="BI4" s="252" t="s">
        <v>1046</v>
      </c>
      <c r="BJ4" s="252" t="s">
        <v>1047</v>
      </c>
      <c r="BK4" s="252" t="s">
        <v>1048</v>
      </c>
      <c r="BL4" s="252" t="s">
        <v>1049</v>
      </c>
      <c r="BM4" s="252" t="s">
        <v>1050</v>
      </c>
      <c r="BN4" s="252" t="s">
        <v>1051</v>
      </c>
      <c r="BO4" s="252" t="s">
        <v>1052</v>
      </c>
      <c r="BP4" s="252" t="s">
        <v>1053</v>
      </c>
      <c r="BQ4" s="252" t="s">
        <v>1054</v>
      </c>
      <c r="BR4" s="252" t="s">
        <v>1055</v>
      </c>
      <c r="BS4" s="252" t="s">
        <v>1017</v>
      </c>
      <c r="BT4" s="252" t="s">
        <v>1018</v>
      </c>
      <c r="BU4" s="252" t="s">
        <v>1019</v>
      </c>
      <c r="BV4" s="252" t="s">
        <v>1020</v>
      </c>
      <c r="BW4" s="252" t="s">
        <v>1021</v>
      </c>
      <c r="BX4" s="252" t="s">
        <v>1022</v>
      </c>
      <c r="BY4" s="252" t="s">
        <v>1023</v>
      </c>
      <c r="BZ4" s="252" t="s">
        <v>1024</v>
      </c>
      <c r="CA4" s="252" t="s">
        <v>1025</v>
      </c>
      <c r="CB4" s="252" t="s">
        <v>1026</v>
      </c>
      <c r="CC4" s="252" t="s">
        <v>1027</v>
      </c>
      <c r="CD4" s="252" t="s">
        <v>1028</v>
      </c>
      <c r="CE4" s="252" t="s">
        <v>1029</v>
      </c>
      <c r="CF4" s="252" t="s">
        <v>1030</v>
      </c>
      <c r="CG4" s="252" t="s">
        <v>1031</v>
      </c>
      <c r="CH4" s="252" t="s">
        <v>1056</v>
      </c>
      <c r="CI4" s="252" t="s">
        <v>1057</v>
      </c>
      <c r="CJ4" s="252" t="s">
        <v>1058</v>
      </c>
      <c r="CK4" s="252" t="s">
        <v>1059</v>
      </c>
      <c r="CL4" s="252" t="s">
        <v>1060</v>
      </c>
      <c r="CM4" s="252" t="s">
        <v>1061</v>
      </c>
      <c r="CN4" s="252" t="s">
        <v>1062</v>
      </c>
      <c r="CO4" s="252" t="s">
        <v>1063</v>
      </c>
      <c r="CP4" s="252" t="s">
        <v>1064</v>
      </c>
      <c r="CQ4" s="252" t="s">
        <v>1065</v>
      </c>
      <c r="CR4" s="252" t="s">
        <v>1066</v>
      </c>
      <c r="CS4" s="252" t="s">
        <v>1067</v>
      </c>
      <c r="CT4" s="252" t="s">
        <v>1068</v>
      </c>
      <c r="CU4" s="252" t="s">
        <v>1069</v>
      </c>
      <c r="CV4" s="252" t="s">
        <v>1070</v>
      </c>
      <c r="CW4" s="252" t="s">
        <v>1071</v>
      </c>
      <c r="CX4" s="252" t="s">
        <v>1072</v>
      </c>
      <c r="CY4" s="252" t="s">
        <v>1073</v>
      </c>
      <c r="CZ4" s="252" t="s">
        <v>1074</v>
      </c>
      <c r="DA4" s="252" t="s">
        <v>1075</v>
      </c>
      <c r="DB4" s="252" t="s">
        <v>1076</v>
      </c>
      <c r="DC4" s="252" t="s">
        <v>1088</v>
      </c>
      <c r="DD4" s="252" t="s">
        <v>1089</v>
      </c>
      <c r="DE4" s="252" t="s">
        <v>1090</v>
      </c>
      <c r="DF4" s="252" t="s">
        <v>1091</v>
      </c>
      <c r="DG4" s="252" t="s">
        <v>1092</v>
      </c>
      <c r="DH4" s="252" t="s">
        <v>1093</v>
      </c>
      <c r="DI4" s="252" t="s">
        <v>1094</v>
      </c>
      <c r="DJ4" s="252" t="s">
        <v>1095</v>
      </c>
      <c r="DK4" s="252" t="s">
        <v>1096</v>
      </c>
      <c r="DL4" s="252" t="s">
        <v>1097</v>
      </c>
      <c r="DM4" s="252" t="s">
        <v>1098</v>
      </c>
      <c r="DN4" s="252" t="s">
        <v>1099</v>
      </c>
      <c r="DO4" s="252" t="s">
        <v>1100</v>
      </c>
      <c r="DP4" s="252" t="s">
        <v>1101</v>
      </c>
      <c r="DQ4" s="252" t="s">
        <v>1102</v>
      </c>
      <c r="DR4" s="252" t="s">
        <v>1103</v>
      </c>
      <c r="DS4" s="252" t="s">
        <v>1104</v>
      </c>
      <c r="DT4" s="252" t="s">
        <v>1105</v>
      </c>
      <c r="DU4" s="252" t="s">
        <v>1077</v>
      </c>
      <c r="DV4" s="252" t="s">
        <v>1078</v>
      </c>
      <c r="DW4" s="252" t="s">
        <v>1079</v>
      </c>
      <c r="DX4" s="252" t="s">
        <v>1080</v>
      </c>
      <c r="DY4" s="252" t="s">
        <v>1081</v>
      </c>
      <c r="DZ4" s="252" t="s">
        <v>1082</v>
      </c>
      <c r="EA4" s="252" t="s">
        <v>1083</v>
      </c>
      <c r="EB4" s="252" t="s">
        <v>1084</v>
      </c>
      <c r="EC4" s="252" t="s">
        <v>1085</v>
      </c>
      <c r="ED4" s="252" t="s">
        <v>1086</v>
      </c>
      <c r="EE4" s="252" t="s">
        <v>1087</v>
      </c>
      <c r="EF4" s="252" t="s">
        <v>1106</v>
      </c>
      <c r="EG4" s="252" t="s">
        <v>1107</v>
      </c>
      <c r="EH4" s="252" t="s">
        <v>1108</v>
      </c>
      <c r="EI4" s="252" t="s">
        <v>1109</v>
      </c>
      <c r="EJ4" s="252" t="s">
        <v>1110</v>
      </c>
      <c r="EK4" s="252" t="s">
        <v>1111</v>
      </c>
      <c r="EL4" s="252" t="s">
        <v>1112</v>
      </c>
      <c r="EM4" s="252" t="s">
        <v>1113</v>
      </c>
      <c r="EN4" s="252" t="s">
        <v>1114</v>
      </c>
      <c r="EO4" s="252" t="s">
        <v>1115</v>
      </c>
      <c r="EP4" s="252" t="s">
        <v>1116</v>
      </c>
      <c r="EQ4" s="252" t="s">
        <v>1117</v>
      </c>
      <c r="ER4" s="252" t="s">
        <v>1118</v>
      </c>
      <c r="ES4" s="252" t="s">
        <v>1119</v>
      </c>
      <c r="ET4" s="252" t="s">
        <v>1120</v>
      </c>
      <c r="EU4" s="252" t="s">
        <v>1121</v>
      </c>
      <c r="EV4" s="252" t="s">
        <v>1122</v>
      </c>
      <c r="EW4" s="252" t="s">
        <v>1123</v>
      </c>
      <c r="EX4" s="252" t="s">
        <v>1124</v>
      </c>
      <c r="EY4" s="252" t="s">
        <v>1125</v>
      </c>
      <c r="EZ4" s="252" t="s">
        <v>1126</v>
      </c>
      <c r="FA4" s="252" t="s">
        <v>1127</v>
      </c>
      <c r="FB4" s="252" t="s">
        <v>1128</v>
      </c>
      <c r="FC4" s="252" t="s">
        <v>1129</v>
      </c>
      <c r="FD4" s="252" t="s">
        <v>1130</v>
      </c>
      <c r="FE4" s="252" t="s">
        <v>1131</v>
      </c>
      <c r="FF4" s="252" t="s">
        <v>1132</v>
      </c>
      <c r="FG4" s="252" t="s">
        <v>1133</v>
      </c>
      <c r="FH4" s="252" t="s">
        <v>1134</v>
      </c>
      <c r="FI4" s="252" t="s">
        <v>1135</v>
      </c>
      <c r="FJ4" s="252" t="s">
        <v>1136</v>
      </c>
      <c r="FK4" s="252" t="s">
        <v>1137</v>
      </c>
      <c r="FL4" s="252" t="s">
        <v>1138</v>
      </c>
      <c r="FM4" s="252" t="s">
        <v>1139</v>
      </c>
      <c r="FN4" s="252" t="s">
        <v>1140</v>
      </c>
      <c r="FO4" s="252" t="s">
        <v>1141</v>
      </c>
      <c r="FP4" s="252" t="s">
        <v>1142</v>
      </c>
      <c r="FQ4" s="252" t="s">
        <v>1143</v>
      </c>
      <c r="FR4" s="252" t="s">
        <v>1144</v>
      </c>
      <c r="FS4" s="252" t="s">
        <v>1145</v>
      </c>
      <c r="FT4" s="252" t="s">
        <v>1146</v>
      </c>
      <c r="FU4" s="252" t="s">
        <v>1147</v>
      </c>
      <c r="FV4" s="252" t="s">
        <v>1148</v>
      </c>
      <c r="FW4" s="252" t="s">
        <v>1149</v>
      </c>
      <c r="FX4" s="252" t="s">
        <v>1150</v>
      </c>
      <c r="FY4" s="252" t="s">
        <v>1151</v>
      </c>
      <c r="FZ4" s="252" t="s">
        <v>1152</v>
      </c>
      <c r="GA4" s="252" t="s">
        <v>1153</v>
      </c>
      <c r="GB4" s="252" t="s">
        <v>1154</v>
      </c>
      <c r="GC4" s="252" t="s">
        <v>1155</v>
      </c>
      <c r="GD4" s="252" t="s">
        <v>1156</v>
      </c>
      <c r="GE4" s="252" t="s">
        <v>1157</v>
      </c>
      <c r="GF4" s="252" t="s">
        <v>1158</v>
      </c>
      <c r="GG4" s="252" t="s">
        <v>1159</v>
      </c>
      <c r="GH4" s="252" t="s">
        <v>1160</v>
      </c>
      <c r="GI4" s="252" t="s">
        <v>1161</v>
      </c>
      <c r="GJ4" s="252" t="s">
        <v>1162</v>
      </c>
      <c r="GK4" s="252" t="s">
        <v>1163</v>
      </c>
      <c r="GL4" s="252" t="s">
        <v>1164</v>
      </c>
      <c r="GM4" s="252" t="s">
        <v>1165</v>
      </c>
      <c r="GN4" s="252" t="s">
        <v>1166</v>
      </c>
      <c r="GO4" s="252" t="s">
        <v>1167</v>
      </c>
      <c r="GP4" s="252" t="s">
        <v>1168</v>
      </c>
      <c r="GQ4" s="252" t="s">
        <v>1169</v>
      </c>
      <c r="GR4" s="252" t="s">
        <v>1170</v>
      </c>
      <c r="GS4" s="252" t="s">
        <v>1171</v>
      </c>
      <c r="GT4" s="252" t="s">
        <v>1172</v>
      </c>
      <c r="GU4" s="252" t="s">
        <v>1173</v>
      </c>
      <c r="GV4" s="252" t="s">
        <v>1174</v>
      </c>
      <c r="GW4" s="252" t="s">
        <v>1175</v>
      </c>
      <c r="GX4" s="252" t="s">
        <v>1176</v>
      </c>
      <c r="GY4" s="252" t="s">
        <v>1177</v>
      </c>
      <c r="GZ4" s="252" t="s">
        <v>1178</v>
      </c>
      <c r="HA4" s="252" t="s">
        <v>1179</v>
      </c>
      <c r="HB4" s="252" t="s">
        <v>1180</v>
      </c>
      <c r="HC4" s="252" t="s">
        <v>1181</v>
      </c>
      <c r="HD4" s="252" t="s">
        <v>2025</v>
      </c>
      <c r="HE4" s="252" t="s">
        <v>1182</v>
      </c>
      <c r="HF4" s="252" t="s">
        <v>1183</v>
      </c>
      <c r="HG4" s="252" t="s">
        <v>1184</v>
      </c>
      <c r="HH4" s="252" t="s">
        <v>1185</v>
      </c>
      <c r="HI4" s="252" t="s">
        <v>1186</v>
      </c>
      <c r="HJ4" s="252" t="s">
        <v>1187</v>
      </c>
      <c r="HK4" s="252" t="s">
        <v>2026</v>
      </c>
      <c r="HL4" s="252" t="s">
        <v>1188</v>
      </c>
      <c r="HM4" s="252" t="s">
        <v>1189</v>
      </c>
      <c r="HN4" s="252" t="s">
        <v>1190</v>
      </c>
      <c r="HO4" s="252" t="s">
        <v>1191</v>
      </c>
      <c r="HP4" s="252" t="s">
        <v>1192</v>
      </c>
      <c r="HQ4" s="252" t="s">
        <v>1193</v>
      </c>
      <c r="HR4" s="252" t="s">
        <v>1194</v>
      </c>
      <c r="HS4" s="252" t="s">
        <v>1195</v>
      </c>
      <c r="HT4" s="252" t="s">
        <v>1196</v>
      </c>
      <c r="HU4" s="252" t="s">
        <v>1197</v>
      </c>
      <c r="HV4" s="252" t="s">
        <v>1198</v>
      </c>
      <c r="HW4" s="252" t="s">
        <v>1199</v>
      </c>
      <c r="HX4" s="252" t="s">
        <v>1200</v>
      </c>
      <c r="HY4" s="252" t="s">
        <v>1201</v>
      </c>
      <c r="HZ4" s="252" t="s">
        <v>1202</v>
      </c>
      <c r="IA4" s="252" t="s">
        <v>1203</v>
      </c>
      <c r="IB4" s="252" t="s">
        <v>1204</v>
      </c>
      <c r="IC4" s="252" t="s">
        <v>1205</v>
      </c>
      <c r="ID4" s="252" t="s">
        <v>1206</v>
      </c>
      <c r="IE4" s="252" t="s">
        <v>1207</v>
      </c>
      <c r="IF4" s="252" t="s">
        <v>1208</v>
      </c>
      <c r="IG4" s="252" t="s">
        <v>1209</v>
      </c>
      <c r="IH4" s="252" t="s">
        <v>1210</v>
      </c>
      <c r="II4" s="252" t="s">
        <v>1211</v>
      </c>
      <c r="IJ4" s="252" t="s">
        <v>1212</v>
      </c>
      <c r="IK4" s="252" t="s">
        <v>1213</v>
      </c>
      <c r="IL4" s="252" t="s">
        <v>1214</v>
      </c>
      <c r="IM4" s="252" t="s">
        <v>1215</v>
      </c>
      <c r="IN4" s="252" t="s">
        <v>1216</v>
      </c>
      <c r="IO4" s="252" t="s">
        <v>1217</v>
      </c>
      <c r="IP4" s="252" t="s">
        <v>1218</v>
      </c>
      <c r="IQ4" s="252" t="s">
        <v>1219</v>
      </c>
      <c r="IR4" s="252" t="s">
        <v>1220</v>
      </c>
      <c r="IS4" s="252" t="s">
        <v>1221</v>
      </c>
      <c r="IT4" s="252" t="s">
        <v>1222</v>
      </c>
      <c r="IU4" s="252" t="s">
        <v>1223</v>
      </c>
      <c r="IV4" s="252" t="s">
        <v>1224</v>
      </c>
      <c r="IW4" s="252" t="s">
        <v>1225</v>
      </c>
      <c r="IX4" s="252" t="s">
        <v>1226</v>
      </c>
      <c r="IY4" s="252" t="s">
        <v>1227</v>
      </c>
      <c r="IZ4" s="252" t="s">
        <v>1228</v>
      </c>
      <c r="JA4" s="252" t="s">
        <v>1229</v>
      </c>
      <c r="JB4" s="252" t="s">
        <v>1230</v>
      </c>
      <c r="JC4" s="252" t="s">
        <v>1231</v>
      </c>
      <c r="JD4" s="252" t="s">
        <v>1232</v>
      </c>
      <c r="JE4" s="252" t="s">
        <v>1233</v>
      </c>
      <c r="JF4" s="252" t="s">
        <v>1234</v>
      </c>
      <c r="JG4" s="252" t="s">
        <v>1235</v>
      </c>
      <c r="JH4" s="252" t="s">
        <v>1236</v>
      </c>
      <c r="JI4" s="252" t="s">
        <v>1237</v>
      </c>
      <c r="JJ4" s="252" t="s">
        <v>1238</v>
      </c>
      <c r="JK4" s="252" t="s">
        <v>1239</v>
      </c>
      <c r="JL4" s="252" t="s">
        <v>1240</v>
      </c>
      <c r="JM4" s="252" t="s">
        <v>1241</v>
      </c>
      <c r="JN4" s="252" t="s">
        <v>1242</v>
      </c>
      <c r="JO4" s="252" t="s">
        <v>1243</v>
      </c>
      <c r="JP4" s="252" t="s">
        <v>1244</v>
      </c>
      <c r="JQ4" s="252" t="s">
        <v>1245</v>
      </c>
      <c r="JR4" s="252" t="s">
        <v>1246</v>
      </c>
      <c r="JS4" s="252" t="s">
        <v>1247</v>
      </c>
      <c r="JT4" s="252" t="s">
        <v>1256</v>
      </c>
      <c r="JU4" s="252" t="s">
        <v>1257</v>
      </c>
      <c r="JV4" s="252" t="s">
        <v>1258</v>
      </c>
      <c r="JW4" s="252" t="s">
        <v>1259</v>
      </c>
      <c r="JX4" s="252" t="s">
        <v>1260</v>
      </c>
      <c r="JY4" s="252" t="s">
        <v>1261</v>
      </c>
      <c r="JZ4" s="252" t="s">
        <v>1262</v>
      </c>
      <c r="KA4" s="252" t="s">
        <v>1263</v>
      </c>
      <c r="KB4" s="252" t="s">
        <v>1264</v>
      </c>
      <c r="KC4" s="252" t="s">
        <v>1265</v>
      </c>
      <c r="KD4" s="252" t="s">
        <v>1266</v>
      </c>
      <c r="KE4" s="252" t="s">
        <v>1267</v>
      </c>
      <c r="KF4" s="252" t="s">
        <v>1268</v>
      </c>
      <c r="KG4" s="252" t="s">
        <v>1269</v>
      </c>
      <c r="KH4" s="252" t="s">
        <v>1270</v>
      </c>
      <c r="KI4" s="252" t="s">
        <v>2027</v>
      </c>
      <c r="KJ4" s="252" t="s">
        <v>1271</v>
      </c>
      <c r="KK4" s="252" t="s">
        <v>1272</v>
      </c>
      <c r="KL4" s="252" t="s">
        <v>1273</v>
      </c>
      <c r="KM4" s="252" t="s">
        <v>1274</v>
      </c>
      <c r="KN4" s="252" t="s">
        <v>1275</v>
      </c>
      <c r="KO4" s="252" t="s">
        <v>1276</v>
      </c>
      <c r="KP4" s="252" t="s">
        <v>1277</v>
      </c>
      <c r="KQ4" s="252" t="s">
        <v>1278</v>
      </c>
      <c r="KR4" s="252" t="s">
        <v>1279</v>
      </c>
      <c r="KS4" s="252" t="s">
        <v>1280</v>
      </c>
      <c r="KT4" s="252" t="s">
        <v>1281</v>
      </c>
      <c r="KU4" s="252" t="s">
        <v>1282</v>
      </c>
      <c r="KV4" s="252" t="s">
        <v>2028</v>
      </c>
      <c r="KW4" s="252" t="s">
        <v>1283</v>
      </c>
      <c r="KX4" s="252" t="s">
        <v>1284</v>
      </c>
      <c r="KY4" s="252" t="s">
        <v>1285</v>
      </c>
      <c r="KZ4" s="252" t="s">
        <v>1286</v>
      </c>
      <c r="LA4" s="252" t="s">
        <v>1248</v>
      </c>
      <c r="LB4" s="252" t="s">
        <v>1249</v>
      </c>
      <c r="LC4" s="252" t="s">
        <v>1250</v>
      </c>
      <c r="LD4" s="252" t="s">
        <v>1251</v>
      </c>
      <c r="LE4" s="252" t="s">
        <v>1252</v>
      </c>
      <c r="LF4" s="252" t="s">
        <v>1253</v>
      </c>
      <c r="LG4" s="252" t="s">
        <v>1254</v>
      </c>
      <c r="LH4" s="252" t="s">
        <v>1255</v>
      </c>
      <c r="LI4" s="252" t="s">
        <v>1287</v>
      </c>
      <c r="LJ4" s="252" t="s">
        <v>1288</v>
      </c>
      <c r="LK4" s="252" t="s">
        <v>1289</v>
      </c>
      <c r="LL4" s="252" t="s">
        <v>1290</v>
      </c>
      <c r="LM4" s="252" t="s">
        <v>1291</v>
      </c>
      <c r="LN4" s="252" t="s">
        <v>1292</v>
      </c>
      <c r="LO4" s="252" t="s">
        <v>1293</v>
      </c>
      <c r="LP4" s="252" t="s">
        <v>1294</v>
      </c>
      <c r="LQ4" s="252" t="s">
        <v>1295</v>
      </c>
      <c r="LR4" s="252" t="s">
        <v>1296</v>
      </c>
      <c r="LS4" s="252" t="s">
        <v>1297</v>
      </c>
      <c r="LT4" s="252" t="s">
        <v>1298</v>
      </c>
      <c r="LU4" s="252" t="s">
        <v>1299</v>
      </c>
      <c r="LV4" s="252" t="s">
        <v>1300</v>
      </c>
      <c r="LW4" s="252" t="s">
        <v>2029</v>
      </c>
      <c r="LX4" s="252" t="s">
        <v>1301</v>
      </c>
      <c r="LY4" s="252" t="s">
        <v>1302</v>
      </c>
      <c r="LZ4" s="252" t="s">
        <v>1303</v>
      </c>
      <c r="MA4" s="252" t="s">
        <v>1304</v>
      </c>
      <c r="MB4" s="252" t="s">
        <v>1305</v>
      </c>
      <c r="MC4" s="252" t="s">
        <v>1306</v>
      </c>
      <c r="MD4" s="252" t="s">
        <v>1307</v>
      </c>
      <c r="ME4" s="252" t="s">
        <v>1308</v>
      </c>
      <c r="MF4" s="252" t="s">
        <v>1309</v>
      </c>
      <c r="MG4" s="252" t="s">
        <v>1310</v>
      </c>
      <c r="MH4" s="252" t="s">
        <v>1311</v>
      </c>
      <c r="MI4" s="252" t="s">
        <v>1312</v>
      </c>
      <c r="MJ4" s="252" t="s">
        <v>1313</v>
      </c>
      <c r="MK4" s="252" t="s">
        <v>1314</v>
      </c>
      <c r="ML4" s="252" t="s">
        <v>1315</v>
      </c>
      <c r="MM4" s="252" t="s">
        <v>1316</v>
      </c>
      <c r="MN4" s="252" t="s">
        <v>1317</v>
      </c>
      <c r="MO4" s="252" t="s">
        <v>1318</v>
      </c>
      <c r="MP4" s="252" t="s">
        <v>1319</v>
      </c>
      <c r="MQ4" s="252" t="s">
        <v>1320</v>
      </c>
      <c r="MR4" s="252" t="s">
        <v>1321</v>
      </c>
      <c r="MS4" s="252" t="s">
        <v>1322</v>
      </c>
      <c r="MT4" s="252" t="s">
        <v>1323</v>
      </c>
      <c r="MU4" s="252" t="s">
        <v>2030</v>
      </c>
      <c r="MV4" s="252" t="s">
        <v>1324</v>
      </c>
      <c r="MW4" s="252" t="s">
        <v>1325</v>
      </c>
      <c r="MX4" s="252" t="s">
        <v>1326</v>
      </c>
      <c r="MY4" s="252" t="s">
        <v>1327</v>
      </c>
      <c r="MZ4" s="252" t="s">
        <v>1328</v>
      </c>
      <c r="NA4" s="252" t="s">
        <v>1329</v>
      </c>
      <c r="NB4" s="252" t="s">
        <v>1330</v>
      </c>
      <c r="NC4" s="252" t="s">
        <v>1331</v>
      </c>
      <c r="ND4" s="252" t="s">
        <v>1332</v>
      </c>
      <c r="NE4" s="252" t="s">
        <v>1333</v>
      </c>
      <c r="NF4" s="252" t="s">
        <v>1334</v>
      </c>
      <c r="NG4" s="252" t="s">
        <v>1335</v>
      </c>
      <c r="NH4" s="252" t="s">
        <v>1336</v>
      </c>
      <c r="NI4" s="252" t="s">
        <v>1337</v>
      </c>
      <c r="NJ4" s="252" t="s">
        <v>1338</v>
      </c>
      <c r="NK4" s="252" t="s">
        <v>1339</v>
      </c>
      <c r="NL4" s="252" t="s">
        <v>1340</v>
      </c>
      <c r="NM4" s="252" t="s">
        <v>1341</v>
      </c>
      <c r="NN4" s="252" t="s">
        <v>1342</v>
      </c>
      <c r="NO4" s="252" t="s">
        <v>1343</v>
      </c>
      <c r="NP4" s="252" t="s">
        <v>1344</v>
      </c>
      <c r="NQ4" s="252" t="s">
        <v>1345</v>
      </c>
      <c r="NR4" s="252" t="s">
        <v>1346</v>
      </c>
      <c r="NS4" s="252" t="s">
        <v>1347</v>
      </c>
      <c r="NT4" s="252" t="s">
        <v>1348</v>
      </c>
      <c r="NU4" s="252" t="s">
        <v>1349</v>
      </c>
      <c r="NV4" s="252" t="s">
        <v>1350</v>
      </c>
      <c r="NW4" s="252" t="s">
        <v>1351</v>
      </c>
      <c r="NX4" s="252" t="s">
        <v>1352</v>
      </c>
      <c r="NY4" s="252" t="s">
        <v>1353</v>
      </c>
      <c r="NZ4" s="252" t="s">
        <v>1354</v>
      </c>
      <c r="OA4" s="252" t="s">
        <v>1355</v>
      </c>
      <c r="OB4" s="252" t="s">
        <v>1356</v>
      </c>
      <c r="OC4" s="252" t="s">
        <v>1357</v>
      </c>
      <c r="OD4" s="252" t="s">
        <v>1358</v>
      </c>
      <c r="OE4" s="252" t="s">
        <v>1359</v>
      </c>
      <c r="OF4" s="252" t="s">
        <v>1360</v>
      </c>
      <c r="OG4" s="252" t="s">
        <v>2031</v>
      </c>
      <c r="OH4" s="252" t="s">
        <v>1361</v>
      </c>
      <c r="OI4" s="252" t="s">
        <v>1362</v>
      </c>
      <c r="OJ4" s="252" t="s">
        <v>1363</v>
      </c>
      <c r="OK4" s="252" t="s">
        <v>1364</v>
      </c>
      <c r="OL4" s="252" t="s">
        <v>1365</v>
      </c>
      <c r="OM4" s="252" t="s">
        <v>1366</v>
      </c>
      <c r="ON4" s="252" t="s">
        <v>1367</v>
      </c>
      <c r="OO4" s="252" t="s">
        <v>2032</v>
      </c>
      <c r="OP4" s="252" t="s">
        <v>1368</v>
      </c>
      <c r="OQ4" s="252" t="s">
        <v>1369</v>
      </c>
      <c r="OR4" s="252" t="s">
        <v>1370</v>
      </c>
      <c r="OS4" s="252" t="s">
        <v>1371</v>
      </c>
      <c r="OT4" s="252" t="s">
        <v>1372</v>
      </c>
      <c r="OU4" s="252" t="s">
        <v>1373</v>
      </c>
      <c r="OV4" s="252" t="s">
        <v>1374</v>
      </c>
      <c r="OW4" s="252" t="s">
        <v>1375</v>
      </c>
      <c r="OX4" s="252" t="s">
        <v>1376</v>
      </c>
      <c r="OY4" s="252" t="s">
        <v>1377</v>
      </c>
      <c r="OZ4" s="252" t="s">
        <v>1378</v>
      </c>
      <c r="PA4" s="252" t="s">
        <v>1379</v>
      </c>
      <c r="PB4" s="252" t="s">
        <v>1380</v>
      </c>
      <c r="PC4" s="252" t="s">
        <v>1381</v>
      </c>
      <c r="PD4" s="252" t="s">
        <v>1382</v>
      </c>
      <c r="PE4" s="252" t="s">
        <v>1383</v>
      </c>
      <c r="PF4" s="252" t="s">
        <v>1384</v>
      </c>
      <c r="PG4" s="252" t="s">
        <v>1385</v>
      </c>
      <c r="PH4" s="252" t="s">
        <v>1386</v>
      </c>
      <c r="PI4" s="252" t="s">
        <v>1387</v>
      </c>
      <c r="PJ4" s="252" t="s">
        <v>1388</v>
      </c>
      <c r="PK4" s="252" t="s">
        <v>1389</v>
      </c>
      <c r="PL4" s="252" t="s">
        <v>1390</v>
      </c>
      <c r="PM4" s="252" t="s">
        <v>1391</v>
      </c>
      <c r="PN4" s="252" t="s">
        <v>1392</v>
      </c>
      <c r="PO4" s="252" t="s">
        <v>1393</v>
      </c>
      <c r="PP4" s="252" t="s">
        <v>1394</v>
      </c>
      <c r="PQ4" s="252" t="s">
        <v>1395</v>
      </c>
      <c r="PR4" s="252" t="s">
        <v>1396</v>
      </c>
      <c r="PS4" s="252" t="s">
        <v>1397</v>
      </c>
      <c r="PT4" s="252" t="s">
        <v>1398</v>
      </c>
      <c r="PU4" s="252" t="s">
        <v>1399</v>
      </c>
      <c r="PV4" s="252" t="s">
        <v>1400</v>
      </c>
      <c r="PW4" s="252" t="s">
        <v>1401</v>
      </c>
      <c r="PX4" s="252" t="s">
        <v>1402</v>
      </c>
      <c r="PY4" s="252" t="s">
        <v>1403</v>
      </c>
      <c r="PZ4" s="252" t="s">
        <v>1404</v>
      </c>
      <c r="QA4" s="252" t="s">
        <v>1405</v>
      </c>
      <c r="QB4" s="252" t="s">
        <v>1406</v>
      </c>
      <c r="QC4" s="252" t="s">
        <v>1407</v>
      </c>
      <c r="QD4" s="252" t="s">
        <v>1408</v>
      </c>
      <c r="QE4" s="252" t="s">
        <v>1409</v>
      </c>
      <c r="QF4" s="252" t="s">
        <v>1410</v>
      </c>
      <c r="QG4" s="252" t="s">
        <v>1411</v>
      </c>
      <c r="QH4" s="252" t="s">
        <v>1412</v>
      </c>
      <c r="QI4" s="252" t="s">
        <v>1413</v>
      </c>
      <c r="QJ4" s="252" t="s">
        <v>1414</v>
      </c>
      <c r="QK4" s="252" t="s">
        <v>1415</v>
      </c>
      <c r="QL4" s="252" t="s">
        <v>1416</v>
      </c>
      <c r="QM4" s="252" t="s">
        <v>1417</v>
      </c>
      <c r="QN4" s="252" t="s">
        <v>1418</v>
      </c>
      <c r="QO4" s="252" t="s">
        <v>1419</v>
      </c>
      <c r="QP4" s="252" t="s">
        <v>1420</v>
      </c>
      <c r="QQ4" s="252" t="s">
        <v>1421</v>
      </c>
      <c r="QR4" s="252" t="s">
        <v>1422</v>
      </c>
      <c r="QS4" s="252" t="s">
        <v>1423</v>
      </c>
      <c r="QT4" s="252" t="s">
        <v>1424</v>
      </c>
      <c r="QU4" s="252" t="s">
        <v>1425</v>
      </c>
      <c r="QV4" s="252" t="s">
        <v>1426</v>
      </c>
      <c r="QW4" s="252" t="s">
        <v>1427</v>
      </c>
      <c r="QX4" s="252" t="s">
        <v>1428</v>
      </c>
      <c r="QY4" s="252" t="s">
        <v>1429</v>
      </c>
      <c r="QZ4" s="252" t="s">
        <v>1430</v>
      </c>
      <c r="RA4" s="252" t="s">
        <v>1431</v>
      </c>
      <c r="RB4" s="252" t="s">
        <v>1432</v>
      </c>
      <c r="RC4" s="252" t="s">
        <v>1433</v>
      </c>
      <c r="RD4" s="252" t="s">
        <v>1434</v>
      </c>
      <c r="RE4" s="252" t="s">
        <v>1435</v>
      </c>
      <c r="RF4" s="252" t="s">
        <v>1436</v>
      </c>
      <c r="RG4" s="252" t="s">
        <v>1437</v>
      </c>
      <c r="RH4" s="252" t="s">
        <v>1438</v>
      </c>
      <c r="RI4" s="252" t="s">
        <v>2033</v>
      </c>
      <c r="RJ4" s="252" t="s">
        <v>1439</v>
      </c>
      <c r="RK4" s="252" t="s">
        <v>1440</v>
      </c>
      <c r="RL4" s="252" t="s">
        <v>1441</v>
      </c>
      <c r="RM4" s="252" t="s">
        <v>1442</v>
      </c>
      <c r="RN4" s="252" t="s">
        <v>1443</v>
      </c>
      <c r="RO4" s="252" t="s">
        <v>1444</v>
      </c>
      <c r="RP4" s="252" t="s">
        <v>1445</v>
      </c>
      <c r="RQ4" s="252" t="s">
        <v>1446</v>
      </c>
      <c r="RR4" s="252" t="s">
        <v>1447</v>
      </c>
      <c r="RS4" s="252" t="s">
        <v>1448</v>
      </c>
      <c r="RT4" s="252" t="s">
        <v>1449</v>
      </c>
      <c r="RU4" s="252" t="s">
        <v>1450</v>
      </c>
      <c r="RV4" s="252" t="s">
        <v>1451</v>
      </c>
      <c r="RW4" s="252" t="s">
        <v>1452</v>
      </c>
      <c r="RX4" s="252" t="s">
        <v>1453</v>
      </c>
      <c r="RY4" s="252" t="s">
        <v>1454</v>
      </c>
      <c r="RZ4" s="252" t="s">
        <v>1455</v>
      </c>
      <c r="SA4" s="252" t="s">
        <v>1456</v>
      </c>
      <c r="SB4" s="252" t="s">
        <v>1457</v>
      </c>
      <c r="SC4" s="252" t="s">
        <v>1472</v>
      </c>
      <c r="SD4" s="252" t="s">
        <v>1473</v>
      </c>
      <c r="SE4" s="252" t="s">
        <v>1474</v>
      </c>
      <c r="SF4" s="252" t="s">
        <v>1475</v>
      </c>
      <c r="SG4" s="252" t="s">
        <v>1476</v>
      </c>
      <c r="SH4" s="252" t="s">
        <v>1477</v>
      </c>
      <c r="SI4" s="252" t="s">
        <v>1478</v>
      </c>
      <c r="SJ4" s="252" t="s">
        <v>1479</v>
      </c>
      <c r="SK4" s="252" t="s">
        <v>1480</v>
      </c>
      <c r="SL4" s="252" t="s">
        <v>1481</v>
      </c>
      <c r="SM4" s="252" t="s">
        <v>1482</v>
      </c>
      <c r="SN4" s="252" t="s">
        <v>1483</v>
      </c>
      <c r="SO4" s="252" t="s">
        <v>1484</v>
      </c>
      <c r="SP4" s="252" t="s">
        <v>1485</v>
      </c>
      <c r="SQ4" s="252" t="s">
        <v>1486</v>
      </c>
      <c r="SR4" s="252" t="s">
        <v>1487</v>
      </c>
      <c r="SS4" s="252" t="s">
        <v>1488</v>
      </c>
      <c r="ST4" s="252" t="s">
        <v>1489</v>
      </c>
      <c r="SU4" s="252" t="s">
        <v>1490</v>
      </c>
      <c r="SV4" s="252" t="s">
        <v>1491</v>
      </c>
      <c r="SW4" s="252" t="s">
        <v>1458</v>
      </c>
      <c r="SX4" s="252" t="s">
        <v>1459</v>
      </c>
      <c r="SY4" s="252" t="s">
        <v>1460</v>
      </c>
      <c r="SZ4" s="252" t="s">
        <v>1461</v>
      </c>
      <c r="TA4" s="252" t="s">
        <v>1462</v>
      </c>
      <c r="TB4" s="252" t="s">
        <v>1463</v>
      </c>
      <c r="TC4" s="252" t="s">
        <v>1464</v>
      </c>
      <c r="TD4" s="252" t="s">
        <v>1465</v>
      </c>
      <c r="TE4" s="252" t="s">
        <v>1466</v>
      </c>
      <c r="TF4" s="252" t="s">
        <v>1467</v>
      </c>
      <c r="TG4" s="252" t="s">
        <v>1468</v>
      </c>
      <c r="TH4" s="252" t="s">
        <v>1469</v>
      </c>
      <c r="TI4" s="252" t="s">
        <v>1470</v>
      </c>
      <c r="TJ4" s="252" t="s">
        <v>1471</v>
      </c>
      <c r="TK4" s="252" t="s">
        <v>1492</v>
      </c>
      <c r="TL4" s="252" t="s">
        <v>1493</v>
      </c>
      <c r="TM4" s="252" t="s">
        <v>1494</v>
      </c>
      <c r="TN4" s="252" t="s">
        <v>1495</v>
      </c>
      <c r="TO4" s="252" t="s">
        <v>1496</v>
      </c>
      <c r="TP4" s="252" t="s">
        <v>1497</v>
      </c>
      <c r="TQ4" s="252" t="s">
        <v>1498</v>
      </c>
      <c r="TR4" s="252" t="s">
        <v>1499</v>
      </c>
      <c r="TS4" s="252" t="s">
        <v>1500</v>
      </c>
      <c r="TT4" s="252" t="s">
        <v>1501</v>
      </c>
      <c r="TU4" s="252" t="s">
        <v>1502</v>
      </c>
      <c r="TV4" s="252" t="s">
        <v>1503</v>
      </c>
      <c r="TW4" s="252" t="s">
        <v>1504</v>
      </c>
      <c r="TX4" s="252" t="s">
        <v>1505</v>
      </c>
      <c r="TY4" s="252" t="s">
        <v>1506</v>
      </c>
      <c r="TZ4" s="252" t="s">
        <v>1507</v>
      </c>
      <c r="UA4" s="252" t="s">
        <v>1508</v>
      </c>
      <c r="UB4" s="252" t="s">
        <v>1509</v>
      </c>
      <c r="UC4" s="252" t="s">
        <v>1510</v>
      </c>
      <c r="UD4" s="252" t="s">
        <v>1511</v>
      </c>
      <c r="UE4" s="252" t="s">
        <v>1512</v>
      </c>
      <c r="UF4" s="252" t="s">
        <v>1513</v>
      </c>
      <c r="UG4" s="252" t="s">
        <v>1514</v>
      </c>
      <c r="UH4" s="252" t="s">
        <v>1515</v>
      </c>
      <c r="UI4" s="252" t="s">
        <v>1516</v>
      </c>
      <c r="UJ4" s="252" t="s">
        <v>1517</v>
      </c>
      <c r="UK4" s="252" t="s">
        <v>1518</v>
      </c>
      <c r="UL4" s="252" t="s">
        <v>1519</v>
      </c>
      <c r="UM4" s="252" t="s">
        <v>1520</v>
      </c>
      <c r="UN4" s="252" t="s">
        <v>1521</v>
      </c>
      <c r="UO4" s="252" t="s">
        <v>1522</v>
      </c>
      <c r="UP4" s="252" t="s">
        <v>1523</v>
      </c>
      <c r="UQ4" s="252" t="s">
        <v>1524</v>
      </c>
      <c r="UR4" s="252" t="s">
        <v>1525</v>
      </c>
      <c r="US4" s="252" t="s">
        <v>1526</v>
      </c>
      <c r="UT4" s="252" t="s">
        <v>1527</v>
      </c>
      <c r="UU4" s="252" t="s">
        <v>1528</v>
      </c>
      <c r="UV4" s="252" t="s">
        <v>1529</v>
      </c>
      <c r="UW4" s="252" t="s">
        <v>1530</v>
      </c>
      <c r="UX4" s="252" t="s">
        <v>1531</v>
      </c>
      <c r="UY4" s="252" t="s">
        <v>1532</v>
      </c>
      <c r="UZ4" s="252" t="s">
        <v>1533</v>
      </c>
      <c r="VA4" s="252" t="s">
        <v>1534</v>
      </c>
      <c r="VB4" s="252" t="s">
        <v>1535</v>
      </c>
      <c r="VC4" s="252" t="s">
        <v>1536</v>
      </c>
      <c r="VD4" s="252" t="s">
        <v>1537</v>
      </c>
      <c r="VE4" s="252" t="s">
        <v>1538</v>
      </c>
      <c r="VF4" s="252" t="s">
        <v>1539</v>
      </c>
      <c r="VG4" s="252" t="s">
        <v>1540</v>
      </c>
      <c r="VH4" s="252" t="s">
        <v>1541</v>
      </c>
      <c r="VI4" s="252" t="s">
        <v>1542</v>
      </c>
      <c r="VJ4" s="252" t="s">
        <v>1543</v>
      </c>
      <c r="VK4" s="252" t="s">
        <v>1544</v>
      </c>
      <c r="VL4" s="252" t="s">
        <v>1545</v>
      </c>
      <c r="VM4" s="252" t="s">
        <v>1546</v>
      </c>
      <c r="VN4" s="252" t="s">
        <v>2034</v>
      </c>
      <c r="VO4" s="252" t="s">
        <v>1547</v>
      </c>
      <c r="VP4" s="252" t="s">
        <v>1548</v>
      </c>
      <c r="VQ4" s="252" t="s">
        <v>1549</v>
      </c>
      <c r="VR4" s="252" t="s">
        <v>1550</v>
      </c>
      <c r="VS4" s="252" t="s">
        <v>1551</v>
      </c>
      <c r="VT4" s="252" t="s">
        <v>1552</v>
      </c>
      <c r="VU4" s="252" t="s">
        <v>1553</v>
      </c>
      <c r="VV4" s="252" t="s">
        <v>1554</v>
      </c>
      <c r="VW4" s="252" t="s">
        <v>1555</v>
      </c>
      <c r="VX4" s="252" t="s">
        <v>1556</v>
      </c>
      <c r="VY4" s="252" t="s">
        <v>1557</v>
      </c>
      <c r="VZ4" s="252" t="s">
        <v>1558</v>
      </c>
      <c r="WA4" s="252" t="s">
        <v>1559</v>
      </c>
      <c r="WB4" s="252" t="s">
        <v>1560</v>
      </c>
      <c r="WC4" s="252" t="s">
        <v>1561</v>
      </c>
      <c r="WD4" s="252" t="s">
        <v>1562</v>
      </c>
      <c r="WE4" s="252" t="s">
        <v>1563</v>
      </c>
      <c r="WF4" s="252" t="s">
        <v>1564</v>
      </c>
      <c r="WG4" s="252" t="s">
        <v>1565</v>
      </c>
      <c r="WH4" s="252" t="s">
        <v>1566</v>
      </c>
      <c r="WI4" s="252" t="s">
        <v>1567</v>
      </c>
      <c r="WJ4" s="252" t="s">
        <v>1568</v>
      </c>
      <c r="WK4" s="252" t="s">
        <v>1569</v>
      </c>
      <c r="WL4" s="252" t="s">
        <v>1570</v>
      </c>
      <c r="WM4" s="252" t="s">
        <v>1571</v>
      </c>
      <c r="WN4" s="252" t="s">
        <v>1572</v>
      </c>
      <c r="WO4" s="252" t="s">
        <v>1573</v>
      </c>
      <c r="WP4" s="252" t="s">
        <v>1574</v>
      </c>
      <c r="WQ4" s="252" t="s">
        <v>1575</v>
      </c>
      <c r="WR4" s="252" t="s">
        <v>1576</v>
      </c>
      <c r="WS4" s="252" t="s">
        <v>1577</v>
      </c>
      <c r="WT4" s="252" t="s">
        <v>1578</v>
      </c>
      <c r="WU4" s="252" t="s">
        <v>1579</v>
      </c>
      <c r="WV4" s="252" t="s">
        <v>1580</v>
      </c>
      <c r="WW4" s="252" t="s">
        <v>1581</v>
      </c>
      <c r="WX4" s="252" t="s">
        <v>1582</v>
      </c>
      <c r="WY4" s="252" t="s">
        <v>1583</v>
      </c>
      <c r="WZ4" s="252" t="s">
        <v>1584</v>
      </c>
      <c r="XA4" s="252" t="s">
        <v>1585</v>
      </c>
      <c r="XB4" s="252" t="s">
        <v>1586</v>
      </c>
      <c r="XC4" s="252" t="s">
        <v>1587</v>
      </c>
      <c r="XD4" s="252" t="s">
        <v>1588</v>
      </c>
      <c r="XE4" s="252" t="s">
        <v>1589</v>
      </c>
      <c r="XF4" s="252" t="s">
        <v>1590</v>
      </c>
      <c r="XG4" s="252" t="s">
        <v>1591</v>
      </c>
      <c r="XH4" s="252" t="s">
        <v>1592</v>
      </c>
      <c r="XI4" s="252" t="s">
        <v>1593</v>
      </c>
      <c r="XJ4" s="252" t="s">
        <v>1594</v>
      </c>
      <c r="XK4" s="252" t="s">
        <v>1595</v>
      </c>
      <c r="XL4" s="252" t="s">
        <v>1596</v>
      </c>
      <c r="XM4" s="252" t="s">
        <v>1597</v>
      </c>
      <c r="XN4" s="252" t="s">
        <v>1598</v>
      </c>
      <c r="XO4" s="252" t="s">
        <v>1599</v>
      </c>
      <c r="XP4" s="252" t="s">
        <v>1600</v>
      </c>
      <c r="XQ4" s="252" t="s">
        <v>1601</v>
      </c>
      <c r="XR4" s="252" t="s">
        <v>1602</v>
      </c>
      <c r="XS4" s="252" t="s">
        <v>1603</v>
      </c>
      <c r="XT4" s="252" t="s">
        <v>1604</v>
      </c>
      <c r="XU4" s="252" t="s">
        <v>1605</v>
      </c>
      <c r="XV4" s="252" t="s">
        <v>1606</v>
      </c>
      <c r="XW4" s="252" t="s">
        <v>1607</v>
      </c>
      <c r="XX4" s="252" t="s">
        <v>1608</v>
      </c>
      <c r="XY4" s="252" t="s">
        <v>1609</v>
      </c>
      <c r="XZ4" s="252" t="s">
        <v>1610</v>
      </c>
      <c r="YA4" s="252" t="s">
        <v>1611</v>
      </c>
      <c r="YB4" s="252" t="s">
        <v>1612</v>
      </c>
      <c r="YC4" s="252" t="s">
        <v>1613</v>
      </c>
      <c r="YD4" s="252" t="s">
        <v>1614</v>
      </c>
      <c r="YE4" s="252" t="s">
        <v>1615</v>
      </c>
      <c r="YF4" s="252" t="s">
        <v>1616</v>
      </c>
      <c r="YG4" s="252" t="s">
        <v>1617</v>
      </c>
      <c r="YH4" s="252" t="s">
        <v>1618</v>
      </c>
      <c r="YI4" s="252" t="s">
        <v>1619</v>
      </c>
      <c r="YJ4" s="252" t="s">
        <v>1620</v>
      </c>
      <c r="YK4" s="252" t="s">
        <v>1621</v>
      </c>
      <c r="YL4" s="252" t="s">
        <v>1622</v>
      </c>
      <c r="YM4" s="252" t="s">
        <v>1623</v>
      </c>
      <c r="YN4" s="252" t="s">
        <v>1624</v>
      </c>
      <c r="YO4" s="252" t="s">
        <v>1625</v>
      </c>
      <c r="YP4" s="252" t="s">
        <v>1626</v>
      </c>
      <c r="YQ4" s="252" t="s">
        <v>1627</v>
      </c>
      <c r="YR4" s="252" t="s">
        <v>1628</v>
      </c>
      <c r="YS4" s="252" t="s">
        <v>1629</v>
      </c>
      <c r="YT4" s="252" t="s">
        <v>1630</v>
      </c>
      <c r="YU4" s="252" t="s">
        <v>1631</v>
      </c>
      <c r="YV4" s="252" t="s">
        <v>1632</v>
      </c>
      <c r="YW4" s="252" t="s">
        <v>1633</v>
      </c>
      <c r="YX4" s="252" t="s">
        <v>1634</v>
      </c>
      <c r="YY4" s="252" t="s">
        <v>1635</v>
      </c>
      <c r="YZ4" s="252" t="s">
        <v>1636</v>
      </c>
      <c r="ZA4" s="252" t="s">
        <v>1637</v>
      </c>
      <c r="ZB4" s="252" t="s">
        <v>1638</v>
      </c>
      <c r="ZC4" s="252" t="s">
        <v>1639</v>
      </c>
      <c r="ZD4" s="252" t="s">
        <v>1640</v>
      </c>
      <c r="ZE4" s="252" t="s">
        <v>1641</v>
      </c>
      <c r="ZF4" s="252" t="s">
        <v>1642</v>
      </c>
      <c r="ZG4" s="252" t="s">
        <v>1643</v>
      </c>
      <c r="ZH4" s="252" t="s">
        <v>1644</v>
      </c>
      <c r="ZI4" s="252" t="s">
        <v>1645</v>
      </c>
      <c r="ZJ4" s="252" t="s">
        <v>1646</v>
      </c>
      <c r="ZK4" s="252" t="s">
        <v>1647</v>
      </c>
      <c r="ZL4" s="252" t="s">
        <v>1648</v>
      </c>
      <c r="ZM4" s="252" t="s">
        <v>1649</v>
      </c>
      <c r="ZN4" s="252" t="s">
        <v>2035</v>
      </c>
      <c r="ZO4" s="252" t="s">
        <v>1650</v>
      </c>
      <c r="ZP4" s="252" t="s">
        <v>1651</v>
      </c>
      <c r="ZQ4" s="252" t="s">
        <v>1652</v>
      </c>
      <c r="ZR4" s="252" t="s">
        <v>1653</v>
      </c>
      <c r="ZS4" s="252" t="s">
        <v>1654</v>
      </c>
      <c r="ZT4" s="252" t="s">
        <v>1655</v>
      </c>
      <c r="ZU4" s="252" t="s">
        <v>1656</v>
      </c>
      <c r="ZV4" s="252" t="s">
        <v>1657</v>
      </c>
      <c r="ZW4" s="252" t="s">
        <v>1658</v>
      </c>
      <c r="ZX4" s="252" t="s">
        <v>1659</v>
      </c>
      <c r="ZY4" s="252" t="s">
        <v>1660</v>
      </c>
      <c r="ZZ4" s="252" t="s">
        <v>1661</v>
      </c>
      <c r="AAA4" s="252" t="s">
        <v>1662</v>
      </c>
      <c r="AAB4" s="252" t="s">
        <v>1663</v>
      </c>
      <c r="AAC4" s="252" t="s">
        <v>1664</v>
      </c>
      <c r="AAD4" s="252" t="s">
        <v>1665</v>
      </c>
      <c r="AAE4" s="252" t="s">
        <v>1666</v>
      </c>
      <c r="AAF4" s="252" t="s">
        <v>1667</v>
      </c>
      <c r="AAG4" s="252" t="s">
        <v>1668</v>
      </c>
      <c r="AAH4" s="252" t="s">
        <v>1669</v>
      </c>
      <c r="AAI4" s="252" t="s">
        <v>1670</v>
      </c>
      <c r="AAJ4" s="252" t="s">
        <v>1671</v>
      </c>
      <c r="AAK4" s="252" t="s">
        <v>1672</v>
      </c>
      <c r="AAL4" s="252" t="s">
        <v>1673</v>
      </c>
      <c r="AAM4" s="252" t="s">
        <v>1674</v>
      </c>
      <c r="AAN4" s="252" t="s">
        <v>1675</v>
      </c>
      <c r="AAO4" s="252" t="s">
        <v>1676</v>
      </c>
      <c r="AAP4" s="252" t="s">
        <v>1677</v>
      </c>
      <c r="AAQ4" s="252" t="s">
        <v>1678</v>
      </c>
      <c r="AAR4" s="252" t="s">
        <v>1679</v>
      </c>
      <c r="AAS4" s="252" t="s">
        <v>1680</v>
      </c>
      <c r="AAT4" s="252" t="s">
        <v>1681</v>
      </c>
      <c r="AAU4" s="252" t="s">
        <v>1682</v>
      </c>
      <c r="AAV4" s="252" t="s">
        <v>1683</v>
      </c>
      <c r="AAW4" s="252" t="s">
        <v>1684</v>
      </c>
      <c r="AAX4" s="252" t="s">
        <v>1685</v>
      </c>
      <c r="AAY4" s="252" t="s">
        <v>1686</v>
      </c>
      <c r="AAZ4" s="252" t="s">
        <v>1687</v>
      </c>
      <c r="ABA4" s="252" t="s">
        <v>1688</v>
      </c>
      <c r="ABB4" s="252" t="s">
        <v>1689</v>
      </c>
      <c r="ABC4" s="252" t="s">
        <v>1690</v>
      </c>
      <c r="ABD4" s="252" t="s">
        <v>1691</v>
      </c>
      <c r="ABE4" s="252" t="s">
        <v>1692</v>
      </c>
      <c r="ABF4" s="252" t="s">
        <v>1693</v>
      </c>
      <c r="ABG4" s="252" t="s">
        <v>1694</v>
      </c>
      <c r="ABH4" s="252" t="s">
        <v>1695</v>
      </c>
      <c r="ABI4" s="252" t="s">
        <v>1696</v>
      </c>
      <c r="ABJ4" s="252" t="s">
        <v>1697</v>
      </c>
      <c r="ABK4" s="252" t="s">
        <v>1698</v>
      </c>
      <c r="ABL4" s="252" t="s">
        <v>1699</v>
      </c>
      <c r="ABM4" s="252" t="s">
        <v>1700</v>
      </c>
      <c r="ABN4" s="252" t="s">
        <v>1701</v>
      </c>
      <c r="ABO4" s="252" t="s">
        <v>1702</v>
      </c>
      <c r="ABP4" s="252" t="s">
        <v>1703</v>
      </c>
      <c r="ABQ4" s="252" t="s">
        <v>1704</v>
      </c>
      <c r="ABR4" s="252" t="s">
        <v>1705</v>
      </c>
      <c r="ABS4" s="252" t="s">
        <v>1706</v>
      </c>
      <c r="ABT4" s="252" t="s">
        <v>1707</v>
      </c>
      <c r="ABU4" s="252" t="s">
        <v>1708</v>
      </c>
      <c r="ABV4" s="252" t="s">
        <v>1709</v>
      </c>
      <c r="ABW4" s="252" t="s">
        <v>1710</v>
      </c>
      <c r="ABX4" s="252" t="s">
        <v>1711</v>
      </c>
      <c r="ABY4" s="252" t="s">
        <v>1712</v>
      </c>
      <c r="ABZ4" s="252" t="s">
        <v>1713</v>
      </c>
      <c r="ACA4" s="252" t="s">
        <v>1714</v>
      </c>
      <c r="ACB4" s="252" t="s">
        <v>1715</v>
      </c>
      <c r="ACC4" s="252" t="s">
        <v>1716</v>
      </c>
      <c r="ACD4" s="252" t="s">
        <v>1717</v>
      </c>
      <c r="ACE4" s="252" t="s">
        <v>1718</v>
      </c>
      <c r="ACF4" s="252" t="s">
        <v>1719</v>
      </c>
      <c r="ACG4" s="252" t="s">
        <v>1720</v>
      </c>
      <c r="ACH4" s="252" t="s">
        <v>1721</v>
      </c>
      <c r="ACI4" s="252" t="s">
        <v>1722</v>
      </c>
      <c r="ACJ4" s="252" t="s">
        <v>1723</v>
      </c>
      <c r="ACK4" s="252" t="s">
        <v>1724</v>
      </c>
      <c r="ACL4" s="252" t="s">
        <v>1725</v>
      </c>
      <c r="ACM4" s="252" t="s">
        <v>1726</v>
      </c>
      <c r="ACN4" s="252" t="s">
        <v>1727</v>
      </c>
      <c r="ACO4" s="252" t="s">
        <v>1728</v>
      </c>
      <c r="ACP4" s="252" t="s">
        <v>1729</v>
      </c>
      <c r="ACQ4" s="252" t="s">
        <v>1730</v>
      </c>
      <c r="ACR4" s="252" t="s">
        <v>1731</v>
      </c>
      <c r="ACS4" s="252" t="s">
        <v>1732</v>
      </c>
      <c r="ACT4" s="252" t="s">
        <v>1733</v>
      </c>
      <c r="ACU4" s="252" t="s">
        <v>1734</v>
      </c>
      <c r="ACV4" s="252" t="s">
        <v>1735</v>
      </c>
      <c r="ACW4" s="252" t="s">
        <v>1736</v>
      </c>
      <c r="ACX4" s="252" t="s">
        <v>1737</v>
      </c>
      <c r="ACY4" s="252" t="s">
        <v>1738</v>
      </c>
      <c r="ACZ4" s="252" t="s">
        <v>1739</v>
      </c>
      <c r="ADA4" s="252" t="s">
        <v>1740</v>
      </c>
      <c r="ADB4" s="252" t="s">
        <v>1741</v>
      </c>
      <c r="ADC4" s="252" t="s">
        <v>1742</v>
      </c>
      <c r="ADD4" s="252" t="s">
        <v>1590</v>
      </c>
      <c r="ADE4" s="252" t="s">
        <v>1743</v>
      </c>
      <c r="ADF4" s="252" t="s">
        <v>1744</v>
      </c>
      <c r="ADG4" s="252" t="s">
        <v>1745</v>
      </c>
      <c r="ADH4" s="252" t="s">
        <v>1746</v>
      </c>
      <c r="ADI4" s="252" t="s">
        <v>1747</v>
      </c>
      <c r="ADJ4" s="252" t="s">
        <v>1748</v>
      </c>
      <c r="ADK4" s="252" t="s">
        <v>1749</v>
      </c>
      <c r="ADL4" s="252" t="s">
        <v>1750</v>
      </c>
      <c r="ADM4" s="252" t="s">
        <v>1200</v>
      </c>
      <c r="ADN4" s="252" t="s">
        <v>1751</v>
      </c>
      <c r="ADO4" s="252" t="s">
        <v>1752</v>
      </c>
      <c r="ADP4" s="252" t="s">
        <v>1753</v>
      </c>
      <c r="ADQ4" s="252" t="s">
        <v>1754</v>
      </c>
      <c r="ADR4" s="252" t="s">
        <v>1755</v>
      </c>
      <c r="ADS4" s="252" t="s">
        <v>1756</v>
      </c>
      <c r="ADT4" s="252" t="s">
        <v>2036</v>
      </c>
      <c r="ADU4" s="252" t="s">
        <v>1757</v>
      </c>
      <c r="ADV4" s="252" t="s">
        <v>1758</v>
      </c>
      <c r="ADW4" s="252" t="s">
        <v>1759</v>
      </c>
      <c r="ADX4" s="252" t="s">
        <v>1760</v>
      </c>
      <c r="ADY4" s="252" t="s">
        <v>1761</v>
      </c>
      <c r="ADZ4" s="252" t="s">
        <v>2037</v>
      </c>
      <c r="AEA4" s="252" t="s">
        <v>1762</v>
      </c>
      <c r="AEB4" s="252" t="s">
        <v>1763</v>
      </c>
      <c r="AEC4" s="252" t="s">
        <v>1764</v>
      </c>
      <c r="AED4" s="252" t="s">
        <v>1765</v>
      </c>
      <c r="AEE4" s="252" t="s">
        <v>1766</v>
      </c>
      <c r="AEF4" s="252" t="s">
        <v>1767</v>
      </c>
      <c r="AEG4" s="252" t="s">
        <v>1768</v>
      </c>
      <c r="AEH4" s="252" t="s">
        <v>1769</v>
      </c>
      <c r="AEI4" s="252" t="s">
        <v>1770</v>
      </c>
      <c r="AEJ4" s="252" t="s">
        <v>1771</v>
      </c>
      <c r="AEK4" s="252" t="s">
        <v>1772</v>
      </c>
      <c r="AEL4" s="252" t="s">
        <v>1773</v>
      </c>
      <c r="AEM4" s="252" t="s">
        <v>1774</v>
      </c>
      <c r="AEN4" s="252" t="s">
        <v>1775</v>
      </c>
      <c r="AEO4" s="252" t="s">
        <v>1776</v>
      </c>
      <c r="AEP4" s="252" t="s">
        <v>1777</v>
      </c>
      <c r="AEQ4" s="252" t="s">
        <v>1778</v>
      </c>
      <c r="AER4" s="252" t="s">
        <v>1779</v>
      </c>
      <c r="AES4" s="252" t="s">
        <v>1780</v>
      </c>
      <c r="AET4" s="252" t="s">
        <v>1781</v>
      </c>
      <c r="AEU4" s="252" t="s">
        <v>1782</v>
      </c>
      <c r="AEV4" s="252" t="s">
        <v>1783</v>
      </c>
      <c r="AEW4" s="252" t="s">
        <v>1784</v>
      </c>
      <c r="AEX4" s="252" t="s">
        <v>1785</v>
      </c>
      <c r="AEY4" s="252" t="s">
        <v>1786</v>
      </c>
      <c r="AEZ4" s="252" t="s">
        <v>1787</v>
      </c>
      <c r="AFA4" s="252" t="s">
        <v>1788</v>
      </c>
      <c r="AFB4" s="252" t="s">
        <v>1789</v>
      </c>
      <c r="AFC4" s="252" t="s">
        <v>1790</v>
      </c>
      <c r="AFD4" s="252" t="s">
        <v>1791</v>
      </c>
      <c r="AFE4" s="252" t="s">
        <v>1792</v>
      </c>
      <c r="AFF4" s="252" t="s">
        <v>1793</v>
      </c>
      <c r="AFG4" s="252" t="s">
        <v>1794</v>
      </c>
      <c r="AFH4" s="252" t="s">
        <v>1795</v>
      </c>
      <c r="AFI4" s="252" t="s">
        <v>1796</v>
      </c>
      <c r="AFJ4" s="252" t="s">
        <v>1797</v>
      </c>
      <c r="AFK4" s="252" t="s">
        <v>1798</v>
      </c>
      <c r="AFL4" s="252" t="s">
        <v>1799</v>
      </c>
      <c r="AFM4" s="252" t="s">
        <v>1800</v>
      </c>
      <c r="AFN4" s="252" t="s">
        <v>1801</v>
      </c>
      <c r="AFO4" s="252" t="s">
        <v>1802</v>
      </c>
      <c r="AFP4" s="252" t="s">
        <v>1803</v>
      </c>
      <c r="AFQ4" s="252" t="s">
        <v>1804</v>
      </c>
      <c r="AFR4" s="252" t="s">
        <v>1805</v>
      </c>
      <c r="AFS4" s="252" t="s">
        <v>1806</v>
      </c>
      <c r="AFT4" s="252" t="s">
        <v>1807</v>
      </c>
      <c r="AFU4" s="252" t="s">
        <v>1808</v>
      </c>
      <c r="AFV4" s="252" t="s">
        <v>1809</v>
      </c>
      <c r="AFW4" s="252" t="s">
        <v>1810</v>
      </c>
      <c r="AFX4" s="252" t="s">
        <v>1811</v>
      </c>
      <c r="AFY4" s="252" t="s">
        <v>1812</v>
      </c>
      <c r="AFZ4" s="252" t="s">
        <v>1813</v>
      </c>
      <c r="AGA4" s="252" t="s">
        <v>1814</v>
      </c>
      <c r="AGB4" s="252" t="s">
        <v>1815</v>
      </c>
      <c r="AGC4" s="252" t="s">
        <v>1816</v>
      </c>
      <c r="AGD4" s="252" t="s">
        <v>1817</v>
      </c>
      <c r="AGE4" s="252" t="s">
        <v>1818</v>
      </c>
      <c r="AGF4" s="252" t="s">
        <v>1819</v>
      </c>
      <c r="AGG4" s="252" t="s">
        <v>1820</v>
      </c>
      <c r="AGH4" s="252" t="s">
        <v>1821</v>
      </c>
      <c r="AGI4" s="252" t="s">
        <v>1822</v>
      </c>
      <c r="AGJ4" s="252" t="s">
        <v>1823</v>
      </c>
      <c r="AGK4" s="252" t="s">
        <v>1824</v>
      </c>
      <c r="AGL4" s="252" t="s">
        <v>1825</v>
      </c>
      <c r="AGM4" s="252" t="s">
        <v>1826</v>
      </c>
      <c r="AGN4" s="252" t="s">
        <v>1827</v>
      </c>
      <c r="AGO4" s="252" t="s">
        <v>1828</v>
      </c>
      <c r="AGP4" s="252" t="s">
        <v>1829</v>
      </c>
      <c r="AGQ4" s="252" t="s">
        <v>1830</v>
      </c>
      <c r="AGR4" s="252" t="s">
        <v>1831</v>
      </c>
      <c r="AGS4" s="252" t="s">
        <v>1832</v>
      </c>
      <c r="AGT4" s="252" t="s">
        <v>1833</v>
      </c>
      <c r="AGU4" s="252" t="s">
        <v>1834</v>
      </c>
      <c r="AGV4" s="252" t="s">
        <v>1835</v>
      </c>
      <c r="AGW4" s="252" t="s">
        <v>1836</v>
      </c>
      <c r="AGX4" s="252" t="s">
        <v>1837</v>
      </c>
      <c r="AGY4" s="252" t="s">
        <v>1838</v>
      </c>
      <c r="AGZ4" s="252" t="s">
        <v>1839</v>
      </c>
      <c r="AHA4" s="252" t="s">
        <v>1840</v>
      </c>
      <c r="AHB4" s="252" t="s">
        <v>1841</v>
      </c>
      <c r="AHC4" s="252" t="s">
        <v>1842</v>
      </c>
      <c r="AHD4" s="252" t="s">
        <v>1843</v>
      </c>
      <c r="AHE4" s="252" t="s">
        <v>1844</v>
      </c>
      <c r="AHF4" s="252" t="s">
        <v>1845</v>
      </c>
      <c r="AHG4" s="252" t="s">
        <v>1846</v>
      </c>
      <c r="AHH4" s="252" t="s">
        <v>1847</v>
      </c>
      <c r="AHI4" s="252" t="s">
        <v>1848</v>
      </c>
      <c r="AHJ4" s="252" t="s">
        <v>1849</v>
      </c>
      <c r="AHK4" s="252" t="s">
        <v>1850</v>
      </c>
      <c r="AHL4" s="252" t="s">
        <v>1851</v>
      </c>
      <c r="AHM4" s="252" t="s">
        <v>1852</v>
      </c>
      <c r="AHN4" s="252" t="s">
        <v>1853</v>
      </c>
      <c r="AHO4" s="252" t="s">
        <v>1854</v>
      </c>
      <c r="AHP4" s="252" t="s">
        <v>1855</v>
      </c>
      <c r="AHQ4" s="252" t="s">
        <v>1856</v>
      </c>
      <c r="AHR4" s="252" t="s">
        <v>1857</v>
      </c>
      <c r="AHS4" s="252" t="s">
        <v>1858</v>
      </c>
      <c r="AHT4" s="252" t="s">
        <v>1859</v>
      </c>
      <c r="AHU4" s="278" t="s">
        <v>7782</v>
      </c>
      <c r="AHV4" s="278" t="s">
        <v>4465</v>
      </c>
      <c r="AHW4" s="252"/>
    </row>
    <row r="5" spans="1:907" x14ac:dyDescent="0.6">
      <c r="A5" s="279">
        <v>4</v>
      </c>
      <c r="B5" s="253" t="s">
        <v>9891</v>
      </c>
      <c r="C5" s="99" t="s">
        <v>9892</v>
      </c>
      <c r="D5" s="109">
        <v>875353525.04000008</v>
      </c>
      <c r="E5" s="109">
        <v>111547334.98999999</v>
      </c>
      <c r="F5" s="109">
        <v>190883134.25000003</v>
      </c>
      <c r="G5" s="109">
        <v>33240046.679999985</v>
      </c>
      <c r="H5" s="109">
        <v>151250562.96000004</v>
      </c>
      <c r="I5" s="109">
        <v>50972396.510000005</v>
      </c>
      <c r="J5" s="109">
        <v>101910267.96999997</v>
      </c>
      <c r="K5" s="109">
        <v>98136172.160000011</v>
      </c>
      <c r="L5" s="109">
        <v>82957444.650000006</v>
      </c>
      <c r="M5" s="109">
        <v>49320088.519999988</v>
      </c>
      <c r="N5" s="109">
        <v>44700255.840000004</v>
      </c>
      <c r="O5" s="109">
        <v>41936140.659999996</v>
      </c>
      <c r="P5" s="109">
        <v>53785617.420000032</v>
      </c>
      <c r="Q5" s="109">
        <v>36627372.839999989</v>
      </c>
      <c r="R5" s="109">
        <v>35431458.49000001</v>
      </c>
      <c r="S5" s="109">
        <v>99408659.790000021</v>
      </c>
      <c r="T5" s="109">
        <v>117365597.74000001</v>
      </c>
      <c r="U5" s="109">
        <v>19211702.120000001</v>
      </c>
      <c r="V5" s="109">
        <v>13204679.99</v>
      </c>
      <c r="W5" s="109">
        <v>487817698.71999949</v>
      </c>
      <c r="X5" s="109">
        <v>186625441.38999996</v>
      </c>
      <c r="Y5" s="109">
        <v>60824522.789999992</v>
      </c>
      <c r="Z5" s="109">
        <v>88636569.699999988</v>
      </c>
      <c r="AA5" s="109">
        <v>49548263.690000013</v>
      </c>
      <c r="AB5" s="109">
        <v>96772952.000000045</v>
      </c>
      <c r="AC5" s="109">
        <v>22054507</v>
      </c>
      <c r="AD5" s="109">
        <v>190647509.96999994</v>
      </c>
      <c r="AE5" s="109">
        <v>79038399.920000002</v>
      </c>
      <c r="AF5" s="109">
        <v>51895742.420000024</v>
      </c>
      <c r="AG5" s="109">
        <v>129682821.6600001</v>
      </c>
      <c r="AH5" s="109">
        <v>51808071.139999986</v>
      </c>
      <c r="AI5" s="109">
        <v>220937004.00999993</v>
      </c>
      <c r="AJ5" s="109">
        <v>61868456.960000001</v>
      </c>
      <c r="AK5" s="109">
        <v>60926598.300000019</v>
      </c>
      <c r="AL5" s="109">
        <v>33724997.730000019</v>
      </c>
      <c r="AM5" s="109">
        <v>68148193.88000001</v>
      </c>
      <c r="AN5" s="109">
        <v>63171440.700000003</v>
      </c>
      <c r="AO5" s="109">
        <v>27850496.189999994</v>
      </c>
      <c r="AP5" s="109">
        <v>33731264.230000004</v>
      </c>
      <c r="AQ5" s="109">
        <v>38785875.080000013</v>
      </c>
      <c r="AR5" s="109">
        <v>29549124.189999998</v>
      </c>
      <c r="AS5" s="109">
        <v>21291833.439999986</v>
      </c>
      <c r="AT5" s="109">
        <v>24097017.43</v>
      </c>
      <c r="AU5" s="109">
        <v>266011618.91000006</v>
      </c>
      <c r="AV5" s="109">
        <v>25593753.639999997</v>
      </c>
      <c r="AW5" s="109">
        <v>19609031.620000005</v>
      </c>
      <c r="AX5" s="109">
        <v>38739263.939999998</v>
      </c>
      <c r="AY5" s="109">
        <v>53207687.699999981</v>
      </c>
      <c r="AZ5" s="109">
        <v>46711985.089999996</v>
      </c>
      <c r="BA5" s="109">
        <v>29774628.73</v>
      </c>
      <c r="BB5" s="109">
        <v>25577693.630000006</v>
      </c>
      <c r="BC5" s="109">
        <v>17736572.919999998</v>
      </c>
      <c r="BD5" s="109">
        <v>22548229.719999995</v>
      </c>
      <c r="BE5" s="109">
        <v>21072393.609999996</v>
      </c>
      <c r="BF5" s="109">
        <v>23632350.140000001</v>
      </c>
      <c r="BG5" s="109">
        <v>85308628.090000018</v>
      </c>
      <c r="BH5" s="109">
        <v>17310926.070000008</v>
      </c>
      <c r="BI5" s="109">
        <v>15080469.890000001</v>
      </c>
      <c r="BJ5" s="109">
        <v>238098258.56</v>
      </c>
      <c r="BK5" s="109">
        <v>155913115.19000006</v>
      </c>
      <c r="BL5" s="109">
        <v>50640193.980000012</v>
      </c>
      <c r="BM5" s="109">
        <v>21139553.179999996</v>
      </c>
      <c r="BN5" s="109">
        <v>57534573.399999969</v>
      </c>
      <c r="BO5" s="109">
        <v>61039247.920000002</v>
      </c>
      <c r="BP5" s="109">
        <v>26160941.729999997</v>
      </c>
      <c r="BQ5" s="109">
        <v>23588584.32</v>
      </c>
      <c r="BR5" s="109">
        <v>15029998.620000003</v>
      </c>
      <c r="BS5" s="109">
        <v>348033382.8500002</v>
      </c>
      <c r="BT5" s="109">
        <v>45448732.819999993</v>
      </c>
      <c r="BU5" s="109">
        <v>56896195.019999966</v>
      </c>
      <c r="BV5" s="109">
        <v>77812130.579999983</v>
      </c>
      <c r="BW5" s="109">
        <v>57225076.469999984</v>
      </c>
      <c r="BX5" s="109">
        <v>52412632.349999994</v>
      </c>
      <c r="BY5" s="109">
        <v>22934410.590000004</v>
      </c>
      <c r="BZ5" s="109">
        <v>40361197.129999973</v>
      </c>
      <c r="CA5" s="109">
        <v>75349712.75000003</v>
      </c>
      <c r="CB5" s="109">
        <v>31402823.679999992</v>
      </c>
      <c r="CC5" s="109">
        <v>52351435.839999989</v>
      </c>
      <c r="CD5" s="109">
        <v>90818483.550000012</v>
      </c>
      <c r="CE5" s="109">
        <v>47706395.250000015</v>
      </c>
      <c r="CF5" s="109">
        <v>37681558.579999983</v>
      </c>
      <c r="CG5" s="109">
        <v>31739059.580000013</v>
      </c>
      <c r="CH5" s="109">
        <v>703779595.13</v>
      </c>
      <c r="CI5" s="109">
        <v>32968908.420000017</v>
      </c>
      <c r="CJ5" s="109">
        <v>122530233.88999996</v>
      </c>
      <c r="CK5" s="109">
        <v>38592157.860000014</v>
      </c>
      <c r="CL5" s="109">
        <v>48850972.289999999</v>
      </c>
      <c r="CM5" s="109">
        <v>32037078.400000006</v>
      </c>
      <c r="CN5" s="109">
        <v>41212257</v>
      </c>
      <c r="CO5" s="109">
        <v>81258667.349999964</v>
      </c>
      <c r="CP5" s="109">
        <v>20759566.57</v>
      </c>
      <c r="CQ5" s="109">
        <v>56268881.019999996</v>
      </c>
      <c r="CR5" s="109">
        <v>37073352.029999986</v>
      </c>
      <c r="CS5" s="109">
        <v>31694990.830000006</v>
      </c>
      <c r="CT5" s="109">
        <v>33130661.089999992</v>
      </c>
      <c r="CU5" s="109">
        <v>323286124.25999993</v>
      </c>
      <c r="CV5" s="109">
        <v>38351383.170000002</v>
      </c>
      <c r="CW5" s="109">
        <v>35566767.810000002</v>
      </c>
      <c r="CX5" s="109">
        <v>84225912.810000002</v>
      </c>
      <c r="CY5" s="109">
        <v>34076093.740000002</v>
      </c>
      <c r="CZ5" s="109">
        <v>66961801.049999982</v>
      </c>
      <c r="DA5" s="109">
        <v>18281776.629999995</v>
      </c>
      <c r="DB5" s="109">
        <v>22252286.719999999</v>
      </c>
      <c r="DC5" s="109">
        <v>170346326.10999998</v>
      </c>
      <c r="DD5" s="109">
        <v>106886401.60999988</v>
      </c>
      <c r="DE5" s="109">
        <v>34642806.700000018</v>
      </c>
      <c r="DF5" s="109">
        <v>27718328.039999992</v>
      </c>
      <c r="DG5" s="109">
        <v>72880332.080000013</v>
      </c>
      <c r="DH5" s="109">
        <v>63715694.610000007</v>
      </c>
      <c r="DI5" s="109">
        <v>67280181.960000008</v>
      </c>
      <c r="DJ5" s="109">
        <v>75002145.110000029</v>
      </c>
      <c r="DK5" s="109">
        <v>41144744.859999992</v>
      </c>
      <c r="DL5" s="109">
        <v>799490299.48000014</v>
      </c>
      <c r="DM5" s="109">
        <v>64277982.560000025</v>
      </c>
      <c r="DN5" s="109">
        <v>82389413.389999986</v>
      </c>
      <c r="DO5" s="109">
        <v>57093996.120000027</v>
      </c>
      <c r="DP5" s="109">
        <v>79905606.609999985</v>
      </c>
      <c r="DQ5" s="109">
        <v>40789970.370000027</v>
      </c>
      <c r="DR5" s="109">
        <v>150770077.93000001</v>
      </c>
      <c r="DS5" s="109">
        <v>70890386.029999986</v>
      </c>
      <c r="DT5" s="109">
        <v>123777306.58000003</v>
      </c>
      <c r="DU5" s="109">
        <v>335363351.97999996</v>
      </c>
      <c r="DV5" s="109">
        <v>68454936.150000021</v>
      </c>
      <c r="DW5" s="109">
        <v>171821592.62000006</v>
      </c>
      <c r="DX5" s="109">
        <v>214840482.62999997</v>
      </c>
      <c r="DY5" s="109">
        <v>62998858.030000009</v>
      </c>
      <c r="DZ5" s="109">
        <v>120588762.48</v>
      </c>
      <c r="EA5" s="109">
        <v>70055611.559999987</v>
      </c>
      <c r="EB5" s="109">
        <v>28456542.300000004</v>
      </c>
      <c r="EC5" s="109">
        <v>44181595.510000005</v>
      </c>
      <c r="ED5" s="109">
        <v>51159861.87999998</v>
      </c>
      <c r="EE5" s="109">
        <v>68383424.710000023</v>
      </c>
      <c r="EF5" s="109">
        <v>164707485.04000002</v>
      </c>
      <c r="EG5" s="109">
        <v>159077069.58000004</v>
      </c>
      <c r="EH5" s="109">
        <v>50286696.239999995</v>
      </c>
      <c r="EI5" s="109">
        <v>52466139.050000019</v>
      </c>
      <c r="EJ5" s="109">
        <v>54832848.380000018</v>
      </c>
      <c r="EK5" s="109">
        <v>72847243.310000002</v>
      </c>
      <c r="EL5" s="109">
        <v>88006297.260000005</v>
      </c>
      <c r="EM5" s="109">
        <v>26779538.330000006</v>
      </c>
      <c r="EN5" s="109">
        <v>50722809.420000002</v>
      </c>
      <c r="EO5" s="109">
        <v>469755910.74000013</v>
      </c>
      <c r="EP5" s="109">
        <v>31907680.32</v>
      </c>
      <c r="EQ5" s="109">
        <v>45984286.130000003</v>
      </c>
      <c r="ER5" s="109">
        <v>48567314.909999967</v>
      </c>
      <c r="ES5" s="109">
        <v>32275249.34999999</v>
      </c>
      <c r="ET5" s="109">
        <v>27199512.529999994</v>
      </c>
      <c r="EU5" s="109">
        <v>89886269.969999984</v>
      </c>
      <c r="EV5" s="109">
        <v>58728147.169999994</v>
      </c>
      <c r="EW5" s="109">
        <v>52683492.610000007</v>
      </c>
      <c r="EX5" s="109">
        <v>409980307.57000017</v>
      </c>
      <c r="EY5" s="109">
        <v>27010465.609999999</v>
      </c>
      <c r="EZ5" s="109">
        <v>42230588.830000006</v>
      </c>
      <c r="FA5" s="109">
        <v>73193964.23999998</v>
      </c>
      <c r="FB5" s="109">
        <v>90154601.910000026</v>
      </c>
      <c r="FC5" s="109">
        <v>85219215.319999993</v>
      </c>
      <c r="FD5" s="109">
        <v>59778666.480000004</v>
      </c>
      <c r="FE5" s="109">
        <v>43124806.169999994</v>
      </c>
      <c r="FF5" s="109">
        <v>34545847.299999997</v>
      </c>
      <c r="FG5" s="109">
        <v>42301056.949999996</v>
      </c>
      <c r="FH5" s="109">
        <v>34580935.809999987</v>
      </c>
      <c r="FI5" s="109">
        <v>37031572.689999998</v>
      </c>
      <c r="FJ5" s="109">
        <v>163009517.78000006</v>
      </c>
      <c r="FK5" s="109">
        <v>25734344.330000006</v>
      </c>
      <c r="FL5" s="109">
        <v>27037757.140000001</v>
      </c>
      <c r="FM5" s="109">
        <v>23876902.879999988</v>
      </c>
      <c r="FN5" s="109">
        <v>51414020.630000003</v>
      </c>
      <c r="FO5" s="109">
        <v>55882897.759999998</v>
      </c>
      <c r="FP5" s="109">
        <v>20859786.889999997</v>
      </c>
      <c r="FQ5" s="109">
        <v>12359933.489999998</v>
      </c>
      <c r="FR5" s="109">
        <v>871134977.95999932</v>
      </c>
      <c r="FS5" s="109">
        <v>34639389.849999987</v>
      </c>
      <c r="FT5" s="109">
        <v>69232853.800000012</v>
      </c>
      <c r="FU5" s="109">
        <v>52942188.230000004</v>
      </c>
      <c r="FV5" s="109">
        <v>81628170.380000025</v>
      </c>
      <c r="FW5" s="109">
        <v>34525847.019999988</v>
      </c>
      <c r="FX5" s="109">
        <v>102432334.47</v>
      </c>
      <c r="FY5" s="109">
        <v>67915944.549999997</v>
      </c>
      <c r="FZ5" s="109">
        <v>78373732.25999999</v>
      </c>
      <c r="GA5" s="109">
        <v>57186003.190000013</v>
      </c>
      <c r="GB5" s="109">
        <v>98855812.280000001</v>
      </c>
      <c r="GC5" s="109">
        <v>42144961.850000009</v>
      </c>
      <c r="GD5" s="109">
        <v>58089460.579999998</v>
      </c>
      <c r="GE5" s="109">
        <v>46869355.589999989</v>
      </c>
      <c r="GF5" s="109">
        <v>272838237.00000012</v>
      </c>
      <c r="GG5" s="109">
        <v>33085747.070000008</v>
      </c>
      <c r="GH5" s="109">
        <v>39774607.149999991</v>
      </c>
      <c r="GI5" s="109">
        <v>103090175.47000007</v>
      </c>
      <c r="GJ5" s="109">
        <v>41773664.240000024</v>
      </c>
      <c r="GK5" s="109">
        <v>35858364.820000008</v>
      </c>
      <c r="GL5" s="109">
        <v>35436653.679999992</v>
      </c>
      <c r="GM5" s="109">
        <v>86948001.61999999</v>
      </c>
      <c r="GN5" s="109">
        <v>31528497.210000005</v>
      </c>
      <c r="GO5" s="109">
        <v>31569794.039999999</v>
      </c>
      <c r="GP5" s="109">
        <v>24396106.930000003</v>
      </c>
      <c r="GQ5" s="109">
        <v>23652438.970000003</v>
      </c>
      <c r="GR5" s="109">
        <v>175863677.32999995</v>
      </c>
      <c r="GS5" s="109">
        <v>26686827.609999999</v>
      </c>
      <c r="GT5" s="109">
        <v>27426170.199999984</v>
      </c>
      <c r="GU5" s="109">
        <v>49287754.82000003</v>
      </c>
      <c r="GV5" s="109">
        <v>11929861.949999999</v>
      </c>
      <c r="GW5" s="109">
        <v>59329467.949999996</v>
      </c>
      <c r="GX5" s="109">
        <v>52627595.079999998</v>
      </c>
      <c r="GY5" s="109">
        <v>22280185.449999999</v>
      </c>
      <c r="GZ5" s="109">
        <v>64756809.080000058</v>
      </c>
      <c r="HA5" s="109">
        <v>9552017.2600000054</v>
      </c>
      <c r="HB5" s="109">
        <v>33488848.149999991</v>
      </c>
      <c r="HC5" s="109">
        <v>38825389.889999993</v>
      </c>
      <c r="HD5" s="109">
        <v>578643148.71000016</v>
      </c>
      <c r="HE5" s="109">
        <v>43232342.959999993</v>
      </c>
      <c r="HF5" s="109">
        <v>81630407.160000011</v>
      </c>
      <c r="HG5" s="109">
        <v>83350220.699999973</v>
      </c>
      <c r="HH5" s="109">
        <v>56048297.870000005</v>
      </c>
      <c r="HI5" s="109">
        <v>72016799.590000048</v>
      </c>
      <c r="HJ5" s="109">
        <v>16698964.330000002</v>
      </c>
      <c r="HK5" s="109">
        <v>8783600.4499999993</v>
      </c>
      <c r="HL5" s="109">
        <v>354910941.80999988</v>
      </c>
      <c r="HM5" s="109">
        <v>86333391.820000023</v>
      </c>
      <c r="HN5" s="109">
        <v>121101349.34999996</v>
      </c>
      <c r="HO5" s="109">
        <v>50719246.030000001</v>
      </c>
      <c r="HP5" s="109">
        <v>33910639.149999999</v>
      </c>
      <c r="HQ5" s="109">
        <v>41063584.369999997</v>
      </c>
      <c r="HR5" s="109">
        <v>51075115.749999993</v>
      </c>
      <c r="HS5" s="109">
        <v>24900417.420000002</v>
      </c>
      <c r="HT5" s="109">
        <v>380770794.25000018</v>
      </c>
      <c r="HU5" s="109">
        <v>113159212.11999997</v>
      </c>
      <c r="HV5" s="109">
        <v>31088893.869999997</v>
      </c>
      <c r="HW5" s="109">
        <v>26738388.580000002</v>
      </c>
      <c r="HX5" s="109">
        <v>19216989.609999999</v>
      </c>
      <c r="HY5" s="109">
        <v>14318506.330000002</v>
      </c>
      <c r="HZ5" s="109">
        <v>108120940.18999998</v>
      </c>
      <c r="IA5" s="109">
        <v>27038580.889999986</v>
      </c>
      <c r="IB5" s="109">
        <v>27546009.09</v>
      </c>
      <c r="IC5" s="109">
        <v>30159934.660000004</v>
      </c>
      <c r="ID5" s="109">
        <v>32319435.879999988</v>
      </c>
      <c r="IE5" s="109">
        <v>59662877.369999982</v>
      </c>
      <c r="IF5" s="109">
        <v>12998233.770000001</v>
      </c>
      <c r="IG5" s="109">
        <v>32767908.139999982</v>
      </c>
      <c r="IH5" s="109">
        <v>11327746.879999997</v>
      </c>
      <c r="II5" s="109">
        <v>12126907.300000004</v>
      </c>
      <c r="IJ5" s="109">
        <v>303472842.0399999</v>
      </c>
      <c r="IK5" s="109">
        <v>76863932.689999938</v>
      </c>
      <c r="IL5" s="109">
        <v>56797194.270000011</v>
      </c>
      <c r="IM5" s="109">
        <v>112706117.59000003</v>
      </c>
      <c r="IN5" s="109">
        <v>132631223.64000002</v>
      </c>
      <c r="IO5" s="109">
        <v>34423070.719999984</v>
      </c>
      <c r="IP5" s="109">
        <v>30300291.820000008</v>
      </c>
      <c r="IQ5" s="109">
        <v>19864674.040000003</v>
      </c>
      <c r="IR5" s="109">
        <v>30462669.74000001</v>
      </c>
      <c r="IS5" s="109">
        <v>25896937.120000005</v>
      </c>
      <c r="IT5" s="109">
        <v>38915837.959999993</v>
      </c>
      <c r="IU5" s="109">
        <v>431355900.03000009</v>
      </c>
      <c r="IV5" s="109">
        <v>59840490.489999905</v>
      </c>
      <c r="IW5" s="109">
        <v>43609659.679999992</v>
      </c>
      <c r="IX5" s="109">
        <v>30332141.150000025</v>
      </c>
      <c r="IY5" s="109">
        <v>37259694.959999993</v>
      </c>
      <c r="IZ5" s="109">
        <v>13245998.419999998</v>
      </c>
      <c r="JA5" s="109">
        <v>24367145.839999996</v>
      </c>
      <c r="JB5" s="109">
        <v>14434948.449999997</v>
      </c>
      <c r="JC5" s="109">
        <v>18183237.409999996</v>
      </c>
      <c r="JD5" s="109">
        <v>25449535.739999995</v>
      </c>
      <c r="JE5" s="109">
        <v>50938380.93999999</v>
      </c>
      <c r="JF5" s="109">
        <v>15575141.280000001</v>
      </c>
      <c r="JG5" s="109">
        <v>63271364.989999972</v>
      </c>
      <c r="JH5" s="109">
        <v>52259800.459999979</v>
      </c>
      <c r="JI5" s="109">
        <v>31196441.600000009</v>
      </c>
      <c r="JJ5" s="109">
        <v>26139244.349999998</v>
      </c>
      <c r="JK5" s="109">
        <v>16647864.710000001</v>
      </c>
      <c r="JL5" s="109">
        <v>12111929.18</v>
      </c>
      <c r="JM5" s="109">
        <v>113514019.81999992</v>
      </c>
      <c r="JN5" s="109">
        <v>14781999.890000008</v>
      </c>
      <c r="JO5" s="109">
        <v>14511576.120000005</v>
      </c>
      <c r="JP5" s="109">
        <v>35256590.339999989</v>
      </c>
      <c r="JQ5" s="109">
        <v>22291727.610000003</v>
      </c>
      <c r="JR5" s="109">
        <v>31181310.050000019</v>
      </c>
      <c r="JS5" s="109">
        <v>13729203.419999987</v>
      </c>
      <c r="JT5" s="109">
        <v>521199359.19</v>
      </c>
      <c r="JU5" s="109">
        <v>214245858.54999998</v>
      </c>
      <c r="JV5" s="109">
        <v>22742562.450000003</v>
      </c>
      <c r="JW5" s="109">
        <v>14354658.089999998</v>
      </c>
      <c r="JX5" s="109">
        <v>62346021.600000024</v>
      </c>
      <c r="JY5" s="109">
        <v>17389329.660000004</v>
      </c>
      <c r="JZ5" s="109">
        <v>102293773.71000001</v>
      </c>
      <c r="KA5" s="109">
        <v>59618024.150000006</v>
      </c>
      <c r="KB5" s="109">
        <v>25044771.210000001</v>
      </c>
      <c r="KC5" s="109">
        <v>26634114.680000007</v>
      </c>
      <c r="KD5" s="109">
        <v>53385270.770000003</v>
      </c>
      <c r="KE5" s="109">
        <v>50567485.120000005</v>
      </c>
      <c r="KF5" s="109">
        <v>16133249.820000002</v>
      </c>
      <c r="KG5" s="109">
        <v>13062863.859999999</v>
      </c>
      <c r="KH5" s="109">
        <v>27738337.900000006</v>
      </c>
      <c r="KI5" s="109">
        <v>33485752.100000013</v>
      </c>
      <c r="KJ5" s="109">
        <v>678536623.75</v>
      </c>
      <c r="KK5" s="109">
        <v>147514208.92000002</v>
      </c>
      <c r="KL5" s="109">
        <v>37266564.289999992</v>
      </c>
      <c r="KM5" s="109">
        <v>43123231.690000005</v>
      </c>
      <c r="KN5" s="109">
        <v>47159183.300000019</v>
      </c>
      <c r="KO5" s="109">
        <v>54071243.729999989</v>
      </c>
      <c r="KP5" s="109">
        <v>180606497.05999994</v>
      </c>
      <c r="KQ5" s="109">
        <v>28621445.00999999</v>
      </c>
      <c r="KR5" s="109">
        <v>16053195.150000002</v>
      </c>
      <c r="KS5" s="109">
        <v>137387400.95999998</v>
      </c>
      <c r="KT5" s="109">
        <v>31754007.999999996</v>
      </c>
      <c r="KU5" s="109">
        <v>43879616.370000005</v>
      </c>
      <c r="KV5" s="109">
        <v>119579677.05000004</v>
      </c>
      <c r="KW5" s="109">
        <v>40984075.350000001</v>
      </c>
      <c r="KX5" s="109">
        <v>55560693.160000011</v>
      </c>
      <c r="KY5" s="109">
        <v>265926925.36999997</v>
      </c>
      <c r="KZ5" s="109">
        <v>65605747.07</v>
      </c>
      <c r="LA5" s="109">
        <v>201280986.40999994</v>
      </c>
      <c r="LB5" s="109">
        <v>14778029.349999998</v>
      </c>
      <c r="LC5" s="109">
        <v>14208817.000000007</v>
      </c>
      <c r="LD5" s="109">
        <v>81559132.189999998</v>
      </c>
      <c r="LE5" s="109">
        <v>68279387.549999982</v>
      </c>
      <c r="LF5" s="109">
        <v>30344130.81000001</v>
      </c>
      <c r="LG5" s="109">
        <v>54077239.919999994</v>
      </c>
      <c r="LH5" s="109">
        <v>32339460.479999997</v>
      </c>
      <c r="LI5" s="109">
        <v>577403116.03000009</v>
      </c>
      <c r="LJ5" s="109">
        <v>72297995.529999986</v>
      </c>
      <c r="LK5" s="109">
        <v>183831881.75000015</v>
      </c>
      <c r="LL5" s="109">
        <v>86476738.429999948</v>
      </c>
      <c r="LM5" s="109">
        <v>20035383.390000001</v>
      </c>
      <c r="LN5" s="109">
        <v>21678016.729999989</v>
      </c>
      <c r="LO5" s="109">
        <v>9581088.2199999988</v>
      </c>
      <c r="LP5" s="109">
        <v>32758021.319999974</v>
      </c>
      <c r="LQ5" s="109">
        <v>28758590.449999992</v>
      </c>
      <c r="LR5" s="109">
        <v>53440246.110000029</v>
      </c>
      <c r="LS5" s="109">
        <v>25692149.559999991</v>
      </c>
      <c r="LT5" s="109">
        <v>113024515.79999986</v>
      </c>
      <c r="LU5" s="109">
        <v>37188131.070000015</v>
      </c>
      <c r="LV5" s="109">
        <v>16538049.800000001</v>
      </c>
      <c r="LW5" s="109">
        <v>436541106.28999996</v>
      </c>
      <c r="LX5" s="109">
        <v>194907656.76999998</v>
      </c>
      <c r="LY5" s="109">
        <v>615764883.87999976</v>
      </c>
      <c r="LZ5" s="109">
        <v>142029811.74000004</v>
      </c>
      <c r="MA5" s="109">
        <v>80022660.019999981</v>
      </c>
      <c r="MB5" s="109">
        <v>87109591.450000063</v>
      </c>
      <c r="MC5" s="109">
        <v>49673626.81000004</v>
      </c>
      <c r="MD5" s="109">
        <v>48930227.039999984</v>
      </c>
      <c r="ME5" s="109">
        <v>46938104.460000016</v>
      </c>
      <c r="MF5" s="109">
        <v>52969233.200000018</v>
      </c>
      <c r="MG5" s="109">
        <v>103168752.51999997</v>
      </c>
      <c r="MH5" s="109">
        <v>47103610.649999991</v>
      </c>
      <c r="MI5" s="109">
        <v>678487091.26999998</v>
      </c>
      <c r="MJ5" s="109">
        <v>56836613.670000009</v>
      </c>
      <c r="MK5" s="109">
        <v>28470667.129999988</v>
      </c>
      <c r="ML5" s="109">
        <v>27838434.460000001</v>
      </c>
      <c r="MM5" s="109">
        <v>28380178.899999987</v>
      </c>
      <c r="MN5" s="109">
        <v>45237669.600000009</v>
      </c>
      <c r="MO5" s="109">
        <v>25417931.74000001</v>
      </c>
      <c r="MP5" s="109">
        <v>29269820.719999995</v>
      </c>
      <c r="MQ5" s="109">
        <v>63985319.679999977</v>
      </c>
      <c r="MR5" s="109">
        <v>42787113.029999994</v>
      </c>
      <c r="MS5" s="109">
        <v>32785232.239999995</v>
      </c>
      <c r="MT5" s="109">
        <v>27414820.210000012</v>
      </c>
      <c r="MU5" s="109">
        <v>277167640.39999998</v>
      </c>
      <c r="MV5" s="109">
        <v>37277552.600000001</v>
      </c>
      <c r="MW5" s="109">
        <v>38574933.109999985</v>
      </c>
      <c r="MX5" s="109">
        <v>70001292.13000001</v>
      </c>
      <c r="MY5" s="109">
        <v>73695600.669999987</v>
      </c>
      <c r="MZ5" s="109">
        <v>38621082.919999994</v>
      </c>
      <c r="NA5" s="109">
        <v>98662148.000000015</v>
      </c>
      <c r="NB5" s="109">
        <v>72456509.13000001</v>
      </c>
      <c r="NC5" s="109">
        <v>63637550.870000005</v>
      </c>
      <c r="ND5" s="109">
        <v>16733323.830000004</v>
      </c>
      <c r="NE5" s="109">
        <v>14631191.420000004</v>
      </c>
      <c r="NF5" s="109">
        <v>794402721.48000002</v>
      </c>
      <c r="NG5" s="109">
        <v>122970537.66999996</v>
      </c>
      <c r="NH5" s="109">
        <v>15218218.160000004</v>
      </c>
      <c r="NI5" s="109">
        <v>370668810.65000004</v>
      </c>
      <c r="NJ5" s="109">
        <v>21658610.509999994</v>
      </c>
      <c r="NK5" s="109">
        <v>65029326.149999999</v>
      </c>
      <c r="NL5" s="109">
        <v>179527391.95999989</v>
      </c>
      <c r="NM5" s="109">
        <v>140559754.72</v>
      </c>
      <c r="NN5" s="109">
        <v>14925212.309999995</v>
      </c>
      <c r="NO5" s="109">
        <v>73127890.960000023</v>
      </c>
      <c r="NP5" s="109">
        <v>58628470.000000015</v>
      </c>
      <c r="NQ5" s="109">
        <v>40837467.439999998</v>
      </c>
      <c r="NR5" s="109">
        <v>182287056.07999998</v>
      </c>
      <c r="NS5" s="109">
        <v>18634255.809999995</v>
      </c>
      <c r="NT5" s="109">
        <v>37801373.099999987</v>
      </c>
      <c r="NU5" s="109">
        <v>34064254.839999996</v>
      </c>
      <c r="NV5" s="109">
        <v>17584548.879999995</v>
      </c>
      <c r="NW5" s="109">
        <v>11934039.429999998</v>
      </c>
      <c r="NX5" s="109">
        <v>17320155.949999999</v>
      </c>
      <c r="NY5" s="109">
        <v>272674965.10000026</v>
      </c>
      <c r="NZ5" s="109">
        <v>150311183.03000003</v>
      </c>
      <c r="OA5" s="109">
        <v>49087623.130000003</v>
      </c>
      <c r="OB5" s="109">
        <v>30777458.719999999</v>
      </c>
      <c r="OC5" s="109">
        <v>29618117.830000017</v>
      </c>
      <c r="OD5" s="109">
        <v>45030472.82</v>
      </c>
      <c r="OE5" s="109">
        <v>22475760.249999996</v>
      </c>
      <c r="OF5" s="109">
        <v>324898836.67999983</v>
      </c>
      <c r="OG5" s="109">
        <v>84367066.639999911</v>
      </c>
      <c r="OH5" s="109">
        <v>55729719.339999996</v>
      </c>
      <c r="OI5" s="109">
        <v>236675189.50999999</v>
      </c>
      <c r="OJ5" s="109">
        <v>54732083.170000017</v>
      </c>
      <c r="OK5" s="109">
        <v>57274197.75</v>
      </c>
      <c r="OL5" s="109">
        <v>83566220.379999995</v>
      </c>
      <c r="OM5" s="109">
        <v>32176977.080000006</v>
      </c>
      <c r="ON5" s="109">
        <v>41283813.510000005</v>
      </c>
      <c r="OO5" s="109">
        <v>684587716.83999979</v>
      </c>
      <c r="OP5" s="109">
        <v>149624555.24000001</v>
      </c>
      <c r="OQ5" s="109">
        <v>231062076.21000001</v>
      </c>
      <c r="OR5" s="109">
        <v>92449606.409999982</v>
      </c>
      <c r="OS5" s="109">
        <v>57415134.159999967</v>
      </c>
      <c r="OT5" s="109">
        <v>40361864.620000012</v>
      </c>
      <c r="OU5" s="109">
        <v>312216705.88000017</v>
      </c>
      <c r="OV5" s="109">
        <v>29102515.350000001</v>
      </c>
      <c r="OW5" s="109">
        <v>45089772.00999999</v>
      </c>
      <c r="OX5" s="109">
        <v>66855412.640000001</v>
      </c>
      <c r="OY5" s="109">
        <v>69950920.999999985</v>
      </c>
      <c r="OZ5" s="109">
        <v>136121762.03999999</v>
      </c>
      <c r="PA5" s="109">
        <v>41093779</v>
      </c>
      <c r="PB5" s="109">
        <v>29890119.719999995</v>
      </c>
      <c r="PC5" s="109">
        <v>34953586.07</v>
      </c>
      <c r="PD5" s="109">
        <v>351503834.37000006</v>
      </c>
      <c r="PE5" s="109">
        <v>37296121.510000005</v>
      </c>
      <c r="PF5" s="109">
        <v>63256343.540000021</v>
      </c>
      <c r="PG5" s="109">
        <v>15208868.730000004</v>
      </c>
      <c r="PH5" s="109">
        <v>58365314.660000011</v>
      </c>
      <c r="PI5" s="109">
        <v>93853319.660000011</v>
      </c>
      <c r="PJ5" s="109">
        <v>46302834.110000007</v>
      </c>
      <c r="PK5" s="109">
        <v>37881705.789999999</v>
      </c>
      <c r="PL5" s="109">
        <v>52734893.760000005</v>
      </c>
      <c r="PM5" s="109">
        <v>58944998.290000007</v>
      </c>
      <c r="PN5" s="109">
        <v>70223035.98999998</v>
      </c>
      <c r="PO5" s="109">
        <v>90463494.150000006</v>
      </c>
      <c r="PP5" s="109">
        <v>26314932.999999993</v>
      </c>
      <c r="PQ5" s="109">
        <v>129237817.14999999</v>
      </c>
      <c r="PR5" s="109">
        <v>34071197.880000025</v>
      </c>
      <c r="PS5" s="109">
        <v>25926677.230000012</v>
      </c>
      <c r="PT5" s="109">
        <v>22005077.32</v>
      </c>
      <c r="PU5" s="109">
        <v>27111105.580000006</v>
      </c>
      <c r="PV5" s="109">
        <v>1192210987.1900001</v>
      </c>
      <c r="PW5" s="109">
        <v>32830242.789999995</v>
      </c>
      <c r="PX5" s="109">
        <v>25163638.319999997</v>
      </c>
      <c r="PY5" s="109">
        <v>68439859.289999992</v>
      </c>
      <c r="PZ5" s="109">
        <v>286075549.04999995</v>
      </c>
      <c r="QA5" s="109">
        <v>60562609.790000007</v>
      </c>
      <c r="QB5" s="109">
        <v>66330920.800000034</v>
      </c>
      <c r="QC5" s="109">
        <v>41546342.149999991</v>
      </c>
      <c r="QD5" s="109">
        <v>95414033.439999998</v>
      </c>
      <c r="QE5" s="109">
        <v>23251150.860000007</v>
      </c>
      <c r="QF5" s="109">
        <v>104643081.52</v>
      </c>
      <c r="QG5" s="109">
        <v>34679902.879999995</v>
      </c>
      <c r="QH5" s="109">
        <v>42691193.819999985</v>
      </c>
      <c r="QI5" s="109">
        <v>60072552.059999987</v>
      </c>
      <c r="QJ5" s="109">
        <v>62893022.409999996</v>
      </c>
      <c r="QK5" s="109">
        <v>70495070.870000035</v>
      </c>
      <c r="QL5" s="109">
        <v>36528066.069999993</v>
      </c>
      <c r="QM5" s="109">
        <v>39035603.449999996</v>
      </c>
      <c r="QN5" s="109">
        <v>31853533.969999995</v>
      </c>
      <c r="QO5" s="109">
        <v>122701278.83000004</v>
      </c>
      <c r="QP5" s="109">
        <v>116666655.78</v>
      </c>
      <c r="QQ5" s="109">
        <v>24294823.350000005</v>
      </c>
      <c r="QR5" s="109">
        <v>18652648.73</v>
      </c>
      <c r="QS5" s="109">
        <v>19981638.379999999</v>
      </c>
      <c r="QT5" s="109">
        <v>24436451.919999994</v>
      </c>
      <c r="QU5" s="109">
        <v>20692480.080000006</v>
      </c>
      <c r="QV5" s="109">
        <v>500970119.05000013</v>
      </c>
      <c r="QW5" s="109">
        <v>28603217.259999998</v>
      </c>
      <c r="QX5" s="109">
        <v>81940246.089999974</v>
      </c>
      <c r="QY5" s="109">
        <v>46710500.949999988</v>
      </c>
      <c r="QZ5" s="109">
        <v>70805967.830000013</v>
      </c>
      <c r="RA5" s="109">
        <v>134105525.83000004</v>
      </c>
      <c r="RB5" s="109">
        <v>42338021.639999986</v>
      </c>
      <c r="RC5" s="109">
        <v>76504979.240000039</v>
      </c>
      <c r="RD5" s="109">
        <v>86299626.790000007</v>
      </c>
      <c r="RE5" s="109">
        <v>20933660.70999999</v>
      </c>
      <c r="RF5" s="109">
        <v>39606987.580000006</v>
      </c>
      <c r="RG5" s="109">
        <v>35548778.270000003</v>
      </c>
      <c r="RH5" s="109">
        <v>27649190.719999999</v>
      </c>
      <c r="RI5" s="109">
        <v>830083149.94999981</v>
      </c>
      <c r="RJ5" s="109">
        <v>99750111.729999989</v>
      </c>
      <c r="RK5" s="109">
        <v>49058532.099999987</v>
      </c>
      <c r="RL5" s="109">
        <v>62435654.419999972</v>
      </c>
      <c r="RM5" s="109">
        <v>63206561.350000016</v>
      </c>
      <c r="RN5" s="109">
        <v>60669730.540000007</v>
      </c>
      <c r="RO5" s="109">
        <v>116108439.78999993</v>
      </c>
      <c r="RP5" s="109">
        <v>55023599.920000024</v>
      </c>
      <c r="RQ5" s="109">
        <v>69072739.500000015</v>
      </c>
      <c r="RR5" s="109">
        <v>110722609.27999997</v>
      </c>
      <c r="RS5" s="109">
        <v>133783627.03</v>
      </c>
      <c r="RT5" s="109">
        <v>22284418.309999999</v>
      </c>
      <c r="RU5" s="109">
        <v>34257135.269999988</v>
      </c>
      <c r="RV5" s="109">
        <v>65518785.89000003</v>
      </c>
      <c r="RW5" s="109">
        <v>31765536.359999992</v>
      </c>
      <c r="RX5" s="109">
        <v>32141383.829999998</v>
      </c>
      <c r="RY5" s="109">
        <v>35565209.329999998</v>
      </c>
      <c r="RZ5" s="109">
        <v>28358465.73</v>
      </c>
      <c r="SA5" s="109">
        <v>26309929.019999996</v>
      </c>
      <c r="SB5" s="109">
        <v>30843248.929999996</v>
      </c>
      <c r="SC5" s="109">
        <v>263286103.12999994</v>
      </c>
      <c r="SD5" s="109">
        <v>43746459.909999996</v>
      </c>
      <c r="SE5" s="109">
        <v>40870425.910000011</v>
      </c>
      <c r="SF5" s="109">
        <v>30603459.449999988</v>
      </c>
      <c r="SG5" s="109">
        <v>25665362.359999992</v>
      </c>
      <c r="SH5" s="109">
        <v>35515970.449999996</v>
      </c>
      <c r="SI5" s="109">
        <v>49692474.579999983</v>
      </c>
      <c r="SJ5" s="109">
        <v>89508272.180000037</v>
      </c>
      <c r="SK5" s="109">
        <v>41854502.620000027</v>
      </c>
      <c r="SL5" s="109">
        <v>58387736.240000002</v>
      </c>
      <c r="SM5" s="109">
        <v>82370464.009999961</v>
      </c>
      <c r="SN5" s="109">
        <v>15617524.139999995</v>
      </c>
      <c r="SO5" s="109">
        <v>253980902.04999998</v>
      </c>
      <c r="SP5" s="109">
        <v>55184765.780000016</v>
      </c>
      <c r="SQ5" s="109">
        <v>99209383.680000007</v>
      </c>
      <c r="SR5" s="109">
        <v>73875239.830000013</v>
      </c>
      <c r="SS5" s="109">
        <v>40243496.480000004</v>
      </c>
      <c r="ST5" s="109">
        <v>47904240.68</v>
      </c>
      <c r="SU5" s="109">
        <v>37200990</v>
      </c>
      <c r="SV5" s="109">
        <v>20229997.57</v>
      </c>
      <c r="SW5" s="109">
        <v>352259262.98000008</v>
      </c>
      <c r="SX5" s="109">
        <v>45282503.18</v>
      </c>
      <c r="SY5" s="109">
        <v>61811279.300000004</v>
      </c>
      <c r="SZ5" s="109">
        <v>59977786.260000005</v>
      </c>
      <c r="TA5" s="109">
        <v>23917126.140000001</v>
      </c>
      <c r="TB5" s="109">
        <v>31650632.22000001</v>
      </c>
      <c r="TC5" s="109">
        <v>21278972.520000007</v>
      </c>
      <c r="TD5" s="109">
        <v>110900095.57000002</v>
      </c>
      <c r="TE5" s="109">
        <v>36690406.590000004</v>
      </c>
      <c r="TF5" s="109">
        <v>41196148.189999998</v>
      </c>
      <c r="TG5" s="109">
        <v>57110597.690000013</v>
      </c>
      <c r="TH5" s="109">
        <v>65901766.769999996</v>
      </c>
      <c r="TI5" s="109">
        <v>44386034.670000002</v>
      </c>
      <c r="TJ5" s="109">
        <v>31723285.489999995</v>
      </c>
      <c r="TK5" s="109">
        <v>924948435.38000011</v>
      </c>
      <c r="TL5" s="109">
        <v>46030800.860000014</v>
      </c>
      <c r="TM5" s="109">
        <v>26868184.580000013</v>
      </c>
      <c r="TN5" s="109">
        <v>67569230.810000032</v>
      </c>
      <c r="TO5" s="109">
        <v>47889102.179999992</v>
      </c>
      <c r="TP5" s="109">
        <v>34299048.639999986</v>
      </c>
      <c r="TQ5" s="109">
        <v>16646085.09</v>
      </c>
      <c r="TR5" s="109">
        <v>214609091.77999997</v>
      </c>
      <c r="TS5" s="109">
        <v>39618499.270000003</v>
      </c>
      <c r="TT5" s="109">
        <v>73386607.13000001</v>
      </c>
      <c r="TU5" s="109">
        <v>57974854.859999992</v>
      </c>
      <c r="TV5" s="109">
        <v>41826506.069999993</v>
      </c>
      <c r="TW5" s="109">
        <v>20083030.319999997</v>
      </c>
      <c r="TX5" s="109">
        <v>27083509.119999997</v>
      </c>
      <c r="TY5" s="109">
        <v>36127427.069999993</v>
      </c>
      <c r="TZ5" s="109">
        <v>35121098.949999996</v>
      </c>
      <c r="UA5" s="109">
        <v>194728554.37999994</v>
      </c>
      <c r="UB5" s="109">
        <v>35713427.789999992</v>
      </c>
      <c r="UC5" s="109">
        <v>314601088.56000012</v>
      </c>
      <c r="UD5" s="109">
        <v>102210216.22000001</v>
      </c>
      <c r="UE5" s="109">
        <v>32094092.030000001</v>
      </c>
      <c r="UF5" s="109">
        <v>50517342.390000001</v>
      </c>
      <c r="UG5" s="109">
        <v>224234248.25</v>
      </c>
      <c r="UH5" s="109">
        <v>31593966.999999996</v>
      </c>
      <c r="UI5" s="109">
        <v>20050137.590000004</v>
      </c>
      <c r="UJ5" s="109">
        <v>44343586.230000004</v>
      </c>
      <c r="UK5" s="109">
        <v>34243503.160000004</v>
      </c>
      <c r="UL5" s="109">
        <v>246155845.06000009</v>
      </c>
      <c r="UM5" s="109">
        <v>77702533.000000015</v>
      </c>
      <c r="UN5" s="109">
        <v>50164691.049999982</v>
      </c>
      <c r="UO5" s="109">
        <v>104697101.70999998</v>
      </c>
      <c r="UP5" s="109">
        <v>71595366.200000033</v>
      </c>
      <c r="UQ5" s="109">
        <v>44618863.699999996</v>
      </c>
      <c r="UR5" s="109">
        <v>1317281282.1400003</v>
      </c>
      <c r="US5" s="109">
        <v>71083903.410000011</v>
      </c>
      <c r="UT5" s="109">
        <v>62773442.839999989</v>
      </c>
      <c r="UU5" s="109">
        <v>240194802.03999999</v>
      </c>
      <c r="UV5" s="109">
        <v>11450829.139999999</v>
      </c>
      <c r="UW5" s="109">
        <v>45582824.269999996</v>
      </c>
      <c r="UX5" s="109">
        <v>147289693.77000004</v>
      </c>
      <c r="UY5" s="109">
        <v>36340065.959999993</v>
      </c>
      <c r="UZ5" s="109">
        <v>45426690.739999995</v>
      </c>
      <c r="VA5" s="109">
        <v>56314849.360000007</v>
      </c>
      <c r="VB5" s="109">
        <v>64557395.120000012</v>
      </c>
      <c r="VC5" s="109">
        <v>133247925.30000003</v>
      </c>
      <c r="VD5" s="109">
        <v>70302803.309999987</v>
      </c>
      <c r="VE5" s="109">
        <v>134405430.92000008</v>
      </c>
      <c r="VF5" s="109">
        <v>36614700.200000003</v>
      </c>
      <c r="VG5" s="109">
        <v>28614257.739999995</v>
      </c>
      <c r="VH5" s="109">
        <v>35581692.280000016</v>
      </c>
      <c r="VI5" s="109">
        <v>29809199.059999991</v>
      </c>
      <c r="VJ5" s="109">
        <v>160256254.48999998</v>
      </c>
      <c r="VK5" s="109">
        <v>35315490.040000007</v>
      </c>
      <c r="VL5" s="109">
        <v>28235099.450000007</v>
      </c>
      <c r="VM5" s="109">
        <v>16878182.700000007</v>
      </c>
      <c r="VN5" s="109">
        <v>612302936.99000001</v>
      </c>
      <c r="VO5" s="109">
        <v>43739771.299999982</v>
      </c>
      <c r="VP5" s="109">
        <v>35907017.230000019</v>
      </c>
      <c r="VQ5" s="109">
        <v>120202798.51000001</v>
      </c>
      <c r="VR5" s="109">
        <v>114891287.55</v>
      </c>
      <c r="VS5" s="109">
        <v>84815268.140000015</v>
      </c>
      <c r="VT5" s="109">
        <v>65281460.640000001</v>
      </c>
      <c r="VU5" s="109">
        <v>48927583.609999985</v>
      </c>
      <c r="VV5" s="109">
        <v>71762986.940000013</v>
      </c>
      <c r="VW5" s="109">
        <v>225914994.16999996</v>
      </c>
      <c r="VX5" s="109">
        <v>52597527.650000006</v>
      </c>
      <c r="VY5" s="109">
        <v>114275371.35000001</v>
      </c>
      <c r="VZ5" s="109">
        <v>76082454.060000002</v>
      </c>
      <c r="WA5" s="109">
        <v>42424525.570000008</v>
      </c>
      <c r="WB5" s="109">
        <v>24337449.129999999</v>
      </c>
      <c r="WC5" s="109">
        <v>1509015574.3599997</v>
      </c>
      <c r="WD5" s="109">
        <v>98296358.320000067</v>
      </c>
      <c r="WE5" s="109">
        <v>63819647.219999999</v>
      </c>
      <c r="WF5" s="109">
        <v>47660357.819999993</v>
      </c>
      <c r="WG5" s="109">
        <v>37253555.25</v>
      </c>
      <c r="WH5" s="109">
        <v>64812451.810000017</v>
      </c>
      <c r="WI5" s="109">
        <v>64295773.980000012</v>
      </c>
      <c r="WJ5" s="109">
        <v>109430812.46000002</v>
      </c>
      <c r="WK5" s="109">
        <v>55265912.990000017</v>
      </c>
      <c r="WL5" s="109">
        <v>79228906.26000002</v>
      </c>
      <c r="WM5" s="109">
        <v>37451632.920000002</v>
      </c>
      <c r="WN5" s="109">
        <v>164643792.24999997</v>
      </c>
      <c r="WO5" s="109">
        <v>51921339.639999986</v>
      </c>
      <c r="WP5" s="109">
        <v>67051069.799999982</v>
      </c>
      <c r="WQ5" s="109">
        <v>210256791.00999999</v>
      </c>
      <c r="WR5" s="109">
        <v>67580421.430000007</v>
      </c>
      <c r="WS5" s="109">
        <v>82586978.900000021</v>
      </c>
      <c r="WT5" s="109">
        <v>65542554.629999988</v>
      </c>
      <c r="WU5" s="109">
        <v>27585906.970000006</v>
      </c>
      <c r="WV5" s="109">
        <v>132878763.66999997</v>
      </c>
      <c r="WW5" s="109">
        <v>249781537.25</v>
      </c>
      <c r="WX5" s="109">
        <v>47266551.840000018</v>
      </c>
      <c r="WY5" s="109">
        <v>39829400.280000001</v>
      </c>
      <c r="WZ5" s="109">
        <v>31959044.390000001</v>
      </c>
      <c r="XA5" s="109">
        <v>48918966.360000007</v>
      </c>
      <c r="XB5" s="109">
        <v>37138643.080000006</v>
      </c>
      <c r="XC5" s="109">
        <v>32556771.350000001</v>
      </c>
      <c r="XD5" s="109">
        <v>39875033.759999998</v>
      </c>
      <c r="XE5" s="109">
        <v>231299785.4900001</v>
      </c>
      <c r="XF5" s="109">
        <v>34384395.369999997</v>
      </c>
      <c r="XG5" s="109">
        <v>31405253.089999996</v>
      </c>
      <c r="XH5" s="109">
        <v>24083041.520000003</v>
      </c>
      <c r="XI5" s="109">
        <v>29815278.949999996</v>
      </c>
      <c r="XJ5" s="109">
        <v>975069230.69000006</v>
      </c>
      <c r="XK5" s="109">
        <v>111312157.77000003</v>
      </c>
      <c r="XL5" s="109">
        <v>146472230.92000005</v>
      </c>
      <c r="XM5" s="109">
        <v>262884933.69000009</v>
      </c>
      <c r="XN5" s="109">
        <v>96712365.890000045</v>
      </c>
      <c r="XO5" s="109">
        <v>97626144.829999983</v>
      </c>
      <c r="XP5" s="109">
        <v>176407374.5</v>
      </c>
      <c r="XQ5" s="109">
        <v>109839251.18000001</v>
      </c>
      <c r="XR5" s="109">
        <v>66661578.879999995</v>
      </c>
      <c r="XS5" s="109">
        <v>168523774.37</v>
      </c>
      <c r="XT5" s="109">
        <v>177373302.22999993</v>
      </c>
      <c r="XU5" s="109">
        <v>50322256.68999999</v>
      </c>
      <c r="XV5" s="109">
        <v>33797387.640000008</v>
      </c>
      <c r="XW5" s="109">
        <v>78618597.609999955</v>
      </c>
      <c r="XX5" s="109">
        <v>65617639.089999989</v>
      </c>
      <c r="XY5" s="109">
        <v>58368861.889999993</v>
      </c>
      <c r="XZ5" s="109">
        <v>34234971.729999997</v>
      </c>
      <c r="YA5" s="109">
        <v>54227733.019999988</v>
      </c>
      <c r="YB5" s="109">
        <v>35556369.829999991</v>
      </c>
      <c r="YC5" s="109">
        <v>40717210.109999992</v>
      </c>
      <c r="YD5" s="109">
        <v>43620821.939999998</v>
      </c>
      <c r="YE5" s="109">
        <v>57303582.219999999</v>
      </c>
      <c r="YF5" s="109">
        <v>68211616.680000007</v>
      </c>
      <c r="YG5" s="109">
        <v>855326236.77000022</v>
      </c>
      <c r="YH5" s="109">
        <v>61161484.150000006</v>
      </c>
      <c r="YI5" s="109">
        <v>137394365.38999993</v>
      </c>
      <c r="YJ5" s="109">
        <v>47682470.889999986</v>
      </c>
      <c r="YK5" s="109">
        <v>274160172.0800001</v>
      </c>
      <c r="YL5" s="109">
        <v>63262943.020000003</v>
      </c>
      <c r="YM5" s="109">
        <v>126899455.14999998</v>
      </c>
      <c r="YN5" s="109">
        <v>42596493.76000002</v>
      </c>
      <c r="YO5" s="109">
        <v>159085653.64999998</v>
      </c>
      <c r="YP5" s="109">
        <v>167211324.61999997</v>
      </c>
      <c r="YQ5" s="109">
        <v>86783567.880000025</v>
      </c>
      <c r="YR5" s="109">
        <v>56935668.99000001</v>
      </c>
      <c r="YS5" s="109">
        <v>41980106.850000001</v>
      </c>
      <c r="YT5" s="109">
        <v>47611440.489999987</v>
      </c>
      <c r="YU5" s="109">
        <v>42022383.470000006</v>
      </c>
      <c r="YV5" s="109">
        <v>51544648.070000008</v>
      </c>
      <c r="YW5" s="109">
        <v>43594294.440000005</v>
      </c>
      <c r="YX5" s="109">
        <v>231252275.39000013</v>
      </c>
      <c r="YY5" s="109">
        <v>46657610.120000012</v>
      </c>
      <c r="YZ5" s="109">
        <v>49949573.74000001</v>
      </c>
      <c r="ZA5" s="109">
        <v>41258364.510000013</v>
      </c>
      <c r="ZB5" s="109">
        <v>49050235.370000012</v>
      </c>
      <c r="ZC5" s="109">
        <v>20146742.719999999</v>
      </c>
      <c r="ZD5" s="109">
        <v>20784987.820000008</v>
      </c>
      <c r="ZE5" s="109">
        <v>325280349.69999987</v>
      </c>
      <c r="ZF5" s="109">
        <v>24277002.259999994</v>
      </c>
      <c r="ZG5" s="109">
        <v>39659972.120000005</v>
      </c>
      <c r="ZH5" s="109">
        <v>27522475.830000006</v>
      </c>
      <c r="ZI5" s="109">
        <v>27378123.219999991</v>
      </c>
      <c r="ZJ5" s="109">
        <v>28222898.585000001</v>
      </c>
      <c r="ZK5" s="109">
        <v>19764022.040000003</v>
      </c>
      <c r="ZL5" s="109">
        <v>22983923.700000007</v>
      </c>
      <c r="ZM5" s="109">
        <v>98625739.383000001</v>
      </c>
      <c r="ZN5" s="109">
        <v>721854939.60000014</v>
      </c>
      <c r="ZO5" s="109">
        <v>24648266.039999999</v>
      </c>
      <c r="ZP5" s="109">
        <v>66952192.030000038</v>
      </c>
      <c r="ZQ5" s="109">
        <v>218949420.24999997</v>
      </c>
      <c r="ZR5" s="109">
        <v>119782423.39000006</v>
      </c>
      <c r="ZS5" s="109">
        <v>30356621.560000017</v>
      </c>
      <c r="ZT5" s="109">
        <v>44302880.200000003</v>
      </c>
      <c r="ZU5" s="109">
        <v>79028030.820000008</v>
      </c>
      <c r="ZV5" s="109">
        <v>81350177.710000038</v>
      </c>
      <c r="ZW5" s="109">
        <v>81254854.930000037</v>
      </c>
      <c r="ZX5" s="109">
        <v>22366289.569999997</v>
      </c>
      <c r="ZY5" s="109">
        <v>25608340.800000004</v>
      </c>
      <c r="ZZ5" s="109">
        <v>42916620.64000003</v>
      </c>
      <c r="AAA5" s="109">
        <v>52103641.210000008</v>
      </c>
      <c r="AAB5" s="109">
        <v>30513388.919999994</v>
      </c>
      <c r="AAC5" s="109">
        <v>45438167.180000015</v>
      </c>
      <c r="AAD5" s="109">
        <v>47499147.109999999</v>
      </c>
      <c r="AAE5" s="109">
        <v>28203365.730000008</v>
      </c>
      <c r="AAF5" s="109">
        <v>40606034.710000016</v>
      </c>
      <c r="AAG5" s="109">
        <v>31128014.119999997</v>
      </c>
      <c r="AAH5" s="109">
        <v>28093767.620000005</v>
      </c>
      <c r="AAI5" s="109">
        <v>19165107.549999997</v>
      </c>
      <c r="AAJ5" s="109">
        <v>253070800.98000002</v>
      </c>
      <c r="AAK5" s="109">
        <v>43240230.049999997</v>
      </c>
      <c r="AAL5" s="109">
        <v>40949958.860000007</v>
      </c>
      <c r="AAM5" s="109">
        <v>26674252.039999999</v>
      </c>
      <c r="AAN5" s="109">
        <v>34179229.50999999</v>
      </c>
      <c r="AAO5" s="109">
        <v>59050895.909999967</v>
      </c>
      <c r="AAP5" s="109">
        <v>33742721.340000004</v>
      </c>
      <c r="AAQ5" s="109">
        <v>1178173392.7099998</v>
      </c>
      <c r="AAR5" s="109">
        <v>57070212.620000005</v>
      </c>
      <c r="AAS5" s="109">
        <v>37177916.079999998</v>
      </c>
      <c r="AAT5" s="109">
        <v>110264123.25</v>
      </c>
      <c r="AAU5" s="109">
        <v>78849473.73999998</v>
      </c>
      <c r="AAV5" s="109">
        <v>56296880.509999998</v>
      </c>
      <c r="AAW5" s="109">
        <v>89082515.840000004</v>
      </c>
      <c r="AAX5" s="109">
        <v>89397953.960000008</v>
      </c>
      <c r="AAY5" s="109">
        <v>156529149.46000007</v>
      </c>
      <c r="AAZ5" s="109">
        <v>46277198.549999997</v>
      </c>
      <c r="ABA5" s="109">
        <v>73874460.99999997</v>
      </c>
      <c r="ABB5" s="109">
        <v>207623056.53000006</v>
      </c>
      <c r="ABC5" s="109">
        <v>113545685.27999997</v>
      </c>
      <c r="ABD5" s="109">
        <v>25085257.559999984</v>
      </c>
      <c r="ABE5" s="109">
        <v>49969915.420000002</v>
      </c>
      <c r="ABF5" s="109">
        <v>51007191.950000003</v>
      </c>
      <c r="ABG5" s="109">
        <v>27214712.760000005</v>
      </c>
      <c r="ABH5" s="109">
        <v>37266642.539999999</v>
      </c>
      <c r="ABI5" s="109">
        <v>30339688.599999998</v>
      </c>
      <c r="ABJ5" s="109">
        <v>369424556.1699999</v>
      </c>
      <c r="ABK5" s="109">
        <v>241390055.68000001</v>
      </c>
      <c r="ABL5" s="109">
        <v>42386832.869999997</v>
      </c>
      <c r="ABM5" s="109">
        <v>24528618.479999989</v>
      </c>
      <c r="ABN5" s="109">
        <v>27021941.220000006</v>
      </c>
      <c r="ABO5" s="109">
        <v>39156452.209999993</v>
      </c>
      <c r="ABP5" s="109">
        <v>25478444.060000006</v>
      </c>
      <c r="ABQ5" s="109">
        <v>303749705.83999979</v>
      </c>
      <c r="ABR5" s="109">
        <v>49532506.489999995</v>
      </c>
      <c r="ABS5" s="109">
        <v>39890373.389999993</v>
      </c>
      <c r="ABT5" s="109">
        <v>77100274.660000011</v>
      </c>
      <c r="ABU5" s="109">
        <v>53072796.800000004</v>
      </c>
      <c r="ABV5" s="109">
        <v>40279447.880000003</v>
      </c>
      <c r="ABW5" s="109">
        <v>38834531.630000003</v>
      </c>
      <c r="ABX5" s="109">
        <v>58787493.780000016</v>
      </c>
      <c r="ABY5" s="109">
        <v>15415844.790000001</v>
      </c>
      <c r="ABZ5" s="109">
        <v>324888379.10000014</v>
      </c>
      <c r="ACA5" s="109">
        <v>17394640.219999995</v>
      </c>
      <c r="ACB5" s="109">
        <v>58844463.850000016</v>
      </c>
      <c r="ACC5" s="109">
        <v>21329899.02</v>
      </c>
      <c r="ACD5" s="109">
        <v>20332705.75999999</v>
      </c>
      <c r="ACE5" s="109">
        <v>77354245.689999998</v>
      </c>
      <c r="ACF5" s="109">
        <v>15607558.030000009</v>
      </c>
      <c r="ACG5" s="109">
        <v>28089434.930000003</v>
      </c>
      <c r="ACH5" s="109">
        <v>32133438.809999999</v>
      </c>
      <c r="ACI5" s="109">
        <v>59305316.340000004</v>
      </c>
      <c r="ACJ5" s="109">
        <v>23402964.989999998</v>
      </c>
      <c r="ACK5" s="109">
        <v>960119929.0600003</v>
      </c>
      <c r="ACL5" s="109">
        <v>24615924.969999988</v>
      </c>
      <c r="ACM5" s="109">
        <v>27705224.54999999</v>
      </c>
      <c r="ACN5" s="109">
        <v>56092055.439999998</v>
      </c>
      <c r="ACO5" s="109">
        <v>37795199.900000013</v>
      </c>
      <c r="ACP5" s="109">
        <v>29141596.119999997</v>
      </c>
      <c r="ACQ5" s="109">
        <v>51503319.599999987</v>
      </c>
      <c r="ACR5" s="109">
        <v>201795083.86999997</v>
      </c>
      <c r="ACS5" s="109">
        <v>217544810.77999997</v>
      </c>
      <c r="ACT5" s="109">
        <v>25519458.540000014</v>
      </c>
      <c r="ACU5" s="109">
        <v>61102013.229999989</v>
      </c>
      <c r="ACV5" s="109">
        <v>69915559.949999988</v>
      </c>
      <c r="ACW5" s="109">
        <v>92946682.109999985</v>
      </c>
      <c r="ACX5" s="109">
        <v>181306790.28999996</v>
      </c>
      <c r="ACY5" s="109">
        <v>24322280.129999995</v>
      </c>
      <c r="ACZ5" s="109">
        <v>42407401.739999995</v>
      </c>
      <c r="ADA5" s="109">
        <v>49329943.479999989</v>
      </c>
      <c r="ADB5" s="109">
        <v>24271045.459999997</v>
      </c>
      <c r="ADC5" s="109">
        <v>24438338.589999992</v>
      </c>
      <c r="ADD5" s="109">
        <v>28206608.460000005</v>
      </c>
      <c r="ADE5" s="109">
        <v>20836543.320000008</v>
      </c>
      <c r="ADF5" s="109">
        <v>42568072.150000006</v>
      </c>
      <c r="ADG5" s="109">
        <v>57208448.930000007</v>
      </c>
      <c r="ADH5" s="109">
        <v>120003029.27000004</v>
      </c>
      <c r="ADI5" s="109">
        <v>63860350.35999997</v>
      </c>
      <c r="ADJ5" s="109">
        <v>16827855.990000002</v>
      </c>
      <c r="ADK5" s="109">
        <v>14793859.260000002</v>
      </c>
      <c r="ADL5" s="109">
        <v>46333191.090000026</v>
      </c>
      <c r="ADM5" s="109">
        <v>9450599.8200000003</v>
      </c>
      <c r="ADN5" s="109">
        <v>16864376.559999995</v>
      </c>
      <c r="ADO5" s="109">
        <v>23164538.650000002</v>
      </c>
      <c r="ADP5" s="109">
        <v>29329294.000000004</v>
      </c>
      <c r="ADQ5" s="109">
        <v>466213051.05000007</v>
      </c>
      <c r="ADR5" s="109">
        <v>35431709.219999999</v>
      </c>
      <c r="ADS5" s="109">
        <v>63405772.829999983</v>
      </c>
      <c r="ADT5" s="109">
        <v>48405010.040000007</v>
      </c>
      <c r="ADU5" s="109">
        <v>133592615.43000001</v>
      </c>
      <c r="ADV5" s="109">
        <v>11504179.199999996</v>
      </c>
      <c r="ADW5" s="109">
        <v>19673086.390000001</v>
      </c>
      <c r="ADX5" s="109">
        <v>26585707.939999994</v>
      </c>
      <c r="ADY5" s="109">
        <v>18372182.239999998</v>
      </c>
      <c r="ADZ5" s="109">
        <v>12308005.470000003</v>
      </c>
      <c r="AEA5" s="109">
        <v>544613470.13999999</v>
      </c>
      <c r="AEB5" s="109">
        <v>82471141.369999975</v>
      </c>
      <c r="AEC5" s="109">
        <v>104090170.08000001</v>
      </c>
      <c r="AED5" s="109">
        <v>26620320.619999994</v>
      </c>
      <c r="AEE5" s="109">
        <v>25152044.989999998</v>
      </c>
      <c r="AEF5" s="109">
        <v>50004078.587000005</v>
      </c>
      <c r="AEG5" s="109">
        <v>44000563.460000008</v>
      </c>
      <c r="AEH5" s="109">
        <v>51242383.889999993</v>
      </c>
      <c r="AEI5" s="109">
        <v>29623741.009999987</v>
      </c>
      <c r="AEJ5" s="109">
        <v>41296087.640000001</v>
      </c>
      <c r="AEK5" s="109">
        <v>32758139.089999996</v>
      </c>
      <c r="AEL5" s="109">
        <v>90865707.580000043</v>
      </c>
      <c r="AEM5" s="109">
        <v>20724445.59999999</v>
      </c>
      <c r="AEN5" s="109">
        <v>41861170.75</v>
      </c>
      <c r="AEO5" s="109">
        <v>55755073.409999989</v>
      </c>
      <c r="AEP5" s="109">
        <v>58006835.820000008</v>
      </c>
      <c r="AEQ5" s="109">
        <v>34245467.009999998</v>
      </c>
      <c r="AER5" s="109">
        <v>66487622.050000012</v>
      </c>
      <c r="AES5" s="109">
        <v>22131795.910000004</v>
      </c>
      <c r="AET5" s="109">
        <v>70191972.460000008</v>
      </c>
      <c r="AEU5" s="109">
        <v>379519373.48999995</v>
      </c>
      <c r="AEV5" s="109">
        <v>77401236.360000014</v>
      </c>
      <c r="AEW5" s="109">
        <v>58543220.290000014</v>
      </c>
      <c r="AEX5" s="109">
        <v>59956985.129999988</v>
      </c>
      <c r="AEY5" s="109">
        <v>46568281.620000012</v>
      </c>
      <c r="AEZ5" s="109">
        <v>93822697.989999995</v>
      </c>
      <c r="AFA5" s="109">
        <v>45846266.269999988</v>
      </c>
      <c r="AFB5" s="109">
        <v>44628638.079999991</v>
      </c>
      <c r="AFC5" s="109">
        <v>42410096.100000001</v>
      </c>
      <c r="AFD5" s="109">
        <v>25467222.890000008</v>
      </c>
      <c r="AFE5" s="109">
        <v>291392418.51000011</v>
      </c>
      <c r="AFF5" s="109">
        <v>131283105.16000004</v>
      </c>
      <c r="AFG5" s="109">
        <v>79498944.410000011</v>
      </c>
      <c r="AFH5" s="109">
        <v>56223503.520000003</v>
      </c>
      <c r="AFI5" s="109">
        <v>101292923.51000002</v>
      </c>
      <c r="AFJ5" s="109">
        <v>74073354.350000009</v>
      </c>
      <c r="AFK5" s="109">
        <v>50941679.949999996</v>
      </c>
      <c r="AFL5" s="109">
        <v>56741676.500000007</v>
      </c>
      <c r="AFM5" s="109">
        <v>32488122.940000005</v>
      </c>
      <c r="AFN5" s="109">
        <v>49723666.93999999</v>
      </c>
      <c r="AFO5" s="109">
        <v>44746137.290000036</v>
      </c>
      <c r="AFP5" s="109">
        <v>43383190.579999998</v>
      </c>
      <c r="AFQ5" s="109">
        <v>48524017.949999988</v>
      </c>
      <c r="AFR5" s="109">
        <v>263849342.65999991</v>
      </c>
      <c r="AFS5" s="109">
        <v>62239190.829999998</v>
      </c>
      <c r="AFT5" s="109">
        <v>57317187.080000021</v>
      </c>
      <c r="AFU5" s="109">
        <v>31956612.520000011</v>
      </c>
      <c r="AFV5" s="109">
        <v>48982576.899999976</v>
      </c>
      <c r="AFW5" s="109">
        <v>46870622.110000007</v>
      </c>
      <c r="AFX5" s="109">
        <v>31609254.739999995</v>
      </c>
      <c r="AFY5" s="109">
        <v>71477649.899999991</v>
      </c>
      <c r="AFZ5" s="109">
        <v>73802775.060000032</v>
      </c>
      <c r="AGA5" s="109">
        <v>32592510.329999994</v>
      </c>
      <c r="AGB5" s="109">
        <v>82641432.52000007</v>
      </c>
      <c r="AGC5" s="109">
        <v>37947883.399999999</v>
      </c>
      <c r="AGD5" s="109">
        <v>366267173.21999991</v>
      </c>
      <c r="AGE5" s="109">
        <v>46436682.639999993</v>
      </c>
      <c r="AGF5" s="109">
        <v>40156792.87999998</v>
      </c>
      <c r="AGG5" s="109">
        <v>36224652.490000002</v>
      </c>
      <c r="AGH5" s="109">
        <v>75307206.400000006</v>
      </c>
      <c r="AGI5" s="109">
        <v>45411822.900000021</v>
      </c>
      <c r="AGJ5" s="109">
        <v>17299362.790000007</v>
      </c>
      <c r="AGK5" s="109">
        <v>39644549.109999985</v>
      </c>
      <c r="AGL5" s="109">
        <v>29950620.010000009</v>
      </c>
      <c r="AGM5" s="109">
        <v>31857822.889999993</v>
      </c>
      <c r="AGN5" s="109">
        <v>31997731.250000004</v>
      </c>
      <c r="AGO5" s="109">
        <v>425726735.69999981</v>
      </c>
      <c r="AGP5" s="109">
        <v>63575692.380000018</v>
      </c>
      <c r="AGQ5" s="109">
        <v>63223442.390000008</v>
      </c>
      <c r="AGR5" s="109">
        <v>25964074.170000002</v>
      </c>
      <c r="AGS5" s="109">
        <v>104097147.39000002</v>
      </c>
      <c r="AGT5" s="109">
        <v>64138355.850000016</v>
      </c>
      <c r="AGU5" s="109">
        <v>38276979.920000009</v>
      </c>
      <c r="AGV5" s="109">
        <v>52113598.919999987</v>
      </c>
      <c r="AGW5" s="109">
        <v>850327353.15999997</v>
      </c>
      <c r="AGX5" s="109">
        <v>271101895.13000011</v>
      </c>
      <c r="AGY5" s="109">
        <v>27759760.569999993</v>
      </c>
      <c r="AGZ5" s="109">
        <v>71052736.840000004</v>
      </c>
      <c r="AHA5" s="109">
        <v>112649596.46000004</v>
      </c>
      <c r="AHB5" s="109">
        <v>61952179.439999998</v>
      </c>
      <c r="AHC5" s="109">
        <v>62235506.859999992</v>
      </c>
      <c r="AHD5" s="109">
        <v>57560649.949999988</v>
      </c>
      <c r="AHE5" s="109">
        <v>21316165.230000004</v>
      </c>
      <c r="AHF5" s="109">
        <v>34230241.179999992</v>
      </c>
      <c r="AHG5" s="109">
        <v>52087303.889999993</v>
      </c>
      <c r="AHH5" s="109">
        <v>10875002.02999999</v>
      </c>
      <c r="AHI5" s="109">
        <v>27265467.330000006</v>
      </c>
      <c r="AHJ5" s="109">
        <v>42628017.710000001</v>
      </c>
      <c r="AHK5" s="109">
        <v>20343990.270000003</v>
      </c>
      <c r="AHL5" s="109">
        <v>18867720.650000006</v>
      </c>
      <c r="AHM5" s="109">
        <v>24825216.589999996</v>
      </c>
      <c r="AHN5" s="109">
        <v>171091617.13999996</v>
      </c>
      <c r="AHO5" s="109">
        <v>28165631.84999999</v>
      </c>
      <c r="AHP5" s="109">
        <v>28029897.719999995</v>
      </c>
      <c r="AHQ5" s="109">
        <v>34364669.350000016</v>
      </c>
      <c r="AHR5" s="109">
        <v>67025442.929999992</v>
      </c>
      <c r="AHS5" s="109">
        <v>25355949.110000011</v>
      </c>
      <c r="AHT5" s="109">
        <v>28266492.370000008</v>
      </c>
      <c r="AHU5" s="109">
        <v>0</v>
      </c>
      <c r="AHV5" s="109">
        <v>0</v>
      </c>
      <c r="AHW5" s="109">
        <f>SUM(D5:AHV5)</f>
        <v>83681836064.955032</v>
      </c>
    </row>
    <row r="6" spans="1:907" x14ac:dyDescent="0.6">
      <c r="A6" s="279">
        <v>5</v>
      </c>
      <c r="B6" s="253" t="s">
        <v>9893</v>
      </c>
      <c r="C6" s="99" t="s">
        <v>9894</v>
      </c>
      <c r="D6" s="109">
        <v>1914600</v>
      </c>
      <c r="E6" s="109">
        <v>125200</v>
      </c>
      <c r="F6" s="109">
        <v>345700</v>
      </c>
      <c r="G6" s="109">
        <v>51550</v>
      </c>
      <c r="H6" s="109">
        <v>124250</v>
      </c>
      <c r="I6" s="109">
        <v>49100</v>
      </c>
      <c r="J6" s="109">
        <v>292300</v>
      </c>
      <c r="K6" s="109">
        <v>340700</v>
      </c>
      <c r="L6" s="109">
        <v>566800</v>
      </c>
      <c r="M6" s="109">
        <v>227950</v>
      </c>
      <c r="N6" s="109">
        <v>37850</v>
      </c>
      <c r="O6" s="109">
        <v>0</v>
      </c>
      <c r="P6" s="109">
        <v>179400</v>
      </c>
      <c r="Q6" s="109">
        <v>97850</v>
      </c>
      <c r="R6" s="109">
        <v>40450</v>
      </c>
      <c r="S6" s="109">
        <v>124650</v>
      </c>
      <c r="T6" s="109">
        <v>131700</v>
      </c>
      <c r="U6" s="109">
        <v>42550</v>
      </c>
      <c r="V6" s="109">
        <v>0</v>
      </c>
      <c r="W6" s="109">
        <v>5289443</v>
      </c>
      <c r="X6" s="109">
        <v>134250</v>
      </c>
      <c r="Y6" s="109">
        <v>27250</v>
      </c>
      <c r="Z6" s="109">
        <v>22000</v>
      </c>
      <c r="AA6" s="109">
        <v>386600</v>
      </c>
      <c r="AB6" s="109">
        <v>7950</v>
      </c>
      <c r="AC6" s="109">
        <v>107450</v>
      </c>
      <c r="AD6" s="109">
        <v>126650</v>
      </c>
      <c r="AE6" s="109">
        <v>39500</v>
      </c>
      <c r="AF6" s="109">
        <v>61450</v>
      </c>
      <c r="AG6" s="109">
        <v>192800</v>
      </c>
      <c r="AH6" s="109">
        <v>69700</v>
      </c>
      <c r="AI6" s="109">
        <v>106350</v>
      </c>
      <c r="AJ6" s="109">
        <v>72800</v>
      </c>
      <c r="AK6" s="109">
        <v>108650</v>
      </c>
      <c r="AL6" s="109">
        <v>78000</v>
      </c>
      <c r="AM6" s="109">
        <v>54600</v>
      </c>
      <c r="AN6" s="109">
        <v>100100</v>
      </c>
      <c r="AO6" s="109">
        <v>43700</v>
      </c>
      <c r="AP6" s="109">
        <v>16650</v>
      </c>
      <c r="AQ6" s="109">
        <v>23300</v>
      </c>
      <c r="AR6" s="109">
        <v>14200</v>
      </c>
      <c r="AS6" s="109">
        <v>30250</v>
      </c>
      <c r="AT6" s="109">
        <v>16650</v>
      </c>
      <c r="AU6" s="109">
        <v>2177200</v>
      </c>
      <c r="AV6" s="109">
        <v>21650</v>
      </c>
      <c r="AW6" s="109">
        <v>8100</v>
      </c>
      <c r="AX6" s="109">
        <v>21600</v>
      </c>
      <c r="AY6" s="109">
        <v>212700</v>
      </c>
      <c r="AZ6" s="109">
        <v>178000</v>
      </c>
      <c r="BA6" s="109">
        <v>178200</v>
      </c>
      <c r="BB6" s="109">
        <v>83850</v>
      </c>
      <c r="BC6" s="109">
        <v>18400</v>
      </c>
      <c r="BD6" s="109">
        <v>104150</v>
      </c>
      <c r="BE6" s="109">
        <v>94150</v>
      </c>
      <c r="BF6" s="109">
        <v>90800</v>
      </c>
      <c r="BG6" s="109">
        <v>72200</v>
      </c>
      <c r="BH6" s="109">
        <v>36850</v>
      </c>
      <c r="BI6" s="109">
        <v>14500</v>
      </c>
      <c r="BJ6" s="109">
        <v>751970</v>
      </c>
      <c r="BK6" s="109">
        <v>8250</v>
      </c>
      <c r="BL6" s="109">
        <v>40100</v>
      </c>
      <c r="BM6" s="109">
        <v>221000</v>
      </c>
      <c r="BN6" s="109">
        <v>5150</v>
      </c>
      <c r="BO6" s="109">
        <v>27450</v>
      </c>
      <c r="BP6" s="109">
        <v>79900</v>
      </c>
      <c r="BQ6" s="109">
        <v>105800</v>
      </c>
      <c r="BR6" s="109">
        <v>28900</v>
      </c>
      <c r="BS6" s="109">
        <v>159050</v>
      </c>
      <c r="BT6" s="109">
        <v>76050</v>
      </c>
      <c r="BU6" s="109">
        <v>64150</v>
      </c>
      <c r="BV6" s="109">
        <v>371950</v>
      </c>
      <c r="BW6" s="109">
        <v>107900</v>
      </c>
      <c r="BX6" s="109">
        <v>73150</v>
      </c>
      <c r="BY6" s="109">
        <v>250900</v>
      </c>
      <c r="BZ6" s="109">
        <v>43950</v>
      </c>
      <c r="CA6" s="109">
        <v>0</v>
      </c>
      <c r="CB6" s="109">
        <v>219500</v>
      </c>
      <c r="CC6" s="109">
        <v>291500</v>
      </c>
      <c r="CD6" s="109">
        <v>181150</v>
      </c>
      <c r="CE6" s="109">
        <v>82050</v>
      </c>
      <c r="CF6" s="109">
        <v>82650</v>
      </c>
      <c r="CG6" s="109">
        <v>86900</v>
      </c>
      <c r="CH6" s="109">
        <v>800000</v>
      </c>
      <c r="CI6" s="109">
        <v>169150</v>
      </c>
      <c r="CJ6" s="109">
        <v>52600</v>
      </c>
      <c r="CK6" s="109">
        <v>148400</v>
      </c>
      <c r="CL6" s="109">
        <v>22650</v>
      </c>
      <c r="CM6" s="109">
        <v>504750</v>
      </c>
      <c r="CN6" s="109">
        <v>26500</v>
      </c>
      <c r="CO6" s="109">
        <v>146950</v>
      </c>
      <c r="CP6" s="109">
        <v>93010</v>
      </c>
      <c r="CQ6" s="109">
        <v>108200</v>
      </c>
      <c r="CR6" s="109">
        <v>232100</v>
      </c>
      <c r="CS6" s="109">
        <v>224800</v>
      </c>
      <c r="CT6" s="109">
        <v>75300</v>
      </c>
      <c r="CU6" s="109">
        <v>1138450</v>
      </c>
      <c r="CV6" s="109">
        <v>29150</v>
      </c>
      <c r="CW6" s="109">
        <v>11700</v>
      </c>
      <c r="CX6" s="109">
        <v>106900</v>
      </c>
      <c r="CY6" s="109">
        <v>12750</v>
      </c>
      <c r="CZ6" s="109">
        <v>72589</v>
      </c>
      <c r="DA6" s="109">
        <v>121450</v>
      </c>
      <c r="DB6" s="109">
        <v>51400</v>
      </c>
      <c r="DC6" s="109">
        <v>180800</v>
      </c>
      <c r="DD6" s="109">
        <v>553850</v>
      </c>
      <c r="DE6" s="109">
        <v>267450</v>
      </c>
      <c r="DF6" s="109">
        <v>89390</v>
      </c>
      <c r="DG6" s="109">
        <v>201800</v>
      </c>
      <c r="DH6" s="109">
        <v>94500</v>
      </c>
      <c r="DI6" s="109">
        <v>416050</v>
      </c>
      <c r="DJ6" s="109">
        <v>113500</v>
      </c>
      <c r="DK6" s="109">
        <v>97700</v>
      </c>
      <c r="DL6" s="109">
        <v>215100</v>
      </c>
      <c r="DM6" s="109">
        <v>93650</v>
      </c>
      <c r="DN6" s="109">
        <v>41750</v>
      </c>
      <c r="DO6" s="109">
        <v>54900</v>
      </c>
      <c r="DP6" s="109">
        <v>201900</v>
      </c>
      <c r="DQ6" s="109">
        <v>79500</v>
      </c>
      <c r="DR6" s="109">
        <v>122800</v>
      </c>
      <c r="DS6" s="109">
        <v>131850</v>
      </c>
      <c r="DT6" s="109">
        <v>117300</v>
      </c>
      <c r="DU6" s="109">
        <v>231480</v>
      </c>
      <c r="DV6" s="109">
        <v>200800</v>
      </c>
      <c r="DW6" s="109">
        <v>802300</v>
      </c>
      <c r="DX6" s="109">
        <v>620374</v>
      </c>
      <c r="DY6" s="109">
        <v>226100</v>
      </c>
      <c r="DZ6" s="109">
        <v>44400</v>
      </c>
      <c r="EA6" s="109">
        <v>58450</v>
      </c>
      <c r="EB6" s="109">
        <v>33300</v>
      </c>
      <c r="EC6" s="109">
        <v>100650</v>
      </c>
      <c r="ED6" s="109">
        <v>245650</v>
      </c>
      <c r="EE6" s="109">
        <v>118600</v>
      </c>
      <c r="EF6" s="109">
        <v>352350</v>
      </c>
      <c r="EG6" s="109">
        <v>82700</v>
      </c>
      <c r="EH6" s="109">
        <v>24650</v>
      </c>
      <c r="EI6" s="109">
        <v>68450</v>
      </c>
      <c r="EJ6" s="109">
        <v>8350</v>
      </c>
      <c r="EK6" s="109">
        <v>20350</v>
      </c>
      <c r="EL6" s="109">
        <v>23800</v>
      </c>
      <c r="EM6" s="109">
        <v>0</v>
      </c>
      <c r="EN6" s="109">
        <v>65100</v>
      </c>
      <c r="EO6" s="109">
        <v>452250</v>
      </c>
      <c r="EP6" s="109">
        <v>11900</v>
      </c>
      <c r="EQ6" s="109">
        <v>175500</v>
      </c>
      <c r="ER6" s="109">
        <v>387700</v>
      </c>
      <c r="ES6" s="109">
        <v>226600</v>
      </c>
      <c r="ET6" s="109">
        <v>84350</v>
      </c>
      <c r="EU6" s="109">
        <v>60200</v>
      </c>
      <c r="EV6" s="109">
        <v>38400</v>
      </c>
      <c r="EW6" s="109">
        <v>59600</v>
      </c>
      <c r="EX6" s="109">
        <v>361600</v>
      </c>
      <c r="EY6" s="109">
        <v>22100</v>
      </c>
      <c r="EZ6" s="109">
        <v>52850</v>
      </c>
      <c r="FA6" s="109">
        <v>34700</v>
      </c>
      <c r="FB6" s="109">
        <v>29350</v>
      </c>
      <c r="FC6" s="109">
        <v>75000</v>
      </c>
      <c r="FD6" s="109">
        <v>156350</v>
      </c>
      <c r="FE6" s="109">
        <v>83200</v>
      </c>
      <c r="FF6" s="109">
        <v>53700</v>
      </c>
      <c r="FG6" s="109">
        <v>23800</v>
      </c>
      <c r="FH6" s="109">
        <v>123950</v>
      </c>
      <c r="FI6" s="109">
        <v>23800</v>
      </c>
      <c r="FJ6" s="109">
        <v>351200</v>
      </c>
      <c r="FK6" s="109">
        <v>260660</v>
      </c>
      <c r="FL6" s="109">
        <v>266600</v>
      </c>
      <c r="FM6" s="109">
        <v>300300</v>
      </c>
      <c r="FN6" s="109">
        <v>230550</v>
      </c>
      <c r="FO6" s="109">
        <v>205550</v>
      </c>
      <c r="FP6" s="109">
        <v>102550</v>
      </c>
      <c r="FQ6" s="109">
        <v>13700</v>
      </c>
      <c r="FR6" s="109">
        <v>1580250</v>
      </c>
      <c r="FS6" s="109">
        <v>211950</v>
      </c>
      <c r="FT6" s="109">
        <v>202800</v>
      </c>
      <c r="FU6" s="109">
        <v>216350</v>
      </c>
      <c r="FV6" s="109">
        <v>125900</v>
      </c>
      <c r="FW6" s="109">
        <v>135500</v>
      </c>
      <c r="FX6" s="109">
        <v>1370200</v>
      </c>
      <c r="FY6" s="109">
        <v>56200</v>
      </c>
      <c r="FZ6" s="109">
        <v>59600</v>
      </c>
      <c r="GA6" s="109">
        <v>144450</v>
      </c>
      <c r="GB6" s="109">
        <v>247050</v>
      </c>
      <c r="GC6" s="109">
        <v>389850</v>
      </c>
      <c r="GD6" s="109">
        <v>117500</v>
      </c>
      <c r="GE6" s="109">
        <v>76300</v>
      </c>
      <c r="GF6" s="109">
        <v>656900</v>
      </c>
      <c r="GG6" s="109">
        <v>69250</v>
      </c>
      <c r="GH6" s="109">
        <v>63850</v>
      </c>
      <c r="GI6" s="109">
        <v>117500</v>
      </c>
      <c r="GJ6" s="109">
        <v>111500</v>
      </c>
      <c r="GK6" s="109">
        <v>60000</v>
      </c>
      <c r="GL6" s="109">
        <v>48650</v>
      </c>
      <c r="GM6" s="109">
        <v>11900</v>
      </c>
      <c r="GN6" s="109">
        <v>130100</v>
      </c>
      <c r="GO6" s="109">
        <v>200500</v>
      </c>
      <c r="GP6" s="109">
        <v>78250</v>
      </c>
      <c r="GQ6" s="109">
        <v>49750</v>
      </c>
      <c r="GR6" s="109">
        <v>375120</v>
      </c>
      <c r="GS6" s="109">
        <v>245550</v>
      </c>
      <c r="GT6" s="109">
        <v>286900</v>
      </c>
      <c r="GU6" s="109">
        <v>41400</v>
      </c>
      <c r="GV6" s="109">
        <v>26800</v>
      </c>
      <c r="GW6" s="109">
        <v>38400</v>
      </c>
      <c r="GX6" s="109">
        <v>136650</v>
      </c>
      <c r="GY6" s="109">
        <v>22350</v>
      </c>
      <c r="GZ6" s="109">
        <v>612700</v>
      </c>
      <c r="HA6" s="109">
        <v>16400</v>
      </c>
      <c r="HB6" s="109">
        <v>110600</v>
      </c>
      <c r="HC6" s="109">
        <v>36750</v>
      </c>
      <c r="HD6" s="109">
        <v>965567</v>
      </c>
      <c r="HE6" s="109">
        <v>223700</v>
      </c>
      <c r="HF6" s="109">
        <v>331300</v>
      </c>
      <c r="HG6" s="109">
        <v>0</v>
      </c>
      <c r="HH6" s="109">
        <v>158350</v>
      </c>
      <c r="HI6" s="109">
        <v>46950</v>
      </c>
      <c r="HJ6" s="109">
        <v>107300</v>
      </c>
      <c r="HK6" s="109">
        <v>0</v>
      </c>
      <c r="HL6" s="109">
        <v>1110270</v>
      </c>
      <c r="HM6" s="109">
        <v>60339</v>
      </c>
      <c r="HN6" s="109">
        <v>179900</v>
      </c>
      <c r="HO6" s="109">
        <v>30750</v>
      </c>
      <c r="HP6" s="109">
        <v>77500</v>
      </c>
      <c r="HQ6" s="109">
        <v>168000</v>
      </c>
      <c r="HR6" s="109">
        <v>70500</v>
      </c>
      <c r="HS6" s="109">
        <v>38750</v>
      </c>
      <c r="HT6" s="109">
        <v>1619040</v>
      </c>
      <c r="HU6" s="109">
        <v>148250</v>
      </c>
      <c r="HV6" s="109">
        <v>0</v>
      </c>
      <c r="HW6" s="109">
        <v>72700</v>
      </c>
      <c r="HX6" s="109">
        <v>53900</v>
      </c>
      <c r="HY6" s="109">
        <v>35200</v>
      </c>
      <c r="HZ6" s="109">
        <v>134250</v>
      </c>
      <c r="IA6" s="109">
        <v>108000</v>
      </c>
      <c r="IB6" s="109">
        <v>130850</v>
      </c>
      <c r="IC6" s="109">
        <v>98550</v>
      </c>
      <c r="ID6" s="109">
        <v>20700</v>
      </c>
      <c r="IE6" s="109">
        <v>280629</v>
      </c>
      <c r="IF6" s="109">
        <v>11839</v>
      </c>
      <c r="IG6" s="109">
        <v>148200</v>
      </c>
      <c r="IH6" s="109">
        <v>24350</v>
      </c>
      <c r="II6" s="109">
        <v>36800</v>
      </c>
      <c r="IJ6" s="109">
        <v>217590</v>
      </c>
      <c r="IK6" s="109">
        <v>6850</v>
      </c>
      <c r="IL6" s="109">
        <v>24200</v>
      </c>
      <c r="IM6" s="109">
        <v>23850</v>
      </c>
      <c r="IN6" s="109">
        <v>45750</v>
      </c>
      <c r="IO6" s="109">
        <v>119850</v>
      </c>
      <c r="IP6" s="109">
        <v>26600</v>
      </c>
      <c r="IQ6" s="109">
        <v>10500</v>
      </c>
      <c r="IR6" s="109">
        <v>19850</v>
      </c>
      <c r="IS6" s="109">
        <v>13100</v>
      </c>
      <c r="IT6" s="109">
        <v>30650</v>
      </c>
      <c r="IU6" s="109">
        <v>970700</v>
      </c>
      <c r="IV6" s="109">
        <v>376750</v>
      </c>
      <c r="IW6" s="109">
        <v>237200</v>
      </c>
      <c r="IX6" s="109">
        <v>216600</v>
      </c>
      <c r="IY6" s="109">
        <v>135100</v>
      </c>
      <c r="IZ6" s="109">
        <v>21550</v>
      </c>
      <c r="JA6" s="109">
        <v>146900</v>
      </c>
      <c r="JB6" s="109">
        <v>67200</v>
      </c>
      <c r="JC6" s="109">
        <v>79610</v>
      </c>
      <c r="JD6" s="109">
        <v>92450</v>
      </c>
      <c r="JE6" s="109">
        <v>170850</v>
      </c>
      <c r="JF6" s="109">
        <v>84500</v>
      </c>
      <c r="JG6" s="109">
        <v>285740</v>
      </c>
      <c r="JH6" s="109">
        <v>270250</v>
      </c>
      <c r="JI6" s="109">
        <v>127850</v>
      </c>
      <c r="JJ6" s="109">
        <v>44300</v>
      </c>
      <c r="JK6" s="109">
        <v>69450</v>
      </c>
      <c r="JL6" s="109">
        <v>119050</v>
      </c>
      <c r="JM6" s="109">
        <v>456400</v>
      </c>
      <c r="JN6" s="109">
        <v>83850</v>
      </c>
      <c r="JO6" s="109">
        <v>68200</v>
      </c>
      <c r="JP6" s="109">
        <v>257950</v>
      </c>
      <c r="JQ6" s="109">
        <v>76950</v>
      </c>
      <c r="JR6" s="109">
        <v>197350</v>
      </c>
      <c r="JS6" s="109">
        <v>105900</v>
      </c>
      <c r="JT6" s="109">
        <v>566128</v>
      </c>
      <c r="JU6" s="109">
        <v>462350</v>
      </c>
      <c r="JV6" s="109">
        <v>112800</v>
      </c>
      <c r="JW6" s="109">
        <v>20000</v>
      </c>
      <c r="JX6" s="109">
        <v>18950</v>
      </c>
      <c r="JY6" s="109">
        <v>155150</v>
      </c>
      <c r="JZ6" s="109">
        <v>294950</v>
      </c>
      <c r="KA6" s="109">
        <v>89150</v>
      </c>
      <c r="KB6" s="109">
        <v>7217</v>
      </c>
      <c r="KC6" s="109">
        <v>57739</v>
      </c>
      <c r="KD6" s="109">
        <v>109400</v>
      </c>
      <c r="KE6" s="109">
        <v>16050</v>
      </c>
      <c r="KF6" s="109">
        <v>0</v>
      </c>
      <c r="KG6" s="109">
        <v>21500</v>
      </c>
      <c r="KH6" s="109">
        <v>121600</v>
      </c>
      <c r="KI6" s="109">
        <v>0</v>
      </c>
      <c r="KJ6" s="109">
        <v>2084450</v>
      </c>
      <c r="KK6" s="109">
        <v>415950</v>
      </c>
      <c r="KL6" s="109">
        <v>217500</v>
      </c>
      <c r="KM6" s="109">
        <v>134100</v>
      </c>
      <c r="KN6" s="109">
        <v>25100</v>
      </c>
      <c r="KO6" s="109">
        <v>113250</v>
      </c>
      <c r="KP6" s="109">
        <v>435500</v>
      </c>
      <c r="KQ6" s="109">
        <v>148050</v>
      </c>
      <c r="KR6" s="109">
        <v>43900</v>
      </c>
      <c r="KS6" s="109">
        <v>687800</v>
      </c>
      <c r="KT6" s="109">
        <v>121400</v>
      </c>
      <c r="KU6" s="109">
        <v>95150</v>
      </c>
      <c r="KV6" s="109">
        <v>374950</v>
      </c>
      <c r="KW6" s="109">
        <v>124700</v>
      </c>
      <c r="KX6" s="109">
        <v>330050</v>
      </c>
      <c r="KY6" s="109">
        <v>1060100</v>
      </c>
      <c r="KZ6" s="109">
        <v>252500</v>
      </c>
      <c r="LA6" s="109">
        <v>206800</v>
      </c>
      <c r="LB6" s="109">
        <v>293150</v>
      </c>
      <c r="LC6" s="109">
        <v>222600</v>
      </c>
      <c r="LD6" s="109">
        <v>236600</v>
      </c>
      <c r="LE6" s="109">
        <v>275142.46000000002</v>
      </c>
      <c r="LF6" s="109">
        <v>335550</v>
      </c>
      <c r="LG6" s="109">
        <v>351000</v>
      </c>
      <c r="LH6" s="109">
        <v>42900</v>
      </c>
      <c r="LI6" s="109">
        <v>2219000</v>
      </c>
      <c r="LJ6" s="109">
        <v>212400</v>
      </c>
      <c r="LK6" s="109">
        <v>1528200</v>
      </c>
      <c r="LL6" s="109">
        <v>917500</v>
      </c>
      <c r="LM6" s="109">
        <v>455300</v>
      </c>
      <c r="LN6" s="109">
        <v>72450</v>
      </c>
      <c r="LO6" s="109">
        <v>15600</v>
      </c>
      <c r="LP6" s="109">
        <v>183850</v>
      </c>
      <c r="LQ6" s="109">
        <v>391550</v>
      </c>
      <c r="LR6" s="109">
        <v>255750</v>
      </c>
      <c r="LS6" s="109">
        <v>51650</v>
      </c>
      <c r="LT6" s="109">
        <v>675100</v>
      </c>
      <c r="LU6" s="109">
        <v>79000</v>
      </c>
      <c r="LV6" s="109">
        <v>31500</v>
      </c>
      <c r="LW6" s="109">
        <v>1572450</v>
      </c>
      <c r="LX6" s="109">
        <v>491000</v>
      </c>
      <c r="LY6" s="109">
        <v>333200</v>
      </c>
      <c r="LZ6" s="109">
        <v>236950</v>
      </c>
      <c r="MA6" s="109">
        <v>122500</v>
      </c>
      <c r="MB6" s="109">
        <v>0</v>
      </c>
      <c r="MC6" s="109">
        <v>316600</v>
      </c>
      <c r="MD6" s="109">
        <v>50000</v>
      </c>
      <c r="ME6" s="109">
        <v>128300</v>
      </c>
      <c r="MF6" s="109">
        <v>177800</v>
      </c>
      <c r="MG6" s="109">
        <v>63150</v>
      </c>
      <c r="MH6" s="109">
        <v>17600</v>
      </c>
      <c r="MI6" s="109">
        <v>1190200</v>
      </c>
      <c r="MJ6" s="109">
        <v>112550</v>
      </c>
      <c r="MK6" s="109">
        <v>50200</v>
      </c>
      <c r="ML6" s="109">
        <v>52950</v>
      </c>
      <c r="MM6" s="109">
        <v>32750</v>
      </c>
      <c r="MN6" s="109">
        <v>56300</v>
      </c>
      <c r="MO6" s="109">
        <v>101200</v>
      </c>
      <c r="MP6" s="109">
        <v>26500</v>
      </c>
      <c r="MQ6" s="109">
        <v>151000</v>
      </c>
      <c r="MR6" s="109">
        <v>90600</v>
      </c>
      <c r="MS6" s="109">
        <v>66350</v>
      </c>
      <c r="MT6" s="109">
        <v>19600</v>
      </c>
      <c r="MU6" s="109">
        <v>732350</v>
      </c>
      <c r="MV6" s="109">
        <v>120850</v>
      </c>
      <c r="MW6" s="109">
        <v>186250</v>
      </c>
      <c r="MX6" s="109">
        <v>125050</v>
      </c>
      <c r="MY6" s="109">
        <v>552250</v>
      </c>
      <c r="MZ6" s="109">
        <v>226300</v>
      </c>
      <c r="NA6" s="109">
        <v>155300</v>
      </c>
      <c r="NB6" s="109">
        <v>317600</v>
      </c>
      <c r="NC6" s="109">
        <v>0</v>
      </c>
      <c r="ND6" s="109">
        <v>33900</v>
      </c>
      <c r="NE6" s="109">
        <v>67450</v>
      </c>
      <c r="NF6" s="109">
        <v>319500</v>
      </c>
      <c r="NG6" s="109">
        <v>212900</v>
      </c>
      <c r="NH6" s="109">
        <v>7450</v>
      </c>
      <c r="NI6" s="109">
        <v>427100</v>
      </c>
      <c r="NJ6" s="109">
        <v>65600</v>
      </c>
      <c r="NK6" s="109">
        <v>173200</v>
      </c>
      <c r="NL6" s="109">
        <v>323500</v>
      </c>
      <c r="NM6" s="109">
        <v>160950</v>
      </c>
      <c r="NN6" s="109">
        <v>14750</v>
      </c>
      <c r="NO6" s="109">
        <v>50200</v>
      </c>
      <c r="NP6" s="109">
        <v>35250</v>
      </c>
      <c r="NQ6" s="109">
        <v>34950</v>
      </c>
      <c r="NR6" s="109">
        <v>184500</v>
      </c>
      <c r="NS6" s="109">
        <v>15800</v>
      </c>
      <c r="NT6" s="109">
        <v>87750</v>
      </c>
      <c r="NU6" s="109">
        <v>42400</v>
      </c>
      <c r="NV6" s="109">
        <v>17450</v>
      </c>
      <c r="NW6" s="109">
        <v>513150</v>
      </c>
      <c r="NX6" s="109">
        <v>8450</v>
      </c>
      <c r="NY6" s="109">
        <v>2388550</v>
      </c>
      <c r="NZ6" s="109">
        <v>1181550</v>
      </c>
      <c r="OA6" s="109">
        <v>204500</v>
      </c>
      <c r="OB6" s="109">
        <v>154700</v>
      </c>
      <c r="OC6" s="109">
        <v>82050</v>
      </c>
      <c r="OD6" s="109">
        <v>488950</v>
      </c>
      <c r="OE6" s="109">
        <v>17200</v>
      </c>
      <c r="OF6" s="109">
        <v>869200</v>
      </c>
      <c r="OG6" s="109">
        <v>216316.79999999999</v>
      </c>
      <c r="OH6" s="109">
        <v>141950</v>
      </c>
      <c r="OI6" s="109">
        <v>401000</v>
      </c>
      <c r="OJ6" s="109">
        <v>50800</v>
      </c>
      <c r="OK6" s="109">
        <v>87550</v>
      </c>
      <c r="OL6" s="109">
        <v>144500</v>
      </c>
      <c r="OM6" s="109">
        <v>34900</v>
      </c>
      <c r="ON6" s="109">
        <v>106600</v>
      </c>
      <c r="OO6" s="109">
        <v>513950</v>
      </c>
      <c r="OP6" s="109">
        <v>128100</v>
      </c>
      <c r="OQ6" s="109">
        <v>684900</v>
      </c>
      <c r="OR6" s="109">
        <v>128000</v>
      </c>
      <c r="OS6" s="109">
        <v>166700</v>
      </c>
      <c r="OT6" s="109">
        <v>54250</v>
      </c>
      <c r="OU6" s="109">
        <v>481300</v>
      </c>
      <c r="OV6" s="109">
        <v>69850</v>
      </c>
      <c r="OW6" s="109">
        <v>224950</v>
      </c>
      <c r="OX6" s="109">
        <v>186750</v>
      </c>
      <c r="OY6" s="109">
        <v>215050</v>
      </c>
      <c r="OZ6" s="109">
        <v>346050</v>
      </c>
      <c r="PA6" s="109">
        <v>159000</v>
      </c>
      <c r="PB6" s="109">
        <v>186050</v>
      </c>
      <c r="PC6" s="109">
        <v>49550</v>
      </c>
      <c r="PD6" s="109">
        <v>689100</v>
      </c>
      <c r="PE6" s="109">
        <v>16800</v>
      </c>
      <c r="PF6" s="109">
        <v>213450</v>
      </c>
      <c r="PG6" s="109">
        <v>47400</v>
      </c>
      <c r="PH6" s="109">
        <v>173000</v>
      </c>
      <c r="PI6" s="109">
        <v>173355</v>
      </c>
      <c r="PJ6" s="109">
        <v>75850</v>
      </c>
      <c r="PK6" s="109">
        <v>191000</v>
      </c>
      <c r="PL6" s="109">
        <v>8300</v>
      </c>
      <c r="PM6" s="109">
        <v>58750</v>
      </c>
      <c r="PN6" s="109">
        <v>49100</v>
      </c>
      <c r="PO6" s="109">
        <v>72600</v>
      </c>
      <c r="PP6" s="109">
        <v>17050</v>
      </c>
      <c r="PQ6" s="109">
        <v>284930.25</v>
      </c>
      <c r="PR6" s="109">
        <v>169850</v>
      </c>
      <c r="PS6" s="109">
        <v>9600</v>
      </c>
      <c r="PT6" s="109">
        <v>8500</v>
      </c>
      <c r="PU6" s="109">
        <v>39250</v>
      </c>
      <c r="PV6" s="109">
        <v>1483326.15</v>
      </c>
      <c r="PW6" s="109">
        <v>152950</v>
      </c>
      <c r="PX6" s="109">
        <v>206050</v>
      </c>
      <c r="PY6" s="109">
        <v>230650</v>
      </c>
      <c r="PZ6" s="109">
        <v>715300</v>
      </c>
      <c r="QA6" s="109">
        <v>32000</v>
      </c>
      <c r="QB6" s="109">
        <v>347016.48</v>
      </c>
      <c r="QC6" s="109">
        <v>291800</v>
      </c>
      <c r="QD6" s="109">
        <v>464250</v>
      </c>
      <c r="QE6" s="109">
        <v>105250</v>
      </c>
      <c r="QF6" s="109">
        <v>672400</v>
      </c>
      <c r="QG6" s="109">
        <v>12550</v>
      </c>
      <c r="QH6" s="109">
        <v>56400</v>
      </c>
      <c r="QI6" s="109">
        <v>302550</v>
      </c>
      <c r="QJ6" s="109">
        <v>61545</v>
      </c>
      <c r="QK6" s="109">
        <v>95650</v>
      </c>
      <c r="QL6" s="109">
        <v>45200</v>
      </c>
      <c r="QM6" s="109">
        <v>20750</v>
      </c>
      <c r="QN6" s="109">
        <v>3750</v>
      </c>
      <c r="QO6" s="109">
        <v>337100</v>
      </c>
      <c r="QP6" s="109">
        <v>193200</v>
      </c>
      <c r="QQ6" s="109">
        <v>126200</v>
      </c>
      <c r="QR6" s="109">
        <v>8550</v>
      </c>
      <c r="QS6" s="109">
        <v>35200</v>
      </c>
      <c r="QT6" s="109">
        <v>17450</v>
      </c>
      <c r="QU6" s="109">
        <v>3350</v>
      </c>
      <c r="QV6" s="109">
        <v>1576350</v>
      </c>
      <c r="QW6" s="109">
        <v>294600</v>
      </c>
      <c r="QX6" s="109">
        <v>337750</v>
      </c>
      <c r="QY6" s="109">
        <v>209720</v>
      </c>
      <c r="QZ6" s="109">
        <v>300850</v>
      </c>
      <c r="RA6" s="109">
        <v>728250</v>
      </c>
      <c r="RB6" s="109">
        <v>371505</v>
      </c>
      <c r="RC6" s="109">
        <v>600170</v>
      </c>
      <c r="RD6" s="109">
        <v>559050</v>
      </c>
      <c r="RE6" s="109">
        <v>141450</v>
      </c>
      <c r="RF6" s="109">
        <v>117150</v>
      </c>
      <c r="RG6" s="109">
        <v>34100</v>
      </c>
      <c r="RH6" s="109">
        <v>92850</v>
      </c>
      <c r="RI6" s="109">
        <v>253900</v>
      </c>
      <c r="RJ6" s="109">
        <v>382950</v>
      </c>
      <c r="RK6" s="109">
        <v>83300</v>
      </c>
      <c r="RL6" s="109">
        <v>117150</v>
      </c>
      <c r="RM6" s="109">
        <v>31450</v>
      </c>
      <c r="RN6" s="109">
        <v>91675</v>
      </c>
      <c r="RO6" s="109">
        <v>139800</v>
      </c>
      <c r="RP6" s="109">
        <v>52950</v>
      </c>
      <c r="RQ6" s="109">
        <v>203400</v>
      </c>
      <c r="RR6" s="109">
        <v>369220</v>
      </c>
      <c r="RS6" s="109">
        <v>211900</v>
      </c>
      <c r="RT6" s="109">
        <v>249050</v>
      </c>
      <c r="RU6" s="109">
        <v>121691</v>
      </c>
      <c r="RV6" s="109">
        <v>89200</v>
      </c>
      <c r="RW6" s="109">
        <v>53600</v>
      </c>
      <c r="RX6" s="109">
        <v>104800</v>
      </c>
      <c r="RY6" s="109">
        <v>76750</v>
      </c>
      <c r="RZ6" s="109">
        <v>69500</v>
      </c>
      <c r="SA6" s="109">
        <v>580250</v>
      </c>
      <c r="SB6" s="109">
        <v>178500</v>
      </c>
      <c r="SC6" s="109">
        <v>0</v>
      </c>
      <c r="SD6" s="109">
        <v>15200</v>
      </c>
      <c r="SE6" s="109">
        <v>32650</v>
      </c>
      <c r="SF6" s="109">
        <v>19800</v>
      </c>
      <c r="SG6" s="109">
        <v>15100</v>
      </c>
      <c r="SH6" s="109">
        <v>28700</v>
      </c>
      <c r="SI6" s="109">
        <v>86000</v>
      </c>
      <c r="SJ6" s="109">
        <v>45600</v>
      </c>
      <c r="SK6" s="109">
        <v>92350</v>
      </c>
      <c r="SL6" s="109">
        <v>26700</v>
      </c>
      <c r="SM6" s="109">
        <v>576600</v>
      </c>
      <c r="SN6" s="109">
        <v>22050</v>
      </c>
      <c r="SO6" s="109">
        <v>72450</v>
      </c>
      <c r="SP6" s="109">
        <v>88550</v>
      </c>
      <c r="SQ6" s="109">
        <v>50350</v>
      </c>
      <c r="SR6" s="109">
        <v>0</v>
      </c>
      <c r="SS6" s="109">
        <v>15100</v>
      </c>
      <c r="ST6" s="109">
        <v>21400</v>
      </c>
      <c r="SU6" s="109">
        <v>22450</v>
      </c>
      <c r="SV6" s="109">
        <v>20550</v>
      </c>
      <c r="SW6" s="109">
        <v>252650</v>
      </c>
      <c r="SX6" s="109">
        <v>55550</v>
      </c>
      <c r="SY6" s="109">
        <v>66400</v>
      </c>
      <c r="SZ6" s="109">
        <v>92850</v>
      </c>
      <c r="TA6" s="109">
        <v>22050</v>
      </c>
      <c r="TB6" s="109">
        <v>26050</v>
      </c>
      <c r="TC6" s="109">
        <v>232350</v>
      </c>
      <c r="TD6" s="109">
        <v>104700</v>
      </c>
      <c r="TE6" s="109">
        <v>101900</v>
      </c>
      <c r="TF6" s="109">
        <v>46950</v>
      </c>
      <c r="TG6" s="109">
        <v>64950</v>
      </c>
      <c r="TH6" s="109">
        <v>99100</v>
      </c>
      <c r="TI6" s="109">
        <v>17300</v>
      </c>
      <c r="TJ6" s="109">
        <v>83950</v>
      </c>
      <c r="TK6" s="109">
        <v>857250</v>
      </c>
      <c r="TL6" s="109">
        <v>21950</v>
      </c>
      <c r="TM6" s="109">
        <v>53450</v>
      </c>
      <c r="TN6" s="109">
        <v>109900</v>
      </c>
      <c r="TO6" s="109">
        <v>124150</v>
      </c>
      <c r="TP6" s="109">
        <v>259350</v>
      </c>
      <c r="TQ6" s="109">
        <v>44750</v>
      </c>
      <c r="TR6" s="109">
        <v>310350</v>
      </c>
      <c r="TS6" s="109">
        <v>42300</v>
      </c>
      <c r="TT6" s="109">
        <v>136450</v>
      </c>
      <c r="TU6" s="109">
        <v>78000</v>
      </c>
      <c r="TV6" s="109">
        <v>126550</v>
      </c>
      <c r="TW6" s="109">
        <v>15500</v>
      </c>
      <c r="TX6" s="109">
        <v>4050</v>
      </c>
      <c r="TY6" s="109">
        <v>29150</v>
      </c>
      <c r="TZ6" s="109">
        <v>24750</v>
      </c>
      <c r="UA6" s="109">
        <v>494390</v>
      </c>
      <c r="UB6" s="109">
        <v>48000</v>
      </c>
      <c r="UC6" s="109">
        <v>144350</v>
      </c>
      <c r="UD6" s="109">
        <v>96800</v>
      </c>
      <c r="UE6" s="109">
        <v>27700</v>
      </c>
      <c r="UF6" s="109">
        <v>0</v>
      </c>
      <c r="UG6" s="109">
        <v>23200</v>
      </c>
      <c r="UH6" s="109">
        <v>59500</v>
      </c>
      <c r="UI6" s="109">
        <v>4200</v>
      </c>
      <c r="UJ6" s="109">
        <v>103400</v>
      </c>
      <c r="UK6" s="109">
        <v>20300</v>
      </c>
      <c r="UL6" s="109">
        <v>169200</v>
      </c>
      <c r="UM6" s="109">
        <v>36200</v>
      </c>
      <c r="UN6" s="109">
        <v>48750</v>
      </c>
      <c r="UO6" s="109">
        <v>47700</v>
      </c>
      <c r="UP6" s="109">
        <v>58800</v>
      </c>
      <c r="UQ6" s="109">
        <v>36050</v>
      </c>
      <c r="UR6" s="109">
        <v>538250</v>
      </c>
      <c r="US6" s="109">
        <v>168650</v>
      </c>
      <c r="UT6" s="109">
        <v>80900</v>
      </c>
      <c r="UU6" s="109">
        <v>147000</v>
      </c>
      <c r="UV6" s="109">
        <v>0</v>
      </c>
      <c r="UW6" s="109">
        <v>43900</v>
      </c>
      <c r="UX6" s="109">
        <v>60950</v>
      </c>
      <c r="UY6" s="109">
        <v>52150</v>
      </c>
      <c r="UZ6" s="109">
        <v>33950</v>
      </c>
      <c r="VA6" s="109">
        <v>25700</v>
      </c>
      <c r="VB6" s="109">
        <v>25300</v>
      </c>
      <c r="VC6" s="109">
        <v>93650</v>
      </c>
      <c r="VD6" s="109">
        <v>27400</v>
      </c>
      <c r="VE6" s="109">
        <v>43450</v>
      </c>
      <c r="VF6" s="109">
        <v>81500</v>
      </c>
      <c r="VG6" s="109">
        <v>39600</v>
      </c>
      <c r="VH6" s="109">
        <v>23400</v>
      </c>
      <c r="VI6" s="109">
        <v>40700</v>
      </c>
      <c r="VJ6" s="109">
        <v>77600</v>
      </c>
      <c r="VK6" s="109">
        <v>11450</v>
      </c>
      <c r="VL6" s="109">
        <v>19500</v>
      </c>
      <c r="VM6" s="109">
        <v>34850</v>
      </c>
      <c r="VN6" s="109">
        <v>2910351</v>
      </c>
      <c r="VO6" s="109">
        <v>209750</v>
      </c>
      <c r="VP6" s="109">
        <v>417350</v>
      </c>
      <c r="VQ6" s="109">
        <v>116600</v>
      </c>
      <c r="VR6" s="109">
        <v>97200</v>
      </c>
      <c r="VS6" s="109">
        <v>194500</v>
      </c>
      <c r="VT6" s="109">
        <v>104950</v>
      </c>
      <c r="VU6" s="109">
        <v>26450</v>
      </c>
      <c r="VV6" s="109">
        <v>317150</v>
      </c>
      <c r="VW6" s="109">
        <v>421730</v>
      </c>
      <c r="VX6" s="109">
        <v>209500</v>
      </c>
      <c r="VY6" s="109">
        <v>270400</v>
      </c>
      <c r="VZ6" s="109">
        <v>77000</v>
      </c>
      <c r="WA6" s="109">
        <v>26700</v>
      </c>
      <c r="WB6" s="109">
        <v>65950</v>
      </c>
      <c r="WC6" s="109">
        <v>2683100</v>
      </c>
      <c r="WD6" s="109">
        <v>289450</v>
      </c>
      <c r="WE6" s="109">
        <v>116650</v>
      </c>
      <c r="WF6" s="109">
        <v>118850</v>
      </c>
      <c r="WG6" s="109">
        <v>315600</v>
      </c>
      <c r="WH6" s="109">
        <v>273850</v>
      </c>
      <c r="WI6" s="109">
        <v>20550</v>
      </c>
      <c r="WJ6" s="109">
        <v>94800</v>
      </c>
      <c r="WK6" s="109">
        <v>214100</v>
      </c>
      <c r="WL6" s="109">
        <v>36500</v>
      </c>
      <c r="WM6" s="109">
        <v>298200</v>
      </c>
      <c r="WN6" s="109">
        <v>232500</v>
      </c>
      <c r="WO6" s="109">
        <v>169050</v>
      </c>
      <c r="WP6" s="109">
        <v>236620</v>
      </c>
      <c r="WQ6" s="109">
        <v>33150</v>
      </c>
      <c r="WR6" s="109">
        <v>240370</v>
      </c>
      <c r="WS6" s="109">
        <v>30750</v>
      </c>
      <c r="WT6" s="109">
        <v>145650</v>
      </c>
      <c r="WU6" s="109">
        <v>400250</v>
      </c>
      <c r="WV6" s="109">
        <v>60350</v>
      </c>
      <c r="WW6" s="109">
        <v>316300</v>
      </c>
      <c r="WX6" s="109">
        <v>288131.21000000002</v>
      </c>
      <c r="WY6" s="109">
        <v>114950</v>
      </c>
      <c r="WZ6" s="109">
        <v>131250</v>
      </c>
      <c r="XA6" s="109">
        <v>130000</v>
      </c>
      <c r="XB6" s="109">
        <v>0</v>
      </c>
      <c r="XC6" s="109">
        <v>25550</v>
      </c>
      <c r="XD6" s="109">
        <v>176300</v>
      </c>
      <c r="XE6" s="109">
        <v>71150</v>
      </c>
      <c r="XF6" s="109">
        <v>150950</v>
      </c>
      <c r="XG6" s="109">
        <v>182100</v>
      </c>
      <c r="XH6" s="109">
        <v>78850</v>
      </c>
      <c r="XI6" s="109">
        <v>65700</v>
      </c>
      <c r="XJ6" s="109">
        <v>2200570</v>
      </c>
      <c r="XK6" s="109">
        <v>27750</v>
      </c>
      <c r="XL6" s="109">
        <v>75800</v>
      </c>
      <c r="XM6" s="109">
        <v>840650</v>
      </c>
      <c r="XN6" s="109">
        <v>14150</v>
      </c>
      <c r="XO6" s="109">
        <v>13250</v>
      </c>
      <c r="XP6" s="109">
        <v>35600</v>
      </c>
      <c r="XQ6" s="109">
        <v>37700</v>
      </c>
      <c r="XR6" s="109">
        <v>14900</v>
      </c>
      <c r="XS6" s="109">
        <v>200800</v>
      </c>
      <c r="XT6" s="109">
        <v>64350</v>
      </c>
      <c r="XU6" s="109">
        <v>51300</v>
      </c>
      <c r="XV6" s="109">
        <v>76350</v>
      </c>
      <c r="XW6" s="109">
        <v>336750</v>
      </c>
      <c r="XX6" s="109">
        <v>20450</v>
      </c>
      <c r="XY6" s="109">
        <v>23650</v>
      </c>
      <c r="XZ6" s="109">
        <v>108400</v>
      </c>
      <c r="YA6" s="109">
        <v>27950</v>
      </c>
      <c r="YB6" s="109">
        <v>11850</v>
      </c>
      <c r="YC6" s="109">
        <v>53200</v>
      </c>
      <c r="YD6" s="109">
        <v>9800</v>
      </c>
      <c r="YE6" s="109">
        <v>45950</v>
      </c>
      <c r="YF6" s="109">
        <v>16850</v>
      </c>
      <c r="YG6" s="109">
        <v>794720</v>
      </c>
      <c r="YH6" s="109">
        <v>33250</v>
      </c>
      <c r="YI6" s="109">
        <v>319950</v>
      </c>
      <c r="YJ6" s="109">
        <v>264100</v>
      </c>
      <c r="YK6" s="109">
        <v>1042200</v>
      </c>
      <c r="YL6" s="109">
        <v>8100</v>
      </c>
      <c r="YM6" s="109">
        <v>217850</v>
      </c>
      <c r="YN6" s="109">
        <v>146450</v>
      </c>
      <c r="YO6" s="109">
        <v>1289470</v>
      </c>
      <c r="YP6" s="109">
        <v>566450</v>
      </c>
      <c r="YQ6" s="109">
        <v>79750</v>
      </c>
      <c r="YR6" s="109">
        <v>72300</v>
      </c>
      <c r="YS6" s="109">
        <v>19100</v>
      </c>
      <c r="YT6" s="109">
        <v>77000</v>
      </c>
      <c r="YU6" s="109">
        <v>0</v>
      </c>
      <c r="YV6" s="109">
        <v>24650</v>
      </c>
      <c r="YW6" s="109">
        <v>54700</v>
      </c>
      <c r="YX6" s="109">
        <v>512300</v>
      </c>
      <c r="YY6" s="109">
        <v>29550</v>
      </c>
      <c r="YZ6" s="109">
        <v>102400</v>
      </c>
      <c r="ZA6" s="109">
        <v>8350</v>
      </c>
      <c r="ZB6" s="109">
        <v>57200</v>
      </c>
      <c r="ZC6" s="109">
        <v>44550</v>
      </c>
      <c r="ZD6" s="109">
        <v>5400</v>
      </c>
      <c r="ZE6" s="109">
        <v>592050</v>
      </c>
      <c r="ZF6" s="109">
        <v>110950</v>
      </c>
      <c r="ZG6" s="109">
        <v>98550</v>
      </c>
      <c r="ZH6" s="109">
        <v>230500</v>
      </c>
      <c r="ZI6" s="109">
        <v>18800</v>
      </c>
      <c r="ZJ6" s="109">
        <v>61300</v>
      </c>
      <c r="ZK6" s="109">
        <v>33700</v>
      </c>
      <c r="ZL6" s="109">
        <v>135250</v>
      </c>
      <c r="ZM6" s="109">
        <v>183050</v>
      </c>
      <c r="ZN6" s="109">
        <v>1856300</v>
      </c>
      <c r="ZO6" s="109">
        <v>211700</v>
      </c>
      <c r="ZP6" s="109">
        <v>501200</v>
      </c>
      <c r="ZQ6" s="109">
        <v>650000</v>
      </c>
      <c r="ZR6" s="109">
        <v>369705</v>
      </c>
      <c r="ZS6" s="109">
        <v>355100</v>
      </c>
      <c r="ZT6" s="109">
        <v>459050</v>
      </c>
      <c r="ZU6" s="109">
        <v>439950</v>
      </c>
      <c r="ZV6" s="109">
        <v>311800</v>
      </c>
      <c r="ZW6" s="109">
        <v>145100</v>
      </c>
      <c r="ZX6" s="109">
        <v>151500</v>
      </c>
      <c r="ZY6" s="109">
        <v>165300</v>
      </c>
      <c r="ZZ6" s="109">
        <v>162550</v>
      </c>
      <c r="AAA6" s="109">
        <v>414100</v>
      </c>
      <c r="AAB6" s="109">
        <v>324900</v>
      </c>
      <c r="AAC6" s="109">
        <v>107300</v>
      </c>
      <c r="AAD6" s="109">
        <v>222600</v>
      </c>
      <c r="AAE6" s="109">
        <v>87300</v>
      </c>
      <c r="AAF6" s="109">
        <v>245900</v>
      </c>
      <c r="AAG6" s="109">
        <v>229350</v>
      </c>
      <c r="AAH6" s="109">
        <v>230600</v>
      </c>
      <c r="AAI6" s="109">
        <v>34400</v>
      </c>
      <c r="AAJ6" s="109">
        <v>178350</v>
      </c>
      <c r="AAK6" s="109">
        <v>46050</v>
      </c>
      <c r="AAL6" s="109">
        <v>131119</v>
      </c>
      <c r="AAM6" s="109">
        <v>29300</v>
      </c>
      <c r="AAN6" s="109">
        <v>37250</v>
      </c>
      <c r="AAO6" s="109">
        <v>243750</v>
      </c>
      <c r="AAP6" s="109">
        <v>67300</v>
      </c>
      <c r="AAQ6" s="109">
        <v>229450</v>
      </c>
      <c r="AAR6" s="109">
        <v>52700</v>
      </c>
      <c r="AAS6" s="109">
        <v>229150</v>
      </c>
      <c r="AAT6" s="109">
        <v>146800</v>
      </c>
      <c r="AAU6" s="109">
        <v>499150</v>
      </c>
      <c r="AAV6" s="109">
        <v>57800</v>
      </c>
      <c r="AAW6" s="109">
        <v>20500</v>
      </c>
      <c r="AAX6" s="109">
        <v>83750</v>
      </c>
      <c r="AAY6" s="109">
        <v>92150</v>
      </c>
      <c r="AAZ6" s="109">
        <v>304150</v>
      </c>
      <c r="ABA6" s="109">
        <v>72800</v>
      </c>
      <c r="ABB6" s="109">
        <v>76800</v>
      </c>
      <c r="ABC6" s="109">
        <v>230000</v>
      </c>
      <c r="ABD6" s="109">
        <v>210800</v>
      </c>
      <c r="ABE6" s="109">
        <v>69550</v>
      </c>
      <c r="ABF6" s="109">
        <v>11900</v>
      </c>
      <c r="ABG6" s="109">
        <v>165150</v>
      </c>
      <c r="ABH6" s="109">
        <v>24750</v>
      </c>
      <c r="ABI6" s="109">
        <v>57000</v>
      </c>
      <c r="ABJ6" s="109">
        <v>402300</v>
      </c>
      <c r="ABK6" s="109">
        <v>304500</v>
      </c>
      <c r="ABL6" s="109">
        <v>62400</v>
      </c>
      <c r="ABM6" s="109">
        <v>304000</v>
      </c>
      <c r="ABN6" s="109">
        <v>8300</v>
      </c>
      <c r="ABO6" s="109">
        <v>46550</v>
      </c>
      <c r="ABP6" s="109">
        <v>28050</v>
      </c>
      <c r="ABQ6" s="109">
        <v>107950</v>
      </c>
      <c r="ABR6" s="109">
        <v>10650</v>
      </c>
      <c r="ABS6" s="109">
        <v>0</v>
      </c>
      <c r="ABT6" s="109">
        <v>22250</v>
      </c>
      <c r="ABU6" s="109">
        <v>60500</v>
      </c>
      <c r="ABV6" s="109">
        <v>30400</v>
      </c>
      <c r="ABW6" s="109">
        <v>9950</v>
      </c>
      <c r="ABX6" s="109">
        <v>36600</v>
      </c>
      <c r="ABY6" s="109">
        <v>1585070</v>
      </c>
      <c r="ABZ6" s="109">
        <v>99400</v>
      </c>
      <c r="ACA6" s="109">
        <v>43500</v>
      </c>
      <c r="ACB6" s="109">
        <v>86450</v>
      </c>
      <c r="ACC6" s="109">
        <v>33300</v>
      </c>
      <c r="ACD6" s="109">
        <v>22600</v>
      </c>
      <c r="ACE6" s="109">
        <v>15900</v>
      </c>
      <c r="ACF6" s="109">
        <v>11100</v>
      </c>
      <c r="ACG6" s="109">
        <v>73900</v>
      </c>
      <c r="ACH6" s="109">
        <v>72200</v>
      </c>
      <c r="ACI6" s="109">
        <v>174850</v>
      </c>
      <c r="ACJ6" s="109">
        <v>26550</v>
      </c>
      <c r="ACK6" s="109">
        <v>388350</v>
      </c>
      <c r="ACL6" s="109">
        <v>37900</v>
      </c>
      <c r="ACM6" s="109">
        <v>39950</v>
      </c>
      <c r="ACN6" s="109">
        <v>166550</v>
      </c>
      <c r="ACO6" s="109">
        <v>0</v>
      </c>
      <c r="ACP6" s="109">
        <v>95300</v>
      </c>
      <c r="ACQ6" s="109">
        <v>128100</v>
      </c>
      <c r="ACR6" s="109">
        <v>767550</v>
      </c>
      <c r="ACS6" s="109">
        <v>153150</v>
      </c>
      <c r="ACT6" s="109">
        <v>9800</v>
      </c>
      <c r="ACU6" s="109">
        <v>45100</v>
      </c>
      <c r="ACV6" s="109">
        <v>149050</v>
      </c>
      <c r="ACW6" s="109">
        <v>100300</v>
      </c>
      <c r="ACX6" s="109">
        <v>40100</v>
      </c>
      <c r="ACY6" s="109">
        <v>60600</v>
      </c>
      <c r="ACZ6" s="109">
        <v>71200</v>
      </c>
      <c r="ADA6" s="109">
        <v>61300</v>
      </c>
      <c r="ADB6" s="109">
        <v>146200</v>
      </c>
      <c r="ADC6" s="109">
        <v>69700</v>
      </c>
      <c r="ADD6" s="109">
        <v>0</v>
      </c>
      <c r="ADE6" s="109">
        <v>20600</v>
      </c>
      <c r="ADF6" s="109">
        <v>42039</v>
      </c>
      <c r="ADG6" s="109">
        <v>23350</v>
      </c>
      <c r="ADH6" s="109">
        <v>529550</v>
      </c>
      <c r="ADI6" s="109">
        <v>201350</v>
      </c>
      <c r="ADJ6" s="109">
        <v>3329750</v>
      </c>
      <c r="ADK6" s="109">
        <v>19112</v>
      </c>
      <c r="ADL6" s="109">
        <v>17550</v>
      </c>
      <c r="ADM6" s="109">
        <v>41200</v>
      </c>
      <c r="ADN6" s="109">
        <v>94582</v>
      </c>
      <c r="ADO6" s="109">
        <v>35950</v>
      </c>
      <c r="ADP6" s="109">
        <v>0</v>
      </c>
      <c r="ADQ6" s="109">
        <v>1081750</v>
      </c>
      <c r="ADR6" s="109">
        <v>85850</v>
      </c>
      <c r="ADS6" s="109">
        <v>0</v>
      </c>
      <c r="ADT6" s="109">
        <v>300000</v>
      </c>
      <c r="ADU6" s="109">
        <v>800675</v>
      </c>
      <c r="ADV6" s="109">
        <v>36850</v>
      </c>
      <c r="ADW6" s="109">
        <v>108350</v>
      </c>
      <c r="ADX6" s="109">
        <v>108500</v>
      </c>
      <c r="ADY6" s="109">
        <v>61650</v>
      </c>
      <c r="ADZ6" s="109">
        <v>3327732</v>
      </c>
      <c r="AEA6" s="109">
        <v>0</v>
      </c>
      <c r="AEB6" s="109">
        <v>229200</v>
      </c>
      <c r="AEC6" s="109">
        <v>430950</v>
      </c>
      <c r="AED6" s="109">
        <v>199200</v>
      </c>
      <c r="AEE6" s="109">
        <v>1116896</v>
      </c>
      <c r="AEF6" s="109">
        <v>57300</v>
      </c>
      <c r="AEG6" s="109">
        <v>83550</v>
      </c>
      <c r="AEH6" s="109">
        <v>198600</v>
      </c>
      <c r="AEI6" s="109">
        <v>77000</v>
      </c>
      <c r="AEJ6" s="109">
        <v>152050</v>
      </c>
      <c r="AEK6" s="109">
        <v>51500</v>
      </c>
      <c r="AEL6" s="109">
        <v>391450</v>
      </c>
      <c r="AEM6" s="109">
        <v>121650</v>
      </c>
      <c r="AEN6" s="109">
        <v>66050</v>
      </c>
      <c r="AEO6" s="109">
        <v>104850</v>
      </c>
      <c r="AEP6" s="109">
        <v>295000</v>
      </c>
      <c r="AEQ6" s="109">
        <v>37350</v>
      </c>
      <c r="AER6" s="109">
        <v>38400</v>
      </c>
      <c r="AES6" s="109">
        <v>28850</v>
      </c>
      <c r="AET6" s="109">
        <v>79600</v>
      </c>
      <c r="AEU6" s="109">
        <v>1290200</v>
      </c>
      <c r="AEV6" s="109">
        <v>94350</v>
      </c>
      <c r="AEW6" s="109">
        <v>135502.57999999999</v>
      </c>
      <c r="AEX6" s="109">
        <v>357460</v>
      </c>
      <c r="AEY6" s="109">
        <v>82350</v>
      </c>
      <c r="AEZ6" s="109">
        <v>442042.55</v>
      </c>
      <c r="AFA6" s="109">
        <v>144800</v>
      </c>
      <c r="AFB6" s="109">
        <v>110800</v>
      </c>
      <c r="AFC6" s="109">
        <v>46400</v>
      </c>
      <c r="AFD6" s="109">
        <v>48850</v>
      </c>
      <c r="AFE6" s="109">
        <v>378800</v>
      </c>
      <c r="AFF6" s="109">
        <v>44700</v>
      </c>
      <c r="AFG6" s="109">
        <v>60550</v>
      </c>
      <c r="AFH6" s="109">
        <v>0</v>
      </c>
      <c r="AFI6" s="109">
        <v>188000</v>
      </c>
      <c r="AFJ6" s="109">
        <v>65650</v>
      </c>
      <c r="AFK6" s="109">
        <v>27650</v>
      </c>
      <c r="AFL6" s="109">
        <v>31500</v>
      </c>
      <c r="AFM6" s="109">
        <v>12100</v>
      </c>
      <c r="AFN6" s="109">
        <v>0</v>
      </c>
      <c r="AFO6" s="109">
        <v>27900</v>
      </c>
      <c r="AFP6" s="109">
        <v>33300</v>
      </c>
      <c r="AFQ6" s="109">
        <v>21300</v>
      </c>
      <c r="AFR6" s="109">
        <v>134100</v>
      </c>
      <c r="AFS6" s="109">
        <v>9050</v>
      </c>
      <c r="AFT6" s="109">
        <v>11650</v>
      </c>
      <c r="AFU6" s="109">
        <v>39350</v>
      </c>
      <c r="AFV6" s="109">
        <v>12750</v>
      </c>
      <c r="AFW6" s="109">
        <v>13150</v>
      </c>
      <c r="AFX6" s="109">
        <v>1500</v>
      </c>
      <c r="AFY6" s="109">
        <v>1850</v>
      </c>
      <c r="AFZ6" s="109">
        <v>5500</v>
      </c>
      <c r="AGA6" s="109">
        <v>4100</v>
      </c>
      <c r="AGB6" s="109">
        <v>1100</v>
      </c>
      <c r="AGC6" s="109">
        <v>13200</v>
      </c>
      <c r="AGD6" s="109">
        <v>386065.88</v>
      </c>
      <c r="AGE6" s="109">
        <v>15300</v>
      </c>
      <c r="AGF6" s="109">
        <v>121650</v>
      </c>
      <c r="AGG6" s="109">
        <v>162950</v>
      </c>
      <c r="AGH6" s="109">
        <v>145750</v>
      </c>
      <c r="AGI6" s="109">
        <v>340100</v>
      </c>
      <c r="AGJ6" s="109">
        <v>5000</v>
      </c>
      <c r="AGK6" s="109">
        <v>288450</v>
      </c>
      <c r="AGL6" s="109">
        <v>189300</v>
      </c>
      <c r="AGM6" s="109">
        <v>257650</v>
      </c>
      <c r="AGN6" s="109">
        <v>57300</v>
      </c>
      <c r="AGO6" s="109">
        <v>925400</v>
      </c>
      <c r="AGP6" s="109">
        <v>93650</v>
      </c>
      <c r="AGQ6" s="109">
        <v>4800</v>
      </c>
      <c r="AGR6" s="109">
        <v>10550</v>
      </c>
      <c r="AGS6" s="109">
        <v>304750</v>
      </c>
      <c r="AGT6" s="109">
        <v>56600</v>
      </c>
      <c r="AGU6" s="109">
        <v>27050</v>
      </c>
      <c r="AGV6" s="109">
        <v>76050</v>
      </c>
      <c r="AGW6" s="109">
        <v>91900</v>
      </c>
      <c r="AGX6" s="109">
        <v>15600</v>
      </c>
      <c r="AGY6" s="109">
        <v>45300</v>
      </c>
      <c r="AGZ6" s="109">
        <v>55200</v>
      </c>
      <c r="AHA6" s="109">
        <v>56300</v>
      </c>
      <c r="AHB6" s="109">
        <v>52600</v>
      </c>
      <c r="AHC6" s="109">
        <v>121550</v>
      </c>
      <c r="AHD6" s="109">
        <v>55400</v>
      </c>
      <c r="AHE6" s="109">
        <v>36630</v>
      </c>
      <c r="AHF6" s="109">
        <v>5700</v>
      </c>
      <c r="AHG6" s="109">
        <v>42400</v>
      </c>
      <c r="AHH6" s="109">
        <v>15000</v>
      </c>
      <c r="AHI6" s="109">
        <v>0</v>
      </c>
      <c r="AHJ6" s="109">
        <v>23450</v>
      </c>
      <c r="AHK6" s="109">
        <v>20850</v>
      </c>
      <c r="AHL6" s="109">
        <v>44050</v>
      </c>
      <c r="AHM6" s="109">
        <v>5200</v>
      </c>
      <c r="AHN6" s="109">
        <v>605250</v>
      </c>
      <c r="AHO6" s="109">
        <v>23550</v>
      </c>
      <c r="AHP6" s="109">
        <v>22900</v>
      </c>
      <c r="AHQ6" s="109">
        <v>37350</v>
      </c>
      <c r="AHR6" s="109">
        <v>86450</v>
      </c>
      <c r="AHS6" s="109">
        <v>20100</v>
      </c>
      <c r="AHT6" s="109">
        <v>0</v>
      </c>
      <c r="AHU6" s="109">
        <v>0</v>
      </c>
      <c r="AHV6" s="109">
        <v>0</v>
      </c>
      <c r="AHW6" s="109">
        <f t="shared" ref="AHW6:AHW16" si="0">SUM(D6:AHV6)</f>
        <v>182053240.36000004</v>
      </c>
    </row>
    <row r="7" spans="1:907" x14ac:dyDescent="0.6">
      <c r="A7" s="279">
        <v>6</v>
      </c>
      <c r="B7" s="253" t="s">
        <v>9895</v>
      </c>
      <c r="C7" s="99" t="s">
        <v>9896</v>
      </c>
      <c r="D7" s="109">
        <v>8978203.3399999999</v>
      </c>
      <c r="E7" s="109">
        <v>84533</v>
      </c>
      <c r="F7" s="109">
        <v>333367</v>
      </c>
      <c r="G7" s="109">
        <v>54617.75</v>
      </c>
      <c r="H7" s="109">
        <v>610701.66</v>
      </c>
      <c r="I7" s="109">
        <v>14463.5</v>
      </c>
      <c r="J7" s="109">
        <v>539280</v>
      </c>
      <c r="K7" s="109">
        <v>209423.5</v>
      </c>
      <c r="L7" s="109">
        <v>40965</v>
      </c>
      <c r="M7" s="109">
        <v>225137</v>
      </c>
      <c r="N7" s="109">
        <v>0</v>
      </c>
      <c r="O7" s="109">
        <v>9132</v>
      </c>
      <c r="P7" s="109">
        <v>0</v>
      </c>
      <c r="Q7" s="109">
        <v>0</v>
      </c>
      <c r="R7" s="109">
        <v>44760.5</v>
      </c>
      <c r="S7" s="109">
        <v>383213</v>
      </c>
      <c r="T7" s="109">
        <v>78158.240000000005</v>
      </c>
      <c r="U7" s="109">
        <v>8033</v>
      </c>
      <c r="V7" s="109">
        <v>636</v>
      </c>
      <c r="W7" s="109">
        <v>49864850.5</v>
      </c>
      <c r="X7" s="109">
        <v>179049</v>
      </c>
      <c r="Y7" s="109">
        <v>1533.75</v>
      </c>
      <c r="Z7" s="109">
        <v>4990</v>
      </c>
      <c r="AA7" s="109">
        <v>63853</v>
      </c>
      <c r="AB7" s="109">
        <v>-6234</v>
      </c>
      <c r="AC7" s="109">
        <v>37530.089999999997</v>
      </c>
      <c r="AD7" s="109">
        <v>1918295</v>
      </c>
      <c r="AE7" s="109">
        <v>20569</v>
      </c>
      <c r="AF7" s="109">
        <v>219</v>
      </c>
      <c r="AG7" s="109">
        <v>508656.37</v>
      </c>
      <c r="AH7" s="109">
        <v>31781</v>
      </c>
      <c r="AI7" s="109">
        <v>1247243</v>
      </c>
      <c r="AJ7" s="109">
        <v>183508</v>
      </c>
      <c r="AK7" s="109">
        <v>115401.60000000001</v>
      </c>
      <c r="AL7" s="109">
        <v>78738.5</v>
      </c>
      <c r="AM7" s="109">
        <v>9902</v>
      </c>
      <c r="AN7" s="109">
        <v>506881.9</v>
      </c>
      <c r="AO7" s="109">
        <v>13207.43</v>
      </c>
      <c r="AP7" s="109">
        <v>101910</v>
      </c>
      <c r="AQ7" s="109">
        <v>27860.75</v>
      </c>
      <c r="AR7" s="109">
        <v>4748</v>
      </c>
      <c r="AS7" s="109">
        <v>0</v>
      </c>
      <c r="AT7" s="109">
        <v>7764.04</v>
      </c>
      <c r="AU7" s="109">
        <v>7161816.2400000002</v>
      </c>
      <c r="AV7" s="109">
        <v>16162</v>
      </c>
      <c r="AW7" s="109">
        <v>68986</v>
      </c>
      <c r="AX7" s="109">
        <v>54538</v>
      </c>
      <c r="AY7" s="109">
        <v>94274</v>
      </c>
      <c r="AZ7" s="109">
        <v>78456</v>
      </c>
      <c r="BA7" s="109">
        <v>0</v>
      </c>
      <c r="BB7" s="109">
        <v>3984</v>
      </c>
      <c r="BC7" s="109">
        <v>0</v>
      </c>
      <c r="BD7" s="109">
        <v>11496</v>
      </c>
      <c r="BE7" s="109">
        <v>0</v>
      </c>
      <c r="BF7" s="109">
        <v>18733</v>
      </c>
      <c r="BG7" s="109">
        <v>232076.75</v>
      </c>
      <c r="BH7" s="109">
        <v>1775</v>
      </c>
      <c r="BI7" s="109">
        <v>33951</v>
      </c>
      <c r="BJ7" s="109">
        <v>3525069.9299999997</v>
      </c>
      <c r="BK7" s="109">
        <v>1157764.76</v>
      </c>
      <c r="BL7" s="109">
        <v>47722</v>
      </c>
      <c r="BM7" s="109">
        <v>4715.3600000000006</v>
      </c>
      <c r="BN7" s="109">
        <v>1250</v>
      </c>
      <c r="BO7" s="109">
        <v>9696</v>
      </c>
      <c r="BP7" s="109">
        <v>15003</v>
      </c>
      <c r="BQ7" s="109">
        <v>0</v>
      </c>
      <c r="BR7" s="109">
        <v>0</v>
      </c>
      <c r="BS7" s="109">
        <v>7117112</v>
      </c>
      <c r="BT7" s="109">
        <v>17320</v>
      </c>
      <c r="BU7" s="109">
        <v>11505.25</v>
      </c>
      <c r="BV7" s="109">
        <v>191762.1</v>
      </c>
      <c r="BW7" s="109">
        <v>56811</v>
      </c>
      <c r="BX7" s="109">
        <v>24904</v>
      </c>
      <c r="BY7" s="109">
        <v>29267.75</v>
      </c>
      <c r="BZ7" s="109">
        <v>332945.77</v>
      </c>
      <c r="CA7" s="109">
        <v>1004736.02</v>
      </c>
      <c r="CB7" s="109">
        <v>616281.4</v>
      </c>
      <c r="CC7" s="109">
        <v>46924.25</v>
      </c>
      <c r="CD7" s="109">
        <v>7355729.7699999996</v>
      </c>
      <c r="CE7" s="109">
        <v>0</v>
      </c>
      <c r="CF7" s="109">
        <v>246260</v>
      </c>
      <c r="CG7" s="109">
        <v>46133</v>
      </c>
      <c r="CH7" s="109">
        <v>30148433.940000001</v>
      </c>
      <c r="CI7" s="109">
        <v>470053</v>
      </c>
      <c r="CJ7" s="109">
        <v>1081416</v>
      </c>
      <c r="CK7" s="109">
        <v>36569.75</v>
      </c>
      <c r="CL7" s="109">
        <v>15043.5</v>
      </c>
      <c r="CM7" s="109">
        <v>40156</v>
      </c>
      <c r="CN7" s="109">
        <v>0</v>
      </c>
      <c r="CO7" s="109">
        <v>320565</v>
      </c>
      <c r="CP7" s="109">
        <v>0</v>
      </c>
      <c r="CQ7" s="109">
        <v>98232</v>
      </c>
      <c r="CR7" s="109">
        <v>23918</v>
      </c>
      <c r="CS7" s="109">
        <v>108878.5</v>
      </c>
      <c r="CT7" s="109">
        <v>4855.5</v>
      </c>
      <c r="CU7" s="109">
        <v>8834465.5199999996</v>
      </c>
      <c r="CV7" s="109">
        <v>67438.75</v>
      </c>
      <c r="CW7" s="109">
        <v>39822.5</v>
      </c>
      <c r="CX7" s="109">
        <v>27881.3</v>
      </c>
      <c r="CY7" s="109">
        <v>17195</v>
      </c>
      <c r="CZ7" s="109">
        <v>31724.5</v>
      </c>
      <c r="DA7" s="109">
        <v>30064.400000000001</v>
      </c>
      <c r="DB7" s="109">
        <v>46261</v>
      </c>
      <c r="DC7" s="109">
        <v>4141623.5399999996</v>
      </c>
      <c r="DD7" s="109">
        <v>1600017.47</v>
      </c>
      <c r="DE7" s="109">
        <v>181503.5</v>
      </c>
      <c r="DF7" s="109">
        <v>271828</v>
      </c>
      <c r="DG7" s="109">
        <v>4519347.59</v>
      </c>
      <c r="DH7" s="109">
        <v>0</v>
      </c>
      <c r="DI7" s="109">
        <v>10276.26</v>
      </c>
      <c r="DJ7" s="109">
        <v>36334</v>
      </c>
      <c r="DK7" s="109">
        <v>20572</v>
      </c>
      <c r="DL7" s="109">
        <v>10173157.75</v>
      </c>
      <c r="DM7" s="109">
        <v>118497.5</v>
      </c>
      <c r="DN7" s="109">
        <v>39149.699999999997</v>
      </c>
      <c r="DO7" s="109">
        <v>221563.75</v>
      </c>
      <c r="DP7" s="109">
        <v>104352</v>
      </c>
      <c r="DQ7" s="109">
        <v>31405.5</v>
      </c>
      <c r="DR7" s="109">
        <v>1822147.16</v>
      </c>
      <c r="DS7" s="109">
        <v>19404</v>
      </c>
      <c r="DT7" s="109">
        <v>12778.25</v>
      </c>
      <c r="DU7" s="109">
        <v>3113165.25</v>
      </c>
      <c r="DV7" s="109">
        <v>38066.25</v>
      </c>
      <c r="DW7" s="109">
        <v>492338.13</v>
      </c>
      <c r="DX7" s="109">
        <v>51200</v>
      </c>
      <c r="DY7" s="109">
        <v>10095.700000000001</v>
      </c>
      <c r="DZ7" s="109">
        <v>167135</v>
      </c>
      <c r="EA7" s="109">
        <v>39652</v>
      </c>
      <c r="EB7" s="109">
        <v>0</v>
      </c>
      <c r="EC7" s="109">
        <v>0</v>
      </c>
      <c r="ED7" s="109">
        <v>0</v>
      </c>
      <c r="EE7" s="109">
        <v>229893.65</v>
      </c>
      <c r="EF7" s="109">
        <v>1868767.08</v>
      </c>
      <c r="EG7" s="109">
        <v>1751316.92</v>
      </c>
      <c r="EH7" s="109">
        <v>124557.5</v>
      </c>
      <c r="EI7" s="109">
        <v>68194.25</v>
      </c>
      <c r="EJ7" s="109">
        <v>23201.41</v>
      </c>
      <c r="EK7" s="109">
        <v>71568.75</v>
      </c>
      <c r="EL7" s="109">
        <v>266749</v>
      </c>
      <c r="EM7" s="109">
        <v>67911.75</v>
      </c>
      <c r="EN7" s="109">
        <v>12815.66</v>
      </c>
      <c r="EO7" s="109">
        <v>11408588.960000001</v>
      </c>
      <c r="EP7" s="109">
        <v>24426</v>
      </c>
      <c r="EQ7" s="109">
        <v>282957.5</v>
      </c>
      <c r="ER7" s="109">
        <v>52577.5</v>
      </c>
      <c r="ES7" s="109">
        <v>1273.82</v>
      </c>
      <c r="ET7" s="109">
        <v>0</v>
      </c>
      <c r="EU7" s="109">
        <v>53118.75</v>
      </c>
      <c r="EV7" s="109">
        <v>97801.74</v>
      </c>
      <c r="EW7" s="109">
        <v>0</v>
      </c>
      <c r="EX7" s="109">
        <v>1738592</v>
      </c>
      <c r="EY7" s="109">
        <v>0</v>
      </c>
      <c r="EZ7" s="109">
        <v>12754</v>
      </c>
      <c r="FA7" s="109">
        <v>0</v>
      </c>
      <c r="FB7" s="109">
        <v>106211</v>
      </c>
      <c r="FC7" s="109">
        <v>109133</v>
      </c>
      <c r="FD7" s="109">
        <v>49258</v>
      </c>
      <c r="FE7" s="109">
        <v>10186</v>
      </c>
      <c r="FF7" s="109">
        <v>19679</v>
      </c>
      <c r="FG7" s="109">
        <v>0</v>
      </c>
      <c r="FH7" s="109">
        <v>5482.91</v>
      </c>
      <c r="FI7" s="109">
        <v>66419.72</v>
      </c>
      <c r="FJ7" s="109">
        <v>2403050.06</v>
      </c>
      <c r="FK7" s="109">
        <v>73331</v>
      </c>
      <c r="FL7" s="109">
        <v>18295.75</v>
      </c>
      <c r="FM7" s="109">
        <v>289449.25</v>
      </c>
      <c r="FN7" s="109">
        <v>16382.5</v>
      </c>
      <c r="FO7" s="109">
        <v>37117</v>
      </c>
      <c r="FP7" s="109">
        <v>6615.25</v>
      </c>
      <c r="FQ7" s="109">
        <v>0</v>
      </c>
      <c r="FR7" s="109">
        <v>5537223</v>
      </c>
      <c r="FS7" s="109">
        <v>1801.5</v>
      </c>
      <c r="FT7" s="109">
        <v>138895</v>
      </c>
      <c r="FU7" s="109">
        <v>118849.75</v>
      </c>
      <c r="FV7" s="109">
        <v>89474.5</v>
      </c>
      <c r="FW7" s="109">
        <v>8808.75</v>
      </c>
      <c r="FX7" s="109">
        <v>157936.95000000001</v>
      </c>
      <c r="FY7" s="109">
        <v>49538.5</v>
      </c>
      <c r="FZ7" s="109">
        <v>108280.66</v>
      </c>
      <c r="GA7" s="109">
        <v>80144</v>
      </c>
      <c r="GB7" s="109">
        <v>30155.33</v>
      </c>
      <c r="GC7" s="109">
        <v>128267</v>
      </c>
      <c r="GD7" s="109">
        <v>0</v>
      </c>
      <c r="GE7" s="109">
        <v>0</v>
      </c>
      <c r="GF7" s="109">
        <v>3827611.62</v>
      </c>
      <c r="GG7" s="109">
        <v>56668</v>
      </c>
      <c r="GH7" s="109">
        <v>32387.75</v>
      </c>
      <c r="GI7" s="109">
        <v>468809</v>
      </c>
      <c r="GJ7" s="109">
        <v>93783</v>
      </c>
      <c r="GK7" s="109">
        <v>49206</v>
      </c>
      <c r="GL7" s="109">
        <v>11000</v>
      </c>
      <c r="GM7" s="109">
        <v>604544</v>
      </c>
      <c r="GN7" s="109">
        <v>3514.5</v>
      </c>
      <c r="GO7" s="109">
        <v>0</v>
      </c>
      <c r="GP7" s="109">
        <v>0</v>
      </c>
      <c r="GQ7" s="109">
        <v>0</v>
      </c>
      <c r="GR7" s="109">
        <v>1511610</v>
      </c>
      <c r="GS7" s="109">
        <v>773397.07000000007</v>
      </c>
      <c r="GT7" s="109">
        <v>30935.5</v>
      </c>
      <c r="GU7" s="109">
        <v>0</v>
      </c>
      <c r="GV7" s="109">
        <v>47260</v>
      </c>
      <c r="GW7" s="109">
        <v>63896.93</v>
      </c>
      <c r="GX7" s="109">
        <v>48693.75</v>
      </c>
      <c r="GY7" s="109">
        <v>19117</v>
      </c>
      <c r="GZ7" s="109">
        <v>7164781</v>
      </c>
      <c r="HA7" s="109">
        <v>984366.5</v>
      </c>
      <c r="HB7" s="109">
        <v>61704</v>
      </c>
      <c r="HC7" s="109">
        <v>147892</v>
      </c>
      <c r="HD7" s="109">
        <v>16880855.130000003</v>
      </c>
      <c r="HE7" s="109">
        <v>1213892.25</v>
      </c>
      <c r="HF7" s="109">
        <v>942037</v>
      </c>
      <c r="HG7" s="109">
        <v>117455.25</v>
      </c>
      <c r="HH7" s="109">
        <v>240394.5</v>
      </c>
      <c r="HI7" s="109">
        <v>1822086.25</v>
      </c>
      <c r="HJ7" s="109">
        <v>91793</v>
      </c>
      <c r="HK7" s="109">
        <v>0</v>
      </c>
      <c r="HL7" s="109">
        <v>2744038</v>
      </c>
      <c r="HM7" s="109">
        <v>34843.42</v>
      </c>
      <c r="HN7" s="109">
        <v>1242957.8999999999</v>
      </c>
      <c r="HO7" s="109">
        <v>198584</v>
      </c>
      <c r="HP7" s="109">
        <v>112501.01</v>
      </c>
      <c r="HQ7" s="109">
        <v>27072</v>
      </c>
      <c r="HR7" s="109">
        <v>111142</v>
      </c>
      <c r="HS7" s="109">
        <v>51536</v>
      </c>
      <c r="HT7" s="109">
        <v>6954299.3700000001</v>
      </c>
      <c r="HU7" s="109">
        <v>1998303.67</v>
      </c>
      <c r="HV7" s="109">
        <v>132295.5</v>
      </c>
      <c r="HW7" s="109">
        <v>51897</v>
      </c>
      <c r="HX7" s="109">
        <v>26865.5</v>
      </c>
      <c r="HY7" s="109">
        <v>3795</v>
      </c>
      <c r="HZ7" s="109">
        <v>454095.75</v>
      </c>
      <c r="IA7" s="109">
        <v>39128.5</v>
      </c>
      <c r="IB7" s="109">
        <v>81865.5</v>
      </c>
      <c r="IC7" s="109">
        <v>407526</v>
      </c>
      <c r="ID7" s="109">
        <v>181425</v>
      </c>
      <c r="IE7" s="109">
        <v>307361</v>
      </c>
      <c r="IF7" s="109">
        <v>0</v>
      </c>
      <c r="IG7" s="109">
        <v>219362.21</v>
      </c>
      <c r="IH7" s="109">
        <v>12363.7</v>
      </c>
      <c r="II7" s="109">
        <v>2562</v>
      </c>
      <c r="IJ7" s="109">
        <v>3800151.06</v>
      </c>
      <c r="IK7" s="109">
        <v>659802</v>
      </c>
      <c r="IL7" s="109">
        <v>147590.07</v>
      </c>
      <c r="IM7" s="109">
        <v>217880</v>
      </c>
      <c r="IN7" s="109">
        <v>2143582.71</v>
      </c>
      <c r="IO7" s="109">
        <v>86368.5</v>
      </c>
      <c r="IP7" s="109">
        <v>117190.5</v>
      </c>
      <c r="IQ7" s="109">
        <v>45322</v>
      </c>
      <c r="IR7" s="109">
        <v>0</v>
      </c>
      <c r="IS7" s="109">
        <v>266063</v>
      </c>
      <c r="IT7" s="109">
        <v>24242.25</v>
      </c>
      <c r="IU7" s="109">
        <v>20433922.75</v>
      </c>
      <c r="IV7" s="109">
        <v>1816969</v>
      </c>
      <c r="IW7" s="109">
        <v>264700</v>
      </c>
      <c r="IX7" s="109">
        <v>166223</v>
      </c>
      <c r="IY7" s="109">
        <v>100908</v>
      </c>
      <c r="IZ7" s="109">
        <v>140451.25</v>
      </c>
      <c r="JA7" s="109">
        <v>73400</v>
      </c>
      <c r="JB7" s="109">
        <v>67066</v>
      </c>
      <c r="JC7" s="109">
        <v>66127.75</v>
      </c>
      <c r="JD7" s="109">
        <v>55804</v>
      </c>
      <c r="JE7" s="109">
        <v>810502</v>
      </c>
      <c r="JF7" s="109">
        <v>23503</v>
      </c>
      <c r="JG7" s="109">
        <v>2723551.9800000004</v>
      </c>
      <c r="JH7" s="109">
        <v>254373</v>
      </c>
      <c r="JI7" s="109">
        <v>20978.5</v>
      </c>
      <c r="JJ7" s="109">
        <v>77762.240000000005</v>
      </c>
      <c r="JK7" s="109">
        <v>26660.25</v>
      </c>
      <c r="JL7" s="109">
        <v>189749.25</v>
      </c>
      <c r="JM7" s="109">
        <v>1842672.67</v>
      </c>
      <c r="JN7" s="109">
        <v>8106</v>
      </c>
      <c r="JO7" s="109">
        <v>92945</v>
      </c>
      <c r="JP7" s="109">
        <v>223942.42</v>
      </c>
      <c r="JQ7" s="109">
        <v>10927</v>
      </c>
      <c r="JR7" s="109">
        <v>587927.5</v>
      </c>
      <c r="JS7" s="109">
        <v>0</v>
      </c>
      <c r="JT7" s="109">
        <v>4834043.7</v>
      </c>
      <c r="JU7" s="109">
        <v>1568836.7</v>
      </c>
      <c r="JV7" s="109">
        <v>121310.51</v>
      </c>
      <c r="JW7" s="109">
        <v>8902.1</v>
      </c>
      <c r="JX7" s="109">
        <v>32012</v>
      </c>
      <c r="JY7" s="109">
        <v>23996</v>
      </c>
      <c r="JZ7" s="109">
        <v>956206.5</v>
      </c>
      <c r="KA7" s="109">
        <v>1135409.73</v>
      </c>
      <c r="KB7" s="109">
        <v>10762</v>
      </c>
      <c r="KC7" s="109">
        <v>26913</v>
      </c>
      <c r="KD7" s="109">
        <v>70648.350000000006</v>
      </c>
      <c r="KE7" s="109">
        <v>64631</v>
      </c>
      <c r="KF7" s="109">
        <v>11097.26</v>
      </c>
      <c r="KG7" s="109">
        <v>14285</v>
      </c>
      <c r="KH7" s="109">
        <v>5434.5</v>
      </c>
      <c r="KI7" s="109">
        <v>14704</v>
      </c>
      <c r="KJ7" s="109">
        <v>16792789.41</v>
      </c>
      <c r="KK7" s="109">
        <v>1276995</v>
      </c>
      <c r="KL7" s="109">
        <v>206993</v>
      </c>
      <c r="KM7" s="109">
        <v>202921</v>
      </c>
      <c r="KN7" s="109">
        <v>565672</v>
      </c>
      <c r="KO7" s="109">
        <v>22868</v>
      </c>
      <c r="KP7" s="109">
        <v>1508206.94</v>
      </c>
      <c r="KQ7" s="109">
        <v>4235868.1500000004</v>
      </c>
      <c r="KR7" s="109">
        <v>623671.15999999992</v>
      </c>
      <c r="KS7" s="109">
        <v>3465291.08</v>
      </c>
      <c r="KT7" s="109">
        <v>38254</v>
      </c>
      <c r="KU7" s="109">
        <v>80617.5</v>
      </c>
      <c r="KV7" s="109">
        <v>678038.25</v>
      </c>
      <c r="KW7" s="109">
        <v>44232</v>
      </c>
      <c r="KX7" s="109">
        <v>0</v>
      </c>
      <c r="KY7" s="109">
        <v>5629096.6200000001</v>
      </c>
      <c r="KZ7" s="109">
        <v>741668</v>
      </c>
      <c r="LA7" s="109">
        <v>5384728.7599999998</v>
      </c>
      <c r="LB7" s="109">
        <v>243070.5</v>
      </c>
      <c r="LC7" s="109">
        <v>26954.22</v>
      </c>
      <c r="LD7" s="109">
        <v>129548</v>
      </c>
      <c r="LE7" s="109">
        <v>780058.85</v>
      </c>
      <c r="LF7" s="109">
        <v>450050</v>
      </c>
      <c r="LG7" s="109">
        <v>152604.75</v>
      </c>
      <c r="LH7" s="109">
        <v>5281</v>
      </c>
      <c r="LI7" s="109">
        <v>10219415.25</v>
      </c>
      <c r="LJ7" s="109">
        <v>998269</v>
      </c>
      <c r="LK7" s="109">
        <v>4982133.4000000004</v>
      </c>
      <c r="LL7" s="109">
        <v>703832.5</v>
      </c>
      <c r="LM7" s="109">
        <v>423772.6</v>
      </c>
      <c r="LN7" s="109">
        <v>530937.5</v>
      </c>
      <c r="LO7" s="109">
        <v>68415.25</v>
      </c>
      <c r="LP7" s="109">
        <v>34313.25</v>
      </c>
      <c r="LQ7" s="109">
        <v>170860</v>
      </c>
      <c r="LR7" s="109">
        <v>265170</v>
      </c>
      <c r="LS7" s="109">
        <v>1484</v>
      </c>
      <c r="LT7" s="109">
        <v>2225431.29</v>
      </c>
      <c r="LU7" s="109">
        <v>657322.64</v>
      </c>
      <c r="LV7" s="109">
        <v>20815</v>
      </c>
      <c r="LW7" s="109">
        <v>14902234</v>
      </c>
      <c r="LX7" s="109">
        <v>5093960.95</v>
      </c>
      <c r="LY7" s="109">
        <v>8475537.6999999993</v>
      </c>
      <c r="LZ7" s="109">
        <v>708407</v>
      </c>
      <c r="MA7" s="109">
        <v>1577518.03</v>
      </c>
      <c r="MB7" s="109">
        <v>107005</v>
      </c>
      <c r="MC7" s="109">
        <v>44370</v>
      </c>
      <c r="MD7" s="109">
        <v>160094.5</v>
      </c>
      <c r="ME7" s="109">
        <v>95036</v>
      </c>
      <c r="MF7" s="109">
        <v>170898.18</v>
      </c>
      <c r="MG7" s="109">
        <v>282822.5</v>
      </c>
      <c r="MH7" s="109">
        <v>24868</v>
      </c>
      <c r="MI7" s="109">
        <v>31632323.809999999</v>
      </c>
      <c r="MJ7" s="109">
        <v>3894</v>
      </c>
      <c r="MK7" s="109">
        <v>99878</v>
      </c>
      <c r="ML7" s="109">
        <v>0</v>
      </c>
      <c r="MM7" s="109">
        <v>19717</v>
      </c>
      <c r="MN7" s="109">
        <v>190951</v>
      </c>
      <c r="MO7" s="109">
        <v>15877</v>
      </c>
      <c r="MP7" s="109">
        <v>44197</v>
      </c>
      <c r="MQ7" s="109">
        <v>46874</v>
      </c>
      <c r="MR7" s="109">
        <v>0</v>
      </c>
      <c r="MS7" s="109">
        <v>17613</v>
      </c>
      <c r="MT7" s="109">
        <v>142961.75</v>
      </c>
      <c r="MU7" s="109">
        <v>5439591.9199999999</v>
      </c>
      <c r="MV7" s="109">
        <v>46396</v>
      </c>
      <c r="MW7" s="109">
        <v>137518.25</v>
      </c>
      <c r="MX7" s="109">
        <v>80068</v>
      </c>
      <c r="MY7" s="109">
        <v>105226</v>
      </c>
      <c r="MZ7" s="109">
        <v>164120</v>
      </c>
      <c r="NA7" s="109">
        <v>1451290</v>
      </c>
      <c r="NB7" s="109">
        <v>278854</v>
      </c>
      <c r="NC7" s="109">
        <v>322134</v>
      </c>
      <c r="ND7" s="109">
        <v>80526.5</v>
      </c>
      <c r="NE7" s="109">
        <v>15063.5</v>
      </c>
      <c r="NF7" s="109">
        <v>39031208.170000002</v>
      </c>
      <c r="NG7" s="109">
        <v>1049517</v>
      </c>
      <c r="NH7" s="109">
        <v>79379</v>
      </c>
      <c r="NI7" s="109">
        <v>3196509.45</v>
      </c>
      <c r="NJ7" s="109">
        <v>25241</v>
      </c>
      <c r="NK7" s="109">
        <v>295897</v>
      </c>
      <c r="NL7" s="109">
        <v>4469441.5</v>
      </c>
      <c r="NM7" s="109">
        <v>425642</v>
      </c>
      <c r="NN7" s="109">
        <v>34431</v>
      </c>
      <c r="NO7" s="109">
        <v>46537.65</v>
      </c>
      <c r="NP7" s="109">
        <v>190799.5</v>
      </c>
      <c r="NQ7" s="109">
        <v>60179</v>
      </c>
      <c r="NR7" s="109">
        <v>3570857.29</v>
      </c>
      <c r="NS7" s="109">
        <v>181823.6</v>
      </c>
      <c r="NT7" s="109">
        <v>23772</v>
      </c>
      <c r="NU7" s="109">
        <v>5358</v>
      </c>
      <c r="NV7" s="109">
        <v>75611</v>
      </c>
      <c r="NW7" s="109">
        <v>10200</v>
      </c>
      <c r="NX7" s="109">
        <v>37002</v>
      </c>
      <c r="NY7" s="109">
        <v>8778898.9499999993</v>
      </c>
      <c r="NZ7" s="109">
        <v>629143.35</v>
      </c>
      <c r="OA7" s="109">
        <v>147140</v>
      </c>
      <c r="OB7" s="109">
        <v>33030</v>
      </c>
      <c r="OC7" s="109">
        <v>21384</v>
      </c>
      <c r="OD7" s="109">
        <v>203785</v>
      </c>
      <c r="OE7" s="109">
        <v>15601.25</v>
      </c>
      <c r="OF7" s="109">
        <v>10834820.34</v>
      </c>
      <c r="OG7" s="109">
        <v>4185099.92</v>
      </c>
      <c r="OH7" s="109">
        <v>1297828.7</v>
      </c>
      <c r="OI7" s="109">
        <v>2697901.4699999997</v>
      </c>
      <c r="OJ7" s="109">
        <v>44680.5</v>
      </c>
      <c r="OK7" s="109">
        <v>371997.5</v>
      </c>
      <c r="OL7" s="109">
        <v>862963.97</v>
      </c>
      <c r="OM7" s="109">
        <v>288588</v>
      </c>
      <c r="ON7" s="109">
        <v>304133</v>
      </c>
      <c r="OO7" s="109">
        <v>10240813.51</v>
      </c>
      <c r="OP7" s="109">
        <v>651394.83000000007</v>
      </c>
      <c r="OQ7" s="109">
        <v>4473794</v>
      </c>
      <c r="OR7" s="109">
        <v>904185.84</v>
      </c>
      <c r="OS7" s="109">
        <v>436613</v>
      </c>
      <c r="OT7" s="109">
        <v>7373</v>
      </c>
      <c r="OU7" s="109">
        <v>2168146.8199999998</v>
      </c>
      <c r="OV7" s="109">
        <v>104163</v>
      </c>
      <c r="OW7" s="109">
        <v>0</v>
      </c>
      <c r="OX7" s="109">
        <v>84080.1</v>
      </c>
      <c r="OY7" s="109">
        <v>117253.25</v>
      </c>
      <c r="OZ7" s="109">
        <v>4258413.92</v>
      </c>
      <c r="PA7" s="109">
        <v>28098.3</v>
      </c>
      <c r="PB7" s="109">
        <v>26957</v>
      </c>
      <c r="PC7" s="109">
        <v>0</v>
      </c>
      <c r="PD7" s="109">
        <v>2488122.39</v>
      </c>
      <c r="PE7" s="109">
        <v>90108</v>
      </c>
      <c r="PF7" s="109">
        <v>14104</v>
      </c>
      <c r="PG7" s="109">
        <v>17910</v>
      </c>
      <c r="PH7" s="109">
        <v>243752</v>
      </c>
      <c r="PI7" s="109">
        <v>94057.77</v>
      </c>
      <c r="PJ7" s="109">
        <v>105557</v>
      </c>
      <c r="PK7" s="109">
        <v>51415</v>
      </c>
      <c r="PL7" s="109">
        <v>111835.25</v>
      </c>
      <c r="PM7" s="109">
        <v>6875</v>
      </c>
      <c r="PN7" s="109">
        <v>40353</v>
      </c>
      <c r="PO7" s="109">
        <v>364466.75</v>
      </c>
      <c r="PP7" s="109">
        <v>0</v>
      </c>
      <c r="PQ7" s="109">
        <v>504954.5</v>
      </c>
      <c r="PR7" s="109">
        <v>10190.5</v>
      </c>
      <c r="PS7" s="109">
        <v>1305</v>
      </c>
      <c r="PT7" s="109">
        <v>43965</v>
      </c>
      <c r="PU7" s="109">
        <v>100</v>
      </c>
      <c r="PV7" s="109">
        <v>10267828.800000001</v>
      </c>
      <c r="PW7" s="109">
        <v>50009.5</v>
      </c>
      <c r="PX7" s="109">
        <v>37831.75</v>
      </c>
      <c r="PY7" s="109">
        <v>57188.75</v>
      </c>
      <c r="PZ7" s="109">
        <v>1972070.64</v>
      </c>
      <c r="QA7" s="109">
        <v>56846.98</v>
      </c>
      <c r="QB7" s="109">
        <v>110348.75</v>
      </c>
      <c r="QC7" s="109">
        <v>502272</v>
      </c>
      <c r="QD7" s="109">
        <v>487129.25</v>
      </c>
      <c r="QE7" s="109">
        <v>0</v>
      </c>
      <c r="QF7" s="109">
        <v>379344.5</v>
      </c>
      <c r="QG7" s="109">
        <v>42493</v>
      </c>
      <c r="QH7" s="109">
        <v>0</v>
      </c>
      <c r="QI7" s="109">
        <v>68083</v>
      </c>
      <c r="QJ7" s="109">
        <v>7161</v>
      </c>
      <c r="QK7" s="109">
        <v>214727.5</v>
      </c>
      <c r="QL7" s="109">
        <v>91519</v>
      </c>
      <c r="QM7" s="109">
        <v>15736</v>
      </c>
      <c r="QN7" s="109">
        <v>2400</v>
      </c>
      <c r="QO7" s="109">
        <v>95830</v>
      </c>
      <c r="QP7" s="109">
        <v>452853.49000000005</v>
      </c>
      <c r="QQ7" s="109">
        <v>0</v>
      </c>
      <c r="QR7" s="109">
        <v>32688.5</v>
      </c>
      <c r="QS7" s="109">
        <v>350</v>
      </c>
      <c r="QT7" s="109">
        <v>0</v>
      </c>
      <c r="QU7" s="109">
        <v>0</v>
      </c>
      <c r="QV7" s="109">
        <v>3284154.78</v>
      </c>
      <c r="QW7" s="109">
        <v>57025</v>
      </c>
      <c r="QX7" s="109">
        <v>379282.75</v>
      </c>
      <c r="QY7" s="109">
        <v>47797.5</v>
      </c>
      <c r="QZ7" s="109">
        <v>0</v>
      </c>
      <c r="RA7" s="109">
        <v>797912.75</v>
      </c>
      <c r="RB7" s="109">
        <v>66115</v>
      </c>
      <c r="RC7" s="109">
        <v>257399.12</v>
      </c>
      <c r="RD7" s="109">
        <v>112865.5</v>
      </c>
      <c r="RE7" s="109">
        <v>11592</v>
      </c>
      <c r="RF7" s="109">
        <v>9900</v>
      </c>
      <c r="RG7" s="109">
        <v>0</v>
      </c>
      <c r="RH7" s="109">
        <v>0</v>
      </c>
      <c r="RI7" s="109">
        <v>6904172.8199999994</v>
      </c>
      <c r="RJ7" s="109">
        <v>155525.5</v>
      </c>
      <c r="RK7" s="109">
        <v>0</v>
      </c>
      <c r="RL7" s="109">
        <v>42090.590000000004</v>
      </c>
      <c r="RM7" s="109">
        <v>57910</v>
      </c>
      <c r="RN7" s="109">
        <v>35724</v>
      </c>
      <c r="RO7" s="109">
        <v>196219</v>
      </c>
      <c r="RP7" s="109">
        <v>11450.5</v>
      </c>
      <c r="RQ7" s="109">
        <v>1107</v>
      </c>
      <c r="RR7" s="109">
        <v>222680.9</v>
      </c>
      <c r="RS7" s="109">
        <v>331854.86</v>
      </c>
      <c r="RT7" s="109">
        <v>44103.58</v>
      </c>
      <c r="RU7" s="109">
        <v>377788.89</v>
      </c>
      <c r="RV7" s="109">
        <v>16874</v>
      </c>
      <c r="RW7" s="109">
        <v>0</v>
      </c>
      <c r="RX7" s="109">
        <v>10526</v>
      </c>
      <c r="RY7" s="109">
        <v>45415</v>
      </c>
      <c r="RZ7" s="109">
        <v>0</v>
      </c>
      <c r="SA7" s="109">
        <v>0</v>
      </c>
      <c r="SB7" s="109">
        <v>0</v>
      </c>
      <c r="SC7" s="109">
        <v>1569516.54</v>
      </c>
      <c r="SD7" s="109">
        <v>0</v>
      </c>
      <c r="SE7" s="109">
        <v>0</v>
      </c>
      <c r="SF7" s="109">
        <v>37388</v>
      </c>
      <c r="SG7" s="109">
        <v>3490</v>
      </c>
      <c r="SH7" s="109">
        <v>24317</v>
      </c>
      <c r="SI7" s="109">
        <v>11967.25</v>
      </c>
      <c r="SJ7" s="109">
        <v>128974</v>
      </c>
      <c r="SK7" s="109">
        <v>8732</v>
      </c>
      <c r="SL7" s="109">
        <v>588</v>
      </c>
      <c r="SM7" s="109">
        <v>305289.5</v>
      </c>
      <c r="SN7" s="109">
        <v>0</v>
      </c>
      <c r="SO7" s="109">
        <v>1535698.7</v>
      </c>
      <c r="SP7" s="109">
        <v>3961.5</v>
      </c>
      <c r="SQ7" s="109">
        <v>15213</v>
      </c>
      <c r="SR7" s="109">
        <v>227954</v>
      </c>
      <c r="SS7" s="109">
        <v>44544</v>
      </c>
      <c r="ST7" s="109">
        <v>39140</v>
      </c>
      <c r="SU7" s="109">
        <v>0</v>
      </c>
      <c r="SV7" s="109">
        <v>12344</v>
      </c>
      <c r="SW7" s="109">
        <v>3586933.35</v>
      </c>
      <c r="SX7" s="109">
        <v>1949</v>
      </c>
      <c r="SY7" s="109">
        <v>17947.339999999997</v>
      </c>
      <c r="SZ7" s="109">
        <v>77526.25</v>
      </c>
      <c r="TA7" s="109">
        <v>16836.5</v>
      </c>
      <c r="TB7" s="109">
        <v>110198.5</v>
      </c>
      <c r="TC7" s="109">
        <v>23182</v>
      </c>
      <c r="TD7" s="109">
        <v>249080</v>
      </c>
      <c r="TE7" s="109">
        <v>13111</v>
      </c>
      <c r="TF7" s="109">
        <v>5213</v>
      </c>
      <c r="TG7" s="109">
        <v>2324</v>
      </c>
      <c r="TH7" s="109">
        <v>12456</v>
      </c>
      <c r="TI7" s="109">
        <v>6401</v>
      </c>
      <c r="TJ7" s="109">
        <v>18641</v>
      </c>
      <c r="TK7" s="109">
        <v>11519114.82</v>
      </c>
      <c r="TL7" s="109">
        <v>595</v>
      </c>
      <c r="TM7" s="109">
        <v>18420</v>
      </c>
      <c r="TN7" s="109">
        <v>118548</v>
      </c>
      <c r="TO7" s="109">
        <v>201789</v>
      </c>
      <c r="TP7" s="109">
        <v>9102</v>
      </c>
      <c r="TQ7" s="109">
        <v>0</v>
      </c>
      <c r="TR7" s="109">
        <v>561191.81000000006</v>
      </c>
      <c r="TS7" s="109">
        <v>24658.65</v>
      </c>
      <c r="TT7" s="109">
        <v>18246</v>
      </c>
      <c r="TU7" s="109">
        <v>7358</v>
      </c>
      <c r="TV7" s="109">
        <v>104392</v>
      </c>
      <c r="TW7" s="109">
        <v>3293</v>
      </c>
      <c r="TX7" s="109">
        <v>42211.75</v>
      </c>
      <c r="TY7" s="109">
        <v>0</v>
      </c>
      <c r="TZ7" s="109">
        <v>35050</v>
      </c>
      <c r="UA7" s="109">
        <v>750825.25</v>
      </c>
      <c r="UB7" s="109">
        <v>39037.9</v>
      </c>
      <c r="UC7" s="109">
        <v>4339423.55</v>
      </c>
      <c r="UD7" s="109">
        <v>112365.2</v>
      </c>
      <c r="UE7" s="109">
        <v>12041</v>
      </c>
      <c r="UF7" s="109">
        <v>19768.919999999998</v>
      </c>
      <c r="UG7" s="109">
        <v>4278517</v>
      </c>
      <c r="UH7" s="109">
        <v>20283.5</v>
      </c>
      <c r="UI7" s="109">
        <v>0</v>
      </c>
      <c r="UJ7" s="109">
        <v>0</v>
      </c>
      <c r="UK7" s="109">
        <v>15237</v>
      </c>
      <c r="UL7" s="109">
        <v>1606781</v>
      </c>
      <c r="UM7" s="109">
        <v>32296.25</v>
      </c>
      <c r="UN7" s="109">
        <v>21872</v>
      </c>
      <c r="UO7" s="109">
        <v>111049.5</v>
      </c>
      <c r="UP7" s="109">
        <v>16413</v>
      </c>
      <c r="UQ7" s="109">
        <v>0</v>
      </c>
      <c r="UR7" s="109">
        <v>9009232.4499999993</v>
      </c>
      <c r="US7" s="109">
        <v>28494</v>
      </c>
      <c r="UT7" s="109">
        <v>114508.5</v>
      </c>
      <c r="UU7" s="109">
        <v>774826</v>
      </c>
      <c r="UV7" s="109">
        <v>0</v>
      </c>
      <c r="UW7" s="109">
        <v>29378.5</v>
      </c>
      <c r="UX7" s="109">
        <v>116689.3</v>
      </c>
      <c r="UY7" s="109">
        <v>28200</v>
      </c>
      <c r="UZ7" s="109">
        <v>0</v>
      </c>
      <c r="VA7" s="109">
        <v>13372</v>
      </c>
      <c r="VB7" s="109">
        <v>67919</v>
      </c>
      <c r="VC7" s="109">
        <v>56759</v>
      </c>
      <c r="VD7" s="109">
        <v>86400</v>
      </c>
      <c r="VE7" s="109">
        <v>101705.68</v>
      </c>
      <c r="VF7" s="109">
        <v>15544</v>
      </c>
      <c r="VG7" s="109">
        <v>0</v>
      </c>
      <c r="VH7" s="109">
        <v>0</v>
      </c>
      <c r="VI7" s="109">
        <v>10294.01</v>
      </c>
      <c r="VJ7" s="109">
        <v>243505</v>
      </c>
      <c r="VK7" s="109">
        <v>0</v>
      </c>
      <c r="VL7" s="109">
        <v>0</v>
      </c>
      <c r="VM7" s="109">
        <v>24190</v>
      </c>
      <c r="VN7" s="109">
        <v>4415451.2299999995</v>
      </c>
      <c r="VO7" s="109">
        <v>97510</v>
      </c>
      <c r="VP7" s="109">
        <v>0</v>
      </c>
      <c r="VQ7" s="109">
        <v>2140</v>
      </c>
      <c r="VR7" s="109">
        <v>62315.03</v>
      </c>
      <c r="VS7" s="109">
        <v>678805.75</v>
      </c>
      <c r="VT7" s="109">
        <v>46291</v>
      </c>
      <c r="VU7" s="109">
        <v>8546</v>
      </c>
      <c r="VV7" s="109">
        <v>0</v>
      </c>
      <c r="VW7" s="109">
        <v>795858.5</v>
      </c>
      <c r="VX7" s="109">
        <v>39252</v>
      </c>
      <c r="VY7" s="109">
        <v>44235.4</v>
      </c>
      <c r="VZ7" s="109">
        <v>61235</v>
      </c>
      <c r="WA7" s="109">
        <v>0</v>
      </c>
      <c r="WB7" s="109">
        <v>49147.5</v>
      </c>
      <c r="WC7" s="109">
        <v>19105107.75</v>
      </c>
      <c r="WD7" s="109">
        <v>169007</v>
      </c>
      <c r="WE7" s="109">
        <v>41075</v>
      </c>
      <c r="WF7" s="109">
        <v>33291</v>
      </c>
      <c r="WG7" s="109">
        <v>186894</v>
      </c>
      <c r="WH7" s="109">
        <v>147215</v>
      </c>
      <c r="WI7" s="109">
        <v>232312.5</v>
      </c>
      <c r="WJ7" s="109">
        <v>62840</v>
      </c>
      <c r="WK7" s="109">
        <v>106629</v>
      </c>
      <c r="WL7" s="109">
        <v>78496</v>
      </c>
      <c r="WM7" s="109">
        <v>76985</v>
      </c>
      <c r="WN7" s="109">
        <v>761607.5</v>
      </c>
      <c r="WO7" s="109">
        <v>31770</v>
      </c>
      <c r="WP7" s="109">
        <v>366451.5</v>
      </c>
      <c r="WQ7" s="109">
        <v>361956.5</v>
      </c>
      <c r="WR7" s="109">
        <v>44809</v>
      </c>
      <c r="WS7" s="109">
        <v>33812.089999999997</v>
      </c>
      <c r="WT7" s="109">
        <v>100954</v>
      </c>
      <c r="WU7" s="109">
        <v>28714</v>
      </c>
      <c r="WV7" s="109">
        <v>274983</v>
      </c>
      <c r="WW7" s="109">
        <v>1230681.5</v>
      </c>
      <c r="WX7" s="109">
        <v>65491</v>
      </c>
      <c r="WY7" s="109">
        <v>0</v>
      </c>
      <c r="WZ7" s="109">
        <v>44754</v>
      </c>
      <c r="XA7" s="109">
        <v>140810.38</v>
      </c>
      <c r="XB7" s="109">
        <v>0</v>
      </c>
      <c r="XC7" s="109">
        <v>0</v>
      </c>
      <c r="XD7" s="109">
        <v>101013.5</v>
      </c>
      <c r="XE7" s="109">
        <v>1640055</v>
      </c>
      <c r="XF7" s="109">
        <v>30909</v>
      </c>
      <c r="XG7" s="109">
        <v>0</v>
      </c>
      <c r="XH7" s="109">
        <v>46018.5</v>
      </c>
      <c r="XI7" s="109">
        <v>8970</v>
      </c>
      <c r="XJ7" s="109">
        <v>6245364.7599999998</v>
      </c>
      <c r="XK7" s="109">
        <v>11697</v>
      </c>
      <c r="XL7" s="109">
        <v>13002</v>
      </c>
      <c r="XM7" s="109">
        <v>1361183.5</v>
      </c>
      <c r="XN7" s="109">
        <v>78921.5</v>
      </c>
      <c r="XO7" s="109">
        <v>3122</v>
      </c>
      <c r="XP7" s="109">
        <v>126313.1</v>
      </c>
      <c r="XQ7" s="109">
        <v>24356.25</v>
      </c>
      <c r="XR7" s="109">
        <v>25469</v>
      </c>
      <c r="XS7" s="109">
        <v>140701.39000000001</v>
      </c>
      <c r="XT7" s="109">
        <v>61730.34</v>
      </c>
      <c r="XU7" s="109">
        <v>0</v>
      </c>
      <c r="XV7" s="109">
        <v>43907.42</v>
      </c>
      <c r="XW7" s="109">
        <v>4182</v>
      </c>
      <c r="XX7" s="109">
        <v>0</v>
      </c>
      <c r="XY7" s="109">
        <v>67989.600000000006</v>
      </c>
      <c r="XZ7" s="109">
        <v>13164</v>
      </c>
      <c r="YA7" s="109">
        <v>0</v>
      </c>
      <c r="YB7" s="109">
        <v>1655.15</v>
      </c>
      <c r="YC7" s="109">
        <v>5628</v>
      </c>
      <c r="YD7" s="109">
        <v>0</v>
      </c>
      <c r="YE7" s="109">
        <v>0</v>
      </c>
      <c r="YF7" s="109">
        <v>7466</v>
      </c>
      <c r="YG7" s="109">
        <v>6250101.5800000001</v>
      </c>
      <c r="YH7" s="109">
        <v>48046</v>
      </c>
      <c r="YI7" s="109">
        <v>78640.2</v>
      </c>
      <c r="YJ7" s="109">
        <v>14401.5</v>
      </c>
      <c r="YK7" s="109">
        <v>357955</v>
      </c>
      <c r="YL7" s="109">
        <v>139195.75</v>
      </c>
      <c r="YM7" s="109">
        <v>110188</v>
      </c>
      <c r="YN7" s="109">
        <v>66129</v>
      </c>
      <c r="YO7" s="109">
        <v>321827.5</v>
      </c>
      <c r="YP7" s="109">
        <v>84589</v>
      </c>
      <c r="YQ7" s="109">
        <v>66369.5</v>
      </c>
      <c r="YR7" s="109">
        <v>17235</v>
      </c>
      <c r="YS7" s="109">
        <v>11437.75</v>
      </c>
      <c r="YT7" s="109">
        <v>16001.5</v>
      </c>
      <c r="YU7" s="109">
        <v>0</v>
      </c>
      <c r="YV7" s="109">
        <v>0</v>
      </c>
      <c r="YW7" s="109">
        <v>16200.55</v>
      </c>
      <c r="YX7" s="109">
        <v>2443566.8199999998</v>
      </c>
      <c r="YY7" s="109">
        <v>21341</v>
      </c>
      <c r="YZ7" s="109">
        <v>0</v>
      </c>
      <c r="ZA7" s="109">
        <v>0</v>
      </c>
      <c r="ZB7" s="109">
        <v>0</v>
      </c>
      <c r="ZC7" s="109">
        <v>24473</v>
      </c>
      <c r="ZD7" s="109">
        <v>99289.84</v>
      </c>
      <c r="ZE7" s="109">
        <v>1264564.71</v>
      </c>
      <c r="ZF7" s="109">
        <v>0</v>
      </c>
      <c r="ZG7" s="109">
        <v>138722</v>
      </c>
      <c r="ZH7" s="109">
        <v>18736.5</v>
      </c>
      <c r="ZI7" s="109">
        <v>14155.69</v>
      </c>
      <c r="ZJ7" s="109">
        <v>22460</v>
      </c>
      <c r="ZK7" s="109">
        <v>0</v>
      </c>
      <c r="ZL7" s="109">
        <v>0</v>
      </c>
      <c r="ZM7" s="109">
        <v>506166</v>
      </c>
      <c r="ZN7" s="109">
        <v>4330669.6099999994</v>
      </c>
      <c r="ZO7" s="109">
        <v>36221.5</v>
      </c>
      <c r="ZP7" s="109">
        <v>339078.05</v>
      </c>
      <c r="ZQ7" s="109">
        <v>493781.1</v>
      </c>
      <c r="ZR7" s="109">
        <v>69443</v>
      </c>
      <c r="ZS7" s="109">
        <v>68300.94</v>
      </c>
      <c r="ZT7" s="109">
        <v>52136.5</v>
      </c>
      <c r="ZU7" s="109">
        <v>137001</v>
      </c>
      <c r="ZV7" s="109">
        <v>93773</v>
      </c>
      <c r="ZW7" s="109">
        <v>387565.25</v>
      </c>
      <c r="ZX7" s="109">
        <v>135915.5</v>
      </c>
      <c r="ZY7" s="109">
        <v>26705.38</v>
      </c>
      <c r="ZZ7" s="109">
        <v>162586.25</v>
      </c>
      <c r="AAA7" s="109">
        <v>25042.5</v>
      </c>
      <c r="AAB7" s="109">
        <v>22865.5</v>
      </c>
      <c r="AAC7" s="109">
        <v>4087.5</v>
      </c>
      <c r="AAD7" s="109">
        <v>32804.25</v>
      </c>
      <c r="AAE7" s="109">
        <v>1</v>
      </c>
      <c r="AAF7" s="109">
        <v>0</v>
      </c>
      <c r="AAG7" s="109">
        <v>8615</v>
      </c>
      <c r="AAH7" s="109">
        <v>0</v>
      </c>
      <c r="AAI7" s="109">
        <v>-33156.160000000003</v>
      </c>
      <c r="AAJ7" s="109">
        <v>1620047.6</v>
      </c>
      <c r="AAK7" s="109">
        <v>9650</v>
      </c>
      <c r="AAL7" s="109">
        <v>43245.25</v>
      </c>
      <c r="AAM7" s="109">
        <v>10446</v>
      </c>
      <c r="AAN7" s="109">
        <v>0</v>
      </c>
      <c r="AAO7" s="109">
        <v>12187</v>
      </c>
      <c r="AAP7" s="109">
        <v>8965.73</v>
      </c>
      <c r="AAQ7" s="109">
        <v>16608600.27</v>
      </c>
      <c r="AAR7" s="109">
        <v>4136.75</v>
      </c>
      <c r="AAS7" s="109">
        <v>8682.5</v>
      </c>
      <c r="AAT7" s="109">
        <v>153895.5</v>
      </c>
      <c r="AAU7" s="109">
        <v>204828</v>
      </c>
      <c r="AAV7" s="109">
        <v>0</v>
      </c>
      <c r="AAW7" s="109">
        <v>3728.5</v>
      </c>
      <c r="AAX7" s="109">
        <v>153280.5</v>
      </c>
      <c r="AAY7" s="109">
        <v>433691.81</v>
      </c>
      <c r="AAZ7" s="109">
        <v>72385.240000000005</v>
      </c>
      <c r="ABA7" s="109">
        <v>125380.95</v>
      </c>
      <c r="ABB7" s="109">
        <v>1262525</v>
      </c>
      <c r="ABC7" s="109">
        <v>132116</v>
      </c>
      <c r="ABD7" s="109">
        <v>0</v>
      </c>
      <c r="ABE7" s="109">
        <v>0</v>
      </c>
      <c r="ABF7" s="109">
        <v>12121.2</v>
      </c>
      <c r="ABG7" s="109">
        <v>12227.75</v>
      </c>
      <c r="ABH7" s="109">
        <v>221663.05</v>
      </c>
      <c r="ABI7" s="109">
        <v>0</v>
      </c>
      <c r="ABJ7" s="109">
        <v>1606351</v>
      </c>
      <c r="ABK7" s="109">
        <v>1112970.5799999998</v>
      </c>
      <c r="ABL7" s="109">
        <v>196293.5</v>
      </c>
      <c r="ABM7" s="109">
        <v>8085</v>
      </c>
      <c r="ABN7" s="109">
        <v>0</v>
      </c>
      <c r="ABO7" s="109">
        <v>0</v>
      </c>
      <c r="ABP7" s="109">
        <v>0</v>
      </c>
      <c r="ABQ7" s="109">
        <v>7226912.7200000007</v>
      </c>
      <c r="ABR7" s="109">
        <v>51544</v>
      </c>
      <c r="ABS7" s="109">
        <v>221321.2</v>
      </c>
      <c r="ABT7" s="109">
        <v>2855</v>
      </c>
      <c r="ABU7" s="109">
        <v>114019</v>
      </c>
      <c r="ABV7" s="109">
        <v>13993</v>
      </c>
      <c r="ABW7" s="109">
        <v>16241</v>
      </c>
      <c r="ABX7" s="109">
        <v>316891.75</v>
      </c>
      <c r="ABY7" s="109">
        <v>0</v>
      </c>
      <c r="ABZ7" s="109">
        <v>15633728.01</v>
      </c>
      <c r="ACA7" s="109">
        <v>58052.85</v>
      </c>
      <c r="ACB7" s="109">
        <v>65994.25</v>
      </c>
      <c r="ACC7" s="109">
        <v>76331</v>
      </c>
      <c r="ACD7" s="109">
        <v>76415</v>
      </c>
      <c r="ACE7" s="109">
        <v>709006</v>
      </c>
      <c r="ACF7" s="109">
        <v>263705.02</v>
      </c>
      <c r="ACG7" s="109">
        <v>25290</v>
      </c>
      <c r="ACH7" s="109">
        <v>2275.75</v>
      </c>
      <c r="ACI7" s="109">
        <v>34959.5</v>
      </c>
      <c r="ACJ7" s="109">
        <v>0</v>
      </c>
      <c r="ACK7" s="109">
        <v>17965660.149999999</v>
      </c>
      <c r="ACL7" s="109">
        <v>22184</v>
      </c>
      <c r="ACM7" s="109">
        <v>61881</v>
      </c>
      <c r="ACN7" s="109">
        <v>246226.25</v>
      </c>
      <c r="ACO7" s="109">
        <v>0</v>
      </c>
      <c r="ACP7" s="109">
        <v>183368.25</v>
      </c>
      <c r="ACQ7" s="109">
        <v>87139</v>
      </c>
      <c r="ACR7" s="109">
        <v>1254214.02</v>
      </c>
      <c r="ACS7" s="109">
        <v>3454110.57</v>
      </c>
      <c r="ACT7" s="109">
        <v>17969.88</v>
      </c>
      <c r="ACU7" s="109">
        <v>40849</v>
      </c>
      <c r="ACV7" s="109">
        <v>343759</v>
      </c>
      <c r="ACW7" s="109">
        <v>399984</v>
      </c>
      <c r="ACX7" s="109">
        <v>1151684</v>
      </c>
      <c r="ACY7" s="109">
        <v>110234.5</v>
      </c>
      <c r="ACZ7" s="109">
        <v>93531</v>
      </c>
      <c r="ADA7" s="109">
        <v>30143</v>
      </c>
      <c r="ADB7" s="109">
        <v>0</v>
      </c>
      <c r="ADC7" s="109">
        <v>59702.25</v>
      </c>
      <c r="ADD7" s="109">
        <v>137763.6</v>
      </c>
      <c r="ADE7" s="109">
        <v>3535</v>
      </c>
      <c r="ADF7" s="109">
        <v>0</v>
      </c>
      <c r="ADG7" s="109">
        <v>111651</v>
      </c>
      <c r="ADH7" s="109">
        <v>1088424.5</v>
      </c>
      <c r="ADI7" s="109">
        <v>399478.28</v>
      </c>
      <c r="ADJ7" s="109">
        <v>0</v>
      </c>
      <c r="ADK7" s="109">
        <v>11460.76</v>
      </c>
      <c r="ADL7" s="109">
        <v>700</v>
      </c>
      <c r="ADM7" s="109">
        <v>1180</v>
      </c>
      <c r="ADN7" s="109">
        <v>134748.55000000002</v>
      </c>
      <c r="ADO7" s="109">
        <v>13474.75</v>
      </c>
      <c r="ADP7" s="109">
        <v>216757</v>
      </c>
      <c r="ADQ7" s="109">
        <v>98215056.479999989</v>
      </c>
      <c r="ADR7" s="109">
        <v>191471</v>
      </c>
      <c r="ADS7" s="109">
        <v>154968</v>
      </c>
      <c r="ADT7" s="109">
        <v>35584</v>
      </c>
      <c r="ADU7" s="109">
        <v>1321261.8</v>
      </c>
      <c r="ADV7" s="109">
        <v>53918</v>
      </c>
      <c r="ADW7" s="109">
        <v>22342</v>
      </c>
      <c r="ADX7" s="109">
        <v>0</v>
      </c>
      <c r="ADY7" s="109">
        <v>1712</v>
      </c>
      <c r="ADZ7" s="109">
        <v>50109</v>
      </c>
      <c r="AEA7" s="109">
        <v>13239858.040000001</v>
      </c>
      <c r="AEB7" s="109">
        <v>6881828.3500000006</v>
      </c>
      <c r="AEC7" s="109">
        <v>870225.15</v>
      </c>
      <c r="AED7" s="109">
        <v>209227.5</v>
      </c>
      <c r="AEE7" s="109">
        <v>3839314.5</v>
      </c>
      <c r="AEF7" s="109">
        <v>676643.15999999992</v>
      </c>
      <c r="AEG7" s="109">
        <v>256316.5</v>
      </c>
      <c r="AEH7" s="109">
        <v>189637.75</v>
      </c>
      <c r="AEI7" s="109">
        <v>245203.75</v>
      </c>
      <c r="AEJ7" s="109">
        <v>144677</v>
      </c>
      <c r="AEK7" s="109">
        <v>53713.5</v>
      </c>
      <c r="AEL7" s="109">
        <v>478679.25</v>
      </c>
      <c r="AEM7" s="109">
        <v>224380.04</v>
      </c>
      <c r="AEN7" s="109">
        <v>23478</v>
      </c>
      <c r="AEO7" s="109">
        <v>86049.75</v>
      </c>
      <c r="AEP7" s="109">
        <v>90505</v>
      </c>
      <c r="AEQ7" s="109">
        <v>0</v>
      </c>
      <c r="AER7" s="109">
        <v>293248.25</v>
      </c>
      <c r="AES7" s="109">
        <v>707627.15</v>
      </c>
      <c r="AET7" s="109">
        <v>94200</v>
      </c>
      <c r="AEU7" s="109">
        <v>13302391.459999999</v>
      </c>
      <c r="AEV7" s="109">
        <v>71241</v>
      </c>
      <c r="AEW7" s="109">
        <v>46178</v>
      </c>
      <c r="AEX7" s="109">
        <v>10656</v>
      </c>
      <c r="AEY7" s="109">
        <v>36477.5</v>
      </c>
      <c r="AEZ7" s="109">
        <v>171441.5</v>
      </c>
      <c r="AFA7" s="109">
        <v>0</v>
      </c>
      <c r="AFB7" s="109">
        <v>62399.39</v>
      </c>
      <c r="AFC7" s="109">
        <v>11341</v>
      </c>
      <c r="AFD7" s="109">
        <v>10666.11</v>
      </c>
      <c r="AFE7" s="109">
        <v>5127440.3600000003</v>
      </c>
      <c r="AFF7" s="109">
        <v>3885481.53</v>
      </c>
      <c r="AFG7" s="109">
        <v>372264</v>
      </c>
      <c r="AFH7" s="109">
        <v>147979</v>
      </c>
      <c r="AFI7" s="109">
        <v>329481.09000000003</v>
      </c>
      <c r="AFJ7" s="109">
        <v>257336.58</v>
      </c>
      <c r="AFK7" s="109">
        <v>20020</v>
      </c>
      <c r="AFL7" s="109">
        <v>134955.57</v>
      </c>
      <c r="AFM7" s="109">
        <v>121189.5</v>
      </c>
      <c r="AFN7" s="109">
        <v>45321.75</v>
      </c>
      <c r="AFO7" s="109">
        <v>69552</v>
      </c>
      <c r="AFP7" s="109">
        <v>86919</v>
      </c>
      <c r="AFQ7" s="109">
        <v>143930</v>
      </c>
      <c r="AFR7" s="109">
        <v>5026124</v>
      </c>
      <c r="AFS7" s="109">
        <v>508441.2</v>
      </c>
      <c r="AFT7" s="109">
        <v>105829.7</v>
      </c>
      <c r="AFU7" s="109">
        <v>85723.090000000011</v>
      </c>
      <c r="AFV7" s="109">
        <v>50173</v>
      </c>
      <c r="AFW7" s="109">
        <v>81695</v>
      </c>
      <c r="AFX7" s="109">
        <v>74691</v>
      </c>
      <c r="AFY7" s="109">
        <v>105803</v>
      </c>
      <c r="AFZ7" s="109">
        <v>164257.5</v>
      </c>
      <c r="AGA7" s="109">
        <v>13114.35</v>
      </c>
      <c r="AGB7" s="109">
        <v>570814.19999999995</v>
      </c>
      <c r="AGC7" s="109">
        <v>13187</v>
      </c>
      <c r="AGD7" s="109">
        <v>20352629.300000001</v>
      </c>
      <c r="AGE7" s="109">
        <v>106368.75</v>
      </c>
      <c r="AGF7" s="109">
        <v>56959.47</v>
      </c>
      <c r="AGG7" s="109">
        <v>5588.7</v>
      </c>
      <c r="AGH7" s="109">
        <v>187639</v>
      </c>
      <c r="AGI7" s="109">
        <v>6720.75</v>
      </c>
      <c r="AGJ7" s="109">
        <v>33521</v>
      </c>
      <c r="AGK7" s="109">
        <v>138009.5</v>
      </c>
      <c r="AGL7" s="109">
        <v>93399.75</v>
      </c>
      <c r="AGM7" s="109">
        <v>45456.5</v>
      </c>
      <c r="AGN7" s="109">
        <v>27011.75</v>
      </c>
      <c r="AGO7" s="109">
        <v>11281205.74</v>
      </c>
      <c r="AGP7" s="109">
        <v>500590</v>
      </c>
      <c r="AGQ7" s="109">
        <v>134649.1</v>
      </c>
      <c r="AGR7" s="109">
        <v>16804.5</v>
      </c>
      <c r="AGS7" s="109">
        <v>439981.55</v>
      </c>
      <c r="AGT7" s="109">
        <v>170126</v>
      </c>
      <c r="AGU7" s="109">
        <v>15064</v>
      </c>
      <c r="AGV7" s="109">
        <v>22644</v>
      </c>
      <c r="AGW7" s="109">
        <v>25846085.419999998</v>
      </c>
      <c r="AGX7" s="109">
        <v>6497133.9299999997</v>
      </c>
      <c r="AGY7" s="109">
        <v>0</v>
      </c>
      <c r="AGZ7" s="109">
        <v>169385</v>
      </c>
      <c r="AHA7" s="109">
        <v>841045</v>
      </c>
      <c r="AHB7" s="109">
        <v>138971.81</v>
      </c>
      <c r="AHC7" s="109">
        <v>28954</v>
      </c>
      <c r="AHD7" s="109">
        <v>41978</v>
      </c>
      <c r="AHE7" s="109">
        <v>9736</v>
      </c>
      <c r="AHF7" s="109">
        <v>36508.769999999997</v>
      </c>
      <c r="AHG7" s="109">
        <v>37862</v>
      </c>
      <c r="AHH7" s="109">
        <v>116207.93000000002</v>
      </c>
      <c r="AHI7" s="109">
        <v>46631</v>
      </c>
      <c r="AHJ7" s="109">
        <v>19720.5</v>
      </c>
      <c r="AHK7" s="109">
        <v>265259</v>
      </c>
      <c r="AHL7" s="109">
        <v>37058.5</v>
      </c>
      <c r="AHM7" s="109">
        <v>34558</v>
      </c>
      <c r="AHN7" s="109">
        <v>2661198.7000000002</v>
      </c>
      <c r="AHO7" s="109">
        <v>294271</v>
      </c>
      <c r="AHP7" s="109">
        <v>7429.5</v>
      </c>
      <c r="AHQ7" s="109">
        <v>122695</v>
      </c>
      <c r="AHR7" s="109">
        <v>203610.75</v>
      </c>
      <c r="AHS7" s="109">
        <v>7844.75</v>
      </c>
      <c r="AHT7" s="109">
        <v>8674</v>
      </c>
      <c r="AHU7" s="109">
        <v>0</v>
      </c>
      <c r="AHV7" s="109">
        <v>0</v>
      </c>
      <c r="AHW7" s="109">
        <f t="shared" si="0"/>
        <v>977183273.06000042</v>
      </c>
    </row>
    <row r="8" spans="1:907" x14ac:dyDescent="0.6">
      <c r="A8" s="279">
        <v>7</v>
      </c>
      <c r="B8" s="253" t="s">
        <v>9897</v>
      </c>
      <c r="C8" s="99" t="s">
        <v>9898</v>
      </c>
      <c r="D8" s="109">
        <v>73527804.210000008</v>
      </c>
      <c r="E8" s="109">
        <v>1670152.42</v>
      </c>
      <c r="F8" s="109">
        <v>5904097.9800000014</v>
      </c>
      <c r="G8" s="109">
        <v>1061630.8699999999</v>
      </c>
      <c r="H8" s="109">
        <v>4187826.41</v>
      </c>
      <c r="I8" s="109">
        <v>828493.53</v>
      </c>
      <c r="J8" s="109">
        <v>2390311.38</v>
      </c>
      <c r="K8" s="109">
        <v>1109376.8299999998</v>
      </c>
      <c r="L8" s="109">
        <v>1883460.0299999998</v>
      </c>
      <c r="M8" s="109">
        <v>1251243.5999999999</v>
      </c>
      <c r="N8" s="109">
        <v>727538.07</v>
      </c>
      <c r="O8" s="109">
        <v>1861476.0800000003</v>
      </c>
      <c r="P8" s="109">
        <v>354253.06</v>
      </c>
      <c r="Q8" s="109">
        <v>1931034.6199999999</v>
      </c>
      <c r="R8" s="109">
        <v>614177.86</v>
      </c>
      <c r="S8" s="109">
        <v>2780810.96</v>
      </c>
      <c r="T8" s="109">
        <v>5252553.3900000006</v>
      </c>
      <c r="U8" s="109">
        <v>750001</v>
      </c>
      <c r="V8" s="109">
        <v>64428.639999999999</v>
      </c>
      <c r="W8" s="109">
        <v>41230435.5</v>
      </c>
      <c r="X8" s="109">
        <v>7942152.3399999999</v>
      </c>
      <c r="Y8" s="109">
        <v>1466260.75</v>
      </c>
      <c r="Z8" s="109">
        <v>690077.02</v>
      </c>
      <c r="AA8" s="109">
        <v>1102747</v>
      </c>
      <c r="AB8" s="109">
        <v>820652.7699999999</v>
      </c>
      <c r="AC8" s="109">
        <v>342916.24</v>
      </c>
      <c r="AD8" s="109">
        <v>10020410.779999999</v>
      </c>
      <c r="AE8" s="109">
        <v>766887.28</v>
      </c>
      <c r="AF8" s="109">
        <v>838373.00999999989</v>
      </c>
      <c r="AG8" s="109">
        <v>10156032.5</v>
      </c>
      <c r="AH8" s="109">
        <v>601342.25</v>
      </c>
      <c r="AI8" s="109">
        <v>4100709.51</v>
      </c>
      <c r="AJ8" s="109">
        <v>1488138.83</v>
      </c>
      <c r="AK8" s="109">
        <v>509707.44999999995</v>
      </c>
      <c r="AL8" s="109">
        <v>532055.30000000005</v>
      </c>
      <c r="AM8" s="109">
        <v>280780.02000000008</v>
      </c>
      <c r="AN8" s="109">
        <v>805518.30999999994</v>
      </c>
      <c r="AO8" s="109">
        <v>255940.25</v>
      </c>
      <c r="AP8" s="109">
        <v>346192.08999999997</v>
      </c>
      <c r="AQ8" s="109">
        <v>510665.70000000007</v>
      </c>
      <c r="AR8" s="109">
        <v>763621.41</v>
      </c>
      <c r="AS8" s="109">
        <v>359811.09</v>
      </c>
      <c r="AT8" s="109">
        <v>142479.61000000002</v>
      </c>
      <c r="AU8" s="109">
        <v>45881186.159999996</v>
      </c>
      <c r="AV8" s="109">
        <v>684680.5</v>
      </c>
      <c r="AW8" s="109">
        <v>1351533.03</v>
      </c>
      <c r="AX8" s="109">
        <v>1470069.5</v>
      </c>
      <c r="AY8" s="109">
        <v>2287535.54</v>
      </c>
      <c r="AZ8" s="109">
        <v>2213602.7300000004</v>
      </c>
      <c r="BA8" s="109">
        <v>672417.87999999989</v>
      </c>
      <c r="BB8" s="109">
        <v>1102438.3700000001</v>
      </c>
      <c r="BC8" s="109">
        <v>611101.40999999992</v>
      </c>
      <c r="BD8" s="109">
        <v>758388.13</v>
      </c>
      <c r="BE8" s="109">
        <v>213007.5</v>
      </c>
      <c r="BF8" s="109">
        <v>964899.23</v>
      </c>
      <c r="BG8" s="109">
        <v>8718752.3699999992</v>
      </c>
      <c r="BH8" s="109">
        <v>67738.84</v>
      </c>
      <c r="BI8" s="109">
        <v>902092</v>
      </c>
      <c r="BJ8" s="109">
        <v>25741228.440000001</v>
      </c>
      <c r="BK8" s="109">
        <v>18426946.960000001</v>
      </c>
      <c r="BL8" s="109">
        <v>999713.91999999981</v>
      </c>
      <c r="BM8" s="109">
        <v>1414453.5099999998</v>
      </c>
      <c r="BN8" s="109">
        <v>1097503.6400000001</v>
      </c>
      <c r="BO8" s="109">
        <v>1232406.47</v>
      </c>
      <c r="BP8" s="109">
        <v>1212645.4200000002</v>
      </c>
      <c r="BQ8" s="109">
        <v>234161.02</v>
      </c>
      <c r="BR8" s="109">
        <v>343950.5</v>
      </c>
      <c r="BS8" s="109">
        <v>30780255.239999998</v>
      </c>
      <c r="BT8" s="109">
        <v>2983313.1100000003</v>
      </c>
      <c r="BU8" s="109">
        <v>799072.83</v>
      </c>
      <c r="BV8" s="109">
        <v>3179216.9999999995</v>
      </c>
      <c r="BW8" s="109">
        <v>1916446.07</v>
      </c>
      <c r="BX8" s="109">
        <v>771747.12</v>
      </c>
      <c r="BY8" s="109">
        <v>1186685.07</v>
      </c>
      <c r="BZ8" s="109">
        <v>827912.8</v>
      </c>
      <c r="CA8" s="109">
        <v>6754241.0299999993</v>
      </c>
      <c r="CB8" s="109">
        <v>1217019</v>
      </c>
      <c r="CC8" s="109">
        <v>862943.10999999987</v>
      </c>
      <c r="CD8" s="109">
        <v>1214221.4099999999</v>
      </c>
      <c r="CE8" s="109">
        <v>1128602.33</v>
      </c>
      <c r="CF8" s="109">
        <v>370897.58</v>
      </c>
      <c r="CG8" s="109">
        <v>243822.71000000002</v>
      </c>
      <c r="CH8" s="109">
        <v>70150496.560000002</v>
      </c>
      <c r="CI8" s="109">
        <v>533329.27</v>
      </c>
      <c r="CJ8" s="109">
        <v>4799037.78</v>
      </c>
      <c r="CK8" s="109">
        <v>676899.40999999992</v>
      </c>
      <c r="CL8" s="109">
        <v>985764.67999999993</v>
      </c>
      <c r="CM8" s="109">
        <v>1394955.5</v>
      </c>
      <c r="CN8" s="109">
        <v>893494.34</v>
      </c>
      <c r="CO8" s="109">
        <v>2485899.6800000002</v>
      </c>
      <c r="CP8" s="109">
        <v>396816.23000000004</v>
      </c>
      <c r="CQ8" s="109">
        <v>767728.61</v>
      </c>
      <c r="CR8" s="109">
        <v>676080.6399999999</v>
      </c>
      <c r="CS8" s="109">
        <v>1061542.28</v>
      </c>
      <c r="CT8" s="109">
        <v>673363.57000000007</v>
      </c>
      <c r="CU8" s="109">
        <v>24514528.769999992</v>
      </c>
      <c r="CV8" s="109">
        <v>374164.91000000003</v>
      </c>
      <c r="CW8" s="109">
        <v>1154863.1100000001</v>
      </c>
      <c r="CX8" s="109">
        <v>2314927.5799999996</v>
      </c>
      <c r="CY8" s="109">
        <v>767157.64999999991</v>
      </c>
      <c r="CZ8" s="109">
        <v>2104335.7600000002</v>
      </c>
      <c r="DA8" s="109">
        <v>561223.04999999993</v>
      </c>
      <c r="DB8" s="109">
        <v>794300.1</v>
      </c>
      <c r="DC8" s="109">
        <v>27872612.680000003</v>
      </c>
      <c r="DD8" s="109">
        <v>16807064.780000001</v>
      </c>
      <c r="DE8" s="109">
        <v>1293372.1500000001</v>
      </c>
      <c r="DF8" s="109">
        <v>915427.38</v>
      </c>
      <c r="DG8" s="109">
        <v>5671377.7399999993</v>
      </c>
      <c r="DH8" s="109">
        <v>867121.02</v>
      </c>
      <c r="DI8" s="109">
        <v>894561.55999999994</v>
      </c>
      <c r="DJ8" s="109">
        <v>847072.40999999992</v>
      </c>
      <c r="DK8" s="109">
        <v>542048.68999999994</v>
      </c>
      <c r="DL8" s="109">
        <v>63973881.810000002</v>
      </c>
      <c r="DM8" s="109">
        <v>2109007.2199999997</v>
      </c>
      <c r="DN8" s="109">
        <v>1367241.3</v>
      </c>
      <c r="DO8" s="109">
        <v>3085419.6199999996</v>
      </c>
      <c r="DP8" s="109">
        <v>2483813.41</v>
      </c>
      <c r="DQ8" s="109">
        <v>1277073.29</v>
      </c>
      <c r="DR8" s="109">
        <v>1344904.25</v>
      </c>
      <c r="DS8" s="109">
        <v>753914.17999999993</v>
      </c>
      <c r="DT8" s="109">
        <v>3518333.4000000004</v>
      </c>
      <c r="DU8" s="109">
        <v>19383575.389999997</v>
      </c>
      <c r="DV8" s="109">
        <v>824669.17</v>
      </c>
      <c r="DW8" s="109">
        <v>6704995.879999999</v>
      </c>
      <c r="DX8" s="109">
        <v>6026113.370000001</v>
      </c>
      <c r="DY8" s="109">
        <v>1778490.87</v>
      </c>
      <c r="DZ8" s="109">
        <v>2816464.31</v>
      </c>
      <c r="EA8" s="109">
        <v>948250.85000000009</v>
      </c>
      <c r="EB8" s="109">
        <v>361057.63999999996</v>
      </c>
      <c r="EC8" s="109">
        <v>896796.15999999992</v>
      </c>
      <c r="ED8" s="109">
        <v>387311.74</v>
      </c>
      <c r="EE8" s="109">
        <v>4285651.63</v>
      </c>
      <c r="EF8" s="109">
        <v>15961302.049999999</v>
      </c>
      <c r="EG8" s="109">
        <v>11662202.66</v>
      </c>
      <c r="EH8" s="109">
        <v>1100794.22</v>
      </c>
      <c r="EI8" s="109">
        <v>1650930.52</v>
      </c>
      <c r="EJ8" s="109">
        <v>1298595.1999999997</v>
      </c>
      <c r="EK8" s="109">
        <v>2028977.12</v>
      </c>
      <c r="EL8" s="109">
        <v>4118269.3100000005</v>
      </c>
      <c r="EM8" s="109">
        <v>987883.5</v>
      </c>
      <c r="EN8" s="109">
        <v>1297380.5999999999</v>
      </c>
      <c r="EO8" s="109">
        <v>48561521.369999997</v>
      </c>
      <c r="EP8" s="109">
        <v>1163792.04</v>
      </c>
      <c r="EQ8" s="109">
        <v>908736.76</v>
      </c>
      <c r="ER8" s="109">
        <v>1592214.6800000002</v>
      </c>
      <c r="ES8" s="109">
        <v>549300.92000000004</v>
      </c>
      <c r="ET8" s="109">
        <v>344866.36</v>
      </c>
      <c r="EU8" s="109">
        <v>1591239.74</v>
      </c>
      <c r="EV8" s="109">
        <v>2672730.9600000004</v>
      </c>
      <c r="EW8" s="109">
        <v>175101.98999999993</v>
      </c>
      <c r="EX8" s="109">
        <v>23422697.409999996</v>
      </c>
      <c r="EY8" s="109">
        <v>327942.75</v>
      </c>
      <c r="EZ8" s="109">
        <v>802437.29999999993</v>
      </c>
      <c r="FA8" s="109">
        <v>966659.92999999993</v>
      </c>
      <c r="FB8" s="109">
        <v>2630958.31</v>
      </c>
      <c r="FC8" s="109">
        <v>2807281.58</v>
      </c>
      <c r="FD8" s="109">
        <v>2028990.9100000001</v>
      </c>
      <c r="FE8" s="109">
        <v>2053552.35</v>
      </c>
      <c r="FF8" s="109">
        <v>649923.82000000007</v>
      </c>
      <c r="FG8" s="109">
        <v>499393.24</v>
      </c>
      <c r="FH8" s="109">
        <v>761995.42999999993</v>
      </c>
      <c r="FI8" s="109">
        <v>330183</v>
      </c>
      <c r="FJ8" s="109">
        <v>15187189.310000001</v>
      </c>
      <c r="FK8" s="109">
        <v>539369.79</v>
      </c>
      <c r="FL8" s="109">
        <v>960527.55</v>
      </c>
      <c r="FM8" s="109">
        <v>709945.44</v>
      </c>
      <c r="FN8" s="109">
        <v>2022008.09</v>
      </c>
      <c r="FO8" s="109">
        <v>910029.48999999987</v>
      </c>
      <c r="FP8" s="109">
        <v>231930.04</v>
      </c>
      <c r="FQ8" s="109">
        <v>127207</v>
      </c>
      <c r="FR8" s="109">
        <v>55201769</v>
      </c>
      <c r="FS8" s="109">
        <v>2136268.31</v>
      </c>
      <c r="FT8" s="109">
        <v>2334151.4700000002</v>
      </c>
      <c r="FU8" s="109">
        <v>1303723.6400000001</v>
      </c>
      <c r="FV8" s="109">
        <v>1808897.6700000002</v>
      </c>
      <c r="FW8" s="109">
        <v>976392.9</v>
      </c>
      <c r="FX8" s="109">
        <v>1367335.33</v>
      </c>
      <c r="FY8" s="109">
        <v>1157180.5900000001</v>
      </c>
      <c r="FZ8" s="109">
        <v>1338872.0999999999</v>
      </c>
      <c r="GA8" s="109">
        <v>1041412</v>
      </c>
      <c r="GB8" s="109">
        <v>2305449.1100000003</v>
      </c>
      <c r="GC8" s="109">
        <v>655853.57999999996</v>
      </c>
      <c r="GD8" s="109">
        <v>601355.59000000008</v>
      </c>
      <c r="GE8" s="109">
        <v>199506</v>
      </c>
      <c r="GF8" s="109">
        <v>24242590.799999997</v>
      </c>
      <c r="GG8" s="109">
        <v>733014.86</v>
      </c>
      <c r="GH8" s="109">
        <v>619120.74000000011</v>
      </c>
      <c r="GI8" s="109">
        <v>6100091.0999999996</v>
      </c>
      <c r="GJ8" s="109">
        <v>942574.84</v>
      </c>
      <c r="GK8" s="109">
        <v>1050106.43</v>
      </c>
      <c r="GL8" s="109">
        <v>717840.25</v>
      </c>
      <c r="GM8" s="109">
        <v>5040926.57</v>
      </c>
      <c r="GN8" s="109">
        <v>167214.75</v>
      </c>
      <c r="GO8" s="109">
        <v>700708.9</v>
      </c>
      <c r="GP8" s="109">
        <v>317399.5</v>
      </c>
      <c r="GQ8" s="109">
        <v>333547.3</v>
      </c>
      <c r="GR8" s="109">
        <v>15484259.73</v>
      </c>
      <c r="GS8" s="109">
        <v>3673045.03</v>
      </c>
      <c r="GT8" s="109">
        <v>668753.65999999992</v>
      </c>
      <c r="GU8" s="109">
        <v>3237623.5300000003</v>
      </c>
      <c r="GV8" s="109">
        <v>392225.4</v>
      </c>
      <c r="GW8" s="109">
        <v>1153737.01</v>
      </c>
      <c r="GX8" s="109">
        <v>1164953.9700000002</v>
      </c>
      <c r="GY8" s="109">
        <v>302715.73</v>
      </c>
      <c r="GZ8" s="109">
        <v>12866765.580000002</v>
      </c>
      <c r="HA8" s="109">
        <v>1199101.0899999999</v>
      </c>
      <c r="HB8" s="109">
        <v>1392483.2199999997</v>
      </c>
      <c r="HC8" s="109">
        <v>942041.50000000023</v>
      </c>
      <c r="HD8" s="109">
        <v>37011445.240000002</v>
      </c>
      <c r="HE8" s="109">
        <v>1201016.43</v>
      </c>
      <c r="HF8" s="109">
        <v>10097944.310000001</v>
      </c>
      <c r="HG8" s="109">
        <v>1513631.95</v>
      </c>
      <c r="HH8" s="109">
        <v>1841574.1099999996</v>
      </c>
      <c r="HI8" s="109">
        <v>2762217</v>
      </c>
      <c r="HJ8" s="109">
        <v>368321.06</v>
      </c>
      <c r="HK8" s="109">
        <v>4744146.95</v>
      </c>
      <c r="HL8" s="109">
        <v>9325269.0700000003</v>
      </c>
      <c r="HM8" s="109">
        <v>444747.31999999995</v>
      </c>
      <c r="HN8" s="109">
        <v>1026134.75</v>
      </c>
      <c r="HO8" s="109">
        <v>437091.74000000005</v>
      </c>
      <c r="HP8" s="109">
        <v>1054646.76</v>
      </c>
      <c r="HQ8" s="109">
        <v>804585.5</v>
      </c>
      <c r="HR8" s="109">
        <v>329111.3</v>
      </c>
      <c r="HS8" s="109">
        <v>775864.54</v>
      </c>
      <c r="HT8" s="109">
        <v>23252486.440000001</v>
      </c>
      <c r="HU8" s="109">
        <v>5965624.8900000006</v>
      </c>
      <c r="HV8" s="109">
        <v>1158130.92</v>
      </c>
      <c r="HW8" s="109">
        <v>513987.43</v>
      </c>
      <c r="HX8" s="109">
        <v>759708.06</v>
      </c>
      <c r="HY8" s="109">
        <v>336179.86000000004</v>
      </c>
      <c r="HZ8" s="109">
        <v>1819749.96</v>
      </c>
      <c r="IA8" s="109">
        <v>560976.46</v>
      </c>
      <c r="IB8" s="109">
        <v>607871</v>
      </c>
      <c r="IC8" s="109">
        <v>759200.37</v>
      </c>
      <c r="ID8" s="109">
        <v>796678.76</v>
      </c>
      <c r="IE8" s="109">
        <v>648211.76</v>
      </c>
      <c r="IF8" s="109">
        <v>271345.94</v>
      </c>
      <c r="IG8" s="109">
        <v>1205743.95</v>
      </c>
      <c r="IH8" s="109">
        <v>485673.86</v>
      </c>
      <c r="II8" s="109">
        <v>437237.65000000008</v>
      </c>
      <c r="IJ8" s="109">
        <v>20728004.520000003</v>
      </c>
      <c r="IK8" s="109">
        <v>4871786.25</v>
      </c>
      <c r="IL8" s="109">
        <v>702455.88</v>
      </c>
      <c r="IM8" s="109">
        <v>1341701.2</v>
      </c>
      <c r="IN8" s="109">
        <v>2392334.1899999995</v>
      </c>
      <c r="IO8" s="109">
        <v>894148.99000000011</v>
      </c>
      <c r="IP8" s="109">
        <v>468763.16000000003</v>
      </c>
      <c r="IQ8" s="109">
        <v>386617.60000000009</v>
      </c>
      <c r="IR8" s="109">
        <v>515130.69</v>
      </c>
      <c r="IS8" s="109">
        <v>212459.99</v>
      </c>
      <c r="IT8" s="109">
        <v>430684.06999999995</v>
      </c>
      <c r="IU8" s="109">
        <v>47207860.140000001</v>
      </c>
      <c r="IV8" s="109">
        <v>9836591.1500000004</v>
      </c>
      <c r="IW8" s="109">
        <v>1775804.69</v>
      </c>
      <c r="IX8" s="109">
        <v>1215812.32</v>
      </c>
      <c r="IY8" s="109">
        <v>440472.5</v>
      </c>
      <c r="IZ8" s="109">
        <v>482237.5</v>
      </c>
      <c r="JA8" s="109">
        <v>456882.94</v>
      </c>
      <c r="JB8" s="109">
        <v>280460.14</v>
      </c>
      <c r="JC8" s="109">
        <v>911273.24999999988</v>
      </c>
      <c r="JD8" s="109">
        <v>1234549.3799999999</v>
      </c>
      <c r="JE8" s="109">
        <v>522192.73</v>
      </c>
      <c r="JF8" s="109">
        <v>422933.2</v>
      </c>
      <c r="JG8" s="109">
        <v>15118710.779999999</v>
      </c>
      <c r="JH8" s="109">
        <v>4700523.74</v>
      </c>
      <c r="JI8" s="109">
        <v>657800.88</v>
      </c>
      <c r="JJ8" s="109">
        <v>375543</v>
      </c>
      <c r="JK8" s="109">
        <v>601242.25</v>
      </c>
      <c r="JL8" s="109">
        <v>429699.93</v>
      </c>
      <c r="JM8" s="109">
        <v>17728597.400000002</v>
      </c>
      <c r="JN8" s="109">
        <v>487806.49</v>
      </c>
      <c r="JO8" s="109">
        <v>1749695.3600000003</v>
      </c>
      <c r="JP8" s="109">
        <v>2288607.64</v>
      </c>
      <c r="JQ8" s="109">
        <v>1495129.34</v>
      </c>
      <c r="JR8" s="109">
        <v>2432002.4900000002</v>
      </c>
      <c r="JS8" s="109">
        <v>398756.25</v>
      </c>
      <c r="JT8" s="109">
        <v>27418744</v>
      </c>
      <c r="JU8" s="109">
        <v>10893339.620000001</v>
      </c>
      <c r="JV8" s="109">
        <v>1016381.58</v>
      </c>
      <c r="JW8" s="109">
        <v>258828.31</v>
      </c>
      <c r="JX8" s="109">
        <v>1211724.02</v>
      </c>
      <c r="JY8" s="109">
        <v>342416.32</v>
      </c>
      <c r="JZ8" s="109">
        <v>5600764.7200000007</v>
      </c>
      <c r="KA8" s="109">
        <v>846911.21000000008</v>
      </c>
      <c r="KB8" s="109">
        <v>584085.56999999995</v>
      </c>
      <c r="KC8" s="109">
        <v>2164873.8000000003</v>
      </c>
      <c r="KD8" s="109">
        <v>1947434.18</v>
      </c>
      <c r="KE8" s="109">
        <v>1595639.4</v>
      </c>
      <c r="KF8" s="109">
        <v>250988.28</v>
      </c>
      <c r="KG8" s="109">
        <v>93441.26</v>
      </c>
      <c r="KH8" s="109">
        <v>1773301.3399999999</v>
      </c>
      <c r="KI8" s="109">
        <v>1198325.29</v>
      </c>
      <c r="KJ8" s="109">
        <v>37309511.700000003</v>
      </c>
      <c r="KK8" s="109">
        <v>1299916.95</v>
      </c>
      <c r="KL8" s="109">
        <v>1024764.56</v>
      </c>
      <c r="KM8" s="109">
        <v>2494551.34</v>
      </c>
      <c r="KN8" s="109">
        <v>2915924.6800000006</v>
      </c>
      <c r="KO8" s="109">
        <v>1304845.24</v>
      </c>
      <c r="KP8" s="109">
        <v>2051146.7799999998</v>
      </c>
      <c r="KQ8" s="109">
        <v>281672.25</v>
      </c>
      <c r="KR8" s="109">
        <v>1281729.58</v>
      </c>
      <c r="KS8" s="109">
        <v>12476828.890000001</v>
      </c>
      <c r="KT8" s="109">
        <v>1157040.73</v>
      </c>
      <c r="KU8" s="109">
        <v>991931.30000000016</v>
      </c>
      <c r="KV8" s="109">
        <v>5224848.75</v>
      </c>
      <c r="KW8" s="109">
        <v>555973.88</v>
      </c>
      <c r="KX8" s="109">
        <v>2068233.73</v>
      </c>
      <c r="KY8" s="109">
        <v>24575649.57</v>
      </c>
      <c r="KZ8" s="109">
        <v>2604027.1699999995</v>
      </c>
      <c r="LA8" s="109">
        <v>23288196.320000004</v>
      </c>
      <c r="LB8" s="109">
        <v>775774.61</v>
      </c>
      <c r="LC8" s="109">
        <v>383040</v>
      </c>
      <c r="LD8" s="109">
        <v>4193681.95</v>
      </c>
      <c r="LE8" s="109">
        <v>4558410.13</v>
      </c>
      <c r="LF8" s="109">
        <v>2023015.65</v>
      </c>
      <c r="LG8" s="109">
        <v>654094.38</v>
      </c>
      <c r="LH8" s="109">
        <v>1056799.1600000001</v>
      </c>
      <c r="LI8" s="109">
        <v>70789042.460000008</v>
      </c>
      <c r="LJ8" s="109">
        <v>3634181.9499999997</v>
      </c>
      <c r="LK8" s="109">
        <v>11847828.729999999</v>
      </c>
      <c r="LL8" s="109">
        <v>9607914.8800000027</v>
      </c>
      <c r="LM8" s="109">
        <v>1692509</v>
      </c>
      <c r="LN8" s="109">
        <v>568029.5</v>
      </c>
      <c r="LO8" s="109">
        <v>773346.37</v>
      </c>
      <c r="LP8" s="109">
        <v>647394.63</v>
      </c>
      <c r="LQ8" s="109">
        <v>1138992.73</v>
      </c>
      <c r="LR8" s="109">
        <v>1467029.57</v>
      </c>
      <c r="LS8" s="109">
        <v>200008.65</v>
      </c>
      <c r="LT8" s="109">
        <v>9511231.7699999977</v>
      </c>
      <c r="LU8" s="109">
        <v>1753051.5699999998</v>
      </c>
      <c r="LV8" s="109">
        <v>629817.64</v>
      </c>
      <c r="LW8" s="109">
        <v>35058668.5</v>
      </c>
      <c r="LX8" s="109">
        <v>8821398.9400000013</v>
      </c>
      <c r="LY8" s="109">
        <v>64642464.980000004</v>
      </c>
      <c r="LZ8" s="109">
        <v>8690489.4900000002</v>
      </c>
      <c r="MA8" s="109">
        <v>9655217.3499999996</v>
      </c>
      <c r="MB8" s="109">
        <v>4499024.2300000004</v>
      </c>
      <c r="MC8" s="109">
        <v>4543189.8999999994</v>
      </c>
      <c r="MD8" s="109">
        <v>7045863.3600000003</v>
      </c>
      <c r="ME8" s="109">
        <v>5041181.42</v>
      </c>
      <c r="MF8" s="109">
        <v>11862770.140000001</v>
      </c>
      <c r="MG8" s="109">
        <v>4225115.66</v>
      </c>
      <c r="MH8" s="109">
        <v>991749.96</v>
      </c>
      <c r="MI8" s="109">
        <v>52778674.130000003</v>
      </c>
      <c r="MJ8" s="109">
        <v>2555486.25</v>
      </c>
      <c r="MK8" s="109">
        <v>1253755.5900000001</v>
      </c>
      <c r="ML8" s="109">
        <v>236357.9</v>
      </c>
      <c r="MM8" s="109">
        <v>624540.34</v>
      </c>
      <c r="MN8" s="109">
        <v>701002.8899999999</v>
      </c>
      <c r="MO8" s="109">
        <v>448106.56</v>
      </c>
      <c r="MP8" s="109">
        <v>1050125.1200000001</v>
      </c>
      <c r="MQ8" s="109">
        <v>908524.33</v>
      </c>
      <c r="MR8" s="109">
        <v>385064.25</v>
      </c>
      <c r="MS8" s="109">
        <v>811834.96</v>
      </c>
      <c r="MT8" s="109">
        <v>317358.13999999996</v>
      </c>
      <c r="MU8" s="109">
        <v>20113580.800000004</v>
      </c>
      <c r="MV8" s="109">
        <v>102372.78</v>
      </c>
      <c r="MW8" s="109">
        <v>1751997.2</v>
      </c>
      <c r="MX8" s="109">
        <v>1073463.77</v>
      </c>
      <c r="MY8" s="109">
        <v>1294813.3900000001</v>
      </c>
      <c r="MZ8" s="109">
        <v>973140.39</v>
      </c>
      <c r="NA8" s="109">
        <v>2333350.09</v>
      </c>
      <c r="NB8" s="109">
        <v>1070158.96</v>
      </c>
      <c r="NC8" s="109">
        <v>774426</v>
      </c>
      <c r="ND8" s="109">
        <v>216542.5</v>
      </c>
      <c r="NE8" s="109">
        <v>401146.85000000003</v>
      </c>
      <c r="NF8" s="109">
        <v>37375925.359999999</v>
      </c>
      <c r="NG8" s="109">
        <v>1761444.18</v>
      </c>
      <c r="NH8" s="109">
        <v>255247.56</v>
      </c>
      <c r="NI8" s="109">
        <v>4834830.2</v>
      </c>
      <c r="NJ8" s="109">
        <v>240866.74000000002</v>
      </c>
      <c r="NK8" s="109">
        <v>939740.25</v>
      </c>
      <c r="NL8" s="109">
        <v>6078635.2199999988</v>
      </c>
      <c r="NM8" s="109">
        <v>800148.04</v>
      </c>
      <c r="NN8" s="109">
        <v>256918</v>
      </c>
      <c r="NO8" s="109">
        <v>290580.18</v>
      </c>
      <c r="NP8" s="109">
        <v>498769.24</v>
      </c>
      <c r="NQ8" s="109">
        <v>529203.92999999993</v>
      </c>
      <c r="NR8" s="109">
        <v>5634274.8399999999</v>
      </c>
      <c r="NS8" s="109">
        <v>701481.54999999993</v>
      </c>
      <c r="NT8" s="109">
        <v>376721.51</v>
      </c>
      <c r="NU8" s="109">
        <v>344781</v>
      </c>
      <c r="NV8" s="109">
        <v>945972.49</v>
      </c>
      <c r="NW8" s="109">
        <v>31132</v>
      </c>
      <c r="NX8" s="109">
        <v>116644.56</v>
      </c>
      <c r="NY8" s="109">
        <v>21702071.18</v>
      </c>
      <c r="NZ8" s="109">
        <v>3397996.3499999996</v>
      </c>
      <c r="OA8" s="109">
        <v>554723.68999999994</v>
      </c>
      <c r="OB8" s="109">
        <v>522588.67</v>
      </c>
      <c r="OC8" s="109">
        <v>556539.19999999995</v>
      </c>
      <c r="OD8" s="109">
        <v>406884.73</v>
      </c>
      <c r="OE8" s="109">
        <v>397083.41000000003</v>
      </c>
      <c r="OF8" s="109">
        <v>23070147.440000001</v>
      </c>
      <c r="OG8" s="109">
        <v>1597593.9300000002</v>
      </c>
      <c r="OH8" s="109">
        <v>850058.25</v>
      </c>
      <c r="OI8" s="109">
        <v>5422151</v>
      </c>
      <c r="OJ8" s="109">
        <v>1231177.68</v>
      </c>
      <c r="OK8" s="109">
        <v>609779</v>
      </c>
      <c r="OL8" s="109">
        <v>647291.4</v>
      </c>
      <c r="OM8" s="109">
        <v>309774.27</v>
      </c>
      <c r="ON8" s="109">
        <v>252621</v>
      </c>
      <c r="OO8" s="109">
        <v>17614144.700000003</v>
      </c>
      <c r="OP8" s="109">
        <v>2402532.5</v>
      </c>
      <c r="OQ8" s="109">
        <v>8697386.1800000016</v>
      </c>
      <c r="OR8" s="109">
        <v>1111710.54</v>
      </c>
      <c r="OS8" s="109">
        <v>696540.42999999993</v>
      </c>
      <c r="OT8" s="109">
        <v>134631.26</v>
      </c>
      <c r="OU8" s="109">
        <v>13823013.639999999</v>
      </c>
      <c r="OV8" s="109">
        <v>189644.35</v>
      </c>
      <c r="OW8" s="109">
        <v>426955.76999999996</v>
      </c>
      <c r="OX8" s="109">
        <v>1369989.47</v>
      </c>
      <c r="OY8" s="109">
        <v>1383766.82</v>
      </c>
      <c r="OZ8" s="109">
        <v>5601920.6599999992</v>
      </c>
      <c r="PA8" s="109">
        <v>404255.89000000007</v>
      </c>
      <c r="PB8" s="109">
        <v>177885.75</v>
      </c>
      <c r="PC8" s="109">
        <v>309339.5</v>
      </c>
      <c r="PD8" s="109">
        <v>33252784.780000001</v>
      </c>
      <c r="PE8" s="109">
        <v>1119645.7799999998</v>
      </c>
      <c r="PF8" s="109">
        <v>8614147.3300000001</v>
      </c>
      <c r="PG8" s="109">
        <v>780178.04</v>
      </c>
      <c r="PH8" s="109">
        <v>3143999.25</v>
      </c>
      <c r="PI8" s="109">
        <v>7140411.9299999988</v>
      </c>
      <c r="PJ8" s="109">
        <v>1452617.36</v>
      </c>
      <c r="PK8" s="109">
        <v>934613.02</v>
      </c>
      <c r="PL8" s="109">
        <v>2305529.25</v>
      </c>
      <c r="PM8" s="109">
        <v>2111144.6100000003</v>
      </c>
      <c r="PN8" s="109">
        <v>4665330.9799999995</v>
      </c>
      <c r="PO8" s="109">
        <v>9816838.8900000006</v>
      </c>
      <c r="PP8" s="109">
        <v>970979.04000000015</v>
      </c>
      <c r="PQ8" s="109">
        <v>11597492.679999998</v>
      </c>
      <c r="PR8" s="109">
        <v>1439176.8100000003</v>
      </c>
      <c r="PS8" s="109">
        <v>817041.42999999993</v>
      </c>
      <c r="PT8" s="109">
        <v>997985.38</v>
      </c>
      <c r="PU8" s="109">
        <v>1161674.6400000001</v>
      </c>
      <c r="PV8" s="109">
        <v>42092750.120000005</v>
      </c>
      <c r="PW8" s="109">
        <v>843277.44</v>
      </c>
      <c r="PX8" s="109">
        <v>890807.5</v>
      </c>
      <c r="PY8" s="109">
        <v>1680303.2500000002</v>
      </c>
      <c r="PZ8" s="109">
        <v>19603982.27</v>
      </c>
      <c r="QA8" s="109">
        <v>830805.63999999978</v>
      </c>
      <c r="QB8" s="109">
        <v>3884288.02</v>
      </c>
      <c r="QC8" s="109">
        <v>458151.03</v>
      </c>
      <c r="QD8" s="109">
        <v>8483138.0499999989</v>
      </c>
      <c r="QE8" s="109">
        <v>711056.5</v>
      </c>
      <c r="QF8" s="109">
        <v>15575389.080000002</v>
      </c>
      <c r="QG8" s="109">
        <v>1994937.99</v>
      </c>
      <c r="QH8" s="109">
        <v>1656048.71</v>
      </c>
      <c r="QI8" s="109">
        <v>16049.079999999987</v>
      </c>
      <c r="QJ8" s="109">
        <v>2001221.5</v>
      </c>
      <c r="QK8" s="109">
        <v>3463073.99</v>
      </c>
      <c r="QL8" s="109">
        <v>347669.63</v>
      </c>
      <c r="QM8" s="109">
        <v>588356.64</v>
      </c>
      <c r="QN8" s="109">
        <v>778305.8</v>
      </c>
      <c r="QO8" s="109">
        <v>7027495.5199999996</v>
      </c>
      <c r="QP8" s="109">
        <v>8443257.5</v>
      </c>
      <c r="QQ8" s="109">
        <v>470551.89</v>
      </c>
      <c r="QR8" s="109">
        <v>180060</v>
      </c>
      <c r="QS8" s="109">
        <v>384594</v>
      </c>
      <c r="QT8" s="109">
        <v>1096157.25</v>
      </c>
      <c r="QU8" s="109">
        <v>172337.3</v>
      </c>
      <c r="QV8" s="109">
        <v>37420439.369999997</v>
      </c>
      <c r="QW8" s="109">
        <v>1478645.1499999997</v>
      </c>
      <c r="QX8" s="109">
        <v>4696893.45</v>
      </c>
      <c r="QY8" s="109">
        <v>1390954.1</v>
      </c>
      <c r="QZ8" s="109">
        <v>1942918.05</v>
      </c>
      <c r="RA8" s="109">
        <v>7852634.75</v>
      </c>
      <c r="RB8" s="109">
        <v>1725154.5</v>
      </c>
      <c r="RC8" s="109">
        <v>4303494.4999999991</v>
      </c>
      <c r="RD8" s="109">
        <v>5622230.830000001</v>
      </c>
      <c r="RE8" s="109">
        <v>1225134.1599999999</v>
      </c>
      <c r="RF8" s="109">
        <v>679587.54999999993</v>
      </c>
      <c r="RG8" s="109">
        <v>567586.31999999995</v>
      </c>
      <c r="RH8" s="109">
        <v>415073.11</v>
      </c>
      <c r="RI8" s="109">
        <v>74144972.849999994</v>
      </c>
      <c r="RJ8" s="109">
        <v>8694364.9900000002</v>
      </c>
      <c r="RK8" s="109">
        <v>4305092.95</v>
      </c>
      <c r="RL8" s="109">
        <v>2822757.15</v>
      </c>
      <c r="RM8" s="109">
        <v>1483445.72</v>
      </c>
      <c r="RN8" s="109">
        <v>2745551.08</v>
      </c>
      <c r="RO8" s="109">
        <v>6433889.9699999997</v>
      </c>
      <c r="RP8" s="109">
        <v>1354481.0000000002</v>
      </c>
      <c r="RQ8" s="109">
        <v>1323628.1700000002</v>
      </c>
      <c r="RR8" s="109">
        <v>6121038.8999999985</v>
      </c>
      <c r="RS8" s="109">
        <v>8218023.6600000001</v>
      </c>
      <c r="RT8" s="109">
        <v>1015305.1300000001</v>
      </c>
      <c r="RU8" s="109">
        <v>1105773.46</v>
      </c>
      <c r="RV8" s="109">
        <v>1703466.1700000002</v>
      </c>
      <c r="RW8" s="109">
        <v>486306.4</v>
      </c>
      <c r="RX8" s="109">
        <v>1123557.6499999999</v>
      </c>
      <c r="RY8" s="109">
        <v>1114390.6599999999</v>
      </c>
      <c r="RZ8" s="109">
        <v>616030.31999999995</v>
      </c>
      <c r="SA8" s="109">
        <v>437428.5</v>
      </c>
      <c r="SB8" s="109">
        <v>436316.37000000005</v>
      </c>
      <c r="SC8" s="109">
        <v>18676006.549999997</v>
      </c>
      <c r="SD8" s="109">
        <v>1693200.44</v>
      </c>
      <c r="SE8" s="109">
        <v>1021709.1100000001</v>
      </c>
      <c r="SF8" s="109">
        <v>775603.3</v>
      </c>
      <c r="SG8" s="109">
        <v>374238.75</v>
      </c>
      <c r="SH8" s="109">
        <v>1913348.93</v>
      </c>
      <c r="SI8" s="109">
        <v>1071982.4100000001</v>
      </c>
      <c r="SJ8" s="109">
        <v>4148528.9899999998</v>
      </c>
      <c r="SK8" s="109">
        <v>983296.75000000012</v>
      </c>
      <c r="SL8" s="109">
        <v>968681.5</v>
      </c>
      <c r="SM8" s="109">
        <v>3546011.4800000004</v>
      </c>
      <c r="SN8" s="109">
        <v>344030.55</v>
      </c>
      <c r="SO8" s="109">
        <v>13714037.52</v>
      </c>
      <c r="SP8" s="109">
        <v>1665122.22</v>
      </c>
      <c r="SQ8" s="109">
        <v>1267097.33</v>
      </c>
      <c r="SR8" s="109">
        <v>5151774.7199999997</v>
      </c>
      <c r="SS8" s="109">
        <v>866155.82</v>
      </c>
      <c r="ST8" s="109">
        <v>1165376.82</v>
      </c>
      <c r="SU8" s="109">
        <v>1044918.7700000001</v>
      </c>
      <c r="SV8" s="109">
        <v>563023.87</v>
      </c>
      <c r="SW8" s="109">
        <v>25786460.130000003</v>
      </c>
      <c r="SX8" s="109">
        <v>651698.43999999994</v>
      </c>
      <c r="SY8" s="109">
        <v>1472584.6099999999</v>
      </c>
      <c r="SZ8" s="109">
        <v>614995.8899999999</v>
      </c>
      <c r="TA8" s="109">
        <v>507788.42</v>
      </c>
      <c r="TB8" s="109">
        <v>1104948.98</v>
      </c>
      <c r="TC8" s="109">
        <v>1072143.3599999999</v>
      </c>
      <c r="TD8" s="109">
        <v>4401927.21</v>
      </c>
      <c r="TE8" s="109">
        <v>559799.73</v>
      </c>
      <c r="TF8" s="109">
        <v>860172.28</v>
      </c>
      <c r="TG8" s="109">
        <v>708747.19</v>
      </c>
      <c r="TH8" s="109">
        <v>2674083.3100000005</v>
      </c>
      <c r="TI8" s="109">
        <v>825277.71</v>
      </c>
      <c r="TJ8" s="109">
        <v>768703.08000000007</v>
      </c>
      <c r="TK8" s="109">
        <v>69001334.560000002</v>
      </c>
      <c r="TL8" s="109">
        <v>1450502.4100000001</v>
      </c>
      <c r="TM8" s="109">
        <v>2170528.67</v>
      </c>
      <c r="TN8" s="109">
        <v>3383413.8400000003</v>
      </c>
      <c r="TO8" s="109">
        <v>2907590.3400000003</v>
      </c>
      <c r="TP8" s="109">
        <v>1472491.6199999999</v>
      </c>
      <c r="TQ8" s="109">
        <v>722225.66</v>
      </c>
      <c r="TR8" s="109">
        <v>11623827.07</v>
      </c>
      <c r="TS8" s="109">
        <v>2511368.5100000002</v>
      </c>
      <c r="TT8" s="109">
        <v>3335424.5500000007</v>
      </c>
      <c r="TU8" s="109">
        <v>2371513.9199999995</v>
      </c>
      <c r="TV8" s="109">
        <v>1760682.24</v>
      </c>
      <c r="TW8" s="109">
        <v>399571.17</v>
      </c>
      <c r="TX8" s="109">
        <v>1135450.0599999998</v>
      </c>
      <c r="TY8" s="109">
        <v>1493322.6400000001</v>
      </c>
      <c r="TZ8" s="109">
        <v>910320.21000000008</v>
      </c>
      <c r="UA8" s="109">
        <v>10838971.209999999</v>
      </c>
      <c r="UB8" s="109">
        <v>1033239.51</v>
      </c>
      <c r="UC8" s="109">
        <v>24240807.720000003</v>
      </c>
      <c r="UD8" s="109">
        <v>2550410.4099999997</v>
      </c>
      <c r="UE8" s="109">
        <v>710105.02</v>
      </c>
      <c r="UF8" s="109">
        <v>1159702.81</v>
      </c>
      <c r="UG8" s="109">
        <v>15612775.859999999</v>
      </c>
      <c r="UH8" s="109">
        <v>299673.96000000002</v>
      </c>
      <c r="UI8" s="109">
        <v>331965.14999999997</v>
      </c>
      <c r="UJ8" s="109">
        <v>431353.37999999995</v>
      </c>
      <c r="UK8" s="109">
        <v>681490.58</v>
      </c>
      <c r="UL8" s="109">
        <v>16020346.369999999</v>
      </c>
      <c r="UM8" s="109">
        <v>1678056.19</v>
      </c>
      <c r="UN8" s="109">
        <v>1151341.1200000001</v>
      </c>
      <c r="UO8" s="109">
        <v>2083565.74</v>
      </c>
      <c r="UP8" s="109">
        <v>1076301.17</v>
      </c>
      <c r="UQ8" s="109">
        <v>1055309.26</v>
      </c>
      <c r="UR8" s="109">
        <v>76328591.819999993</v>
      </c>
      <c r="US8" s="109">
        <v>1328870.81</v>
      </c>
      <c r="UT8" s="109">
        <v>943278.3899999999</v>
      </c>
      <c r="UU8" s="109">
        <v>13214524.209999999</v>
      </c>
      <c r="UV8" s="109">
        <v>713546</v>
      </c>
      <c r="UW8" s="109">
        <v>641150.01</v>
      </c>
      <c r="UX8" s="109">
        <v>3101143.9600000004</v>
      </c>
      <c r="UY8" s="109">
        <v>879061.29999999993</v>
      </c>
      <c r="UZ8" s="109">
        <v>529707.23</v>
      </c>
      <c r="VA8" s="109">
        <v>1156268.42</v>
      </c>
      <c r="VB8" s="109">
        <v>1994223.32</v>
      </c>
      <c r="VC8" s="109">
        <v>3809582.65</v>
      </c>
      <c r="VD8" s="109">
        <v>910437.45000000007</v>
      </c>
      <c r="VE8" s="109">
        <v>1689354.39</v>
      </c>
      <c r="VF8" s="109">
        <v>687373.04</v>
      </c>
      <c r="VG8" s="109">
        <v>387085.82</v>
      </c>
      <c r="VH8" s="109">
        <v>338988.42</v>
      </c>
      <c r="VI8" s="109">
        <v>529113.22</v>
      </c>
      <c r="VJ8" s="109">
        <v>4527341.0200000005</v>
      </c>
      <c r="VK8" s="109">
        <v>589353.2300000001</v>
      </c>
      <c r="VL8" s="109">
        <v>213334.88</v>
      </c>
      <c r="VM8" s="109">
        <v>135814.96</v>
      </c>
      <c r="VN8" s="109">
        <v>35193771.929999992</v>
      </c>
      <c r="VO8" s="109">
        <v>1455473.5</v>
      </c>
      <c r="VP8" s="109">
        <v>1012596.74</v>
      </c>
      <c r="VQ8" s="109">
        <v>2439092.1100000003</v>
      </c>
      <c r="VR8" s="109">
        <v>3627307.32</v>
      </c>
      <c r="VS8" s="109">
        <v>2932434</v>
      </c>
      <c r="VT8" s="109">
        <v>899351.02</v>
      </c>
      <c r="VU8" s="109">
        <v>906820.69</v>
      </c>
      <c r="VV8" s="109">
        <v>437943.3</v>
      </c>
      <c r="VW8" s="109">
        <v>8167059.4999999991</v>
      </c>
      <c r="VX8" s="109">
        <v>861615.44000000006</v>
      </c>
      <c r="VY8" s="109">
        <v>3984527.6</v>
      </c>
      <c r="VZ8" s="109">
        <v>1385389.94</v>
      </c>
      <c r="WA8" s="109">
        <v>464430.45999999996</v>
      </c>
      <c r="WB8" s="109">
        <v>555402.05999999994</v>
      </c>
      <c r="WC8" s="109">
        <v>174027441.54999998</v>
      </c>
      <c r="WD8" s="109">
        <v>3048899.83</v>
      </c>
      <c r="WE8" s="109">
        <v>963423.5</v>
      </c>
      <c r="WF8" s="109">
        <v>719139.29999999993</v>
      </c>
      <c r="WG8" s="109">
        <v>715627.61</v>
      </c>
      <c r="WH8" s="109">
        <v>1065655.01</v>
      </c>
      <c r="WI8" s="109">
        <v>1954671.73</v>
      </c>
      <c r="WJ8" s="109">
        <v>2755923.13</v>
      </c>
      <c r="WK8" s="109">
        <v>1268968.0800000003</v>
      </c>
      <c r="WL8" s="109">
        <v>2452437.81</v>
      </c>
      <c r="WM8" s="109">
        <v>1117977.48</v>
      </c>
      <c r="WN8" s="109">
        <v>10539114.680000002</v>
      </c>
      <c r="WO8" s="109">
        <v>2195207.75</v>
      </c>
      <c r="WP8" s="109">
        <v>1995570.75</v>
      </c>
      <c r="WQ8" s="109">
        <v>6326484.6399999997</v>
      </c>
      <c r="WR8" s="109">
        <v>1321922.47</v>
      </c>
      <c r="WS8" s="109">
        <v>2796503.7700000005</v>
      </c>
      <c r="WT8" s="109">
        <v>2328456.6</v>
      </c>
      <c r="WU8" s="109">
        <v>850841.79999999993</v>
      </c>
      <c r="WV8" s="109">
        <v>2686788.57</v>
      </c>
      <c r="WW8" s="109">
        <v>6844128.2699999996</v>
      </c>
      <c r="WX8" s="109">
        <v>853614.29</v>
      </c>
      <c r="WY8" s="109">
        <v>566713.86</v>
      </c>
      <c r="WZ8" s="109">
        <v>399140.67</v>
      </c>
      <c r="XA8" s="109">
        <v>398346.94</v>
      </c>
      <c r="XB8" s="109">
        <v>1918221</v>
      </c>
      <c r="XC8" s="109">
        <v>724817.75</v>
      </c>
      <c r="XD8" s="109">
        <v>876743</v>
      </c>
      <c r="XE8" s="109">
        <v>8396461.3899999969</v>
      </c>
      <c r="XF8" s="109">
        <v>745282.3600000001</v>
      </c>
      <c r="XG8" s="109">
        <v>529104.40999999992</v>
      </c>
      <c r="XH8" s="109">
        <v>510610.31</v>
      </c>
      <c r="XI8" s="109">
        <v>505284.73</v>
      </c>
      <c r="XJ8" s="109">
        <v>68695985.760000005</v>
      </c>
      <c r="XK8" s="109">
        <v>793381.08</v>
      </c>
      <c r="XL8" s="109">
        <v>1229077.72</v>
      </c>
      <c r="XM8" s="109">
        <v>15932845.580000002</v>
      </c>
      <c r="XN8" s="109">
        <v>1575883.72</v>
      </c>
      <c r="XO8" s="109">
        <v>1343685.8699999999</v>
      </c>
      <c r="XP8" s="109">
        <v>2542336.8400000003</v>
      </c>
      <c r="XQ8" s="109">
        <v>1338222.79</v>
      </c>
      <c r="XR8" s="109">
        <v>2840959.18</v>
      </c>
      <c r="XS8" s="109">
        <v>6627488.2999999989</v>
      </c>
      <c r="XT8" s="109">
        <v>3883474.189999999</v>
      </c>
      <c r="XU8" s="109">
        <v>620544.13000000012</v>
      </c>
      <c r="XV8" s="109">
        <v>1404619.7300000002</v>
      </c>
      <c r="XW8" s="109">
        <v>973524.5</v>
      </c>
      <c r="XX8" s="109">
        <v>1245595.24</v>
      </c>
      <c r="XY8" s="109">
        <v>1127659.79</v>
      </c>
      <c r="XZ8" s="109">
        <v>612661.34000000008</v>
      </c>
      <c r="YA8" s="109">
        <v>557234.4</v>
      </c>
      <c r="YB8" s="109">
        <v>1202546.6800000002</v>
      </c>
      <c r="YC8" s="109">
        <v>621719.52</v>
      </c>
      <c r="YD8" s="109">
        <v>637950</v>
      </c>
      <c r="YE8" s="109">
        <v>1026142.44</v>
      </c>
      <c r="YF8" s="109">
        <v>1151670.2200000002</v>
      </c>
      <c r="YG8" s="109">
        <v>55318798.560000002</v>
      </c>
      <c r="YH8" s="109">
        <v>1403648.14</v>
      </c>
      <c r="YI8" s="109">
        <v>4930139.95</v>
      </c>
      <c r="YJ8" s="109">
        <v>1100147.8500000001</v>
      </c>
      <c r="YK8" s="109">
        <v>5666726.8799999999</v>
      </c>
      <c r="YL8" s="109">
        <v>743623.64999999991</v>
      </c>
      <c r="YM8" s="109">
        <v>2441272.35</v>
      </c>
      <c r="YN8" s="109">
        <v>596935.31999999995</v>
      </c>
      <c r="YO8" s="109">
        <v>4820526.0599999996</v>
      </c>
      <c r="YP8" s="109">
        <v>3115168.4299999997</v>
      </c>
      <c r="YQ8" s="109">
        <v>2362492.06</v>
      </c>
      <c r="YR8" s="109">
        <v>1342829.4600000002</v>
      </c>
      <c r="YS8" s="109">
        <v>662511.81999999995</v>
      </c>
      <c r="YT8" s="109">
        <v>371392.76</v>
      </c>
      <c r="YU8" s="109">
        <v>440213.13000000006</v>
      </c>
      <c r="YV8" s="109">
        <v>282124.37999999995</v>
      </c>
      <c r="YW8" s="109">
        <v>665825.4800000001</v>
      </c>
      <c r="YX8" s="109">
        <v>20257370.619999997</v>
      </c>
      <c r="YY8" s="109">
        <v>1700056.02</v>
      </c>
      <c r="YZ8" s="109">
        <v>1157174.17</v>
      </c>
      <c r="ZA8" s="109">
        <v>2534559.85</v>
      </c>
      <c r="ZB8" s="109">
        <v>2844071.52</v>
      </c>
      <c r="ZC8" s="109">
        <v>457368.82999999996</v>
      </c>
      <c r="ZD8" s="109">
        <v>1752118.31</v>
      </c>
      <c r="ZE8" s="109">
        <v>25129864.339999996</v>
      </c>
      <c r="ZF8" s="109">
        <v>1017644.04</v>
      </c>
      <c r="ZG8" s="109">
        <v>3330175.49</v>
      </c>
      <c r="ZH8" s="109">
        <v>1809283.7500000002</v>
      </c>
      <c r="ZI8" s="109">
        <v>744427.69</v>
      </c>
      <c r="ZJ8" s="109">
        <v>982871.37</v>
      </c>
      <c r="ZK8" s="109">
        <v>647692.29000000015</v>
      </c>
      <c r="ZL8" s="109">
        <v>531575.25999999989</v>
      </c>
      <c r="ZM8" s="109">
        <v>4495865.8299999982</v>
      </c>
      <c r="ZN8" s="109">
        <v>58843935.210000008</v>
      </c>
      <c r="ZO8" s="109">
        <v>1048285.5400000002</v>
      </c>
      <c r="ZP8" s="109">
        <v>4386921.9500000011</v>
      </c>
      <c r="ZQ8" s="109">
        <v>10480512</v>
      </c>
      <c r="ZR8" s="109">
        <v>5196379.5499999989</v>
      </c>
      <c r="ZS8" s="109">
        <v>704637.02</v>
      </c>
      <c r="ZT8" s="109">
        <v>962788.07000000007</v>
      </c>
      <c r="ZU8" s="109">
        <v>4168083.8699999996</v>
      </c>
      <c r="ZV8" s="109">
        <v>7013641.6400000006</v>
      </c>
      <c r="ZW8" s="109">
        <v>4760004.04</v>
      </c>
      <c r="ZX8" s="109">
        <v>695987.40999999992</v>
      </c>
      <c r="ZY8" s="109">
        <v>772951.95</v>
      </c>
      <c r="ZZ8" s="109">
        <v>975917.92</v>
      </c>
      <c r="AAA8" s="109">
        <v>3752257.9499999997</v>
      </c>
      <c r="AAB8" s="109">
        <v>614571.16</v>
      </c>
      <c r="AAC8" s="109">
        <v>798200.06</v>
      </c>
      <c r="AAD8" s="109">
        <v>532214.65</v>
      </c>
      <c r="AAE8" s="109">
        <v>716710.49</v>
      </c>
      <c r="AAF8" s="109">
        <v>1136678.4000000001</v>
      </c>
      <c r="AAG8" s="109">
        <v>671411.6100000001</v>
      </c>
      <c r="AAH8" s="109">
        <v>959692.55999999994</v>
      </c>
      <c r="AAI8" s="109">
        <v>626209.27</v>
      </c>
      <c r="AAJ8" s="109">
        <v>24062719.389999997</v>
      </c>
      <c r="AAK8" s="109">
        <v>698151.32</v>
      </c>
      <c r="AAL8" s="109">
        <v>1996025.8900000001</v>
      </c>
      <c r="AAM8" s="109">
        <v>3763025.29</v>
      </c>
      <c r="AAN8" s="109">
        <v>733984.45000000007</v>
      </c>
      <c r="AAO8" s="109">
        <v>6380570.0199999996</v>
      </c>
      <c r="AAP8" s="109">
        <v>764689.4</v>
      </c>
      <c r="AAQ8" s="109">
        <v>96096925.280000001</v>
      </c>
      <c r="AAR8" s="109">
        <v>837991.84000000008</v>
      </c>
      <c r="AAS8" s="109">
        <v>839545.78</v>
      </c>
      <c r="AAT8" s="109">
        <v>10203689.68</v>
      </c>
      <c r="AAU8" s="109">
        <v>2892588.48</v>
      </c>
      <c r="AAV8" s="109">
        <v>1194087.0900000001</v>
      </c>
      <c r="AAW8" s="109">
        <v>2358899.4300000002</v>
      </c>
      <c r="AAX8" s="109">
        <v>1460808.12</v>
      </c>
      <c r="AAY8" s="109">
        <v>8899203.9499999993</v>
      </c>
      <c r="AAZ8" s="109">
        <v>1113365.4200000002</v>
      </c>
      <c r="ABA8" s="109">
        <v>3550107.22</v>
      </c>
      <c r="ABB8" s="109">
        <v>10151392.5</v>
      </c>
      <c r="ABC8" s="109">
        <v>9190005.7600000016</v>
      </c>
      <c r="ABD8" s="109">
        <v>714753.22000000009</v>
      </c>
      <c r="ABE8" s="109">
        <v>904191.62</v>
      </c>
      <c r="ABF8" s="109">
        <v>1581520.17</v>
      </c>
      <c r="ABG8" s="109">
        <v>740995.46</v>
      </c>
      <c r="ABH8" s="109">
        <v>821303.85</v>
      </c>
      <c r="ABI8" s="109">
        <v>828910.67</v>
      </c>
      <c r="ABJ8" s="109">
        <v>13129066.85</v>
      </c>
      <c r="ABK8" s="109">
        <v>11912934.630000001</v>
      </c>
      <c r="ABL8" s="109">
        <v>1059467.04</v>
      </c>
      <c r="ABM8" s="109">
        <v>1103625.9099999997</v>
      </c>
      <c r="ABN8" s="109">
        <v>357844.07999999996</v>
      </c>
      <c r="ABO8" s="109">
        <v>858564.85000000009</v>
      </c>
      <c r="ABP8" s="109">
        <v>465804.03</v>
      </c>
      <c r="ABQ8" s="109">
        <v>20759853.149999999</v>
      </c>
      <c r="ABR8" s="109">
        <v>973635.99</v>
      </c>
      <c r="ABS8" s="109">
        <v>1620581.53</v>
      </c>
      <c r="ABT8" s="109">
        <v>1167327.28</v>
      </c>
      <c r="ABU8" s="109">
        <v>1095986.23</v>
      </c>
      <c r="ABV8" s="109">
        <v>1833862.92</v>
      </c>
      <c r="ABW8" s="109">
        <v>1148740.26</v>
      </c>
      <c r="ABX8" s="109">
        <v>918472.22</v>
      </c>
      <c r="ABY8" s="109">
        <v>4934</v>
      </c>
      <c r="ABZ8" s="109">
        <v>18161382.650000002</v>
      </c>
      <c r="ACA8" s="109">
        <v>244910.13999999998</v>
      </c>
      <c r="ACB8" s="109">
        <v>1207774.6199999999</v>
      </c>
      <c r="ACC8" s="109">
        <v>695066.98</v>
      </c>
      <c r="ACD8" s="109">
        <v>345638.49999999994</v>
      </c>
      <c r="ACE8" s="109">
        <v>4706673.8099999996</v>
      </c>
      <c r="ACF8" s="109">
        <v>330899.59999999998</v>
      </c>
      <c r="ACG8" s="109">
        <v>1022985.5499999999</v>
      </c>
      <c r="ACH8" s="109">
        <v>537869.02</v>
      </c>
      <c r="ACI8" s="109">
        <v>1209672.26</v>
      </c>
      <c r="ACJ8" s="109">
        <v>337960.38999999996</v>
      </c>
      <c r="ACK8" s="109">
        <v>50969917.629999995</v>
      </c>
      <c r="ACL8" s="109">
        <v>686625.63</v>
      </c>
      <c r="ACM8" s="109">
        <v>2249376.0599999996</v>
      </c>
      <c r="ACN8" s="109">
        <v>3123297.5</v>
      </c>
      <c r="ACO8" s="109">
        <v>696504.98</v>
      </c>
      <c r="ACP8" s="109">
        <v>2072838.98</v>
      </c>
      <c r="ACQ8" s="109">
        <v>1668698.6199999999</v>
      </c>
      <c r="ACR8" s="109">
        <v>9610000.7600000016</v>
      </c>
      <c r="ACS8" s="109">
        <v>14388837.639999999</v>
      </c>
      <c r="ACT8" s="109">
        <v>690538.59000000008</v>
      </c>
      <c r="ACU8" s="109">
        <v>850965.01</v>
      </c>
      <c r="ACV8" s="109">
        <v>2622357.7399999998</v>
      </c>
      <c r="ACW8" s="109">
        <v>1279107</v>
      </c>
      <c r="ACX8" s="109">
        <v>8434992.3300000001</v>
      </c>
      <c r="ACY8" s="109">
        <v>1348554.4900000002</v>
      </c>
      <c r="ACZ8" s="109">
        <v>1750387.3</v>
      </c>
      <c r="ADA8" s="109">
        <v>730396.46</v>
      </c>
      <c r="ADB8" s="109">
        <v>543934.15</v>
      </c>
      <c r="ADC8" s="109">
        <v>768014.29</v>
      </c>
      <c r="ADD8" s="109">
        <v>788398.79</v>
      </c>
      <c r="ADE8" s="109">
        <v>188331.85</v>
      </c>
      <c r="ADF8" s="109">
        <v>708300.25</v>
      </c>
      <c r="ADG8" s="109">
        <v>1261084.45</v>
      </c>
      <c r="ADH8" s="109">
        <v>11550990.080000002</v>
      </c>
      <c r="ADI8" s="109">
        <v>6345140.2399999993</v>
      </c>
      <c r="ADJ8" s="109">
        <v>219335.99999999997</v>
      </c>
      <c r="ADK8" s="109">
        <v>486890.45999999996</v>
      </c>
      <c r="ADL8" s="109">
        <v>587570.56999999995</v>
      </c>
      <c r="ADM8" s="109">
        <v>481320.43</v>
      </c>
      <c r="ADN8" s="109">
        <v>450873.38</v>
      </c>
      <c r="ADO8" s="109">
        <v>2066947.25</v>
      </c>
      <c r="ADP8" s="109">
        <v>808879.33</v>
      </c>
      <c r="ADQ8" s="109">
        <v>40953400.709999993</v>
      </c>
      <c r="ADR8" s="109">
        <v>984755.42</v>
      </c>
      <c r="ADS8" s="109">
        <v>1254952.48</v>
      </c>
      <c r="ADT8" s="109">
        <v>504373.2</v>
      </c>
      <c r="ADU8" s="109">
        <v>5052686.07</v>
      </c>
      <c r="ADV8" s="109">
        <v>164287</v>
      </c>
      <c r="ADW8" s="109">
        <v>389059.51</v>
      </c>
      <c r="ADX8" s="109">
        <v>480812</v>
      </c>
      <c r="ADY8" s="109">
        <v>274431.5</v>
      </c>
      <c r="ADZ8" s="109">
        <v>17021</v>
      </c>
      <c r="AEA8" s="109">
        <v>62238855.710000001</v>
      </c>
      <c r="AEB8" s="109">
        <v>1242165.92</v>
      </c>
      <c r="AEC8" s="109">
        <v>3300448.9699999997</v>
      </c>
      <c r="AED8" s="109">
        <v>1113979.1599999997</v>
      </c>
      <c r="AEE8" s="109">
        <v>666414.02</v>
      </c>
      <c r="AEF8" s="109">
        <v>2028415.7799999998</v>
      </c>
      <c r="AEG8" s="109">
        <v>735665.06</v>
      </c>
      <c r="AEH8" s="109">
        <v>1343367.5799999998</v>
      </c>
      <c r="AEI8" s="109">
        <v>1010374.2200000001</v>
      </c>
      <c r="AEJ8" s="109">
        <v>953048.13</v>
      </c>
      <c r="AEK8" s="109">
        <v>1042675.85</v>
      </c>
      <c r="AEL8" s="109">
        <v>3149060.63</v>
      </c>
      <c r="AEM8" s="109">
        <v>947633.56</v>
      </c>
      <c r="AEN8" s="109">
        <v>4114190.6700000004</v>
      </c>
      <c r="AEO8" s="109">
        <v>903435.87</v>
      </c>
      <c r="AEP8" s="109">
        <v>1395087.84</v>
      </c>
      <c r="AEQ8" s="109">
        <v>574919.36</v>
      </c>
      <c r="AER8" s="109">
        <v>3164655.6</v>
      </c>
      <c r="AES8" s="109">
        <v>339894.73</v>
      </c>
      <c r="AET8" s="109">
        <v>2783590.31</v>
      </c>
      <c r="AEU8" s="109">
        <v>41492928.579999991</v>
      </c>
      <c r="AEV8" s="109">
        <v>1757816.7599999998</v>
      </c>
      <c r="AEW8" s="109">
        <v>1974003.04</v>
      </c>
      <c r="AEX8" s="109">
        <v>1150773.6599999999</v>
      </c>
      <c r="AEY8" s="109">
        <v>816784.81</v>
      </c>
      <c r="AEZ8" s="109">
        <v>4550401.5000000019</v>
      </c>
      <c r="AFA8" s="109">
        <v>669212.18000000005</v>
      </c>
      <c r="AFB8" s="109">
        <v>1532277.77</v>
      </c>
      <c r="AFC8" s="109">
        <v>906820.83</v>
      </c>
      <c r="AFD8" s="109">
        <v>440312.33999999997</v>
      </c>
      <c r="AFE8" s="109">
        <v>19060681.899999995</v>
      </c>
      <c r="AFF8" s="109">
        <v>9517865.5399999991</v>
      </c>
      <c r="AFG8" s="109">
        <v>1676673.3900000001</v>
      </c>
      <c r="AFH8" s="109">
        <v>732109.15</v>
      </c>
      <c r="AFI8" s="109">
        <v>1047533.3599999999</v>
      </c>
      <c r="AFJ8" s="109">
        <v>825532.55</v>
      </c>
      <c r="AFK8" s="109">
        <v>453225.12</v>
      </c>
      <c r="AFL8" s="109">
        <v>747341.84</v>
      </c>
      <c r="AFM8" s="109">
        <v>543502.5</v>
      </c>
      <c r="AFN8" s="109">
        <v>630434.16</v>
      </c>
      <c r="AFO8" s="109">
        <v>416894.97</v>
      </c>
      <c r="AFP8" s="109">
        <v>479913.3</v>
      </c>
      <c r="AFQ8" s="109">
        <v>1044401.6599999999</v>
      </c>
      <c r="AFR8" s="109">
        <v>17226366.459999997</v>
      </c>
      <c r="AFS8" s="109">
        <v>2778819.15</v>
      </c>
      <c r="AFT8" s="109">
        <v>490774.87</v>
      </c>
      <c r="AFU8" s="109">
        <v>902484.75</v>
      </c>
      <c r="AFV8" s="109">
        <v>632679.03999999992</v>
      </c>
      <c r="AFW8" s="109">
        <v>565901.94999999995</v>
      </c>
      <c r="AFX8" s="109">
        <v>279468.39999999997</v>
      </c>
      <c r="AFY8" s="109">
        <v>951176.2</v>
      </c>
      <c r="AFZ8" s="109">
        <v>897550.88</v>
      </c>
      <c r="AGA8" s="109">
        <v>387722.38</v>
      </c>
      <c r="AGB8" s="109">
        <v>1267160.05</v>
      </c>
      <c r="AGC8" s="109">
        <v>331076.3</v>
      </c>
      <c r="AGD8" s="109">
        <v>52979711.100000001</v>
      </c>
      <c r="AGE8" s="109">
        <v>815343.87</v>
      </c>
      <c r="AGF8" s="109">
        <v>1776614.6700000002</v>
      </c>
      <c r="AGG8" s="109">
        <v>1370187.6</v>
      </c>
      <c r="AGH8" s="109">
        <v>6224280.3699999992</v>
      </c>
      <c r="AGI8" s="109">
        <v>2227621.7799999998</v>
      </c>
      <c r="AGJ8" s="109">
        <v>834480.6</v>
      </c>
      <c r="AGK8" s="109">
        <v>866900.76</v>
      </c>
      <c r="AGL8" s="109">
        <v>885341.43999999983</v>
      </c>
      <c r="AGM8" s="109">
        <v>1228245.9100000001</v>
      </c>
      <c r="AGN8" s="109">
        <v>1022226.3200000001</v>
      </c>
      <c r="AGO8" s="109">
        <v>35092739.829999998</v>
      </c>
      <c r="AGP8" s="109">
        <v>2922787.2100000004</v>
      </c>
      <c r="AGQ8" s="109">
        <v>4526399.29</v>
      </c>
      <c r="AGR8" s="109">
        <v>303909.95</v>
      </c>
      <c r="AGS8" s="109">
        <v>2088959.51</v>
      </c>
      <c r="AGT8" s="109">
        <v>1968540.23</v>
      </c>
      <c r="AGU8" s="109">
        <v>170318.95</v>
      </c>
      <c r="AGV8" s="109">
        <v>366795.69</v>
      </c>
      <c r="AGW8" s="109">
        <v>40644882.00999999</v>
      </c>
      <c r="AGX8" s="109">
        <v>29763806.830000002</v>
      </c>
      <c r="AGY8" s="109">
        <v>1111257.08</v>
      </c>
      <c r="AGZ8" s="109">
        <v>1615379.43</v>
      </c>
      <c r="AHA8" s="109">
        <v>3297686.73</v>
      </c>
      <c r="AHB8" s="109">
        <v>976386.14</v>
      </c>
      <c r="AHC8" s="109">
        <v>1065020.7200000002</v>
      </c>
      <c r="AHD8" s="109">
        <v>2586474.9499999997</v>
      </c>
      <c r="AHE8" s="109">
        <v>465472.87999999995</v>
      </c>
      <c r="AHF8" s="109">
        <v>935331.17999999993</v>
      </c>
      <c r="AHG8" s="109">
        <v>1233975.27</v>
      </c>
      <c r="AHH8" s="109">
        <v>477374.57</v>
      </c>
      <c r="AHI8" s="109">
        <v>1384784.49</v>
      </c>
      <c r="AHJ8" s="109">
        <v>489545.72000000003</v>
      </c>
      <c r="AHK8" s="109">
        <v>518352.87000000005</v>
      </c>
      <c r="AHL8" s="109">
        <v>969148.7699999999</v>
      </c>
      <c r="AHM8" s="109">
        <v>342706.46</v>
      </c>
      <c r="AHN8" s="109">
        <v>19186229.989999998</v>
      </c>
      <c r="AHO8" s="109">
        <v>1220571.1599999999</v>
      </c>
      <c r="AHP8" s="109">
        <v>909508.95</v>
      </c>
      <c r="AHQ8" s="109">
        <v>2562613.65</v>
      </c>
      <c r="AHR8" s="109">
        <v>2592576.7999999998</v>
      </c>
      <c r="AHS8" s="109">
        <v>1135130.0200000003</v>
      </c>
      <c r="AHT8" s="109">
        <v>635536.91</v>
      </c>
      <c r="AHU8" s="109">
        <v>0</v>
      </c>
      <c r="AHV8" s="109">
        <v>0</v>
      </c>
      <c r="AHW8" s="109">
        <f t="shared" si="0"/>
        <v>4394263617.0100021</v>
      </c>
    </row>
    <row r="9" spans="1:907" x14ac:dyDescent="0.6">
      <c r="A9" s="279">
        <v>8</v>
      </c>
      <c r="B9" s="253" t="s">
        <v>9899</v>
      </c>
      <c r="C9" s="99" t="s">
        <v>9900</v>
      </c>
      <c r="D9" s="109">
        <v>481019984.47999996</v>
      </c>
      <c r="E9" s="109">
        <v>10320672.869999999</v>
      </c>
      <c r="F9" s="109">
        <v>32167549.460000001</v>
      </c>
      <c r="G9" s="109">
        <v>4851077.5200000005</v>
      </c>
      <c r="H9" s="109">
        <v>26849943.409999996</v>
      </c>
      <c r="I9" s="109">
        <v>6078819.54</v>
      </c>
      <c r="J9" s="109">
        <v>13505056.85</v>
      </c>
      <c r="K9" s="109">
        <v>5681580.2599999998</v>
      </c>
      <c r="L9" s="109">
        <v>10202521.710000001</v>
      </c>
      <c r="M9" s="109">
        <v>8023192.5800000001</v>
      </c>
      <c r="N9" s="109">
        <v>3541547.3499999996</v>
      </c>
      <c r="O9" s="109">
        <v>9711584.8899999987</v>
      </c>
      <c r="P9" s="109">
        <v>1004474.4199999999</v>
      </c>
      <c r="Q9" s="109">
        <v>8209715.7300000004</v>
      </c>
      <c r="R9" s="109">
        <v>4253030.9600000009</v>
      </c>
      <c r="S9" s="109">
        <v>25357348.280000001</v>
      </c>
      <c r="T9" s="109">
        <v>20831653.879999999</v>
      </c>
      <c r="U9" s="109">
        <v>2116094.5</v>
      </c>
      <c r="V9" s="109">
        <v>527899.16</v>
      </c>
      <c r="W9" s="109">
        <v>402485563.13</v>
      </c>
      <c r="X9" s="109">
        <v>56312359.389999993</v>
      </c>
      <c r="Y9" s="109">
        <v>6752838.5200000005</v>
      </c>
      <c r="Z9" s="109">
        <v>5804813.8700000001</v>
      </c>
      <c r="AA9" s="109">
        <v>6333942.709999999</v>
      </c>
      <c r="AB9" s="109">
        <v>3720999.8699999996</v>
      </c>
      <c r="AC9" s="109">
        <v>2069265.3400000003</v>
      </c>
      <c r="AD9" s="109">
        <v>53130612.690000005</v>
      </c>
      <c r="AE9" s="109">
        <v>5000248.58</v>
      </c>
      <c r="AF9" s="109">
        <v>6930711.8300000001</v>
      </c>
      <c r="AG9" s="109">
        <v>54813131.049999997</v>
      </c>
      <c r="AH9" s="109">
        <v>5265322.6999999993</v>
      </c>
      <c r="AI9" s="109">
        <v>31920550.049999997</v>
      </c>
      <c r="AJ9" s="109">
        <v>10695931.060000001</v>
      </c>
      <c r="AK9" s="109">
        <v>3773288.1199999996</v>
      </c>
      <c r="AL9" s="109">
        <v>2336930.84</v>
      </c>
      <c r="AM9" s="109">
        <v>1926782.3199999998</v>
      </c>
      <c r="AN9" s="109">
        <v>6456768.7300000004</v>
      </c>
      <c r="AO9" s="109">
        <v>1440339.9699999997</v>
      </c>
      <c r="AP9" s="109">
        <v>3068925.2199999997</v>
      </c>
      <c r="AQ9" s="109">
        <v>2091482.1099999999</v>
      </c>
      <c r="AR9" s="109">
        <v>2780527.8000000003</v>
      </c>
      <c r="AS9" s="109">
        <v>1341450.82</v>
      </c>
      <c r="AT9" s="109">
        <v>1193342.73</v>
      </c>
      <c r="AU9" s="109">
        <v>282005349.69</v>
      </c>
      <c r="AV9" s="109">
        <v>2352679.85</v>
      </c>
      <c r="AW9" s="109">
        <v>2995161.93</v>
      </c>
      <c r="AX9" s="109">
        <v>6979921.9199999999</v>
      </c>
      <c r="AY9" s="109">
        <v>14828774.920000002</v>
      </c>
      <c r="AZ9" s="109">
        <v>12595366.699999999</v>
      </c>
      <c r="BA9" s="109">
        <v>5020633</v>
      </c>
      <c r="BB9" s="109">
        <v>7770577.5200000005</v>
      </c>
      <c r="BC9" s="109">
        <v>3039361.3299999996</v>
      </c>
      <c r="BD9" s="109">
        <v>2295027.94</v>
      </c>
      <c r="BE9" s="109">
        <v>1308335.25</v>
      </c>
      <c r="BF9" s="109">
        <v>2239795.9799999995</v>
      </c>
      <c r="BG9" s="109">
        <v>60417316.780000001</v>
      </c>
      <c r="BH9" s="109">
        <v>599399.96000000008</v>
      </c>
      <c r="BI9" s="109">
        <v>5072730</v>
      </c>
      <c r="BJ9" s="109">
        <v>170168057.463</v>
      </c>
      <c r="BK9" s="109">
        <v>102409817.34000002</v>
      </c>
      <c r="BL9" s="109">
        <v>6518132.4699999997</v>
      </c>
      <c r="BM9" s="109">
        <v>8072929.0899999999</v>
      </c>
      <c r="BN9" s="109">
        <v>9400904.5199999996</v>
      </c>
      <c r="BO9" s="109">
        <v>6537197.6499999994</v>
      </c>
      <c r="BP9" s="109">
        <v>6875760.29</v>
      </c>
      <c r="BQ9" s="109">
        <v>2514446.13</v>
      </c>
      <c r="BR9" s="109">
        <v>2173492.5</v>
      </c>
      <c r="BS9" s="109">
        <v>223847140.11000001</v>
      </c>
      <c r="BT9" s="109">
        <v>13261500.199999999</v>
      </c>
      <c r="BU9" s="109">
        <v>6238633.5099999998</v>
      </c>
      <c r="BV9" s="109">
        <v>22420673.599999998</v>
      </c>
      <c r="BW9" s="109">
        <v>12318946.1</v>
      </c>
      <c r="BX9" s="109">
        <v>4492163.7600000007</v>
      </c>
      <c r="BY9" s="109">
        <v>6942459.4500000011</v>
      </c>
      <c r="BZ9" s="109">
        <v>8523561.6100000013</v>
      </c>
      <c r="CA9" s="109">
        <v>50342205.109999999</v>
      </c>
      <c r="CB9" s="109">
        <v>7043948</v>
      </c>
      <c r="CC9" s="109">
        <v>10125011.050000001</v>
      </c>
      <c r="CD9" s="109">
        <v>25355238.07</v>
      </c>
      <c r="CE9" s="109">
        <v>5690798.04</v>
      </c>
      <c r="CF9" s="109">
        <v>3340032.47</v>
      </c>
      <c r="CG9" s="109">
        <v>2019143.9699999997</v>
      </c>
      <c r="CH9" s="109">
        <v>565164005.37000012</v>
      </c>
      <c r="CI9" s="109">
        <v>3368327.41</v>
      </c>
      <c r="CJ9" s="109">
        <v>33455191.149999999</v>
      </c>
      <c r="CK9" s="109">
        <v>4641206.76</v>
      </c>
      <c r="CL9" s="109">
        <v>5663131.1999999993</v>
      </c>
      <c r="CM9" s="109">
        <v>9671986.8000000007</v>
      </c>
      <c r="CN9" s="109">
        <v>4913464.99</v>
      </c>
      <c r="CO9" s="109">
        <v>19078367.900000002</v>
      </c>
      <c r="CP9" s="109">
        <v>2283024.59</v>
      </c>
      <c r="CQ9" s="109">
        <v>4443221.49</v>
      </c>
      <c r="CR9" s="109">
        <v>3066137.67</v>
      </c>
      <c r="CS9" s="109">
        <v>7283375.6600000001</v>
      </c>
      <c r="CT9" s="109">
        <v>2809670.17</v>
      </c>
      <c r="CU9" s="109">
        <v>173667706.25</v>
      </c>
      <c r="CV9" s="109">
        <v>2560943.02</v>
      </c>
      <c r="CW9" s="109">
        <v>5848444.29</v>
      </c>
      <c r="CX9" s="109">
        <v>12086732.149999999</v>
      </c>
      <c r="CY9" s="109">
        <v>2345599.0699999998</v>
      </c>
      <c r="CZ9" s="109">
        <v>16116676.65</v>
      </c>
      <c r="DA9" s="109">
        <v>3195253.8499999996</v>
      </c>
      <c r="DB9" s="109">
        <v>3141266.54</v>
      </c>
      <c r="DC9" s="109">
        <v>183707108.41999999</v>
      </c>
      <c r="DD9" s="109">
        <v>122616674.97000001</v>
      </c>
      <c r="DE9" s="109">
        <v>11207577.460000001</v>
      </c>
      <c r="DF9" s="109">
        <v>4797531.24</v>
      </c>
      <c r="DG9" s="109">
        <v>24497922.41</v>
      </c>
      <c r="DH9" s="109">
        <v>6897030.7799999993</v>
      </c>
      <c r="DI9" s="109">
        <v>5387433.3799999999</v>
      </c>
      <c r="DJ9" s="109">
        <v>7312730.5300000003</v>
      </c>
      <c r="DK9" s="109">
        <v>3054159.86</v>
      </c>
      <c r="DL9" s="109">
        <v>693745957.39999998</v>
      </c>
      <c r="DM9" s="109">
        <v>10196691.299999999</v>
      </c>
      <c r="DN9" s="109">
        <v>7796754.2199999988</v>
      </c>
      <c r="DO9" s="109">
        <v>25836550.93</v>
      </c>
      <c r="DP9" s="109">
        <v>10994309.199999999</v>
      </c>
      <c r="DQ9" s="109">
        <v>13830006.9</v>
      </c>
      <c r="DR9" s="109">
        <v>13591064.370000001</v>
      </c>
      <c r="DS9" s="109">
        <v>5210292.9800000004</v>
      </c>
      <c r="DT9" s="109">
        <v>26243381.629999999</v>
      </c>
      <c r="DU9" s="109">
        <v>154690954.60999998</v>
      </c>
      <c r="DV9" s="109">
        <v>5644161.25</v>
      </c>
      <c r="DW9" s="109">
        <v>50382255.699999996</v>
      </c>
      <c r="DX9" s="109">
        <v>38006130.160000004</v>
      </c>
      <c r="DY9" s="109">
        <v>5255015.57</v>
      </c>
      <c r="DZ9" s="109">
        <v>18748803.520000003</v>
      </c>
      <c r="EA9" s="109">
        <v>6524582.3099999996</v>
      </c>
      <c r="EB9" s="109">
        <v>1511013.07</v>
      </c>
      <c r="EC9" s="109">
        <v>4299221.37</v>
      </c>
      <c r="ED9" s="109">
        <v>4225481.6500000004</v>
      </c>
      <c r="EE9" s="109">
        <v>36743388.780000001</v>
      </c>
      <c r="EF9" s="109">
        <v>103098670.33000001</v>
      </c>
      <c r="EG9" s="109">
        <v>81663700.150000006</v>
      </c>
      <c r="EH9" s="109">
        <v>6288821.5499999998</v>
      </c>
      <c r="EI9" s="109">
        <v>7369754.0300000003</v>
      </c>
      <c r="EJ9" s="109">
        <v>7847089.4900000012</v>
      </c>
      <c r="EK9" s="109">
        <v>12172951.76</v>
      </c>
      <c r="EL9" s="109">
        <v>25068504.84</v>
      </c>
      <c r="EM9" s="109">
        <v>6512535.2700000005</v>
      </c>
      <c r="EN9" s="109">
        <v>8941032.6000000015</v>
      </c>
      <c r="EO9" s="109">
        <v>350353789.39000005</v>
      </c>
      <c r="EP9" s="109">
        <v>7497478.8799999999</v>
      </c>
      <c r="EQ9" s="109">
        <v>4997314.37</v>
      </c>
      <c r="ER9" s="109">
        <v>15417245.600000001</v>
      </c>
      <c r="ES9" s="109">
        <v>3862453.6700000004</v>
      </c>
      <c r="ET9" s="109">
        <v>4115081.8099999996</v>
      </c>
      <c r="EU9" s="109">
        <v>9546548.4600000009</v>
      </c>
      <c r="EV9" s="109">
        <v>18802387.469999999</v>
      </c>
      <c r="EW9" s="109">
        <v>4054831.15</v>
      </c>
      <c r="EX9" s="109">
        <v>125667854.64999999</v>
      </c>
      <c r="EY9" s="109">
        <v>2155853.9200000004</v>
      </c>
      <c r="EZ9" s="109">
        <v>4317663.4700000007</v>
      </c>
      <c r="FA9" s="109">
        <v>6770567.4900000002</v>
      </c>
      <c r="FB9" s="109">
        <v>10799407.930000002</v>
      </c>
      <c r="FC9" s="109">
        <v>18355671.940000001</v>
      </c>
      <c r="FD9" s="109">
        <v>11602455.51</v>
      </c>
      <c r="FE9" s="109">
        <v>8547881.7800000012</v>
      </c>
      <c r="FF9" s="109">
        <v>3771944.18</v>
      </c>
      <c r="FG9" s="109">
        <v>2531393.9000000004</v>
      </c>
      <c r="FH9" s="109">
        <v>3738161.4499999997</v>
      </c>
      <c r="FI9" s="109">
        <v>1589537.9</v>
      </c>
      <c r="FJ9" s="109">
        <v>118096429.39000002</v>
      </c>
      <c r="FK9" s="109">
        <v>5092569.66</v>
      </c>
      <c r="FL9" s="109">
        <v>5159385.63</v>
      </c>
      <c r="FM9" s="109">
        <v>7407348.6400000006</v>
      </c>
      <c r="FN9" s="109">
        <v>14582452.670000002</v>
      </c>
      <c r="FO9" s="109">
        <v>7292306.6399999997</v>
      </c>
      <c r="FP9" s="109">
        <v>2317635.09</v>
      </c>
      <c r="FQ9" s="109">
        <v>881867.24</v>
      </c>
      <c r="FR9" s="109">
        <v>373142905.66000003</v>
      </c>
      <c r="FS9" s="109">
        <v>15014157.300000001</v>
      </c>
      <c r="FT9" s="109">
        <v>11102948.559999999</v>
      </c>
      <c r="FU9" s="109">
        <v>6862253.1500000004</v>
      </c>
      <c r="FV9" s="109">
        <v>13994496.469999999</v>
      </c>
      <c r="FW9" s="109">
        <v>6189783.9300000006</v>
      </c>
      <c r="FX9" s="109">
        <v>16113508.75</v>
      </c>
      <c r="FY9" s="109">
        <v>10371695.109999999</v>
      </c>
      <c r="FZ9" s="109">
        <v>5998542.0200000005</v>
      </c>
      <c r="GA9" s="109">
        <v>9108807.9000000004</v>
      </c>
      <c r="GB9" s="109">
        <v>15552013.450000001</v>
      </c>
      <c r="GC9" s="109">
        <v>5126710.05</v>
      </c>
      <c r="GD9" s="109">
        <v>2844450.01</v>
      </c>
      <c r="GE9" s="109">
        <v>1582639</v>
      </c>
      <c r="GF9" s="109">
        <v>167125098.14999998</v>
      </c>
      <c r="GG9" s="109">
        <v>5846395.1400000006</v>
      </c>
      <c r="GH9" s="109">
        <v>3634880.48</v>
      </c>
      <c r="GI9" s="109">
        <v>36944325.479999997</v>
      </c>
      <c r="GJ9" s="109">
        <v>7953172.4299999997</v>
      </c>
      <c r="GK9" s="109">
        <v>10675100.49</v>
      </c>
      <c r="GL9" s="109">
        <v>7126374.21</v>
      </c>
      <c r="GM9" s="109">
        <v>28192402.399999999</v>
      </c>
      <c r="GN9" s="109">
        <v>2429894.33</v>
      </c>
      <c r="GO9" s="109">
        <v>2810216.6</v>
      </c>
      <c r="GP9" s="109">
        <v>1840406.8800000001</v>
      </c>
      <c r="GQ9" s="109">
        <v>1617062.69</v>
      </c>
      <c r="GR9" s="109">
        <v>118393005.63</v>
      </c>
      <c r="GS9" s="109">
        <v>26161713.77</v>
      </c>
      <c r="GT9" s="109">
        <v>4367975.9400000004</v>
      </c>
      <c r="GU9" s="109">
        <v>29649187.960000001</v>
      </c>
      <c r="GV9" s="109">
        <v>3518780.31</v>
      </c>
      <c r="GW9" s="109">
        <v>6254512.5099999998</v>
      </c>
      <c r="GX9" s="109">
        <v>6931929.9499999993</v>
      </c>
      <c r="GY9" s="109">
        <v>3009410.51</v>
      </c>
      <c r="GZ9" s="109">
        <v>117275705.27000001</v>
      </c>
      <c r="HA9" s="109">
        <v>10807256.219999999</v>
      </c>
      <c r="HB9" s="109">
        <v>7909630.0299999993</v>
      </c>
      <c r="HC9" s="109">
        <v>7430993.54</v>
      </c>
      <c r="HD9" s="109">
        <v>300976396.14000005</v>
      </c>
      <c r="HE9" s="109">
        <v>17224497.720000003</v>
      </c>
      <c r="HF9" s="109">
        <v>16130406.879999999</v>
      </c>
      <c r="HG9" s="109">
        <v>11714658.319999998</v>
      </c>
      <c r="HH9" s="109">
        <v>10652405.82</v>
      </c>
      <c r="HI9" s="109">
        <v>40093151</v>
      </c>
      <c r="HJ9" s="109">
        <v>2328411.6</v>
      </c>
      <c r="HK9" s="109">
        <v>36919248.25</v>
      </c>
      <c r="HL9" s="109">
        <v>80706375.180000007</v>
      </c>
      <c r="HM9" s="109">
        <v>4332447.72</v>
      </c>
      <c r="HN9" s="109">
        <v>14554180.280000001</v>
      </c>
      <c r="HO9" s="109">
        <v>3356803.93</v>
      </c>
      <c r="HP9" s="109">
        <v>6812233.3099999996</v>
      </c>
      <c r="HQ9" s="109">
        <v>3732848.5999999996</v>
      </c>
      <c r="HR9" s="109">
        <v>3141965.89</v>
      </c>
      <c r="HS9" s="109">
        <v>1587340.38</v>
      </c>
      <c r="HT9" s="109">
        <v>180969782.37</v>
      </c>
      <c r="HU9" s="109">
        <v>34112176.769999996</v>
      </c>
      <c r="HV9" s="109">
        <v>6311110.2800000003</v>
      </c>
      <c r="HW9" s="109">
        <v>4709186.59</v>
      </c>
      <c r="HX9" s="109">
        <v>4413458.7200000007</v>
      </c>
      <c r="HY9" s="109">
        <v>2633950.4500000002</v>
      </c>
      <c r="HZ9" s="109">
        <v>14107290.620000001</v>
      </c>
      <c r="IA9" s="109">
        <v>5907569.9100000001</v>
      </c>
      <c r="IB9" s="109">
        <v>4490807.1099999994</v>
      </c>
      <c r="IC9" s="109">
        <v>5726509.5300000003</v>
      </c>
      <c r="ID9" s="109">
        <v>4326137.6499999994</v>
      </c>
      <c r="IE9" s="109">
        <v>7856824.6600000001</v>
      </c>
      <c r="IF9" s="109">
        <v>1463814.05</v>
      </c>
      <c r="IG9" s="109">
        <v>6430955.6100000003</v>
      </c>
      <c r="IH9" s="109">
        <v>3872854.6199999996</v>
      </c>
      <c r="II9" s="109">
        <v>4108064.8899999992</v>
      </c>
      <c r="IJ9" s="109">
        <v>221348653.64999998</v>
      </c>
      <c r="IK9" s="109">
        <v>37881592.580000006</v>
      </c>
      <c r="IL9" s="109">
        <v>5576458.54</v>
      </c>
      <c r="IM9" s="109">
        <v>14594697.760000002</v>
      </c>
      <c r="IN9" s="109">
        <v>21602537.07</v>
      </c>
      <c r="IO9" s="109">
        <v>7780620.0999999987</v>
      </c>
      <c r="IP9" s="109">
        <v>3686402.92</v>
      </c>
      <c r="IQ9" s="109">
        <v>2453345.5300000003</v>
      </c>
      <c r="IR9" s="109">
        <v>2325384.31</v>
      </c>
      <c r="IS9" s="109">
        <v>3110660.86</v>
      </c>
      <c r="IT9" s="109">
        <v>3437377.88</v>
      </c>
      <c r="IU9" s="109">
        <v>314109094.77999997</v>
      </c>
      <c r="IV9" s="109">
        <v>64493903.159999996</v>
      </c>
      <c r="IW9" s="109">
        <v>11394675.27</v>
      </c>
      <c r="IX9" s="109">
        <v>4603341.53</v>
      </c>
      <c r="IY9" s="109">
        <v>3355995.51</v>
      </c>
      <c r="IZ9" s="109">
        <v>3178746.58</v>
      </c>
      <c r="JA9" s="109">
        <v>4016398.35</v>
      </c>
      <c r="JB9" s="109">
        <v>1841019.03</v>
      </c>
      <c r="JC9" s="109">
        <v>9518499.040000001</v>
      </c>
      <c r="JD9" s="109">
        <v>10063766.34</v>
      </c>
      <c r="JE9" s="109">
        <v>4834420.8600000003</v>
      </c>
      <c r="JF9" s="109">
        <v>3219097.1</v>
      </c>
      <c r="JG9" s="109">
        <v>127402526.23999999</v>
      </c>
      <c r="JH9" s="109">
        <v>46080740.07</v>
      </c>
      <c r="JI9" s="109">
        <v>4679842.6399999997</v>
      </c>
      <c r="JJ9" s="109">
        <v>3182749.82</v>
      </c>
      <c r="JK9" s="109">
        <v>5093680.42</v>
      </c>
      <c r="JL9" s="109">
        <v>5164742.87</v>
      </c>
      <c r="JM9" s="109">
        <v>101004925.47000001</v>
      </c>
      <c r="JN9" s="109">
        <v>6074331.2399999993</v>
      </c>
      <c r="JO9" s="109">
        <v>9272085.7200000007</v>
      </c>
      <c r="JP9" s="109">
        <v>19314050.57</v>
      </c>
      <c r="JQ9" s="109">
        <v>5298619.3199999994</v>
      </c>
      <c r="JR9" s="109">
        <v>16171188.530000001</v>
      </c>
      <c r="JS9" s="109">
        <v>3700098.28</v>
      </c>
      <c r="JT9" s="109">
        <v>258358387.22</v>
      </c>
      <c r="JU9" s="109">
        <v>64090704.370000005</v>
      </c>
      <c r="JV9" s="109">
        <v>11985892.49</v>
      </c>
      <c r="JW9" s="109">
        <v>3564703.1699999995</v>
      </c>
      <c r="JX9" s="109">
        <v>11335439.92</v>
      </c>
      <c r="JY9" s="109">
        <v>2502299.69</v>
      </c>
      <c r="JZ9" s="109">
        <v>36405396.380000003</v>
      </c>
      <c r="KA9" s="109">
        <v>10698367.93</v>
      </c>
      <c r="KB9" s="109">
        <v>4822085.5199999996</v>
      </c>
      <c r="KC9" s="109">
        <v>16820202.66</v>
      </c>
      <c r="KD9" s="109">
        <v>9834237.2299999986</v>
      </c>
      <c r="KE9" s="109">
        <v>11151280.420000002</v>
      </c>
      <c r="KF9" s="109">
        <v>1872609.9</v>
      </c>
      <c r="KG9" s="109">
        <v>808777.77999999991</v>
      </c>
      <c r="KH9" s="109">
        <v>7410218.9199999999</v>
      </c>
      <c r="KI9" s="109">
        <v>3183103.44</v>
      </c>
      <c r="KJ9" s="109">
        <v>319144987.10999995</v>
      </c>
      <c r="KK9" s="109">
        <v>13583754.15</v>
      </c>
      <c r="KL9" s="109">
        <v>8691587.2300000004</v>
      </c>
      <c r="KM9" s="109">
        <v>13492637.4</v>
      </c>
      <c r="KN9" s="109">
        <v>23002481.720000003</v>
      </c>
      <c r="KO9" s="109">
        <v>7963239.3399999999</v>
      </c>
      <c r="KP9" s="109">
        <v>23218077.07</v>
      </c>
      <c r="KQ9" s="109">
        <v>5655771.8499999996</v>
      </c>
      <c r="KR9" s="109">
        <v>7996800.2999999989</v>
      </c>
      <c r="KS9" s="109">
        <v>101143277.37</v>
      </c>
      <c r="KT9" s="109">
        <v>8079325.6699999999</v>
      </c>
      <c r="KU9" s="109">
        <v>10415170.609999999</v>
      </c>
      <c r="KV9" s="109">
        <v>32565650.34</v>
      </c>
      <c r="KW9" s="109">
        <v>4112139.78</v>
      </c>
      <c r="KX9" s="109">
        <v>13091622.460000001</v>
      </c>
      <c r="KY9" s="109">
        <v>209569514.02000001</v>
      </c>
      <c r="KZ9" s="109">
        <v>18944368.940000001</v>
      </c>
      <c r="LA9" s="109">
        <v>196885392.01999998</v>
      </c>
      <c r="LB9" s="109">
        <v>4352399.4499999993</v>
      </c>
      <c r="LC9" s="109">
        <v>4075648.48</v>
      </c>
      <c r="LD9" s="109">
        <v>18802664</v>
      </c>
      <c r="LE9" s="109">
        <v>23584675.600000001</v>
      </c>
      <c r="LF9" s="109">
        <v>24253650.91</v>
      </c>
      <c r="LG9" s="109">
        <v>3810506.2499999995</v>
      </c>
      <c r="LH9" s="109">
        <v>5588883.71</v>
      </c>
      <c r="LI9" s="109">
        <v>581538997.36999989</v>
      </c>
      <c r="LJ9" s="109">
        <v>38512575.900000006</v>
      </c>
      <c r="LK9" s="109">
        <v>80831768.829999998</v>
      </c>
      <c r="LL9" s="109">
        <v>72720474.170000002</v>
      </c>
      <c r="LM9" s="109">
        <v>12751563</v>
      </c>
      <c r="LN9" s="109">
        <v>5626835.29</v>
      </c>
      <c r="LO9" s="109">
        <v>3797437.82</v>
      </c>
      <c r="LP9" s="109">
        <v>6898696.79</v>
      </c>
      <c r="LQ9" s="109">
        <v>12008541.82</v>
      </c>
      <c r="LR9" s="109">
        <v>11977272.059999999</v>
      </c>
      <c r="LS9" s="109">
        <v>1640733.18</v>
      </c>
      <c r="LT9" s="109">
        <v>80219296.599999994</v>
      </c>
      <c r="LU9" s="109">
        <v>14935710.300000001</v>
      </c>
      <c r="LV9" s="109">
        <v>4910891.17</v>
      </c>
      <c r="LW9" s="109">
        <v>152370337.69</v>
      </c>
      <c r="LX9" s="109">
        <v>56631793.480000004</v>
      </c>
      <c r="LY9" s="109">
        <v>384710022.00999999</v>
      </c>
      <c r="LZ9" s="109">
        <v>42820429.560000002</v>
      </c>
      <c r="MA9" s="109">
        <v>45643975.5</v>
      </c>
      <c r="MB9" s="109">
        <v>25659851.500000004</v>
      </c>
      <c r="MC9" s="109">
        <v>26206868.66</v>
      </c>
      <c r="MD9" s="109">
        <v>34915060.280000001</v>
      </c>
      <c r="ME9" s="109">
        <v>32662357.240000002</v>
      </c>
      <c r="MF9" s="109">
        <v>61851175.969999999</v>
      </c>
      <c r="MG9" s="109">
        <v>30038657.490000002</v>
      </c>
      <c r="MH9" s="109">
        <v>5737855.6200000001</v>
      </c>
      <c r="MI9" s="109">
        <v>389854754.01999998</v>
      </c>
      <c r="MJ9" s="109">
        <v>8343205.5000000009</v>
      </c>
      <c r="MK9" s="109">
        <v>4690188.6900000004</v>
      </c>
      <c r="ML9" s="109">
        <v>2792919.98</v>
      </c>
      <c r="MM9" s="109">
        <v>2916221.9799999995</v>
      </c>
      <c r="MN9" s="109">
        <v>6355417.5300000003</v>
      </c>
      <c r="MO9" s="109">
        <v>5503521.8300000001</v>
      </c>
      <c r="MP9" s="109">
        <v>6701730.6899999995</v>
      </c>
      <c r="MQ9" s="109">
        <v>6925459</v>
      </c>
      <c r="MR9" s="109">
        <v>3190561.1</v>
      </c>
      <c r="MS9" s="109">
        <v>4769779.8</v>
      </c>
      <c r="MT9" s="109">
        <v>4021534.16</v>
      </c>
      <c r="MU9" s="109">
        <v>157615081.44</v>
      </c>
      <c r="MV9" s="109">
        <v>2690288.25</v>
      </c>
      <c r="MW9" s="109">
        <v>12458168.27</v>
      </c>
      <c r="MX9" s="109">
        <v>6376974.8399999999</v>
      </c>
      <c r="MY9" s="109">
        <v>4742435.49</v>
      </c>
      <c r="MZ9" s="109">
        <v>9470760.2400000002</v>
      </c>
      <c r="NA9" s="109">
        <v>27985664.130000003</v>
      </c>
      <c r="NB9" s="109">
        <v>10660419.640000001</v>
      </c>
      <c r="NC9" s="109">
        <v>5488726.1500000004</v>
      </c>
      <c r="ND9" s="109">
        <v>1492400.04</v>
      </c>
      <c r="NE9" s="109">
        <v>3695699.19</v>
      </c>
      <c r="NF9" s="109">
        <v>327520873.83000004</v>
      </c>
      <c r="NG9" s="109">
        <v>17950273.639999997</v>
      </c>
      <c r="NH9" s="109">
        <v>1366741.99</v>
      </c>
      <c r="NI9" s="109">
        <v>35423463.539999992</v>
      </c>
      <c r="NJ9" s="109">
        <v>2796009.78</v>
      </c>
      <c r="NK9" s="109">
        <v>6951019.3099999996</v>
      </c>
      <c r="NL9" s="109">
        <v>43672159.449999996</v>
      </c>
      <c r="NM9" s="109">
        <v>6156034.5700000003</v>
      </c>
      <c r="NN9" s="109">
        <v>1249307</v>
      </c>
      <c r="NO9" s="109">
        <v>3975556.1999999997</v>
      </c>
      <c r="NP9" s="109">
        <v>3135153.23</v>
      </c>
      <c r="NQ9" s="109">
        <v>5547158.7500000009</v>
      </c>
      <c r="NR9" s="109">
        <v>84888933.610000014</v>
      </c>
      <c r="NS9" s="109">
        <v>4589293.17</v>
      </c>
      <c r="NT9" s="109">
        <v>4327018.6900000004</v>
      </c>
      <c r="NU9" s="109">
        <v>4014611.99</v>
      </c>
      <c r="NV9" s="109">
        <v>9692965.1500000004</v>
      </c>
      <c r="NW9" s="109">
        <v>581073.65</v>
      </c>
      <c r="NX9" s="109">
        <v>1195725.53</v>
      </c>
      <c r="NY9" s="109">
        <v>229509073.09999999</v>
      </c>
      <c r="NZ9" s="109">
        <v>26248619.449999999</v>
      </c>
      <c r="OA9" s="109">
        <v>4491340.25</v>
      </c>
      <c r="OB9" s="109">
        <v>2113785.65</v>
      </c>
      <c r="OC9" s="109">
        <v>3364654.5</v>
      </c>
      <c r="OD9" s="109">
        <v>3376815.13</v>
      </c>
      <c r="OE9" s="109">
        <v>2387195.7400000002</v>
      </c>
      <c r="OF9" s="109">
        <v>198543015.50999999</v>
      </c>
      <c r="OG9" s="109">
        <v>10559938.85</v>
      </c>
      <c r="OH9" s="109">
        <v>3289255.49</v>
      </c>
      <c r="OI9" s="109">
        <v>32676536.580000002</v>
      </c>
      <c r="OJ9" s="109">
        <v>8949112.4200000018</v>
      </c>
      <c r="OK9" s="109">
        <v>4602978.8599999994</v>
      </c>
      <c r="OL9" s="109">
        <v>3998540.8499999996</v>
      </c>
      <c r="OM9" s="109">
        <v>2364515.2999999998</v>
      </c>
      <c r="ON9" s="109">
        <v>1275653</v>
      </c>
      <c r="OO9" s="109">
        <v>120159324.94</v>
      </c>
      <c r="OP9" s="109">
        <v>22012793.759999998</v>
      </c>
      <c r="OQ9" s="109">
        <v>36925554.07</v>
      </c>
      <c r="OR9" s="109">
        <v>6053990.8000000007</v>
      </c>
      <c r="OS9" s="109">
        <v>3904124.0700000003</v>
      </c>
      <c r="OT9" s="109">
        <v>816434.86</v>
      </c>
      <c r="OU9" s="109">
        <v>104459135.30000001</v>
      </c>
      <c r="OV9" s="109">
        <v>2642108.64</v>
      </c>
      <c r="OW9" s="109">
        <v>3443138.0700000003</v>
      </c>
      <c r="OX9" s="109">
        <v>6475554.9299999997</v>
      </c>
      <c r="OY9" s="109">
        <v>11951177.84</v>
      </c>
      <c r="OZ9" s="109">
        <v>47203964.640000008</v>
      </c>
      <c r="PA9" s="109">
        <v>2912803.82</v>
      </c>
      <c r="PB9" s="109">
        <v>1473712.3499999999</v>
      </c>
      <c r="PC9" s="109">
        <v>3185921.2600000002</v>
      </c>
      <c r="PD9" s="109">
        <v>157906585.33000001</v>
      </c>
      <c r="PE9" s="109">
        <v>4559404.6000000006</v>
      </c>
      <c r="PF9" s="109">
        <v>36031692.779999994</v>
      </c>
      <c r="PG9" s="109">
        <v>3998804.27</v>
      </c>
      <c r="PH9" s="109">
        <v>19020676.370000001</v>
      </c>
      <c r="PI9" s="109">
        <v>22083366.009999998</v>
      </c>
      <c r="PJ9" s="109">
        <v>4980911.4500000011</v>
      </c>
      <c r="PK9" s="109">
        <v>4311989.67</v>
      </c>
      <c r="PL9" s="109">
        <v>13000334.050000001</v>
      </c>
      <c r="PM9" s="109">
        <v>7069516.8599999994</v>
      </c>
      <c r="PN9" s="109">
        <v>19116505.77</v>
      </c>
      <c r="PO9" s="109">
        <v>30085086.710000001</v>
      </c>
      <c r="PP9" s="109">
        <v>5278644.43</v>
      </c>
      <c r="PQ9" s="109">
        <v>54596739.520000003</v>
      </c>
      <c r="PR9" s="109">
        <v>7204086.3400000008</v>
      </c>
      <c r="PS9" s="109">
        <v>2452998.2400000002</v>
      </c>
      <c r="PT9" s="109">
        <v>2289941.5</v>
      </c>
      <c r="PU9" s="109">
        <v>4042482.63</v>
      </c>
      <c r="PV9" s="109">
        <v>350830455.84999996</v>
      </c>
      <c r="PW9" s="109">
        <v>6258968.2000000002</v>
      </c>
      <c r="PX9" s="109">
        <v>5065955.96</v>
      </c>
      <c r="PY9" s="109">
        <v>11609318.550000001</v>
      </c>
      <c r="PZ9" s="109">
        <v>86652120.840000004</v>
      </c>
      <c r="QA9" s="109">
        <v>4301956.16</v>
      </c>
      <c r="QB9" s="109">
        <v>5141072.09</v>
      </c>
      <c r="QC9" s="109">
        <v>5043599.49</v>
      </c>
      <c r="QD9" s="109">
        <v>38366444.729999997</v>
      </c>
      <c r="QE9" s="109">
        <v>5155352.62</v>
      </c>
      <c r="QF9" s="109">
        <v>43096524.369999997</v>
      </c>
      <c r="QG9" s="109">
        <v>9236519.7000000011</v>
      </c>
      <c r="QH9" s="109">
        <v>12007975.91</v>
      </c>
      <c r="QI9" s="109">
        <v>9607444.2699999996</v>
      </c>
      <c r="QJ9" s="109">
        <v>8709538.0700000003</v>
      </c>
      <c r="QK9" s="109">
        <v>15577123.35</v>
      </c>
      <c r="QL9" s="109">
        <v>4961947.370000001</v>
      </c>
      <c r="QM9" s="109">
        <v>3052363.48</v>
      </c>
      <c r="QN9" s="109">
        <v>1965624.39</v>
      </c>
      <c r="QO9" s="109">
        <v>26807989.420000002</v>
      </c>
      <c r="QP9" s="109">
        <v>40865245.480000004</v>
      </c>
      <c r="QQ9" s="109">
        <v>2334167.94</v>
      </c>
      <c r="QR9" s="109">
        <v>1569531.75</v>
      </c>
      <c r="QS9" s="109">
        <v>3071755</v>
      </c>
      <c r="QT9" s="109">
        <v>5079050.75</v>
      </c>
      <c r="QU9" s="109">
        <v>998763.14</v>
      </c>
      <c r="QV9" s="109">
        <v>210683812.5</v>
      </c>
      <c r="QW9" s="109">
        <v>3601525.83</v>
      </c>
      <c r="QX9" s="109">
        <v>24313249.960000001</v>
      </c>
      <c r="QY9" s="109">
        <v>7538844.8500000006</v>
      </c>
      <c r="QZ9" s="109">
        <v>15031364.370000001</v>
      </c>
      <c r="RA9" s="109">
        <v>30574896.209999997</v>
      </c>
      <c r="RB9" s="109">
        <v>7049388.0099999998</v>
      </c>
      <c r="RC9" s="109">
        <v>26307304.41</v>
      </c>
      <c r="RD9" s="109">
        <v>33496047.290000003</v>
      </c>
      <c r="RE9" s="109">
        <v>4786202.83</v>
      </c>
      <c r="RF9" s="109">
        <v>3290464.71</v>
      </c>
      <c r="RG9" s="109">
        <v>2400598.35</v>
      </c>
      <c r="RH9" s="109">
        <v>2334950.11</v>
      </c>
      <c r="RI9" s="109">
        <v>442061457.39999998</v>
      </c>
      <c r="RJ9" s="109">
        <v>30220575.490000002</v>
      </c>
      <c r="RK9" s="109">
        <v>17413640.720000003</v>
      </c>
      <c r="RL9" s="109">
        <v>12119870.32</v>
      </c>
      <c r="RM9" s="109">
        <v>10196403.629999999</v>
      </c>
      <c r="RN9" s="109">
        <v>14910562.510000002</v>
      </c>
      <c r="RO9" s="109">
        <v>35294462.539999999</v>
      </c>
      <c r="RP9" s="109">
        <v>3893474.84</v>
      </c>
      <c r="RQ9" s="109">
        <v>12874852.529999999</v>
      </c>
      <c r="RR9" s="109">
        <v>29703032.390000001</v>
      </c>
      <c r="RS9" s="109">
        <v>46495082.460000001</v>
      </c>
      <c r="RT9" s="109">
        <v>5532507.6600000001</v>
      </c>
      <c r="RU9" s="109">
        <v>3383037.22</v>
      </c>
      <c r="RV9" s="109">
        <v>8033679.3099999987</v>
      </c>
      <c r="RW9" s="109">
        <v>4103906.21</v>
      </c>
      <c r="RX9" s="109">
        <v>8346278.0899999999</v>
      </c>
      <c r="RY9" s="109">
        <v>5794748.2300000004</v>
      </c>
      <c r="RZ9" s="109">
        <v>2881114.34</v>
      </c>
      <c r="SA9" s="109">
        <v>1577228.24</v>
      </c>
      <c r="SB9" s="109">
        <v>2396360.79</v>
      </c>
      <c r="SC9" s="109">
        <v>124198173.8</v>
      </c>
      <c r="SD9" s="109">
        <v>7804896.4200000009</v>
      </c>
      <c r="SE9" s="109">
        <v>5853914.5000000009</v>
      </c>
      <c r="SF9" s="109">
        <v>4478252.5600000005</v>
      </c>
      <c r="SG9" s="109">
        <v>1762236.5299999998</v>
      </c>
      <c r="SH9" s="109">
        <v>17099904.839999996</v>
      </c>
      <c r="SI9" s="109">
        <v>6249360.2000000002</v>
      </c>
      <c r="SJ9" s="109">
        <v>16628778.529999999</v>
      </c>
      <c r="SK9" s="109">
        <v>4577022.5399999991</v>
      </c>
      <c r="SL9" s="109">
        <v>4115515.27</v>
      </c>
      <c r="SM9" s="109">
        <v>24547953.510000002</v>
      </c>
      <c r="SN9" s="109">
        <v>2093405.3000000003</v>
      </c>
      <c r="SO9" s="109">
        <v>63652045.839999996</v>
      </c>
      <c r="SP9" s="109">
        <v>5243091.3999999994</v>
      </c>
      <c r="SQ9" s="109">
        <v>6499800.1200000001</v>
      </c>
      <c r="SR9" s="109">
        <v>27268662.190000001</v>
      </c>
      <c r="SS9" s="109">
        <v>5020660.9000000004</v>
      </c>
      <c r="ST9" s="109">
        <v>7552753.040000001</v>
      </c>
      <c r="SU9" s="109">
        <v>5263764.1499999994</v>
      </c>
      <c r="SV9" s="109">
        <v>3047878.54</v>
      </c>
      <c r="SW9" s="109">
        <v>144669170.93999997</v>
      </c>
      <c r="SX9" s="109">
        <v>3035924.34</v>
      </c>
      <c r="SY9" s="109">
        <v>8328249.8600000003</v>
      </c>
      <c r="SZ9" s="109">
        <v>3609844.65</v>
      </c>
      <c r="TA9" s="109">
        <v>2794997.0800000005</v>
      </c>
      <c r="TB9" s="109">
        <v>3256399.32</v>
      </c>
      <c r="TC9" s="109">
        <v>5120853.5599999996</v>
      </c>
      <c r="TD9" s="109">
        <v>18807696.460000001</v>
      </c>
      <c r="TE9" s="109">
        <v>3123189.98</v>
      </c>
      <c r="TF9" s="109">
        <v>2377774.0100000002</v>
      </c>
      <c r="TG9" s="109">
        <v>3867656.29</v>
      </c>
      <c r="TH9" s="109">
        <v>15314709.400000002</v>
      </c>
      <c r="TI9" s="109">
        <v>3613557.75</v>
      </c>
      <c r="TJ9" s="109">
        <v>2760149.1599999997</v>
      </c>
      <c r="TK9" s="109">
        <v>424924942.68000001</v>
      </c>
      <c r="TL9" s="109">
        <v>5901607.2999999998</v>
      </c>
      <c r="TM9" s="109">
        <v>6270905.75</v>
      </c>
      <c r="TN9" s="109">
        <v>15997039.549999999</v>
      </c>
      <c r="TO9" s="109">
        <v>16295045.620000001</v>
      </c>
      <c r="TP9" s="109">
        <v>8736346.2400000002</v>
      </c>
      <c r="TQ9" s="109">
        <v>3588043.33</v>
      </c>
      <c r="TR9" s="109">
        <v>63628306.120000005</v>
      </c>
      <c r="TS9" s="109">
        <v>6764169.4799999995</v>
      </c>
      <c r="TT9" s="109">
        <v>18679691.84</v>
      </c>
      <c r="TU9" s="109">
        <v>12282957.41</v>
      </c>
      <c r="TV9" s="109">
        <v>7590959.2600000007</v>
      </c>
      <c r="TW9" s="109">
        <v>2616225.39</v>
      </c>
      <c r="TX9" s="109">
        <v>7486247.7299999995</v>
      </c>
      <c r="TY9" s="109">
        <v>4940040.75</v>
      </c>
      <c r="TZ9" s="109">
        <v>3733589.38</v>
      </c>
      <c r="UA9" s="109">
        <v>64643476.740000002</v>
      </c>
      <c r="UB9" s="109">
        <v>5115570.47</v>
      </c>
      <c r="UC9" s="109">
        <v>186963326.81</v>
      </c>
      <c r="UD9" s="109">
        <v>17146197.570000004</v>
      </c>
      <c r="UE9" s="109">
        <v>4218973.7300000004</v>
      </c>
      <c r="UF9" s="109">
        <v>5427281.7700000005</v>
      </c>
      <c r="UG9" s="109">
        <v>77823129.590000004</v>
      </c>
      <c r="UH9" s="109">
        <v>2434029.48</v>
      </c>
      <c r="UI9" s="109">
        <v>1841652.39</v>
      </c>
      <c r="UJ9" s="109">
        <v>2080541.9300000002</v>
      </c>
      <c r="UK9" s="109">
        <v>3393192.84</v>
      </c>
      <c r="UL9" s="109">
        <v>86694690.329999998</v>
      </c>
      <c r="UM9" s="109">
        <v>8039441.1099999994</v>
      </c>
      <c r="UN9" s="109">
        <v>5819024.7000000002</v>
      </c>
      <c r="UO9" s="109">
        <v>10650939.5</v>
      </c>
      <c r="UP9" s="109">
        <v>4641787.43</v>
      </c>
      <c r="UQ9" s="109">
        <v>4007463.1100000003</v>
      </c>
      <c r="UR9" s="109">
        <v>572886616.00999999</v>
      </c>
      <c r="US9" s="109">
        <v>5620281.5199999996</v>
      </c>
      <c r="UT9" s="109">
        <v>5876370.7999999998</v>
      </c>
      <c r="UU9" s="109">
        <v>72736208.670000017</v>
      </c>
      <c r="UV9" s="109">
        <v>5127621.1800000006</v>
      </c>
      <c r="UW9" s="109">
        <v>4329173.5199999996</v>
      </c>
      <c r="UX9" s="109">
        <v>27595206.23</v>
      </c>
      <c r="UY9" s="109">
        <v>3345077.47</v>
      </c>
      <c r="UZ9" s="109">
        <v>3186013.63</v>
      </c>
      <c r="VA9" s="109">
        <v>7618604.4899999993</v>
      </c>
      <c r="VB9" s="109">
        <v>9078711.8800000008</v>
      </c>
      <c r="VC9" s="109">
        <v>19574762.199999999</v>
      </c>
      <c r="VD9" s="109">
        <v>3378551.38</v>
      </c>
      <c r="VE9" s="109">
        <v>17159713.43</v>
      </c>
      <c r="VF9" s="109">
        <v>4375535.72</v>
      </c>
      <c r="VG9" s="109">
        <v>2891264.56</v>
      </c>
      <c r="VH9" s="109">
        <v>1736563.68</v>
      </c>
      <c r="VI9" s="109">
        <v>2930523.03</v>
      </c>
      <c r="VJ9" s="109">
        <v>27508700.449999999</v>
      </c>
      <c r="VK9" s="109">
        <v>3224550.92</v>
      </c>
      <c r="VL9" s="109">
        <v>2397687.2499999995</v>
      </c>
      <c r="VM9" s="109">
        <v>1071708.6900000002</v>
      </c>
      <c r="VN9" s="109">
        <v>197615178.51999998</v>
      </c>
      <c r="VO9" s="109">
        <v>5390935.75</v>
      </c>
      <c r="VP9" s="109">
        <v>6781080.46</v>
      </c>
      <c r="VQ9" s="109">
        <v>17480067.259999998</v>
      </c>
      <c r="VR9" s="109">
        <v>20084168.699999999</v>
      </c>
      <c r="VS9" s="109">
        <v>18388199.34</v>
      </c>
      <c r="VT9" s="109">
        <v>6535590.8899999997</v>
      </c>
      <c r="VU9" s="109">
        <v>4722772.4099999992</v>
      </c>
      <c r="VV9" s="109">
        <v>5181943.4000000004</v>
      </c>
      <c r="VW9" s="109">
        <v>43530934.359999999</v>
      </c>
      <c r="VX9" s="109">
        <v>5922808.3899999997</v>
      </c>
      <c r="VY9" s="109">
        <v>20268963.25</v>
      </c>
      <c r="VZ9" s="109">
        <v>5115352.4300000006</v>
      </c>
      <c r="WA9" s="109">
        <v>3698661.4499999997</v>
      </c>
      <c r="WB9" s="109">
        <v>4103353.0100000002</v>
      </c>
      <c r="WC9" s="109">
        <v>929756910.84000003</v>
      </c>
      <c r="WD9" s="109">
        <v>16469878.040000001</v>
      </c>
      <c r="WE9" s="109">
        <v>5275501.42</v>
      </c>
      <c r="WF9" s="109">
        <v>4575577.6500000004</v>
      </c>
      <c r="WG9" s="109">
        <v>4253401.92</v>
      </c>
      <c r="WH9" s="109">
        <v>6264065.1600000001</v>
      </c>
      <c r="WI9" s="109">
        <v>13341721.66</v>
      </c>
      <c r="WJ9" s="109">
        <v>14070364.08</v>
      </c>
      <c r="WK9" s="109">
        <v>7069968.3500000006</v>
      </c>
      <c r="WL9" s="109">
        <v>9239631.7700000014</v>
      </c>
      <c r="WM9" s="109">
        <v>7365642.3699999992</v>
      </c>
      <c r="WN9" s="109">
        <v>38376866.309999995</v>
      </c>
      <c r="WO9" s="109">
        <v>9306548.6500000004</v>
      </c>
      <c r="WP9" s="109">
        <v>11598182.25</v>
      </c>
      <c r="WQ9" s="109">
        <v>38075617.93</v>
      </c>
      <c r="WR9" s="109">
        <v>7080250.0199999996</v>
      </c>
      <c r="WS9" s="109">
        <v>12350281.200000003</v>
      </c>
      <c r="WT9" s="109">
        <v>9912150.1199999992</v>
      </c>
      <c r="WU9" s="109">
        <v>5417487.2300000004</v>
      </c>
      <c r="WV9" s="109">
        <v>16089571.359999998</v>
      </c>
      <c r="WW9" s="109">
        <v>44145603.330000006</v>
      </c>
      <c r="WX9" s="109">
        <v>3920631.7399999998</v>
      </c>
      <c r="WY9" s="109">
        <v>3135757.81</v>
      </c>
      <c r="WZ9" s="109">
        <v>2938981.98</v>
      </c>
      <c r="XA9" s="109">
        <v>3657185.71</v>
      </c>
      <c r="XB9" s="109">
        <v>3087729</v>
      </c>
      <c r="XC9" s="109">
        <v>3841132.3700000006</v>
      </c>
      <c r="XD9" s="109">
        <v>3591140.91</v>
      </c>
      <c r="XE9" s="109">
        <v>44559841.479999997</v>
      </c>
      <c r="XF9" s="109">
        <v>3727327.99</v>
      </c>
      <c r="XG9" s="109">
        <v>2623778.3099999996</v>
      </c>
      <c r="XH9" s="109">
        <v>2536210.7299999995</v>
      </c>
      <c r="XI9" s="109">
        <v>1644688.37</v>
      </c>
      <c r="XJ9" s="109">
        <v>421793746.66000003</v>
      </c>
      <c r="XK9" s="109">
        <v>8190454.7400000002</v>
      </c>
      <c r="XL9" s="109">
        <v>7062262.6999999993</v>
      </c>
      <c r="XM9" s="109">
        <v>94340521</v>
      </c>
      <c r="XN9" s="109">
        <v>9981833.629999999</v>
      </c>
      <c r="XO9" s="109">
        <v>10449925.18</v>
      </c>
      <c r="XP9" s="109">
        <v>28900064.419999998</v>
      </c>
      <c r="XQ9" s="109">
        <v>9998387.4499999993</v>
      </c>
      <c r="XR9" s="109">
        <v>12308417.390000001</v>
      </c>
      <c r="XS9" s="109">
        <v>31365138.299999997</v>
      </c>
      <c r="XT9" s="109">
        <v>23662936.41</v>
      </c>
      <c r="XU9" s="109">
        <v>4475532.6800000006</v>
      </c>
      <c r="XV9" s="109">
        <v>6237113</v>
      </c>
      <c r="XW9" s="109">
        <v>5348616.2300000004</v>
      </c>
      <c r="XX9" s="109">
        <v>3627246.21</v>
      </c>
      <c r="XY9" s="109">
        <v>4240371.1199999992</v>
      </c>
      <c r="XZ9" s="109">
        <v>3187429.36</v>
      </c>
      <c r="YA9" s="109">
        <v>3314274.04</v>
      </c>
      <c r="YB9" s="109">
        <v>4315660.71</v>
      </c>
      <c r="YC9" s="109">
        <v>3238134.79</v>
      </c>
      <c r="YD9" s="109">
        <v>4662557.12</v>
      </c>
      <c r="YE9" s="109">
        <v>2980900.0100000007</v>
      </c>
      <c r="YF9" s="109">
        <v>3919546.5799999996</v>
      </c>
      <c r="YG9" s="109">
        <v>475331207.50999999</v>
      </c>
      <c r="YH9" s="109">
        <v>9005892.7799999993</v>
      </c>
      <c r="YI9" s="109">
        <v>30455437.690000001</v>
      </c>
      <c r="YJ9" s="109">
        <v>5350327.49</v>
      </c>
      <c r="YK9" s="109">
        <v>52184021.089999996</v>
      </c>
      <c r="YL9" s="109">
        <v>5905894.1899999985</v>
      </c>
      <c r="YM9" s="109">
        <v>22358083.780000001</v>
      </c>
      <c r="YN9" s="109">
        <v>4263842.0699999994</v>
      </c>
      <c r="YO9" s="109">
        <v>27480256.840000004</v>
      </c>
      <c r="YP9" s="109">
        <v>24356348.32</v>
      </c>
      <c r="YQ9" s="109">
        <v>12973065.860000001</v>
      </c>
      <c r="YR9" s="109">
        <v>6545094.2200000007</v>
      </c>
      <c r="YS9" s="109">
        <v>4197710.72</v>
      </c>
      <c r="YT9" s="109">
        <v>3633027.2499999995</v>
      </c>
      <c r="YU9" s="109">
        <v>2540482.1800000002</v>
      </c>
      <c r="YV9" s="109">
        <v>1638988.56</v>
      </c>
      <c r="YW9" s="109">
        <v>2934737.3500000006</v>
      </c>
      <c r="YX9" s="109">
        <v>134308576.66999999</v>
      </c>
      <c r="YY9" s="109">
        <v>12010878.84</v>
      </c>
      <c r="YZ9" s="109">
        <v>8605516.6699999999</v>
      </c>
      <c r="ZA9" s="109">
        <v>5535233.1000000006</v>
      </c>
      <c r="ZB9" s="109">
        <v>15319599.529999999</v>
      </c>
      <c r="ZC9" s="109">
        <v>3246355.8800000004</v>
      </c>
      <c r="ZD9" s="109">
        <v>11232027.029999999</v>
      </c>
      <c r="ZE9" s="109">
        <v>151791499.16000003</v>
      </c>
      <c r="ZF9" s="109">
        <v>5685278.040000001</v>
      </c>
      <c r="ZG9" s="109">
        <v>9902957.5399999991</v>
      </c>
      <c r="ZH9" s="109">
        <v>10398816.91</v>
      </c>
      <c r="ZI9" s="109">
        <v>3230480.31</v>
      </c>
      <c r="ZJ9" s="109">
        <v>6269591.209999999</v>
      </c>
      <c r="ZK9" s="109">
        <v>4466891</v>
      </c>
      <c r="ZL9" s="109">
        <v>2717629.2899999996</v>
      </c>
      <c r="ZM9" s="109">
        <v>20798233.120000001</v>
      </c>
      <c r="ZN9" s="109">
        <v>324592260.35000002</v>
      </c>
      <c r="ZO9" s="109">
        <v>6422043.3000000007</v>
      </c>
      <c r="ZP9" s="109">
        <v>17184032.280000001</v>
      </c>
      <c r="ZQ9" s="109">
        <v>61397029.38000001</v>
      </c>
      <c r="ZR9" s="109">
        <v>26607967.959999997</v>
      </c>
      <c r="ZS9" s="109">
        <v>4033009.01</v>
      </c>
      <c r="ZT9" s="109">
        <v>7794817.9100000001</v>
      </c>
      <c r="ZU9" s="109">
        <v>15250842.01</v>
      </c>
      <c r="ZV9" s="109">
        <v>20748163.200000003</v>
      </c>
      <c r="ZW9" s="109">
        <v>21682236.769999996</v>
      </c>
      <c r="ZX9" s="109">
        <v>3378862.1</v>
      </c>
      <c r="ZY9" s="109">
        <v>3553435.9</v>
      </c>
      <c r="ZZ9" s="109">
        <v>4771023.18</v>
      </c>
      <c r="AAA9" s="109">
        <v>11899651.910000002</v>
      </c>
      <c r="AAB9" s="109">
        <v>3592361.76</v>
      </c>
      <c r="AAC9" s="109">
        <v>3388861.45</v>
      </c>
      <c r="AAD9" s="109">
        <v>4378883.4099999992</v>
      </c>
      <c r="AAE9" s="109">
        <v>4153266.68</v>
      </c>
      <c r="AAF9" s="109">
        <v>6011923.6600000001</v>
      </c>
      <c r="AAG9" s="109">
        <v>3062658.93</v>
      </c>
      <c r="AAH9" s="109">
        <v>3078764.58</v>
      </c>
      <c r="AAI9" s="109">
        <v>1569368.2</v>
      </c>
      <c r="AAJ9" s="109">
        <v>122861725.66000001</v>
      </c>
      <c r="AAK9" s="109">
        <v>4352749.1400000006</v>
      </c>
      <c r="AAL9" s="109">
        <v>9230826.3900000006</v>
      </c>
      <c r="AAM9" s="109">
        <v>16559709.1</v>
      </c>
      <c r="AAN9" s="109">
        <v>3781690.01</v>
      </c>
      <c r="AAO9" s="109">
        <v>20657244.149999999</v>
      </c>
      <c r="AAP9" s="109">
        <v>3957803.45</v>
      </c>
      <c r="AAQ9" s="109">
        <v>776747359.87</v>
      </c>
      <c r="AAR9" s="109">
        <v>6925521.5099999998</v>
      </c>
      <c r="AAS9" s="109">
        <v>3891889.66</v>
      </c>
      <c r="AAT9" s="109">
        <v>45663279.550000004</v>
      </c>
      <c r="AAU9" s="109">
        <v>20945661.390000001</v>
      </c>
      <c r="AAV9" s="109">
        <v>10853878.210000001</v>
      </c>
      <c r="AAW9" s="109">
        <v>10028347.199999999</v>
      </c>
      <c r="AAX9" s="109">
        <v>12080659.719999999</v>
      </c>
      <c r="AAY9" s="109">
        <v>35775727.149999999</v>
      </c>
      <c r="AAZ9" s="109">
        <v>7523916.580000001</v>
      </c>
      <c r="ABA9" s="109">
        <v>11091622.51</v>
      </c>
      <c r="ABB9" s="109">
        <v>61149291.519999996</v>
      </c>
      <c r="ABC9" s="109">
        <v>28592173.629999999</v>
      </c>
      <c r="ABD9" s="109">
        <v>3307215.17</v>
      </c>
      <c r="ABE9" s="109">
        <v>4970864.6800000006</v>
      </c>
      <c r="ABF9" s="109">
        <v>4195424.5500000007</v>
      </c>
      <c r="ABG9" s="109">
        <v>3763391.6599999992</v>
      </c>
      <c r="ABH9" s="109">
        <v>5581455.5700000003</v>
      </c>
      <c r="ABI9" s="109">
        <v>4453189.6199999992</v>
      </c>
      <c r="ABJ9" s="109">
        <v>79942775.770000011</v>
      </c>
      <c r="ABK9" s="109">
        <v>83891437.069999993</v>
      </c>
      <c r="ABL9" s="109">
        <v>5088255.24</v>
      </c>
      <c r="ABM9" s="109">
        <v>2925545.07</v>
      </c>
      <c r="ABN9" s="109">
        <v>2566298.4099999997</v>
      </c>
      <c r="ABO9" s="109">
        <v>2902991.31</v>
      </c>
      <c r="ABP9" s="109">
        <v>2545991.5100000002</v>
      </c>
      <c r="ABQ9" s="109">
        <v>117456370.19000001</v>
      </c>
      <c r="ABR9" s="109">
        <v>7027977.1399999997</v>
      </c>
      <c r="ABS9" s="109">
        <v>5036278.72</v>
      </c>
      <c r="ABT9" s="109">
        <v>6297997.8200000003</v>
      </c>
      <c r="ABU9" s="109">
        <v>7204986.330000001</v>
      </c>
      <c r="ABV9" s="109">
        <v>3858750.5</v>
      </c>
      <c r="ABW9" s="109">
        <v>4058991.6299999994</v>
      </c>
      <c r="ABX9" s="109">
        <v>6045156.4199999999</v>
      </c>
      <c r="ABY9" s="109">
        <v>182665</v>
      </c>
      <c r="ABZ9" s="109">
        <v>145224005.75</v>
      </c>
      <c r="ACA9" s="109">
        <v>2031556.8099999998</v>
      </c>
      <c r="ACB9" s="109">
        <v>12414534.42</v>
      </c>
      <c r="ACC9" s="109">
        <v>4096524.9800000004</v>
      </c>
      <c r="ACD9" s="109">
        <v>2840541.33</v>
      </c>
      <c r="ACE9" s="109">
        <v>35715837.879999995</v>
      </c>
      <c r="ACF9" s="109">
        <v>4586014.8399999989</v>
      </c>
      <c r="ACG9" s="109">
        <v>6978305.1799999997</v>
      </c>
      <c r="ACH9" s="109">
        <v>4384223.59</v>
      </c>
      <c r="ACI9" s="109">
        <v>12359361.800000001</v>
      </c>
      <c r="ACJ9" s="109">
        <v>2588976.0499999998</v>
      </c>
      <c r="ACK9" s="109">
        <v>491878097.98000002</v>
      </c>
      <c r="ACL9" s="109">
        <v>5392041.3099999996</v>
      </c>
      <c r="ACM9" s="109">
        <v>11356526.719999999</v>
      </c>
      <c r="ACN9" s="109">
        <v>17233747.770000003</v>
      </c>
      <c r="ACO9" s="109">
        <v>2746587.4800000004</v>
      </c>
      <c r="ACP9" s="109">
        <v>14267969.790000001</v>
      </c>
      <c r="ACQ9" s="109">
        <v>13249292.409999998</v>
      </c>
      <c r="ACR9" s="109">
        <v>67044939.240000002</v>
      </c>
      <c r="ACS9" s="109">
        <v>118525197.97999999</v>
      </c>
      <c r="ACT9" s="109">
        <v>5904829.4500000002</v>
      </c>
      <c r="ACU9" s="109">
        <v>7183556.2000000002</v>
      </c>
      <c r="ACV9" s="109">
        <v>16268588.459999999</v>
      </c>
      <c r="ACW9" s="109">
        <v>12927902.84</v>
      </c>
      <c r="ACX9" s="109">
        <v>68728354.609999999</v>
      </c>
      <c r="ACY9" s="109">
        <v>5355427.91</v>
      </c>
      <c r="ACZ9" s="109">
        <v>11469318.33</v>
      </c>
      <c r="ADA9" s="109">
        <v>4729544.29</v>
      </c>
      <c r="ADB9" s="109">
        <v>4138425.61</v>
      </c>
      <c r="ADC9" s="109">
        <v>5467767.6600000001</v>
      </c>
      <c r="ADD9" s="109">
        <v>3889567.5</v>
      </c>
      <c r="ADE9" s="109">
        <v>3197751.25</v>
      </c>
      <c r="ADF9" s="109">
        <v>4624966.25</v>
      </c>
      <c r="ADG9" s="109">
        <v>7583680.4100000001</v>
      </c>
      <c r="ADH9" s="109">
        <v>80233477.939999998</v>
      </c>
      <c r="ADI9" s="109">
        <v>54710299.609999999</v>
      </c>
      <c r="ADJ9" s="109">
        <v>1239539.04</v>
      </c>
      <c r="ADK9" s="109">
        <v>3651245.6100000003</v>
      </c>
      <c r="ADL9" s="109">
        <v>5278721.34</v>
      </c>
      <c r="ADM9" s="109">
        <v>2238481.7799999998</v>
      </c>
      <c r="ADN9" s="109">
        <v>5943282.0100000007</v>
      </c>
      <c r="ADO9" s="109">
        <v>8786447.1500000004</v>
      </c>
      <c r="ADP9" s="109">
        <v>5959193.6699999999</v>
      </c>
      <c r="ADQ9" s="109">
        <v>283581771.89999998</v>
      </c>
      <c r="ADR9" s="109">
        <v>6246429.6299999999</v>
      </c>
      <c r="ADS9" s="109">
        <v>9610581.5500000007</v>
      </c>
      <c r="ADT9" s="109">
        <v>1829529.1</v>
      </c>
      <c r="ADU9" s="109">
        <v>69794825.430000007</v>
      </c>
      <c r="ADV9" s="109">
        <v>1976797.3399999999</v>
      </c>
      <c r="ADW9" s="109">
        <v>3396269</v>
      </c>
      <c r="ADX9" s="109">
        <v>7147849.4500000002</v>
      </c>
      <c r="ADY9" s="109">
        <v>2340779.21</v>
      </c>
      <c r="ADZ9" s="109">
        <v>341282.25</v>
      </c>
      <c r="AEA9" s="109">
        <v>534753731.80999994</v>
      </c>
      <c r="AEB9" s="109">
        <v>21362816.27</v>
      </c>
      <c r="AEC9" s="109">
        <v>23327387.690000001</v>
      </c>
      <c r="AED9" s="109">
        <v>3775038.4200000004</v>
      </c>
      <c r="AEE9" s="109">
        <v>4215840.3499999996</v>
      </c>
      <c r="AEF9" s="109">
        <v>21473881.510000002</v>
      </c>
      <c r="AEG9" s="109">
        <v>3878178.1599999997</v>
      </c>
      <c r="AEH9" s="109">
        <v>6473723.1500000004</v>
      </c>
      <c r="AEI9" s="109">
        <v>6833686.9900000002</v>
      </c>
      <c r="AEJ9" s="109">
        <v>3985633.75</v>
      </c>
      <c r="AEK9" s="109">
        <v>7867545.4000000004</v>
      </c>
      <c r="AEL9" s="109">
        <v>14310108.91</v>
      </c>
      <c r="AEM9" s="109">
        <v>4751148.17</v>
      </c>
      <c r="AEN9" s="109">
        <v>14827180.75</v>
      </c>
      <c r="AEO9" s="109">
        <v>6503468.9400000004</v>
      </c>
      <c r="AEP9" s="109">
        <v>9662684.2599999998</v>
      </c>
      <c r="AEQ9" s="109">
        <v>3808862.97</v>
      </c>
      <c r="AER9" s="109">
        <v>27409496.800000001</v>
      </c>
      <c r="AES9" s="109">
        <v>1859852.3199999998</v>
      </c>
      <c r="AET9" s="109">
        <v>19325847.459999997</v>
      </c>
      <c r="AEU9" s="109">
        <v>315064589.44</v>
      </c>
      <c r="AEV9" s="109">
        <v>13071466.75</v>
      </c>
      <c r="AEW9" s="109">
        <v>17375601.5</v>
      </c>
      <c r="AEX9" s="109">
        <v>6822411.3499999996</v>
      </c>
      <c r="AEY9" s="109">
        <v>5371635.1800000006</v>
      </c>
      <c r="AEZ9" s="109">
        <v>27385828.27</v>
      </c>
      <c r="AFA9" s="109">
        <v>5216021.54</v>
      </c>
      <c r="AFB9" s="109">
        <v>11693830.85</v>
      </c>
      <c r="AFC9" s="109">
        <v>8554373.6800000016</v>
      </c>
      <c r="AFD9" s="109">
        <v>2582363.4</v>
      </c>
      <c r="AFE9" s="109">
        <v>157548980.32000002</v>
      </c>
      <c r="AFF9" s="109">
        <v>60780295.160000004</v>
      </c>
      <c r="AFG9" s="109">
        <v>13382926.85</v>
      </c>
      <c r="AFH9" s="109">
        <v>5795388.8500000006</v>
      </c>
      <c r="AFI9" s="109">
        <v>14856754.220000001</v>
      </c>
      <c r="AFJ9" s="109">
        <v>5889972.79</v>
      </c>
      <c r="AFK9" s="109">
        <v>3000165.1900000004</v>
      </c>
      <c r="AFL9" s="109">
        <v>6329671.3599999994</v>
      </c>
      <c r="AFM9" s="109">
        <v>4036294.0600000005</v>
      </c>
      <c r="AFN9" s="109">
        <v>7923007.6900000004</v>
      </c>
      <c r="AFO9" s="109">
        <v>3372352.55</v>
      </c>
      <c r="AFP9" s="109">
        <v>4684850.0999999996</v>
      </c>
      <c r="AFQ9" s="109">
        <v>12716496.84</v>
      </c>
      <c r="AFR9" s="109">
        <v>143978694.22</v>
      </c>
      <c r="AFS9" s="109">
        <v>20264708.510000002</v>
      </c>
      <c r="AFT9" s="109">
        <v>4500158.17</v>
      </c>
      <c r="AFU9" s="109">
        <v>6892974.1300000008</v>
      </c>
      <c r="AFV9" s="109">
        <v>3616808.5300000003</v>
      </c>
      <c r="AFW9" s="109">
        <v>5155212.2500000009</v>
      </c>
      <c r="AFX9" s="109">
        <v>5532055.8899999997</v>
      </c>
      <c r="AFY9" s="109">
        <v>5367048.34</v>
      </c>
      <c r="AFZ9" s="109">
        <v>4224154.84</v>
      </c>
      <c r="AGA9" s="109">
        <v>3629112.55</v>
      </c>
      <c r="AGB9" s="109">
        <v>9218166.9499999993</v>
      </c>
      <c r="AGC9" s="109">
        <v>2487402.4699999997</v>
      </c>
      <c r="AGD9" s="109">
        <v>368775202.02000004</v>
      </c>
      <c r="AGE9" s="109">
        <v>5018818.0599999996</v>
      </c>
      <c r="AGF9" s="109">
        <v>9655028.540000001</v>
      </c>
      <c r="AGG9" s="109">
        <v>8265002.2199999997</v>
      </c>
      <c r="AGH9" s="109">
        <v>54456033.540000007</v>
      </c>
      <c r="AGI9" s="109">
        <v>12296563.229999999</v>
      </c>
      <c r="AGJ9" s="109">
        <v>7684432.8099999996</v>
      </c>
      <c r="AGK9" s="109">
        <v>5452262.9400000004</v>
      </c>
      <c r="AGL9" s="109">
        <v>4949658.6900000004</v>
      </c>
      <c r="AGM9" s="109">
        <v>8755157.0700000003</v>
      </c>
      <c r="AGN9" s="109">
        <v>7106180.54</v>
      </c>
      <c r="AGO9" s="109">
        <v>326317243.72999996</v>
      </c>
      <c r="AGP9" s="109">
        <v>27989835.279999997</v>
      </c>
      <c r="AGQ9" s="109">
        <v>20580353.650000002</v>
      </c>
      <c r="AGR9" s="109">
        <v>4233464.55</v>
      </c>
      <c r="AGS9" s="109">
        <v>19624148.23</v>
      </c>
      <c r="AGT9" s="109">
        <v>24173491.239999998</v>
      </c>
      <c r="AGU9" s="109">
        <v>1835021.29</v>
      </c>
      <c r="AGV9" s="109">
        <v>3453847.3699999996</v>
      </c>
      <c r="AGW9" s="109">
        <v>321594273.67999995</v>
      </c>
      <c r="AGX9" s="109">
        <v>264922866.20999998</v>
      </c>
      <c r="AGY9" s="109">
        <v>7536618.29</v>
      </c>
      <c r="AGZ9" s="109">
        <v>11400904.770000001</v>
      </c>
      <c r="AHA9" s="109">
        <v>39255039.380000003</v>
      </c>
      <c r="AHB9" s="109">
        <v>11713738.369999999</v>
      </c>
      <c r="AHC9" s="109">
        <v>7459901.7700000005</v>
      </c>
      <c r="AHD9" s="109">
        <v>17686288.669999998</v>
      </c>
      <c r="AHE9" s="109">
        <v>3991030.45</v>
      </c>
      <c r="AHF9" s="109">
        <v>7347710.8399999999</v>
      </c>
      <c r="AHG9" s="109">
        <v>6541993.4699999997</v>
      </c>
      <c r="AHH9" s="109">
        <v>4853712.97</v>
      </c>
      <c r="AHI9" s="109">
        <v>8915287.8800000008</v>
      </c>
      <c r="AHJ9" s="109">
        <v>2854403.43</v>
      </c>
      <c r="AHK9" s="109">
        <v>5380976.120000001</v>
      </c>
      <c r="AHL9" s="109">
        <v>5913122.1500000004</v>
      </c>
      <c r="AHM9" s="109">
        <v>3181552.6500000004</v>
      </c>
      <c r="AHN9" s="109">
        <v>113510023.59</v>
      </c>
      <c r="AHO9" s="109">
        <v>7070864.5200000005</v>
      </c>
      <c r="AHP9" s="109">
        <v>5660950.9100000001</v>
      </c>
      <c r="AHQ9" s="109">
        <v>7407830.3399999999</v>
      </c>
      <c r="AHR9" s="109">
        <v>18191757.330000002</v>
      </c>
      <c r="AHS9" s="109">
        <v>4756070.26</v>
      </c>
      <c r="AHT9" s="109">
        <v>2963236.77</v>
      </c>
      <c r="AHU9" s="109">
        <v>0</v>
      </c>
      <c r="AHV9" s="109">
        <v>0</v>
      </c>
      <c r="AHW9" s="109">
        <f t="shared" si="0"/>
        <v>29925986467.563019</v>
      </c>
    </row>
    <row r="10" spans="1:907" x14ac:dyDescent="0.6">
      <c r="A10" s="279">
        <v>9</v>
      </c>
      <c r="B10" s="253" t="s">
        <v>9901</v>
      </c>
      <c r="C10" s="99" t="s">
        <v>9902</v>
      </c>
      <c r="D10" s="109">
        <v>140518085.70999998</v>
      </c>
      <c r="E10" s="109">
        <v>1534435.37</v>
      </c>
      <c r="F10" s="109">
        <v>7415192.1599999992</v>
      </c>
      <c r="G10" s="109">
        <v>4410878.34</v>
      </c>
      <c r="H10" s="109">
        <v>4059296.6899999985</v>
      </c>
      <c r="I10" s="109">
        <v>1284214.7899999998</v>
      </c>
      <c r="J10" s="109">
        <v>4695977.63</v>
      </c>
      <c r="K10" s="109">
        <v>2300134.73</v>
      </c>
      <c r="L10" s="109">
        <v>2626836.7199999997</v>
      </c>
      <c r="M10" s="109">
        <v>1705972.1399999997</v>
      </c>
      <c r="N10" s="109">
        <v>1301291.93</v>
      </c>
      <c r="O10" s="109">
        <v>883939.63</v>
      </c>
      <c r="P10" s="109">
        <v>4554592.7000000011</v>
      </c>
      <c r="Q10" s="109">
        <v>1849000.4800000002</v>
      </c>
      <c r="R10" s="109">
        <v>1122848.25</v>
      </c>
      <c r="S10" s="109">
        <v>6452519.79</v>
      </c>
      <c r="T10" s="109">
        <v>16234556.959999999</v>
      </c>
      <c r="U10" s="109">
        <v>463633.04000000004</v>
      </c>
      <c r="V10" s="109">
        <v>228005.05</v>
      </c>
      <c r="W10" s="109">
        <v>137095446.28999999</v>
      </c>
      <c r="X10" s="109">
        <v>6500055.0599999987</v>
      </c>
      <c r="Y10" s="109">
        <v>699685.95999999985</v>
      </c>
      <c r="Z10" s="109">
        <v>1782099.9</v>
      </c>
      <c r="AA10" s="109">
        <v>238749.95000000042</v>
      </c>
      <c r="AB10" s="109">
        <v>1016574.3999999998</v>
      </c>
      <c r="AC10" s="109">
        <v>660030.79999999993</v>
      </c>
      <c r="AD10" s="109">
        <v>10260940.629999999</v>
      </c>
      <c r="AE10" s="109">
        <v>1211826.5499999998</v>
      </c>
      <c r="AF10" s="109">
        <v>863511.6100000001</v>
      </c>
      <c r="AG10" s="109">
        <v>26936539.960000001</v>
      </c>
      <c r="AH10" s="109">
        <v>748330.8</v>
      </c>
      <c r="AI10" s="109">
        <v>2893933.13</v>
      </c>
      <c r="AJ10" s="109">
        <v>4258016.0200000005</v>
      </c>
      <c r="AK10" s="109">
        <v>2405928.2300000004</v>
      </c>
      <c r="AL10" s="109">
        <v>675494.05</v>
      </c>
      <c r="AM10" s="109">
        <v>414803.00999999995</v>
      </c>
      <c r="AN10" s="109">
        <v>1284700.9100000001</v>
      </c>
      <c r="AO10" s="109">
        <v>524470.22</v>
      </c>
      <c r="AP10" s="109">
        <v>88822.169999999751</v>
      </c>
      <c r="AQ10" s="109">
        <v>707744.44000000006</v>
      </c>
      <c r="AR10" s="109">
        <v>1137992.94</v>
      </c>
      <c r="AS10" s="109">
        <v>1029913.53</v>
      </c>
      <c r="AT10" s="109">
        <v>739231.31</v>
      </c>
      <c r="AU10" s="109">
        <v>43941103.129999988</v>
      </c>
      <c r="AV10" s="109">
        <v>390651.50999999995</v>
      </c>
      <c r="AW10" s="109">
        <v>1298490.3999999999</v>
      </c>
      <c r="AX10" s="109">
        <v>1156922.24</v>
      </c>
      <c r="AY10" s="109">
        <v>3151704.9600000004</v>
      </c>
      <c r="AZ10" s="109">
        <v>4725922.9600000009</v>
      </c>
      <c r="BA10" s="109">
        <v>743717.57000000007</v>
      </c>
      <c r="BB10" s="109">
        <v>1293843.3100000003</v>
      </c>
      <c r="BC10" s="109">
        <v>558325.94000000006</v>
      </c>
      <c r="BD10" s="109">
        <v>1025159.51</v>
      </c>
      <c r="BE10" s="109">
        <v>870331.98</v>
      </c>
      <c r="BF10" s="109">
        <v>862358</v>
      </c>
      <c r="BG10" s="109">
        <v>11195291.57</v>
      </c>
      <c r="BH10" s="109">
        <v>242836.03</v>
      </c>
      <c r="BI10" s="109">
        <v>939215.6100000001</v>
      </c>
      <c r="BJ10" s="109">
        <v>63415698.799999997</v>
      </c>
      <c r="BK10" s="109">
        <v>26782413.409999996</v>
      </c>
      <c r="BL10" s="109">
        <v>756906.86</v>
      </c>
      <c r="BM10" s="109">
        <v>686320.24000000011</v>
      </c>
      <c r="BN10" s="109">
        <v>1624077.95</v>
      </c>
      <c r="BO10" s="109">
        <v>818831.49000000011</v>
      </c>
      <c r="BP10" s="109">
        <v>1092504.5900000001</v>
      </c>
      <c r="BQ10" s="109">
        <v>249732.88</v>
      </c>
      <c r="BR10" s="109">
        <v>375515.58</v>
      </c>
      <c r="BS10" s="109">
        <v>82896612.810000002</v>
      </c>
      <c r="BT10" s="109">
        <v>1572738.26</v>
      </c>
      <c r="BU10" s="109">
        <v>1247320.01</v>
      </c>
      <c r="BV10" s="109">
        <v>3261106.1600000006</v>
      </c>
      <c r="BW10" s="109">
        <v>1732177.5500000003</v>
      </c>
      <c r="BX10" s="109">
        <v>1002950.64</v>
      </c>
      <c r="BY10" s="109">
        <v>782811.56999999983</v>
      </c>
      <c r="BZ10" s="109">
        <v>1427736.2799999998</v>
      </c>
      <c r="CA10" s="109">
        <v>8472218.6500000004</v>
      </c>
      <c r="CB10" s="109">
        <v>868264.3899999999</v>
      </c>
      <c r="CC10" s="109">
        <v>3326200.66</v>
      </c>
      <c r="CD10" s="109">
        <v>5287700.6199999992</v>
      </c>
      <c r="CE10" s="109">
        <v>1498179</v>
      </c>
      <c r="CF10" s="109">
        <v>199848.37000000002</v>
      </c>
      <c r="CG10" s="109">
        <v>478504.31000000006</v>
      </c>
      <c r="CH10" s="109">
        <v>218160979.45999995</v>
      </c>
      <c r="CI10" s="109">
        <v>2939479.0199999996</v>
      </c>
      <c r="CJ10" s="109">
        <v>9373258.5199999996</v>
      </c>
      <c r="CK10" s="109">
        <v>859427.5</v>
      </c>
      <c r="CL10" s="109">
        <v>1044032.94</v>
      </c>
      <c r="CM10" s="109">
        <v>1570922.84</v>
      </c>
      <c r="CN10" s="109">
        <v>767623.6399999999</v>
      </c>
      <c r="CO10" s="109">
        <v>3855148.5</v>
      </c>
      <c r="CP10" s="109">
        <v>441066.19</v>
      </c>
      <c r="CQ10" s="109">
        <v>2494787.15</v>
      </c>
      <c r="CR10" s="109">
        <v>793539.53999999992</v>
      </c>
      <c r="CS10" s="109">
        <v>4348524.91</v>
      </c>
      <c r="CT10" s="109">
        <v>882959.71</v>
      </c>
      <c r="CU10" s="109">
        <v>72753532.220000014</v>
      </c>
      <c r="CV10" s="109">
        <v>2498328.5</v>
      </c>
      <c r="CW10" s="109">
        <v>2246237.61</v>
      </c>
      <c r="CX10" s="109">
        <v>3384204.84</v>
      </c>
      <c r="CY10" s="109">
        <v>711884.11</v>
      </c>
      <c r="CZ10" s="109">
        <v>2932351.41</v>
      </c>
      <c r="DA10" s="109">
        <v>1094333.72</v>
      </c>
      <c r="DB10" s="109">
        <v>1501867.7</v>
      </c>
      <c r="DC10" s="109">
        <v>32477408.370000005</v>
      </c>
      <c r="DD10" s="109">
        <v>48383212.039999999</v>
      </c>
      <c r="DE10" s="109">
        <v>3013815.79</v>
      </c>
      <c r="DF10" s="109">
        <v>1165994.0000000002</v>
      </c>
      <c r="DG10" s="109">
        <v>2940418.7300000004</v>
      </c>
      <c r="DH10" s="109">
        <v>1199629.42</v>
      </c>
      <c r="DI10" s="109">
        <v>1926890.8499999999</v>
      </c>
      <c r="DJ10" s="109">
        <v>4180503.4699999993</v>
      </c>
      <c r="DK10" s="109">
        <v>774499.4299999997</v>
      </c>
      <c r="DL10" s="109">
        <v>281113495.5800001</v>
      </c>
      <c r="DM10" s="109">
        <v>5022421.5599999996</v>
      </c>
      <c r="DN10" s="109">
        <v>2819033.3200000008</v>
      </c>
      <c r="DO10" s="109">
        <v>2232388.3899999997</v>
      </c>
      <c r="DP10" s="109">
        <v>3669486.8299999991</v>
      </c>
      <c r="DQ10" s="109">
        <v>2012301.5699999998</v>
      </c>
      <c r="DR10" s="109">
        <v>3056424.9799999991</v>
      </c>
      <c r="DS10" s="109">
        <v>1314573.7899999996</v>
      </c>
      <c r="DT10" s="109">
        <v>5312455.3499999996</v>
      </c>
      <c r="DU10" s="109">
        <v>93117198.899999976</v>
      </c>
      <c r="DV10" s="109">
        <v>1936146.52</v>
      </c>
      <c r="DW10" s="109">
        <v>12767999.1</v>
      </c>
      <c r="DX10" s="109">
        <v>23089515.550000004</v>
      </c>
      <c r="DY10" s="109">
        <v>3661776.0500000007</v>
      </c>
      <c r="DZ10" s="109">
        <v>10009864</v>
      </c>
      <c r="EA10" s="109">
        <v>6694688.2300000004</v>
      </c>
      <c r="EB10" s="109">
        <v>532910.23</v>
      </c>
      <c r="EC10" s="109">
        <v>1549701.9700000002</v>
      </c>
      <c r="ED10" s="109">
        <v>1199432.6199999999</v>
      </c>
      <c r="EE10" s="109">
        <v>10002156.169999998</v>
      </c>
      <c r="EF10" s="109">
        <v>27947766.139999997</v>
      </c>
      <c r="EG10" s="109">
        <v>25573193.409999996</v>
      </c>
      <c r="EH10" s="109">
        <v>961413.4</v>
      </c>
      <c r="EI10" s="109">
        <v>1624234.0899999999</v>
      </c>
      <c r="EJ10" s="109">
        <v>912523.87</v>
      </c>
      <c r="EK10" s="109">
        <v>3251332.7099999995</v>
      </c>
      <c r="EL10" s="109">
        <v>7737419.6800000016</v>
      </c>
      <c r="EM10" s="109">
        <v>736677.21999999974</v>
      </c>
      <c r="EN10" s="109">
        <v>2385178.6799999992</v>
      </c>
      <c r="EO10" s="109">
        <v>80720698.769999981</v>
      </c>
      <c r="EP10" s="109">
        <v>1111468.6399999999</v>
      </c>
      <c r="EQ10" s="109">
        <v>2576892.67</v>
      </c>
      <c r="ER10" s="109">
        <v>1697636.9900000002</v>
      </c>
      <c r="ES10" s="109">
        <v>460839.38000000006</v>
      </c>
      <c r="ET10" s="109">
        <v>392773.63</v>
      </c>
      <c r="EU10" s="109">
        <v>1518363.6800000002</v>
      </c>
      <c r="EV10" s="109">
        <v>2492405.0100000002</v>
      </c>
      <c r="EW10" s="109">
        <v>2260059.25</v>
      </c>
      <c r="EX10" s="109">
        <v>49064101.829999998</v>
      </c>
      <c r="EY10" s="109">
        <v>749230.97</v>
      </c>
      <c r="EZ10" s="109">
        <v>1148776.9100000004</v>
      </c>
      <c r="FA10" s="109">
        <v>2358955.41</v>
      </c>
      <c r="FB10" s="109">
        <v>3542360.2600000002</v>
      </c>
      <c r="FC10" s="109">
        <v>4045557.3800000008</v>
      </c>
      <c r="FD10" s="109">
        <v>2203250.38</v>
      </c>
      <c r="FE10" s="109">
        <v>3094937.0000000005</v>
      </c>
      <c r="FF10" s="109">
        <v>1102705.08</v>
      </c>
      <c r="FG10" s="109">
        <v>2669928.89</v>
      </c>
      <c r="FH10" s="109">
        <v>1204946.3700000001</v>
      </c>
      <c r="FI10" s="109">
        <v>623168.23</v>
      </c>
      <c r="FJ10" s="109">
        <v>50089115.399999991</v>
      </c>
      <c r="FK10" s="109">
        <v>4794793.5499999989</v>
      </c>
      <c r="FL10" s="109">
        <v>1261807.0000000002</v>
      </c>
      <c r="FM10" s="109">
        <v>1007474.79</v>
      </c>
      <c r="FN10" s="109">
        <v>2414193.39</v>
      </c>
      <c r="FO10" s="109">
        <v>1599355.77</v>
      </c>
      <c r="FP10" s="109">
        <v>433970.00000000006</v>
      </c>
      <c r="FQ10" s="109">
        <v>224442.25</v>
      </c>
      <c r="FR10" s="109">
        <v>146765501.22999999</v>
      </c>
      <c r="FS10" s="109">
        <v>1703428.9100000004</v>
      </c>
      <c r="FT10" s="109">
        <v>2236720.87</v>
      </c>
      <c r="FU10" s="109">
        <v>4059159.5999999996</v>
      </c>
      <c r="FV10" s="109">
        <v>5958996.7600000016</v>
      </c>
      <c r="FW10" s="109">
        <v>1811003.8399999999</v>
      </c>
      <c r="FX10" s="109">
        <v>7091886.290000001</v>
      </c>
      <c r="FY10" s="109">
        <v>2172136.2699999996</v>
      </c>
      <c r="FZ10" s="109">
        <v>2406636.87</v>
      </c>
      <c r="GA10" s="109">
        <v>3982561.5700000008</v>
      </c>
      <c r="GB10" s="109">
        <v>4718036.8899999997</v>
      </c>
      <c r="GC10" s="109">
        <v>2588569.64</v>
      </c>
      <c r="GD10" s="109">
        <v>1036280.1100000001</v>
      </c>
      <c r="GE10" s="109">
        <v>527678.96</v>
      </c>
      <c r="GF10" s="109">
        <v>64271755.259999998</v>
      </c>
      <c r="GG10" s="109">
        <v>1181460.81</v>
      </c>
      <c r="GH10" s="109">
        <v>1247934.78</v>
      </c>
      <c r="GI10" s="109">
        <v>3575831</v>
      </c>
      <c r="GJ10" s="109">
        <v>1259926.6499999999</v>
      </c>
      <c r="GK10" s="109">
        <v>1250500.19</v>
      </c>
      <c r="GL10" s="109">
        <v>1561905.49</v>
      </c>
      <c r="GM10" s="109">
        <v>4091473.88</v>
      </c>
      <c r="GN10" s="109">
        <v>1244716.4499999997</v>
      </c>
      <c r="GO10" s="109">
        <v>843217.55</v>
      </c>
      <c r="GP10" s="109">
        <v>575865.14</v>
      </c>
      <c r="GQ10" s="109">
        <v>695275.17999999993</v>
      </c>
      <c r="GR10" s="109">
        <v>37434359.43</v>
      </c>
      <c r="GS10" s="109">
        <v>3374013.46</v>
      </c>
      <c r="GT10" s="109">
        <v>775690.42999999993</v>
      </c>
      <c r="GU10" s="109">
        <v>3854997.2</v>
      </c>
      <c r="GV10" s="109">
        <v>516639.65999999992</v>
      </c>
      <c r="GW10" s="109">
        <v>3250692.75</v>
      </c>
      <c r="GX10" s="109">
        <v>1500652.3000000003</v>
      </c>
      <c r="GY10" s="109">
        <v>823239.35000000009</v>
      </c>
      <c r="GZ10" s="109">
        <v>86443504.419999987</v>
      </c>
      <c r="HA10" s="109">
        <v>931901.05999999994</v>
      </c>
      <c r="HB10" s="109">
        <v>3936928.6999999997</v>
      </c>
      <c r="HC10" s="109">
        <v>9282299.6899999995</v>
      </c>
      <c r="HD10" s="109">
        <v>200059862.78</v>
      </c>
      <c r="HE10" s="109">
        <v>9026793.8000000007</v>
      </c>
      <c r="HF10" s="109">
        <v>14685177.35</v>
      </c>
      <c r="HG10" s="109">
        <v>14026401.029999999</v>
      </c>
      <c r="HH10" s="109">
        <v>10603187.48</v>
      </c>
      <c r="HI10" s="109">
        <v>1593760.25</v>
      </c>
      <c r="HJ10" s="109">
        <v>860948.19</v>
      </c>
      <c r="HK10" s="109">
        <v>841044</v>
      </c>
      <c r="HL10" s="109">
        <v>168242993.05000001</v>
      </c>
      <c r="HM10" s="109">
        <v>824242.55</v>
      </c>
      <c r="HN10" s="109">
        <v>4047588.6299999994</v>
      </c>
      <c r="HO10" s="109">
        <v>5292180.8099999996</v>
      </c>
      <c r="HP10" s="109">
        <v>557034.84</v>
      </c>
      <c r="HQ10" s="109">
        <v>5898053.8300000001</v>
      </c>
      <c r="HR10" s="109">
        <v>813949.16999999993</v>
      </c>
      <c r="HS10" s="109">
        <v>618790.34000000008</v>
      </c>
      <c r="HT10" s="109">
        <v>124253051.87</v>
      </c>
      <c r="HU10" s="109">
        <v>64990841.949999981</v>
      </c>
      <c r="HV10" s="109">
        <v>3732744.65</v>
      </c>
      <c r="HW10" s="109">
        <v>1287415.1499999999</v>
      </c>
      <c r="HX10" s="109">
        <v>1751172.6099999999</v>
      </c>
      <c r="HY10" s="109">
        <v>582465.21</v>
      </c>
      <c r="HZ10" s="109">
        <v>4925165.83</v>
      </c>
      <c r="IA10" s="109">
        <v>1635567.8100000003</v>
      </c>
      <c r="IB10" s="109">
        <v>907020.17999999993</v>
      </c>
      <c r="IC10" s="109">
        <v>2737427.9400000004</v>
      </c>
      <c r="ID10" s="109">
        <v>2618279.2400000002</v>
      </c>
      <c r="IE10" s="109">
        <v>3799392.94</v>
      </c>
      <c r="IF10" s="109">
        <v>258806.09</v>
      </c>
      <c r="IG10" s="109">
        <v>2570463.5399999996</v>
      </c>
      <c r="IH10" s="109">
        <v>990063.89999999991</v>
      </c>
      <c r="II10" s="109">
        <v>991666.62000000011</v>
      </c>
      <c r="IJ10" s="109">
        <v>123841424.08000001</v>
      </c>
      <c r="IK10" s="109">
        <v>26903971.02</v>
      </c>
      <c r="IL10" s="109">
        <v>8412687.959999999</v>
      </c>
      <c r="IM10" s="109">
        <v>5688086.4400000013</v>
      </c>
      <c r="IN10" s="109">
        <v>34480843.649999999</v>
      </c>
      <c r="IO10" s="109">
        <v>4548110.54</v>
      </c>
      <c r="IP10" s="109">
        <v>5320294.580000001</v>
      </c>
      <c r="IQ10" s="109">
        <v>5263975.29</v>
      </c>
      <c r="IR10" s="109">
        <v>1425446.98</v>
      </c>
      <c r="IS10" s="109">
        <v>1479433.5970000003</v>
      </c>
      <c r="IT10" s="109">
        <v>2083947.8700000003</v>
      </c>
      <c r="IU10" s="109">
        <v>167603726.49999994</v>
      </c>
      <c r="IV10" s="109">
        <v>84015803.210000008</v>
      </c>
      <c r="IW10" s="109">
        <v>41588517.090000004</v>
      </c>
      <c r="IX10" s="109">
        <v>7699563.25</v>
      </c>
      <c r="IY10" s="109">
        <v>9552699.1999999993</v>
      </c>
      <c r="IZ10" s="109">
        <v>2213961.5</v>
      </c>
      <c r="JA10" s="109">
        <v>3665274.42</v>
      </c>
      <c r="JB10" s="109">
        <v>1107225.07</v>
      </c>
      <c r="JC10" s="109">
        <v>1933542.22</v>
      </c>
      <c r="JD10" s="109">
        <v>3531761.4999999991</v>
      </c>
      <c r="JE10" s="109">
        <v>5656679.4299999997</v>
      </c>
      <c r="JF10" s="109">
        <v>1739428.2300000007</v>
      </c>
      <c r="JG10" s="109">
        <v>53276189.11999999</v>
      </c>
      <c r="JH10" s="109">
        <v>11432557.91</v>
      </c>
      <c r="JI10" s="109">
        <v>686853.22999999986</v>
      </c>
      <c r="JJ10" s="109">
        <v>1166002.53</v>
      </c>
      <c r="JK10" s="109">
        <v>600980.60999999987</v>
      </c>
      <c r="JL10" s="109">
        <v>1137536.6399999999</v>
      </c>
      <c r="JM10" s="109">
        <v>63082005.840000011</v>
      </c>
      <c r="JN10" s="109">
        <v>2174837.56</v>
      </c>
      <c r="JO10" s="109">
        <v>4184086.29</v>
      </c>
      <c r="JP10" s="109">
        <v>4142354.81</v>
      </c>
      <c r="JQ10" s="109">
        <v>1787333.9699999997</v>
      </c>
      <c r="JR10" s="109">
        <v>8838327.9100000001</v>
      </c>
      <c r="JS10" s="109">
        <v>1138625.7000000002</v>
      </c>
      <c r="JT10" s="109">
        <v>187167092.58000001</v>
      </c>
      <c r="JU10" s="109">
        <v>46099481.330000006</v>
      </c>
      <c r="JV10" s="109">
        <v>-308353.03000000014</v>
      </c>
      <c r="JW10" s="109">
        <v>771763.42999999993</v>
      </c>
      <c r="JX10" s="109">
        <v>2631184.0699999998</v>
      </c>
      <c r="JY10" s="109">
        <v>1284283.9099999999</v>
      </c>
      <c r="JZ10" s="109">
        <v>5284327.6899999995</v>
      </c>
      <c r="KA10" s="109">
        <v>2735235.45</v>
      </c>
      <c r="KB10" s="109">
        <v>1121967.7799999998</v>
      </c>
      <c r="KC10" s="109">
        <v>3211954.0000000005</v>
      </c>
      <c r="KD10" s="109">
        <v>1282900.9000000001</v>
      </c>
      <c r="KE10" s="109">
        <v>1591972.09</v>
      </c>
      <c r="KF10" s="109">
        <v>317398.65999999997</v>
      </c>
      <c r="KG10" s="109">
        <v>196400.99</v>
      </c>
      <c r="KH10" s="109">
        <v>228551.37999999998</v>
      </c>
      <c r="KI10" s="109">
        <v>1225627.9300000004</v>
      </c>
      <c r="KJ10" s="109">
        <v>187068802.90000001</v>
      </c>
      <c r="KK10" s="109">
        <v>12245288.48</v>
      </c>
      <c r="KL10" s="109">
        <v>11862032.210000001</v>
      </c>
      <c r="KM10" s="109">
        <v>18954603.919999998</v>
      </c>
      <c r="KN10" s="109">
        <v>12664807.66</v>
      </c>
      <c r="KO10" s="109">
        <v>24663709.23</v>
      </c>
      <c r="KP10" s="109">
        <v>13400693.41</v>
      </c>
      <c r="KQ10" s="109">
        <v>19457654.57</v>
      </c>
      <c r="KR10" s="109">
        <v>14090529.870000001</v>
      </c>
      <c r="KS10" s="109">
        <v>41241433.690000013</v>
      </c>
      <c r="KT10" s="109">
        <v>2118064.4300000002</v>
      </c>
      <c r="KU10" s="109">
        <v>4576461.9900000012</v>
      </c>
      <c r="KV10" s="109">
        <v>26383342.739999998</v>
      </c>
      <c r="KW10" s="109">
        <v>884192.24999999988</v>
      </c>
      <c r="KX10" s="109">
        <v>2402544.8099999991</v>
      </c>
      <c r="KY10" s="109">
        <v>112012064.95000002</v>
      </c>
      <c r="KZ10" s="109">
        <v>7853760.4899999993</v>
      </c>
      <c r="LA10" s="109">
        <v>114166306.25999998</v>
      </c>
      <c r="LB10" s="109">
        <v>11257442.58</v>
      </c>
      <c r="LC10" s="109">
        <v>2795730.2</v>
      </c>
      <c r="LD10" s="109">
        <v>15097558.16</v>
      </c>
      <c r="LE10" s="109">
        <v>13260295.279999999</v>
      </c>
      <c r="LF10" s="109">
        <v>4263006.9000000004</v>
      </c>
      <c r="LG10" s="109">
        <v>4485973.91</v>
      </c>
      <c r="LH10" s="109">
        <v>11671178.91</v>
      </c>
      <c r="LI10" s="109">
        <v>177150868.04999995</v>
      </c>
      <c r="LJ10" s="109">
        <v>41793615.140000001</v>
      </c>
      <c r="LK10" s="109">
        <v>60852381.490000024</v>
      </c>
      <c r="LL10" s="109">
        <v>68773540.769999996</v>
      </c>
      <c r="LM10" s="109">
        <v>3075912.43</v>
      </c>
      <c r="LN10" s="109">
        <v>2517810.1</v>
      </c>
      <c r="LO10" s="109">
        <v>1794055.8199999998</v>
      </c>
      <c r="LP10" s="109">
        <v>2588333.0799999996</v>
      </c>
      <c r="LQ10" s="109">
        <v>5708175</v>
      </c>
      <c r="LR10" s="109">
        <v>3318918.57</v>
      </c>
      <c r="LS10" s="109">
        <v>1148534.0000000002</v>
      </c>
      <c r="LT10" s="109">
        <v>35600588.07</v>
      </c>
      <c r="LU10" s="109">
        <v>1698569.68</v>
      </c>
      <c r="LV10" s="109">
        <v>781742.13</v>
      </c>
      <c r="LW10" s="109">
        <v>437796383.58999991</v>
      </c>
      <c r="LX10" s="109">
        <v>75903476.299999997</v>
      </c>
      <c r="LY10" s="109">
        <v>153430047.51999995</v>
      </c>
      <c r="LZ10" s="109">
        <v>33130327.970000003</v>
      </c>
      <c r="MA10" s="109">
        <v>6012418.6200000001</v>
      </c>
      <c r="MB10" s="109">
        <v>17433820.780000001</v>
      </c>
      <c r="MC10" s="109">
        <v>1438172.94</v>
      </c>
      <c r="MD10" s="109">
        <v>5059196.63</v>
      </c>
      <c r="ME10" s="109">
        <v>4341733.9600000009</v>
      </c>
      <c r="MF10" s="109">
        <v>6655099.7499999991</v>
      </c>
      <c r="MG10" s="109">
        <v>18360207.799999997</v>
      </c>
      <c r="MH10" s="109">
        <v>2008061.01</v>
      </c>
      <c r="MI10" s="109">
        <v>160603770.04000002</v>
      </c>
      <c r="MJ10" s="109">
        <v>1085874.4199999997</v>
      </c>
      <c r="MK10" s="109">
        <v>1114242.8900000001</v>
      </c>
      <c r="ML10" s="109">
        <v>1253454.4300000002</v>
      </c>
      <c r="MM10" s="109">
        <v>949799.74999999988</v>
      </c>
      <c r="MN10" s="109">
        <v>2064672.3800000001</v>
      </c>
      <c r="MO10" s="109">
        <v>1461434.3300000005</v>
      </c>
      <c r="MP10" s="109">
        <v>1096845.4899999998</v>
      </c>
      <c r="MQ10" s="109">
        <v>2067610.0299999998</v>
      </c>
      <c r="MR10" s="109">
        <v>613943.93999999983</v>
      </c>
      <c r="MS10" s="109">
        <v>2586171.6399999997</v>
      </c>
      <c r="MT10" s="109">
        <v>825299.89</v>
      </c>
      <c r="MU10" s="109">
        <v>197837707.09</v>
      </c>
      <c r="MV10" s="109">
        <v>2889093.56</v>
      </c>
      <c r="MW10" s="109">
        <v>1497099.2599999998</v>
      </c>
      <c r="MX10" s="109">
        <v>16189708.870000001</v>
      </c>
      <c r="MY10" s="109">
        <v>3014596.0399999996</v>
      </c>
      <c r="MZ10" s="109">
        <v>3882705.65</v>
      </c>
      <c r="NA10" s="109">
        <v>11130578.92</v>
      </c>
      <c r="NB10" s="109">
        <v>8693710.709999999</v>
      </c>
      <c r="NC10" s="109">
        <v>11322988.85</v>
      </c>
      <c r="ND10" s="109">
        <v>1236860.1100000001</v>
      </c>
      <c r="NE10" s="109">
        <v>942049.64000000013</v>
      </c>
      <c r="NF10" s="109">
        <v>277535901.50000006</v>
      </c>
      <c r="NG10" s="109">
        <v>43507692.969999991</v>
      </c>
      <c r="NH10" s="109">
        <v>5812786.5500000007</v>
      </c>
      <c r="NI10" s="109">
        <v>151159577.56000003</v>
      </c>
      <c r="NJ10" s="109">
        <v>2920977.8200000003</v>
      </c>
      <c r="NK10" s="109">
        <v>26965771.989999998</v>
      </c>
      <c r="NL10" s="109">
        <v>55863943.849999987</v>
      </c>
      <c r="NM10" s="109">
        <v>18936224.859999999</v>
      </c>
      <c r="NN10" s="109">
        <v>767432.3</v>
      </c>
      <c r="NO10" s="109">
        <v>590802.92000000004</v>
      </c>
      <c r="NP10" s="109">
        <v>5129268.5599999996</v>
      </c>
      <c r="NQ10" s="109">
        <v>5525560.2399999993</v>
      </c>
      <c r="NR10" s="109">
        <v>43068139.320000008</v>
      </c>
      <c r="NS10" s="109">
        <v>3505673.7400000012</v>
      </c>
      <c r="NT10" s="109">
        <v>1153521.8600000001</v>
      </c>
      <c r="NU10" s="109">
        <v>742699.95000000007</v>
      </c>
      <c r="NV10" s="109">
        <v>844782.43</v>
      </c>
      <c r="NW10" s="109">
        <v>1090843.1399999999</v>
      </c>
      <c r="NX10" s="109">
        <v>1868506.4300000004</v>
      </c>
      <c r="NY10" s="109">
        <v>148280119.69</v>
      </c>
      <c r="NZ10" s="109">
        <v>82240573.040000007</v>
      </c>
      <c r="OA10" s="109">
        <v>9234684.6900000032</v>
      </c>
      <c r="OB10" s="109">
        <v>2803801.14</v>
      </c>
      <c r="OC10" s="109">
        <v>3913266.34</v>
      </c>
      <c r="OD10" s="109">
        <v>6880947.2800000012</v>
      </c>
      <c r="OE10" s="109">
        <v>1248829.5</v>
      </c>
      <c r="OF10" s="109">
        <v>477396501.15999991</v>
      </c>
      <c r="OG10" s="109">
        <v>50513370.140000001</v>
      </c>
      <c r="OH10" s="109">
        <v>4443004.24</v>
      </c>
      <c r="OI10" s="109">
        <v>39328345.080000013</v>
      </c>
      <c r="OJ10" s="109">
        <v>7609181.2699999986</v>
      </c>
      <c r="OK10" s="109">
        <v>5243871.1300000008</v>
      </c>
      <c r="OL10" s="109">
        <v>32398866.689999998</v>
      </c>
      <c r="OM10" s="109">
        <v>2126194.36</v>
      </c>
      <c r="ON10" s="109">
        <v>5402329.3300000001</v>
      </c>
      <c r="OO10" s="109">
        <v>60091119.730000004</v>
      </c>
      <c r="OP10" s="109">
        <v>11405665.449999996</v>
      </c>
      <c r="OQ10" s="109">
        <v>39892197.090000004</v>
      </c>
      <c r="OR10" s="109">
        <v>1089356.1000000001</v>
      </c>
      <c r="OS10" s="109">
        <v>775927.33000000007</v>
      </c>
      <c r="OT10" s="109">
        <v>129736.72</v>
      </c>
      <c r="OU10" s="109">
        <v>99550242.069999993</v>
      </c>
      <c r="OV10" s="109">
        <v>1066125.0899999999</v>
      </c>
      <c r="OW10" s="109">
        <v>1980602.4400000002</v>
      </c>
      <c r="OX10" s="109">
        <v>3370094.3100000005</v>
      </c>
      <c r="OY10" s="109">
        <v>3967325.3499999987</v>
      </c>
      <c r="OZ10" s="109">
        <v>24048738.840000004</v>
      </c>
      <c r="PA10" s="109">
        <v>961510.70000000019</v>
      </c>
      <c r="PB10" s="109">
        <v>1272335.5</v>
      </c>
      <c r="PC10" s="109">
        <v>1182899.06</v>
      </c>
      <c r="PD10" s="109">
        <v>108416563.86</v>
      </c>
      <c r="PE10" s="109">
        <v>1517205.54</v>
      </c>
      <c r="PF10" s="109">
        <v>5693235.5999999996</v>
      </c>
      <c r="PG10" s="109">
        <v>552712.89000000013</v>
      </c>
      <c r="PH10" s="109">
        <v>4451935.47</v>
      </c>
      <c r="PI10" s="109">
        <v>6407222.830000001</v>
      </c>
      <c r="PJ10" s="109">
        <v>1379887.5500000003</v>
      </c>
      <c r="PK10" s="109">
        <v>1350395.9400000002</v>
      </c>
      <c r="PL10" s="109">
        <v>1986606.1900000006</v>
      </c>
      <c r="PM10" s="109">
        <v>3295769.31</v>
      </c>
      <c r="PN10" s="109">
        <v>5543911.9299999997</v>
      </c>
      <c r="PO10" s="109">
        <v>6306689.2800000012</v>
      </c>
      <c r="PP10" s="109">
        <v>1840498.8500000003</v>
      </c>
      <c r="PQ10" s="109">
        <v>10881835.789999999</v>
      </c>
      <c r="PR10" s="109">
        <v>860791.2</v>
      </c>
      <c r="PS10" s="109">
        <v>409915.74999999994</v>
      </c>
      <c r="PT10" s="109">
        <v>847799.84</v>
      </c>
      <c r="PU10" s="109">
        <v>1314150.1600000001</v>
      </c>
      <c r="PV10" s="109">
        <v>344133591.82999992</v>
      </c>
      <c r="PW10" s="109">
        <v>6452414.1099999994</v>
      </c>
      <c r="PX10" s="109">
        <v>3364770.09</v>
      </c>
      <c r="PY10" s="109">
        <v>6690340.0699999994</v>
      </c>
      <c r="PZ10" s="109">
        <v>49092990.509999983</v>
      </c>
      <c r="QA10" s="109">
        <v>1247205.6499999999</v>
      </c>
      <c r="QB10" s="109">
        <v>9374444.7000000011</v>
      </c>
      <c r="QC10" s="109">
        <v>3585304.44</v>
      </c>
      <c r="QD10" s="109">
        <v>20427025.799999997</v>
      </c>
      <c r="QE10" s="109">
        <v>1787942.46</v>
      </c>
      <c r="QF10" s="109">
        <v>6823997.3099999987</v>
      </c>
      <c r="QG10" s="109">
        <v>1520729.25</v>
      </c>
      <c r="QH10" s="109">
        <v>2076279.5400000005</v>
      </c>
      <c r="QI10" s="109">
        <v>2218863.7400000007</v>
      </c>
      <c r="QJ10" s="109">
        <v>1616081.21</v>
      </c>
      <c r="QK10" s="109">
        <v>3623541.7399999993</v>
      </c>
      <c r="QL10" s="109">
        <v>5331619.2699999996</v>
      </c>
      <c r="QM10" s="109">
        <v>3075822.4</v>
      </c>
      <c r="QN10" s="109">
        <v>1058960.4099999999</v>
      </c>
      <c r="QO10" s="109">
        <v>6838977.1699999999</v>
      </c>
      <c r="QP10" s="109">
        <v>21349357.370000001</v>
      </c>
      <c r="QQ10" s="109">
        <v>1493811.5</v>
      </c>
      <c r="QR10" s="109">
        <v>877773.55</v>
      </c>
      <c r="QS10" s="109">
        <v>578878.04</v>
      </c>
      <c r="QT10" s="109">
        <v>2558985.4700000002</v>
      </c>
      <c r="QU10" s="109">
        <v>439559.3</v>
      </c>
      <c r="QV10" s="109">
        <v>109944694.14000002</v>
      </c>
      <c r="QW10" s="109">
        <v>987882.2999999997</v>
      </c>
      <c r="QX10" s="109">
        <v>4546536.0900000017</v>
      </c>
      <c r="QY10" s="109">
        <v>1968161.1199999999</v>
      </c>
      <c r="QZ10" s="109">
        <v>8733231.8800000008</v>
      </c>
      <c r="RA10" s="109">
        <v>5640837.9000000004</v>
      </c>
      <c r="RB10" s="109">
        <v>1290317.1200000001</v>
      </c>
      <c r="RC10" s="109">
        <v>7252206.580000001</v>
      </c>
      <c r="RD10" s="109">
        <v>5163168.17</v>
      </c>
      <c r="RE10" s="109">
        <v>854106.88</v>
      </c>
      <c r="RF10" s="109">
        <v>159653.33999999985</v>
      </c>
      <c r="RG10" s="109">
        <v>930198.71000000008</v>
      </c>
      <c r="RH10" s="109">
        <v>1476494.73</v>
      </c>
      <c r="RI10" s="109">
        <v>136108528.59999999</v>
      </c>
      <c r="RJ10" s="109">
        <v>10263529.24</v>
      </c>
      <c r="RK10" s="109">
        <v>3300934.69</v>
      </c>
      <c r="RL10" s="109">
        <v>2899162.13</v>
      </c>
      <c r="RM10" s="109">
        <v>6790800.1100000003</v>
      </c>
      <c r="RN10" s="109">
        <v>3735137.0600000005</v>
      </c>
      <c r="RO10" s="109">
        <v>12187004.35</v>
      </c>
      <c r="RP10" s="109">
        <v>1325883.3700000001</v>
      </c>
      <c r="RQ10" s="109">
        <v>3638990.7699999996</v>
      </c>
      <c r="RR10" s="109">
        <v>5977326.8699999992</v>
      </c>
      <c r="RS10" s="109">
        <v>19208740.080000002</v>
      </c>
      <c r="RT10" s="109">
        <v>936332.65</v>
      </c>
      <c r="RU10" s="109">
        <v>1776403.4300000002</v>
      </c>
      <c r="RV10" s="109">
        <v>1725031</v>
      </c>
      <c r="RW10" s="109">
        <v>617023.15000000014</v>
      </c>
      <c r="RX10" s="109">
        <v>1774482.0299999998</v>
      </c>
      <c r="RY10" s="109">
        <v>3124326.8700000006</v>
      </c>
      <c r="RZ10" s="109">
        <v>1879790.53</v>
      </c>
      <c r="SA10" s="109">
        <v>1900657.9</v>
      </c>
      <c r="SB10" s="109">
        <v>528935.11</v>
      </c>
      <c r="SC10" s="109">
        <v>30535222.370000005</v>
      </c>
      <c r="SD10" s="109">
        <v>1609152.19</v>
      </c>
      <c r="SE10" s="109">
        <v>1872755.7799999996</v>
      </c>
      <c r="SF10" s="109">
        <v>865308.64000000025</v>
      </c>
      <c r="SG10" s="109">
        <v>576059.52</v>
      </c>
      <c r="SH10" s="109">
        <v>2111769.9800000004</v>
      </c>
      <c r="SI10" s="109">
        <v>1779590.3500000003</v>
      </c>
      <c r="SJ10" s="109">
        <v>5620331.5999999996</v>
      </c>
      <c r="SK10" s="109">
        <v>3987019.0200000005</v>
      </c>
      <c r="SL10" s="109">
        <v>1248029.93</v>
      </c>
      <c r="SM10" s="109">
        <v>6299719.3400000008</v>
      </c>
      <c r="SN10" s="109">
        <v>537220.06999999995</v>
      </c>
      <c r="SO10" s="109">
        <v>18117119.720000003</v>
      </c>
      <c r="SP10" s="109">
        <v>1311656.8700000001</v>
      </c>
      <c r="SQ10" s="109">
        <v>2576286.73</v>
      </c>
      <c r="SR10" s="109">
        <v>3419808.75</v>
      </c>
      <c r="SS10" s="109">
        <v>1341546.28</v>
      </c>
      <c r="ST10" s="109">
        <v>1646765.7299999997</v>
      </c>
      <c r="SU10" s="109">
        <v>1199327.2799999998</v>
      </c>
      <c r="SV10" s="109">
        <v>535066.91999999993</v>
      </c>
      <c r="SW10" s="109">
        <v>69749004.5</v>
      </c>
      <c r="SX10" s="109">
        <v>1138819.28</v>
      </c>
      <c r="SY10" s="109">
        <v>1790167.5199999996</v>
      </c>
      <c r="SZ10" s="109">
        <v>975918.57000000041</v>
      </c>
      <c r="TA10" s="109">
        <v>525701.76</v>
      </c>
      <c r="TB10" s="109">
        <v>1044024.83</v>
      </c>
      <c r="TC10" s="109">
        <v>911109.33</v>
      </c>
      <c r="TD10" s="109">
        <v>4776320.67</v>
      </c>
      <c r="TE10" s="109">
        <v>1104376.1000000001</v>
      </c>
      <c r="TF10" s="109">
        <v>817303.12000000011</v>
      </c>
      <c r="TG10" s="109">
        <v>1742870.1300000001</v>
      </c>
      <c r="TH10" s="109">
        <v>3998031.32</v>
      </c>
      <c r="TI10" s="109">
        <v>577596.49999999988</v>
      </c>
      <c r="TJ10" s="109">
        <v>597173.40999999992</v>
      </c>
      <c r="TK10" s="109">
        <v>158173815.75</v>
      </c>
      <c r="TL10" s="109">
        <v>1164273.3700000001</v>
      </c>
      <c r="TM10" s="109">
        <v>775980.75</v>
      </c>
      <c r="TN10" s="109">
        <v>2895652.9100000006</v>
      </c>
      <c r="TO10" s="109">
        <v>3719129.0500000003</v>
      </c>
      <c r="TP10" s="109">
        <v>962856.55</v>
      </c>
      <c r="TQ10" s="109">
        <v>616061.22</v>
      </c>
      <c r="TR10" s="109">
        <v>20528422.379999995</v>
      </c>
      <c r="TS10" s="109">
        <v>746749.94000000006</v>
      </c>
      <c r="TT10" s="109">
        <v>2707420.4800000004</v>
      </c>
      <c r="TU10" s="109">
        <v>2332370.75</v>
      </c>
      <c r="TV10" s="109">
        <v>661153.43999999994</v>
      </c>
      <c r="TW10" s="109">
        <v>728480.22</v>
      </c>
      <c r="TX10" s="109">
        <v>1136797.28</v>
      </c>
      <c r="TY10" s="109">
        <v>596628.24</v>
      </c>
      <c r="TZ10" s="109">
        <v>1105823.7000000002</v>
      </c>
      <c r="UA10" s="109">
        <v>20246046.219999999</v>
      </c>
      <c r="UB10" s="109">
        <v>952175.86999999988</v>
      </c>
      <c r="UC10" s="109">
        <v>85383151.800000012</v>
      </c>
      <c r="UD10" s="109">
        <v>1737080.8600000003</v>
      </c>
      <c r="UE10" s="109">
        <v>652353.35</v>
      </c>
      <c r="UF10" s="109">
        <v>1393626.33</v>
      </c>
      <c r="UG10" s="109">
        <v>20166824.409999996</v>
      </c>
      <c r="UH10" s="109">
        <v>587661.1399999999</v>
      </c>
      <c r="UI10" s="109">
        <v>156651.08000000002</v>
      </c>
      <c r="UJ10" s="109">
        <v>298485.55999999994</v>
      </c>
      <c r="UK10" s="109">
        <v>397687.76</v>
      </c>
      <c r="UL10" s="109">
        <v>20530727.579999998</v>
      </c>
      <c r="UM10" s="109">
        <v>1978476.6</v>
      </c>
      <c r="UN10" s="109">
        <v>2582545.4999999995</v>
      </c>
      <c r="UO10" s="109">
        <v>2340671.9500000002</v>
      </c>
      <c r="UP10" s="109">
        <v>1557337.6099999999</v>
      </c>
      <c r="UQ10" s="109">
        <v>668389.80000000005</v>
      </c>
      <c r="UR10" s="109">
        <v>185833030.75999996</v>
      </c>
      <c r="US10" s="109">
        <v>2413943.8599999994</v>
      </c>
      <c r="UT10" s="109">
        <v>1475419.58</v>
      </c>
      <c r="UU10" s="109">
        <v>15346006.189999998</v>
      </c>
      <c r="UV10" s="109">
        <v>327648</v>
      </c>
      <c r="UW10" s="109">
        <v>1636960.89</v>
      </c>
      <c r="UX10" s="109">
        <v>3634253.3999999994</v>
      </c>
      <c r="UY10" s="109">
        <v>968441.00000000012</v>
      </c>
      <c r="UZ10" s="109">
        <v>867326</v>
      </c>
      <c r="VA10" s="109">
        <v>909522</v>
      </c>
      <c r="VB10" s="109">
        <v>1054174.6800000002</v>
      </c>
      <c r="VC10" s="109">
        <v>5278488.55</v>
      </c>
      <c r="VD10" s="109">
        <v>1713861.84</v>
      </c>
      <c r="VE10" s="109">
        <v>6613372.5999999968</v>
      </c>
      <c r="VF10" s="109">
        <v>1046965.6000000001</v>
      </c>
      <c r="VG10" s="109">
        <v>1527849.7</v>
      </c>
      <c r="VH10" s="109">
        <v>562089.65</v>
      </c>
      <c r="VI10" s="109">
        <v>766973</v>
      </c>
      <c r="VJ10" s="109">
        <v>8557461.1699999999</v>
      </c>
      <c r="VK10" s="109">
        <v>1203203.6500000001</v>
      </c>
      <c r="VL10" s="109">
        <v>950837.8</v>
      </c>
      <c r="VM10" s="109">
        <v>931759.05999999982</v>
      </c>
      <c r="VN10" s="109">
        <v>66047802.530000009</v>
      </c>
      <c r="VO10" s="109">
        <v>1560262.1</v>
      </c>
      <c r="VP10" s="109">
        <v>2859603.7</v>
      </c>
      <c r="VQ10" s="109">
        <v>-249879.12999999846</v>
      </c>
      <c r="VR10" s="109">
        <v>5596616.2599999998</v>
      </c>
      <c r="VS10" s="109">
        <v>6169244.6299999999</v>
      </c>
      <c r="VT10" s="109">
        <v>3816462.7300000004</v>
      </c>
      <c r="VU10" s="109">
        <v>1652036.7999999998</v>
      </c>
      <c r="VV10" s="109">
        <v>1807279.7</v>
      </c>
      <c r="VW10" s="109">
        <v>19391702.109999996</v>
      </c>
      <c r="VX10" s="109">
        <v>1790804.81</v>
      </c>
      <c r="VY10" s="109">
        <v>5903082.2599999998</v>
      </c>
      <c r="VZ10" s="109">
        <v>3291025.0100000002</v>
      </c>
      <c r="WA10" s="109">
        <v>1790673.82</v>
      </c>
      <c r="WB10" s="109">
        <v>1768452.7500000002</v>
      </c>
      <c r="WC10" s="109">
        <v>336105216.44000006</v>
      </c>
      <c r="WD10" s="109">
        <v>9878113.1400000006</v>
      </c>
      <c r="WE10" s="109">
        <v>2878076.07</v>
      </c>
      <c r="WF10" s="109">
        <v>3257643.13</v>
      </c>
      <c r="WG10" s="109">
        <v>986287.95</v>
      </c>
      <c r="WH10" s="109">
        <v>6702721.8999999994</v>
      </c>
      <c r="WI10" s="109">
        <v>15163009.750000002</v>
      </c>
      <c r="WJ10" s="109">
        <v>4024646.5299999989</v>
      </c>
      <c r="WK10" s="109">
        <v>3737989.6900000004</v>
      </c>
      <c r="WL10" s="109">
        <v>5513674.8199999994</v>
      </c>
      <c r="WM10" s="109">
        <v>3170790.43</v>
      </c>
      <c r="WN10" s="109">
        <v>13158956.32</v>
      </c>
      <c r="WO10" s="109">
        <v>1692108.14</v>
      </c>
      <c r="WP10" s="109">
        <v>10716994.09</v>
      </c>
      <c r="WQ10" s="109">
        <v>19835850.300000001</v>
      </c>
      <c r="WR10" s="109">
        <v>4767176.08</v>
      </c>
      <c r="WS10" s="109">
        <v>3904629.7399999988</v>
      </c>
      <c r="WT10" s="109">
        <v>12768050.42</v>
      </c>
      <c r="WU10" s="109">
        <v>3814243.8199999994</v>
      </c>
      <c r="WV10" s="109">
        <v>12104259.750000004</v>
      </c>
      <c r="WW10" s="109">
        <v>76126878.349999994</v>
      </c>
      <c r="WX10" s="109">
        <v>4744791.29</v>
      </c>
      <c r="WY10" s="109">
        <v>1496597.74</v>
      </c>
      <c r="WZ10" s="109">
        <v>1956188.3800000001</v>
      </c>
      <c r="XA10" s="109">
        <v>1690569.0799999998</v>
      </c>
      <c r="XB10" s="109">
        <v>1190234.95</v>
      </c>
      <c r="XC10" s="109">
        <v>1057485.29</v>
      </c>
      <c r="XD10" s="109">
        <v>1630071.39</v>
      </c>
      <c r="XE10" s="109">
        <v>62292575.030000009</v>
      </c>
      <c r="XF10" s="109">
        <v>3854377.4</v>
      </c>
      <c r="XG10" s="109">
        <v>619336.84999999986</v>
      </c>
      <c r="XH10" s="109">
        <v>964050.74999999988</v>
      </c>
      <c r="XI10" s="109">
        <v>594908.5</v>
      </c>
      <c r="XJ10" s="109">
        <v>127128138.79000001</v>
      </c>
      <c r="XK10" s="109">
        <v>3491261.2699999996</v>
      </c>
      <c r="XL10" s="109">
        <v>1245181.18</v>
      </c>
      <c r="XM10" s="109">
        <v>42318035.609999992</v>
      </c>
      <c r="XN10" s="109">
        <v>2967076.1100000003</v>
      </c>
      <c r="XO10" s="109">
        <v>1640219.0299999996</v>
      </c>
      <c r="XP10" s="109">
        <v>6637606.8300000001</v>
      </c>
      <c r="XQ10" s="109">
        <v>1634960.6999999997</v>
      </c>
      <c r="XR10" s="109">
        <v>1396284.9400000002</v>
      </c>
      <c r="XS10" s="109">
        <v>5216376.22</v>
      </c>
      <c r="XT10" s="109">
        <v>4621464.67</v>
      </c>
      <c r="XU10" s="109">
        <v>723676.17000000016</v>
      </c>
      <c r="XV10" s="109">
        <v>1112955.6600000001</v>
      </c>
      <c r="XW10" s="109">
        <v>1436672.29</v>
      </c>
      <c r="XX10" s="109">
        <v>896308.32000000007</v>
      </c>
      <c r="XY10" s="109">
        <v>665161.67999999993</v>
      </c>
      <c r="XZ10" s="109">
        <v>917104.90999999992</v>
      </c>
      <c r="YA10" s="109">
        <v>829645.42999999993</v>
      </c>
      <c r="YB10" s="109">
        <v>1024928.1799999999</v>
      </c>
      <c r="YC10" s="109">
        <v>840491.55</v>
      </c>
      <c r="YD10" s="109">
        <v>959432.46999999986</v>
      </c>
      <c r="YE10" s="109">
        <v>565282.22999999986</v>
      </c>
      <c r="YF10" s="109">
        <v>1085380.1500000001</v>
      </c>
      <c r="YG10" s="109">
        <v>112900906.32999998</v>
      </c>
      <c r="YH10" s="109">
        <v>3517076.0799999996</v>
      </c>
      <c r="YI10" s="109">
        <v>11365810.01</v>
      </c>
      <c r="YJ10" s="109">
        <v>2977632.1900000004</v>
      </c>
      <c r="YK10" s="109">
        <v>25190214.370000005</v>
      </c>
      <c r="YL10" s="109">
        <v>2659123.1800000002</v>
      </c>
      <c r="YM10" s="109">
        <v>9967775.8600000013</v>
      </c>
      <c r="YN10" s="109">
        <v>881787.32999999949</v>
      </c>
      <c r="YO10" s="109">
        <v>11311458.119999999</v>
      </c>
      <c r="YP10" s="109">
        <v>9110866.6099999994</v>
      </c>
      <c r="YQ10" s="109">
        <v>6100391.1699999999</v>
      </c>
      <c r="YR10" s="109">
        <v>2179945.8999999994</v>
      </c>
      <c r="YS10" s="109">
        <v>1293348.95</v>
      </c>
      <c r="YT10" s="109">
        <v>1117808.3600000001</v>
      </c>
      <c r="YU10" s="109">
        <v>1495148.7299999997</v>
      </c>
      <c r="YV10" s="109">
        <v>860455.84000000008</v>
      </c>
      <c r="YW10" s="109">
        <v>877047.86999999988</v>
      </c>
      <c r="YX10" s="109">
        <v>81374153.670000002</v>
      </c>
      <c r="YY10" s="109">
        <v>3119479.73</v>
      </c>
      <c r="YZ10" s="109">
        <v>866382.57999999984</v>
      </c>
      <c r="ZA10" s="109">
        <v>1606210.83</v>
      </c>
      <c r="ZB10" s="109">
        <v>3130529.95</v>
      </c>
      <c r="ZC10" s="109">
        <v>1712620.6999999997</v>
      </c>
      <c r="ZD10" s="109">
        <v>1892381.42</v>
      </c>
      <c r="ZE10" s="109">
        <v>36563088.369999997</v>
      </c>
      <c r="ZF10" s="109">
        <v>1696779.79</v>
      </c>
      <c r="ZG10" s="109">
        <v>1876277.75</v>
      </c>
      <c r="ZH10" s="109">
        <v>3685410.59</v>
      </c>
      <c r="ZI10" s="109">
        <v>556937.77</v>
      </c>
      <c r="ZJ10" s="109">
        <v>778071.97</v>
      </c>
      <c r="ZK10" s="109">
        <v>528478.16</v>
      </c>
      <c r="ZL10" s="109">
        <v>358348.85</v>
      </c>
      <c r="ZM10" s="109">
        <v>8715235.7699999996</v>
      </c>
      <c r="ZN10" s="109">
        <v>129095291.02999999</v>
      </c>
      <c r="ZO10" s="109">
        <v>1608974.31</v>
      </c>
      <c r="ZP10" s="109">
        <v>5431084.5800000001</v>
      </c>
      <c r="ZQ10" s="109">
        <v>13729979.109999998</v>
      </c>
      <c r="ZR10" s="109">
        <v>7305859.6500000004</v>
      </c>
      <c r="ZS10" s="109">
        <v>2023023.46</v>
      </c>
      <c r="ZT10" s="109">
        <v>1906963.5800000003</v>
      </c>
      <c r="ZU10" s="109">
        <v>4912156.3600000003</v>
      </c>
      <c r="ZV10" s="109">
        <v>5850314.1799999997</v>
      </c>
      <c r="ZW10" s="109">
        <v>8490395.4299999997</v>
      </c>
      <c r="ZX10" s="109">
        <v>-841482.23999999999</v>
      </c>
      <c r="ZY10" s="109">
        <v>1042866.6599999999</v>
      </c>
      <c r="ZZ10" s="109">
        <v>1111760.8500000003</v>
      </c>
      <c r="AAA10" s="109">
        <v>7073368.4900000002</v>
      </c>
      <c r="AAB10" s="109">
        <v>1006307.0100000001</v>
      </c>
      <c r="AAC10" s="109">
        <v>1058564.45</v>
      </c>
      <c r="AAD10" s="109">
        <v>1043301.8599999998</v>
      </c>
      <c r="AAE10" s="109">
        <v>1268050.4500000002</v>
      </c>
      <c r="AAF10" s="109">
        <v>1288433.3600000001</v>
      </c>
      <c r="AAG10" s="109">
        <v>1319125.8299999998</v>
      </c>
      <c r="AAH10" s="109">
        <v>812550.20000000007</v>
      </c>
      <c r="AAI10" s="109">
        <v>378803.18</v>
      </c>
      <c r="AAJ10" s="109">
        <v>40638316.390000001</v>
      </c>
      <c r="AAK10" s="109">
        <v>878131.14999999991</v>
      </c>
      <c r="AAL10" s="109">
        <v>1811514.4000000001</v>
      </c>
      <c r="AAM10" s="109">
        <v>1614639.34</v>
      </c>
      <c r="AAN10" s="109">
        <v>906824.08</v>
      </c>
      <c r="AAO10" s="109">
        <v>2292396.0499999998</v>
      </c>
      <c r="AAP10" s="109">
        <v>2570291.77</v>
      </c>
      <c r="AAQ10" s="109">
        <v>207886171.13999999</v>
      </c>
      <c r="AAR10" s="109">
        <v>1215753.79</v>
      </c>
      <c r="AAS10" s="109">
        <v>1746050.39</v>
      </c>
      <c r="AAT10" s="109">
        <v>4173602.64</v>
      </c>
      <c r="AAU10" s="109">
        <v>2594076.54</v>
      </c>
      <c r="AAV10" s="109">
        <v>3485709.2199999997</v>
      </c>
      <c r="AAW10" s="109">
        <v>2077972.99</v>
      </c>
      <c r="AAX10" s="109">
        <v>1917601.07</v>
      </c>
      <c r="AAY10" s="109">
        <v>7764211.8400000008</v>
      </c>
      <c r="AAZ10" s="109">
        <v>973210.02</v>
      </c>
      <c r="ABA10" s="109">
        <v>3713105.1500000004</v>
      </c>
      <c r="ABB10" s="109">
        <v>24207942.569999997</v>
      </c>
      <c r="ABC10" s="109">
        <v>5183033.4400000004</v>
      </c>
      <c r="ABD10" s="109">
        <v>922864.1</v>
      </c>
      <c r="ABE10" s="109">
        <v>1371668.06</v>
      </c>
      <c r="ABF10" s="109">
        <v>3158837.4399999995</v>
      </c>
      <c r="ABG10" s="109">
        <v>1364440.99</v>
      </c>
      <c r="ABH10" s="109">
        <v>2907441.06</v>
      </c>
      <c r="ABI10" s="109">
        <v>653141.67000000004</v>
      </c>
      <c r="ABJ10" s="109">
        <v>22020746.310000002</v>
      </c>
      <c r="ABK10" s="109">
        <v>18733543.179999996</v>
      </c>
      <c r="ABL10" s="109">
        <v>1293386.72</v>
      </c>
      <c r="ABM10" s="109">
        <v>760495.06999999983</v>
      </c>
      <c r="ABN10" s="109">
        <v>1466717.33</v>
      </c>
      <c r="ABO10" s="109">
        <v>702259.95</v>
      </c>
      <c r="ABP10" s="109">
        <v>1034714.0599999998</v>
      </c>
      <c r="ABQ10" s="109">
        <v>128038997.58000001</v>
      </c>
      <c r="ABR10" s="109">
        <v>3673038.05</v>
      </c>
      <c r="ABS10" s="109">
        <v>2677648.1700000004</v>
      </c>
      <c r="ABT10" s="109">
        <v>3051878</v>
      </c>
      <c r="ABU10" s="109">
        <v>3286663.92</v>
      </c>
      <c r="ABV10" s="109">
        <v>3656796.7199999997</v>
      </c>
      <c r="ABW10" s="109">
        <v>4741188.7999999989</v>
      </c>
      <c r="ABX10" s="109">
        <v>7479754.2400000012</v>
      </c>
      <c r="ABY10" s="109">
        <v>1432341.36</v>
      </c>
      <c r="ABZ10" s="109">
        <v>75549918.940000013</v>
      </c>
      <c r="ACA10" s="109">
        <v>3738869.8400000008</v>
      </c>
      <c r="ACB10" s="109">
        <v>7218481.2200000007</v>
      </c>
      <c r="ACC10" s="109">
        <v>1954286.4200000002</v>
      </c>
      <c r="ACD10" s="109">
        <v>2292903.9899999998</v>
      </c>
      <c r="ACE10" s="109">
        <v>11504146.01</v>
      </c>
      <c r="ACF10" s="109">
        <v>1742225.7899999998</v>
      </c>
      <c r="ACG10" s="109">
        <v>1461303.11</v>
      </c>
      <c r="ACH10" s="109">
        <v>1102353.1299999999</v>
      </c>
      <c r="ACI10" s="109">
        <v>3462868.76</v>
      </c>
      <c r="ACJ10" s="109">
        <v>912919.96000000008</v>
      </c>
      <c r="ACK10" s="109">
        <v>233298044.19</v>
      </c>
      <c r="ACL10" s="109">
        <v>1533691.83</v>
      </c>
      <c r="ACM10" s="109">
        <v>2127230.06</v>
      </c>
      <c r="ACN10" s="109">
        <v>2500563.5500000003</v>
      </c>
      <c r="ACO10" s="109">
        <v>203057.38999999998</v>
      </c>
      <c r="ACP10" s="109">
        <v>1444126.44</v>
      </c>
      <c r="ACQ10" s="109">
        <v>2635763.33</v>
      </c>
      <c r="ACR10" s="109">
        <v>37378164.580000006</v>
      </c>
      <c r="ACS10" s="109">
        <v>72420534.49000001</v>
      </c>
      <c r="ACT10" s="109">
        <v>1309004.5499999998</v>
      </c>
      <c r="ACU10" s="109">
        <v>2107916.0999999996</v>
      </c>
      <c r="ACV10" s="109">
        <v>4003791.65</v>
      </c>
      <c r="ACW10" s="109">
        <v>6940137.5999999996</v>
      </c>
      <c r="ACX10" s="109">
        <v>30096191.84</v>
      </c>
      <c r="ACY10" s="109">
        <v>2491940.89</v>
      </c>
      <c r="ACZ10" s="109">
        <v>2328531.7600000002</v>
      </c>
      <c r="ADA10" s="109">
        <v>556161.79999999981</v>
      </c>
      <c r="ADB10" s="109">
        <v>632974.65000000014</v>
      </c>
      <c r="ADC10" s="109">
        <v>456893.36</v>
      </c>
      <c r="ADD10" s="109">
        <v>1117513.1499999999</v>
      </c>
      <c r="ADE10" s="109">
        <v>3932512.0399999991</v>
      </c>
      <c r="ADF10" s="109">
        <v>89644.069999999992</v>
      </c>
      <c r="ADG10" s="109">
        <v>8715259.0899999999</v>
      </c>
      <c r="ADH10" s="109">
        <v>28133700.910000004</v>
      </c>
      <c r="ADI10" s="109">
        <v>23315754.98</v>
      </c>
      <c r="ADJ10" s="109">
        <v>1293097.3899999999</v>
      </c>
      <c r="ADK10" s="109">
        <v>631057.62000000011</v>
      </c>
      <c r="ADL10" s="109">
        <v>7927313.04</v>
      </c>
      <c r="ADM10" s="109">
        <v>731980.81</v>
      </c>
      <c r="ADN10" s="109">
        <v>932436.21000000008</v>
      </c>
      <c r="ADO10" s="109">
        <v>3544840.8899999997</v>
      </c>
      <c r="ADP10" s="109">
        <v>5322868.6700000009</v>
      </c>
      <c r="ADQ10" s="109">
        <v>262120530.35999995</v>
      </c>
      <c r="ADR10" s="109">
        <v>22259938.440000001</v>
      </c>
      <c r="ADS10" s="109">
        <v>11452557.070000002</v>
      </c>
      <c r="ADT10" s="109">
        <v>6382274.9399999995</v>
      </c>
      <c r="ADU10" s="109">
        <v>36424896.720000006</v>
      </c>
      <c r="ADV10" s="109">
        <v>1061823.99</v>
      </c>
      <c r="ADW10" s="109">
        <v>763417.73999999987</v>
      </c>
      <c r="ADX10" s="109">
        <v>4580101</v>
      </c>
      <c r="ADY10" s="109">
        <v>1940995.85</v>
      </c>
      <c r="ADZ10" s="109">
        <v>1354463.85</v>
      </c>
      <c r="AEA10" s="109">
        <v>255541504.09999999</v>
      </c>
      <c r="AEB10" s="109">
        <v>44421932.359999992</v>
      </c>
      <c r="AEC10" s="109">
        <v>32076480.570000004</v>
      </c>
      <c r="AED10" s="109">
        <v>5668866.4699999997</v>
      </c>
      <c r="AEE10" s="109">
        <v>7217873.8300000001</v>
      </c>
      <c r="AEF10" s="109">
        <v>5687095.1799999988</v>
      </c>
      <c r="AEG10" s="109">
        <v>1463754.8300000005</v>
      </c>
      <c r="AEH10" s="109">
        <v>2242874.66</v>
      </c>
      <c r="AEI10" s="109">
        <v>1515170.4899999998</v>
      </c>
      <c r="AEJ10" s="109">
        <v>3348663.1700000004</v>
      </c>
      <c r="AEK10" s="109">
        <v>3906475.98</v>
      </c>
      <c r="AEL10" s="109">
        <v>4471041.75</v>
      </c>
      <c r="AEM10" s="109">
        <v>2903382.75</v>
      </c>
      <c r="AEN10" s="109">
        <v>1209038.74</v>
      </c>
      <c r="AEO10" s="109">
        <v>2931561.32</v>
      </c>
      <c r="AEP10" s="109">
        <v>6809888.4899999984</v>
      </c>
      <c r="AEQ10" s="109">
        <v>1495978.4500000002</v>
      </c>
      <c r="AER10" s="109">
        <v>10416455.84</v>
      </c>
      <c r="AES10" s="109">
        <v>1321012.57</v>
      </c>
      <c r="AET10" s="109">
        <v>15930320.109999999</v>
      </c>
      <c r="AEU10" s="109">
        <v>100978042.54000001</v>
      </c>
      <c r="AEV10" s="109">
        <v>5916538.8100000005</v>
      </c>
      <c r="AEW10" s="109">
        <v>4373128.17</v>
      </c>
      <c r="AEX10" s="109">
        <v>1429556.88</v>
      </c>
      <c r="AEY10" s="109">
        <v>3618292.04</v>
      </c>
      <c r="AEZ10" s="109">
        <v>8131757.2399999993</v>
      </c>
      <c r="AFA10" s="109">
        <v>1309735.7699999998</v>
      </c>
      <c r="AFB10" s="109">
        <v>3938258.9400000004</v>
      </c>
      <c r="AFC10" s="109">
        <v>1509358.85</v>
      </c>
      <c r="AFD10" s="109">
        <v>632052.28</v>
      </c>
      <c r="AFE10" s="109">
        <v>48290475.520000003</v>
      </c>
      <c r="AFF10" s="109">
        <v>14066933.499999998</v>
      </c>
      <c r="AFG10" s="109">
        <v>1927527.6000000003</v>
      </c>
      <c r="AFH10" s="109">
        <v>811485.83000000007</v>
      </c>
      <c r="AFI10" s="109">
        <v>2286924.8899999997</v>
      </c>
      <c r="AFJ10" s="109">
        <v>552975.90000000014</v>
      </c>
      <c r="AFK10" s="109">
        <v>573598.04</v>
      </c>
      <c r="AFL10" s="109">
        <v>1388990.01</v>
      </c>
      <c r="AFM10" s="109">
        <v>250550.53000000003</v>
      </c>
      <c r="AFN10" s="109">
        <v>409935.89</v>
      </c>
      <c r="AFO10" s="109">
        <v>745877.34</v>
      </c>
      <c r="AFP10" s="109">
        <v>852023.75</v>
      </c>
      <c r="AFQ10" s="109">
        <v>1660190.3499999999</v>
      </c>
      <c r="AFR10" s="109">
        <v>45289441.5</v>
      </c>
      <c r="AFS10" s="109">
        <v>3588292.8200000003</v>
      </c>
      <c r="AFT10" s="109">
        <v>1572011.7699999993</v>
      </c>
      <c r="AFU10" s="109">
        <v>889378.72999999986</v>
      </c>
      <c r="AFV10" s="109">
        <v>1027371.1</v>
      </c>
      <c r="AFW10" s="109">
        <v>486418.56000000011</v>
      </c>
      <c r="AFX10" s="109">
        <v>355523.60000000003</v>
      </c>
      <c r="AFY10" s="109">
        <v>1631396.2200000004</v>
      </c>
      <c r="AFZ10" s="109">
        <v>1082500.3600000001</v>
      </c>
      <c r="AGA10" s="109">
        <v>514014.16999999993</v>
      </c>
      <c r="AGB10" s="109">
        <v>1240673.95</v>
      </c>
      <c r="AGC10" s="109">
        <v>389360.94999999995</v>
      </c>
      <c r="AGD10" s="109">
        <v>51885380.449999988</v>
      </c>
      <c r="AGE10" s="109">
        <v>1188756.0400000003</v>
      </c>
      <c r="AGF10" s="109">
        <v>1588662.39</v>
      </c>
      <c r="AGG10" s="109">
        <v>1839773.3699999999</v>
      </c>
      <c r="AGH10" s="109">
        <v>6876824.290000001</v>
      </c>
      <c r="AGI10" s="109">
        <v>5019408.2700000005</v>
      </c>
      <c r="AGJ10" s="109">
        <v>613149.99</v>
      </c>
      <c r="AGK10" s="109">
        <v>1473774.39</v>
      </c>
      <c r="AGL10" s="109">
        <v>1042260.0800000001</v>
      </c>
      <c r="AGM10" s="109">
        <v>1446961.5</v>
      </c>
      <c r="AGN10" s="109">
        <v>1230666.1199999999</v>
      </c>
      <c r="AGO10" s="109">
        <v>73171470.150000006</v>
      </c>
      <c r="AGP10" s="109">
        <v>8094236.0500000007</v>
      </c>
      <c r="AGQ10" s="109">
        <v>619010.92000000016</v>
      </c>
      <c r="AGR10" s="109">
        <v>333177.64</v>
      </c>
      <c r="AGS10" s="109">
        <v>2182031.54</v>
      </c>
      <c r="AGT10" s="109">
        <v>648753.85</v>
      </c>
      <c r="AGU10" s="109">
        <v>201306.81999999998</v>
      </c>
      <c r="AGV10" s="109">
        <v>701693.99999999988</v>
      </c>
      <c r="AGW10" s="109">
        <v>260601862.70999986</v>
      </c>
      <c r="AGX10" s="109">
        <v>106642069.59000002</v>
      </c>
      <c r="AGY10" s="109">
        <v>1596541.3699999999</v>
      </c>
      <c r="AGZ10" s="109">
        <v>4163420.6600000006</v>
      </c>
      <c r="AHA10" s="109">
        <v>9530302.1499999985</v>
      </c>
      <c r="AHB10" s="109">
        <v>1455850.43</v>
      </c>
      <c r="AHC10" s="109">
        <v>971296.20000000007</v>
      </c>
      <c r="AHD10" s="109">
        <v>2836438.98</v>
      </c>
      <c r="AHE10" s="109">
        <v>473679.94999999995</v>
      </c>
      <c r="AHF10" s="109">
        <v>4386334.8800000008</v>
      </c>
      <c r="AHG10" s="109">
        <v>5644165.9300000006</v>
      </c>
      <c r="AHH10" s="109">
        <v>1584182.36</v>
      </c>
      <c r="AHI10" s="109">
        <v>2169010.4600000004</v>
      </c>
      <c r="AHJ10" s="109">
        <v>3538373.0999999996</v>
      </c>
      <c r="AHK10" s="109">
        <v>2771202.1400000006</v>
      </c>
      <c r="AHL10" s="109">
        <v>2488423.94</v>
      </c>
      <c r="AHM10" s="109">
        <v>1635711.76</v>
      </c>
      <c r="AHN10" s="109">
        <v>25736826.969999999</v>
      </c>
      <c r="AHO10" s="109">
        <v>1080630.1200000001</v>
      </c>
      <c r="AHP10" s="109">
        <v>582723.78999999992</v>
      </c>
      <c r="AHQ10" s="109">
        <v>980023.40999999992</v>
      </c>
      <c r="AHR10" s="109">
        <v>3056247.310000001</v>
      </c>
      <c r="AHS10" s="109">
        <v>434427.7</v>
      </c>
      <c r="AHT10" s="109">
        <v>460789.46</v>
      </c>
      <c r="AHU10" s="109">
        <v>0</v>
      </c>
      <c r="AHV10" s="109">
        <v>0</v>
      </c>
      <c r="AHW10" s="109">
        <f t="shared" si="0"/>
        <v>14088896918.687019</v>
      </c>
    </row>
    <row r="11" spans="1:907" x14ac:dyDescent="0.6">
      <c r="A11" s="279">
        <v>10</v>
      </c>
      <c r="B11" s="253" t="s">
        <v>9903</v>
      </c>
      <c r="C11" s="99" t="s">
        <v>9904</v>
      </c>
      <c r="D11" s="109">
        <v>13404150.08</v>
      </c>
      <c r="E11" s="109">
        <v>272653.28999999998</v>
      </c>
      <c r="F11" s="109">
        <v>228922.60000000015</v>
      </c>
      <c r="G11" s="109">
        <v>57391.69</v>
      </c>
      <c r="H11" s="109">
        <v>1256020.95</v>
      </c>
      <c r="I11" s="109">
        <v>408634.27000000008</v>
      </c>
      <c r="J11" s="109">
        <v>1852745.8</v>
      </c>
      <c r="K11" s="109">
        <v>1729257.3499999999</v>
      </c>
      <c r="L11" s="109">
        <v>477081.28</v>
      </c>
      <c r="M11" s="109">
        <v>76704.299999999988</v>
      </c>
      <c r="N11" s="109">
        <v>287521.34999999998</v>
      </c>
      <c r="O11" s="109">
        <v>31509.47</v>
      </c>
      <c r="P11" s="109">
        <v>2133439.6599999997</v>
      </c>
      <c r="Q11" s="109">
        <v>129414.37999999999</v>
      </c>
      <c r="R11" s="109">
        <v>48679</v>
      </c>
      <c r="S11" s="109">
        <v>102607.28</v>
      </c>
      <c r="T11" s="109">
        <v>1575732.21</v>
      </c>
      <c r="U11" s="109">
        <v>57448.13</v>
      </c>
      <c r="V11" s="109">
        <v>267</v>
      </c>
      <c r="W11" s="109">
        <v>71778611.400000006</v>
      </c>
      <c r="X11" s="109">
        <v>2229371.66</v>
      </c>
      <c r="Y11" s="109">
        <v>1553395.26</v>
      </c>
      <c r="Z11" s="109">
        <v>4767905.84</v>
      </c>
      <c r="AA11" s="109">
        <v>3903812.1500000004</v>
      </c>
      <c r="AB11" s="109">
        <v>1753911.15</v>
      </c>
      <c r="AC11" s="109">
        <v>1606483</v>
      </c>
      <c r="AD11" s="109">
        <v>12960959.970000001</v>
      </c>
      <c r="AE11" s="109">
        <v>5460289.4100000001</v>
      </c>
      <c r="AF11" s="109">
        <v>757675.06</v>
      </c>
      <c r="AG11" s="109">
        <v>2516989.81</v>
      </c>
      <c r="AH11" s="109">
        <v>6418211.3600000003</v>
      </c>
      <c r="AI11" s="109">
        <v>10081702.07</v>
      </c>
      <c r="AJ11" s="109">
        <v>14307687.869999999</v>
      </c>
      <c r="AK11" s="109">
        <v>307467.18</v>
      </c>
      <c r="AL11" s="109">
        <v>-8182.07</v>
      </c>
      <c r="AM11" s="109">
        <v>4175</v>
      </c>
      <c r="AN11" s="109">
        <v>5885032.4800000004</v>
      </c>
      <c r="AO11" s="109">
        <v>30931.9</v>
      </c>
      <c r="AP11" s="109">
        <v>2220394.23</v>
      </c>
      <c r="AQ11" s="109">
        <v>2018714.2999999998</v>
      </c>
      <c r="AR11" s="109">
        <v>725180.11</v>
      </c>
      <c r="AS11" s="109">
        <v>1758191.82</v>
      </c>
      <c r="AT11" s="109">
        <v>25937.919999999998</v>
      </c>
      <c r="AU11" s="109">
        <v>809928.49</v>
      </c>
      <c r="AV11" s="109">
        <v>0</v>
      </c>
      <c r="AW11" s="109">
        <v>18307</v>
      </c>
      <c r="AX11" s="109">
        <v>32164</v>
      </c>
      <c r="AY11" s="109">
        <v>51383.5</v>
      </c>
      <c r="AZ11" s="109">
        <v>35668</v>
      </c>
      <c r="BA11" s="109">
        <v>18493</v>
      </c>
      <c r="BB11" s="109">
        <v>39265.5</v>
      </c>
      <c r="BC11" s="109">
        <v>0</v>
      </c>
      <c r="BD11" s="109">
        <v>5088</v>
      </c>
      <c r="BE11" s="109">
        <v>10634</v>
      </c>
      <c r="BF11" s="109">
        <v>12316</v>
      </c>
      <c r="BG11" s="109">
        <v>4848</v>
      </c>
      <c r="BH11" s="109">
        <v>500</v>
      </c>
      <c r="BI11" s="109">
        <v>0</v>
      </c>
      <c r="BJ11" s="109">
        <v>1128702.2300000002</v>
      </c>
      <c r="BK11" s="109">
        <v>1001436.13</v>
      </c>
      <c r="BL11" s="109">
        <v>35055.490000000005</v>
      </c>
      <c r="BM11" s="109">
        <v>0</v>
      </c>
      <c r="BN11" s="109">
        <v>111093.99</v>
      </c>
      <c r="BO11" s="109">
        <v>91346.44</v>
      </c>
      <c r="BP11" s="109">
        <v>4500</v>
      </c>
      <c r="BQ11" s="109">
        <v>0</v>
      </c>
      <c r="BR11" s="109">
        <v>0</v>
      </c>
      <c r="BS11" s="109">
        <v>25486.75</v>
      </c>
      <c r="BT11" s="109">
        <v>39726.600000000006</v>
      </c>
      <c r="BU11" s="109">
        <v>51500</v>
      </c>
      <c r="BV11" s="109">
        <v>35837</v>
      </c>
      <c r="BW11" s="109">
        <v>25112</v>
      </c>
      <c r="BX11" s="109">
        <v>16066</v>
      </c>
      <c r="BY11" s="109">
        <v>1302</v>
      </c>
      <c r="BZ11" s="109">
        <v>23075</v>
      </c>
      <c r="CA11" s="109">
        <v>1215228.27</v>
      </c>
      <c r="CB11" s="109">
        <v>309538</v>
      </c>
      <c r="CC11" s="109">
        <v>1077186.7</v>
      </c>
      <c r="CD11" s="109">
        <v>250727.86</v>
      </c>
      <c r="CE11" s="109">
        <v>20780</v>
      </c>
      <c r="CF11" s="109">
        <v>5500</v>
      </c>
      <c r="CG11" s="109">
        <v>292750.67</v>
      </c>
      <c r="CH11" s="109">
        <v>4420162.8499999996</v>
      </c>
      <c r="CI11" s="109">
        <v>72078</v>
      </c>
      <c r="CJ11" s="109">
        <v>837658.78</v>
      </c>
      <c r="CK11" s="109">
        <v>20765.599999999999</v>
      </c>
      <c r="CL11" s="109">
        <v>59024.68</v>
      </c>
      <c r="CM11" s="109">
        <v>82234</v>
      </c>
      <c r="CN11" s="109">
        <v>21625</v>
      </c>
      <c r="CO11" s="109">
        <v>161639.5</v>
      </c>
      <c r="CP11" s="109">
        <v>5500</v>
      </c>
      <c r="CQ11" s="109">
        <v>155595</v>
      </c>
      <c r="CR11" s="109">
        <v>15058.5</v>
      </c>
      <c r="CS11" s="109">
        <v>681592.5</v>
      </c>
      <c r="CT11" s="109">
        <v>40378.75</v>
      </c>
      <c r="CU11" s="109">
        <v>7254270.1200000001</v>
      </c>
      <c r="CV11" s="109">
        <v>358473.29</v>
      </c>
      <c r="CW11" s="109">
        <v>681240.69</v>
      </c>
      <c r="CX11" s="109">
        <v>44166.99</v>
      </c>
      <c r="CY11" s="109">
        <v>33459.39</v>
      </c>
      <c r="CZ11" s="109">
        <v>2763021.87</v>
      </c>
      <c r="DA11" s="109">
        <v>1785656.29</v>
      </c>
      <c r="DB11" s="109">
        <v>461090.52</v>
      </c>
      <c r="DC11" s="109">
        <v>3174523.45</v>
      </c>
      <c r="DD11" s="109">
        <v>51889122.18</v>
      </c>
      <c r="DE11" s="109">
        <v>34149.999999999985</v>
      </c>
      <c r="DF11" s="109">
        <v>47975.74</v>
      </c>
      <c r="DG11" s="109">
        <v>1249084.0000000005</v>
      </c>
      <c r="DH11" s="109">
        <v>1933583.4899999995</v>
      </c>
      <c r="DI11" s="109">
        <v>1216843.4099999997</v>
      </c>
      <c r="DJ11" s="109">
        <v>96346.63</v>
      </c>
      <c r="DK11" s="109">
        <v>58353.5</v>
      </c>
      <c r="DL11" s="109">
        <v>5936155.7599999998</v>
      </c>
      <c r="DM11" s="109">
        <v>281880.08</v>
      </c>
      <c r="DN11" s="109">
        <v>227412.18999999997</v>
      </c>
      <c r="DO11" s="109">
        <v>26973.35</v>
      </c>
      <c r="DP11" s="109">
        <v>75121.149999999994</v>
      </c>
      <c r="DQ11" s="109">
        <v>132415.79999999999</v>
      </c>
      <c r="DR11" s="109">
        <v>1894364.9700000002</v>
      </c>
      <c r="DS11" s="109">
        <v>132353.5</v>
      </c>
      <c r="DT11" s="109">
        <v>1176289.75</v>
      </c>
      <c r="DU11" s="109">
        <v>1391158.79</v>
      </c>
      <c r="DV11" s="109">
        <v>30500</v>
      </c>
      <c r="DW11" s="109">
        <v>180178</v>
      </c>
      <c r="DX11" s="109">
        <v>961437.81</v>
      </c>
      <c r="DY11" s="109">
        <v>67127</v>
      </c>
      <c r="DZ11" s="109">
        <v>239006</v>
      </c>
      <c r="EA11" s="109">
        <v>478698.75</v>
      </c>
      <c r="EB11" s="109">
        <v>17033</v>
      </c>
      <c r="EC11" s="109">
        <v>19038</v>
      </c>
      <c r="ED11" s="109">
        <v>97761</v>
      </c>
      <c r="EE11" s="109">
        <v>10959.75</v>
      </c>
      <c r="EF11" s="109">
        <v>110778.89</v>
      </c>
      <c r="EG11" s="109">
        <v>134848.75</v>
      </c>
      <c r="EH11" s="109">
        <v>40697</v>
      </c>
      <c r="EI11" s="109">
        <v>30547</v>
      </c>
      <c r="EJ11" s="109">
        <v>24789</v>
      </c>
      <c r="EK11" s="109">
        <v>83938</v>
      </c>
      <c r="EL11" s="109">
        <v>82777.3</v>
      </c>
      <c r="EM11" s="109">
        <v>32809.25</v>
      </c>
      <c r="EN11" s="109">
        <v>41439</v>
      </c>
      <c r="EO11" s="109">
        <v>212574.66999999993</v>
      </c>
      <c r="EP11" s="109">
        <v>0</v>
      </c>
      <c r="EQ11" s="109">
        <v>22212.25</v>
      </c>
      <c r="ER11" s="109">
        <v>181230.5</v>
      </c>
      <c r="ES11" s="109">
        <v>43531.5</v>
      </c>
      <c r="ET11" s="109">
        <v>10500</v>
      </c>
      <c r="EU11" s="109">
        <v>5366</v>
      </c>
      <c r="EV11" s="109">
        <v>300</v>
      </c>
      <c r="EW11" s="109">
        <v>0</v>
      </c>
      <c r="EX11" s="109">
        <v>3153827.79</v>
      </c>
      <c r="EY11" s="109">
        <v>408894</v>
      </c>
      <c r="EZ11" s="109">
        <v>403890.27</v>
      </c>
      <c r="FA11" s="109">
        <v>360323</v>
      </c>
      <c r="FB11" s="109">
        <v>1059350.8500000001</v>
      </c>
      <c r="FC11" s="109">
        <v>867785.5</v>
      </c>
      <c r="FD11" s="109">
        <v>400960</v>
      </c>
      <c r="FE11" s="109">
        <v>364554</v>
      </c>
      <c r="FF11" s="109">
        <v>611623</v>
      </c>
      <c r="FG11" s="109">
        <v>262603</v>
      </c>
      <c r="FH11" s="109">
        <v>483152.22</v>
      </c>
      <c r="FI11" s="109">
        <v>347930</v>
      </c>
      <c r="FJ11" s="109">
        <v>261114.18</v>
      </c>
      <c r="FK11" s="109">
        <v>181580.7</v>
      </c>
      <c r="FL11" s="109">
        <v>19953</v>
      </c>
      <c r="FM11" s="109">
        <v>39996.75</v>
      </c>
      <c r="FN11" s="109">
        <v>120174.5</v>
      </c>
      <c r="FO11" s="109">
        <v>248209</v>
      </c>
      <c r="FP11" s="109">
        <v>14500</v>
      </c>
      <c r="FQ11" s="109">
        <v>981</v>
      </c>
      <c r="FR11" s="109">
        <v>2885490.3</v>
      </c>
      <c r="FS11" s="109">
        <v>0</v>
      </c>
      <c r="FT11" s="109">
        <v>29835.8</v>
      </c>
      <c r="FU11" s="109">
        <v>58838</v>
      </c>
      <c r="FV11" s="109">
        <v>81821.930000000008</v>
      </c>
      <c r="FW11" s="109">
        <v>63799</v>
      </c>
      <c r="FX11" s="109">
        <v>-498.04999999999563</v>
      </c>
      <c r="FY11" s="109">
        <v>260579.3</v>
      </c>
      <c r="FZ11" s="109">
        <v>15458</v>
      </c>
      <c r="GA11" s="109">
        <v>83166.75</v>
      </c>
      <c r="GB11" s="109">
        <v>111121.56</v>
      </c>
      <c r="GC11" s="109">
        <v>52398.499999999993</v>
      </c>
      <c r="GD11" s="109">
        <v>13053</v>
      </c>
      <c r="GE11" s="109">
        <v>3584</v>
      </c>
      <c r="GF11" s="109">
        <v>605623.55000000005</v>
      </c>
      <c r="GG11" s="109">
        <v>8163</v>
      </c>
      <c r="GH11" s="109">
        <v>81685</v>
      </c>
      <c r="GI11" s="109">
        <v>25000</v>
      </c>
      <c r="GJ11" s="109">
        <v>37484</v>
      </c>
      <c r="GK11" s="109">
        <v>99828</v>
      </c>
      <c r="GL11" s="109">
        <v>1812</v>
      </c>
      <c r="GM11" s="109">
        <v>88924.5</v>
      </c>
      <c r="GN11" s="109">
        <v>62260</v>
      </c>
      <c r="GO11" s="109">
        <v>0</v>
      </c>
      <c r="GP11" s="109">
        <v>1998</v>
      </c>
      <c r="GQ11" s="109">
        <v>0</v>
      </c>
      <c r="GR11" s="109">
        <v>298191.09999999998</v>
      </c>
      <c r="GS11" s="109">
        <v>49400</v>
      </c>
      <c r="GT11" s="109">
        <v>580</v>
      </c>
      <c r="GU11" s="109">
        <v>21000</v>
      </c>
      <c r="GV11" s="109">
        <v>0</v>
      </c>
      <c r="GW11" s="109">
        <v>142709</v>
      </c>
      <c r="GX11" s="109">
        <v>36813</v>
      </c>
      <c r="GY11" s="109">
        <v>21505</v>
      </c>
      <c r="GZ11" s="109">
        <v>1711293</v>
      </c>
      <c r="HA11" s="109">
        <v>0</v>
      </c>
      <c r="HB11" s="109">
        <v>272312</v>
      </c>
      <c r="HC11" s="109">
        <v>1114464</v>
      </c>
      <c r="HD11" s="109">
        <v>8132280.370000001</v>
      </c>
      <c r="HE11" s="109">
        <v>706348.77</v>
      </c>
      <c r="HF11" s="109">
        <v>1589368.75</v>
      </c>
      <c r="HG11" s="109">
        <v>2823928.44</v>
      </c>
      <c r="HH11" s="109">
        <v>2450279.7599999998</v>
      </c>
      <c r="HI11" s="109">
        <v>4607046.07</v>
      </c>
      <c r="HJ11" s="109">
        <v>178330</v>
      </c>
      <c r="HK11" s="109">
        <v>0</v>
      </c>
      <c r="HL11" s="109">
        <v>4889196.18</v>
      </c>
      <c r="HM11" s="109">
        <v>1353000</v>
      </c>
      <c r="HN11" s="109">
        <v>795017.96</v>
      </c>
      <c r="HO11" s="109">
        <v>6170773.3300000001</v>
      </c>
      <c r="HP11" s="109">
        <v>364578</v>
      </c>
      <c r="HQ11" s="109">
        <v>776015</v>
      </c>
      <c r="HR11" s="109">
        <v>3472061.4000000004</v>
      </c>
      <c r="HS11" s="109">
        <v>803829.54</v>
      </c>
      <c r="HT11" s="109">
        <v>1150806.24</v>
      </c>
      <c r="HU11" s="109">
        <v>781992.83000000007</v>
      </c>
      <c r="HV11" s="109">
        <v>58767.6</v>
      </c>
      <c r="HW11" s="109">
        <v>152369</v>
      </c>
      <c r="HX11" s="109">
        <v>409961</v>
      </c>
      <c r="HY11" s="109">
        <v>9601</v>
      </c>
      <c r="HZ11" s="109">
        <v>1665596.3800000001</v>
      </c>
      <c r="IA11" s="109">
        <v>274139.59999999998</v>
      </c>
      <c r="IB11" s="109">
        <v>56522.75</v>
      </c>
      <c r="IC11" s="109">
        <v>217402.15</v>
      </c>
      <c r="ID11" s="109">
        <v>103670.91</v>
      </c>
      <c r="IE11" s="109">
        <v>754048.05</v>
      </c>
      <c r="IF11" s="109">
        <v>0</v>
      </c>
      <c r="IG11" s="109">
        <v>277838.7</v>
      </c>
      <c r="IH11" s="109">
        <v>0</v>
      </c>
      <c r="II11" s="109">
        <v>0</v>
      </c>
      <c r="IJ11" s="109">
        <v>1844003.6800000002</v>
      </c>
      <c r="IK11" s="109">
        <v>1067358.17</v>
      </c>
      <c r="IL11" s="109">
        <v>338744.05</v>
      </c>
      <c r="IM11" s="109">
        <v>178465.59999999998</v>
      </c>
      <c r="IN11" s="109">
        <v>398103.11</v>
      </c>
      <c r="IO11" s="109">
        <v>8552.25</v>
      </c>
      <c r="IP11" s="109">
        <v>148724</v>
      </c>
      <c r="IQ11" s="109">
        <v>27362.519999999997</v>
      </c>
      <c r="IR11" s="109">
        <v>40451</v>
      </c>
      <c r="IS11" s="109">
        <v>101626</v>
      </c>
      <c r="IT11" s="109">
        <v>358243.2</v>
      </c>
      <c r="IU11" s="109">
        <v>3817294.9500000011</v>
      </c>
      <c r="IV11" s="109">
        <v>920279</v>
      </c>
      <c r="IW11" s="109">
        <v>682469.76</v>
      </c>
      <c r="IX11" s="109">
        <v>268927.61</v>
      </c>
      <c r="IY11" s="109">
        <v>2129526.2000000002</v>
      </c>
      <c r="IZ11" s="109">
        <v>18911</v>
      </c>
      <c r="JA11" s="109">
        <v>87103</v>
      </c>
      <c r="JB11" s="109">
        <v>6700</v>
      </c>
      <c r="JC11" s="109">
        <v>290168</v>
      </c>
      <c r="JD11" s="109">
        <v>299434</v>
      </c>
      <c r="JE11" s="109">
        <v>1296880</v>
      </c>
      <c r="JF11" s="109">
        <v>1007960</v>
      </c>
      <c r="JG11" s="109">
        <v>488890.5</v>
      </c>
      <c r="JH11" s="109">
        <v>139310</v>
      </c>
      <c r="JI11" s="109">
        <v>134258</v>
      </c>
      <c r="JJ11" s="109">
        <v>145100</v>
      </c>
      <c r="JK11" s="109">
        <v>30000</v>
      </c>
      <c r="JL11" s="109">
        <v>80000</v>
      </c>
      <c r="JM11" s="109">
        <v>292022.15000000002</v>
      </c>
      <c r="JN11" s="109">
        <v>36500</v>
      </c>
      <c r="JO11" s="109">
        <v>0</v>
      </c>
      <c r="JP11" s="109">
        <v>23597.68</v>
      </c>
      <c r="JQ11" s="109">
        <v>19500</v>
      </c>
      <c r="JR11" s="109">
        <v>8124.89</v>
      </c>
      <c r="JS11" s="109">
        <v>0</v>
      </c>
      <c r="JT11" s="109">
        <v>16313245</v>
      </c>
      <c r="JU11" s="109">
        <v>6806051.3499999996</v>
      </c>
      <c r="JV11" s="109">
        <v>2901478.2600000002</v>
      </c>
      <c r="JW11" s="109">
        <v>287645.44999999995</v>
      </c>
      <c r="JX11" s="109">
        <v>568919.20000000007</v>
      </c>
      <c r="JY11" s="109">
        <v>96423</v>
      </c>
      <c r="JZ11" s="109">
        <v>731512.63</v>
      </c>
      <c r="KA11" s="109">
        <v>5654217.6399999997</v>
      </c>
      <c r="KB11" s="109">
        <v>634264.47999999963</v>
      </c>
      <c r="KC11" s="109">
        <v>222261.78</v>
      </c>
      <c r="KD11" s="109">
        <v>113000.00000000001</v>
      </c>
      <c r="KE11" s="109">
        <v>1865520.56</v>
      </c>
      <c r="KF11" s="109">
        <v>369.82999999999993</v>
      </c>
      <c r="KG11" s="109">
        <v>76831.39</v>
      </c>
      <c r="KH11" s="109">
        <v>0</v>
      </c>
      <c r="KI11" s="109">
        <v>91283.6</v>
      </c>
      <c r="KJ11" s="109">
        <v>14057169.789999999</v>
      </c>
      <c r="KK11" s="109">
        <v>3516621.16</v>
      </c>
      <c r="KL11" s="109">
        <v>442964</v>
      </c>
      <c r="KM11" s="109">
        <v>2321572.7999999998</v>
      </c>
      <c r="KN11" s="109">
        <v>1670120.53</v>
      </c>
      <c r="KO11" s="109">
        <v>2131510.5099999998</v>
      </c>
      <c r="KP11" s="109">
        <v>2279844.1100000003</v>
      </c>
      <c r="KQ11" s="109">
        <v>139810.70000000001</v>
      </c>
      <c r="KR11" s="109">
        <v>1435553.08</v>
      </c>
      <c r="KS11" s="109">
        <v>6213960.2100000018</v>
      </c>
      <c r="KT11" s="109">
        <v>924253.38</v>
      </c>
      <c r="KU11" s="109">
        <v>1279549.99</v>
      </c>
      <c r="KV11" s="109">
        <v>9133296.0700000003</v>
      </c>
      <c r="KW11" s="109">
        <v>1016872.0800000001</v>
      </c>
      <c r="KX11" s="109">
        <v>1949816.9100000001</v>
      </c>
      <c r="KY11" s="109">
        <v>26451514.419999998</v>
      </c>
      <c r="KZ11" s="109">
        <v>965204.76</v>
      </c>
      <c r="LA11" s="109">
        <v>4721307.4900000012</v>
      </c>
      <c r="LB11" s="109">
        <v>1493739.6600000001</v>
      </c>
      <c r="LC11" s="109">
        <v>3246856.89</v>
      </c>
      <c r="LD11" s="109">
        <v>1293162.9100000001</v>
      </c>
      <c r="LE11" s="109">
        <v>389815.26</v>
      </c>
      <c r="LF11" s="109">
        <v>84891.22</v>
      </c>
      <c r="LG11" s="109">
        <v>1225302.7899999998</v>
      </c>
      <c r="LH11" s="109">
        <v>146936.25999999998</v>
      </c>
      <c r="LI11" s="109">
        <v>8878033.6899999995</v>
      </c>
      <c r="LJ11" s="109">
        <v>3801672.8200000003</v>
      </c>
      <c r="LK11" s="109">
        <v>3908620.23</v>
      </c>
      <c r="LL11" s="109">
        <v>2510627.64</v>
      </c>
      <c r="LM11" s="109">
        <v>294764.58</v>
      </c>
      <c r="LN11" s="109">
        <v>1415495</v>
      </c>
      <c r="LO11" s="109">
        <v>508159</v>
      </c>
      <c r="LP11" s="109">
        <v>1113929.8500000001</v>
      </c>
      <c r="LQ11" s="109">
        <v>18791</v>
      </c>
      <c r="LR11" s="109">
        <v>1752566.22</v>
      </c>
      <c r="LS11" s="109">
        <v>585902.6</v>
      </c>
      <c r="LT11" s="109">
        <v>9612340.379999999</v>
      </c>
      <c r="LU11" s="109">
        <v>14427.89</v>
      </c>
      <c r="LV11" s="109">
        <v>1449</v>
      </c>
      <c r="LW11" s="109">
        <v>71403217.5</v>
      </c>
      <c r="LX11" s="109">
        <v>5611640.9500000002</v>
      </c>
      <c r="LY11" s="109">
        <v>4543704.53</v>
      </c>
      <c r="LZ11" s="109">
        <v>1672476.71</v>
      </c>
      <c r="MA11" s="109">
        <v>42801.5</v>
      </c>
      <c r="MB11" s="109">
        <v>219588.97</v>
      </c>
      <c r="MC11" s="109">
        <v>191403</v>
      </c>
      <c r="MD11" s="109">
        <v>51162</v>
      </c>
      <c r="ME11" s="109">
        <v>382326.29</v>
      </c>
      <c r="MF11" s="109">
        <v>36742.160000000003</v>
      </c>
      <c r="MG11" s="109">
        <v>546389.9</v>
      </c>
      <c r="MH11" s="109">
        <v>30189.75</v>
      </c>
      <c r="MI11" s="109">
        <v>14816863.060000001</v>
      </c>
      <c r="MJ11" s="109">
        <v>2915012.36</v>
      </c>
      <c r="MK11" s="109">
        <v>335577.57999999996</v>
      </c>
      <c r="ML11" s="109">
        <v>1354196.77</v>
      </c>
      <c r="MM11" s="109">
        <v>835313.59</v>
      </c>
      <c r="MN11" s="109">
        <v>16371319.030000001</v>
      </c>
      <c r="MO11" s="109">
        <v>9622836.2200000007</v>
      </c>
      <c r="MP11" s="109">
        <v>1117941.57</v>
      </c>
      <c r="MQ11" s="109">
        <v>4362388.6400000006</v>
      </c>
      <c r="MR11" s="109">
        <v>1382040.81</v>
      </c>
      <c r="MS11" s="109">
        <v>1678959.09</v>
      </c>
      <c r="MT11" s="109">
        <v>1785715.3399999999</v>
      </c>
      <c r="MU11" s="109">
        <v>7196675.7599999998</v>
      </c>
      <c r="MV11" s="109">
        <v>1518149.96</v>
      </c>
      <c r="MW11" s="109">
        <v>2402895.3600000003</v>
      </c>
      <c r="MX11" s="109">
        <v>216038.97</v>
      </c>
      <c r="MY11" s="109">
        <v>997800</v>
      </c>
      <c r="MZ11" s="109">
        <v>439338.68</v>
      </c>
      <c r="NA11" s="109">
        <v>548796.06000000006</v>
      </c>
      <c r="NB11" s="109">
        <v>2439276</v>
      </c>
      <c r="NC11" s="109">
        <v>1490646.66</v>
      </c>
      <c r="ND11" s="109">
        <v>31427</v>
      </c>
      <c r="NE11" s="109">
        <v>66047.5</v>
      </c>
      <c r="NF11" s="109">
        <v>14498866.699999999</v>
      </c>
      <c r="NG11" s="109">
        <v>5291936.0199999996</v>
      </c>
      <c r="NH11" s="109">
        <v>1057886.97</v>
      </c>
      <c r="NI11" s="109">
        <v>7916511.3000000007</v>
      </c>
      <c r="NJ11" s="109">
        <v>1012242.7</v>
      </c>
      <c r="NK11" s="109">
        <v>6255512.04</v>
      </c>
      <c r="NL11" s="109">
        <v>3532222.4</v>
      </c>
      <c r="NM11" s="109">
        <v>1380072</v>
      </c>
      <c r="NN11" s="109">
        <v>24452</v>
      </c>
      <c r="NO11" s="109">
        <v>855392.76</v>
      </c>
      <c r="NP11" s="109">
        <v>3207503.5</v>
      </c>
      <c r="NQ11" s="109">
        <v>511440.58999999997</v>
      </c>
      <c r="NR11" s="109">
        <v>12665424.08</v>
      </c>
      <c r="NS11" s="109">
        <v>3449855.76</v>
      </c>
      <c r="NT11" s="109">
        <v>3750037.9099999997</v>
      </c>
      <c r="NU11" s="109">
        <v>3499855.14</v>
      </c>
      <c r="NV11" s="109">
        <v>3370733.1</v>
      </c>
      <c r="NW11" s="109">
        <v>256815.1</v>
      </c>
      <c r="NX11" s="109">
        <v>873749.62</v>
      </c>
      <c r="NY11" s="109">
        <v>2849251.7099999995</v>
      </c>
      <c r="NZ11" s="109">
        <v>870700.26000000013</v>
      </c>
      <c r="OA11" s="109">
        <v>197940.87</v>
      </c>
      <c r="OB11" s="109">
        <v>120561</v>
      </c>
      <c r="OC11" s="109">
        <v>125744.93</v>
      </c>
      <c r="OD11" s="109">
        <v>1451267.7099999997</v>
      </c>
      <c r="OE11" s="109">
        <v>41172</v>
      </c>
      <c r="OF11" s="109">
        <v>19998385.77</v>
      </c>
      <c r="OG11" s="109">
        <v>7537705.5100000016</v>
      </c>
      <c r="OH11" s="109">
        <v>585029.13</v>
      </c>
      <c r="OI11" s="109">
        <v>4845509.5199999996</v>
      </c>
      <c r="OJ11" s="109">
        <v>1424571.84</v>
      </c>
      <c r="OK11" s="109">
        <v>1188782.0799999998</v>
      </c>
      <c r="OL11" s="109">
        <v>3196244.89</v>
      </c>
      <c r="OM11" s="109">
        <v>227549.46</v>
      </c>
      <c r="ON11" s="109">
        <v>1824737.92</v>
      </c>
      <c r="OO11" s="109">
        <v>6797382.9299999988</v>
      </c>
      <c r="OP11" s="109">
        <v>1455722.55</v>
      </c>
      <c r="OQ11" s="109">
        <v>12788634.550000001</v>
      </c>
      <c r="OR11" s="109">
        <v>723208</v>
      </c>
      <c r="OS11" s="109">
        <v>2491024</v>
      </c>
      <c r="OT11" s="109">
        <v>0</v>
      </c>
      <c r="OU11" s="109">
        <v>7158606.9700000007</v>
      </c>
      <c r="OV11" s="109">
        <v>936720.21</v>
      </c>
      <c r="OW11" s="109">
        <v>2567214.16</v>
      </c>
      <c r="OX11" s="109">
        <v>819281.2</v>
      </c>
      <c r="OY11" s="109">
        <v>5044551.18</v>
      </c>
      <c r="OZ11" s="109">
        <v>2048851.71</v>
      </c>
      <c r="PA11" s="109">
        <v>1818450.35</v>
      </c>
      <c r="PB11" s="109">
        <v>323526</v>
      </c>
      <c r="PC11" s="109">
        <v>542614</v>
      </c>
      <c r="PD11" s="109">
        <v>139513.5</v>
      </c>
      <c r="PE11" s="109">
        <v>14635</v>
      </c>
      <c r="PF11" s="109">
        <v>26315.5</v>
      </c>
      <c r="PG11" s="109">
        <v>2500</v>
      </c>
      <c r="PH11" s="109">
        <v>54104</v>
      </c>
      <c r="PI11" s="109">
        <v>96431.09</v>
      </c>
      <c r="PJ11" s="109">
        <v>56397</v>
      </c>
      <c r="PK11" s="109">
        <v>23150</v>
      </c>
      <c r="PL11" s="109">
        <v>0</v>
      </c>
      <c r="PM11" s="109">
        <v>3952.64</v>
      </c>
      <c r="PN11" s="109">
        <v>25604</v>
      </c>
      <c r="PO11" s="109">
        <v>30588.799999999999</v>
      </c>
      <c r="PP11" s="109">
        <v>11250</v>
      </c>
      <c r="PQ11" s="109">
        <v>118710.98999999999</v>
      </c>
      <c r="PR11" s="109">
        <v>0</v>
      </c>
      <c r="PS11" s="109">
        <v>0</v>
      </c>
      <c r="PT11" s="109">
        <v>0</v>
      </c>
      <c r="PU11" s="109">
        <v>0</v>
      </c>
      <c r="PV11" s="109">
        <v>4489612.57</v>
      </c>
      <c r="PW11" s="109">
        <v>23558</v>
      </c>
      <c r="PX11" s="109">
        <v>12038.75</v>
      </c>
      <c r="PY11" s="109">
        <v>47740.990000000005</v>
      </c>
      <c r="PZ11" s="109">
        <v>157664.56</v>
      </c>
      <c r="QA11" s="109">
        <v>10904.5</v>
      </c>
      <c r="QB11" s="109">
        <v>96797.5</v>
      </c>
      <c r="QC11" s="109">
        <v>16700</v>
      </c>
      <c r="QD11" s="109">
        <v>71283.5</v>
      </c>
      <c r="QE11" s="109">
        <v>3296</v>
      </c>
      <c r="QF11" s="109">
        <v>56582.67</v>
      </c>
      <c r="QG11" s="109">
        <v>23717</v>
      </c>
      <c r="QH11" s="109">
        <v>11640</v>
      </c>
      <c r="QI11" s="109">
        <v>17682</v>
      </c>
      <c r="QJ11" s="109">
        <v>5500</v>
      </c>
      <c r="QK11" s="109">
        <v>42090</v>
      </c>
      <c r="QL11" s="109">
        <v>10716.29</v>
      </c>
      <c r="QM11" s="109">
        <v>5632</v>
      </c>
      <c r="QN11" s="109">
        <v>3500</v>
      </c>
      <c r="QO11" s="109">
        <v>41649</v>
      </c>
      <c r="QP11" s="109">
        <v>97967</v>
      </c>
      <c r="QQ11" s="109">
        <v>35126.18</v>
      </c>
      <c r="QR11" s="109">
        <v>10204</v>
      </c>
      <c r="QS11" s="109">
        <v>0</v>
      </c>
      <c r="QT11" s="109">
        <v>9491</v>
      </c>
      <c r="QU11" s="109">
        <v>1000</v>
      </c>
      <c r="QV11" s="109">
        <v>448034.37</v>
      </c>
      <c r="QW11" s="109">
        <v>2328</v>
      </c>
      <c r="QX11" s="109">
        <v>95990</v>
      </c>
      <c r="QY11" s="109">
        <v>29862</v>
      </c>
      <c r="QZ11" s="109">
        <v>0</v>
      </c>
      <c r="RA11" s="109">
        <v>55272</v>
      </c>
      <c r="RB11" s="109">
        <v>14527</v>
      </c>
      <c r="RC11" s="109">
        <v>113595</v>
      </c>
      <c r="RD11" s="109">
        <v>75792</v>
      </c>
      <c r="RE11" s="109">
        <v>118165.5</v>
      </c>
      <c r="RF11" s="109">
        <v>4946</v>
      </c>
      <c r="RG11" s="109">
        <v>0</v>
      </c>
      <c r="RH11" s="109">
        <v>0</v>
      </c>
      <c r="RI11" s="109">
        <v>375016.19</v>
      </c>
      <c r="RJ11" s="109">
        <v>19000</v>
      </c>
      <c r="RK11" s="109">
        <v>17866</v>
      </c>
      <c r="RL11" s="109">
        <v>41065.5</v>
      </c>
      <c r="RM11" s="109">
        <v>-10749.29</v>
      </c>
      <c r="RN11" s="109">
        <v>11377.11</v>
      </c>
      <c r="RO11" s="109">
        <v>23506</v>
      </c>
      <c r="RP11" s="109">
        <v>500</v>
      </c>
      <c r="RQ11" s="109">
        <v>17828.5</v>
      </c>
      <c r="RR11" s="109">
        <v>107457.66</v>
      </c>
      <c r="RS11" s="109">
        <v>34373</v>
      </c>
      <c r="RT11" s="109">
        <v>5873</v>
      </c>
      <c r="RU11" s="109">
        <v>19427.5</v>
      </c>
      <c r="RV11" s="109">
        <v>45742</v>
      </c>
      <c r="RW11" s="109">
        <v>10812</v>
      </c>
      <c r="RX11" s="109">
        <v>144711.49</v>
      </c>
      <c r="RY11" s="109">
        <v>17240.5</v>
      </c>
      <c r="RZ11" s="109">
        <v>350</v>
      </c>
      <c r="SA11" s="109">
        <v>0</v>
      </c>
      <c r="SB11" s="109">
        <v>0</v>
      </c>
      <c r="SC11" s="109">
        <v>1037800.7200000001</v>
      </c>
      <c r="SD11" s="109">
        <v>131700</v>
      </c>
      <c r="SE11" s="109">
        <v>428966.35</v>
      </c>
      <c r="SF11" s="109">
        <v>277167.20999999996</v>
      </c>
      <c r="SG11" s="109">
        <v>38144</v>
      </c>
      <c r="SH11" s="109">
        <v>184200</v>
      </c>
      <c r="SI11" s="109">
        <v>141976.04</v>
      </c>
      <c r="SJ11" s="109">
        <v>297486.2</v>
      </c>
      <c r="SK11" s="109">
        <v>42654.239999999998</v>
      </c>
      <c r="SL11" s="109">
        <v>15926</v>
      </c>
      <c r="SM11" s="109">
        <v>122345.97</v>
      </c>
      <c r="SN11" s="109">
        <v>-3304.5599999999995</v>
      </c>
      <c r="SO11" s="109">
        <v>759070.06</v>
      </c>
      <c r="SP11" s="109">
        <v>185417.39</v>
      </c>
      <c r="SQ11" s="109">
        <v>63439</v>
      </c>
      <c r="SR11" s="109">
        <v>21417.129999999994</v>
      </c>
      <c r="SS11" s="109">
        <v>69717.61</v>
      </c>
      <c r="ST11" s="109">
        <v>96043.64</v>
      </c>
      <c r="SU11" s="109">
        <v>101728.02000000002</v>
      </c>
      <c r="SV11" s="109">
        <v>-9317.2999999999884</v>
      </c>
      <c r="SW11" s="109">
        <v>1850780.79</v>
      </c>
      <c r="SX11" s="109">
        <v>82198.429999999993</v>
      </c>
      <c r="SY11" s="109">
        <v>291349.91000000003</v>
      </c>
      <c r="SZ11" s="109">
        <v>183631.78999999998</v>
      </c>
      <c r="TA11" s="109">
        <v>9931.24</v>
      </c>
      <c r="TB11" s="109">
        <v>223341.57</v>
      </c>
      <c r="TC11" s="109">
        <v>9077</v>
      </c>
      <c r="TD11" s="109">
        <v>320976.68</v>
      </c>
      <c r="TE11" s="109">
        <v>17618.849999999999</v>
      </c>
      <c r="TF11" s="109">
        <v>64624.759999999995</v>
      </c>
      <c r="TG11" s="109">
        <v>44969.5</v>
      </c>
      <c r="TH11" s="109">
        <v>212748.56</v>
      </c>
      <c r="TI11" s="109">
        <v>89944.9</v>
      </c>
      <c r="TJ11" s="109">
        <v>89449.25</v>
      </c>
      <c r="TK11" s="109">
        <v>1026710.1499999999</v>
      </c>
      <c r="TL11" s="109">
        <v>25875</v>
      </c>
      <c r="TM11" s="109">
        <v>3686</v>
      </c>
      <c r="TN11" s="109">
        <v>65703.839999999997</v>
      </c>
      <c r="TO11" s="109">
        <v>88922.170000000013</v>
      </c>
      <c r="TP11" s="109">
        <v>25392.6</v>
      </c>
      <c r="TQ11" s="109">
        <v>9719</v>
      </c>
      <c r="TR11" s="109">
        <v>107245.91</v>
      </c>
      <c r="TS11" s="109">
        <v>28057.75</v>
      </c>
      <c r="TT11" s="109">
        <v>54352.770000000004</v>
      </c>
      <c r="TU11" s="109">
        <v>86366.11</v>
      </c>
      <c r="TV11" s="109">
        <v>13105.99</v>
      </c>
      <c r="TW11" s="109">
        <v>29941</v>
      </c>
      <c r="TX11" s="109">
        <v>49352.3</v>
      </c>
      <c r="TY11" s="109">
        <v>18061</v>
      </c>
      <c r="TZ11" s="109">
        <v>25894</v>
      </c>
      <c r="UA11" s="109">
        <v>240266.16999999998</v>
      </c>
      <c r="UB11" s="109">
        <v>21511.03</v>
      </c>
      <c r="UC11" s="109">
        <v>618031.11</v>
      </c>
      <c r="UD11" s="109">
        <v>134896.73999999993</v>
      </c>
      <c r="UE11" s="109">
        <v>103427.80999999997</v>
      </c>
      <c r="UF11" s="109">
        <v>129778.8</v>
      </c>
      <c r="UG11" s="109">
        <v>434266.21</v>
      </c>
      <c r="UH11" s="109">
        <v>913.72</v>
      </c>
      <c r="UI11" s="109">
        <v>0</v>
      </c>
      <c r="UJ11" s="109">
        <v>0</v>
      </c>
      <c r="UK11" s="109">
        <v>44892.5</v>
      </c>
      <c r="UL11" s="109">
        <v>592818.71</v>
      </c>
      <c r="UM11" s="109">
        <v>105942.62</v>
      </c>
      <c r="UN11" s="109">
        <v>17585.16</v>
      </c>
      <c r="UO11" s="109">
        <v>8483</v>
      </c>
      <c r="UP11" s="109">
        <v>87512.42</v>
      </c>
      <c r="UQ11" s="109">
        <v>28801</v>
      </c>
      <c r="UR11" s="109">
        <v>4492346.37</v>
      </c>
      <c r="US11" s="109">
        <v>38988</v>
      </c>
      <c r="UT11" s="109">
        <v>0</v>
      </c>
      <c r="UU11" s="109">
        <v>117133</v>
      </c>
      <c r="UV11" s="109">
        <v>76.16</v>
      </c>
      <c r="UW11" s="109">
        <v>7070</v>
      </c>
      <c r="UX11" s="109">
        <v>58341</v>
      </c>
      <c r="UY11" s="109">
        <v>10347.51</v>
      </c>
      <c r="UZ11" s="109">
        <v>0</v>
      </c>
      <c r="VA11" s="109">
        <v>23597.77</v>
      </c>
      <c r="VB11" s="109">
        <v>0</v>
      </c>
      <c r="VC11" s="109">
        <v>89553</v>
      </c>
      <c r="VD11" s="109">
        <v>49276</v>
      </c>
      <c r="VE11" s="109">
        <v>119777.62</v>
      </c>
      <c r="VF11" s="109">
        <v>2480</v>
      </c>
      <c r="VG11" s="109">
        <v>4908.41</v>
      </c>
      <c r="VH11" s="109">
        <v>57618.55</v>
      </c>
      <c r="VI11" s="109">
        <v>1593</v>
      </c>
      <c r="VJ11" s="109">
        <v>93283.510000000009</v>
      </c>
      <c r="VK11" s="109">
        <v>0</v>
      </c>
      <c r="VL11" s="109">
        <v>38622.79</v>
      </c>
      <c r="VM11" s="109">
        <v>4960</v>
      </c>
      <c r="VN11" s="109">
        <v>1175915.93</v>
      </c>
      <c r="VO11" s="109">
        <v>33643</v>
      </c>
      <c r="VP11" s="109">
        <v>25597.07</v>
      </c>
      <c r="VQ11" s="109">
        <v>27300</v>
      </c>
      <c r="VR11" s="109">
        <v>146642.6</v>
      </c>
      <c r="VS11" s="109">
        <v>169371</v>
      </c>
      <c r="VT11" s="109">
        <v>24973.5</v>
      </c>
      <c r="VU11" s="109">
        <v>3500</v>
      </c>
      <c r="VV11" s="109">
        <v>43231.5</v>
      </c>
      <c r="VW11" s="109">
        <v>110113.25</v>
      </c>
      <c r="VX11" s="109">
        <v>8893.5</v>
      </c>
      <c r="VY11" s="109">
        <v>133281.95000000001</v>
      </c>
      <c r="VZ11" s="109">
        <v>16145</v>
      </c>
      <c r="WA11" s="109">
        <v>33655</v>
      </c>
      <c r="WB11" s="109">
        <v>20940.5</v>
      </c>
      <c r="WC11" s="109">
        <v>6874606.6099999994</v>
      </c>
      <c r="WD11" s="109">
        <v>908885.92999999993</v>
      </c>
      <c r="WE11" s="109">
        <v>632135</v>
      </c>
      <c r="WF11" s="109">
        <v>10192.779999999999</v>
      </c>
      <c r="WG11" s="109">
        <v>19829</v>
      </c>
      <c r="WH11" s="109">
        <v>21867.239999999998</v>
      </c>
      <c r="WI11" s="109">
        <v>677053</v>
      </c>
      <c r="WJ11" s="109">
        <v>333190.80000000005</v>
      </c>
      <c r="WK11" s="109">
        <v>81446</v>
      </c>
      <c r="WL11" s="109">
        <v>265022.42</v>
      </c>
      <c r="WM11" s="109">
        <v>17862</v>
      </c>
      <c r="WN11" s="109">
        <v>129203.76000000001</v>
      </c>
      <c r="WO11" s="109">
        <v>134992.33000000002</v>
      </c>
      <c r="WP11" s="109">
        <v>138514.5</v>
      </c>
      <c r="WQ11" s="109">
        <v>54082</v>
      </c>
      <c r="WR11" s="109">
        <v>229820.29</v>
      </c>
      <c r="WS11" s="109">
        <v>18552.34</v>
      </c>
      <c r="WT11" s="109">
        <v>394460.45</v>
      </c>
      <c r="WU11" s="109">
        <v>181995.81</v>
      </c>
      <c r="WV11" s="109">
        <v>398800.2</v>
      </c>
      <c r="WW11" s="109">
        <v>3058733.0599999996</v>
      </c>
      <c r="WX11" s="109">
        <v>266450.40000000002</v>
      </c>
      <c r="WY11" s="109">
        <v>1882</v>
      </c>
      <c r="WZ11" s="109">
        <v>11297.05</v>
      </c>
      <c r="XA11" s="109">
        <v>521679</v>
      </c>
      <c r="XB11" s="109">
        <v>1080</v>
      </c>
      <c r="XC11" s="109">
        <v>5000</v>
      </c>
      <c r="XD11" s="109">
        <v>34974.400000000001</v>
      </c>
      <c r="XE11" s="109">
        <v>704203.8</v>
      </c>
      <c r="XF11" s="109">
        <v>30354.45</v>
      </c>
      <c r="XG11" s="109">
        <v>7750</v>
      </c>
      <c r="XH11" s="109">
        <v>12647.470000000001</v>
      </c>
      <c r="XI11" s="109">
        <v>38101.5</v>
      </c>
      <c r="XJ11" s="109">
        <v>2116308.96</v>
      </c>
      <c r="XK11" s="109">
        <v>16911.2</v>
      </c>
      <c r="XL11" s="109">
        <v>23746.280000000006</v>
      </c>
      <c r="XM11" s="109">
        <v>171462.23</v>
      </c>
      <c r="XN11" s="109">
        <v>6750.6</v>
      </c>
      <c r="XO11" s="109">
        <v>14479.099999999999</v>
      </c>
      <c r="XP11" s="109">
        <v>146662.34</v>
      </c>
      <c r="XQ11" s="109">
        <v>22560.68</v>
      </c>
      <c r="XR11" s="109">
        <v>19649.5</v>
      </c>
      <c r="XS11" s="109">
        <v>180992.68</v>
      </c>
      <c r="XT11" s="109">
        <v>38058</v>
      </c>
      <c r="XU11" s="109">
        <v>4795.4000000000005</v>
      </c>
      <c r="XV11" s="109">
        <v>0</v>
      </c>
      <c r="XW11" s="109">
        <v>4511.5</v>
      </c>
      <c r="XX11" s="109">
        <v>12800.84</v>
      </c>
      <c r="XY11" s="109">
        <v>0</v>
      </c>
      <c r="XZ11" s="109">
        <v>5782.7</v>
      </c>
      <c r="YA11" s="109">
        <v>1062</v>
      </c>
      <c r="YB11" s="109">
        <v>1879.75</v>
      </c>
      <c r="YC11" s="109">
        <v>6166.25</v>
      </c>
      <c r="YD11" s="109">
        <v>17822.419999999998</v>
      </c>
      <c r="YE11" s="109">
        <v>8712.65</v>
      </c>
      <c r="YF11" s="109">
        <v>21293.7</v>
      </c>
      <c r="YG11" s="109">
        <v>2167244.4500000002</v>
      </c>
      <c r="YH11" s="109">
        <v>31639</v>
      </c>
      <c r="YI11" s="109">
        <v>111505.5</v>
      </c>
      <c r="YJ11" s="109">
        <v>18713.25</v>
      </c>
      <c r="YK11" s="109">
        <v>349501</v>
      </c>
      <c r="YL11" s="109">
        <v>96133.25</v>
      </c>
      <c r="YM11" s="109">
        <v>37609</v>
      </c>
      <c r="YN11" s="109">
        <v>15825</v>
      </c>
      <c r="YO11" s="109">
        <v>-34313.330000000016</v>
      </c>
      <c r="YP11" s="109">
        <v>44818</v>
      </c>
      <c r="YQ11" s="109">
        <v>112199.05</v>
      </c>
      <c r="YR11" s="109">
        <v>54851.75</v>
      </c>
      <c r="YS11" s="109">
        <v>14087</v>
      </c>
      <c r="YT11" s="109">
        <v>91247</v>
      </c>
      <c r="YU11" s="109">
        <v>9183</v>
      </c>
      <c r="YV11" s="109">
        <v>0</v>
      </c>
      <c r="YW11" s="109">
        <v>0</v>
      </c>
      <c r="YX11" s="109">
        <v>1276531.01</v>
      </c>
      <c r="YY11" s="109">
        <v>6297</v>
      </c>
      <c r="YZ11" s="109">
        <v>4000</v>
      </c>
      <c r="ZA11" s="109">
        <v>0</v>
      </c>
      <c r="ZB11" s="109">
        <v>38163</v>
      </c>
      <c r="ZC11" s="109">
        <v>7937</v>
      </c>
      <c r="ZD11" s="109">
        <v>71830</v>
      </c>
      <c r="ZE11" s="109">
        <v>71550.510000000038</v>
      </c>
      <c r="ZF11" s="109">
        <v>31374</v>
      </c>
      <c r="ZG11" s="109">
        <v>-869.75</v>
      </c>
      <c r="ZH11" s="109">
        <v>14810.25</v>
      </c>
      <c r="ZI11" s="109">
        <v>5462</v>
      </c>
      <c r="ZJ11" s="109">
        <v>20972</v>
      </c>
      <c r="ZK11" s="109">
        <v>8732</v>
      </c>
      <c r="ZL11" s="109">
        <v>10227.390000000001</v>
      </c>
      <c r="ZM11" s="109">
        <v>64296.5</v>
      </c>
      <c r="ZN11" s="109">
        <v>321235.68</v>
      </c>
      <c r="ZO11" s="109">
        <v>82659</v>
      </c>
      <c r="ZP11" s="109">
        <v>27000</v>
      </c>
      <c r="ZQ11" s="109">
        <v>167921</v>
      </c>
      <c r="ZR11" s="109">
        <v>46230.999999999993</v>
      </c>
      <c r="ZS11" s="109">
        <v>0</v>
      </c>
      <c r="ZT11" s="109">
        <v>17565</v>
      </c>
      <c r="ZU11" s="109">
        <v>789</v>
      </c>
      <c r="ZV11" s="109">
        <v>60886</v>
      </c>
      <c r="ZW11" s="109">
        <v>36991</v>
      </c>
      <c r="ZX11" s="109">
        <v>15289</v>
      </c>
      <c r="ZY11" s="109">
        <v>0</v>
      </c>
      <c r="ZZ11" s="109">
        <v>0</v>
      </c>
      <c r="AAA11" s="109">
        <v>1672</v>
      </c>
      <c r="AAB11" s="109">
        <v>37742.75</v>
      </c>
      <c r="AAC11" s="109">
        <v>6796.5</v>
      </c>
      <c r="AAD11" s="109">
        <v>287089</v>
      </c>
      <c r="AAE11" s="109">
        <v>12603.5</v>
      </c>
      <c r="AAF11" s="109">
        <v>9604</v>
      </c>
      <c r="AAG11" s="109">
        <v>7200</v>
      </c>
      <c r="AAH11" s="109">
        <v>6500</v>
      </c>
      <c r="AAI11" s="109">
        <v>2520</v>
      </c>
      <c r="AAJ11" s="109">
        <v>89748.02</v>
      </c>
      <c r="AAK11" s="109">
        <v>0</v>
      </c>
      <c r="AAL11" s="109">
        <v>63672.800000000003</v>
      </c>
      <c r="AAM11" s="109">
        <v>10358</v>
      </c>
      <c r="AAN11" s="109">
        <v>8712</v>
      </c>
      <c r="AAO11" s="109">
        <v>660</v>
      </c>
      <c r="AAP11" s="109">
        <v>15284</v>
      </c>
      <c r="AAQ11" s="109">
        <v>458204.71</v>
      </c>
      <c r="AAR11" s="109">
        <v>17150.75</v>
      </c>
      <c r="AAS11" s="109">
        <v>16128.520000000004</v>
      </c>
      <c r="AAT11" s="109">
        <v>10349.67</v>
      </c>
      <c r="AAU11" s="109">
        <v>0</v>
      </c>
      <c r="AAV11" s="109">
        <v>3660.2400000000052</v>
      </c>
      <c r="AAW11" s="109">
        <v>0</v>
      </c>
      <c r="AAX11" s="109">
        <v>10000</v>
      </c>
      <c r="AAY11" s="109">
        <v>40245.500000000029</v>
      </c>
      <c r="AAZ11" s="109">
        <v>16000</v>
      </c>
      <c r="ABA11" s="109">
        <v>-3.637978807091713E-12</v>
      </c>
      <c r="ABB11" s="109">
        <v>0</v>
      </c>
      <c r="ABC11" s="109">
        <v>12500</v>
      </c>
      <c r="ABD11" s="109">
        <v>12742</v>
      </c>
      <c r="ABE11" s="109">
        <v>24913.280000000013</v>
      </c>
      <c r="ABF11" s="109">
        <v>0</v>
      </c>
      <c r="ABG11" s="109">
        <v>11161.5</v>
      </c>
      <c r="ABH11" s="109">
        <v>0</v>
      </c>
      <c r="ABI11" s="109">
        <v>0</v>
      </c>
      <c r="ABJ11" s="109">
        <v>120360</v>
      </c>
      <c r="ABK11" s="109">
        <v>66500</v>
      </c>
      <c r="ABL11" s="109">
        <v>15800</v>
      </c>
      <c r="ABM11" s="109">
        <v>0</v>
      </c>
      <c r="ABN11" s="109">
        <v>12000</v>
      </c>
      <c r="ABO11" s="109">
        <v>6070</v>
      </c>
      <c r="ABP11" s="109">
        <v>0</v>
      </c>
      <c r="ABQ11" s="109">
        <v>5274764.95</v>
      </c>
      <c r="ABR11" s="109">
        <v>887068</v>
      </c>
      <c r="ABS11" s="109">
        <v>139064.75</v>
      </c>
      <c r="ABT11" s="109">
        <v>438285.73</v>
      </c>
      <c r="ABU11" s="109">
        <v>235959.66999999998</v>
      </c>
      <c r="ABV11" s="109">
        <v>2329376</v>
      </c>
      <c r="ABW11" s="109">
        <v>334763.5</v>
      </c>
      <c r="ABX11" s="109">
        <v>194058.75</v>
      </c>
      <c r="ABY11" s="109">
        <v>149033.79999999999</v>
      </c>
      <c r="ABZ11" s="109">
        <v>34255281.439999998</v>
      </c>
      <c r="ACA11" s="109">
        <v>11531540.369999999</v>
      </c>
      <c r="ACB11" s="109">
        <v>7130478.2800000003</v>
      </c>
      <c r="ACC11" s="109">
        <v>976514</v>
      </c>
      <c r="ACD11" s="109">
        <v>3613437.7600000002</v>
      </c>
      <c r="ACE11" s="109">
        <v>7822108.2000000002</v>
      </c>
      <c r="ACF11" s="109">
        <v>1089224</v>
      </c>
      <c r="ACG11" s="109">
        <v>1921630.7</v>
      </c>
      <c r="ACH11" s="109">
        <v>1207778.78</v>
      </c>
      <c r="ACI11" s="109">
        <v>3065116</v>
      </c>
      <c r="ACJ11" s="109">
        <v>504987.5</v>
      </c>
      <c r="ACK11" s="109">
        <v>4585610.2</v>
      </c>
      <c r="ACL11" s="109">
        <v>122288.02</v>
      </c>
      <c r="ACM11" s="109">
        <v>100640.75</v>
      </c>
      <c r="ACN11" s="109">
        <v>270268</v>
      </c>
      <c r="ACO11" s="109">
        <v>6500</v>
      </c>
      <c r="ACP11" s="109">
        <v>16956</v>
      </c>
      <c r="ACQ11" s="109">
        <v>38737.449999999997</v>
      </c>
      <c r="ACR11" s="109">
        <v>2099516.2199999997</v>
      </c>
      <c r="ACS11" s="109">
        <v>1017414.94</v>
      </c>
      <c r="ACT11" s="109">
        <v>458665.57999999996</v>
      </c>
      <c r="ACU11" s="109">
        <v>439190</v>
      </c>
      <c r="ACV11" s="109">
        <v>91337</v>
      </c>
      <c r="ACW11" s="109">
        <v>32210</v>
      </c>
      <c r="ACX11" s="109">
        <v>4318060.88</v>
      </c>
      <c r="ACY11" s="109">
        <v>4960942.0800000001</v>
      </c>
      <c r="ACZ11" s="109">
        <v>95058.75</v>
      </c>
      <c r="ADA11" s="109">
        <v>46373</v>
      </c>
      <c r="ADB11" s="109">
        <v>39709</v>
      </c>
      <c r="ADC11" s="109">
        <v>68305.25</v>
      </c>
      <c r="ADD11" s="109">
        <v>0</v>
      </c>
      <c r="ADE11" s="109">
        <v>0</v>
      </c>
      <c r="ADF11" s="109">
        <v>0</v>
      </c>
      <c r="ADG11" s="109">
        <v>0</v>
      </c>
      <c r="ADH11" s="109">
        <v>7585145.04</v>
      </c>
      <c r="ADI11" s="109">
        <v>9539642.9400000013</v>
      </c>
      <c r="ADJ11" s="109">
        <v>770675.34</v>
      </c>
      <c r="ADK11" s="109">
        <v>753413.22</v>
      </c>
      <c r="ADL11" s="109">
        <v>2790768.2199999997</v>
      </c>
      <c r="ADM11" s="109">
        <v>494031.5</v>
      </c>
      <c r="ADN11" s="109">
        <v>1799234.4500000002</v>
      </c>
      <c r="ADO11" s="109">
        <v>282682.79000000004</v>
      </c>
      <c r="ADP11" s="109">
        <v>885974.51</v>
      </c>
      <c r="ADQ11" s="109">
        <v>42448590.910000004</v>
      </c>
      <c r="ADR11" s="109">
        <v>1473928.9</v>
      </c>
      <c r="ADS11" s="109">
        <v>2371230.5</v>
      </c>
      <c r="ADT11" s="109">
        <v>1245313</v>
      </c>
      <c r="ADU11" s="109">
        <v>33139535.350000001</v>
      </c>
      <c r="ADV11" s="109">
        <v>2178467.9899999998</v>
      </c>
      <c r="ADW11" s="109">
        <v>1250383.5900000001</v>
      </c>
      <c r="ADX11" s="109">
        <v>5709071.4699999997</v>
      </c>
      <c r="ADY11" s="109">
        <v>270955.64999999991</v>
      </c>
      <c r="ADZ11" s="109">
        <v>2092213.1600000001</v>
      </c>
      <c r="AEA11" s="109">
        <v>17734766.080000002</v>
      </c>
      <c r="AEB11" s="109">
        <v>17315976.16</v>
      </c>
      <c r="AEC11" s="109">
        <v>2655232.14</v>
      </c>
      <c r="AED11" s="109">
        <v>1621334.8099999998</v>
      </c>
      <c r="AEE11" s="109">
        <v>5433408.4399999995</v>
      </c>
      <c r="AEF11" s="109">
        <v>7817586.3500000006</v>
      </c>
      <c r="AEG11" s="109">
        <v>925969.41999999993</v>
      </c>
      <c r="AEH11" s="109">
        <v>2906671.9</v>
      </c>
      <c r="AEI11" s="109">
        <v>741469.5</v>
      </c>
      <c r="AEJ11" s="109">
        <v>1084683.0899999999</v>
      </c>
      <c r="AEK11" s="109">
        <v>5127614.37</v>
      </c>
      <c r="AEL11" s="109">
        <v>1146513.8899999999</v>
      </c>
      <c r="AEM11" s="109">
        <v>886798.64999999991</v>
      </c>
      <c r="AEN11" s="109">
        <v>1554227.6</v>
      </c>
      <c r="AEO11" s="109">
        <v>608193.67999999993</v>
      </c>
      <c r="AEP11" s="109">
        <v>43121528.440000005</v>
      </c>
      <c r="AEQ11" s="109">
        <v>689241.19</v>
      </c>
      <c r="AER11" s="109">
        <v>1193030.3500000001</v>
      </c>
      <c r="AES11" s="109">
        <v>3838956.17</v>
      </c>
      <c r="AET11" s="109">
        <v>4958423.3899999997</v>
      </c>
      <c r="AEU11" s="109">
        <v>2270287.2200000002</v>
      </c>
      <c r="AEV11" s="109">
        <v>2437711.7400000002</v>
      </c>
      <c r="AEW11" s="109">
        <v>1488208.74</v>
      </c>
      <c r="AEX11" s="109">
        <v>1515957.1099999999</v>
      </c>
      <c r="AEY11" s="109">
        <v>1300605.1499999999</v>
      </c>
      <c r="AEZ11" s="109">
        <v>694430.1</v>
      </c>
      <c r="AFA11" s="109">
        <v>273267.7</v>
      </c>
      <c r="AFB11" s="109">
        <v>46200.17</v>
      </c>
      <c r="AFC11" s="109">
        <v>217665.44</v>
      </c>
      <c r="AFD11" s="109">
        <v>39365.19</v>
      </c>
      <c r="AFE11" s="109">
        <v>433010.94999999995</v>
      </c>
      <c r="AFF11" s="109">
        <v>328627.26</v>
      </c>
      <c r="AFG11" s="109">
        <v>83027.02</v>
      </c>
      <c r="AFH11" s="109">
        <v>0</v>
      </c>
      <c r="AFI11" s="109">
        <v>2397</v>
      </c>
      <c r="AFJ11" s="109">
        <v>6000</v>
      </c>
      <c r="AFK11" s="109">
        <v>9481.19</v>
      </c>
      <c r="AFL11" s="109">
        <v>15917.6</v>
      </c>
      <c r="AFM11" s="109">
        <v>50</v>
      </c>
      <c r="AFN11" s="109">
        <v>3426</v>
      </c>
      <c r="AFO11" s="109">
        <v>0</v>
      </c>
      <c r="AFP11" s="109">
        <v>0</v>
      </c>
      <c r="AFQ11" s="109">
        <v>7732</v>
      </c>
      <c r="AFR11" s="109">
        <v>5211204.6500000004</v>
      </c>
      <c r="AFS11" s="109">
        <v>398697.05</v>
      </c>
      <c r="AFT11" s="109">
        <v>114356.84</v>
      </c>
      <c r="AFU11" s="109">
        <v>33736</v>
      </c>
      <c r="AFV11" s="109">
        <v>12162</v>
      </c>
      <c r="AFW11" s="109">
        <v>0</v>
      </c>
      <c r="AFX11" s="109">
        <v>0</v>
      </c>
      <c r="AFY11" s="109">
        <v>576588</v>
      </c>
      <c r="AFZ11" s="109">
        <v>4007.25</v>
      </c>
      <c r="AGA11" s="109">
        <v>159</v>
      </c>
      <c r="AGB11" s="109">
        <v>58469.25</v>
      </c>
      <c r="AGC11" s="109">
        <v>593</v>
      </c>
      <c r="AGD11" s="109">
        <v>268474.56</v>
      </c>
      <c r="AGE11" s="109">
        <v>13769.5</v>
      </c>
      <c r="AGF11" s="109">
        <v>36227.279999999999</v>
      </c>
      <c r="AGG11" s="109">
        <v>32943.17</v>
      </c>
      <c r="AGH11" s="109">
        <v>21703.19</v>
      </c>
      <c r="AGI11" s="109">
        <v>30292.91</v>
      </c>
      <c r="AGJ11" s="109">
        <v>3815.13</v>
      </c>
      <c r="AGK11" s="109">
        <v>9869.68</v>
      </c>
      <c r="AGL11" s="109">
        <v>36751.67</v>
      </c>
      <c r="AGM11" s="109">
        <v>169045.53999999998</v>
      </c>
      <c r="AGN11" s="109">
        <v>140762.12</v>
      </c>
      <c r="AGO11" s="109">
        <v>1015550.78</v>
      </c>
      <c r="AGP11" s="109">
        <v>90598.27</v>
      </c>
      <c r="AGQ11" s="109">
        <v>9880</v>
      </c>
      <c r="AGR11" s="109">
        <v>59385.25</v>
      </c>
      <c r="AGS11" s="109">
        <v>15548</v>
      </c>
      <c r="AGT11" s="109">
        <v>11714</v>
      </c>
      <c r="AGU11" s="109">
        <v>46103</v>
      </c>
      <c r="AGV11" s="109">
        <v>0</v>
      </c>
      <c r="AGW11" s="109">
        <v>11521342.300000001</v>
      </c>
      <c r="AGX11" s="109">
        <v>3223158.5999999996</v>
      </c>
      <c r="AGY11" s="109">
        <v>0</v>
      </c>
      <c r="AGZ11" s="109">
        <v>452314.82999999996</v>
      </c>
      <c r="AHA11" s="109">
        <v>1066531.27</v>
      </c>
      <c r="AHB11" s="109">
        <v>723184.17999999993</v>
      </c>
      <c r="AHC11" s="109">
        <v>302648.78000000003</v>
      </c>
      <c r="AHD11" s="109">
        <v>200096.97999999998</v>
      </c>
      <c r="AHE11" s="109">
        <v>0</v>
      </c>
      <c r="AHF11" s="109">
        <v>379066.6</v>
      </c>
      <c r="AHG11" s="109">
        <v>1342600.59</v>
      </c>
      <c r="AHH11" s="109">
        <v>112803.42</v>
      </c>
      <c r="AHI11" s="109">
        <v>56896.29</v>
      </c>
      <c r="AHJ11" s="109">
        <v>901005.16000000015</v>
      </c>
      <c r="AHK11" s="109">
        <v>361315.93</v>
      </c>
      <c r="AHL11" s="109">
        <v>1238295.81</v>
      </c>
      <c r="AHM11" s="109">
        <v>241550.5</v>
      </c>
      <c r="AHN11" s="109">
        <v>1162642.8500000001</v>
      </c>
      <c r="AHO11" s="109">
        <v>13565</v>
      </c>
      <c r="AHP11" s="109">
        <v>35389.699999999997</v>
      </c>
      <c r="AHQ11" s="109">
        <v>44051</v>
      </c>
      <c r="AHR11" s="109">
        <v>628185</v>
      </c>
      <c r="AHS11" s="109">
        <v>52915.58</v>
      </c>
      <c r="AHT11" s="109">
        <v>109092</v>
      </c>
      <c r="AHU11" s="109">
        <v>0</v>
      </c>
      <c r="AHV11" s="109">
        <v>0</v>
      </c>
      <c r="AHW11" s="109">
        <f t="shared" si="0"/>
        <v>1277940489.7900002</v>
      </c>
    </row>
    <row r="12" spans="1:907" x14ac:dyDescent="0.6">
      <c r="A12" s="279">
        <v>11</v>
      </c>
      <c r="B12" s="253" t="s">
        <v>9905</v>
      </c>
      <c r="C12" s="99" t="s">
        <v>9906</v>
      </c>
      <c r="D12" s="109">
        <v>464774671.75</v>
      </c>
      <c r="E12" s="109">
        <v>7426127.8100000005</v>
      </c>
      <c r="F12" s="109">
        <v>12396435.039999999</v>
      </c>
      <c r="G12" s="109">
        <v>1602487.43</v>
      </c>
      <c r="H12" s="109">
        <v>49777518.359999999</v>
      </c>
      <c r="I12" s="109">
        <v>15588906.029999999</v>
      </c>
      <c r="J12" s="109">
        <v>137838808.21000001</v>
      </c>
      <c r="K12" s="109">
        <v>11977226.640000001</v>
      </c>
      <c r="L12" s="109">
        <v>11758862.220000001</v>
      </c>
      <c r="M12" s="109">
        <v>11592430.969999997</v>
      </c>
      <c r="N12" s="109">
        <v>3886889.0400000005</v>
      </c>
      <c r="O12" s="109">
        <v>5321645.4300000006</v>
      </c>
      <c r="P12" s="109">
        <v>67873499.370000005</v>
      </c>
      <c r="Q12" s="109">
        <v>3001800.04</v>
      </c>
      <c r="R12" s="109">
        <v>2218370.08</v>
      </c>
      <c r="S12" s="109">
        <v>14619237.970000001</v>
      </c>
      <c r="T12" s="109">
        <v>15151261.25</v>
      </c>
      <c r="U12" s="109">
        <v>1206898.1299999999</v>
      </c>
      <c r="V12" s="109">
        <v>809608.99</v>
      </c>
      <c r="W12" s="109">
        <v>583958672.24000001</v>
      </c>
      <c r="X12" s="109">
        <v>30208038.18</v>
      </c>
      <c r="Y12" s="109">
        <v>4698169.34</v>
      </c>
      <c r="Z12" s="109">
        <v>35322291.710000008</v>
      </c>
      <c r="AA12" s="109">
        <v>15435999.85</v>
      </c>
      <c r="AB12" s="109">
        <v>8930040.3499999996</v>
      </c>
      <c r="AC12" s="109">
        <v>7140416.0399999991</v>
      </c>
      <c r="AD12" s="109">
        <v>121218014.03000002</v>
      </c>
      <c r="AE12" s="109">
        <v>19690649.699999999</v>
      </c>
      <c r="AF12" s="109">
        <v>4394418.37</v>
      </c>
      <c r="AG12" s="109">
        <v>32466617.399999999</v>
      </c>
      <c r="AH12" s="109">
        <v>10443254.439999999</v>
      </c>
      <c r="AI12" s="109">
        <v>99297975.239999995</v>
      </c>
      <c r="AJ12" s="109">
        <v>24957245.809999999</v>
      </c>
      <c r="AK12" s="109">
        <v>4460275.0899999989</v>
      </c>
      <c r="AL12" s="109">
        <v>1867570.6099999985</v>
      </c>
      <c r="AM12" s="109">
        <v>3633200.1</v>
      </c>
      <c r="AN12" s="109">
        <v>24187903.290000003</v>
      </c>
      <c r="AO12" s="109">
        <v>25354592.969999999</v>
      </c>
      <c r="AP12" s="109">
        <v>11974415.919999998</v>
      </c>
      <c r="AQ12" s="109">
        <v>3762401.8000000007</v>
      </c>
      <c r="AR12" s="109">
        <v>3900763.26</v>
      </c>
      <c r="AS12" s="109">
        <v>2533552.4</v>
      </c>
      <c r="AT12" s="109">
        <v>724581.9700000002</v>
      </c>
      <c r="AU12" s="109">
        <v>106773131.31</v>
      </c>
      <c r="AV12" s="109">
        <v>1356458.8699999999</v>
      </c>
      <c r="AW12" s="109">
        <v>978462.6</v>
      </c>
      <c r="AX12" s="109">
        <v>2274137.2000000002</v>
      </c>
      <c r="AY12" s="109">
        <v>6266336.5099999998</v>
      </c>
      <c r="AZ12" s="109">
        <v>8787912.3200000003</v>
      </c>
      <c r="BA12" s="109">
        <v>2110792.6799999997</v>
      </c>
      <c r="BB12" s="109">
        <v>3818169.62</v>
      </c>
      <c r="BC12" s="109">
        <v>1386513.01</v>
      </c>
      <c r="BD12" s="109">
        <v>1855196.43</v>
      </c>
      <c r="BE12" s="109">
        <v>1235384.7</v>
      </c>
      <c r="BF12" s="109">
        <v>1492817.62</v>
      </c>
      <c r="BG12" s="109">
        <v>29543095.949999999</v>
      </c>
      <c r="BH12" s="109">
        <v>5031297.8099999996</v>
      </c>
      <c r="BI12" s="109">
        <v>849402.22</v>
      </c>
      <c r="BJ12" s="109">
        <v>65755318.190000005</v>
      </c>
      <c r="BK12" s="109">
        <v>64793379.179999992</v>
      </c>
      <c r="BL12" s="109">
        <v>8052101.0700000003</v>
      </c>
      <c r="BM12" s="109">
        <v>3168036.35</v>
      </c>
      <c r="BN12" s="109">
        <v>3398539.42</v>
      </c>
      <c r="BO12" s="109">
        <v>2830478.7</v>
      </c>
      <c r="BP12" s="109">
        <v>8367676.8899999997</v>
      </c>
      <c r="BQ12" s="109">
        <v>1589738.1</v>
      </c>
      <c r="BR12" s="109">
        <v>746846.39</v>
      </c>
      <c r="BS12" s="109">
        <v>97236493.75</v>
      </c>
      <c r="BT12" s="109">
        <v>5586831.9399999995</v>
      </c>
      <c r="BU12" s="109">
        <v>1932194.72</v>
      </c>
      <c r="BV12" s="109">
        <v>4891633.63</v>
      </c>
      <c r="BW12" s="109">
        <v>3415853.49</v>
      </c>
      <c r="BX12" s="109">
        <v>2761652.15</v>
      </c>
      <c r="BY12" s="109">
        <v>1670225.2500000002</v>
      </c>
      <c r="BZ12" s="109">
        <v>4768222.2100000009</v>
      </c>
      <c r="CA12" s="109">
        <v>57371844.379999995</v>
      </c>
      <c r="CB12" s="109">
        <v>5930384.2400000002</v>
      </c>
      <c r="CC12" s="109">
        <v>14513059.790000003</v>
      </c>
      <c r="CD12" s="109">
        <v>19218187.170000002</v>
      </c>
      <c r="CE12" s="109">
        <v>1996616.13</v>
      </c>
      <c r="CF12" s="109">
        <v>1954276.3399999999</v>
      </c>
      <c r="CG12" s="109">
        <v>6177119.3499999996</v>
      </c>
      <c r="CH12" s="109">
        <v>228532311.58000004</v>
      </c>
      <c r="CI12" s="109">
        <v>5736389.5</v>
      </c>
      <c r="CJ12" s="109">
        <v>25011649.119999997</v>
      </c>
      <c r="CK12" s="109">
        <v>1736697</v>
      </c>
      <c r="CL12" s="109">
        <v>2243281.5100000002</v>
      </c>
      <c r="CM12" s="109">
        <v>2012579.07</v>
      </c>
      <c r="CN12" s="109">
        <v>2354815.64</v>
      </c>
      <c r="CO12" s="109">
        <v>9265757.4499999993</v>
      </c>
      <c r="CP12" s="109">
        <v>947171</v>
      </c>
      <c r="CQ12" s="109">
        <v>2381933.0499999998</v>
      </c>
      <c r="CR12" s="109">
        <v>1412834.25</v>
      </c>
      <c r="CS12" s="109">
        <v>3530162.84</v>
      </c>
      <c r="CT12" s="109">
        <v>1852261.31</v>
      </c>
      <c r="CU12" s="109">
        <v>100966077.72</v>
      </c>
      <c r="CV12" s="109">
        <v>3587111.72</v>
      </c>
      <c r="CW12" s="109">
        <v>3767430.28</v>
      </c>
      <c r="CX12" s="109">
        <v>4503850.88</v>
      </c>
      <c r="CY12" s="109">
        <v>1000521.8300000001</v>
      </c>
      <c r="CZ12" s="109">
        <v>7875881.7300000004</v>
      </c>
      <c r="DA12" s="109">
        <v>3746043.6900000004</v>
      </c>
      <c r="DB12" s="109">
        <v>2447111.58</v>
      </c>
      <c r="DC12" s="109">
        <v>74751131.75</v>
      </c>
      <c r="DD12" s="109">
        <v>269376953.50999993</v>
      </c>
      <c r="DE12" s="109">
        <v>8719495.209999999</v>
      </c>
      <c r="DF12" s="109">
        <v>6895129.3499999996</v>
      </c>
      <c r="DG12" s="109">
        <v>28168062.440000001</v>
      </c>
      <c r="DH12" s="109">
        <v>43163385.790000007</v>
      </c>
      <c r="DI12" s="109">
        <v>47407280.719999999</v>
      </c>
      <c r="DJ12" s="109">
        <v>67035565.059999995</v>
      </c>
      <c r="DK12" s="109">
        <v>2051620.42</v>
      </c>
      <c r="DL12" s="109">
        <v>356464956.66000003</v>
      </c>
      <c r="DM12" s="109">
        <v>4633759.1800000006</v>
      </c>
      <c r="DN12" s="109">
        <v>4600668.7200000007</v>
      </c>
      <c r="DO12" s="109">
        <v>4884312.53</v>
      </c>
      <c r="DP12" s="109">
        <v>6920062.1200000001</v>
      </c>
      <c r="DQ12" s="109">
        <v>3202011.54</v>
      </c>
      <c r="DR12" s="109">
        <v>11552279.279999999</v>
      </c>
      <c r="DS12" s="109">
        <v>2643863</v>
      </c>
      <c r="DT12" s="109">
        <v>12940661.949999997</v>
      </c>
      <c r="DU12" s="109">
        <v>73282943.00000003</v>
      </c>
      <c r="DV12" s="109">
        <v>6210076.2699999996</v>
      </c>
      <c r="DW12" s="109">
        <v>36033039.18</v>
      </c>
      <c r="DX12" s="109">
        <v>32009703.990000006</v>
      </c>
      <c r="DY12" s="109">
        <v>5830738.2599999998</v>
      </c>
      <c r="DZ12" s="109">
        <v>14158183.5</v>
      </c>
      <c r="EA12" s="109">
        <v>10224022.260000002</v>
      </c>
      <c r="EB12" s="109">
        <v>6493391.1600000001</v>
      </c>
      <c r="EC12" s="109">
        <v>3884724.88</v>
      </c>
      <c r="ED12" s="109">
        <v>4812471.8499999996</v>
      </c>
      <c r="EE12" s="109">
        <v>19533789.719999999</v>
      </c>
      <c r="EF12" s="109">
        <v>62050018.060000002</v>
      </c>
      <c r="EG12" s="109">
        <v>53340437.090000004</v>
      </c>
      <c r="EH12" s="109">
        <v>2115467.5</v>
      </c>
      <c r="EI12" s="109">
        <v>5207068.16</v>
      </c>
      <c r="EJ12" s="109">
        <v>2670373.2000000002</v>
      </c>
      <c r="EK12" s="109">
        <v>8426144.5600000005</v>
      </c>
      <c r="EL12" s="109">
        <v>14309968.25</v>
      </c>
      <c r="EM12" s="109">
        <v>1654590.65</v>
      </c>
      <c r="EN12" s="109">
        <v>2575113.4700000002</v>
      </c>
      <c r="EO12" s="109">
        <v>131200700.51000002</v>
      </c>
      <c r="EP12" s="109">
        <v>4695560.43</v>
      </c>
      <c r="EQ12" s="109">
        <v>2943658.3499999996</v>
      </c>
      <c r="ER12" s="109">
        <v>5073230.6400000015</v>
      </c>
      <c r="ES12" s="109">
        <v>1335831.56</v>
      </c>
      <c r="ET12" s="109">
        <v>3573401.88</v>
      </c>
      <c r="EU12" s="109">
        <v>4187138.56</v>
      </c>
      <c r="EV12" s="109">
        <v>7424109.5599999996</v>
      </c>
      <c r="EW12" s="109">
        <v>1310127.3800000001</v>
      </c>
      <c r="EX12" s="109">
        <v>100323494.14999999</v>
      </c>
      <c r="EY12" s="109">
        <v>1262578.8400000001</v>
      </c>
      <c r="EZ12" s="109">
        <v>2040192.07</v>
      </c>
      <c r="FA12" s="109">
        <v>3028946.62</v>
      </c>
      <c r="FB12" s="109">
        <v>7054871.6399999997</v>
      </c>
      <c r="FC12" s="109">
        <v>5644566.6600000001</v>
      </c>
      <c r="FD12" s="109">
        <v>3415146.87</v>
      </c>
      <c r="FE12" s="109">
        <v>2842072.7</v>
      </c>
      <c r="FF12" s="109">
        <v>2192480.4</v>
      </c>
      <c r="FG12" s="109">
        <v>1822500.25</v>
      </c>
      <c r="FH12" s="109">
        <v>2079506.6400000001</v>
      </c>
      <c r="FI12" s="109">
        <v>856186.12</v>
      </c>
      <c r="FJ12" s="109">
        <v>37798206.469999999</v>
      </c>
      <c r="FK12" s="109">
        <v>2756753.55</v>
      </c>
      <c r="FL12" s="109">
        <v>2148734.11</v>
      </c>
      <c r="FM12" s="109">
        <v>2065832.2799999998</v>
      </c>
      <c r="FN12" s="109">
        <v>9396138.3200000003</v>
      </c>
      <c r="FO12" s="109">
        <v>3717843.85</v>
      </c>
      <c r="FP12" s="109">
        <v>1571392.3399999999</v>
      </c>
      <c r="FQ12" s="109">
        <v>685855.57</v>
      </c>
      <c r="FR12" s="109">
        <v>114020467.67999998</v>
      </c>
      <c r="FS12" s="109">
        <v>3034221.25</v>
      </c>
      <c r="FT12" s="109">
        <v>5877097.5399999991</v>
      </c>
      <c r="FU12" s="109">
        <v>3863875.7899999991</v>
      </c>
      <c r="FV12" s="109">
        <v>7907313.2199999997</v>
      </c>
      <c r="FW12" s="109">
        <v>1060778.8199999998</v>
      </c>
      <c r="FX12" s="109">
        <v>7397242.8300000001</v>
      </c>
      <c r="FY12" s="109">
        <v>3997229.86</v>
      </c>
      <c r="FZ12" s="109">
        <v>3022303.4599999995</v>
      </c>
      <c r="GA12" s="109">
        <v>4967523.08</v>
      </c>
      <c r="GB12" s="109">
        <v>6606868.3499999996</v>
      </c>
      <c r="GC12" s="109">
        <v>2735028.6</v>
      </c>
      <c r="GD12" s="109">
        <v>1581411</v>
      </c>
      <c r="GE12" s="109">
        <v>1341643</v>
      </c>
      <c r="GF12" s="109">
        <v>61736497.219999999</v>
      </c>
      <c r="GG12" s="109">
        <v>2832323.2199999997</v>
      </c>
      <c r="GH12" s="109">
        <v>1981649.77</v>
      </c>
      <c r="GI12" s="109">
        <v>10878490.5</v>
      </c>
      <c r="GJ12" s="109">
        <v>4016008.25</v>
      </c>
      <c r="GK12" s="109">
        <v>2727884.64</v>
      </c>
      <c r="GL12" s="109">
        <v>4208563.88</v>
      </c>
      <c r="GM12" s="109">
        <v>18988027.169999998</v>
      </c>
      <c r="GN12" s="109">
        <v>2453957.2199999997</v>
      </c>
      <c r="GO12" s="109">
        <v>1755732.46</v>
      </c>
      <c r="GP12" s="109">
        <v>1770394.1600000001</v>
      </c>
      <c r="GQ12" s="109">
        <v>1368424.72</v>
      </c>
      <c r="GR12" s="109">
        <v>50495998.300000004</v>
      </c>
      <c r="GS12" s="109">
        <v>8990533.1600000001</v>
      </c>
      <c r="GT12" s="109">
        <v>2033069.96</v>
      </c>
      <c r="GU12" s="109">
        <v>12506118.639999999</v>
      </c>
      <c r="GV12" s="109">
        <v>453586</v>
      </c>
      <c r="GW12" s="109">
        <v>3087148.7800000003</v>
      </c>
      <c r="GX12" s="109">
        <v>4913043.42</v>
      </c>
      <c r="GY12" s="109">
        <v>2061495.06</v>
      </c>
      <c r="GZ12" s="109">
        <v>82754367.560000002</v>
      </c>
      <c r="HA12" s="109">
        <v>1286128.7500000009</v>
      </c>
      <c r="HB12" s="109">
        <v>9681226.6499999966</v>
      </c>
      <c r="HC12" s="109">
        <v>7201429.3700000001</v>
      </c>
      <c r="HD12" s="109">
        <v>243949265.02000001</v>
      </c>
      <c r="HE12" s="109">
        <v>7987931.4800000042</v>
      </c>
      <c r="HF12" s="109">
        <v>44438012.410000011</v>
      </c>
      <c r="HG12" s="109">
        <v>19823311.879999999</v>
      </c>
      <c r="HH12" s="109">
        <v>20101246.679999996</v>
      </c>
      <c r="HI12" s="109">
        <v>27673621.620000005</v>
      </c>
      <c r="HJ12" s="109">
        <v>2355873.5499999998</v>
      </c>
      <c r="HK12" s="109">
        <v>18817420.5</v>
      </c>
      <c r="HL12" s="109">
        <v>129497788.51000001</v>
      </c>
      <c r="HM12" s="109">
        <v>6146277.46</v>
      </c>
      <c r="HN12" s="109">
        <v>20639237.910000004</v>
      </c>
      <c r="HO12" s="109">
        <v>5175852.34</v>
      </c>
      <c r="HP12" s="109">
        <v>6896383.0199999996</v>
      </c>
      <c r="HQ12" s="109">
        <v>5105797.25</v>
      </c>
      <c r="HR12" s="109">
        <v>9275572.1999999993</v>
      </c>
      <c r="HS12" s="109">
        <v>5873893.9499999993</v>
      </c>
      <c r="HT12" s="109">
        <v>159400167.5</v>
      </c>
      <c r="HU12" s="109">
        <v>37120449.119999997</v>
      </c>
      <c r="HV12" s="109">
        <v>4212079.0599999996</v>
      </c>
      <c r="HW12" s="109">
        <v>4431532.1499999994</v>
      </c>
      <c r="HX12" s="109">
        <v>3153952.97</v>
      </c>
      <c r="HY12" s="109">
        <v>1697585.55</v>
      </c>
      <c r="HZ12" s="109">
        <v>23599271.75</v>
      </c>
      <c r="IA12" s="109">
        <v>4555751.78</v>
      </c>
      <c r="IB12" s="109">
        <v>3054545</v>
      </c>
      <c r="IC12" s="109">
        <v>4526255</v>
      </c>
      <c r="ID12" s="109">
        <v>5179004.1399999997</v>
      </c>
      <c r="IE12" s="109">
        <v>14038861.74</v>
      </c>
      <c r="IF12" s="109">
        <v>998965</v>
      </c>
      <c r="IG12" s="109">
        <v>5501404.5</v>
      </c>
      <c r="IH12" s="109">
        <v>1679651.03</v>
      </c>
      <c r="II12" s="109">
        <v>2020393.8499999999</v>
      </c>
      <c r="IJ12" s="109">
        <v>74439151.799999982</v>
      </c>
      <c r="IK12" s="109">
        <v>15741195.289999999</v>
      </c>
      <c r="IL12" s="109">
        <v>10205107.139999999</v>
      </c>
      <c r="IM12" s="109">
        <v>9658600.3100000005</v>
      </c>
      <c r="IN12" s="109">
        <v>12331752.77</v>
      </c>
      <c r="IO12" s="109">
        <v>5706458.9900000021</v>
      </c>
      <c r="IP12" s="109">
        <v>2354816.5</v>
      </c>
      <c r="IQ12" s="109">
        <v>650088</v>
      </c>
      <c r="IR12" s="109">
        <v>1537324</v>
      </c>
      <c r="IS12" s="109">
        <v>1345535.19</v>
      </c>
      <c r="IT12" s="109">
        <v>2983150.05</v>
      </c>
      <c r="IU12" s="109">
        <v>232172187.06999999</v>
      </c>
      <c r="IV12" s="109">
        <v>52294401.509999998</v>
      </c>
      <c r="IW12" s="109">
        <v>15078150.17</v>
      </c>
      <c r="IX12" s="109">
        <v>28683209.480000004</v>
      </c>
      <c r="IY12" s="109">
        <v>5346198.75</v>
      </c>
      <c r="IZ12" s="109">
        <v>2264938.3200000003</v>
      </c>
      <c r="JA12" s="109">
        <v>1996460.7299999997</v>
      </c>
      <c r="JB12" s="109">
        <v>746606.54</v>
      </c>
      <c r="JC12" s="109">
        <v>6997035.0899999999</v>
      </c>
      <c r="JD12" s="109">
        <v>5065483.68</v>
      </c>
      <c r="JE12" s="109">
        <v>6907634.9900000002</v>
      </c>
      <c r="JF12" s="109">
        <v>3148093.5</v>
      </c>
      <c r="JG12" s="109">
        <v>58820036.390000001</v>
      </c>
      <c r="JH12" s="109">
        <v>22278556.800000001</v>
      </c>
      <c r="JI12" s="109">
        <v>1946548.81</v>
      </c>
      <c r="JJ12" s="109">
        <v>1140760.5</v>
      </c>
      <c r="JK12" s="109">
        <v>2056174.4999999998</v>
      </c>
      <c r="JL12" s="109">
        <v>1474124</v>
      </c>
      <c r="JM12" s="109">
        <v>52413449.290000014</v>
      </c>
      <c r="JN12" s="109">
        <v>1909900.89</v>
      </c>
      <c r="JO12" s="109">
        <v>3310490</v>
      </c>
      <c r="JP12" s="109">
        <v>13187012.68</v>
      </c>
      <c r="JQ12" s="109">
        <v>2459064.5</v>
      </c>
      <c r="JR12" s="109">
        <v>8474368.8599999994</v>
      </c>
      <c r="JS12" s="109">
        <v>1402477.43</v>
      </c>
      <c r="JT12" s="109">
        <v>152900897.16</v>
      </c>
      <c r="JU12" s="109">
        <v>71133467.269999996</v>
      </c>
      <c r="JV12" s="109">
        <v>13182675.529999997</v>
      </c>
      <c r="JW12" s="109">
        <v>5101240.1399999997</v>
      </c>
      <c r="JX12" s="109">
        <v>4173957.13</v>
      </c>
      <c r="JY12" s="109">
        <v>1782014.96</v>
      </c>
      <c r="JZ12" s="109">
        <v>25695066.940000001</v>
      </c>
      <c r="KA12" s="109">
        <v>33243171.849999998</v>
      </c>
      <c r="KB12" s="109">
        <v>17840608.940000001</v>
      </c>
      <c r="KC12" s="109">
        <v>10350142.219999999</v>
      </c>
      <c r="KD12" s="109">
        <v>7652859.3399999999</v>
      </c>
      <c r="KE12" s="109">
        <v>4958469.0200000014</v>
      </c>
      <c r="KF12" s="109">
        <v>3000863.98</v>
      </c>
      <c r="KG12" s="109">
        <v>916270.29</v>
      </c>
      <c r="KH12" s="109">
        <v>2960020.7900000005</v>
      </c>
      <c r="KI12" s="109">
        <v>1699431.1500000001</v>
      </c>
      <c r="KJ12" s="109">
        <v>232199593.35999998</v>
      </c>
      <c r="KK12" s="109">
        <v>14987856.35</v>
      </c>
      <c r="KL12" s="109">
        <v>8894523.2299999986</v>
      </c>
      <c r="KM12" s="109">
        <v>15355045.139999999</v>
      </c>
      <c r="KN12" s="109">
        <v>7195055.5499999989</v>
      </c>
      <c r="KO12" s="109">
        <v>8457872.5500000007</v>
      </c>
      <c r="KP12" s="109">
        <v>56372041.390000001</v>
      </c>
      <c r="KQ12" s="109">
        <v>12092965.27</v>
      </c>
      <c r="KR12" s="109">
        <v>11797999.700000001</v>
      </c>
      <c r="KS12" s="109">
        <v>73527429.239999995</v>
      </c>
      <c r="KT12" s="109">
        <v>5305169.7499999991</v>
      </c>
      <c r="KU12" s="109">
        <v>13702384.52</v>
      </c>
      <c r="KV12" s="109">
        <v>41980790.859999999</v>
      </c>
      <c r="KW12" s="109">
        <v>4857252.66</v>
      </c>
      <c r="KX12" s="109">
        <v>18905514.340000004</v>
      </c>
      <c r="KY12" s="109">
        <v>189481877.78999999</v>
      </c>
      <c r="KZ12" s="109">
        <v>16943080.66</v>
      </c>
      <c r="LA12" s="109">
        <v>133808934.36</v>
      </c>
      <c r="LB12" s="109">
        <v>22337930.470000003</v>
      </c>
      <c r="LC12" s="109">
        <v>1651102.09</v>
      </c>
      <c r="LD12" s="109">
        <v>14895637.93</v>
      </c>
      <c r="LE12" s="109">
        <v>6714727.2400000002</v>
      </c>
      <c r="LF12" s="109">
        <v>5080400.0200000005</v>
      </c>
      <c r="LG12" s="109">
        <v>2275406.0300000003</v>
      </c>
      <c r="LH12" s="109">
        <v>9179412.9700000007</v>
      </c>
      <c r="LI12" s="109">
        <v>199758483.83000001</v>
      </c>
      <c r="LJ12" s="109">
        <v>56357827.119999997</v>
      </c>
      <c r="LK12" s="109">
        <v>51894849.649999999</v>
      </c>
      <c r="LL12" s="109">
        <v>66704880.289999999</v>
      </c>
      <c r="LM12" s="109">
        <v>15141761.370000001</v>
      </c>
      <c r="LN12" s="109">
        <v>8800187.2200000007</v>
      </c>
      <c r="LO12" s="109">
        <v>4107427.5999999996</v>
      </c>
      <c r="LP12" s="109">
        <v>10616020.209999999</v>
      </c>
      <c r="LQ12" s="109">
        <v>1214085.68</v>
      </c>
      <c r="LR12" s="109">
        <v>8148604.4900000002</v>
      </c>
      <c r="LS12" s="109">
        <v>4398698.4500000011</v>
      </c>
      <c r="LT12" s="109">
        <v>54581216.550000004</v>
      </c>
      <c r="LU12" s="109">
        <v>7052950.9799999995</v>
      </c>
      <c r="LV12" s="109">
        <v>2601171.7699999996</v>
      </c>
      <c r="LW12" s="109">
        <v>131783778.57999998</v>
      </c>
      <c r="LX12" s="109">
        <v>126089632.88</v>
      </c>
      <c r="LY12" s="109">
        <v>195262149.33000001</v>
      </c>
      <c r="LZ12" s="109">
        <v>33502046.82</v>
      </c>
      <c r="MA12" s="109">
        <v>11429296.510000002</v>
      </c>
      <c r="MB12" s="109">
        <v>17197029.399999999</v>
      </c>
      <c r="MC12" s="109">
        <v>8307520.0899999999</v>
      </c>
      <c r="MD12" s="109">
        <v>8500862.2899999991</v>
      </c>
      <c r="ME12" s="109">
        <v>6434230.0700000003</v>
      </c>
      <c r="MF12" s="109">
        <v>15475526.84</v>
      </c>
      <c r="MG12" s="109">
        <v>29505555.23</v>
      </c>
      <c r="MH12" s="109">
        <v>4386502.75</v>
      </c>
      <c r="MI12" s="109">
        <v>320895121.94999993</v>
      </c>
      <c r="MJ12" s="109">
        <v>5401640.9999999991</v>
      </c>
      <c r="MK12" s="109">
        <v>3451500.43</v>
      </c>
      <c r="ML12" s="109">
        <v>4034077.5</v>
      </c>
      <c r="MM12" s="109">
        <v>2624218.3400000003</v>
      </c>
      <c r="MN12" s="109">
        <v>5574432.4699999997</v>
      </c>
      <c r="MO12" s="109">
        <v>7035640.7400000002</v>
      </c>
      <c r="MP12" s="109">
        <v>4452535</v>
      </c>
      <c r="MQ12" s="109">
        <v>8226890.5</v>
      </c>
      <c r="MR12" s="109">
        <v>3062835.6399999997</v>
      </c>
      <c r="MS12" s="109">
        <v>5394524.5800000001</v>
      </c>
      <c r="MT12" s="109">
        <v>5244671.46</v>
      </c>
      <c r="MU12" s="109">
        <v>184386754.86000001</v>
      </c>
      <c r="MV12" s="109">
        <v>6558110.75</v>
      </c>
      <c r="MW12" s="109">
        <v>8409551.75</v>
      </c>
      <c r="MX12" s="109">
        <v>13124426.009999998</v>
      </c>
      <c r="MY12" s="109">
        <v>17306494</v>
      </c>
      <c r="MZ12" s="109">
        <v>7583781</v>
      </c>
      <c r="NA12" s="109">
        <v>30963874</v>
      </c>
      <c r="NB12" s="109">
        <v>12955293.150000002</v>
      </c>
      <c r="NC12" s="109">
        <v>13157860.899999999</v>
      </c>
      <c r="ND12" s="109">
        <v>1350892.32</v>
      </c>
      <c r="NE12" s="109">
        <v>1455553.32</v>
      </c>
      <c r="NF12" s="109">
        <v>349109693.45000011</v>
      </c>
      <c r="NG12" s="109">
        <v>67442504.88000001</v>
      </c>
      <c r="NH12" s="109">
        <v>8455908.4199999999</v>
      </c>
      <c r="NI12" s="109">
        <v>142436213.25</v>
      </c>
      <c r="NJ12" s="109">
        <v>7392901.9900000002</v>
      </c>
      <c r="NK12" s="109">
        <v>22793990.68</v>
      </c>
      <c r="NL12" s="109">
        <v>67992270.039999992</v>
      </c>
      <c r="NM12" s="109">
        <v>54967901.420000002</v>
      </c>
      <c r="NN12" s="109">
        <v>715155</v>
      </c>
      <c r="NO12" s="109">
        <v>8009754.4500000002</v>
      </c>
      <c r="NP12" s="109">
        <v>14627214.5</v>
      </c>
      <c r="NQ12" s="109">
        <v>6380113.2800000003</v>
      </c>
      <c r="NR12" s="109">
        <v>85177297.210000008</v>
      </c>
      <c r="NS12" s="109">
        <v>8476195.4000000004</v>
      </c>
      <c r="NT12" s="109">
        <v>5388393.3499999996</v>
      </c>
      <c r="NU12" s="109">
        <v>5637432.2199999997</v>
      </c>
      <c r="NV12" s="109">
        <v>4325054.8</v>
      </c>
      <c r="NW12" s="109">
        <v>1948864.03</v>
      </c>
      <c r="NX12" s="109">
        <v>3701915.9099999997</v>
      </c>
      <c r="NY12" s="109">
        <v>277908147.19</v>
      </c>
      <c r="NZ12" s="109">
        <v>40124724.730000012</v>
      </c>
      <c r="OA12" s="109">
        <v>12142272.639999999</v>
      </c>
      <c r="OB12" s="109">
        <v>2700721.4</v>
      </c>
      <c r="OC12" s="109">
        <v>4072956.93</v>
      </c>
      <c r="OD12" s="109">
        <v>8061934.459999999</v>
      </c>
      <c r="OE12" s="109">
        <v>2111553.54</v>
      </c>
      <c r="OF12" s="109">
        <v>211598339.88999996</v>
      </c>
      <c r="OG12" s="109">
        <v>38959427.069999993</v>
      </c>
      <c r="OH12" s="109">
        <v>14941917.530000001</v>
      </c>
      <c r="OI12" s="109">
        <v>58136033.450000003</v>
      </c>
      <c r="OJ12" s="109">
        <v>9681200.7000000011</v>
      </c>
      <c r="OK12" s="109">
        <v>12156521.590000002</v>
      </c>
      <c r="OL12" s="109">
        <v>24669228.920000002</v>
      </c>
      <c r="OM12" s="109">
        <v>4579898.8499999987</v>
      </c>
      <c r="ON12" s="109">
        <v>9765128.7700000014</v>
      </c>
      <c r="OO12" s="109">
        <v>204237716.97000003</v>
      </c>
      <c r="OP12" s="109">
        <v>44862080.440000013</v>
      </c>
      <c r="OQ12" s="109">
        <v>76425528.88000001</v>
      </c>
      <c r="OR12" s="109">
        <v>15007768.140000001</v>
      </c>
      <c r="OS12" s="109">
        <v>3321503.8099999996</v>
      </c>
      <c r="OT12" s="109">
        <v>2484419.46</v>
      </c>
      <c r="OU12" s="109">
        <v>89398400.310000002</v>
      </c>
      <c r="OV12" s="109">
        <v>3433699.23</v>
      </c>
      <c r="OW12" s="109">
        <v>6488637.5099999998</v>
      </c>
      <c r="OX12" s="109">
        <v>9632473.5999999996</v>
      </c>
      <c r="OY12" s="109">
        <v>11559577.129999999</v>
      </c>
      <c r="OZ12" s="109">
        <v>45793527.490000002</v>
      </c>
      <c r="PA12" s="109">
        <v>5599686.7799999993</v>
      </c>
      <c r="PB12" s="109">
        <v>2483381.3199999998</v>
      </c>
      <c r="PC12" s="109">
        <v>3569289.7499999995</v>
      </c>
      <c r="PD12" s="109">
        <v>101302103.88</v>
      </c>
      <c r="PE12" s="109">
        <v>4869263.5200000005</v>
      </c>
      <c r="PF12" s="109">
        <v>7385732.9400000004</v>
      </c>
      <c r="PG12" s="109">
        <v>1307985.2</v>
      </c>
      <c r="PH12" s="109">
        <v>3662212.78</v>
      </c>
      <c r="PI12" s="109">
        <v>20364309.119999997</v>
      </c>
      <c r="PJ12" s="109">
        <v>2823271.52</v>
      </c>
      <c r="PK12" s="109">
        <v>2149672.4900000002</v>
      </c>
      <c r="PL12" s="109">
        <v>8933300.7400000002</v>
      </c>
      <c r="PM12" s="109">
        <v>4977427.55</v>
      </c>
      <c r="PN12" s="109">
        <v>2344589.62</v>
      </c>
      <c r="PO12" s="109">
        <v>14992420.75</v>
      </c>
      <c r="PP12" s="109">
        <v>1591927.03</v>
      </c>
      <c r="PQ12" s="109">
        <v>24155056.23</v>
      </c>
      <c r="PR12" s="109">
        <v>1918381</v>
      </c>
      <c r="PS12" s="109">
        <v>1030386.41</v>
      </c>
      <c r="PT12" s="109">
        <v>2772795.8200000003</v>
      </c>
      <c r="PU12" s="109">
        <v>1852330.01</v>
      </c>
      <c r="PV12" s="109">
        <v>316402121.28999996</v>
      </c>
      <c r="PW12" s="109">
        <v>4041687.3600000003</v>
      </c>
      <c r="PX12" s="109">
        <v>4460011.49</v>
      </c>
      <c r="PY12" s="109">
        <v>3376354.67</v>
      </c>
      <c r="PZ12" s="109">
        <v>59893562.030000009</v>
      </c>
      <c r="QA12" s="109">
        <v>2858890.6500000022</v>
      </c>
      <c r="QB12" s="109">
        <v>17604444.239999998</v>
      </c>
      <c r="QC12" s="109">
        <v>3253306.81</v>
      </c>
      <c r="QD12" s="109">
        <v>20465577.59</v>
      </c>
      <c r="QE12" s="109">
        <v>2131391.04</v>
      </c>
      <c r="QF12" s="109">
        <v>15756378.08</v>
      </c>
      <c r="QG12" s="109">
        <v>2139545.81</v>
      </c>
      <c r="QH12" s="109">
        <v>1583330.58</v>
      </c>
      <c r="QI12" s="109">
        <v>4088629.07</v>
      </c>
      <c r="QJ12" s="109">
        <v>3461335.31</v>
      </c>
      <c r="QK12" s="109">
        <v>9370695.4700000007</v>
      </c>
      <c r="QL12" s="109">
        <v>2573753.75</v>
      </c>
      <c r="QM12" s="109">
        <v>1913172.2000000002</v>
      </c>
      <c r="QN12" s="109">
        <v>1069530.01</v>
      </c>
      <c r="QO12" s="109">
        <v>18339113.050000001</v>
      </c>
      <c r="QP12" s="109">
        <v>26374829.189999998</v>
      </c>
      <c r="QQ12" s="109">
        <v>2352733.5999999996</v>
      </c>
      <c r="QR12" s="109">
        <v>634253.75</v>
      </c>
      <c r="QS12" s="109">
        <v>751825.3</v>
      </c>
      <c r="QT12" s="109">
        <v>791690.07</v>
      </c>
      <c r="QU12" s="109">
        <v>986780.33000000007</v>
      </c>
      <c r="QV12" s="109">
        <v>155458136.37</v>
      </c>
      <c r="QW12" s="109">
        <v>1078922.75</v>
      </c>
      <c r="QX12" s="109">
        <v>10994918.01</v>
      </c>
      <c r="QY12" s="109">
        <v>1455900.1</v>
      </c>
      <c r="QZ12" s="109">
        <v>2535529.2200000007</v>
      </c>
      <c r="RA12" s="109">
        <v>10650360.689999999</v>
      </c>
      <c r="RB12" s="109">
        <v>1382805.02</v>
      </c>
      <c r="RC12" s="109">
        <v>7855255.6400000006</v>
      </c>
      <c r="RD12" s="109">
        <v>11834813.160000002</v>
      </c>
      <c r="RE12" s="109">
        <v>2078395.6099999996</v>
      </c>
      <c r="RF12" s="109">
        <v>1567141.24</v>
      </c>
      <c r="RG12" s="109">
        <v>1293546</v>
      </c>
      <c r="RH12" s="109">
        <v>939475.3</v>
      </c>
      <c r="RI12" s="109">
        <v>170587976.28</v>
      </c>
      <c r="RJ12" s="109">
        <v>13347244.91</v>
      </c>
      <c r="RK12" s="109">
        <v>4723672.9499999993</v>
      </c>
      <c r="RL12" s="109">
        <v>6187319.9500000002</v>
      </c>
      <c r="RM12" s="109">
        <v>4312673.5799999991</v>
      </c>
      <c r="RN12" s="109">
        <v>7806965.21</v>
      </c>
      <c r="RO12" s="109">
        <v>23989854.79999999</v>
      </c>
      <c r="RP12" s="109">
        <v>4546024.9799999995</v>
      </c>
      <c r="RQ12" s="109">
        <v>4509471.8500000006</v>
      </c>
      <c r="RR12" s="109">
        <v>9135963.2400000039</v>
      </c>
      <c r="RS12" s="109">
        <v>14172797.74</v>
      </c>
      <c r="RT12" s="109">
        <v>2111688</v>
      </c>
      <c r="RU12" s="109">
        <v>3441863.3999999985</v>
      </c>
      <c r="RV12" s="109">
        <v>5618400.2899999991</v>
      </c>
      <c r="RW12" s="109">
        <v>986346.2</v>
      </c>
      <c r="RX12" s="109">
        <v>2675155.4900000002</v>
      </c>
      <c r="RY12" s="109">
        <v>2653787.34</v>
      </c>
      <c r="RZ12" s="109">
        <v>1600194.69</v>
      </c>
      <c r="SA12" s="109">
        <v>778450</v>
      </c>
      <c r="SB12" s="109">
        <v>1790354.77</v>
      </c>
      <c r="SC12" s="109">
        <v>92455597.820000008</v>
      </c>
      <c r="SD12" s="109">
        <v>4305209.0799999982</v>
      </c>
      <c r="SE12" s="109">
        <v>2346257.17</v>
      </c>
      <c r="SF12" s="109">
        <v>5170077.91</v>
      </c>
      <c r="SG12" s="109">
        <v>3137823.2600000002</v>
      </c>
      <c r="SH12" s="109">
        <v>4847184.93</v>
      </c>
      <c r="SI12" s="109">
        <v>3341335</v>
      </c>
      <c r="SJ12" s="109">
        <v>13222230.850000001</v>
      </c>
      <c r="SK12" s="109">
        <v>13416749.449999999</v>
      </c>
      <c r="SL12" s="109">
        <v>33898216.490000002</v>
      </c>
      <c r="SM12" s="109">
        <v>17269521</v>
      </c>
      <c r="SN12" s="109">
        <v>1336028.5</v>
      </c>
      <c r="SO12" s="109">
        <v>35261084.840000004</v>
      </c>
      <c r="SP12" s="109">
        <v>4288139.3699999992</v>
      </c>
      <c r="SQ12" s="109">
        <v>3099264.64</v>
      </c>
      <c r="SR12" s="109">
        <v>7121978.2800000012</v>
      </c>
      <c r="SS12" s="109">
        <v>3090872</v>
      </c>
      <c r="ST12" s="109">
        <v>6293712.7500000009</v>
      </c>
      <c r="SU12" s="109">
        <v>3898511.46</v>
      </c>
      <c r="SV12" s="109">
        <v>2745350.7199999997</v>
      </c>
      <c r="SW12" s="109">
        <v>120805221.50999998</v>
      </c>
      <c r="SX12" s="109">
        <v>2363612.02</v>
      </c>
      <c r="SY12" s="109">
        <v>13023477.869999999</v>
      </c>
      <c r="SZ12" s="109">
        <v>6202242.6199999992</v>
      </c>
      <c r="TA12" s="109">
        <v>1696378.73</v>
      </c>
      <c r="TB12" s="109">
        <v>2609370.8100000005</v>
      </c>
      <c r="TC12" s="109">
        <v>11950423.41</v>
      </c>
      <c r="TD12" s="109">
        <v>13469868.349999998</v>
      </c>
      <c r="TE12" s="109">
        <v>1986025.5999999999</v>
      </c>
      <c r="TF12" s="109">
        <v>2774454.57</v>
      </c>
      <c r="TG12" s="109">
        <v>1936060.65</v>
      </c>
      <c r="TH12" s="109">
        <v>11234475.199999999</v>
      </c>
      <c r="TI12" s="109">
        <v>2268106.63</v>
      </c>
      <c r="TJ12" s="109">
        <v>2284258.67</v>
      </c>
      <c r="TK12" s="109">
        <v>168799063.57999998</v>
      </c>
      <c r="TL12" s="109">
        <v>2943101.85</v>
      </c>
      <c r="TM12" s="109">
        <v>1119202.01</v>
      </c>
      <c r="TN12" s="109">
        <v>34732657.020000003</v>
      </c>
      <c r="TO12" s="109">
        <v>17150840.25</v>
      </c>
      <c r="TP12" s="109">
        <v>4989863.5199999996</v>
      </c>
      <c r="TQ12" s="109">
        <v>1314394.5900000001</v>
      </c>
      <c r="TR12" s="109">
        <v>40671753.43</v>
      </c>
      <c r="TS12" s="109">
        <v>2632974.0200000005</v>
      </c>
      <c r="TT12" s="109">
        <v>7503772.2699999996</v>
      </c>
      <c r="TU12" s="109">
        <v>5428415.2700000005</v>
      </c>
      <c r="TV12" s="109">
        <v>3039502.7300000004</v>
      </c>
      <c r="TW12" s="109">
        <v>1769396.1099999999</v>
      </c>
      <c r="TX12" s="109">
        <v>4239607.54</v>
      </c>
      <c r="TY12" s="109">
        <v>4925774.0599999996</v>
      </c>
      <c r="TZ12" s="109">
        <v>2930721.96</v>
      </c>
      <c r="UA12" s="109">
        <v>48878700.200000003</v>
      </c>
      <c r="UB12" s="109">
        <v>2611481.88</v>
      </c>
      <c r="UC12" s="109">
        <v>142639141.16000003</v>
      </c>
      <c r="UD12" s="109">
        <v>14009955.52</v>
      </c>
      <c r="UE12" s="109">
        <v>2819222.29</v>
      </c>
      <c r="UF12" s="109">
        <v>3191203.93</v>
      </c>
      <c r="UG12" s="109">
        <v>73241846.389999986</v>
      </c>
      <c r="UH12" s="109">
        <v>2684639.56</v>
      </c>
      <c r="UI12" s="109">
        <v>1370169.87</v>
      </c>
      <c r="UJ12" s="109">
        <v>1947164.36</v>
      </c>
      <c r="UK12" s="109">
        <v>2394297</v>
      </c>
      <c r="UL12" s="109">
        <v>78996806.150000006</v>
      </c>
      <c r="UM12" s="109">
        <v>3683185.43</v>
      </c>
      <c r="UN12" s="109">
        <v>2558775.9300000002</v>
      </c>
      <c r="UO12" s="109">
        <v>6831729.3700000001</v>
      </c>
      <c r="UP12" s="109">
        <v>2452261.04</v>
      </c>
      <c r="UQ12" s="109">
        <v>2574201.65</v>
      </c>
      <c r="UR12" s="109">
        <v>355035335.96000004</v>
      </c>
      <c r="US12" s="109">
        <v>3792503</v>
      </c>
      <c r="UT12" s="109">
        <v>3041304.5799999996</v>
      </c>
      <c r="UU12" s="109">
        <v>30511813.720000003</v>
      </c>
      <c r="UV12" s="109">
        <v>1996424.07</v>
      </c>
      <c r="UW12" s="109">
        <v>3844383.29</v>
      </c>
      <c r="UX12" s="109">
        <v>16520372.65</v>
      </c>
      <c r="UY12" s="109">
        <v>1777454.65</v>
      </c>
      <c r="UZ12" s="109">
        <v>2425157.5500000003</v>
      </c>
      <c r="VA12" s="109">
        <v>2837154</v>
      </c>
      <c r="VB12" s="109">
        <v>5243799.7300000004</v>
      </c>
      <c r="VC12" s="109">
        <v>11703187.120000001</v>
      </c>
      <c r="VD12" s="109">
        <v>8369107.4100000001</v>
      </c>
      <c r="VE12" s="109">
        <v>10379884.68</v>
      </c>
      <c r="VF12" s="109">
        <v>2781439.97</v>
      </c>
      <c r="VG12" s="109">
        <v>2315510.5</v>
      </c>
      <c r="VH12" s="109">
        <v>1063125.19</v>
      </c>
      <c r="VI12" s="109">
        <v>1824660.45</v>
      </c>
      <c r="VJ12" s="109">
        <v>15188126.670000002</v>
      </c>
      <c r="VK12" s="109">
        <v>1563346.94</v>
      </c>
      <c r="VL12" s="109">
        <v>1468123.9000000001</v>
      </c>
      <c r="VM12" s="109">
        <v>2230230.21</v>
      </c>
      <c r="VN12" s="109">
        <v>79905182.739999995</v>
      </c>
      <c r="VO12" s="109">
        <v>1620446.73</v>
      </c>
      <c r="VP12" s="109">
        <v>2356031.7200000002</v>
      </c>
      <c r="VQ12" s="109">
        <v>6542629.9900000002</v>
      </c>
      <c r="VR12" s="109">
        <v>18114253.440000001</v>
      </c>
      <c r="VS12" s="109">
        <v>8109788.5899999999</v>
      </c>
      <c r="VT12" s="109">
        <v>6237198.5499999998</v>
      </c>
      <c r="VU12" s="109">
        <v>3134732.0200000005</v>
      </c>
      <c r="VV12" s="109">
        <v>7228810.21</v>
      </c>
      <c r="VW12" s="109">
        <v>33930307.950000003</v>
      </c>
      <c r="VX12" s="109">
        <v>4561442.92</v>
      </c>
      <c r="VY12" s="109">
        <v>15517471.140000001</v>
      </c>
      <c r="VZ12" s="109">
        <v>2472474.42</v>
      </c>
      <c r="WA12" s="109">
        <v>1589536.78</v>
      </c>
      <c r="WB12" s="109">
        <v>3142184.27</v>
      </c>
      <c r="WC12" s="109">
        <v>514984047.76999992</v>
      </c>
      <c r="WD12" s="109">
        <v>9368334.9499999993</v>
      </c>
      <c r="WE12" s="109">
        <v>6105642.8899999997</v>
      </c>
      <c r="WF12" s="109">
        <v>2692845.7599999979</v>
      </c>
      <c r="WG12" s="109">
        <v>2800058.51</v>
      </c>
      <c r="WH12" s="109">
        <v>4736893.78</v>
      </c>
      <c r="WI12" s="109">
        <v>15663091.07</v>
      </c>
      <c r="WJ12" s="109">
        <v>11016724</v>
      </c>
      <c r="WK12" s="109">
        <v>4897007.1499999994</v>
      </c>
      <c r="WL12" s="109">
        <v>9137436.8699999992</v>
      </c>
      <c r="WM12" s="109">
        <v>4665071.72</v>
      </c>
      <c r="WN12" s="109">
        <v>28000384.730000004</v>
      </c>
      <c r="WO12" s="109">
        <v>4260649.7300000004</v>
      </c>
      <c r="WP12" s="109">
        <v>8904792.25</v>
      </c>
      <c r="WQ12" s="109">
        <v>37235919.380000003</v>
      </c>
      <c r="WR12" s="109">
        <v>4416797.7200000007</v>
      </c>
      <c r="WS12" s="109">
        <v>5846388.4399999995</v>
      </c>
      <c r="WT12" s="109">
        <v>14793853.279999997</v>
      </c>
      <c r="WU12" s="109">
        <v>2215939.15</v>
      </c>
      <c r="WV12" s="109">
        <v>9717793.0999999996</v>
      </c>
      <c r="WW12" s="109">
        <v>49567127.340000004</v>
      </c>
      <c r="WX12" s="109">
        <v>4031888.75</v>
      </c>
      <c r="WY12" s="109">
        <v>2968201.94</v>
      </c>
      <c r="WZ12" s="109">
        <v>1682368</v>
      </c>
      <c r="XA12" s="109">
        <v>3978709.6</v>
      </c>
      <c r="XB12" s="109">
        <v>3875154.19</v>
      </c>
      <c r="XC12" s="109">
        <v>2610291.3800000004</v>
      </c>
      <c r="XD12" s="109">
        <v>1698971.9</v>
      </c>
      <c r="XE12" s="109">
        <v>40720133.75</v>
      </c>
      <c r="XF12" s="109">
        <v>1935407.4800000002</v>
      </c>
      <c r="XG12" s="109">
        <v>2297458.08</v>
      </c>
      <c r="XH12" s="109">
        <v>1438554.45</v>
      </c>
      <c r="XI12" s="109">
        <v>1000528.75</v>
      </c>
      <c r="XJ12" s="109">
        <v>185704065.09</v>
      </c>
      <c r="XK12" s="109">
        <v>12264332.189999999</v>
      </c>
      <c r="XL12" s="109">
        <v>8366737.1999999993</v>
      </c>
      <c r="XM12" s="109">
        <v>39779413.609999999</v>
      </c>
      <c r="XN12" s="109">
        <v>6851784.1699999999</v>
      </c>
      <c r="XO12" s="109">
        <v>9015235.8499999996</v>
      </c>
      <c r="XP12" s="109">
        <v>11573042.57</v>
      </c>
      <c r="XQ12" s="109">
        <v>6711308.4299999997</v>
      </c>
      <c r="XR12" s="109">
        <v>5092028.3</v>
      </c>
      <c r="XS12" s="109">
        <v>16278645.24</v>
      </c>
      <c r="XT12" s="109">
        <v>10640464.529999999</v>
      </c>
      <c r="XU12" s="109">
        <v>3218607.6999999997</v>
      </c>
      <c r="XV12" s="109">
        <v>2326733.92</v>
      </c>
      <c r="XW12" s="109">
        <v>3668313.51</v>
      </c>
      <c r="XX12" s="109">
        <v>3917038.99</v>
      </c>
      <c r="XY12" s="109">
        <v>2315945.23</v>
      </c>
      <c r="XZ12" s="109">
        <v>1956826.11</v>
      </c>
      <c r="YA12" s="109">
        <v>1337923.5</v>
      </c>
      <c r="YB12" s="109">
        <v>2525550.87</v>
      </c>
      <c r="YC12" s="109">
        <v>2586992.63</v>
      </c>
      <c r="YD12" s="109">
        <v>3141094.8</v>
      </c>
      <c r="YE12" s="109">
        <v>2483837.58</v>
      </c>
      <c r="YF12" s="109">
        <v>2548385.1</v>
      </c>
      <c r="YG12" s="109">
        <v>171335621.51999995</v>
      </c>
      <c r="YH12" s="109">
        <v>2382807.12</v>
      </c>
      <c r="YI12" s="109">
        <v>10813929.139999999</v>
      </c>
      <c r="YJ12" s="109">
        <v>2925393.95</v>
      </c>
      <c r="YK12" s="109">
        <v>32720997.919999998</v>
      </c>
      <c r="YL12" s="109">
        <v>6615897.6000000006</v>
      </c>
      <c r="YM12" s="109">
        <v>8595191.6099999994</v>
      </c>
      <c r="YN12" s="109">
        <v>1557334.8499999999</v>
      </c>
      <c r="YO12" s="109">
        <v>14345984.58</v>
      </c>
      <c r="YP12" s="109">
        <v>18143549.879999999</v>
      </c>
      <c r="YQ12" s="109">
        <v>4391073.57</v>
      </c>
      <c r="YR12" s="109">
        <v>3012117.64</v>
      </c>
      <c r="YS12" s="109">
        <v>2082317.3499999999</v>
      </c>
      <c r="YT12" s="109">
        <v>2065476.7500000002</v>
      </c>
      <c r="YU12" s="109">
        <v>1142764.2300000002</v>
      </c>
      <c r="YV12" s="109">
        <v>1667508.25</v>
      </c>
      <c r="YW12" s="109">
        <v>1234104.01</v>
      </c>
      <c r="YX12" s="109">
        <v>99880593.409999996</v>
      </c>
      <c r="YY12" s="109">
        <v>6892878.7700000005</v>
      </c>
      <c r="YZ12" s="109">
        <v>2309390.33</v>
      </c>
      <c r="ZA12" s="109">
        <v>3482461.6899999995</v>
      </c>
      <c r="ZB12" s="109">
        <v>4486942.34</v>
      </c>
      <c r="ZC12" s="109">
        <v>2775277.2300000004</v>
      </c>
      <c r="ZD12" s="109">
        <v>1040261.54</v>
      </c>
      <c r="ZE12" s="109">
        <v>89422051.459999993</v>
      </c>
      <c r="ZF12" s="109">
        <v>2126350.52</v>
      </c>
      <c r="ZG12" s="109">
        <v>6337167.25</v>
      </c>
      <c r="ZH12" s="109">
        <v>5772194.2999999998</v>
      </c>
      <c r="ZI12" s="109">
        <v>4767701.2699999996</v>
      </c>
      <c r="ZJ12" s="109">
        <v>4241304.42</v>
      </c>
      <c r="ZK12" s="109">
        <v>836732.94</v>
      </c>
      <c r="ZL12" s="109">
        <v>2477726.98</v>
      </c>
      <c r="ZM12" s="109">
        <v>14755840.84</v>
      </c>
      <c r="ZN12" s="109">
        <v>129929699.78999999</v>
      </c>
      <c r="ZO12" s="109">
        <v>3260783.55</v>
      </c>
      <c r="ZP12" s="109">
        <v>7803290.4199999999</v>
      </c>
      <c r="ZQ12" s="109">
        <v>34425404.340000004</v>
      </c>
      <c r="ZR12" s="109">
        <v>18644631.68</v>
      </c>
      <c r="ZS12" s="109">
        <v>6427453.1699999999</v>
      </c>
      <c r="ZT12" s="109">
        <v>3742228.1900000004</v>
      </c>
      <c r="ZU12" s="109">
        <v>7051844.4999999991</v>
      </c>
      <c r="ZV12" s="109">
        <v>6064029.5199999996</v>
      </c>
      <c r="ZW12" s="109">
        <v>18401813.57</v>
      </c>
      <c r="ZX12" s="109">
        <v>681390.2</v>
      </c>
      <c r="ZY12" s="109">
        <v>9010611.9800000004</v>
      </c>
      <c r="ZZ12" s="109">
        <v>1916330.6900000002</v>
      </c>
      <c r="AAA12" s="109">
        <v>5813202.3599999994</v>
      </c>
      <c r="AAB12" s="109">
        <v>2717844.4800000004</v>
      </c>
      <c r="AAC12" s="109">
        <v>1376604.2799999998</v>
      </c>
      <c r="AAD12" s="109">
        <v>4587752.6800000016</v>
      </c>
      <c r="AAE12" s="109">
        <v>1460284.21</v>
      </c>
      <c r="AAF12" s="109">
        <v>2384376.3500000024</v>
      </c>
      <c r="AAG12" s="109">
        <v>1459722.69</v>
      </c>
      <c r="AAH12" s="109">
        <v>776998.98</v>
      </c>
      <c r="AAI12" s="109">
        <v>319477.85999999987</v>
      </c>
      <c r="AAJ12" s="109">
        <v>62862994.489999987</v>
      </c>
      <c r="AAK12" s="109">
        <v>3680436.1599999997</v>
      </c>
      <c r="AAL12" s="109">
        <v>3622967.0800000005</v>
      </c>
      <c r="AAM12" s="109">
        <v>4396415.2799999993</v>
      </c>
      <c r="AAN12" s="109">
        <v>2960857.5700000003</v>
      </c>
      <c r="AAO12" s="109">
        <v>5187316.84</v>
      </c>
      <c r="AAP12" s="109">
        <v>1897688.2499999998</v>
      </c>
      <c r="AAQ12" s="109">
        <v>414790551.81</v>
      </c>
      <c r="AAR12" s="109">
        <v>6291083.1099999994</v>
      </c>
      <c r="AAS12" s="109">
        <v>6478642.1699999999</v>
      </c>
      <c r="AAT12" s="109">
        <v>13543412.92</v>
      </c>
      <c r="AAU12" s="109">
        <v>12910174.9</v>
      </c>
      <c r="AAV12" s="109">
        <v>4724185.1000000006</v>
      </c>
      <c r="AAW12" s="109">
        <v>6217014.4500000002</v>
      </c>
      <c r="AAX12" s="109">
        <v>7769395.9800000004</v>
      </c>
      <c r="AAY12" s="109">
        <v>32925982.420000002</v>
      </c>
      <c r="AAZ12" s="109">
        <v>2135760.4400000004</v>
      </c>
      <c r="ABA12" s="109">
        <v>10461384.689999999</v>
      </c>
      <c r="ABB12" s="109">
        <v>47444951.039999999</v>
      </c>
      <c r="ABC12" s="109">
        <v>19080843.73</v>
      </c>
      <c r="ABD12" s="109">
        <v>2158659.9000000004</v>
      </c>
      <c r="ABE12" s="109">
        <v>3297412.01</v>
      </c>
      <c r="ABF12" s="109">
        <v>3824557.04</v>
      </c>
      <c r="ABG12" s="109">
        <v>1491008.75</v>
      </c>
      <c r="ABH12" s="109">
        <v>3773635.15</v>
      </c>
      <c r="ABI12" s="109">
        <v>1543410.3399999999</v>
      </c>
      <c r="ABJ12" s="109">
        <v>46275261.880000003</v>
      </c>
      <c r="ABK12" s="109">
        <v>31987043.900000006</v>
      </c>
      <c r="ABL12" s="109">
        <v>3101738.5100000002</v>
      </c>
      <c r="ABM12" s="109">
        <v>1888864.3000000007</v>
      </c>
      <c r="ABN12" s="109">
        <v>2375243.39</v>
      </c>
      <c r="ABO12" s="109">
        <v>1554632.76</v>
      </c>
      <c r="ABP12" s="109">
        <v>1586278.37</v>
      </c>
      <c r="ABQ12" s="109">
        <v>135834109.74999997</v>
      </c>
      <c r="ABR12" s="109">
        <v>5386212.2400000021</v>
      </c>
      <c r="ABS12" s="109">
        <v>3389428.4200000018</v>
      </c>
      <c r="ABT12" s="109">
        <v>13562688.41</v>
      </c>
      <c r="ABU12" s="109">
        <v>7200979.4499999993</v>
      </c>
      <c r="ABV12" s="109">
        <v>4983993.0799999982</v>
      </c>
      <c r="ABW12" s="109">
        <v>3922942.1399999969</v>
      </c>
      <c r="ABX12" s="109">
        <v>8529203.0999999996</v>
      </c>
      <c r="ABY12" s="109">
        <v>5720701.5599999996</v>
      </c>
      <c r="ABZ12" s="109">
        <v>127899301.32000002</v>
      </c>
      <c r="ACA12" s="109">
        <v>2894892.41</v>
      </c>
      <c r="ACB12" s="109">
        <v>17912968.829999998</v>
      </c>
      <c r="ACC12" s="109">
        <v>3116523.6799999997</v>
      </c>
      <c r="ACD12" s="109">
        <v>3435362.01</v>
      </c>
      <c r="ACE12" s="109">
        <v>35789479.439999998</v>
      </c>
      <c r="ACF12" s="109">
        <v>2295534.7799999993</v>
      </c>
      <c r="ACG12" s="109">
        <v>4934086.2399999984</v>
      </c>
      <c r="ACH12" s="109">
        <v>1976108.07</v>
      </c>
      <c r="ACI12" s="109">
        <v>9780294.0399999991</v>
      </c>
      <c r="ACJ12" s="109">
        <v>2640569.27</v>
      </c>
      <c r="ACK12" s="109">
        <v>190414543.18000001</v>
      </c>
      <c r="ACL12" s="109">
        <v>3301712.5599999996</v>
      </c>
      <c r="ACM12" s="109">
        <v>5978325.9500000002</v>
      </c>
      <c r="ACN12" s="109">
        <v>7877832.4699999997</v>
      </c>
      <c r="ACO12" s="109">
        <v>1655481.8599999999</v>
      </c>
      <c r="ACP12" s="109">
        <v>6560190.4100000001</v>
      </c>
      <c r="ACQ12" s="109">
        <v>6225344.5800000019</v>
      </c>
      <c r="ACR12" s="109">
        <v>52536029.689999998</v>
      </c>
      <c r="ACS12" s="109">
        <v>62893373.68</v>
      </c>
      <c r="ACT12" s="109">
        <v>3850481.2500000005</v>
      </c>
      <c r="ACU12" s="109">
        <v>5972562.4100000039</v>
      </c>
      <c r="ACV12" s="109">
        <v>8561319.4299999997</v>
      </c>
      <c r="ACW12" s="109">
        <v>4771929.0600000005</v>
      </c>
      <c r="ACX12" s="109">
        <v>62099553.299999997</v>
      </c>
      <c r="ACY12" s="109">
        <v>7562262.96</v>
      </c>
      <c r="ACZ12" s="109">
        <v>6115771.5699999994</v>
      </c>
      <c r="ADA12" s="109">
        <v>2577313.8200000003</v>
      </c>
      <c r="ADB12" s="109">
        <v>1870948.95</v>
      </c>
      <c r="ADC12" s="109">
        <v>3467164.15</v>
      </c>
      <c r="ADD12" s="109">
        <v>1555362.01</v>
      </c>
      <c r="ADE12" s="109">
        <v>1988859.8299999982</v>
      </c>
      <c r="ADF12" s="109">
        <v>2906568.77</v>
      </c>
      <c r="ADG12" s="109">
        <v>3223341.5300000003</v>
      </c>
      <c r="ADH12" s="109">
        <v>50925750.25</v>
      </c>
      <c r="ADI12" s="109">
        <v>44041383</v>
      </c>
      <c r="ADJ12" s="109">
        <v>1613215</v>
      </c>
      <c r="ADK12" s="109">
        <v>2268449.7200000002</v>
      </c>
      <c r="ADL12" s="109">
        <v>7924008.5599999987</v>
      </c>
      <c r="ADM12" s="109">
        <v>943886.81</v>
      </c>
      <c r="ADN12" s="109">
        <v>2694094.16</v>
      </c>
      <c r="ADO12" s="109">
        <v>5179195.87</v>
      </c>
      <c r="ADP12" s="109">
        <v>4932755.0500000026</v>
      </c>
      <c r="ADQ12" s="109">
        <v>404082332.52999985</v>
      </c>
      <c r="ADR12" s="109">
        <v>77835048.230000004</v>
      </c>
      <c r="ADS12" s="109">
        <v>29391472.259999998</v>
      </c>
      <c r="ADT12" s="109">
        <v>20213792.850000001</v>
      </c>
      <c r="ADU12" s="109">
        <v>62848932.620000005</v>
      </c>
      <c r="ADV12" s="109">
        <v>1303468.05</v>
      </c>
      <c r="ADW12" s="109">
        <v>1731667.129999999</v>
      </c>
      <c r="ADX12" s="109">
        <v>5964440.0400000028</v>
      </c>
      <c r="ADY12" s="109">
        <v>2148807.9300000002</v>
      </c>
      <c r="ADZ12" s="109">
        <v>11687938.58</v>
      </c>
      <c r="AEA12" s="109">
        <v>383194689.12</v>
      </c>
      <c r="AEB12" s="109">
        <v>94287846.26000002</v>
      </c>
      <c r="AEC12" s="109">
        <v>36550169.740000002</v>
      </c>
      <c r="AED12" s="109">
        <v>4914657.9300000006</v>
      </c>
      <c r="AEE12" s="109">
        <v>30054270.040000003</v>
      </c>
      <c r="AEF12" s="109">
        <v>20742493.529999997</v>
      </c>
      <c r="AEG12" s="109">
        <v>4900407.4200000009</v>
      </c>
      <c r="AEH12" s="109">
        <v>8094240.2200000007</v>
      </c>
      <c r="AEI12" s="109">
        <v>6763711.2999999998</v>
      </c>
      <c r="AEJ12" s="109">
        <v>3417921.16</v>
      </c>
      <c r="AEK12" s="109">
        <v>7408193.8199999966</v>
      </c>
      <c r="AEL12" s="109">
        <v>11787748.629999999</v>
      </c>
      <c r="AEM12" s="109">
        <v>6610421.0399999954</v>
      </c>
      <c r="AEN12" s="109">
        <v>8019726.5599999987</v>
      </c>
      <c r="AEO12" s="109">
        <v>7812610.3100000005</v>
      </c>
      <c r="AEP12" s="109">
        <v>18806032.469999999</v>
      </c>
      <c r="AEQ12" s="109">
        <v>3565304.41</v>
      </c>
      <c r="AER12" s="109">
        <v>27572367.149999995</v>
      </c>
      <c r="AES12" s="109">
        <v>3674946.45</v>
      </c>
      <c r="AET12" s="109">
        <v>22327643.690000001</v>
      </c>
      <c r="AEU12" s="109">
        <v>145079517.28999999</v>
      </c>
      <c r="AEV12" s="109">
        <v>10542398.17</v>
      </c>
      <c r="AEW12" s="109">
        <v>5895180.0300000003</v>
      </c>
      <c r="AEX12" s="109">
        <v>4313178.46</v>
      </c>
      <c r="AEY12" s="109">
        <v>3465309.8</v>
      </c>
      <c r="AEZ12" s="109">
        <v>29195304.279999994</v>
      </c>
      <c r="AFA12" s="109">
        <v>2282258.2199999997</v>
      </c>
      <c r="AFB12" s="109">
        <v>3689744.26</v>
      </c>
      <c r="AFC12" s="109">
        <v>3400441.2</v>
      </c>
      <c r="AFD12" s="109">
        <v>1374676.74</v>
      </c>
      <c r="AFE12" s="109">
        <v>66033455.599999994</v>
      </c>
      <c r="AFF12" s="109">
        <v>29582809.909999996</v>
      </c>
      <c r="AFG12" s="109">
        <v>3275443.0700000003</v>
      </c>
      <c r="AFH12" s="109">
        <v>3659635.5</v>
      </c>
      <c r="AFI12" s="109">
        <v>6925862.9500000011</v>
      </c>
      <c r="AFJ12" s="109">
        <v>2308705.48</v>
      </c>
      <c r="AFK12" s="109">
        <v>1225451</v>
      </c>
      <c r="AFL12" s="109">
        <v>1291944.29</v>
      </c>
      <c r="AFM12" s="109">
        <v>1197298.8</v>
      </c>
      <c r="AFN12" s="109">
        <v>1118826.8399999996</v>
      </c>
      <c r="AFO12" s="109">
        <v>3667915.3800000004</v>
      </c>
      <c r="AFP12" s="109">
        <v>2615960</v>
      </c>
      <c r="AFQ12" s="109">
        <v>3145950.49</v>
      </c>
      <c r="AFR12" s="109">
        <v>53654054.200000003</v>
      </c>
      <c r="AFS12" s="109">
        <v>6131120.5300000003</v>
      </c>
      <c r="AFT12" s="109">
        <v>4105308.6900000004</v>
      </c>
      <c r="AFU12" s="109">
        <v>1835679.07</v>
      </c>
      <c r="AFV12" s="109">
        <v>1949200.26</v>
      </c>
      <c r="AFW12" s="109">
        <v>1094684.3999999999</v>
      </c>
      <c r="AFX12" s="109">
        <v>625506</v>
      </c>
      <c r="AFY12" s="109">
        <v>5603049.7599999998</v>
      </c>
      <c r="AFZ12" s="109">
        <v>2819289.86</v>
      </c>
      <c r="AGA12" s="109">
        <v>910037.87999999989</v>
      </c>
      <c r="AGB12" s="109">
        <v>8179205.5600000005</v>
      </c>
      <c r="AGC12" s="109">
        <v>617923.56000000006</v>
      </c>
      <c r="AGD12" s="109">
        <v>155097249.63</v>
      </c>
      <c r="AGE12" s="109">
        <v>1816816.7</v>
      </c>
      <c r="AGF12" s="109">
        <v>3540067.3200000003</v>
      </c>
      <c r="AGG12" s="109">
        <v>2151310.8200000003</v>
      </c>
      <c r="AGH12" s="109">
        <v>12309415.75</v>
      </c>
      <c r="AGI12" s="109">
        <v>2798982.9400000004</v>
      </c>
      <c r="AGJ12" s="109">
        <v>1866619.8800000001</v>
      </c>
      <c r="AGK12" s="109">
        <v>4839216.01</v>
      </c>
      <c r="AGL12" s="109">
        <v>1618176.08</v>
      </c>
      <c r="AGM12" s="109">
        <v>2629470.21</v>
      </c>
      <c r="AGN12" s="109">
        <v>2013026.3800000001</v>
      </c>
      <c r="AGO12" s="109">
        <v>91735543.350000009</v>
      </c>
      <c r="AGP12" s="109">
        <v>20471870.34</v>
      </c>
      <c r="AGQ12" s="109">
        <v>2431328.0399999996</v>
      </c>
      <c r="AGR12" s="109">
        <v>1322307.67</v>
      </c>
      <c r="AGS12" s="109">
        <v>8045394.75</v>
      </c>
      <c r="AGT12" s="109">
        <v>3585970.9000000004</v>
      </c>
      <c r="AGU12" s="109">
        <v>353611.54000000004</v>
      </c>
      <c r="AGV12" s="109">
        <v>646129.6</v>
      </c>
      <c r="AGW12" s="109">
        <v>201991347.25</v>
      </c>
      <c r="AGX12" s="109">
        <v>140705778.09</v>
      </c>
      <c r="AGY12" s="109">
        <v>5237134.04</v>
      </c>
      <c r="AGZ12" s="109">
        <v>5261636.8500000006</v>
      </c>
      <c r="AHA12" s="109">
        <v>16323999.629999999</v>
      </c>
      <c r="AHB12" s="109">
        <v>7271085.3199999994</v>
      </c>
      <c r="AHC12" s="109">
        <v>3300928.87</v>
      </c>
      <c r="AHD12" s="109">
        <v>5590911</v>
      </c>
      <c r="AHE12" s="109">
        <v>1448850.7400000002</v>
      </c>
      <c r="AHF12" s="109">
        <v>7021547.7999999998</v>
      </c>
      <c r="AHG12" s="109">
        <v>6584275.54</v>
      </c>
      <c r="AHH12" s="109">
        <v>3286651.3900000006</v>
      </c>
      <c r="AHI12" s="109">
        <v>3109186.4999999991</v>
      </c>
      <c r="AHJ12" s="109">
        <v>3175047.4400000004</v>
      </c>
      <c r="AHK12" s="109">
        <v>3139441.4901999999</v>
      </c>
      <c r="AHL12" s="109">
        <v>7174554.7699999996</v>
      </c>
      <c r="AHM12" s="109">
        <v>3603460.81</v>
      </c>
      <c r="AHN12" s="109">
        <v>64998162.260000005</v>
      </c>
      <c r="AHO12" s="109">
        <v>2193792.71</v>
      </c>
      <c r="AHP12" s="109">
        <v>3844485.17</v>
      </c>
      <c r="AHQ12" s="109">
        <v>1201512.1299999999</v>
      </c>
      <c r="AHR12" s="109">
        <v>10984545.83</v>
      </c>
      <c r="AHS12" s="109">
        <v>2697576.0700000003</v>
      </c>
      <c r="AHT12" s="109">
        <v>2191466.7000000002</v>
      </c>
      <c r="AHU12" s="109">
        <v>0</v>
      </c>
      <c r="AHV12" s="109">
        <v>0</v>
      </c>
      <c r="AHW12" s="109">
        <f>SUM(D12:AHV12)</f>
        <v>21075632174.040222</v>
      </c>
    </row>
    <row r="13" spans="1:907" x14ac:dyDescent="0.6">
      <c r="A13" s="279">
        <v>12</v>
      </c>
      <c r="B13" s="253" t="s">
        <v>9907</v>
      </c>
      <c r="C13" s="99" t="s">
        <v>9908</v>
      </c>
      <c r="D13" s="109">
        <v>605319491.23000002</v>
      </c>
      <c r="E13" s="109">
        <v>50205729.420000002</v>
      </c>
      <c r="F13" s="109">
        <v>71916819.159999996</v>
      </c>
      <c r="G13" s="109">
        <v>32176722.039999999</v>
      </c>
      <c r="H13" s="109">
        <v>88246439.010000005</v>
      </c>
      <c r="I13" s="109">
        <v>44109835.840000004</v>
      </c>
      <c r="J13" s="109">
        <v>76031877.109999999</v>
      </c>
      <c r="K13" s="109">
        <v>50784880.369999997</v>
      </c>
      <c r="L13" s="109">
        <v>48104912.280000001</v>
      </c>
      <c r="M13" s="109">
        <v>40746396.140000001</v>
      </c>
      <c r="N13" s="109">
        <v>26280650.309999999</v>
      </c>
      <c r="O13" s="109">
        <v>29174022.260000002</v>
      </c>
      <c r="P13" s="109">
        <v>22061811.329999998</v>
      </c>
      <c r="Q13" s="109">
        <v>31662150.960000001</v>
      </c>
      <c r="R13" s="109">
        <v>33865418.280000001</v>
      </c>
      <c r="S13" s="109">
        <v>48456079.939999998</v>
      </c>
      <c r="T13" s="109">
        <v>40501840.219999999</v>
      </c>
      <c r="U13" s="109">
        <v>10549617.59</v>
      </c>
      <c r="V13" s="109">
        <v>0</v>
      </c>
      <c r="W13" s="109">
        <v>497119381.80000001</v>
      </c>
      <c r="X13" s="109">
        <v>131930101.28</v>
      </c>
      <c r="Y13" s="109">
        <v>32351974.73</v>
      </c>
      <c r="Z13" s="109">
        <v>51067694.090000004</v>
      </c>
      <c r="AA13" s="109">
        <v>53210721.200000003</v>
      </c>
      <c r="AB13" s="109">
        <v>45476118.979999997</v>
      </c>
      <c r="AC13" s="109">
        <v>26362564.59</v>
      </c>
      <c r="AD13" s="109">
        <v>120529374.36</v>
      </c>
      <c r="AE13" s="109">
        <v>53911536.899999999</v>
      </c>
      <c r="AF13" s="109">
        <v>34751853.920000002</v>
      </c>
      <c r="AG13" s="109">
        <v>106784871.02</v>
      </c>
      <c r="AH13" s="109">
        <v>45275382.530000001</v>
      </c>
      <c r="AI13" s="109">
        <v>94450532.260000005</v>
      </c>
      <c r="AJ13" s="109">
        <v>73128084.079999998</v>
      </c>
      <c r="AK13" s="109">
        <v>30956713.120000001</v>
      </c>
      <c r="AL13" s="109">
        <v>25365160.140000001</v>
      </c>
      <c r="AM13" s="109">
        <v>31771614.309999999</v>
      </c>
      <c r="AN13" s="109">
        <v>48875064.009999998</v>
      </c>
      <c r="AO13" s="109">
        <v>19511793.030000001</v>
      </c>
      <c r="AP13" s="109">
        <v>31211555.690000001</v>
      </c>
      <c r="AQ13" s="109">
        <v>38472879.57</v>
      </c>
      <c r="AR13" s="109">
        <v>31275847.449999999</v>
      </c>
      <c r="AS13" s="109">
        <v>25817304.300000001</v>
      </c>
      <c r="AT13" s="109">
        <v>14609960.93</v>
      </c>
      <c r="AU13" s="109">
        <v>346754332.37</v>
      </c>
      <c r="AV13" s="109">
        <v>20707937.43</v>
      </c>
      <c r="AW13" s="109">
        <v>18328466.780000001</v>
      </c>
      <c r="AX13" s="109">
        <v>28621123.34</v>
      </c>
      <c r="AY13" s="109">
        <v>39133166.289999999</v>
      </c>
      <c r="AZ13" s="109">
        <v>50582783.619999997</v>
      </c>
      <c r="BA13" s="109">
        <v>24301750.809999999</v>
      </c>
      <c r="BB13" s="109">
        <v>26931650.969999999</v>
      </c>
      <c r="BC13" s="109">
        <v>23121873.59</v>
      </c>
      <c r="BD13" s="109">
        <v>24794267.399999999</v>
      </c>
      <c r="BE13" s="109">
        <v>14354089.960000001</v>
      </c>
      <c r="BF13" s="109">
        <v>18046891.719999999</v>
      </c>
      <c r="BG13" s="109">
        <v>81713344.430000007</v>
      </c>
      <c r="BH13" s="109">
        <v>17411506.440000001</v>
      </c>
      <c r="BI13" s="109">
        <v>16539697.01</v>
      </c>
      <c r="BJ13" s="109">
        <v>275087079.91000003</v>
      </c>
      <c r="BK13" s="109">
        <v>174615451.22</v>
      </c>
      <c r="BL13" s="109">
        <v>46365571.969999999</v>
      </c>
      <c r="BM13" s="109">
        <v>29392932.239999998</v>
      </c>
      <c r="BN13" s="109">
        <v>60185485.789999999</v>
      </c>
      <c r="BO13" s="109">
        <v>44146430.939999998</v>
      </c>
      <c r="BP13" s="109">
        <v>36494902.020000003</v>
      </c>
      <c r="BQ13" s="109">
        <v>8379159.2800000003</v>
      </c>
      <c r="BR13" s="109">
        <v>7832776.7699999996</v>
      </c>
      <c r="BS13" s="109">
        <v>360912987.94999999</v>
      </c>
      <c r="BT13" s="109">
        <v>53158694.109999999</v>
      </c>
      <c r="BU13" s="109">
        <v>35102970.810000002</v>
      </c>
      <c r="BV13" s="109">
        <v>55412000.479999997</v>
      </c>
      <c r="BW13" s="109">
        <v>42294090.969999999</v>
      </c>
      <c r="BX13" s="109">
        <v>32713281.16</v>
      </c>
      <c r="BY13" s="109">
        <v>32994646.780000001</v>
      </c>
      <c r="BZ13" s="109">
        <v>51967375.479999997</v>
      </c>
      <c r="CA13" s="109">
        <v>120618159.26000001</v>
      </c>
      <c r="CB13" s="109">
        <v>27604370.109999999</v>
      </c>
      <c r="CC13" s="109">
        <v>42069928.25</v>
      </c>
      <c r="CD13" s="109">
        <v>67394670.75</v>
      </c>
      <c r="CE13" s="109">
        <v>25368603.899999999</v>
      </c>
      <c r="CF13" s="109">
        <v>23479227.420000002</v>
      </c>
      <c r="CG13" s="109">
        <v>21713828.98</v>
      </c>
      <c r="CH13" s="109">
        <v>578242645.22000003</v>
      </c>
      <c r="CI13" s="109">
        <v>40846639.159999996</v>
      </c>
      <c r="CJ13" s="109">
        <v>83031993.390000001</v>
      </c>
      <c r="CK13" s="109">
        <v>33090419.079999998</v>
      </c>
      <c r="CL13" s="109">
        <v>38526492.259999998</v>
      </c>
      <c r="CM13" s="109">
        <v>43050700.659999996</v>
      </c>
      <c r="CN13" s="109">
        <v>38323088.719999999</v>
      </c>
      <c r="CO13" s="109">
        <v>64965288.909999996</v>
      </c>
      <c r="CP13" s="109">
        <v>23391877.25</v>
      </c>
      <c r="CQ13" s="109">
        <v>42898447.340000004</v>
      </c>
      <c r="CR13" s="109">
        <v>29015264.719999999</v>
      </c>
      <c r="CS13" s="109">
        <v>49029107.859999999</v>
      </c>
      <c r="CT13" s="109">
        <v>30618909.940000001</v>
      </c>
      <c r="CU13" s="109">
        <v>302406519.62</v>
      </c>
      <c r="CV13" s="109">
        <v>32369545.579999998</v>
      </c>
      <c r="CW13" s="109">
        <v>42089971.350000001</v>
      </c>
      <c r="CX13" s="109">
        <v>52731524.509999998</v>
      </c>
      <c r="CY13" s="109">
        <v>29685228.050000001</v>
      </c>
      <c r="CZ13" s="109">
        <v>47130925.219999999</v>
      </c>
      <c r="DA13" s="109">
        <v>31449542.260000002</v>
      </c>
      <c r="DB13" s="109">
        <v>19723327.75</v>
      </c>
      <c r="DC13" s="109">
        <v>215534096.97999999</v>
      </c>
      <c r="DD13" s="109">
        <v>234068903.68000001</v>
      </c>
      <c r="DE13" s="109">
        <v>41654903.07</v>
      </c>
      <c r="DF13" s="109">
        <v>32782862.210000001</v>
      </c>
      <c r="DG13" s="109">
        <v>71653900.079999998</v>
      </c>
      <c r="DH13" s="109">
        <v>43575502.979999997</v>
      </c>
      <c r="DI13" s="109">
        <v>37195710.18</v>
      </c>
      <c r="DJ13" s="109">
        <v>39626364.780000001</v>
      </c>
      <c r="DK13" s="109">
        <v>18942109.239999998</v>
      </c>
      <c r="DL13" s="109">
        <v>676071353.88999999</v>
      </c>
      <c r="DM13" s="109">
        <v>33615372.240000002</v>
      </c>
      <c r="DN13" s="109">
        <v>53741182.890000001</v>
      </c>
      <c r="DO13" s="109">
        <v>46493920.520000003</v>
      </c>
      <c r="DP13" s="109">
        <v>44748286.57</v>
      </c>
      <c r="DQ13" s="109">
        <v>42454323.759999998</v>
      </c>
      <c r="DR13" s="109">
        <v>68465838.329999998</v>
      </c>
      <c r="DS13" s="109">
        <v>39679380.710000001</v>
      </c>
      <c r="DT13" s="109">
        <v>62786380.229999997</v>
      </c>
      <c r="DU13" s="109">
        <v>319941265.56999999</v>
      </c>
      <c r="DV13" s="109">
        <v>46538577</v>
      </c>
      <c r="DW13" s="109">
        <v>92583334.930000007</v>
      </c>
      <c r="DX13" s="109">
        <v>102228664.15000001</v>
      </c>
      <c r="DY13" s="109">
        <v>42251107.759999998</v>
      </c>
      <c r="DZ13" s="109">
        <v>62258655.049999997</v>
      </c>
      <c r="EA13" s="109">
        <v>93550151.519999996</v>
      </c>
      <c r="EB13" s="109">
        <v>16635688.710000001</v>
      </c>
      <c r="EC13" s="109">
        <v>31777237.52</v>
      </c>
      <c r="ED13" s="109">
        <v>32792690.949999999</v>
      </c>
      <c r="EE13" s="109">
        <v>62454961.509999998</v>
      </c>
      <c r="EF13" s="109">
        <v>215607078.31999999</v>
      </c>
      <c r="EG13" s="109">
        <v>187366762.27000001</v>
      </c>
      <c r="EH13" s="109">
        <v>40848285.93</v>
      </c>
      <c r="EI13" s="109">
        <v>40366812.840000004</v>
      </c>
      <c r="EJ13" s="109">
        <v>43523694.829999998</v>
      </c>
      <c r="EK13" s="109">
        <v>52800654.93</v>
      </c>
      <c r="EL13" s="109">
        <v>74132740.349999994</v>
      </c>
      <c r="EM13" s="109">
        <v>29042031.940000001</v>
      </c>
      <c r="EN13" s="109">
        <v>34579774.630000003</v>
      </c>
      <c r="EO13" s="109">
        <v>453814897.91000003</v>
      </c>
      <c r="EP13" s="109">
        <v>39877120.93</v>
      </c>
      <c r="EQ13" s="109">
        <v>38986644.710000001</v>
      </c>
      <c r="ER13" s="109">
        <v>38532778.210000001</v>
      </c>
      <c r="ES13" s="109">
        <v>21983905.059999999</v>
      </c>
      <c r="ET13" s="109">
        <v>20116254.84</v>
      </c>
      <c r="EU13" s="109">
        <v>47181854.619999997</v>
      </c>
      <c r="EV13" s="109">
        <v>46243570.259999998</v>
      </c>
      <c r="EW13" s="109">
        <v>31251411.93</v>
      </c>
      <c r="EX13" s="109">
        <v>311928815.69999999</v>
      </c>
      <c r="EY13" s="109">
        <v>18018930.739999998</v>
      </c>
      <c r="EZ13" s="109">
        <v>32053293.359999999</v>
      </c>
      <c r="FA13" s="109">
        <v>43874135.68</v>
      </c>
      <c r="FB13" s="109">
        <v>60653666.299999997</v>
      </c>
      <c r="FC13" s="109">
        <v>47858340.719999999</v>
      </c>
      <c r="FD13" s="109">
        <v>42153291.450000003</v>
      </c>
      <c r="FE13" s="109">
        <v>29106886.16</v>
      </c>
      <c r="FF13" s="109">
        <v>27676130.879999999</v>
      </c>
      <c r="FG13" s="109">
        <v>20789195.59</v>
      </c>
      <c r="FH13" s="109">
        <v>21081984.82</v>
      </c>
      <c r="FI13" s="109">
        <v>13287074.720000001</v>
      </c>
      <c r="FJ13" s="109">
        <v>232658020.86000001</v>
      </c>
      <c r="FK13" s="109">
        <v>36846823.509999998</v>
      </c>
      <c r="FL13" s="109">
        <v>30394433.640000001</v>
      </c>
      <c r="FM13" s="109">
        <v>35712452.210000001</v>
      </c>
      <c r="FN13" s="109">
        <v>56733975.450000003</v>
      </c>
      <c r="FO13" s="109">
        <v>42300954.530000001</v>
      </c>
      <c r="FP13" s="109">
        <v>16031478.23</v>
      </c>
      <c r="FQ13" s="109">
        <v>8997623.7100000009</v>
      </c>
      <c r="FR13" s="109">
        <v>515177494.31999999</v>
      </c>
      <c r="FS13" s="109">
        <v>28573935.059999999</v>
      </c>
      <c r="FT13" s="109">
        <v>47337444.530000001</v>
      </c>
      <c r="FU13" s="109">
        <v>41917962.219999999</v>
      </c>
      <c r="FV13" s="109">
        <v>62967544.090000004</v>
      </c>
      <c r="FW13" s="109">
        <v>28951178.469999999</v>
      </c>
      <c r="FX13" s="109">
        <v>68191438.379999995</v>
      </c>
      <c r="FY13" s="109">
        <v>43437710.310000002</v>
      </c>
      <c r="FZ13" s="109">
        <v>43414642.039999999</v>
      </c>
      <c r="GA13" s="109">
        <v>31574854.289999999</v>
      </c>
      <c r="GB13" s="109">
        <v>70075078.379999995</v>
      </c>
      <c r="GC13" s="109">
        <v>34802691.409999996</v>
      </c>
      <c r="GD13" s="109">
        <v>23694021.73</v>
      </c>
      <c r="GE13" s="109">
        <v>11718799.779999999</v>
      </c>
      <c r="GF13" s="109">
        <v>291354917.83999997</v>
      </c>
      <c r="GG13" s="109">
        <v>25993310.739999998</v>
      </c>
      <c r="GH13" s="109">
        <v>32583009.399999999</v>
      </c>
      <c r="GI13" s="109">
        <v>63042071.960000001</v>
      </c>
      <c r="GJ13" s="109">
        <v>34613555.130000003</v>
      </c>
      <c r="GK13" s="109">
        <v>32605321.579999998</v>
      </c>
      <c r="GL13" s="109">
        <v>31491045.399999999</v>
      </c>
      <c r="GM13" s="109">
        <v>75240594.879999995</v>
      </c>
      <c r="GN13" s="109">
        <v>27899857.109999999</v>
      </c>
      <c r="GO13" s="109">
        <v>10417332.92</v>
      </c>
      <c r="GP13" s="109">
        <v>9090651.6099999994</v>
      </c>
      <c r="GQ13" s="109">
        <v>10042205.960000001</v>
      </c>
      <c r="GR13" s="109">
        <v>208621928.16</v>
      </c>
      <c r="GS13" s="109">
        <v>55642950</v>
      </c>
      <c r="GT13" s="109">
        <v>33248084.84</v>
      </c>
      <c r="GU13" s="109">
        <v>54989264</v>
      </c>
      <c r="GV13" s="109">
        <v>14333445</v>
      </c>
      <c r="GW13" s="109">
        <v>41994314.359999999</v>
      </c>
      <c r="GX13" s="109">
        <v>39642912.460000001</v>
      </c>
      <c r="GY13" s="109">
        <v>25226736.289999999</v>
      </c>
      <c r="GZ13" s="109">
        <v>220795381.49000001</v>
      </c>
      <c r="HA13" s="109">
        <v>28444900.710000001</v>
      </c>
      <c r="HB13" s="109">
        <v>59684328.719999999</v>
      </c>
      <c r="HC13" s="109">
        <v>43275608.619999997</v>
      </c>
      <c r="HD13" s="109">
        <v>406870712</v>
      </c>
      <c r="HE13" s="109">
        <v>60833692.549999997</v>
      </c>
      <c r="HF13" s="109">
        <v>65125060.490000002</v>
      </c>
      <c r="HG13" s="109">
        <v>67019734.810000002</v>
      </c>
      <c r="HH13" s="109">
        <v>55594838.310000002</v>
      </c>
      <c r="HI13" s="109">
        <v>69086184.819999993</v>
      </c>
      <c r="HJ13" s="109">
        <v>15236266.07</v>
      </c>
      <c r="HK13" s="109">
        <v>0</v>
      </c>
      <c r="HL13" s="109">
        <v>292466658.93000001</v>
      </c>
      <c r="HM13" s="109">
        <v>53472414.280000001</v>
      </c>
      <c r="HN13" s="109">
        <v>62886388.920000002</v>
      </c>
      <c r="HO13" s="109">
        <v>46730713.359999999</v>
      </c>
      <c r="HP13" s="109">
        <v>33629725.329999998</v>
      </c>
      <c r="HQ13" s="109">
        <v>35689114.450000003</v>
      </c>
      <c r="HR13" s="109">
        <v>47076980.990000002</v>
      </c>
      <c r="HS13" s="109">
        <v>23773238.210000001</v>
      </c>
      <c r="HT13" s="109">
        <v>372748487.83999997</v>
      </c>
      <c r="HU13" s="109">
        <v>147481408.66</v>
      </c>
      <c r="HV13" s="109">
        <v>40683984.359999999</v>
      </c>
      <c r="HW13" s="109">
        <v>30182658.690000001</v>
      </c>
      <c r="HX13" s="109">
        <v>29573711.100000001</v>
      </c>
      <c r="HY13" s="109">
        <v>32089155.48</v>
      </c>
      <c r="HZ13" s="109">
        <v>63049402.280000001</v>
      </c>
      <c r="IA13" s="109">
        <v>30092850.170000002</v>
      </c>
      <c r="IB13" s="109">
        <v>31569811.920000002</v>
      </c>
      <c r="IC13" s="109">
        <v>32882612.059999999</v>
      </c>
      <c r="ID13" s="109">
        <v>31879686.02</v>
      </c>
      <c r="IE13" s="109">
        <v>26096836.350000001</v>
      </c>
      <c r="IF13" s="109">
        <v>17348080.170000002</v>
      </c>
      <c r="IG13" s="109">
        <v>36275903.75</v>
      </c>
      <c r="IH13" s="109">
        <v>23558280</v>
      </c>
      <c r="II13" s="109">
        <v>23880559.129999999</v>
      </c>
      <c r="IJ13" s="109">
        <v>307044090.75999999</v>
      </c>
      <c r="IK13" s="109">
        <v>145657586.78</v>
      </c>
      <c r="IL13" s="109">
        <v>47665963.909999996</v>
      </c>
      <c r="IM13" s="109">
        <v>76153862.640000001</v>
      </c>
      <c r="IN13" s="109">
        <v>80806373.579999998</v>
      </c>
      <c r="IO13" s="109">
        <v>39256360.170000002</v>
      </c>
      <c r="IP13" s="109">
        <v>34062884.909999996</v>
      </c>
      <c r="IQ13" s="109">
        <v>20164471.93</v>
      </c>
      <c r="IR13" s="109">
        <v>26472950.890000001</v>
      </c>
      <c r="IS13" s="109">
        <v>23805716.440000001</v>
      </c>
      <c r="IT13" s="109">
        <v>30836666.34</v>
      </c>
      <c r="IU13" s="109">
        <v>457892795.22000003</v>
      </c>
      <c r="IV13" s="109">
        <v>216402966.34</v>
      </c>
      <c r="IW13" s="109">
        <v>63993377.18</v>
      </c>
      <c r="IX13" s="109">
        <v>36185057.539999999</v>
      </c>
      <c r="IY13" s="109">
        <v>36031224.130000003</v>
      </c>
      <c r="IZ13" s="109">
        <v>21415170</v>
      </c>
      <c r="JA13" s="109">
        <v>33614962.420000002</v>
      </c>
      <c r="JB13" s="109">
        <v>20924612.359999999</v>
      </c>
      <c r="JC13" s="109">
        <v>27095514.059999999</v>
      </c>
      <c r="JD13" s="109">
        <v>37561905.18</v>
      </c>
      <c r="JE13" s="109">
        <v>36049924.659999996</v>
      </c>
      <c r="JF13" s="109">
        <v>30162361.079999998</v>
      </c>
      <c r="JG13" s="109">
        <v>215335069.90000001</v>
      </c>
      <c r="JH13" s="109">
        <v>146990209.94</v>
      </c>
      <c r="JI13" s="109">
        <v>33036170.079999998</v>
      </c>
      <c r="JJ13" s="109">
        <v>34376585.149999999</v>
      </c>
      <c r="JK13" s="109">
        <v>27173966.780000001</v>
      </c>
      <c r="JL13" s="109">
        <v>31104160.969999999</v>
      </c>
      <c r="JM13" s="109">
        <v>222861450.47999999</v>
      </c>
      <c r="JN13" s="109">
        <v>26380726.309999999</v>
      </c>
      <c r="JO13" s="109">
        <v>36999872.990000002</v>
      </c>
      <c r="JP13" s="109">
        <v>47632261.25</v>
      </c>
      <c r="JQ13" s="109">
        <v>33928803.579999998</v>
      </c>
      <c r="JR13" s="109">
        <v>61774265.409999996</v>
      </c>
      <c r="JS13" s="109">
        <v>26811136.399999999</v>
      </c>
      <c r="JT13" s="109">
        <v>300874549.11000001</v>
      </c>
      <c r="JU13" s="109">
        <v>175690801.81</v>
      </c>
      <c r="JV13" s="109">
        <v>30258519.719999999</v>
      </c>
      <c r="JW13" s="109">
        <v>19392203.199999999</v>
      </c>
      <c r="JX13" s="109">
        <v>46399128.520000003</v>
      </c>
      <c r="JY13" s="109">
        <v>18135732.079999998</v>
      </c>
      <c r="JZ13" s="109">
        <v>91783154.109999999</v>
      </c>
      <c r="KA13" s="109">
        <v>41817107.710000001</v>
      </c>
      <c r="KB13" s="109">
        <v>26625787.199999999</v>
      </c>
      <c r="KC13" s="109">
        <v>47575388.640000001</v>
      </c>
      <c r="KD13" s="109">
        <v>31136920.440000001</v>
      </c>
      <c r="KE13" s="109">
        <v>30680068.710000001</v>
      </c>
      <c r="KF13" s="109">
        <v>22490822.399999999</v>
      </c>
      <c r="KG13" s="109">
        <v>10597553.33</v>
      </c>
      <c r="KH13" s="109">
        <v>25734545.129999999</v>
      </c>
      <c r="KI13" s="109">
        <v>245000</v>
      </c>
      <c r="KJ13" s="109">
        <v>479395967.42000002</v>
      </c>
      <c r="KK13" s="109">
        <v>66174543.869999997</v>
      </c>
      <c r="KL13" s="109">
        <v>41293945.619999997</v>
      </c>
      <c r="KM13" s="109">
        <v>49354444.200000003</v>
      </c>
      <c r="KN13" s="109">
        <v>36996406.649999999</v>
      </c>
      <c r="KO13" s="109">
        <v>37615382.950000003</v>
      </c>
      <c r="KP13" s="109">
        <v>81352044</v>
      </c>
      <c r="KQ13" s="109">
        <v>33584579.539999999</v>
      </c>
      <c r="KR13" s="109">
        <v>22954967.600000001</v>
      </c>
      <c r="KS13" s="109">
        <v>162269738.61000001</v>
      </c>
      <c r="KT13" s="109">
        <v>33039188.489999998</v>
      </c>
      <c r="KU13" s="109">
        <v>40917134.020000003</v>
      </c>
      <c r="KV13" s="109">
        <v>72878847.25</v>
      </c>
      <c r="KW13" s="109">
        <v>31009052.789999999</v>
      </c>
      <c r="KX13" s="109">
        <v>39607376</v>
      </c>
      <c r="KY13" s="109">
        <v>192316672.13</v>
      </c>
      <c r="KZ13" s="109">
        <v>43838490.979999997</v>
      </c>
      <c r="LA13" s="109">
        <v>314340013.20999998</v>
      </c>
      <c r="LB13" s="109">
        <v>35720071.299999997</v>
      </c>
      <c r="LC13" s="109">
        <v>28840686.719999999</v>
      </c>
      <c r="LD13" s="109">
        <v>57591159.689999998</v>
      </c>
      <c r="LE13" s="109">
        <v>56321310.189999998</v>
      </c>
      <c r="LF13" s="109">
        <v>41389689.520000003</v>
      </c>
      <c r="LG13" s="109">
        <v>36158837.310000002</v>
      </c>
      <c r="LH13" s="109">
        <v>25599138.359999999</v>
      </c>
      <c r="LI13" s="109">
        <v>521481506.23000002</v>
      </c>
      <c r="LJ13" s="109">
        <v>145412555.11000001</v>
      </c>
      <c r="LK13" s="109">
        <v>208948835.97</v>
      </c>
      <c r="LL13" s="109">
        <v>167499323.84</v>
      </c>
      <c r="LM13" s="109">
        <v>41847810.109999999</v>
      </c>
      <c r="LN13" s="109">
        <v>44390375.32</v>
      </c>
      <c r="LO13" s="109">
        <v>31151434.030000001</v>
      </c>
      <c r="LP13" s="109">
        <v>52033774</v>
      </c>
      <c r="LQ13" s="109">
        <v>23400010.969999999</v>
      </c>
      <c r="LR13" s="109">
        <v>52279605.960000001</v>
      </c>
      <c r="LS13" s="109">
        <v>11728636</v>
      </c>
      <c r="LT13" s="109">
        <v>228532469.05000001</v>
      </c>
      <c r="LU13" s="109">
        <v>66467306.600000001</v>
      </c>
      <c r="LV13" s="109">
        <v>36348971.969999999</v>
      </c>
      <c r="LW13" s="109">
        <v>394636367.12</v>
      </c>
      <c r="LX13" s="109">
        <v>162228314.47</v>
      </c>
      <c r="LY13" s="109">
        <v>433373438.85000002</v>
      </c>
      <c r="LZ13" s="109">
        <v>172383168.25999999</v>
      </c>
      <c r="MA13" s="109">
        <v>64280488.630000003</v>
      </c>
      <c r="MB13" s="109">
        <v>59745642.549999997</v>
      </c>
      <c r="MC13" s="109">
        <v>56159123.340000004</v>
      </c>
      <c r="MD13" s="109">
        <v>49165428.68</v>
      </c>
      <c r="ME13" s="109">
        <v>53950795.789999999</v>
      </c>
      <c r="MF13" s="109">
        <v>44100039.829999998</v>
      </c>
      <c r="MG13" s="109">
        <v>89716347.099999994</v>
      </c>
      <c r="MH13" s="109">
        <v>32744307.050000001</v>
      </c>
      <c r="MI13" s="109">
        <v>507613238.02999997</v>
      </c>
      <c r="MJ13" s="109">
        <v>35316795.149999999</v>
      </c>
      <c r="MK13" s="109">
        <v>25426246.75</v>
      </c>
      <c r="ML13" s="109">
        <v>24282996.609999999</v>
      </c>
      <c r="MM13" s="109">
        <v>22931583.75</v>
      </c>
      <c r="MN13" s="109">
        <v>30463794.32</v>
      </c>
      <c r="MO13" s="109">
        <v>30600261.5</v>
      </c>
      <c r="MP13" s="109">
        <v>27666455.629999999</v>
      </c>
      <c r="MQ13" s="109">
        <v>43708909.390000001</v>
      </c>
      <c r="MR13" s="109">
        <v>24402868.399999999</v>
      </c>
      <c r="MS13" s="109">
        <v>26897237.800000001</v>
      </c>
      <c r="MT13" s="109">
        <v>26372942.600000001</v>
      </c>
      <c r="MU13" s="109">
        <v>381063088.54000002</v>
      </c>
      <c r="MV13" s="109">
        <v>29262009.039999999</v>
      </c>
      <c r="MW13" s="109">
        <v>41420160</v>
      </c>
      <c r="MX13" s="109">
        <v>56360900.479999997</v>
      </c>
      <c r="MY13" s="109">
        <v>55862349.659999996</v>
      </c>
      <c r="MZ13" s="109">
        <v>40057140.409999996</v>
      </c>
      <c r="NA13" s="109">
        <v>66846707.600000001</v>
      </c>
      <c r="NB13" s="109">
        <v>71702436.5</v>
      </c>
      <c r="NC13" s="109">
        <v>0</v>
      </c>
      <c r="ND13" s="109">
        <v>18493258.489999998</v>
      </c>
      <c r="NE13" s="109">
        <v>11788426.76</v>
      </c>
      <c r="NF13" s="109">
        <v>570174665.53999996</v>
      </c>
      <c r="NG13" s="109">
        <v>80416197.230000004</v>
      </c>
      <c r="NH13" s="109">
        <v>30315189.890000001</v>
      </c>
      <c r="NI13" s="109">
        <v>181982449.31</v>
      </c>
      <c r="NJ13" s="109">
        <v>28733113.690000001</v>
      </c>
      <c r="NK13" s="109">
        <v>65156869.460000001</v>
      </c>
      <c r="NL13" s="109">
        <v>118607003.47</v>
      </c>
      <c r="NM13" s="109">
        <v>104582981.56</v>
      </c>
      <c r="NN13" s="109">
        <v>12649555.43</v>
      </c>
      <c r="NO13" s="109">
        <v>52646859.869999997</v>
      </c>
      <c r="NP13" s="109">
        <v>41770121.340000004</v>
      </c>
      <c r="NQ13" s="109">
        <v>18317822</v>
      </c>
      <c r="NR13" s="109">
        <v>214071704.97999999</v>
      </c>
      <c r="NS13" s="109">
        <v>32740222.460000001</v>
      </c>
      <c r="NT13" s="109">
        <v>29846402.579999998</v>
      </c>
      <c r="NU13" s="109">
        <v>26537476.73</v>
      </c>
      <c r="NV13" s="109">
        <v>27471698.079999998</v>
      </c>
      <c r="NW13" s="109">
        <v>8395339.8599999994</v>
      </c>
      <c r="NX13" s="109">
        <v>11931396.08</v>
      </c>
      <c r="NY13" s="109">
        <v>328843928.52999997</v>
      </c>
      <c r="NZ13" s="109">
        <v>125565411.31999999</v>
      </c>
      <c r="OA13" s="109">
        <v>34311355.560000002</v>
      </c>
      <c r="OB13" s="109">
        <v>27704933.260000002</v>
      </c>
      <c r="OC13" s="109">
        <v>35355785.640000001</v>
      </c>
      <c r="OD13" s="109">
        <v>49030487.670000002</v>
      </c>
      <c r="OE13" s="109">
        <v>28512755.800000001</v>
      </c>
      <c r="OF13" s="109">
        <v>395656171.42000002</v>
      </c>
      <c r="OG13" s="109">
        <v>123118569.45999999</v>
      </c>
      <c r="OH13" s="109">
        <v>49997539.649999999</v>
      </c>
      <c r="OI13" s="109">
        <v>117591048.14</v>
      </c>
      <c r="OJ13" s="109">
        <v>36051927.899999999</v>
      </c>
      <c r="OK13" s="109">
        <v>48540947.289999999</v>
      </c>
      <c r="OL13" s="109">
        <v>40783714.530000001</v>
      </c>
      <c r="OM13" s="109">
        <v>20419147.620000001</v>
      </c>
      <c r="ON13" s="109">
        <v>17458186.27</v>
      </c>
      <c r="OO13" s="109">
        <v>344586584.00999999</v>
      </c>
      <c r="OP13" s="109">
        <v>90505875.239999995</v>
      </c>
      <c r="OQ13" s="109">
        <v>114045241.09</v>
      </c>
      <c r="OR13" s="109">
        <v>55982018.200000003</v>
      </c>
      <c r="OS13" s="109">
        <v>42147896.259999998</v>
      </c>
      <c r="OT13" s="109">
        <v>16831604.859999999</v>
      </c>
      <c r="OU13" s="109">
        <v>210097809.65000001</v>
      </c>
      <c r="OV13" s="109">
        <v>28805083.93</v>
      </c>
      <c r="OW13" s="109">
        <v>29630991.670000002</v>
      </c>
      <c r="OX13" s="109">
        <v>45229780.119999997</v>
      </c>
      <c r="OY13" s="109">
        <v>46526780.950000003</v>
      </c>
      <c r="OZ13" s="109">
        <v>98210026.049999997</v>
      </c>
      <c r="PA13" s="109">
        <v>29231520.649999999</v>
      </c>
      <c r="PB13" s="109">
        <v>12384877.539999999</v>
      </c>
      <c r="PC13" s="109">
        <v>15201204.73</v>
      </c>
      <c r="PD13" s="109">
        <v>331846816.85000002</v>
      </c>
      <c r="PE13" s="109">
        <v>26498471.600000001</v>
      </c>
      <c r="PF13" s="109">
        <v>76982864.409999996</v>
      </c>
      <c r="PG13" s="109">
        <v>25966741.010000002</v>
      </c>
      <c r="PH13" s="109">
        <v>46287762.689999998</v>
      </c>
      <c r="PI13" s="109">
        <v>85961033.239999995</v>
      </c>
      <c r="PJ13" s="109">
        <v>30643261.609999999</v>
      </c>
      <c r="PK13" s="109">
        <v>30452717.890000001</v>
      </c>
      <c r="PL13" s="109">
        <v>34973326.810000002</v>
      </c>
      <c r="PM13" s="109">
        <v>28953027.600000001</v>
      </c>
      <c r="PN13" s="109">
        <v>37217862.789999999</v>
      </c>
      <c r="PO13" s="109">
        <v>53428367.18</v>
      </c>
      <c r="PP13" s="109">
        <v>29754402.620000001</v>
      </c>
      <c r="PQ13" s="109">
        <v>97329470.409999996</v>
      </c>
      <c r="PR13" s="109">
        <v>12159263.220000001</v>
      </c>
      <c r="PS13" s="109">
        <v>14667338.710000001</v>
      </c>
      <c r="PT13" s="109">
        <v>10727728.99</v>
      </c>
      <c r="PU13" s="109">
        <v>16698310.939999999</v>
      </c>
      <c r="PV13" s="109">
        <v>738768087.66999996</v>
      </c>
      <c r="PW13" s="109">
        <v>33003117</v>
      </c>
      <c r="PX13" s="109">
        <v>38498980.289999999</v>
      </c>
      <c r="PY13" s="109">
        <v>62482802.359999999</v>
      </c>
      <c r="PZ13" s="109">
        <v>149160632.06999999</v>
      </c>
      <c r="QA13" s="109">
        <v>44308197.219999999</v>
      </c>
      <c r="QB13" s="109">
        <v>81634181.25</v>
      </c>
      <c r="QC13" s="109">
        <v>40490516.479999997</v>
      </c>
      <c r="QD13" s="109">
        <v>80458206.150000006</v>
      </c>
      <c r="QE13" s="109">
        <v>26137274.800000001</v>
      </c>
      <c r="QF13" s="109">
        <v>74495704.049999997</v>
      </c>
      <c r="QG13" s="109">
        <v>27136182.260000002</v>
      </c>
      <c r="QH13" s="109">
        <v>25192623.690000001</v>
      </c>
      <c r="QI13" s="109">
        <v>47044762.039999999</v>
      </c>
      <c r="QJ13" s="109">
        <v>66053054.219999999</v>
      </c>
      <c r="QK13" s="109">
        <v>64011518.829999998</v>
      </c>
      <c r="QL13" s="109">
        <v>32817224.440000001</v>
      </c>
      <c r="QM13" s="109">
        <v>34306766.299999997</v>
      </c>
      <c r="QN13" s="109">
        <v>23987821.710000001</v>
      </c>
      <c r="QO13" s="109">
        <v>59206685.600000001</v>
      </c>
      <c r="QP13" s="109">
        <v>77776826.140000001</v>
      </c>
      <c r="QQ13" s="109">
        <v>27294586.370000001</v>
      </c>
      <c r="QR13" s="109">
        <v>9138911.8000000007</v>
      </c>
      <c r="QS13" s="109">
        <v>6524785.71</v>
      </c>
      <c r="QT13" s="109">
        <v>12269000.65</v>
      </c>
      <c r="QU13" s="109">
        <v>12542016.51</v>
      </c>
      <c r="QV13" s="109">
        <v>386121971.05000001</v>
      </c>
      <c r="QW13" s="109">
        <v>29611977.969999999</v>
      </c>
      <c r="QX13" s="109">
        <v>76111034.069999993</v>
      </c>
      <c r="QY13" s="109">
        <v>46970016.5</v>
      </c>
      <c r="QZ13" s="109">
        <v>42529639.229999997</v>
      </c>
      <c r="RA13" s="109">
        <v>72748711.069999993</v>
      </c>
      <c r="RB13" s="109">
        <v>30884323.329999998</v>
      </c>
      <c r="RC13" s="109">
        <v>69733777.719999999</v>
      </c>
      <c r="RD13" s="109">
        <v>72559315.799999997</v>
      </c>
      <c r="RE13" s="109">
        <v>31733740</v>
      </c>
      <c r="RF13" s="109">
        <v>26263214.969999999</v>
      </c>
      <c r="RG13" s="109">
        <v>11371290</v>
      </c>
      <c r="RH13" s="109">
        <v>11810935.810000001</v>
      </c>
      <c r="RI13" s="109">
        <v>504247998.25</v>
      </c>
      <c r="RJ13" s="109">
        <v>56126169.240000002</v>
      </c>
      <c r="RK13" s="109">
        <v>29943424.68</v>
      </c>
      <c r="RL13" s="109">
        <v>45087952.759999998</v>
      </c>
      <c r="RM13" s="109">
        <v>37192956.549999997</v>
      </c>
      <c r="RN13" s="109">
        <v>44131728.859999999</v>
      </c>
      <c r="RO13" s="109">
        <v>74515357.849999994</v>
      </c>
      <c r="RP13" s="109">
        <v>30314687.120000001</v>
      </c>
      <c r="RQ13" s="109">
        <v>37419821.280000001</v>
      </c>
      <c r="RR13" s="109">
        <v>67537536.480000004</v>
      </c>
      <c r="RS13" s="109">
        <v>72867903.269999996</v>
      </c>
      <c r="RT13" s="109">
        <v>27447498.77</v>
      </c>
      <c r="RU13" s="109">
        <v>21142184.350000001</v>
      </c>
      <c r="RV13" s="109">
        <v>33428068.879999999</v>
      </c>
      <c r="RW13" s="109">
        <v>23055608.440000001</v>
      </c>
      <c r="RX13" s="109">
        <v>29872691.129999999</v>
      </c>
      <c r="RY13" s="109">
        <v>36180444.979999997</v>
      </c>
      <c r="RZ13" s="109">
        <v>12695036.380000001</v>
      </c>
      <c r="SA13" s="109">
        <v>10294511.039999999</v>
      </c>
      <c r="SB13" s="109">
        <v>12974949.52</v>
      </c>
      <c r="SC13" s="109">
        <v>238831208.55000001</v>
      </c>
      <c r="SD13" s="109">
        <v>32573689.309999999</v>
      </c>
      <c r="SE13" s="109">
        <v>35392140</v>
      </c>
      <c r="SF13" s="109">
        <v>36790747.329999998</v>
      </c>
      <c r="SG13" s="109">
        <v>22647597.09</v>
      </c>
      <c r="SH13" s="109">
        <v>37130942.68</v>
      </c>
      <c r="SI13" s="109">
        <v>49577175.799999997</v>
      </c>
      <c r="SJ13" s="109">
        <v>49782210.969999999</v>
      </c>
      <c r="SK13" s="109">
        <v>32203618.219999999</v>
      </c>
      <c r="SL13" s="109">
        <v>27689119.84</v>
      </c>
      <c r="SM13" s="109">
        <v>68659288.620000005</v>
      </c>
      <c r="SN13" s="109">
        <v>8878745</v>
      </c>
      <c r="SO13" s="109">
        <v>121292020.53</v>
      </c>
      <c r="SP13" s="109">
        <v>29469186.079999998</v>
      </c>
      <c r="SQ13" s="109">
        <v>31424281.190000001</v>
      </c>
      <c r="SR13" s="109">
        <v>50962786.299999997</v>
      </c>
      <c r="SS13" s="109">
        <v>31027038.34</v>
      </c>
      <c r="ST13" s="109">
        <v>27741072.34</v>
      </c>
      <c r="SU13" s="109">
        <v>30047927.800000001</v>
      </c>
      <c r="SV13" s="109">
        <v>18361976.190000001</v>
      </c>
      <c r="SW13" s="109">
        <v>281817182.19999999</v>
      </c>
      <c r="SX13" s="109">
        <v>23056286.829999998</v>
      </c>
      <c r="SY13" s="109">
        <v>34931789.619999997</v>
      </c>
      <c r="SZ13" s="109">
        <v>25450761.710000001</v>
      </c>
      <c r="TA13" s="109">
        <v>17374051.66</v>
      </c>
      <c r="TB13" s="109">
        <v>24424494.190000001</v>
      </c>
      <c r="TC13" s="109">
        <v>26138641.57</v>
      </c>
      <c r="TD13" s="109">
        <v>75144471.510000005</v>
      </c>
      <c r="TE13" s="109">
        <v>28941656.449999999</v>
      </c>
      <c r="TF13" s="109">
        <v>24440720.289999999</v>
      </c>
      <c r="TG13" s="109">
        <v>27261855.379999999</v>
      </c>
      <c r="TH13" s="109">
        <v>47045107.43</v>
      </c>
      <c r="TI13" s="109">
        <v>25066278.579999998</v>
      </c>
      <c r="TJ13" s="109">
        <v>15725475</v>
      </c>
      <c r="TK13" s="109">
        <v>440426871.99000001</v>
      </c>
      <c r="TL13" s="109">
        <v>30681592.039999999</v>
      </c>
      <c r="TM13" s="109">
        <v>24536149.829999998</v>
      </c>
      <c r="TN13" s="109">
        <v>55420287.219999999</v>
      </c>
      <c r="TO13" s="109">
        <v>52573256.030000001</v>
      </c>
      <c r="TP13" s="109">
        <v>29529360.190000001</v>
      </c>
      <c r="TQ13" s="109">
        <v>16878868.059999999</v>
      </c>
      <c r="TR13" s="109">
        <v>85330971.719999999</v>
      </c>
      <c r="TS13" s="109">
        <v>29444482.75</v>
      </c>
      <c r="TT13" s="109">
        <v>42017446.539999999</v>
      </c>
      <c r="TU13" s="109">
        <v>58289771.219999999</v>
      </c>
      <c r="TV13" s="109">
        <v>27976624.640000001</v>
      </c>
      <c r="TW13" s="109">
        <v>21302727.98</v>
      </c>
      <c r="TX13" s="109">
        <v>39583976.990000002</v>
      </c>
      <c r="TY13" s="109">
        <v>26662147.93</v>
      </c>
      <c r="TZ13" s="109">
        <v>23764685.329999998</v>
      </c>
      <c r="UA13" s="109">
        <v>177061778.38</v>
      </c>
      <c r="UB13" s="109">
        <v>23638352.899999999</v>
      </c>
      <c r="UC13" s="109">
        <v>257227443.24000001</v>
      </c>
      <c r="UD13" s="109">
        <v>71754661.030000001</v>
      </c>
      <c r="UE13" s="109">
        <v>31024146.440000001</v>
      </c>
      <c r="UF13" s="109">
        <v>25791623.550000001</v>
      </c>
      <c r="UG13" s="109">
        <v>130379496.02</v>
      </c>
      <c r="UH13" s="109">
        <v>17273647.27</v>
      </c>
      <c r="UI13" s="109">
        <v>11938674.74</v>
      </c>
      <c r="UJ13" s="109">
        <v>14665252.800000001</v>
      </c>
      <c r="UK13" s="109">
        <v>13962143.76</v>
      </c>
      <c r="UL13" s="109">
        <v>187077020.59999999</v>
      </c>
      <c r="UM13" s="109">
        <v>46853846.409999996</v>
      </c>
      <c r="UN13" s="109">
        <v>35298496.890000001</v>
      </c>
      <c r="UO13" s="109">
        <v>49482376.539999999</v>
      </c>
      <c r="UP13" s="109">
        <v>36978127.490000002</v>
      </c>
      <c r="UQ13" s="109">
        <v>23651686.129999999</v>
      </c>
      <c r="UR13" s="109">
        <v>666639115.41999996</v>
      </c>
      <c r="US13" s="109">
        <v>40547816.57</v>
      </c>
      <c r="UT13" s="109">
        <v>40337467.93</v>
      </c>
      <c r="UU13" s="109">
        <v>115131322.41</v>
      </c>
      <c r="UV13" s="109">
        <v>11869730.359999999</v>
      </c>
      <c r="UW13" s="109">
        <v>31140513.239999998</v>
      </c>
      <c r="UX13" s="109">
        <v>73899690.010000005</v>
      </c>
      <c r="UY13" s="109">
        <v>27452611.460000001</v>
      </c>
      <c r="UZ13" s="109">
        <v>23129384.609999999</v>
      </c>
      <c r="VA13" s="109">
        <v>32249316.190000001</v>
      </c>
      <c r="VB13" s="109">
        <v>40503130.479999997</v>
      </c>
      <c r="VC13" s="109">
        <v>65911685.700000003</v>
      </c>
      <c r="VD13" s="109">
        <v>43928475.420000002</v>
      </c>
      <c r="VE13" s="109">
        <v>55837142.880000003</v>
      </c>
      <c r="VF13" s="109">
        <v>20944427.739999998</v>
      </c>
      <c r="VG13" s="109">
        <v>24606154.68</v>
      </c>
      <c r="VH13" s="109">
        <v>16815862.91</v>
      </c>
      <c r="VI13" s="109">
        <v>24372125.48</v>
      </c>
      <c r="VJ13" s="109">
        <v>68088446.659999996</v>
      </c>
      <c r="VK13" s="109">
        <v>12038801.130000001</v>
      </c>
      <c r="VL13" s="109">
        <v>11877155.51</v>
      </c>
      <c r="VM13" s="109">
        <v>11118714.199999999</v>
      </c>
      <c r="VN13" s="109">
        <v>349001619.42000002</v>
      </c>
      <c r="VO13" s="109">
        <v>43293255.700000003</v>
      </c>
      <c r="VP13" s="109">
        <v>41068227.049999997</v>
      </c>
      <c r="VQ13" s="109">
        <v>49318978.259999998</v>
      </c>
      <c r="VR13" s="109">
        <v>62373259.509999998</v>
      </c>
      <c r="VS13" s="109">
        <v>57633421.740000002</v>
      </c>
      <c r="VT13" s="109">
        <v>44056444.310000002</v>
      </c>
      <c r="VU13" s="109">
        <v>36547953.280000001</v>
      </c>
      <c r="VV13" s="109">
        <v>31974841.850000001</v>
      </c>
      <c r="VW13" s="109">
        <v>112537647.84</v>
      </c>
      <c r="VX13" s="109">
        <v>36388067.100000001</v>
      </c>
      <c r="VY13" s="109">
        <v>62261371.07</v>
      </c>
      <c r="VZ13" s="109">
        <v>32151867.949999999</v>
      </c>
      <c r="WA13" s="109">
        <v>23352908.960000001</v>
      </c>
      <c r="WB13" s="109">
        <v>28042931.920000002</v>
      </c>
      <c r="WC13" s="109">
        <v>936718659.34000003</v>
      </c>
      <c r="WD13" s="109">
        <v>62504119.560000002</v>
      </c>
      <c r="WE13" s="109">
        <v>40903456.020000003</v>
      </c>
      <c r="WF13" s="109">
        <v>43064538.649999999</v>
      </c>
      <c r="WG13" s="109">
        <v>25734874.190000001</v>
      </c>
      <c r="WH13" s="109">
        <v>55472530.020000003</v>
      </c>
      <c r="WI13" s="109">
        <v>72533469.340000004</v>
      </c>
      <c r="WJ13" s="109">
        <v>72104844.019999996</v>
      </c>
      <c r="WK13" s="109">
        <v>49130270.030000001</v>
      </c>
      <c r="WL13" s="109">
        <v>64849060.060000002</v>
      </c>
      <c r="WM13" s="109">
        <v>42594087.770000003</v>
      </c>
      <c r="WN13" s="109">
        <v>83667309.329999998</v>
      </c>
      <c r="WO13" s="109">
        <v>50382078.030000001</v>
      </c>
      <c r="WP13" s="109">
        <v>70210706.540000007</v>
      </c>
      <c r="WQ13" s="109">
        <v>78978995.189999998</v>
      </c>
      <c r="WR13" s="109">
        <v>40890643.640000001</v>
      </c>
      <c r="WS13" s="109">
        <v>50233149.359999999</v>
      </c>
      <c r="WT13" s="109">
        <v>64107882</v>
      </c>
      <c r="WU13" s="109">
        <v>39210373.979999997</v>
      </c>
      <c r="WV13" s="109">
        <v>78345444.239999995</v>
      </c>
      <c r="WW13" s="109">
        <v>157695839.50999999</v>
      </c>
      <c r="WX13" s="109">
        <v>42833529.479999997</v>
      </c>
      <c r="WY13" s="109">
        <v>28371228.079999998</v>
      </c>
      <c r="WZ13" s="109">
        <v>29553543.77</v>
      </c>
      <c r="XA13" s="109">
        <v>34659510.5</v>
      </c>
      <c r="XB13" s="109">
        <v>24444019.350000001</v>
      </c>
      <c r="XC13" s="109">
        <v>25620176.559999999</v>
      </c>
      <c r="XD13" s="109">
        <v>24922054.57</v>
      </c>
      <c r="XE13" s="109">
        <v>109819367.83</v>
      </c>
      <c r="XF13" s="109">
        <v>20040176.129999999</v>
      </c>
      <c r="XG13" s="109">
        <v>13045748.390000001</v>
      </c>
      <c r="XH13" s="109">
        <v>13676909.25</v>
      </c>
      <c r="XI13" s="109">
        <v>12098209.51</v>
      </c>
      <c r="XJ13" s="109">
        <v>506720584.19</v>
      </c>
      <c r="XK13" s="109">
        <v>44098105.689999998</v>
      </c>
      <c r="XL13" s="109">
        <v>50583080.869999997</v>
      </c>
      <c r="XM13" s="109">
        <v>192920154.61000001</v>
      </c>
      <c r="XN13" s="109">
        <v>46490628.259999998</v>
      </c>
      <c r="XO13" s="109">
        <v>49896300.5</v>
      </c>
      <c r="XP13" s="109">
        <v>81529365.060000002</v>
      </c>
      <c r="XQ13" s="109">
        <v>38673869.740000002</v>
      </c>
      <c r="XR13" s="109">
        <v>45661939.950000003</v>
      </c>
      <c r="XS13" s="109">
        <v>79658137.209999993</v>
      </c>
      <c r="XT13" s="109">
        <v>56588699.140000001</v>
      </c>
      <c r="XU13" s="109">
        <v>30939253.920000002</v>
      </c>
      <c r="XV13" s="109">
        <v>30138399.149999999</v>
      </c>
      <c r="XW13" s="109">
        <v>32104267.550000001</v>
      </c>
      <c r="XX13" s="109">
        <v>29725886.239999998</v>
      </c>
      <c r="XY13" s="109">
        <v>28268592.690000001</v>
      </c>
      <c r="XZ13" s="109">
        <v>21194663.760000002</v>
      </c>
      <c r="YA13" s="109">
        <v>23002083.32</v>
      </c>
      <c r="YB13" s="109">
        <v>23141348.390000001</v>
      </c>
      <c r="YC13" s="109">
        <v>21903352.690000001</v>
      </c>
      <c r="YD13" s="109">
        <v>21659571.18</v>
      </c>
      <c r="YE13" s="109">
        <v>17738277.989999998</v>
      </c>
      <c r="YF13" s="109">
        <v>18167289.030000001</v>
      </c>
      <c r="YG13" s="109">
        <v>556403761.88999999</v>
      </c>
      <c r="YH13" s="109">
        <v>38710784.850000001</v>
      </c>
      <c r="YI13" s="109">
        <v>60662057.700000003</v>
      </c>
      <c r="YJ13" s="109">
        <v>41351560.799999997</v>
      </c>
      <c r="YK13" s="109">
        <v>105263507.64</v>
      </c>
      <c r="YL13" s="109">
        <v>41383408.630000003</v>
      </c>
      <c r="YM13" s="109">
        <v>66346290.030000001</v>
      </c>
      <c r="YN13" s="109">
        <v>26256428.530000001</v>
      </c>
      <c r="YO13" s="109">
        <v>78799808.420000002</v>
      </c>
      <c r="YP13" s="109">
        <v>71246236.969999999</v>
      </c>
      <c r="YQ13" s="109">
        <v>54517210.210000001</v>
      </c>
      <c r="YR13" s="109">
        <v>32012399.030000001</v>
      </c>
      <c r="YS13" s="109">
        <v>25856694.199999999</v>
      </c>
      <c r="YT13" s="109">
        <v>23709950</v>
      </c>
      <c r="YU13" s="109">
        <v>16675730.140000001</v>
      </c>
      <c r="YV13" s="109">
        <v>12762514.85</v>
      </c>
      <c r="YW13" s="109">
        <v>10079209.15</v>
      </c>
      <c r="YX13" s="109">
        <v>232282959.5</v>
      </c>
      <c r="YY13" s="109">
        <v>37958353.490000002</v>
      </c>
      <c r="YZ13" s="109">
        <v>37615128.009999998</v>
      </c>
      <c r="ZA13" s="109">
        <v>27245178.5</v>
      </c>
      <c r="ZB13" s="109">
        <v>40752152.399999999</v>
      </c>
      <c r="ZC13" s="109">
        <v>28157177.239999998</v>
      </c>
      <c r="ZD13" s="109">
        <v>34437290</v>
      </c>
      <c r="ZE13" s="109">
        <v>266903972.78999999</v>
      </c>
      <c r="ZF13" s="109">
        <v>30913441.960000001</v>
      </c>
      <c r="ZG13" s="109">
        <v>39932848.969999999</v>
      </c>
      <c r="ZH13" s="109">
        <v>48588636.350000001</v>
      </c>
      <c r="ZI13" s="109">
        <v>29101424.239999998</v>
      </c>
      <c r="ZJ13" s="109">
        <v>38705398.560000002</v>
      </c>
      <c r="ZK13" s="109">
        <v>23359263.649999999</v>
      </c>
      <c r="ZL13" s="109">
        <v>23509388.57</v>
      </c>
      <c r="ZM13" s="109">
        <v>76684982.019999996</v>
      </c>
      <c r="ZN13" s="109">
        <v>385096421.35000002</v>
      </c>
      <c r="ZO13" s="109">
        <v>26816112.719999999</v>
      </c>
      <c r="ZP13" s="109">
        <v>63357259.079999998</v>
      </c>
      <c r="ZQ13" s="109">
        <v>120190837.81</v>
      </c>
      <c r="ZR13" s="109">
        <v>77699132.359999999</v>
      </c>
      <c r="ZS13" s="109">
        <v>36879010.460000001</v>
      </c>
      <c r="ZT13" s="109">
        <v>37629527.5</v>
      </c>
      <c r="ZU13" s="109">
        <v>65611650.079999998</v>
      </c>
      <c r="ZV13" s="109">
        <v>63935084.609999999</v>
      </c>
      <c r="ZW13" s="109">
        <v>88778151.099999994</v>
      </c>
      <c r="ZX13" s="109">
        <v>25304716.460000001</v>
      </c>
      <c r="ZY13" s="109">
        <v>28088028.140000001</v>
      </c>
      <c r="ZZ13" s="109">
        <v>22908609.190000001</v>
      </c>
      <c r="AAA13" s="109">
        <v>37920823.539999999</v>
      </c>
      <c r="AAB13" s="109">
        <v>32304667.530000001</v>
      </c>
      <c r="AAC13" s="109">
        <v>27499741.280000001</v>
      </c>
      <c r="AAD13" s="109">
        <v>30769632.09</v>
      </c>
      <c r="AAE13" s="109">
        <v>17729549.030000001</v>
      </c>
      <c r="AAF13" s="109">
        <v>21001262.52</v>
      </c>
      <c r="AAG13" s="109">
        <v>16899446.77</v>
      </c>
      <c r="AAH13" s="109">
        <v>13788108.83</v>
      </c>
      <c r="AAI13" s="109">
        <v>11401640.77</v>
      </c>
      <c r="AAJ13" s="109">
        <v>212829441.68000001</v>
      </c>
      <c r="AAK13" s="109">
        <v>26011383.539999999</v>
      </c>
      <c r="AAL13" s="109">
        <v>28657308.699999999</v>
      </c>
      <c r="AAM13" s="109">
        <v>30843463.699999999</v>
      </c>
      <c r="AAN13" s="109">
        <v>28012702.5</v>
      </c>
      <c r="AAO13" s="109">
        <v>34833087.630000003</v>
      </c>
      <c r="AAP13" s="109">
        <v>28599450.16</v>
      </c>
      <c r="AAQ13" s="109">
        <v>866649775.39999998</v>
      </c>
      <c r="AAR13" s="109">
        <v>34036311.530000001</v>
      </c>
      <c r="AAS13" s="109">
        <v>23294917.84</v>
      </c>
      <c r="AAT13" s="109">
        <v>60346628.710000001</v>
      </c>
      <c r="AAU13" s="109">
        <v>44210224.789999999</v>
      </c>
      <c r="AAV13" s="109">
        <v>24694097.68</v>
      </c>
      <c r="AAW13" s="109">
        <v>32042779.620000001</v>
      </c>
      <c r="AAX13" s="109">
        <v>44013556.600000001</v>
      </c>
      <c r="AAY13" s="109">
        <v>67189569.609999999</v>
      </c>
      <c r="AAZ13" s="109">
        <v>22764866.399999999</v>
      </c>
      <c r="ABA13" s="109">
        <v>43872469.32</v>
      </c>
      <c r="ABB13" s="109">
        <v>136024944.97999999</v>
      </c>
      <c r="ABC13" s="109">
        <v>67150774.069999993</v>
      </c>
      <c r="ABD13" s="109">
        <v>22519294.780000001</v>
      </c>
      <c r="ABE13" s="109">
        <v>27320399.84</v>
      </c>
      <c r="ABF13" s="109">
        <v>29779888.460000001</v>
      </c>
      <c r="ABG13" s="109">
        <v>19770777.25</v>
      </c>
      <c r="ABH13" s="109">
        <v>23652621.93</v>
      </c>
      <c r="ABI13" s="109">
        <v>17113860</v>
      </c>
      <c r="ABJ13" s="109">
        <v>147274390.38999999</v>
      </c>
      <c r="ABK13" s="109">
        <v>83952054.049999997</v>
      </c>
      <c r="ABL13" s="109">
        <v>18072560.199999999</v>
      </c>
      <c r="ABM13" s="109">
        <v>13437932.810000001</v>
      </c>
      <c r="ABN13" s="109">
        <v>16165340</v>
      </c>
      <c r="ABO13" s="109">
        <v>11135866.83</v>
      </c>
      <c r="ABP13" s="109">
        <v>15662471.65</v>
      </c>
      <c r="ABQ13" s="109">
        <v>235536545.81999999</v>
      </c>
      <c r="ABR13" s="109">
        <v>41865044.649999999</v>
      </c>
      <c r="ABS13" s="109">
        <v>19953493.84</v>
      </c>
      <c r="ABT13" s="109">
        <v>47944612.289999999</v>
      </c>
      <c r="ABU13" s="109">
        <v>50687279.829999998</v>
      </c>
      <c r="ABV13" s="109">
        <v>33782752.530000001</v>
      </c>
      <c r="ABW13" s="109">
        <v>33684672.640000001</v>
      </c>
      <c r="ABX13" s="109">
        <v>44569063.509999998</v>
      </c>
      <c r="ABY13" s="109">
        <v>8699344.4199999999</v>
      </c>
      <c r="ABZ13" s="109">
        <v>310000060.62</v>
      </c>
      <c r="ACA13" s="109">
        <v>24734779.100000001</v>
      </c>
      <c r="ACB13" s="109">
        <v>51049408.75</v>
      </c>
      <c r="ACC13" s="109">
        <v>34947232.969999999</v>
      </c>
      <c r="ACD13" s="109">
        <v>24322774.399999999</v>
      </c>
      <c r="ACE13" s="109">
        <v>64975125.789999999</v>
      </c>
      <c r="ACF13" s="109">
        <v>21660204.93</v>
      </c>
      <c r="ACG13" s="109">
        <v>38103238.710000001</v>
      </c>
      <c r="ACH13" s="109">
        <v>26834466.32</v>
      </c>
      <c r="ACI13" s="109">
        <v>47259855.289999999</v>
      </c>
      <c r="ACJ13" s="109">
        <v>25099091.699999999</v>
      </c>
      <c r="ACK13" s="109">
        <v>556862578.71000004</v>
      </c>
      <c r="ACL13" s="109">
        <v>32508939.82</v>
      </c>
      <c r="ACM13" s="109">
        <v>45975237.960000001</v>
      </c>
      <c r="ACN13" s="109">
        <v>56556089.539999999</v>
      </c>
      <c r="ACO13" s="109">
        <v>30553542.699999999</v>
      </c>
      <c r="ACP13" s="109">
        <v>38282185.600000001</v>
      </c>
      <c r="ACQ13" s="109">
        <v>48684059</v>
      </c>
      <c r="ACR13" s="109">
        <v>108522131.16</v>
      </c>
      <c r="ACS13" s="109">
        <v>153693477.31</v>
      </c>
      <c r="ACT13" s="109">
        <v>41505013.200000003</v>
      </c>
      <c r="ACU13" s="109">
        <v>38018631.960000001</v>
      </c>
      <c r="ACV13" s="109">
        <v>53482360.469999999</v>
      </c>
      <c r="ACW13" s="109">
        <v>44913170.340000004</v>
      </c>
      <c r="ACX13" s="109">
        <v>104059130.56999999</v>
      </c>
      <c r="ACY13" s="109">
        <v>30803624.460000001</v>
      </c>
      <c r="ACZ13" s="109">
        <v>44158702.18</v>
      </c>
      <c r="ADA13" s="109">
        <v>30137433.5</v>
      </c>
      <c r="ADB13" s="109">
        <v>18402400</v>
      </c>
      <c r="ADC13" s="109">
        <v>26376479.859999999</v>
      </c>
      <c r="ADD13" s="109">
        <v>19451793.920000002</v>
      </c>
      <c r="ADE13" s="109">
        <v>11948105</v>
      </c>
      <c r="ADF13" s="109">
        <v>12760727.16</v>
      </c>
      <c r="ADG13" s="109">
        <v>19182850.120000001</v>
      </c>
      <c r="ADH13" s="109">
        <v>160002412.31999999</v>
      </c>
      <c r="ADI13" s="109">
        <v>137640552.94999999</v>
      </c>
      <c r="ADJ13" s="109">
        <v>26180597.350000001</v>
      </c>
      <c r="ADK13" s="109">
        <v>25955116.5</v>
      </c>
      <c r="ADL13" s="109">
        <v>28335773.829999998</v>
      </c>
      <c r="ADM13" s="109">
        <v>20086753.300000001</v>
      </c>
      <c r="ADN13" s="109">
        <v>32936949.190000001</v>
      </c>
      <c r="ADO13" s="109">
        <v>24912172.350000001</v>
      </c>
      <c r="ADP13" s="109">
        <v>31124951.07</v>
      </c>
      <c r="ADQ13" s="109">
        <v>434977924.24000001</v>
      </c>
      <c r="ADR13" s="109">
        <v>62730908.450000003</v>
      </c>
      <c r="ADS13" s="109">
        <v>71412724.870000005</v>
      </c>
      <c r="ADT13" s="109">
        <v>10418690</v>
      </c>
      <c r="ADU13" s="109">
        <v>192263840.78999999</v>
      </c>
      <c r="ADV13" s="109">
        <v>21687445.100000001</v>
      </c>
      <c r="ADW13" s="109">
        <v>24159431.25</v>
      </c>
      <c r="ADX13" s="109">
        <v>40976164.210000001</v>
      </c>
      <c r="ADY13" s="109">
        <v>18446190.289999999</v>
      </c>
      <c r="ADZ13" s="109">
        <v>3186565</v>
      </c>
      <c r="AEA13" s="109">
        <v>624168274.83000004</v>
      </c>
      <c r="AEB13" s="109">
        <v>97591522.599999994</v>
      </c>
      <c r="AEC13" s="109">
        <v>84359916.629999995</v>
      </c>
      <c r="AED13" s="109">
        <v>31593807.91</v>
      </c>
      <c r="AEE13" s="109">
        <v>17294967.399999999</v>
      </c>
      <c r="AEF13" s="109">
        <v>46614565.100000001</v>
      </c>
      <c r="AEG13" s="109">
        <v>35053265</v>
      </c>
      <c r="AEH13" s="109">
        <v>33664223</v>
      </c>
      <c r="AEI13" s="109">
        <v>25390699.690000001</v>
      </c>
      <c r="AEJ13" s="109">
        <v>26130571.75</v>
      </c>
      <c r="AEK13" s="109">
        <v>25361529.629999999</v>
      </c>
      <c r="AEL13" s="109">
        <v>52935493.609999999</v>
      </c>
      <c r="AEM13" s="109">
        <v>30535933.210000001</v>
      </c>
      <c r="AEN13" s="109">
        <v>31211210.670000002</v>
      </c>
      <c r="AEO13" s="109">
        <v>37896461.060000002</v>
      </c>
      <c r="AEP13" s="109">
        <v>36706159.659999996</v>
      </c>
      <c r="AEQ13" s="109">
        <v>26512807.800000001</v>
      </c>
      <c r="AER13" s="109">
        <v>54905880.719999999</v>
      </c>
      <c r="AES13" s="109">
        <v>18794309.350000001</v>
      </c>
      <c r="AET13" s="109">
        <v>51972361.119999997</v>
      </c>
      <c r="AEU13" s="109">
        <v>427669322.64999998</v>
      </c>
      <c r="AEV13" s="109">
        <v>66137290.390000001</v>
      </c>
      <c r="AEW13" s="109">
        <v>61555279.600000001</v>
      </c>
      <c r="AEX13" s="109">
        <v>40061138.93</v>
      </c>
      <c r="AEY13" s="109">
        <v>34669846.770000003</v>
      </c>
      <c r="AEZ13" s="109">
        <v>76070596.349999994</v>
      </c>
      <c r="AFA13" s="109">
        <v>41614929.670000002</v>
      </c>
      <c r="AFB13" s="109">
        <v>50073585.109999999</v>
      </c>
      <c r="AFC13" s="109">
        <v>31815911.77</v>
      </c>
      <c r="AFD13" s="109">
        <v>15647915.15</v>
      </c>
      <c r="AFE13" s="109">
        <v>321282910.87</v>
      </c>
      <c r="AFF13" s="109">
        <v>202049946.30000001</v>
      </c>
      <c r="AFG13" s="109">
        <v>46581679.18</v>
      </c>
      <c r="AFH13" s="109">
        <v>68525378.579999998</v>
      </c>
      <c r="AFI13" s="109">
        <v>93615935.950000003</v>
      </c>
      <c r="AFJ13" s="109">
        <v>76318044.269999996</v>
      </c>
      <c r="AFK13" s="109">
        <v>48350901.670000002</v>
      </c>
      <c r="AFL13" s="109">
        <v>63054479.990000002</v>
      </c>
      <c r="AFM13" s="109">
        <v>42827681.159999996</v>
      </c>
      <c r="AFN13" s="109">
        <v>61252373.82</v>
      </c>
      <c r="AFO13" s="109">
        <v>52960642.329999998</v>
      </c>
      <c r="AFP13" s="109">
        <v>49135184</v>
      </c>
      <c r="AFQ13" s="109">
        <v>74459865.709999993</v>
      </c>
      <c r="AFR13" s="109">
        <v>364128038.25</v>
      </c>
      <c r="AFS13" s="109">
        <v>95171334.299999997</v>
      </c>
      <c r="AFT13" s="109">
        <v>60291867.130000003</v>
      </c>
      <c r="AFU13" s="109">
        <v>56753530.460000001</v>
      </c>
      <c r="AFV13" s="109">
        <v>57415529.969999999</v>
      </c>
      <c r="AFW13" s="109">
        <v>44712757.130000003</v>
      </c>
      <c r="AFX13" s="109">
        <v>36138363.859999999</v>
      </c>
      <c r="AFY13" s="109">
        <v>75807565.640000001</v>
      </c>
      <c r="AFZ13" s="109">
        <v>65344290.859999999</v>
      </c>
      <c r="AGA13" s="109">
        <v>38808753.280000001</v>
      </c>
      <c r="AGB13" s="109">
        <v>76194465.890000001</v>
      </c>
      <c r="AGC13" s="109">
        <v>37119714.630000003</v>
      </c>
      <c r="AGD13" s="109">
        <v>341004170.38</v>
      </c>
      <c r="AGE13" s="109">
        <v>31914702.039999999</v>
      </c>
      <c r="AGF13" s="109">
        <v>41100992.640000001</v>
      </c>
      <c r="AGG13" s="109">
        <v>38451190.840000004</v>
      </c>
      <c r="AGH13" s="109">
        <v>76496589.349999994</v>
      </c>
      <c r="AGI13" s="109">
        <v>37890572.630000003</v>
      </c>
      <c r="AGJ13" s="109">
        <v>34690139.659999996</v>
      </c>
      <c r="AGK13" s="109">
        <v>36521678.759999998</v>
      </c>
      <c r="AGL13" s="109">
        <v>31906389.789999999</v>
      </c>
      <c r="AGM13" s="109">
        <v>43931930.109999999</v>
      </c>
      <c r="AGN13" s="109">
        <v>21363175.66</v>
      </c>
      <c r="AGO13" s="109">
        <v>492778479.75999999</v>
      </c>
      <c r="AGP13" s="109">
        <v>132039085.67</v>
      </c>
      <c r="AGQ13" s="109">
        <v>61981301.729999997</v>
      </c>
      <c r="AGR13" s="109">
        <v>38200750.25</v>
      </c>
      <c r="AGS13" s="109">
        <v>70668029.510000005</v>
      </c>
      <c r="AGT13" s="109">
        <v>61033293.170000002</v>
      </c>
      <c r="AGU13" s="109">
        <v>33320493.649999999</v>
      </c>
      <c r="AGV13" s="109">
        <v>28419418.949999999</v>
      </c>
      <c r="AGW13" s="109">
        <v>648538630.91999996</v>
      </c>
      <c r="AGX13" s="109">
        <v>378806656.19</v>
      </c>
      <c r="AGY13" s="109">
        <v>45885300.140000001</v>
      </c>
      <c r="AGZ13" s="109">
        <v>93719666.069999993</v>
      </c>
      <c r="AHA13" s="109">
        <v>103895551.08</v>
      </c>
      <c r="AHB13" s="109">
        <v>75472483.75</v>
      </c>
      <c r="AHC13" s="109">
        <v>67598828.349999994</v>
      </c>
      <c r="AHD13" s="109">
        <v>51309451.509999998</v>
      </c>
      <c r="AHE13" s="109">
        <v>21205733.260000002</v>
      </c>
      <c r="AHF13" s="109">
        <v>42843525.450000003</v>
      </c>
      <c r="AHG13" s="109">
        <v>48851732.299999997</v>
      </c>
      <c r="AHH13" s="109">
        <v>25315314.449999999</v>
      </c>
      <c r="AHI13" s="109">
        <v>31965298.870000001</v>
      </c>
      <c r="AHJ13" s="109">
        <v>28679860.239999998</v>
      </c>
      <c r="AHK13" s="109">
        <v>33014261.739999998</v>
      </c>
      <c r="AHL13" s="109">
        <v>38710225.590000004</v>
      </c>
      <c r="AHM13" s="109">
        <v>29079042.690000001</v>
      </c>
      <c r="AHN13" s="109">
        <v>209852004.28999999</v>
      </c>
      <c r="AHO13" s="109">
        <v>45410483.969999999</v>
      </c>
      <c r="AHP13" s="109">
        <v>51129280.350000001</v>
      </c>
      <c r="AHQ13" s="109">
        <v>44552118.909999996</v>
      </c>
      <c r="AHR13" s="109">
        <v>68252974.769999996</v>
      </c>
      <c r="AHS13" s="109">
        <v>44233106.340000004</v>
      </c>
      <c r="AHT13" s="109">
        <v>14803912.17</v>
      </c>
      <c r="AHU13" s="109">
        <v>0</v>
      </c>
      <c r="AHV13" s="109">
        <v>0</v>
      </c>
      <c r="AHW13" s="109">
        <f t="shared" si="0"/>
        <v>65766617822.189972</v>
      </c>
    </row>
    <row r="14" spans="1:907" x14ac:dyDescent="0.6">
      <c r="A14" s="279">
        <v>13</v>
      </c>
      <c r="B14" s="253" t="s">
        <v>9909</v>
      </c>
      <c r="C14" s="99" t="s">
        <v>9910</v>
      </c>
      <c r="D14" s="109">
        <v>232489662.79999998</v>
      </c>
      <c r="E14" s="109">
        <v>14611124.129999999</v>
      </c>
      <c r="F14" s="109">
        <v>24102885.100000001</v>
      </c>
      <c r="G14" s="109">
        <v>8892262.4900000002</v>
      </c>
      <c r="H14" s="109">
        <v>37106285.490000002</v>
      </c>
      <c r="I14" s="109">
        <v>9700514.1100000013</v>
      </c>
      <c r="J14" s="109">
        <v>34974212.980000004</v>
      </c>
      <c r="K14" s="109">
        <v>14045111.870000001</v>
      </c>
      <c r="L14" s="109">
        <v>14657504.550000001</v>
      </c>
      <c r="M14" s="109">
        <v>17899654.509999998</v>
      </c>
      <c r="N14" s="109">
        <v>9186162.7899999991</v>
      </c>
      <c r="O14" s="109">
        <v>12379051.24</v>
      </c>
      <c r="P14" s="109">
        <v>20621444.009999998</v>
      </c>
      <c r="Q14" s="109">
        <v>12311279.800000001</v>
      </c>
      <c r="R14" s="109">
        <v>10740561.379999999</v>
      </c>
      <c r="S14" s="109">
        <v>17458401.350000001</v>
      </c>
      <c r="T14" s="109">
        <v>13299050.390000001</v>
      </c>
      <c r="U14" s="109">
        <v>5721518.5300000003</v>
      </c>
      <c r="V14" s="109">
        <v>4101440.66</v>
      </c>
      <c r="W14" s="109">
        <v>210837410.56</v>
      </c>
      <c r="X14" s="109">
        <v>47254341.309999995</v>
      </c>
      <c r="Y14" s="109">
        <v>14521855.260000002</v>
      </c>
      <c r="Z14" s="109">
        <v>23490649.630000003</v>
      </c>
      <c r="AA14" s="109">
        <v>19880489.789999999</v>
      </c>
      <c r="AB14" s="109">
        <v>23566264.049999997</v>
      </c>
      <c r="AC14" s="109">
        <v>17543808.52</v>
      </c>
      <c r="AD14" s="109">
        <v>58690722.99000001</v>
      </c>
      <c r="AE14" s="109">
        <v>20498519.489999998</v>
      </c>
      <c r="AF14" s="109">
        <v>25554771.039999999</v>
      </c>
      <c r="AG14" s="109">
        <v>66986118.5</v>
      </c>
      <c r="AH14" s="109">
        <v>24155964.149999999</v>
      </c>
      <c r="AI14" s="109">
        <v>62439165.200000003</v>
      </c>
      <c r="AJ14" s="109">
        <v>56278500.32</v>
      </c>
      <c r="AK14" s="109">
        <v>10451801.48</v>
      </c>
      <c r="AL14" s="109">
        <v>5799552.29</v>
      </c>
      <c r="AM14" s="109">
        <v>9895353.8499999996</v>
      </c>
      <c r="AN14" s="109">
        <v>20695429.530000001</v>
      </c>
      <c r="AO14" s="109">
        <v>17852451.649999999</v>
      </c>
      <c r="AP14" s="109">
        <v>12866603.75</v>
      </c>
      <c r="AQ14" s="109">
        <v>16341044.620000001</v>
      </c>
      <c r="AR14" s="109">
        <v>19159647.289999999</v>
      </c>
      <c r="AS14" s="109">
        <v>24080076.050000001</v>
      </c>
      <c r="AT14" s="109">
        <v>18765197.5</v>
      </c>
      <c r="AU14" s="109">
        <v>483155413.05999994</v>
      </c>
      <c r="AV14" s="109">
        <v>6438855.2699999996</v>
      </c>
      <c r="AW14" s="109">
        <v>7424476.2000000002</v>
      </c>
      <c r="AX14" s="109">
        <v>6699995.8100000005</v>
      </c>
      <c r="AY14" s="109">
        <v>18804883.18</v>
      </c>
      <c r="AZ14" s="109">
        <v>36680151.770000003</v>
      </c>
      <c r="BA14" s="109">
        <v>5088990.08</v>
      </c>
      <c r="BB14" s="109">
        <v>5735807.25</v>
      </c>
      <c r="BC14" s="109">
        <v>4742729.75</v>
      </c>
      <c r="BD14" s="109">
        <v>6506489.8899999997</v>
      </c>
      <c r="BE14" s="109">
        <v>4418451.05</v>
      </c>
      <c r="BF14" s="109">
        <v>5469583.5300000003</v>
      </c>
      <c r="BG14" s="109">
        <v>38088000.719999999</v>
      </c>
      <c r="BH14" s="109">
        <v>21494167.169999998</v>
      </c>
      <c r="BI14" s="109">
        <v>3674705.9199999999</v>
      </c>
      <c r="BJ14" s="109">
        <v>111342226.53000002</v>
      </c>
      <c r="BK14" s="109">
        <v>42578085.230000004</v>
      </c>
      <c r="BL14" s="109">
        <v>15206381.559999999</v>
      </c>
      <c r="BM14" s="109">
        <v>10280491.620000001</v>
      </c>
      <c r="BN14" s="109">
        <v>13918448.800000001</v>
      </c>
      <c r="BO14" s="109">
        <v>13267818.85</v>
      </c>
      <c r="BP14" s="109">
        <v>9651069.0099999998</v>
      </c>
      <c r="BQ14" s="109">
        <v>3349140.29</v>
      </c>
      <c r="BR14" s="109">
        <v>1988666.66</v>
      </c>
      <c r="BS14" s="109">
        <v>113021106.66</v>
      </c>
      <c r="BT14" s="109">
        <v>10642158.280000001</v>
      </c>
      <c r="BU14" s="109">
        <v>7911427.0700000003</v>
      </c>
      <c r="BV14" s="109">
        <v>36859007.219999999</v>
      </c>
      <c r="BW14" s="109">
        <v>13110575.689999999</v>
      </c>
      <c r="BX14" s="109">
        <v>7298139.5700000003</v>
      </c>
      <c r="BY14" s="109">
        <v>5561677.3200000003</v>
      </c>
      <c r="BZ14" s="109">
        <v>13936546.659999998</v>
      </c>
      <c r="CA14" s="109">
        <v>83346900.530000001</v>
      </c>
      <c r="CB14" s="109">
        <v>9933712.9499999993</v>
      </c>
      <c r="CC14" s="109">
        <v>11521212.960000001</v>
      </c>
      <c r="CD14" s="109">
        <v>36853184.720000006</v>
      </c>
      <c r="CE14" s="109">
        <v>9524460.4800000004</v>
      </c>
      <c r="CF14" s="109">
        <v>14040273.879999999</v>
      </c>
      <c r="CG14" s="109">
        <v>14578593.280000001</v>
      </c>
      <c r="CH14" s="109">
        <v>189870208.18000001</v>
      </c>
      <c r="CI14" s="109">
        <v>28962802.619999997</v>
      </c>
      <c r="CJ14" s="109">
        <v>34395190.370000005</v>
      </c>
      <c r="CK14" s="109">
        <v>10176813.539999999</v>
      </c>
      <c r="CL14" s="109">
        <v>10506474.16</v>
      </c>
      <c r="CM14" s="109">
        <v>7986633.7100000009</v>
      </c>
      <c r="CN14" s="109">
        <v>7392131.5900000008</v>
      </c>
      <c r="CO14" s="109">
        <v>23278928.34</v>
      </c>
      <c r="CP14" s="109">
        <v>5162320.7699999996</v>
      </c>
      <c r="CQ14" s="109">
        <v>9296211.5399999991</v>
      </c>
      <c r="CR14" s="109">
        <v>7372437.8000000007</v>
      </c>
      <c r="CS14" s="109">
        <v>12586668.51</v>
      </c>
      <c r="CT14" s="109">
        <v>7384318.9500000011</v>
      </c>
      <c r="CU14" s="109">
        <v>120673487.31</v>
      </c>
      <c r="CV14" s="109">
        <v>12151562.870000001</v>
      </c>
      <c r="CW14" s="109">
        <v>10792217.09</v>
      </c>
      <c r="CX14" s="109">
        <v>17952585</v>
      </c>
      <c r="CY14" s="109">
        <v>7169672.2300000004</v>
      </c>
      <c r="CZ14" s="109">
        <v>24991482.91</v>
      </c>
      <c r="DA14" s="109">
        <v>11916881.76</v>
      </c>
      <c r="DB14" s="109">
        <v>6086178.5300000003</v>
      </c>
      <c r="DC14" s="109">
        <v>54274612.039999999</v>
      </c>
      <c r="DD14" s="109">
        <v>72044546.030000016</v>
      </c>
      <c r="DE14" s="109">
        <v>14246733.170000002</v>
      </c>
      <c r="DF14" s="109">
        <v>8536112.0399999991</v>
      </c>
      <c r="DG14" s="109">
        <v>19324036.300000001</v>
      </c>
      <c r="DH14" s="109">
        <v>33898258.049999997</v>
      </c>
      <c r="DI14" s="109">
        <v>15308919.35</v>
      </c>
      <c r="DJ14" s="109">
        <v>56267363.400000006</v>
      </c>
      <c r="DK14" s="109">
        <v>5015899.9499999993</v>
      </c>
      <c r="DL14" s="109">
        <v>183472635.37</v>
      </c>
      <c r="DM14" s="109">
        <v>6909620.54</v>
      </c>
      <c r="DN14" s="109">
        <v>24931106.249999996</v>
      </c>
      <c r="DO14" s="109">
        <v>8169876.5199999996</v>
      </c>
      <c r="DP14" s="109">
        <v>16657305.67</v>
      </c>
      <c r="DQ14" s="109">
        <v>9160728.5299999993</v>
      </c>
      <c r="DR14" s="109">
        <v>14862397.210000001</v>
      </c>
      <c r="DS14" s="109">
        <v>35179515.539999999</v>
      </c>
      <c r="DT14" s="109">
        <v>20591931.809999999</v>
      </c>
      <c r="DU14" s="109">
        <v>52953646.100000009</v>
      </c>
      <c r="DV14" s="109">
        <v>20026180.310000002</v>
      </c>
      <c r="DW14" s="109">
        <v>31457730.129999999</v>
      </c>
      <c r="DX14" s="109">
        <v>54510562.32</v>
      </c>
      <c r="DY14" s="109">
        <v>5430023.3599999994</v>
      </c>
      <c r="DZ14" s="109">
        <v>10823585.9</v>
      </c>
      <c r="EA14" s="109">
        <v>31173399.620000001</v>
      </c>
      <c r="EB14" s="109">
        <v>6415179.9799999995</v>
      </c>
      <c r="EC14" s="109">
        <v>20211403.109999999</v>
      </c>
      <c r="ED14" s="109">
        <v>14523978.77</v>
      </c>
      <c r="EE14" s="109">
        <v>32509224.890000001</v>
      </c>
      <c r="EF14" s="109">
        <v>49426251.470000006</v>
      </c>
      <c r="EG14" s="109">
        <v>52093049.160000004</v>
      </c>
      <c r="EH14" s="109">
        <v>7365366.71</v>
      </c>
      <c r="EI14" s="109">
        <v>9031109.25</v>
      </c>
      <c r="EJ14" s="109">
        <v>9545592.0399999991</v>
      </c>
      <c r="EK14" s="109">
        <v>14019569.18</v>
      </c>
      <c r="EL14" s="109">
        <v>13104738.800000001</v>
      </c>
      <c r="EM14" s="109">
        <v>9182053.6799999997</v>
      </c>
      <c r="EN14" s="109">
        <v>8420346.4199999999</v>
      </c>
      <c r="EO14" s="109">
        <v>106117751.11999999</v>
      </c>
      <c r="EP14" s="109">
        <v>11278015.239999998</v>
      </c>
      <c r="EQ14" s="109">
        <v>9689104.5999999996</v>
      </c>
      <c r="ER14" s="109">
        <v>14239884.689999999</v>
      </c>
      <c r="ES14" s="109">
        <v>11877323.629999999</v>
      </c>
      <c r="ET14" s="109">
        <v>13234804.390000001</v>
      </c>
      <c r="EU14" s="109">
        <v>10811706.060000001</v>
      </c>
      <c r="EV14" s="109">
        <v>17569131.850000001</v>
      </c>
      <c r="EW14" s="109">
        <v>11655081.09</v>
      </c>
      <c r="EX14" s="109">
        <v>76574007.75999999</v>
      </c>
      <c r="EY14" s="109">
        <v>7792725.79</v>
      </c>
      <c r="EZ14" s="109">
        <v>14588193.98</v>
      </c>
      <c r="FA14" s="109">
        <v>14549784.460000001</v>
      </c>
      <c r="FB14" s="109">
        <v>17520665.940000001</v>
      </c>
      <c r="FC14" s="109">
        <v>21948261.390000001</v>
      </c>
      <c r="FD14" s="109">
        <v>9937491.3499999996</v>
      </c>
      <c r="FE14" s="109">
        <v>11472405.219999999</v>
      </c>
      <c r="FF14" s="109">
        <v>4717030.96</v>
      </c>
      <c r="FG14" s="109">
        <v>11962915.439999999</v>
      </c>
      <c r="FH14" s="109">
        <v>5107697.75</v>
      </c>
      <c r="FI14" s="109">
        <v>5964727.6799999997</v>
      </c>
      <c r="FJ14" s="109">
        <v>41841854.359999999</v>
      </c>
      <c r="FK14" s="109">
        <v>9557119.0399999991</v>
      </c>
      <c r="FL14" s="109">
        <v>9048073.5300000012</v>
      </c>
      <c r="FM14" s="109">
        <v>10600608.02</v>
      </c>
      <c r="FN14" s="109">
        <v>20092234.66</v>
      </c>
      <c r="FO14" s="109">
        <v>13429987.119999999</v>
      </c>
      <c r="FP14" s="109">
        <v>5307001.96</v>
      </c>
      <c r="FQ14" s="109">
        <v>3031611.98</v>
      </c>
      <c r="FR14" s="109">
        <v>231345192.50999999</v>
      </c>
      <c r="FS14" s="109">
        <v>8752266.9000000004</v>
      </c>
      <c r="FT14" s="109">
        <v>14640916.949999999</v>
      </c>
      <c r="FU14" s="109">
        <v>15716910.210000001</v>
      </c>
      <c r="FV14" s="109">
        <v>25361009.829999998</v>
      </c>
      <c r="FW14" s="109">
        <v>10745810.620000001</v>
      </c>
      <c r="FX14" s="109">
        <v>26750977.219999995</v>
      </c>
      <c r="FY14" s="109">
        <v>13844430.59</v>
      </c>
      <c r="FZ14" s="109">
        <v>20389828.030000001</v>
      </c>
      <c r="GA14" s="109">
        <v>14331964.75</v>
      </c>
      <c r="GB14" s="109">
        <v>26974296.600000001</v>
      </c>
      <c r="GC14" s="109">
        <v>9121939.4299999997</v>
      </c>
      <c r="GD14" s="109">
        <v>4809353.68</v>
      </c>
      <c r="GE14" s="109">
        <v>7033307.4400000004</v>
      </c>
      <c r="GF14" s="109">
        <v>91634487.75</v>
      </c>
      <c r="GG14" s="109">
        <v>5867909.0499999998</v>
      </c>
      <c r="GH14" s="109">
        <v>5192391.75</v>
      </c>
      <c r="GI14" s="109">
        <v>18495431.030000001</v>
      </c>
      <c r="GJ14" s="109">
        <v>6304632.6500000004</v>
      </c>
      <c r="GK14" s="109">
        <v>4279380.07</v>
      </c>
      <c r="GL14" s="109">
        <v>3475377.59</v>
      </c>
      <c r="GM14" s="109">
        <v>19476302.740000002</v>
      </c>
      <c r="GN14" s="109">
        <v>4973637.74</v>
      </c>
      <c r="GO14" s="109">
        <v>2842588.88</v>
      </c>
      <c r="GP14" s="109">
        <v>3992834.14</v>
      </c>
      <c r="GQ14" s="109">
        <v>3122880.04</v>
      </c>
      <c r="GR14" s="109">
        <v>74376175.469999999</v>
      </c>
      <c r="GS14" s="109">
        <v>8661644.2400000002</v>
      </c>
      <c r="GT14" s="109">
        <v>4904134.97</v>
      </c>
      <c r="GU14" s="109">
        <v>9481833.5899999999</v>
      </c>
      <c r="GV14" s="109">
        <v>4729090.37</v>
      </c>
      <c r="GW14" s="109">
        <v>10385915.449999999</v>
      </c>
      <c r="GX14" s="109">
        <v>7919143.8200000003</v>
      </c>
      <c r="GY14" s="109">
        <v>6387994.2699999996</v>
      </c>
      <c r="GZ14" s="109">
        <v>52514126.549999997</v>
      </c>
      <c r="HA14" s="109">
        <v>2432257.7400000002</v>
      </c>
      <c r="HB14" s="109">
        <v>8700054.25</v>
      </c>
      <c r="HC14" s="109">
        <v>5964784.7599999998</v>
      </c>
      <c r="HD14" s="109">
        <v>157566668.40000001</v>
      </c>
      <c r="HE14" s="109">
        <v>38626423.020000003</v>
      </c>
      <c r="HF14" s="109">
        <v>60337371.909999996</v>
      </c>
      <c r="HG14" s="109">
        <v>15718837.5</v>
      </c>
      <c r="HH14" s="109">
        <v>20842139.59</v>
      </c>
      <c r="HI14" s="109">
        <v>21869273.449999999</v>
      </c>
      <c r="HJ14" s="109">
        <v>11594631.960000001</v>
      </c>
      <c r="HK14" s="109">
        <v>24164634.5</v>
      </c>
      <c r="HL14" s="109">
        <v>78903760.700000018</v>
      </c>
      <c r="HM14" s="109">
        <v>44763102.840000004</v>
      </c>
      <c r="HN14" s="109">
        <v>85048598.49000001</v>
      </c>
      <c r="HO14" s="109">
        <v>27697707.129999999</v>
      </c>
      <c r="HP14" s="109">
        <v>20629483.789999999</v>
      </c>
      <c r="HQ14" s="109">
        <v>32852605.809999999</v>
      </c>
      <c r="HR14" s="109">
        <v>30834547.379999999</v>
      </c>
      <c r="HS14" s="109">
        <v>26557022.91</v>
      </c>
      <c r="HT14" s="109">
        <v>83674922.629999995</v>
      </c>
      <c r="HU14" s="109">
        <v>44534961.200000003</v>
      </c>
      <c r="HV14" s="109">
        <v>8931120.3699999992</v>
      </c>
      <c r="HW14" s="109">
        <v>6289611.8300000001</v>
      </c>
      <c r="HX14" s="109">
        <v>13991384.830000002</v>
      </c>
      <c r="HY14" s="109">
        <v>4905849.21</v>
      </c>
      <c r="HZ14" s="109">
        <v>15176084.799999999</v>
      </c>
      <c r="IA14" s="109">
        <v>8207458.8800000008</v>
      </c>
      <c r="IB14" s="109">
        <v>7462093.879999999</v>
      </c>
      <c r="IC14" s="109">
        <v>4531813.6500000004</v>
      </c>
      <c r="ID14" s="109">
        <v>5495299.4699999997</v>
      </c>
      <c r="IE14" s="109">
        <v>16130017.960000001</v>
      </c>
      <c r="IF14" s="109">
        <v>2622529.36</v>
      </c>
      <c r="IG14" s="109">
        <v>7901252.8499999996</v>
      </c>
      <c r="IH14" s="109">
        <v>4362255.09</v>
      </c>
      <c r="II14" s="109">
        <v>4378182.3</v>
      </c>
      <c r="IJ14" s="109">
        <v>100415402.53</v>
      </c>
      <c r="IK14" s="109">
        <v>18518317.59</v>
      </c>
      <c r="IL14" s="109">
        <v>8293669.5500000007</v>
      </c>
      <c r="IM14" s="109">
        <v>13637559.870000001</v>
      </c>
      <c r="IN14" s="109">
        <v>25184479.5</v>
      </c>
      <c r="IO14" s="109">
        <v>4693493.6900000004</v>
      </c>
      <c r="IP14" s="109">
        <v>8042713.8599999994</v>
      </c>
      <c r="IQ14" s="109">
        <v>6307747.3900000006</v>
      </c>
      <c r="IR14" s="109">
        <v>4896493.53</v>
      </c>
      <c r="IS14" s="109">
        <v>2538538.69</v>
      </c>
      <c r="IT14" s="109">
        <v>4381698.79</v>
      </c>
      <c r="IU14" s="109">
        <v>104396826.50000001</v>
      </c>
      <c r="IV14" s="109">
        <v>39165868.290000007</v>
      </c>
      <c r="IW14" s="109">
        <v>16205246.92</v>
      </c>
      <c r="IX14" s="109">
        <v>8590989.3800000008</v>
      </c>
      <c r="IY14" s="109">
        <v>6553015.5399999991</v>
      </c>
      <c r="IZ14" s="109">
        <v>1763537.4100000001</v>
      </c>
      <c r="JA14" s="109">
        <v>5486609.0099999998</v>
      </c>
      <c r="JB14" s="109">
        <v>7843507.4500000002</v>
      </c>
      <c r="JC14" s="109">
        <v>3318714.79</v>
      </c>
      <c r="JD14" s="109">
        <v>5585841.7199999997</v>
      </c>
      <c r="JE14" s="109">
        <v>17349857.07</v>
      </c>
      <c r="JF14" s="109">
        <v>4742066.8000000007</v>
      </c>
      <c r="JG14" s="109">
        <v>34947088.079999998</v>
      </c>
      <c r="JH14" s="109">
        <v>21441081.080000002</v>
      </c>
      <c r="JI14" s="109">
        <v>5917536.3000000007</v>
      </c>
      <c r="JJ14" s="109">
        <v>7936729.1200000001</v>
      </c>
      <c r="JK14" s="109">
        <v>3073144.84</v>
      </c>
      <c r="JL14" s="109">
        <v>10663243.280000001</v>
      </c>
      <c r="JM14" s="109">
        <v>68971070.199999988</v>
      </c>
      <c r="JN14" s="109">
        <v>7639885.9800000004</v>
      </c>
      <c r="JO14" s="109">
        <v>14726785.640000001</v>
      </c>
      <c r="JP14" s="109">
        <v>16110144.190000001</v>
      </c>
      <c r="JQ14" s="109">
        <v>5227762.5600000005</v>
      </c>
      <c r="JR14" s="109">
        <v>27726156.899999999</v>
      </c>
      <c r="JS14" s="109">
        <v>4517334.78</v>
      </c>
      <c r="JT14" s="109">
        <v>70510648.459999993</v>
      </c>
      <c r="JU14" s="109">
        <v>44086454.289999999</v>
      </c>
      <c r="JV14" s="109">
        <v>2462536.767</v>
      </c>
      <c r="JW14" s="109">
        <v>8534737.5199999996</v>
      </c>
      <c r="JX14" s="109">
        <v>9639033.379999999</v>
      </c>
      <c r="JY14" s="109">
        <v>8407527.2599999998</v>
      </c>
      <c r="JZ14" s="109">
        <v>15612205.120000001</v>
      </c>
      <c r="KA14" s="109">
        <v>15219807.91</v>
      </c>
      <c r="KB14" s="109">
        <v>13131599.73</v>
      </c>
      <c r="KC14" s="109">
        <v>20223166.670000002</v>
      </c>
      <c r="KD14" s="109">
        <v>6012235.0199999996</v>
      </c>
      <c r="KE14" s="109">
        <v>2705036.13</v>
      </c>
      <c r="KF14" s="109">
        <v>3453146.02</v>
      </c>
      <c r="KG14" s="109">
        <v>4470112.96</v>
      </c>
      <c r="KH14" s="109">
        <v>3243088.87</v>
      </c>
      <c r="KI14" s="109">
        <v>2655150.66</v>
      </c>
      <c r="KJ14" s="109">
        <v>117034662.83000001</v>
      </c>
      <c r="KK14" s="109">
        <v>31937505.360000003</v>
      </c>
      <c r="KL14" s="109">
        <v>8967338.9800000004</v>
      </c>
      <c r="KM14" s="109">
        <v>6103565.1800000006</v>
      </c>
      <c r="KN14" s="109">
        <v>14573600.720000003</v>
      </c>
      <c r="KO14" s="109">
        <v>8654845.3100000005</v>
      </c>
      <c r="KP14" s="109">
        <v>44857714.719999999</v>
      </c>
      <c r="KQ14" s="109">
        <v>9084064.2699999996</v>
      </c>
      <c r="KR14" s="109">
        <v>10108666.199999999</v>
      </c>
      <c r="KS14" s="109">
        <v>42946179.980000004</v>
      </c>
      <c r="KT14" s="109">
        <v>22059620.460000001</v>
      </c>
      <c r="KU14" s="109">
        <v>9237732.2800000012</v>
      </c>
      <c r="KV14" s="109">
        <v>50993211.439999998</v>
      </c>
      <c r="KW14" s="109">
        <v>12985005.710000001</v>
      </c>
      <c r="KX14" s="109">
        <v>16080401.310000001</v>
      </c>
      <c r="KY14" s="109">
        <v>51996960.320000008</v>
      </c>
      <c r="KZ14" s="109">
        <v>10910680.32</v>
      </c>
      <c r="LA14" s="109">
        <v>56085619.029999994</v>
      </c>
      <c r="LB14" s="109">
        <v>6392204.5199999996</v>
      </c>
      <c r="LC14" s="109">
        <v>13144448.27</v>
      </c>
      <c r="LD14" s="109">
        <v>29426529.899999999</v>
      </c>
      <c r="LE14" s="109">
        <v>17642051.93</v>
      </c>
      <c r="LF14" s="109">
        <v>17270676.93</v>
      </c>
      <c r="LG14" s="109">
        <v>25409660.82</v>
      </c>
      <c r="LH14" s="109">
        <v>19679503.84</v>
      </c>
      <c r="LI14" s="109">
        <v>236906363.77999997</v>
      </c>
      <c r="LJ14" s="109">
        <v>40147429.200000003</v>
      </c>
      <c r="LK14" s="109">
        <v>55344465.790000007</v>
      </c>
      <c r="LL14" s="109">
        <v>49315244.449999996</v>
      </c>
      <c r="LM14" s="109">
        <v>10952347.539999999</v>
      </c>
      <c r="LN14" s="109">
        <v>20681515.310000002</v>
      </c>
      <c r="LO14" s="109">
        <v>9797628.3000000007</v>
      </c>
      <c r="LP14" s="109">
        <v>8198686.7599999998</v>
      </c>
      <c r="LQ14" s="109">
        <v>5211443.22</v>
      </c>
      <c r="LR14" s="109">
        <v>20467815.960000001</v>
      </c>
      <c r="LS14" s="109">
        <v>6729590.29</v>
      </c>
      <c r="LT14" s="109">
        <v>80045460.599999994</v>
      </c>
      <c r="LU14" s="109">
        <v>20364573.890000001</v>
      </c>
      <c r="LV14" s="109">
        <v>11180010.119999999</v>
      </c>
      <c r="LW14" s="109">
        <v>159901430.46000001</v>
      </c>
      <c r="LX14" s="109">
        <v>68405310.099999994</v>
      </c>
      <c r="LY14" s="109">
        <v>97789406.179999992</v>
      </c>
      <c r="LZ14" s="109">
        <v>31487042.730000004</v>
      </c>
      <c r="MA14" s="109">
        <v>13904172.49</v>
      </c>
      <c r="MB14" s="109">
        <v>17587922.18</v>
      </c>
      <c r="MC14" s="109">
        <v>12215984.399999999</v>
      </c>
      <c r="MD14" s="109">
        <v>11426664.16</v>
      </c>
      <c r="ME14" s="109">
        <v>13741483.33</v>
      </c>
      <c r="MF14" s="109">
        <v>10153094.58</v>
      </c>
      <c r="MG14" s="109">
        <v>26609690.490000002</v>
      </c>
      <c r="MH14" s="109">
        <v>15023194.610000001</v>
      </c>
      <c r="MI14" s="109">
        <v>185032210.97</v>
      </c>
      <c r="MJ14" s="109">
        <v>10498811.41</v>
      </c>
      <c r="MK14" s="109">
        <v>5375963.4899999993</v>
      </c>
      <c r="ML14" s="109">
        <v>4601000.5999999996</v>
      </c>
      <c r="MM14" s="109">
        <v>5494981.3799999999</v>
      </c>
      <c r="MN14" s="109">
        <v>8062969.2899999991</v>
      </c>
      <c r="MO14" s="109">
        <v>9506765.9699999988</v>
      </c>
      <c r="MP14" s="109">
        <v>6525259.7000000002</v>
      </c>
      <c r="MQ14" s="109">
        <v>10684508.649999999</v>
      </c>
      <c r="MR14" s="109">
        <v>5792773.8599999994</v>
      </c>
      <c r="MS14" s="109">
        <v>14428017.239999998</v>
      </c>
      <c r="MT14" s="109">
        <v>4178886.05</v>
      </c>
      <c r="MU14" s="109">
        <v>146990602.84</v>
      </c>
      <c r="MV14" s="109">
        <v>4869276.58</v>
      </c>
      <c r="MW14" s="109">
        <v>12353982.76</v>
      </c>
      <c r="MX14" s="109">
        <v>25671545.289999999</v>
      </c>
      <c r="MY14" s="109">
        <v>18754367.690000001</v>
      </c>
      <c r="MZ14" s="109">
        <v>2206766.13</v>
      </c>
      <c r="NA14" s="109">
        <v>26946573.84</v>
      </c>
      <c r="NB14" s="109">
        <v>20788024.059999999</v>
      </c>
      <c r="NC14" s="109">
        <v>51158565.340000004</v>
      </c>
      <c r="ND14" s="109">
        <v>3727830.31</v>
      </c>
      <c r="NE14" s="109">
        <v>14866003.310000001</v>
      </c>
      <c r="NF14" s="109">
        <v>252768720.92000002</v>
      </c>
      <c r="NG14" s="109">
        <v>64291243.640000001</v>
      </c>
      <c r="NH14" s="109">
        <v>7898285.5199999996</v>
      </c>
      <c r="NI14" s="109">
        <v>132137574.68000002</v>
      </c>
      <c r="NJ14" s="109">
        <v>17869960.149999999</v>
      </c>
      <c r="NK14" s="109">
        <v>32207830.270000003</v>
      </c>
      <c r="NL14" s="109">
        <v>67852460.840000004</v>
      </c>
      <c r="NM14" s="109">
        <v>87162652.280000001</v>
      </c>
      <c r="NN14" s="109">
        <v>7296544.6500000004</v>
      </c>
      <c r="NO14" s="109">
        <v>18405953.789999999</v>
      </c>
      <c r="NP14" s="109">
        <v>11682567.060000001</v>
      </c>
      <c r="NQ14" s="109">
        <v>9918309.1099999994</v>
      </c>
      <c r="NR14" s="109">
        <v>66397996.580000006</v>
      </c>
      <c r="NS14" s="109">
        <v>11130217.27</v>
      </c>
      <c r="NT14" s="109">
        <v>21235510.350000001</v>
      </c>
      <c r="NU14" s="109">
        <v>9648253.5399999991</v>
      </c>
      <c r="NV14" s="109">
        <v>16444121.199999999</v>
      </c>
      <c r="NW14" s="109">
        <v>4982007.9000000004</v>
      </c>
      <c r="NX14" s="109">
        <v>15226090.33</v>
      </c>
      <c r="NY14" s="109">
        <v>108669967.70999999</v>
      </c>
      <c r="NZ14" s="109">
        <v>24841831.600000001</v>
      </c>
      <c r="OA14" s="109">
        <v>7904488.3000000007</v>
      </c>
      <c r="OB14" s="109">
        <v>37870749.030000001</v>
      </c>
      <c r="OC14" s="109">
        <v>6979121.2200000007</v>
      </c>
      <c r="OD14" s="109">
        <v>20388663.920000002</v>
      </c>
      <c r="OE14" s="109">
        <v>4175346.2700000005</v>
      </c>
      <c r="OF14" s="109">
        <v>133840660.39999999</v>
      </c>
      <c r="OG14" s="109">
        <v>39727590.160000004</v>
      </c>
      <c r="OH14" s="109">
        <v>10170231.710000001</v>
      </c>
      <c r="OI14" s="109">
        <v>34447862.270000003</v>
      </c>
      <c r="OJ14" s="109">
        <v>8508723.5599999987</v>
      </c>
      <c r="OK14" s="109">
        <v>3299700.3600000003</v>
      </c>
      <c r="OL14" s="109">
        <v>10584871.699999999</v>
      </c>
      <c r="OM14" s="109">
        <v>7377480.8100000005</v>
      </c>
      <c r="ON14" s="109">
        <v>7827318.0999999996</v>
      </c>
      <c r="OO14" s="109">
        <v>89185144.370000005</v>
      </c>
      <c r="OP14" s="109">
        <v>36721345.129999995</v>
      </c>
      <c r="OQ14" s="109">
        <v>232198761.24000001</v>
      </c>
      <c r="OR14" s="109">
        <v>22367651.759999998</v>
      </c>
      <c r="OS14" s="109">
        <v>19217040.09</v>
      </c>
      <c r="OT14" s="109">
        <v>8135291.1600000001</v>
      </c>
      <c r="OU14" s="109">
        <v>37452852.189999998</v>
      </c>
      <c r="OV14" s="109">
        <v>12755454.74</v>
      </c>
      <c r="OW14" s="109">
        <v>11401799.640000001</v>
      </c>
      <c r="OX14" s="109">
        <v>17379109.539999999</v>
      </c>
      <c r="OY14" s="109">
        <v>15216273.09</v>
      </c>
      <c r="OZ14" s="109">
        <v>64783169.299999997</v>
      </c>
      <c r="PA14" s="109">
        <v>21338760.98</v>
      </c>
      <c r="PB14" s="109">
        <v>8800999.4000000004</v>
      </c>
      <c r="PC14" s="109">
        <v>12282839.26</v>
      </c>
      <c r="PD14" s="109">
        <v>112492809.82000001</v>
      </c>
      <c r="PE14" s="109">
        <v>4034958.92</v>
      </c>
      <c r="PF14" s="109">
        <v>21519076.18</v>
      </c>
      <c r="PG14" s="109">
        <v>4836102.41</v>
      </c>
      <c r="PH14" s="109">
        <v>8372899.8899999997</v>
      </c>
      <c r="PI14" s="109">
        <v>17519249.850000001</v>
      </c>
      <c r="PJ14" s="109">
        <v>6208646.4800000004</v>
      </c>
      <c r="PK14" s="109">
        <v>3440807.1799999997</v>
      </c>
      <c r="PL14" s="109">
        <v>10764683.790000001</v>
      </c>
      <c r="PM14" s="109">
        <v>9512514.1999999993</v>
      </c>
      <c r="PN14" s="109">
        <v>13176818.109999999</v>
      </c>
      <c r="PO14" s="109">
        <v>16809878.280000001</v>
      </c>
      <c r="PP14" s="109">
        <v>5096917.33</v>
      </c>
      <c r="PQ14" s="109">
        <v>23172966.969999999</v>
      </c>
      <c r="PR14" s="109">
        <v>13647555.83</v>
      </c>
      <c r="PS14" s="109">
        <v>4184426.49</v>
      </c>
      <c r="PT14" s="109">
        <v>26502403.27</v>
      </c>
      <c r="PU14" s="109">
        <v>7003703.5800000001</v>
      </c>
      <c r="PV14" s="109">
        <v>318711607.30999994</v>
      </c>
      <c r="PW14" s="109">
        <v>7021875.0700000003</v>
      </c>
      <c r="PX14" s="109">
        <v>7117021.3300000001</v>
      </c>
      <c r="PY14" s="109">
        <v>11724999.280000001</v>
      </c>
      <c r="PZ14" s="109">
        <v>66078675.259999998</v>
      </c>
      <c r="QA14" s="109">
        <v>7704598.2700000005</v>
      </c>
      <c r="QB14" s="109">
        <v>16400247.99</v>
      </c>
      <c r="QC14" s="109">
        <v>4300547.2</v>
      </c>
      <c r="QD14" s="109">
        <v>22817847.740000002</v>
      </c>
      <c r="QE14" s="109">
        <v>6773916.4800000004</v>
      </c>
      <c r="QF14" s="109">
        <v>58640451.559999995</v>
      </c>
      <c r="QG14" s="109">
        <v>8332215.2199999997</v>
      </c>
      <c r="QH14" s="109">
        <v>5042352.9800000004</v>
      </c>
      <c r="QI14" s="109">
        <v>11011643.290000001</v>
      </c>
      <c r="QJ14" s="109">
        <v>11094462.57</v>
      </c>
      <c r="QK14" s="109">
        <v>11549126.710000001</v>
      </c>
      <c r="QL14" s="109">
        <v>3786768.39</v>
      </c>
      <c r="QM14" s="109">
        <v>10181729.15</v>
      </c>
      <c r="QN14" s="109">
        <v>5174843.92</v>
      </c>
      <c r="QO14" s="109">
        <v>25486712.240000002</v>
      </c>
      <c r="QP14" s="109">
        <v>32759556.57</v>
      </c>
      <c r="QQ14" s="109">
        <v>6364797.8199999994</v>
      </c>
      <c r="QR14" s="109">
        <v>4450744.9800000004</v>
      </c>
      <c r="QS14" s="109">
        <v>9240502.0999999996</v>
      </c>
      <c r="QT14" s="109">
        <v>15562768.780000001</v>
      </c>
      <c r="QU14" s="109">
        <v>182999.5</v>
      </c>
      <c r="QV14" s="109">
        <v>89640931.449999988</v>
      </c>
      <c r="QW14" s="109">
        <v>5721606.6699999999</v>
      </c>
      <c r="QX14" s="109">
        <v>31829718.25</v>
      </c>
      <c r="QY14" s="109">
        <v>7713884.3200000003</v>
      </c>
      <c r="QZ14" s="109">
        <v>6059194.04</v>
      </c>
      <c r="RA14" s="109">
        <v>30173338.699999999</v>
      </c>
      <c r="RB14" s="109">
        <v>9983152.629999999</v>
      </c>
      <c r="RC14" s="109">
        <v>14471356.76</v>
      </c>
      <c r="RD14" s="109">
        <v>17989175.66</v>
      </c>
      <c r="RE14" s="109">
        <v>10980343.420000002</v>
      </c>
      <c r="RF14" s="109">
        <v>6533556.0999999996</v>
      </c>
      <c r="RG14" s="109">
        <v>8629027.8300000001</v>
      </c>
      <c r="RH14" s="109">
        <v>5462874.21</v>
      </c>
      <c r="RI14" s="109">
        <v>143706132.97999999</v>
      </c>
      <c r="RJ14" s="109">
        <v>29496836.409999996</v>
      </c>
      <c r="RK14" s="109">
        <v>7997190.1400000006</v>
      </c>
      <c r="RL14" s="109">
        <v>10150559.15</v>
      </c>
      <c r="RM14" s="109">
        <v>6700005.3399999999</v>
      </c>
      <c r="RN14" s="109">
        <v>13913813.26</v>
      </c>
      <c r="RO14" s="109">
        <v>15684773.949999999</v>
      </c>
      <c r="RP14" s="109">
        <v>7253404.75</v>
      </c>
      <c r="RQ14" s="109">
        <v>10301783.890000001</v>
      </c>
      <c r="RR14" s="109">
        <v>16696834.27</v>
      </c>
      <c r="RS14" s="109">
        <v>21053992.199999999</v>
      </c>
      <c r="RT14" s="109">
        <v>4297293.13</v>
      </c>
      <c r="RU14" s="109">
        <v>5832450.7400000002</v>
      </c>
      <c r="RV14" s="109">
        <v>21767265.600000001</v>
      </c>
      <c r="RW14" s="109">
        <v>4154454.51</v>
      </c>
      <c r="RX14" s="109">
        <v>11303133.550000001</v>
      </c>
      <c r="RY14" s="109">
        <v>6029488.0399999991</v>
      </c>
      <c r="RZ14" s="109">
        <v>3085971.77</v>
      </c>
      <c r="SA14" s="109">
        <v>5283162</v>
      </c>
      <c r="SB14" s="109">
        <v>2549888.6800000002</v>
      </c>
      <c r="SC14" s="109">
        <v>44577023.280000001</v>
      </c>
      <c r="SD14" s="109">
        <v>3259747.4</v>
      </c>
      <c r="SE14" s="109">
        <v>6126493.2699999996</v>
      </c>
      <c r="SF14" s="109">
        <v>7485072.1200000001</v>
      </c>
      <c r="SG14" s="109">
        <v>4622328.72</v>
      </c>
      <c r="SH14" s="109">
        <v>6777649</v>
      </c>
      <c r="SI14" s="109">
        <v>18073005.780000001</v>
      </c>
      <c r="SJ14" s="109">
        <v>13569676</v>
      </c>
      <c r="SK14" s="109">
        <v>5888821.1400000006</v>
      </c>
      <c r="SL14" s="109">
        <v>8381410.6000000006</v>
      </c>
      <c r="SM14" s="109">
        <v>42103926.810000002</v>
      </c>
      <c r="SN14" s="109">
        <v>3332680.9400000004</v>
      </c>
      <c r="SO14" s="109">
        <v>49863131.559999995</v>
      </c>
      <c r="SP14" s="109">
        <v>19629948.129999999</v>
      </c>
      <c r="SQ14" s="109">
        <v>20578516.240000002</v>
      </c>
      <c r="SR14" s="109">
        <v>22969856.940000001</v>
      </c>
      <c r="SS14" s="109">
        <v>12247693.200000001</v>
      </c>
      <c r="ST14" s="109">
        <v>17008995.469999999</v>
      </c>
      <c r="SU14" s="109">
        <v>13812328.460000001</v>
      </c>
      <c r="SV14" s="109">
        <v>4801150.13</v>
      </c>
      <c r="SW14" s="109">
        <v>59352016.279999994</v>
      </c>
      <c r="SX14" s="109">
        <v>8911581.1500000004</v>
      </c>
      <c r="SY14" s="109">
        <v>20242928.719999999</v>
      </c>
      <c r="SZ14" s="109">
        <v>7887538.7599999998</v>
      </c>
      <c r="TA14" s="109">
        <v>3049853.1</v>
      </c>
      <c r="TB14" s="109">
        <v>6135672.4799999995</v>
      </c>
      <c r="TC14" s="109">
        <v>3655793.98</v>
      </c>
      <c r="TD14" s="109">
        <v>17501975.359999999</v>
      </c>
      <c r="TE14" s="109">
        <v>6259271.8799999999</v>
      </c>
      <c r="TF14" s="109">
        <v>6799385.71</v>
      </c>
      <c r="TG14" s="109">
        <v>13418237.74</v>
      </c>
      <c r="TH14" s="109">
        <v>13354910.779999999</v>
      </c>
      <c r="TI14" s="109">
        <v>29450490.879999999</v>
      </c>
      <c r="TJ14" s="109">
        <v>7106144.2800000003</v>
      </c>
      <c r="TK14" s="109">
        <v>132235293.42000002</v>
      </c>
      <c r="TL14" s="109">
        <v>10597151.200000001</v>
      </c>
      <c r="TM14" s="109">
        <v>3366367.01</v>
      </c>
      <c r="TN14" s="109">
        <v>13875701.24</v>
      </c>
      <c r="TO14" s="109">
        <v>9002568.8499999996</v>
      </c>
      <c r="TP14" s="109">
        <v>5320946.71</v>
      </c>
      <c r="TQ14" s="109">
        <v>2591692.66</v>
      </c>
      <c r="TR14" s="109">
        <v>27011976.689999998</v>
      </c>
      <c r="TS14" s="109">
        <v>4920336.7300000004</v>
      </c>
      <c r="TT14" s="109">
        <v>25047935.650000002</v>
      </c>
      <c r="TU14" s="109">
        <v>9057401.3200000003</v>
      </c>
      <c r="TV14" s="109">
        <v>11475401.959999999</v>
      </c>
      <c r="TW14" s="109">
        <v>4425711.7699999996</v>
      </c>
      <c r="TX14" s="109">
        <v>15900011.620000001</v>
      </c>
      <c r="TY14" s="109">
        <v>4395956.18</v>
      </c>
      <c r="TZ14" s="109">
        <v>5932319.8399999999</v>
      </c>
      <c r="UA14" s="109">
        <v>36664890.730000004</v>
      </c>
      <c r="UB14" s="109">
        <v>8772538.7899999991</v>
      </c>
      <c r="UC14" s="109">
        <v>59993055.57</v>
      </c>
      <c r="UD14" s="109">
        <v>17376571.240000002</v>
      </c>
      <c r="UE14" s="109">
        <v>7358364.54</v>
      </c>
      <c r="UF14" s="109">
        <v>13359587.949999999</v>
      </c>
      <c r="UG14" s="109">
        <v>54212634.430000007</v>
      </c>
      <c r="UH14" s="109">
        <v>3678903.83</v>
      </c>
      <c r="UI14" s="109">
        <v>3884633.42</v>
      </c>
      <c r="UJ14" s="109">
        <v>8954591.2899999991</v>
      </c>
      <c r="UK14" s="109">
        <v>4086964.4699999997</v>
      </c>
      <c r="UL14" s="109">
        <v>49787369.299999997</v>
      </c>
      <c r="UM14" s="109">
        <v>17529610.09</v>
      </c>
      <c r="UN14" s="109">
        <v>8529696.4100000001</v>
      </c>
      <c r="UO14" s="109">
        <v>6155606.4000000004</v>
      </c>
      <c r="UP14" s="109">
        <v>10356357.67</v>
      </c>
      <c r="UQ14" s="109">
        <v>4750186.0199999996</v>
      </c>
      <c r="UR14" s="109">
        <v>178875973.08000004</v>
      </c>
      <c r="US14" s="109">
        <v>10069216.9</v>
      </c>
      <c r="UT14" s="109">
        <v>19349585.140000001</v>
      </c>
      <c r="UU14" s="109">
        <v>30082505.540000003</v>
      </c>
      <c r="UV14" s="109">
        <v>3712675.52</v>
      </c>
      <c r="UW14" s="109">
        <v>18258914.93</v>
      </c>
      <c r="UX14" s="109">
        <v>17986514.82</v>
      </c>
      <c r="UY14" s="109">
        <v>4873561.91</v>
      </c>
      <c r="UZ14" s="109">
        <v>7543479.3900000006</v>
      </c>
      <c r="VA14" s="109">
        <v>10497775.629999999</v>
      </c>
      <c r="VB14" s="109">
        <v>7430907.4000000004</v>
      </c>
      <c r="VC14" s="109">
        <v>14032396.08</v>
      </c>
      <c r="VD14" s="109">
        <v>10184319.789999999</v>
      </c>
      <c r="VE14" s="109">
        <v>13187889</v>
      </c>
      <c r="VF14" s="109">
        <v>5671552.5800000001</v>
      </c>
      <c r="VG14" s="109">
        <v>4171399.2199999997</v>
      </c>
      <c r="VH14" s="109">
        <v>9496797.5600000005</v>
      </c>
      <c r="VI14" s="109">
        <v>6563467.6099999994</v>
      </c>
      <c r="VJ14" s="109">
        <v>20362077.850000001</v>
      </c>
      <c r="VK14" s="109">
        <v>4167871.1399999997</v>
      </c>
      <c r="VL14" s="109">
        <v>3381986.54</v>
      </c>
      <c r="VM14" s="109">
        <v>4942364.9800000004</v>
      </c>
      <c r="VN14" s="109">
        <v>89105488.290000007</v>
      </c>
      <c r="VO14" s="109">
        <v>23722011.710000001</v>
      </c>
      <c r="VP14" s="109">
        <v>14981912.279999999</v>
      </c>
      <c r="VQ14" s="109">
        <v>13318768</v>
      </c>
      <c r="VR14" s="109">
        <v>21700937.449999999</v>
      </c>
      <c r="VS14" s="109">
        <v>17818454.219999999</v>
      </c>
      <c r="VT14" s="109">
        <v>14700561.549999999</v>
      </c>
      <c r="VU14" s="109">
        <v>6688833.8399999999</v>
      </c>
      <c r="VV14" s="109">
        <v>12502031.210000001</v>
      </c>
      <c r="VW14" s="109">
        <v>25452948.319999997</v>
      </c>
      <c r="VX14" s="109">
        <v>40155339.189999998</v>
      </c>
      <c r="VY14" s="109">
        <v>15352071.16</v>
      </c>
      <c r="VZ14" s="109">
        <v>8906372.3599999994</v>
      </c>
      <c r="WA14" s="109">
        <v>9729458.5599999987</v>
      </c>
      <c r="WB14" s="109">
        <v>8705236.4399999995</v>
      </c>
      <c r="WC14" s="109">
        <v>332509448.91000003</v>
      </c>
      <c r="WD14" s="109">
        <v>10559901.619999999</v>
      </c>
      <c r="WE14" s="109">
        <v>7889894.9900000002</v>
      </c>
      <c r="WF14" s="109">
        <v>5488472.3699999992</v>
      </c>
      <c r="WG14" s="109">
        <v>3596155.46</v>
      </c>
      <c r="WH14" s="109">
        <v>7413029.46</v>
      </c>
      <c r="WI14" s="109">
        <v>25556556.77</v>
      </c>
      <c r="WJ14" s="109">
        <v>35440454.239999995</v>
      </c>
      <c r="WK14" s="109">
        <v>15119413.260000002</v>
      </c>
      <c r="WL14" s="109">
        <v>10868898</v>
      </c>
      <c r="WM14" s="109">
        <v>7581227.4099999992</v>
      </c>
      <c r="WN14" s="109">
        <v>18130271.810000002</v>
      </c>
      <c r="WO14" s="109">
        <v>6100854.1699999999</v>
      </c>
      <c r="WP14" s="109">
        <v>19886080.059999999</v>
      </c>
      <c r="WQ14" s="109">
        <v>21175032.619999997</v>
      </c>
      <c r="WR14" s="109">
        <v>6935381.8200000003</v>
      </c>
      <c r="WS14" s="109">
        <v>9514311.1999999993</v>
      </c>
      <c r="WT14" s="109">
        <v>12381948.449999999</v>
      </c>
      <c r="WU14" s="109">
        <v>9623786.4699999988</v>
      </c>
      <c r="WV14" s="109">
        <v>15229903.350000001</v>
      </c>
      <c r="WW14" s="109">
        <v>46277908.079999998</v>
      </c>
      <c r="WX14" s="109">
        <v>6334732.5199999996</v>
      </c>
      <c r="WY14" s="109">
        <v>4570640.38</v>
      </c>
      <c r="WZ14" s="109">
        <v>1296624.2400000002</v>
      </c>
      <c r="XA14" s="109">
        <v>7514446.0500000007</v>
      </c>
      <c r="XB14" s="109">
        <v>4129809.08</v>
      </c>
      <c r="XC14" s="109">
        <v>5203197.8499999996</v>
      </c>
      <c r="XD14" s="109">
        <v>3424119.7800000003</v>
      </c>
      <c r="XE14" s="109">
        <v>33899133.730000004</v>
      </c>
      <c r="XF14" s="109">
        <v>5289685.68</v>
      </c>
      <c r="XG14" s="109">
        <v>3958824.73</v>
      </c>
      <c r="XH14" s="109">
        <v>2733531.15</v>
      </c>
      <c r="XI14" s="109">
        <v>5987062.0700000003</v>
      </c>
      <c r="XJ14" s="109">
        <v>186466933.41000003</v>
      </c>
      <c r="XK14" s="109">
        <v>41418562.339999996</v>
      </c>
      <c r="XL14" s="109">
        <v>22508483.609999999</v>
      </c>
      <c r="XM14" s="109">
        <v>54035506.930000007</v>
      </c>
      <c r="XN14" s="109">
        <v>22168728.640000001</v>
      </c>
      <c r="XO14" s="109">
        <v>20327800.93</v>
      </c>
      <c r="XP14" s="109">
        <v>38371057.43</v>
      </c>
      <c r="XQ14" s="109">
        <v>15322186.83</v>
      </c>
      <c r="XR14" s="109">
        <v>18210050.09</v>
      </c>
      <c r="XS14" s="109">
        <v>34475863.43</v>
      </c>
      <c r="XT14" s="109">
        <v>27065951.689999998</v>
      </c>
      <c r="XU14" s="109">
        <v>15708254.780000001</v>
      </c>
      <c r="XV14" s="109">
        <v>17670681.550000001</v>
      </c>
      <c r="XW14" s="109">
        <v>16332924.579999998</v>
      </c>
      <c r="XX14" s="109">
        <v>25832674.669999998</v>
      </c>
      <c r="XY14" s="109">
        <v>22506185.030000001</v>
      </c>
      <c r="XZ14" s="109">
        <v>12493319.539999999</v>
      </c>
      <c r="YA14" s="109">
        <v>11764894.209999999</v>
      </c>
      <c r="YB14" s="109">
        <v>8387749.04</v>
      </c>
      <c r="YC14" s="109">
        <v>14699544.440000001</v>
      </c>
      <c r="YD14" s="109">
        <v>11921589.129999999</v>
      </c>
      <c r="YE14" s="109">
        <v>11139147.780000001</v>
      </c>
      <c r="YF14" s="109">
        <v>11463698.74</v>
      </c>
      <c r="YG14" s="109">
        <v>177291768.61000001</v>
      </c>
      <c r="YH14" s="109">
        <v>16415933.65</v>
      </c>
      <c r="YI14" s="109">
        <v>25944783.460000001</v>
      </c>
      <c r="YJ14" s="109">
        <v>14141550.75</v>
      </c>
      <c r="YK14" s="109">
        <v>28188412.460000001</v>
      </c>
      <c r="YL14" s="109">
        <v>16719556.539999999</v>
      </c>
      <c r="YM14" s="109">
        <v>48754313.280000001</v>
      </c>
      <c r="YN14" s="109">
        <v>9939821.2100000009</v>
      </c>
      <c r="YO14" s="109">
        <v>13682204.91</v>
      </c>
      <c r="YP14" s="109">
        <v>59522670.759999998</v>
      </c>
      <c r="YQ14" s="109">
        <v>19120538.699999999</v>
      </c>
      <c r="YR14" s="109">
        <v>7845442.0800000001</v>
      </c>
      <c r="YS14" s="109">
        <v>10735895.27</v>
      </c>
      <c r="YT14" s="109">
        <v>15225247</v>
      </c>
      <c r="YU14" s="109">
        <v>28638303.609999999</v>
      </c>
      <c r="YV14" s="109">
        <v>4619467.66</v>
      </c>
      <c r="YW14" s="109">
        <v>11213428.780000001</v>
      </c>
      <c r="YX14" s="109">
        <v>50045583.460000001</v>
      </c>
      <c r="YY14" s="109">
        <v>10986993.91</v>
      </c>
      <c r="YZ14" s="109">
        <v>6809250.1899999995</v>
      </c>
      <c r="ZA14" s="109">
        <v>7876977.7300000004</v>
      </c>
      <c r="ZB14" s="109">
        <v>9705258.1799999997</v>
      </c>
      <c r="ZC14" s="109">
        <v>14525651.960000001</v>
      </c>
      <c r="ZD14" s="109">
        <v>9805125.3300000001</v>
      </c>
      <c r="ZE14" s="109">
        <v>49346119.759999998</v>
      </c>
      <c r="ZF14" s="109">
        <v>6750232.2300000004</v>
      </c>
      <c r="ZG14" s="109">
        <v>11183104.449999999</v>
      </c>
      <c r="ZH14" s="109">
        <v>8889583.3599999994</v>
      </c>
      <c r="ZI14" s="109">
        <v>7050524.2200000007</v>
      </c>
      <c r="ZJ14" s="109">
        <v>14264265.060000001</v>
      </c>
      <c r="ZK14" s="109">
        <v>7765263.5899999999</v>
      </c>
      <c r="ZL14" s="109">
        <v>4858539.3599999994</v>
      </c>
      <c r="ZM14" s="109">
        <v>13862731.119999999</v>
      </c>
      <c r="ZN14" s="109">
        <v>148029040.03999999</v>
      </c>
      <c r="ZO14" s="109">
        <v>13557903.469999999</v>
      </c>
      <c r="ZP14" s="109">
        <v>16000225.34</v>
      </c>
      <c r="ZQ14" s="109">
        <v>24895700.670000006</v>
      </c>
      <c r="ZR14" s="109">
        <v>19044887.079999998</v>
      </c>
      <c r="ZS14" s="109">
        <v>5633932.7800000003</v>
      </c>
      <c r="ZT14" s="109">
        <v>10546417.789999999</v>
      </c>
      <c r="ZU14" s="109">
        <v>12173610.23</v>
      </c>
      <c r="ZV14" s="109">
        <v>20108165.969999999</v>
      </c>
      <c r="ZW14" s="109">
        <v>22441062.979999997</v>
      </c>
      <c r="ZX14" s="109">
        <v>3169020.3</v>
      </c>
      <c r="ZY14" s="109">
        <v>4872573.01</v>
      </c>
      <c r="ZZ14" s="109">
        <v>10032752.09</v>
      </c>
      <c r="AAA14" s="109">
        <v>13823446.99</v>
      </c>
      <c r="AAB14" s="109">
        <v>19819883.640000001</v>
      </c>
      <c r="AAC14" s="109">
        <v>5758760.2000000002</v>
      </c>
      <c r="AAD14" s="109">
        <v>7975900.9800000004</v>
      </c>
      <c r="AAE14" s="109">
        <v>8357731.54</v>
      </c>
      <c r="AAF14" s="109">
        <v>4370239.75</v>
      </c>
      <c r="AAG14" s="109">
        <v>3980816.31</v>
      </c>
      <c r="AAH14" s="109">
        <v>4196914.0999999996</v>
      </c>
      <c r="AAI14" s="109">
        <v>3612832.52</v>
      </c>
      <c r="AAJ14" s="109">
        <v>37336287.339999996</v>
      </c>
      <c r="AAK14" s="109">
        <v>7055235.0999999996</v>
      </c>
      <c r="AAL14" s="109">
        <v>7118407.46</v>
      </c>
      <c r="AAM14" s="109">
        <v>8942623.5300000012</v>
      </c>
      <c r="AAN14" s="109">
        <v>6874950.8700000001</v>
      </c>
      <c r="AAO14" s="109">
        <v>15799947.869999999</v>
      </c>
      <c r="AAP14" s="109">
        <v>6136768.0300000003</v>
      </c>
      <c r="AAQ14" s="109">
        <v>285520100.53000003</v>
      </c>
      <c r="AAR14" s="109">
        <v>23021066.109999999</v>
      </c>
      <c r="AAS14" s="109">
        <v>13002638.109999999</v>
      </c>
      <c r="AAT14" s="109">
        <v>28719641.109999999</v>
      </c>
      <c r="AAU14" s="109">
        <v>21187557.129999999</v>
      </c>
      <c r="AAV14" s="109">
        <v>18287537.079999998</v>
      </c>
      <c r="AAW14" s="109">
        <v>24589762.16</v>
      </c>
      <c r="AAX14" s="109">
        <v>36750132.370000005</v>
      </c>
      <c r="AAY14" s="109">
        <v>33521553.77</v>
      </c>
      <c r="AAZ14" s="109">
        <v>15281995.199999999</v>
      </c>
      <c r="ABA14" s="109">
        <v>84893618.539999992</v>
      </c>
      <c r="ABB14" s="109">
        <v>39305716.299999997</v>
      </c>
      <c r="ABC14" s="109">
        <v>37398318.090000004</v>
      </c>
      <c r="ABD14" s="109">
        <v>16335264.369999999</v>
      </c>
      <c r="ABE14" s="109">
        <v>12828396.289999999</v>
      </c>
      <c r="ABF14" s="109">
        <v>12902688.6</v>
      </c>
      <c r="ABG14" s="109">
        <v>8401715.0600000005</v>
      </c>
      <c r="ABH14" s="109">
        <v>11766750.359999999</v>
      </c>
      <c r="ABI14" s="109">
        <v>22702509.329999998</v>
      </c>
      <c r="ABJ14" s="109">
        <v>54287823.609999999</v>
      </c>
      <c r="ABK14" s="109">
        <v>98390005.460000008</v>
      </c>
      <c r="ABL14" s="109">
        <v>14183468.189999999</v>
      </c>
      <c r="ABM14" s="109">
        <v>8993615.9100000001</v>
      </c>
      <c r="ABN14" s="109">
        <v>9513369.7199999988</v>
      </c>
      <c r="ABO14" s="109">
        <v>11198673.34</v>
      </c>
      <c r="ABP14" s="109">
        <v>12310262.15</v>
      </c>
      <c r="ABQ14" s="109">
        <v>82954414.929999992</v>
      </c>
      <c r="ABR14" s="109">
        <v>8715899.540000001</v>
      </c>
      <c r="ABS14" s="109">
        <v>6059540.8599999994</v>
      </c>
      <c r="ABT14" s="109">
        <v>8038406.4800000004</v>
      </c>
      <c r="ABU14" s="109">
        <v>8559592.3599999994</v>
      </c>
      <c r="ABV14" s="109">
        <v>9257513.8800000008</v>
      </c>
      <c r="ABW14" s="109">
        <v>7231204.1600000001</v>
      </c>
      <c r="ABX14" s="109">
        <v>11779529.66</v>
      </c>
      <c r="ABY14" s="109">
        <v>2857474.96</v>
      </c>
      <c r="ABZ14" s="109">
        <v>136043858.69</v>
      </c>
      <c r="ACA14" s="109">
        <v>13137308.719999999</v>
      </c>
      <c r="ACB14" s="109">
        <v>16083491.75</v>
      </c>
      <c r="ACC14" s="109">
        <v>5499339.1299999999</v>
      </c>
      <c r="ACD14" s="109">
        <v>10984830.9</v>
      </c>
      <c r="ACE14" s="109">
        <v>32950172.509999998</v>
      </c>
      <c r="ACF14" s="109">
        <v>14303546.719999999</v>
      </c>
      <c r="ACG14" s="109">
        <v>14745252.789999999</v>
      </c>
      <c r="ACH14" s="109">
        <v>15534086.07</v>
      </c>
      <c r="ACI14" s="109">
        <v>18478516.510000002</v>
      </c>
      <c r="ACJ14" s="109">
        <v>15031466.57</v>
      </c>
      <c r="ACK14" s="109">
        <v>164108765.25999999</v>
      </c>
      <c r="ACL14" s="109">
        <v>9599982.1999999993</v>
      </c>
      <c r="ACM14" s="109">
        <v>13422057.220000001</v>
      </c>
      <c r="ACN14" s="109">
        <v>11035597.050000001</v>
      </c>
      <c r="ACO14" s="109">
        <v>5310561.8600000003</v>
      </c>
      <c r="ACP14" s="109">
        <v>6235201.5300000003</v>
      </c>
      <c r="ACQ14" s="109">
        <v>4601253.63</v>
      </c>
      <c r="ACR14" s="109">
        <v>33861428.359999999</v>
      </c>
      <c r="ACS14" s="109">
        <v>27901897.220000003</v>
      </c>
      <c r="ACT14" s="109">
        <v>4535339.3900000006</v>
      </c>
      <c r="ACU14" s="109">
        <v>9957930.7199999988</v>
      </c>
      <c r="ACV14" s="109">
        <v>7446972.1799999997</v>
      </c>
      <c r="ACW14" s="109">
        <v>1626752.58</v>
      </c>
      <c r="ACX14" s="109">
        <v>26329201.149999999</v>
      </c>
      <c r="ACY14" s="109">
        <v>9117645.3500000015</v>
      </c>
      <c r="ACZ14" s="109">
        <v>9568881.0899999999</v>
      </c>
      <c r="ADA14" s="109">
        <v>7128625.0099999998</v>
      </c>
      <c r="ADB14" s="109">
        <v>6212942.3300000001</v>
      </c>
      <c r="ADC14" s="109">
        <v>7398873.6699999999</v>
      </c>
      <c r="ADD14" s="109">
        <v>5801644.5</v>
      </c>
      <c r="ADE14" s="109">
        <v>5014085.4700000007</v>
      </c>
      <c r="ADF14" s="109">
        <v>2594267.09</v>
      </c>
      <c r="ADG14" s="109">
        <v>6078700.6500000004</v>
      </c>
      <c r="ADH14" s="109">
        <v>24155068.950000003</v>
      </c>
      <c r="ADI14" s="109">
        <v>25100356.240000002</v>
      </c>
      <c r="ADJ14" s="109">
        <v>3896587.3600000003</v>
      </c>
      <c r="ADK14" s="109">
        <v>5980890.25</v>
      </c>
      <c r="ADL14" s="109">
        <v>5707591.04</v>
      </c>
      <c r="ADM14" s="109">
        <v>4229776.2600000007</v>
      </c>
      <c r="ADN14" s="109">
        <v>12436308.960000001</v>
      </c>
      <c r="ADO14" s="109">
        <v>8837955.9499999993</v>
      </c>
      <c r="ADP14" s="109">
        <v>6439586.0299999993</v>
      </c>
      <c r="ADQ14" s="109">
        <v>186431055.34999999</v>
      </c>
      <c r="ADR14" s="109">
        <v>32058807.690000001</v>
      </c>
      <c r="ADS14" s="109">
        <v>44000007.349999994</v>
      </c>
      <c r="ADT14" s="109">
        <v>28942860.700000003</v>
      </c>
      <c r="ADU14" s="109">
        <v>43921006.43</v>
      </c>
      <c r="ADV14" s="109">
        <v>4655001.49</v>
      </c>
      <c r="ADW14" s="109">
        <v>5684151.5099999998</v>
      </c>
      <c r="ADX14" s="109">
        <v>13727865.780000001</v>
      </c>
      <c r="ADY14" s="109">
        <v>4682912.51</v>
      </c>
      <c r="ADZ14" s="109">
        <v>1077592.56</v>
      </c>
      <c r="AEA14" s="109">
        <v>147395374.31999999</v>
      </c>
      <c r="AEB14" s="109">
        <v>27684358.809999999</v>
      </c>
      <c r="AEC14" s="109">
        <v>21898880.829999998</v>
      </c>
      <c r="AED14" s="109">
        <v>7492380.1800000006</v>
      </c>
      <c r="AEE14" s="109">
        <v>12193802.880000001</v>
      </c>
      <c r="AEF14" s="109">
        <v>11042916.68</v>
      </c>
      <c r="AEG14" s="109">
        <v>7814506.0700000003</v>
      </c>
      <c r="AEH14" s="109">
        <v>6387863.4699999997</v>
      </c>
      <c r="AEI14" s="109">
        <v>4967858.09</v>
      </c>
      <c r="AEJ14" s="109">
        <v>6830521.0299999993</v>
      </c>
      <c r="AEK14" s="109">
        <v>12948430.1</v>
      </c>
      <c r="AEL14" s="109">
        <v>10561807.18</v>
      </c>
      <c r="AEM14" s="109">
        <v>8764315.8300000001</v>
      </c>
      <c r="AEN14" s="109">
        <v>10624626.51</v>
      </c>
      <c r="AEO14" s="109">
        <v>8442087.629999999</v>
      </c>
      <c r="AEP14" s="109">
        <v>7386570.7400000002</v>
      </c>
      <c r="AEQ14" s="109">
        <v>8160291.2299999995</v>
      </c>
      <c r="AER14" s="109">
        <v>11802026.130000001</v>
      </c>
      <c r="AES14" s="109">
        <v>4381080.63</v>
      </c>
      <c r="AET14" s="109">
        <v>10391310.66</v>
      </c>
      <c r="AEU14" s="109">
        <v>148088171.63</v>
      </c>
      <c r="AEV14" s="109">
        <v>19787518.949999999</v>
      </c>
      <c r="AEW14" s="109">
        <v>10378230.080000002</v>
      </c>
      <c r="AEX14" s="109">
        <v>4689526.28</v>
      </c>
      <c r="AEY14" s="109">
        <v>5476173.5700000003</v>
      </c>
      <c r="AEZ14" s="109">
        <v>6704540.3100000005</v>
      </c>
      <c r="AFA14" s="109">
        <v>5639922.5199999996</v>
      </c>
      <c r="AFB14" s="109">
        <v>12657226.239999998</v>
      </c>
      <c r="AFC14" s="109">
        <v>8084155.8600000003</v>
      </c>
      <c r="AFD14" s="109">
        <v>4886960.67</v>
      </c>
      <c r="AFE14" s="109">
        <v>60319421.120000005</v>
      </c>
      <c r="AFF14" s="109">
        <v>57677121.93</v>
      </c>
      <c r="AFG14" s="109">
        <v>44600465.719999999</v>
      </c>
      <c r="AFH14" s="109">
        <v>12340742.52</v>
      </c>
      <c r="AFI14" s="109">
        <v>32574085.34</v>
      </c>
      <c r="AFJ14" s="109">
        <v>7519902.3200000003</v>
      </c>
      <c r="AFK14" s="109">
        <v>10710836.58</v>
      </c>
      <c r="AFL14" s="109">
        <v>12660297.66</v>
      </c>
      <c r="AFM14" s="109">
        <v>9416924.6099999994</v>
      </c>
      <c r="AFN14" s="109">
        <v>13858384.369999999</v>
      </c>
      <c r="AFO14" s="109">
        <v>17264131.32</v>
      </c>
      <c r="AFP14" s="109">
        <v>5363478.0900000008</v>
      </c>
      <c r="AFQ14" s="109">
        <v>14167841.93</v>
      </c>
      <c r="AFR14" s="109">
        <v>62919460.93</v>
      </c>
      <c r="AFS14" s="109">
        <v>14358740.030000001</v>
      </c>
      <c r="AFT14" s="109">
        <v>10130231.58</v>
      </c>
      <c r="AFU14" s="109">
        <v>8963705.620000001</v>
      </c>
      <c r="AFV14" s="109">
        <v>9248864.4900000002</v>
      </c>
      <c r="AFW14" s="109">
        <v>6470923.6500000004</v>
      </c>
      <c r="AFX14" s="109">
        <v>5592421.9699999997</v>
      </c>
      <c r="AFY14" s="109">
        <v>11187559.76</v>
      </c>
      <c r="AFZ14" s="109">
        <v>11898417.060000001</v>
      </c>
      <c r="AGA14" s="109">
        <v>5866770.9100000001</v>
      </c>
      <c r="AGB14" s="109">
        <v>13167938.68</v>
      </c>
      <c r="AGC14" s="109">
        <v>5628800.4900000002</v>
      </c>
      <c r="AGD14" s="109">
        <v>62845323.590000004</v>
      </c>
      <c r="AGE14" s="109">
        <v>6853232.3100000005</v>
      </c>
      <c r="AGF14" s="109">
        <v>5006617.9300000006</v>
      </c>
      <c r="AGG14" s="109">
        <v>5318204.57</v>
      </c>
      <c r="AGH14" s="109">
        <v>14259008.33</v>
      </c>
      <c r="AGI14" s="109">
        <v>9740839.2699999996</v>
      </c>
      <c r="AGJ14" s="109">
        <v>5621709.29</v>
      </c>
      <c r="AGK14" s="109">
        <v>5506612.96</v>
      </c>
      <c r="AGL14" s="109">
        <v>4475433.24</v>
      </c>
      <c r="AGM14" s="109">
        <v>5962687.5799999991</v>
      </c>
      <c r="AGN14" s="109">
        <v>6674754.1799999997</v>
      </c>
      <c r="AGO14" s="109">
        <v>155086986.59000003</v>
      </c>
      <c r="AGP14" s="109">
        <v>24802579.330000002</v>
      </c>
      <c r="AGQ14" s="109">
        <v>12034156.93</v>
      </c>
      <c r="AGR14" s="109">
        <v>12824123.73</v>
      </c>
      <c r="AGS14" s="109">
        <v>29546979.140000001</v>
      </c>
      <c r="AGT14" s="109">
        <v>8307603.1299999999</v>
      </c>
      <c r="AGU14" s="109">
        <v>10757436.359999999</v>
      </c>
      <c r="AGV14" s="109">
        <v>7477908.6799999997</v>
      </c>
      <c r="AGW14" s="109">
        <v>165496079.81</v>
      </c>
      <c r="AGX14" s="109">
        <v>95936535.409999996</v>
      </c>
      <c r="AGY14" s="109">
        <v>7033132.5700000003</v>
      </c>
      <c r="AGZ14" s="109">
        <v>82448356.25999999</v>
      </c>
      <c r="AHA14" s="109">
        <v>24666108.030000001</v>
      </c>
      <c r="AHB14" s="109">
        <v>18732108.390000001</v>
      </c>
      <c r="AHC14" s="109">
        <v>15649204.890000001</v>
      </c>
      <c r="AHD14" s="109">
        <v>7604974.29</v>
      </c>
      <c r="AHE14" s="109">
        <v>3330734.96</v>
      </c>
      <c r="AHF14" s="109">
        <v>5619198.9900000002</v>
      </c>
      <c r="AHG14" s="109">
        <v>16809103.940000001</v>
      </c>
      <c r="AHH14" s="109">
        <v>13444425.629999999</v>
      </c>
      <c r="AHI14" s="109">
        <v>8380318.0700000003</v>
      </c>
      <c r="AHJ14" s="109">
        <v>10336279.699999999</v>
      </c>
      <c r="AHK14" s="109">
        <v>5137951.5299999993</v>
      </c>
      <c r="AHL14" s="109">
        <v>42966276.739999995</v>
      </c>
      <c r="AHM14" s="109">
        <v>5270187.1400000006</v>
      </c>
      <c r="AHN14" s="109">
        <v>47400819.280000001</v>
      </c>
      <c r="AHO14" s="109">
        <v>5057979.4399999995</v>
      </c>
      <c r="AHP14" s="109">
        <v>6447016.4299999997</v>
      </c>
      <c r="AHQ14" s="109">
        <v>5649142.1699999999</v>
      </c>
      <c r="AHR14" s="109">
        <v>10737880.82</v>
      </c>
      <c r="AHS14" s="109">
        <v>6435097.6099999994</v>
      </c>
      <c r="AHT14" s="109">
        <v>4379117.93</v>
      </c>
      <c r="AHU14" s="109">
        <v>0</v>
      </c>
      <c r="AHV14" s="109">
        <v>0</v>
      </c>
      <c r="AHW14" s="109">
        <f t="shared" si="0"/>
        <v>21906571010.977036</v>
      </c>
    </row>
    <row r="15" spans="1:907" x14ac:dyDescent="0.6">
      <c r="A15" s="279">
        <v>14</v>
      </c>
      <c r="B15" s="253" t="s">
        <v>9911</v>
      </c>
      <c r="C15" s="99" t="s">
        <v>9912</v>
      </c>
      <c r="D15" s="109">
        <v>4419731461.7399998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3174063591.0999999</v>
      </c>
      <c r="X15" s="109">
        <v>32942617.66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22872363.619999997</v>
      </c>
      <c r="AE15" s="109">
        <v>0</v>
      </c>
      <c r="AF15" s="109">
        <v>0</v>
      </c>
      <c r="AG15" s="109">
        <v>0</v>
      </c>
      <c r="AH15" s="109">
        <v>0</v>
      </c>
      <c r="AI15" s="109">
        <v>793124.12</v>
      </c>
      <c r="AJ15" s="109">
        <v>0</v>
      </c>
      <c r="AK15" s="109">
        <v>0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0</v>
      </c>
      <c r="AR15" s="109">
        <v>0</v>
      </c>
      <c r="AS15" s="109">
        <v>0</v>
      </c>
      <c r="AT15" s="109">
        <v>0</v>
      </c>
      <c r="AU15" s="109">
        <v>0</v>
      </c>
      <c r="AV15" s="109">
        <v>0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9">
        <v>0</v>
      </c>
      <c r="BD15" s="109">
        <v>0</v>
      </c>
      <c r="BE15" s="109">
        <v>0</v>
      </c>
      <c r="BF15" s="109">
        <v>0</v>
      </c>
      <c r="BG15" s="109">
        <v>0</v>
      </c>
      <c r="BH15" s="109">
        <v>0</v>
      </c>
      <c r="BI15" s="109">
        <v>0</v>
      </c>
      <c r="BJ15" s="109">
        <v>738086635.06999993</v>
      </c>
      <c r="BK15" s="109">
        <v>504603110.37</v>
      </c>
      <c r="BL15" s="109">
        <v>0</v>
      </c>
      <c r="BM15" s="109">
        <v>0</v>
      </c>
      <c r="BN15" s="109">
        <v>0</v>
      </c>
      <c r="BO15" s="109">
        <v>0</v>
      </c>
      <c r="BP15" s="109">
        <v>0</v>
      </c>
      <c r="BQ15" s="109">
        <v>0</v>
      </c>
      <c r="BR15" s="109">
        <v>0</v>
      </c>
      <c r="BS15" s="109">
        <v>1105627514.73</v>
      </c>
      <c r="BT15" s="109">
        <v>0</v>
      </c>
      <c r="BU15" s="109">
        <v>0</v>
      </c>
      <c r="BV15" s="109">
        <v>0</v>
      </c>
      <c r="BW15" s="109">
        <v>0</v>
      </c>
      <c r="BX15" s="109">
        <v>0</v>
      </c>
      <c r="BY15" s="109">
        <v>0</v>
      </c>
      <c r="BZ15" s="109">
        <v>0</v>
      </c>
      <c r="CA15" s="109">
        <v>0</v>
      </c>
      <c r="CB15" s="109">
        <v>0</v>
      </c>
      <c r="CC15" s="109">
        <v>0</v>
      </c>
      <c r="CD15" s="109">
        <v>0</v>
      </c>
      <c r="CE15" s="109">
        <v>0</v>
      </c>
      <c r="CF15" s="109">
        <v>0</v>
      </c>
      <c r="CG15" s="109">
        <v>0</v>
      </c>
      <c r="CH15" s="109">
        <v>1290340686.4200001</v>
      </c>
      <c r="CI15" s="109">
        <v>0</v>
      </c>
      <c r="CJ15" s="109">
        <v>0</v>
      </c>
      <c r="CK15" s="109">
        <v>0</v>
      </c>
      <c r="CL15" s="109">
        <v>0</v>
      </c>
      <c r="CM15" s="109">
        <v>0</v>
      </c>
      <c r="CN15" s="109">
        <v>0</v>
      </c>
      <c r="CO15" s="109">
        <v>0</v>
      </c>
      <c r="CP15" s="109">
        <v>0</v>
      </c>
      <c r="CQ15" s="109">
        <v>0</v>
      </c>
      <c r="CR15" s="109">
        <v>0</v>
      </c>
      <c r="CS15" s="109">
        <v>0</v>
      </c>
      <c r="CT15" s="109">
        <v>0</v>
      </c>
      <c r="CU15" s="109">
        <v>0</v>
      </c>
      <c r="CV15" s="109">
        <v>0</v>
      </c>
      <c r="CW15" s="109">
        <v>0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18431178.479999997</v>
      </c>
      <c r="DD15" s="109">
        <v>54460027.520000003</v>
      </c>
      <c r="DE15" s="109">
        <v>1232099</v>
      </c>
      <c r="DF15" s="109">
        <v>0</v>
      </c>
      <c r="DG15" s="109">
        <v>0</v>
      </c>
      <c r="DH15" s="109">
        <v>0</v>
      </c>
      <c r="DI15" s="109">
        <v>0</v>
      </c>
      <c r="DJ15" s="109">
        <v>0</v>
      </c>
      <c r="DK15" s="109">
        <v>0</v>
      </c>
      <c r="DL15" s="109">
        <v>842232249.13999999</v>
      </c>
      <c r="DM15" s="109">
        <v>0</v>
      </c>
      <c r="DN15" s="109">
        <v>0</v>
      </c>
      <c r="DO15" s="109">
        <v>0</v>
      </c>
      <c r="DP15" s="109">
        <v>0</v>
      </c>
      <c r="DQ15" s="109">
        <v>0</v>
      </c>
      <c r="DR15" s="109">
        <v>0</v>
      </c>
      <c r="DS15" s="109">
        <v>0</v>
      </c>
      <c r="DT15" s="109">
        <v>0</v>
      </c>
      <c r="DU15" s="109">
        <v>0</v>
      </c>
      <c r="DV15" s="109">
        <v>0</v>
      </c>
      <c r="DW15" s="109">
        <v>0</v>
      </c>
      <c r="DX15" s="109">
        <v>0</v>
      </c>
      <c r="DY15" s="109">
        <v>0</v>
      </c>
      <c r="DZ15" s="109">
        <v>0</v>
      </c>
      <c r="EA15" s="109">
        <v>0</v>
      </c>
      <c r="EB15" s="109">
        <v>0</v>
      </c>
      <c r="EC15" s="109">
        <v>0</v>
      </c>
      <c r="ED15" s="109">
        <v>0</v>
      </c>
      <c r="EE15" s="109">
        <v>0</v>
      </c>
      <c r="EF15" s="109">
        <v>372500632.25</v>
      </c>
      <c r="EG15" s="109">
        <v>188217225.31</v>
      </c>
      <c r="EH15" s="109">
        <v>0</v>
      </c>
      <c r="EI15" s="109">
        <v>0</v>
      </c>
      <c r="EJ15" s="109">
        <v>0</v>
      </c>
      <c r="EK15" s="109">
        <v>0</v>
      </c>
      <c r="EL15" s="109">
        <v>0</v>
      </c>
      <c r="EM15" s="109">
        <v>0</v>
      </c>
      <c r="EN15" s="109">
        <v>0</v>
      </c>
      <c r="EO15" s="109">
        <v>752752003.34000003</v>
      </c>
      <c r="EP15" s="109">
        <v>0</v>
      </c>
      <c r="EQ15" s="109">
        <v>0</v>
      </c>
      <c r="ER15" s="109">
        <v>0</v>
      </c>
      <c r="ES15" s="109">
        <v>0</v>
      </c>
      <c r="ET15" s="109">
        <v>0</v>
      </c>
      <c r="EU15" s="109">
        <v>0</v>
      </c>
      <c r="EV15" s="109">
        <v>0</v>
      </c>
      <c r="EW15" s="109">
        <v>0</v>
      </c>
      <c r="EX15" s="109">
        <v>0</v>
      </c>
      <c r="EY15" s="109">
        <v>0</v>
      </c>
      <c r="EZ15" s="109">
        <v>0</v>
      </c>
      <c r="FA15" s="109">
        <v>0</v>
      </c>
      <c r="FB15" s="109">
        <v>0</v>
      </c>
      <c r="FC15" s="109">
        <v>0</v>
      </c>
      <c r="FD15" s="109">
        <v>0</v>
      </c>
      <c r="FE15" s="109">
        <v>0</v>
      </c>
      <c r="FF15" s="109">
        <v>0</v>
      </c>
      <c r="FG15" s="109">
        <v>0</v>
      </c>
      <c r="FH15" s="109">
        <v>0</v>
      </c>
      <c r="FI15" s="109">
        <v>0</v>
      </c>
      <c r="FJ15" s="109">
        <v>0</v>
      </c>
      <c r="FK15" s="109">
        <v>0</v>
      </c>
      <c r="FL15" s="109">
        <v>0</v>
      </c>
      <c r="FM15" s="109">
        <v>0</v>
      </c>
      <c r="FN15" s="109">
        <v>0</v>
      </c>
      <c r="FO15" s="109">
        <v>0</v>
      </c>
      <c r="FP15" s="109">
        <v>0</v>
      </c>
      <c r="FQ15" s="109">
        <v>0</v>
      </c>
      <c r="FR15" s="109">
        <v>0</v>
      </c>
      <c r="FS15" s="109">
        <v>0</v>
      </c>
      <c r="FT15" s="109">
        <v>0</v>
      </c>
      <c r="FU15" s="109">
        <v>0</v>
      </c>
      <c r="FV15" s="109">
        <v>0</v>
      </c>
      <c r="FW15" s="109">
        <v>0</v>
      </c>
      <c r="FX15" s="109">
        <v>0</v>
      </c>
      <c r="FY15" s="109">
        <v>0</v>
      </c>
      <c r="FZ15" s="109">
        <v>0</v>
      </c>
      <c r="GA15" s="109">
        <v>0</v>
      </c>
      <c r="GB15" s="109">
        <v>0</v>
      </c>
      <c r="GC15" s="109">
        <v>0</v>
      </c>
      <c r="GD15" s="109">
        <v>0</v>
      </c>
      <c r="GE15" s="109">
        <v>0</v>
      </c>
      <c r="GF15" s="109">
        <v>8967000</v>
      </c>
      <c r="GG15" s="109">
        <v>0</v>
      </c>
      <c r="GH15" s="109">
        <v>0</v>
      </c>
      <c r="GI15" s="109">
        <v>0</v>
      </c>
      <c r="GJ15" s="109">
        <v>0</v>
      </c>
      <c r="GK15" s="109">
        <v>0</v>
      </c>
      <c r="GL15" s="109">
        <v>0</v>
      </c>
      <c r="GM15" s="109">
        <v>0</v>
      </c>
      <c r="GN15" s="109">
        <v>0</v>
      </c>
      <c r="GO15" s="109">
        <v>0</v>
      </c>
      <c r="GP15" s="109">
        <v>0</v>
      </c>
      <c r="GQ15" s="109">
        <v>0</v>
      </c>
      <c r="GR15" s="109">
        <v>0</v>
      </c>
      <c r="GS15" s="109">
        <v>0</v>
      </c>
      <c r="GT15" s="109">
        <v>0</v>
      </c>
      <c r="GU15" s="109">
        <v>0</v>
      </c>
      <c r="GV15" s="109">
        <v>0</v>
      </c>
      <c r="GW15" s="109">
        <v>0</v>
      </c>
      <c r="GX15" s="109">
        <v>0</v>
      </c>
      <c r="GY15" s="109">
        <v>0</v>
      </c>
      <c r="GZ15" s="109">
        <v>368408.62</v>
      </c>
      <c r="HA15" s="109">
        <v>0</v>
      </c>
      <c r="HB15" s="109">
        <v>0</v>
      </c>
      <c r="HC15" s="109">
        <v>0</v>
      </c>
      <c r="HD15" s="109">
        <v>0</v>
      </c>
      <c r="HE15" s="109">
        <v>0</v>
      </c>
      <c r="HF15" s="109">
        <v>0</v>
      </c>
      <c r="HG15" s="109">
        <v>0</v>
      </c>
      <c r="HH15" s="109">
        <v>0</v>
      </c>
      <c r="HI15" s="109">
        <v>0</v>
      </c>
      <c r="HJ15" s="109">
        <v>0</v>
      </c>
      <c r="HK15" s="109">
        <v>0</v>
      </c>
      <c r="HL15" s="109">
        <v>0</v>
      </c>
      <c r="HM15" s="109">
        <v>0</v>
      </c>
      <c r="HN15" s="109">
        <v>0</v>
      </c>
      <c r="HO15" s="109">
        <v>0</v>
      </c>
      <c r="HP15" s="109">
        <v>0</v>
      </c>
      <c r="HQ15" s="109">
        <v>0</v>
      </c>
      <c r="HR15" s="109">
        <v>0</v>
      </c>
      <c r="HS15" s="109">
        <v>0</v>
      </c>
      <c r="HT15" s="109">
        <v>0</v>
      </c>
      <c r="HU15" s="109">
        <v>0</v>
      </c>
      <c r="HV15" s="109">
        <v>0</v>
      </c>
      <c r="HW15" s="109">
        <v>0</v>
      </c>
      <c r="HX15" s="109">
        <v>0</v>
      </c>
      <c r="HY15" s="109">
        <v>0</v>
      </c>
      <c r="HZ15" s="109">
        <v>0</v>
      </c>
      <c r="IA15" s="109">
        <v>0</v>
      </c>
      <c r="IB15" s="109">
        <v>0</v>
      </c>
      <c r="IC15" s="109">
        <v>0</v>
      </c>
      <c r="ID15" s="109">
        <v>0</v>
      </c>
      <c r="IE15" s="109">
        <v>0</v>
      </c>
      <c r="IF15" s="109">
        <v>0</v>
      </c>
      <c r="IG15" s="109">
        <v>0</v>
      </c>
      <c r="IH15" s="109">
        <v>0</v>
      </c>
      <c r="II15" s="109">
        <v>0</v>
      </c>
      <c r="IJ15" s="109">
        <v>0</v>
      </c>
      <c r="IK15" s="109">
        <v>125780556.79000001</v>
      </c>
      <c r="IL15" s="109">
        <v>0</v>
      </c>
      <c r="IM15" s="109">
        <v>0</v>
      </c>
      <c r="IN15" s="109">
        <v>0</v>
      </c>
      <c r="IO15" s="109">
        <v>0</v>
      </c>
      <c r="IP15" s="109">
        <v>0</v>
      </c>
      <c r="IQ15" s="109">
        <v>0</v>
      </c>
      <c r="IR15" s="109">
        <v>0</v>
      </c>
      <c r="IS15" s="109">
        <v>0</v>
      </c>
      <c r="IT15" s="109">
        <v>0</v>
      </c>
      <c r="IU15" s="109">
        <v>302780</v>
      </c>
      <c r="IV15" s="109">
        <v>80605</v>
      </c>
      <c r="IW15" s="109">
        <v>0</v>
      </c>
      <c r="IX15" s="109">
        <v>0</v>
      </c>
      <c r="IY15" s="109">
        <v>0</v>
      </c>
      <c r="IZ15" s="109">
        <v>0</v>
      </c>
      <c r="JA15" s="109">
        <v>0</v>
      </c>
      <c r="JB15" s="109">
        <v>0</v>
      </c>
      <c r="JC15" s="109">
        <v>0</v>
      </c>
      <c r="JD15" s="109">
        <v>0</v>
      </c>
      <c r="JE15" s="109">
        <v>0</v>
      </c>
      <c r="JF15" s="109">
        <v>0</v>
      </c>
      <c r="JG15" s="109">
        <v>395900296.16999996</v>
      </c>
      <c r="JH15" s="109">
        <v>0</v>
      </c>
      <c r="JI15" s="109">
        <v>0</v>
      </c>
      <c r="JJ15" s="109">
        <v>0</v>
      </c>
      <c r="JK15" s="109">
        <v>0</v>
      </c>
      <c r="JL15" s="109">
        <v>0</v>
      </c>
      <c r="JM15" s="109">
        <v>333706911.56</v>
      </c>
      <c r="JN15" s="109">
        <v>0</v>
      </c>
      <c r="JO15" s="109">
        <v>0</v>
      </c>
      <c r="JP15" s="109">
        <v>0</v>
      </c>
      <c r="JQ15" s="109">
        <v>0</v>
      </c>
      <c r="JR15" s="109">
        <v>0</v>
      </c>
      <c r="JS15" s="109">
        <v>0</v>
      </c>
      <c r="JT15" s="109">
        <v>905070678.71000004</v>
      </c>
      <c r="JU15" s="109">
        <v>0</v>
      </c>
      <c r="JV15" s="109">
        <v>0</v>
      </c>
      <c r="JW15" s="109">
        <v>0</v>
      </c>
      <c r="JX15" s="109">
        <v>0</v>
      </c>
      <c r="JY15" s="109">
        <v>0</v>
      </c>
      <c r="JZ15" s="109">
        <v>0</v>
      </c>
      <c r="KA15" s="109">
        <v>0</v>
      </c>
      <c r="KB15" s="109">
        <v>0</v>
      </c>
      <c r="KC15" s="109">
        <v>0</v>
      </c>
      <c r="KD15" s="109">
        <v>0</v>
      </c>
      <c r="KE15" s="109">
        <v>0</v>
      </c>
      <c r="KF15" s="109">
        <v>0</v>
      </c>
      <c r="KG15" s="109">
        <v>0</v>
      </c>
      <c r="KH15" s="109">
        <v>0</v>
      </c>
      <c r="KI15" s="109">
        <v>0</v>
      </c>
      <c r="KJ15" s="109">
        <v>0</v>
      </c>
      <c r="KK15" s="109">
        <v>0</v>
      </c>
      <c r="KL15" s="109">
        <v>0</v>
      </c>
      <c r="KM15" s="109">
        <v>0</v>
      </c>
      <c r="KN15" s="109">
        <v>0</v>
      </c>
      <c r="KO15" s="109">
        <v>0</v>
      </c>
      <c r="KP15" s="109">
        <v>0</v>
      </c>
      <c r="KQ15" s="109">
        <v>0</v>
      </c>
      <c r="KR15" s="109">
        <v>0</v>
      </c>
      <c r="KS15" s="109">
        <v>200000000</v>
      </c>
      <c r="KT15" s="109">
        <v>0</v>
      </c>
      <c r="KU15" s="109">
        <v>0</v>
      </c>
      <c r="KV15" s="109">
        <v>0</v>
      </c>
      <c r="KW15" s="109">
        <v>0</v>
      </c>
      <c r="KX15" s="109">
        <v>0</v>
      </c>
      <c r="KY15" s="109">
        <v>0</v>
      </c>
      <c r="KZ15" s="109">
        <v>0</v>
      </c>
      <c r="LA15" s="109">
        <v>0</v>
      </c>
      <c r="LB15" s="109">
        <v>0</v>
      </c>
      <c r="LC15" s="109">
        <v>0</v>
      </c>
      <c r="LD15" s="109">
        <v>0</v>
      </c>
      <c r="LE15" s="109">
        <v>0</v>
      </c>
      <c r="LF15" s="109">
        <v>0</v>
      </c>
      <c r="LG15" s="109">
        <v>0</v>
      </c>
      <c r="LH15" s="109">
        <v>0</v>
      </c>
      <c r="LI15" s="109">
        <v>14168.61</v>
      </c>
      <c r="LJ15" s="109">
        <v>0</v>
      </c>
      <c r="LK15" s="109">
        <v>0</v>
      </c>
      <c r="LL15" s="109">
        <v>0</v>
      </c>
      <c r="LM15" s="109">
        <v>0</v>
      </c>
      <c r="LN15" s="109">
        <v>0</v>
      </c>
      <c r="LO15" s="109">
        <v>0</v>
      </c>
      <c r="LP15" s="109">
        <v>0</v>
      </c>
      <c r="LQ15" s="109">
        <v>0</v>
      </c>
      <c r="LR15" s="109">
        <v>0</v>
      </c>
      <c r="LS15" s="109">
        <v>0</v>
      </c>
      <c r="LT15" s="109">
        <v>0</v>
      </c>
      <c r="LU15" s="109">
        <v>0</v>
      </c>
      <c r="LV15" s="109">
        <v>0</v>
      </c>
      <c r="LW15" s="109">
        <v>0</v>
      </c>
      <c r="LX15" s="109">
        <v>182271711.16</v>
      </c>
      <c r="LY15" s="109">
        <v>0</v>
      </c>
      <c r="LZ15" s="109">
        <v>0</v>
      </c>
      <c r="MA15" s="109">
        <v>0</v>
      </c>
      <c r="MB15" s="109">
        <v>0</v>
      </c>
      <c r="MC15" s="109">
        <v>0</v>
      </c>
      <c r="MD15" s="109">
        <v>0</v>
      </c>
      <c r="ME15" s="109">
        <v>0</v>
      </c>
      <c r="MF15" s="109">
        <v>0</v>
      </c>
      <c r="MG15" s="109">
        <v>0</v>
      </c>
      <c r="MH15" s="109">
        <v>0</v>
      </c>
      <c r="MI15" s="109">
        <v>1797522460.1800001</v>
      </c>
      <c r="MJ15" s="109">
        <v>0</v>
      </c>
      <c r="MK15" s="109">
        <v>0</v>
      </c>
      <c r="ML15" s="109">
        <v>0</v>
      </c>
      <c r="MM15" s="109">
        <v>0</v>
      </c>
      <c r="MN15" s="109">
        <v>0</v>
      </c>
      <c r="MO15" s="109">
        <v>0</v>
      </c>
      <c r="MP15" s="109">
        <v>0</v>
      </c>
      <c r="MQ15" s="109">
        <v>0</v>
      </c>
      <c r="MR15" s="109">
        <v>0</v>
      </c>
      <c r="MS15" s="109">
        <v>0</v>
      </c>
      <c r="MT15" s="109">
        <v>0</v>
      </c>
      <c r="MU15" s="109">
        <v>1279663800.5</v>
      </c>
      <c r="MV15" s="109">
        <v>0</v>
      </c>
      <c r="MW15" s="109">
        <v>0</v>
      </c>
      <c r="MX15" s="109">
        <v>0</v>
      </c>
      <c r="MY15" s="109">
        <v>0</v>
      </c>
      <c r="MZ15" s="109">
        <v>0</v>
      </c>
      <c r="NA15" s="109">
        <v>0</v>
      </c>
      <c r="NB15" s="109">
        <v>0</v>
      </c>
      <c r="NC15" s="109">
        <v>0</v>
      </c>
      <c r="ND15" s="109">
        <v>0</v>
      </c>
      <c r="NE15" s="109">
        <v>0</v>
      </c>
      <c r="NF15" s="109">
        <v>1232419385.6900001</v>
      </c>
      <c r="NG15" s="109">
        <v>0</v>
      </c>
      <c r="NH15" s="109">
        <v>0</v>
      </c>
      <c r="NI15" s="109">
        <v>95000000</v>
      </c>
      <c r="NJ15" s="109">
        <v>0</v>
      </c>
      <c r="NK15" s="109">
        <v>0</v>
      </c>
      <c r="NL15" s="109">
        <v>0</v>
      </c>
      <c r="NM15" s="109">
        <v>0</v>
      </c>
      <c r="NN15" s="109">
        <v>0</v>
      </c>
      <c r="NO15" s="109">
        <v>0</v>
      </c>
      <c r="NP15" s="109">
        <v>0</v>
      </c>
      <c r="NQ15" s="109">
        <v>0</v>
      </c>
      <c r="NR15" s="109">
        <v>223815631.84000003</v>
      </c>
      <c r="NS15" s="109">
        <v>0</v>
      </c>
      <c r="NT15" s="109">
        <v>0</v>
      </c>
      <c r="NU15" s="109">
        <v>0</v>
      </c>
      <c r="NV15" s="109">
        <v>0</v>
      </c>
      <c r="NW15" s="109">
        <v>0</v>
      </c>
      <c r="NX15" s="109">
        <v>0</v>
      </c>
      <c r="NY15" s="109">
        <v>1171233472.2</v>
      </c>
      <c r="NZ15" s="109">
        <v>0</v>
      </c>
      <c r="OA15" s="109">
        <v>0</v>
      </c>
      <c r="OB15" s="109">
        <v>0</v>
      </c>
      <c r="OC15" s="109">
        <v>0</v>
      </c>
      <c r="OD15" s="109">
        <v>0</v>
      </c>
      <c r="OE15" s="109">
        <v>0</v>
      </c>
      <c r="OF15" s="109">
        <v>0</v>
      </c>
      <c r="OG15" s="109">
        <v>17500</v>
      </c>
      <c r="OH15" s="109">
        <v>0</v>
      </c>
      <c r="OI15" s="109">
        <v>2181045.75</v>
      </c>
      <c r="OJ15" s="109">
        <v>0</v>
      </c>
      <c r="OK15" s="109">
        <v>0</v>
      </c>
      <c r="OL15" s="109">
        <v>400</v>
      </c>
      <c r="OM15" s="109">
        <v>0</v>
      </c>
      <c r="ON15" s="109">
        <v>0</v>
      </c>
      <c r="OO15" s="109">
        <v>0</v>
      </c>
      <c r="OP15" s="109">
        <v>0</v>
      </c>
      <c r="OQ15" s="109">
        <v>0</v>
      </c>
      <c r="OR15" s="109">
        <v>0</v>
      </c>
      <c r="OS15" s="109">
        <v>0</v>
      </c>
      <c r="OT15" s="109">
        <v>0</v>
      </c>
      <c r="OU15" s="109">
        <v>118500</v>
      </c>
      <c r="OV15" s="109">
        <v>0</v>
      </c>
      <c r="OW15" s="109">
        <v>0</v>
      </c>
      <c r="OX15" s="109">
        <v>0</v>
      </c>
      <c r="OY15" s="109">
        <v>0</v>
      </c>
      <c r="OZ15" s="109">
        <v>0</v>
      </c>
      <c r="PA15" s="109">
        <v>0</v>
      </c>
      <c r="PB15" s="109">
        <v>0</v>
      </c>
      <c r="PC15" s="109">
        <v>0</v>
      </c>
      <c r="PD15" s="109">
        <v>0</v>
      </c>
      <c r="PE15" s="109">
        <v>0</v>
      </c>
      <c r="PF15" s="109">
        <v>0</v>
      </c>
      <c r="PG15" s="109">
        <v>0</v>
      </c>
      <c r="PH15" s="109">
        <v>0</v>
      </c>
      <c r="PI15" s="109">
        <v>0</v>
      </c>
      <c r="PJ15" s="109">
        <v>0</v>
      </c>
      <c r="PK15" s="109">
        <v>0</v>
      </c>
      <c r="PL15" s="109">
        <v>0</v>
      </c>
      <c r="PM15" s="109">
        <v>0</v>
      </c>
      <c r="PN15" s="109">
        <v>0</v>
      </c>
      <c r="PO15" s="109">
        <v>0</v>
      </c>
      <c r="PP15" s="109">
        <v>0</v>
      </c>
      <c r="PQ15" s="109">
        <v>0</v>
      </c>
      <c r="PR15" s="109">
        <v>0</v>
      </c>
      <c r="PS15" s="109">
        <v>0</v>
      </c>
      <c r="PT15" s="109">
        <v>0</v>
      </c>
      <c r="PU15" s="109">
        <v>0</v>
      </c>
      <c r="PV15" s="109">
        <v>0</v>
      </c>
      <c r="PW15" s="109">
        <v>0</v>
      </c>
      <c r="PX15" s="109">
        <v>0</v>
      </c>
      <c r="PY15" s="109">
        <v>0</v>
      </c>
      <c r="PZ15" s="109">
        <v>0</v>
      </c>
      <c r="QA15" s="109">
        <v>0</v>
      </c>
      <c r="QB15" s="109">
        <v>0</v>
      </c>
      <c r="QC15" s="109">
        <v>0</v>
      </c>
      <c r="QD15" s="109">
        <v>0</v>
      </c>
      <c r="QE15" s="109">
        <v>0</v>
      </c>
      <c r="QF15" s="109">
        <v>0</v>
      </c>
      <c r="QG15" s="109">
        <v>0</v>
      </c>
      <c r="QH15" s="109">
        <v>0</v>
      </c>
      <c r="QI15" s="109">
        <v>0</v>
      </c>
      <c r="QJ15" s="109">
        <v>0</v>
      </c>
      <c r="QK15" s="109">
        <v>0</v>
      </c>
      <c r="QL15" s="109">
        <v>0</v>
      </c>
      <c r="QM15" s="109">
        <v>0</v>
      </c>
      <c r="QN15" s="109">
        <v>0</v>
      </c>
      <c r="QO15" s="109">
        <v>0</v>
      </c>
      <c r="QP15" s="109">
        <v>41870134.299999997</v>
      </c>
      <c r="QQ15" s="109">
        <v>0</v>
      </c>
      <c r="QR15" s="109">
        <v>0</v>
      </c>
      <c r="QS15" s="109">
        <v>0</v>
      </c>
      <c r="QT15" s="109">
        <v>0</v>
      </c>
      <c r="QU15" s="109">
        <v>3300000</v>
      </c>
      <c r="QV15" s="109">
        <v>10133680</v>
      </c>
      <c r="QW15" s="109">
        <v>0</v>
      </c>
      <c r="QX15" s="109">
        <v>0</v>
      </c>
      <c r="QY15" s="109">
        <v>0</v>
      </c>
      <c r="QZ15" s="109">
        <v>0</v>
      </c>
      <c r="RA15" s="109">
        <v>0</v>
      </c>
      <c r="RB15" s="109">
        <v>0</v>
      </c>
      <c r="RC15" s="109">
        <v>0</v>
      </c>
      <c r="RD15" s="109">
        <v>0</v>
      </c>
      <c r="RE15" s="109">
        <v>0</v>
      </c>
      <c r="RF15" s="109">
        <v>0</v>
      </c>
      <c r="RG15" s="109">
        <v>0</v>
      </c>
      <c r="RH15" s="109">
        <v>0</v>
      </c>
      <c r="RI15" s="109">
        <v>0</v>
      </c>
      <c r="RJ15" s="109">
        <v>0</v>
      </c>
      <c r="RK15" s="109">
        <v>0</v>
      </c>
      <c r="RL15" s="109">
        <v>0</v>
      </c>
      <c r="RM15" s="109">
        <v>0</v>
      </c>
      <c r="RN15" s="109">
        <v>0</v>
      </c>
      <c r="RO15" s="109">
        <v>0</v>
      </c>
      <c r="RP15" s="109">
        <v>0</v>
      </c>
      <c r="RQ15" s="109">
        <v>0</v>
      </c>
      <c r="RR15" s="109">
        <v>0</v>
      </c>
      <c r="RS15" s="109">
        <v>0</v>
      </c>
      <c r="RT15" s="109">
        <v>0</v>
      </c>
      <c r="RU15" s="109">
        <v>0</v>
      </c>
      <c r="RV15" s="109">
        <v>0</v>
      </c>
      <c r="RW15" s="109">
        <v>0</v>
      </c>
      <c r="RX15" s="109">
        <v>0</v>
      </c>
      <c r="RY15" s="109">
        <v>0</v>
      </c>
      <c r="RZ15" s="109">
        <v>0</v>
      </c>
      <c r="SA15" s="109">
        <v>0</v>
      </c>
      <c r="SB15" s="109">
        <v>0</v>
      </c>
      <c r="SC15" s="109">
        <v>1227490</v>
      </c>
      <c r="SD15" s="109">
        <v>0</v>
      </c>
      <c r="SE15" s="109">
        <v>0</v>
      </c>
      <c r="SF15" s="109">
        <v>0</v>
      </c>
      <c r="SG15" s="109">
        <v>0</v>
      </c>
      <c r="SH15" s="109">
        <v>0</v>
      </c>
      <c r="SI15" s="109">
        <v>0</v>
      </c>
      <c r="SJ15" s="109">
        <v>0</v>
      </c>
      <c r="SK15" s="109">
        <v>0</v>
      </c>
      <c r="SL15" s="109">
        <v>0</v>
      </c>
      <c r="SM15" s="109">
        <v>0</v>
      </c>
      <c r="SN15" s="109">
        <v>0</v>
      </c>
      <c r="SO15" s="109">
        <v>0</v>
      </c>
      <c r="SP15" s="109">
        <v>0</v>
      </c>
      <c r="SQ15" s="109">
        <v>0</v>
      </c>
      <c r="SR15" s="109">
        <v>0</v>
      </c>
      <c r="SS15" s="109">
        <v>0</v>
      </c>
      <c r="ST15" s="109">
        <v>0</v>
      </c>
      <c r="SU15" s="109">
        <v>0</v>
      </c>
      <c r="SV15" s="109">
        <v>0</v>
      </c>
      <c r="SW15" s="109">
        <v>0</v>
      </c>
      <c r="SX15" s="109">
        <v>0</v>
      </c>
      <c r="SY15" s="109">
        <v>0</v>
      </c>
      <c r="SZ15" s="109">
        <v>0</v>
      </c>
      <c r="TA15" s="109">
        <v>0</v>
      </c>
      <c r="TB15" s="109">
        <v>0</v>
      </c>
      <c r="TC15" s="109">
        <v>0</v>
      </c>
      <c r="TD15" s="109">
        <v>0</v>
      </c>
      <c r="TE15" s="109">
        <v>0</v>
      </c>
      <c r="TF15" s="109">
        <v>0</v>
      </c>
      <c r="TG15" s="109">
        <v>0</v>
      </c>
      <c r="TH15" s="109">
        <v>0</v>
      </c>
      <c r="TI15" s="109">
        <v>0</v>
      </c>
      <c r="TJ15" s="109">
        <v>0</v>
      </c>
      <c r="TK15" s="109">
        <v>0</v>
      </c>
      <c r="TL15" s="109">
        <v>0</v>
      </c>
      <c r="TM15" s="109">
        <v>0</v>
      </c>
      <c r="TN15" s="109">
        <v>0</v>
      </c>
      <c r="TO15" s="109">
        <v>0</v>
      </c>
      <c r="TP15" s="109">
        <v>0</v>
      </c>
      <c r="TQ15" s="109">
        <v>0</v>
      </c>
      <c r="TR15" s="109">
        <v>171900</v>
      </c>
      <c r="TS15" s="109">
        <v>4240</v>
      </c>
      <c r="TT15" s="109">
        <v>0</v>
      </c>
      <c r="TU15" s="109">
        <v>0</v>
      </c>
      <c r="TV15" s="109">
        <v>0</v>
      </c>
      <c r="TW15" s="109">
        <v>0</v>
      </c>
      <c r="TX15" s="109">
        <v>0</v>
      </c>
      <c r="TY15" s="109">
        <v>0</v>
      </c>
      <c r="TZ15" s="109">
        <v>0</v>
      </c>
      <c r="UA15" s="109">
        <v>0</v>
      </c>
      <c r="UB15" s="109">
        <v>0</v>
      </c>
      <c r="UC15" s="109">
        <v>0</v>
      </c>
      <c r="UD15" s="109">
        <v>0</v>
      </c>
      <c r="UE15" s="109">
        <v>0</v>
      </c>
      <c r="UF15" s="109">
        <v>0</v>
      </c>
      <c r="UG15" s="109">
        <v>0</v>
      </c>
      <c r="UH15" s="109">
        <v>0</v>
      </c>
      <c r="UI15" s="109">
        <v>0</v>
      </c>
      <c r="UJ15" s="109">
        <v>0</v>
      </c>
      <c r="UK15" s="109">
        <v>0</v>
      </c>
      <c r="UL15" s="109">
        <v>3479224</v>
      </c>
      <c r="UM15" s="109">
        <v>0</v>
      </c>
      <c r="UN15" s="109">
        <v>0</v>
      </c>
      <c r="UO15" s="109">
        <v>0</v>
      </c>
      <c r="UP15" s="109">
        <v>0</v>
      </c>
      <c r="UQ15" s="109">
        <v>0</v>
      </c>
      <c r="UR15" s="109">
        <v>2815412.62</v>
      </c>
      <c r="US15" s="109">
        <v>0</v>
      </c>
      <c r="UT15" s="109">
        <v>0</v>
      </c>
      <c r="UU15" s="109">
        <v>0</v>
      </c>
      <c r="UV15" s="109">
        <v>0</v>
      </c>
      <c r="UW15" s="109">
        <v>0</v>
      </c>
      <c r="UX15" s="109">
        <v>0</v>
      </c>
      <c r="UY15" s="109">
        <v>0</v>
      </c>
      <c r="UZ15" s="109">
        <v>0</v>
      </c>
      <c r="VA15" s="109">
        <v>0</v>
      </c>
      <c r="VB15" s="109">
        <v>0</v>
      </c>
      <c r="VC15" s="109">
        <v>0</v>
      </c>
      <c r="VD15" s="109">
        <v>0</v>
      </c>
      <c r="VE15" s="109">
        <v>357000</v>
      </c>
      <c r="VF15" s="109">
        <v>0</v>
      </c>
      <c r="VG15" s="109">
        <v>0</v>
      </c>
      <c r="VH15" s="109">
        <v>0</v>
      </c>
      <c r="VI15" s="109">
        <v>0</v>
      </c>
      <c r="VJ15" s="109">
        <v>0</v>
      </c>
      <c r="VK15" s="109">
        <v>0</v>
      </c>
      <c r="VL15" s="109">
        <v>0</v>
      </c>
      <c r="VM15" s="109">
        <v>0</v>
      </c>
      <c r="VN15" s="109">
        <v>294800588.87</v>
      </c>
      <c r="VO15" s="109">
        <v>0</v>
      </c>
      <c r="VP15" s="109">
        <v>0</v>
      </c>
      <c r="VQ15" s="109">
        <v>0</v>
      </c>
      <c r="VR15" s="109">
        <v>0</v>
      </c>
      <c r="VS15" s="109">
        <v>0</v>
      </c>
      <c r="VT15" s="109">
        <v>0</v>
      </c>
      <c r="VU15" s="109">
        <v>0</v>
      </c>
      <c r="VV15" s="109">
        <v>0</v>
      </c>
      <c r="VW15" s="109">
        <v>0</v>
      </c>
      <c r="VX15" s="109">
        <v>0</v>
      </c>
      <c r="VY15" s="109">
        <v>0</v>
      </c>
      <c r="VZ15" s="109">
        <v>0</v>
      </c>
      <c r="WA15" s="109">
        <v>0</v>
      </c>
      <c r="WB15" s="109">
        <v>0</v>
      </c>
      <c r="WC15" s="109">
        <v>18693000</v>
      </c>
      <c r="WD15" s="109">
        <v>0</v>
      </c>
      <c r="WE15" s="109">
        <v>0</v>
      </c>
      <c r="WF15" s="109">
        <v>0</v>
      </c>
      <c r="WG15" s="109">
        <v>0</v>
      </c>
      <c r="WH15" s="109">
        <v>0</v>
      </c>
      <c r="WI15" s="109">
        <v>0</v>
      </c>
      <c r="WJ15" s="109">
        <v>0</v>
      </c>
      <c r="WK15" s="109">
        <v>0</v>
      </c>
      <c r="WL15" s="109">
        <v>0</v>
      </c>
      <c r="WM15" s="109">
        <v>0</v>
      </c>
      <c r="WN15" s="109">
        <v>0</v>
      </c>
      <c r="WO15" s="109">
        <v>0</v>
      </c>
      <c r="WP15" s="109">
        <v>0</v>
      </c>
      <c r="WQ15" s="109">
        <v>0</v>
      </c>
      <c r="WR15" s="109">
        <v>0</v>
      </c>
      <c r="WS15" s="109">
        <v>0</v>
      </c>
      <c r="WT15" s="109">
        <v>0</v>
      </c>
      <c r="WU15" s="109">
        <v>0</v>
      </c>
      <c r="WV15" s="109">
        <v>0</v>
      </c>
      <c r="WW15" s="109">
        <v>0</v>
      </c>
      <c r="WX15" s="109">
        <v>0</v>
      </c>
      <c r="WY15" s="109">
        <v>0</v>
      </c>
      <c r="WZ15" s="109">
        <v>0</v>
      </c>
      <c r="XA15" s="109">
        <v>0</v>
      </c>
      <c r="XB15" s="109">
        <v>0</v>
      </c>
      <c r="XC15" s="109">
        <v>0</v>
      </c>
      <c r="XD15" s="109">
        <v>0</v>
      </c>
      <c r="XE15" s="109">
        <v>339900.28</v>
      </c>
      <c r="XF15" s="109">
        <v>0</v>
      </c>
      <c r="XG15" s="109">
        <v>0</v>
      </c>
      <c r="XH15" s="109">
        <v>0</v>
      </c>
      <c r="XI15" s="109">
        <v>0</v>
      </c>
      <c r="XJ15" s="109">
        <v>66739768.080000006</v>
      </c>
      <c r="XK15" s="109">
        <v>0</v>
      </c>
      <c r="XL15" s="109">
        <v>0</v>
      </c>
      <c r="XM15" s="109">
        <v>79910</v>
      </c>
      <c r="XN15" s="109">
        <v>0</v>
      </c>
      <c r="XO15" s="109">
        <v>0</v>
      </c>
      <c r="XP15" s="109">
        <v>0</v>
      </c>
      <c r="XQ15" s="109">
        <v>0</v>
      </c>
      <c r="XR15" s="109">
        <v>0</v>
      </c>
      <c r="XS15" s="109">
        <v>0</v>
      </c>
      <c r="XT15" s="109">
        <v>0</v>
      </c>
      <c r="XU15" s="109">
        <v>0</v>
      </c>
      <c r="XV15" s="109">
        <v>0</v>
      </c>
      <c r="XW15" s="109">
        <v>0</v>
      </c>
      <c r="XX15" s="109">
        <v>0</v>
      </c>
      <c r="XY15" s="109">
        <v>0</v>
      </c>
      <c r="XZ15" s="109">
        <v>0</v>
      </c>
      <c r="YA15" s="109">
        <v>0</v>
      </c>
      <c r="YB15" s="109">
        <v>0</v>
      </c>
      <c r="YC15" s="109">
        <v>0</v>
      </c>
      <c r="YD15" s="109">
        <v>0</v>
      </c>
      <c r="YE15" s="109">
        <v>0</v>
      </c>
      <c r="YF15" s="109">
        <v>0</v>
      </c>
      <c r="YG15" s="109">
        <v>0</v>
      </c>
      <c r="YH15" s="109">
        <v>0</v>
      </c>
      <c r="YI15" s="109">
        <v>0</v>
      </c>
      <c r="YJ15" s="109">
        <v>0</v>
      </c>
      <c r="YK15" s="109">
        <v>0</v>
      </c>
      <c r="YL15" s="109">
        <v>0</v>
      </c>
      <c r="YM15" s="109">
        <v>0</v>
      </c>
      <c r="YN15" s="109">
        <v>0</v>
      </c>
      <c r="YO15" s="109">
        <v>0</v>
      </c>
      <c r="YP15" s="109">
        <v>0</v>
      </c>
      <c r="YQ15" s="109">
        <v>0</v>
      </c>
      <c r="YR15" s="109">
        <v>0</v>
      </c>
      <c r="YS15" s="109">
        <v>0</v>
      </c>
      <c r="YT15" s="109">
        <v>0</v>
      </c>
      <c r="YU15" s="109">
        <v>0</v>
      </c>
      <c r="YV15" s="109">
        <v>0</v>
      </c>
      <c r="YW15" s="109">
        <v>0</v>
      </c>
      <c r="YX15" s="109">
        <v>526574711.58999997</v>
      </c>
      <c r="YY15" s="109">
        <v>0</v>
      </c>
      <c r="YZ15" s="109">
        <v>0</v>
      </c>
      <c r="ZA15" s="109">
        <v>0</v>
      </c>
      <c r="ZB15" s="109">
        <v>0</v>
      </c>
      <c r="ZC15" s="109">
        <v>0</v>
      </c>
      <c r="ZD15" s="109">
        <v>0</v>
      </c>
      <c r="ZE15" s="109">
        <v>137849.54999999999</v>
      </c>
      <c r="ZF15" s="109">
        <v>0</v>
      </c>
      <c r="ZG15" s="109">
        <v>0</v>
      </c>
      <c r="ZH15" s="109">
        <v>2700000</v>
      </c>
      <c r="ZI15" s="109">
        <v>0</v>
      </c>
      <c r="ZJ15" s="109">
        <v>206000</v>
      </c>
      <c r="ZK15" s="109">
        <v>0</v>
      </c>
      <c r="ZL15" s="109">
        <v>600000</v>
      </c>
      <c r="ZM15" s="109">
        <v>0</v>
      </c>
      <c r="ZN15" s="109">
        <v>12236209.08</v>
      </c>
      <c r="ZO15" s="109">
        <v>0</v>
      </c>
      <c r="ZP15" s="109">
        <v>0</v>
      </c>
      <c r="ZQ15" s="109">
        <v>504887</v>
      </c>
      <c r="ZR15" s="109">
        <v>0</v>
      </c>
      <c r="ZS15" s="109">
        <v>0</v>
      </c>
      <c r="ZT15" s="109">
        <v>0</v>
      </c>
      <c r="ZU15" s="109">
        <v>0</v>
      </c>
      <c r="ZV15" s="109">
        <v>0</v>
      </c>
      <c r="ZW15" s="109">
        <v>0</v>
      </c>
      <c r="ZX15" s="109">
        <v>0</v>
      </c>
      <c r="ZY15" s="109">
        <v>0</v>
      </c>
      <c r="ZZ15" s="109">
        <v>0</v>
      </c>
      <c r="AAA15" s="109">
        <v>0</v>
      </c>
      <c r="AAB15" s="109">
        <v>0</v>
      </c>
      <c r="AAC15" s="109">
        <v>0</v>
      </c>
      <c r="AAD15" s="109">
        <v>0</v>
      </c>
      <c r="AAE15" s="109">
        <v>0</v>
      </c>
      <c r="AAF15" s="109">
        <v>0</v>
      </c>
      <c r="AAG15" s="109">
        <v>0</v>
      </c>
      <c r="AAH15" s="109">
        <v>0</v>
      </c>
      <c r="AAI15" s="109">
        <v>0</v>
      </c>
      <c r="AAJ15" s="109">
        <v>0</v>
      </c>
      <c r="AAK15" s="109">
        <v>0</v>
      </c>
      <c r="AAL15" s="109">
        <v>0</v>
      </c>
      <c r="AAM15" s="109">
        <v>0</v>
      </c>
      <c r="AAN15" s="109">
        <v>0</v>
      </c>
      <c r="AAO15" s="109">
        <v>0</v>
      </c>
      <c r="AAP15" s="109">
        <v>0</v>
      </c>
      <c r="AAQ15" s="109">
        <v>19551000</v>
      </c>
      <c r="AAR15" s="109">
        <v>0</v>
      </c>
      <c r="AAS15" s="109">
        <v>0</v>
      </c>
      <c r="AAT15" s="109">
        <v>0</v>
      </c>
      <c r="AAU15" s="109">
        <v>0</v>
      </c>
      <c r="AAV15" s="109">
        <v>0</v>
      </c>
      <c r="AAW15" s="109">
        <v>0</v>
      </c>
      <c r="AAX15" s="109">
        <v>0</v>
      </c>
      <c r="AAY15" s="109">
        <v>0</v>
      </c>
      <c r="AAZ15" s="109">
        <v>0</v>
      </c>
      <c r="ABA15" s="109">
        <v>0</v>
      </c>
      <c r="ABB15" s="109">
        <v>0</v>
      </c>
      <c r="ABC15" s="109">
        <v>0</v>
      </c>
      <c r="ABD15" s="109">
        <v>0</v>
      </c>
      <c r="ABE15" s="109">
        <v>0</v>
      </c>
      <c r="ABF15" s="109">
        <v>0</v>
      </c>
      <c r="ABG15" s="109">
        <v>0</v>
      </c>
      <c r="ABH15" s="109">
        <v>0</v>
      </c>
      <c r="ABI15" s="109">
        <v>0</v>
      </c>
      <c r="ABJ15" s="109">
        <v>0</v>
      </c>
      <c r="ABK15" s="109">
        <v>0</v>
      </c>
      <c r="ABL15" s="109">
        <v>0</v>
      </c>
      <c r="ABM15" s="109">
        <v>0</v>
      </c>
      <c r="ABN15" s="109">
        <v>0</v>
      </c>
      <c r="ABO15" s="109">
        <v>0</v>
      </c>
      <c r="ABP15" s="109">
        <v>0</v>
      </c>
      <c r="ABQ15" s="109">
        <v>0</v>
      </c>
      <c r="ABR15" s="109">
        <v>0</v>
      </c>
      <c r="ABS15" s="109">
        <v>0</v>
      </c>
      <c r="ABT15" s="109">
        <v>0</v>
      </c>
      <c r="ABU15" s="109">
        <v>0</v>
      </c>
      <c r="ABV15" s="109">
        <v>0</v>
      </c>
      <c r="ABW15" s="109">
        <v>0</v>
      </c>
      <c r="ABX15" s="109">
        <v>0</v>
      </c>
      <c r="ABY15" s="109">
        <v>0</v>
      </c>
      <c r="ABZ15" s="109">
        <v>454404097.17000002</v>
      </c>
      <c r="ACA15" s="109">
        <v>0</v>
      </c>
      <c r="ACB15" s="109">
        <v>0</v>
      </c>
      <c r="ACC15" s="109">
        <v>200</v>
      </c>
      <c r="ACD15" s="109">
        <v>0</v>
      </c>
      <c r="ACE15" s="109">
        <v>0</v>
      </c>
      <c r="ACF15" s="109">
        <v>0</v>
      </c>
      <c r="ACG15" s="109">
        <v>0</v>
      </c>
      <c r="ACH15" s="109">
        <v>0</v>
      </c>
      <c r="ACI15" s="109">
        <v>0</v>
      </c>
      <c r="ACJ15" s="109">
        <v>0</v>
      </c>
      <c r="ACK15" s="109">
        <v>13259902</v>
      </c>
      <c r="ACL15" s="109">
        <v>0</v>
      </c>
      <c r="ACM15" s="109">
        <v>0</v>
      </c>
      <c r="ACN15" s="109">
        <v>0</v>
      </c>
      <c r="ACO15" s="109">
        <v>0</v>
      </c>
      <c r="ACP15" s="109">
        <v>0</v>
      </c>
      <c r="ACQ15" s="109">
        <v>0</v>
      </c>
      <c r="ACR15" s="109">
        <v>0</v>
      </c>
      <c r="ACS15" s="109">
        <v>8400</v>
      </c>
      <c r="ACT15" s="109">
        <v>0</v>
      </c>
      <c r="ACU15" s="109">
        <v>0</v>
      </c>
      <c r="ACV15" s="109">
        <v>0</v>
      </c>
      <c r="ACW15" s="109">
        <v>0</v>
      </c>
      <c r="ACX15" s="109">
        <v>0</v>
      </c>
      <c r="ACY15" s="109">
        <v>0</v>
      </c>
      <c r="ACZ15" s="109">
        <v>0</v>
      </c>
      <c r="ADA15" s="109">
        <v>0</v>
      </c>
      <c r="ADB15" s="109">
        <v>0</v>
      </c>
      <c r="ADC15" s="109">
        <v>0</v>
      </c>
      <c r="ADD15" s="109">
        <v>480000</v>
      </c>
      <c r="ADE15" s="109">
        <v>0</v>
      </c>
      <c r="ADF15" s="109">
        <v>0</v>
      </c>
      <c r="ADG15" s="109">
        <v>0</v>
      </c>
      <c r="ADH15" s="109">
        <v>237233656.72999999</v>
      </c>
      <c r="ADI15" s="109">
        <v>35872244.18</v>
      </c>
      <c r="ADJ15" s="109">
        <v>0</v>
      </c>
      <c r="ADK15" s="109">
        <v>0</v>
      </c>
      <c r="ADL15" s="109">
        <v>0</v>
      </c>
      <c r="ADM15" s="109">
        <v>0</v>
      </c>
      <c r="ADN15" s="109">
        <v>0</v>
      </c>
      <c r="ADO15" s="109">
        <v>0</v>
      </c>
      <c r="ADP15" s="109">
        <v>0</v>
      </c>
      <c r="ADQ15" s="109">
        <v>484086036.73000002</v>
      </c>
      <c r="ADR15" s="109">
        <v>0</v>
      </c>
      <c r="ADS15" s="109">
        <v>0</v>
      </c>
      <c r="ADT15" s="109">
        <v>0</v>
      </c>
      <c r="ADU15" s="109">
        <v>173856157.19999999</v>
      </c>
      <c r="ADV15" s="109">
        <v>0</v>
      </c>
      <c r="ADW15" s="109">
        <v>0</v>
      </c>
      <c r="ADX15" s="109">
        <v>0</v>
      </c>
      <c r="ADY15" s="109">
        <v>0</v>
      </c>
      <c r="ADZ15" s="109">
        <v>0</v>
      </c>
      <c r="AEA15" s="109">
        <v>0</v>
      </c>
      <c r="AEB15" s="109">
        <v>0</v>
      </c>
      <c r="AEC15" s="109">
        <v>0</v>
      </c>
      <c r="AED15" s="109">
        <v>0</v>
      </c>
      <c r="AEE15" s="109">
        <v>0</v>
      </c>
      <c r="AEF15" s="109">
        <v>0</v>
      </c>
      <c r="AEG15" s="109">
        <v>0</v>
      </c>
      <c r="AEH15" s="109">
        <v>0</v>
      </c>
      <c r="AEI15" s="109">
        <v>0</v>
      </c>
      <c r="AEJ15" s="109">
        <v>0</v>
      </c>
      <c r="AEK15" s="109">
        <v>0</v>
      </c>
      <c r="AEL15" s="109">
        <v>0</v>
      </c>
      <c r="AEM15" s="109">
        <v>0</v>
      </c>
      <c r="AEN15" s="109">
        <v>0</v>
      </c>
      <c r="AEO15" s="109">
        <v>0</v>
      </c>
      <c r="AEP15" s="109">
        <v>0</v>
      </c>
      <c r="AEQ15" s="109">
        <v>0</v>
      </c>
      <c r="AER15" s="109">
        <v>0</v>
      </c>
      <c r="AES15" s="109">
        <v>0</v>
      </c>
      <c r="AET15" s="109">
        <v>0</v>
      </c>
      <c r="AEU15" s="109">
        <v>915964251.38</v>
      </c>
      <c r="AEV15" s="109">
        <v>0</v>
      </c>
      <c r="AEW15" s="109">
        <v>0</v>
      </c>
      <c r="AEX15" s="109">
        <v>0</v>
      </c>
      <c r="AEY15" s="109">
        <v>0</v>
      </c>
      <c r="AEZ15" s="109">
        <v>0</v>
      </c>
      <c r="AFA15" s="109">
        <v>0</v>
      </c>
      <c r="AFB15" s="109">
        <v>0</v>
      </c>
      <c r="AFC15" s="109">
        <v>0</v>
      </c>
      <c r="AFD15" s="109">
        <v>0</v>
      </c>
      <c r="AFE15" s="109">
        <v>293554248.39999998</v>
      </c>
      <c r="AFF15" s="109">
        <v>302893256.02000004</v>
      </c>
      <c r="AFG15" s="109">
        <v>0</v>
      </c>
      <c r="AFH15" s="109">
        <v>0</v>
      </c>
      <c r="AFI15" s="109">
        <v>0</v>
      </c>
      <c r="AFJ15" s="109">
        <v>0</v>
      </c>
      <c r="AFK15" s="109">
        <v>0</v>
      </c>
      <c r="AFL15" s="109">
        <v>0</v>
      </c>
      <c r="AFM15" s="109">
        <v>0</v>
      </c>
      <c r="AFN15" s="109">
        <v>0</v>
      </c>
      <c r="AFO15" s="109">
        <v>0</v>
      </c>
      <c r="AFP15" s="109">
        <v>0</v>
      </c>
      <c r="AFQ15" s="109">
        <v>0</v>
      </c>
      <c r="AFR15" s="109">
        <v>305254</v>
      </c>
      <c r="AFS15" s="109">
        <v>0</v>
      </c>
      <c r="AFT15" s="109">
        <v>0</v>
      </c>
      <c r="AFU15" s="109">
        <v>0</v>
      </c>
      <c r="AFV15" s="109">
        <v>0</v>
      </c>
      <c r="AFW15" s="109">
        <v>0</v>
      </c>
      <c r="AFX15" s="109">
        <v>0</v>
      </c>
      <c r="AFY15" s="109">
        <v>0</v>
      </c>
      <c r="AFZ15" s="109">
        <v>0</v>
      </c>
      <c r="AGA15" s="109">
        <v>0</v>
      </c>
      <c r="AGB15" s="109">
        <v>0</v>
      </c>
      <c r="AGC15" s="109">
        <v>0</v>
      </c>
      <c r="AGD15" s="109">
        <v>305821382.25999993</v>
      </c>
      <c r="AGE15" s="109">
        <v>0</v>
      </c>
      <c r="AGF15" s="109">
        <v>0</v>
      </c>
      <c r="AGG15" s="109">
        <v>0</v>
      </c>
      <c r="AGH15" s="109">
        <v>0</v>
      </c>
      <c r="AGI15" s="109">
        <v>0</v>
      </c>
      <c r="AGJ15" s="109">
        <v>0</v>
      </c>
      <c r="AGK15" s="109">
        <v>0</v>
      </c>
      <c r="AGL15" s="109">
        <v>0</v>
      </c>
      <c r="AGM15" s="109">
        <v>0</v>
      </c>
      <c r="AGN15" s="109">
        <v>0</v>
      </c>
      <c r="AGO15" s="109">
        <v>8379000</v>
      </c>
      <c r="AGP15" s="109">
        <v>14993184.960000001</v>
      </c>
      <c r="AGQ15" s="109">
        <v>0</v>
      </c>
      <c r="AGR15" s="109">
        <v>0</v>
      </c>
      <c r="AGS15" s="109">
        <v>0</v>
      </c>
      <c r="AGT15" s="109">
        <v>0</v>
      </c>
      <c r="AGU15" s="109">
        <v>0</v>
      </c>
      <c r="AGV15" s="109">
        <v>0</v>
      </c>
      <c r="AGW15" s="109">
        <v>16905000</v>
      </c>
      <c r="AGX15" s="109">
        <v>10584000</v>
      </c>
      <c r="AGY15" s="109">
        <v>0</v>
      </c>
      <c r="AGZ15" s="109">
        <v>0</v>
      </c>
      <c r="AHA15" s="109">
        <v>0</v>
      </c>
      <c r="AHB15" s="109">
        <v>0</v>
      </c>
      <c r="AHC15" s="109">
        <v>0</v>
      </c>
      <c r="AHD15" s="109">
        <v>0</v>
      </c>
      <c r="AHE15" s="109">
        <v>0</v>
      </c>
      <c r="AHF15" s="109">
        <v>400000</v>
      </c>
      <c r="AHG15" s="109">
        <v>0</v>
      </c>
      <c r="AHH15" s="109">
        <v>0</v>
      </c>
      <c r="AHI15" s="109">
        <v>0</v>
      </c>
      <c r="AHJ15" s="109">
        <v>0</v>
      </c>
      <c r="AHK15" s="109">
        <v>0</v>
      </c>
      <c r="AHL15" s="109">
        <v>0</v>
      </c>
      <c r="AHM15" s="109">
        <v>0</v>
      </c>
      <c r="AHN15" s="109">
        <v>0</v>
      </c>
      <c r="AHO15" s="109">
        <v>0</v>
      </c>
      <c r="AHP15" s="109">
        <v>0</v>
      </c>
      <c r="AHQ15" s="109">
        <v>0</v>
      </c>
      <c r="AHR15" s="109">
        <v>0</v>
      </c>
      <c r="AHS15" s="109">
        <v>0</v>
      </c>
      <c r="AHT15" s="109">
        <v>0</v>
      </c>
      <c r="AHU15" s="109">
        <v>0</v>
      </c>
      <c r="AHV15" s="109">
        <v>0</v>
      </c>
      <c r="AHW15" s="109">
        <f t="shared" si="0"/>
        <v>25748845009.049999</v>
      </c>
    </row>
    <row r="16" spans="1:907" x14ac:dyDescent="0.6">
      <c r="A16" s="279">
        <v>15</v>
      </c>
      <c r="B16" s="253" t="s">
        <v>9913</v>
      </c>
      <c r="C16" s="99" t="s">
        <v>9914</v>
      </c>
      <c r="D16" s="109">
        <v>44727900</v>
      </c>
      <c r="E16" s="109">
        <v>6023519.4100000001</v>
      </c>
      <c r="F16" s="109">
        <v>24876358.32</v>
      </c>
      <c r="G16" s="109">
        <v>2264821.77</v>
      </c>
      <c r="H16" s="109">
        <v>7367210.8300000001</v>
      </c>
      <c r="I16" s="109">
        <v>4991292.5699999994</v>
      </c>
      <c r="J16" s="109">
        <v>40763522.289999999</v>
      </c>
      <c r="K16" s="109">
        <v>12461774.869999999</v>
      </c>
      <c r="L16" s="109">
        <v>3071054.05</v>
      </c>
      <c r="M16" s="109">
        <v>2678894.34</v>
      </c>
      <c r="N16" s="109">
        <v>3921814.48</v>
      </c>
      <c r="O16" s="109">
        <v>3848562.18</v>
      </c>
      <c r="P16" s="109">
        <v>2280000</v>
      </c>
      <c r="Q16" s="109">
        <v>8879061.9700000007</v>
      </c>
      <c r="R16" s="109">
        <v>5060831.71</v>
      </c>
      <c r="S16" s="109">
        <v>10695182.5</v>
      </c>
      <c r="T16" s="109">
        <v>2517485.33</v>
      </c>
      <c r="U16" s="109">
        <v>3209880.02</v>
      </c>
      <c r="V16" s="109">
        <v>0</v>
      </c>
      <c r="W16" s="109">
        <v>49754563.93</v>
      </c>
      <c r="X16" s="109">
        <v>33194270.030000001</v>
      </c>
      <c r="Y16" s="109">
        <v>1831964.88</v>
      </c>
      <c r="Z16" s="109">
        <v>3728487.62</v>
      </c>
      <c r="AA16" s="109">
        <v>3438988.15</v>
      </c>
      <c r="AB16" s="109">
        <v>2801054.18</v>
      </c>
      <c r="AC16" s="109">
        <v>2940634.47</v>
      </c>
      <c r="AD16" s="109">
        <v>28672856.469999999</v>
      </c>
      <c r="AE16" s="109">
        <v>5818646.5199999996</v>
      </c>
      <c r="AF16" s="109">
        <v>5174330.0199999996</v>
      </c>
      <c r="AG16" s="109">
        <v>13870643.109999999</v>
      </c>
      <c r="AH16" s="109">
        <v>2604617.15</v>
      </c>
      <c r="AI16" s="109">
        <v>19875204.16</v>
      </c>
      <c r="AJ16" s="109">
        <v>4552437.46</v>
      </c>
      <c r="AK16" s="109">
        <v>2369820.31</v>
      </c>
      <c r="AL16" s="109">
        <v>0</v>
      </c>
      <c r="AM16" s="109">
        <v>4283795.87</v>
      </c>
      <c r="AN16" s="109">
        <v>2189780</v>
      </c>
      <c r="AO16" s="109">
        <v>2504984.9500000002</v>
      </c>
      <c r="AP16" s="109">
        <v>1741255.55</v>
      </c>
      <c r="AQ16" s="109">
        <v>6614521.3499999996</v>
      </c>
      <c r="AR16" s="109">
        <v>2458170.9900000002</v>
      </c>
      <c r="AS16" s="109">
        <v>1428959.73</v>
      </c>
      <c r="AT16" s="109">
        <v>2753562.77</v>
      </c>
      <c r="AU16" s="109">
        <v>30975293.91</v>
      </c>
      <c r="AV16" s="109">
        <v>488640.22</v>
      </c>
      <c r="AW16" s="109">
        <v>3489787.86</v>
      </c>
      <c r="AX16" s="109">
        <v>1418287.06</v>
      </c>
      <c r="AY16" s="109">
        <v>8222646.1799999997</v>
      </c>
      <c r="AZ16" s="109">
        <v>2679179.61</v>
      </c>
      <c r="BA16" s="109">
        <v>1166771.3500000001</v>
      </c>
      <c r="BB16" s="109">
        <v>684777.36</v>
      </c>
      <c r="BC16" s="109">
        <v>402809.22</v>
      </c>
      <c r="BD16" s="109">
        <v>3877443.82</v>
      </c>
      <c r="BE16" s="109">
        <v>1194699.97</v>
      </c>
      <c r="BF16" s="109">
        <v>784451.82</v>
      </c>
      <c r="BG16" s="109">
        <v>9903267.2100000009</v>
      </c>
      <c r="BH16" s="109">
        <v>6593960.5700000003</v>
      </c>
      <c r="BI16" s="109">
        <v>433026.04</v>
      </c>
      <c r="BJ16" s="109">
        <v>22759202.050000001</v>
      </c>
      <c r="BK16" s="109">
        <v>15956746.49</v>
      </c>
      <c r="BL16" s="109">
        <v>4045715.46</v>
      </c>
      <c r="BM16" s="109">
        <v>1937609.68</v>
      </c>
      <c r="BN16" s="109">
        <v>5193428.99</v>
      </c>
      <c r="BO16" s="109">
        <v>3542038</v>
      </c>
      <c r="BP16" s="109">
        <v>3739207.2199999997</v>
      </c>
      <c r="BQ16" s="109">
        <v>806100</v>
      </c>
      <c r="BR16" s="109">
        <v>2124557.71</v>
      </c>
      <c r="BS16" s="109">
        <v>34318192.120000005</v>
      </c>
      <c r="BT16" s="109">
        <v>1782297.79</v>
      </c>
      <c r="BU16" s="109">
        <v>3321118.94</v>
      </c>
      <c r="BV16" s="109">
        <v>1957823.5</v>
      </c>
      <c r="BW16" s="109">
        <v>1915983.59</v>
      </c>
      <c r="BX16" s="109">
        <v>2282456.5</v>
      </c>
      <c r="BY16" s="109">
        <v>1691706.67</v>
      </c>
      <c r="BZ16" s="109">
        <v>3809021.52</v>
      </c>
      <c r="CA16" s="109">
        <v>1980000</v>
      </c>
      <c r="CB16" s="109">
        <v>1463879.93</v>
      </c>
      <c r="CC16" s="109">
        <v>10816191.25</v>
      </c>
      <c r="CD16" s="109">
        <v>12875666.859999999</v>
      </c>
      <c r="CE16" s="109">
        <v>2051974.38</v>
      </c>
      <c r="CF16" s="109">
        <v>974487.28</v>
      </c>
      <c r="CG16" s="109">
        <v>2300404.13</v>
      </c>
      <c r="CH16" s="109">
        <v>7400000</v>
      </c>
      <c r="CI16" s="109">
        <v>18643240</v>
      </c>
      <c r="CJ16" s="109">
        <v>21275807</v>
      </c>
      <c r="CK16" s="109">
        <v>4022337.51</v>
      </c>
      <c r="CL16" s="109">
        <v>12616943.6</v>
      </c>
      <c r="CM16" s="109">
        <v>8352666.6699999999</v>
      </c>
      <c r="CN16" s="109">
        <v>14742913.130000001</v>
      </c>
      <c r="CO16" s="109">
        <v>12609166.66</v>
      </c>
      <c r="CP16" s="109">
        <v>5260600</v>
      </c>
      <c r="CQ16" s="109">
        <v>5883500</v>
      </c>
      <c r="CR16" s="109">
        <v>4074666.67</v>
      </c>
      <c r="CS16" s="109">
        <v>9154800</v>
      </c>
      <c r="CT16" s="109">
        <v>4199400</v>
      </c>
      <c r="CU16" s="109">
        <v>73209182.710000008</v>
      </c>
      <c r="CV16" s="109">
        <v>2396849.23</v>
      </c>
      <c r="CW16" s="109">
        <v>4529365.8499999996</v>
      </c>
      <c r="CX16" s="109">
        <v>5781284.7300000004</v>
      </c>
      <c r="CY16" s="109">
        <v>2257800</v>
      </c>
      <c r="CZ16" s="109">
        <v>6518202.8700000001</v>
      </c>
      <c r="DA16" s="109">
        <v>3493329.88</v>
      </c>
      <c r="DB16" s="109">
        <v>3850050.97</v>
      </c>
      <c r="DC16" s="109">
        <v>39097754.640000001</v>
      </c>
      <c r="DD16" s="109">
        <v>8895368.0099999998</v>
      </c>
      <c r="DE16" s="109">
        <v>2682122.15</v>
      </c>
      <c r="DF16" s="109">
        <v>3123376.73</v>
      </c>
      <c r="DG16" s="109">
        <v>3315776.49</v>
      </c>
      <c r="DH16" s="109">
        <v>21431146.48</v>
      </c>
      <c r="DI16" s="109">
        <v>3387041.07</v>
      </c>
      <c r="DJ16" s="109">
        <v>8326639.71</v>
      </c>
      <c r="DK16" s="109">
        <v>4854457.17</v>
      </c>
      <c r="DL16" s="109">
        <v>50140383.469999999</v>
      </c>
      <c r="DM16" s="109">
        <v>4105648.6</v>
      </c>
      <c r="DN16" s="109">
        <v>5195137.79</v>
      </c>
      <c r="DO16" s="109">
        <v>4789538.13</v>
      </c>
      <c r="DP16" s="109">
        <v>11774298.469999999</v>
      </c>
      <c r="DQ16" s="109">
        <v>6352593.4299999997</v>
      </c>
      <c r="DR16" s="109">
        <v>6201434.71</v>
      </c>
      <c r="DS16" s="109">
        <v>6391587.8300000001</v>
      </c>
      <c r="DT16" s="109">
        <v>12871267.210000001</v>
      </c>
      <c r="DU16" s="109">
        <v>82627785.629999995</v>
      </c>
      <c r="DV16" s="109">
        <v>3491000</v>
      </c>
      <c r="DW16" s="109">
        <v>9053436.4800000004</v>
      </c>
      <c r="DX16" s="109">
        <v>8716507.3200000003</v>
      </c>
      <c r="DY16" s="109">
        <v>3634633.95</v>
      </c>
      <c r="DZ16" s="109">
        <v>11271256.530000001</v>
      </c>
      <c r="EA16" s="109">
        <v>4492636.21</v>
      </c>
      <c r="EB16" s="109">
        <v>7411733.0299999993</v>
      </c>
      <c r="EC16" s="109">
        <v>6998380</v>
      </c>
      <c r="ED16" s="109">
        <v>3047982.21</v>
      </c>
      <c r="EE16" s="109">
        <v>5883150.04</v>
      </c>
      <c r="EF16" s="109">
        <v>32025477.09</v>
      </c>
      <c r="EG16" s="109">
        <v>43257866.909999996</v>
      </c>
      <c r="EH16" s="109">
        <v>3651321.66</v>
      </c>
      <c r="EI16" s="109">
        <v>5815783.54</v>
      </c>
      <c r="EJ16" s="109">
        <v>5044755.0199999996</v>
      </c>
      <c r="EK16" s="109">
        <v>5663942.5800000001</v>
      </c>
      <c r="EL16" s="109">
        <v>7872159.5300000003</v>
      </c>
      <c r="EM16" s="109">
        <v>2132515.2400000002</v>
      </c>
      <c r="EN16" s="109">
        <v>2610766.4</v>
      </c>
      <c r="EO16" s="109">
        <v>117951977.16</v>
      </c>
      <c r="EP16" s="109">
        <v>2013172.11</v>
      </c>
      <c r="EQ16" s="109">
        <v>2472542.29</v>
      </c>
      <c r="ER16" s="109">
        <v>2989286.35</v>
      </c>
      <c r="ES16" s="109">
        <v>5719336.8200000003</v>
      </c>
      <c r="ET16" s="109">
        <v>1723304.05</v>
      </c>
      <c r="EU16" s="109">
        <v>32496690.039999999</v>
      </c>
      <c r="EV16" s="109">
        <v>3221240.09</v>
      </c>
      <c r="EW16" s="109">
        <v>3011119.15</v>
      </c>
      <c r="EX16" s="109">
        <v>84922246.390000001</v>
      </c>
      <c r="EY16" s="109">
        <v>924897.05</v>
      </c>
      <c r="EZ16" s="109">
        <v>3880490.77</v>
      </c>
      <c r="FA16" s="109">
        <v>4312572.8</v>
      </c>
      <c r="FB16" s="109">
        <v>6032284.9100000001</v>
      </c>
      <c r="FC16" s="109">
        <v>12232251.949999999</v>
      </c>
      <c r="FD16" s="109">
        <v>3523934.18</v>
      </c>
      <c r="FE16" s="109">
        <v>5172737.2699999996</v>
      </c>
      <c r="FF16" s="109">
        <v>4092841.29</v>
      </c>
      <c r="FG16" s="109">
        <v>3541246.85</v>
      </c>
      <c r="FH16" s="109">
        <v>4178009.76</v>
      </c>
      <c r="FI16" s="109">
        <v>2157594.2199999997</v>
      </c>
      <c r="FJ16" s="109">
        <v>58294696.829999998</v>
      </c>
      <c r="FK16" s="109">
        <v>9194160.879999999</v>
      </c>
      <c r="FL16" s="109">
        <v>620110</v>
      </c>
      <c r="FM16" s="109">
        <v>2816320.63</v>
      </c>
      <c r="FN16" s="109">
        <v>2150357.25</v>
      </c>
      <c r="FO16" s="109">
        <v>1882878.52</v>
      </c>
      <c r="FP16" s="109">
        <v>395000</v>
      </c>
      <c r="FQ16" s="109">
        <v>459334.96</v>
      </c>
      <c r="FR16" s="109">
        <v>75762883</v>
      </c>
      <c r="FS16" s="109">
        <v>27080759.789999999</v>
      </c>
      <c r="FT16" s="109">
        <v>6904102.9199999999</v>
      </c>
      <c r="FU16" s="109">
        <v>5299805.92</v>
      </c>
      <c r="FV16" s="109">
        <v>5881795.3799999999</v>
      </c>
      <c r="FW16" s="109">
        <v>3182440</v>
      </c>
      <c r="FX16" s="109">
        <v>13082411.6</v>
      </c>
      <c r="FY16" s="109">
        <v>5936946.96</v>
      </c>
      <c r="FZ16" s="109">
        <v>6379856.5700000003</v>
      </c>
      <c r="GA16" s="109">
        <v>2880000</v>
      </c>
      <c r="GB16" s="109">
        <v>13963500</v>
      </c>
      <c r="GC16" s="109">
        <v>8611487.6000000015</v>
      </c>
      <c r="GD16" s="109">
        <v>5255231.95</v>
      </c>
      <c r="GE16" s="109">
        <v>1845973.3900000001</v>
      </c>
      <c r="GF16" s="109">
        <v>75397815.409999996</v>
      </c>
      <c r="GG16" s="109">
        <v>4338470.84</v>
      </c>
      <c r="GH16" s="109">
        <v>2121557.9700000002</v>
      </c>
      <c r="GI16" s="109">
        <v>20972932.359999999</v>
      </c>
      <c r="GJ16" s="109">
        <v>2169289.15</v>
      </c>
      <c r="GK16" s="109">
        <v>2442343.63</v>
      </c>
      <c r="GL16" s="109">
        <v>3236738.9</v>
      </c>
      <c r="GM16" s="109">
        <v>16073709.4</v>
      </c>
      <c r="GN16" s="109">
        <v>4531548.99</v>
      </c>
      <c r="GO16" s="109">
        <v>3766640.87</v>
      </c>
      <c r="GP16" s="109">
        <v>791415.58</v>
      </c>
      <c r="GQ16" s="109">
        <v>2333836.88</v>
      </c>
      <c r="GR16" s="109">
        <v>52714595.689999998</v>
      </c>
      <c r="GS16" s="109">
        <v>2456473.3200000003</v>
      </c>
      <c r="GT16" s="109">
        <v>1499348.63</v>
      </c>
      <c r="GU16" s="109">
        <v>14081502.48</v>
      </c>
      <c r="GV16" s="109">
        <v>761575.23</v>
      </c>
      <c r="GW16" s="109">
        <v>4458521.3899999997</v>
      </c>
      <c r="GX16" s="109">
        <v>2888782.16</v>
      </c>
      <c r="GY16" s="109">
        <v>1939348.05</v>
      </c>
      <c r="GZ16" s="109">
        <v>46988294.399999999</v>
      </c>
      <c r="HA16" s="109">
        <v>1509921.9</v>
      </c>
      <c r="HB16" s="109">
        <v>6835000</v>
      </c>
      <c r="HC16" s="109">
        <v>2151946.4500000002</v>
      </c>
      <c r="HD16" s="109">
        <v>88488609.090000004</v>
      </c>
      <c r="HE16" s="109">
        <v>2872632.94</v>
      </c>
      <c r="HF16" s="109">
        <v>0</v>
      </c>
      <c r="HG16" s="109">
        <v>6671500.6900000004</v>
      </c>
      <c r="HH16" s="109">
        <v>10812300</v>
      </c>
      <c r="HI16" s="109">
        <v>4015999.08</v>
      </c>
      <c r="HJ16" s="109">
        <v>1107006.17</v>
      </c>
      <c r="HK16" s="109">
        <v>2111007.16</v>
      </c>
      <c r="HL16" s="109">
        <v>137414525.34</v>
      </c>
      <c r="HM16" s="109">
        <v>39044812.410000004</v>
      </c>
      <c r="HN16" s="109">
        <v>27120800</v>
      </c>
      <c r="HO16" s="109">
        <v>3225780</v>
      </c>
      <c r="HP16" s="109">
        <v>509000</v>
      </c>
      <c r="HQ16" s="109">
        <v>1948317.29</v>
      </c>
      <c r="HR16" s="109">
        <v>3501000</v>
      </c>
      <c r="HS16" s="109">
        <v>1494000</v>
      </c>
      <c r="HT16" s="109">
        <v>31027197.039999999</v>
      </c>
      <c r="HU16" s="109">
        <v>11436533.41</v>
      </c>
      <c r="HV16" s="109">
        <v>890783.58</v>
      </c>
      <c r="HW16" s="109">
        <v>789869.96</v>
      </c>
      <c r="HX16" s="109">
        <v>1773214.63</v>
      </c>
      <c r="HY16" s="109">
        <v>481400</v>
      </c>
      <c r="HZ16" s="109">
        <v>9767000</v>
      </c>
      <c r="IA16" s="109">
        <v>885900</v>
      </c>
      <c r="IB16" s="109">
        <v>1084700</v>
      </c>
      <c r="IC16" s="109">
        <v>659000</v>
      </c>
      <c r="ID16" s="109">
        <v>709712.77</v>
      </c>
      <c r="IE16" s="109">
        <v>2503656.66</v>
      </c>
      <c r="IF16" s="109">
        <v>1905821.29</v>
      </c>
      <c r="IG16" s="109">
        <v>827000</v>
      </c>
      <c r="IH16" s="109">
        <v>405634.87</v>
      </c>
      <c r="II16" s="109">
        <v>175000</v>
      </c>
      <c r="IJ16" s="109">
        <v>16424743</v>
      </c>
      <c r="IK16" s="109">
        <v>9955990.3000000007</v>
      </c>
      <c r="IL16" s="109">
        <v>3879157.12</v>
      </c>
      <c r="IM16" s="109">
        <v>2785699.83</v>
      </c>
      <c r="IN16" s="109">
        <v>19148000</v>
      </c>
      <c r="IO16" s="109">
        <v>2130982.58</v>
      </c>
      <c r="IP16" s="109">
        <v>935000</v>
      </c>
      <c r="IQ16" s="109">
        <v>610399.69999999995</v>
      </c>
      <c r="IR16" s="109">
        <v>822711.13</v>
      </c>
      <c r="IS16" s="109">
        <v>896281.52</v>
      </c>
      <c r="IT16" s="109">
        <v>1062848.76</v>
      </c>
      <c r="IU16" s="109">
        <v>73761106.200000003</v>
      </c>
      <c r="IV16" s="109">
        <v>29797991.800000001</v>
      </c>
      <c r="IW16" s="109">
        <v>5417617.6799999997</v>
      </c>
      <c r="IX16" s="109">
        <v>2030496.69</v>
      </c>
      <c r="IY16" s="109">
        <v>0</v>
      </c>
      <c r="IZ16" s="109">
        <v>1165850.55</v>
      </c>
      <c r="JA16" s="109">
        <v>1878318.35</v>
      </c>
      <c r="JB16" s="109">
        <v>460000</v>
      </c>
      <c r="JC16" s="109">
        <v>3907608.81</v>
      </c>
      <c r="JD16" s="109">
        <v>7375502.25</v>
      </c>
      <c r="JE16" s="109">
        <v>12402920</v>
      </c>
      <c r="JF16" s="109">
        <v>411525.51</v>
      </c>
      <c r="JG16" s="109">
        <v>13365276.949999999</v>
      </c>
      <c r="JH16" s="109">
        <v>13757519.699999999</v>
      </c>
      <c r="JI16" s="109">
        <v>1857812.79</v>
      </c>
      <c r="JJ16" s="109">
        <v>3780703.31</v>
      </c>
      <c r="JK16" s="109">
        <v>622271.44999999995</v>
      </c>
      <c r="JL16" s="109">
        <v>0</v>
      </c>
      <c r="JM16" s="109">
        <v>40650052.57</v>
      </c>
      <c r="JN16" s="109">
        <v>777254.47</v>
      </c>
      <c r="JO16" s="109">
        <v>1592686.79</v>
      </c>
      <c r="JP16" s="109">
        <v>2199216.12</v>
      </c>
      <c r="JQ16" s="109">
        <v>1202932.8899999999</v>
      </c>
      <c r="JR16" s="109">
        <v>2785485.65</v>
      </c>
      <c r="JS16" s="109">
        <v>3085472.66</v>
      </c>
      <c r="JT16" s="109">
        <v>21420936.789999999</v>
      </c>
      <c r="JU16" s="109">
        <v>9344519.8699999992</v>
      </c>
      <c r="JV16" s="109">
        <v>0</v>
      </c>
      <c r="JW16" s="109">
        <v>579609.74</v>
      </c>
      <c r="JX16" s="109">
        <v>2895188.28</v>
      </c>
      <c r="JY16" s="109">
        <v>1573444.29</v>
      </c>
      <c r="JZ16" s="109">
        <v>6634866</v>
      </c>
      <c r="KA16" s="109">
        <v>3720304.67</v>
      </c>
      <c r="KB16" s="109">
        <v>1200159.9099999999</v>
      </c>
      <c r="KC16" s="109">
        <v>1583516.22</v>
      </c>
      <c r="KD16" s="109">
        <v>3247381.84</v>
      </c>
      <c r="KE16" s="109">
        <v>1758131.18</v>
      </c>
      <c r="KF16" s="109">
        <v>1340118.6100000001</v>
      </c>
      <c r="KG16" s="109">
        <v>871057.05</v>
      </c>
      <c r="KH16" s="109">
        <v>2018021.21</v>
      </c>
      <c r="KI16" s="109">
        <v>1364126.98</v>
      </c>
      <c r="KJ16" s="109">
        <v>24257760</v>
      </c>
      <c r="KK16" s="109">
        <v>5455700</v>
      </c>
      <c r="KL16" s="109">
        <v>8525409.8000000007</v>
      </c>
      <c r="KM16" s="109">
        <v>2878150.4</v>
      </c>
      <c r="KN16" s="109">
        <v>3316513.2</v>
      </c>
      <c r="KO16" s="109">
        <v>4252695.1900000004</v>
      </c>
      <c r="KP16" s="109">
        <v>11468015.449999999</v>
      </c>
      <c r="KQ16" s="109">
        <v>1453397.38</v>
      </c>
      <c r="KR16" s="109">
        <v>2438071.5099999998</v>
      </c>
      <c r="KS16" s="109">
        <v>7518200.0199999996</v>
      </c>
      <c r="KT16" s="109">
        <v>1472963.35</v>
      </c>
      <c r="KU16" s="109">
        <v>5464236.6799999997</v>
      </c>
      <c r="KV16" s="109">
        <v>4707662.8499999996</v>
      </c>
      <c r="KW16" s="109">
        <v>2426128.98</v>
      </c>
      <c r="KX16" s="109">
        <v>2838521.96</v>
      </c>
      <c r="KY16" s="109">
        <v>89561135.420000002</v>
      </c>
      <c r="KZ16" s="109">
        <v>4029342.39</v>
      </c>
      <c r="LA16" s="109">
        <v>11917543.74</v>
      </c>
      <c r="LB16" s="109">
        <v>1536839.33</v>
      </c>
      <c r="LC16" s="109">
        <v>3769891.3200000003</v>
      </c>
      <c r="LD16" s="109">
        <v>13702657.859999999</v>
      </c>
      <c r="LE16" s="109">
        <v>2250061.56</v>
      </c>
      <c r="LF16" s="109">
        <v>2499847.11</v>
      </c>
      <c r="LG16" s="109">
        <v>4143117.26</v>
      </c>
      <c r="LH16" s="109">
        <v>1537497.65</v>
      </c>
      <c r="LI16" s="109">
        <v>56438066.640000001</v>
      </c>
      <c r="LJ16" s="109">
        <v>6184441.6500000004</v>
      </c>
      <c r="LK16" s="109">
        <v>120664972.41</v>
      </c>
      <c r="LL16" s="109">
        <v>9460125.379999999</v>
      </c>
      <c r="LM16" s="109">
        <v>1612932.07</v>
      </c>
      <c r="LN16" s="109">
        <v>11062720.59</v>
      </c>
      <c r="LO16" s="109">
        <v>1872518.25</v>
      </c>
      <c r="LP16" s="109">
        <v>9281993.8300000001</v>
      </c>
      <c r="LQ16" s="109">
        <v>2224597.44</v>
      </c>
      <c r="LR16" s="109">
        <v>5176420.33</v>
      </c>
      <c r="LS16" s="109">
        <v>1407300</v>
      </c>
      <c r="LT16" s="109">
        <v>9874126.1999999993</v>
      </c>
      <c r="LU16" s="109">
        <v>4479627.3499999996</v>
      </c>
      <c r="LV16" s="109">
        <v>2249640.31</v>
      </c>
      <c r="LW16" s="109">
        <v>54424719.75</v>
      </c>
      <c r="LX16" s="109">
        <v>37228550.810000002</v>
      </c>
      <c r="LY16" s="109">
        <v>28089394</v>
      </c>
      <c r="LZ16" s="109">
        <v>18794639.259999998</v>
      </c>
      <c r="MA16" s="109">
        <v>13864472.75</v>
      </c>
      <c r="MB16" s="109">
        <v>15743506.34</v>
      </c>
      <c r="MC16" s="109">
        <v>4030047.11</v>
      </c>
      <c r="MD16" s="109">
        <v>6563162.5199999996</v>
      </c>
      <c r="ME16" s="109">
        <v>6789860.0800000001</v>
      </c>
      <c r="MF16" s="109">
        <v>17895599.890000001</v>
      </c>
      <c r="MG16" s="109">
        <v>14711388.26</v>
      </c>
      <c r="MH16" s="109">
        <v>76173229.959999993</v>
      </c>
      <c r="MI16" s="109">
        <v>77945831.099999994</v>
      </c>
      <c r="MJ16" s="109">
        <v>2750893.26</v>
      </c>
      <c r="MK16" s="109">
        <v>2481172.48</v>
      </c>
      <c r="ML16" s="109">
        <v>3211162.78</v>
      </c>
      <c r="MM16" s="109">
        <v>1874305.97</v>
      </c>
      <c r="MN16" s="109">
        <v>6614210.0299999993</v>
      </c>
      <c r="MO16" s="109">
        <v>4370561.38</v>
      </c>
      <c r="MP16" s="109">
        <v>1770647.99</v>
      </c>
      <c r="MQ16" s="109">
        <v>6079965.4299999997</v>
      </c>
      <c r="MR16" s="109">
        <v>2557102.25</v>
      </c>
      <c r="MS16" s="109">
        <v>3374600</v>
      </c>
      <c r="MT16" s="109">
        <v>3477935.12</v>
      </c>
      <c r="MU16" s="109">
        <v>100770381.05</v>
      </c>
      <c r="MV16" s="109">
        <v>2992344.97</v>
      </c>
      <c r="MW16" s="109">
        <v>6559285.7300000004</v>
      </c>
      <c r="MX16" s="109">
        <v>3521964.69</v>
      </c>
      <c r="MY16" s="109">
        <v>13372507.07</v>
      </c>
      <c r="MZ16" s="109">
        <v>1872930.33</v>
      </c>
      <c r="NA16" s="109">
        <v>3433654.23</v>
      </c>
      <c r="NB16" s="109">
        <v>3740233.85</v>
      </c>
      <c r="NC16" s="109">
        <v>2267428.91</v>
      </c>
      <c r="ND16" s="109">
        <v>520446.38</v>
      </c>
      <c r="NE16" s="109">
        <v>1535862.1400000001</v>
      </c>
      <c r="NF16" s="109">
        <v>134045375.34999999</v>
      </c>
      <c r="NG16" s="109">
        <v>8769558.9100000001</v>
      </c>
      <c r="NH16" s="109">
        <v>2928963.54</v>
      </c>
      <c r="NI16" s="109">
        <v>20974703.57</v>
      </c>
      <c r="NJ16" s="109">
        <v>21794914.829999998</v>
      </c>
      <c r="NK16" s="109">
        <v>4638112.1899999995</v>
      </c>
      <c r="NL16" s="109">
        <v>16116874.530000001</v>
      </c>
      <c r="NM16" s="109">
        <v>11593894.67</v>
      </c>
      <c r="NN16" s="109">
        <v>3116276.16</v>
      </c>
      <c r="NO16" s="109">
        <v>5370982.7000000002</v>
      </c>
      <c r="NP16" s="109">
        <v>8168540.1400000006</v>
      </c>
      <c r="NQ16" s="109">
        <v>3696470.77</v>
      </c>
      <c r="NR16" s="109">
        <v>36032123.310000002</v>
      </c>
      <c r="NS16" s="109">
        <v>1078546.75</v>
      </c>
      <c r="NT16" s="109">
        <v>1772533.85</v>
      </c>
      <c r="NU16" s="109">
        <v>3325119.89</v>
      </c>
      <c r="NV16" s="109">
        <v>2303127.33</v>
      </c>
      <c r="NW16" s="109">
        <v>374516.99</v>
      </c>
      <c r="NX16" s="109">
        <v>579262.37</v>
      </c>
      <c r="NY16" s="109">
        <v>32350904.859999999</v>
      </c>
      <c r="NZ16" s="109">
        <v>8738206.6400000006</v>
      </c>
      <c r="OA16" s="109">
        <v>3739310.81</v>
      </c>
      <c r="OB16" s="109">
        <v>863002.46</v>
      </c>
      <c r="OC16" s="109">
        <v>1689550.16</v>
      </c>
      <c r="OD16" s="109">
        <v>3726808.21</v>
      </c>
      <c r="OE16" s="109">
        <v>509073.52</v>
      </c>
      <c r="OF16" s="109">
        <v>36481428.170000002</v>
      </c>
      <c r="OG16" s="109">
        <v>43831163.769999996</v>
      </c>
      <c r="OH16" s="109">
        <v>3629678.24</v>
      </c>
      <c r="OI16" s="109">
        <v>69566979.939999998</v>
      </c>
      <c r="OJ16" s="109">
        <v>6966822.0599999996</v>
      </c>
      <c r="OK16" s="109">
        <v>11936487.48</v>
      </c>
      <c r="OL16" s="109">
        <v>5151000</v>
      </c>
      <c r="OM16" s="109">
        <v>4968713.38</v>
      </c>
      <c r="ON16" s="109">
        <v>2100131.42</v>
      </c>
      <c r="OO16" s="109">
        <v>56694606.600000001</v>
      </c>
      <c r="OP16" s="109">
        <v>6476941.9000000004</v>
      </c>
      <c r="OQ16" s="109">
        <v>21606474.399999999</v>
      </c>
      <c r="OR16" s="109">
        <v>3865797.07</v>
      </c>
      <c r="OS16" s="109">
        <v>3479486.67</v>
      </c>
      <c r="OT16" s="109">
        <v>3669004.06</v>
      </c>
      <c r="OU16" s="109">
        <v>82194233.300000012</v>
      </c>
      <c r="OV16" s="109">
        <v>2450019.87</v>
      </c>
      <c r="OW16" s="109">
        <v>3573140.18</v>
      </c>
      <c r="OX16" s="109">
        <v>3672980.64</v>
      </c>
      <c r="OY16" s="109">
        <v>4315125.8899999997</v>
      </c>
      <c r="OZ16" s="109">
        <v>22254538.02</v>
      </c>
      <c r="PA16" s="109">
        <v>2956996.89</v>
      </c>
      <c r="PB16" s="109">
        <v>350000</v>
      </c>
      <c r="PC16" s="109">
        <v>1476291</v>
      </c>
      <c r="PD16" s="109">
        <v>42761424.670000002</v>
      </c>
      <c r="PE16" s="109">
        <v>1933042.39</v>
      </c>
      <c r="PF16" s="109">
        <v>3800990.85</v>
      </c>
      <c r="PG16" s="109">
        <v>1019490.08</v>
      </c>
      <c r="PH16" s="109">
        <v>1838903.26</v>
      </c>
      <c r="PI16" s="109">
        <v>7902778.9500000002</v>
      </c>
      <c r="PJ16" s="109">
        <v>1126688.1299999999</v>
      </c>
      <c r="PK16" s="109">
        <v>1450435.31</v>
      </c>
      <c r="PL16" s="109">
        <v>2862987.03</v>
      </c>
      <c r="PM16" s="109">
        <v>2860783.36</v>
      </c>
      <c r="PN16" s="109">
        <v>1535750</v>
      </c>
      <c r="PO16" s="109">
        <v>5877000</v>
      </c>
      <c r="PP16" s="109">
        <v>2809210.06</v>
      </c>
      <c r="PQ16" s="109">
        <v>36491826.660000004</v>
      </c>
      <c r="PR16" s="109">
        <v>1433060</v>
      </c>
      <c r="PS16" s="109">
        <v>2195485.89</v>
      </c>
      <c r="PT16" s="109">
        <v>455385.68</v>
      </c>
      <c r="PU16" s="109">
        <v>753484.11</v>
      </c>
      <c r="PV16" s="109">
        <v>124292820.11</v>
      </c>
      <c r="PW16" s="109">
        <v>3418127.6</v>
      </c>
      <c r="PX16" s="109">
        <v>4050668.54</v>
      </c>
      <c r="PY16" s="109">
        <v>3199682.75</v>
      </c>
      <c r="PZ16" s="109">
        <v>37614862.950000003</v>
      </c>
      <c r="QA16" s="109">
        <v>4526200.58</v>
      </c>
      <c r="QB16" s="109">
        <v>6545172.9699999997</v>
      </c>
      <c r="QC16" s="109">
        <v>1692131.69</v>
      </c>
      <c r="QD16" s="109">
        <v>8105112.1600000001</v>
      </c>
      <c r="QE16" s="109">
        <v>1976613.5</v>
      </c>
      <c r="QF16" s="109">
        <v>6110653.5</v>
      </c>
      <c r="QG16" s="109">
        <v>3488186.69</v>
      </c>
      <c r="QH16" s="109">
        <v>4824127.37</v>
      </c>
      <c r="QI16" s="109">
        <v>4987983.4800000004</v>
      </c>
      <c r="QJ16" s="109">
        <v>5988202.3700000001</v>
      </c>
      <c r="QK16" s="109">
        <v>4273035.33</v>
      </c>
      <c r="QL16" s="109">
        <v>3362118.56</v>
      </c>
      <c r="QM16" s="109">
        <v>1668978.95</v>
      </c>
      <c r="QN16" s="109">
        <v>829004.76</v>
      </c>
      <c r="QO16" s="109">
        <v>4584966.67</v>
      </c>
      <c r="QP16" s="109">
        <v>32580362.57</v>
      </c>
      <c r="QQ16" s="109">
        <v>4874241.4800000004</v>
      </c>
      <c r="QR16" s="109">
        <v>1005433.07</v>
      </c>
      <c r="QS16" s="109">
        <v>2665276.9900000002</v>
      </c>
      <c r="QT16" s="109">
        <v>2827933.13</v>
      </c>
      <c r="QU16" s="109">
        <v>1486445</v>
      </c>
      <c r="QV16" s="109">
        <v>135289040.27000001</v>
      </c>
      <c r="QW16" s="109">
        <v>2177050.42</v>
      </c>
      <c r="QX16" s="109">
        <v>7348333.3899999997</v>
      </c>
      <c r="QY16" s="109">
        <v>7624924.8700000001</v>
      </c>
      <c r="QZ16" s="109">
        <v>4362022.29</v>
      </c>
      <c r="RA16" s="109">
        <v>19322992.990000002</v>
      </c>
      <c r="RB16" s="109">
        <v>3133920.52</v>
      </c>
      <c r="RC16" s="109">
        <v>9925628.7699999996</v>
      </c>
      <c r="RD16" s="109">
        <v>12648613.539999999</v>
      </c>
      <c r="RE16" s="109">
        <v>10472496.98</v>
      </c>
      <c r="RF16" s="109">
        <v>2023844.82</v>
      </c>
      <c r="RG16" s="109">
        <v>3313889.43</v>
      </c>
      <c r="RH16" s="109">
        <v>2691254.3899999997</v>
      </c>
      <c r="RI16" s="109">
        <v>59962136.810000002</v>
      </c>
      <c r="RJ16" s="109">
        <v>8014344.3099999996</v>
      </c>
      <c r="RK16" s="109">
        <v>2069074.91</v>
      </c>
      <c r="RL16" s="109">
        <v>3216434.43</v>
      </c>
      <c r="RM16" s="109">
        <v>4727056.9800000004</v>
      </c>
      <c r="RN16" s="109">
        <v>4644674.6100000003</v>
      </c>
      <c r="RO16" s="109">
        <v>10407278.619999999</v>
      </c>
      <c r="RP16" s="109">
        <v>3809604.05</v>
      </c>
      <c r="RQ16" s="109">
        <v>8546051.629999999</v>
      </c>
      <c r="RR16" s="109">
        <v>14546077.949999999</v>
      </c>
      <c r="RS16" s="109">
        <v>40057453.590000004</v>
      </c>
      <c r="RT16" s="109">
        <v>478705.91</v>
      </c>
      <c r="RU16" s="109">
        <v>3613898.76</v>
      </c>
      <c r="RV16" s="109">
        <v>1878603</v>
      </c>
      <c r="RW16" s="109">
        <v>3951264.58</v>
      </c>
      <c r="RX16" s="109">
        <v>2980488.9</v>
      </c>
      <c r="RY16" s="109">
        <v>5818255.3100000005</v>
      </c>
      <c r="RZ16" s="109">
        <v>15138500</v>
      </c>
      <c r="SA16" s="109">
        <v>2948957.49</v>
      </c>
      <c r="SB16" s="109">
        <v>3681309.27</v>
      </c>
      <c r="SC16" s="109">
        <v>11276589.380000001</v>
      </c>
      <c r="SD16" s="109">
        <v>2878423.34</v>
      </c>
      <c r="SE16" s="109">
        <v>1994188.07</v>
      </c>
      <c r="SF16" s="109">
        <v>2365025.84</v>
      </c>
      <c r="SG16" s="109">
        <v>1649999.04</v>
      </c>
      <c r="SH16" s="109">
        <v>1954084.57</v>
      </c>
      <c r="SI16" s="109">
        <v>6226720.3099999996</v>
      </c>
      <c r="SJ16" s="109">
        <v>6226688.4900000002</v>
      </c>
      <c r="SK16" s="109">
        <v>4489714.0999999996</v>
      </c>
      <c r="SL16" s="109">
        <v>7045516.5199999996</v>
      </c>
      <c r="SM16" s="109">
        <v>7487180.8700000001</v>
      </c>
      <c r="SN16" s="109">
        <v>3659881.52</v>
      </c>
      <c r="SO16" s="109">
        <v>14733312.279999999</v>
      </c>
      <c r="SP16" s="109">
        <v>2725020.02</v>
      </c>
      <c r="SQ16" s="109">
        <v>6173458</v>
      </c>
      <c r="SR16" s="109">
        <v>8319954.79</v>
      </c>
      <c r="SS16" s="109">
        <v>1965239.9</v>
      </c>
      <c r="ST16" s="109">
        <v>4952213.51</v>
      </c>
      <c r="SU16" s="109">
        <v>1070567.78</v>
      </c>
      <c r="SV16" s="109">
        <v>913650.35</v>
      </c>
      <c r="SW16" s="109">
        <v>38500679.460000001</v>
      </c>
      <c r="SX16" s="109">
        <v>3016185.41</v>
      </c>
      <c r="SY16" s="109">
        <v>3564395.68</v>
      </c>
      <c r="SZ16" s="109">
        <v>2779214.25</v>
      </c>
      <c r="TA16" s="109">
        <v>1507413.12</v>
      </c>
      <c r="TB16" s="109">
        <v>2806378.25</v>
      </c>
      <c r="TC16" s="109">
        <v>2127666.0299999998</v>
      </c>
      <c r="TD16" s="109">
        <v>7438218.29</v>
      </c>
      <c r="TE16" s="109">
        <v>3485775.88</v>
      </c>
      <c r="TF16" s="109">
        <v>2777750.29</v>
      </c>
      <c r="TG16" s="109">
        <v>3624292.53</v>
      </c>
      <c r="TH16" s="109">
        <v>2928000</v>
      </c>
      <c r="TI16" s="109">
        <v>2163704.41</v>
      </c>
      <c r="TJ16" s="109">
        <v>658142.25</v>
      </c>
      <c r="TK16" s="109">
        <v>34464925.579999998</v>
      </c>
      <c r="TL16" s="109">
        <v>4838400</v>
      </c>
      <c r="TM16" s="109">
        <v>1199819.25</v>
      </c>
      <c r="TN16" s="109">
        <v>5000023.3499999996</v>
      </c>
      <c r="TO16" s="109">
        <v>4230162.3</v>
      </c>
      <c r="TP16" s="109">
        <v>3582314.42</v>
      </c>
      <c r="TQ16" s="109">
        <v>1195837.3799999999</v>
      </c>
      <c r="TR16" s="109">
        <v>23865481.149999999</v>
      </c>
      <c r="TS16" s="109">
        <v>5332842.53</v>
      </c>
      <c r="TT16" s="109">
        <v>4242983.38</v>
      </c>
      <c r="TU16" s="109">
        <v>7424188.5499999998</v>
      </c>
      <c r="TV16" s="109">
        <v>4016559.82</v>
      </c>
      <c r="TW16" s="109">
        <v>1163900</v>
      </c>
      <c r="TX16" s="109">
        <v>1852957.55</v>
      </c>
      <c r="TY16" s="109">
        <v>5830205.2699999996</v>
      </c>
      <c r="TZ16" s="109">
        <v>2270035.2000000002</v>
      </c>
      <c r="UA16" s="109">
        <v>14961865.43</v>
      </c>
      <c r="UB16" s="109">
        <v>3117932.34</v>
      </c>
      <c r="UC16" s="109">
        <v>50952273.240000002</v>
      </c>
      <c r="UD16" s="109">
        <v>6242852.75</v>
      </c>
      <c r="UE16" s="109">
        <v>1291953.1100000001</v>
      </c>
      <c r="UF16" s="109">
        <v>1571291.64</v>
      </c>
      <c r="UG16" s="109">
        <v>136782765.43000001</v>
      </c>
      <c r="UH16" s="109">
        <v>1795719.81</v>
      </c>
      <c r="UI16" s="109">
        <v>3466330.67</v>
      </c>
      <c r="UJ16" s="109">
        <v>1806886.27</v>
      </c>
      <c r="UK16" s="109">
        <v>1859186.35</v>
      </c>
      <c r="UL16" s="109">
        <v>39918813.490000002</v>
      </c>
      <c r="UM16" s="109">
        <v>4438996.88</v>
      </c>
      <c r="UN16" s="109">
        <v>2461004</v>
      </c>
      <c r="UO16" s="109">
        <v>4702148.3</v>
      </c>
      <c r="UP16" s="109">
        <v>4536482.0599999996</v>
      </c>
      <c r="UQ16" s="109">
        <v>3049400</v>
      </c>
      <c r="UR16" s="109">
        <v>43758201.270000003</v>
      </c>
      <c r="US16" s="109">
        <v>6974600</v>
      </c>
      <c r="UT16" s="109">
        <v>5689387.0199999996</v>
      </c>
      <c r="UU16" s="109">
        <v>10983700.809999999</v>
      </c>
      <c r="UV16" s="109">
        <v>2602013.44</v>
      </c>
      <c r="UW16" s="109">
        <v>5175113.7300000004</v>
      </c>
      <c r="UX16" s="109">
        <v>12373691.15</v>
      </c>
      <c r="UY16" s="109">
        <v>6052482.9800000004</v>
      </c>
      <c r="UZ16" s="109">
        <v>4978650</v>
      </c>
      <c r="VA16" s="109">
        <v>9318876.6099999994</v>
      </c>
      <c r="VB16" s="109">
        <v>6401350.8700000001</v>
      </c>
      <c r="VC16" s="109">
        <v>10007200</v>
      </c>
      <c r="VD16" s="109">
        <v>6039555.1799999997</v>
      </c>
      <c r="VE16" s="109">
        <v>16093507.970000001</v>
      </c>
      <c r="VF16" s="109">
        <v>6490311.6200000001</v>
      </c>
      <c r="VG16" s="109">
        <v>4740000</v>
      </c>
      <c r="VH16" s="109">
        <v>2376324.5099999998</v>
      </c>
      <c r="VI16" s="109">
        <v>1078981.22</v>
      </c>
      <c r="VJ16" s="109">
        <v>9804093.5600000005</v>
      </c>
      <c r="VK16" s="109">
        <v>5931505.3700000001</v>
      </c>
      <c r="VL16" s="109">
        <v>3872678.01</v>
      </c>
      <c r="VM16" s="109">
        <v>3213981.59</v>
      </c>
      <c r="VN16" s="109">
        <v>30887497.93</v>
      </c>
      <c r="VO16" s="109">
        <v>1922850.14</v>
      </c>
      <c r="VP16" s="109">
        <v>1460669.02</v>
      </c>
      <c r="VQ16" s="109">
        <v>6108529.7400000002</v>
      </c>
      <c r="VR16" s="109">
        <v>8173302.1200000001</v>
      </c>
      <c r="VS16" s="109">
        <v>4950623.1100000003</v>
      </c>
      <c r="VT16" s="109">
        <v>14284167.92</v>
      </c>
      <c r="VU16" s="109">
        <v>2553743.9</v>
      </c>
      <c r="VV16" s="109">
        <v>5137605.87</v>
      </c>
      <c r="VW16" s="109">
        <v>24690301.609999999</v>
      </c>
      <c r="VX16" s="109">
        <v>7242371.79</v>
      </c>
      <c r="VY16" s="109">
        <v>4488678.33</v>
      </c>
      <c r="VZ16" s="109">
        <v>2167972.52</v>
      </c>
      <c r="WA16" s="109">
        <v>1307208.3400000001</v>
      </c>
      <c r="WB16" s="109">
        <v>1458587.68</v>
      </c>
      <c r="WC16" s="109">
        <v>51425079.859999999</v>
      </c>
      <c r="WD16" s="109">
        <v>5537598.0800000001</v>
      </c>
      <c r="WE16" s="109">
        <v>2238334</v>
      </c>
      <c r="WF16" s="109">
        <v>3326970.81</v>
      </c>
      <c r="WG16" s="109">
        <v>1806534.17</v>
      </c>
      <c r="WH16" s="109">
        <v>2873099.63</v>
      </c>
      <c r="WI16" s="109">
        <v>16695194.34</v>
      </c>
      <c r="WJ16" s="109">
        <v>8303261.0899999999</v>
      </c>
      <c r="WK16" s="109">
        <v>4926133.96</v>
      </c>
      <c r="WL16" s="109">
        <v>4686770.28</v>
      </c>
      <c r="WM16" s="109">
        <v>4065392.08</v>
      </c>
      <c r="WN16" s="109">
        <v>13036140.380000001</v>
      </c>
      <c r="WO16" s="109">
        <v>1952017.25</v>
      </c>
      <c r="WP16" s="109">
        <v>5563606.9900000002</v>
      </c>
      <c r="WQ16" s="109">
        <v>13906161.539999999</v>
      </c>
      <c r="WR16" s="109">
        <v>3307538.16</v>
      </c>
      <c r="WS16" s="109">
        <v>2775390.41</v>
      </c>
      <c r="WT16" s="109">
        <v>4315422.6100000003</v>
      </c>
      <c r="WU16" s="109">
        <v>4613852.3600000003</v>
      </c>
      <c r="WV16" s="109">
        <v>7437029.1900000004</v>
      </c>
      <c r="WW16" s="109">
        <v>69276144</v>
      </c>
      <c r="WX16" s="109">
        <v>2016046.66</v>
      </c>
      <c r="WY16" s="109">
        <v>1987190.53</v>
      </c>
      <c r="WZ16" s="109">
        <v>3889519.77</v>
      </c>
      <c r="XA16" s="109">
        <v>3284235.66</v>
      </c>
      <c r="XB16" s="109">
        <v>3285348.38</v>
      </c>
      <c r="XC16" s="109">
        <v>1229898.68</v>
      </c>
      <c r="XD16" s="109">
        <v>1522257.77</v>
      </c>
      <c r="XE16" s="109">
        <v>24643485.75</v>
      </c>
      <c r="XF16" s="109">
        <v>1653764.71</v>
      </c>
      <c r="XG16" s="109">
        <v>761112.79</v>
      </c>
      <c r="XH16" s="109">
        <v>520893.5</v>
      </c>
      <c r="XI16" s="109">
        <v>4300279.13</v>
      </c>
      <c r="XJ16" s="109">
        <v>109380767.63</v>
      </c>
      <c r="XK16" s="109">
        <v>3630901.16</v>
      </c>
      <c r="XL16" s="109">
        <v>5136516.3</v>
      </c>
      <c r="XM16" s="109">
        <v>45132809.269999996</v>
      </c>
      <c r="XN16" s="109">
        <v>3149612.68</v>
      </c>
      <c r="XO16" s="109">
        <v>6178991.9000000004</v>
      </c>
      <c r="XP16" s="109">
        <v>5804500.9000000004</v>
      </c>
      <c r="XQ16" s="109">
        <v>4370022.26</v>
      </c>
      <c r="XR16" s="109">
        <v>3990667.4</v>
      </c>
      <c r="XS16" s="109">
        <v>8043616.71</v>
      </c>
      <c r="XT16" s="109">
        <v>10743485.49</v>
      </c>
      <c r="XU16" s="109">
        <v>2211249.2799999998</v>
      </c>
      <c r="XV16" s="109">
        <v>2028939.85</v>
      </c>
      <c r="XW16" s="109">
        <v>1850063</v>
      </c>
      <c r="XX16" s="109">
        <v>1942858.83</v>
      </c>
      <c r="XY16" s="109">
        <v>3947706.3</v>
      </c>
      <c r="XZ16" s="109">
        <v>2043097.36</v>
      </c>
      <c r="YA16" s="109">
        <v>2616847.39</v>
      </c>
      <c r="YB16" s="109">
        <v>1730960.75</v>
      </c>
      <c r="YC16" s="109">
        <v>2110732.64</v>
      </c>
      <c r="YD16" s="109">
        <v>1950138.57</v>
      </c>
      <c r="YE16" s="109">
        <v>1975803.87</v>
      </c>
      <c r="YF16" s="109">
        <v>1561759</v>
      </c>
      <c r="YG16" s="109">
        <v>65264475.469999999</v>
      </c>
      <c r="YH16" s="109">
        <v>4877689.53</v>
      </c>
      <c r="YI16" s="109">
        <v>6189519.7999999998</v>
      </c>
      <c r="YJ16" s="109">
        <v>1563777.75</v>
      </c>
      <c r="YK16" s="109">
        <v>13033563.68</v>
      </c>
      <c r="YL16" s="109">
        <v>4608246.26</v>
      </c>
      <c r="YM16" s="109">
        <v>10122920.75</v>
      </c>
      <c r="YN16" s="109">
        <v>2628267.09</v>
      </c>
      <c r="YO16" s="109">
        <v>8448557.4100000001</v>
      </c>
      <c r="YP16" s="109">
        <v>7760927.7599999998</v>
      </c>
      <c r="YQ16" s="109">
        <v>3460866.38</v>
      </c>
      <c r="YR16" s="109">
        <v>2856301.02</v>
      </c>
      <c r="YS16" s="109">
        <v>1351804.26</v>
      </c>
      <c r="YT16" s="109">
        <v>4167656.24</v>
      </c>
      <c r="YU16" s="109">
        <v>1324571.3899999999</v>
      </c>
      <c r="YV16" s="109">
        <v>3109477.82</v>
      </c>
      <c r="YW16" s="109">
        <v>888775.22</v>
      </c>
      <c r="YX16" s="109">
        <v>28937900.84</v>
      </c>
      <c r="YY16" s="109">
        <v>3150055.3600000003</v>
      </c>
      <c r="YZ16" s="109">
        <v>2063950</v>
      </c>
      <c r="ZA16" s="109">
        <v>1781618.95</v>
      </c>
      <c r="ZB16" s="109">
        <v>4852076.5199999996</v>
      </c>
      <c r="ZC16" s="109">
        <v>812945.56</v>
      </c>
      <c r="ZD16" s="109">
        <v>933878.67</v>
      </c>
      <c r="ZE16" s="109">
        <v>47975354.43</v>
      </c>
      <c r="ZF16" s="109">
        <v>1951116.97</v>
      </c>
      <c r="ZG16" s="109">
        <v>2500861.91</v>
      </c>
      <c r="ZH16" s="109">
        <v>6583000</v>
      </c>
      <c r="ZI16" s="109">
        <v>2813856.38</v>
      </c>
      <c r="ZJ16" s="109">
        <v>3098000</v>
      </c>
      <c r="ZK16" s="109">
        <v>1573568</v>
      </c>
      <c r="ZL16" s="109">
        <v>4145169</v>
      </c>
      <c r="ZM16" s="109">
        <v>12256344.09</v>
      </c>
      <c r="ZN16" s="109">
        <v>45800867.810000002</v>
      </c>
      <c r="ZO16" s="109">
        <v>2814249.28</v>
      </c>
      <c r="ZP16" s="109">
        <v>5192006.78</v>
      </c>
      <c r="ZQ16" s="109">
        <v>14222915.449999999</v>
      </c>
      <c r="ZR16" s="109">
        <v>9996191.4900000002</v>
      </c>
      <c r="ZS16" s="109">
        <v>3970607.32</v>
      </c>
      <c r="ZT16" s="109">
        <v>3285301.86</v>
      </c>
      <c r="ZU16" s="109">
        <v>5718851.9699999997</v>
      </c>
      <c r="ZV16" s="109">
        <v>6008323.1699999999</v>
      </c>
      <c r="ZW16" s="109">
        <v>3944560.37</v>
      </c>
      <c r="ZX16" s="109">
        <v>2910615.41</v>
      </c>
      <c r="ZY16" s="109">
        <v>1364012.81</v>
      </c>
      <c r="ZZ16" s="109">
        <v>5522521.7300000004</v>
      </c>
      <c r="AAA16" s="109">
        <v>2305682.69</v>
      </c>
      <c r="AAB16" s="109">
        <v>3932923.16</v>
      </c>
      <c r="AAC16" s="109">
        <v>1687199.78</v>
      </c>
      <c r="AAD16" s="109">
        <v>9078267.2799999993</v>
      </c>
      <c r="AAE16" s="109">
        <v>3029007.59</v>
      </c>
      <c r="AAF16" s="109">
        <v>3505904.19</v>
      </c>
      <c r="AAG16" s="109">
        <v>9535730.4100000001</v>
      </c>
      <c r="AAH16" s="109">
        <v>3150556.23</v>
      </c>
      <c r="AAI16" s="109">
        <v>1069182.6399999999</v>
      </c>
      <c r="AAJ16" s="109">
        <v>15344914.52</v>
      </c>
      <c r="AAK16" s="109">
        <v>3854738.99</v>
      </c>
      <c r="AAL16" s="109">
        <v>2481212.8199999998</v>
      </c>
      <c r="AAM16" s="109">
        <v>1986781.2</v>
      </c>
      <c r="AAN16" s="109">
        <v>3034293.86</v>
      </c>
      <c r="AAO16" s="109">
        <v>2417424.5099999998</v>
      </c>
      <c r="AAP16" s="109">
        <v>6347638.3899999997</v>
      </c>
      <c r="AAQ16" s="109">
        <v>42121190.670000002</v>
      </c>
      <c r="AAR16" s="109">
        <v>2726451.39</v>
      </c>
      <c r="AAS16" s="109">
        <v>3489890.01</v>
      </c>
      <c r="AAT16" s="109">
        <v>14261699.289999999</v>
      </c>
      <c r="AAU16" s="109">
        <v>3504921.92</v>
      </c>
      <c r="AAV16" s="109">
        <v>2335249.5299999998</v>
      </c>
      <c r="AAW16" s="109">
        <v>5179536.66</v>
      </c>
      <c r="AAX16" s="109">
        <v>3642384.15</v>
      </c>
      <c r="AAY16" s="109">
        <v>9260856.9800000004</v>
      </c>
      <c r="AAZ16" s="109">
        <v>2192867.0299999998</v>
      </c>
      <c r="ABA16" s="109">
        <v>11035170.529999999</v>
      </c>
      <c r="ABB16" s="109">
        <v>33773818.57</v>
      </c>
      <c r="ABC16" s="109">
        <v>12137661.74</v>
      </c>
      <c r="ABD16" s="109">
        <v>2037730.19</v>
      </c>
      <c r="ABE16" s="109">
        <v>3993000</v>
      </c>
      <c r="ABF16" s="109">
        <v>9391503.0199999996</v>
      </c>
      <c r="ABG16" s="109">
        <v>1436000</v>
      </c>
      <c r="ABH16" s="109">
        <v>2171091.89</v>
      </c>
      <c r="ABI16" s="109">
        <v>1788627.32</v>
      </c>
      <c r="ABJ16" s="109">
        <v>14617401.060000001</v>
      </c>
      <c r="ABK16" s="109">
        <v>29464660.73</v>
      </c>
      <c r="ABL16" s="109">
        <v>2043405.77</v>
      </c>
      <c r="ABM16" s="109">
        <v>3094150.96</v>
      </c>
      <c r="ABN16" s="109">
        <v>1647491.05</v>
      </c>
      <c r="ABO16" s="109">
        <v>1095192.8799999999</v>
      </c>
      <c r="ABP16" s="109">
        <v>1310012.79</v>
      </c>
      <c r="ABQ16" s="109">
        <v>32704566.649999999</v>
      </c>
      <c r="ABR16" s="109">
        <v>2545279.87</v>
      </c>
      <c r="ABS16" s="109">
        <v>3343147.34</v>
      </c>
      <c r="ABT16" s="109">
        <v>2527227.91</v>
      </c>
      <c r="ABU16" s="109">
        <v>3374041</v>
      </c>
      <c r="ABV16" s="109">
        <v>1052220</v>
      </c>
      <c r="ABW16" s="109">
        <v>1415062</v>
      </c>
      <c r="ABX16" s="109">
        <v>4371765.3900000006</v>
      </c>
      <c r="ABY16" s="109">
        <v>638268.65</v>
      </c>
      <c r="ABZ16" s="109">
        <v>63555900.340000004</v>
      </c>
      <c r="ACA16" s="109">
        <v>1484389.16</v>
      </c>
      <c r="ACB16" s="109">
        <v>16095292.720000001</v>
      </c>
      <c r="ACC16" s="109">
        <v>2579307.37</v>
      </c>
      <c r="ACD16" s="109">
        <v>872696.41</v>
      </c>
      <c r="ACE16" s="109">
        <v>0</v>
      </c>
      <c r="ACF16" s="109">
        <v>1840593.41</v>
      </c>
      <c r="ACG16" s="109">
        <v>3748241.21</v>
      </c>
      <c r="ACH16" s="109">
        <v>998480.59</v>
      </c>
      <c r="ACI16" s="109">
        <v>2254954.13</v>
      </c>
      <c r="ACJ16" s="109">
        <v>1025811.21</v>
      </c>
      <c r="ACK16" s="109">
        <v>25115316.309999999</v>
      </c>
      <c r="ACL16" s="109">
        <v>2483819.5499999998</v>
      </c>
      <c r="ACM16" s="109">
        <v>1759582.52</v>
      </c>
      <c r="ACN16" s="109">
        <v>6450095.4100000001</v>
      </c>
      <c r="ACO16" s="109">
        <v>2436404.13</v>
      </c>
      <c r="ACP16" s="109">
        <v>5422517.3600000003</v>
      </c>
      <c r="ACQ16" s="109">
        <v>4810451.83</v>
      </c>
      <c r="ACR16" s="109">
        <v>5640000</v>
      </c>
      <c r="ACS16" s="109">
        <v>14099303.470000001</v>
      </c>
      <c r="ACT16" s="109">
        <v>2639906.98</v>
      </c>
      <c r="ACU16" s="109">
        <v>4846695.92</v>
      </c>
      <c r="ACV16" s="109">
        <v>6917132.8899999997</v>
      </c>
      <c r="ACW16" s="109">
        <v>4697972.1399999997</v>
      </c>
      <c r="ACX16" s="109">
        <v>41682597.810000002</v>
      </c>
      <c r="ACY16" s="109">
        <v>2803838.68</v>
      </c>
      <c r="ACZ16" s="109">
        <v>3836299.52</v>
      </c>
      <c r="ADA16" s="109">
        <v>2839760.22</v>
      </c>
      <c r="ADB16" s="109">
        <v>3509951.35</v>
      </c>
      <c r="ADC16" s="109">
        <v>4709060.84</v>
      </c>
      <c r="ADD16" s="109">
        <v>3737543.68</v>
      </c>
      <c r="ADE16" s="109">
        <v>3071204.07</v>
      </c>
      <c r="ADF16" s="109">
        <v>1602154.62</v>
      </c>
      <c r="ADG16" s="109">
        <v>2436341.62</v>
      </c>
      <c r="ADH16" s="109">
        <v>3311821.09</v>
      </c>
      <c r="ADI16" s="109">
        <v>4192737.96</v>
      </c>
      <c r="ADJ16" s="109">
        <v>1658896.74</v>
      </c>
      <c r="ADK16" s="109">
        <v>1461778.06</v>
      </c>
      <c r="ADL16" s="109">
        <v>2472277.58</v>
      </c>
      <c r="ADM16" s="109">
        <v>251200</v>
      </c>
      <c r="ADN16" s="109">
        <v>463350</v>
      </c>
      <c r="ADO16" s="109">
        <v>1771290.68</v>
      </c>
      <c r="ADP16" s="109">
        <v>2960000</v>
      </c>
      <c r="ADQ16" s="109">
        <v>152932828.41</v>
      </c>
      <c r="ADR16" s="109">
        <v>12136085.190000001</v>
      </c>
      <c r="ADS16" s="109">
        <v>18826968.350000001</v>
      </c>
      <c r="ADT16" s="109">
        <v>3353407.8</v>
      </c>
      <c r="ADU16" s="109">
        <v>34000939.07</v>
      </c>
      <c r="ADV16" s="109">
        <v>501306.84</v>
      </c>
      <c r="ADW16" s="109">
        <v>1706029.11</v>
      </c>
      <c r="ADX16" s="109">
        <v>3654219.63</v>
      </c>
      <c r="ADY16" s="109">
        <v>1383275.69</v>
      </c>
      <c r="ADZ16" s="109">
        <v>85940.31</v>
      </c>
      <c r="AEA16" s="109">
        <v>46976183.780000001</v>
      </c>
      <c r="AEB16" s="109">
        <v>6119147.5700000003</v>
      </c>
      <c r="AEC16" s="109">
        <v>12318907.220000001</v>
      </c>
      <c r="AED16" s="109">
        <v>4921072.46</v>
      </c>
      <c r="AEE16" s="109">
        <v>2394861.5</v>
      </c>
      <c r="AEF16" s="109">
        <v>5086687.72</v>
      </c>
      <c r="AEG16" s="109">
        <v>2411434.27</v>
      </c>
      <c r="AEH16" s="109">
        <v>4046218.82</v>
      </c>
      <c r="AEI16" s="109">
        <v>1265228.1599999999</v>
      </c>
      <c r="AEJ16" s="109">
        <v>2007173.48</v>
      </c>
      <c r="AEK16" s="109">
        <v>1033942.11</v>
      </c>
      <c r="AEL16" s="109">
        <v>2421833.9700000002</v>
      </c>
      <c r="AEM16" s="109">
        <v>1359310.75</v>
      </c>
      <c r="AEN16" s="109">
        <v>2371821.38</v>
      </c>
      <c r="AEO16" s="109">
        <v>4152361.24</v>
      </c>
      <c r="AEP16" s="109">
        <v>1759029.84</v>
      </c>
      <c r="AEQ16" s="109">
        <v>1650313.86</v>
      </c>
      <c r="AER16" s="109">
        <v>4878639.05</v>
      </c>
      <c r="AES16" s="109">
        <v>6932212.4299999997</v>
      </c>
      <c r="AET16" s="109">
        <v>5106183.22</v>
      </c>
      <c r="AEU16" s="109">
        <v>253616769.51999998</v>
      </c>
      <c r="AEV16" s="109">
        <v>8745384.2200000007</v>
      </c>
      <c r="AEW16" s="109">
        <v>5630710.5599999996</v>
      </c>
      <c r="AEX16" s="109">
        <v>1220371.3899999999</v>
      </c>
      <c r="AEY16" s="109">
        <v>4141792.4</v>
      </c>
      <c r="AEZ16" s="109">
        <v>1983000</v>
      </c>
      <c r="AFA16" s="109">
        <v>206279.26</v>
      </c>
      <c r="AFB16" s="109">
        <v>4440589.7699999996</v>
      </c>
      <c r="AFC16" s="109">
        <v>2158000</v>
      </c>
      <c r="AFD16" s="109">
        <v>6760423.4399999995</v>
      </c>
      <c r="AFE16" s="109">
        <v>22377257.449999999</v>
      </c>
      <c r="AFF16" s="109">
        <v>17944845.539999999</v>
      </c>
      <c r="AFG16" s="109">
        <v>3272781.46</v>
      </c>
      <c r="AFH16" s="109">
        <v>3852851.81</v>
      </c>
      <c r="AFI16" s="109">
        <v>5042808.2699999996</v>
      </c>
      <c r="AFJ16" s="109">
        <v>3874780.35</v>
      </c>
      <c r="AFK16" s="109">
        <v>1506014.06</v>
      </c>
      <c r="AFL16" s="109">
        <v>1167300.3799999999</v>
      </c>
      <c r="AFM16" s="109">
        <v>2355737.87</v>
      </c>
      <c r="AFN16" s="109">
        <v>0</v>
      </c>
      <c r="AFO16" s="109">
        <v>914200</v>
      </c>
      <c r="AFP16" s="109">
        <v>1838967.74</v>
      </c>
      <c r="AFQ16" s="109">
        <v>1408890.95</v>
      </c>
      <c r="AFR16" s="109">
        <v>29096254.880000003</v>
      </c>
      <c r="AFS16" s="109">
        <v>2836574.74</v>
      </c>
      <c r="AFT16" s="109">
        <v>4465310.54</v>
      </c>
      <c r="AFU16" s="109">
        <v>2159524.63</v>
      </c>
      <c r="AFV16" s="109">
        <v>5262165.24</v>
      </c>
      <c r="AFW16" s="109">
        <v>979030.62</v>
      </c>
      <c r="AFX16" s="109">
        <v>3215503.64</v>
      </c>
      <c r="AFY16" s="109">
        <v>3868207.68</v>
      </c>
      <c r="AFZ16" s="109">
        <v>5509440.5300000003</v>
      </c>
      <c r="AGA16" s="109">
        <v>1554000</v>
      </c>
      <c r="AGB16" s="109">
        <v>3033096.63</v>
      </c>
      <c r="AGC16" s="109">
        <v>1693377.33</v>
      </c>
      <c r="AGD16" s="109">
        <v>11050000</v>
      </c>
      <c r="AGE16" s="109">
        <v>1164620.3600000001</v>
      </c>
      <c r="AGF16" s="109">
        <v>1862000</v>
      </c>
      <c r="AGG16" s="109">
        <v>800000</v>
      </c>
      <c r="AGH16" s="109">
        <v>4993749.34</v>
      </c>
      <c r="AGI16" s="109">
        <v>2980762.67</v>
      </c>
      <c r="AGJ16" s="109">
        <v>500614.56</v>
      </c>
      <c r="AGK16" s="109">
        <v>3148000</v>
      </c>
      <c r="AGL16" s="109">
        <v>964136.16</v>
      </c>
      <c r="AGM16" s="109">
        <v>1479741.89</v>
      </c>
      <c r="AGN16" s="109">
        <v>1284335.48</v>
      </c>
      <c r="AGO16" s="109">
        <v>92352144.670000002</v>
      </c>
      <c r="AGP16" s="109">
        <v>2946000</v>
      </c>
      <c r="AGQ16" s="109">
        <v>3477100</v>
      </c>
      <c r="AGR16" s="109">
        <v>3181000</v>
      </c>
      <c r="AGS16" s="109">
        <v>3436500</v>
      </c>
      <c r="AGT16" s="109">
        <v>4876000</v>
      </c>
      <c r="AGU16" s="109">
        <v>2591000</v>
      </c>
      <c r="AGV16" s="109">
        <v>3958594.54</v>
      </c>
      <c r="AGW16" s="109">
        <v>42771040.019999996</v>
      </c>
      <c r="AGX16" s="109">
        <v>71679627.609999999</v>
      </c>
      <c r="AGY16" s="109">
        <v>4160425.92</v>
      </c>
      <c r="AGZ16" s="109">
        <v>33763895.219999999</v>
      </c>
      <c r="AHA16" s="109">
        <v>5822525.9800000004</v>
      </c>
      <c r="AHB16" s="109">
        <v>4117245.15</v>
      </c>
      <c r="AHC16" s="109">
        <v>7514643.3300000001</v>
      </c>
      <c r="AHD16" s="109">
        <v>3926732.72</v>
      </c>
      <c r="AHE16" s="109">
        <v>1080000</v>
      </c>
      <c r="AHF16" s="109">
        <v>3552012.76</v>
      </c>
      <c r="AHG16" s="109">
        <v>3682000</v>
      </c>
      <c r="AHH16" s="109">
        <v>1888800</v>
      </c>
      <c r="AHI16" s="109">
        <v>3682273.45</v>
      </c>
      <c r="AHJ16" s="109">
        <v>7677478.6799999997</v>
      </c>
      <c r="AHK16" s="109">
        <v>5302782.63</v>
      </c>
      <c r="AHL16" s="109">
        <v>2420475.7799999998</v>
      </c>
      <c r="AHM16" s="109">
        <v>3139281.26</v>
      </c>
      <c r="AHN16" s="109">
        <v>53020838.799999997</v>
      </c>
      <c r="AHO16" s="109">
        <v>1703700</v>
      </c>
      <c r="AHP16" s="109">
        <v>4082170</v>
      </c>
      <c r="AHQ16" s="109">
        <v>1246690</v>
      </c>
      <c r="AHR16" s="109">
        <v>98428904</v>
      </c>
      <c r="AHS16" s="109">
        <v>3453318</v>
      </c>
      <c r="AHT16" s="109">
        <v>1650056.35</v>
      </c>
      <c r="AHU16" s="109">
        <v>0</v>
      </c>
      <c r="AHV16" s="109">
        <v>0</v>
      </c>
      <c r="AHW16" s="109">
        <f t="shared" si="0"/>
        <v>9114910168.3900089</v>
      </c>
    </row>
    <row r="17" spans="1:913" s="149" customFormat="1" ht="24.6" x14ac:dyDescent="0.7">
      <c r="A17" s="280">
        <v>16</v>
      </c>
      <c r="B17" s="149" t="s">
        <v>9915</v>
      </c>
      <c r="C17" s="149" t="s">
        <v>9916</v>
      </c>
      <c r="D17" s="141">
        <f>SUM(D5:D16)</f>
        <v>7361759540.3800001</v>
      </c>
      <c r="E17" s="141">
        <f t="shared" ref="E17:BP17" si="1">SUM(E5:E16)</f>
        <v>203821482.71000001</v>
      </c>
      <c r="F17" s="141">
        <f t="shared" si="1"/>
        <v>370570461.06999999</v>
      </c>
      <c r="G17" s="141">
        <f t="shared" si="1"/>
        <v>88663486.579999968</v>
      </c>
      <c r="H17" s="141">
        <f t="shared" si="1"/>
        <v>370836055.76999998</v>
      </c>
      <c r="I17" s="141">
        <f t="shared" si="1"/>
        <v>134026670.69</v>
      </c>
      <c r="J17" s="141">
        <f t="shared" si="1"/>
        <v>414794360.22000003</v>
      </c>
      <c r="K17" s="141">
        <f t="shared" si="1"/>
        <v>198775638.58000001</v>
      </c>
      <c r="L17" s="141">
        <f t="shared" si="1"/>
        <v>176347442.49000004</v>
      </c>
      <c r="M17" s="141">
        <f t="shared" si="1"/>
        <v>133747664.09999999</v>
      </c>
      <c r="N17" s="141">
        <f t="shared" si="1"/>
        <v>93871521.160000011</v>
      </c>
      <c r="O17" s="141">
        <f t="shared" si="1"/>
        <v>105157063.84</v>
      </c>
      <c r="P17" s="141">
        <f t="shared" si="1"/>
        <v>174848531.97000003</v>
      </c>
      <c r="Q17" s="141">
        <f t="shared" si="1"/>
        <v>104698680.81999998</v>
      </c>
      <c r="R17" s="141">
        <f t="shared" si="1"/>
        <v>93440586.510000005</v>
      </c>
      <c r="S17" s="141">
        <f t="shared" si="1"/>
        <v>225838710.86000001</v>
      </c>
      <c r="T17" s="141">
        <f t="shared" si="1"/>
        <v>232939589.61000004</v>
      </c>
      <c r="U17" s="141">
        <f t="shared" si="1"/>
        <v>43337376.060000002</v>
      </c>
      <c r="V17" s="141">
        <f t="shared" si="1"/>
        <v>18936965.490000002</v>
      </c>
      <c r="W17" s="141">
        <f t="shared" si="1"/>
        <v>5711295668.1700001</v>
      </c>
      <c r="X17" s="141">
        <f t="shared" si="1"/>
        <v>535452047.29999995</v>
      </c>
      <c r="Y17" s="141">
        <f t="shared" si="1"/>
        <v>124729451.23999999</v>
      </c>
      <c r="Z17" s="141">
        <f t="shared" si="1"/>
        <v>215317579.38000003</v>
      </c>
      <c r="AA17" s="141">
        <f t="shared" si="1"/>
        <v>153544167.49000001</v>
      </c>
      <c r="AB17" s="141">
        <f t="shared" si="1"/>
        <v>184860283.75000006</v>
      </c>
      <c r="AC17" s="141">
        <f t="shared" si="1"/>
        <v>80865606.089999989</v>
      </c>
      <c r="AD17" s="141">
        <f t="shared" si="1"/>
        <v>631048710.51000011</v>
      </c>
      <c r="AE17" s="141">
        <f t="shared" si="1"/>
        <v>191457073.35000002</v>
      </c>
      <c r="AF17" s="141">
        <f t="shared" si="1"/>
        <v>131223056.28000002</v>
      </c>
      <c r="AG17" s="141">
        <f t="shared" si="1"/>
        <v>444915221.38000011</v>
      </c>
      <c r="AH17" s="141">
        <f t="shared" si="1"/>
        <v>147421977.51999998</v>
      </c>
      <c r="AI17" s="141">
        <f t="shared" si="1"/>
        <v>548143492.74999988</v>
      </c>
      <c r="AJ17" s="141">
        <f t="shared" si="1"/>
        <v>251790806.41</v>
      </c>
      <c r="AK17" s="141">
        <f t="shared" si="1"/>
        <v>116385650.88000004</v>
      </c>
      <c r="AL17" s="141">
        <f t="shared" si="1"/>
        <v>70450317.390000015</v>
      </c>
      <c r="AM17" s="141">
        <f t="shared" si="1"/>
        <v>120423200.36</v>
      </c>
      <c r="AN17" s="141">
        <f t="shared" si="1"/>
        <v>174158619.86000001</v>
      </c>
      <c r="AO17" s="141">
        <f t="shared" si="1"/>
        <v>95382908.559999987</v>
      </c>
      <c r="AP17" s="141">
        <f t="shared" si="1"/>
        <v>97367988.849999994</v>
      </c>
      <c r="AQ17" s="141">
        <f t="shared" si="1"/>
        <v>109356489.72</v>
      </c>
      <c r="AR17" s="141">
        <f t="shared" si="1"/>
        <v>91769823.439999983</v>
      </c>
      <c r="AS17" s="141">
        <f t="shared" si="1"/>
        <v>79671343.179999992</v>
      </c>
      <c r="AT17" s="141">
        <f t="shared" si="1"/>
        <v>63075726.210000001</v>
      </c>
      <c r="AU17" s="141">
        <f t="shared" si="1"/>
        <v>1615646373.2700002</v>
      </c>
      <c r="AV17" s="141">
        <f t="shared" si="1"/>
        <v>58051469.289999992</v>
      </c>
      <c r="AW17" s="141">
        <f t="shared" si="1"/>
        <v>55570803.420000009</v>
      </c>
      <c r="AX17" s="141">
        <f t="shared" si="1"/>
        <v>87468023.010000005</v>
      </c>
      <c r="AY17" s="141">
        <f t="shared" si="1"/>
        <v>146261092.78</v>
      </c>
      <c r="AZ17" s="141">
        <f t="shared" si="1"/>
        <v>165269028.80000001</v>
      </c>
      <c r="BA17" s="141">
        <f t="shared" si="1"/>
        <v>69076395.099999994</v>
      </c>
      <c r="BB17" s="141">
        <f t="shared" si="1"/>
        <v>73042057.530000016</v>
      </c>
      <c r="BC17" s="141">
        <f t="shared" si="1"/>
        <v>51617687.170000002</v>
      </c>
      <c r="BD17" s="141">
        <f t="shared" si="1"/>
        <v>63780936.839999996</v>
      </c>
      <c r="BE17" s="141">
        <f t="shared" si="1"/>
        <v>44771478.019999996</v>
      </c>
      <c r="BF17" s="141">
        <f t="shared" si="1"/>
        <v>53614997.039999999</v>
      </c>
      <c r="BG17" s="141">
        <f t="shared" si="1"/>
        <v>325196821.86999995</v>
      </c>
      <c r="BH17" s="141">
        <f t="shared" si="1"/>
        <v>68790957.890000015</v>
      </c>
      <c r="BI17" s="141">
        <f t="shared" si="1"/>
        <v>43539789.689999998</v>
      </c>
      <c r="BJ17" s="141">
        <f t="shared" si="1"/>
        <v>1715859447.1729999</v>
      </c>
      <c r="BK17" s="141">
        <f t="shared" si="1"/>
        <v>1108246516.28</v>
      </c>
      <c r="BL17" s="141">
        <f t="shared" si="1"/>
        <v>132707594.78000002</v>
      </c>
      <c r="BM17" s="141">
        <f t="shared" si="1"/>
        <v>76318041.270000011</v>
      </c>
      <c r="BN17" s="141">
        <f t="shared" si="1"/>
        <v>152470456.5</v>
      </c>
      <c r="BO17" s="141">
        <f t="shared" si="1"/>
        <v>133542942.45999999</v>
      </c>
      <c r="BP17" s="141">
        <f t="shared" si="1"/>
        <v>93694110.170000002</v>
      </c>
      <c r="BQ17" s="141">
        <f t="shared" ref="BQ17:EB17" si="2">SUM(BQ5:BQ16)</f>
        <v>40816862.019999996</v>
      </c>
      <c r="BR17" s="141">
        <f t="shared" si="2"/>
        <v>30644704.730000004</v>
      </c>
      <c r="BS17" s="141">
        <f t="shared" si="2"/>
        <v>2403975334.9700003</v>
      </c>
      <c r="BT17" s="141">
        <f t="shared" si="2"/>
        <v>134569363.10999998</v>
      </c>
      <c r="BU17" s="141">
        <f t="shared" si="2"/>
        <v>113576088.15999997</v>
      </c>
      <c r="BV17" s="141">
        <f t="shared" si="2"/>
        <v>206393141.26999995</v>
      </c>
      <c r="BW17" s="141">
        <f t="shared" si="2"/>
        <v>134118972.92999998</v>
      </c>
      <c r="BX17" s="141">
        <f t="shared" si="2"/>
        <v>103849143.25</v>
      </c>
      <c r="BY17" s="141">
        <f t="shared" si="2"/>
        <v>74046092.450000003</v>
      </c>
      <c r="BZ17" s="141">
        <f t="shared" si="2"/>
        <v>126021544.45999996</v>
      </c>
      <c r="CA17" s="141">
        <f t="shared" si="2"/>
        <v>406455246</v>
      </c>
      <c r="CB17" s="141">
        <f t="shared" si="2"/>
        <v>86609721.700000003</v>
      </c>
      <c r="CC17" s="141">
        <f t="shared" si="2"/>
        <v>147001593.85999998</v>
      </c>
      <c r="CD17" s="141">
        <f t="shared" si="2"/>
        <v>266804960.78000003</v>
      </c>
      <c r="CE17" s="141">
        <f t="shared" si="2"/>
        <v>95068459.510000005</v>
      </c>
      <c r="CF17" s="141">
        <f t="shared" si="2"/>
        <v>82375011.919999972</v>
      </c>
      <c r="CG17" s="141">
        <f t="shared" si="2"/>
        <v>79676259.980000019</v>
      </c>
      <c r="CH17" s="141">
        <f t="shared" si="2"/>
        <v>3887009524.7100005</v>
      </c>
      <c r="CI17" s="141">
        <f t="shared" si="2"/>
        <v>134710396.40000001</v>
      </c>
      <c r="CJ17" s="141">
        <f t="shared" si="2"/>
        <v>335844036</v>
      </c>
      <c r="CK17" s="141">
        <f t="shared" si="2"/>
        <v>94001694.010000005</v>
      </c>
      <c r="CL17" s="141">
        <f t="shared" si="2"/>
        <v>120533810.81999999</v>
      </c>
      <c r="CM17" s="141">
        <f t="shared" si="2"/>
        <v>106704663.65000002</v>
      </c>
      <c r="CN17" s="141">
        <f t="shared" si="2"/>
        <v>110647914.05000001</v>
      </c>
      <c r="CO17" s="141">
        <f t="shared" si="2"/>
        <v>217426379.28999996</v>
      </c>
      <c r="CP17" s="141">
        <f t="shared" si="2"/>
        <v>58740952.599999994</v>
      </c>
      <c r="CQ17" s="141">
        <f t="shared" si="2"/>
        <v>124796737.19999999</v>
      </c>
      <c r="CR17" s="141">
        <f t="shared" si="2"/>
        <v>83755389.819999993</v>
      </c>
      <c r="CS17" s="141">
        <f t="shared" si="2"/>
        <v>119704443.89000002</v>
      </c>
      <c r="CT17" s="141">
        <f t="shared" si="2"/>
        <v>81672078.989999995</v>
      </c>
      <c r="CU17" s="141">
        <f t="shared" si="2"/>
        <v>1208704344.5</v>
      </c>
      <c r="CV17" s="141">
        <f t="shared" si="2"/>
        <v>94744951.040000007</v>
      </c>
      <c r="CW17" s="141">
        <f t="shared" si="2"/>
        <v>106728060.58</v>
      </c>
      <c r="CX17" s="141">
        <f t="shared" si="2"/>
        <v>183159970.78999999</v>
      </c>
      <c r="CY17" s="141">
        <f t="shared" si="2"/>
        <v>78077361.070000008</v>
      </c>
      <c r="CZ17" s="141">
        <f t="shared" si="2"/>
        <v>177498992.97</v>
      </c>
      <c r="DA17" s="141">
        <f t="shared" si="2"/>
        <v>75675555.529999986</v>
      </c>
      <c r="DB17" s="141">
        <f t="shared" si="2"/>
        <v>60355141.409999996</v>
      </c>
      <c r="DC17" s="141">
        <f t="shared" si="2"/>
        <v>823989176.45999992</v>
      </c>
      <c r="DD17" s="141">
        <f t="shared" si="2"/>
        <v>987582141.79999971</v>
      </c>
      <c r="DE17" s="141">
        <f t="shared" si="2"/>
        <v>119176028.20000003</v>
      </c>
      <c r="DF17" s="141">
        <f t="shared" si="2"/>
        <v>86343954.730000004</v>
      </c>
      <c r="DG17" s="141">
        <f t="shared" si="2"/>
        <v>234422057.86000001</v>
      </c>
      <c r="DH17" s="141">
        <f t="shared" si="2"/>
        <v>216775852.61999997</v>
      </c>
      <c r="DI17" s="141">
        <f t="shared" si="2"/>
        <v>180431188.73999998</v>
      </c>
      <c r="DJ17" s="141">
        <f t="shared" si="2"/>
        <v>258844565.10000002</v>
      </c>
      <c r="DK17" s="141">
        <f t="shared" si="2"/>
        <v>76556165.11999999</v>
      </c>
      <c r="DL17" s="141">
        <f t="shared" si="2"/>
        <v>3963029626.3099995</v>
      </c>
      <c r="DM17" s="141">
        <f t="shared" si="2"/>
        <v>131364530.78000005</v>
      </c>
      <c r="DN17" s="141">
        <f t="shared" si="2"/>
        <v>183148849.76999998</v>
      </c>
      <c r="DO17" s="141">
        <f t="shared" si="2"/>
        <v>152889439.86000001</v>
      </c>
      <c r="DP17" s="141">
        <f t="shared" si="2"/>
        <v>177534542.02999997</v>
      </c>
      <c r="DQ17" s="141">
        <f t="shared" si="2"/>
        <v>119322330.69000003</v>
      </c>
      <c r="DR17" s="141">
        <f t="shared" si="2"/>
        <v>273683733.19</v>
      </c>
      <c r="DS17" s="141">
        <f t="shared" si="2"/>
        <v>162347121.56</v>
      </c>
      <c r="DT17" s="141">
        <f t="shared" si="2"/>
        <v>269348086.16000003</v>
      </c>
      <c r="DU17" s="141">
        <f t="shared" si="2"/>
        <v>1136096525.2199998</v>
      </c>
      <c r="DV17" s="141">
        <f t="shared" si="2"/>
        <v>153395112.92000002</v>
      </c>
      <c r="DW17" s="141">
        <f t="shared" si="2"/>
        <v>412279200.15000004</v>
      </c>
      <c r="DX17" s="141">
        <f t="shared" si="2"/>
        <v>481060691.29999995</v>
      </c>
      <c r="DY17" s="141">
        <f t="shared" si="2"/>
        <v>131143966.55000001</v>
      </c>
      <c r="DZ17" s="141">
        <f t="shared" si="2"/>
        <v>251126116.29000002</v>
      </c>
      <c r="EA17" s="141">
        <f t="shared" si="2"/>
        <v>224240143.31</v>
      </c>
      <c r="EB17" s="141">
        <f t="shared" si="2"/>
        <v>67867849.120000005</v>
      </c>
      <c r="EC17" s="141">
        <f t="shared" ref="EC17:GN17" si="3">SUM(EC5:EC16)</f>
        <v>113918748.52</v>
      </c>
      <c r="ED17" s="141">
        <f t="shared" si="3"/>
        <v>112492622.66999997</v>
      </c>
      <c r="EE17" s="141">
        <f t="shared" si="3"/>
        <v>240155200.84999999</v>
      </c>
      <c r="EF17" s="141">
        <f t="shared" si="3"/>
        <v>1045656576.7200001</v>
      </c>
      <c r="EG17" s="141">
        <f t="shared" si="3"/>
        <v>804220372.20999992</v>
      </c>
      <c r="EH17" s="141">
        <f t="shared" si="3"/>
        <v>112808071.70999998</v>
      </c>
      <c r="EI17" s="141">
        <f t="shared" si="3"/>
        <v>123699022.73000003</v>
      </c>
      <c r="EJ17" s="141">
        <f t="shared" si="3"/>
        <v>125731812.44000001</v>
      </c>
      <c r="EK17" s="141">
        <f t="shared" si="3"/>
        <v>171386672.90000004</v>
      </c>
      <c r="EL17" s="141">
        <f t="shared" si="3"/>
        <v>234723424.32000002</v>
      </c>
      <c r="EM17" s="141">
        <f t="shared" si="3"/>
        <v>77128546.829999998</v>
      </c>
      <c r="EN17" s="141">
        <f t="shared" si="3"/>
        <v>111651756.88000001</v>
      </c>
      <c r="EO17" s="141">
        <f t="shared" si="3"/>
        <v>2523302663.9400001</v>
      </c>
      <c r="EP17" s="141">
        <f t="shared" si="3"/>
        <v>99580614.590000004</v>
      </c>
      <c r="EQ17" s="141">
        <f t="shared" si="3"/>
        <v>109039849.63000001</v>
      </c>
      <c r="ER17" s="141">
        <f t="shared" si="3"/>
        <v>128731100.06999996</v>
      </c>
      <c r="ES17" s="141">
        <f t="shared" si="3"/>
        <v>78335645.709999979</v>
      </c>
      <c r="ET17" s="141">
        <f t="shared" si="3"/>
        <v>70794849.489999995</v>
      </c>
      <c r="EU17" s="141">
        <f t="shared" si="3"/>
        <v>197338495.88</v>
      </c>
      <c r="EV17" s="141">
        <f t="shared" si="3"/>
        <v>157290224.11000001</v>
      </c>
      <c r="EW17" s="141">
        <f t="shared" si="3"/>
        <v>106460824.55000001</v>
      </c>
      <c r="EX17" s="141">
        <f t="shared" si="3"/>
        <v>1187137545.2500002</v>
      </c>
      <c r="EY17" s="141">
        <f t="shared" si="3"/>
        <v>58673619.669999994</v>
      </c>
      <c r="EZ17" s="141">
        <f t="shared" si="3"/>
        <v>101531130.96000001</v>
      </c>
      <c r="FA17" s="141">
        <f t="shared" si="3"/>
        <v>149450609.63</v>
      </c>
      <c r="FB17" s="141">
        <f t="shared" si="3"/>
        <v>199583729.05000004</v>
      </c>
      <c r="FC17" s="141">
        <f t="shared" si="3"/>
        <v>199163065.43999994</v>
      </c>
      <c r="FD17" s="141">
        <f t="shared" si="3"/>
        <v>135249795.13</v>
      </c>
      <c r="FE17" s="141">
        <f t="shared" si="3"/>
        <v>105873218.64999999</v>
      </c>
      <c r="FF17" s="141">
        <f t="shared" si="3"/>
        <v>79433905.909999996</v>
      </c>
      <c r="FG17" s="141">
        <f t="shared" si="3"/>
        <v>86404034.109999985</v>
      </c>
      <c r="FH17" s="141">
        <f t="shared" si="3"/>
        <v>73345823.159999982</v>
      </c>
      <c r="FI17" s="141">
        <f t="shared" si="3"/>
        <v>62278194.279999986</v>
      </c>
      <c r="FJ17" s="141">
        <f t="shared" si="3"/>
        <v>719990394.6400001</v>
      </c>
      <c r="FK17" s="141">
        <f t="shared" si="3"/>
        <v>95031506.00999999</v>
      </c>
      <c r="FL17" s="141">
        <f t="shared" si="3"/>
        <v>76935677.349999994</v>
      </c>
      <c r="FM17" s="141">
        <f t="shared" si="3"/>
        <v>84826630.889999986</v>
      </c>
      <c r="FN17" s="141">
        <f t="shared" si="3"/>
        <v>159172487.46000001</v>
      </c>
      <c r="FO17" s="141">
        <f t="shared" si="3"/>
        <v>127507129.68000001</v>
      </c>
      <c r="FP17" s="141">
        <f t="shared" si="3"/>
        <v>47271859.799999997</v>
      </c>
      <c r="FQ17" s="141">
        <f t="shared" si="3"/>
        <v>26782557.199999999</v>
      </c>
      <c r="FR17" s="141">
        <f t="shared" si="3"/>
        <v>2392554154.6599994</v>
      </c>
      <c r="FS17" s="141">
        <f t="shared" si="3"/>
        <v>121148178.87</v>
      </c>
      <c r="FT17" s="141">
        <f t="shared" si="3"/>
        <v>160037767.44</v>
      </c>
      <c r="FU17" s="141">
        <f t="shared" si="3"/>
        <v>132359916.51000001</v>
      </c>
      <c r="FV17" s="141">
        <f t="shared" si="3"/>
        <v>205805420.23000002</v>
      </c>
      <c r="FW17" s="141">
        <f t="shared" si="3"/>
        <v>87651343.349999994</v>
      </c>
      <c r="FX17" s="141">
        <f t="shared" si="3"/>
        <v>243954773.77000001</v>
      </c>
      <c r="FY17" s="141">
        <f t="shared" si="3"/>
        <v>149199592.03999999</v>
      </c>
      <c r="FZ17" s="141">
        <f t="shared" si="3"/>
        <v>161507752.00999996</v>
      </c>
      <c r="GA17" s="141">
        <f t="shared" si="3"/>
        <v>125380887.53000003</v>
      </c>
      <c r="GB17" s="141">
        <f t="shared" si="3"/>
        <v>239439381.94999999</v>
      </c>
      <c r="GC17" s="141">
        <f t="shared" si="3"/>
        <v>106357757.66</v>
      </c>
      <c r="GD17" s="141">
        <f t="shared" si="3"/>
        <v>98042117.649999991</v>
      </c>
      <c r="GE17" s="141">
        <f t="shared" si="3"/>
        <v>71198787.159999996</v>
      </c>
      <c r="GF17" s="141">
        <f t="shared" si="3"/>
        <v>1062658534.6</v>
      </c>
      <c r="GG17" s="141">
        <f t="shared" si="3"/>
        <v>80012712.730000004</v>
      </c>
      <c r="GH17" s="141">
        <f t="shared" si="3"/>
        <v>87333074.789999992</v>
      </c>
      <c r="GI17" s="141">
        <f t="shared" si="3"/>
        <v>263710657.9000001</v>
      </c>
      <c r="GJ17" s="141">
        <f t="shared" si="3"/>
        <v>99275590.340000033</v>
      </c>
      <c r="GK17" s="141">
        <f t="shared" si="3"/>
        <v>91098035.849999994</v>
      </c>
      <c r="GL17" s="141">
        <f t="shared" si="3"/>
        <v>87315961.400000006</v>
      </c>
      <c r="GM17" s="141">
        <f t="shared" si="3"/>
        <v>254756807.16</v>
      </c>
      <c r="GN17" s="141">
        <f t="shared" si="3"/>
        <v>75425198.299999997</v>
      </c>
      <c r="GO17" s="141">
        <f t="shared" ref="GO17:IZ17" si="4">SUM(GO5:GO16)</f>
        <v>54906732.219999999</v>
      </c>
      <c r="GP17" s="141">
        <f t="shared" si="4"/>
        <v>42855321.939999998</v>
      </c>
      <c r="GQ17" s="141">
        <f t="shared" si="4"/>
        <v>43215421.74000001</v>
      </c>
      <c r="GR17" s="141">
        <f t="shared" si="4"/>
        <v>735568920.83999991</v>
      </c>
      <c r="GS17" s="141">
        <f t="shared" si="4"/>
        <v>136715547.66</v>
      </c>
      <c r="GT17" s="141">
        <f t="shared" si="4"/>
        <v>75241644.12999998</v>
      </c>
      <c r="GU17" s="141">
        <f t="shared" si="4"/>
        <v>177150682.22000003</v>
      </c>
      <c r="GV17" s="141">
        <f t="shared" si="4"/>
        <v>36709263.919999994</v>
      </c>
      <c r="GW17" s="141">
        <f t="shared" si="4"/>
        <v>130159316.13</v>
      </c>
      <c r="GX17" s="141">
        <f t="shared" si="4"/>
        <v>117811169.91</v>
      </c>
      <c r="GY17" s="141">
        <f t="shared" si="4"/>
        <v>62094096.709999993</v>
      </c>
      <c r="GZ17" s="141">
        <f t="shared" si="4"/>
        <v>694252136.97000003</v>
      </c>
      <c r="HA17" s="141">
        <f t="shared" si="4"/>
        <v>57164251.230000004</v>
      </c>
      <c r="HB17" s="141">
        <f t="shared" si="4"/>
        <v>132073115.72</v>
      </c>
      <c r="HC17" s="141">
        <f t="shared" si="4"/>
        <v>116373599.81999999</v>
      </c>
      <c r="HD17" s="141">
        <f t="shared" si="4"/>
        <v>2039544809.8800001</v>
      </c>
      <c r="HE17" s="141">
        <f t="shared" si="4"/>
        <v>183149271.91999999</v>
      </c>
      <c r="HF17" s="141">
        <f t="shared" si="4"/>
        <v>295307086.25999999</v>
      </c>
      <c r="HG17" s="141">
        <f t="shared" si="4"/>
        <v>222779680.56999996</v>
      </c>
      <c r="HH17" s="141">
        <f t="shared" si="4"/>
        <v>189345014.12000003</v>
      </c>
      <c r="HI17" s="141">
        <f t="shared" si="4"/>
        <v>245587089.13000005</v>
      </c>
      <c r="HJ17" s="141">
        <f t="shared" si="4"/>
        <v>50927845.930000007</v>
      </c>
      <c r="HK17" s="141">
        <f t="shared" si="4"/>
        <v>96381101.810000002</v>
      </c>
      <c r="HL17" s="141">
        <f t="shared" si="4"/>
        <v>1260211816.7699997</v>
      </c>
      <c r="HM17" s="141">
        <f t="shared" si="4"/>
        <v>236809618.81999999</v>
      </c>
      <c r="HN17" s="141">
        <f t="shared" si="4"/>
        <v>338642154.19</v>
      </c>
      <c r="HO17" s="141">
        <f t="shared" si="4"/>
        <v>149035482.67000002</v>
      </c>
      <c r="HP17" s="141">
        <f t="shared" si="4"/>
        <v>104553725.21000001</v>
      </c>
      <c r="HQ17" s="141">
        <f t="shared" si="4"/>
        <v>128065994.10000001</v>
      </c>
      <c r="HR17" s="141">
        <f t="shared" si="4"/>
        <v>149701946.07999998</v>
      </c>
      <c r="HS17" s="141">
        <f t="shared" si="4"/>
        <v>86474683.290000007</v>
      </c>
      <c r="HT17" s="141">
        <f t="shared" si="4"/>
        <v>1365821035.5500002</v>
      </c>
      <c r="HU17" s="141">
        <f t="shared" si="4"/>
        <v>461729754.62</v>
      </c>
      <c r="HV17" s="141">
        <f t="shared" si="4"/>
        <v>97199910.190000013</v>
      </c>
      <c r="HW17" s="141">
        <f t="shared" si="4"/>
        <v>75219616.379999995</v>
      </c>
      <c r="HX17" s="141">
        <f t="shared" si="4"/>
        <v>75124319.030000001</v>
      </c>
      <c r="HY17" s="141">
        <f t="shared" si="4"/>
        <v>57093688.090000004</v>
      </c>
      <c r="HZ17" s="141">
        <f t="shared" si="4"/>
        <v>242818847.55999997</v>
      </c>
      <c r="IA17" s="141">
        <f t="shared" si="4"/>
        <v>79305924</v>
      </c>
      <c r="IB17" s="141">
        <f t="shared" si="4"/>
        <v>76992096.430000007</v>
      </c>
      <c r="IC17" s="141">
        <f t="shared" si="4"/>
        <v>82706231.359999999</v>
      </c>
      <c r="ID17" s="141">
        <f t="shared" si="4"/>
        <v>83630029.839999989</v>
      </c>
      <c r="IE17" s="141">
        <f t="shared" si="4"/>
        <v>132078717.48999998</v>
      </c>
      <c r="IF17" s="141">
        <f t="shared" si="4"/>
        <v>37879434.670000002</v>
      </c>
      <c r="IG17" s="141">
        <f t="shared" si="4"/>
        <v>94126033.24999997</v>
      </c>
      <c r="IH17" s="141">
        <f t="shared" si="4"/>
        <v>46718873.949999996</v>
      </c>
      <c r="II17" s="141">
        <f t="shared" si="4"/>
        <v>48157373.740000002</v>
      </c>
      <c r="IJ17" s="141">
        <f t="shared" si="4"/>
        <v>1173576057.1199999</v>
      </c>
      <c r="IK17" s="141">
        <f t="shared" si="4"/>
        <v>463908939.45999998</v>
      </c>
      <c r="IL17" s="141">
        <f t="shared" si="4"/>
        <v>142043228.49000001</v>
      </c>
      <c r="IM17" s="141">
        <f t="shared" si="4"/>
        <v>236986521.24000004</v>
      </c>
      <c r="IN17" s="141">
        <f t="shared" si="4"/>
        <v>331164980.22000003</v>
      </c>
      <c r="IO17" s="141">
        <f t="shared" si="4"/>
        <v>99648016.529999986</v>
      </c>
      <c r="IP17" s="141">
        <f t="shared" si="4"/>
        <v>85463682.25</v>
      </c>
      <c r="IQ17" s="141">
        <f t="shared" si="4"/>
        <v>55784504.000000007</v>
      </c>
      <c r="IR17" s="141">
        <f t="shared" si="4"/>
        <v>68518412.269999996</v>
      </c>
      <c r="IS17" s="141">
        <f t="shared" si="4"/>
        <v>59666352.407000005</v>
      </c>
      <c r="IT17" s="141">
        <f t="shared" si="4"/>
        <v>84545347.170000002</v>
      </c>
      <c r="IU17" s="141">
        <f t="shared" si="4"/>
        <v>1854024194.1400001</v>
      </c>
      <c r="IV17" s="141">
        <f t="shared" si="4"/>
        <v>559042618.94999993</v>
      </c>
      <c r="IW17" s="141">
        <f t="shared" si="4"/>
        <v>200247418.44</v>
      </c>
      <c r="IX17" s="141">
        <f t="shared" si="4"/>
        <v>119992361.95000002</v>
      </c>
      <c r="IY17" s="141">
        <f t="shared" si="4"/>
        <v>100904834.78999999</v>
      </c>
      <c r="IZ17" s="141">
        <f t="shared" si="4"/>
        <v>45911352.530000001</v>
      </c>
      <c r="JA17" s="141">
        <f t="shared" ref="JA17:LL17" si="5">SUM(JA5:JA16)</f>
        <v>75789455.059999987</v>
      </c>
      <c r="JB17" s="141">
        <f t="shared" si="5"/>
        <v>47779345.039999999</v>
      </c>
      <c r="JC17" s="141">
        <f t="shared" si="5"/>
        <v>72301330.420000002</v>
      </c>
      <c r="JD17" s="141">
        <f t="shared" si="5"/>
        <v>96316033.789999992</v>
      </c>
      <c r="JE17" s="141">
        <f t="shared" si="5"/>
        <v>136940242.67999998</v>
      </c>
      <c r="JF17" s="141">
        <f t="shared" si="5"/>
        <v>60536609.699999996</v>
      </c>
      <c r="JG17" s="141">
        <f t="shared" si="5"/>
        <v>980934741.10000002</v>
      </c>
      <c r="JH17" s="141">
        <f t="shared" si="5"/>
        <v>319604922.69999993</v>
      </c>
      <c r="JI17" s="141">
        <f t="shared" si="5"/>
        <v>80262092.830000013</v>
      </c>
      <c r="JJ17" s="141">
        <f t="shared" si="5"/>
        <v>78365480.019999996</v>
      </c>
      <c r="JK17" s="141">
        <f t="shared" si="5"/>
        <v>55995435.810000002</v>
      </c>
      <c r="JL17" s="141">
        <f t="shared" si="5"/>
        <v>62474236.120000005</v>
      </c>
      <c r="JM17" s="141">
        <f t="shared" si="5"/>
        <v>1016523577.4499999</v>
      </c>
      <c r="JN17" s="141">
        <f t="shared" si="5"/>
        <v>60355198.830000013</v>
      </c>
      <c r="JO17" s="141">
        <f t="shared" si="5"/>
        <v>86508423.910000011</v>
      </c>
      <c r="JP17" s="141">
        <f t="shared" si="5"/>
        <v>140635727.69999999</v>
      </c>
      <c r="JQ17" s="141">
        <f t="shared" si="5"/>
        <v>73798750.769999996</v>
      </c>
      <c r="JR17" s="141">
        <f t="shared" si="5"/>
        <v>160176508.19000003</v>
      </c>
      <c r="JS17" s="141">
        <f t="shared" si="5"/>
        <v>54889004.919999987</v>
      </c>
      <c r="JT17" s="141">
        <f t="shared" si="5"/>
        <v>2466634709.9200001</v>
      </c>
      <c r="JU17" s="141">
        <f t="shared" si="5"/>
        <v>644421865.15999997</v>
      </c>
      <c r="JV17" s="141">
        <f t="shared" si="5"/>
        <v>84475804.276999995</v>
      </c>
      <c r="JW17" s="141">
        <f t="shared" si="5"/>
        <v>52874291.149999999</v>
      </c>
      <c r="JX17" s="141">
        <f t="shared" si="5"/>
        <v>141251558.12</v>
      </c>
      <c r="JY17" s="141">
        <f t="shared" si="5"/>
        <v>51692617.170000002</v>
      </c>
      <c r="JZ17" s="141">
        <f t="shared" si="5"/>
        <v>291292223.80000001</v>
      </c>
      <c r="KA17" s="141">
        <f t="shared" si="5"/>
        <v>174777708.25</v>
      </c>
      <c r="KB17" s="141">
        <f t="shared" si="5"/>
        <v>91023309.340000004</v>
      </c>
      <c r="KC17" s="141">
        <f t="shared" si="5"/>
        <v>128870272.67</v>
      </c>
      <c r="KD17" s="141">
        <f t="shared" si="5"/>
        <v>114792288.06999999</v>
      </c>
      <c r="KE17" s="141">
        <f t="shared" si="5"/>
        <v>106954283.63000003</v>
      </c>
      <c r="KF17" s="141">
        <f t="shared" si="5"/>
        <v>48870664.759999998</v>
      </c>
      <c r="KG17" s="141">
        <f t="shared" si="5"/>
        <v>31129093.91</v>
      </c>
      <c r="KH17" s="141">
        <f t="shared" si="5"/>
        <v>71233120.040000007</v>
      </c>
      <c r="KI17" s="141">
        <f t="shared" si="5"/>
        <v>45162505.150000013</v>
      </c>
      <c r="KJ17" s="141">
        <f t="shared" si="5"/>
        <v>2107882318.27</v>
      </c>
      <c r="KK17" s="141">
        <f t="shared" si="5"/>
        <v>298408340.24000001</v>
      </c>
      <c r="KL17" s="141">
        <f t="shared" si="5"/>
        <v>127393622.91999999</v>
      </c>
      <c r="KM17" s="141">
        <f t="shared" si="5"/>
        <v>154414823.07000002</v>
      </c>
      <c r="KN17" s="141">
        <f t="shared" si="5"/>
        <v>150084866.00999999</v>
      </c>
      <c r="KO17" s="141">
        <f t="shared" si="5"/>
        <v>149251462.05000001</v>
      </c>
      <c r="KP17" s="141">
        <f t="shared" si="5"/>
        <v>417549780.92999989</v>
      </c>
      <c r="KQ17" s="141">
        <f t="shared" si="5"/>
        <v>114755278.98999999</v>
      </c>
      <c r="KR17" s="141">
        <f t="shared" si="5"/>
        <v>88825084.150000006</v>
      </c>
      <c r="KS17" s="141">
        <f t="shared" si="5"/>
        <v>788877540.04999995</v>
      </c>
      <c r="KT17" s="141">
        <f t="shared" si="5"/>
        <v>106069288.25999999</v>
      </c>
      <c r="KU17" s="141">
        <f t="shared" si="5"/>
        <v>130639985.26000002</v>
      </c>
      <c r="KV17" s="141">
        <f t="shared" si="5"/>
        <v>364500315.60000008</v>
      </c>
      <c r="KW17" s="141">
        <f t="shared" si="5"/>
        <v>98999625.480000004</v>
      </c>
      <c r="KX17" s="141">
        <f t="shared" si="5"/>
        <v>152834774.68000001</v>
      </c>
      <c r="KY17" s="141">
        <f t="shared" si="5"/>
        <v>1168581510.6099999</v>
      </c>
      <c r="KZ17" s="141">
        <f t="shared" si="5"/>
        <v>172688870.77999997</v>
      </c>
      <c r="LA17" s="141">
        <f t="shared" si="5"/>
        <v>1062085827.5999999</v>
      </c>
      <c r="LB17" s="141">
        <f t="shared" si="5"/>
        <v>99180651.769999981</v>
      </c>
      <c r="LC17" s="141">
        <f t="shared" si="5"/>
        <v>72365775.189999998</v>
      </c>
      <c r="LD17" s="141">
        <f t="shared" si="5"/>
        <v>236928332.58999997</v>
      </c>
      <c r="LE17" s="141">
        <f t="shared" si="5"/>
        <v>194055936.04999998</v>
      </c>
      <c r="LF17" s="141">
        <f t="shared" si="5"/>
        <v>127994909.07000001</v>
      </c>
      <c r="LG17" s="141">
        <f t="shared" si="5"/>
        <v>132743743.42</v>
      </c>
      <c r="LH17" s="141">
        <f t="shared" si="5"/>
        <v>106846992.34</v>
      </c>
      <c r="LI17" s="141">
        <f t="shared" si="5"/>
        <v>2442797061.9399996</v>
      </c>
      <c r="LJ17" s="141">
        <f t="shared" si="5"/>
        <v>409352963.41999996</v>
      </c>
      <c r="LK17" s="141">
        <f t="shared" si="5"/>
        <v>784635938.25000012</v>
      </c>
      <c r="LL17" s="141">
        <f t="shared" si="5"/>
        <v>534690202.34999996</v>
      </c>
      <c r="LM17" s="141">
        <f t="shared" ref="LM17:NX17" si="6">SUM(LM5:LM16)</f>
        <v>108284056.09</v>
      </c>
      <c r="LN17" s="141">
        <f t="shared" si="6"/>
        <v>117344372.56</v>
      </c>
      <c r="LO17" s="141">
        <f t="shared" si="6"/>
        <v>63467110.659999996</v>
      </c>
      <c r="LP17" s="141">
        <f t="shared" si="6"/>
        <v>124355013.71999997</v>
      </c>
      <c r="LQ17" s="141">
        <f t="shared" si="6"/>
        <v>80245638.309999987</v>
      </c>
      <c r="LR17" s="141">
        <f t="shared" si="6"/>
        <v>158549399.27000004</v>
      </c>
      <c r="LS17" s="141">
        <f t="shared" si="6"/>
        <v>53584686.729999989</v>
      </c>
      <c r="LT17" s="141">
        <f t="shared" si="6"/>
        <v>623901776.30999994</v>
      </c>
      <c r="LU17" s="141">
        <f t="shared" si="6"/>
        <v>154690671.97</v>
      </c>
      <c r="LV17" s="141">
        <f t="shared" si="6"/>
        <v>75294058.909999996</v>
      </c>
      <c r="LW17" s="141">
        <f t="shared" si="6"/>
        <v>1890390693.48</v>
      </c>
      <c r="LX17" s="141">
        <f t="shared" si="6"/>
        <v>923684446.80999994</v>
      </c>
      <c r="LY17" s="141">
        <f t="shared" si="6"/>
        <v>1986414248.9799998</v>
      </c>
      <c r="LZ17" s="141">
        <f t="shared" si="6"/>
        <v>485455789.54000008</v>
      </c>
      <c r="MA17" s="141">
        <f t="shared" si="6"/>
        <v>246555521.39999998</v>
      </c>
      <c r="MB17" s="141">
        <f t="shared" si="6"/>
        <v>245302982.40000007</v>
      </c>
      <c r="MC17" s="141">
        <f t="shared" si="6"/>
        <v>163126906.25000006</v>
      </c>
      <c r="MD17" s="141">
        <f t="shared" si="6"/>
        <v>171867721.45999998</v>
      </c>
      <c r="ME17" s="141">
        <f t="shared" si="6"/>
        <v>170505408.64000005</v>
      </c>
      <c r="MF17" s="141">
        <f t="shared" si="6"/>
        <v>221347980.54000002</v>
      </c>
      <c r="MG17" s="141">
        <f t="shared" si="6"/>
        <v>317228076.94999993</v>
      </c>
      <c r="MH17" s="141">
        <f t="shared" si="6"/>
        <v>184241169.35999998</v>
      </c>
      <c r="MI17" s="141">
        <f t="shared" si="6"/>
        <v>4218372538.559999</v>
      </c>
      <c r="MJ17" s="141">
        <f t="shared" si="6"/>
        <v>125820777.02000003</v>
      </c>
      <c r="MK17" s="141">
        <f t="shared" si="6"/>
        <v>72749393.029999986</v>
      </c>
      <c r="ML17" s="141">
        <f t="shared" si="6"/>
        <v>69657551.030000001</v>
      </c>
      <c r="MM17" s="141">
        <f t="shared" si="6"/>
        <v>66683610.999999993</v>
      </c>
      <c r="MN17" s="141">
        <f t="shared" si="6"/>
        <v>121692738.53999999</v>
      </c>
      <c r="MO17" s="141">
        <f t="shared" si="6"/>
        <v>94084137.270000011</v>
      </c>
      <c r="MP17" s="141">
        <f t="shared" si="6"/>
        <v>79722058.909999996</v>
      </c>
      <c r="MQ17" s="141">
        <f t="shared" si="6"/>
        <v>147147449.64999998</v>
      </c>
      <c r="MR17" s="141">
        <f t="shared" si="6"/>
        <v>84264903.279999986</v>
      </c>
      <c r="MS17" s="141">
        <f t="shared" si="6"/>
        <v>92810320.349999994</v>
      </c>
      <c r="MT17" s="141">
        <f t="shared" si="6"/>
        <v>73801724.720000014</v>
      </c>
      <c r="MU17" s="141">
        <f t="shared" si="6"/>
        <v>2758977255.1999998</v>
      </c>
      <c r="MV17" s="141">
        <f t="shared" si="6"/>
        <v>88326444.489999995</v>
      </c>
      <c r="MW17" s="141">
        <f t="shared" si="6"/>
        <v>125751841.69</v>
      </c>
      <c r="MX17" s="141">
        <f t="shared" si="6"/>
        <v>192741433.04999998</v>
      </c>
      <c r="MY17" s="141">
        <f t="shared" si="6"/>
        <v>189698440.00999999</v>
      </c>
      <c r="MZ17" s="141">
        <f t="shared" si="6"/>
        <v>105498065.74999999</v>
      </c>
      <c r="NA17" s="141">
        <f t="shared" si="6"/>
        <v>270457936.87</v>
      </c>
      <c r="NB17" s="141">
        <f t="shared" si="6"/>
        <v>205102516</v>
      </c>
      <c r="NC17" s="141">
        <f t="shared" si="6"/>
        <v>149620327.68000001</v>
      </c>
      <c r="ND17" s="141">
        <f t="shared" si="6"/>
        <v>43917407.480000012</v>
      </c>
      <c r="NE17" s="141">
        <f t="shared" si="6"/>
        <v>49464493.63000001</v>
      </c>
      <c r="NF17" s="141">
        <f t="shared" si="6"/>
        <v>4029202837.9900002</v>
      </c>
      <c r="NG17" s="141">
        <f t="shared" si="6"/>
        <v>413663806.13999999</v>
      </c>
      <c r="NH17" s="141">
        <f t="shared" si="6"/>
        <v>73396057.600000009</v>
      </c>
      <c r="NI17" s="141">
        <f t="shared" si="6"/>
        <v>1146157743.51</v>
      </c>
      <c r="NJ17" s="141">
        <f t="shared" si="6"/>
        <v>104510439.20999999</v>
      </c>
      <c r="NK17" s="141">
        <f t="shared" si="6"/>
        <v>231407269.34</v>
      </c>
      <c r="NL17" s="141">
        <f t="shared" si="6"/>
        <v>564035903.25999987</v>
      </c>
      <c r="NM17" s="141">
        <f t="shared" si="6"/>
        <v>426726256.12000006</v>
      </c>
      <c r="NN17" s="141">
        <f t="shared" si="6"/>
        <v>41050033.849999994</v>
      </c>
      <c r="NO17" s="141">
        <f t="shared" si="6"/>
        <v>163370511.48000002</v>
      </c>
      <c r="NP17" s="141">
        <f t="shared" si="6"/>
        <v>147073657.06999999</v>
      </c>
      <c r="NQ17" s="141">
        <f t="shared" si="6"/>
        <v>91358675.109999999</v>
      </c>
      <c r="NR17" s="141">
        <f t="shared" si="6"/>
        <v>957793939.1400001</v>
      </c>
      <c r="NS17" s="141">
        <f t="shared" si="6"/>
        <v>84503365.50999999</v>
      </c>
      <c r="NT17" s="141">
        <f t="shared" si="6"/>
        <v>105763035.19999996</v>
      </c>
      <c r="NU17" s="141">
        <f t="shared" si="6"/>
        <v>87862243.299999997</v>
      </c>
      <c r="NV17" s="141">
        <f t="shared" si="6"/>
        <v>83076064.459999993</v>
      </c>
      <c r="NW17" s="141">
        <f t="shared" si="6"/>
        <v>30117982.099999998</v>
      </c>
      <c r="NX17" s="141">
        <f t="shared" si="6"/>
        <v>52858898.779999994</v>
      </c>
      <c r="NY17" s="141">
        <f t="shared" ref="NY17:QJ17" si="7">SUM(NY5:NY16)</f>
        <v>2605189350.2200007</v>
      </c>
      <c r="NZ17" s="141">
        <f t="shared" si="7"/>
        <v>464149939.77000004</v>
      </c>
      <c r="OA17" s="141">
        <f t="shared" si="7"/>
        <v>122015379.94</v>
      </c>
      <c r="OB17" s="141">
        <f t="shared" si="7"/>
        <v>105665331.33</v>
      </c>
      <c r="OC17" s="141">
        <f t="shared" si="7"/>
        <v>85779170.750000015</v>
      </c>
      <c r="OD17" s="141">
        <f t="shared" si="7"/>
        <v>139047016.93000004</v>
      </c>
      <c r="OE17" s="141">
        <f t="shared" si="7"/>
        <v>61891571.280000001</v>
      </c>
      <c r="OF17" s="141">
        <f t="shared" si="7"/>
        <v>1833187506.7799997</v>
      </c>
      <c r="OG17" s="141">
        <f t="shared" si="7"/>
        <v>404631342.24999988</v>
      </c>
      <c r="OH17" s="141">
        <f t="shared" si="7"/>
        <v>145076212.28000003</v>
      </c>
      <c r="OI17" s="141">
        <f t="shared" si="7"/>
        <v>603969602.70999992</v>
      </c>
      <c r="OJ17" s="141">
        <f t="shared" si="7"/>
        <v>135250281.10000002</v>
      </c>
      <c r="OK17" s="141">
        <f t="shared" si="7"/>
        <v>145312813.03999999</v>
      </c>
      <c r="OL17" s="141">
        <f t="shared" si="7"/>
        <v>206003843.32999998</v>
      </c>
      <c r="OM17" s="141">
        <f t="shared" si="7"/>
        <v>74873739.13000001</v>
      </c>
      <c r="ON17" s="141">
        <f t="shared" si="7"/>
        <v>87600652.320000008</v>
      </c>
      <c r="OO17" s="141">
        <f t="shared" si="7"/>
        <v>1594708504.5999999</v>
      </c>
      <c r="OP17" s="141">
        <f t="shared" si="7"/>
        <v>366247007.04000002</v>
      </c>
      <c r="OQ17" s="141">
        <f t="shared" si="7"/>
        <v>778800547.71000004</v>
      </c>
      <c r="OR17" s="141">
        <f t="shared" si="7"/>
        <v>199683292.85999995</v>
      </c>
      <c r="OS17" s="141">
        <f t="shared" si="7"/>
        <v>134051989.81999998</v>
      </c>
      <c r="OT17" s="141">
        <f t="shared" si="7"/>
        <v>72624610.000000015</v>
      </c>
      <c r="OU17" s="141">
        <f t="shared" si="7"/>
        <v>959118946.13000011</v>
      </c>
      <c r="OV17" s="141">
        <f t="shared" si="7"/>
        <v>81555384.409999996</v>
      </c>
      <c r="OW17" s="141">
        <f t="shared" si="7"/>
        <v>104827201.45</v>
      </c>
      <c r="OX17" s="141">
        <f t="shared" si="7"/>
        <v>155075506.54999995</v>
      </c>
      <c r="OY17" s="141">
        <f t="shared" si="7"/>
        <v>170247802.49999997</v>
      </c>
      <c r="OZ17" s="141">
        <f t="shared" si="7"/>
        <v>450670962.67000002</v>
      </c>
      <c r="PA17" s="141">
        <f t="shared" si="7"/>
        <v>106504863.36000001</v>
      </c>
      <c r="PB17" s="141">
        <f t="shared" si="7"/>
        <v>57369844.579999991</v>
      </c>
      <c r="PC17" s="141">
        <f t="shared" si="7"/>
        <v>72753534.63000001</v>
      </c>
      <c r="PD17" s="141">
        <f t="shared" si="7"/>
        <v>1242799659.45</v>
      </c>
      <c r="PE17" s="141">
        <f t="shared" si="7"/>
        <v>81949656.860000014</v>
      </c>
      <c r="PF17" s="141">
        <f t="shared" si="7"/>
        <v>223537953.13</v>
      </c>
      <c r="PG17" s="141">
        <f t="shared" si="7"/>
        <v>53738692.629999995</v>
      </c>
      <c r="PH17" s="141">
        <f t="shared" si="7"/>
        <v>145614560.37</v>
      </c>
      <c r="PI17" s="141">
        <f t="shared" si="7"/>
        <v>261595535.44999996</v>
      </c>
      <c r="PJ17" s="141">
        <f t="shared" si="7"/>
        <v>95155922.210000008</v>
      </c>
      <c r="PK17" s="141">
        <f t="shared" si="7"/>
        <v>82237902.290000021</v>
      </c>
      <c r="PL17" s="141">
        <f t="shared" si="7"/>
        <v>127681796.87</v>
      </c>
      <c r="PM17" s="141">
        <f t="shared" si="7"/>
        <v>117794759.42000002</v>
      </c>
      <c r="PN17" s="141">
        <f t="shared" si="7"/>
        <v>153938862.19</v>
      </c>
      <c r="PO17" s="141">
        <f t="shared" si="7"/>
        <v>228247430.79000002</v>
      </c>
      <c r="PP17" s="141">
        <f t="shared" si="7"/>
        <v>73685812.359999999</v>
      </c>
      <c r="PQ17" s="141">
        <f t="shared" si="7"/>
        <v>388371801.15000004</v>
      </c>
      <c r="PR17" s="141">
        <f t="shared" si="7"/>
        <v>72913552.780000031</v>
      </c>
      <c r="PS17" s="141">
        <f t="shared" si="7"/>
        <v>51695175.150000013</v>
      </c>
      <c r="PT17" s="141">
        <f t="shared" si="7"/>
        <v>66651582.800000004</v>
      </c>
      <c r="PU17" s="141">
        <f t="shared" si="7"/>
        <v>59976591.649999999</v>
      </c>
      <c r="PV17" s="141">
        <f t="shared" si="7"/>
        <v>3443683188.8900003</v>
      </c>
      <c r="PW17" s="141">
        <f t="shared" si="7"/>
        <v>94096227.069999993</v>
      </c>
      <c r="PX17" s="141">
        <f t="shared" si="7"/>
        <v>88867774.020000011</v>
      </c>
      <c r="PY17" s="141">
        <f t="shared" si="7"/>
        <v>169539239.95999998</v>
      </c>
      <c r="PZ17" s="141">
        <f t="shared" si="7"/>
        <v>757017410.18000007</v>
      </c>
      <c r="QA17" s="141">
        <f t="shared" si="7"/>
        <v>126440215.44</v>
      </c>
      <c r="QB17" s="141">
        <f t="shared" si="7"/>
        <v>207468934.79000005</v>
      </c>
      <c r="QC17" s="141">
        <f t="shared" si="7"/>
        <v>101180671.28999999</v>
      </c>
      <c r="QD17" s="141">
        <f t="shared" si="7"/>
        <v>295560048.41000003</v>
      </c>
      <c r="QE17" s="141">
        <f t="shared" si="7"/>
        <v>68033244.260000005</v>
      </c>
      <c r="QF17" s="141">
        <f t="shared" si="7"/>
        <v>326250506.63999999</v>
      </c>
      <c r="QG17" s="141">
        <f t="shared" si="7"/>
        <v>88606979.799999997</v>
      </c>
      <c r="QH17" s="141">
        <f t="shared" si="7"/>
        <v>95141972.599999994</v>
      </c>
      <c r="QI17" s="141">
        <f t="shared" si="7"/>
        <v>139436242.02999994</v>
      </c>
      <c r="QJ17" s="141">
        <f t="shared" si="7"/>
        <v>161891123.65999997</v>
      </c>
      <c r="QK17" s="141">
        <f t="shared" ref="QK17:SV17" si="8">SUM(QK5:QK16)</f>
        <v>182715653.79000002</v>
      </c>
      <c r="QL17" s="141">
        <f t="shared" si="8"/>
        <v>89856602.769999996</v>
      </c>
      <c r="QM17" s="141">
        <f t="shared" si="8"/>
        <v>93864910.570000008</v>
      </c>
      <c r="QN17" s="141">
        <f t="shared" si="8"/>
        <v>66727274.969999991</v>
      </c>
      <c r="QO17" s="141">
        <f t="shared" si="8"/>
        <v>271467797.50000006</v>
      </c>
      <c r="QP17" s="141">
        <f t="shared" si="8"/>
        <v>399430245.38999999</v>
      </c>
      <c r="QQ17" s="141">
        <f t="shared" si="8"/>
        <v>69641040.13000001</v>
      </c>
      <c r="QR17" s="141">
        <f t="shared" si="8"/>
        <v>36560800.130000003</v>
      </c>
      <c r="QS17" s="141">
        <f t="shared" si="8"/>
        <v>43234805.520000003</v>
      </c>
      <c r="QT17" s="141">
        <f t="shared" si="8"/>
        <v>64648979.019999996</v>
      </c>
      <c r="QU17" s="141">
        <f t="shared" si="8"/>
        <v>40805731.160000004</v>
      </c>
      <c r="QV17" s="141">
        <f t="shared" si="8"/>
        <v>1640971363.3500001</v>
      </c>
      <c r="QW17" s="141">
        <f t="shared" si="8"/>
        <v>73614781.349999994</v>
      </c>
      <c r="QX17" s="141">
        <f t="shared" si="8"/>
        <v>242593952.05999994</v>
      </c>
      <c r="QY17" s="141">
        <f t="shared" si="8"/>
        <v>121660566.31</v>
      </c>
      <c r="QZ17" s="141">
        <f t="shared" si="8"/>
        <v>152300716.91</v>
      </c>
      <c r="RA17" s="141">
        <f t="shared" si="8"/>
        <v>312650732.89000005</v>
      </c>
      <c r="RB17" s="141">
        <f t="shared" si="8"/>
        <v>98239229.769999966</v>
      </c>
      <c r="RC17" s="141">
        <f t="shared" si="8"/>
        <v>217325167.74000004</v>
      </c>
      <c r="RD17" s="141">
        <f t="shared" si="8"/>
        <v>246360698.74000001</v>
      </c>
      <c r="RE17" s="141">
        <f t="shared" si="8"/>
        <v>83335288.089999989</v>
      </c>
      <c r="RF17" s="141">
        <f t="shared" si="8"/>
        <v>80256446.310000002</v>
      </c>
      <c r="RG17" s="141">
        <f t="shared" si="8"/>
        <v>64089014.910000004</v>
      </c>
      <c r="RH17" s="141">
        <f t="shared" si="8"/>
        <v>52873098.380000003</v>
      </c>
      <c r="RI17" s="141">
        <f t="shared" si="8"/>
        <v>2368435442.1300001</v>
      </c>
      <c r="RJ17" s="141">
        <f t="shared" si="8"/>
        <v>256470651.81999999</v>
      </c>
      <c r="RK17" s="141">
        <f t="shared" si="8"/>
        <v>118912729.14</v>
      </c>
      <c r="RL17" s="141">
        <f t="shared" si="8"/>
        <v>145120016.39999998</v>
      </c>
      <c r="RM17" s="141">
        <f t="shared" si="8"/>
        <v>134688513.97</v>
      </c>
      <c r="RN17" s="141">
        <f t="shared" si="8"/>
        <v>152696939.24000001</v>
      </c>
      <c r="RO17" s="141">
        <f t="shared" si="8"/>
        <v>294980586.86999989</v>
      </c>
      <c r="RP17" s="141">
        <f t="shared" si="8"/>
        <v>107586060.53000002</v>
      </c>
      <c r="RQ17" s="141">
        <f t="shared" si="8"/>
        <v>147909675.12</v>
      </c>
      <c r="RR17" s="141">
        <f t="shared" si="8"/>
        <v>261139777.93999997</v>
      </c>
      <c r="RS17" s="141">
        <f t="shared" si="8"/>
        <v>356435747.88999999</v>
      </c>
      <c r="RT17" s="141">
        <f t="shared" si="8"/>
        <v>64402776.139999993</v>
      </c>
      <c r="RU17" s="141">
        <f t="shared" si="8"/>
        <v>75071654.019999996</v>
      </c>
      <c r="RV17" s="141">
        <f t="shared" si="8"/>
        <v>139825116.14000002</v>
      </c>
      <c r="RW17" s="141">
        <f t="shared" si="8"/>
        <v>69184857.849999994</v>
      </c>
      <c r="RX17" s="141">
        <f t="shared" si="8"/>
        <v>90477208.159999996</v>
      </c>
      <c r="RY17" s="141">
        <f t="shared" si="8"/>
        <v>96420056.25999999</v>
      </c>
      <c r="RZ17" s="141">
        <f t="shared" si="8"/>
        <v>66324953.760000005</v>
      </c>
      <c r="SA17" s="141">
        <f t="shared" si="8"/>
        <v>50110574.18999999</v>
      </c>
      <c r="SB17" s="141">
        <f t="shared" si="8"/>
        <v>55379863.439999998</v>
      </c>
      <c r="SC17" s="141">
        <f t="shared" si="8"/>
        <v>827670732.13999999</v>
      </c>
      <c r="SD17" s="141">
        <f t="shared" si="8"/>
        <v>98017678.090000004</v>
      </c>
      <c r="SE17" s="141">
        <f t="shared" si="8"/>
        <v>95939500.160000011</v>
      </c>
      <c r="SF17" s="141">
        <f t="shared" si="8"/>
        <v>88867902.359999999</v>
      </c>
      <c r="SG17" s="141">
        <f t="shared" si="8"/>
        <v>60492379.269999988</v>
      </c>
      <c r="SH17" s="141">
        <f t="shared" si="8"/>
        <v>107588072.37999998</v>
      </c>
      <c r="SI17" s="141">
        <f t="shared" si="8"/>
        <v>136251587.71999997</v>
      </c>
      <c r="SJ17" s="141">
        <f t="shared" si="8"/>
        <v>199178777.81000003</v>
      </c>
      <c r="SK17" s="141">
        <f t="shared" si="8"/>
        <v>107544480.08000003</v>
      </c>
      <c r="SL17" s="141">
        <f t="shared" si="8"/>
        <v>141777440.39000002</v>
      </c>
      <c r="SM17" s="141">
        <f t="shared" si="8"/>
        <v>253288301.10999998</v>
      </c>
      <c r="SN17" s="141">
        <f t="shared" si="8"/>
        <v>35818261.460000001</v>
      </c>
      <c r="SO17" s="141">
        <f t="shared" si="8"/>
        <v>572980873.0999999</v>
      </c>
      <c r="SP17" s="141">
        <f t="shared" si="8"/>
        <v>119794858.76000001</v>
      </c>
      <c r="SQ17" s="141">
        <f t="shared" si="8"/>
        <v>170957089.93000004</v>
      </c>
      <c r="SR17" s="141">
        <f t="shared" si="8"/>
        <v>199339432.92999998</v>
      </c>
      <c r="SS17" s="141">
        <f t="shared" si="8"/>
        <v>95932064.530000016</v>
      </c>
      <c r="ST17" s="141">
        <f t="shared" si="8"/>
        <v>114421713.98</v>
      </c>
      <c r="SU17" s="141">
        <f t="shared" si="8"/>
        <v>93662513.719999999</v>
      </c>
      <c r="SV17" s="141">
        <f t="shared" si="8"/>
        <v>51221670.990000002</v>
      </c>
      <c r="SW17" s="141">
        <f t="shared" ref="SW17:VH17" si="9">SUM(SW5:SW16)</f>
        <v>1098629362.1400001</v>
      </c>
      <c r="SX17" s="141">
        <f t="shared" si="9"/>
        <v>87596308.079999998</v>
      </c>
      <c r="SY17" s="141">
        <f t="shared" si="9"/>
        <v>145540570.43000001</v>
      </c>
      <c r="SZ17" s="141">
        <f t="shared" si="9"/>
        <v>107852310.75000001</v>
      </c>
      <c r="TA17" s="141">
        <f t="shared" si="9"/>
        <v>51422127.75</v>
      </c>
      <c r="TB17" s="141">
        <f t="shared" si="9"/>
        <v>73391511.150000021</v>
      </c>
      <c r="TC17" s="141">
        <f t="shared" si="9"/>
        <v>72520212.760000005</v>
      </c>
      <c r="TD17" s="141">
        <f t="shared" si="9"/>
        <v>253115330.09999999</v>
      </c>
      <c r="TE17" s="141">
        <f t="shared" si="9"/>
        <v>82283132.059999987</v>
      </c>
      <c r="TF17" s="141">
        <f t="shared" si="9"/>
        <v>82160496.219999999</v>
      </c>
      <c r="TG17" s="141">
        <f t="shared" si="9"/>
        <v>109782561.10000001</v>
      </c>
      <c r="TH17" s="141">
        <f t="shared" si="9"/>
        <v>162775388.77000001</v>
      </c>
      <c r="TI17" s="141">
        <f t="shared" si="9"/>
        <v>108464693.03</v>
      </c>
      <c r="TJ17" s="141">
        <f t="shared" si="9"/>
        <v>61815371.589999989</v>
      </c>
      <c r="TK17" s="141">
        <f t="shared" si="9"/>
        <v>2366377757.9100003</v>
      </c>
      <c r="TL17" s="141">
        <f t="shared" si="9"/>
        <v>103655849.03000002</v>
      </c>
      <c r="TM17" s="141">
        <f t="shared" si="9"/>
        <v>66382693.850000009</v>
      </c>
      <c r="TN17" s="141">
        <f t="shared" si="9"/>
        <v>199168157.78000003</v>
      </c>
      <c r="TO17" s="141">
        <f t="shared" si="9"/>
        <v>154182555.78999999</v>
      </c>
      <c r="TP17" s="141">
        <f t="shared" si="9"/>
        <v>89187072.48999998</v>
      </c>
      <c r="TQ17" s="141">
        <f t="shared" si="9"/>
        <v>43607676.990000002</v>
      </c>
      <c r="TR17" s="141">
        <f t="shared" si="9"/>
        <v>488420518.06</v>
      </c>
      <c r="TS17" s="141">
        <f t="shared" si="9"/>
        <v>92070679.63000001</v>
      </c>
      <c r="TT17" s="141">
        <f t="shared" si="9"/>
        <v>177130330.61000001</v>
      </c>
      <c r="TU17" s="141">
        <f t="shared" si="9"/>
        <v>155333197.41</v>
      </c>
      <c r="TV17" s="141">
        <f t="shared" si="9"/>
        <v>98591438.149999976</v>
      </c>
      <c r="TW17" s="141">
        <f t="shared" si="9"/>
        <v>52537776.959999993</v>
      </c>
      <c r="TX17" s="141">
        <f t="shared" si="9"/>
        <v>98514171.939999998</v>
      </c>
      <c r="TY17" s="141">
        <f t="shared" si="9"/>
        <v>85018713.140000001</v>
      </c>
      <c r="TZ17" s="141">
        <f t="shared" si="9"/>
        <v>75854288.570000008</v>
      </c>
      <c r="UA17" s="141">
        <f t="shared" si="9"/>
        <v>569509764.70999992</v>
      </c>
      <c r="UB17" s="141">
        <f t="shared" si="9"/>
        <v>81063268.479999989</v>
      </c>
      <c r="UC17" s="141">
        <f t="shared" si="9"/>
        <v>1127102092.7600002</v>
      </c>
      <c r="UD17" s="141">
        <f t="shared" si="9"/>
        <v>233372007.54000002</v>
      </c>
      <c r="UE17" s="141">
        <f t="shared" si="9"/>
        <v>80312379.320000008</v>
      </c>
      <c r="UF17" s="141">
        <f t="shared" si="9"/>
        <v>102561208.09</v>
      </c>
      <c r="UG17" s="141">
        <f t="shared" si="9"/>
        <v>737189703.59000015</v>
      </c>
      <c r="UH17" s="141">
        <f t="shared" si="9"/>
        <v>60428939.269999996</v>
      </c>
      <c r="UI17" s="141">
        <f t="shared" si="9"/>
        <v>43044414.910000004</v>
      </c>
      <c r="UJ17" s="141">
        <f t="shared" si="9"/>
        <v>74631261.820000008</v>
      </c>
      <c r="UK17" s="141">
        <f t="shared" si="9"/>
        <v>61098895.419999994</v>
      </c>
      <c r="UL17" s="141">
        <f t="shared" si="9"/>
        <v>731029642.59000003</v>
      </c>
      <c r="UM17" s="141">
        <f t="shared" si="9"/>
        <v>162078584.58000001</v>
      </c>
      <c r="UN17" s="141">
        <f t="shared" si="9"/>
        <v>108653782.75999998</v>
      </c>
      <c r="UO17" s="141">
        <f t="shared" si="9"/>
        <v>187111372.00999999</v>
      </c>
      <c r="UP17" s="141">
        <f t="shared" si="9"/>
        <v>133356746.09000005</v>
      </c>
      <c r="UQ17" s="141">
        <f t="shared" si="9"/>
        <v>84440350.669999987</v>
      </c>
      <c r="UR17" s="141">
        <f t="shared" si="9"/>
        <v>3413493387.9000001</v>
      </c>
      <c r="US17" s="141">
        <f t="shared" si="9"/>
        <v>142067268.07000002</v>
      </c>
      <c r="UT17" s="141">
        <f t="shared" si="9"/>
        <v>139681664.77999997</v>
      </c>
      <c r="UU17" s="141">
        <f t="shared" si="9"/>
        <v>529239842.59000003</v>
      </c>
      <c r="UV17" s="141">
        <f t="shared" si="9"/>
        <v>37800563.869999997</v>
      </c>
      <c r="UW17" s="141">
        <f t="shared" si="9"/>
        <v>110689382.38000001</v>
      </c>
      <c r="UX17" s="141">
        <f t="shared" si="9"/>
        <v>302636546.29000002</v>
      </c>
      <c r="UY17" s="141">
        <f t="shared" si="9"/>
        <v>81779454.239999995</v>
      </c>
      <c r="UZ17" s="141">
        <f t="shared" si="9"/>
        <v>88120359.149999991</v>
      </c>
      <c r="VA17" s="141">
        <f t="shared" si="9"/>
        <v>120965036.47000001</v>
      </c>
      <c r="VB17" s="141">
        <f t="shared" si="9"/>
        <v>136356912.48000002</v>
      </c>
      <c r="VC17" s="141">
        <f t="shared" si="9"/>
        <v>263805189.60000005</v>
      </c>
      <c r="VD17" s="141">
        <f t="shared" si="9"/>
        <v>144990187.78</v>
      </c>
      <c r="VE17" s="141">
        <f t="shared" si="9"/>
        <v>255988229.17000008</v>
      </c>
      <c r="VF17" s="141">
        <f t="shared" si="9"/>
        <v>78711830.469999999</v>
      </c>
      <c r="VG17" s="141">
        <f t="shared" si="9"/>
        <v>69298030.629999995</v>
      </c>
      <c r="VH17" s="141">
        <f t="shared" si="9"/>
        <v>68052462.750000015</v>
      </c>
      <c r="VI17" s="141">
        <f t="shared" ref="VI17:XT17" si="10">SUM(VI5:VI16)</f>
        <v>67927630.079999998</v>
      </c>
      <c r="VJ17" s="141">
        <f t="shared" si="10"/>
        <v>314706890.37999994</v>
      </c>
      <c r="VK17" s="141">
        <f t="shared" si="10"/>
        <v>64045572.420000002</v>
      </c>
      <c r="VL17" s="141">
        <f t="shared" si="10"/>
        <v>52455026.130000003</v>
      </c>
      <c r="VM17" s="141">
        <f t="shared" si="10"/>
        <v>40586756.390000015</v>
      </c>
      <c r="VN17" s="141">
        <f t="shared" si="10"/>
        <v>1763361785.3799999</v>
      </c>
      <c r="VO17" s="141">
        <f t="shared" si="10"/>
        <v>123045909.92999999</v>
      </c>
      <c r="VP17" s="141">
        <f t="shared" si="10"/>
        <v>106870085.27000003</v>
      </c>
      <c r="VQ17" s="141">
        <f t="shared" si="10"/>
        <v>215307024.74000001</v>
      </c>
      <c r="VR17" s="141">
        <f t="shared" si="10"/>
        <v>254867289.97999996</v>
      </c>
      <c r="VS17" s="141">
        <f t="shared" si="10"/>
        <v>201860110.52000004</v>
      </c>
      <c r="VT17" s="141">
        <f t="shared" si="10"/>
        <v>155987452.10999998</v>
      </c>
      <c r="VU17" s="141">
        <f t="shared" si="10"/>
        <v>105172972.54999998</v>
      </c>
      <c r="VV17" s="141">
        <f t="shared" si="10"/>
        <v>136393823.98000002</v>
      </c>
      <c r="VW17" s="141">
        <f t="shared" si="10"/>
        <v>494943597.60999995</v>
      </c>
      <c r="VX17" s="141">
        <f t="shared" si="10"/>
        <v>149777622.78999999</v>
      </c>
      <c r="VY17" s="141">
        <f t="shared" si="10"/>
        <v>242499453.50999999</v>
      </c>
      <c r="VZ17" s="141">
        <f t="shared" si="10"/>
        <v>131727288.69000001</v>
      </c>
      <c r="WA17" s="141">
        <f t="shared" si="10"/>
        <v>84417758.940000027</v>
      </c>
      <c r="WB17" s="141">
        <f t="shared" si="10"/>
        <v>72249635.260000005</v>
      </c>
      <c r="WC17" s="141">
        <f t="shared" si="10"/>
        <v>4831898193.4299994</v>
      </c>
      <c r="WD17" s="141">
        <f t="shared" si="10"/>
        <v>217030546.47000009</v>
      </c>
      <c r="WE17" s="141">
        <f t="shared" si="10"/>
        <v>130863836.11</v>
      </c>
      <c r="WF17" s="141">
        <f t="shared" si="10"/>
        <v>110947879.27</v>
      </c>
      <c r="WG17" s="141">
        <f t="shared" si="10"/>
        <v>77668818.060000002</v>
      </c>
      <c r="WH17" s="141">
        <f t="shared" si="10"/>
        <v>149783379.01000002</v>
      </c>
      <c r="WI17" s="141">
        <f t="shared" si="10"/>
        <v>226133404.14000002</v>
      </c>
      <c r="WJ17" s="141">
        <f t="shared" si="10"/>
        <v>257637860.34999999</v>
      </c>
      <c r="WK17" s="141">
        <f t="shared" si="10"/>
        <v>141817838.51000002</v>
      </c>
      <c r="WL17" s="141">
        <f t="shared" si="10"/>
        <v>186356834.29000002</v>
      </c>
      <c r="WM17" s="141">
        <f t="shared" si="10"/>
        <v>108404869.17999999</v>
      </c>
      <c r="WN17" s="141">
        <f t="shared" si="10"/>
        <v>370676147.06999993</v>
      </c>
      <c r="WO17" s="141">
        <f t="shared" si="10"/>
        <v>128146615.68999998</v>
      </c>
      <c r="WP17" s="141">
        <f t="shared" si="10"/>
        <v>196668588.73000002</v>
      </c>
      <c r="WQ17" s="141">
        <f t="shared" si="10"/>
        <v>426240041.11000001</v>
      </c>
      <c r="WR17" s="141">
        <f t="shared" si="10"/>
        <v>136815130.63</v>
      </c>
      <c r="WS17" s="141">
        <f t="shared" si="10"/>
        <v>170090747.45000002</v>
      </c>
      <c r="WT17" s="141">
        <f t="shared" si="10"/>
        <v>186791382.56</v>
      </c>
      <c r="WU17" s="141">
        <f t="shared" si="10"/>
        <v>93943391.590000004</v>
      </c>
      <c r="WV17" s="141">
        <f t="shared" si="10"/>
        <v>275223686.42999995</v>
      </c>
      <c r="WW17" s="141">
        <f t="shared" si="10"/>
        <v>704320880.69000006</v>
      </c>
      <c r="WX17" s="141">
        <f t="shared" si="10"/>
        <v>112621859.18000001</v>
      </c>
      <c r="WY17" s="141">
        <f t="shared" si="10"/>
        <v>83042562.620000005</v>
      </c>
      <c r="WZ17" s="141">
        <f t="shared" si="10"/>
        <v>73862712.249999985</v>
      </c>
      <c r="XA17" s="141">
        <f t="shared" si="10"/>
        <v>104894459.28</v>
      </c>
      <c r="XB17" s="141">
        <f t="shared" si="10"/>
        <v>79070239.030000001</v>
      </c>
      <c r="XC17" s="141">
        <f t="shared" si="10"/>
        <v>72874321.230000004</v>
      </c>
      <c r="XD17" s="141">
        <f t="shared" si="10"/>
        <v>77852680.980000004</v>
      </c>
      <c r="XE17" s="141">
        <f t="shared" si="10"/>
        <v>558386093.53000009</v>
      </c>
      <c r="XF17" s="141">
        <f t="shared" si="10"/>
        <v>71842630.569999978</v>
      </c>
      <c r="XG17" s="141">
        <f t="shared" si="10"/>
        <v>55430466.649999991</v>
      </c>
      <c r="XH17" s="141">
        <f t="shared" si="10"/>
        <v>46601317.630000003</v>
      </c>
      <c r="XI17" s="141">
        <f t="shared" si="10"/>
        <v>56059011.509999998</v>
      </c>
      <c r="XJ17" s="141">
        <f t="shared" si="10"/>
        <v>2658261464.02</v>
      </c>
      <c r="XK17" s="141">
        <f t="shared" si="10"/>
        <v>225255514.44000003</v>
      </c>
      <c r="XL17" s="141">
        <f t="shared" si="10"/>
        <v>242716118.78000003</v>
      </c>
      <c r="XM17" s="141">
        <f t="shared" si="10"/>
        <v>749797426.03000021</v>
      </c>
      <c r="XN17" s="141">
        <f t="shared" si="10"/>
        <v>189997735.20000005</v>
      </c>
      <c r="XO17" s="141">
        <f t="shared" si="10"/>
        <v>196509155.19</v>
      </c>
      <c r="XP17" s="141">
        <f t="shared" si="10"/>
        <v>352073923.98999995</v>
      </c>
      <c r="XQ17" s="141">
        <f t="shared" si="10"/>
        <v>187972826.31000003</v>
      </c>
      <c r="XR17" s="141">
        <f t="shared" si="10"/>
        <v>156221944.63</v>
      </c>
      <c r="XS17" s="141">
        <f t="shared" si="10"/>
        <v>350711533.85000002</v>
      </c>
      <c r="XT17" s="141">
        <f t="shared" si="10"/>
        <v>314743916.68999994</v>
      </c>
      <c r="XU17" s="141">
        <f t="shared" ref="XU17:AAF17" si="11">SUM(XU5:XU16)</f>
        <v>108275470.75</v>
      </c>
      <c r="XV17" s="141">
        <f t="shared" si="11"/>
        <v>94837087.920000002</v>
      </c>
      <c r="XW17" s="141">
        <f t="shared" si="11"/>
        <v>140678422.76999998</v>
      </c>
      <c r="XX17" s="141">
        <f t="shared" si="11"/>
        <v>132838498.42999998</v>
      </c>
      <c r="XY17" s="141">
        <f t="shared" si="11"/>
        <v>121532123.32999998</v>
      </c>
      <c r="XZ17" s="141">
        <f t="shared" si="11"/>
        <v>76767420.809999987</v>
      </c>
      <c r="YA17" s="141">
        <f t="shared" si="11"/>
        <v>97679647.309999973</v>
      </c>
      <c r="YB17" s="141">
        <f t="shared" si="11"/>
        <v>77900499.349999994</v>
      </c>
      <c r="YC17" s="141">
        <f t="shared" si="11"/>
        <v>86783172.61999999</v>
      </c>
      <c r="YD17" s="141">
        <f t="shared" si="11"/>
        <v>88580777.62999998</v>
      </c>
      <c r="YE17" s="141">
        <f t="shared" si="11"/>
        <v>95267636.769999996</v>
      </c>
      <c r="YF17" s="141">
        <f t="shared" si="11"/>
        <v>108154955.2</v>
      </c>
      <c r="YG17" s="141">
        <f t="shared" si="11"/>
        <v>2478384842.6900001</v>
      </c>
      <c r="YH17" s="141">
        <f t="shared" si="11"/>
        <v>137588251.30000001</v>
      </c>
      <c r="YI17" s="141">
        <f t="shared" si="11"/>
        <v>288266138.83999985</v>
      </c>
      <c r="YJ17" s="141">
        <f t="shared" si="11"/>
        <v>117390076.41999999</v>
      </c>
      <c r="YK17" s="141">
        <f t="shared" si="11"/>
        <v>538157272.12</v>
      </c>
      <c r="YL17" s="141">
        <f t="shared" si="11"/>
        <v>142142122.06999999</v>
      </c>
      <c r="YM17" s="141">
        <f t="shared" si="11"/>
        <v>295850949.81</v>
      </c>
      <c r="YN17" s="141">
        <f t="shared" si="11"/>
        <v>88949314.160000026</v>
      </c>
      <c r="YO17" s="141">
        <f t="shared" si="11"/>
        <v>319551434.16000003</v>
      </c>
      <c r="YP17" s="141">
        <f t="shared" si="11"/>
        <v>361162950.3499999</v>
      </c>
      <c r="YQ17" s="141">
        <f t="shared" si="11"/>
        <v>189967524.38000003</v>
      </c>
      <c r="YR17" s="141">
        <f t="shared" si="11"/>
        <v>112874185.09</v>
      </c>
      <c r="YS17" s="141">
        <f t="shared" si="11"/>
        <v>88205014.170000002</v>
      </c>
      <c r="YT17" s="141">
        <f t="shared" si="11"/>
        <v>98086247.349999979</v>
      </c>
      <c r="YU17" s="141">
        <f t="shared" si="11"/>
        <v>94288779.88000001</v>
      </c>
      <c r="YV17" s="141">
        <f t="shared" si="11"/>
        <v>76509835.430000007</v>
      </c>
      <c r="YW17" s="141">
        <f t="shared" si="11"/>
        <v>71558322.849999994</v>
      </c>
      <c r="YX17" s="141">
        <f t="shared" si="11"/>
        <v>1409146522.98</v>
      </c>
      <c r="YY17" s="141">
        <f t="shared" si="11"/>
        <v>122533494.24000002</v>
      </c>
      <c r="YZ17" s="141">
        <f t="shared" si="11"/>
        <v>109482765.69</v>
      </c>
      <c r="ZA17" s="141">
        <f t="shared" si="11"/>
        <v>91328955.160000026</v>
      </c>
      <c r="ZB17" s="141">
        <f t="shared" si="11"/>
        <v>130236228.81000002</v>
      </c>
      <c r="ZC17" s="141">
        <f t="shared" si="11"/>
        <v>71911100.120000005</v>
      </c>
      <c r="ZD17" s="141">
        <f t="shared" si="11"/>
        <v>82054589.960000008</v>
      </c>
      <c r="ZE17" s="141">
        <f t="shared" si="11"/>
        <v>994478314.77999973</v>
      </c>
      <c r="ZF17" s="141">
        <f t="shared" si="11"/>
        <v>74560169.810000002</v>
      </c>
      <c r="ZG17" s="141">
        <f t="shared" si="11"/>
        <v>114959767.73</v>
      </c>
      <c r="ZH17" s="141">
        <f t="shared" si="11"/>
        <v>116213447.84000002</v>
      </c>
      <c r="ZI17" s="141">
        <f t="shared" si="11"/>
        <v>75681892.789999977</v>
      </c>
      <c r="ZJ17" s="141">
        <f t="shared" si="11"/>
        <v>96873133.175000012</v>
      </c>
      <c r="ZK17" s="141">
        <f t="shared" si="11"/>
        <v>58984343.670000002</v>
      </c>
      <c r="ZL17" s="141">
        <f t="shared" si="11"/>
        <v>62327778.400000006</v>
      </c>
      <c r="ZM17" s="141">
        <f t="shared" si="11"/>
        <v>250948484.67300001</v>
      </c>
      <c r="ZN17" s="141">
        <f t="shared" si="11"/>
        <v>1961986869.5500002</v>
      </c>
      <c r="ZO17" s="141">
        <f t="shared" si="11"/>
        <v>80507198.709999993</v>
      </c>
      <c r="ZP17" s="141">
        <f t="shared" si="11"/>
        <v>187174290.51000005</v>
      </c>
      <c r="ZQ17" s="141">
        <f t="shared" si="11"/>
        <v>500108388.10999995</v>
      </c>
      <c r="ZR17" s="141">
        <f t="shared" si="11"/>
        <v>284762852.16000009</v>
      </c>
      <c r="ZS17" s="141">
        <f t="shared" si="11"/>
        <v>90451695.720000014</v>
      </c>
      <c r="ZT17" s="141">
        <f t="shared" si="11"/>
        <v>110699676.60000001</v>
      </c>
      <c r="ZU17" s="141">
        <f t="shared" si="11"/>
        <v>194492809.84</v>
      </c>
      <c r="ZV17" s="141">
        <f t="shared" si="11"/>
        <v>211544359.00000003</v>
      </c>
      <c r="ZW17" s="141">
        <f t="shared" si="11"/>
        <v>250322735.44000003</v>
      </c>
      <c r="ZX17" s="141">
        <f t="shared" si="11"/>
        <v>57968103.709999993</v>
      </c>
      <c r="ZY17" s="141">
        <f t="shared" si="11"/>
        <v>74504826.63000001</v>
      </c>
      <c r="ZZ17" s="141">
        <f t="shared" si="11"/>
        <v>90480672.540000036</v>
      </c>
      <c r="AAA17" s="141">
        <f t="shared" si="11"/>
        <v>135132889.64000002</v>
      </c>
      <c r="AAB17" s="141">
        <f t="shared" si="11"/>
        <v>94887455.909999996</v>
      </c>
      <c r="AAC17" s="141">
        <f t="shared" si="11"/>
        <v>87124282.680000022</v>
      </c>
      <c r="AAD17" s="141">
        <f t="shared" si="11"/>
        <v>106407593.31</v>
      </c>
      <c r="AAE17" s="141">
        <f t="shared" si="11"/>
        <v>65017870.220000014</v>
      </c>
      <c r="AAF17" s="141">
        <f t="shared" si="11"/>
        <v>80560356.940000013</v>
      </c>
      <c r="AAG17" s="141">
        <f t="shared" ref="AAG17:ACR17" si="12">SUM(AAG5:AAG16)</f>
        <v>68302091.669999987</v>
      </c>
      <c r="AAH17" s="141">
        <f t="shared" si="12"/>
        <v>55094453.100000001</v>
      </c>
      <c r="AAI17" s="141">
        <f t="shared" si="12"/>
        <v>38146385.829999998</v>
      </c>
      <c r="AAJ17" s="141">
        <f t="shared" si="12"/>
        <v>770895346.07000005</v>
      </c>
      <c r="AAK17" s="141">
        <f t="shared" si="12"/>
        <v>89826755.449999973</v>
      </c>
      <c r="AAL17" s="141">
        <f t="shared" si="12"/>
        <v>96106258.649999991</v>
      </c>
      <c r="AAM17" s="141">
        <f t="shared" si="12"/>
        <v>94831013.480000004</v>
      </c>
      <c r="AAN17" s="141">
        <f t="shared" si="12"/>
        <v>80530494.849999994</v>
      </c>
      <c r="AAO17" s="141">
        <f t="shared" si="12"/>
        <v>146875479.97999996</v>
      </c>
      <c r="AAP17" s="141">
        <f t="shared" si="12"/>
        <v>84108600.520000011</v>
      </c>
      <c r="AAQ17" s="141">
        <f t="shared" si="12"/>
        <v>3904832722.3899999</v>
      </c>
      <c r="AAR17" s="141">
        <f t="shared" si="12"/>
        <v>132198379.40000001</v>
      </c>
      <c r="AAS17" s="141">
        <f t="shared" si="12"/>
        <v>90175451.060000002</v>
      </c>
      <c r="AAT17" s="141">
        <f t="shared" si="12"/>
        <v>287487122.31999999</v>
      </c>
      <c r="AAU17" s="141">
        <f t="shared" si="12"/>
        <v>187798656.88999999</v>
      </c>
      <c r="AAV17" s="141">
        <f t="shared" si="12"/>
        <v>121933084.65999998</v>
      </c>
      <c r="AAW17" s="141">
        <f t="shared" si="12"/>
        <v>171601056.84999999</v>
      </c>
      <c r="AAX17" s="141">
        <f t="shared" si="12"/>
        <v>197279522.47000003</v>
      </c>
      <c r="AAY17" s="141">
        <f t="shared" si="12"/>
        <v>352432342.49000007</v>
      </c>
      <c r="AAZ17" s="141">
        <f t="shared" si="12"/>
        <v>98655714.88000001</v>
      </c>
      <c r="ABA17" s="141">
        <f t="shared" si="12"/>
        <v>242690119.90999997</v>
      </c>
      <c r="ABB17" s="141">
        <f t="shared" si="12"/>
        <v>561020439.01000011</v>
      </c>
      <c r="ABC17" s="141">
        <f t="shared" si="12"/>
        <v>292653111.74000001</v>
      </c>
      <c r="ABD17" s="141">
        <f t="shared" si="12"/>
        <v>73304581.289999977</v>
      </c>
      <c r="ABE17" s="141">
        <f t="shared" si="12"/>
        <v>104750311.19999999</v>
      </c>
      <c r="ABF17" s="141">
        <f t="shared" si="12"/>
        <v>115865632.42999999</v>
      </c>
      <c r="ABG17" s="141">
        <f t="shared" si="12"/>
        <v>64371581.180000007</v>
      </c>
      <c r="ABH17" s="141">
        <f t="shared" si="12"/>
        <v>88187355.400000006</v>
      </c>
      <c r="ABI17" s="141">
        <f t="shared" si="12"/>
        <v>79480337.549999997</v>
      </c>
      <c r="ABJ17" s="141">
        <f t="shared" si="12"/>
        <v>749101033.03999984</v>
      </c>
      <c r="ABK17" s="141">
        <f t="shared" si="12"/>
        <v>601205705.28000009</v>
      </c>
      <c r="ABL17" s="141">
        <f t="shared" si="12"/>
        <v>87503608.039999992</v>
      </c>
      <c r="ABM17" s="141">
        <f t="shared" si="12"/>
        <v>57044933.509999998</v>
      </c>
      <c r="ABN17" s="141">
        <f t="shared" si="12"/>
        <v>61134545.200000003</v>
      </c>
      <c r="ABO17" s="141">
        <f t="shared" si="12"/>
        <v>68657254.129999995</v>
      </c>
      <c r="ABP17" s="141">
        <f t="shared" si="12"/>
        <v>60422028.620000005</v>
      </c>
      <c r="ABQ17" s="141">
        <f t="shared" si="12"/>
        <v>1069644191.5799997</v>
      </c>
      <c r="ABR17" s="141">
        <f t="shared" si="12"/>
        <v>120668855.97000001</v>
      </c>
      <c r="ABS17" s="141">
        <f t="shared" si="12"/>
        <v>82330878.219999999</v>
      </c>
      <c r="ABT17" s="141">
        <f t="shared" si="12"/>
        <v>160153803.58000001</v>
      </c>
      <c r="ABU17" s="141">
        <f t="shared" si="12"/>
        <v>134892804.59</v>
      </c>
      <c r="ABV17" s="141">
        <f t="shared" si="12"/>
        <v>101079106.50999999</v>
      </c>
      <c r="ABW17" s="141">
        <f t="shared" si="12"/>
        <v>95398287.75999999</v>
      </c>
      <c r="ABX17" s="141">
        <f t="shared" si="12"/>
        <v>143027988.81999999</v>
      </c>
      <c r="ABY17" s="141">
        <f t="shared" si="12"/>
        <v>36685678.539999999</v>
      </c>
      <c r="ABZ17" s="141">
        <f t="shared" si="12"/>
        <v>1705715314.0300002</v>
      </c>
      <c r="ACA17" s="141">
        <f t="shared" si="12"/>
        <v>77294439.620000005</v>
      </c>
      <c r="ACB17" s="141">
        <f t="shared" si="12"/>
        <v>188109338.69000003</v>
      </c>
      <c r="ACC17" s="141">
        <f t="shared" si="12"/>
        <v>75304525.549999997</v>
      </c>
      <c r="ACD17" s="141">
        <f t="shared" si="12"/>
        <v>69139906.059999987</v>
      </c>
      <c r="ACE17" s="141">
        <f t="shared" si="12"/>
        <v>271542695.32999998</v>
      </c>
      <c r="ACF17" s="141">
        <f t="shared" si="12"/>
        <v>63730607.119999997</v>
      </c>
      <c r="ACG17" s="141">
        <f t="shared" si="12"/>
        <v>101103668.42</v>
      </c>
      <c r="ACH17" s="141">
        <f t="shared" si="12"/>
        <v>84783280.129999995</v>
      </c>
      <c r="ACI17" s="141">
        <f t="shared" si="12"/>
        <v>157385764.63</v>
      </c>
      <c r="ACJ17" s="141">
        <f t="shared" si="12"/>
        <v>71571297.640000001</v>
      </c>
      <c r="ACK17" s="141">
        <f t="shared" si="12"/>
        <v>2708966714.6700006</v>
      </c>
      <c r="ACL17" s="141">
        <f t="shared" si="12"/>
        <v>80305109.889999986</v>
      </c>
      <c r="ACM17" s="141">
        <f t="shared" si="12"/>
        <v>110776032.78999998</v>
      </c>
      <c r="ACN17" s="141">
        <f t="shared" si="12"/>
        <v>161552322.98000002</v>
      </c>
      <c r="ACO17" s="141">
        <f t="shared" si="12"/>
        <v>81403840.300000012</v>
      </c>
      <c r="ACP17" s="141">
        <f t="shared" si="12"/>
        <v>103722250.48</v>
      </c>
      <c r="ACQ17" s="141">
        <f t="shared" si="12"/>
        <v>133632159.44999997</v>
      </c>
      <c r="ACR17" s="141">
        <f t="shared" si="12"/>
        <v>520509057.89999998</v>
      </c>
      <c r="ACS17" s="141">
        <f t="shared" ref="ACS17:AFD17" si="13">SUM(ACS5:ACS16)</f>
        <v>686100508.07999992</v>
      </c>
      <c r="ACT17" s="141">
        <f t="shared" si="13"/>
        <v>86441007.410000026</v>
      </c>
      <c r="ACU17" s="141">
        <f t="shared" si="13"/>
        <v>130565410.55</v>
      </c>
      <c r="ACV17" s="141">
        <f t="shared" si="13"/>
        <v>169802228.76999998</v>
      </c>
      <c r="ACW17" s="141">
        <f t="shared" si="13"/>
        <v>170636147.66999999</v>
      </c>
      <c r="ACX17" s="141">
        <f t="shared" si="13"/>
        <v>528246656.77999991</v>
      </c>
      <c r="ACY17" s="141">
        <f t="shared" si="13"/>
        <v>88937351.449999988</v>
      </c>
      <c r="ACZ17" s="141">
        <f t="shared" si="13"/>
        <v>121895083.23999999</v>
      </c>
      <c r="ADA17" s="141">
        <f t="shared" si="13"/>
        <v>98166994.579999998</v>
      </c>
      <c r="ADB17" s="141">
        <f t="shared" si="13"/>
        <v>59768531.499999993</v>
      </c>
      <c r="ADC17" s="141">
        <f t="shared" si="13"/>
        <v>73280299.919999987</v>
      </c>
      <c r="ADD17" s="141">
        <f t="shared" si="13"/>
        <v>65166195.610000007</v>
      </c>
      <c r="ADE17" s="141">
        <f t="shared" si="13"/>
        <v>50201527.830000006</v>
      </c>
      <c r="ADF17" s="141">
        <f t="shared" si="13"/>
        <v>67896739.360000014</v>
      </c>
      <c r="ADG17" s="141">
        <f t="shared" si="13"/>
        <v>105824707.80000003</v>
      </c>
      <c r="ADH17" s="141">
        <f t="shared" si="13"/>
        <v>724753027.08000004</v>
      </c>
      <c r="ADI17" s="141">
        <f t="shared" si="13"/>
        <v>405219290.73999995</v>
      </c>
      <c r="ADJ17" s="141">
        <f t="shared" si="13"/>
        <v>57029550.210000001</v>
      </c>
      <c r="ADK17" s="141">
        <f t="shared" si="13"/>
        <v>56013273.460000001</v>
      </c>
      <c r="ADL17" s="141">
        <f t="shared" si="13"/>
        <v>107375465.27000003</v>
      </c>
      <c r="ADM17" s="141">
        <f t="shared" si="13"/>
        <v>38950410.710000001</v>
      </c>
      <c r="ADN17" s="141">
        <f t="shared" si="13"/>
        <v>74750235.469999999</v>
      </c>
      <c r="ADO17" s="141">
        <f t="shared" si="13"/>
        <v>78595496.330000013</v>
      </c>
      <c r="ADP17" s="141">
        <f t="shared" si="13"/>
        <v>87980259.330000013</v>
      </c>
      <c r="ADQ17" s="141">
        <f t="shared" si="13"/>
        <v>2857124328.6700001</v>
      </c>
      <c r="ADR17" s="141">
        <f t="shared" si="13"/>
        <v>251434932.17000002</v>
      </c>
      <c r="ADS17" s="141">
        <f t="shared" si="13"/>
        <v>251881235.25999999</v>
      </c>
      <c r="ADT17" s="141">
        <f t="shared" si="13"/>
        <v>121630835.63000001</v>
      </c>
      <c r="ADU17" s="141">
        <f t="shared" si="13"/>
        <v>787017371.90999997</v>
      </c>
      <c r="ADV17" s="141">
        <f t="shared" si="13"/>
        <v>45123545.000000007</v>
      </c>
      <c r="ADW17" s="141">
        <f t="shared" si="13"/>
        <v>58884187.229999997</v>
      </c>
      <c r="ADX17" s="141">
        <f t="shared" si="13"/>
        <v>108934731.51999998</v>
      </c>
      <c r="ADY17" s="141">
        <f t="shared" si="13"/>
        <v>49923892.869999997</v>
      </c>
      <c r="ADZ17" s="141">
        <f t="shared" si="13"/>
        <v>35528863.180000007</v>
      </c>
      <c r="AEA17" s="141">
        <f t="shared" si="13"/>
        <v>2629856707.9299998</v>
      </c>
      <c r="AEB17" s="141">
        <f t="shared" si="13"/>
        <v>399607935.66999996</v>
      </c>
      <c r="AEC17" s="141">
        <f t="shared" si="13"/>
        <v>321878769.02000004</v>
      </c>
      <c r="AED17" s="141">
        <f t="shared" si="13"/>
        <v>88129885.459999993</v>
      </c>
      <c r="AEE17" s="141">
        <f t="shared" si="13"/>
        <v>109579693.94999999</v>
      </c>
      <c r="AEF17" s="141">
        <f t="shared" si="13"/>
        <v>171231663.597</v>
      </c>
      <c r="AEG17" s="141">
        <f t="shared" si="13"/>
        <v>101523610.19000001</v>
      </c>
      <c r="AEH17" s="141">
        <f t="shared" si="13"/>
        <v>116789804.43999998</v>
      </c>
      <c r="AEI17" s="141">
        <f t="shared" si="13"/>
        <v>78434143.199999988</v>
      </c>
      <c r="AEJ17" s="141">
        <f t="shared" si="13"/>
        <v>89351030.200000003</v>
      </c>
      <c r="AEK17" s="141">
        <f t="shared" si="13"/>
        <v>97559759.849999979</v>
      </c>
      <c r="AEL17" s="141">
        <f t="shared" si="13"/>
        <v>192519445.40000004</v>
      </c>
      <c r="AEM17" s="141">
        <f t="shared" si="13"/>
        <v>77829419.599999979</v>
      </c>
      <c r="AEN17" s="141">
        <f t="shared" si="13"/>
        <v>115882721.63000001</v>
      </c>
      <c r="AEO17" s="141">
        <f t="shared" si="13"/>
        <v>125196153.20999998</v>
      </c>
      <c r="AEP17" s="141">
        <f t="shared" si="13"/>
        <v>184039322.56000003</v>
      </c>
      <c r="AEQ17" s="141">
        <f t="shared" si="13"/>
        <v>80740536.280000001</v>
      </c>
      <c r="AER17" s="141">
        <f t="shared" si="13"/>
        <v>208161821.94</v>
      </c>
      <c r="AES17" s="141">
        <f t="shared" si="13"/>
        <v>64010537.710000008</v>
      </c>
      <c r="AET17" s="141">
        <f t="shared" si="13"/>
        <v>203161452.42000002</v>
      </c>
      <c r="AEU17" s="141">
        <f t="shared" si="13"/>
        <v>2744335845.1999998</v>
      </c>
      <c r="AEV17" s="141">
        <f t="shared" si="13"/>
        <v>205962953.15000001</v>
      </c>
      <c r="AEW17" s="141">
        <f t="shared" si="13"/>
        <v>167395242.59000003</v>
      </c>
      <c r="AEX17" s="141">
        <f t="shared" si="13"/>
        <v>121528015.18999998</v>
      </c>
      <c r="AEY17" s="141">
        <f t="shared" si="13"/>
        <v>105547548.84</v>
      </c>
      <c r="AEZ17" s="141">
        <f t="shared" si="13"/>
        <v>249152040.08999997</v>
      </c>
      <c r="AFA17" s="141">
        <f t="shared" si="13"/>
        <v>103202693.13</v>
      </c>
      <c r="AFB17" s="141">
        <f t="shared" si="13"/>
        <v>132873550.57999998</v>
      </c>
      <c r="AFC17" s="141">
        <f t="shared" si="13"/>
        <v>99114564.730000004</v>
      </c>
      <c r="AFD17" s="141">
        <f t="shared" si="13"/>
        <v>57890808.210000008</v>
      </c>
      <c r="AFE17" s="141">
        <f t="shared" ref="AFE17:AHP17" si="14">SUM(AFE5:AFE16)</f>
        <v>1285799101.0000002</v>
      </c>
      <c r="AFF17" s="141">
        <f t="shared" si="14"/>
        <v>830054987.85000002</v>
      </c>
      <c r="AFG17" s="141">
        <f t="shared" si="14"/>
        <v>194732282.70000002</v>
      </c>
      <c r="AFH17" s="141">
        <f t="shared" si="14"/>
        <v>152089074.76000002</v>
      </c>
      <c r="AFI17" s="141">
        <f t="shared" si="14"/>
        <v>258162706.58000004</v>
      </c>
      <c r="AFJ17" s="141">
        <f t="shared" si="14"/>
        <v>171692254.59</v>
      </c>
      <c r="AFK17" s="141">
        <f t="shared" si="14"/>
        <v>116819022.8</v>
      </c>
      <c r="AFL17" s="141">
        <f t="shared" si="14"/>
        <v>143564075.20000002</v>
      </c>
      <c r="AFM17" s="141">
        <f t="shared" si="14"/>
        <v>93249451.970000014</v>
      </c>
      <c r="AFN17" s="141">
        <f t="shared" si="14"/>
        <v>134965377.45999998</v>
      </c>
      <c r="AFO17" s="141">
        <f t="shared" si="14"/>
        <v>124185603.18000004</v>
      </c>
      <c r="AFP17" s="141">
        <f t="shared" si="14"/>
        <v>108473786.55999999</v>
      </c>
      <c r="AFQ17" s="141">
        <f t="shared" si="14"/>
        <v>157300617.88</v>
      </c>
      <c r="AFR17" s="141">
        <f t="shared" si="14"/>
        <v>990818335.74999976</v>
      </c>
      <c r="AFS17" s="141">
        <f t="shared" si="14"/>
        <v>208284969.16</v>
      </c>
      <c r="AFT17" s="141">
        <f t="shared" si="14"/>
        <v>143104686.37000003</v>
      </c>
      <c r="AFU17" s="141">
        <f t="shared" si="14"/>
        <v>110512699</v>
      </c>
      <c r="AFV17" s="141">
        <f t="shared" si="14"/>
        <v>128210280.52999997</v>
      </c>
      <c r="AFW17" s="141">
        <f t="shared" si="14"/>
        <v>106430395.67000002</v>
      </c>
      <c r="AFX17" s="141">
        <f t="shared" si="14"/>
        <v>83424289.099999994</v>
      </c>
      <c r="AFY17" s="141">
        <f t="shared" si="14"/>
        <v>176577894.5</v>
      </c>
      <c r="AFZ17" s="141">
        <f t="shared" si="14"/>
        <v>165752184.20000002</v>
      </c>
      <c r="AGA17" s="141">
        <f t="shared" si="14"/>
        <v>84280294.849999994</v>
      </c>
      <c r="AGB17" s="141">
        <f t="shared" si="14"/>
        <v>195572523.68000007</v>
      </c>
      <c r="AGC17" s="141">
        <f t="shared" si="14"/>
        <v>86242519.129999995</v>
      </c>
      <c r="AGD17" s="141">
        <f t="shared" si="14"/>
        <v>1736732762.3899999</v>
      </c>
      <c r="AGE17" s="141">
        <f t="shared" si="14"/>
        <v>95344410.269999996</v>
      </c>
      <c r="AGF17" s="141">
        <f t="shared" si="14"/>
        <v>104901613.11999999</v>
      </c>
      <c r="AGG17" s="141">
        <f t="shared" si="14"/>
        <v>94621803.780000001</v>
      </c>
      <c r="AGH17" s="141">
        <f t="shared" si="14"/>
        <v>251278199.56</v>
      </c>
      <c r="AGI17" s="141">
        <f t="shared" si="14"/>
        <v>118743687.35000002</v>
      </c>
      <c r="AGJ17" s="141">
        <f t="shared" si="14"/>
        <v>69152845.710000008</v>
      </c>
      <c r="AGK17" s="141">
        <f t="shared" si="14"/>
        <v>97889324.10999997</v>
      </c>
      <c r="AGL17" s="141">
        <f t="shared" si="14"/>
        <v>76111466.909999996</v>
      </c>
      <c r="AGM17" s="141">
        <f t="shared" si="14"/>
        <v>97764169.199999988</v>
      </c>
      <c r="AGN17" s="141">
        <f t="shared" si="14"/>
        <v>72917169.799999997</v>
      </c>
      <c r="AGO17" s="141">
        <f t="shared" si="14"/>
        <v>1713862500.2999997</v>
      </c>
      <c r="AGP17" s="141">
        <f t="shared" si="14"/>
        <v>298520109.49000001</v>
      </c>
      <c r="AGQ17" s="141">
        <f t="shared" si="14"/>
        <v>169022422.05000004</v>
      </c>
      <c r="AGR17" s="141">
        <f t="shared" si="14"/>
        <v>86449547.710000008</v>
      </c>
      <c r="AGS17" s="141">
        <f t="shared" si="14"/>
        <v>240449469.62</v>
      </c>
      <c r="AGT17" s="141">
        <f t="shared" si="14"/>
        <v>168970448.37</v>
      </c>
      <c r="AGU17" s="141">
        <f t="shared" si="14"/>
        <v>87594385.530000016</v>
      </c>
      <c r="AGV17" s="141">
        <f t="shared" si="14"/>
        <v>97236681.749999985</v>
      </c>
      <c r="AGW17" s="141">
        <f t="shared" si="14"/>
        <v>2586329797.2799997</v>
      </c>
      <c r="AGX17" s="141">
        <f t="shared" si="14"/>
        <v>1379879127.5900002</v>
      </c>
      <c r="AGY17" s="141">
        <f t="shared" si="14"/>
        <v>100365469.97999997</v>
      </c>
      <c r="AGZ17" s="141">
        <f t="shared" si="14"/>
        <v>304102895.92999995</v>
      </c>
      <c r="AHA17" s="141">
        <f t="shared" si="14"/>
        <v>317404685.71000004</v>
      </c>
      <c r="AHB17" s="141">
        <f t="shared" si="14"/>
        <v>182605832.97999999</v>
      </c>
      <c r="AHC17" s="141">
        <f t="shared" si="14"/>
        <v>166248483.77000001</v>
      </c>
      <c r="AHD17" s="141">
        <f t="shared" si="14"/>
        <v>149399397.04999998</v>
      </c>
      <c r="AHE17" s="141">
        <f t="shared" si="14"/>
        <v>53358033.470000006</v>
      </c>
      <c r="AHF17" s="141">
        <f t="shared" si="14"/>
        <v>106757178.45</v>
      </c>
      <c r="AHG17" s="141">
        <f t="shared" si="14"/>
        <v>142857412.93000001</v>
      </c>
      <c r="AHH17" s="141">
        <f t="shared" si="14"/>
        <v>61969474.749999985</v>
      </c>
      <c r="AHI17" s="141">
        <f t="shared" si="14"/>
        <v>86975154.340000018</v>
      </c>
      <c r="AHJ17" s="141">
        <f t="shared" si="14"/>
        <v>100323181.68000001</v>
      </c>
      <c r="AHK17" s="141">
        <f t="shared" si="14"/>
        <v>76256383.720200002</v>
      </c>
      <c r="AHL17" s="141">
        <f t="shared" si="14"/>
        <v>120829352.7</v>
      </c>
      <c r="AHM17" s="141">
        <f t="shared" si="14"/>
        <v>71358467.859999999</v>
      </c>
      <c r="AHN17" s="141">
        <f t="shared" si="14"/>
        <v>709225613.86999989</v>
      </c>
      <c r="AHO17" s="141">
        <f t="shared" si="14"/>
        <v>92235039.769999981</v>
      </c>
      <c r="AHP17" s="141">
        <f t="shared" si="14"/>
        <v>100751752.52000001</v>
      </c>
      <c r="AHQ17" s="141">
        <f t="shared" ref="AHQ17:AHW17" si="15">SUM(AHQ5:AHQ16)</f>
        <v>98168695.960000023</v>
      </c>
      <c r="AHR17" s="141">
        <f t="shared" si="15"/>
        <v>280188575.53999996</v>
      </c>
      <c r="AHS17" s="141">
        <f t="shared" si="15"/>
        <v>88581535.440000013</v>
      </c>
      <c r="AHT17" s="141">
        <f t="shared" si="15"/>
        <v>55468374.660000011</v>
      </c>
      <c r="AHU17" s="141">
        <f t="shared" si="15"/>
        <v>0</v>
      </c>
      <c r="AHV17" s="141">
        <f t="shared" si="15"/>
        <v>0</v>
      </c>
      <c r="AHW17" s="141">
        <f t="shared" si="15"/>
        <v>278140736256.07227</v>
      </c>
      <c r="AHY17" s="281"/>
      <c r="AHZ17" s="281"/>
      <c r="AIA17" s="281"/>
      <c r="AIB17" s="281"/>
      <c r="AIC17" s="281"/>
    </row>
    <row r="18" spans="1:913" s="149" customFormat="1" ht="24.6" x14ac:dyDescent="0.7">
      <c r="A18" s="280"/>
      <c r="C18" s="294" t="s">
        <v>9838</v>
      </c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  <c r="PF18" s="141"/>
      <c r="PG18" s="141"/>
      <c r="PH18" s="141"/>
      <c r="PI18" s="141"/>
      <c r="PJ18" s="141"/>
      <c r="PK18" s="141"/>
      <c r="PL18" s="141"/>
      <c r="PM18" s="141"/>
      <c r="PN18" s="141"/>
      <c r="PO18" s="141"/>
      <c r="PP18" s="141"/>
      <c r="PQ18" s="141"/>
      <c r="PR18" s="141"/>
      <c r="PS18" s="141"/>
      <c r="PT18" s="141"/>
      <c r="PU18" s="141"/>
      <c r="PV18" s="141"/>
      <c r="PW18" s="141"/>
      <c r="PX18" s="141"/>
      <c r="PY18" s="141"/>
      <c r="PZ18" s="141"/>
      <c r="QA18" s="141"/>
      <c r="QB18" s="141"/>
      <c r="QC18" s="141"/>
      <c r="QD18" s="141"/>
      <c r="QE18" s="141"/>
      <c r="QF18" s="141"/>
      <c r="QG18" s="141"/>
      <c r="QH18" s="141"/>
      <c r="QI18" s="141"/>
      <c r="QJ18" s="141"/>
      <c r="QK18" s="141"/>
      <c r="QL18" s="141"/>
      <c r="QM18" s="141"/>
      <c r="QN18" s="141"/>
      <c r="QO18" s="141"/>
      <c r="QP18" s="141"/>
      <c r="QQ18" s="141"/>
      <c r="QR18" s="141"/>
      <c r="QS18" s="141"/>
      <c r="QT18" s="141"/>
      <c r="QU18" s="141"/>
      <c r="QV18" s="141"/>
      <c r="QW18" s="141"/>
      <c r="QX18" s="141"/>
      <c r="QY18" s="141"/>
      <c r="QZ18" s="141"/>
      <c r="RA18" s="141"/>
      <c r="RB18" s="141"/>
      <c r="RC18" s="141"/>
      <c r="RD18" s="141"/>
      <c r="RE18" s="141"/>
      <c r="RF18" s="141"/>
      <c r="RG18" s="141"/>
      <c r="RH18" s="141"/>
      <c r="RI18" s="141"/>
      <c r="RJ18" s="141"/>
      <c r="RK18" s="141"/>
      <c r="RL18" s="141"/>
      <c r="RM18" s="141"/>
      <c r="RN18" s="141"/>
      <c r="RO18" s="141"/>
      <c r="RP18" s="141"/>
      <c r="RQ18" s="141"/>
      <c r="RR18" s="141"/>
      <c r="RS18" s="141"/>
      <c r="RT18" s="141"/>
      <c r="RU18" s="141"/>
      <c r="RV18" s="141"/>
      <c r="RW18" s="141"/>
      <c r="RX18" s="141"/>
      <c r="RY18" s="141"/>
      <c r="RZ18" s="141"/>
      <c r="SA18" s="141"/>
      <c r="SB18" s="141"/>
      <c r="SC18" s="141"/>
      <c r="SD18" s="141"/>
      <c r="SE18" s="141"/>
      <c r="SF18" s="141"/>
      <c r="SG18" s="141"/>
      <c r="SH18" s="141"/>
      <c r="SI18" s="141"/>
      <c r="SJ18" s="141"/>
      <c r="SK18" s="141"/>
      <c r="SL18" s="141"/>
      <c r="SM18" s="141"/>
      <c r="SN18" s="141"/>
      <c r="SO18" s="141"/>
      <c r="SP18" s="141"/>
      <c r="SQ18" s="141"/>
      <c r="SR18" s="141"/>
      <c r="SS18" s="141"/>
      <c r="ST18" s="141"/>
      <c r="SU18" s="141"/>
      <c r="SV18" s="141"/>
      <c r="SW18" s="141"/>
      <c r="SX18" s="141"/>
      <c r="SY18" s="141"/>
      <c r="SZ18" s="141"/>
      <c r="TA18" s="141"/>
      <c r="TB18" s="141"/>
      <c r="TC18" s="141"/>
      <c r="TD18" s="141"/>
      <c r="TE18" s="141"/>
      <c r="TF18" s="141"/>
      <c r="TG18" s="141"/>
      <c r="TH18" s="141"/>
      <c r="TI18" s="141"/>
      <c r="TJ18" s="141"/>
      <c r="TK18" s="141"/>
      <c r="TL18" s="141"/>
      <c r="TM18" s="141"/>
      <c r="TN18" s="141"/>
      <c r="TO18" s="141"/>
      <c r="TP18" s="141"/>
      <c r="TQ18" s="141"/>
      <c r="TR18" s="141"/>
      <c r="TS18" s="141"/>
      <c r="TT18" s="141"/>
      <c r="TU18" s="141"/>
      <c r="TV18" s="141"/>
      <c r="TW18" s="141"/>
      <c r="TX18" s="141"/>
      <c r="TY18" s="141"/>
      <c r="TZ18" s="141"/>
      <c r="UA18" s="141"/>
      <c r="UB18" s="141"/>
      <c r="UC18" s="141"/>
      <c r="UD18" s="141"/>
      <c r="UE18" s="141"/>
      <c r="UF18" s="141"/>
      <c r="UG18" s="141"/>
      <c r="UH18" s="141"/>
      <c r="UI18" s="141"/>
      <c r="UJ18" s="141"/>
      <c r="UK18" s="141"/>
      <c r="UL18" s="141"/>
      <c r="UM18" s="141"/>
      <c r="UN18" s="141"/>
      <c r="UO18" s="141"/>
      <c r="UP18" s="141"/>
      <c r="UQ18" s="141"/>
      <c r="UR18" s="141"/>
      <c r="US18" s="141"/>
      <c r="UT18" s="141"/>
      <c r="UU18" s="141"/>
      <c r="UV18" s="141"/>
      <c r="UW18" s="141"/>
      <c r="UX18" s="141"/>
      <c r="UY18" s="141"/>
      <c r="UZ18" s="141"/>
      <c r="VA18" s="141"/>
      <c r="VB18" s="141"/>
      <c r="VC18" s="141"/>
      <c r="VD18" s="141"/>
      <c r="VE18" s="141"/>
      <c r="VF18" s="141"/>
      <c r="VG18" s="141"/>
      <c r="VH18" s="141"/>
      <c r="VI18" s="141"/>
      <c r="VJ18" s="141"/>
      <c r="VK18" s="141"/>
      <c r="VL18" s="141"/>
      <c r="VM18" s="141"/>
      <c r="VN18" s="141"/>
      <c r="VO18" s="141"/>
      <c r="VP18" s="141"/>
      <c r="VQ18" s="141"/>
      <c r="VR18" s="141"/>
      <c r="VS18" s="141"/>
      <c r="VT18" s="141"/>
      <c r="VU18" s="141"/>
      <c r="VV18" s="141"/>
      <c r="VW18" s="141"/>
      <c r="VX18" s="141"/>
      <c r="VY18" s="141"/>
      <c r="VZ18" s="141"/>
      <c r="WA18" s="141"/>
      <c r="WB18" s="141"/>
      <c r="WC18" s="141"/>
      <c r="WD18" s="141"/>
      <c r="WE18" s="141"/>
      <c r="WF18" s="141"/>
      <c r="WG18" s="141"/>
      <c r="WH18" s="141"/>
      <c r="WI18" s="141"/>
      <c r="WJ18" s="141"/>
      <c r="WK18" s="141"/>
      <c r="WL18" s="141"/>
      <c r="WM18" s="141"/>
      <c r="WN18" s="141"/>
      <c r="WO18" s="141"/>
      <c r="WP18" s="141"/>
      <c r="WQ18" s="141"/>
      <c r="WR18" s="141"/>
      <c r="WS18" s="141"/>
      <c r="WT18" s="141"/>
      <c r="WU18" s="141"/>
      <c r="WV18" s="141"/>
      <c r="WW18" s="141"/>
      <c r="WX18" s="141"/>
      <c r="WY18" s="141"/>
      <c r="WZ18" s="141"/>
      <c r="XA18" s="141"/>
      <c r="XB18" s="141"/>
      <c r="XC18" s="141"/>
      <c r="XD18" s="141"/>
      <c r="XE18" s="141"/>
      <c r="XF18" s="141"/>
      <c r="XG18" s="141"/>
      <c r="XH18" s="141"/>
      <c r="XI18" s="141"/>
      <c r="XJ18" s="141"/>
      <c r="XK18" s="141"/>
      <c r="XL18" s="141"/>
      <c r="XM18" s="141"/>
      <c r="XN18" s="141"/>
      <c r="XO18" s="141"/>
      <c r="XP18" s="141"/>
      <c r="XQ18" s="141"/>
      <c r="XR18" s="141"/>
      <c r="XS18" s="141"/>
      <c r="XT18" s="141"/>
      <c r="XU18" s="141"/>
      <c r="XV18" s="141"/>
      <c r="XW18" s="141"/>
      <c r="XX18" s="141"/>
      <c r="XY18" s="141"/>
      <c r="XZ18" s="141"/>
      <c r="YA18" s="141"/>
      <c r="YB18" s="141"/>
      <c r="YC18" s="141"/>
      <c r="YD18" s="141"/>
      <c r="YE18" s="141"/>
      <c r="YF18" s="141"/>
      <c r="YG18" s="141"/>
      <c r="YH18" s="141"/>
      <c r="YI18" s="141"/>
      <c r="YJ18" s="141"/>
      <c r="YK18" s="141"/>
      <c r="YL18" s="141"/>
      <c r="YM18" s="141"/>
      <c r="YN18" s="141"/>
      <c r="YO18" s="141"/>
      <c r="YP18" s="141"/>
      <c r="YQ18" s="141"/>
      <c r="YR18" s="141"/>
      <c r="YS18" s="141"/>
      <c r="YT18" s="141"/>
      <c r="YU18" s="141"/>
      <c r="YV18" s="141"/>
      <c r="YW18" s="141"/>
      <c r="YX18" s="141"/>
      <c r="YY18" s="141"/>
      <c r="YZ18" s="141"/>
      <c r="ZA18" s="141"/>
      <c r="ZB18" s="141"/>
      <c r="ZC18" s="141"/>
      <c r="ZD18" s="141"/>
      <c r="ZE18" s="141"/>
      <c r="ZF18" s="141"/>
      <c r="ZG18" s="141"/>
      <c r="ZH18" s="141"/>
      <c r="ZI18" s="141"/>
      <c r="ZJ18" s="141"/>
      <c r="ZK18" s="141"/>
      <c r="ZL18" s="141"/>
      <c r="ZM18" s="141"/>
      <c r="ZN18" s="141"/>
      <c r="ZO18" s="141"/>
      <c r="ZP18" s="141"/>
      <c r="ZQ18" s="141"/>
      <c r="ZR18" s="141"/>
      <c r="ZS18" s="141"/>
      <c r="ZT18" s="141"/>
      <c r="ZU18" s="141"/>
      <c r="ZV18" s="141"/>
      <c r="ZW18" s="141"/>
      <c r="ZX18" s="141"/>
      <c r="ZY18" s="141"/>
      <c r="ZZ18" s="141"/>
      <c r="AAA18" s="141"/>
      <c r="AAB18" s="141"/>
      <c r="AAC18" s="141"/>
      <c r="AAD18" s="141"/>
      <c r="AAE18" s="141"/>
      <c r="AAF18" s="141"/>
      <c r="AAG18" s="141"/>
      <c r="AAH18" s="141"/>
      <c r="AAI18" s="141"/>
      <c r="AAJ18" s="141"/>
      <c r="AAK18" s="141"/>
      <c r="AAL18" s="141"/>
      <c r="AAM18" s="141"/>
      <c r="AAN18" s="141"/>
      <c r="AAO18" s="141"/>
      <c r="AAP18" s="141"/>
      <c r="AAQ18" s="141"/>
      <c r="AAR18" s="141"/>
      <c r="AAS18" s="141"/>
      <c r="AAT18" s="141"/>
      <c r="AAU18" s="141"/>
      <c r="AAV18" s="141"/>
      <c r="AAW18" s="141"/>
      <c r="AAX18" s="141"/>
      <c r="AAY18" s="141"/>
      <c r="AAZ18" s="141"/>
      <c r="ABA18" s="141"/>
      <c r="ABB18" s="141"/>
      <c r="ABC18" s="141"/>
      <c r="ABD18" s="141"/>
      <c r="ABE18" s="141"/>
      <c r="ABF18" s="141"/>
      <c r="ABG18" s="141"/>
      <c r="ABH18" s="141"/>
      <c r="ABI18" s="141"/>
      <c r="ABJ18" s="141"/>
      <c r="ABK18" s="141"/>
      <c r="ABL18" s="141"/>
      <c r="ABM18" s="141"/>
      <c r="ABN18" s="141"/>
      <c r="ABO18" s="141"/>
      <c r="ABP18" s="141"/>
      <c r="ABQ18" s="141"/>
      <c r="ABR18" s="141"/>
      <c r="ABS18" s="141"/>
      <c r="ABT18" s="141"/>
      <c r="ABU18" s="141"/>
      <c r="ABV18" s="141"/>
      <c r="ABW18" s="141"/>
      <c r="ABX18" s="141"/>
      <c r="ABY18" s="141"/>
      <c r="ABZ18" s="141"/>
      <c r="ACA18" s="141"/>
      <c r="ACB18" s="141"/>
      <c r="ACC18" s="141"/>
      <c r="ACD18" s="141"/>
      <c r="ACE18" s="141"/>
      <c r="ACF18" s="141"/>
      <c r="ACG18" s="141"/>
      <c r="ACH18" s="141"/>
      <c r="ACI18" s="141"/>
      <c r="ACJ18" s="141"/>
      <c r="ACK18" s="141"/>
      <c r="ACL18" s="141"/>
      <c r="ACM18" s="141"/>
      <c r="ACN18" s="141"/>
      <c r="ACO18" s="141"/>
      <c r="ACP18" s="141"/>
      <c r="ACQ18" s="141"/>
      <c r="ACR18" s="141"/>
      <c r="ACS18" s="141"/>
      <c r="ACT18" s="141"/>
      <c r="ACU18" s="141"/>
      <c r="ACV18" s="141"/>
      <c r="ACW18" s="141"/>
      <c r="ACX18" s="141"/>
      <c r="ACY18" s="141"/>
      <c r="ACZ18" s="141"/>
      <c r="ADA18" s="141"/>
      <c r="ADB18" s="141"/>
      <c r="ADC18" s="141"/>
      <c r="ADD18" s="141"/>
      <c r="ADE18" s="141"/>
      <c r="ADF18" s="141"/>
      <c r="ADG18" s="141"/>
      <c r="ADH18" s="141"/>
      <c r="ADI18" s="141"/>
      <c r="ADJ18" s="141"/>
      <c r="ADK18" s="141"/>
      <c r="ADL18" s="141"/>
      <c r="ADM18" s="141"/>
      <c r="ADN18" s="141"/>
      <c r="ADO18" s="141"/>
      <c r="ADP18" s="141"/>
      <c r="ADQ18" s="141"/>
      <c r="ADR18" s="141"/>
      <c r="ADS18" s="141"/>
      <c r="ADT18" s="141"/>
      <c r="ADU18" s="141"/>
      <c r="ADV18" s="141"/>
      <c r="ADW18" s="141"/>
      <c r="ADX18" s="141"/>
      <c r="ADY18" s="141"/>
      <c r="ADZ18" s="141"/>
      <c r="AEA18" s="141"/>
      <c r="AEB18" s="141"/>
      <c r="AEC18" s="141"/>
      <c r="AED18" s="141"/>
      <c r="AEE18" s="141"/>
      <c r="AEF18" s="141"/>
      <c r="AEG18" s="141"/>
      <c r="AEH18" s="141"/>
      <c r="AEI18" s="141"/>
      <c r="AEJ18" s="141"/>
      <c r="AEK18" s="141"/>
      <c r="AEL18" s="141"/>
      <c r="AEM18" s="141"/>
      <c r="AEN18" s="141"/>
      <c r="AEO18" s="141"/>
      <c r="AEP18" s="141"/>
      <c r="AEQ18" s="141"/>
      <c r="AER18" s="141"/>
      <c r="AES18" s="141"/>
      <c r="AET18" s="141"/>
      <c r="AEU18" s="141"/>
      <c r="AEV18" s="141"/>
      <c r="AEW18" s="141"/>
      <c r="AEX18" s="141"/>
      <c r="AEY18" s="141"/>
      <c r="AEZ18" s="141"/>
      <c r="AFA18" s="141"/>
      <c r="AFB18" s="141"/>
      <c r="AFC18" s="141"/>
      <c r="AFD18" s="141"/>
      <c r="AFE18" s="141"/>
      <c r="AFF18" s="141"/>
      <c r="AFG18" s="141"/>
      <c r="AFH18" s="141"/>
      <c r="AFI18" s="141"/>
      <c r="AFJ18" s="141"/>
      <c r="AFK18" s="141"/>
      <c r="AFL18" s="141"/>
      <c r="AFM18" s="141"/>
      <c r="AFN18" s="141"/>
      <c r="AFO18" s="141"/>
      <c r="AFP18" s="141"/>
      <c r="AFQ18" s="141"/>
      <c r="AFR18" s="141"/>
      <c r="AFS18" s="141"/>
      <c r="AFT18" s="141"/>
      <c r="AFU18" s="141"/>
      <c r="AFV18" s="141"/>
      <c r="AFW18" s="141"/>
      <c r="AFX18" s="141"/>
      <c r="AFY18" s="141"/>
      <c r="AFZ18" s="141"/>
      <c r="AGA18" s="141"/>
      <c r="AGB18" s="141"/>
      <c r="AGC18" s="141"/>
      <c r="AGD18" s="141"/>
      <c r="AGE18" s="141"/>
      <c r="AGF18" s="141"/>
      <c r="AGG18" s="141"/>
      <c r="AGH18" s="141"/>
      <c r="AGI18" s="141"/>
      <c r="AGJ18" s="141"/>
      <c r="AGK18" s="141"/>
      <c r="AGL18" s="141"/>
      <c r="AGM18" s="141"/>
      <c r="AGN18" s="141"/>
      <c r="AGO18" s="141"/>
      <c r="AGP18" s="141"/>
      <c r="AGQ18" s="141"/>
      <c r="AGR18" s="141"/>
      <c r="AGS18" s="141"/>
      <c r="AGT18" s="141"/>
      <c r="AGU18" s="141"/>
      <c r="AGV18" s="141"/>
      <c r="AGW18" s="141"/>
      <c r="AGX18" s="141"/>
      <c r="AGY18" s="141"/>
      <c r="AGZ18" s="141"/>
      <c r="AHA18" s="141"/>
      <c r="AHB18" s="141"/>
      <c r="AHC18" s="141"/>
      <c r="AHD18" s="141"/>
      <c r="AHE18" s="141"/>
      <c r="AHF18" s="141"/>
      <c r="AHG18" s="141"/>
      <c r="AHH18" s="141"/>
      <c r="AHI18" s="141"/>
      <c r="AHJ18" s="141"/>
      <c r="AHK18" s="141"/>
      <c r="AHL18" s="141"/>
      <c r="AHM18" s="141"/>
      <c r="AHN18" s="141"/>
      <c r="AHO18" s="141"/>
      <c r="AHP18" s="141"/>
      <c r="AHQ18" s="141"/>
      <c r="AHR18" s="141"/>
      <c r="AHS18" s="141"/>
      <c r="AHT18" s="141"/>
      <c r="AHU18" s="141"/>
      <c r="AHV18" s="141"/>
      <c r="AHW18" s="141"/>
      <c r="AHY18" s="281"/>
      <c r="AHZ18" s="281"/>
      <c r="AIA18" s="281"/>
      <c r="AIB18" s="281"/>
      <c r="AIC18" s="281"/>
    </row>
    <row r="19" spans="1:913" x14ac:dyDescent="0.6">
      <c r="A19" s="291">
        <v>17</v>
      </c>
      <c r="B19" s="288" t="s">
        <v>9851</v>
      </c>
      <c r="C19" s="268" t="s">
        <v>9852</v>
      </c>
      <c r="D19" s="109">
        <v>640865992.46000004</v>
      </c>
      <c r="E19" s="109">
        <v>21997677.710000001</v>
      </c>
      <c r="F19" s="109">
        <v>34155506.509999998</v>
      </c>
      <c r="G19" s="109">
        <v>5513356.9800000004</v>
      </c>
      <c r="H19" s="109">
        <v>46613413.340000004</v>
      </c>
      <c r="I19" s="109">
        <v>14341285.699999999</v>
      </c>
      <c r="J19" s="109">
        <v>44716240.210000001</v>
      </c>
      <c r="K19" s="109">
        <v>12271515.58</v>
      </c>
      <c r="L19" s="109">
        <v>20159531.460000001</v>
      </c>
      <c r="M19" s="109">
        <v>11320752.960000001</v>
      </c>
      <c r="N19" s="109">
        <v>4736574.72</v>
      </c>
      <c r="O19" s="109">
        <v>7688014.8499999996</v>
      </c>
      <c r="P19" s="109">
        <v>8729495</v>
      </c>
      <c r="Q19" s="109">
        <v>6757329.29</v>
      </c>
      <c r="R19" s="109">
        <v>4794416.74</v>
      </c>
      <c r="S19" s="109">
        <v>15156161.16</v>
      </c>
      <c r="T19" s="109">
        <v>19472594.91</v>
      </c>
      <c r="U19" s="109">
        <v>3071880.63</v>
      </c>
      <c r="V19" s="109">
        <v>561092.29</v>
      </c>
      <c r="W19" s="109">
        <v>633503813.36000001</v>
      </c>
      <c r="X19" s="109">
        <v>61786662.079999998</v>
      </c>
      <c r="Y19" s="109">
        <v>7837916.1299999999</v>
      </c>
      <c r="Z19" s="109">
        <v>17775068.050000001</v>
      </c>
      <c r="AA19" s="109">
        <v>11956297.75</v>
      </c>
      <c r="AB19" s="109">
        <v>17126221.68</v>
      </c>
      <c r="AC19" s="109">
        <v>4035080.1</v>
      </c>
      <c r="AD19" s="109">
        <v>69804887.140000001</v>
      </c>
      <c r="AE19" s="109">
        <v>16833294.890000001</v>
      </c>
      <c r="AF19" s="109">
        <v>10365086</v>
      </c>
      <c r="AG19" s="109">
        <v>58675941.93</v>
      </c>
      <c r="AH19" s="109">
        <v>12072199.92</v>
      </c>
      <c r="AI19" s="109">
        <v>61376610.960000001</v>
      </c>
      <c r="AJ19" s="109">
        <v>26984180.530000001</v>
      </c>
      <c r="AK19" s="109">
        <v>9043481.5399999991</v>
      </c>
      <c r="AL19" s="109">
        <v>4393724.5</v>
      </c>
      <c r="AM19" s="109">
        <v>7547927.6699999999</v>
      </c>
      <c r="AN19" s="109">
        <v>15219636.51</v>
      </c>
      <c r="AO19" s="109">
        <v>6571800.8899999997</v>
      </c>
      <c r="AP19" s="109">
        <v>9322511.1199999992</v>
      </c>
      <c r="AQ19" s="109">
        <v>7410268.0899999999</v>
      </c>
      <c r="AR19" s="109">
        <v>5896241.75</v>
      </c>
      <c r="AS19" s="109">
        <v>5220976.5599999996</v>
      </c>
      <c r="AT19" s="109">
        <v>1996138.09</v>
      </c>
      <c r="AU19" s="109">
        <v>253639996.86000001</v>
      </c>
      <c r="AV19" s="109">
        <v>2755457.93</v>
      </c>
      <c r="AW19" s="109">
        <v>2810521.92</v>
      </c>
      <c r="AX19" s="109">
        <v>7289581.7000000002</v>
      </c>
      <c r="AY19" s="109">
        <v>11500590.199999999</v>
      </c>
      <c r="AZ19" s="109">
        <v>14870429.68</v>
      </c>
      <c r="BA19" s="109">
        <v>5165126.7699999996</v>
      </c>
      <c r="BB19" s="109">
        <v>6735745.1799999997</v>
      </c>
      <c r="BC19" s="109">
        <v>4048507.8100000005</v>
      </c>
      <c r="BD19" s="109">
        <v>3484963.22</v>
      </c>
      <c r="BE19" s="109">
        <v>2700448.44</v>
      </c>
      <c r="BF19" s="109">
        <v>2608756.21</v>
      </c>
      <c r="BG19" s="109">
        <v>42483836.939999998</v>
      </c>
      <c r="BH19" s="109">
        <v>1741088.95</v>
      </c>
      <c r="BI19" s="109">
        <v>4422054.8600000003</v>
      </c>
      <c r="BJ19" s="109">
        <v>144415124.75999999</v>
      </c>
      <c r="BK19" s="109">
        <v>88649797.219999999</v>
      </c>
      <c r="BL19" s="109">
        <v>13157329.600000001</v>
      </c>
      <c r="BM19" s="109">
        <v>5291876.82</v>
      </c>
      <c r="BN19" s="109">
        <v>14905676.889999999</v>
      </c>
      <c r="BO19" s="109">
        <v>12170181.040000001</v>
      </c>
      <c r="BP19" s="109">
        <v>9606651.7699999996</v>
      </c>
      <c r="BQ19" s="109">
        <v>1748403.56</v>
      </c>
      <c r="BR19" s="109">
        <v>2360845.63</v>
      </c>
      <c r="BS19" s="109">
        <v>234973191.33000001</v>
      </c>
      <c r="BT19" s="109">
        <v>9765593.3800000008</v>
      </c>
      <c r="BU19" s="109">
        <v>10095764.16</v>
      </c>
      <c r="BV19" s="109">
        <v>15340489.319999998</v>
      </c>
      <c r="BW19" s="109">
        <v>11626383.960000001</v>
      </c>
      <c r="BX19" s="109">
        <v>9073948.3900000006</v>
      </c>
      <c r="BY19" s="109">
        <v>4237935.21</v>
      </c>
      <c r="BZ19" s="109">
        <v>11338465.91</v>
      </c>
      <c r="CA19" s="109">
        <v>54671034.25</v>
      </c>
      <c r="CB19" s="109">
        <v>6488245.3200000003</v>
      </c>
      <c r="CC19" s="109">
        <v>12694839.15</v>
      </c>
      <c r="CD19" s="109">
        <v>24534789.449999999</v>
      </c>
      <c r="CE19" s="109">
        <v>7838639.7800000003</v>
      </c>
      <c r="CF19" s="109">
        <v>4579313.17</v>
      </c>
      <c r="CG19" s="109">
        <v>6078179.2599999998</v>
      </c>
      <c r="CH19" s="109">
        <v>563839750.69000006</v>
      </c>
      <c r="CI19" s="109">
        <v>10524153.59</v>
      </c>
      <c r="CJ19" s="109">
        <v>27590814.27</v>
      </c>
      <c r="CK19" s="109">
        <v>7113745.9800000004</v>
      </c>
      <c r="CL19" s="109">
        <v>9346092.75</v>
      </c>
      <c r="CM19" s="109">
        <v>8003463.7599999998</v>
      </c>
      <c r="CN19" s="109">
        <v>10288003.9</v>
      </c>
      <c r="CO19" s="109">
        <v>19303115.629999999</v>
      </c>
      <c r="CP19" s="109">
        <v>3865618.88</v>
      </c>
      <c r="CQ19" s="109">
        <v>8940740.5299999993</v>
      </c>
      <c r="CR19" s="109">
        <v>6654218.2000000002</v>
      </c>
      <c r="CS19" s="109">
        <v>10270981.27</v>
      </c>
      <c r="CT19" s="109">
        <v>6624761.9500000002</v>
      </c>
      <c r="CU19" s="109">
        <v>189390369.58000001</v>
      </c>
      <c r="CV19" s="109">
        <v>7301113.8799999999</v>
      </c>
      <c r="CW19" s="109">
        <v>8196627.2800000003</v>
      </c>
      <c r="CX19" s="109">
        <v>18141513.780000001</v>
      </c>
      <c r="CY19" s="109">
        <v>4400827.3</v>
      </c>
      <c r="CZ19" s="109">
        <v>17327709.309999999</v>
      </c>
      <c r="DA19" s="109">
        <v>4333122.0599999996</v>
      </c>
      <c r="DB19" s="109">
        <v>4245457.6399999997</v>
      </c>
      <c r="DC19" s="109">
        <v>164925627.31999999</v>
      </c>
      <c r="DD19" s="109">
        <v>154719877.47999999</v>
      </c>
      <c r="DE19" s="109">
        <v>11705844.960000001</v>
      </c>
      <c r="DF19" s="109">
        <v>9536447.5700000003</v>
      </c>
      <c r="DG19" s="109">
        <v>23539835.210000001</v>
      </c>
      <c r="DH19" s="109">
        <v>23197237.539999999</v>
      </c>
      <c r="DI19" s="109">
        <v>16068434.949999999</v>
      </c>
      <c r="DJ19" s="109">
        <v>12897412.58</v>
      </c>
      <c r="DK19" s="109">
        <v>7177962.6699999999</v>
      </c>
      <c r="DL19" s="109">
        <v>699220969.10000002</v>
      </c>
      <c r="DM19" s="109">
        <v>10884047.1</v>
      </c>
      <c r="DN19" s="109">
        <v>20949345.84</v>
      </c>
      <c r="DO19" s="109">
        <v>13635652.15</v>
      </c>
      <c r="DP19" s="109">
        <v>18411878.77</v>
      </c>
      <c r="DQ19" s="109">
        <v>10474243.82</v>
      </c>
      <c r="DR19" s="109">
        <v>34055688.579999998</v>
      </c>
      <c r="DS19" s="109">
        <v>10827152.84</v>
      </c>
      <c r="DT19" s="109">
        <v>30158466.98</v>
      </c>
      <c r="DU19" s="109">
        <v>145437678.31</v>
      </c>
      <c r="DV19" s="109">
        <v>17009769.91</v>
      </c>
      <c r="DW19" s="109">
        <v>75306431.890000001</v>
      </c>
      <c r="DX19" s="109">
        <v>52174194.109999999</v>
      </c>
      <c r="DY19" s="109">
        <v>13644587.369999999</v>
      </c>
      <c r="DZ19" s="109">
        <v>26976606.100000001</v>
      </c>
      <c r="EA19" s="109">
        <v>17759472.960000001</v>
      </c>
      <c r="EB19" s="109">
        <v>9277771.5500000007</v>
      </c>
      <c r="EC19" s="109">
        <v>9960182.3499999996</v>
      </c>
      <c r="ED19" s="109">
        <v>8265518.2400000002</v>
      </c>
      <c r="EE19" s="109">
        <v>32588737.579999998</v>
      </c>
      <c r="EF19" s="109">
        <v>89094493.260000005</v>
      </c>
      <c r="EG19" s="109">
        <v>72834327.180000007</v>
      </c>
      <c r="EH19" s="109">
        <v>5988633.96</v>
      </c>
      <c r="EI19" s="109">
        <v>11575872.869999999</v>
      </c>
      <c r="EJ19" s="109">
        <v>11869014.279999999</v>
      </c>
      <c r="EK19" s="109">
        <v>25684992.309999999</v>
      </c>
      <c r="EL19" s="109">
        <v>32975497.640000001</v>
      </c>
      <c r="EM19" s="109">
        <v>6778053.7000000002</v>
      </c>
      <c r="EN19" s="109">
        <v>11371263.630000001</v>
      </c>
      <c r="EO19" s="109">
        <v>414943623.52999997</v>
      </c>
      <c r="EP19" s="109">
        <v>9230060.3599999994</v>
      </c>
      <c r="EQ19" s="109">
        <v>8726761.3900000006</v>
      </c>
      <c r="ER19" s="109">
        <v>13386947.9</v>
      </c>
      <c r="ES19" s="109">
        <v>2813651.35</v>
      </c>
      <c r="ET19" s="109">
        <v>3815851.4</v>
      </c>
      <c r="EU19" s="109">
        <v>18687522.059999999</v>
      </c>
      <c r="EV19" s="109">
        <v>12601944.550000001</v>
      </c>
      <c r="EW19" s="109">
        <v>5845979.2300000004</v>
      </c>
      <c r="EX19" s="109">
        <v>170885610.09</v>
      </c>
      <c r="EY19" s="109">
        <v>4493013.68</v>
      </c>
      <c r="EZ19" s="109">
        <v>10384259.1</v>
      </c>
      <c r="FA19" s="109">
        <v>17718923.84</v>
      </c>
      <c r="FB19" s="109">
        <v>29181542.800000001</v>
      </c>
      <c r="FC19" s="109">
        <v>25299734.43</v>
      </c>
      <c r="FD19" s="109">
        <v>9877265.4199999999</v>
      </c>
      <c r="FE19" s="109">
        <v>11431699.51</v>
      </c>
      <c r="FF19" s="109">
        <v>7999970.8200000003</v>
      </c>
      <c r="FG19" s="109">
        <v>6644567.0300000003</v>
      </c>
      <c r="FH19" s="109">
        <v>5163914.97</v>
      </c>
      <c r="FI19" s="109">
        <v>4897279.95</v>
      </c>
      <c r="FJ19" s="109">
        <v>108042049.79000001</v>
      </c>
      <c r="FK19" s="109">
        <v>7597694.3300000001</v>
      </c>
      <c r="FL19" s="109">
        <v>5842012.79</v>
      </c>
      <c r="FM19" s="109">
        <v>6842088.3499999996</v>
      </c>
      <c r="FN19" s="109">
        <v>15277324.949999999</v>
      </c>
      <c r="FO19" s="109">
        <v>11708282.17</v>
      </c>
      <c r="FP19" s="109">
        <v>4279355.33</v>
      </c>
      <c r="FQ19" s="109">
        <v>3223750.48</v>
      </c>
      <c r="FR19" s="109">
        <v>537558886.74000001</v>
      </c>
      <c r="FS19" s="109">
        <v>7553502.6299999999</v>
      </c>
      <c r="FT19" s="109">
        <v>19423448.079999998</v>
      </c>
      <c r="FU19" s="109">
        <v>14882311.939999999</v>
      </c>
      <c r="FV19" s="109">
        <v>22131230.149999999</v>
      </c>
      <c r="FW19" s="109">
        <v>7613248.1500000004</v>
      </c>
      <c r="FX19" s="109">
        <v>28979183.140000001</v>
      </c>
      <c r="FY19" s="109">
        <v>16071442.25</v>
      </c>
      <c r="FZ19" s="109">
        <v>14403659.26</v>
      </c>
      <c r="GA19" s="109">
        <v>11831346.199999999</v>
      </c>
      <c r="GB19" s="109">
        <v>27311182.640000001</v>
      </c>
      <c r="GC19" s="109">
        <v>10441510.16</v>
      </c>
      <c r="GD19" s="109">
        <v>11010673.460000001</v>
      </c>
      <c r="GE19" s="109">
        <v>4963158.08</v>
      </c>
      <c r="GF19" s="109">
        <v>160248575.11000001</v>
      </c>
      <c r="GG19" s="109">
        <v>7366488.1399999997</v>
      </c>
      <c r="GH19" s="109">
        <v>7946356.79</v>
      </c>
      <c r="GI19" s="109">
        <v>30561846.370000001</v>
      </c>
      <c r="GJ19" s="109">
        <v>9917087.6400000006</v>
      </c>
      <c r="GK19" s="109">
        <v>7390182.1900000004</v>
      </c>
      <c r="GL19" s="109">
        <v>8442025.0500000007</v>
      </c>
      <c r="GM19" s="109">
        <v>34447032.710000001</v>
      </c>
      <c r="GN19" s="109">
        <v>4999378.3</v>
      </c>
      <c r="GO19" s="109">
        <v>5230682.0599999996</v>
      </c>
      <c r="GP19" s="109">
        <v>3657887.01</v>
      </c>
      <c r="GQ19" s="109">
        <v>3075792.05</v>
      </c>
      <c r="GR19" s="109">
        <v>98077039.709999993</v>
      </c>
      <c r="GS19" s="109">
        <v>12780967.01</v>
      </c>
      <c r="GT19" s="109">
        <v>5103883.6399999997</v>
      </c>
      <c r="GU19" s="109">
        <v>21527876.010000002</v>
      </c>
      <c r="GV19" s="109">
        <v>2756838.14</v>
      </c>
      <c r="GW19" s="109">
        <v>10993422.32</v>
      </c>
      <c r="GX19" s="109">
        <v>11170806.32</v>
      </c>
      <c r="GY19" s="109">
        <v>4625251.3899999997</v>
      </c>
      <c r="GZ19" s="109">
        <v>128455997.2</v>
      </c>
      <c r="HA19" s="109">
        <v>5549762.5</v>
      </c>
      <c r="HB19" s="109">
        <v>13119225.52</v>
      </c>
      <c r="HC19" s="109">
        <v>10830337.630000001</v>
      </c>
      <c r="HD19" s="109">
        <v>493381942.33999997</v>
      </c>
      <c r="HE19" s="109">
        <v>12665029.98</v>
      </c>
      <c r="HF19" s="109">
        <v>35956892.840000004</v>
      </c>
      <c r="HG19" s="109">
        <v>24979747.899999999</v>
      </c>
      <c r="HH19" s="109">
        <v>18393752.119999997</v>
      </c>
      <c r="HI19" s="109">
        <v>38877504.810000002</v>
      </c>
      <c r="HJ19" s="109">
        <v>3262276.72</v>
      </c>
      <c r="HK19" s="109">
        <v>13088593.689999999</v>
      </c>
      <c r="HL19" s="109">
        <v>226717753.22</v>
      </c>
      <c r="HM19" s="109">
        <v>23878695.68</v>
      </c>
      <c r="HN19" s="109">
        <v>40228809.850000001</v>
      </c>
      <c r="HO19" s="109">
        <v>16456306.050000001</v>
      </c>
      <c r="HP19" s="109">
        <v>12052296.800000001</v>
      </c>
      <c r="HQ19" s="109">
        <v>10605079.98</v>
      </c>
      <c r="HR19" s="109">
        <v>9690434.9499999993</v>
      </c>
      <c r="HS19" s="109">
        <v>5743697.4500000002</v>
      </c>
      <c r="HT19" s="109">
        <v>252869369.56999999</v>
      </c>
      <c r="HU19" s="109">
        <v>47272056.329999998</v>
      </c>
      <c r="HV19" s="109">
        <v>12443870.33</v>
      </c>
      <c r="HW19" s="109">
        <v>7885249.4199999999</v>
      </c>
      <c r="HX19" s="109">
        <v>7443784.8799999999</v>
      </c>
      <c r="HY19" s="109">
        <v>4178719</v>
      </c>
      <c r="HZ19" s="109">
        <v>38254173.57</v>
      </c>
      <c r="IA19" s="109">
        <v>6506783.29</v>
      </c>
      <c r="IB19" s="109">
        <v>7449181.4000000004</v>
      </c>
      <c r="IC19" s="109">
        <v>7128153.3300000001</v>
      </c>
      <c r="ID19" s="109">
        <v>7498367.0999999996</v>
      </c>
      <c r="IE19" s="109">
        <v>14508301.34</v>
      </c>
      <c r="IF19" s="109">
        <v>2686040.44</v>
      </c>
      <c r="IG19" s="109">
        <v>6318100.79</v>
      </c>
      <c r="IH19" s="109">
        <v>3785378.76</v>
      </c>
      <c r="II19" s="109">
        <v>3356339.18</v>
      </c>
      <c r="IJ19" s="109">
        <v>195126446.84999999</v>
      </c>
      <c r="IK19" s="109">
        <v>37391631.170000002</v>
      </c>
      <c r="IL19" s="109">
        <v>15473434.35</v>
      </c>
      <c r="IM19" s="109">
        <v>26293586.5</v>
      </c>
      <c r="IN19" s="109">
        <v>37358900.020000003</v>
      </c>
      <c r="IO19" s="109">
        <v>7183496.1200000001</v>
      </c>
      <c r="IP19" s="109">
        <v>7570861.9000000004</v>
      </c>
      <c r="IQ19" s="109">
        <v>4135000.43</v>
      </c>
      <c r="IR19" s="109">
        <v>4981964.67</v>
      </c>
      <c r="IS19" s="109">
        <v>4754739.1500000004</v>
      </c>
      <c r="IT19" s="109">
        <v>7298623.3499999996</v>
      </c>
      <c r="IU19" s="109">
        <v>434693687.83999997</v>
      </c>
      <c r="IV19" s="109">
        <v>79120202.120000005</v>
      </c>
      <c r="IW19" s="109">
        <v>16383791.529999999</v>
      </c>
      <c r="IX19" s="109">
        <v>25936486.98</v>
      </c>
      <c r="IY19" s="109">
        <v>5951692.8399999999</v>
      </c>
      <c r="IZ19" s="109">
        <v>3031563.38</v>
      </c>
      <c r="JA19" s="109">
        <v>5080798.9000000004</v>
      </c>
      <c r="JB19" s="109">
        <v>2253002.65</v>
      </c>
      <c r="JC19" s="109">
        <v>5979043.5899999999</v>
      </c>
      <c r="JD19" s="109">
        <v>6565935.4900000002</v>
      </c>
      <c r="JE19" s="109">
        <v>6060221.4199999999</v>
      </c>
      <c r="JF19" s="109">
        <v>5207798.7300000004</v>
      </c>
      <c r="JG19" s="109">
        <v>103965783.93000001</v>
      </c>
      <c r="JH19" s="109">
        <v>40697581.979999997</v>
      </c>
      <c r="JI19" s="109">
        <v>5574126.5800000001</v>
      </c>
      <c r="JJ19" s="109">
        <v>4828478.9400000004</v>
      </c>
      <c r="JK19" s="109">
        <v>3121928.66</v>
      </c>
      <c r="JL19" s="109">
        <v>3317465.79</v>
      </c>
      <c r="JM19" s="109">
        <v>91676119.540000007</v>
      </c>
      <c r="JN19" s="109">
        <v>4296677.58</v>
      </c>
      <c r="JO19" s="109">
        <v>7292668.71</v>
      </c>
      <c r="JP19" s="109">
        <v>11998854.470000001</v>
      </c>
      <c r="JQ19" s="109">
        <v>7161571.1200000001</v>
      </c>
      <c r="JR19" s="109">
        <v>15142607.16</v>
      </c>
      <c r="JS19" s="109">
        <v>3802591.73</v>
      </c>
      <c r="JT19" s="109">
        <v>258545803.62</v>
      </c>
      <c r="JU19" s="109">
        <v>77347869.829999998</v>
      </c>
      <c r="JV19" s="109">
        <v>7324757.7599999998</v>
      </c>
      <c r="JW19" s="109">
        <v>3990907.12</v>
      </c>
      <c r="JX19" s="109">
        <v>14411709.710000001</v>
      </c>
      <c r="JY19" s="109">
        <v>2449086.8199999998</v>
      </c>
      <c r="JZ19" s="109">
        <v>36125156.700000003</v>
      </c>
      <c r="KA19" s="109">
        <v>21575104.52</v>
      </c>
      <c r="KB19" s="109">
        <v>11397297.109999999</v>
      </c>
      <c r="KC19" s="109">
        <v>16529790.050000001</v>
      </c>
      <c r="KD19" s="109">
        <v>9244669.3699999992</v>
      </c>
      <c r="KE19" s="109">
        <v>8277747.0099999998</v>
      </c>
      <c r="KF19" s="109">
        <v>2271679.81</v>
      </c>
      <c r="KG19" s="109">
        <v>1126879.3</v>
      </c>
      <c r="KH19" s="109">
        <v>6602836.5</v>
      </c>
      <c r="KI19" s="109">
        <v>3943197.58</v>
      </c>
      <c r="KJ19" s="109">
        <v>505751595.44</v>
      </c>
      <c r="KK19" s="109">
        <v>35931480.799999997</v>
      </c>
      <c r="KL19" s="109">
        <v>14438483.359999999</v>
      </c>
      <c r="KM19" s="109">
        <v>9666854.7699999996</v>
      </c>
      <c r="KN19" s="109">
        <v>14733060.83</v>
      </c>
      <c r="KO19" s="109">
        <v>14868158.73</v>
      </c>
      <c r="KP19" s="109">
        <v>62535846.140000001</v>
      </c>
      <c r="KQ19" s="109">
        <v>9847654.4199999999</v>
      </c>
      <c r="KR19" s="109">
        <v>6133464.96</v>
      </c>
      <c r="KS19" s="109">
        <v>103445465.68000001</v>
      </c>
      <c r="KT19" s="109">
        <v>7752650.0700000003</v>
      </c>
      <c r="KU19" s="109">
        <v>12585874.1</v>
      </c>
      <c r="KV19" s="109">
        <v>39676350.200000003</v>
      </c>
      <c r="KW19" s="109">
        <v>7381181.2000000002</v>
      </c>
      <c r="KX19" s="109">
        <v>17996517.23</v>
      </c>
      <c r="KY19" s="109">
        <v>206217392.88</v>
      </c>
      <c r="KZ19" s="109">
        <v>19491713.07</v>
      </c>
      <c r="LA19" s="109">
        <v>191633028.74000001</v>
      </c>
      <c r="LB19" s="109">
        <v>10799009.1</v>
      </c>
      <c r="LC19" s="109">
        <v>4138275.86</v>
      </c>
      <c r="LD19" s="109">
        <v>25627025.210000001</v>
      </c>
      <c r="LE19" s="109">
        <v>22667971.82</v>
      </c>
      <c r="LF19" s="109">
        <v>11198164.5</v>
      </c>
      <c r="LG19" s="109">
        <v>10762728.9</v>
      </c>
      <c r="LH19" s="109">
        <v>7551414.5</v>
      </c>
      <c r="LI19" s="109">
        <v>663640115.78999996</v>
      </c>
      <c r="LJ19" s="109">
        <v>56802908.759999998</v>
      </c>
      <c r="LK19" s="109">
        <v>100338228.64999999</v>
      </c>
      <c r="LL19" s="109">
        <v>85166771.519999996</v>
      </c>
      <c r="LM19" s="109">
        <v>10916842.48</v>
      </c>
      <c r="LN19" s="109">
        <v>9220905.25</v>
      </c>
      <c r="LO19" s="109">
        <v>5029181.43</v>
      </c>
      <c r="LP19" s="109">
        <v>11138666.33</v>
      </c>
      <c r="LQ19" s="109">
        <v>6365893.0999999996</v>
      </c>
      <c r="LR19" s="109">
        <v>24742497.289999999</v>
      </c>
      <c r="LS19" s="109">
        <v>5730535.0300000003</v>
      </c>
      <c r="LT19" s="109">
        <v>114340715.13</v>
      </c>
      <c r="LU19" s="109">
        <v>11897339.939999999</v>
      </c>
      <c r="LV19" s="109">
        <v>5502535.9199999999</v>
      </c>
      <c r="LW19" s="109">
        <v>271533008.81</v>
      </c>
      <c r="LX19" s="109">
        <v>138747986.18000001</v>
      </c>
      <c r="LY19" s="109">
        <v>450368799.08999997</v>
      </c>
      <c r="LZ19" s="109">
        <v>69450352.719999999</v>
      </c>
      <c r="MA19" s="109">
        <v>46121851.880000003</v>
      </c>
      <c r="MB19" s="109">
        <v>36542755.719999999</v>
      </c>
      <c r="MC19" s="109">
        <v>26721664.359999999</v>
      </c>
      <c r="MD19" s="109">
        <v>31403818.710000001</v>
      </c>
      <c r="ME19" s="109">
        <v>28347929.329999998</v>
      </c>
      <c r="MF19" s="109">
        <v>39922945.439999998</v>
      </c>
      <c r="MG19" s="109">
        <v>55191904.969999999</v>
      </c>
      <c r="MH19" s="109">
        <v>9841302.9000000004</v>
      </c>
      <c r="MI19" s="109">
        <v>389022662.51999998</v>
      </c>
      <c r="MJ19" s="109">
        <v>17100076.16</v>
      </c>
      <c r="MK19" s="109">
        <v>7770189.8300000001</v>
      </c>
      <c r="ML19" s="109">
        <v>6500334.6699999999</v>
      </c>
      <c r="MM19" s="109">
        <v>5745468.1500000004</v>
      </c>
      <c r="MN19" s="109">
        <v>10648598.859999999</v>
      </c>
      <c r="MO19" s="109">
        <v>7413941.4699999997</v>
      </c>
      <c r="MP19" s="109">
        <v>9842763.7599999998</v>
      </c>
      <c r="MQ19" s="109">
        <v>15314646.08</v>
      </c>
      <c r="MR19" s="109">
        <v>7865906.2000000002</v>
      </c>
      <c r="MS19" s="109">
        <v>7945178.9100000001</v>
      </c>
      <c r="MT19" s="109">
        <v>8563182.0899999999</v>
      </c>
      <c r="MU19" s="109">
        <v>293049916.62</v>
      </c>
      <c r="MV19" s="109">
        <v>10601885.73</v>
      </c>
      <c r="MW19" s="109">
        <v>5663072.6600000001</v>
      </c>
      <c r="MX19" s="109">
        <v>16652601.09</v>
      </c>
      <c r="MY19" s="109">
        <v>14797590.49</v>
      </c>
      <c r="MZ19" s="109">
        <v>9830181.75</v>
      </c>
      <c r="NA19" s="109">
        <v>26436513.739999998</v>
      </c>
      <c r="NB19" s="109">
        <v>20439877.449999999</v>
      </c>
      <c r="NC19" s="109">
        <v>17181555.629999999</v>
      </c>
      <c r="ND19" s="109">
        <v>5219761.1900000004</v>
      </c>
      <c r="NE19" s="109">
        <v>3494837.48</v>
      </c>
      <c r="NF19" s="109">
        <v>629062107.71000004</v>
      </c>
      <c r="NG19" s="109">
        <v>41446367.979999997</v>
      </c>
      <c r="NH19" s="109">
        <v>5991931.96</v>
      </c>
      <c r="NI19" s="109">
        <v>138414241.44</v>
      </c>
      <c r="NJ19" s="109">
        <v>6317324.7699999996</v>
      </c>
      <c r="NK19" s="109">
        <v>20133889.309999999</v>
      </c>
      <c r="NL19" s="109">
        <v>71908982.969999999</v>
      </c>
      <c r="NM19" s="109">
        <v>37898794.909999996</v>
      </c>
      <c r="NN19" s="109">
        <v>1884966.8</v>
      </c>
      <c r="NO19" s="109">
        <v>14248079.199999999</v>
      </c>
      <c r="NP19" s="109">
        <v>13177424.6</v>
      </c>
      <c r="NQ19" s="109">
        <v>8182617.8899999997</v>
      </c>
      <c r="NR19" s="109">
        <v>101720499.17</v>
      </c>
      <c r="NS19" s="109">
        <v>6867211.7399999993</v>
      </c>
      <c r="NT19" s="109">
        <v>7174519.1099999994</v>
      </c>
      <c r="NU19" s="109">
        <v>8037177.7000000002</v>
      </c>
      <c r="NV19" s="109">
        <v>4217510.79</v>
      </c>
      <c r="NW19" s="109">
        <v>727625.34</v>
      </c>
      <c r="NX19" s="109">
        <v>1865022.82</v>
      </c>
      <c r="NY19" s="109">
        <v>237002026.44</v>
      </c>
      <c r="NZ19" s="109">
        <v>59831587.410000004</v>
      </c>
      <c r="OA19" s="109">
        <v>8512132.5899999999</v>
      </c>
      <c r="OB19" s="109">
        <v>5125646.16</v>
      </c>
      <c r="OC19" s="109">
        <v>5678062.9100000001</v>
      </c>
      <c r="OD19" s="109">
        <v>11513954</v>
      </c>
      <c r="OE19" s="109">
        <v>3960930.62</v>
      </c>
      <c r="OF19" s="109">
        <v>375761356.86000001</v>
      </c>
      <c r="OG19" s="109">
        <v>37948408.479999997</v>
      </c>
      <c r="OH19" s="109">
        <v>17908867.129999999</v>
      </c>
      <c r="OI19" s="109">
        <v>65439430.609999999</v>
      </c>
      <c r="OJ19" s="109">
        <v>10230006.800000001</v>
      </c>
      <c r="OK19" s="109">
        <v>17452492.689999998</v>
      </c>
      <c r="OL19" s="109">
        <v>23833733.329999998</v>
      </c>
      <c r="OM19" s="109">
        <v>5617548.3200000003</v>
      </c>
      <c r="ON19" s="109">
        <v>6668067.9900000002</v>
      </c>
      <c r="OO19" s="109">
        <v>259396728.06</v>
      </c>
      <c r="OP19" s="109">
        <v>46781803.350000001</v>
      </c>
      <c r="OQ19" s="109">
        <v>69717560.650000006</v>
      </c>
      <c r="OR19" s="109">
        <v>28043619.370000001</v>
      </c>
      <c r="OS19" s="109">
        <v>18392770.77</v>
      </c>
      <c r="OT19" s="109">
        <v>6298210.7999999998</v>
      </c>
      <c r="OU19" s="109">
        <v>134038871.28</v>
      </c>
      <c r="OV19" s="109">
        <v>4772183.29</v>
      </c>
      <c r="OW19" s="109">
        <v>7968445.1799999997</v>
      </c>
      <c r="OX19" s="109">
        <v>11129984.390000001</v>
      </c>
      <c r="OY19" s="109">
        <v>13585542.77</v>
      </c>
      <c r="OZ19" s="109">
        <v>54113493.289999999</v>
      </c>
      <c r="PA19" s="109">
        <v>8435961.3599999994</v>
      </c>
      <c r="PB19" s="109">
        <v>4379383.82</v>
      </c>
      <c r="PC19" s="109">
        <v>4506346.04</v>
      </c>
      <c r="PD19" s="109">
        <v>190705208.30000001</v>
      </c>
      <c r="PE19" s="109">
        <v>9466840.8499999996</v>
      </c>
      <c r="PF19" s="109">
        <v>26091905.620000001</v>
      </c>
      <c r="PG19" s="109">
        <v>3024003.5199999996</v>
      </c>
      <c r="PH19" s="109">
        <v>13193089.91</v>
      </c>
      <c r="PI19" s="109">
        <v>31480612.539999999</v>
      </c>
      <c r="PJ19" s="109">
        <v>10907950.439999999</v>
      </c>
      <c r="PK19" s="109">
        <v>8076537.2400000002</v>
      </c>
      <c r="PL19" s="109">
        <v>15859520.76</v>
      </c>
      <c r="PM19" s="109">
        <v>11902713.32</v>
      </c>
      <c r="PN19" s="109">
        <v>14039799.119999999</v>
      </c>
      <c r="PO19" s="109">
        <v>20460565.09</v>
      </c>
      <c r="PP19" s="109">
        <v>7136801.5999999996</v>
      </c>
      <c r="PQ19" s="109">
        <v>49383378.200000003</v>
      </c>
      <c r="PR19" s="109">
        <v>7376085.4800000004</v>
      </c>
      <c r="PS19" s="109">
        <v>4746744.6399999997</v>
      </c>
      <c r="PT19" s="109">
        <v>3677082.12</v>
      </c>
      <c r="PU19" s="109">
        <v>5721541.4199999999</v>
      </c>
      <c r="PV19" s="109">
        <v>693183507.85000002</v>
      </c>
      <c r="PW19" s="109">
        <v>10697949.189999999</v>
      </c>
      <c r="PX19" s="109">
        <v>7525222.4400000004</v>
      </c>
      <c r="PY19" s="109">
        <v>18724133.190000001</v>
      </c>
      <c r="PZ19" s="109">
        <v>105037686.55</v>
      </c>
      <c r="QA19" s="109">
        <v>10047815.07</v>
      </c>
      <c r="QB19" s="109">
        <v>27931811.52</v>
      </c>
      <c r="QC19" s="109">
        <v>8131945.4199999999</v>
      </c>
      <c r="QD19" s="109">
        <v>35364668.539999999</v>
      </c>
      <c r="QE19" s="109">
        <v>4217056.33</v>
      </c>
      <c r="QF19" s="109">
        <v>23553449.140000001</v>
      </c>
      <c r="QG19" s="109">
        <v>5503307.7999999998</v>
      </c>
      <c r="QH19" s="109">
        <v>8478487.1600000001</v>
      </c>
      <c r="QI19" s="109">
        <v>8269591.2699999996</v>
      </c>
      <c r="QJ19" s="109">
        <v>15630862.939999999</v>
      </c>
      <c r="QK19" s="109">
        <v>19953490.469999999</v>
      </c>
      <c r="QL19" s="109">
        <v>7873116.7400000002</v>
      </c>
      <c r="QM19" s="109">
        <v>7962258.1799999997</v>
      </c>
      <c r="QN19" s="109">
        <v>5147430.6399999997</v>
      </c>
      <c r="QO19" s="109">
        <v>33926029.840000004</v>
      </c>
      <c r="QP19" s="109">
        <v>32751693.09</v>
      </c>
      <c r="QQ19" s="109">
        <v>5866721.0599999996</v>
      </c>
      <c r="QR19" s="109">
        <v>4146964.17</v>
      </c>
      <c r="QS19" s="109">
        <v>2860771.36</v>
      </c>
      <c r="QT19" s="109">
        <v>3841900.17</v>
      </c>
      <c r="QU19" s="109">
        <v>3249797.91</v>
      </c>
      <c r="QV19" s="109">
        <v>235965635.49000001</v>
      </c>
      <c r="QW19" s="109">
        <v>4563869.04</v>
      </c>
      <c r="QX19" s="109">
        <v>24573149</v>
      </c>
      <c r="QY19" s="109">
        <v>10377229.800000001</v>
      </c>
      <c r="QZ19" s="109">
        <v>12159386.630000001</v>
      </c>
      <c r="RA19" s="109">
        <v>28737763.420000002</v>
      </c>
      <c r="RB19" s="109">
        <v>6014969.4199999999</v>
      </c>
      <c r="RC19" s="109">
        <v>18317385.789999999</v>
      </c>
      <c r="RD19" s="109">
        <v>22795505.440000001</v>
      </c>
      <c r="RE19" s="109">
        <v>5784528.1200000001</v>
      </c>
      <c r="RF19" s="109">
        <v>4908949.18</v>
      </c>
      <c r="RG19" s="109">
        <v>4874258.49</v>
      </c>
      <c r="RH19" s="109">
        <v>3513861.22</v>
      </c>
      <c r="RI19" s="109">
        <v>415979191.5</v>
      </c>
      <c r="RJ19" s="109">
        <v>34615415.740000002</v>
      </c>
      <c r="RK19" s="109">
        <v>13028672.6</v>
      </c>
      <c r="RL19" s="109">
        <v>16075856.109999999</v>
      </c>
      <c r="RM19" s="109">
        <v>9477455.4100000001</v>
      </c>
      <c r="RN19" s="109">
        <v>16340631.710000001</v>
      </c>
      <c r="RO19" s="109">
        <v>47534054.119999997</v>
      </c>
      <c r="RP19" s="109">
        <v>12983937.439999999</v>
      </c>
      <c r="RQ19" s="109">
        <v>14259662.91</v>
      </c>
      <c r="RR19" s="109">
        <v>36265665.899999999</v>
      </c>
      <c r="RS19" s="109">
        <v>50657426.590000004</v>
      </c>
      <c r="RT19" s="109">
        <v>4204235.6900000004</v>
      </c>
      <c r="RU19" s="109">
        <v>7090391.04</v>
      </c>
      <c r="RV19" s="109">
        <v>13534929.74</v>
      </c>
      <c r="RW19" s="109">
        <v>4943589.3499999996</v>
      </c>
      <c r="RX19" s="109">
        <v>5999513.7300000004</v>
      </c>
      <c r="RY19" s="109">
        <v>9118023.3900000006</v>
      </c>
      <c r="RZ19" s="109">
        <v>5540731.29</v>
      </c>
      <c r="SA19" s="109">
        <v>4054931.36</v>
      </c>
      <c r="SB19" s="109">
        <v>4439022</v>
      </c>
      <c r="SC19" s="109">
        <v>171634612.09</v>
      </c>
      <c r="SD19" s="109">
        <v>9162529.4700000007</v>
      </c>
      <c r="SE19" s="109">
        <v>6970917.6799999997</v>
      </c>
      <c r="SF19" s="109">
        <v>8103977.6799999997</v>
      </c>
      <c r="SG19" s="109">
        <v>5406592.0899999999</v>
      </c>
      <c r="SH19" s="109">
        <v>16933073.100000001</v>
      </c>
      <c r="SI19" s="109">
        <v>9519417.1899999995</v>
      </c>
      <c r="SJ19" s="109">
        <v>25707729.390000001</v>
      </c>
      <c r="SK19" s="109">
        <v>12674193.66</v>
      </c>
      <c r="SL19" s="109">
        <v>41976427.530000001</v>
      </c>
      <c r="SM19" s="109">
        <v>28210573.140000001</v>
      </c>
      <c r="SN19" s="109">
        <v>3776538.61</v>
      </c>
      <c r="SO19" s="109">
        <v>79773858</v>
      </c>
      <c r="SP19" s="109">
        <v>10579035.810000001</v>
      </c>
      <c r="SQ19" s="109">
        <v>11558130.5</v>
      </c>
      <c r="SR19" s="109">
        <v>28490552.75</v>
      </c>
      <c r="SS19" s="109">
        <v>9358050.7100000009</v>
      </c>
      <c r="ST19" s="109">
        <v>9506776.4700000007</v>
      </c>
      <c r="SU19" s="109">
        <v>7998405.6299999999</v>
      </c>
      <c r="SV19" s="109">
        <v>2938024.59</v>
      </c>
      <c r="SW19" s="109">
        <v>148586213.80000001</v>
      </c>
      <c r="SX19" s="109">
        <v>6588876.7400000002</v>
      </c>
      <c r="SY19" s="109">
        <v>16292989.57</v>
      </c>
      <c r="SZ19" s="109">
        <v>7739563.7599999998</v>
      </c>
      <c r="TA19" s="109">
        <v>3554322.37</v>
      </c>
      <c r="TB19" s="109">
        <v>5871674.0599999996</v>
      </c>
      <c r="TC19" s="109">
        <v>8183969.8700000001</v>
      </c>
      <c r="TD19" s="109">
        <v>30677555.620000001</v>
      </c>
      <c r="TE19" s="109">
        <v>4868810.43</v>
      </c>
      <c r="TF19" s="109">
        <v>5029789.74</v>
      </c>
      <c r="TG19" s="109">
        <v>9786735.7400000002</v>
      </c>
      <c r="TH19" s="109">
        <v>22003193.91</v>
      </c>
      <c r="TI19" s="109">
        <v>7114540.7199999997</v>
      </c>
      <c r="TJ19" s="109">
        <v>4716979.8499999996</v>
      </c>
      <c r="TK19" s="109">
        <v>410928626.05000001</v>
      </c>
      <c r="TL19" s="109">
        <v>8007349.04</v>
      </c>
      <c r="TM19" s="109">
        <v>4946389.3899999997</v>
      </c>
      <c r="TN19" s="109">
        <v>23265884.140000001</v>
      </c>
      <c r="TO19" s="109">
        <v>13623172.300000001</v>
      </c>
      <c r="TP19" s="109">
        <v>9294567.4299999997</v>
      </c>
      <c r="TQ19" s="109">
        <v>2491945.21</v>
      </c>
      <c r="TR19" s="109">
        <v>53562729.18</v>
      </c>
      <c r="TS19" s="109">
        <v>7833421.9900000002</v>
      </c>
      <c r="TT19" s="109">
        <v>18341993.219999999</v>
      </c>
      <c r="TU19" s="109">
        <v>19591226.34</v>
      </c>
      <c r="TV19" s="109">
        <v>5992565.8799999999</v>
      </c>
      <c r="TW19" s="109">
        <v>3644002.51</v>
      </c>
      <c r="TX19" s="109">
        <v>8424672.5899999999</v>
      </c>
      <c r="TY19" s="109">
        <v>8559081.7200000007</v>
      </c>
      <c r="TZ19" s="109">
        <v>6354163.7599999998</v>
      </c>
      <c r="UA19" s="109">
        <v>96982145.280000001</v>
      </c>
      <c r="UB19" s="109">
        <v>6715441.6699999999</v>
      </c>
      <c r="UC19" s="109">
        <v>194825033.66</v>
      </c>
      <c r="UD19" s="109">
        <v>24941527.870000001</v>
      </c>
      <c r="UE19" s="109">
        <v>5935245.96</v>
      </c>
      <c r="UF19" s="109">
        <v>6140297.6600000001</v>
      </c>
      <c r="UG19" s="109">
        <v>58483475.130000003</v>
      </c>
      <c r="UH19" s="109">
        <v>4828966.6900000004</v>
      </c>
      <c r="UI19" s="109">
        <v>2614990.27</v>
      </c>
      <c r="UJ19" s="109">
        <v>9230259.9700000007</v>
      </c>
      <c r="UK19" s="109">
        <v>7683231.8899999997</v>
      </c>
      <c r="UL19" s="109">
        <v>92475688.75</v>
      </c>
      <c r="UM19" s="109">
        <v>16332530.83</v>
      </c>
      <c r="UN19" s="109">
        <v>12215029.17</v>
      </c>
      <c r="UO19" s="109">
        <v>24195785.57</v>
      </c>
      <c r="UP19" s="109">
        <v>14925458.58</v>
      </c>
      <c r="UQ19" s="109">
        <v>9157474.6199999992</v>
      </c>
      <c r="UR19" s="109">
        <v>758130144.09000003</v>
      </c>
      <c r="US19" s="109">
        <v>13068912.52</v>
      </c>
      <c r="UT19" s="109">
        <v>9748529.4800000004</v>
      </c>
      <c r="UU19" s="109">
        <v>72547968.329999998</v>
      </c>
      <c r="UV19" s="109">
        <v>3660281.38</v>
      </c>
      <c r="UW19" s="109">
        <v>9674570.1899999995</v>
      </c>
      <c r="UX19" s="109">
        <v>38370882.219999999</v>
      </c>
      <c r="UY19" s="109">
        <v>6926075.0099999998</v>
      </c>
      <c r="UZ19" s="109">
        <v>5493857.5</v>
      </c>
      <c r="VA19" s="109">
        <v>8865323.2400000002</v>
      </c>
      <c r="VB19" s="109">
        <v>11858098.73</v>
      </c>
      <c r="VC19" s="109">
        <v>32348141.469999999</v>
      </c>
      <c r="VD19" s="109">
        <v>12863446.9</v>
      </c>
      <c r="VE19" s="109">
        <v>32223679.800000001</v>
      </c>
      <c r="VF19" s="109">
        <v>5491482.1699999999</v>
      </c>
      <c r="VG19" s="109">
        <v>4766589.16</v>
      </c>
      <c r="VH19" s="109">
        <v>5888205.2199999997</v>
      </c>
      <c r="VI19" s="109">
        <v>5253433.8899999997</v>
      </c>
      <c r="VJ19" s="109">
        <v>33559624.109999999</v>
      </c>
      <c r="VK19" s="109">
        <v>3855265.36</v>
      </c>
      <c r="VL19" s="109">
        <v>3423710.48</v>
      </c>
      <c r="VM19" s="109">
        <v>3776108.74</v>
      </c>
      <c r="VN19" s="109">
        <v>298028283.95999998</v>
      </c>
      <c r="VO19" s="109">
        <v>9890782.2899999991</v>
      </c>
      <c r="VP19" s="109">
        <v>9848978.6999999993</v>
      </c>
      <c r="VQ19" s="109">
        <v>27262284.600000001</v>
      </c>
      <c r="VR19" s="109">
        <v>37584918.490000002</v>
      </c>
      <c r="VS19" s="109">
        <v>24135577.719999999</v>
      </c>
      <c r="VT19" s="109">
        <v>13346918.539999999</v>
      </c>
      <c r="VU19" s="109">
        <v>9380635.3399999999</v>
      </c>
      <c r="VV19" s="109">
        <v>11281152.85</v>
      </c>
      <c r="VW19" s="109">
        <v>67884466.120000005</v>
      </c>
      <c r="VX19" s="109">
        <v>9293274.1799999997</v>
      </c>
      <c r="VY19" s="109">
        <v>36630770.969999999</v>
      </c>
      <c r="VZ19" s="109">
        <v>13081168.470000001</v>
      </c>
      <c r="WA19" s="109">
        <v>7627607.3200000003</v>
      </c>
      <c r="WB19" s="109">
        <v>5740743.2699999996</v>
      </c>
      <c r="WC19" s="109">
        <v>954454451.80999994</v>
      </c>
      <c r="WD19" s="109">
        <v>27809521.199999999</v>
      </c>
      <c r="WE19" s="109">
        <v>15117650.710000001</v>
      </c>
      <c r="WF19" s="109">
        <v>10740274.859999999</v>
      </c>
      <c r="WG19" s="109">
        <v>7511339.1100000003</v>
      </c>
      <c r="WH19" s="109">
        <v>13602654.640000001</v>
      </c>
      <c r="WI19" s="109">
        <v>24910194.23</v>
      </c>
      <c r="WJ19" s="109">
        <v>37825512.969999999</v>
      </c>
      <c r="WK19" s="109">
        <v>14704047.689999999</v>
      </c>
      <c r="WL19" s="109">
        <v>21962980.170000002</v>
      </c>
      <c r="WM19" s="109">
        <v>13807179.190000001</v>
      </c>
      <c r="WN19" s="109">
        <v>54231036.5</v>
      </c>
      <c r="WO19" s="109">
        <v>10804989.039999999</v>
      </c>
      <c r="WP19" s="109">
        <v>27046625.77</v>
      </c>
      <c r="WQ19" s="109">
        <v>60592378.240000002</v>
      </c>
      <c r="WR19" s="109">
        <v>17381930.82</v>
      </c>
      <c r="WS19" s="109">
        <v>28042823.010000002</v>
      </c>
      <c r="WT19" s="109">
        <v>19032430.25</v>
      </c>
      <c r="WU19" s="109">
        <v>7180218.2999999998</v>
      </c>
      <c r="WV19" s="109">
        <v>32210953.370000001</v>
      </c>
      <c r="WW19" s="109">
        <v>80056103.5</v>
      </c>
      <c r="WX19" s="109">
        <v>12472974.73</v>
      </c>
      <c r="WY19" s="109">
        <v>7277406.1799999997</v>
      </c>
      <c r="WZ19" s="109">
        <v>7299660.3300000001</v>
      </c>
      <c r="XA19" s="109">
        <v>8129170.1299999999</v>
      </c>
      <c r="XB19" s="109">
        <v>5969411.7800000003</v>
      </c>
      <c r="XC19" s="109">
        <v>6886013.1799999997</v>
      </c>
      <c r="XD19" s="109">
        <v>8402004.6400000006</v>
      </c>
      <c r="XE19" s="109">
        <v>68305525.859999999</v>
      </c>
      <c r="XF19" s="109">
        <v>6380301.5</v>
      </c>
      <c r="XG19" s="109">
        <v>4616712.6370999999</v>
      </c>
      <c r="XH19" s="109">
        <v>4082450.5</v>
      </c>
      <c r="XI19" s="109">
        <v>3036743.02</v>
      </c>
      <c r="XJ19" s="109">
        <v>523898191.36000001</v>
      </c>
      <c r="XK19" s="109">
        <v>17818516.170000002</v>
      </c>
      <c r="XL19" s="109">
        <v>17768850.239999998</v>
      </c>
      <c r="XM19" s="109">
        <v>89827552.680000007</v>
      </c>
      <c r="XN19" s="109">
        <v>17267573.66</v>
      </c>
      <c r="XO19" s="109">
        <v>23329033.550000001</v>
      </c>
      <c r="XP19" s="109">
        <v>29716866.649999999</v>
      </c>
      <c r="XQ19" s="109">
        <v>14995707.15</v>
      </c>
      <c r="XR19" s="109">
        <v>10688027.300000001</v>
      </c>
      <c r="XS19" s="109">
        <v>32520966.010000002</v>
      </c>
      <c r="XT19" s="109">
        <v>26608736.440000001</v>
      </c>
      <c r="XU19" s="109">
        <v>7538271.3200000003</v>
      </c>
      <c r="XV19" s="109">
        <v>7113078.4400000004</v>
      </c>
      <c r="XW19" s="109">
        <v>9268819.0199999996</v>
      </c>
      <c r="XX19" s="109">
        <v>8465572.4299999997</v>
      </c>
      <c r="XY19" s="109">
        <v>6740286.5199999996</v>
      </c>
      <c r="XZ19" s="109">
        <v>5654990.5199999996</v>
      </c>
      <c r="YA19" s="109">
        <v>5319375.1500000004</v>
      </c>
      <c r="YB19" s="109">
        <v>4878685.76</v>
      </c>
      <c r="YC19" s="109">
        <v>6940489.9199999999</v>
      </c>
      <c r="YD19" s="109">
        <v>7903127.4400000004</v>
      </c>
      <c r="YE19" s="109">
        <v>6799541.75</v>
      </c>
      <c r="YF19" s="109">
        <v>5659770.9400000004</v>
      </c>
      <c r="YG19" s="109">
        <v>509001115.77999997</v>
      </c>
      <c r="YH19" s="109">
        <v>12488871.689999999</v>
      </c>
      <c r="YI19" s="109">
        <v>31340283.829999998</v>
      </c>
      <c r="YJ19" s="109">
        <v>10501783.130000001</v>
      </c>
      <c r="YK19" s="109">
        <v>76399912.700000003</v>
      </c>
      <c r="YL19" s="109">
        <v>6981300.7800000003</v>
      </c>
      <c r="YM19" s="109">
        <v>28950166.640000001</v>
      </c>
      <c r="YN19" s="109">
        <v>6584054.2199999997</v>
      </c>
      <c r="YO19" s="109">
        <v>30191557.170000002</v>
      </c>
      <c r="YP19" s="109">
        <v>32602044.300000001</v>
      </c>
      <c r="YQ19" s="109">
        <v>17846427.59</v>
      </c>
      <c r="YR19" s="109">
        <v>9137540.7599999998</v>
      </c>
      <c r="YS19" s="109">
        <v>8392184.8599999994</v>
      </c>
      <c r="YT19" s="109">
        <v>7836192.8499999996</v>
      </c>
      <c r="YU19" s="109">
        <v>5624708.3799999999</v>
      </c>
      <c r="YV19" s="109">
        <v>6611832.8799999999</v>
      </c>
      <c r="YW19" s="109">
        <v>6417795.4400000004</v>
      </c>
      <c r="YX19" s="109">
        <v>159271415.38</v>
      </c>
      <c r="YY19" s="109">
        <v>9542603.0600000005</v>
      </c>
      <c r="YZ19" s="109">
        <v>7339628.2199999997</v>
      </c>
      <c r="ZA19" s="109">
        <v>6598398.54</v>
      </c>
      <c r="ZB19" s="109">
        <v>8517965.9199999999</v>
      </c>
      <c r="ZC19" s="109">
        <v>2904743.51</v>
      </c>
      <c r="ZD19" s="109">
        <v>4721299.3</v>
      </c>
      <c r="ZE19" s="109">
        <v>152096017.19</v>
      </c>
      <c r="ZF19" s="109">
        <v>6186462.79</v>
      </c>
      <c r="ZG19" s="109">
        <v>10982380.050000001</v>
      </c>
      <c r="ZH19" s="109">
        <v>10376581.42</v>
      </c>
      <c r="ZI19" s="109">
        <v>8849652.9299999997</v>
      </c>
      <c r="ZJ19" s="109">
        <v>8501174.0800000001</v>
      </c>
      <c r="ZK19" s="109">
        <v>4700040.83</v>
      </c>
      <c r="ZL19" s="109">
        <v>6946564.8499999996</v>
      </c>
      <c r="ZM19" s="109">
        <v>32445293.050000001</v>
      </c>
      <c r="ZN19" s="109">
        <v>379624636.36000001</v>
      </c>
      <c r="ZO19" s="109">
        <v>7644651.25</v>
      </c>
      <c r="ZP19" s="109">
        <v>25680915.690000001</v>
      </c>
      <c r="ZQ19" s="109">
        <v>66202639.520000003</v>
      </c>
      <c r="ZR19" s="109">
        <v>36976693.170000002</v>
      </c>
      <c r="ZS19" s="109">
        <v>10428074.23</v>
      </c>
      <c r="ZT19" s="109">
        <v>12027066.109999999</v>
      </c>
      <c r="ZU19" s="109">
        <v>26419823.66</v>
      </c>
      <c r="ZV19" s="109">
        <v>24580894.41</v>
      </c>
      <c r="ZW19" s="109">
        <v>30790190.07</v>
      </c>
      <c r="ZX19" s="109">
        <v>3962848.36</v>
      </c>
      <c r="ZY19" s="109">
        <v>10015725.029999999</v>
      </c>
      <c r="ZZ19" s="109">
        <v>8797617.8200000003</v>
      </c>
      <c r="AAA19" s="109">
        <v>14219663.939999999</v>
      </c>
      <c r="AAB19" s="109">
        <v>6455191.7400000002</v>
      </c>
      <c r="AAC19" s="109">
        <v>8582026.4800000004</v>
      </c>
      <c r="AAD19" s="109">
        <v>11083499.01</v>
      </c>
      <c r="AAE19" s="109">
        <v>3366286.37</v>
      </c>
      <c r="AAF19" s="109">
        <v>10776020.49</v>
      </c>
      <c r="AAG19" s="109">
        <v>6507602.1900000004</v>
      </c>
      <c r="AAH19" s="109">
        <v>5218595.5999999996</v>
      </c>
      <c r="AAI19" s="109">
        <v>4817575.88</v>
      </c>
      <c r="AAJ19" s="109">
        <v>134965606.28</v>
      </c>
      <c r="AAK19" s="109">
        <v>7520313.3099999996</v>
      </c>
      <c r="AAL19" s="109">
        <v>8642544.3300000001</v>
      </c>
      <c r="AAM19" s="109">
        <v>7053128.9100000001</v>
      </c>
      <c r="AAN19" s="109">
        <v>6635493.2400000002</v>
      </c>
      <c r="AAO19" s="109">
        <v>17997445.719999999</v>
      </c>
      <c r="AAP19" s="109">
        <v>7204456.2800000003</v>
      </c>
      <c r="AAQ19" s="109">
        <v>886233774.65999997</v>
      </c>
      <c r="AAR19" s="109">
        <v>14866113.91</v>
      </c>
      <c r="AAS19" s="109">
        <v>6099944.4699999997</v>
      </c>
      <c r="AAT19" s="109">
        <v>23803228.920000002</v>
      </c>
      <c r="AAU19" s="109">
        <v>19971465.859999999</v>
      </c>
      <c r="AAV19" s="109">
        <v>10301590.83</v>
      </c>
      <c r="AAW19" s="109">
        <v>13610434.140000001</v>
      </c>
      <c r="AAX19" s="109">
        <v>21225735.510000002</v>
      </c>
      <c r="AAY19" s="109">
        <v>51572274.170000002</v>
      </c>
      <c r="AAZ19" s="109">
        <v>8487693.0099999998</v>
      </c>
      <c r="ABA19" s="109">
        <v>17428791.469999999</v>
      </c>
      <c r="ABB19" s="109">
        <v>78226643.180000007</v>
      </c>
      <c r="ABC19" s="109">
        <v>38503714.479999997</v>
      </c>
      <c r="ABD19" s="109">
        <v>5188034.66</v>
      </c>
      <c r="ABE19" s="109">
        <v>9534326.0600000005</v>
      </c>
      <c r="ABF19" s="109">
        <v>11548495.800000001</v>
      </c>
      <c r="ABG19" s="109">
        <v>5181270.09</v>
      </c>
      <c r="ABH19" s="109">
        <v>8852530.1300000008</v>
      </c>
      <c r="ABI19" s="109">
        <v>7250944.0300000003</v>
      </c>
      <c r="ABJ19" s="109">
        <v>99418079.25</v>
      </c>
      <c r="ABK19" s="109">
        <v>74381183.989999995</v>
      </c>
      <c r="ABL19" s="109">
        <v>7550509.5499999998</v>
      </c>
      <c r="ABM19" s="109">
        <v>5809271.6600000001</v>
      </c>
      <c r="ABN19" s="109">
        <v>4264542.95</v>
      </c>
      <c r="ABO19" s="109">
        <v>4486973.54</v>
      </c>
      <c r="ABP19" s="109">
        <v>4619227.72</v>
      </c>
      <c r="ABQ19" s="109">
        <v>179493499.30000001</v>
      </c>
      <c r="ABR19" s="109">
        <v>13422886.08</v>
      </c>
      <c r="ABS19" s="109">
        <v>7174718.0800000001</v>
      </c>
      <c r="ABT19" s="109">
        <v>20586772.219999999</v>
      </c>
      <c r="ABU19" s="109">
        <v>11007667.630000001</v>
      </c>
      <c r="ABV19" s="109">
        <v>11351133.119999999</v>
      </c>
      <c r="ABW19" s="109">
        <v>8195843.71</v>
      </c>
      <c r="ABX19" s="109">
        <v>13888221.310000001</v>
      </c>
      <c r="ABY19" s="109">
        <v>1158828.2</v>
      </c>
      <c r="ABZ19" s="109">
        <v>125987487.84</v>
      </c>
      <c r="ACA19" s="109">
        <v>4539510.58</v>
      </c>
      <c r="ACB19" s="109">
        <v>25292615.010000002</v>
      </c>
      <c r="ACC19" s="109">
        <v>5127717.34</v>
      </c>
      <c r="ACD19" s="109">
        <v>4622573.7300000004</v>
      </c>
      <c r="ACE19" s="109">
        <v>31241828.82</v>
      </c>
      <c r="ACF19" s="109">
        <v>4638313</v>
      </c>
      <c r="ACG19" s="109">
        <v>7319148.3200000003</v>
      </c>
      <c r="ACH19" s="109">
        <v>4437721.01</v>
      </c>
      <c r="ACI19" s="109">
        <v>16755911.58</v>
      </c>
      <c r="ACJ19" s="109">
        <v>4263064.13</v>
      </c>
      <c r="ACK19" s="109">
        <v>474520361.14999998</v>
      </c>
      <c r="ACL19" s="109">
        <v>7355332.4400000004</v>
      </c>
      <c r="ACM19" s="109">
        <v>12365604.859999999</v>
      </c>
      <c r="ACN19" s="109">
        <v>18441177.530000001</v>
      </c>
      <c r="ACO19" s="109">
        <v>1026978.24</v>
      </c>
      <c r="ACP19" s="109">
        <v>9044540.5600000005</v>
      </c>
      <c r="ACQ19" s="109">
        <v>15902581.83</v>
      </c>
      <c r="ACR19" s="109">
        <v>67360728.519999996</v>
      </c>
      <c r="ACS19" s="109">
        <v>101893071.05</v>
      </c>
      <c r="ACT19" s="109">
        <v>6047461.0599999996</v>
      </c>
      <c r="ACU19" s="109">
        <v>13168822.32</v>
      </c>
      <c r="ACV19" s="109">
        <v>22724224.16</v>
      </c>
      <c r="ACW19" s="109">
        <v>21933092.57</v>
      </c>
      <c r="ACX19" s="109">
        <v>63407188.479999997</v>
      </c>
      <c r="ACY19" s="109">
        <v>11453707.24</v>
      </c>
      <c r="ACZ19" s="109">
        <v>10030515.01</v>
      </c>
      <c r="ADA19" s="109">
        <v>10621794.380000001</v>
      </c>
      <c r="ADB19" s="109">
        <v>3076853.42</v>
      </c>
      <c r="ADC19" s="109">
        <v>7139312</v>
      </c>
      <c r="ADD19" s="109">
        <v>5723660.5499999998</v>
      </c>
      <c r="ADE19" s="109">
        <v>4691078.8600000003</v>
      </c>
      <c r="ADF19" s="109">
        <v>4607206.0199999996</v>
      </c>
      <c r="ADG19" s="109">
        <v>8839489.0700000003</v>
      </c>
      <c r="ADH19" s="109">
        <v>63646354.289999999</v>
      </c>
      <c r="ADI19" s="109">
        <v>60686695.659999996</v>
      </c>
      <c r="ADJ19" s="109">
        <v>1327252.81</v>
      </c>
      <c r="ADK19" s="109">
        <v>2844609.142</v>
      </c>
      <c r="ADL19" s="109">
        <v>8291305.5599999996</v>
      </c>
      <c r="ADM19" s="109">
        <v>1231676.18</v>
      </c>
      <c r="ADN19" s="109">
        <v>6567722.8999999994</v>
      </c>
      <c r="ADO19" s="109">
        <v>6015085.6799999997</v>
      </c>
      <c r="ADP19" s="109">
        <v>7671182.0300000003</v>
      </c>
      <c r="ADQ19" s="109">
        <v>382038698.52999997</v>
      </c>
      <c r="ADR19" s="109">
        <v>15732073.699999999</v>
      </c>
      <c r="ADS19" s="109">
        <v>24180150.539999999</v>
      </c>
      <c r="ADT19" s="109">
        <v>8252630.2400000002</v>
      </c>
      <c r="ADU19" s="109">
        <v>75253075.879999995</v>
      </c>
      <c r="ADV19" s="109">
        <v>1886602.88</v>
      </c>
      <c r="ADW19" s="109">
        <v>3916546.84</v>
      </c>
      <c r="ADX19" s="109">
        <v>6668984.5</v>
      </c>
      <c r="ADY19" s="109">
        <v>2321063.35</v>
      </c>
      <c r="ADZ19" s="109">
        <v>1283073.17</v>
      </c>
      <c r="AEA19" s="109">
        <v>657056680.38</v>
      </c>
      <c r="AEB19" s="109">
        <v>47785994</v>
      </c>
      <c r="AEC19" s="109">
        <v>34163818.630000003</v>
      </c>
      <c r="AED19" s="109">
        <v>8983443.4600000009</v>
      </c>
      <c r="AEE19" s="109">
        <v>9141473.2899999991</v>
      </c>
      <c r="AEF19" s="109">
        <v>18713085.649999999</v>
      </c>
      <c r="AEG19" s="109">
        <v>10292819.43</v>
      </c>
      <c r="AEH19" s="109">
        <v>10697780.640000001</v>
      </c>
      <c r="AEI19" s="109">
        <v>6299247.3799999999</v>
      </c>
      <c r="AEJ19" s="109">
        <v>6730074.3799999999</v>
      </c>
      <c r="AEK19" s="109">
        <v>7931024.6200000001</v>
      </c>
      <c r="AEL19" s="109">
        <v>24389452.960000001</v>
      </c>
      <c r="AEM19" s="109">
        <v>8283135.6900000004</v>
      </c>
      <c r="AEN19" s="109">
        <v>9426814.9299999997</v>
      </c>
      <c r="AEO19" s="109">
        <v>15085895.6</v>
      </c>
      <c r="AEP19" s="109">
        <v>13568861.939999999</v>
      </c>
      <c r="AEQ19" s="109">
        <v>5145166.78</v>
      </c>
      <c r="AER19" s="109">
        <v>23195085.550000001</v>
      </c>
      <c r="AES19" s="109">
        <v>3679758.3</v>
      </c>
      <c r="AET19" s="109">
        <v>20804424.91</v>
      </c>
      <c r="AEU19" s="109">
        <v>310052056.11000001</v>
      </c>
      <c r="AEV19" s="109">
        <v>24857583.899999999</v>
      </c>
      <c r="AEW19" s="109">
        <v>16693165.210000001</v>
      </c>
      <c r="AEX19" s="109">
        <v>12104891.470000001</v>
      </c>
      <c r="AEY19" s="109">
        <v>9895550.4749999996</v>
      </c>
      <c r="AEZ19" s="109">
        <v>30626577.23</v>
      </c>
      <c r="AFA19" s="109">
        <v>11477760.6</v>
      </c>
      <c r="AFB19" s="109">
        <v>12655196.789999999</v>
      </c>
      <c r="AFC19" s="109">
        <v>8684117.1799999997</v>
      </c>
      <c r="AFD19" s="109">
        <v>4221988.88</v>
      </c>
      <c r="AFE19" s="109">
        <v>126807482.06</v>
      </c>
      <c r="AFF19" s="109">
        <v>62660761.960000001</v>
      </c>
      <c r="AFG19" s="109">
        <v>13661767.640000001</v>
      </c>
      <c r="AFH19" s="109">
        <v>10380652.189999999</v>
      </c>
      <c r="AFI19" s="109">
        <v>13537781.51</v>
      </c>
      <c r="AFJ19" s="109">
        <v>10651201.039999999</v>
      </c>
      <c r="AFK19" s="109">
        <v>6402021.0199999996</v>
      </c>
      <c r="AFL19" s="109">
        <v>8385414.8899999997</v>
      </c>
      <c r="AFM19" s="109">
        <v>5446058.54</v>
      </c>
      <c r="AFN19" s="109">
        <v>6807011.3399999999</v>
      </c>
      <c r="AFO19" s="109">
        <v>6814860.1100000003</v>
      </c>
      <c r="AFP19" s="109">
        <v>5498263.6400000006</v>
      </c>
      <c r="AFQ19" s="109">
        <v>6276691.6500000004</v>
      </c>
      <c r="AFR19" s="109">
        <v>136221766.62</v>
      </c>
      <c r="AFS19" s="109">
        <v>12964960.9</v>
      </c>
      <c r="AFT19" s="109">
        <v>9720965.4499999993</v>
      </c>
      <c r="AFU19" s="109">
        <v>6277398.1500000004</v>
      </c>
      <c r="AFV19" s="109">
        <v>6662821.6099999994</v>
      </c>
      <c r="AFW19" s="109">
        <v>4261177.58</v>
      </c>
      <c r="AFX19" s="109">
        <v>3079456.23</v>
      </c>
      <c r="AFY19" s="109">
        <v>9060116.4600000009</v>
      </c>
      <c r="AFZ19" s="109">
        <v>8966117.4900000002</v>
      </c>
      <c r="AGA19" s="109">
        <v>4478662.2699999996</v>
      </c>
      <c r="AGB19" s="109">
        <v>15880505.720000001</v>
      </c>
      <c r="AGC19" s="109">
        <v>4045257.0500000003</v>
      </c>
      <c r="AGD19" s="109">
        <v>242944882.50999999</v>
      </c>
      <c r="AGE19" s="109">
        <v>6135624.54</v>
      </c>
      <c r="AGF19" s="109">
        <v>8293684.5</v>
      </c>
      <c r="AGG19" s="109">
        <v>7440574.6399999997</v>
      </c>
      <c r="AGH19" s="109">
        <v>31568069.780000001</v>
      </c>
      <c r="AGI19" s="109">
        <v>8569568.5299999993</v>
      </c>
      <c r="AGJ19" s="109">
        <v>4526305.43</v>
      </c>
      <c r="AGK19" s="109">
        <v>6245854.2199999997</v>
      </c>
      <c r="AGL19" s="109">
        <v>4617981.01</v>
      </c>
      <c r="AGM19" s="109">
        <v>8632333.0299999993</v>
      </c>
      <c r="AGN19" s="109">
        <v>5009330.4400000004</v>
      </c>
      <c r="AGO19" s="109">
        <v>223229373.28</v>
      </c>
      <c r="AGP19" s="109">
        <v>24732867.609999999</v>
      </c>
      <c r="AGQ19" s="109">
        <v>7985170.6299999999</v>
      </c>
      <c r="AGR19" s="109">
        <v>3822470.7</v>
      </c>
      <c r="AGS19" s="109">
        <v>14975092.68</v>
      </c>
      <c r="AGT19" s="109">
        <v>6927469.9000000004</v>
      </c>
      <c r="AGU19" s="109">
        <v>3155584.5</v>
      </c>
      <c r="AGV19" s="109">
        <v>4216257.62</v>
      </c>
      <c r="AGW19" s="109">
        <v>453115084.62</v>
      </c>
      <c r="AGX19" s="109">
        <v>252506165.94999999</v>
      </c>
      <c r="AGY19" s="109">
        <v>10671475.49</v>
      </c>
      <c r="AGZ19" s="109">
        <v>22129804.239999998</v>
      </c>
      <c r="AHA19" s="109">
        <v>31663394.98</v>
      </c>
      <c r="AHB19" s="109">
        <v>13487648.65</v>
      </c>
      <c r="AHC19" s="109">
        <v>13125866.430000002</v>
      </c>
      <c r="AHD19" s="109">
        <v>16561948.4</v>
      </c>
      <c r="AHE19" s="109">
        <v>3387333.36</v>
      </c>
      <c r="AHF19" s="109">
        <v>10929410.4</v>
      </c>
      <c r="AHG19" s="109">
        <v>17928979.5</v>
      </c>
      <c r="AHH19" s="109">
        <v>4236595.53</v>
      </c>
      <c r="AHI19" s="109">
        <v>5692104.5800000001</v>
      </c>
      <c r="AHJ19" s="109">
        <v>5988637.6000000006</v>
      </c>
      <c r="AHK19" s="109">
        <v>3039809.8901999998</v>
      </c>
      <c r="AHL19" s="109">
        <v>9493450.8300000001</v>
      </c>
      <c r="AHM19" s="109">
        <v>4648724.4800000004</v>
      </c>
      <c r="AHN19" s="109">
        <v>124325202.84999999</v>
      </c>
      <c r="AHO19" s="109">
        <v>4632404.99</v>
      </c>
      <c r="AHP19" s="109">
        <v>7296395.3799999999</v>
      </c>
      <c r="AHQ19" s="109">
        <v>4742594.99</v>
      </c>
      <c r="AHR19" s="109">
        <v>21823108.82</v>
      </c>
      <c r="AHS19" s="109">
        <v>5519722.1699999999</v>
      </c>
      <c r="AHT19" s="109">
        <v>4790717.2300000004</v>
      </c>
      <c r="AHU19" s="109">
        <v>0</v>
      </c>
      <c r="AHV19" s="109">
        <v>0</v>
      </c>
      <c r="AHW19" s="109">
        <f>SUM(D19:AHV19)</f>
        <v>36743918487.5243</v>
      </c>
    </row>
    <row r="20" spans="1:913" x14ac:dyDescent="0.6">
      <c r="A20" s="291">
        <v>18</v>
      </c>
      <c r="B20" s="288" t="s">
        <v>9853</v>
      </c>
      <c r="C20" s="268" t="s">
        <v>9854</v>
      </c>
      <c r="D20" s="109">
        <v>357309811</v>
      </c>
      <c r="E20" s="109">
        <v>2954247.42</v>
      </c>
      <c r="F20" s="109">
        <v>6342941.3600000003</v>
      </c>
      <c r="G20" s="109">
        <v>1447184.29</v>
      </c>
      <c r="H20" s="109">
        <v>27380529.960000001</v>
      </c>
      <c r="I20" s="109">
        <v>3258973.08</v>
      </c>
      <c r="J20" s="109">
        <v>17788412.899999999</v>
      </c>
      <c r="K20" s="109">
        <v>3936530.15</v>
      </c>
      <c r="L20" s="109">
        <v>4117672.71</v>
      </c>
      <c r="M20" s="109">
        <v>3299019.84</v>
      </c>
      <c r="N20" s="109">
        <v>2211584.96</v>
      </c>
      <c r="O20" s="109">
        <v>2075884.67</v>
      </c>
      <c r="P20" s="109">
        <v>3593482.64</v>
      </c>
      <c r="Q20" s="109">
        <v>1987210.28</v>
      </c>
      <c r="R20" s="109">
        <v>1582382.62</v>
      </c>
      <c r="S20" s="109">
        <v>8214056.46</v>
      </c>
      <c r="T20" s="109">
        <v>3106605.36</v>
      </c>
      <c r="U20" s="109">
        <v>641207.61</v>
      </c>
      <c r="V20" s="109">
        <v>63757.11</v>
      </c>
      <c r="W20" s="109">
        <v>215253712.00999999</v>
      </c>
      <c r="X20" s="109">
        <v>32153928.800000001</v>
      </c>
      <c r="Y20" s="109">
        <v>3726591.34</v>
      </c>
      <c r="Z20" s="109">
        <v>4544907.8</v>
      </c>
      <c r="AA20" s="109">
        <v>3093000.34</v>
      </c>
      <c r="AB20" s="109">
        <v>2867355.46</v>
      </c>
      <c r="AC20" s="109">
        <v>867077.01</v>
      </c>
      <c r="AD20" s="109">
        <v>41769593.969999999</v>
      </c>
      <c r="AE20" s="109">
        <v>4678874.08</v>
      </c>
      <c r="AF20" s="109">
        <v>2212644.2000000002</v>
      </c>
      <c r="AG20" s="109">
        <v>37782027.82</v>
      </c>
      <c r="AH20" s="109">
        <v>2462554.8499999996</v>
      </c>
      <c r="AI20" s="109">
        <v>50094663.029999994</v>
      </c>
      <c r="AJ20" s="109">
        <v>5695482.1899999995</v>
      </c>
      <c r="AK20" s="109">
        <v>1988297.88</v>
      </c>
      <c r="AL20" s="109">
        <v>1330061.26</v>
      </c>
      <c r="AM20" s="109">
        <v>2887629.41</v>
      </c>
      <c r="AN20" s="109">
        <v>2942026.79</v>
      </c>
      <c r="AO20" s="109">
        <v>1406964.84</v>
      </c>
      <c r="AP20" s="109">
        <v>1574378.52</v>
      </c>
      <c r="AQ20" s="109">
        <v>1186476.3500000001</v>
      </c>
      <c r="AR20" s="109">
        <v>1303237.4300000002</v>
      </c>
      <c r="AS20" s="109">
        <v>1082124.99</v>
      </c>
      <c r="AT20" s="109">
        <v>850313.94</v>
      </c>
      <c r="AU20" s="109">
        <v>125426346.72</v>
      </c>
      <c r="AV20" s="109">
        <v>748986.82000000007</v>
      </c>
      <c r="AW20" s="109">
        <v>577165.11</v>
      </c>
      <c r="AX20" s="109">
        <v>2871890.95</v>
      </c>
      <c r="AY20" s="109">
        <v>2929303.09</v>
      </c>
      <c r="AZ20" s="109">
        <v>4979534.24</v>
      </c>
      <c r="BA20" s="109">
        <v>1827873.82</v>
      </c>
      <c r="BB20" s="109">
        <v>2182738.98</v>
      </c>
      <c r="BC20" s="109">
        <v>943176.8</v>
      </c>
      <c r="BD20" s="109">
        <v>915714.66999999993</v>
      </c>
      <c r="BE20" s="109">
        <v>780473.76</v>
      </c>
      <c r="BF20" s="109">
        <v>704229.8</v>
      </c>
      <c r="BG20" s="109">
        <v>21121192.119999997</v>
      </c>
      <c r="BH20" s="109">
        <v>653300.21</v>
      </c>
      <c r="BI20" s="109">
        <v>1012731.55</v>
      </c>
      <c r="BJ20" s="109">
        <v>53461421.549999997</v>
      </c>
      <c r="BK20" s="109">
        <v>49021546.270000003</v>
      </c>
      <c r="BL20" s="109">
        <v>3616708.0500000003</v>
      </c>
      <c r="BM20" s="109">
        <v>1631264.6700000002</v>
      </c>
      <c r="BN20" s="109">
        <v>3372933.0799999996</v>
      </c>
      <c r="BO20" s="109">
        <v>3289712.72</v>
      </c>
      <c r="BP20" s="109">
        <v>3437456.0999999996</v>
      </c>
      <c r="BQ20" s="109">
        <v>622480.81000000006</v>
      </c>
      <c r="BR20" s="109">
        <v>406127.07</v>
      </c>
      <c r="BS20" s="109">
        <v>115254978.92999999</v>
      </c>
      <c r="BT20" s="109">
        <v>2148938.2599999998</v>
      </c>
      <c r="BU20" s="109">
        <v>2684835.14</v>
      </c>
      <c r="BV20" s="109">
        <v>4205723.76</v>
      </c>
      <c r="BW20" s="109">
        <v>2462528.6999999997</v>
      </c>
      <c r="BX20" s="109">
        <v>1590658.75</v>
      </c>
      <c r="BY20" s="109">
        <v>1478037.81</v>
      </c>
      <c r="BZ20" s="109">
        <v>2374877.94</v>
      </c>
      <c r="CA20" s="109">
        <v>22203139.18</v>
      </c>
      <c r="CB20" s="109">
        <v>2060102.1199999999</v>
      </c>
      <c r="CC20" s="109">
        <v>3680666.5</v>
      </c>
      <c r="CD20" s="109">
        <v>9301658.4900000002</v>
      </c>
      <c r="CE20" s="109">
        <v>1672872.28</v>
      </c>
      <c r="CF20" s="109">
        <v>1411835.8399999999</v>
      </c>
      <c r="CG20" s="109">
        <v>1223253.51</v>
      </c>
      <c r="CH20" s="109">
        <v>429659509.23000002</v>
      </c>
      <c r="CI20" s="109">
        <v>2173755.0700000003</v>
      </c>
      <c r="CJ20" s="109">
        <v>20289395.719999999</v>
      </c>
      <c r="CK20" s="109">
        <v>1682711.37</v>
      </c>
      <c r="CL20" s="109">
        <v>2375133.33</v>
      </c>
      <c r="CM20" s="109">
        <v>2025010.83</v>
      </c>
      <c r="CN20" s="109">
        <v>2629940.4899999998</v>
      </c>
      <c r="CO20" s="109">
        <v>7117091.5199999996</v>
      </c>
      <c r="CP20" s="109">
        <v>448791.97</v>
      </c>
      <c r="CQ20" s="109">
        <v>1427468.4100000001</v>
      </c>
      <c r="CR20" s="109">
        <v>1652874.92</v>
      </c>
      <c r="CS20" s="109">
        <v>1672598.6600000001</v>
      </c>
      <c r="CT20" s="109">
        <v>2219121.8899999997</v>
      </c>
      <c r="CU20" s="109">
        <v>107202386.12</v>
      </c>
      <c r="CV20" s="109">
        <v>1624428.56</v>
      </c>
      <c r="CW20" s="109">
        <v>1923570.28</v>
      </c>
      <c r="CX20" s="109">
        <v>5419028.7800000003</v>
      </c>
      <c r="CY20" s="109">
        <v>1288346.08</v>
      </c>
      <c r="CZ20" s="109">
        <v>5035773.8999999994</v>
      </c>
      <c r="DA20" s="109">
        <v>934309.92999999993</v>
      </c>
      <c r="DB20" s="109">
        <v>1273320.32</v>
      </c>
      <c r="DC20" s="109">
        <v>75110042.849999994</v>
      </c>
      <c r="DD20" s="109">
        <v>52030849.43</v>
      </c>
      <c r="DE20" s="109">
        <v>4377287.72</v>
      </c>
      <c r="DF20" s="109">
        <v>1806056.07</v>
      </c>
      <c r="DG20" s="109">
        <v>12256900.489999998</v>
      </c>
      <c r="DH20" s="109">
        <v>5897436.29</v>
      </c>
      <c r="DI20" s="109">
        <v>12709896.59</v>
      </c>
      <c r="DJ20" s="109">
        <v>11760964.74</v>
      </c>
      <c r="DK20" s="109">
        <v>1717710.38</v>
      </c>
      <c r="DL20" s="109">
        <v>332899755.90000004</v>
      </c>
      <c r="DM20" s="109">
        <v>3080877.18</v>
      </c>
      <c r="DN20" s="109">
        <v>7198567.8799999999</v>
      </c>
      <c r="DO20" s="109">
        <v>7417764.3200000003</v>
      </c>
      <c r="DP20" s="109">
        <v>3270712.92</v>
      </c>
      <c r="DQ20" s="109">
        <v>3070305.84</v>
      </c>
      <c r="DR20" s="109">
        <v>11433339.279999999</v>
      </c>
      <c r="DS20" s="109">
        <v>3419497.9299999997</v>
      </c>
      <c r="DT20" s="109">
        <v>15357900.58</v>
      </c>
      <c r="DU20" s="109">
        <v>81864924.299999997</v>
      </c>
      <c r="DV20" s="109">
        <v>5219841.3899999997</v>
      </c>
      <c r="DW20" s="109">
        <v>23692760.140000001</v>
      </c>
      <c r="DX20" s="109">
        <v>29689672.529999997</v>
      </c>
      <c r="DY20" s="109">
        <v>4887581.2299999995</v>
      </c>
      <c r="DZ20" s="109">
        <v>8509104.2300000004</v>
      </c>
      <c r="EA20" s="109">
        <v>4304499.8600000003</v>
      </c>
      <c r="EB20" s="109">
        <v>996124.03</v>
      </c>
      <c r="EC20" s="109">
        <v>2709904.27</v>
      </c>
      <c r="ED20" s="109">
        <v>3402764.41</v>
      </c>
      <c r="EE20" s="109">
        <v>7774332.9499999993</v>
      </c>
      <c r="EF20" s="109">
        <v>64188510.780000001</v>
      </c>
      <c r="EG20" s="109">
        <v>42680640.230000004</v>
      </c>
      <c r="EH20" s="109">
        <v>2602185.1799999997</v>
      </c>
      <c r="EI20" s="109">
        <v>3453069.06</v>
      </c>
      <c r="EJ20" s="109">
        <v>3579910.75</v>
      </c>
      <c r="EK20" s="109">
        <v>4900861.88</v>
      </c>
      <c r="EL20" s="109">
        <v>7542523.2700000005</v>
      </c>
      <c r="EM20" s="109">
        <v>1442630.79</v>
      </c>
      <c r="EN20" s="109">
        <v>3699176.56</v>
      </c>
      <c r="EO20" s="109">
        <v>121031913.61</v>
      </c>
      <c r="EP20" s="109">
        <v>2093168.8599999999</v>
      </c>
      <c r="EQ20" s="109">
        <v>2865146.55</v>
      </c>
      <c r="ER20" s="109">
        <v>2952966</v>
      </c>
      <c r="ES20" s="109">
        <v>1311323.95</v>
      </c>
      <c r="ET20" s="109">
        <v>814418.8</v>
      </c>
      <c r="EU20" s="109">
        <v>4771192</v>
      </c>
      <c r="EV20" s="109">
        <v>2679390.4</v>
      </c>
      <c r="EW20" s="109">
        <v>1951638.4300000002</v>
      </c>
      <c r="EX20" s="109">
        <v>131475348.26000001</v>
      </c>
      <c r="EY20" s="109">
        <v>756847.96</v>
      </c>
      <c r="EZ20" s="109">
        <v>2456259.94</v>
      </c>
      <c r="FA20" s="109">
        <v>6852486.0899999999</v>
      </c>
      <c r="FB20" s="109">
        <v>7121615.6100000003</v>
      </c>
      <c r="FC20" s="109">
        <v>7020036.8900000006</v>
      </c>
      <c r="FD20" s="109">
        <v>3666858.48</v>
      </c>
      <c r="FE20" s="109">
        <v>4843851.17</v>
      </c>
      <c r="FF20" s="109">
        <v>3671333.65</v>
      </c>
      <c r="FG20" s="109">
        <v>2311960.0499999998</v>
      </c>
      <c r="FH20" s="109">
        <v>1910957.61</v>
      </c>
      <c r="FI20" s="109">
        <v>1998742.84</v>
      </c>
      <c r="FJ20" s="109">
        <v>44750081.049999997</v>
      </c>
      <c r="FK20" s="109">
        <v>1774094.73</v>
      </c>
      <c r="FL20" s="109">
        <v>1237946.1399999999</v>
      </c>
      <c r="FM20" s="109">
        <v>1368881.82</v>
      </c>
      <c r="FN20" s="109">
        <v>5228351.3</v>
      </c>
      <c r="FO20" s="109">
        <v>3541037.44</v>
      </c>
      <c r="FP20" s="109">
        <v>1412023.95</v>
      </c>
      <c r="FQ20" s="109">
        <v>282519.89</v>
      </c>
      <c r="FR20" s="109">
        <v>317359311.39000005</v>
      </c>
      <c r="FS20" s="109">
        <v>1476027.18</v>
      </c>
      <c r="FT20" s="109">
        <v>8023207.04</v>
      </c>
      <c r="FU20" s="109">
        <v>3903730.98</v>
      </c>
      <c r="FV20" s="109">
        <v>5523748.6500000004</v>
      </c>
      <c r="FW20" s="109">
        <v>1454847.59</v>
      </c>
      <c r="FX20" s="109">
        <v>6451902.8300000001</v>
      </c>
      <c r="FY20" s="109">
        <v>3530965.89</v>
      </c>
      <c r="FZ20" s="109">
        <v>2915131.11</v>
      </c>
      <c r="GA20" s="109">
        <v>2534437.9300000002</v>
      </c>
      <c r="GB20" s="109">
        <v>13204854.140000001</v>
      </c>
      <c r="GC20" s="109">
        <v>2481014.5700000003</v>
      </c>
      <c r="GD20" s="109">
        <v>2025726.8699999999</v>
      </c>
      <c r="GE20" s="109">
        <v>1152319.46</v>
      </c>
      <c r="GF20" s="109">
        <v>85538320.359999999</v>
      </c>
      <c r="GG20" s="109">
        <v>2516392.2599999998</v>
      </c>
      <c r="GH20" s="109">
        <v>1710810.75</v>
      </c>
      <c r="GI20" s="109">
        <v>23262889.93</v>
      </c>
      <c r="GJ20" s="109">
        <v>2889724.21</v>
      </c>
      <c r="GK20" s="109">
        <v>1957454.94</v>
      </c>
      <c r="GL20" s="109">
        <v>1896519.2</v>
      </c>
      <c r="GM20" s="109">
        <v>20430246.09</v>
      </c>
      <c r="GN20" s="109">
        <v>1687590.1300000001</v>
      </c>
      <c r="GO20" s="109">
        <v>1022687.35</v>
      </c>
      <c r="GP20" s="109">
        <v>882232.08</v>
      </c>
      <c r="GQ20" s="109">
        <v>937192.02</v>
      </c>
      <c r="GR20" s="109">
        <v>67961216.560000002</v>
      </c>
      <c r="GS20" s="109">
        <v>4176291.9</v>
      </c>
      <c r="GT20" s="109">
        <v>1560355.54</v>
      </c>
      <c r="GU20" s="109">
        <v>6969582.96</v>
      </c>
      <c r="GV20" s="109">
        <v>772598.34</v>
      </c>
      <c r="GW20" s="109">
        <v>3639387.1799999997</v>
      </c>
      <c r="GX20" s="109">
        <v>3055282.79</v>
      </c>
      <c r="GY20" s="109">
        <v>1622320.13</v>
      </c>
      <c r="GZ20" s="109">
        <v>59603663.120000005</v>
      </c>
      <c r="HA20" s="109">
        <v>1131021.28</v>
      </c>
      <c r="HB20" s="109">
        <v>2849612.12</v>
      </c>
      <c r="HC20" s="109">
        <v>1973890.77</v>
      </c>
      <c r="HD20" s="109">
        <v>205027396.52000001</v>
      </c>
      <c r="HE20" s="109">
        <v>4008377.26</v>
      </c>
      <c r="HF20" s="109">
        <v>10574144.720000001</v>
      </c>
      <c r="HG20" s="109">
        <v>16274860.67</v>
      </c>
      <c r="HH20" s="109">
        <v>4877754.79</v>
      </c>
      <c r="HI20" s="109">
        <v>7611474.7199999997</v>
      </c>
      <c r="HJ20" s="109">
        <v>1578964.94</v>
      </c>
      <c r="HK20" s="109">
        <v>1554742.11</v>
      </c>
      <c r="HL20" s="109">
        <v>124996923.81</v>
      </c>
      <c r="HM20" s="109">
        <v>5455105.1399999997</v>
      </c>
      <c r="HN20" s="109">
        <v>18034941.050000001</v>
      </c>
      <c r="HO20" s="109">
        <v>4134384.88</v>
      </c>
      <c r="HP20" s="109">
        <v>2526368.2999999998</v>
      </c>
      <c r="HQ20" s="109">
        <v>2121776.2999999998</v>
      </c>
      <c r="HR20" s="109">
        <v>3829427.81</v>
      </c>
      <c r="HS20" s="109">
        <v>1482962.08</v>
      </c>
      <c r="HT20" s="109">
        <v>127420732.88999999</v>
      </c>
      <c r="HU20" s="109">
        <v>26080540.329999998</v>
      </c>
      <c r="HV20" s="109">
        <v>3606680.06</v>
      </c>
      <c r="HW20" s="109">
        <v>1689621.12</v>
      </c>
      <c r="HX20" s="109">
        <v>1489137.41</v>
      </c>
      <c r="HY20" s="109">
        <v>631391.31999999995</v>
      </c>
      <c r="HZ20" s="109">
        <v>19018719.579999998</v>
      </c>
      <c r="IA20" s="109">
        <v>2435446.7200000002</v>
      </c>
      <c r="IB20" s="109">
        <v>1188217.6000000001</v>
      </c>
      <c r="IC20" s="109">
        <v>1620236.41</v>
      </c>
      <c r="ID20" s="109">
        <v>2445588.54</v>
      </c>
      <c r="IE20" s="109">
        <v>6222437.0899999999</v>
      </c>
      <c r="IF20" s="109">
        <v>334071.01</v>
      </c>
      <c r="IG20" s="109">
        <v>2708241.39</v>
      </c>
      <c r="IH20" s="109">
        <v>1606200.93</v>
      </c>
      <c r="II20" s="109">
        <v>1242350.1200000001</v>
      </c>
      <c r="IJ20" s="109">
        <v>107425682.83000001</v>
      </c>
      <c r="IK20" s="109">
        <v>19054653.050000001</v>
      </c>
      <c r="IL20" s="109">
        <v>5056295.1100000003</v>
      </c>
      <c r="IM20" s="109">
        <v>13389663.859999999</v>
      </c>
      <c r="IN20" s="109">
        <v>16141756.509999998</v>
      </c>
      <c r="IO20" s="109">
        <v>2381780.9500000002</v>
      </c>
      <c r="IP20" s="109">
        <v>2399665.87</v>
      </c>
      <c r="IQ20" s="109">
        <v>1913969.19</v>
      </c>
      <c r="IR20" s="109">
        <v>1172548.52</v>
      </c>
      <c r="IS20" s="109">
        <v>1766135.5</v>
      </c>
      <c r="IT20" s="109">
        <v>1877130.51</v>
      </c>
      <c r="IU20" s="109">
        <v>243412098.16</v>
      </c>
      <c r="IV20" s="109">
        <v>34127426.119999997</v>
      </c>
      <c r="IW20" s="109">
        <v>4845787.66</v>
      </c>
      <c r="IX20" s="109">
        <v>2722681.73</v>
      </c>
      <c r="IY20" s="109">
        <v>2698396.3</v>
      </c>
      <c r="IZ20" s="109">
        <v>1462434.87</v>
      </c>
      <c r="JA20" s="109">
        <v>1947818.55</v>
      </c>
      <c r="JB20" s="109">
        <v>696567</v>
      </c>
      <c r="JC20" s="109">
        <v>1067287.78</v>
      </c>
      <c r="JD20" s="109">
        <v>3650447.51</v>
      </c>
      <c r="JE20" s="109">
        <v>2847385.46</v>
      </c>
      <c r="JF20" s="109">
        <v>1293279.1000000001</v>
      </c>
      <c r="JG20" s="109">
        <v>43764572.509999998</v>
      </c>
      <c r="JH20" s="109">
        <v>23381262.449999999</v>
      </c>
      <c r="JI20" s="109">
        <v>1359891.3</v>
      </c>
      <c r="JJ20" s="109">
        <v>1042265.72</v>
      </c>
      <c r="JK20" s="109">
        <v>1317809.7</v>
      </c>
      <c r="JL20" s="109">
        <v>954627.28</v>
      </c>
      <c r="JM20" s="109">
        <v>50791723.090000004</v>
      </c>
      <c r="JN20" s="109">
        <v>688336.57</v>
      </c>
      <c r="JO20" s="109">
        <v>2028180.91</v>
      </c>
      <c r="JP20" s="109">
        <v>4254849.21</v>
      </c>
      <c r="JQ20" s="109">
        <v>1514759.61</v>
      </c>
      <c r="JR20" s="109">
        <v>4992368.6100000003</v>
      </c>
      <c r="JS20" s="109">
        <v>1071930.3699999999</v>
      </c>
      <c r="JT20" s="109">
        <v>116861165.61</v>
      </c>
      <c r="JU20" s="109">
        <v>40552275.579999998</v>
      </c>
      <c r="JV20" s="109">
        <v>2868378.84</v>
      </c>
      <c r="JW20" s="109">
        <v>1722933.71</v>
      </c>
      <c r="JX20" s="109">
        <v>3685910.81</v>
      </c>
      <c r="JY20" s="109">
        <v>1061185.24</v>
      </c>
      <c r="JZ20" s="109">
        <v>10807630.18</v>
      </c>
      <c r="KA20" s="109">
        <v>10387758.43</v>
      </c>
      <c r="KB20" s="109">
        <v>3398560.57</v>
      </c>
      <c r="KC20" s="109">
        <v>3232378.65</v>
      </c>
      <c r="KD20" s="109">
        <v>2779347.85</v>
      </c>
      <c r="KE20" s="109">
        <v>2399580.6</v>
      </c>
      <c r="KF20" s="109">
        <v>706782.22</v>
      </c>
      <c r="KG20" s="109">
        <v>237890.64</v>
      </c>
      <c r="KH20" s="109">
        <v>2049819.68</v>
      </c>
      <c r="KI20" s="109">
        <v>1524674.8</v>
      </c>
      <c r="KJ20" s="109">
        <v>239316638.54000002</v>
      </c>
      <c r="KK20" s="109">
        <v>21713206.870000001</v>
      </c>
      <c r="KL20" s="109">
        <v>4732021.8899999997</v>
      </c>
      <c r="KM20" s="109">
        <v>1807972</v>
      </c>
      <c r="KN20" s="109">
        <v>10559200.99</v>
      </c>
      <c r="KO20" s="109">
        <v>10750031.65</v>
      </c>
      <c r="KP20" s="109">
        <v>31834943.09</v>
      </c>
      <c r="KQ20" s="109">
        <v>1799009.53</v>
      </c>
      <c r="KR20" s="109">
        <v>2098864.58</v>
      </c>
      <c r="KS20" s="109">
        <v>45807035.270000003</v>
      </c>
      <c r="KT20" s="109">
        <v>2150180.1</v>
      </c>
      <c r="KU20" s="109">
        <v>4211688.59</v>
      </c>
      <c r="KV20" s="109">
        <v>20623146.549999997</v>
      </c>
      <c r="KW20" s="109">
        <v>2499393.15</v>
      </c>
      <c r="KX20" s="109">
        <v>1696976.64</v>
      </c>
      <c r="KY20" s="109">
        <v>108397551.84999999</v>
      </c>
      <c r="KZ20" s="109">
        <v>6050282.3899999997</v>
      </c>
      <c r="LA20" s="109">
        <v>69071852.150000006</v>
      </c>
      <c r="LB20" s="109">
        <v>2315902.33</v>
      </c>
      <c r="LC20" s="109">
        <v>1310918.6100000001</v>
      </c>
      <c r="LD20" s="109">
        <v>5910044.0099999998</v>
      </c>
      <c r="LE20" s="109">
        <v>4018012.02</v>
      </c>
      <c r="LF20" s="109">
        <v>2270954.96</v>
      </c>
      <c r="LG20" s="109">
        <v>1703582.54</v>
      </c>
      <c r="LH20" s="109">
        <v>1856219.78</v>
      </c>
      <c r="LI20" s="109">
        <v>185733396.51000002</v>
      </c>
      <c r="LJ20" s="109">
        <v>24054500.989999998</v>
      </c>
      <c r="LK20" s="109">
        <v>59622269.689999998</v>
      </c>
      <c r="LL20" s="109">
        <v>36530086.710000001</v>
      </c>
      <c r="LM20" s="109">
        <v>5292474.7</v>
      </c>
      <c r="LN20" s="109">
        <v>2382738.46</v>
      </c>
      <c r="LO20" s="109">
        <v>880755.23</v>
      </c>
      <c r="LP20" s="109">
        <v>2966473.98</v>
      </c>
      <c r="LQ20" s="109">
        <v>2569765.44</v>
      </c>
      <c r="LR20" s="109">
        <v>6199409.5599999996</v>
      </c>
      <c r="LS20" s="109">
        <v>1946751.99</v>
      </c>
      <c r="LT20" s="109">
        <v>48477942.469999999</v>
      </c>
      <c r="LU20" s="109">
        <v>2829328.22</v>
      </c>
      <c r="LV20" s="109">
        <v>857189.98</v>
      </c>
      <c r="LW20" s="109">
        <v>112925482.81</v>
      </c>
      <c r="LX20" s="109">
        <v>59829401.030000001</v>
      </c>
      <c r="LY20" s="109">
        <v>208358380.03</v>
      </c>
      <c r="LZ20" s="109">
        <v>37420964.079999998</v>
      </c>
      <c r="MA20" s="109">
        <v>10413193.08</v>
      </c>
      <c r="MB20" s="109">
        <v>6750109.3899999997</v>
      </c>
      <c r="MC20" s="109">
        <v>4626221.34</v>
      </c>
      <c r="MD20" s="109">
        <v>3521264.07</v>
      </c>
      <c r="ME20" s="109">
        <v>4614402.45</v>
      </c>
      <c r="MF20" s="109">
        <v>7183412.3399999999</v>
      </c>
      <c r="MG20" s="109">
        <v>22163173.710000001</v>
      </c>
      <c r="MH20" s="109">
        <v>1967307.93</v>
      </c>
      <c r="MI20" s="109">
        <v>259153548.44</v>
      </c>
      <c r="MJ20" s="109">
        <v>4300061.96</v>
      </c>
      <c r="MK20" s="109">
        <v>2203469.4299999997</v>
      </c>
      <c r="ML20" s="109">
        <v>1547186.92</v>
      </c>
      <c r="MM20" s="109">
        <v>1459970.8</v>
      </c>
      <c r="MN20" s="109">
        <v>3295416.9899999998</v>
      </c>
      <c r="MO20" s="109">
        <v>2396472.14</v>
      </c>
      <c r="MP20" s="109">
        <v>2572644.4900000002</v>
      </c>
      <c r="MQ20" s="109">
        <v>6059372.2999999998</v>
      </c>
      <c r="MR20" s="109">
        <v>2129548.84</v>
      </c>
      <c r="MS20" s="109">
        <v>2489678.38</v>
      </c>
      <c r="MT20" s="109">
        <v>2631310.11</v>
      </c>
      <c r="MU20" s="109">
        <v>104118840.7</v>
      </c>
      <c r="MV20" s="109">
        <v>2931155.0700000003</v>
      </c>
      <c r="MW20" s="109">
        <v>2680719.46</v>
      </c>
      <c r="MX20" s="109">
        <v>5177628.1100000003</v>
      </c>
      <c r="MY20" s="109">
        <v>5781887.6699999999</v>
      </c>
      <c r="MZ20" s="109">
        <v>1829898.59</v>
      </c>
      <c r="NA20" s="109">
        <v>18880083.25</v>
      </c>
      <c r="NB20" s="109">
        <v>5988145.71</v>
      </c>
      <c r="NC20" s="109">
        <v>3492449.5599999996</v>
      </c>
      <c r="ND20" s="109">
        <v>780037.53</v>
      </c>
      <c r="NE20" s="109">
        <v>806088.46</v>
      </c>
      <c r="NF20" s="109">
        <v>259209214.15000001</v>
      </c>
      <c r="NG20" s="109">
        <v>25363488.560000002</v>
      </c>
      <c r="NH20" s="109">
        <v>2667765.2800000003</v>
      </c>
      <c r="NI20" s="109">
        <v>81188110.560000002</v>
      </c>
      <c r="NJ20" s="109">
        <v>1672949.57</v>
      </c>
      <c r="NK20" s="109">
        <v>7183392.7599999998</v>
      </c>
      <c r="NL20" s="109">
        <v>42641562.830000006</v>
      </c>
      <c r="NM20" s="109">
        <v>17500628.859999999</v>
      </c>
      <c r="NN20" s="109">
        <v>989208.97</v>
      </c>
      <c r="NO20" s="109">
        <v>4220478.95</v>
      </c>
      <c r="NP20" s="109">
        <v>4026325.78</v>
      </c>
      <c r="NQ20" s="109">
        <v>4524581.84</v>
      </c>
      <c r="NR20" s="109">
        <v>54104714.370000005</v>
      </c>
      <c r="NS20" s="109">
        <v>623478.68999999994</v>
      </c>
      <c r="NT20" s="109">
        <v>1471443.85</v>
      </c>
      <c r="NU20" s="109">
        <v>1373035.49</v>
      </c>
      <c r="NV20" s="109">
        <v>1571043.7999999998</v>
      </c>
      <c r="NW20" s="109">
        <v>379691.27</v>
      </c>
      <c r="NX20" s="109">
        <v>878549.5</v>
      </c>
      <c r="NY20" s="109">
        <v>92242182.109999999</v>
      </c>
      <c r="NZ20" s="109">
        <v>34193681.280000001</v>
      </c>
      <c r="OA20" s="109">
        <v>1950354.8499999999</v>
      </c>
      <c r="OB20" s="109">
        <v>1671429.98</v>
      </c>
      <c r="OC20" s="109">
        <v>1637763</v>
      </c>
      <c r="OD20" s="109">
        <v>2481823.08</v>
      </c>
      <c r="OE20" s="109">
        <v>621091.47</v>
      </c>
      <c r="OF20" s="109">
        <v>150758738.44000003</v>
      </c>
      <c r="OG20" s="109">
        <v>24799425.959999997</v>
      </c>
      <c r="OH20" s="109">
        <v>4380655.3899999997</v>
      </c>
      <c r="OI20" s="109">
        <v>33225352.010000002</v>
      </c>
      <c r="OJ20" s="109">
        <v>2735044.74</v>
      </c>
      <c r="OK20" s="109">
        <v>3368118.35</v>
      </c>
      <c r="OL20" s="109">
        <v>10126411.58</v>
      </c>
      <c r="OM20" s="109">
        <v>1355050.41</v>
      </c>
      <c r="ON20" s="109">
        <v>3895913.39</v>
      </c>
      <c r="OO20" s="109">
        <v>139947311.17000002</v>
      </c>
      <c r="OP20" s="109">
        <v>18300953.16</v>
      </c>
      <c r="OQ20" s="109">
        <v>40759452.760000005</v>
      </c>
      <c r="OR20" s="109">
        <v>5459607.75</v>
      </c>
      <c r="OS20" s="109">
        <v>3382254.12</v>
      </c>
      <c r="OT20" s="109">
        <v>2248663.14</v>
      </c>
      <c r="OU20" s="109">
        <v>62301218.950000003</v>
      </c>
      <c r="OV20" s="109">
        <v>1160313.79</v>
      </c>
      <c r="OW20" s="109">
        <v>2912057.69</v>
      </c>
      <c r="OX20" s="109">
        <v>2441654.37</v>
      </c>
      <c r="OY20" s="109">
        <v>3794265.09</v>
      </c>
      <c r="OZ20" s="109">
        <v>30960574.940000001</v>
      </c>
      <c r="PA20" s="109">
        <v>1946071.18</v>
      </c>
      <c r="PB20" s="109">
        <v>2962613.02</v>
      </c>
      <c r="PC20" s="109">
        <v>1466400.24</v>
      </c>
      <c r="PD20" s="109">
        <v>94369337.199999988</v>
      </c>
      <c r="PE20" s="109">
        <v>2279165.7400000002</v>
      </c>
      <c r="PF20" s="109">
        <v>5581168.79</v>
      </c>
      <c r="PG20" s="109">
        <v>1118632.94</v>
      </c>
      <c r="PH20" s="109">
        <v>3771477.7199999997</v>
      </c>
      <c r="PI20" s="109">
        <v>13263077.170000002</v>
      </c>
      <c r="PJ20" s="109">
        <v>3251777.99</v>
      </c>
      <c r="PK20" s="109">
        <v>2764701.42</v>
      </c>
      <c r="PL20" s="109">
        <v>2955837.34</v>
      </c>
      <c r="PM20" s="109">
        <v>5100071.4000000004</v>
      </c>
      <c r="PN20" s="109">
        <v>4196929.7</v>
      </c>
      <c r="PO20" s="109">
        <v>10203926.25</v>
      </c>
      <c r="PP20" s="109">
        <v>2348391.34</v>
      </c>
      <c r="PQ20" s="109">
        <v>25457941.039999999</v>
      </c>
      <c r="PR20" s="109">
        <v>2000754.96</v>
      </c>
      <c r="PS20" s="109">
        <v>1753370.09</v>
      </c>
      <c r="PT20" s="109">
        <v>1550630.3099999998</v>
      </c>
      <c r="PU20" s="109">
        <v>658192.63</v>
      </c>
      <c r="PV20" s="109">
        <v>369592741.39999998</v>
      </c>
      <c r="PW20" s="109">
        <v>3726853</v>
      </c>
      <c r="PX20" s="109">
        <v>2680514.42</v>
      </c>
      <c r="PY20" s="109">
        <v>6998050.0700000003</v>
      </c>
      <c r="PZ20" s="109">
        <v>46294572.150000006</v>
      </c>
      <c r="QA20" s="109">
        <v>3048959.05</v>
      </c>
      <c r="QB20" s="109">
        <v>9486770.8200000003</v>
      </c>
      <c r="QC20" s="109">
        <v>3530775.3</v>
      </c>
      <c r="QD20" s="109">
        <v>12258932.98</v>
      </c>
      <c r="QE20" s="109">
        <v>1514542.97</v>
      </c>
      <c r="QF20" s="109">
        <v>14824223.9</v>
      </c>
      <c r="QG20" s="109">
        <v>4969150.75</v>
      </c>
      <c r="QH20" s="109">
        <v>3534400.5700000003</v>
      </c>
      <c r="QI20" s="109">
        <v>2490476.2800000003</v>
      </c>
      <c r="QJ20" s="109">
        <v>6037738.4199999999</v>
      </c>
      <c r="QK20" s="109">
        <v>3718641.4299999997</v>
      </c>
      <c r="QL20" s="109">
        <v>3306402.22</v>
      </c>
      <c r="QM20" s="109">
        <v>2251270.7200000002</v>
      </c>
      <c r="QN20" s="109">
        <v>1568670.87</v>
      </c>
      <c r="QO20" s="109">
        <v>25761390.109999999</v>
      </c>
      <c r="QP20" s="109">
        <v>31849872.43</v>
      </c>
      <c r="QQ20" s="109">
        <v>1802059.07</v>
      </c>
      <c r="QR20" s="109">
        <v>1201486.03</v>
      </c>
      <c r="QS20" s="109">
        <v>696588.73</v>
      </c>
      <c r="QT20" s="109">
        <v>923794.49</v>
      </c>
      <c r="QU20" s="109">
        <v>1293218.5900000001</v>
      </c>
      <c r="QV20" s="109">
        <v>132751943.83</v>
      </c>
      <c r="QW20" s="109">
        <v>1951121.41</v>
      </c>
      <c r="QX20" s="109">
        <v>6848676.79</v>
      </c>
      <c r="QY20" s="109">
        <v>3961155.92</v>
      </c>
      <c r="QZ20" s="109">
        <v>4911901.05</v>
      </c>
      <c r="RA20" s="109">
        <v>15494460.210000001</v>
      </c>
      <c r="RB20" s="109">
        <v>3743055.86</v>
      </c>
      <c r="RC20" s="109">
        <v>11538980.57</v>
      </c>
      <c r="RD20" s="109">
        <v>8170382.5300000003</v>
      </c>
      <c r="RE20" s="109">
        <v>1457689.2000000002</v>
      </c>
      <c r="RF20" s="109">
        <v>5064562.1399999997</v>
      </c>
      <c r="RG20" s="109">
        <v>2159855.6800000002</v>
      </c>
      <c r="RH20" s="109">
        <v>1315374.8599999999</v>
      </c>
      <c r="RI20" s="109">
        <v>222652241.87</v>
      </c>
      <c r="RJ20" s="109">
        <v>17739186.369999997</v>
      </c>
      <c r="RK20" s="109">
        <v>4553166.38</v>
      </c>
      <c r="RL20" s="109">
        <v>4588153.5600000005</v>
      </c>
      <c r="RM20" s="109">
        <v>3676242.54</v>
      </c>
      <c r="RN20" s="109">
        <v>5070449.97</v>
      </c>
      <c r="RO20" s="109">
        <v>20501370.27</v>
      </c>
      <c r="RP20" s="109">
        <v>2812595.82</v>
      </c>
      <c r="RQ20" s="109">
        <v>3854942.52</v>
      </c>
      <c r="RR20" s="109">
        <v>17174435.280000001</v>
      </c>
      <c r="RS20" s="109">
        <v>22394812.25</v>
      </c>
      <c r="RT20" s="109">
        <v>2004147.01</v>
      </c>
      <c r="RU20" s="109">
        <v>2119339.52</v>
      </c>
      <c r="RV20" s="109">
        <v>4941089.54</v>
      </c>
      <c r="RW20" s="109">
        <v>2343088.2799999998</v>
      </c>
      <c r="RX20" s="109">
        <v>2104704.5599999996</v>
      </c>
      <c r="RY20" s="109">
        <v>3230996.05</v>
      </c>
      <c r="RZ20" s="109">
        <v>1571279.9200000002</v>
      </c>
      <c r="SA20" s="109">
        <v>856304.22</v>
      </c>
      <c r="SB20" s="109">
        <v>1401310.6099999999</v>
      </c>
      <c r="SC20" s="109">
        <v>76311171.670000002</v>
      </c>
      <c r="SD20" s="109">
        <v>4874243.08</v>
      </c>
      <c r="SE20" s="109">
        <v>2808115.76</v>
      </c>
      <c r="SF20" s="109">
        <v>1270293.7</v>
      </c>
      <c r="SG20" s="109">
        <v>2213002.7000000002</v>
      </c>
      <c r="SH20" s="109">
        <v>7969696.1300000008</v>
      </c>
      <c r="SI20" s="109">
        <v>2692091.32</v>
      </c>
      <c r="SJ20" s="109">
        <v>6813693.1799999997</v>
      </c>
      <c r="SK20" s="109">
        <v>2450230.11</v>
      </c>
      <c r="SL20" s="109">
        <v>1720889.44</v>
      </c>
      <c r="SM20" s="109">
        <v>15649889.66</v>
      </c>
      <c r="SN20" s="109">
        <v>1058001.17</v>
      </c>
      <c r="SO20" s="109">
        <v>64319657.630000003</v>
      </c>
      <c r="SP20" s="109">
        <v>4453038.6100000003</v>
      </c>
      <c r="SQ20" s="109">
        <v>3278348</v>
      </c>
      <c r="SR20" s="109">
        <v>11893271.73</v>
      </c>
      <c r="SS20" s="109">
        <v>2274758.77</v>
      </c>
      <c r="ST20" s="109">
        <v>2992827.29</v>
      </c>
      <c r="SU20" s="109">
        <v>2743360.21</v>
      </c>
      <c r="SV20" s="109">
        <v>987929.9</v>
      </c>
      <c r="SW20" s="109">
        <v>125287697.60000001</v>
      </c>
      <c r="SX20" s="109">
        <v>2301505.7799999998</v>
      </c>
      <c r="SY20" s="109">
        <v>7464311.8099999996</v>
      </c>
      <c r="SZ20" s="109">
        <v>4562365.9800000004</v>
      </c>
      <c r="TA20" s="109">
        <v>1310611.28</v>
      </c>
      <c r="TB20" s="109">
        <v>1241832.32</v>
      </c>
      <c r="TC20" s="109">
        <v>3663096.4899999998</v>
      </c>
      <c r="TD20" s="109">
        <v>12174258.130000001</v>
      </c>
      <c r="TE20" s="109">
        <v>3334283.54</v>
      </c>
      <c r="TF20" s="109">
        <v>2686846.57</v>
      </c>
      <c r="TG20" s="109">
        <v>4300964.95</v>
      </c>
      <c r="TH20" s="109">
        <v>6760203.46</v>
      </c>
      <c r="TI20" s="109">
        <v>2452919.15</v>
      </c>
      <c r="TJ20" s="109">
        <v>1565766.85</v>
      </c>
      <c r="TK20" s="109">
        <v>262632779.5</v>
      </c>
      <c r="TL20" s="109">
        <v>5611008.75</v>
      </c>
      <c r="TM20" s="109">
        <v>2152827.2199999997</v>
      </c>
      <c r="TN20" s="109">
        <v>12670685.08</v>
      </c>
      <c r="TO20" s="109">
        <v>9122616.0099999998</v>
      </c>
      <c r="TP20" s="109">
        <v>3166489.14</v>
      </c>
      <c r="TQ20" s="109">
        <v>693785.97</v>
      </c>
      <c r="TR20" s="109">
        <v>50985285.710000001</v>
      </c>
      <c r="TS20" s="109">
        <v>2308501.2000000002</v>
      </c>
      <c r="TT20" s="109">
        <v>8354153.3300000001</v>
      </c>
      <c r="TU20" s="109">
        <v>12545987.029999999</v>
      </c>
      <c r="TV20" s="109">
        <v>2679312.4500000002</v>
      </c>
      <c r="TW20" s="109">
        <v>1978694.54</v>
      </c>
      <c r="TX20" s="109">
        <v>2535255.27</v>
      </c>
      <c r="TY20" s="109">
        <v>4229791.42</v>
      </c>
      <c r="TZ20" s="109">
        <v>3133791.9099999997</v>
      </c>
      <c r="UA20" s="109">
        <v>31785414.300000004</v>
      </c>
      <c r="UB20" s="109">
        <v>3906396.89</v>
      </c>
      <c r="UC20" s="109">
        <v>81743728.589999989</v>
      </c>
      <c r="UD20" s="109">
        <v>10123431.390000001</v>
      </c>
      <c r="UE20" s="109">
        <v>1997894.54</v>
      </c>
      <c r="UF20" s="109">
        <v>2928960.28</v>
      </c>
      <c r="UG20" s="109">
        <v>66609552.789999999</v>
      </c>
      <c r="UH20" s="109">
        <v>2028674.59</v>
      </c>
      <c r="UI20" s="109">
        <v>1362346.07</v>
      </c>
      <c r="UJ20" s="109">
        <v>1757623.42</v>
      </c>
      <c r="UK20" s="109">
        <v>2588630.1</v>
      </c>
      <c r="UL20" s="109">
        <v>65042166.780000001</v>
      </c>
      <c r="UM20" s="109">
        <v>6561885.4399999995</v>
      </c>
      <c r="UN20" s="109">
        <v>3632269.26</v>
      </c>
      <c r="UO20" s="109">
        <v>11361083.49</v>
      </c>
      <c r="UP20" s="109">
        <v>5939768.6500000004</v>
      </c>
      <c r="UQ20" s="109">
        <v>3225064.0999999996</v>
      </c>
      <c r="UR20" s="109">
        <v>449114814.34000003</v>
      </c>
      <c r="US20" s="109">
        <v>5350047.74</v>
      </c>
      <c r="UT20" s="109">
        <v>3938394.14</v>
      </c>
      <c r="UU20" s="109">
        <v>43880694.089999996</v>
      </c>
      <c r="UV20" s="109">
        <v>523835.22</v>
      </c>
      <c r="UW20" s="109">
        <v>3263177.01</v>
      </c>
      <c r="UX20" s="109">
        <v>13394057.32</v>
      </c>
      <c r="UY20" s="109">
        <v>2393871.29</v>
      </c>
      <c r="UZ20" s="109">
        <v>2327818.63</v>
      </c>
      <c r="VA20" s="109">
        <v>3430076.04</v>
      </c>
      <c r="VB20" s="109">
        <v>4696897.67</v>
      </c>
      <c r="VC20" s="109">
        <v>15463074.23</v>
      </c>
      <c r="VD20" s="109">
        <v>4403751.9099999992</v>
      </c>
      <c r="VE20" s="109">
        <v>10138761.74</v>
      </c>
      <c r="VF20" s="109">
        <v>3335535.42</v>
      </c>
      <c r="VG20" s="109">
        <v>1645505.73</v>
      </c>
      <c r="VH20" s="109">
        <v>1433580.54</v>
      </c>
      <c r="VI20" s="109">
        <v>2287568.91</v>
      </c>
      <c r="VJ20" s="109">
        <v>20670613.850000001</v>
      </c>
      <c r="VK20" s="109">
        <v>1872525.27</v>
      </c>
      <c r="VL20" s="109">
        <v>1814264.84</v>
      </c>
      <c r="VM20" s="109">
        <v>1288031.3700000001</v>
      </c>
      <c r="VN20" s="109">
        <v>144565975.59999999</v>
      </c>
      <c r="VO20" s="109">
        <v>2438193.94</v>
      </c>
      <c r="VP20" s="109">
        <v>3429835.15</v>
      </c>
      <c r="VQ20" s="109">
        <v>5385769.5599999996</v>
      </c>
      <c r="VR20" s="109">
        <v>19046696.59</v>
      </c>
      <c r="VS20" s="109">
        <v>4156896.51</v>
      </c>
      <c r="VT20" s="109">
        <v>3741868.19</v>
      </c>
      <c r="VU20" s="109">
        <v>3293123.44</v>
      </c>
      <c r="VV20" s="109">
        <v>4604693.8400000008</v>
      </c>
      <c r="VW20" s="109">
        <v>49342470.009999998</v>
      </c>
      <c r="VX20" s="109">
        <v>2856982.45</v>
      </c>
      <c r="VY20" s="109">
        <v>7881607.7599999998</v>
      </c>
      <c r="VZ20" s="109">
        <v>3538650.7</v>
      </c>
      <c r="WA20" s="109">
        <v>2700345.17</v>
      </c>
      <c r="WB20" s="109">
        <v>1995438.0800000001</v>
      </c>
      <c r="WC20" s="109">
        <v>721961061.38</v>
      </c>
      <c r="WD20" s="109">
        <v>10273638.220000001</v>
      </c>
      <c r="WE20" s="109">
        <v>5078978.53</v>
      </c>
      <c r="WF20" s="109">
        <v>3505300.84</v>
      </c>
      <c r="WG20" s="109">
        <v>2100583.1799999997</v>
      </c>
      <c r="WH20" s="109">
        <v>4421431.58</v>
      </c>
      <c r="WI20" s="109">
        <v>10637605.930000002</v>
      </c>
      <c r="WJ20" s="109">
        <v>12681997.49</v>
      </c>
      <c r="WK20" s="109">
        <v>4882186.5999999996</v>
      </c>
      <c r="WL20" s="109">
        <v>6752693.6000000006</v>
      </c>
      <c r="WM20" s="109">
        <v>2915490.4699999997</v>
      </c>
      <c r="WN20" s="109">
        <v>25807079.949999999</v>
      </c>
      <c r="WO20" s="109">
        <v>3891656.45</v>
      </c>
      <c r="WP20" s="109">
        <v>7311268.0899999999</v>
      </c>
      <c r="WQ20" s="109">
        <v>30539285.720000003</v>
      </c>
      <c r="WR20" s="109">
        <v>4428356</v>
      </c>
      <c r="WS20" s="109">
        <v>5373831.5099999998</v>
      </c>
      <c r="WT20" s="109">
        <v>6408214.7000000002</v>
      </c>
      <c r="WU20" s="109">
        <v>2444734.4899999998</v>
      </c>
      <c r="WV20" s="109">
        <v>14177890.52</v>
      </c>
      <c r="WW20" s="109">
        <v>51679620.370000005</v>
      </c>
      <c r="WX20" s="109">
        <v>2552476.8000000003</v>
      </c>
      <c r="WY20" s="109">
        <v>1675195.8399999999</v>
      </c>
      <c r="WZ20" s="109">
        <v>2939949.35</v>
      </c>
      <c r="XA20" s="109">
        <v>2948538.11</v>
      </c>
      <c r="XB20" s="109">
        <v>1893572.9800000002</v>
      </c>
      <c r="XC20" s="109">
        <v>2312380.4500000002</v>
      </c>
      <c r="XD20" s="109">
        <v>2648641.1800000002</v>
      </c>
      <c r="XE20" s="109">
        <v>57361132.959999993</v>
      </c>
      <c r="XF20" s="109">
        <v>2051423.65</v>
      </c>
      <c r="XG20" s="109">
        <v>1426873.76</v>
      </c>
      <c r="XH20" s="109">
        <v>977413.56</v>
      </c>
      <c r="XI20" s="109">
        <v>1799755.64</v>
      </c>
      <c r="XJ20" s="109">
        <v>215700284.26000002</v>
      </c>
      <c r="XK20" s="109">
        <v>4883477.08</v>
      </c>
      <c r="XL20" s="109">
        <v>4857422.6100000003</v>
      </c>
      <c r="XM20" s="109">
        <v>38495193.759999998</v>
      </c>
      <c r="XN20" s="109">
        <v>3944883.9</v>
      </c>
      <c r="XO20" s="109">
        <v>6532865.21</v>
      </c>
      <c r="XP20" s="109">
        <v>16540079.299999999</v>
      </c>
      <c r="XQ20" s="109">
        <v>3321640.42</v>
      </c>
      <c r="XR20" s="109">
        <v>3756524.56</v>
      </c>
      <c r="XS20" s="109">
        <v>11030972.959999999</v>
      </c>
      <c r="XT20" s="109">
        <v>8622891.0099999998</v>
      </c>
      <c r="XU20" s="109">
        <v>1833638.69</v>
      </c>
      <c r="XV20" s="109">
        <v>2506404.91</v>
      </c>
      <c r="XW20" s="109">
        <v>3576662.58</v>
      </c>
      <c r="XX20" s="109">
        <v>2788033.58</v>
      </c>
      <c r="XY20" s="109">
        <v>5317784.47</v>
      </c>
      <c r="XZ20" s="109">
        <v>1555332.52</v>
      </c>
      <c r="YA20" s="109">
        <v>1865770.4500000002</v>
      </c>
      <c r="YB20" s="109">
        <v>1671400.67</v>
      </c>
      <c r="YC20" s="109">
        <v>1387788.06</v>
      </c>
      <c r="YD20" s="109">
        <v>2281488.9900000002</v>
      </c>
      <c r="YE20" s="109">
        <v>2030322.1</v>
      </c>
      <c r="YF20" s="109">
        <v>1542864.8</v>
      </c>
      <c r="YG20" s="109">
        <v>235334951.91</v>
      </c>
      <c r="YH20" s="109">
        <v>2986854.36</v>
      </c>
      <c r="YI20" s="109">
        <v>9410937.3399999999</v>
      </c>
      <c r="YJ20" s="109">
        <v>3025968.85</v>
      </c>
      <c r="YK20" s="109">
        <v>24270606.48</v>
      </c>
      <c r="YL20" s="109">
        <v>2882742.29</v>
      </c>
      <c r="YM20" s="109">
        <v>7832412.8999999994</v>
      </c>
      <c r="YN20" s="109">
        <v>1169701.06</v>
      </c>
      <c r="YO20" s="109">
        <v>24901591.75</v>
      </c>
      <c r="YP20" s="109">
        <v>19098549.68</v>
      </c>
      <c r="YQ20" s="109">
        <v>5101327.72</v>
      </c>
      <c r="YR20" s="109">
        <v>3506421.54</v>
      </c>
      <c r="YS20" s="109">
        <v>3476923.3800000004</v>
      </c>
      <c r="YT20" s="109">
        <v>2651262.34</v>
      </c>
      <c r="YU20" s="109">
        <v>2092806.47</v>
      </c>
      <c r="YV20" s="109">
        <v>2232623.9500000002</v>
      </c>
      <c r="YW20" s="109">
        <v>2494360.1900000004</v>
      </c>
      <c r="YX20" s="109">
        <v>92004047.899999991</v>
      </c>
      <c r="YY20" s="109">
        <v>2305642.19</v>
      </c>
      <c r="YZ20" s="109">
        <v>1517645.75</v>
      </c>
      <c r="ZA20" s="109">
        <v>973222.45</v>
      </c>
      <c r="ZB20" s="109">
        <v>3803236.48</v>
      </c>
      <c r="ZC20" s="109">
        <v>1159648.1000000001</v>
      </c>
      <c r="ZD20" s="109">
        <v>1379856.5899999999</v>
      </c>
      <c r="ZE20" s="109">
        <v>88724252.859999999</v>
      </c>
      <c r="ZF20" s="109">
        <v>1924803.5499999998</v>
      </c>
      <c r="ZG20" s="109">
        <v>2540505.94</v>
      </c>
      <c r="ZH20" s="109">
        <v>3243747.1199999996</v>
      </c>
      <c r="ZI20" s="109">
        <v>1925655.38</v>
      </c>
      <c r="ZJ20" s="109">
        <v>1845475.62</v>
      </c>
      <c r="ZK20" s="109">
        <v>1345620.44</v>
      </c>
      <c r="ZL20" s="109">
        <v>1617413.32</v>
      </c>
      <c r="ZM20" s="109">
        <v>10072922.369999999</v>
      </c>
      <c r="ZN20" s="109">
        <v>181952866.11000001</v>
      </c>
      <c r="ZO20" s="109">
        <v>3223007.1799999997</v>
      </c>
      <c r="ZP20" s="109">
        <v>7848940.9799999995</v>
      </c>
      <c r="ZQ20" s="109">
        <v>40034246.149999999</v>
      </c>
      <c r="ZR20" s="109">
        <v>11467533.99</v>
      </c>
      <c r="ZS20" s="109">
        <v>1271327.7799999998</v>
      </c>
      <c r="ZT20" s="109">
        <v>4205427.1899999995</v>
      </c>
      <c r="ZU20" s="109">
        <v>6867672.2830000008</v>
      </c>
      <c r="ZV20" s="109">
        <v>6978199.54</v>
      </c>
      <c r="ZW20" s="109">
        <v>9384551.1900000013</v>
      </c>
      <c r="ZX20" s="109">
        <v>1600066.38</v>
      </c>
      <c r="ZY20" s="109">
        <v>2413685.4699999997</v>
      </c>
      <c r="ZZ20" s="109">
        <v>3452758.21</v>
      </c>
      <c r="AAA20" s="109">
        <v>3799107.39</v>
      </c>
      <c r="AAB20" s="109">
        <v>2204777.7799999998</v>
      </c>
      <c r="AAC20" s="109">
        <v>2337554.44</v>
      </c>
      <c r="AAD20" s="109">
        <v>2592128.41</v>
      </c>
      <c r="AAE20" s="109">
        <v>1093205.05</v>
      </c>
      <c r="AAF20" s="109">
        <v>3490405.38</v>
      </c>
      <c r="AAG20" s="109">
        <v>1603474.64</v>
      </c>
      <c r="AAH20" s="109">
        <v>1768373.09</v>
      </c>
      <c r="AAI20" s="109">
        <v>1295982.8600000001</v>
      </c>
      <c r="AAJ20" s="109">
        <v>48269288.380000003</v>
      </c>
      <c r="AAK20" s="109">
        <v>2047662.36</v>
      </c>
      <c r="AAL20" s="109">
        <v>2692610.84</v>
      </c>
      <c r="AAM20" s="109">
        <v>2517022.27</v>
      </c>
      <c r="AAN20" s="109">
        <v>2359099.11</v>
      </c>
      <c r="AAO20" s="109">
        <v>6218915.6399999997</v>
      </c>
      <c r="AAP20" s="109">
        <v>1978102.3199999998</v>
      </c>
      <c r="AAQ20" s="109">
        <v>528041960.56</v>
      </c>
      <c r="AAR20" s="109">
        <v>4805567.5900000008</v>
      </c>
      <c r="AAS20" s="109">
        <v>3136794.87</v>
      </c>
      <c r="AAT20" s="109">
        <v>11607886.880000001</v>
      </c>
      <c r="AAU20" s="109">
        <v>5907403.1699999999</v>
      </c>
      <c r="AAV20" s="109">
        <v>3936451.36</v>
      </c>
      <c r="AAW20" s="109">
        <v>7276335.4699999997</v>
      </c>
      <c r="AAX20" s="109">
        <v>10293030.15</v>
      </c>
      <c r="AAY20" s="109">
        <v>26039418.699999999</v>
      </c>
      <c r="AAZ20" s="109">
        <v>4797234.79</v>
      </c>
      <c r="ABA20" s="109">
        <v>6165696.1299999999</v>
      </c>
      <c r="ABB20" s="109">
        <v>50849799.549999997</v>
      </c>
      <c r="ABC20" s="109">
        <v>18021736.559999999</v>
      </c>
      <c r="ABD20" s="109">
        <v>1933240.34</v>
      </c>
      <c r="ABE20" s="109">
        <v>4248025.76</v>
      </c>
      <c r="ABF20" s="109">
        <v>3888822.13</v>
      </c>
      <c r="ABG20" s="109">
        <v>2639032.23</v>
      </c>
      <c r="ABH20" s="109">
        <v>3716480.21</v>
      </c>
      <c r="ABI20" s="109">
        <v>3149423.87</v>
      </c>
      <c r="ABJ20" s="109">
        <v>59353130.25</v>
      </c>
      <c r="ABK20" s="109">
        <v>42869209.060000002</v>
      </c>
      <c r="ABL20" s="109">
        <v>4863810.47</v>
      </c>
      <c r="ABM20" s="109">
        <v>3092451.4699999997</v>
      </c>
      <c r="ABN20" s="109">
        <v>2638119.63</v>
      </c>
      <c r="ABO20" s="109">
        <v>2244242.9300000002</v>
      </c>
      <c r="ABP20" s="109">
        <v>2038360.1400000001</v>
      </c>
      <c r="ABQ20" s="109">
        <v>82492359.359999999</v>
      </c>
      <c r="ABR20" s="109">
        <v>4332009.5</v>
      </c>
      <c r="ABS20" s="109">
        <v>1405793.0999999999</v>
      </c>
      <c r="ABT20" s="109">
        <v>3648668.49</v>
      </c>
      <c r="ABU20" s="109">
        <v>3595155.8</v>
      </c>
      <c r="ABV20" s="109">
        <v>2525071.2200000002</v>
      </c>
      <c r="ABW20" s="109">
        <v>1398841.78</v>
      </c>
      <c r="ABX20" s="109">
        <v>3234934.1700000004</v>
      </c>
      <c r="ABY20" s="109">
        <v>639472.24</v>
      </c>
      <c r="ABZ20" s="109">
        <v>90161405.409999996</v>
      </c>
      <c r="ACA20" s="109">
        <v>1955195.53</v>
      </c>
      <c r="ACB20" s="109">
        <v>13468060.140000001</v>
      </c>
      <c r="ACC20" s="109">
        <v>1874037.96</v>
      </c>
      <c r="ACD20" s="109">
        <v>1905723.2799999998</v>
      </c>
      <c r="ACE20" s="109">
        <v>19078247.220000003</v>
      </c>
      <c r="ACF20" s="109">
        <v>1220015.99</v>
      </c>
      <c r="ACG20" s="109">
        <v>2741440.5900000003</v>
      </c>
      <c r="ACH20" s="109">
        <v>1791164.58</v>
      </c>
      <c r="ACI20" s="109">
        <v>3340217.53</v>
      </c>
      <c r="ACJ20" s="109">
        <v>1876951.55</v>
      </c>
      <c r="ACK20" s="109">
        <v>230630107.96000001</v>
      </c>
      <c r="ACL20" s="109">
        <v>1717843.98</v>
      </c>
      <c r="ACM20" s="109">
        <v>2677546.64</v>
      </c>
      <c r="ACN20" s="109">
        <v>4734896</v>
      </c>
      <c r="ACO20" s="109">
        <v>1264192.56</v>
      </c>
      <c r="ACP20" s="109">
        <v>2087448.66</v>
      </c>
      <c r="ACQ20" s="109">
        <v>3758300.98</v>
      </c>
      <c r="ACR20" s="109">
        <v>42473809.07</v>
      </c>
      <c r="ACS20" s="109">
        <v>47386217.980000004</v>
      </c>
      <c r="ACT20" s="109">
        <v>1576352.98</v>
      </c>
      <c r="ACU20" s="109">
        <v>4603120.6500000004</v>
      </c>
      <c r="ACV20" s="109">
        <v>5132688.1899999995</v>
      </c>
      <c r="ACW20" s="109">
        <v>7780436.6100000003</v>
      </c>
      <c r="ACX20" s="109">
        <v>45363329.680000007</v>
      </c>
      <c r="ACY20" s="109">
        <v>3043147.63</v>
      </c>
      <c r="ACZ20" s="109">
        <v>2906430.61</v>
      </c>
      <c r="ADA20" s="109">
        <v>1704575.81</v>
      </c>
      <c r="ADB20" s="109">
        <v>906129.4</v>
      </c>
      <c r="ADC20" s="109">
        <v>1195831.72</v>
      </c>
      <c r="ADD20" s="109">
        <v>1819343.42</v>
      </c>
      <c r="ADE20" s="109">
        <v>1844794.67</v>
      </c>
      <c r="ADF20" s="109">
        <v>1617388.21</v>
      </c>
      <c r="ADG20" s="109">
        <v>1871371.8499999999</v>
      </c>
      <c r="ADH20" s="109">
        <v>33567649.890000001</v>
      </c>
      <c r="ADI20" s="109">
        <v>28511451.68</v>
      </c>
      <c r="ADJ20" s="109">
        <v>617990.30000000005</v>
      </c>
      <c r="ADK20" s="109">
        <v>999504.78</v>
      </c>
      <c r="ADL20" s="109">
        <v>1281304.92</v>
      </c>
      <c r="ADM20" s="109">
        <v>328711.94</v>
      </c>
      <c r="ADN20" s="109">
        <v>1807077.83</v>
      </c>
      <c r="ADO20" s="109">
        <v>1671949.29</v>
      </c>
      <c r="ADP20" s="109">
        <v>1499881.08</v>
      </c>
      <c r="ADQ20" s="109">
        <v>249758116.23000002</v>
      </c>
      <c r="ADR20" s="109">
        <v>12563839.959999999</v>
      </c>
      <c r="ADS20" s="109">
        <v>16498824.130000001</v>
      </c>
      <c r="ADT20" s="109">
        <v>6054035.5899999999</v>
      </c>
      <c r="ADU20" s="109">
        <v>36008565.82</v>
      </c>
      <c r="ADV20" s="109">
        <v>585153.47</v>
      </c>
      <c r="ADW20" s="109">
        <v>857071.57</v>
      </c>
      <c r="ADX20" s="109">
        <v>2311812.58</v>
      </c>
      <c r="ADY20" s="109">
        <v>442261.44</v>
      </c>
      <c r="ADZ20" s="109">
        <v>542987.1</v>
      </c>
      <c r="AEA20" s="109">
        <v>244384187.73000002</v>
      </c>
      <c r="AEB20" s="109">
        <v>34643518.399999999</v>
      </c>
      <c r="AEC20" s="109">
        <v>23360616.620000001</v>
      </c>
      <c r="AED20" s="109">
        <v>1784715.4300000002</v>
      </c>
      <c r="AEE20" s="109">
        <v>3340698.29</v>
      </c>
      <c r="AEF20" s="109">
        <v>9954936.75</v>
      </c>
      <c r="AEG20" s="109">
        <v>2542043.64</v>
      </c>
      <c r="AEH20" s="109">
        <v>3732822.65</v>
      </c>
      <c r="AEI20" s="109">
        <v>2546765.73</v>
      </c>
      <c r="AEJ20" s="109">
        <v>1877157.53</v>
      </c>
      <c r="AEK20" s="109">
        <v>2955339.8000000003</v>
      </c>
      <c r="AEL20" s="109">
        <v>6147578.0999999996</v>
      </c>
      <c r="AEM20" s="109">
        <v>2568760.12</v>
      </c>
      <c r="AEN20" s="109">
        <v>2864664.68</v>
      </c>
      <c r="AEO20" s="109">
        <v>5026063.59</v>
      </c>
      <c r="AEP20" s="109">
        <v>2745127.16</v>
      </c>
      <c r="AEQ20" s="109">
        <v>1900670.41</v>
      </c>
      <c r="AER20" s="109">
        <v>13686273.689999999</v>
      </c>
      <c r="AES20" s="109">
        <v>1491641.37</v>
      </c>
      <c r="AET20" s="109">
        <v>12661630.539999999</v>
      </c>
      <c r="AEU20" s="109">
        <v>180670588.77000001</v>
      </c>
      <c r="AEV20" s="109">
        <v>6939762.5800000001</v>
      </c>
      <c r="AEW20" s="109">
        <v>5392455.3100000005</v>
      </c>
      <c r="AEX20" s="109">
        <v>4074376.0300000003</v>
      </c>
      <c r="AEY20" s="109">
        <v>2959858.5550000002</v>
      </c>
      <c r="AEZ20" s="109">
        <v>10372228.279999999</v>
      </c>
      <c r="AFA20" s="109">
        <v>3537157.62</v>
      </c>
      <c r="AFB20" s="109">
        <v>5894059.7800000003</v>
      </c>
      <c r="AFC20" s="109">
        <v>2010562.7999999998</v>
      </c>
      <c r="AFD20" s="109">
        <v>1003475.91</v>
      </c>
      <c r="AFE20" s="109">
        <v>66435244.590000004</v>
      </c>
      <c r="AFF20" s="109">
        <v>28135388.869999997</v>
      </c>
      <c r="AFG20" s="109">
        <v>5287652.91</v>
      </c>
      <c r="AFH20" s="109">
        <v>3202106.5</v>
      </c>
      <c r="AFI20" s="109">
        <v>10187517.139999999</v>
      </c>
      <c r="AFJ20" s="109">
        <v>2861577.45</v>
      </c>
      <c r="AFK20" s="109">
        <v>2439358.16</v>
      </c>
      <c r="AFL20" s="109">
        <v>2894833.77</v>
      </c>
      <c r="AFM20" s="109">
        <v>1472654.51</v>
      </c>
      <c r="AFN20" s="109">
        <v>2803687.71</v>
      </c>
      <c r="AFO20" s="109">
        <v>2796616.49</v>
      </c>
      <c r="AFP20" s="109">
        <v>3128070.7</v>
      </c>
      <c r="AFQ20" s="109">
        <v>2318136.69</v>
      </c>
      <c r="AFR20" s="109">
        <v>57071453.609999999</v>
      </c>
      <c r="AFS20" s="109">
        <v>4957929.1399999997</v>
      </c>
      <c r="AFT20" s="109">
        <v>3672214.3</v>
      </c>
      <c r="AFU20" s="109">
        <v>1830817.0699999998</v>
      </c>
      <c r="AFV20" s="109">
        <v>2357809.71</v>
      </c>
      <c r="AFW20" s="109">
        <v>2391095.81</v>
      </c>
      <c r="AFX20" s="109">
        <v>816391.23</v>
      </c>
      <c r="AFY20" s="109">
        <v>3383570.28</v>
      </c>
      <c r="AFZ20" s="109">
        <v>3628869.9699999997</v>
      </c>
      <c r="AGA20" s="109">
        <v>1914507.28</v>
      </c>
      <c r="AGB20" s="109">
        <v>8782076.6199999992</v>
      </c>
      <c r="AGC20" s="109">
        <v>1536657.29</v>
      </c>
      <c r="AGD20" s="109">
        <v>95153351.74000001</v>
      </c>
      <c r="AGE20" s="109">
        <v>1757092.87</v>
      </c>
      <c r="AGF20" s="109">
        <v>2459831.7400000002</v>
      </c>
      <c r="AGG20" s="109">
        <v>1869843.15</v>
      </c>
      <c r="AGH20" s="109">
        <v>9595945.9500000011</v>
      </c>
      <c r="AGI20" s="109">
        <v>2275260.4</v>
      </c>
      <c r="AGJ20" s="109">
        <v>1420723.99</v>
      </c>
      <c r="AGK20" s="109">
        <v>3071387.01</v>
      </c>
      <c r="AGL20" s="109">
        <v>1335800.49</v>
      </c>
      <c r="AGM20" s="109">
        <v>1613556.24</v>
      </c>
      <c r="AGN20" s="109">
        <v>1683479.3699999999</v>
      </c>
      <c r="AGO20" s="109">
        <v>165426444.94999999</v>
      </c>
      <c r="AGP20" s="109">
        <v>11008138.09</v>
      </c>
      <c r="AGQ20" s="109">
        <v>4869138.4000000004</v>
      </c>
      <c r="AGR20" s="109">
        <v>1313087.22</v>
      </c>
      <c r="AGS20" s="109">
        <v>6699524.0599999996</v>
      </c>
      <c r="AGT20" s="109">
        <v>5266398.5</v>
      </c>
      <c r="AGU20" s="109">
        <v>1268987.46</v>
      </c>
      <c r="AGV20" s="109">
        <v>2592122.9500000002</v>
      </c>
      <c r="AGW20" s="109">
        <v>224914705.30000001</v>
      </c>
      <c r="AGX20" s="109">
        <v>111734808.11</v>
      </c>
      <c r="AGY20" s="109">
        <v>2196022.0700000003</v>
      </c>
      <c r="AGZ20" s="109">
        <v>4520215.4400000004</v>
      </c>
      <c r="AHA20" s="109">
        <v>24045024.939999998</v>
      </c>
      <c r="AHB20" s="109">
        <v>5584532.3099999996</v>
      </c>
      <c r="AHC20" s="109">
        <v>4003219.85</v>
      </c>
      <c r="AHD20" s="109">
        <v>4511177.87</v>
      </c>
      <c r="AHE20" s="109">
        <v>1017269.12</v>
      </c>
      <c r="AHF20" s="109">
        <v>3367724.17</v>
      </c>
      <c r="AHG20" s="109">
        <v>4642623.2699999996</v>
      </c>
      <c r="AHH20" s="109">
        <v>2653113.14</v>
      </c>
      <c r="AHI20" s="109">
        <v>1257948.31</v>
      </c>
      <c r="AHJ20" s="109">
        <v>2068666.0999999999</v>
      </c>
      <c r="AHK20" s="109">
        <v>2063398.2</v>
      </c>
      <c r="AHL20" s="109">
        <v>1780947.7</v>
      </c>
      <c r="AHM20" s="109">
        <v>2021613.44</v>
      </c>
      <c r="AHN20" s="109">
        <v>47831560.82</v>
      </c>
      <c r="AHO20" s="109">
        <v>2908645.3</v>
      </c>
      <c r="AHP20" s="109">
        <v>1516106.58</v>
      </c>
      <c r="AHQ20" s="109">
        <v>3260939.05</v>
      </c>
      <c r="AHR20" s="109">
        <v>9253829.7100000009</v>
      </c>
      <c r="AHS20" s="109">
        <v>1681510.5899999999</v>
      </c>
      <c r="AHT20" s="109">
        <v>2485493.42</v>
      </c>
      <c r="AHU20" s="109">
        <v>0</v>
      </c>
      <c r="AHV20" s="109">
        <v>0</v>
      </c>
      <c r="AHW20" s="109">
        <f t="shared" ref="AHW20:AHW33" si="16">SUM(D20:AHV20)</f>
        <v>17419858699.747997</v>
      </c>
    </row>
    <row r="21" spans="1:913" x14ac:dyDescent="0.6">
      <c r="A21" s="291">
        <v>19</v>
      </c>
      <c r="B21" s="288" t="s">
        <v>9855</v>
      </c>
      <c r="C21" s="268" t="s">
        <v>9856</v>
      </c>
      <c r="D21" s="109">
        <v>5936248.7400000002</v>
      </c>
      <c r="E21" s="109">
        <v>772954</v>
      </c>
      <c r="F21" s="109">
        <v>951006</v>
      </c>
      <c r="G21" s="109">
        <v>226225.94</v>
      </c>
      <c r="H21" s="109">
        <v>1163613.8500000001</v>
      </c>
      <c r="I21" s="109">
        <v>320981.48</v>
      </c>
      <c r="J21" s="109">
        <v>644841.25</v>
      </c>
      <c r="K21" s="109">
        <v>914626.89</v>
      </c>
      <c r="L21" s="109">
        <v>1166880.19</v>
      </c>
      <c r="M21" s="109">
        <v>932083</v>
      </c>
      <c r="N21" s="109">
        <v>346264.54</v>
      </c>
      <c r="O21" s="109">
        <v>312528.27</v>
      </c>
      <c r="P21" s="109">
        <v>762230.06</v>
      </c>
      <c r="Q21" s="109">
        <v>386623.68</v>
      </c>
      <c r="R21" s="109">
        <v>433478.99</v>
      </c>
      <c r="S21" s="109">
        <v>439308.28</v>
      </c>
      <c r="T21" s="109">
        <v>556186.87</v>
      </c>
      <c r="U21" s="109">
        <v>326589.34000000003</v>
      </c>
      <c r="V21" s="109">
        <v>0</v>
      </c>
      <c r="W21" s="109">
        <v>2170667.81</v>
      </c>
      <c r="X21" s="109">
        <v>606716.76</v>
      </c>
      <c r="Y21" s="109">
        <v>253856.54</v>
      </c>
      <c r="Z21" s="109">
        <v>658830.56999999995</v>
      </c>
      <c r="AA21" s="109">
        <v>372026.22</v>
      </c>
      <c r="AB21" s="109">
        <v>536116.14</v>
      </c>
      <c r="AC21" s="109">
        <v>260308.64</v>
      </c>
      <c r="AD21" s="109">
        <v>2359608.2599999998</v>
      </c>
      <c r="AE21" s="109">
        <v>608625.01</v>
      </c>
      <c r="AF21" s="109">
        <v>255684.45</v>
      </c>
      <c r="AG21" s="109">
        <v>872152.75</v>
      </c>
      <c r="AH21" s="109">
        <v>259834.97</v>
      </c>
      <c r="AI21" s="109">
        <v>864391.35</v>
      </c>
      <c r="AJ21" s="109">
        <v>392559.56</v>
      </c>
      <c r="AK21" s="109">
        <v>155317.5</v>
      </c>
      <c r="AL21" s="109">
        <v>87107.21</v>
      </c>
      <c r="AM21" s="109">
        <v>633230.86</v>
      </c>
      <c r="AN21" s="109">
        <v>294645.18</v>
      </c>
      <c r="AO21" s="109">
        <v>779301.06</v>
      </c>
      <c r="AP21" s="109">
        <v>349254.34</v>
      </c>
      <c r="AQ21" s="109">
        <v>318422.15000000002</v>
      </c>
      <c r="AR21" s="109">
        <v>277337.2</v>
      </c>
      <c r="AS21" s="109">
        <v>227252.25</v>
      </c>
      <c r="AT21" s="109">
        <v>145890.79999999999</v>
      </c>
      <c r="AU21" s="109">
        <v>2763825.82</v>
      </c>
      <c r="AV21" s="109">
        <v>239606.18</v>
      </c>
      <c r="AW21" s="109">
        <v>224239.84</v>
      </c>
      <c r="AX21" s="109">
        <v>184903.78</v>
      </c>
      <c r="AY21" s="109">
        <v>684098.51</v>
      </c>
      <c r="AZ21" s="109">
        <v>460205.74</v>
      </c>
      <c r="BA21" s="109">
        <v>296213.81</v>
      </c>
      <c r="BB21" s="109">
        <v>261018.38</v>
      </c>
      <c r="BC21" s="109">
        <v>99371.75</v>
      </c>
      <c r="BD21" s="109">
        <v>126689.49</v>
      </c>
      <c r="BE21" s="109">
        <v>152797.72</v>
      </c>
      <c r="BF21" s="109">
        <v>222208.1</v>
      </c>
      <c r="BG21" s="109">
        <v>1105343.77</v>
      </c>
      <c r="BH21" s="109">
        <v>100013.39</v>
      </c>
      <c r="BI21" s="109">
        <v>218385.24</v>
      </c>
      <c r="BJ21" s="109">
        <v>817652.54</v>
      </c>
      <c r="BK21" s="109">
        <v>740501.15</v>
      </c>
      <c r="BL21" s="109">
        <v>305564.78999999998</v>
      </c>
      <c r="BM21" s="109">
        <v>200978.61</v>
      </c>
      <c r="BN21" s="109">
        <v>433822.84</v>
      </c>
      <c r="BO21" s="109">
        <v>399473.65</v>
      </c>
      <c r="BP21" s="109">
        <v>157686.56</v>
      </c>
      <c r="BQ21" s="109">
        <v>86686.82</v>
      </c>
      <c r="BR21" s="109">
        <v>260074.25</v>
      </c>
      <c r="BS21" s="109">
        <v>1535281.81</v>
      </c>
      <c r="BT21" s="109">
        <v>377163.03</v>
      </c>
      <c r="BU21" s="109">
        <v>304365.8</v>
      </c>
      <c r="BV21" s="109">
        <v>321433.78999999998</v>
      </c>
      <c r="BW21" s="109">
        <v>222160.71</v>
      </c>
      <c r="BX21" s="109">
        <v>256387.63</v>
      </c>
      <c r="BY21" s="109">
        <v>235819.37</v>
      </c>
      <c r="BZ21" s="109">
        <v>284509.93</v>
      </c>
      <c r="CA21" s="109">
        <v>497549.33</v>
      </c>
      <c r="CB21" s="109">
        <v>372480.06</v>
      </c>
      <c r="CC21" s="109">
        <v>337904.74</v>
      </c>
      <c r="CD21" s="109">
        <v>547153.93999999994</v>
      </c>
      <c r="CE21" s="109">
        <v>206234.95</v>
      </c>
      <c r="CF21" s="109">
        <v>329110.96000000002</v>
      </c>
      <c r="CG21" s="109">
        <v>245385.46</v>
      </c>
      <c r="CH21" s="109">
        <v>2844619.11</v>
      </c>
      <c r="CI21" s="109">
        <v>445696.67</v>
      </c>
      <c r="CJ21" s="109">
        <v>2450657.2599999998</v>
      </c>
      <c r="CK21" s="109">
        <v>334981.26</v>
      </c>
      <c r="CL21" s="109">
        <v>647713.55000000005</v>
      </c>
      <c r="CM21" s="109">
        <v>171501.5</v>
      </c>
      <c r="CN21" s="109">
        <v>218743.49</v>
      </c>
      <c r="CO21" s="109">
        <v>885720.4</v>
      </c>
      <c r="CP21" s="109">
        <v>113289.69</v>
      </c>
      <c r="CQ21" s="109">
        <v>305315.95</v>
      </c>
      <c r="CR21" s="109">
        <v>175356.86</v>
      </c>
      <c r="CS21" s="109">
        <v>398587.85</v>
      </c>
      <c r="CT21" s="109">
        <v>148534.32</v>
      </c>
      <c r="CU21" s="109">
        <v>1073723.53</v>
      </c>
      <c r="CV21" s="109">
        <v>260914.61</v>
      </c>
      <c r="CW21" s="109">
        <v>348308.71</v>
      </c>
      <c r="CX21" s="109">
        <v>445461.23</v>
      </c>
      <c r="CY21" s="109">
        <v>417688.07</v>
      </c>
      <c r="CZ21" s="109">
        <v>422588.06</v>
      </c>
      <c r="DA21" s="109">
        <v>207251.61</v>
      </c>
      <c r="DB21" s="109">
        <v>256580.96</v>
      </c>
      <c r="DC21" s="109">
        <v>676797.92</v>
      </c>
      <c r="DD21" s="109">
        <v>1370974.48</v>
      </c>
      <c r="DE21" s="109">
        <v>257788.81</v>
      </c>
      <c r="DF21" s="109">
        <v>513359.79</v>
      </c>
      <c r="DG21" s="109">
        <v>345408.99</v>
      </c>
      <c r="DH21" s="109">
        <v>508325.7</v>
      </c>
      <c r="DI21" s="109">
        <v>566810.36</v>
      </c>
      <c r="DJ21" s="109">
        <v>1202687</v>
      </c>
      <c r="DK21" s="109">
        <v>249981.6</v>
      </c>
      <c r="DL21" s="109">
        <v>4058279.76</v>
      </c>
      <c r="DM21" s="109">
        <v>438229.69</v>
      </c>
      <c r="DN21" s="109">
        <v>409488.47</v>
      </c>
      <c r="DO21" s="109">
        <v>354286.2</v>
      </c>
      <c r="DP21" s="109">
        <v>577968.84</v>
      </c>
      <c r="DQ21" s="109">
        <v>65360.31</v>
      </c>
      <c r="DR21" s="109">
        <v>727658.36</v>
      </c>
      <c r="DS21" s="109">
        <v>902710.39</v>
      </c>
      <c r="DT21" s="109">
        <v>373190.53</v>
      </c>
      <c r="DU21" s="109">
        <v>535380.9</v>
      </c>
      <c r="DV21" s="109">
        <v>270699.90999999997</v>
      </c>
      <c r="DW21" s="109">
        <v>311615.94</v>
      </c>
      <c r="DX21" s="109">
        <v>606702.18000000005</v>
      </c>
      <c r="DY21" s="109">
        <v>344715.77</v>
      </c>
      <c r="DZ21" s="109">
        <v>1514214.14</v>
      </c>
      <c r="EA21" s="109">
        <v>457891.88</v>
      </c>
      <c r="EB21" s="109">
        <v>212616.15</v>
      </c>
      <c r="EC21" s="109">
        <v>333044.74</v>
      </c>
      <c r="ED21" s="109">
        <v>241178.1</v>
      </c>
      <c r="EE21" s="109">
        <v>1251385.3400000001</v>
      </c>
      <c r="EF21" s="109">
        <v>545704.64</v>
      </c>
      <c r="EG21" s="109">
        <v>282545.31</v>
      </c>
      <c r="EH21" s="109">
        <v>849769.55</v>
      </c>
      <c r="EI21" s="109">
        <v>475075.73</v>
      </c>
      <c r="EJ21" s="109">
        <v>333781.62</v>
      </c>
      <c r="EK21" s="109">
        <v>592876.1</v>
      </c>
      <c r="EL21" s="109">
        <v>411862.81</v>
      </c>
      <c r="EM21" s="109">
        <v>370962.39</v>
      </c>
      <c r="EN21" s="109">
        <v>450125.54</v>
      </c>
      <c r="EO21" s="109">
        <v>1253561.98</v>
      </c>
      <c r="EP21" s="109">
        <v>305268.21999999997</v>
      </c>
      <c r="EQ21" s="109">
        <v>897700.83</v>
      </c>
      <c r="ER21" s="109">
        <v>255757.88</v>
      </c>
      <c r="ES21" s="109">
        <v>355835.9</v>
      </c>
      <c r="ET21" s="109">
        <v>196849.75</v>
      </c>
      <c r="EU21" s="109">
        <v>497919.8</v>
      </c>
      <c r="EV21" s="109">
        <v>488105.86</v>
      </c>
      <c r="EW21" s="109">
        <v>416688.06</v>
      </c>
      <c r="EX21" s="109">
        <v>5105866.67</v>
      </c>
      <c r="EY21" s="109">
        <v>269443.02</v>
      </c>
      <c r="EZ21" s="109">
        <v>91464.72</v>
      </c>
      <c r="FA21" s="109">
        <v>444798.13</v>
      </c>
      <c r="FB21" s="109">
        <v>630263.31000000006</v>
      </c>
      <c r="FC21" s="109">
        <v>478609.72</v>
      </c>
      <c r="FD21" s="109">
        <v>700886.84</v>
      </c>
      <c r="FE21" s="109">
        <v>296947.53000000003</v>
      </c>
      <c r="FF21" s="109">
        <v>164466.94</v>
      </c>
      <c r="FG21" s="109">
        <v>60755.05</v>
      </c>
      <c r="FH21" s="109">
        <v>122565.36</v>
      </c>
      <c r="FI21" s="109">
        <v>126392.56</v>
      </c>
      <c r="FJ21" s="109">
        <v>842140.68</v>
      </c>
      <c r="FK21" s="109">
        <v>108864.79</v>
      </c>
      <c r="FL21" s="109">
        <v>300587.23</v>
      </c>
      <c r="FM21" s="109">
        <v>230015.12</v>
      </c>
      <c r="FN21" s="109">
        <v>1372730.7</v>
      </c>
      <c r="FO21" s="109">
        <v>399370.85</v>
      </c>
      <c r="FP21" s="109">
        <v>187493.39</v>
      </c>
      <c r="FQ21" s="109">
        <v>107875.19</v>
      </c>
      <c r="FR21" s="109">
        <v>2937187.91</v>
      </c>
      <c r="FS21" s="109">
        <v>847149.82</v>
      </c>
      <c r="FT21" s="109">
        <v>164739.5</v>
      </c>
      <c r="FU21" s="109">
        <v>296786.43</v>
      </c>
      <c r="FV21" s="109">
        <v>283919.89</v>
      </c>
      <c r="FW21" s="109">
        <v>267075.95</v>
      </c>
      <c r="FX21" s="109">
        <v>1292346.03</v>
      </c>
      <c r="FY21" s="109">
        <v>363875.55</v>
      </c>
      <c r="FZ21" s="109">
        <v>311926.90000000002</v>
      </c>
      <c r="GA21" s="109">
        <v>397254.2</v>
      </c>
      <c r="GB21" s="109">
        <v>778577.55</v>
      </c>
      <c r="GC21" s="109">
        <v>396067.9</v>
      </c>
      <c r="GD21" s="109">
        <v>334382.31</v>
      </c>
      <c r="GE21" s="109">
        <v>166559.35</v>
      </c>
      <c r="GF21" s="109">
        <v>1559619.7</v>
      </c>
      <c r="GG21" s="109">
        <v>387736.75</v>
      </c>
      <c r="GH21" s="109">
        <v>555793.23</v>
      </c>
      <c r="GI21" s="109">
        <v>1225547.03</v>
      </c>
      <c r="GJ21" s="109">
        <v>437097.96</v>
      </c>
      <c r="GK21" s="109">
        <v>451125.98</v>
      </c>
      <c r="GL21" s="109">
        <v>158708.5</v>
      </c>
      <c r="GM21" s="109">
        <v>841669.69</v>
      </c>
      <c r="GN21" s="109">
        <v>92494.74</v>
      </c>
      <c r="GO21" s="109">
        <v>182979.05</v>
      </c>
      <c r="GP21" s="109">
        <v>56548.2</v>
      </c>
      <c r="GQ21" s="109">
        <v>178332.44</v>
      </c>
      <c r="GR21" s="109">
        <v>822682.04</v>
      </c>
      <c r="GS21" s="109">
        <v>1408543.17</v>
      </c>
      <c r="GT21" s="109">
        <v>273249.84000000003</v>
      </c>
      <c r="GU21" s="109">
        <v>664902.53</v>
      </c>
      <c r="GV21" s="109">
        <v>236845.75</v>
      </c>
      <c r="GW21" s="109">
        <v>431622.08</v>
      </c>
      <c r="GX21" s="109">
        <v>591384.96</v>
      </c>
      <c r="GY21" s="109">
        <v>249153.94</v>
      </c>
      <c r="GZ21" s="109">
        <v>736408.69</v>
      </c>
      <c r="HA21" s="109">
        <v>436085.45</v>
      </c>
      <c r="HB21" s="109">
        <v>289618.83</v>
      </c>
      <c r="HC21" s="109">
        <v>364034.19</v>
      </c>
      <c r="HD21" s="109">
        <v>2352916.7999999998</v>
      </c>
      <c r="HE21" s="109">
        <v>1072797.08</v>
      </c>
      <c r="HF21" s="109">
        <v>1523767.23</v>
      </c>
      <c r="HG21" s="109">
        <v>1216068.76</v>
      </c>
      <c r="HH21" s="109">
        <v>512150.45</v>
      </c>
      <c r="HI21" s="109">
        <v>1206177.71</v>
      </c>
      <c r="HJ21" s="109">
        <v>303655.11</v>
      </c>
      <c r="HK21" s="109">
        <v>962750.95</v>
      </c>
      <c r="HL21" s="109">
        <v>1231027.3500000001</v>
      </c>
      <c r="HM21" s="109">
        <v>232937.85</v>
      </c>
      <c r="HN21" s="109">
        <v>1287192.9099999999</v>
      </c>
      <c r="HO21" s="109">
        <v>908383.67</v>
      </c>
      <c r="HP21" s="109">
        <v>453229.65</v>
      </c>
      <c r="HQ21" s="109">
        <v>559361.54</v>
      </c>
      <c r="HR21" s="109">
        <v>804082.58</v>
      </c>
      <c r="HS21" s="109">
        <v>254431.94</v>
      </c>
      <c r="HT21" s="109">
        <v>1110493.69</v>
      </c>
      <c r="HU21" s="109">
        <v>929433.82</v>
      </c>
      <c r="HV21" s="109">
        <v>510297.5</v>
      </c>
      <c r="HW21" s="109">
        <v>317007.24</v>
      </c>
      <c r="HX21" s="109">
        <v>360191.1</v>
      </c>
      <c r="HY21" s="109">
        <v>225786.75</v>
      </c>
      <c r="HZ21" s="109">
        <v>922894.17</v>
      </c>
      <c r="IA21" s="109">
        <v>140391.67000000001</v>
      </c>
      <c r="IB21" s="109">
        <v>298797.55</v>
      </c>
      <c r="IC21" s="109">
        <v>142367.10999999999</v>
      </c>
      <c r="ID21" s="109">
        <v>422170.11</v>
      </c>
      <c r="IE21" s="109">
        <v>3281119.61</v>
      </c>
      <c r="IF21" s="109">
        <v>138054</v>
      </c>
      <c r="IG21" s="109">
        <v>370439.55</v>
      </c>
      <c r="IH21" s="109">
        <v>205485.16</v>
      </c>
      <c r="II21" s="109">
        <v>82085.600000000006</v>
      </c>
      <c r="IJ21" s="109">
        <v>1110528.58</v>
      </c>
      <c r="IK21" s="109">
        <v>705742.5</v>
      </c>
      <c r="IL21" s="109">
        <v>688553.72</v>
      </c>
      <c r="IM21" s="109">
        <v>729688.68</v>
      </c>
      <c r="IN21" s="109">
        <v>636703.19999999995</v>
      </c>
      <c r="IO21" s="109">
        <v>731510.53</v>
      </c>
      <c r="IP21" s="109">
        <v>147454.5</v>
      </c>
      <c r="IQ21" s="109">
        <v>295139.61</v>
      </c>
      <c r="IR21" s="109">
        <v>155145.60999999999</v>
      </c>
      <c r="IS21" s="109">
        <v>408019.8</v>
      </c>
      <c r="IT21" s="109">
        <v>227509.48</v>
      </c>
      <c r="IU21" s="109">
        <v>1242970.3799999999</v>
      </c>
      <c r="IV21" s="109">
        <v>1012499.98</v>
      </c>
      <c r="IW21" s="109">
        <v>500391.33</v>
      </c>
      <c r="IX21" s="109">
        <v>343459.14</v>
      </c>
      <c r="IY21" s="109">
        <v>385842.42</v>
      </c>
      <c r="IZ21" s="109">
        <v>174073.83</v>
      </c>
      <c r="JA21" s="109">
        <v>526167.1</v>
      </c>
      <c r="JB21" s="109">
        <v>175106</v>
      </c>
      <c r="JC21" s="109">
        <v>126904.51</v>
      </c>
      <c r="JD21" s="109">
        <v>373476.89</v>
      </c>
      <c r="JE21" s="109">
        <v>356487.34</v>
      </c>
      <c r="JF21" s="109">
        <v>396459.59</v>
      </c>
      <c r="JG21" s="109">
        <v>1288247.3799999999</v>
      </c>
      <c r="JH21" s="109">
        <v>347318.29</v>
      </c>
      <c r="JI21" s="109">
        <v>272177.38</v>
      </c>
      <c r="JJ21" s="109">
        <v>216104.82</v>
      </c>
      <c r="JK21" s="109">
        <v>277856.57</v>
      </c>
      <c r="JL21" s="109">
        <v>440761.55</v>
      </c>
      <c r="JM21" s="109">
        <v>658549.09</v>
      </c>
      <c r="JN21" s="109">
        <v>145456.56</v>
      </c>
      <c r="JO21" s="109">
        <v>290515.46000000002</v>
      </c>
      <c r="JP21" s="109">
        <v>320865.31</v>
      </c>
      <c r="JQ21" s="109">
        <v>54676.74</v>
      </c>
      <c r="JR21" s="109">
        <v>430069.75</v>
      </c>
      <c r="JS21" s="109">
        <v>254364.9</v>
      </c>
      <c r="JT21" s="109">
        <v>2791912.57</v>
      </c>
      <c r="JU21" s="109">
        <v>1357416.14</v>
      </c>
      <c r="JV21" s="109">
        <v>304328.59999999998</v>
      </c>
      <c r="JW21" s="109">
        <v>70956.25</v>
      </c>
      <c r="JX21" s="109">
        <v>600632.36</v>
      </c>
      <c r="JY21" s="109">
        <v>281694.87</v>
      </c>
      <c r="JZ21" s="109">
        <v>508697.06</v>
      </c>
      <c r="KA21" s="109">
        <v>472383.8</v>
      </c>
      <c r="KB21" s="109">
        <v>440097.11</v>
      </c>
      <c r="KC21" s="109">
        <v>615585.75</v>
      </c>
      <c r="KD21" s="109">
        <v>575705.05000000005</v>
      </c>
      <c r="KE21" s="109">
        <v>370607.85</v>
      </c>
      <c r="KF21" s="109">
        <v>138999.92000000001</v>
      </c>
      <c r="KG21" s="109">
        <v>98875.21</v>
      </c>
      <c r="KH21" s="109">
        <v>314318.40000000002</v>
      </c>
      <c r="KI21" s="109">
        <v>146640.13</v>
      </c>
      <c r="KJ21" s="109">
        <v>3633632.08</v>
      </c>
      <c r="KK21" s="109">
        <v>474425.1</v>
      </c>
      <c r="KL21" s="109">
        <v>326786.36</v>
      </c>
      <c r="KM21" s="109">
        <v>1107506.19</v>
      </c>
      <c r="KN21" s="109">
        <v>316654.2</v>
      </c>
      <c r="KO21" s="109">
        <v>504914.74</v>
      </c>
      <c r="KP21" s="109">
        <v>1917470.88</v>
      </c>
      <c r="KQ21" s="109">
        <v>605765.25</v>
      </c>
      <c r="KR21" s="109">
        <v>438608.57</v>
      </c>
      <c r="KS21" s="109">
        <v>592617</v>
      </c>
      <c r="KT21" s="109">
        <v>308681.03000000003</v>
      </c>
      <c r="KU21" s="109">
        <v>50751.75</v>
      </c>
      <c r="KV21" s="109">
        <v>649313.18999999994</v>
      </c>
      <c r="KW21" s="109">
        <v>295226.90000000002</v>
      </c>
      <c r="KX21" s="109">
        <v>178659.06</v>
      </c>
      <c r="KY21" s="109">
        <v>2685982.83</v>
      </c>
      <c r="KZ21" s="109">
        <v>559705.28</v>
      </c>
      <c r="LA21" s="109">
        <v>1234461.58</v>
      </c>
      <c r="LB21" s="109">
        <v>181088.58</v>
      </c>
      <c r="LC21" s="109">
        <v>120741.57</v>
      </c>
      <c r="LD21" s="109">
        <v>515952.5</v>
      </c>
      <c r="LE21" s="109">
        <v>1463029.03</v>
      </c>
      <c r="LF21" s="109">
        <v>260263.69</v>
      </c>
      <c r="LG21" s="109">
        <v>386206.12</v>
      </c>
      <c r="LH21" s="109">
        <v>377100.75</v>
      </c>
      <c r="LI21" s="109">
        <v>2146662.64</v>
      </c>
      <c r="LJ21" s="109">
        <v>2361392.5299999998</v>
      </c>
      <c r="LK21" s="109">
        <v>1361672.31</v>
      </c>
      <c r="LL21" s="109">
        <v>1655107.37</v>
      </c>
      <c r="LM21" s="109">
        <v>2633094.0499999998</v>
      </c>
      <c r="LN21" s="109">
        <v>314440.78999999998</v>
      </c>
      <c r="LO21" s="109">
        <v>418503.43</v>
      </c>
      <c r="LP21" s="109">
        <v>1464553.05</v>
      </c>
      <c r="LQ21" s="109">
        <v>490836.26</v>
      </c>
      <c r="LR21" s="109">
        <v>851816.02</v>
      </c>
      <c r="LS21" s="109">
        <v>616535.74</v>
      </c>
      <c r="LT21" s="109">
        <v>1146262.1200000001</v>
      </c>
      <c r="LU21" s="109">
        <v>504809.16</v>
      </c>
      <c r="LV21" s="109">
        <v>330358.24</v>
      </c>
      <c r="LW21" s="109">
        <v>1126873.1000000001</v>
      </c>
      <c r="LX21" s="109">
        <v>894952.38</v>
      </c>
      <c r="LY21" s="109">
        <v>2555419.9</v>
      </c>
      <c r="LZ21" s="109">
        <v>860654.43</v>
      </c>
      <c r="MA21" s="109">
        <v>617235.97</v>
      </c>
      <c r="MB21" s="109">
        <v>637043.44999999995</v>
      </c>
      <c r="MC21" s="109">
        <v>858940.07</v>
      </c>
      <c r="MD21" s="109">
        <v>675577.23</v>
      </c>
      <c r="ME21" s="109">
        <v>415853.3</v>
      </c>
      <c r="MF21" s="109">
        <v>616325.43000000005</v>
      </c>
      <c r="MG21" s="109">
        <v>774013.17</v>
      </c>
      <c r="MH21" s="109">
        <v>288430.61</v>
      </c>
      <c r="MI21" s="109">
        <v>1195971.08</v>
      </c>
      <c r="MJ21" s="109">
        <v>695872.75</v>
      </c>
      <c r="MK21" s="109">
        <v>493120.79800000001</v>
      </c>
      <c r="ML21" s="109">
        <v>220389.86</v>
      </c>
      <c r="MM21" s="109">
        <v>272128.13</v>
      </c>
      <c r="MN21" s="109">
        <v>414302.09</v>
      </c>
      <c r="MO21" s="109">
        <v>352052.77</v>
      </c>
      <c r="MP21" s="109">
        <v>520717.07</v>
      </c>
      <c r="MQ21" s="109">
        <v>298286.14</v>
      </c>
      <c r="MR21" s="109">
        <v>183756.83</v>
      </c>
      <c r="MS21" s="109">
        <v>168890.64</v>
      </c>
      <c r="MT21" s="109">
        <v>306859.21999999997</v>
      </c>
      <c r="MU21" s="109">
        <v>2537822.08</v>
      </c>
      <c r="MV21" s="109">
        <v>324363.28999999998</v>
      </c>
      <c r="MW21" s="109">
        <v>326313.96999999997</v>
      </c>
      <c r="MX21" s="109">
        <v>298518.58</v>
      </c>
      <c r="MY21" s="109">
        <v>463791.6</v>
      </c>
      <c r="MZ21" s="109">
        <v>274442.15000000002</v>
      </c>
      <c r="NA21" s="109">
        <v>928752.45</v>
      </c>
      <c r="NB21" s="109">
        <v>581074.87</v>
      </c>
      <c r="NC21" s="109">
        <v>522899.94</v>
      </c>
      <c r="ND21" s="109">
        <v>222741.18</v>
      </c>
      <c r="NE21" s="109">
        <v>88577.16</v>
      </c>
      <c r="NF21" s="109">
        <v>2446592.4300000002</v>
      </c>
      <c r="NG21" s="109">
        <v>883126.29</v>
      </c>
      <c r="NH21" s="109">
        <v>454953.52</v>
      </c>
      <c r="NI21" s="109">
        <v>2474894.0099999998</v>
      </c>
      <c r="NJ21" s="109">
        <v>399836.72</v>
      </c>
      <c r="NK21" s="109">
        <v>866813.84</v>
      </c>
      <c r="NL21" s="109">
        <v>1489590.75</v>
      </c>
      <c r="NM21" s="109">
        <v>1231879.3899999999</v>
      </c>
      <c r="NN21" s="109">
        <v>113159.08</v>
      </c>
      <c r="NO21" s="109">
        <v>410816.21</v>
      </c>
      <c r="NP21" s="109">
        <v>352912.81</v>
      </c>
      <c r="NQ21" s="109">
        <v>176737.3</v>
      </c>
      <c r="NR21" s="109">
        <v>2731249.07</v>
      </c>
      <c r="NS21" s="109">
        <v>307618.71000000002</v>
      </c>
      <c r="NT21" s="109">
        <v>300509.11</v>
      </c>
      <c r="NU21" s="109">
        <v>200434.05</v>
      </c>
      <c r="NV21" s="109">
        <v>403641.47</v>
      </c>
      <c r="NW21" s="109">
        <v>33116.07</v>
      </c>
      <c r="NX21" s="109">
        <v>79080.639999999999</v>
      </c>
      <c r="NY21" s="109">
        <v>5847886.4699999997</v>
      </c>
      <c r="NZ21" s="109">
        <v>569267.55000000005</v>
      </c>
      <c r="OA21" s="109">
        <v>515392.4</v>
      </c>
      <c r="OB21" s="109">
        <v>225331.82</v>
      </c>
      <c r="OC21" s="109">
        <v>204759.31</v>
      </c>
      <c r="OD21" s="109">
        <v>202621.84</v>
      </c>
      <c r="OE21" s="109">
        <v>347105.76</v>
      </c>
      <c r="OF21" s="109">
        <v>4105522.78</v>
      </c>
      <c r="OG21" s="109">
        <v>1640732.6</v>
      </c>
      <c r="OH21" s="109">
        <v>385505.87</v>
      </c>
      <c r="OI21" s="109">
        <v>953483.82</v>
      </c>
      <c r="OJ21" s="109">
        <v>160774.07999999999</v>
      </c>
      <c r="OK21" s="109">
        <v>530918.5</v>
      </c>
      <c r="OL21" s="109">
        <v>208662.08</v>
      </c>
      <c r="OM21" s="109">
        <v>261877.57</v>
      </c>
      <c r="ON21" s="109">
        <v>303847.78999999998</v>
      </c>
      <c r="OO21" s="109">
        <v>2898945.57</v>
      </c>
      <c r="OP21" s="109">
        <v>717413.74</v>
      </c>
      <c r="OQ21" s="109">
        <v>907770.61</v>
      </c>
      <c r="OR21" s="109">
        <v>372575.11</v>
      </c>
      <c r="OS21" s="109">
        <v>261538.87</v>
      </c>
      <c r="OT21" s="109">
        <v>251325.94</v>
      </c>
      <c r="OU21" s="109">
        <v>1330031.1100000001</v>
      </c>
      <c r="OV21" s="109">
        <v>462388.73</v>
      </c>
      <c r="OW21" s="109">
        <v>158464.5</v>
      </c>
      <c r="OX21" s="109">
        <v>680004.71</v>
      </c>
      <c r="OY21" s="109">
        <v>178748.47</v>
      </c>
      <c r="OZ21" s="109">
        <v>345065</v>
      </c>
      <c r="PA21" s="109">
        <v>178828.57</v>
      </c>
      <c r="PB21" s="109">
        <v>323877.95</v>
      </c>
      <c r="PC21" s="109">
        <v>186543.35</v>
      </c>
      <c r="PD21" s="109">
        <v>1351872.43</v>
      </c>
      <c r="PE21" s="109">
        <v>132663</v>
      </c>
      <c r="PF21" s="109">
        <v>307519</v>
      </c>
      <c r="PG21" s="109">
        <v>218456.49</v>
      </c>
      <c r="PH21" s="109">
        <v>513204.15</v>
      </c>
      <c r="PI21" s="109">
        <v>371061.01</v>
      </c>
      <c r="PJ21" s="109">
        <v>437614.24</v>
      </c>
      <c r="PK21" s="109">
        <v>206487.48</v>
      </c>
      <c r="PL21" s="109">
        <v>216406.8</v>
      </c>
      <c r="PM21" s="109">
        <v>453291.59</v>
      </c>
      <c r="PN21" s="109">
        <v>238092.3</v>
      </c>
      <c r="PO21" s="109">
        <v>914381.5</v>
      </c>
      <c r="PP21" s="109">
        <v>251094.31</v>
      </c>
      <c r="PQ21" s="109">
        <v>662574.55000000005</v>
      </c>
      <c r="PR21" s="109">
        <v>258120.94</v>
      </c>
      <c r="PS21" s="109">
        <v>123355.62</v>
      </c>
      <c r="PT21" s="109">
        <v>122939.5</v>
      </c>
      <c r="PU21" s="109">
        <v>197129.31</v>
      </c>
      <c r="PV21" s="109">
        <v>3892266.3</v>
      </c>
      <c r="PW21" s="109">
        <v>478910.6</v>
      </c>
      <c r="PX21" s="109">
        <v>230265.8</v>
      </c>
      <c r="PY21" s="109">
        <v>420376.05</v>
      </c>
      <c r="PZ21" s="109">
        <v>851127.49</v>
      </c>
      <c r="QA21" s="109">
        <v>472703</v>
      </c>
      <c r="QB21" s="109">
        <v>691326.57</v>
      </c>
      <c r="QC21" s="109">
        <v>142553.4</v>
      </c>
      <c r="QD21" s="109">
        <v>239478.67</v>
      </c>
      <c r="QE21" s="109">
        <v>348428.78</v>
      </c>
      <c r="QF21" s="109">
        <v>576435.30000000005</v>
      </c>
      <c r="QG21" s="109">
        <v>347949.83</v>
      </c>
      <c r="QH21" s="109">
        <v>154749.56</v>
      </c>
      <c r="QI21" s="109">
        <v>550830.68999999994</v>
      </c>
      <c r="QJ21" s="109">
        <v>392635.71</v>
      </c>
      <c r="QK21" s="109">
        <v>732885.76</v>
      </c>
      <c r="QL21" s="109">
        <v>639891.75</v>
      </c>
      <c r="QM21" s="109">
        <v>217846</v>
      </c>
      <c r="QN21" s="109">
        <v>155534.66</v>
      </c>
      <c r="QO21" s="109">
        <v>1251223.25</v>
      </c>
      <c r="QP21" s="109">
        <v>401080.86</v>
      </c>
      <c r="QQ21" s="109">
        <v>188394</v>
      </c>
      <c r="QR21" s="109">
        <v>219098</v>
      </c>
      <c r="QS21" s="109">
        <v>365850.74</v>
      </c>
      <c r="QT21" s="109">
        <v>263427.36</v>
      </c>
      <c r="QU21" s="109">
        <v>159711.10999999999</v>
      </c>
      <c r="QV21" s="109">
        <v>2324071.67</v>
      </c>
      <c r="QW21" s="109">
        <v>364880</v>
      </c>
      <c r="QX21" s="109">
        <v>929996.68</v>
      </c>
      <c r="QY21" s="109">
        <v>681626.99</v>
      </c>
      <c r="QZ21" s="109">
        <v>732277.15</v>
      </c>
      <c r="RA21" s="109">
        <v>1148231.43</v>
      </c>
      <c r="RB21" s="109">
        <v>251679</v>
      </c>
      <c r="RC21" s="109">
        <v>649549.54</v>
      </c>
      <c r="RD21" s="109">
        <v>740891.85</v>
      </c>
      <c r="RE21" s="109">
        <v>389939.24</v>
      </c>
      <c r="RF21" s="109">
        <v>447757.39</v>
      </c>
      <c r="RG21" s="109">
        <v>417856.6</v>
      </c>
      <c r="RH21" s="109">
        <v>333846.82</v>
      </c>
      <c r="RI21" s="109">
        <v>2111910.92</v>
      </c>
      <c r="RJ21" s="109">
        <v>1122508.25</v>
      </c>
      <c r="RK21" s="109">
        <v>171476</v>
      </c>
      <c r="RL21" s="109">
        <v>751050.52</v>
      </c>
      <c r="RM21" s="109">
        <v>447701.12</v>
      </c>
      <c r="RN21" s="109">
        <v>299023.25</v>
      </c>
      <c r="RO21" s="109">
        <v>1737988.59</v>
      </c>
      <c r="RP21" s="109">
        <v>162190</v>
      </c>
      <c r="RQ21" s="109">
        <v>139360.15</v>
      </c>
      <c r="RR21" s="109">
        <v>553704.18000000005</v>
      </c>
      <c r="RS21" s="109">
        <v>710504.78</v>
      </c>
      <c r="RT21" s="109">
        <v>476065.2</v>
      </c>
      <c r="RU21" s="109">
        <v>249846.5</v>
      </c>
      <c r="RV21" s="109">
        <v>164225</v>
      </c>
      <c r="RW21" s="109">
        <v>206535.45</v>
      </c>
      <c r="RX21" s="109">
        <v>474393.03</v>
      </c>
      <c r="RY21" s="109">
        <v>400913.22</v>
      </c>
      <c r="RZ21" s="109">
        <v>143748.29999999999</v>
      </c>
      <c r="SA21" s="109">
        <v>169632</v>
      </c>
      <c r="SB21" s="109">
        <v>282401.34999999998</v>
      </c>
      <c r="SC21" s="109">
        <v>4697679.3499999996</v>
      </c>
      <c r="SD21" s="109">
        <v>251307.06</v>
      </c>
      <c r="SE21" s="109">
        <v>508574.33</v>
      </c>
      <c r="SF21" s="109">
        <v>229583.91</v>
      </c>
      <c r="SG21" s="109">
        <v>152330.9</v>
      </c>
      <c r="SH21" s="109">
        <v>562047.6</v>
      </c>
      <c r="SI21" s="109">
        <v>888595.46</v>
      </c>
      <c r="SJ21" s="109">
        <v>682067.35</v>
      </c>
      <c r="SK21" s="109">
        <v>748236.99</v>
      </c>
      <c r="SL21" s="109">
        <v>261349.13</v>
      </c>
      <c r="SM21" s="109">
        <v>1114206</v>
      </c>
      <c r="SN21" s="109">
        <v>174825.24</v>
      </c>
      <c r="SO21" s="109">
        <v>1178098.8700000001</v>
      </c>
      <c r="SP21" s="109">
        <v>508529.54</v>
      </c>
      <c r="SQ21" s="109">
        <v>380183.94</v>
      </c>
      <c r="SR21" s="109">
        <v>671488</v>
      </c>
      <c r="SS21" s="109">
        <v>169057.91</v>
      </c>
      <c r="ST21" s="109">
        <v>754447.7</v>
      </c>
      <c r="SU21" s="109">
        <v>393307.96</v>
      </c>
      <c r="SV21" s="109">
        <v>223364.67</v>
      </c>
      <c r="SW21" s="109">
        <v>845283.9</v>
      </c>
      <c r="SX21" s="109">
        <v>321750.07</v>
      </c>
      <c r="SY21" s="109">
        <v>700370.96</v>
      </c>
      <c r="SZ21" s="109">
        <v>371812.67</v>
      </c>
      <c r="TA21" s="109">
        <v>280879.26</v>
      </c>
      <c r="TB21" s="109">
        <v>141388.1</v>
      </c>
      <c r="TC21" s="109">
        <v>300842.31</v>
      </c>
      <c r="TD21" s="109">
        <v>610051.51</v>
      </c>
      <c r="TE21" s="109">
        <v>229534.88</v>
      </c>
      <c r="TF21" s="109">
        <v>247251.8</v>
      </c>
      <c r="TG21" s="109">
        <v>855882.54</v>
      </c>
      <c r="TH21" s="109">
        <v>558873.21</v>
      </c>
      <c r="TI21" s="109">
        <v>423958.83</v>
      </c>
      <c r="TJ21" s="109">
        <v>323572.83</v>
      </c>
      <c r="TK21" s="109">
        <v>1365986.6</v>
      </c>
      <c r="TL21" s="109">
        <v>408852.78</v>
      </c>
      <c r="TM21" s="109">
        <v>192254.8</v>
      </c>
      <c r="TN21" s="109">
        <v>730189.43</v>
      </c>
      <c r="TO21" s="109">
        <v>201400</v>
      </c>
      <c r="TP21" s="109">
        <v>201400</v>
      </c>
      <c r="TQ21" s="109">
        <v>246488.91</v>
      </c>
      <c r="TR21" s="109">
        <v>2083462.26</v>
      </c>
      <c r="TS21" s="109">
        <v>519440.19</v>
      </c>
      <c r="TT21" s="109">
        <v>510657.5</v>
      </c>
      <c r="TU21" s="109">
        <v>921929</v>
      </c>
      <c r="TV21" s="109">
        <v>502979.19</v>
      </c>
      <c r="TW21" s="109">
        <v>440248.62</v>
      </c>
      <c r="TX21" s="109">
        <v>235498.35</v>
      </c>
      <c r="TY21" s="109">
        <v>353790.17</v>
      </c>
      <c r="TZ21" s="109">
        <v>246772.36</v>
      </c>
      <c r="UA21" s="109">
        <v>568663.74</v>
      </c>
      <c r="UB21" s="109">
        <v>355107.13</v>
      </c>
      <c r="UC21" s="109">
        <v>558011.69999999995</v>
      </c>
      <c r="UD21" s="109">
        <v>252142.8</v>
      </c>
      <c r="UE21" s="109">
        <v>149914.5</v>
      </c>
      <c r="UF21" s="109">
        <v>88059</v>
      </c>
      <c r="UG21" s="109">
        <v>1107522.0900000001</v>
      </c>
      <c r="UH21" s="109">
        <v>98919.5</v>
      </c>
      <c r="UI21" s="109">
        <v>265794.88</v>
      </c>
      <c r="UJ21" s="109">
        <v>158763.5</v>
      </c>
      <c r="UK21" s="109">
        <v>104046</v>
      </c>
      <c r="UL21" s="109">
        <v>819317.06</v>
      </c>
      <c r="UM21" s="109">
        <v>640361.05000000005</v>
      </c>
      <c r="UN21" s="109">
        <v>459428.23</v>
      </c>
      <c r="UO21" s="109">
        <v>1384900.19</v>
      </c>
      <c r="UP21" s="109">
        <v>407426.58</v>
      </c>
      <c r="UQ21" s="109">
        <v>146985.96</v>
      </c>
      <c r="UR21" s="109">
        <v>2062027.84</v>
      </c>
      <c r="US21" s="109">
        <v>289338.56</v>
      </c>
      <c r="UT21" s="109">
        <v>665711.6</v>
      </c>
      <c r="UU21" s="109">
        <v>1745072.56</v>
      </c>
      <c r="UV21" s="109">
        <v>1900</v>
      </c>
      <c r="UW21" s="109">
        <v>203860.25</v>
      </c>
      <c r="UX21" s="109">
        <v>1159330.3</v>
      </c>
      <c r="UY21" s="109">
        <v>461768.67</v>
      </c>
      <c r="UZ21" s="109">
        <v>291374.90000000002</v>
      </c>
      <c r="VA21" s="109">
        <v>382121.86</v>
      </c>
      <c r="VB21" s="109">
        <v>638514.80000000005</v>
      </c>
      <c r="VC21" s="109">
        <v>790238.75</v>
      </c>
      <c r="VD21" s="109">
        <v>301124.84000000003</v>
      </c>
      <c r="VE21" s="109">
        <v>774256.55</v>
      </c>
      <c r="VF21" s="109">
        <v>276498.64</v>
      </c>
      <c r="VG21" s="109">
        <v>520243.81</v>
      </c>
      <c r="VH21" s="109">
        <v>185264</v>
      </c>
      <c r="VI21" s="109">
        <v>220768.93</v>
      </c>
      <c r="VJ21" s="109">
        <v>972052.65</v>
      </c>
      <c r="VK21" s="109">
        <v>181688</v>
      </c>
      <c r="VL21" s="109">
        <v>130307.1</v>
      </c>
      <c r="VM21" s="109">
        <v>231037.33</v>
      </c>
      <c r="VN21" s="109">
        <v>1048588.6399999999</v>
      </c>
      <c r="VO21" s="109">
        <v>852092.9</v>
      </c>
      <c r="VP21" s="109">
        <v>366988.49</v>
      </c>
      <c r="VQ21" s="109">
        <v>1365410.16</v>
      </c>
      <c r="VR21" s="109">
        <v>962786.36</v>
      </c>
      <c r="VS21" s="109">
        <v>852867.77</v>
      </c>
      <c r="VT21" s="109">
        <v>450954.05</v>
      </c>
      <c r="VU21" s="109">
        <v>527413.82999999996</v>
      </c>
      <c r="VV21" s="109">
        <v>439608.29</v>
      </c>
      <c r="VW21" s="109">
        <v>3008726.2</v>
      </c>
      <c r="VX21" s="109">
        <v>678828.63</v>
      </c>
      <c r="VY21" s="109">
        <v>1513738.55</v>
      </c>
      <c r="VZ21" s="109">
        <v>795236.79</v>
      </c>
      <c r="WA21" s="109">
        <v>616984.92000000004</v>
      </c>
      <c r="WB21" s="109">
        <v>595627.43999999994</v>
      </c>
      <c r="WC21" s="109">
        <v>7194403.2400000002</v>
      </c>
      <c r="WD21" s="109">
        <v>1334473.0900000001</v>
      </c>
      <c r="WE21" s="109">
        <v>910699.85</v>
      </c>
      <c r="WF21" s="109">
        <v>526708.65</v>
      </c>
      <c r="WG21" s="109">
        <v>615286.55000000005</v>
      </c>
      <c r="WH21" s="109">
        <v>1024353.48</v>
      </c>
      <c r="WI21" s="109">
        <v>2172156.11</v>
      </c>
      <c r="WJ21" s="109">
        <v>1050231.46</v>
      </c>
      <c r="WK21" s="109">
        <v>644548.22</v>
      </c>
      <c r="WL21" s="109">
        <v>576158.34000000008</v>
      </c>
      <c r="WM21" s="109">
        <v>634250.4</v>
      </c>
      <c r="WN21" s="109">
        <v>1150447.33</v>
      </c>
      <c r="WO21" s="109">
        <v>567458.66999999993</v>
      </c>
      <c r="WP21" s="109">
        <v>1137451.73</v>
      </c>
      <c r="WQ21" s="109">
        <v>1245990.28</v>
      </c>
      <c r="WR21" s="109">
        <v>970414.49</v>
      </c>
      <c r="WS21" s="109">
        <v>855447.29</v>
      </c>
      <c r="WT21" s="109">
        <v>1277497.81</v>
      </c>
      <c r="WU21" s="109">
        <v>342600.04000000004</v>
      </c>
      <c r="WV21" s="109">
        <v>1205595.96</v>
      </c>
      <c r="WW21" s="109">
        <v>1001997.28</v>
      </c>
      <c r="WX21" s="109">
        <v>662799.16</v>
      </c>
      <c r="WY21" s="109">
        <v>399209.04</v>
      </c>
      <c r="WZ21" s="109">
        <v>390501.23</v>
      </c>
      <c r="XA21" s="109">
        <v>591716.47320000001</v>
      </c>
      <c r="XB21" s="109">
        <v>336877.06</v>
      </c>
      <c r="XC21" s="109">
        <v>276302.92</v>
      </c>
      <c r="XD21" s="109">
        <v>601462.27</v>
      </c>
      <c r="XE21" s="109">
        <v>2164017.98</v>
      </c>
      <c r="XF21" s="109">
        <v>404377.43</v>
      </c>
      <c r="XG21" s="109">
        <v>159408.14000000001</v>
      </c>
      <c r="XH21" s="109">
        <v>375848.38</v>
      </c>
      <c r="XI21" s="109">
        <v>284288.36</v>
      </c>
      <c r="XJ21" s="109">
        <v>3821377.61</v>
      </c>
      <c r="XK21" s="109">
        <v>709759.54</v>
      </c>
      <c r="XL21" s="109">
        <v>1302858.6599999999</v>
      </c>
      <c r="XM21" s="109">
        <v>1800608.37</v>
      </c>
      <c r="XN21" s="109">
        <v>753272.73</v>
      </c>
      <c r="XO21" s="109">
        <v>1179095.05</v>
      </c>
      <c r="XP21" s="109">
        <v>1537488.11</v>
      </c>
      <c r="XQ21" s="109">
        <v>892503.84</v>
      </c>
      <c r="XR21" s="109">
        <v>806721.88</v>
      </c>
      <c r="XS21" s="109">
        <v>1934022.38</v>
      </c>
      <c r="XT21" s="109">
        <v>855269.24</v>
      </c>
      <c r="XU21" s="109">
        <v>685422.98</v>
      </c>
      <c r="XV21" s="109">
        <v>465709.77</v>
      </c>
      <c r="XW21" s="109">
        <v>384100.3</v>
      </c>
      <c r="XX21" s="109">
        <v>358421.84</v>
      </c>
      <c r="XY21" s="109">
        <v>326763.75</v>
      </c>
      <c r="XZ21" s="109">
        <v>573214.78</v>
      </c>
      <c r="YA21" s="109">
        <v>406381.7</v>
      </c>
      <c r="YB21" s="109">
        <v>505329.86</v>
      </c>
      <c r="YC21" s="109">
        <v>371380.36</v>
      </c>
      <c r="YD21" s="109">
        <v>335243.21999999997</v>
      </c>
      <c r="YE21" s="109">
        <v>290432.71999999997</v>
      </c>
      <c r="YF21" s="109">
        <v>645129.30000000005</v>
      </c>
      <c r="YG21" s="109">
        <v>4928421.34</v>
      </c>
      <c r="YH21" s="109">
        <v>541614.24</v>
      </c>
      <c r="YI21" s="109">
        <v>1485253.85</v>
      </c>
      <c r="YJ21" s="109">
        <v>681392.23</v>
      </c>
      <c r="YK21" s="109">
        <v>2014856.54</v>
      </c>
      <c r="YL21" s="109">
        <v>440138.96</v>
      </c>
      <c r="YM21" s="109">
        <v>1363830.74</v>
      </c>
      <c r="YN21" s="109">
        <v>230292.61</v>
      </c>
      <c r="YO21" s="109">
        <v>2861435.46</v>
      </c>
      <c r="YP21" s="109">
        <v>795103.29</v>
      </c>
      <c r="YQ21" s="109">
        <v>457723.94</v>
      </c>
      <c r="YR21" s="109">
        <v>653930.44999999995</v>
      </c>
      <c r="YS21" s="109">
        <v>594588.17000000004</v>
      </c>
      <c r="YT21" s="109">
        <v>412372.4</v>
      </c>
      <c r="YU21" s="109">
        <v>599802.98</v>
      </c>
      <c r="YV21" s="109">
        <v>401532.62</v>
      </c>
      <c r="YW21" s="109">
        <v>490995.96</v>
      </c>
      <c r="YX21" s="109">
        <v>988872.64</v>
      </c>
      <c r="YY21" s="109">
        <v>550216.28</v>
      </c>
      <c r="YZ21" s="109">
        <v>335513.59999999998</v>
      </c>
      <c r="ZA21" s="109">
        <v>370962.08</v>
      </c>
      <c r="ZB21" s="109">
        <v>407860.35</v>
      </c>
      <c r="ZC21" s="109">
        <v>380720.31</v>
      </c>
      <c r="ZD21" s="109">
        <v>394942.09</v>
      </c>
      <c r="ZE21" s="109">
        <v>1820630.29</v>
      </c>
      <c r="ZF21" s="109">
        <v>278733.87</v>
      </c>
      <c r="ZG21" s="109">
        <v>190320.41</v>
      </c>
      <c r="ZH21" s="109">
        <v>378492.87</v>
      </c>
      <c r="ZI21" s="109">
        <v>240171.51</v>
      </c>
      <c r="ZJ21" s="109">
        <v>397671.55</v>
      </c>
      <c r="ZK21" s="109">
        <v>234624.53</v>
      </c>
      <c r="ZL21" s="109">
        <v>154336.98000000001</v>
      </c>
      <c r="ZM21" s="109">
        <v>417854.76</v>
      </c>
      <c r="ZN21" s="109">
        <v>917365.74</v>
      </c>
      <c r="ZO21" s="109">
        <v>618509.36</v>
      </c>
      <c r="ZP21" s="109">
        <v>521025.9</v>
      </c>
      <c r="ZQ21" s="109">
        <v>1041282.99</v>
      </c>
      <c r="ZR21" s="109">
        <v>809195.05</v>
      </c>
      <c r="ZS21" s="109">
        <v>367683.58</v>
      </c>
      <c r="ZT21" s="109">
        <v>241292.56</v>
      </c>
      <c r="ZU21" s="109">
        <v>673614.95</v>
      </c>
      <c r="ZV21" s="109">
        <v>628752.93999999994</v>
      </c>
      <c r="ZW21" s="109">
        <v>510978.14</v>
      </c>
      <c r="ZX21" s="109">
        <v>397891.1</v>
      </c>
      <c r="ZY21" s="109">
        <v>169600.18</v>
      </c>
      <c r="ZZ21" s="109">
        <v>194578.98</v>
      </c>
      <c r="AAA21" s="109">
        <v>373497.1</v>
      </c>
      <c r="AAB21" s="109">
        <v>306358.09000000003</v>
      </c>
      <c r="AAC21" s="109">
        <v>216524.38</v>
      </c>
      <c r="AAD21" s="109">
        <v>226354</v>
      </c>
      <c r="AAE21" s="109">
        <v>151704.66</v>
      </c>
      <c r="AAF21" s="109">
        <v>199740.7</v>
      </c>
      <c r="AAG21" s="109">
        <v>602379.91</v>
      </c>
      <c r="AAH21" s="109">
        <v>304114.37</v>
      </c>
      <c r="AAI21" s="109">
        <v>184938.04</v>
      </c>
      <c r="AAJ21" s="109">
        <v>1253675.5</v>
      </c>
      <c r="AAK21" s="109">
        <v>168460.16</v>
      </c>
      <c r="AAL21" s="109">
        <v>461529.33</v>
      </c>
      <c r="AAM21" s="109">
        <v>357488.38</v>
      </c>
      <c r="AAN21" s="109">
        <v>206975.83</v>
      </c>
      <c r="AAO21" s="109">
        <v>357709.92</v>
      </c>
      <c r="AAP21" s="109">
        <v>602063.96</v>
      </c>
      <c r="AAQ21" s="109">
        <v>2270629.77</v>
      </c>
      <c r="AAR21" s="109">
        <v>296461.84999999998</v>
      </c>
      <c r="AAS21" s="109">
        <v>327304.42</v>
      </c>
      <c r="AAT21" s="109">
        <v>600326.89</v>
      </c>
      <c r="AAU21" s="109">
        <v>800021.45</v>
      </c>
      <c r="AAV21" s="109">
        <v>268089.28000000003</v>
      </c>
      <c r="AAW21" s="109">
        <v>471718.36</v>
      </c>
      <c r="AAX21" s="109">
        <v>686568.9</v>
      </c>
      <c r="AAY21" s="109">
        <v>421693.3</v>
      </c>
      <c r="AAZ21" s="109">
        <v>231771.76</v>
      </c>
      <c r="ABA21" s="109">
        <v>903567.4</v>
      </c>
      <c r="ABB21" s="109">
        <v>1365615.36</v>
      </c>
      <c r="ABC21" s="109">
        <v>1966136.18</v>
      </c>
      <c r="ABD21" s="109">
        <v>66855.64</v>
      </c>
      <c r="ABE21" s="109">
        <v>345494.26</v>
      </c>
      <c r="ABF21" s="109">
        <v>281641.2</v>
      </c>
      <c r="ABG21" s="109">
        <v>374314.76</v>
      </c>
      <c r="ABH21" s="109">
        <v>404801.61</v>
      </c>
      <c r="ABI21" s="109">
        <v>383282.68</v>
      </c>
      <c r="ABJ21" s="109">
        <v>2689271.58</v>
      </c>
      <c r="ABK21" s="109">
        <v>1345873.76</v>
      </c>
      <c r="ABL21" s="109">
        <v>419642.66</v>
      </c>
      <c r="ABM21" s="109">
        <v>283282.92</v>
      </c>
      <c r="ABN21" s="109">
        <v>221642.78</v>
      </c>
      <c r="ABO21" s="109">
        <v>92444.58</v>
      </c>
      <c r="ABP21" s="109">
        <v>222131.76</v>
      </c>
      <c r="ABQ21" s="109">
        <v>1196516.06</v>
      </c>
      <c r="ABR21" s="109">
        <v>572693.32999999996</v>
      </c>
      <c r="ABS21" s="109">
        <v>327190.11</v>
      </c>
      <c r="ABT21" s="109">
        <v>560081.85</v>
      </c>
      <c r="ABU21" s="109">
        <v>693027.83</v>
      </c>
      <c r="ABV21" s="109">
        <v>307019.43</v>
      </c>
      <c r="ABW21" s="109">
        <v>299270.44</v>
      </c>
      <c r="ABX21" s="109">
        <v>803973.06</v>
      </c>
      <c r="ABY21" s="109">
        <v>126238.62</v>
      </c>
      <c r="ABZ21" s="109">
        <v>992083.07</v>
      </c>
      <c r="ACA21" s="109">
        <v>140372.82</v>
      </c>
      <c r="ACB21" s="109">
        <v>927567.47</v>
      </c>
      <c r="ACC21" s="109">
        <v>130717.08</v>
      </c>
      <c r="ACD21" s="109">
        <v>120876.4</v>
      </c>
      <c r="ACE21" s="109">
        <v>1286560.3</v>
      </c>
      <c r="ACF21" s="109">
        <v>429342.6</v>
      </c>
      <c r="ACG21" s="109">
        <v>426089.08</v>
      </c>
      <c r="ACH21" s="109">
        <v>434480.41</v>
      </c>
      <c r="ACI21" s="109">
        <v>1774273.69</v>
      </c>
      <c r="ACJ21" s="109">
        <v>230182.16</v>
      </c>
      <c r="ACK21" s="109">
        <v>2354575.4900000002</v>
      </c>
      <c r="ACL21" s="109">
        <v>764703.77</v>
      </c>
      <c r="ACM21" s="109">
        <v>401601.88</v>
      </c>
      <c r="ACN21" s="109">
        <v>322148.24</v>
      </c>
      <c r="ACO21" s="109">
        <v>314547.09000000003</v>
      </c>
      <c r="ACP21" s="109">
        <v>1477570.69</v>
      </c>
      <c r="ACQ21" s="109">
        <v>1002624.37</v>
      </c>
      <c r="ACR21" s="109">
        <v>1989398.76</v>
      </c>
      <c r="ACS21" s="109">
        <v>1653473.21</v>
      </c>
      <c r="ACT21" s="109">
        <v>544044.38</v>
      </c>
      <c r="ACU21" s="109">
        <v>739091.89</v>
      </c>
      <c r="ACV21" s="109">
        <v>406367.82</v>
      </c>
      <c r="ACW21" s="109">
        <v>444363.94</v>
      </c>
      <c r="ACX21" s="109">
        <v>2287763.46</v>
      </c>
      <c r="ACY21" s="109">
        <v>169162.42</v>
      </c>
      <c r="ACZ21" s="109">
        <v>305745.25</v>
      </c>
      <c r="ADA21" s="109">
        <v>1114548.33</v>
      </c>
      <c r="ADB21" s="109">
        <v>147001.62</v>
      </c>
      <c r="ADC21" s="109">
        <v>261442.17</v>
      </c>
      <c r="ADD21" s="109">
        <v>304109.14</v>
      </c>
      <c r="ADE21" s="109">
        <v>169346.34</v>
      </c>
      <c r="ADF21" s="109">
        <v>308218.71000000002</v>
      </c>
      <c r="ADG21" s="109">
        <v>870382.46</v>
      </c>
      <c r="ADH21" s="109">
        <v>699665.33</v>
      </c>
      <c r="ADI21" s="109">
        <v>661780.98</v>
      </c>
      <c r="ADJ21" s="109">
        <v>920573.26</v>
      </c>
      <c r="ADK21" s="109">
        <v>163126.79999999999</v>
      </c>
      <c r="ADL21" s="109">
        <v>1151324.1000000001</v>
      </c>
      <c r="ADM21" s="109">
        <v>112650.49</v>
      </c>
      <c r="ADN21" s="109">
        <v>250628.55</v>
      </c>
      <c r="ADO21" s="109">
        <v>151264.74</v>
      </c>
      <c r="ADP21" s="109">
        <v>491574.67</v>
      </c>
      <c r="ADQ21" s="109">
        <v>7092654.1900000004</v>
      </c>
      <c r="ADR21" s="109">
        <v>1146418.43</v>
      </c>
      <c r="ADS21" s="109">
        <v>2433917.83</v>
      </c>
      <c r="ADT21" s="109">
        <v>335475.99</v>
      </c>
      <c r="ADU21" s="109">
        <v>1485708.67</v>
      </c>
      <c r="ADV21" s="109">
        <v>153048.63</v>
      </c>
      <c r="ADW21" s="109">
        <v>223323</v>
      </c>
      <c r="ADX21" s="109">
        <v>389810.6</v>
      </c>
      <c r="ADY21" s="109">
        <v>169704.87</v>
      </c>
      <c r="ADZ21" s="109">
        <v>70536.570000000007</v>
      </c>
      <c r="AEA21" s="109">
        <v>1586307</v>
      </c>
      <c r="AEB21" s="109">
        <v>1979517.55</v>
      </c>
      <c r="AEC21" s="109">
        <v>1666954.12</v>
      </c>
      <c r="AED21" s="109">
        <v>154281.35999999999</v>
      </c>
      <c r="AEE21" s="109">
        <v>752489.94</v>
      </c>
      <c r="AEF21" s="109">
        <v>1329898.3999999999</v>
      </c>
      <c r="AEG21" s="109">
        <v>73298.45</v>
      </c>
      <c r="AEH21" s="109">
        <v>250769.09</v>
      </c>
      <c r="AEI21" s="109">
        <v>319805.23</v>
      </c>
      <c r="AEJ21" s="109">
        <v>152124.91</v>
      </c>
      <c r="AEK21" s="109">
        <v>619488.71</v>
      </c>
      <c r="AEL21" s="109">
        <v>446622.96</v>
      </c>
      <c r="AEM21" s="109">
        <v>336827.85</v>
      </c>
      <c r="AEN21" s="109">
        <v>241827.57</v>
      </c>
      <c r="AEO21" s="109">
        <v>452441.95</v>
      </c>
      <c r="AEP21" s="109">
        <v>1180130.24</v>
      </c>
      <c r="AEQ21" s="109">
        <v>262244.21000000002</v>
      </c>
      <c r="AER21" s="109">
        <v>292026</v>
      </c>
      <c r="AES21" s="109">
        <v>336697.85</v>
      </c>
      <c r="AET21" s="109">
        <v>1098377.01</v>
      </c>
      <c r="AEU21" s="109">
        <v>679772.01</v>
      </c>
      <c r="AEV21" s="109">
        <v>1505346.65</v>
      </c>
      <c r="AEW21" s="109">
        <v>369661.32</v>
      </c>
      <c r="AEX21" s="109">
        <v>1201742.19</v>
      </c>
      <c r="AEY21" s="109">
        <v>1024025.2</v>
      </c>
      <c r="AEZ21" s="109">
        <v>2228963.69</v>
      </c>
      <c r="AFA21" s="109">
        <v>439949.1</v>
      </c>
      <c r="AFB21" s="109">
        <v>238970.52</v>
      </c>
      <c r="AFC21" s="109">
        <v>184403.76</v>
      </c>
      <c r="AFD21" s="109">
        <v>57388.25</v>
      </c>
      <c r="AFE21" s="109">
        <v>565797.87</v>
      </c>
      <c r="AFF21" s="109">
        <v>536958.78</v>
      </c>
      <c r="AFG21" s="109">
        <v>1013981.45</v>
      </c>
      <c r="AFH21" s="109">
        <v>1382103</v>
      </c>
      <c r="AFI21" s="109">
        <v>1443021.96</v>
      </c>
      <c r="AFJ21" s="109">
        <v>1243353.31</v>
      </c>
      <c r="AFK21" s="109">
        <v>506288.73</v>
      </c>
      <c r="AFL21" s="109">
        <v>652274.84</v>
      </c>
      <c r="AFM21" s="109">
        <v>548852.61</v>
      </c>
      <c r="AFN21" s="109">
        <v>431448.85</v>
      </c>
      <c r="AFO21" s="109">
        <v>600477.43000000005</v>
      </c>
      <c r="AFP21" s="109">
        <v>232624.49</v>
      </c>
      <c r="AFQ21" s="109">
        <v>451175.06</v>
      </c>
      <c r="AFR21" s="109">
        <v>1742438.54</v>
      </c>
      <c r="AFS21" s="109">
        <v>543843.68999999994</v>
      </c>
      <c r="AFT21" s="109">
        <v>519941.02</v>
      </c>
      <c r="AFU21" s="109">
        <v>391624.76</v>
      </c>
      <c r="AFV21" s="109">
        <v>378959.3</v>
      </c>
      <c r="AFW21" s="109">
        <v>266257.15999999997</v>
      </c>
      <c r="AFX21" s="109">
        <v>139088.44</v>
      </c>
      <c r="AFY21" s="109">
        <v>1116535.24</v>
      </c>
      <c r="AFZ21" s="109">
        <v>701457.03</v>
      </c>
      <c r="AGA21" s="109">
        <v>210612.81</v>
      </c>
      <c r="AGB21" s="109">
        <v>356170.09</v>
      </c>
      <c r="AGC21" s="109">
        <v>460563.29</v>
      </c>
      <c r="AGD21" s="109">
        <v>2859739.54</v>
      </c>
      <c r="AGE21" s="109">
        <v>446632.24</v>
      </c>
      <c r="AGF21" s="109">
        <v>323573.89</v>
      </c>
      <c r="AGG21" s="109">
        <v>387319.75</v>
      </c>
      <c r="AGH21" s="109">
        <v>1173044.97</v>
      </c>
      <c r="AGI21" s="109">
        <v>292264.2</v>
      </c>
      <c r="AGJ21" s="109">
        <v>295727.78999999998</v>
      </c>
      <c r="AGK21" s="109">
        <v>167352.93</v>
      </c>
      <c r="AGL21" s="109">
        <v>331031.7</v>
      </c>
      <c r="AGM21" s="109">
        <v>293667.06</v>
      </c>
      <c r="AGN21" s="109">
        <v>137999.78</v>
      </c>
      <c r="AGO21" s="109">
        <v>4505680.8899999997</v>
      </c>
      <c r="AGP21" s="109">
        <v>926098.83</v>
      </c>
      <c r="AGQ21" s="109">
        <v>776499.5</v>
      </c>
      <c r="AGR21" s="109">
        <v>738193.64</v>
      </c>
      <c r="AGS21" s="109">
        <v>438638.94</v>
      </c>
      <c r="AGT21" s="109">
        <v>208771.52</v>
      </c>
      <c r="AGU21" s="109">
        <v>337442.17</v>
      </c>
      <c r="AGV21" s="109">
        <v>223208.23</v>
      </c>
      <c r="AGW21" s="109">
        <v>3846656.39</v>
      </c>
      <c r="AGX21" s="109">
        <v>2247012.5299999998</v>
      </c>
      <c r="AGY21" s="109">
        <v>400027.04</v>
      </c>
      <c r="AGZ21" s="109">
        <v>612815.81999999995</v>
      </c>
      <c r="AHA21" s="109">
        <v>1000633.22</v>
      </c>
      <c r="AHB21" s="109">
        <v>618012.29</v>
      </c>
      <c r="AHC21" s="109">
        <v>578534.36</v>
      </c>
      <c r="AHD21" s="109">
        <v>398527.61</v>
      </c>
      <c r="AHE21" s="109">
        <v>76267.520000000004</v>
      </c>
      <c r="AHF21" s="109">
        <v>315904</v>
      </c>
      <c r="AHG21" s="109">
        <v>592683.02</v>
      </c>
      <c r="AHH21" s="109">
        <v>221871.23</v>
      </c>
      <c r="AHI21" s="109">
        <v>409116.87</v>
      </c>
      <c r="AHJ21" s="109">
        <v>291517.21999999997</v>
      </c>
      <c r="AHK21" s="109">
        <v>224080.23</v>
      </c>
      <c r="AHL21" s="109">
        <v>389528.56</v>
      </c>
      <c r="AHM21" s="109">
        <v>161863.51</v>
      </c>
      <c r="AHN21" s="109">
        <v>2651045.36</v>
      </c>
      <c r="AHO21" s="109">
        <v>217010.6</v>
      </c>
      <c r="AHP21" s="109">
        <v>347377.38</v>
      </c>
      <c r="AHQ21" s="109">
        <v>366161.67</v>
      </c>
      <c r="AHR21" s="109">
        <v>729221.28</v>
      </c>
      <c r="AHS21" s="109">
        <v>110201.64</v>
      </c>
      <c r="AHT21" s="109">
        <v>158888.24</v>
      </c>
      <c r="AHU21" s="109">
        <v>0</v>
      </c>
      <c r="AHV21" s="109">
        <v>0</v>
      </c>
      <c r="AHW21" s="109">
        <f t="shared" si="16"/>
        <v>605015807.19120097</v>
      </c>
    </row>
    <row r="22" spans="1:913" x14ac:dyDescent="0.6">
      <c r="A22" s="291">
        <v>20</v>
      </c>
      <c r="B22" s="288" t="s">
        <v>9857</v>
      </c>
      <c r="C22" s="268" t="s">
        <v>9858</v>
      </c>
      <c r="D22" s="109">
        <v>54898267.420000002</v>
      </c>
      <c r="E22" s="109">
        <v>6804607.7000000002</v>
      </c>
      <c r="F22" s="109">
        <v>5885253.2000000002</v>
      </c>
      <c r="G22" s="109">
        <v>554663.15</v>
      </c>
      <c r="H22" s="109">
        <v>2233885.87</v>
      </c>
      <c r="I22" s="109">
        <v>1535186.44</v>
      </c>
      <c r="J22" s="109">
        <v>6135596.2300000004</v>
      </c>
      <c r="K22" s="109">
        <v>4434519.2</v>
      </c>
      <c r="L22" s="109">
        <v>6297413.3300000001</v>
      </c>
      <c r="M22" s="109">
        <v>1502957.25</v>
      </c>
      <c r="N22" s="109">
        <v>1917785.65</v>
      </c>
      <c r="O22" s="109">
        <v>1365108.61</v>
      </c>
      <c r="P22" s="109">
        <v>1689007.4</v>
      </c>
      <c r="Q22" s="109">
        <v>2588381.19</v>
      </c>
      <c r="R22" s="109">
        <v>1174009.6000000001</v>
      </c>
      <c r="S22" s="109">
        <v>6802865.2000000002</v>
      </c>
      <c r="T22" s="109">
        <v>1496997.78</v>
      </c>
      <c r="U22" s="109">
        <v>572763.5</v>
      </c>
      <c r="V22" s="109">
        <v>8473.81</v>
      </c>
      <c r="W22" s="109">
        <v>34277977.549999997</v>
      </c>
      <c r="X22" s="109">
        <v>4728313.25</v>
      </c>
      <c r="Y22" s="109">
        <v>4287369.4000000004</v>
      </c>
      <c r="Z22" s="109">
        <v>8914240.5600000005</v>
      </c>
      <c r="AA22" s="109">
        <v>1399732.93</v>
      </c>
      <c r="AB22" s="109">
        <v>1644632.17</v>
      </c>
      <c r="AC22" s="109">
        <v>1362897.04</v>
      </c>
      <c r="AD22" s="109">
        <v>3722181.38</v>
      </c>
      <c r="AE22" s="109">
        <v>2454588.1800000002</v>
      </c>
      <c r="AF22" s="109">
        <v>1357370.53</v>
      </c>
      <c r="AG22" s="109">
        <v>9126678.9800000004</v>
      </c>
      <c r="AH22" s="109">
        <v>1710986.49</v>
      </c>
      <c r="AI22" s="109">
        <v>11586765.380000001</v>
      </c>
      <c r="AJ22" s="109">
        <v>3729691.43</v>
      </c>
      <c r="AK22" s="109">
        <v>3089430.16</v>
      </c>
      <c r="AL22" s="109">
        <v>1754405</v>
      </c>
      <c r="AM22" s="109">
        <v>3398935.07</v>
      </c>
      <c r="AN22" s="109">
        <v>7071472.9699999997</v>
      </c>
      <c r="AO22" s="109">
        <v>1618544.5</v>
      </c>
      <c r="AP22" s="109">
        <v>5102879.2300000004</v>
      </c>
      <c r="AQ22" s="109">
        <v>1499686.72</v>
      </c>
      <c r="AR22" s="109">
        <v>1652732.31</v>
      </c>
      <c r="AS22" s="109">
        <v>608825.22</v>
      </c>
      <c r="AT22" s="109">
        <v>1038307.84</v>
      </c>
      <c r="AU22" s="109">
        <v>50020557.780000001</v>
      </c>
      <c r="AV22" s="109">
        <v>324831.09999999998</v>
      </c>
      <c r="AW22" s="109">
        <v>936250.31</v>
      </c>
      <c r="AX22" s="109">
        <v>2987830.52</v>
      </c>
      <c r="AY22" s="109">
        <v>3741092</v>
      </c>
      <c r="AZ22" s="109">
        <v>5531262.6799999997</v>
      </c>
      <c r="BA22" s="109">
        <v>1749951.4</v>
      </c>
      <c r="BB22" s="109">
        <v>2540237</v>
      </c>
      <c r="BC22" s="109">
        <v>793290.5</v>
      </c>
      <c r="BD22" s="109">
        <v>420861.78</v>
      </c>
      <c r="BE22" s="109">
        <v>390842.4</v>
      </c>
      <c r="BF22" s="109">
        <v>1054287.6000000001</v>
      </c>
      <c r="BG22" s="109">
        <v>7383741.0599999996</v>
      </c>
      <c r="BH22" s="109">
        <v>857040.94</v>
      </c>
      <c r="BI22" s="109">
        <v>1653727.15</v>
      </c>
      <c r="BJ22" s="109">
        <v>18275708.609999999</v>
      </c>
      <c r="BK22" s="109">
        <v>21131232.629999999</v>
      </c>
      <c r="BL22" s="109">
        <v>2677704.3199999998</v>
      </c>
      <c r="BM22" s="109">
        <v>1406016.8</v>
      </c>
      <c r="BN22" s="109">
        <v>4064955.53</v>
      </c>
      <c r="BO22" s="109">
        <v>2764726.62</v>
      </c>
      <c r="BP22" s="109">
        <v>1532504.28</v>
      </c>
      <c r="BQ22" s="109">
        <v>908721.5</v>
      </c>
      <c r="BR22" s="109">
        <v>939479</v>
      </c>
      <c r="BS22" s="109">
        <v>19365953.600000001</v>
      </c>
      <c r="BT22" s="109">
        <v>1532989.38</v>
      </c>
      <c r="BU22" s="109">
        <v>2591813</v>
      </c>
      <c r="BV22" s="109">
        <v>2409499.2000000002</v>
      </c>
      <c r="BW22" s="109">
        <v>2584162.4700000002</v>
      </c>
      <c r="BX22" s="109">
        <v>606675.24</v>
      </c>
      <c r="BY22" s="109">
        <v>1971221.77</v>
      </c>
      <c r="BZ22" s="109">
        <v>1711808.43</v>
      </c>
      <c r="CA22" s="109">
        <v>11257997.18</v>
      </c>
      <c r="CB22" s="109">
        <v>3059116.7</v>
      </c>
      <c r="CC22" s="109">
        <v>4351447.75</v>
      </c>
      <c r="CD22" s="109">
        <v>15876154.449999999</v>
      </c>
      <c r="CE22" s="109">
        <v>3735422.55</v>
      </c>
      <c r="CF22" s="109">
        <v>2835200</v>
      </c>
      <c r="CG22" s="109">
        <v>2547506.6</v>
      </c>
      <c r="CH22" s="109">
        <v>31460585.170000002</v>
      </c>
      <c r="CI22" s="109">
        <v>3169981</v>
      </c>
      <c r="CJ22" s="109">
        <v>6744617.9100000001</v>
      </c>
      <c r="CK22" s="109">
        <v>1832505.55</v>
      </c>
      <c r="CL22" s="109">
        <v>1427113.81</v>
      </c>
      <c r="CM22" s="109">
        <v>1208969.75</v>
      </c>
      <c r="CN22" s="109">
        <v>3027835.91</v>
      </c>
      <c r="CO22" s="109">
        <v>3996206.1</v>
      </c>
      <c r="CP22" s="109">
        <v>245475.8</v>
      </c>
      <c r="CQ22" s="109">
        <v>1645736.18</v>
      </c>
      <c r="CR22" s="109">
        <v>1018668.25</v>
      </c>
      <c r="CS22" s="109">
        <v>1504839.85</v>
      </c>
      <c r="CT22" s="109">
        <v>1052090.45</v>
      </c>
      <c r="CU22" s="109">
        <v>23564802.120000001</v>
      </c>
      <c r="CV22" s="109">
        <v>1885518.02</v>
      </c>
      <c r="CW22" s="109">
        <v>3530946.81</v>
      </c>
      <c r="CX22" s="109">
        <v>4556043.55</v>
      </c>
      <c r="CY22" s="109">
        <v>1462916.7</v>
      </c>
      <c r="CZ22" s="109">
        <v>4416079.07</v>
      </c>
      <c r="DA22" s="109">
        <v>1617868.92</v>
      </c>
      <c r="DB22" s="109">
        <v>1947983.9</v>
      </c>
      <c r="DC22" s="109">
        <v>23305292.27</v>
      </c>
      <c r="DD22" s="109">
        <v>18306216.48</v>
      </c>
      <c r="DE22" s="109">
        <v>4198217.07</v>
      </c>
      <c r="DF22" s="109">
        <v>2630542.5</v>
      </c>
      <c r="DG22" s="109">
        <v>11632506</v>
      </c>
      <c r="DH22" s="109">
        <v>9912724.5999999996</v>
      </c>
      <c r="DI22" s="109">
        <v>10286751.4</v>
      </c>
      <c r="DJ22" s="109">
        <v>4788980.3899999997</v>
      </c>
      <c r="DK22" s="109">
        <v>3747310.5</v>
      </c>
      <c r="DL22" s="109">
        <v>81587763.049999997</v>
      </c>
      <c r="DM22" s="109">
        <v>5948071.75</v>
      </c>
      <c r="DN22" s="109">
        <v>6940651.5</v>
      </c>
      <c r="DO22" s="109">
        <v>4947830.42</v>
      </c>
      <c r="DP22" s="109">
        <v>8737862.4000000004</v>
      </c>
      <c r="DQ22" s="109">
        <v>5232394.25</v>
      </c>
      <c r="DR22" s="109">
        <v>11976249.460000001</v>
      </c>
      <c r="DS22" s="109">
        <v>2202665.04</v>
      </c>
      <c r="DT22" s="109">
        <v>6644053.25</v>
      </c>
      <c r="DU22" s="109">
        <v>15164035.17</v>
      </c>
      <c r="DV22" s="109">
        <v>5439212.7999999998</v>
      </c>
      <c r="DW22" s="109">
        <v>8099072.0199999996</v>
      </c>
      <c r="DX22" s="109">
        <v>5032675.78</v>
      </c>
      <c r="DY22" s="109">
        <v>7140384.8600000003</v>
      </c>
      <c r="DZ22" s="109">
        <v>4067421.31</v>
      </c>
      <c r="EA22" s="109">
        <v>9193672.8499999996</v>
      </c>
      <c r="EB22" s="109">
        <v>728682.24</v>
      </c>
      <c r="EC22" s="109">
        <v>4079367.2</v>
      </c>
      <c r="ED22" s="109">
        <v>6053598.7300000004</v>
      </c>
      <c r="EE22" s="109">
        <v>8837432.9499999993</v>
      </c>
      <c r="EF22" s="109">
        <v>8058721.0700000003</v>
      </c>
      <c r="EG22" s="109">
        <v>10585030.33</v>
      </c>
      <c r="EH22" s="109">
        <v>4186665</v>
      </c>
      <c r="EI22" s="109">
        <v>3239312</v>
      </c>
      <c r="EJ22" s="109">
        <v>5129376</v>
      </c>
      <c r="EK22" s="109">
        <v>1738249.95</v>
      </c>
      <c r="EL22" s="109">
        <v>7235499.6799999997</v>
      </c>
      <c r="EM22" s="109">
        <v>3789161.86</v>
      </c>
      <c r="EN22" s="109">
        <v>4699459.53</v>
      </c>
      <c r="EO22" s="109">
        <v>24074214.149999999</v>
      </c>
      <c r="EP22" s="109">
        <v>3821795.1</v>
      </c>
      <c r="EQ22" s="109">
        <v>3864978.74</v>
      </c>
      <c r="ER22" s="109">
        <v>6434109.4299999997</v>
      </c>
      <c r="ES22" s="109">
        <v>1968108.85</v>
      </c>
      <c r="ET22" s="109">
        <v>1886353</v>
      </c>
      <c r="EU22" s="109">
        <v>7904253.1299999999</v>
      </c>
      <c r="EV22" s="109">
        <v>7287863.8499999996</v>
      </c>
      <c r="EW22" s="109">
        <v>3815643.22</v>
      </c>
      <c r="EX22" s="109">
        <v>51778800.460000001</v>
      </c>
      <c r="EY22" s="109">
        <v>3425625</v>
      </c>
      <c r="EZ22" s="109">
        <v>7253955.1100000003</v>
      </c>
      <c r="FA22" s="109">
        <v>15747141.98</v>
      </c>
      <c r="FB22" s="109">
        <v>19352232.719999999</v>
      </c>
      <c r="FC22" s="109">
        <v>21995218</v>
      </c>
      <c r="FD22" s="109">
        <v>8672077.5</v>
      </c>
      <c r="FE22" s="109">
        <v>9510101.5</v>
      </c>
      <c r="FF22" s="109">
        <v>7306983</v>
      </c>
      <c r="FG22" s="109">
        <v>5548773.5999999996</v>
      </c>
      <c r="FH22" s="109">
        <v>5564098</v>
      </c>
      <c r="FI22" s="109">
        <v>4894697.4800000004</v>
      </c>
      <c r="FJ22" s="109">
        <v>23409245.059999999</v>
      </c>
      <c r="FK22" s="109">
        <v>1504581.05</v>
      </c>
      <c r="FL22" s="109">
        <v>2055281.7</v>
      </c>
      <c r="FM22" s="109">
        <v>2580293.9</v>
      </c>
      <c r="FN22" s="109">
        <v>4135832.4</v>
      </c>
      <c r="FO22" s="109">
        <v>4478187.1500000004</v>
      </c>
      <c r="FP22" s="109">
        <v>2077048.95</v>
      </c>
      <c r="FQ22" s="109">
        <v>1009059.4</v>
      </c>
      <c r="FR22" s="109">
        <v>75749353.900000006</v>
      </c>
      <c r="FS22" s="109">
        <v>2490623.2000000002</v>
      </c>
      <c r="FT22" s="109">
        <v>1539523.99</v>
      </c>
      <c r="FU22" s="109">
        <v>6772934.2699999996</v>
      </c>
      <c r="FV22" s="109">
        <v>4023466</v>
      </c>
      <c r="FW22" s="109">
        <v>1345271</v>
      </c>
      <c r="FX22" s="109">
        <v>7752254.6600000001</v>
      </c>
      <c r="FY22" s="109">
        <v>1503484.68</v>
      </c>
      <c r="FZ22" s="109">
        <v>4166526.12</v>
      </c>
      <c r="GA22" s="109">
        <v>2012176</v>
      </c>
      <c r="GB22" s="109">
        <v>3077381.4</v>
      </c>
      <c r="GC22" s="109">
        <v>2751228.7</v>
      </c>
      <c r="GD22" s="109">
        <v>7962526.4900000002</v>
      </c>
      <c r="GE22" s="109">
        <v>1686643.97</v>
      </c>
      <c r="GF22" s="109">
        <v>30200758.260000002</v>
      </c>
      <c r="GG22" s="109">
        <v>1952065.81</v>
      </c>
      <c r="GH22" s="109">
        <v>2388755.41</v>
      </c>
      <c r="GI22" s="109">
        <v>5978133.1500000004</v>
      </c>
      <c r="GJ22" s="109">
        <v>3386144.27</v>
      </c>
      <c r="GK22" s="109">
        <v>2238605.17</v>
      </c>
      <c r="GL22" s="109">
        <v>2409073.65</v>
      </c>
      <c r="GM22" s="109">
        <v>8347601.4000000004</v>
      </c>
      <c r="GN22" s="109">
        <v>1567705.88</v>
      </c>
      <c r="GO22" s="109">
        <v>1806328.48</v>
      </c>
      <c r="GP22" s="109">
        <v>1406206.5</v>
      </c>
      <c r="GQ22" s="109">
        <v>1028098.42</v>
      </c>
      <c r="GR22" s="109">
        <v>3749774.75</v>
      </c>
      <c r="GS22" s="109">
        <v>3913115.7</v>
      </c>
      <c r="GT22" s="109">
        <v>3122333.4</v>
      </c>
      <c r="GU22" s="109">
        <v>5018557.4000000004</v>
      </c>
      <c r="GV22" s="109">
        <v>1296801.3999999999</v>
      </c>
      <c r="GW22" s="109">
        <v>1456561.15</v>
      </c>
      <c r="GX22" s="109">
        <v>4553978.3</v>
      </c>
      <c r="GY22" s="109">
        <v>1766938</v>
      </c>
      <c r="GZ22" s="109">
        <v>8881106.9100000001</v>
      </c>
      <c r="HA22" s="109">
        <v>1102541.02</v>
      </c>
      <c r="HB22" s="109">
        <v>4340726.1500000004</v>
      </c>
      <c r="HC22" s="109">
        <v>3921312.08</v>
      </c>
      <c r="HD22" s="109">
        <v>55332976.520000003</v>
      </c>
      <c r="HE22" s="109">
        <v>1836808.51</v>
      </c>
      <c r="HF22" s="109">
        <v>10750537.5</v>
      </c>
      <c r="HG22" s="109">
        <v>8947434.9299999997</v>
      </c>
      <c r="HH22" s="109">
        <v>5433462.4000000004</v>
      </c>
      <c r="HI22" s="109">
        <v>7624445.9500000002</v>
      </c>
      <c r="HJ22" s="109">
        <v>2115837.75</v>
      </c>
      <c r="HK22" s="109">
        <v>282412.59999999998</v>
      </c>
      <c r="HL22" s="109">
        <v>36777822.939999998</v>
      </c>
      <c r="HM22" s="109">
        <v>7448076.75</v>
      </c>
      <c r="HN22" s="109">
        <v>25016598.16</v>
      </c>
      <c r="HO22" s="109">
        <v>8245989.8600000003</v>
      </c>
      <c r="HP22" s="109">
        <v>4562112.0199999996</v>
      </c>
      <c r="HQ22" s="109">
        <v>3116747</v>
      </c>
      <c r="HR22" s="109">
        <v>3564795.9</v>
      </c>
      <c r="HS22" s="109">
        <v>1431876.11</v>
      </c>
      <c r="HT22" s="109">
        <v>44925796.890000001</v>
      </c>
      <c r="HU22" s="109">
        <v>13820867.32</v>
      </c>
      <c r="HV22" s="109">
        <v>4270841.7</v>
      </c>
      <c r="HW22" s="109">
        <v>2229236.0499999998</v>
      </c>
      <c r="HX22" s="109">
        <v>3224118</v>
      </c>
      <c r="HY22" s="109">
        <v>2609005.6</v>
      </c>
      <c r="HZ22" s="109">
        <v>11189141.5</v>
      </c>
      <c r="IA22" s="109">
        <v>4015439.14</v>
      </c>
      <c r="IB22" s="109">
        <v>2545757.6800000002</v>
      </c>
      <c r="IC22" s="109">
        <v>2305883.83</v>
      </c>
      <c r="ID22" s="109">
        <v>2250286.15</v>
      </c>
      <c r="IE22" s="109">
        <v>10572774.98</v>
      </c>
      <c r="IF22" s="109">
        <v>762264</v>
      </c>
      <c r="IG22" s="109">
        <v>2830492</v>
      </c>
      <c r="IH22" s="109">
        <v>1695853.9</v>
      </c>
      <c r="II22" s="109">
        <v>1531621.5</v>
      </c>
      <c r="IJ22" s="109">
        <v>45416586.740000002</v>
      </c>
      <c r="IK22" s="109">
        <v>14100689.24</v>
      </c>
      <c r="IL22" s="109">
        <v>6227600</v>
      </c>
      <c r="IM22" s="109">
        <v>11578488.5</v>
      </c>
      <c r="IN22" s="109">
        <v>15820021.58</v>
      </c>
      <c r="IO22" s="109">
        <v>2739762</v>
      </c>
      <c r="IP22" s="109">
        <v>2937328.6</v>
      </c>
      <c r="IQ22" s="109">
        <v>2119636.25</v>
      </c>
      <c r="IR22" s="109">
        <v>2418311.86</v>
      </c>
      <c r="IS22" s="109">
        <v>2738825.15</v>
      </c>
      <c r="IT22" s="109">
        <v>3889022.9</v>
      </c>
      <c r="IU22" s="109">
        <v>23125826.370000001</v>
      </c>
      <c r="IV22" s="109">
        <v>10730443.710000001</v>
      </c>
      <c r="IW22" s="109">
        <v>10516922.369999999</v>
      </c>
      <c r="IX22" s="109">
        <v>4221830.9000000004</v>
      </c>
      <c r="IY22" s="109">
        <v>3711668</v>
      </c>
      <c r="IZ22" s="109">
        <v>1269928</v>
      </c>
      <c r="JA22" s="109">
        <v>2249687.59</v>
      </c>
      <c r="JB22" s="109">
        <v>1485835.18</v>
      </c>
      <c r="JC22" s="109">
        <v>517563</v>
      </c>
      <c r="JD22" s="109">
        <v>3420793.98</v>
      </c>
      <c r="JE22" s="109">
        <v>4732181.57</v>
      </c>
      <c r="JF22" s="109">
        <v>2075799.2</v>
      </c>
      <c r="JG22" s="109">
        <v>5753941.7000000002</v>
      </c>
      <c r="JH22" s="109">
        <v>4794785.38</v>
      </c>
      <c r="JI22" s="109">
        <v>1241948.7</v>
      </c>
      <c r="JJ22" s="109">
        <v>1194870.95</v>
      </c>
      <c r="JK22" s="109">
        <v>953001.85</v>
      </c>
      <c r="JL22" s="109">
        <v>886680.54</v>
      </c>
      <c r="JM22" s="109">
        <v>18073375.649999999</v>
      </c>
      <c r="JN22" s="109">
        <v>1601120.4</v>
      </c>
      <c r="JO22" s="109">
        <v>2840354.27</v>
      </c>
      <c r="JP22" s="109">
        <v>3226253.53</v>
      </c>
      <c r="JQ22" s="109">
        <v>2736339.66</v>
      </c>
      <c r="JR22" s="109">
        <v>4284911.68</v>
      </c>
      <c r="JS22" s="109">
        <v>1119213.8</v>
      </c>
      <c r="JT22" s="109">
        <v>53930715.350000001</v>
      </c>
      <c r="JU22" s="109">
        <v>17304242.300000001</v>
      </c>
      <c r="JV22" s="109">
        <v>2385434.71</v>
      </c>
      <c r="JW22" s="109">
        <v>1979267.2</v>
      </c>
      <c r="JX22" s="109">
        <v>5478426.2999999998</v>
      </c>
      <c r="JY22" s="109">
        <v>1487636.95</v>
      </c>
      <c r="JZ22" s="109">
        <v>7792998.2300000004</v>
      </c>
      <c r="KA22" s="109">
        <v>5742602.0899999999</v>
      </c>
      <c r="KB22" s="109">
        <v>3407471.45</v>
      </c>
      <c r="KC22" s="109">
        <v>4548229.3</v>
      </c>
      <c r="KD22" s="109">
        <v>3615211.6</v>
      </c>
      <c r="KE22" s="109">
        <v>1139041.8500000001</v>
      </c>
      <c r="KF22" s="109">
        <v>977943</v>
      </c>
      <c r="KG22" s="109">
        <v>769115.75</v>
      </c>
      <c r="KH22" s="109">
        <v>4557519.0999999996</v>
      </c>
      <c r="KI22" s="109">
        <v>1699919.6</v>
      </c>
      <c r="KJ22" s="109">
        <v>120099381.51000001</v>
      </c>
      <c r="KK22" s="109">
        <v>8295428.7999999998</v>
      </c>
      <c r="KL22" s="109">
        <v>1561302.5</v>
      </c>
      <c r="KM22" s="109">
        <v>3890618.84</v>
      </c>
      <c r="KN22" s="109">
        <v>1583430.84</v>
      </c>
      <c r="KO22" s="109">
        <v>3515157.57</v>
      </c>
      <c r="KP22" s="109">
        <v>15890357.23</v>
      </c>
      <c r="KQ22" s="109">
        <v>2732881.06</v>
      </c>
      <c r="KR22" s="109">
        <v>2151216.7000000002</v>
      </c>
      <c r="KS22" s="109">
        <v>19050871.34</v>
      </c>
      <c r="KT22" s="109">
        <v>2943526.8</v>
      </c>
      <c r="KU22" s="109">
        <v>4951018.51</v>
      </c>
      <c r="KV22" s="109">
        <v>10280714.960000001</v>
      </c>
      <c r="KW22" s="109">
        <v>3288922.59</v>
      </c>
      <c r="KX22" s="109">
        <v>4559744.12</v>
      </c>
      <c r="KY22" s="109">
        <v>32535319.059999999</v>
      </c>
      <c r="KZ22" s="109">
        <v>5421014.5800000001</v>
      </c>
      <c r="LA22" s="109">
        <v>16978861.18</v>
      </c>
      <c r="LB22" s="109">
        <v>4466113.41</v>
      </c>
      <c r="LC22" s="109">
        <v>2285137.36</v>
      </c>
      <c r="LD22" s="109">
        <v>8020137.3999999994</v>
      </c>
      <c r="LE22" s="109">
        <v>6311027.1699999999</v>
      </c>
      <c r="LF22" s="109">
        <v>3503322.78</v>
      </c>
      <c r="LG22" s="109">
        <v>3215195.5</v>
      </c>
      <c r="LH22" s="109">
        <v>2728577.3</v>
      </c>
      <c r="LI22" s="109">
        <v>38206295.310000002</v>
      </c>
      <c r="LJ22" s="109">
        <v>11014803.16</v>
      </c>
      <c r="LK22" s="109">
        <v>5979555</v>
      </c>
      <c r="LL22" s="109">
        <v>5913851.2000000002</v>
      </c>
      <c r="LM22" s="109">
        <v>1998884.38</v>
      </c>
      <c r="LN22" s="109">
        <v>2916664</v>
      </c>
      <c r="LO22" s="109">
        <v>1745014.6</v>
      </c>
      <c r="LP22" s="109">
        <v>4395907.4000000004</v>
      </c>
      <c r="LQ22" s="109">
        <v>1902749.01</v>
      </c>
      <c r="LR22" s="109">
        <v>7654100.7000000002</v>
      </c>
      <c r="LS22" s="109">
        <v>2903457.61</v>
      </c>
      <c r="LT22" s="109">
        <v>17533789.760000002</v>
      </c>
      <c r="LU22" s="109">
        <v>2451789.2400000002</v>
      </c>
      <c r="LV22" s="109">
        <v>1358133.04</v>
      </c>
      <c r="LW22" s="109">
        <v>9881543.5500000007</v>
      </c>
      <c r="LX22" s="109">
        <v>29204123.399999999</v>
      </c>
      <c r="LY22" s="109">
        <v>38637883.270000003</v>
      </c>
      <c r="LZ22" s="109">
        <v>8648178.4499999993</v>
      </c>
      <c r="MA22" s="109">
        <v>3724816.48</v>
      </c>
      <c r="MB22" s="109">
        <v>3980755.94</v>
      </c>
      <c r="MC22" s="109">
        <v>4036752.78</v>
      </c>
      <c r="MD22" s="109">
        <v>4625027.53</v>
      </c>
      <c r="ME22" s="109">
        <v>5515421.5</v>
      </c>
      <c r="MF22" s="109">
        <v>1331029.48</v>
      </c>
      <c r="MG22" s="109">
        <v>7301884.5999999996</v>
      </c>
      <c r="MH22" s="109">
        <v>1972702.76</v>
      </c>
      <c r="MI22" s="109">
        <v>131334329.83</v>
      </c>
      <c r="MJ22" s="109">
        <v>4010476.55</v>
      </c>
      <c r="MK22" s="109">
        <v>776257.02</v>
      </c>
      <c r="ML22" s="109">
        <v>1840055.42</v>
      </c>
      <c r="MM22" s="109">
        <v>551844</v>
      </c>
      <c r="MN22" s="109">
        <v>6326728.5</v>
      </c>
      <c r="MO22" s="109">
        <v>4775729.5199999996</v>
      </c>
      <c r="MP22" s="109">
        <v>2209508.7400000002</v>
      </c>
      <c r="MQ22" s="109">
        <v>5395209.3799999999</v>
      </c>
      <c r="MR22" s="109">
        <v>973941.73</v>
      </c>
      <c r="MS22" s="109">
        <v>3165278.91</v>
      </c>
      <c r="MT22" s="109">
        <v>4201181.4000000004</v>
      </c>
      <c r="MU22" s="109">
        <v>58714416.770000003</v>
      </c>
      <c r="MV22" s="109">
        <v>8893252</v>
      </c>
      <c r="MW22" s="109">
        <v>3092542.3</v>
      </c>
      <c r="MX22" s="109">
        <v>5824496.0800000001</v>
      </c>
      <c r="MY22" s="109">
        <v>4802370.4400000004</v>
      </c>
      <c r="MZ22" s="109">
        <v>2898276.98</v>
      </c>
      <c r="NA22" s="109">
        <v>2756025</v>
      </c>
      <c r="NB22" s="109">
        <v>1831479.8</v>
      </c>
      <c r="NC22" s="109">
        <v>2406188.7799999998</v>
      </c>
      <c r="ND22" s="109">
        <v>771089.6</v>
      </c>
      <c r="NE22" s="109">
        <v>1486013</v>
      </c>
      <c r="NF22" s="109">
        <v>117937242.76000001</v>
      </c>
      <c r="NG22" s="109">
        <v>7440412.7999999998</v>
      </c>
      <c r="NH22" s="109">
        <v>3011401.76</v>
      </c>
      <c r="NI22" s="109">
        <v>7436248.71</v>
      </c>
      <c r="NJ22" s="109">
        <v>2881495.01</v>
      </c>
      <c r="NK22" s="109">
        <v>3071223.1</v>
      </c>
      <c r="NL22" s="109">
        <v>16910903.899999999</v>
      </c>
      <c r="NM22" s="109">
        <v>15569117.700000001</v>
      </c>
      <c r="NN22" s="109">
        <v>448720.5</v>
      </c>
      <c r="NO22" s="109">
        <v>6160265.3600000003</v>
      </c>
      <c r="NP22" s="109">
        <v>2535076.5</v>
      </c>
      <c r="NQ22" s="109">
        <v>1975601</v>
      </c>
      <c r="NR22" s="109">
        <v>24739141.350000001</v>
      </c>
      <c r="NS22" s="109">
        <v>3904493.6799999997</v>
      </c>
      <c r="NT22" s="109">
        <v>964932.21</v>
      </c>
      <c r="NU22" s="109">
        <v>1447347.4</v>
      </c>
      <c r="NV22" s="109">
        <v>1787471.39</v>
      </c>
      <c r="NW22" s="109">
        <v>653000.69999999995</v>
      </c>
      <c r="NX22" s="109">
        <v>1417704.4</v>
      </c>
      <c r="NY22" s="109">
        <v>67354483.719999999</v>
      </c>
      <c r="NZ22" s="109">
        <v>7449435.75</v>
      </c>
      <c r="OA22" s="109">
        <v>1642782.55</v>
      </c>
      <c r="OB22" s="109">
        <v>2242562</v>
      </c>
      <c r="OC22" s="109">
        <v>3265824</v>
      </c>
      <c r="OD22" s="109">
        <v>2697700.26</v>
      </c>
      <c r="OE22" s="109">
        <v>2019262.7000000002</v>
      </c>
      <c r="OF22" s="109">
        <v>48693882.469999999</v>
      </c>
      <c r="OG22" s="109">
        <v>12349696.58</v>
      </c>
      <c r="OH22" s="109">
        <v>5588384.3499999996</v>
      </c>
      <c r="OI22" s="109">
        <v>12260835.949999999</v>
      </c>
      <c r="OJ22" s="109">
        <v>5512767</v>
      </c>
      <c r="OK22" s="109">
        <v>3790690</v>
      </c>
      <c r="OL22" s="109">
        <v>8281513.4699999997</v>
      </c>
      <c r="OM22" s="109">
        <v>1032955.72</v>
      </c>
      <c r="ON22" s="109">
        <v>8347860.9299999997</v>
      </c>
      <c r="OO22" s="109">
        <v>88591295.640000001</v>
      </c>
      <c r="OP22" s="109">
        <v>12961387.27</v>
      </c>
      <c r="OQ22" s="109">
        <v>8843352.2599999998</v>
      </c>
      <c r="OR22" s="109">
        <v>12451021.619999999</v>
      </c>
      <c r="OS22" s="109">
        <v>10046098.939999999</v>
      </c>
      <c r="OT22" s="109">
        <v>2203812.5699999998</v>
      </c>
      <c r="OU22" s="109">
        <v>14146313.25</v>
      </c>
      <c r="OV22" s="109">
        <v>1314477.4300000002</v>
      </c>
      <c r="OW22" s="109">
        <v>1188752.3500000001</v>
      </c>
      <c r="OX22" s="109">
        <v>4335438.7699999996</v>
      </c>
      <c r="OY22" s="109">
        <v>4619151.8599999994</v>
      </c>
      <c r="OZ22" s="109">
        <v>12118853.99</v>
      </c>
      <c r="PA22" s="109">
        <v>2667826.5499999998</v>
      </c>
      <c r="PB22" s="109">
        <v>1489768.51</v>
      </c>
      <c r="PC22" s="109">
        <v>1400461.69</v>
      </c>
      <c r="PD22" s="109">
        <v>60374537.130000003</v>
      </c>
      <c r="PE22" s="109">
        <v>3880692.85</v>
      </c>
      <c r="PF22" s="109">
        <v>3636329</v>
      </c>
      <c r="PG22" s="109">
        <v>2469447.86</v>
      </c>
      <c r="PH22" s="109">
        <v>5967329.3499999996</v>
      </c>
      <c r="PI22" s="109">
        <v>10813933.41</v>
      </c>
      <c r="PJ22" s="109">
        <v>4162308.45</v>
      </c>
      <c r="PK22" s="109">
        <v>5409082.7999999998</v>
      </c>
      <c r="PL22" s="109">
        <v>7361219</v>
      </c>
      <c r="PM22" s="109">
        <v>6502290.5</v>
      </c>
      <c r="PN22" s="109">
        <v>6036889</v>
      </c>
      <c r="PO22" s="109">
        <v>9685724.2599999998</v>
      </c>
      <c r="PP22" s="109">
        <v>3637194.5</v>
      </c>
      <c r="PQ22" s="109">
        <v>15125914.710000001</v>
      </c>
      <c r="PR22" s="109">
        <v>1389806</v>
      </c>
      <c r="PS22" s="109">
        <v>2482166.9500000002</v>
      </c>
      <c r="PT22" s="109">
        <v>2585687.08</v>
      </c>
      <c r="PU22" s="109">
        <v>1716995.7</v>
      </c>
      <c r="PV22" s="109">
        <v>112715937.04000001</v>
      </c>
      <c r="PW22" s="109">
        <v>2131028.77</v>
      </c>
      <c r="PX22" s="109">
        <v>2353136.41</v>
      </c>
      <c r="PY22" s="109">
        <v>10639720.859999999</v>
      </c>
      <c r="PZ22" s="109">
        <v>11609691.529999999</v>
      </c>
      <c r="QA22" s="109">
        <v>1427321.4</v>
      </c>
      <c r="QB22" s="109">
        <v>6916985.25</v>
      </c>
      <c r="QC22" s="109">
        <v>2794998.17</v>
      </c>
      <c r="QD22" s="109">
        <v>10551835.68</v>
      </c>
      <c r="QE22" s="109">
        <v>2199522.8199999998</v>
      </c>
      <c r="QF22" s="109">
        <v>11971178.6</v>
      </c>
      <c r="QG22" s="109">
        <v>3091856.62</v>
      </c>
      <c r="QH22" s="109">
        <v>3066946.8</v>
      </c>
      <c r="QI22" s="109">
        <v>4434976.33</v>
      </c>
      <c r="QJ22" s="109">
        <v>5626441.9000000004</v>
      </c>
      <c r="QK22" s="109">
        <v>4636353.5999999996</v>
      </c>
      <c r="QL22" s="109">
        <v>3175279.2</v>
      </c>
      <c r="QM22" s="109">
        <v>2262788.5699999998</v>
      </c>
      <c r="QN22" s="109">
        <v>1985243</v>
      </c>
      <c r="QO22" s="109">
        <v>5008701.96</v>
      </c>
      <c r="QP22" s="109">
        <v>11741217.199999999</v>
      </c>
      <c r="QQ22" s="109">
        <v>1205624.5</v>
      </c>
      <c r="QR22" s="109">
        <v>1671373.18</v>
      </c>
      <c r="QS22" s="109">
        <v>1643280.1</v>
      </c>
      <c r="QT22" s="109">
        <v>840800.3</v>
      </c>
      <c r="QU22" s="109">
        <v>847098.6</v>
      </c>
      <c r="QV22" s="109">
        <v>41266589.5</v>
      </c>
      <c r="QW22" s="109">
        <v>1575315</v>
      </c>
      <c r="QX22" s="109">
        <v>8539813.2200000007</v>
      </c>
      <c r="QY22" s="109">
        <v>4291312.5599999996</v>
      </c>
      <c r="QZ22" s="109">
        <v>6369821.7300000004</v>
      </c>
      <c r="RA22" s="109">
        <v>11152082.99</v>
      </c>
      <c r="RB22" s="109">
        <v>7041475.8799999999</v>
      </c>
      <c r="RC22" s="109">
        <v>5142379.5</v>
      </c>
      <c r="RD22" s="109">
        <v>4424875.4000000004</v>
      </c>
      <c r="RE22" s="109">
        <v>2176723.25</v>
      </c>
      <c r="RF22" s="109">
        <v>3194528.06</v>
      </c>
      <c r="RG22" s="109">
        <v>2776373.1</v>
      </c>
      <c r="RH22" s="109">
        <v>1950047.59</v>
      </c>
      <c r="RI22" s="109">
        <v>82283157.780000001</v>
      </c>
      <c r="RJ22" s="109">
        <v>19608984.489999998</v>
      </c>
      <c r="RK22" s="109">
        <v>6875078.75</v>
      </c>
      <c r="RL22" s="109">
        <v>7710659.5300000003</v>
      </c>
      <c r="RM22" s="109">
        <v>5759867.9400000004</v>
      </c>
      <c r="RN22" s="109">
        <v>9650172.4199999999</v>
      </c>
      <c r="RO22" s="109">
        <v>21185364.93</v>
      </c>
      <c r="RP22" s="109">
        <v>4814289</v>
      </c>
      <c r="RQ22" s="109">
        <v>6340047.0199999996</v>
      </c>
      <c r="RR22" s="109">
        <v>17428560.899999999</v>
      </c>
      <c r="RS22" s="109">
        <v>14837205.01</v>
      </c>
      <c r="RT22" s="109">
        <v>1740442.76</v>
      </c>
      <c r="RU22" s="109">
        <v>2377136.25</v>
      </c>
      <c r="RV22" s="109">
        <v>6795206.9000000004</v>
      </c>
      <c r="RW22" s="109">
        <v>3554974.2</v>
      </c>
      <c r="RX22" s="109">
        <v>2921397</v>
      </c>
      <c r="RY22" s="109">
        <v>5139188.5</v>
      </c>
      <c r="RZ22" s="109">
        <v>2948930.5</v>
      </c>
      <c r="SA22" s="109">
        <v>1833847.5</v>
      </c>
      <c r="SB22" s="109">
        <v>2744220.5</v>
      </c>
      <c r="SC22" s="109">
        <v>30488489</v>
      </c>
      <c r="SD22" s="109">
        <v>2333235.2000000002</v>
      </c>
      <c r="SE22" s="109">
        <v>7360359.6699999999</v>
      </c>
      <c r="SF22" s="109">
        <v>5465048.0499999998</v>
      </c>
      <c r="SG22" s="109">
        <v>1614265</v>
      </c>
      <c r="SH22" s="109">
        <v>3704307</v>
      </c>
      <c r="SI22" s="109">
        <v>4201482.4000000004</v>
      </c>
      <c r="SJ22" s="109">
        <v>5984751</v>
      </c>
      <c r="SK22" s="109">
        <v>3627375.8</v>
      </c>
      <c r="SL22" s="109">
        <v>6732861.4699999997</v>
      </c>
      <c r="SM22" s="109">
        <v>12504296</v>
      </c>
      <c r="SN22" s="109">
        <v>2595295.7000000002</v>
      </c>
      <c r="SO22" s="109">
        <v>20702056.719999999</v>
      </c>
      <c r="SP22" s="109">
        <v>4760691.05</v>
      </c>
      <c r="SQ22" s="109">
        <v>5068855.8</v>
      </c>
      <c r="SR22" s="109">
        <v>3997287.3</v>
      </c>
      <c r="SS22" s="109">
        <v>3664408.65</v>
      </c>
      <c r="ST22" s="109">
        <v>2289747.6</v>
      </c>
      <c r="SU22" s="109">
        <v>3324580</v>
      </c>
      <c r="SV22" s="109">
        <v>1151828.5</v>
      </c>
      <c r="SW22" s="109">
        <v>12988693.02</v>
      </c>
      <c r="SX22" s="109">
        <v>2415665</v>
      </c>
      <c r="SY22" s="109">
        <v>6470395.7000000002</v>
      </c>
      <c r="SZ22" s="109">
        <v>3252674.1</v>
      </c>
      <c r="TA22" s="109">
        <v>2020927</v>
      </c>
      <c r="TB22" s="109">
        <v>1288881.3</v>
      </c>
      <c r="TC22" s="109">
        <v>5216347.4000000004</v>
      </c>
      <c r="TD22" s="109">
        <v>15773384.42</v>
      </c>
      <c r="TE22" s="109">
        <v>2209618</v>
      </c>
      <c r="TF22" s="109">
        <v>3136711</v>
      </c>
      <c r="TG22" s="109">
        <v>7290158.7999999998</v>
      </c>
      <c r="TH22" s="109">
        <v>2628545.2999999998</v>
      </c>
      <c r="TI22" s="109">
        <v>3077983.9</v>
      </c>
      <c r="TJ22" s="109">
        <v>2255886.38</v>
      </c>
      <c r="TK22" s="109">
        <v>79402658.209999993</v>
      </c>
      <c r="TL22" s="109">
        <v>2917531.7</v>
      </c>
      <c r="TM22" s="109">
        <v>2683370</v>
      </c>
      <c r="TN22" s="109">
        <v>5633431.1699999999</v>
      </c>
      <c r="TO22" s="109">
        <v>4973510.88</v>
      </c>
      <c r="TP22" s="109">
        <v>3171045.63</v>
      </c>
      <c r="TQ22" s="109">
        <v>1040260</v>
      </c>
      <c r="TR22" s="109">
        <v>20459546.850000001</v>
      </c>
      <c r="TS22" s="109">
        <v>4051750.25</v>
      </c>
      <c r="TT22" s="109">
        <v>6462537</v>
      </c>
      <c r="TU22" s="109">
        <v>6391217.0499999998</v>
      </c>
      <c r="TV22" s="109">
        <v>3489565</v>
      </c>
      <c r="TW22" s="109">
        <v>2298598.62</v>
      </c>
      <c r="TX22" s="109">
        <v>4024360.07</v>
      </c>
      <c r="TY22" s="109">
        <v>3547847.2</v>
      </c>
      <c r="TZ22" s="109">
        <v>2846524.5</v>
      </c>
      <c r="UA22" s="109">
        <v>21023603.960000001</v>
      </c>
      <c r="UB22" s="109">
        <v>2840998.83</v>
      </c>
      <c r="UC22" s="109">
        <v>24962161.359999999</v>
      </c>
      <c r="UD22" s="109">
        <v>8929033.3599999994</v>
      </c>
      <c r="UE22" s="109">
        <v>2407889</v>
      </c>
      <c r="UF22" s="109">
        <v>3819993.8</v>
      </c>
      <c r="UG22" s="109">
        <v>17189508.620000001</v>
      </c>
      <c r="UH22" s="109">
        <v>2705490.02</v>
      </c>
      <c r="UI22" s="109">
        <v>1617562.47</v>
      </c>
      <c r="UJ22" s="109">
        <v>2967716.68</v>
      </c>
      <c r="UK22" s="109">
        <v>3001463.8</v>
      </c>
      <c r="UL22" s="109">
        <v>25943828.039999999</v>
      </c>
      <c r="UM22" s="109">
        <v>7437559.5700000003</v>
      </c>
      <c r="UN22" s="109">
        <v>4632234.62</v>
      </c>
      <c r="UO22" s="109">
        <v>7700191.5999999996</v>
      </c>
      <c r="UP22" s="109">
        <v>5004719.3</v>
      </c>
      <c r="UQ22" s="109">
        <v>6408043.9299999997</v>
      </c>
      <c r="UR22" s="109">
        <v>24551408.949999999</v>
      </c>
      <c r="US22" s="109">
        <v>4670189.75</v>
      </c>
      <c r="UT22" s="109">
        <v>4600220.5999999996</v>
      </c>
      <c r="UU22" s="109">
        <v>22016508.870000001</v>
      </c>
      <c r="UV22" s="109">
        <v>67847.5</v>
      </c>
      <c r="UW22" s="109">
        <v>4175282.32</v>
      </c>
      <c r="UX22" s="109">
        <v>14179346.6</v>
      </c>
      <c r="UY22" s="109">
        <v>3000324.6</v>
      </c>
      <c r="UZ22" s="109">
        <v>4511098</v>
      </c>
      <c r="VA22" s="109">
        <v>3879699.37</v>
      </c>
      <c r="VB22" s="109">
        <v>5632216</v>
      </c>
      <c r="VC22" s="109">
        <v>13040949</v>
      </c>
      <c r="VD22" s="109">
        <v>4836994.6399999997</v>
      </c>
      <c r="VE22" s="109">
        <v>6384394.7000000002</v>
      </c>
      <c r="VF22" s="109">
        <v>1384918.5</v>
      </c>
      <c r="VG22" s="109">
        <v>2500393.61</v>
      </c>
      <c r="VH22" s="109">
        <v>2493587.4500000002</v>
      </c>
      <c r="VI22" s="109">
        <v>2647875</v>
      </c>
      <c r="VJ22" s="109">
        <v>18416243.530000001</v>
      </c>
      <c r="VK22" s="109">
        <v>1509058.2</v>
      </c>
      <c r="VL22" s="109">
        <v>2341882.4700000002</v>
      </c>
      <c r="VM22" s="109">
        <v>1139479</v>
      </c>
      <c r="VN22" s="109">
        <v>11986147.689999999</v>
      </c>
      <c r="VO22" s="109">
        <v>4013916</v>
      </c>
      <c r="VP22" s="109">
        <v>4109246</v>
      </c>
      <c r="VQ22" s="109">
        <v>4468110.5</v>
      </c>
      <c r="VR22" s="109">
        <v>11472432.380000001</v>
      </c>
      <c r="VS22" s="109">
        <v>3958352.2</v>
      </c>
      <c r="VT22" s="109">
        <v>3278813.4</v>
      </c>
      <c r="VU22" s="109">
        <v>4461500</v>
      </c>
      <c r="VV22" s="109">
        <v>4447624.42</v>
      </c>
      <c r="VW22" s="109">
        <v>9300762.1500000004</v>
      </c>
      <c r="VX22" s="109">
        <v>1776817.3</v>
      </c>
      <c r="VY22" s="109">
        <v>3638257</v>
      </c>
      <c r="VZ22" s="109">
        <v>6656588.75</v>
      </c>
      <c r="WA22" s="109">
        <v>1704372</v>
      </c>
      <c r="WB22" s="109">
        <v>3060669.5</v>
      </c>
      <c r="WC22" s="109">
        <v>319339977.45999998</v>
      </c>
      <c r="WD22" s="109">
        <v>12148246.539999999</v>
      </c>
      <c r="WE22" s="109">
        <v>5529029.0800000001</v>
      </c>
      <c r="WF22" s="109">
        <v>7147784.0899999999</v>
      </c>
      <c r="WG22" s="109">
        <v>1409571.6</v>
      </c>
      <c r="WH22" s="109">
        <v>6064048</v>
      </c>
      <c r="WI22" s="109">
        <v>11010716.9</v>
      </c>
      <c r="WJ22" s="109">
        <v>7624218.7000000002</v>
      </c>
      <c r="WK22" s="109">
        <v>6174013.9400000004</v>
      </c>
      <c r="WL22" s="109">
        <v>8319916.2000000002</v>
      </c>
      <c r="WM22" s="109">
        <v>4609440.63</v>
      </c>
      <c r="WN22" s="109">
        <v>48815588.799999997</v>
      </c>
      <c r="WO22" s="109">
        <v>5814505.1299999999</v>
      </c>
      <c r="WP22" s="109">
        <v>7609627.8499999996</v>
      </c>
      <c r="WQ22" s="109">
        <v>13926485.84</v>
      </c>
      <c r="WR22" s="109">
        <v>6329327.9000000004</v>
      </c>
      <c r="WS22" s="109">
        <v>6320721.5999999996</v>
      </c>
      <c r="WT22" s="109">
        <v>3708666.48</v>
      </c>
      <c r="WU22" s="109">
        <v>3168380.74</v>
      </c>
      <c r="WV22" s="109">
        <v>12130813</v>
      </c>
      <c r="WW22" s="109">
        <v>12421611.16</v>
      </c>
      <c r="WX22" s="109">
        <v>3705102.35</v>
      </c>
      <c r="WY22" s="109">
        <v>2394242</v>
      </c>
      <c r="WZ22" s="109">
        <v>2275339.5</v>
      </c>
      <c r="XA22" s="109">
        <v>2484821.83</v>
      </c>
      <c r="XB22" s="109">
        <v>1074138.5</v>
      </c>
      <c r="XC22" s="109">
        <v>747925.4</v>
      </c>
      <c r="XD22" s="109">
        <v>1977239.35</v>
      </c>
      <c r="XE22" s="109">
        <v>15562835.58</v>
      </c>
      <c r="XF22" s="109">
        <v>2456571.0299999998</v>
      </c>
      <c r="XG22" s="109">
        <v>675653.9</v>
      </c>
      <c r="XH22" s="109">
        <v>1420726</v>
      </c>
      <c r="XI22" s="109">
        <v>1838438.7</v>
      </c>
      <c r="XJ22" s="109">
        <v>38921462.740000002</v>
      </c>
      <c r="XK22" s="109">
        <v>6988957.2199999997</v>
      </c>
      <c r="XL22" s="109">
        <v>5536977.5999999996</v>
      </c>
      <c r="XM22" s="109">
        <v>17059782.699999999</v>
      </c>
      <c r="XN22" s="109">
        <v>6078532.7800000003</v>
      </c>
      <c r="XO22" s="109">
        <v>9486678.25</v>
      </c>
      <c r="XP22" s="109">
        <v>11553551</v>
      </c>
      <c r="XQ22" s="109">
        <v>4585551</v>
      </c>
      <c r="XR22" s="109">
        <v>4697016.3600000003</v>
      </c>
      <c r="XS22" s="109">
        <v>10396017.939999999</v>
      </c>
      <c r="XT22" s="109">
        <v>5803678</v>
      </c>
      <c r="XU22" s="109">
        <v>2578970.5</v>
      </c>
      <c r="XV22" s="109">
        <v>3642564</v>
      </c>
      <c r="XW22" s="109">
        <v>5160304.8</v>
      </c>
      <c r="XX22" s="109">
        <v>2574919.5</v>
      </c>
      <c r="XY22" s="109">
        <v>2194466</v>
      </c>
      <c r="XZ22" s="109">
        <v>2404231.2000000002</v>
      </c>
      <c r="YA22" s="109">
        <v>3486553.35</v>
      </c>
      <c r="YB22" s="109">
        <v>2519640.6</v>
      </c>
      <c r="YC22" s="109">
        <v>2135761.7000000002</v>
      </c>
      <c r="YD22" s="109">
        <v>3277843.8</v>
      </c>
      <c r="YE22" s="109">
        <v>2412469.1</v>
      </c>
      <c r="YF22" s="109">
        <v>3470183.8</v>
      </c>
      <c r="YG22" s="109">
        <v>37030039.479999997</v>
      </c>
      <c r="YH22" s="109">
        <v>5140377.5</v>
      </c>
      <c r="YI22" s="109">
        <v>11174939.619999999</v>
      </c>
      <c r="YJ22" s="109">
        <v>3718018.5</v>
      </c>
      <c r="YK22" s="109">
        <v>26939943.210000001</v>
      </c>
      <c r="YL22" s="109">
        <v>4293367.67</v>
      </c>
      <c r="YM22" s="109">
        <v>9039549.9600000009</v>
      </c>
      <c r="YN22" s="109">
        <v>3149846</v>
      </c>
      <c r="YO22" s="109">
        <v>30856463.960000001</v>
      </c>
      <c r="YP22" s="109">
        <v>11173254.630000001</v>
      </c>
      <c r="YQ22" s="109">
        <v>4710366.38</v>
      </c>
      <c r="YR22" s="109">
        <v>3686454.7</v>
      </c>
      <c r="YS22" s="109">
        <v>3118845.7</v>
      </c>
      <c r="YT22" s="109">
        <v>2505752.2999999998</v>
      </c>
      <c r="YU22" s="109">
        <v>2380190.16</v>
      </c>
      <c r="YV22" s="109">
        <v>3764830</v>
      </c>
      <c r="YW22" s="109">
        <v>2649273</v>
      </c>
      <c r="YX22" s="109">
        <v>26324400.920000002</v>
      </c>
      <c r="YY22" s="109">
        <v>3326363</v>
      </c>
      <c r="YZ22" s="109">
        <v>991942.74</v>
      </c>
      <c r="ZA22" s="109">
        <v>2738040.06</v>
      </c>
      <c r="ZB22" s="109">
        <v>2980449</v>
      </c>
      <c r="ZC22" s="109">
        <v>2011183</v>
      </c>
      <c r="ZD22" s="109">
        <v>3661597.6</v>
      </c>
      <c r="ZE22" s="109">
        <v>26504730.399999999</v>
      </c>
      <c r="ZF22" s="109">
        <v>2047242.5</v>
      </c>
      <c r="ZG22" s="109">
        <v>3810128.2</v>
      </c>
      <c r="ZH22" s="109">
        <v>3314783.71</v>
      </c>
      <c r="ZI22" s="109">
        <v>2518933</v>
      </c>
      <c r="ZJ22" s="109">
        <v>3266198</v>
      </c>
      <c r="ZK22" s="109">
        <v>1730178</v>
      </c>
      <c r="ZL22" s="109">
        <v>2273783.75</v>
      </c>
      <c r="ZM22" s="109">
        <v>10423362.9</v>
      </c>
      <c r="ZN22" s="109">
        <v>44856067.039999999</v>
      </c>
      <c r="ZO22" s="109">
        <v>985785.41</v>
      </c>
      <c r="ZP22" s="109">
        <v>6000468.4800000004</v>
      </c>
      <c r="ZQ22" s="109">
        <v>35014606.579999998</v>
      </c>
      <c r="ZR22" s="109">
        <v>8938008.9299999997</v>
      </c>
      <c r="ZS22" s="109">
        <v>857783</v>
      </c>
      <c r="ZT22" s="109">
        <v>5710655.2699999996</v>
      </c>
      <c r="ZU22" s="109">
        <v>9468618.3800000008</v>
      </c>
      <c r="ZV22" s="109">
        <v>2416653.5</v>
      </c>
      <c r="ZW22" s="109">
        <v>6767200.8899999997</v>
      </c>
      <c r="ZX22" s="109">
        <v>496617</v>
      </c>
      <c r="ZY22" s="109">
        <v>830278.8</v>
      </c>
      <c r="ZZ22" s="109">
        <v>1158645</v>
      </c>
      <c r="AAA22" s="109">
        <v>1355058.36</v>
      </c>
      <c r="AAB22" s="109">
        <v>875387.3</v>
      </c>
      <c r="AAC22" s="109">
        <v>1088782.3500000001</v>
      </c>
      <c r="AAD22" s="109">
        <v>1429839</v>
      </c>
      <c r="AAE22" s="109">
        <v>753760.65</v>
      </c>
      <c r="AAF22" s="109">
        <v>810261.44</v>
      </c>
      <c r="AAG22" s="109">
        <v>1330193.8999999999</v>
      </c>
      <c r="AAH22" s="109">
        <v>747985.25</v>
      </c>
      <c r="AAI22" s="109">
        <v>435711.7</v>
      </c>
      <c r="AAJ22" s="109">
        <v>13315498.609999999</v>
      </c>
      <c r="AAK22" s="109">
        <v>2840646.55</v>
      </c>
      <c r="AAL22" s="109">
        <v>3892148.41</v>
      </c>
      <c r="AAM22" s="109">
        <v>4407358.51</v>
      </c>
      <c r="AAN22" s="109">
        <v>1844430.16</v>
      </c>
      <c r="AAO22" s="109">
        <v>9714682</v>
      </c>
      <c r="AAP22" s="109">
        <v>3367538.98</v>
      </c>
      <c r="AAQ22" s="109">
        <v>152308756.55000001</v>
      </c>
      <c r="AAR22" s="109">
        <v>4639608.5</v>
      </c>
      <c r="AAS22" s="109">
        <v>1738654.1</v>
      </c>
      <c r="AAT22" s="109">
        <v>11039814.25</v>
      </c>
      <c r="AAU22" s="109">
        <v>6720556.2000000002</v>
      </c>
      <c r="AAV22" s="109">
        <v>8060752.3600000003</v>
      </c>
      <c r="AAW22" s="109">
        <v>5501345.4800000004</v>
      </c>
      <c r="AAX22" s="109">
        <v>8696542.0800000001</v>
      </c>
      <c r="AAY22" s="109">
        <v>13975974.890000001</v>
      </c>
      <c r="AAZ22" s="109">
        <v>3806017.12</v>
      </c>
      <c r="ABA22" s="109">
        <v>6093168.9299999997</v>
      </c>
      <c r="ABB22" s="109">
        <v>19916257.82</v>
      </c>
      <c r="ABC22" s="109">
        <v>12669613.9</v>
      </c>
      <c r="ABD22" s="109">
        <v>1201403.3</v>
      </c>
      <c r="ABE22" s="109">
        <v>3540471.35</v>
      </c>
      <c r="ABF22" s="109">
        <v>4054420.4</v>
      </c>
      <c r="ABG22" s="109">
        <v>1723837.82</v>
      </c>
      <c r="ABH22" s="109">
        <v>2762102.44</v>
      </c>
      <c r="ABI22" s="109">
        <v>2090953.3</v>
      </c>
      <c r="ABJ22" s="109">
        <v>29935179.649999999</v>
      </c>
      <c r="ABK22" s="109">
        <v>21903705.539999999</v>
      </c>
      <c r="ABL22" s="109">
        <v>2578909.5</v>
      </c>
      <c r="ABM22" s="109">
        <v>1319668.26</v>
      </c>
      <c r="ABN22" s="109">
        <v>1926403.3</v>
      </c>
      <c r="ABO22" s="109">
        <v>1674547.87</v>
      </c>
      <c r="ABP22" s="109">
        <v>1187316.2</v>
      </c>
      <c r="ABQ22" s="109">
        <v>24247266.120000001</v>
      </c>
      <c r="ABR22" s="109">
        <v>5253601</v>
      </c>
      <c r="ABS22" s="109">
        <v>3199282.6</v>
      </c>
      <c r="ABT22" s="109">
        <v>5039185.2699999996</v>
      </c>
      <c r="ABU22" s="109">
        <v>7145941.9000000004</v>
      </c>
      <c r="ABV22" s="109">
        <v>2963765.15</v>
      </c>
      <c r="ABW22" s="109">
        <v>2133159.5099999998</v>
      </c>
      <c r="ABX22" s="109">
        <v>5337909.75</v>
      </c>
      <c r="ABY22" s="109">
        <v>1413538</v>
      </c>
      <c r="ABZ22" s="109">
        <v>34430194.68</v>
      </c>
      <c r="ACA22" s="109">
        <v>14594677</v>
      </c>
      <c r="ACB22" s="109">
        <v>7019131.5</v>
      </c>
      <c r="ACC22" s="109">
        <v>2495460.0499999998</v>
      </c>
      <c r="ACD22" s="109">
        <v>3352822.8</v>
      </c>
      <c r="ACE22" s="109">
        <v>20654218.870000001</v>
      </c>
      <c r="ACF22" s="109">
        <v>2904526.78</v>
      </c>
      <c r="ACG22" s="109">
        <v>3825947.85</v>
      </c>
      <c r="ACH22" s="109">
        <v>2322331.15</v>
      </c>
      <c r="ACI22" s="109">
        <v>5721439</v>
      </c>
      <c r="ACJ22" s="109">
        <v>1460625.91</v>
      </c>
      <c r="ACK22" s="109">
        <v>96023026.709999993</v>
      </c>
      <c r="ACL22" s="109">
        <v>2439156.06</v>
      </c>
      <c r="ACM22" s="109">
        <v>7626263.2300000004</v>
      </c>
      <c r="ACN22" s="109">
        <v>4926616.28</v>
      </c>
      <c r="ACO22" s="109">
        <v>2531523.38</v>
      </c>
      <c r="ACP22" s="109">
        <v>3728160</v>
      </c>
      <c r="ACQ22" s="109">
        <v>5382474.6799999997</v>
      </c>
      <c r="ACR22" s="109">
        <v>23026071.059999999</v>
      </c>
      <c r="ACS22" s="109">
        <v>4540762.57</v>
      </c>
      <c r="ACT22" s="109">
        <v>3466859</v>
      </c>
      <c r="ACU22" s="109">
        <v>5441414.1600000001</v>
      </c>
      <c r="ACV22" s="109">
        <v>7578835.7999999998</v>
      </c>
      <c r="ACW22" s="109">
        <v>4186936.8</v>
      </c>
      <c r="ACX22" s="109">
        <v>24354429.699999999</v>
      </c>
      <c r="ACY22" s="109">
        <v>5456831</v>
      </c>
      <c r="ACZ22" s="109">
        <v>5137231.74</v>
      </c>
      <c r="ADA22" s="109">
        <v>3827175.1</v>
      </c>
      <c r="ADB22" s="109">
        <v>2726132.7</v>
      </c>
      <c r="ADC22" s="109">
        <v>3487273</v>
      </c>
      <c r="ADD22" s="109">
        <v>1337573.3899999999</v>
      </c>
      <c r="ADE22" s="109">
        <v>1829319.1</v>
      </c>
      <c r="ADF22" s="109">
        <v>2239043.6</v>
      </c>
      <c r="ADG22" s="109">
        <v>4204307.4000000004</v>
      </c>
      <c r="ADH22" s="109">
        <v>18035443.440000001</v>
      </c>
      <c r="ADI22" s="109">
        <v>12187976.699999999</v>
      </c>
      <c r="ADJ22" s="109">
        <v>239929.5</v>
      </c>
      <c r="ADK22" s="109">
        <v>1426514.66</v>
      </c>
      <c r="ADL22" s="109">
        <v>2485362.67</v>
      </c>
      <c r="ADM22" s="109">
        <v>107781</v>
      </c>
      <c r="ADN22" s="109">
        <v>789572.81</v>
      </c>
      <c r="ADO22" s="109">
        <v>3397662.5</v>
      </c>
      <c r="ADP22" s="109">
        <v>976344.11</v>
      </c>
      <c r="ADQ22" s="109">
        <v>78879065.909999996</v>
      </c>
      <c r="ADR22" s="109">
        <v>5282786.96</v>
      </c>
      <c r="ADS22" s="109">
        <v>6277747.1600000001</v>
      </c>
      <c r="ADT22" s="109">
        <v>4793199.6399999997</v>
      </c>
      <c r="ADU22" s="109">
        <v>58206591.700000003</v>
      </c>
      <c r="ADV22" s="109">
        <v>1198349.8999999999</v>
      </c>
      <c r="ADW22" s="109">
        <v>2151893.63</v>
      </c>
      <c r="ADX22" s="109">
        <v>2762263.85</v>
      </c>
      <c r="ADY22" s="109">
        <v>1569404</v>
      </c>
      <c r="ADZ22" s="109">
        <v>625527.85</v>
      </c>
      <c r="AEA22" s="109">
        <v>94569893.099999994</v>
      </c>
      <c r="AEB22" s="109">
        <v>14699881.109999999</v>
      </c>
      <c r="AEC22" s="109">
        <v>11302838.09</v>
      </c>
      <c r="AED22" s="109">
        <v>3146262.09</v>
      </c>
      <c r="AEE22" s="109">
        <v>5696109.8300000001</v>
      </c>
      <c r="AEF22" s="109">
        <v>8709147.0500000007</v>
      </c>
      <c r="AEG22" s="109">
        <v>5114871.9000000004</v>
      </c>
      <c r="AEH22" s="109">
        <v>4192072.76</v>
      </c>
      <c r="AEI22" s="109">
        <v>2620075.29</v>
      </c>
      <c r="AEJ22" s="109">
        <v>3288204.91</v>
      </c>
      <c r="AEK22" s="109">
        <v>3422964.7</v>
      </c>
      <c r="AEL22" s="109">
        <v>10931957.5</v>
      </c>
      <c r="AEM22" s="109">
        <v>2607276.89</v>
      </c>
      <c r="AEN22" s="109">
        <v>4349312.32</v>
      </c>
      <c r="AEO22" s="109">
        <v>7735058.2000000002</v>
      </c>
      <c r="AEP22" s="109">
        <v>4886039.12</v>
      </c>
      <c r="AEQ22" s="109">
        <v>2907640.2</v>
      </c>
      <c r="AER22" s="109">
        <v>8988338.4600000009</v>
      </c>
      <c r="AES22" s="109">
        <v>2128787.15</v>
      </c>
      <c r="AET22" s="109">
        <v>9997699.3300000001</v>
      </c>
      <c r="AEU22" s="109">
        <v>42598009.979999997</v>
      </c>
      <c r="AEV22" s="109">
        <v>10977558.98</v>
      </c>
      <c r="AEW22" s="109">
        <v>5709874.2999999998</v>
      </c>
      <c r="AEX22" s="109">
        <v>5669587.4000000004</v>
      </c>
      <c r="AEY22" s="109">
        <v>4489967.01</v>
      </c>
      <c r="AEZ22" s="109">
        <v>11736960.109999999</v>
      </c>
      <c r="AFA22" s="109">
        <v>4917246.91</v>
      </c>
      <c r="AFB22" s="109">
        <v>5183130.5</v>
      </c>
      <c r="AFC22" s="109">
        <v>3562526.62</v>
      </c>
      <c r="AFD22" s="109">
        <v>2258763.5</v>
      </c>
      <c r="AFE22" s="109">
        <v>35971067.43</v>
      </c>
      <c r="AFF22" s="109">
        <v>15546375.74</v>
      </c>
      <c r="AFG22" s="109">
        <v>11409774.439999999</v>
      </c>
      <c r="AFH22" s="109">
        <v>6029735.8499999996</v>
      </c>
      <c r="AFI22" s="109">
        <v>12782870.279999999</v>
      </c>
      <c r="AFJ22" s="109">
        <v>7345890.25</v>
      </c>
      <c r="AFK22" s="109">
        <v>5049866</v>
      </c>
      <c r="AFL22" s="109">
        <v>7392246.75</v>
      </c>
      <c r="AFM22" s="109">
        <v>3120234.9</v>
      </c>
      <c r="AFN22" s="109">
        <v>8276836</v>
      </c>
      <c r="AFO22" s="109">
        <v>6465171</v>
      </c>
      <c r="AFP22" s="109">
        <v>5186826.84</v>
      </c>
      <c r="AFQ22" s="109">
        <v>5844895</v>
      </c>
      <c r="AFR22" s="109">
        <v>47183116.399999999</v>
      </c>
      <c r="AFS22" s="109">
        <v>14568084.699999999</v>
      </c>
      <c r="AFT22" s="109">
        <v>6771971.6500000004</v>
      </c>
      <c r="AFU22" s="109">
        <v>4217894.2699999996</v>
      </c>
      <c r="AFV22" s="109">
        <v>5634699.2400000002</v>
      </c>
      <c r="AFW22" s="109">
        <v>2824166.92</v>
      </c>
      <c r="AFX22" s="109">
        <v>3306610</v>
      </c>
      <c r="AFY22" s="109">
        <v>8430162.8000000007</v>
      </c>
      <c r="AFZ22" s="109">
        <v>7590346.7999999998</v>
      </c>
      <c r="AGA22" s="109">
        <v>2196992</v>
      </c>
      <c r="AGB22" s="109">
        <v>7814858.7400000002</v>
      </c>
      <c r="AGC22" s="109">
        <v>4402108.8499999996</v>
      </c>
      <c r="AGD22" s="109">
        <v>25459466.870000001</v>
      </c>
      <c r="AGE22" s="109">
        <v>1353649.39</v>
      </c>
      <c r="AGF22" s="109">
        <v>3749877.25</v>
      </c>
      <c r="AGG22" s="109">
        <v>951047.75</v>
      </c>
      <c r="AGH22" s="109">
        <v>7390971.8499999996</v>
      </c>
      <c r="AGI22" s="109">
        <v>2277754.29</v>
      </c>
      <c r="AGJ22" s="109">
        <v>1035665.68</v>
      </c>
      <c r="AGK22" s="109">
        <v>1351420.68</v>
      </c>
      <c r="AGL22" s="109">
        <v>1395287.07</v>
      </c>
      <c r="AGM22" s="109">
        <v>1403322.45</v>
      </c>
      <c r="AGN22" s="109">
        <v>1056508.98</v>
      </c>
      <c r="AGO22" s="109">
        <v>48331904.049999997</v>
      </c>
      <c r="AGP22" s="109">
        <v>4260415.01</v>
      </c>
      <c r="AGQ22" s="109">
        <v>7763280.25</v>
      </c>
      <c r="AGR22" s="109">
        <v>2066190.19</v>
      </c>
      <c r="AGS22" s="109">
        <v>10290845.609999999</v>
      </c>
      <c r="AGT22" s="109">
        <v>5728338.4199999999</v>
      </c>
      <c r="AGU22" s="109">
        <v>2213174.7999999998</v>
      </c>
      <c r="AGV22" s="109">
        <v>2883486.62</v>
      </c>
      <c r="AGW22" s="109">
        <v>44478979.009999998</v>
      </c>
      <c r="AGX22" s="109">
        <v>45984787.600000001</v>
      </c>
      <c r="AGY22" s="109">
        <v>1067004.5</v>
      </c>
      <c r="AGZ22" s="109">
        <v>7777146.8399999999</v>
      </c>
      <c r="AHA22" s="109">
        <v>15399606.810000001</v>
      </c>
      <c r="AHB22" s="109">
        <v>4379976.0999999996</v>
      </c>
      <c r="AHC22" s="109">
        <v>4850268.5</v>
      </c>
      <c r="AHD22" s="109">
        <v>3261165.05</v>
      </c>
      <c r="AHE22" s="109">
        <v>2587343.7799999998</v>
      </c>
      <c r="AHF22" s="109">
        <v>1677051.68</v>
      </c>
      <c r="AHG22" s="109">
        <v>6793845.5</v>
      </c>
      <c r="AHH22" s="109">
        <v>1307985</v>
      </c>
      <c r="AHI22" s="109">
        <v>1479575</v>
      </c>
      <c r="AHJ22" s="109">
        <v>2405547.5</v>
      </c>
      <c r="AHK22" s="109">
        <v>1233389.75</v>
      </c>
      <c r="AHL22" s="109">
        <v>2698764.4</v>
      </c>
      <c r="AHM22" s="109">
        <v>1290390.17</v>
      </c>
      <c r="AHN22" s="109">
        <v>5992147.6200000001</v>
      </c>
      <c r="AHO22" s="109">
        <v>3305545.2</v>
      </c>
      <c r="AHP22" s="109">
        <v>4565524.25</v>
      </c>
      <c r="AHQ22" s="109">
        <v>4649394.17</v>
      </c>
      <c r="AHR22" s="109">
        <v>11872781.27</v>
      </c>
      <c r="AHS22" s="109">
        <v>3855302.25</v>
      </c>
      <c r="AHT22" s="109">
        <v>2442350.5699999998</v>
      </c>
      <c r="AHU22" s="109">
        <v>0</v>
      </c>
      <c r="AHV22" s="109">
        <v>0</v>
      </c>
      <c r="AHW22" s="109">
        <f t="shared" si="16"/>
        <v>7734441303.6399994</v>
      </c>
    </row>
    <row r="23" spans="1:913" x14ac:dyDescent="0.6">
      <c r="A23" s="291">
        <v>21</v>
      </c>
      <c r="B23" s="288" t="s">
        <v>9859</v>
      </c>
      <c r="C23" s="268" t="s">
        <v>9860</v>
      </c>
      <c r="D23" s="109">
        <v>606204544.49000001</v>
      </c>
      <c r="E23" s="109">
        <v>50250025.009999998</v>
      </c>
      <c r="F23" s="109">
        <v>72062027.859999999</v>
      </c>
      <c r="G23" s="109">
        <v>32204866.600000001</v>
      </c>
      <c r="H23" s="109">
        <v>88320796.810000002</v>
      </c>
      <c r="I23" s="109">
        <v>44159608.600000001</v>
      </c>
      <c r="J23" s="109">
        <v>76080313.189999998</v>
      </c>
      <c r="K23" s="109">
        <v>50864205.469999999</v>
      </c>
      <c r="L23" s="109">
        <v>48143223.300000012</v>
      </c>
      <c r="M23" s="109">
        <v>40755074.600000009</v>
      </c>
      <c r="N23" s="109">
        <v>26295478.889999997</v>
      </c>
      <c r="O23" s="109">
        <v>29204052.380000003</v>
      </c>
      <c r="P23" s="109">
        <v>22064891.729999997</v>
      </c>
      <c r="Q23" s="109">
        <v>31711590.779999997</v>
      </c>
      <c r="R23" s="109">
        <v>33876494.700000003</v>
      </c>
      <c r="S23" s="109">
        <v>48509489.769999996</v>
      </c>
      <c r="T23" s="109">
        <v>40617339.560000002</v>
      </c>
      <c r="U23" s="109">
        <v>10549617.59</v>
      </c>
      <c r="V23" s="109">
        <v>0</v>
      </c>
      <c r="W23" s="109">
        <v>498703781.04999995</v>
      </c>
      <c r="X23" s="109">
        <v>132034350.97999997</v>
      </c>
      <c r="Y23" s="109">
        <v>32351974.729999997</v>
      </c>
      <c r="Z23" s="109">
        <v>51164819.449999996</v>
      </c>
      <c r="AA23" s="109">
        <v>53487006.260000005</v>
      </c>
      <c r="AB23" s="109">
        <v>45502490.240000002</v>
      </c>
      <c r="AC23" s="109">
        <v>26393378.370000001</v>
      </c>
      <c r="AD23" s="109">
        <v>120593744.14</v>
      </c>
      <c r="AE23" s="109">
        <v>53995112.780000001</v>
      </c>
      <c r="AF23" s="109">
        <v>34822017.520000003</v>
      </c>
      <c r="AG23" s="109">
        <v>107096160.01000001</v>
      </c>
      <c r="AH23" s="109">
        <v>45607065.640000001</v>
      </c>
      <c r="AI23" s="109">
        <v>94576282.589999989</v>
      </c>
      <c r="AJ23" s="109">
        <v>73331057.269999996</v>
      </c>
      <c r="AK23" s="109">
        <v>30962873.919999994</v>
      </c>
      <c r="AL23" s="109">
        <v>25395045.899999999</v>
      </c>
      <c r="AM23" s="109">
        <v>31780066.710000001</v>
      </c>
      <c r="AN23" s="109">
        <v>49033264.630000003</v>
      </c>
      <c r="AO23" s="109">
        <v>19511793.030000001</v>
      </c>
      <c r="AP23" s="109">
        <v>31267214.910000004</v>
      </c>
      <c r="AQ23" s="109">
        <v>38541461.850000001</v>
      </c>
      <c r="AR23" s="109">
        <v>31350918.849999994</v>
      </c>
      <c r="AS23" s="109">
        <v>25856483.400000002</v>
      </c>
      <c r="AT23" s="109">
        <v>14609960.93</v>
      </c>
      <c r="AU23" s="109">
        <v>346754332.37</v>
      </c>
      <c r="AV23" s="109">
        <v>20717615.969999999</v>
      </c>
      <c r="AW23" s="109">
        <v>18342176.900000002</v>
      </c>
      <c r="AX23" s="109">
        <v>28646816.960000001</v>
      </c>
      <c r="AY23" s="109">
        <v>39202461.490000002</v>
      </c>
      <c r="AZ23" s="109">
        <v>50396084.350000001</v>
      </c>
      <c r="BA23" s="109">
        <v>24301750.809999999</v>
      </c>
      <c r="BB23" s="109">
        <v>26931650.969999999</v>
      </c>
      <c r="BC23" s="109">
        <v>23150317.329999998</v>
      </c>
      <c r="BD23" s="109">
        <v>24794267.399999999</v>
      </c>
      <c r="BE23" s="109">
        <v>14354089.960000001</v>
      </c>
      <c r="BF23" s="109">
        <v>18054156.52</v>
      </c>
      <c r="BG23" s="109">
        <v>81878639.049999997</v>
      </c>
      <c r="BH23" s="109">
        <v>17413784.880000003</v>
      </c>
      <c r="BI23" s="109">
        <v>16539697.01</v>
      </c>
      <c r="BJ23" s="109">
        <v>276058507.36000001</v>
      </c>
      <c r="BK23" s="109">
        <v>174909683.95999998</v>
      </c>
      <c r="BL23" s="109">
        <v>46355271.969999999</v>
      </c>
      <c r="BM23" s="109">
        <v>29392932.239999998</v>
      </c>
      <c r="BN23" s="109">
        <v>60500640.07</v>
      </c>
      <c r="BO23" s="109">
        <v>44219179.239999995</v>
      </c>
      <c r="BP23" s="109">
        <v>36494902.020000003</v>
      </c>
      <c r="BQ23" s="109">
        <v>8379159.2800000003</v>
      </c>
      <c r="BR23" s="109">
        <v>7832776.7700000005</v>
      </c>
      <c r="BS23" s="109">
        <v>361588983.88</v>
      </c>
      <c r="BT23" s="109">
        <v>53226677.740000002</v>
      </c>
      <c r="BU23" s="109">
        <v>35123589.450000003</v>
      </c>
      <c r="BV23" s="109">
        <v>55540268.359999999</v>
      </c>
      <c r="BW23" s="109">
        <v>42437817.129999995</v>
      </c>
      <c r="BX23" s="109">
        <v>32713281.160000004</v>
      </c>
      <c r="BY23" s="109">
        <v>33017469.140000001</v>
      </c>
      <c r="BZ23" s="109">
        <v>52055279.079999998</v>
      </c>
      <c r="CA23" s="109">
        <v>122369090.43000002</v>
      </c>
      <c r="CB23" s="109">
        <v>27733356.509999998</v>
      </c>
      <c r="CC23" s="109">
        <v>42068428.25</v>
      </c>
      <c r="CD23" s="109">
        <v>67383289.299999997</v>
      </c>
      <c r="CE23" s="109">
        <v>25368603.899999999</v>
      </c>
      <c r="CF23" s="109">
        <v>23477427.420000002</v>
      </c>
      <c r="CG23" s="109">
        <v>21713828.98</v>
      </c>
      <c r="CH23" s="109">
        <v>579397622.1099999</v>
      </c>
      <c r="CI23" s="109">
        <v>40846639.160000004</v>
      </c>
      <c r="CJ23" s="109">
        <v>83031993.390000015</v>
      </c>
      <c r="CK23" s="109">
        <v>33090419.080000002</v>
      </c>
      <c r="CL23" s="109">
        <v>38526492.260000005</v>
      </c>
      <c r="CM23" s="109">
        <v>43050700.660000004</v>
      </c>
      <c r="CN23" s="109">
        <v>38317488.719999999</v>
      </c>
      <c r="CO23" s="109">
        <v>64965288.909999996</v>
      </c>
      <c r="CP23" s="109">
        <v>23391877.25</v>
      </c>
      <c r="CQ23" s="109">
        <v>42898447.340000004</v>
      </c>
      <c r="CR23" s="109">
        <v>29030505.799999997</v>
      </c>
      <c r="CS23" s="109">
        <v>49029107.859999999</v>
      </c>
      <c r="CT23" s="109">
        <v>30618909.939999998</v>
      </c>
      <c r="CU23" s="109">
        <v>303389586.54000002</v>
      </c>
      <c r="CV23" s="109">
        <v>32411890.639999997</v>
      </c>
      <c r="CW23" s="109">
        <v>42244376.140000001</v>
      </c>
      <c r="CX23" s="109">
        <v>52731524.510000005</v>
      </c>
      <c r="CY23" s="109">
        <v>29685228.050000001</v>
      </c>
      <c r="CZ23" s="109">
        <v>47258706.169999994</v>
      </c>
      <c r="DA23" s="109">
        <v>31626072.760000002</v>
      </c>
      <c r="DB23" s="109">
        <v>19745236.280000001</v>
      </c>
      <c r="DC23" s="109">
        <v>215984778.53999999</v>
      </c>
      <c r="DD23" s="109">
        <v>234342003.22999996</v>
      </c>
      <c r="DE23" s="109">
        <v>41654903.07</v>
      </c>
      <c r="DF23" s="109">
        <v>32782862.210000001</v>
      </c>
      <c r="DG23" s="109">
        <v>71525782.13000001</v>
      </c>
      <c r="DH23" s="109">
        <v>43575502.979999997</v>
      </c>
      <c r="DI23" s="109">
        <v>37195710.180000007</v>
      </c>
      <c r="DJ23" s="109">
        <v>39362364.780000001</v>
      </c>
      <c r="DK23" s="109">
        <v>18957025.469999999</v>
      </c>
      <c r="DL23" s="109">
        <v>677402493.30999994</v>
      </c>
      <c r="DM23" s="109">
        <v>33662914.469999999</v>
      </c>
      <c r="DN23" s="109">
        <v>53876028.149999999</v>
      </c>
      <c r="DO23" s="109">
        <v>46605063.61999999</v>
      </c>
      <c r="DP23" s="109">
        <v>49528290.210000001</v>
      </c>
      <c r="DQ23" s="109">
        <v>42507089.270000003</v>
      </c>
      <c r="DR23" s="109">
        <v>68545508.00999999</v>
      </c>
      <c r="DS23" s="109">
        <v>39728088.750000007</v>
      </c>
      <c r="DT23" s="109">
        <v>62816462.790000007</v>
      </c>
      <c r="DU23" s="109">
        <v>320534876.14000005</v>
      </c>
      <c r="DV23" s="109">
        <v>46618195.000000007</v>
      </c>
      <c r="DW23" s="109">
        <v>92790005.950000018</v>
      </c>
      <c r="DX23" s="109">
        <v>102223664.14999999</v>
      </c>
      <c r="DY23" s="109">
        <v>42251107.759999998</v>
      </c>
      <c r="DZ23" s="109">
        <v>62391562.019999996</v>
      </c>
      <c r="EA23" s="109">
        <v>93638916.24000001</v>
      </c>
      <c r="EB23" s="109">
        <v>16654910.549999999</v>
      </c>
      <c r="EC23" s="109">
        <v>31777237.52</v>
      </c>
      <c r="ED23" s="109">
        <v>32878946.150000006</v>
      </c>
      <c r="EE23" s="109">
        <v>62684352.119999997</v>
      </c>
      <c r="EF23" s="109">
        <v>216054973.34</v>
      </c>
      <c r="EG23" s="109">
        <v>187881085.14999998</v>
      </c>
      <c r="EH23" s="109">
        <v>40848285.93</v>
      </c>
      <c r="EI23" s="109">
        <v>40437075.360000007</v>
      </c>
      <c r="EJ23" s="109">
        <v>43600788.079999998</v>
      </c>
      <c r="EK23" s="109">
        <v>52913244.93</v>
      </c>
      <c r="EL23" s="109">
        <v>74317815.030000016</v>
      </c>
      <c r="EM23" s="109">
        <v>29177255.789999999</v>
      </c>
      <c r="EN23" s="109">
        <v>34622696.409999996</v>
      </c>
      <c r="EO23" s="109">
        <v>454394748.77000004</v>
      </c>
      <c r="EP23" s="109">
        <v>39877120.93</v>
      </c>
      <c r="EQ23" s="109">
        <v>39067586.520000011</v>
      </c>
      <c r="ER23" s="109">
        <v>38538651.230000004</v>
      </c>
      <c r="ES23" s="109">
        <v>21989082.699999999</v>
      </c>
      <c r="ET23" s="109">
        <v>20116254.84</v>
      </c>
      <c r="EU23" s="109">
        <v>47447430.420000002</v>
      </c>
      <c r="EV23" s="109">
        <v>46324447.199999996</v>
      </c>
      <c r="EW23" s="109">
        <v>31275281.27</v>
      </c>
      <c r="EX23" s="109">
        <v>311928815.69999993</v>
      </c>
      <c r="EY23" s="109">
        <v>18064037.479999997</v>
      </c>
      <c r="EZ23" s="109">
        <v>32053293.360000003</v>
      </c>
      <c r="FA23" s="109">
        <v>43874135.680000007</v>
      </c>
      <c r="FB23" s="109">
        <v>60889457.600000009</v>
      </c>
      <c r="FC23" s="109">
        <v>47914959.660000004</v>
      </c>
      <c r="FD23" s="109">
        <v>42208747.949999996</v>
      </c>
      <c r="FE23" s="109">
        <v>29106886.16</v>
      </c>
      <c r="FF23" s="109">
        <v>27711184.119999997</v>
      </c>
      <c r="FG23" s="109">
        <v>20789195.59</v>
      </c>
      <c r="FH23" s="109">
        <v>21081984.82</v>
      </c>
      <c r="FI23" s="109">
        <v>13294974.140000001</v>
      </c>
      <c r="FJ23" s="109">
        <v>233278556.78999999</v>
      </c>
      <c r="FK23" s="109">
        <v>36943441.560000002</v>
      </c>
      <c r="FL23" s="109">
        <v>30196637.640000001</v>
      </c>
      <c r="FM23" s="109">
        <v>35714782.210000001</v>
      </c>
      <c r="FN23" s="109">
        <v>56733975.449999996</v>
      </c>
      <c r="FO23" s="109">
        <v>42403692.970000014</v>
      </c>
      <c r="FP23" s="109">
        <v>16031478.23</v>
      </c>
      <c r="FQ23" s="109">
        <v>8997623.709999999</v>
      </c>
      <c r="FR23" s="109">
        <v>521312971.40999997</v>
      </c>
      <c r="FS23" s="109">
        <v>31726335.059999999</v>
      </c>
      <c r="FT23" s="109">
        <v>47337444.530000001</v>
      </c>
      <c r="FU23" s="109">
        <v>41925462.219999999</v>
      </c>
      <c r="FV23" s="109">
        <v>62967544.090000004</v>
      </c>
      <c r="FW23" s="109">
        <v>28951178.469999995</v>
      </c>
      <c r="FX23" s="109">
        <v>68191438.180000007</v>
      </c>
      <c r="FY23" s="109">
        <v>43437710.309999995</v>
      </c>
      <c r="FZ23" s="109">
        <v>43414642.039999999</v>
      </c>
      <c r="GA23" s="109">
        <v>31941655.289999999</v>
      </c>
      <c r="GB23" s="109">
        <v>70075078.38000001</v>
      </c>
      <c r="GC23" s="109">
        <v>34802691.410000004</v>
      </c>
      <c r="GD23" s="109">
        <v>23974501.73</v>
      </c>
      <c r="GE23" s="109">
        <v>11718799.779999999</v>
      </c>
      <c r="GF23" s="109">
        <v>291354917.84000003</v>
      </c>
      <c r="GG23" s="109">
        <v>26059957.720000003</v>
      </c>
      <c r="GH23" s="109">
        <v>32583009.400000002</v>
      </c>
      <c r="GI23" s="109">
        <v>63143417.88000001</v>
      </c>
      <c r="GJ23" s="109">
        <v>34748434.79999999</v>
      </c>
      <c r="GK23" s="109">
        <v>32617648.59</v>
      </c>
      <c r="GL23" s="109">
        <v>29808247.620000001</v>
      </c>
      <c r="GM23" s="109">
        <v>75433983.739999995</v>
      </c>
      <c r="GN23" s="109">
        <v>27932621.25</v>
      </c>
      <c r="GO23" s="109">
        <v>10417332.919999998</v>
      </c>
      <c r="GP23" s="109">
        <v>9155139.5099999998</v>
      </c>
      <c r="GQ23" s="109">
        <v>10042205.959999999</v>
      </c>
      <c r="GR23" s="109">
        <v>209346593.94999999</v>
      </c>
      <c r="GS23" s="109">
        <v>55642950</v>
      </c>
      <c r="GT23" s="109">
        <v>33248084.84</v>
      </c>
      <c r="GU23" s="109">
        <v>54989264</v>
      </c>
      <c r="GV23" s="109">
        <v>14385961.6</v>
      </c>
      <c r="GW23" s="109">
        <v>40281814.359999999</v>
      </c>
      <c r="GX23" s="109">
        <v>39668898.819999993</v>
      </c>
      <c r="GY23" s="109">
        <v>25226736.289999999</v>
      </c>
      <c r="GZ23" s="109">
        <v>217809047.14000002</v>
      </c>
      <c r="HA23" s="109">
        <v>28408366.710000001</v>
      </c>
      <c r="HB23" s="109">
        <v>59684328.719999999</v>
      </c>
      <c r="HC23" s="109">
        <v>43275608.619999997</v>
      </c>
      <c r="HD23" s="109">
        <v>407739058.89999998</v>
      </c>
      <c r="HE23" s="109">
        <v>60848975.700000003</v>
      </c>
      <c r="HF23" s="109">
        <v>66648172.490000002</v>
      </c>
      <c r="HG23" s="109">
        <v>67650215.030000001</v>
      </c>
      <c r="HH23" s="109">
        <v>55586138.309999995</v>
      </c>
      <c r="HI23" s="109">
        <v>69074884.819999993</v>
      </c>
      <c r="HJ23" s="109">
        <v>15088509.57</v>
      </c>
      <c r="HK23" s="109">
        <v>0</v>
      </c>
      <c r="HL23" s="109">
        <v>293076249.94</v>
      </c>
      <c r="HM23" s="109">
        <v>53667821.730000004</v>
      </c>
      <c r="HN23" s="109">
        <v>63442285.189999998</v>
      </c>
      <c r="HO23" s="109">
        <v>46730713.360000007</v>
      </c>
      <c r="HP23" s="109">
        <v>33665015.870000005</v>
      </c>
      <c r="HQ23" s="109">
        <v>35714608.210000001</v>
      </c>
      <c r="HR23" s="109">
        <v>47076980.990000002</v>
      </c>
      <c r="HS23" s="109">
        <v>23828332.200000003</v>
      </c>
      <c r="HT23" s="109">
        <v>373383077.71000004</v>
      </c>
      <c r="HU23" s="109">
        <v>148316667.58000001</v>
      </c>
      <c r="HV23" s="109">
        <v>39817988.300000004</v>
      </c>
      <c r="HW23" s="109">
        <v>30182658.689999998</v>
      </c>
      <c r="HX23" s="109">
        <v>29672948.900000002</v>
      </c>
      <c r="HY23" s="109">
        <v>32361795.600000001</v>
      </c>
      <c r="HZ23" s="109">
        <v>63270887.219999999</v>
      </c>
      <c r="IA23" s="109">
        <v>30241084.790000003</v>
      </c>
      <c r="IB23" s="109">
        <v>31662141.199999999</v>
      </c>
      <c r="IC23" s="109">
        <v>32596115.620000001</v>
      </c>
      <c r="ID23" s="109">
        <v>31994770.34</v>
      </c>
      <c r="IE23" s="109">
        <v>24348435.640000004</v>
      </c>
      <c r="IF23" s="109">
        <v>17348080.170000002</v>
      </c>
      <c r="IG23" s="109">
        <v>36275903.75</v>
      </c>
      <c r="IH23" s="109">
        <v>23569080</v>
      </c>
      <c r="II23" s="109">
        <v>23880559.129999999</v>
      </c>
      <c r="IJ23" s="109">
        <v>308061755.82000005</v>
      </c>
      <c r="IK23" s="109">
        <v>146208174.57000002</v>
      </c>
      <c r="IL23" s="109">
        <v>47781368.639999993</v>
      </c>
      <c r="IM23" s="109">
        <v>76345072.979999989</v>
      </c>
      <c r="IN23" s="109">
        <v>78926861.420000002</v>
      </c>
      <c r="IO23" s="109">
        <v>39256360.170000002</v>
      </c>
      <c r="IP23" s="109">
        <v>34819604.569999993</v>
      </c>
      <c r="IQ23" s="109">
        <v>20842910.669999998</v>
      </c>
      <c r="IR23" s="109">
        <v>26472950.890000001</v>
      </c>
      <c r="IS23" s="109">
        <v>22816980</v>
      </c>
      <c r="IT23" s="109">
        <v>30836666.34</v>
      </c>
      <c r="IU23" s="109">
        <v>459325901.31999999</v>
      </c>
      <c r="IV23" s="109">
        <v>217379856.44999999</v>
      </c>
      <c r="IW23" s="109">
        <v>64421034.43</v>
      </c>
      <c r="IX23" s="109">
        <v>36203199.539999999</v>
      </c>
      <c r="IY23" s="109">
        <v>36031224.130000003</v>
      </c>
      <c r="IZ23" s="109">
        <v>21423540</v>
      </c>
      <c r="JA23" s="109">
        <v>33708277.420000002</v>
      </c>
      <c r="JB23" s="109">
        <v>20931072.359999999</v>
      </c>
      <c r="JC23" s="109">
        <v>27256084.060000002</v>
      </c>
      <c r="JD23" s="109">
        <v>36778165.18</v>
      </c>
      <c r="JE23" s="109">
        <v>34979432.380000003</v>
      </c>
      <c r="JF23" s="109">
        <v>30164431.48</v>
      </c>
      <c r="JG23" s="109">
        <v>216406311.44999999</v>
      </c>
      <c r="JH23" s="109">
        <v>146591964.94</v>
      </c>
      <c r="JI23" s="109">
        <v>33201510.980000004</v>
      </c>
      <c r="JJ23" s="109">
        <v>32728037.400000002</v>
      </c>
      <c r="JK23" s="109">
        <v>27173966.780000001</v>
      </c>
      <c r="JL23" s="109">
        <v>32840160.970000003</v>
      </c>
      <c r="JM23" s="109">
        <v>222861450.48000002</v>
      </c>
      <c r="JN23" s="109">
        <v>26380726.310000002</v>
      </c>
      <c r="JO23" s="109">
        <v>36999872.990000002</v>
      </c>
      <c r="JP23" s="109">
        <v>47632261.25</v>
      </c>
      <c r="JQ23" s="109">
        <v>34194337.899999999</v>
      </c>
      <c r="JR23" s="109">
        <v>61774265.410000004</v>
      </c>
      <c r="JS23" s="109">
        <v>26811136.400000002</v>
      </c>
      <c r="JT23" s="109">
        <v>301973591.5</v>
      </c>
      <c r="JU23" s="109">
        <v>176670781.37</v>
      </c>
      <c r="JV23" s="109">
        <v>30258519.719999999</v>
      </c>
      <c r="JW23" s="109">
        <v>19392203.199999999</v>
      </c>
      <c r="JX23" s="109">
        <v>46393128.519999996</v>
      </c>
      <c r="JY23" s="109">
        <v>17360097.5</v>
      </c>
      <c r="JZ23" s="109">
        <v>91827702.150000006</v>
      </c>
      <c r="KA23" s="109">
        <v>42343841.169999994</v>
      </c>
      <c r="KB23" s="109">
        <v>26625787.199999999</v>
      </c>
      <c r="KC23" s="109">
        <v>47573775.839999996</v>
      </c>
      <c r="KD23" s="109">
        <v>31149608.460000001</v>
      </c>
      <c r="KE23" s="109">
        <v>30680068.710000001</v>
      </c>
      <c r="KF23" s="109">
        <v>22490822.399999999</v>
      </c>
      <c r="KG23" s="109">
        <v>10597553.33</v>
      </c>
      <c r="KH23" s="109">
        <v>25734545.130000003</v>
      </c>
      <c r="KI23" s="109">
        <v>245000</v>
      </c>
      <c r="KJ23" s="109">
        <v>481223322.56999993</v>
      </c>
      <c r="KK23" s="109">
        <v>65880500.099999994</v>
      </c>
      <c r="KL23" s="109">
        <v>41293945.619999997</v>
      </c>
      <c r="KM23" s="109">
        <v>49160657.900000006</v>
      </c>
      <c r="KN23" s="109">
        <v>36984049.049999997</v>
      </c>
      <c r="KO23" s="109">
        <v>37650609.310000002</v>
      </c>
      <c r="KP23" s="109">
        <v>81352044</v>
      </c>
      <c r="KQ23" s="109">
        <v>32380779.540000003</v>
      </c>
      <c r="KR23" s="109">
        <v>23150867.599999998</v>
      </c>
      <c r="KS23" s="109">
        <v>162841641.88000003</v>
      </c>
      <c r="KT23" s="109">
        <v>33170701.190000005</v>
      </c>
      <c r="KU23" s="109">
        <v>40912500.019999996</v>
      </c>
      <c r="KV23" s="109">
        <v>72867995.549999997</v>
      </c>
      <c r="KW23" s="109">
        <v>31076418.330000002</v>
      </c>
      <c r="KX23" s="109">
        <v>39607376</v>
      </c>
      <c r="KY23" s="109">
        <v>192296466.04999998</v>
      </c>
      <c r="KZ23" s="109">
        <v>43924325.150000006</v>
      </c>
      <c r="LA23" s="109">
        <v>314334413.20999998</v>
      </c>
      <c r="LB23" s="109">
        <v>37736658.209999993</v>
      </c>
      <c r="LC23" s="109">
        <v>28840686.719999999</v>
      </c>
      <c r="LD23" s="109">
        <v>57570759.689999998</v>
      </c>
      <c r="LE23" s="109">
        <v>56305485.190000005</v>
      </c>
      <c r="LF23" s="109">
        <v>41476063.360000007</v>
      </c>
      <c r="LG23" s="109">
        <v>36158837.309999995</v>
      </c>
      <c r="LH23" s="109">
        <v>25599138.360000003</v>
      </c>
      <c r="LI23" s="109">
        <v>522657467.45000005</v>
      </c>
      <c r="LJ23" s="109">
        <v>145647961.94</v>
      </c>
      <c r="LK23" s="109">
        <v>208948835.97000003</v>
      </c>
      <c r="LL23" s="109">
        <v>167475614.16</v>
      </c>
      <c r="LM23" s="109">
        <v>43430959.450000003</v>
      </c>
      <c r="LN23" s="109">
        <v>44389175.319999993</v>
      </c>
      <c r="LO23" s="109">
        <v>30179865.029999997</v>
      </c>
      <c r="LP23" s="109">
        <v>49229170</v>
      </c>
      <c r="LQ23" s="109">
        <v>26400010.969999999</v>
      </c>
      <c r="LR23" s="109">
        <v>52288825.960000008</v>
      </c>
      <c r="LS23" s="109">
        <v>12532352.01</v>
      </c>
      <c r="LT23" s="109">
        <v>229765244.13</v>
      </c>
      <c r="LU23" s="109">
        <v>66466946.600000001</v>
      </c>
      <c r="LV23" s="109">
        <v>36348971.969999999</v>
      </c>
      <c r="LW23" s="109">
        <v>401247993.22999996</v>
      </c>
      <c r="LX23" s="109">
        <v>164672780.91</v>
      </c>
      <c r="LY23" s="109">
        <v>433356532.85000008</v>
      </c>
      <c r="LZ23" s="109">
        <v>170164081.72</v>
      </c>
      <c r="MA23" s="109">
        <v>64435217.43</v>
      </c>
      <c r="MB23" s="109">
        <v>59745642.549999997</v>
      </c>
      <c r="MC23" s="109">
        <v>56399449.119999997</v>
      </c>
      <c r="MD23" s="109">
        <v>49764408.68</v>
      </c>
      <c r="ME23" s="109">
        <v>54083436.949999996</v>
      </c>
      <c r="MF23" s="109">
        <v>44341080.75</v>
      </c>
      <c r="MG23" s="109">
        <v>89887301.739999995</v>
      </c>
      <c r="MH23" s="109">
        <v>32580927.349999998</v>
      </c>
      <c r="MI23" s="109">
        <v>508770148.16000009</v>
      </c>
      <c r="MJ23" s="109">
        <v>35327004.120000005</v>
      </c>
      <c r="MK23" s="109">
        <v>25426246.749999996</v>
      </c>
      <c r="ML23" s="109">
        <v>24302048.609999999</v>
      </c>
      <c r="MM23" s="109">
        <v>22931583.749999996</v>
      </c>
      <c r="MN23" s="109">
        <v>30532687.620000001</v>
      </c>
      <c r="MO23" s="109">
        <v>30630300.379999999</v>
      </c>
      <c r="MP23" s="109">
        <v>27672617.869999997</v>
      </c>
      <c r="MQ23" s="109">
        <v>43753834.529999994</v>
      </c>
      <c r="MR23" s="109">
        <v>24402868.399999999</v>
      </c>
      <c r="MS23" s="109">
        <v>26927111.219999995</v>
      </c>
      <c r="MT23" s="109">
        <v>26403865.079999998</v>
      </c>
      <c r="MU23" s="109">
        <v>381853065.25999993</v>
      </c>
      <c r="MV23" s="109">
        <v>27074277.040000003</v>
      </c>
      <c r="MW23" s="109">
        <v>41305290</v>
      </c>
      <c r="MX23" s="109">
        <v>57490238.259999998</v>
      </c>
      <c r="MY23" s="109">
        <v>55862349.659999996</v>
      </c>
      <c r="MZ23" s="109">
        <v>40338725.410000004</v>
      </c>
      <c r="NA23" s="109">
        <v>67224617.599999994</v>
      </c>
      <c r="NB23" s="109">
        <v>71702436.5</v>
      </c>
      <c r="NC23" s="109">
        <v>462820</v>
      </c>
      <c r="ND23" s="109">
        <v>18106498.530000001</v>
      </c>
      <c r="NE23" s="109">
        <v>11804815.76</v>
      </c>
      <c r="NF23" s="109">
        <v>571835346.25000012</v>
      </c>
      <c r="NG23" s="109">
        <v>81075197.230000004</v>
      </c>
      <c r="NH23" s="109">
        <v>30149787.290000003</v>
      </c>
      <c r="NI23" s="109">
        <v>182332711.83000001</v>
      </c>
      <c r="NJ23" s="109">
        <v>28857431.710000001</v>
      </c>
      <c r="NK23" s="109">
        <v>65387593.170000002</v>
      </c>
      <c r="NL23" s="109">
        <v>118630003.47</v>
      </c>
      <c r="NM23" s="109">
        <v>104884921.42</v>
      </c>
      <c r="NN23" s="109">
        <v>12649555.379999999</v>
      </c>
      <c r="NO23" s="109">
        <v>53557189.469999999</v>
      </c>
      <c r="NP23" s="109">
        <v>41742221.339999996</v>
      </c>
      <c r="NQ23" s="109">
        <v>18550314</v>
      </c>
      <c r="NR23" s="109">
        <v>214655478.69000003</v>
      </c>
      <c r="NS23" s="109">
        <v>32709181.640000001</v>
      </c>
      <c r="NT23" s="109">
        <v>29859604.719999999</v>
      </c>
      <c r="NU23" s="109">
        <v>26537476.73</v>
      </c>
      <c r="NV23" s="109">
        <v>27471698.079999998</v>
      </c>
      <c r="NW23" s="109">
        <v>8395339.8599999994</v>
      </c>
      <c r="NX23" s="109">
        <v>11932596.08</v>
      </c>
      <c r="NY23" s="109">
        <v>328843928.53000003</v>
      </c>
      <c r="NZ23" s="109">
        <v>126405025.29000001</v>
      </c>
      <c r="OA23" s="109">
        <v>34278352.450000003</v>
      </c>
      <c r="OB23" s="109">
        <v>27704933.259999998</v>
      </c>
      <c r="OC23" s="109">
        <v>35385713.939999998</v>
      </c>
      <c r="OD23" s="109">
        <v>49086977.069999993</v>
      </c>
      <c r="OE23" s="109">
        <v>28925428.980000004</v>
      </c>
      <c r="OF23" s="109">
        <v>390616166.17999995</v>
      </c>
      <c r="OG23" s="109">
        <v>123120189.33000003</v>
      </c>
      <c r="OH23" s="109">
        <v>50099475.799999997</v>
      </c>
      <c r="OI23" s="109">
        <v>117015029.63000001</v>
      </c>
      <c r="OJ23" s="109">
        <v>36076442.839999996</v>
      </c>
      <c r="OK23" s="109">
        <v>48534787.289999992</v>
      </c>
      <c r="OL23" s="109">
        <v>40823124.359999992</v>
      </c>
      <c r="OM23" s="109">
        <v>20419147.620000001</v>
      </c>
      <c r="ON23" s="109">
        <v>16754311.27</v>
      </c>
      <c r="OO23" s="109">
        <v>344886110.23000002</v>
      </c>
      <c r="OP23" s="109">
        <v>90646859.040000007</v>
      </c>
      <c r="OQ23" s="109">
        <v>114045241.09</v>
      </c>
      <c r="OR23" s="109">
        <v>56041650.359999999</v>
      </c>
      <c r="OS23" s="109">
        <v>42610180.129999995</v>
      </c>
      <c r="OT23" s="109">
        <v>16795881.379999999</v>
      </c>
      <c r="OU23" s="109">
        <v>210256789.20000002</v>
      </c>
      <c r="OV23" s="109">
        <v>28815168.73</v>
      </c>
      <c r="OW23" s="109">
        <v>29663847.91</v>
      </c>
      <c r="OX23" s="109">
        <v>45268712.530000001</v>
      </c>
      <c r="OY23" s="109">
        <v>46558814.060000002</v>
      </c>
      <c r="OZ23" s="109">
        <v>98319294.990000024</v>
      </c>
      <c r="PA23" s="109">
        <v>29231520.649999999</v>
      </c>
      <c r="PB23" s="109">
        <v>12389666.860000001</v>
      </c>
      <c r="PC23" s="109">
        <v>15205143.489999998</v>
      </c>
      <c r="PD23" s="109">
        <v>332246609.03000003</v>
      </c>
      <c r="PE23" s="109">
        <v>27421671.600000001</v>
      </c>
      <c r="PF23" s="109">
        <v>77153345.650000006</v>
      </c>
      <c r="PG23" s="109">
        <v>26060599.430000007</v>
      </c>
      <c r="PH23" s="109">
        <v>46361744.690000005</v>
      </c>
      <c r="PI23" s="109">
        <v>85961033.239999995</v>
      </c>
      <c r="PJ23" s="109">
        <v>30643261.610000003</v>
      </c>
      <c r="PK23" s="109">
        <v>30490341.259999998</v>
      </c>
      <c r="PL23" s="109">
        <v>34973326.809999995</v>
      </c>
      <c r="PM23" s="109">
        <v>28953027.600000001</v>
      </c>
      <c r="PN23" s="109">
        <v>37232262.989999995</v>
      </c>
      <c r="PO23" s="109">
        <v>53428367.18</v>
      </c>
      <c r="PP23" s="109">
        <v>29754402.619999997</v>
      </c>
      <c r="PQ23" s="109">
        <v>97331517.00999999</v>
      </c>
      <c r="PR23" s="109">
        <v>12229963.219999999</v>
      </c>
      <c r="PS23" s="109">
        <v>14667338.709999999</v>
      </c>
      <c r="PT23" s="109">
        <v>10727728.99</v>
      </c>
      <c r="PU23" s="109">
        <v>15595427.939999999</v>
      </c>
      <c r="PV23" s="109">
        <v>740012347.76000011</v>
      </c>
      <c r="PW23" s="109">
        <v>33222573.050000001</v>
      </c>
      <c r="PX23" s="109">
        <v>40058709.990000002</v>
      </c>
      <c r="PY23" s="109">
        <v>62576738.120000005</v>
      </c>
      <c r="PZ23" s="109">
        <v>149160632.06999999</v>
      </c>
      <c r="QA23" s="109">
        <v>42547295.370000005</v>
      </c>
      <c r="QB23" s="109">
        <v>81634181.25</v>
      </c>
      <c r="QC23" s="109">
        <v>40711356.479999997</v>
      </c>
      <c r="QD23" s="109">
        <v>80458206.150000006</v>
      </c>
      <c r="QE23" s="109">
        <v>23296374.800000004</v>
      </c>
      <c r="QF23" s="109">
        <v>74804326.019999996</v>
      </c>
      <c r="QG23" s="109">
        <v>27158370.139999997</v>
      </c>
      <c r="QH23" s="109">
        <v>24369013.790000003</v>
      </c>
      <c r="QI23" s="109">
        <v>47062375.600000001</v>
      </c>
      <c r="QJ23" s="109">
        <v>66173954.219999999</v>
      </c>
      <c r="QK23" s="109">
        <v>64057203.739999995</v>
      </c>
      <c r="QL23" s="109">
        <v>32817224.440000001</v>
      </c>
      <c r="QM23" s="109">
        <v>34318990.799999997</v>
      </c>
      <c r="QN23" s="109">
        <v>23915809.940000001</v>
      </c>
      <c r="QO23" s="109">
        <v>59438484.830000006</v>
      </c>
      <c r="QP23" s="109">
        <v>77682003.680000007</v>
      </c>
      <c r="QQ23" s="109">
        <v>27365166.460000001</v>
      </c>
      <c r="QR23" s="109">
        <v>9138911.8000000007</v>
      </c>
      <c r="QS23" s="109">
        <v>6523095.71</v>
      </c>
      <c r="QT23" s="109">
        <v>12269000.650000002</v>
      </c>
      <c r="QU23" s="109">
        <v>9651155.3499999996</v>
      </c>
      <c r="QV23" s="109">
        <v>386735154.02999991</v>
      </c>
      <c r="QW23" s="109">
        <v>29611977.969999999</v>
      </c>
      <c r="QX23" s="109">
        <v>76111986.069999993</v>
      </c>
      <c r="QY23" s="109">
        <v>46970016.5</v>
      </c>
      <c r="QZ23" s="109">
        <v>42529639.229999997</v>
      </c>
      <c r="RA23" s="109">
        <v>72748711.069999993</v>
      </c>
      <c r="RB23" s="109">
        <v>30884323.329999998</v>
      </c>
      <c r="RC23" s="109">
        <v>69759682.719999999</v>
      </c>
      <c r="RD23" s="109">
        <v>72559315.799999997</v>
      </c>
      <c r="RE23" s="109">
        <v>31778640</v>
      </c>
      <c r="RF23" s="109">
        <v>26226720.969999999</v>
      </c>
      <c r="RG23" s="109">
        <v>11364690</v>
      </c>
      <c r="RH23" s="109">
        <v>11810935.810000001</v>
      </c>
      <c r="RI23" s="109">
        <v>498405954.08999997</v>
      </c>
      <c r="RJ23" s="109">
        <v>56126169.240000002</v>
      </c>
      <c r="RK23" s="109">
        <v>30270324.68</v>
      </c>
      <c r="RL23" s="109">
        <v>45087952.760000005</v>
      </c>
      <c r="RM23" s="109">
        <v>37183356.550000004</v>
      </c>
      <c r="RN23" s="109">
        <v>44131728.859999992</v>
      </c>
      <c r="RO23" s="109">
        <v>75026121.849999994</v>
      </c>
      <c r="RP23" s="109">
        <v>30315014.120000001</v>
      </c>
      <c r="RQ23" s="109">
        <v>37376403.68</v>
      </c>
      <c r="RR23" s="109">
        <v>67537536.480000004</v>
      </c>
      <c r="RS23" s="109">
        <v>72867903.270000011</v>
      </c>
      <c r="RT23" s="109">
        <v>27447498.77</v>
      </c>
      <c r="RU23" s="109">
        <v>21142184.349999998</v>
      </c>
      <c r="RV23" s="109">
        <v>33428068.380000003</v>
      </c>
      <c r="RW23" s="109">
        <v>23055608.440000001</v>
      </c>
      <c r="RX23" s="109">
        <v>29872691.130000003</v>
      </c>
      <c r="RY23" s="109">
        <v>36180444.980000004</v>
      </c>
      <c r="RZ23" s="109">
        <v>12695036.379999999</v>
      </c>
      <c r="SA23" s="109">
        <v>10294511.039999999</v>
      </c>
      <c r="SB23" s="109">
        <v>12974949.52</v>
      </c>
      <c r="SC23" s="109">
        <v>237453302.95000002</v>
      </c>
      <c r="SD23" s="109">
        <v>32573689.309999999</v>
      </c>
      <c r="SE23" s="109">
        <v>35481791.219999999</v>
      </c>
      <c r="SF23" s="109">
        <v>36889217.789999999</v>
      </c>
      <c r="SG23" s="109">
        <v>22638597.09</v>
      </c>
      <c r="SH23" s="109">
        <v>37174447.5</v>
      </c>
      <c r="SI23" s="109">
        <v>49592089.399999991</v>
      </c>
      <c r="SJ23" s="109">
        <v>49782210.969999999</v>
      </c>
      <c r="SK23" s="109">
        <v>32255652.32</v>
      </c>
      <c r="SL23" s="109">
        <v>27692330.960000001</v>
      </c>
      <c r="SM23" s="109">
        <v>68775395.159999996</v>
      </c>
      <c r="SN23" s="109">
        <v>8878745</v>
      </c>
      <c r="SO23" s="109">
        <v>121350506.87000002</v>
      </c>
      <c r="SP23" s="109">
        <v>29481143.279999997</v>
      </c>
      <c r="SQ23" s="109">
        <v>31478692.549999997</v>
      </c>
      <c r="SR23" s="109">
        <v>50962786.300000004</v>
      </c>
      <c r="SS23" s="109">
        <v>31052467.640000001</v>
      </c>
      <c r="ST23" s="109">
        <v>27747233.140000001</v>
      </c>
      <c r="SU23" s="109">
        <v>30047927.800000001</v>
      </c>
      <c r="SV23" s="109">
        <v>18361976.189999998</v>
      </c>
      <c r="SW23" s="109">
        <v>282622387.18000001</v>
      </c>
      <c r="SX23" s="109">
        <v>23070685.309999999</v>
      </c>
      <c r="SY23" s="109">
        <v>34971481.719999999</v>
      </c>
      <c r="SZ23" s="109">
        <v>25450761.710000001</v>
      </c>
      <c r="TA23" s="109">
        <v>17374051.66</v>
      </c>
      <c r="TB23" s="109">
        <v>24448727.650000002</v>
      </c>
      <c r="TC23" s="109">
        <v>26146205.170000002</v>
      </c>
      <c r="TD23" s="109">
        <v>75245447.199999988</v>
      </c>
      <c r="TE23" s="109">
        <v>28981954.789999999</v>
      </c>
      <c r="TF23" s="109">
        <v>24448291.349999994</v>
      </c>
      <c r="TG23" s="109">
        <v>27269732.899999999</v>
      </c>
      <c r="TH23" s="109">
        <v>47069547.409999996</v>
      </c>
      <c r="TI23" s="109">
        <v>25078871.260000002</v>
      </c>
      <c r="TJ23" s="109">
        <v>15725475</v>
      </c>
      <c r="TK23" s="109">
        <v>441130961.18000001</v>
      </c>
      <c r="TL23" s="109">
        <v>30762988.82</v>
      </c>
      <c r="TM23" s="109">
        <v>24540402.630000003</v>
      </c>
      <c r="TN23" s="109">
        <v>55475065.719999999</v>
      </c>
      <c r="TO23" s="109">
        <v>52681802.370000005</v>
      </c>
      <c r="TP23" s="109">
        <v>29590052.109999999</v>
      </c>
      <c r="TQ23" s="109">
        <v>16878868.060000002</v>
      </c>
      <c r="TR23" s="109">
        <v>85409981.799999982</v>
      </c>
      <c r="TS23" s="109">
        <v>29453576.979999997</v>
      </c>
      <c r="TT23" s="109">
        <v>42006066.659999989</v>
      </c>
      <c r="TU23" s="109">
        <v>58411883.620000005</v>
      </c>
      <c r="TV23" s="109">
        <v>28007152.439999998</v>
      </c>
      <c r="TW23" s="109">
        <v>21370962.319999997</v>
      </c>
      <c r="TX23" s="109">
        <v>39641664.640000001</v>
      </c>
      <c r="TY23" s="109">
        <v>26689047.73</v>
      </c>
      <c r="TZ23" s="109">
        <v>23787092.870000001</v>
      </c>
      <c r="UA23" s="109">
        <v>177276350.98000002</v>
      </c>
      <c r="UB23" s="109">
        <v>23665546.279999997</v>
      </c>
      <c r="UC23" s="109">
        <v>257943786.95000002</v>
      </c>
      <c r="UD23" s="109">
        <v>71784388.030000031</v>
      </c>
      <c r="UE23" s="109">
        <v>31086503.659999996</v>
      </c>
      <c r="UF23" s="109">
        <v>25816536.509999998</v>
      </c>
      <c r="UG23" s="109">
        <v>130508729.66</v>
      </c>
      <c r="UH23" s="109">
        <v>17273647.270000003</v>
      </c>
      <c r="UI23" s="109">
        <v>11938674.739999998</v>
      </c>
      <c r="UJ23" s="109">
        <v>14665252.800000001</v>
      </c>
      <c r="UK23" s="109">
        <v>13962143.76</v>
      </c>
      <c r="UL23" s="109">
        <v>187158379.58000001</v>
      </c>
      <c r="UM23" s="109">
        <v>46911807.839999996</v>
      </c>
      <c r="UN23" s="109">
        <v>35322566.500000007</v>
      </c>
      <c r="UO23" s="109">
        <v>49487905.25</v>
      </c>
      <c r="UP23" s="109">
        <v>36991818.370000005</v>
      </c>
      <c r="UQ23" s="109">
        <v>23651686.129999999</v>
      </c>
      <c r="UR23" s="109">
        <v>668205533.34000003</v>
      </c>
      <c r="US23" s="109">
        <v>40653600.68</v>
      </c>
      <c r="UT23" s="109">
        <v>40337467.93</v>
      </c>
      <c r="UU23" s="109">
        <v>115343518.79000001</v>
      </c>
      <c r="UV23" s="109">
        <v>11869730.359999999</v>
      </c>
      <c r="UW23" s="109">
        <v>31218122.710000001</v>
      </c>
      <c r="UX23" s="109">
        <v>74057421.590000004</v>
      </c>
      <c r="UY23" s="109">
        <v>27497117.18</v>
      </c>
      <c r="UZ23" s="109">
        <v>23178121.709999997</v>
      </c>
      <c r="VA23" s="109">
        <v>32268289.210000001</v>
      </c>
      <c r="VB23" s="109">
        <v>40597747.959999993</v>
      </c>
      <c r="VC23" s="109">
        <v>65942633.399999999</v>
      </c>
      <c r="VD23" s="109">
        <v>43899653.059999995</v>
      </c>
      <c r="VE23" s="109">
        <v>56026214.380000003</v>
      </c>
      <c r="VF23" s="109">
        <v>20980457.140000001</v>
      </c>
      <c r="VG23" s="109">
        <v>24635982.759999998</v>
      </c>
      <c r="VH23" s="109">
        <v>16815862.91</v>
      </c>
      <c r="VI23" s="109">
        <v>24372125.48</v>
      </c>
      <c r="VJ23" s="109">
        <v>68215646.219999999</v>
      </c>
      <c r="VK23" s="109">
        <v>12038801.129999999</v>
      </c>
      <c r="VL23" s="109">
        <v>11891702.630000001</v>
      </c>
      <c r="VM23" s="109">
        <v>11146314.199999999</v>
      </c>
      <c r="VN23" s="109">
        <v>349017869.57999998</v>
      </c>
      <c r="VO23" s="109">
        <v>43334107.300000004</v>
      </c>
      <c r="VP23" s="109">
        <v>41148593.020000003</v>
      </c>
      <c r="VQ23" s="109">
        <v>49318978.260000005</v>
      </c>
      <c r="VR23" s="109">
        <v>62491695.099999994</v>
      </c>
      <c r="VS23" s="109">
        <v>57633421.740000002</v>
      </c>
      <c r="VT23" s="109">
        <v>44112684.499999993</v>
      </c>
      <c r="VU23" s="109">
        <v>36547953.280000001</v>
      </c>
      <c r="VV23" s="109">
        <v>31926883.329999998</v>
      </c>
      <c r="VW23" s="109">
        <v>112521790.84</v>
      </c>
      <c r="VX23" s="109">
        <v>36459852.079999998</v>
      </c>
      <c r="VY23" s="109">
        <v>61485827.350000009</v>
      </c>
      <c r="VZ23" s="109">
        <v>30816809.090000004</v>
      </c>
      <c r="WA23" s="109">
        <v>23352908.960000001</v>
      </c>
      <c r="WB23" s="109">
        <v>28042931.920000002</v>
      </c>
      <c r="WC23" s="109">
        <v>937321586.01000011</v>
      </c>
      <c r="WD23" s="109">
        <v>62504119.560000002</v>
      </c>
      <c r="WE23" s="109">
        <v>40903456.019999996</v>
      </c>
      <c r="WF23" s="109">
        <v>43064538.649999999</v>
      </c>
      <c r="WG23" s="109">
        <v>25734874.190000001</v>
      </c>
      <c r="WH23" s="109">
        <v>55472530.019999996</v>
      </c>
      <c r="WI23" s="109">
        <v>72533469.339999989</v>
      </c>
      <c r="WJ23" s="109">
        <v>72262229.059999987</v>
      </c>
      <c r="WK23" s="109">
        <v>49130270.030000001</v>
      </c>
      <c r="WL23" s="109">
        <v>64849060.059999995</v>
      </c>
      <c r="WM23" s="109">
        <v>42594087.770000003</v>
      </c>
      <c r="WN23" s="109">
        <v>83667309.329999998</v>
      </c>
      <c r="WO23" s="109">
        <v>50382078.030000009</v>
      </c>
      <c r="WP23" s="109">
        <v>71484923.020000026</v>
      </c>
      <c r="WQ23" s="109">
        <v>79535486.480000004</v>
      </c>
      <c r="WR23" s="109">
        <v>41746443.640000001</v>
      </c>
      <c r="WS23" s="109">
        <v>50233149.360000007</v>
      </c>
      <c r="WT23" s="109">
        <v>64161170</v>
      </c>
      <c r="WU23" s="109">
        <v>39210373.979999997</v>
      </c>
      <c r="WV23" s="109">
        <v>78343944.239999995</v>
      </c>
      <c r="WW23" s="109">
        <v>157695839.50999999</v>
      </c>
      <c r="WX23" s="109">
        <v>42833529.479999997</v>
      </c>
      <c r="WY23" s="109">
        <v>28371228.079999998</v>
      </c>
      <c r="WZ23" s="109">
        <v>29091236.77</v>
      </c>
      <c r="XA23" s="109">
        <v>33122050</v>
      </c>
      <c r="XB23" s="109">
        <v>25155309.350000001</v>
      </c>
      <c r="XC23" s="109">
        <v>25620176.559999999</v>
      </c>
      <c r="XD23" s="109">
        <v>25226212.260000002</v>
      </c>
      <c r="XE23" s="109">
        <v>105041306.83</v>
      </c>
      <c r="XF23" s="109">
        <v>20040176.130000003</v>
      </c>
      <c r="XG23" s="109">
        <v>13045748.390000001</v>
      </c>
      <c r="XH23" s="109">
        <v>13676909.25</v>
      </c>
      <c r="XI23" s="109">
        <v>12098209.51</v>
      </c>
      <c r="XJ23" s="109">
        <v>506714624.18999994</v>
      </c>
      <c r="XK23" s="109">
        <v>44217265.509999998</v>
      </c>
      <c r="XL23" s="109">
        <v>50677345.010000005</v>
      </c>
      <c r="XM23" s="109">
        <v>193136887.41000003</v>
      </c>
      <c r="XN23" s="109">
        <v>46570428.870000005</v>
      </c>
      <c r="XO23" s="109">
        <v>49968890.599999994</v>
      </c>
      <c r="XP23" s="109">
        <v>81890361.599999994</v>
      </c>
      <c r="XQ23" s="109">
        <v>38721926.680000007</v>
      </c>
      <c r="XR23" s="109">
        <v>45851487.750000007</v>
      </c>
      <c r="XS23" s="109">
        <v>79920067.170000002</v>
      </c>
      <c r="XT23" s="109">
        <v>56683242.82</v>
      </c>
      <c r="XU23" s="109">
        <v>30988822.380000003</v>
      </c>
      <c r="XV23" s="109">
        <v>30192599.549999997</v>
      </c>
      <c r="XW23" s="109">
        <v>32123468.57</v>
      </c>
      <c r="XX23" s="109">
        <v>29763157.16</v>
      </c>
      <c r="XY23" s="109">
        <v>28315094.060000002</v>
      </c>
      <c r="XZ23" s="109">
        <v>21234630.73</v>
      </c>
      <c r="YA23" s="109">
        <v>23017485.32</v>
      </c>
      <c r="YB23" s="109">
        <v>23146551.710000001</v>
      </c>
      <c r="YC23" s="109">
        <v>21907527.91</v>
      </c>
      <c r="YD23" s="109">
        <v>21665327.519999996</v>
      </c>
      <c r="YE23" s="109">
        <v>17733844.280000001</v>
      </c>
      <c r="YF23" s="109">
        <v>18167289.030000001</v>
      </c>
      <c r="YG23" s="109">
        <v>557113409.77999997</v>
      </c>
      <c r="YH23" s="109">
        <v>38760659.309999987</v>
      </c>
      <c r="YI23" s="109">
        <v>60662057.699999996</v>
      </c>
      <c r="YJ23" s="109">
        <v>41351560.800000004</v>
      </c>
      <c r="YK23" s="109">
        <v>108082263.04000001</v>
      </c>
      <c r="YL23" s="109">
        <v>41413572.390000001</v>
      </c>
      <c r="YM23" s="109">
        <v>66346290.030000009</v>
      </c>
      <c r="YN23" s="109">
        <v>26277783.91</v>
      </c>
      <c r="YO23" s="109">
        <v>79989284.769999996</v>
      </c>
      <c r="YP23" s="109">
        <v>71329168.890000001</v>
      </c>
      <c r="YQ23" s="109">
        <v>54517210.209999993</v>
      </c>
      <c r="YR23" s="109">
        <v>32054446.490000002</v>
      </c>
      <c r="YS23" s="109">
        <v>25856694.199999999</v>
      </c>
      <c r="YT23" s="109">
        <v>23709950</v>
      </c>
      <c r="YU23" s="109">
        <v>16703066.74</v>
      </c>
      <c r="YV23" s="109">
        <v>12762514.85</v>
      </c>
      <c r="YW23" s="109">
        <v>10079209.149999999</v>
      </c>
      <c r="YX23" s="109">
        <v>232282959.50000006</v>
      </c>
      <c r="YY23" s="109">
        <v>37958353.490000002</v>
      </c>
      <c r="YZ23" s="109">
        <v>38014868.010000013</v>
      </c>
      <c r="ZA23" s="109">
        <v>27242825.100000001</v>
      </c>
      <c r="ZB23" s="109">
        <v>40752152.399999999</v>
      </c>
      <c r="ZC23" s="109">
        <v>28142777.240000002</v>
      </c>
      <c r="ZD23" s="109">
        <v>33589670</v>
      </c>
      <c r="ZE23" s="109">
        <v>266880979.39000002</v>
      </c>
      <c r="ZF23" s="109">
        <v>30913441.960000001</v>
      </c>
      <c r="ZG23" s="109">
        <v>39932848.969999999</v>
      </c>
      <c r="ZH23" s="109">
        <v>48588636.350000001</v>
      </c>
      <c r="ZI23" s="109">
        <v>29101424.239999998</v>
      </c>
      <c r="ZJ23" s="109">
        <v>38691163.560000002</v>
      </c>
      <c r="ZK23" s="109">
        <v>24703338.779999997</v>
      </c>
      <c r="ZL23" s="109">
        <v>23509388.57</v>
      </c>
      <c r="ZM23" s="109">
        <v>77900160.769999996</v>
      </c>
      <c r="ZN23" s="109">
        <v>385079196.19</v>
      </c>
      <c r="ZO23" s="109">
        <v>26897264.719999999</v>
      </c>
      <c r="ZP23" s="109">
        <v>63773408.079999998</v>
      </c>
      <c r="ZQ23" s="109">
        <v>120321956.91999999</v>
      </c>
      <c r="ZR23" s="109">
        <v>77827987.359999999</v>
      </c>
      <c r="ZS23" s="109">
        <v>37332144.460000001</v>
      </c>
      <c r="ZT23" s="109">
        <v>37542416.210000001</v>
      </c>
      <c r="ZU23" s="109">
        <v>65385311.779999994</v>
      </c>
      <c r="ZV23" s="109">
        <v>64020726.11999999</v>
      </c>
      <c r="ZW23" s="109">
        <v>89129416.230000019</v>
      </c>
      <c r="ZX23" s="109">
        <v>25304716.460000001</v>
      </c>
      <c r="ZY23" s="109">
        <v>28091628.140000001</v>
      </c>
      <c r="ZZ23" s="109">
        <v>22908609.189999998</v>
      </c>
      <c r="AAA23" s="109">
        <v>38152023.539999999</v>
      </c>
      <c r="AAB23" s="109">
        <v>32481287.530000001</v>
      </c>
      <c r="AAC23" s="109">
        <v>27899083.280000001</v>
      </c>
      <c r="AAD23" s="109">
        <v>30788082.09</v>
      </c>
      <c r="AAE23" s="109">
        <v>17703169.030000001</v>
      </c>
      <c r="AAF23" s="109">
        <v>21001262.519999996</v>
      </c>
      <c r="AAG23" s="109">
        <v>16931343.77</v>
      </c>
      <c r="AAH23" s="109">
        <v>13792649.189999999</v>
      </c>
      <c r="AAI23" s="109">
        <v>11401640.77</v>
      </c>
      <c r="AAJ23" s="109">
        <v>213004417.90000004</v>
      </c>
      <c r="AAK23" s="109">
        <v>26011383.540000003</v>
      </c>
      <c r="AAL23" s="109">
        <v>28598342.399999999</v>
      </c>
      <c r="AAM23" s="109">
        <v>30843463.700000003</v>
      </c>
      <c r="AAN23" s="109">
        <v>28012702.500000004</v>
      </c>
      <c r="AAO23" s="109">
        <v>34836687.630000003</v>
      </c>
      <c r="AAP23" s="109">
        <v>28598250.16</v>
      </c>
      <c r="AAQ23" s="109">
        <v>868173487.25999987</v>
      </c>
      <c r="AAR23" s="109">
        <v>34036311.530000001</v>
      </c>
      <c r="AAS23" s="109">
        <v>24503417.84</v>
      </c>
      <c r="AAT23" s="109">
        <v>60323878.710000001</v>
      </c>
      <c r="AAU23" s="109">
        <v>44213774.689999998</v>
      </c>
      <c r="AAV23" s="109">
        <v>31522652.009999998</v>
      </c>
      <c r="AAW23" s="109">
        <v>31818738.940000001</v>
      </c>
      <c r="AAX23" s="109">
        <v>44019935.460000001</v>
      </c>
      <c r="AAY23" s="109">
        <v>67191811.210000008</v>
      </c>
      <c r="AAZ23" s="109">
        <v>22764866.399999999</v>
      </c>
      <c r="ABA23" s="109">
        <v>43872469.32</v>
      </c>
      <c r="ABB23" s="109">
        <v>136024944.97999999</v>
      </c>
      <c r="ABC23" s="109">
        <v>67150773.899999991</v>
      </c>
      <c r="ABD23" s="109">
        <v>22519739.780000001</v>
      </c>
      <c r="ABE23" s="109">
        <v>25116344.84</v>
      </c>
      <c r="ABF23" s="109">
        <v>29779888.459999997</v>
      </c>
      <c r="ABG23" s="109">
        <v>19754744.990000002</v>
      </c>
      <c r="ABH23" s="109">
        <v>22441305.329999998</v>
      </c>
      <c r="ABI23" s="109">
        <v>17113860</v>
      </c>
      <c r="ABJ23" s="109">
        <v>148858737.06999999</v>
      </c>
      <c r="ABK23" s="109">
        <v>83790331.609999999</v>
      </c>
      <c r="ABL23" s="109">
        <v>18072560.199999999</v>
      </c>
      <c r="ABM23" s="109">
        <v>13437932.810000001</v>
      </c>
      <c r="ABN23" s="109">
        <v>16165340</v>
      </c>
      <c r="ABO23" s="109">
        <v>11098529.029999999</v>
      </c>
      <c r="ABP23" s="109">
        <v>15662471.65</v>
      </c>
      <c r="ABQ23" s="109">
        <v>235499150.81999999</v>
      </c>
      <c r="ABR23" s="109">
        <v>41865044.649999999</v>
      </c>
      <c r="ABS23" s="109">
        <v>19917148.84</v>
      </c>
      <c r="ABT23" s="109">
        <v>47944612.289999999</v>
      </c>
      <c r="ABU23" s="109">
        <v>50687279.830000006</v>
      </c>
      <c r="ABV23" s="109">
        <v>33782752.530000001</v>
      </c>
      <c r="ABW23" s="109">
        <v>33684672.640000001</v>
      </c>
      <c r="ABX23" s="109">
        <v>44569063.509999998</v>
      </c>
      <c r="ABY23" s="109">
        <v>8699344.4199999999</v>
      </c>
      <c r="ABZ23" s="109">
        <v>307623000.52000004</v>
      </c>
      <c r="ACA23" s="109">
        <v>24731085.800000001</v>
      </c>
      <c r="ACB23" s="109">
        <v>51133342.630000003</v>
      </c>
      <c r="ACC23" s="109">
        <v>35065276.670000002</v>
      </c>
      <c r="ACD23" s="109">
        <v>24318103.400000002</v>
      </c>
      <c r="ACE23" s="109">
        <v>65236066.590000004</v>
      </c>
      <c r="ACF23" s="109">
        <v>21565521.68</v>
      </c>
      <c r="ACG23" s="109">
        <v>38161378.420000002</v>
      </c>
      <c r="ACH23" s="109">
        <v>26742212.82</v>
      </c>
      <c r="ACI23" s="109">
        <v>47330975.109999999</v>
      </c>
      <c r="ACJ23" s="109">
        <v>25099091.700000003</v>
      </c>
      <c r="ACK23" s="109">
        <v>559290508.8599999</v>
      </c>
      <c r="ACL23" s="109">
        <v>32459963.579999998</v>
      </c>
      <c r="ACM23" s="109">
        <v>45975237.960000001</v>
      </c>
      <c r="ACN23" s="109">
        <v>56535489.539999999</v>
      </c>
      <c r="ACO23" s="109">
        <v>30782842.699999999</v>
      </c>
      <c r="ACP23" s="109">
        <v>38262153.600000001</v>
      </c>
      <c r="ACQ23" s="109">
        <v>47441400</v>
      </c>
      <c r="ACR23" s="109">
        <v>108516631.15999998</v>
      </c>
      <c r="ACS23" s="109">
        <v>153137661.61999997</v>
      </c>
      <c r="ACT23" s="109">
        <v>41505013.199999996</v>
      </c>
      <c r="ACU23" s="109">
        <v>37769368.710000001</v>
      </c>
      <c r="ACV23" s="109">
        <v>53475460.469999999</v>
      </c>
      <c r="ACW23" s="109">
        <v>44913170.340000004</v>
      </c>
      <c r="ACX23" s="109">
        <v>104059130.57000001</v>
      </c>
      <c r="ACY23" s="109">
        <v>30772964.460000005</v>
      </c>
      <c r="ACZ23" s="109">
        <v>44151696.18</v>
      </c>
      <c r="ADA23" s="109">
        <v>29220160</v>
      </c>
      <c r="ADB23" s="109">
        <v>18402400</v>
      </c>
      <c r="ADC23" s="109">
        <v>26376479.859999999</v>
      </c>
      <c r="ADD23" s="109">
        <v>20455391.300000001</v>
      </c>
      <c r="ADE23" s="109">
        <v>11889700</v>
      </c>
      <c r="ADF23" s="109">
        <v>12769407.02</v>
      </c>
      <c r="ADG23" s="109">
        <v>19182850.120000005</v>
      </c>
      <c r="ADH23" s="109">
        <v>160604704.02000001</v>
      </c>
      <c r="ADI23" s="109">
        <v>138027567.34999996</v>
      </c>
      <c r="ADJ23" s="109">
        <v>26180597.349999998</v>
      </c>
      <c r="ADK23" s="109">
        <v>25932325.969999999</v>
      </c>
      <c r="ADL23" s="109">
        <v>28335773.830000002</v>
      </c>
      <c r="ADM23" s="109">
        <v>20024194</v>
      </c>
      <c r="ADN23" s="109">
        <v>34303456.899999999</v>
      </c>
      <c r="ADO23" s="109">
        <v>28437496.449999999</v>
      </c>
      <c r="ADP23" s="109">
        <v>31108256.859999999</v>
      </c>
      <c r="ADQ23" s="109">
        <v>434977924.23999995</v>
      </c>
      <c r="ADR23" s="109">
        <v>62925025.439999998</v>
      </c>
      <c r="ADS23" s="109">
        <v>71309192.299999997</v>
      </c>
      <c r="ADT23" s="109">
        <v>10418690</v>
      </c>
      <c r="ADU23" s="109">
        <v>192222517.13000003</v>
      </c>
      <c r="ADV23" s="109">
        <v>21687445.100000001</v>
      </c>
      <c r="ADW23" s="109">
        <v>24159431.25</v>
      </c>
      <c r="ADX23" s="109">
        <v>40976164.210000008</v>
      </c>
      <c r="ADY23" s="109">
        <v>18446190.289999999</v>
      </c>
      <c r="ADZ23" s="109">
        <v>3186565</v>
      </c>
      <c r="AEA23" s="109">
        <v>624384058.42999995</v>
      </c>
      <c r="AEB23" s="109">
        <v>97800123</v>
      </c>
      <c r="AEC23" s="109">
        <v>84359916.63000001</v>
      </c>
      <c r="AED23" s="109">
        <v>31580099.910000004</v>
      </c>
      <c r="AEE23" s="109">
        <v>17995067.399999999</v>
      </c>
      <c r="AEF23" s="109">
        <v>51512757.029999994</v>
      </c>
      <c r="AEG23" s="109">
        <v>35018564.999999993</v>
      </c>
      <c r="AEH23" s="109">
        <v>33660622.990000002</v>
      </c>
      <c r="AEI23" s="109">
        <v>24699556.140000001</v>
      </c>
      <c r="AEJ23" s="109">
        <v>26196691.970000003</v>
      </c>
      <c r="AEK23" s="109">
        <v>31652613.829999998</v>
      </c>
      <c r="AEL23" s="109">
        <v>52952250.360000007</v>
      </c>
      <c r="AEM23" s="109">
        <v>30540135.209999997</v>
      </c>
      <c r="AEN23" s="109">
        <v>31211210.670000002</v>
      </c>
      <c r="AEO23" s="109">
        <v>37896461.060000002</v>
      </c>
      <c r="AEP23" s="109">
        <v>36846799.660000004</v>
      </c>
      <c r="AEQ23" s="109">
        <v>26515807.800000001</v>
      </c>
      <c r="AER23" s="109">
        <v>53778973.339999996</v>
      </c>
      <c r="AES23" s="109">
        <v>18862439.349999998</v>
      </c>
      <c r="AET23" s="109">
        <v>51972361.119999997</v>
      </c>
      <c r="AEU23" s="109">
        <v>428384065.18000001</v>
      </c>
      <c r="AEV23" s="109">
        <v>66164289.789999992</v>
      </c>
      <c r="AEW23" s="109">
        <v>61538379.600000009</v>
      </c>
      <c r="AEX23" s="109">
        <v>40081741.849999994</v>
      </c>
      <c r="AEY23" s="109">
        <v>34759049.190000005</v>
      </c>
      <c r="AEZ23" s="109">
        <v>76012813.25</v>
      </c>
      <c r="AFA23" s="109">
        <v>41614929.670000009</v>
      </c>
      <c r="AFB23" s="109">
        <v>50169655.549999997</v>
      </c>
      <c r="AFC23" s="109">
        <v>31815911.77</v>
      </c>
      <c r="AFD23" s="109">
        <v>15647915.15</v>
      </c>
      <c r="AFE23" s="109">
        <v>303943151.18000007</v>
      </c>
      <c r="AFF23" s="109">
        <v>191281336.77000001</v>
      </c>
      <c r="AFG23" s="109">
        <v>62586830.190000005</v>
      </c>
      <c r="AFH23" s="109">
        <v>64535431.199999996</v>
      </c>
      <c r="AFI23" s="109">
        <v>88376538.519999981</v>
      </c>
      <c r="AFJ23" s="109">
        <v>71791699.270000011</v>
      </c>
      <c r="AFK23" s="109">
        <v>44973799.189999998</v>
      </c>
      <c r="AFL23" s="109">
        <v>59377560.069999993</v>
      </c>
      <c r="AFM23" s="109">
        <v>39734337.409999996</v>
      </c>
      <c r="AFN23" s="109">
        <v>57372001.369999997</v>
      </c>
      <c r="AFO23" s="109">
        <v>49267623.740000002</v>
      </c>
      <c r="AFP23" s="109">
        <v>45625568.999999993</v>
      </c>
      <c r="AFQ23" s="109">
        <v>69712589.480000004</v>
      </c>
      <c r="AFR23" s="109">
        <v>340819489.74000001</v>
      </c>
      <c r="AFS23" s="109">
        <v>90368906.529999986</v>
      </c>
      <c r="AFT23" s="109">
        <v>57356484.799999997</v>
      </c>
      <c r="AFU23" s="109">
        <v>53684360.999999993</v>
      </c>
      <c r="AFV23" s="109">
        <v>54318711.930000007</v>
      </c>
      <c r="AFW23" s="109">
        <v>41917451.159999996</v>
      </c>
      <c r="AFX23" s="109">
        <v>33996150.32</v>
      </c>
      <c r="AFY23" s="109">
        <v>71761329.269999996</v>
      </c>
      <c r="AFZ23" s="109">
        <v>61939297.740000002</v>
      </c>
      <c r="AGA23" s="109">
        <v>36798159.310000002</v>
      </c>
      <c r="AGB23" s="109">
        <v>72155505.11999999</v>
      </c>
      <c r="AGC23" s="109">
        <v>34959306.830000006</v>
      </c>
      <c r="AGD23" s="109">
        <v>341004170.38000011</v>
      </c>
      <c r="AGE23" s="109">
        <v>31884198.039999999</v>
      </c>
      <c r="AGF23" s="109">
        <v>41066892.640000001</v>
      </c>
      <c r="AGG23" s="109">
        <v>38439590.839999996</v>
      </c>
      <c r="AGH23" s="109">
        <v>76610265</v>
      </c>
      <c r="AGI23" s="109">
        <v>37853932.630000003</v>
      </c>
      <c r="AGJ23" s="109">
        <v>34685939.659999996</v>
      </c>
      <c r="AGK23" s="109">
        <v>36604617.669999994</v>
      </c>
      <c r="AGL23" s="109">
        <v>31893989.789999999</v>
      </c>
      <c r="AGM23" s="109">
        <v>43887810.109999992</v>
      </c>
      <c r="AGN23" s="109">
        <v>21363175.66</v>
      </c>
      <c r="AGO23" s="109">
        <v>481771389.61999995</v>
      </c>
      <c r="AGP23" s="109">
        <v>125559311.97000003</v>
      </c>
      <c r="AGQ23" s="109">
        <v>58449177.209999993</v>
      </c>
      <c r="AGR23" s="109">
        <v>35926962.059999995</v>
      </c>
      <c r="AGS23" s="109">
        <v>66544658.060000002</v>
      </c>
      <c r="AGT23" s="109">
        <v>57472541.329999998</v>
      </c>
      <c r="AGU23" s="109">
        <v>31343772.82</v>
      </c>
      <c r="AGV23" s="109">
        <v>26688923.950000003</v>
      </c>
      <c r="AGW23" s="109">
        <v>650196413.11000001</v>
      </c>
      <c r="AGX23" s="109">
        <v>380389751.9600001</v>
      </c>
      <c r="AGY23" s="109">
        <v>45652500.139999993</v>
      </c>
      <c r="AGZ23" s="109">
        <v>89958827.709999993</v>
      </c>
      <c r="AHA23" s="109">
        <v>98402157.889999986</v>
      </c>
      <c r="AHB23" s="109">
        <v>71269480.229999989</v>
      </c>
      <c r="AHC23" s="109">
        <v>64381332.350000001</v>
      </c>
      <c r="AHD23" s="109">
        <v>51186053.130000003</v>
      </c>
      <c r="AHE23" s="109">
        <v>21205733.260000002</v>
      </c>
      <c r="AHF23" s="109">
        <v>42012094.209999993</v>
      </c>
      <c r="AHG23" s="109">
        <v>46717382.299999997</v>
      </c>
      <c r="AHH23" s="109">
        <v>25379344.66</v>
      </c>
      <c r="AHI23" s="109">
        <v>31926738.870000001</v>
      </c>
      <c r="AHJ23" s="109">
        <v>28720050.239999998</v>
      </c>
      <c r="AHK23" s="109">
        <v>32884861.739999998</v>
      </c>
      <c r="AHL23" s="109">
        <v>38541807.210000001</v>
      </c>
      <c r="AHM23" s="109">
        <v>28981142.690000001</v>
      </c>
      <c r="AHN23" s="109">
        <v>223562656.68000001</v>
      </c>
      <c r="AHO23" s="109">
        <v>45434378.350000009</v>
      </c>
      <c r="AHP23" s="109">
        <v>51165807.800000004</v>
      </c>
      <c r="AHQ23" s="109">
        <v>44501198.910000004</v>
      </c>
      <c r="AHR23" s="109">
        <v>68242774.770000011</v>
      </c>
      <c r="AHS23" s="109">
        <v>44227506.340000004</v>
      </c>
      <c r="AHT23" s="109">
        <v>14788812.17</v>
      </c>
      <c r="AHU23" s="109">
        <v>0</v>
      </c>
      <c r="AHV23" s="109">
        <v>0</v>
      </c>
      <c r="AHW23" s="109">
        <f t="shared" si="16"/>
        <v>65704258193.839996</v>
      </c>
    </row>
    <row r="24" spans="1:913" x14ac:dyDescent="0.6">
      <c r="A24" s="291">
        <v>22</v>
      </c>
      <c r="B24" s="288" t="s">
        <v>9861</v>
      </c>
      <c r="C24" s="268" t="s">
        <v>9862</v>
      </c>
      <c r="D24" s="109">
        <v>136647430.25999999</v>
      </c>
      <c r="E24" s="109">
        <v>13546914.82</v>
      </c>
      <c r="F24" s="109">
        <v>21254251.399999999</v>
      </c>
      <c r="G24" s="109">
        <v>10301374.17</v>
      </c>
      <c r="H24" s="109">
        <v>31556313.859999999</v>
      </c>
      <c r="I24" s="109">
        <v>13154970.039999999</v>
      </c>
      <c r="J24" s="109">
        <v>28293396</v>
      </c>
      <c r="K24" s="109">
        <v>20538458.43</v>
      </c>
      <c r="L24" s="109">
        <v>20249677.309999999</v>
      </c>
      <c r="M24" s="109">
        <v>19734132</v>
      </c>
      <c r="N24" s="109">
        <v>10929598</v>
      </c>
      <c r="O24" s="109">
        <v>9855015.1600000001</v>
      </c>
      <c r="P24" s="109">
        <v>14203738</v>
      </c>
      <c r="Q24" s="109">
        <v>11430235.5</v>
      </c>
      <c r="R24" s="109">
        <v>8956782</v>
      </c>
      <c r="S24" s="109">
        <v>17749957</v>
      </c>
      <c r="T24" s="109">
        <v>11638663</v>
      </c>
      <c r="U24" s="109">
        <v>6564190.0499999998</v>
      </c>
      <c r="V24" s="109">
        <v>4000695.5</v>
      </c>
      <c r="W24" s="109">
        <v>115756927.69</v>
      </c>
      <c r="X24" s="109">
        <v>41536050.870000005</v>
      </c>
      <c r="Y24" s="109">
        <v>12894589.129999999</v>
      </c>
      <c r="Z24" s="109">
        <v>19805821.93</v>
      </c>
      <c r="AA24" s="109">
        <v>13794095</v>
      </c>
      <c r="AB24" s="109">
        <v>10814836</v>
      </c>
      <c r="AC24" s="109">
        <v>7611311.8900000006</v>
      </c>
      <c r="AD24" s="109">
        <v>46285916.959999993</v>
      </c>
      <c r="AE24" s="109">
        <v>18783110.029999997</v>
      </c>
      <c r="AF24" s="109">
        <v>10501422.199999999</v>
      </c>
      <c r="AG24" s="109">
        <v>32774767</v>
      </c>
      <c r="AH24" s="109">
        <v>10741380.17</v>
      </c>
      <c r="AI24" s="109">
        <v>38424375.420000002</v>
      </c>
      <c r="AJ24" s="109">
        <v>20203368.41</v>
      </c>
      <c r="AK24" s="109">
        <v>13262059.310000001</v>
      </c>
      <c r="AL24" s="109">
        <v>8578011.7100000009</v>
      </c>
      <c r="AM24" s="109">
        <v>14334895.48</v>
      </c>
      <c r="AN24" s="109">
        <v>12830634.4</v>
      </c>
      <c r="AO24" s="109">
        <v>8569772.8899999987</v>
      </c>
      <c r="AP24" s="109">
        <v>10456811.479999999</v>
      </c>
      <c r="AQ24" s="109">
        <v>8736615.7599999979</v>
      </c>
      <c r="AR24" s="109">
        <v>8286858.3899999997</v>
      </c>
      <c r="AS24" s="109">
        <v>6122283.7199999997</v>
      </c>
      <c r="AT24" s="109">
        <v>7873881.5099999998</v>
      </c>
      <c r="AU24" s="109">
        <v>97863882.299999997</v>
      </c>
      <c r="AV24" s="109">
        <v>5122410</v>
      </c>
      <c r="AW24" s="109">
        <v>5362916</v>
      </c>
      <c r="AX24" s="109">
        <v>5881898</v>
      </c>
      <c r="AY24" s="109">
        <v>10621822.770000001</v>
      </c>
      <c r="AZ24" s="109">
        <v>12844458.66</v>
      </c>
      <c r="BA24" s="109">
        <v>7566719.6600000001</v>
      </c>
      <c r="BB24" s="109">
        <v>7119714.5</v>
      </c>
      <c r="BC24" s="109">
        <v>4893256.9000000004</v>
      </c>
      <c r="BD24" s="109">
        <v>5410381.5</v>
      </c>
      <c r="BE24" s="109">
        <v>4516104.63</v>
      </c>
      <c r="BF24" s="109">
        <v>4449247</v>
      </c>
      <c r="BG24" s="109">
        <v>21875991</v>
      </c>
      <c r="BH24" s="109">
        <v>3316477</v>
      </c>
      <c r="BI24" s="109">
        <v>4882934.33</v>
      </c>
      <c r="BJ24" s="109">
        <v>44122420.840000004</v>
      </c>
      <c r="BK24" s="109">
        <v>27816677.190000001</v>
      </c>
      <c r="BL24" s="109">
        <v>7859197.1299999999</v>
      </c>
      <c r="BM24" s="109">
        <v>6086495.3599999994</v>
      </c>
      <c r="BN24" s="109">
        <v>11836368.560000001</v>
      </c>
      <c r="BO24" s="109">
        <v>8634952</v>
      </c>
      <c r="BP24" s="109">
        <v>6274521.7000000002</v>
      </c>
      <c r="BQ24" s="109">
        <v>3163442.48</v>
      </c>
      <c r="BR24" s="109">
        <v>2053460.5</v>
      </c>
      <c r="BS24" s="109">
        <v>56126824</v>
      </c>
      <c r="BT24" s="109">
        <v>10070962.77</v>
      </c>
      <c r="BU24" s="109">
        <v>9168531.5</v>
      </c>
      <c r="BV24" s="109">
        <v>11769233.800000001</v>
      </c>
      <c r="BW24" s="109">
        <v>11963040.65</v>
      </c>
      <c r="BX24" s="109">
        <v>8427963.6400000006</v>
      </c>
      <c r="BY24" s="109">
        <v>7522420</v>
      </c>
      <c r="BZ24" s="109">
        <v>9129960</v>
      </c>
      <c r="CA24" s="109">
        <v>25486464.300000001</v>
      </c>
      <c r="CB24" s="109">
        <v>7370224.8399999999</v>
      </c>
      <c r="CC24" s="109">
        <v>15166639.530000001</v>
      </c>
      <c r="CD24" s="109">
        <v>23927063.969999995</v>
      </c>
      <c r="CE24" s="109">
        <v>8868385.1500000004</v>
      </c>
      <c r="CF24" s="109">
        <v>11522840.48</v>
      </c>
      <c r="CG24" s="109">
        <v>7881547</v>
      </c>
      <c r="CH24" s="109">
        <v>100411673.33</v>
      </c>
      <c r="CI24" s="109">
        <v>6237646.7000000002</v>
      </c>
      <c r="CJ24" s="109">
        <v>23282895.240000002</v>
      </c>
      <c r="CK24" s="109">
        <v>8554473.5</v>
      </c>
      <c r="CL24" s="109">
        <v>8319935.1399999997</v>
      </c>
      <c r="CM24" s="109">
        <v>5831478</v>
      </c>
      <c r="CN24" s="109">
        <v>6479369.0300000003</v>
      </c>
      <c r="CO24" s="109">
        <v>11519540.1</v>
      </c>
      <c r="CP24" s="109">
        <v>3359992</v>
      </c>
      <c r="CQ24" s="109">
        <v>8227778.96</v>
      </c>
      <c r="CR24" s="109">
        <v>7729958.870000001</v>
      </c>
      <c r="CS24" s="109">
        <v>6932210.96</v>
      </c>
      <c r="CT24" s="109">
        <v>7494539.2599999998</v>
      </c>
      <c r="CU24" s="109">
        <v>61220592.899999999</v>
      </c>
      <c r="CV24" s="109">
        <v>7631610.8399999999</v>
      </c>
      <c r="CW24" s="109">
        <v>4704990</v>
      </c>
      <c r="CX24" s="109">
        <v>17008439.379999999</v>
      </c>
      <c r="CY24" s="109">
        <v>6096037.9000000004</v>
      </c>
      <c r="CZ24" s="109">
        <v>14108010.5</v>
      </c>
      <c r="DA24" s="109">
        <v>4885545</v>
      </c>
      <c r="DB24" s="109">
        <v>4936056.84</v>
      </c>
      <c r="DC24" s="109">
        <v>44855214.810000002</v>
      </c>
      <c r="DD24" s="109">
        <v>79222533</v>
      </c>
      <c r="DE24" s="109">
        <v>13732974.68</v>
      </c>
      <c r="DF24" s="109">
        <v>11614794.67</v>
      </c>
      <c r="DG24" s="109">
        <v>27620961.669999998</v>
      </c>
      <c r="DH24" s="109">
        <v>25448999.02</v>
      </c>
      <c r="DI24" s="109">
        <v>26249515</v>
      </c>
      <c r="DJ24" s="109">
        <v>28854995.649999999</v>
      </c>
      <c r="DK24" s="109">
        <v>9338183.3500000015</v>
      </c>
      <c r="DL24" s="109">
        <v>167075612</v>
      </c>
      <c r="DM24" s="109">
        <v>12942006.83</v>
      </c>
      <c r="DN24" s="109">
        <v>14262902.32</v>
      </c>
      <c r="DO24" s="109">
        <v>6828942.4500000002</v>
      </c>
      <c r="DP24" s="109">
        <v>14285089.710000001</v>
      </c>
      <c r="DQ24" s="109">
        <v>11876378.48</v>
      </c>
      <c r="DR24" s="109">
        <v>13515876.6</v>
      </c>
      <c r="DS24" s="109">
        <v>8815831.4900000002</v>
      </c>
      <c r="DT24" s="109">
        <v>18379376.990000002</v>
      </c>
      <c r="DU24" s="109">
        <v>92370628.060000002</v>
      </c>
      <c r="DV24" s="109">
        <v>13721077.199999999</v>
      </c>
      <c r="DW24" s="109">
        <v>34267867.950000003</v>
      </c>
      <c r="DX24" s="109">
        <v>46090892.130000003</v>
      </c>
      <c r="DY24" s="109">
        <v>13891940.439999999</v>
      </c>
      <c r="DZ24" s="109">
        <v>28458241.529999997</v>
      </c>
      <c r="EA24" s="109">
        <v>18281370.109999999</v>
      </c>
      <c r="EB24" s="109">
        <v>5841702.6099999994</v>
      </c>
      <c r="EC24" s="109">
        <v>10896562.450000001</v>
      </c>
      <c r="ED24" s="109">
        <v>12024051.66</v>
      </c>
      <c r="EE24" s="109">
        <v>17114656.119999997</v>
      </c>
      <c r="EF24" s="109">
        <v>33771093.620000005</v>
      </c>
      <c r="EG24" s="109">
        <v>41834230.280000001</v>
      </c>
      <c r="EH24" s="109">
        <v>9790048.5800000001</v>
      </c>
      <c r="EI24" s="109">
        <v>11577324.5</v>
      </c>
      <c r="EJ24" s="109">
        <v>7983219.8399999999</v>
      </c>
      <c r="EK24" s="109">
        <v>13238296.059999999</v>
      </c>
      <c r="EL24" s="109">
        <v>16285786.709999999</v>
      </c>
      <c r="EM24" s="109">
        <v>5948896</v>
      </c>
      <c r="EN24" s="109">
        <v>9177415.3599999994</v>
      </c>
      <c r="EO24" s="109">
        <v>105122379.86</v>
      </c>
      <c r="EP24" s="109">
        <v>9496362.6199999992</v>
      </c>
      <c r="EQ24" s="109">
        <v>8787692.2999999989</v>
      </c>
      <c r="ER24" s="109">
        <v>10103904.539999999</v>
      </c>
      <c r="ES24" s="109">
        <v>6438097.5</v>
      </c>
      <c r="ET24" s="109">
        <v>6471096.2799999993</v>
      </c>
      <c r="EU24" s="109">
        <v>13100806.950000001</v>
      </c>
      <c r="EV24" s="109">
        <v>9582520.9199999999</v>
      </c>
      <c r="EW24" s="109">
        <v>8871253.6400000006</v>
      </c>
      <c r="EX24" s="109">
        <v>71344924.099999994</v>
      </c>
      <c r="EY24" s="109">
        <v>4443540.51</v>
      </c>
      <c r="EZ24" s="109">
        <v>9255438.8300000001</v>
      </c>
      <c r="FA24" s="109">
        <v>10845184</v>
      </c>
      <c r="FB24" s="109">
        <v>17558463.48</v>
      </c>
      <c r="FC24" s="109">
        <v>14069094.970000001</v>
      </c>
      <c r="FD24" s="109">
        <v>11368587.5</v>
      </c>
      <c r="FE24" s="109">
        <v>11447055.33</v>
      </c>
      <c r="FF24" s="109">
        <v>8524966.9499999993</v>
      </c>
      <c r="FG24" s="109">
        <v>7238801.2300000004</v>
      </c>
      <c r="FH24" s="109">
        <v>8536135.4199999999</v>
      </c>
      <c r="FI24" s="109">
        <v>6857912.6399999997</v>
      </c>
      <c r="FJ24" s="109">
        <v>40344454.999999993</v>
      </c>
      <c r="FK24" s="109">
        <v>6033495</v>
      </c>
      <c r="FL24" s="109">
        <v>5879376.1500000004</v>
      </c>
      <c r="FM24" s="109">
        <v>4776064.43</v>
      </c>
      <c r="FN24" s="109">
        <v>11138108.68</v>
      </c>
      <c r="FO24" s="109">
        <v>9817064.1599999983</v>
      </c>
      <c r="FP24" s="109">
        <v>4965925</v>
      </c>
      <c r="FQ24" s="109">
        <v>2955628.2899999996</v>
      </c>
      <c r="FR24" s="109">
        <v>138268560</v>
      </c>
      <c r="FS24" s="109">
        <v>12295211</v>
      </c>
      <c r="FT24" s="109">
        <v>12883864</v>
      </c>
      <c r="FU24" s="109">
        <v>12559556.51</v>
      </c>
      <c r="FV24" s="109">
        <v>18624920</v>
      </c>
      <c r="FW24" s="109">
        <v>10326254.370000001</v>
      </c>
      <c r="FX24" s="109">
        <v>19497808.960000001</v>
      </c>
      <c r="FY24" s="109">
        <v>12322661</v>
      </c>
      <c r="FZ24" s="109">
        <v>11583189.810000001</v>
      </c>
      <c r="GA24" s="109">
        <v>9741827.4100000001</v>
      </c>
      <c r="GB24" s="109">
        <v>17433459.600000001</v>
      </c>
      <c r="GC24" s="109">
        <v>9674281.9600000009</v>
      </c>
      <c r="GD24" s="109">
        <v>7587597.8900000006</v>
      </c>
      <c r="GE24" s="109">
        <v>4974771</v>
      </c>
      <c r="GF24" s="109">
        <v>68682675.870000005</v>
      </c>
      <c r="GG24" s="109">
        <v>7101711.6699999999</v>
      </c>
      <c r="GH24" s="109">
        <v>6777635.3500000006</v>
      </c>
      <c r="GI24" s="109">
        <v>15370293.890000002</v>
      </c>
      <c r="GJ24" s="109">
        <v>10959022.449999999</v>
      </c>
      <c r="GK24" s="109">
        <v>8982974.4000000004</v>
      </c>
      <c r="GL24" s="109">
        <v>8753763.6899999995</v>
      </c>
      <c r="GM24" s="109">
        <v>17875778.18</v>
      </c>
      <c r="GN24" s="109">
        <v>6375436.6399999997</v>
      </c>
      <c r="GO24" s="109">
        <v>5145183.080000001</v>
      </c>
      <c r="GP24" s="109">
        <v>4147835.82</v>
      </c>
      <c r="GQ24" s="109">
        <v>2830771.5</v>
      </c>
      <c r="GR24" s="109">
        <v>31430242.210000001</v>
      </c>
      <c r="GS24" s="109">
        <v>13926616</v>
      </c>
      <c r="GT24" s="109">
        <v>9109082</v>
      </c>
      <c r="GU24" s="109">
        <v>15434835</v>
      </c>
      <c r="GV24" s="109">
        <v>4149840.01</v>
      </c>
      <c r="GW24" s="109">
        <v>12756372.960000001</v>
      </c>
      <c r="GX24" s="109">
        <v>12237346.060000001</v>
      </c>
      <c r="GY24" s="109">
        <v>6220435.5</v>
      </c>
      <c r="GZ24" s="109">
        <v>33284426.690000001</v>
      </c>
      <c r="HA24" s="109">
        <v>3101570.17</v>
      </c>
      <c r="HB24" s="109">
        <v>8742275.3099999987</v>
      </c>
      <c r="HC24" s="109">
        <v>6246805.7300000004</v>
      </c>
      <c r="HD24" s="109">
        <v>100139188.25</v>
      </c>
      <c r="HE24" s="109">
        <v>15177582.4</v>
      </c>
      <c r="HF24" s="109">
        <v>24852309.740000002</v>
      </c>
      <c r="HG24" s="109">
        <v>17270759.469999999</v>
      </c>
      <c r="HH24" s="109">
        <v>14730070.550000001</v>
      </c>
      <c r="HI24" s="109">
        <v>27076418.32</v>
      </c>
      <c r="HJ24" s="109">
        <v>3692300</v>
      </c>
      <c r="HK24" s="109">
        <v>13595404.449999999</v>
      </c>
      <c r="HL24" s="109">
        <v>82540046.080000013</v>
      </c>
      <c r="HM24" s="109">
        <v>13845197.620000001</v>
      </c>
      <c r="HN24" s="109">
        <v>15055128.59</v>
      </c>
      <c r="HO24" s="109">
        <v>9269884.3699999992</v>
      </c>
      <c r="HP24" s="109">
        <v>6726750.9299999997</v>
      </c>
      <c r="HQ24" s="109">
        <v>8096341.5599999996</v>
      </c>
      <c r="HR24" s="109">
        <v>9531227.5000000019</v>
      </c>
      <c r="HS24" s="109">
        <v>9392842.4199999999</v>
      </c>
      <c r="HT24" s="109">
        <v>85452647.689999998</v>
      </c>
      <c r="HU24" s="109">
        <v>24140422.850000001</v>
      </c>
      <c r="HV24" s="109">
        <v>6815525.5</v>
      </c>
      <c r="HW24" s="109">
        <v>5039898.87</v>
      </c>
      <c r="HX24" s="109">
        <v>6718566.8300000001</v>
      </c>
      <c r="HY24" s="109">
        <v>3397801</v>
      </c>
      <c r="HZ24" s="109">
        <v>14158236.140000001</v>
      </c>
      <c r="IA24" s="109">
        <v>6284711.4399999995</v>
      </c>
      <c r="IB24" s="109">
        <v>5553088.3700000001</v>
      </c>
      <c r="IC24" s="109">
        <v>6707355</v>
      </c>
      <c r="ID24" s="109">
        <v>6859262.4000000004</v>
      </c>
      <c r="IE24" s="109">
        <v>11682967.970000001</v>
      </c>
      <c r="IF24" s="109">
        <v>3478466</v>
      </c>
      <c r="IG24" s="109">
        <v>10442375</v>
      </c>
      <c r="IH24" s="109">
        <v>4968495.4000000004</v>
      </c>
      <c r="II24" s="109">
        <v>4685999.28</v>
      </c>
      <c r="IJ24" s="109">
        <v>64967134.179999992</v>
      </c>
      <c r="IK24" s="109">
        <v>25291776.899999999</v>
      </c>
      <c r="IL24" s="109">
        <v>11706605.710000001</v>
      </c>
      <c r="IM24" s="109">
        <v>11456276.289999999</v>
      </c>
      <c r="IN24" s="109">
        <v>28375116.73</v>
      </c>
      <c r="IO24" s="109">
        <v>10603615.699999999</v>
      </c>
      <c r="IP24" s="109">
        <v>9151789.2200000007</v>
      </c>
      <c r="IQ24" s="109">
        <v>6398856</v>
      </c>
      <c r="IR24" s="109">
        <v>6447949.3499999996</v>
      </c>
      <c r="IS24" s="109">
        <v>5660020</v>
      </c>
      <c r="IT24" s="109">
        <v>6963157.8899999997</v>
      </c>
      <c r="IU24" s="109">
        <v>97845137.210000008</v>
      </c>
      <c r="IV24" s="109">
        <v>39473421.699999996</v>
      </c>
      <c r="IW24" s="109">
        <v>13886242.41</v>
      </c>
      <c r="IX24" s="109">
        <v>9660459</v>
      </c>
      <c r="IY24" s="109">
        <v>6828442.2299999995</v>
      </c>
      <c r="IZ24" s="109">
        <v>4880245</v>
      </c>
      <c r="JA24" s="109">
        <v>8120861.6600000001</v>
      </c>
      <c r="JB24" s="109">
        <v>5056626.1399999997</v>
      </c>
      <c r="JC24" s="109">
        <v>6164980</v>
      </c>
      <c r="JD24" s="109">
        <v>10088543</v>
      </c>
      <c r="JE24" s="109">
        <v>13840296</v>
      </c>
      <c r="JF24" s="109">
        <v>8500707</v>
      </c>
      <c r="JG24" s="109">
        <v>38735747</v>
      </c>
      <c r="JH24" s="109">
        <v>22337975.5</v>
      </c>
      <c r="JI24" s="109">
        <v>4482906.63</v>
      </c>
      <c r="JJ24" s="109">
        <v>3162130.04</v>
      </c>
      <c r="JK24" s="109">
        <v>4794905.16</v>
      </c>
      <c r="JL24" s="109">
        <v>3654682.3499999996</v>
      </c>
      <c r="JM24" s="109">
        <v>44400029.649999999</v>
      </c>
      <c r="JN24" s="109">
        <v>5979382.3799999999</v>
      </c>
      <c r="JO24" s="109">
        <v>7501616.7200000007</v>
      </c>
      <c r="JP24" s="109">
        <v>8862735.9299999997</v>
      </c>
      <c r="JQ24" s="109">
        <v>6279653.6699999999</v>
      </c>
      <c r="JR24" s="109">
        <v>14505914.719999999</v>
      </c>
      <c r="JS24" s="109">
        <v>4161575</v>
      </c>
      <c r="JT24" s="109">
        <v>82587496</v>
      </c>
      <c r="JU24" s="109">
        <v>36577801.350000001</v>
      </c>
      <c r="JV24" s="109">
        <v>8721851.8599999994</v>
      </c>
      <c r="JW24" s="109">
        <v>6309082</v>
      </c>
      <c r="JX24" s="109">
        <v>11412248</v>
      </c>
      <c r="JY24" s="109">
        <v>4089480</v>
      </c>
      <c r="JZ24" s="109">
        <v>20025844.5</v>
      </c>
      <c r="KA24" s="109">
        <v>14565507.34</v>
      </c>
      <c r="KB24" s="109">
        <v>8474265</v>
      </c>
      <c r="KC24" s="109">
        <v>9945602.5</v>
      </c>
      <c r="KD24" s="109">
        <v>8461121.3000000007</v>
      </c>
      <c r="KE24" s="109">
        <v>7904740.29</v>
      </c>
      <c r="KF24" s="109">
        <v>7216603.0700000003</v>
      </c>
      <c r="KG24" s="109">
        <v>4087789</v>
      </c>
      <c r="KH24" s="109">
        <v>6313451.6499999994</v>
      </c>
      <c r="KI24" s="109">
        <v>5429256</v>
      </c>
      <c r="KJ24" s="109">
        <v>138714736.16</v>
      </c>
      <c r="KK24" s="109">
        <v>21277300.25</v>
      </c>
      <c r="KL24" s="109">
        <v>9585818.790000001</v>
      </c>
      <c r="KM24" s="109">
        <v>14389735.34</v>
      </c>
      <c r="KN24" s="109">
        <v>14352225.16</v>
      </c>
      <c r="KO24" s="109">
        <v>9828532.2300000004</v>
      </c>
      <c r="KP24" s="109">
        <v>30298907.030000001</v>
      </c>
      <c r="KQ24" s="109">
        <v>6982767.75</v>
      </c>
      <c r="KR24" s="109">
        <v>7979425</v>
      </c>
      <c r="KS24" s="109">
        <v>46715212.159999996</v>
      </c>
      <c r="KT24" s="109">
        <v>12257970</v>
      </c>
      <c r="KU24" s="109">
        <v>14480475.59</v>
      </c>
      <c r="KV24" s="109">
        <v>25210857</v>
      </c>
      <c r="KW24" s="109">
        <v>7962859</v>
      </c>
      <c r="KX24" s="109">
        <v>22202302.93</v>
      </c>
      <c r="KY24" s="109">
        <v>75932916.829999998</v>
      </c>
      <c r="KZ24" s="109">
        <v>15120986</v>
      </c>
      <c r="LA24" s="109">
        <v>62557063.280000001</v>
      </c>
      <c r="LB24" s="109">
        <v>10246352.24</v>
      </c>
      <c r="LC24" s="109">
        <v>6828277.5</v>
      </c>
      <c r="LD24" s="109">
        <v>20016479.259999998</v>
      </c>
      <c r="LE24" s="109">
        <v>17501504.670000002</v>
      </c>
      <c r="LF24" s="109">
        <v>9567398.6799999997</v>
      </c>
      <c r="LG24" s="109">
        <v>8541388.3800000008</v>
      </c>
      <c r="LH24" s="109">
        <v>8185269.3200000003</v>
      </c>
      <c r="LI24" s="109">
        <v>145177585.90000001</v>
      </c>
      <c r="LJ24" s="109">
        <v>30936353.009999998</v>
      </c>
      <c r="LK24" s="109">
        <v>43184595.390000001</v>
      </c>
      <c r="LL24" s="109">
        <v>33609182.879999995</v>
      </c>
      <c r="LM24" s="109">
        <v>14945289.939999999</v>
      </c>
      <c r="LN24" s="109">
        <v>9398471.3100000005</v>
      </c>
      <c r="LO24" s="109">
        <v>5533155</v>
      </c>
      <c r="LP24" s="109">
        <v>10631400.629999999</v>
      </c>
      <c r="LQ24" s="109">
        <v>5895074</v>
      </c>
      <c r="LR24" s="109">
        <v>12697803</v>
      </c>
      <c r="LS24" s="109">
        <v>6372566.9800000004</v>
      </c>
      <c r="LT24" s="109">
        <v>40642635.960000001</v>
      </c>
      <c r="LU24" s="109">
        <v>8309296.0499999998</v>
      </c>
      <c r="LV24" s="109">
        <v>4933242</v>
      </c>
      <c r="LW24" s="109">
        <v>165367146.07999998</v>
      </c>
      <c r="LX24" s="109">
        <v>46745494.859999999</v>
      </c>
      <c r="LY24" s="109">
        <v>108652471.75</v>
      </c>
      <c r="LZ24" s="109">
        <v>35650859.299999997</v>
      </c>
      <c r="MA24" s="109">
        <v>18792719.239999998</v>
      </c>
      <c r="MB24" s="109">
        <v>19157269.130000003</v>
      </c>
      <c r="MC24" s="109">
        <v>14210990.889999999</v>
      </c>
      <c r="MD24" s="109">
        <v>12355889.35</v>
      </c>
      <c r="ME24" s="109">
        <v>10211002</v>
      </c>
      <c r="MF24" s="109">
        <v>13335959</v>
      </c>
      <c r="MG24" s="109">
        <v>32491609.400000002</v>
      </c>
      <c r="MH24" s="109">
        <v>10114393.9</v>
      </c>
      <c r="MI24" s="109">
        <v>132463597.52</v>
      </c>
      <c r="MJ24" s="109">
        <v>8641580.7899999991</v>
      </c>
      <c r="MK24" s="109">
        <v>5390146.6200000001</v>
      </c>
      <c r="ML24" s="109">
        <v>5374866.6799999997</v>
      </c>
      <c r="MM24" s="109">
        <v>5219369.55</v>
      </c>
      <c r="MN24" s="109">
        <v>9999920.6699999999</v>
      </c>
      <c r="MO24" s="109">
        <v>9470762.8999999985</v>
      </c>
      <c r="MP24" s="109">
        <v>8761309.0399999991</v>
      </c>
      <c r="MQ24" s="109">
        <v>11104480.68</v>
      </c>
      <c r="MR24" s="109">
        <v>7639916.2999999998</v>
      </c>
      <c r="MS24" s="109">
        <v>6588227.0599999996</v>
      </c>
      <c r="MT24" s="109">
        <v>5896763</v>
      </c>
      <c r="MU24" s="109">
        <v>87745335.850000009</v>
      </c>
      <c r="MV24" s="109">
        <v>10970001</v>
      </c>
      <c r="MW24" s="109">
        <v>8745197.9100000001</v>
      </c>
      <c r="MX24" s="109">
        <v>16854066</v>
      </c>
      <c r="MY24" s="109">
        <v>15930072.15</v>
      </c>
      <c r="MZ24" s="109">
        <v>9408434.5</v>
      </c>
      <c r="NA24" s="109">
        <v>25774884.449999999</v>
      </c>
      <c r="NB24" s="109">
        <v>15085950</v>
      </c>
      <c r="NC24" s="109">
        <v>13637478</v>
      </c>
      <c r="ND24" s="109">
        <v>4139989.18</v>
      </c>
      <c r="NE24" s="109">
        <v>3391970</v>
      </c>
      <c r="NF24" s="109">
        <v>191091879.19999999</v>
      </c>
      <c r="NG24" s="109">
        <v>35317247.379999995</v>
      </c>
      <c r="NH24" s="109">
        <v>5035425.18</v>
      </c>
      <c r="NI24" s="109">
        <v>76667377.379999995</v>
      </c>
      <c r="NJ24" s="109">
        <v>6192229.8500000006</v>
      </c>
      <c r="NK24" s="109">
        <v>24733283.740000002</v>
      </c>
      <c r="NL24" s="109">
        <v>46009312.729999997</v>
      </c>
      <c r="NM24" s="109">
        <v>35622330.840000004</v>
      </c>
      <c r="NN24" s="109">
        <v>2353874.7999999998</v>
      </c>
      <c r="NO24" s="109">
        <v>11622431.489999998</v>
      </c>
      <c r="NP24" s="109">
        <v>8077937.2200000007</v>
      </c>
      <c r="NQ24" s="109">
        <v>9076498</v>
      </c>
      <c r="NR24" s="109">
        <v>47292124.170000002</v>
      </c>
      <c r="NS24" s="109">
        <v>6728745.8300000001</v>
      </c>
      <c r="NT24" s="109">
        <v>8691193.5299999993</v>
      </c>
      <c r="NU24" s="109">
        <v>7027783</v>
      </c>
      <c r="NV24" s="109">
        <v>8558904.0700000003</v>
      </c>
      <c r="NW24" s="109">
        <v>2358669</v>
      </c>
      <c r="NX24" s="109">
        <v>6242887.1600000001</v>
      </c>
      <c r="NY24" s="109">
        <v>68075464.510000005</v>
      </c>
      <c r="NZ24" s="109">
        <v>37226080.950000003</v>
      </c>
      <c r="OA24" s="109">
        <v>5187300.24</v>
      </c>
      <c r="OB24" s="109">
        <v>3845932.31</v>
      </c>
      <c r="OC24" s="109">
        <v>6492145.1500000004</v>
      </c>
      <c r="OD24" s="109">
        <v>13556694.6</v>
      </c>
      <c r="OE24" s="109">
        <v>4288455.87</v>
      </c>
      <c r="OF24" s="109">
        <v>87716988.970000014</v>
      </c>
      <c r="OG24" s="109">
        <v>21643162.870000001</v>
      </c>
      <c r="OH24" s="109">
        <v>12652242.41</v>
      </c>
      <c r="OI24" s="109">
        <v>34915388.010000005</v>
      </c>
      <c r="OJ24" s="109">
        <v>9488006.9199999999</v>
      </c>
      <c r="OK24" s="109">
        <v>12535943.640000001</v>
      </c>
      <c r="OL24" s="109">
        <v>22324801</v>
      </c>
      <c r="OM24" s="109">
        <v>4677542.46</v>
      </c>
      <c r="ON24" s="109">
        <v>6645756.5</v>
      </c>
      <c r="OO24" s="109">
        <v>101107328.30000001</v>
      </c>
      <c r="OP24" s="109">
        <v>28154795.100000001</v>
      </c>
      <c r="OQ24" s="109">
        <v>35190257.260000005</v>
      </c>
      <c r="OR24" s="109">
        <v>23075656.050000001</v>
      </c>
      <c r="OS24" s="109">
        <v>13413311.250000002</v>
      </c>
      <c r="OT24" s="109">
        <v>9678941.8199999984</v>
      </c>
      <c r="OU24" s="109">
        <v>77450904.010000005</v>
      </c>
      <c r="OV24" s="109">
        <v>7637104.1100000003</v>
      </c>
      <c r="OW24" s="109">
        <v>7970215</v>
      </c>
      <c r="OX24" s="109">
        <v>14492164.649999999</v>
      </c>
      <c r="OY24" s="109">
        <v>13152870.99</v>
      </c>
      <c r="OZ24" s="109">
        <v>32812272.670000002</v>
      </c>
      <c r="PA24" s="109">
        <v>7166858.4500000002</v>
      </c>
      <c r="PB24" s="109">
        <v>6299950.0499999998</v>
      </c>
      <c r="PC24" s="109">
        <v>6518224.3100000005</v>
      </c>
      <c r="PD24" s="109">
        <v>75258508.969999999</v>
      </c>
      <c r="PE24" s="109">
        <v>9038159.7100000009</v>
      </c>
      <c r="PF24" s="109">
        <v>17899429.240000002</v>
      </c>
      <c r="PG24" s="109">
        <v>3290100.73</v>
      </c>
      <c r="PH24" s="109">
        <v>11521962</v>
      </c>
      <c r="PI24" s="109">
        <v>24227306.73</v>
      </c>
      <c r="PJ24" s="109">
        <v>7139255.0700000003</v>
      </c>
      <c r="PK24" s="109">
        <v>7337931</v>
      </c>
      <c r="PL24" s="109">
        <v>13088760.76</v>
      </c>
      <c r="PM24" s="109">
        <v>9428284</v>
      </c>
      <c r="PN24" s="109">
        <v>10352569.48</v>
      </c>
      <c r="PO24" s="109">
        <v>21641818.350000001</v>
      </c>
      <c r="PP24" s="109">
        <v>5325672.9400000004</v>
      </c>
      <c r="PQ24" s="109">
        <v>34984446.289999999</v>
      </c>
      <c r="PR24" s="109">
        <v>8783791.629999999</v>
      </c>
      <c r="PS24" s="109">
        <v>5073953</v>
      </c>
      <c r="PT24" s="109">
        <v>4241379.4800000004</v>
      </c>
      <c r="PU24" s="109">
        <v>7557497.7400000002</v>
      </c>
      <c r="PV24" s="109">
        <v>297592680.57999998</v>
      </c>
      <c r="PW24" s="109">
        <v>14059532.25</v>
      </c>
      <c r="PX24" s="109">
        <v>7658120.9000000004</v>
      </c>
      <c r="PY24" s="109">
        <v>12633635.550000001</v>
      </c>
      <c r="PZ24" s="109">
        <v>77616934.75</v>
      </c>
      <c r="QA24" s="109">
        <v>17280853.190000001</v>
      </c>
      <c r="QB24" s="109">
        <v>22757855</v>
      </c>
      <c r="QC24" s="109">
        <v>10154351.25</v>
      </c>
      <c r="QD24" s="109">
        <v>24432350.75</v>
      </c>
      <c r="QE24" s="109">
        <v>6004073</v>
      </c>
      <c r="QF24" s="109">
        <v>19231455.98</v>
      </c>
      <c r="QG24" s="109">
        <v>9735760</v>
      </c>
      <c r="QH24" s="109">
        <v>9523626.9699999988</v>
      </c>
      <c r="QI24" s="109">
        <v>11917703</v>
      </c>
      <c r="QJ24" s="109">
        <v>11622917</v>
      </c>
      <c r="QK24" s="109">
        <v>9918642</v>
      </c>
      <c r="QL24" s="109">
        <v>11673510.899999999</v>
      </c>
      <c r="QM24" s="109">
        <v>8980471.6099999994</v>
      </c>
      <c r="QN24" s="109">
        <v>8110803</v>
      </c>
      <c r="QO24" s="109">
        <v>35534105.68</v>
      </c>
      <c r="QP24" s="109">
        <v>29127126.870000001</v>
      </c>
      <c r="QQ24" s="109">
        <v>6685149.6000000006</v>
      </c>
      <c r="QR24" s="109">
        <v>2975477</v>
      </c>
      <c r="QS24" s="109">
        <v>4153845.92</v>
      </c>
      <c r="QT24" s="109">
        <v>3088686.85</v>
      </c>
      <c r="QU24" s="109">
        <v>3332690</v>
      </c>
      <c r="QV24" s="109">
        <v>109051314.34999999</v>
      </c>
      <c r="QW24" s="109">
        <v>7051109</v>
      </c>
      <c r="QX24" s="109">
        <v>18168614.719999999</v>
      </c>
      <c r="QY24" s="109">
        <v>8794762</v>
      </c>
      <c r="QZ24" s="109">
        <v>9503579.3299999982</v>
      </c>
      <c r="RA24" s="109">
        <v>22944587.600000001</v>
      </c>
      <c r="RB24" s="109">
        <v>10411180.15</v>
      </c>
      <c r="RC24" s="109">
        <v>17182945.009999998</v>
      </c>
      <c r="RD24" s="109">
        <v>16910870</v>
      </c>
      <c r="RE24" s="109">
        <v>5472867.5</v>
      </c>
      <c r="RF24" s="109">
        <v>6097971</v>
      </c>
      <c r="RG24" s="109">
        <v>7132142.6200000001</v>
      </c>
      <c r="RH24" s="109">
        <v>6851787.6100000003</v>
      </c>
      <c r="RI24" s="109">
        <v>169362141.18000001</v>
      </c>
      <c r="RJ24" s="109">
        <v>21581171.530000001</v>
      </c>
      <c r="RK24" s="109">
        <v>7883860</v>
      </c>
      <c r="RL24" s="109">
        <v>12693185</v>
      </c>
      <c r="RM24" s="109">
        <v>11090918.67</v>
      </c>
      <c r="RN24" s="109">
        <v>13160654.940000001</v>
      </c>
      <c r="RO24" s="109">
        <v>28920586</v>
      </c>
      <c r="RP24" s="109">
        <v>7335672.2999999998</v>
      </c>
      <c r="RQ24" s="109">
        <v>10934688.73</v>
      </c>
      <c r="RR24" s="109">
        <v>18777058.48</v>
      </c>
      <c r="RS24" s="109">
        <v>21382973.670000002</v>
      </c>
      <c r="RT24" s="109">
        <v>5679898.0499999998</v>
      </c>
      <c r="RU24" s="109">
        <v>5315870</v>
      </c>
      <c r="RV24" s="109">
        <v>9278890.5</v>
      </c>
      <c r="RW24" s="109">
        <v>6205027.5600000005</v>
      </c>
      <c r="RX24" s="109">
        <v>7035190</v>
      </c>
      <c r="RY24" s="109">
        <v>6071960</v>
      </c>
      <c r="RZ24" s="109">
        <v>3651880</v>
      </c>
      <c r="SA24" s="109">
        <v>4167050.5</v>
      </c>
      <c r="SB24" s="109">
        <v>5836575</v>
      </c>
      <c r="SC24" s="109">
        <v>68386150.420000002</v>
      </c>
      <c r="SD24" s="109">
        <v>11168480</v>
      </c>
      <c r="SE24" s="109">
        <v>10582641.279999999</v>
      </c>
      <c r="SF24" s="109">
        <v>7927898</v>
      </c>
      <c r="SG24" s="109">
        <v>7612305.4900000002</v>
      </c>
      <c r="SH24" s="109">
        <v>9537776.5199999996</v>
      </c>
      <c r="SI24" s="109">
        <v>7800522.5</v>
      </c>
      <c r="SJ24" s="109">
        <v>15594257.23</v>
      </c>
      <c r="SK24" s="109">
        <v>10467379.82</v>
      </c>
      <c r="SL24" s="109">
        <v>12277166.6</v>
      </c>
      <c r="SM24" s="109">
        <v>15581192</v>
      </c>
      <c r="SN24" s="109">
        <v>3224530</v>
      </c>
      <c r="SO24" s="109">
        <v>48606542.199999996</v>
      </c>
      <c r="SP24" s="109">
        <v>9693233</v>
      </c>
      <c r="SQ24" s="109">
        <v>10369625.24</v>
      </c>
      <c r="SR24" s="109">
        <v>13423689.210000001</v>
      </c>
      <c r="SS24" s="109">
        <v>10942302.449999999</v>
      </c>
      <c r="ST24" s="109">
        <v>7773937</v>
      </c>
      <c r="SU24" s="109">
        <v>9244345</v>
      </c>
      <c r="SV24" s="109">
        <v>5822013</v>
      </c>
      <c r="SW24" s="109">
        <v>69332798.870000005</v>
      </c>
      <c r="SX24" s="109">
        <v>7140584.3499999996</v>
      </c>
      <c r="SY24" s="109">
        <v>18750713.259999998</v>
      </c>
      <c r="SZ24" s="109">
        <v>11091122.699999999</v>
      </c>
      <c r="TA24" s="109">
        <v>5806617</v>
      </c>
      <c r="TB24" s="109">
        <v>6710836.4000000004</v>
      </c>
      <c r="TC24" s="109">
        <v>6955071.1900000004</v>
      </c>
      <c r="TD24" s="109">
        <v>23280283.359999999</v>
      </c>
      <c r="TE24" s="109">
        <v>4443223.2300000004</v>
      </c>
      <c r="TF24" s="109">
        <v>7630956</v>
      </c>
      <c r="TG24" s="109">
        <v>9296617.3100000005</v>
      </c>
      <c r="TH24" s="109">
        <v>16056820.289999999</v>
      </c>
      <c r="TI24" s="109">
        <v>7657305</v>
      </c>
      <c r="TJ24" s="109">
        <v>5996758.8799999999</v>
      </c>
      <c r="TK24" s="109">
        <v>152202949.33000001</v>
      </c>
      <c r="TL24" s="109">
        <v>9530248.9000000004</v>
      </c>
      <c r="TM24" s="109">
        <v>8737009</v>
      </c>
      <c r="TN24" s="109">
        <v>18346902.489999998</v>
      </c>
      <c r="TO24" s="109">
        <v>16683568.709999999</v>
      </c>
      <c r="TP24" s="109">
        <v>11535388</v>
      </c>
      <c r="TQ24" s="109">
        <v>5482655.3300000001</v>
      </c>
      <c r="TR24" s="109">
        <v>40842069.700000003</v>
      </c>
      <c r="TS24" s="109">
        <v>11118601</v>
      </c>
      <c r="TT24" s="109">
        <v>24166350.299999997</v>
      </c>
      <c r="TU24" s="109">
        <v>17514889.98</v>
      </c>
      <c r="TV24" s="109">
        <v>10722592.469999999</v>
      </c>
      <c r="TW24" s="109">
        <v>7210550.5700000003</v>
      </c>
      <c r="TX24" s="109">
        <v>10798733.25</v>
      </c>
      <c r="TY24" s="109">
        <v>10969999.550000001</v>
      </c>
      <c r="TZ24" s="109">
        <v>10860461</v>
      </c>
      <c r="UA24" s="109">
        <v>35290970.369999997</v>
      </c>
      <c r="UB24" s="109">
        <v>9234877.2400000002</v>
      </c>
      <c r="UC24" s="109">
        <v>57901756.18</v>
      </c>
      <c r="UD24" s="109">
        <v>17627327.300000001</v>
      </c>
      <c r="UE24" s="109">
        <v>6868810.4900000002</v>
      </c>
      <c r="UF24" s="109">
        <v>11312114.280000001</v>
      </c>
      <c r="UG24" s="109">
        <v>51560872</v>
      </c>
      <c r="UH24" s="109">
        <v>7673771.8799999999</v>
      </c>
      <c r="UI24" s="109">
        <v>5614868</v>
      </c>
      <c r="UJ24" s="109">
        <v>8248327.9699999997</v>
      </c>
      <c r="UK24" s="109">
        <v>8744899.7599999998</v>
      </c>
      <c r="UL24" s="109">
        <v>42649781</v>
      </c>
      <c r="UM24" s="109">
        <v>11946287.5</v>
      </c>
      <c r="UN24" s="109">
        <v>8671290</v>
      </c>
      <c r="UO24" s="109">
        <v>14992657.649999999</v>
      </c>
      <c r="UP24" s="109">
        <v>10062093.83</v>
      </c>
      <c r="UQ24" s="109">
        <v>10054384.68</v>
      </c>
      <c r="UR24" s="109">
        <v>189260274</v>
      </c>
      <c r="US24" s="109">
        <v>13768664.350000001</v>
      </c>
      <c r="UT24" s="109">
        <v>15322893.48</v>
      </c>
      <c r="UU24" s="109">
        <v>37964675.960000001</v>
      </c>
      <c r="UV24" s="109">
        <v>4322339.0600000005</v>
      </c>
      <c r="UW24" s="109">
        <v>9524838</v>
      </c>
      <c r="UX24" s="109">
        <v>25068690.82</v>
      </c>
      <c r="UY24" s="109">
        <v>7589573</v>
      </c>
      <c r="UZ24" s="109">
        <v>8920226</v>
      </c>
      <c r="VA24" s="109">
        <v>9897490.6500000004</v>
      </c>
      <c r="VB24" s="109">
        <v>11826231.949999999</v>
      </c>
      <c r="VC24" s="109">
        <v>25684722.68</v>
      </c>
      <c r="VD24" s="109">
        <v>12145782.440000001</v>
      </c>
      <c r="VE24" s="109">
        <v>25508098.759999998</v>
      </c>
      <c r="VF24" s="109">
        <v>7858554.1300000008</v>
      </c>
      <c r="VG24" s="109">
        <v>7853655.2000000002</v>
      </c>
      <c r="VH24" s="109">
        <v>9393174</v>
      </c>
      <c r="VI24" s="109">
        <v>7266986.5599999996</v>
      </c>
      <c r="VJ24" s="109">
        <v>30084383.369999997</v>
      </c>
      <c r="VK24" s="109">
        <v>6529035.5</v>
      </c>
      <c r="VL24" s="109">
        <v>6869206.6600000001</v>
      </c>
      <c r="VM24" s="109">
        <v>3472427</v>
      </c>
      <c r="VN24" s="109">
        <v>81837037.11999999</v>
      </c>
      <c r="VO24" s="109">
        <v>9365032</v>
      </c>
      <c r="VP24" s="109">
        <v>8229455.3200000003</v>
      </c>
      <c r="VQ24" s="109">
        <v>13287279.579999998</v>
      </c>
      <c r="VR24" s="109">
        <v>18073945.689999998</v>
      </c>
      <c r="VS24" s="109">
        <v>12433099</v>
      </c>
      <c r="VT24" s="109">
        <v>12648054</v>
      </c>
      <c r="VU24" s="109">
        <v>8252811.7400000002</v>
      </c>
      <c r="VV24" s="109">
        <v>11047031.800000001</v>
      </c>
      <c r="VW24" s="109">
        <v>37049399.5</v>
      </c>
      <c r="VX24" s="109">
        <v>9488920</v>
      </c>
      <c r="VY24" s="109">
        <v>15125620.5</v>
      </c>
      <c r="VZ24" s="109">
        <v>10885726</v>
      </c>
      <c r="WA24" s="109">
        <v>8739925</v>
      </c>
      <c r="WB24" s="109">
        <v>6951536.2199999997</v>
      </c>
      <c r="WC24" s="109">
        <v>302765982.95999998</v>
      </c>
      <c r="WD24" s="109">
        <v>23721177.960000001</v>
      </c>
      <c r="WE24" s="109">
        <v>13894293</v>
      </c>
      <c r="WF24" s="109">
        <v>8209744.6200000001</v>
      </c>
      <c r="WG24" s="109">
        <v>10535700.99</v>
      </c>
      <c r="WH24" s="109">
        <v>11520479.84</v>
      </c>
      <c r="WI24" s="109">
        <v>19454740</v>
      </c>
      <c r="WJ24" s="109">
        <v>24192646</v>
      </c>
      <c r="WK24" s="109">
        <v>13172465.02</v>
      </c>
      <c r="WL24" s="109">
        <v>15275992.710000001</v>
      </c>
      <c r="WM24" s="109">
        <v>12379670</v>
      </c>
      <c r="WN24" s="109">
        <v>28142039.32</v>
      </c>
      <c r="WO24" s="109">
        <v>13465683</v>
      </c>
      <c r="WP24" s="109">
        <v>17937784.25</v>
      </c>
      <c r="WQ24" s="109">
        <v>30386465.289999999</v>
      </c>
      <c r="WR24" s="109">
        <v>13695816</v>
      </c>
      <c r="WS24" s="109">
        <v>14754774.75</v>
      </c>
      <c r="WT24" s="109">
        <v>16647911.550000001</v>
      </c>
      <c r="WU24" s="109">
        <v>9238719.6799999997</v>
      </c>
      <c r="WV24" s="109">
        <v>27382199.509999998</v>
      </c>
      <c r="WW24" s="109">
        <v>57415112.559999995</v>
      </c>
      <c r="WX24" s="109">
        <v>13355951</v>
      </c>
      <c r="WY24" s="109">
        <v>8552410</v>
      </c>
      <c r="WZ24" s="109">
        <v>8225543</v>
      </c>
      <c r="XA24" s="109">
        <v>10698150.5</v>
      </c>
      <c r="XB24" s="109">
        <v>7724383.3900000006</v>
      </c>
      <c r="XC24" s="109">
        <v>9838727</v>
      </c>
      <c r="XD24" s="109">
        <v>9927489.3800000008</v>
      </c>
      <c r="XE24" s="109">
        <v>44405051.670000002</v>
      </c>
      <c r="XF24" s="109">
        <v>8035005.0700000003</v>
      </c>
      <c r="XG24" s="109">
        <v>4114526</v>
      </c>
      <c r="XH24" s="109">
        <v>4511250.2300000004</v>
      </c>
      <c r="XI24" s="109">
        <v>5253942.68</v>
      </c>
      <c r="XJ24" s="109">
        <v>143851532.75999999</v>
      </c>
      <c r="XK24" s="109">
        <v>14334862.27</v>
      </c>
      <c r="XL24" s="109">
        <v>14713675.6</v>
      </c>
      <c r="XM24" s="109">
        <v>55239369.970000006</v>
      </c>
      <c r="XN24" s="109">
        <v>14495470.18</v>
      </c>
      <c r="XO24" s="109">
        <v>16599206.25</v>
      </c>
      <c r="XP24" s="109">
        <v>24135454</v>
      </c>
      <c r="XQ24" s="109">
        <v>14483557</v>
      </c>
      <c r="XR24" s="109">
        <v>12315590.379999999</v>
      </c>
      <c r="XS24" s="109">
        <v>25767413.780000001</v>
      </c>
      <c r="XT24" s="109">
        <v>19800379.18</v>
      </c>
      <c r="XU24" s="109">
        <v>9621042.5199999996</v>
      </c>
      <c r="XV24" s="109">
        <v>7941339</v>
      </c>
      <c r="XW24" s="109">
        <v>8816175</v>
      </c>
      <c r="XX24" s="109">
        <v>10166375.51</v>
      </c>
      <c r="XY24" s="109">
        <v>10321181.32</v>
      </c>
      <c r="XZ24" s="109">
        <v>6793083.2000000002</v>
      </c>
      <c r="YA24" s="109">
        <v>7963073.4900000002</v>
      </c>
      <c r="YB24" s="109">
        <v>8432115.1600000001</v>
      </c>
      <c r="YC24" s="109">
        <v>7990095.3899999997</v>
      </c>
      <c r="YD24" s="109">
        <v>8384262</v>
      </c>
      <c r="YE24" s="109">
        <v>8450466.5999999996</v>
      </c>
      <c r="YF24" s="109">
        <v>6482084.0200000005</v>
      </c>
      <c r="YG24" s="109">
        <v>163405943.40000001</v>
      </c>
      <c r="YH24" s="109">
        <v>11030090</v>
      </c>
      <c r="YI24" s="109">
        <v>20986863.079999998</v>
      </c>
      <c r="YJ24" s="109">
        <v>7818578.96</v>
      </c>
      <c r="YK24" s="109">
        <v>45464548.07</v>
      </c>
      <c r="YL24" s="109">
        <v>14201986.800000001</v>
      </c>
      <c r="YM24" s="109">
        <v>21029108.5</v>
      </c>
      <c r="YN24" s="109">
        <v>9168644</v>
      </c>
      <c r="YO24" s="109">
        <v>41692884.890000001</v>
      </c>
      <c r="YP24" s="109">
        <v>33851700</v>
      </c>
      <c r="YQ24" s="109">
        <v>18418690.199999999</v>
      </c>
      <c r="YR24" s="109">
        <v>11904815.93</v>
      </c>
      <c r="YS24" s="109">
        <v>8278857</v>
      </c>
      <c r="YT24" s="109">
        <v>8789853.2599999998</v>
      </c>
      <c r="YU24" s="109">
        <v>7028028.25</v>
      </c>
      <c r="YV24" s="109">
        <v>7465633.5</v>
      </c>
      <c r="YW24" s="109">
        <v>6353728.8300000001</v>
      </c>
      <c r="YX24" s="109">
        <v>48425294.030000001</v>
      </c>
      <c r="YY24" s="109">
        <v>7680840.6500000004</v>
      </c>
      <c r="YZ24" s="109">
        <v>5399574</v>
      </c>
      <c r="ZA24" s="109">
        <v>5360030</v>
      </c>
      <c r="ZB24" s="109">
        <v>6888576.8499999996</v>
      </c>
      <c r="ZC24" s="109">
        <v>3817872.55</v>
      </c>
      <c r="ZD24" s="109">
        <v>5136860</v>
      </c>
      <c r="ZE24" s="109">
        <v>57530297.579999998</v>
      </c>
      <c r="ZF24" s="109">
        <v>7229023.8100000005</v>
      </c>
      <c r="ZG24" s="109">
        <v>11024151.25</v>
      </c>
      <c r="ZH24" s="109">
        <v>10504984</v>
      </c>
      <c r="ZI24" s="109">
        <v>6920986</v>
      </c>
      <c r="ZJ24" s="109">
        <v>7428951.4900000002</v>
      </c>
      <c r="ZK24" s="109">
        <v>5182159.0199999996</v>
      </c>
      <c r="ZL24" s="109">
        <v>4967444.8599999994</v>
      </c>
      <c r="ZM24" s="109">
        <v>23215458</v>
      </c>
      <c r="ZN24" s="109">
        <v>143085824</v>
      </c>
      <c r="ZO24" s="109">
        <v>6678870.29</v>
      </c>
      <c r="ZP24" s="109">
        <v>15419361.74</v>
      </c>
      <c r="ZQ24" s="109">
        <v>44212547.870000005</v>
      </c>
      <c r="ZR24" s="109">
        <v>23307918.240000002</v>
      </c>
      <c r="ZS24" s="109">
        <v>8441372</v>
      </c>
      <c r="ZT24" s="109">
        <v>10217666</v>
      </c>
      <c r="ZU24" s="109">
        <v>19815085.25</v>
      </c>
      <c r="ZV24" s="109">
        <v>16005089</v>
      </c>
      <c r="ZW24" s="109">
        <v>22437989.57</v>
      </c>
      <c r="ZX24" s="109">
        <v>5454320</v>
      </c>
      <c r="ZY24" s="109">
        <v>7351070</v>
      </c>
      <c r="ZZ24" s="109">
        <v>7937294.5</v>
      </c>
      <c r="AAA24" s="109">
        <v>10678488</v>
      </c>
      <c r="AAB24" s="109">
        <v>8369817.0499999998</v>
      </c>
      <c r="AAC24" s="109">
        <v>9992514.7300000004</v>
      </c>
      <c r="AAD24" s="109">
        <v>7317172</v>
      </c>
      <c r="AAE24" s="109">
        <v>6938962.3000000007</v>
      </c>
      <c r="AAF24" s="109">
        <v>6071593</v>
      </c>
      <c r="AAG24" s="109">
        <v>6350488.8899999997</v>
      </c>
      <c r="AAH24" s="109">
        <v>8084263</v>
      </c>
      <c r="AAI24" s="109">
        <v>5934729.1999999993</v>
      </c>
      <c r="AAJ24" s="109">
        <v>46628879.689999998</v>
      </c>
      <c r="AAK24" s="109">
        <v>8193261</v>
      </c>
      <c r="AAL24" s="109">
        <v>8361919.4900000002</v>
      </c>
      <c r="AAM24" s="109">
        <v>8673824</v>
      </c>
      <c r="AAN24" s="109">
        <v>7321993.9800000004</v>
      </c>
      <c r="AAO24" s="109">
        <v>10981352</v>
      </c>
      <c r="AAP24" s="109">
        <v>7113154</v>
      </c>
      <c r="AAQ24" s="109">
        <v>167676558.41</v>
      </c>
      <c r="AAR24" s="109">
        <v>13256671.299999999</v>
      </c>
      <c r="AAS24" s="109">
        <v>9138039</v>
      </c>
      <c r="AAT24" s="109">
        <v>23326286</v>
      </c>
      <c r="AAU24" s="109">
        <v>13524593.27</v>
      </c>
      <c r="AAV24" s="109">
        <v>9026737.2300000004</v>
      </c>
      <c r="AAW24" s="109">
        <v>13940644.5</v>
      </c>
      <c r="AAX24" s="109">
        <v>14016104.43</v>
      </c>
      <c r="AAY24" s="109">
        <v>32073607</v>
      </c>
      <c r="AAZ24" s="109">
        <v>9593203.5</v>
      </c>
      <c r="ABA24" s="109">
        <v>12431332.039999999</v>
      </c>
      <c r="ABB24" s="109">
        <v>48086611.079999998</v>
      </c>
      <c r="ABC24" s="109">
        <v>29585805.199999999</v>
      </c>
      <c r="ABD24" s="109">
        <v>7220656</v>
      </c>
      <c r="ABE24" s="109">
        <v>8848506.1999999993</v>
      </c>
      <c r="ABF24" s="109">
        <v>9434354.0899999999</v>
      </c>
      <c r="ABG24" s="109">
        <v>7641110</v>
      </c>
      <c r="ABH24" s="109">
        <v>11672165</v>
      </c>
      <c r="ABI24" s="109">
        <v>8366434</v>
      </c>
      <c r="ABJ24" s="109">
        <v>76130027.960000008</v>
      </c>
      <c r="ABK24" s="109">
        <v>60408928.530000001</v>
      </c>
      <c r="ABL24" s="109">
        <v>7567377.5</v>
      </c>
      <c r="ABM24" s="109">
        <v>6527103.3200000003</v>
      </c>
      <c r="ABN24" s="109">
        <v>5841862</v>
      </c>
      <c r="ABO24" s="109">
        <v>7633734.2700000005</v>
      </c>
      <c r="ABP24" s="109">
        <v>4889704</v>
      </c>
      <c r="ABQ24" s="109">
        <v>79674263.829999998</v>
      </c>
      <c r="ABR24" s="109">
        <v>10282173.32</v>
      </c>
      <c r="ABS24" s="109">
        <v>7823883.3799999999</v>
      </c>
      <c r="ABT24" s="109">
        <v>14293550.780000001</v>
      </c>
      <c r="ABU24" s="109">
        <v>12183835.23</v>
      </c>
      <c r="ABV24" s="109">
        <v>9683396.8900000006</v>
      </c>
      <c r="ABW24" s="109">
        <v>7793933.7400000002</v>
      </c>
      <c r="ABX24" s="109">
        <v>9461163.8399999999</v>
      </c>
      <c r="ABY24" s="109">
        <v>1867391</v>
      </c>
      <c r="ABZ24" s="109">
        <v>81844079.5</v>
      </c>
      <c r="ACA24" s="109">
        <v>5877466.3099999996</v>
      </c>
      <c r="ACB24" s="109">
        <v>9140498.4199999999</v>
      </c>
      <c r="ACC24" s="109">
        <v>4649074.93</v>
      </c>
      <c r="ACD24" s="109">
        <v>5986266.3800000008</v>
      </c>
      <c r="ACE24" s="109">
        <v>24797589.039999999</v>
      </c>
      <c r="ACF24" s="109">
        <v>5540856.6500000004</v>
      </c>
      <c r="ACG24" s="109">
        <v>8580117.1699999999</v>
      </c>
      <c r="ACH24" s="109">
        <v>6251163.29</v>
      </c>
      <c r="ACI24" s="109">
        <v>8706278.0600000005</v>
      </c>
      <c r="ACJ24" s="109">
        <v>4359573.21</v>
      </c>
      <c r="ACK24" s="109">
        <v>167606722.61999997</v>
      </c>
      <c r="ACL24" s="109">
        <v>6057433.5600000005</v>
      </c>
      <c r="ACM24" s="109">
        <v>6049306.4299999988</v>
      </c>
      <c r="ACN24" s="109">
        <v>13848567.280000001</v>
      </c>
      <c r="ACO24" s="109">
        <v>4855568.9700000007</v>
      </c>
      <c r="ACP24" s="109">
        <v>7297633</v>
      </c>
      <c r="ACQ24" s="109">
        <v>15003703</v>
      </c>
      <c r="ACR24" s="109">
        <v>43996138.910000004</v>
      </c>
      <c r="ACS24" s="109">
        <v>39041760.810000002</v>
      </c>
      <c r="ACT24" s="109">
        <v>6716748.6400000006</v>
      </c>
      <c r="ACU24" s="109">
        <v>12613636</v>
      </c>
      <c r="ACV24" s="109">
        <v>11065032.300000001</v>
      </c>
      <c r="ACW24" s="109">
        <v>8339070.5599999996</v>
      </c>
      <c r="ACX24" s="109">
        <v>33080829.299999997</v>
      </c>
      <c r="ACY24" s="109">
        <v>7855441.6699999999</v>
      </c>
      <c r="ACZ24" s="109">
        <v>10044256</v>
      </c>
      <c r="ADA24" s="109">
        <v>5548944</v>
      </c>
      <c r="ADB24" s="109">
        <v>6775603.1999999993</v>
      </c>
      <c r="ADC24" s="109">
        <v>3333359</v>
      </c>
      <c r="ADD24" s="109">
        <v>5398265</v>
      </c>
      <c r="ADE24" s="109">
        <v>7405363.96</v>
      </c>
      <c r="ADF24" s="109">
        <v>3888805.9699999997</v>
      </c>
      <c r="ADG24" s="109">
        <v>6296009.2000000002</v>
      </c>
      <c r="ADH24" s="109">
        <v>30352055.130000003</v>
      </c>
      <c r="ADI24" s="109">
        <v>21752866.619999997</v>
      </c>
      <c r="ADJ24" s="109">
        <v>3137330.64</v>
      </c>
      <c r="ADK24" s="109">
        <v>4039394.7499999995</v>
      </c>
      <c r="ADL24" s="109">
        <v>6514306.7999999998</v>
      </c>
      <c r="ADM24" s="109">
        <v>2316559.35</v>
      </c>
      <c r="ADN24" s="109">
        <v>5325765.4800000004</v>
      </c>
      <c r="ADO24" s="109">
        <v>4522819.2699999996</v>
      </c>
      <c r="ADP24" s="109">
        <v>7419618.169999999</v>
      </c>
      <c r="ADQ24" s="109">
        <v>148826514.09</v>
      </c>
      <c r="ADR24" s="109">
        <v>22472551.739999998</v>
      </c>
      <c r="ADS24" s="109">
        <v>22569403.16</v>
      </c>
      <c r="ADT24" s="109">
        <v>17182147.57</v>
      </c>
      <c r="ADU24" s="109">
        <v>49768293.670000002</v>
      </c>
      <c r="ADV24" s="109">
        <v>4558647.97</v>
      </c>
      <c r="ADW24" s="109">
        <v>6584677.3700000001</v>
      </c>
      <c r="ADX24" s="109">
        <v>8560613.1500000004</v>
      </c>
      <c r="ADY24" s="109">
        <v>6858969</v>
      </c>
      <c r="ADZ24" s="109">
        <v>1796790</v>
      </c>
      <c r="AEA24" s="109">
        <v>128066142.52</v>
      </c>
      <c r="AEB24" s="109">
        <v>42723808.810000002</v>
      </c>
      <c r="AEC24" s="109">
        <v>38865985.079999998</v>
      </c>
      <c r="AED24" s="109">
        <v>7963312.6199999992</v>
      </c>
      <c r="AEE24" s="109">
        <v>18959786.370000001</v>
      </c>
      <c r="AEF24" s="109">
        <v>18774462.189999998</v>
      </c>
      <c r="AEG24" s="109">
        <v>15530333.73</v>
      </c>
      <c r="AEH24" s="109">
        <v>16568813.800000001</v>
      </c>
      <c r="AEI24" s="109">
        <v>17273828.5</v>
      </c>
      <c r="AEJ24" s="109">
        <v>11292945.539999999</v>
      </c>
      <c r="AEK24" s="109">
        <v>15001703.390000001</v>
      </c>
      <c r="AEL24" s="109">
        <v>21193175</v>
      </c>
      <c r="AEM24" s="109">
        <v>9287413</v>
      </c>
      <c r="AEN24" s="109">
        <v>18250298.240000002</v>
      </c>
      <c r="AEO24" s="109">
        <v>18903667.27</v>
      </c>
      <c r="AEP24" s="109">
        <v>9399094</v>
      </c>
      <c r="AEQ24" s="109">
        <v>12699948.75</v>
      </c>
      <c r="AER24" s="109">
        <v>32096431.240000002</v>
      </c>
      <c r="AES24" s="109">
        <v>9637573.129999999</v>
      </c>
      <c r="AET24" s="109">
        <v>26688004.600000001</v>
      </c>
      <c r="AEU24" s="109">
        <v>113998069.45999999</v>
      </c>
      <c r="AEV24" s="109">
        <v>15418067</v>
      </c>
      <c r="AEW24" s="109">
        <v>15060418.73</v>
      </c>
      <c r="AEX24" s="109">
        <v>9114685.8699999992</v>
      </c>
      <c r="AEY24" s="109">
        <v>9106038</v>
      </c>
      <c r="AEZ24" s="109">
        <v>25905350.920000002</v>
      </c>
      <c r="AFA24" s="109">
        <v>7774995.79</v>
      </c>
      <c r="AFB24" s="109">
        <v>8005406</v>
      </c>
      <c r="AFC24" s="109">
        <v>10419729</v>
      </c>
      <c r="AFD24" s="109">
        <v>6884099.6699999999</v>
      </c>
      <c r="AFE24" s="109">
        <v>53494411.519999996</v>
      </c>
      <c r="AFF24" s="109">
        <v>33259618.030000001</v>
      </c>
      <c r="AFG24" s="109">
        <v>16472686.84</v>
      </c>
      <c r="AFH24" s="109">
        <v>10874061.5</v>
      </c>
      <c r="AFI24" s="109">
        <v>26463266</v>
      </c>
      <c r="AFJ24" s="109">
        <v>12481727.83</v>
      </c>
      <c r="AFK24" s="109">
        <v>12915555.300000001</v>
      </c>
      <c r="AFL24" s="109">
        <v>10067877</v>
      </c>
      <c r="AFM24" s="109">
        <v>7677685.7800000003</v>
      </c>
      <c r="AFN24" s="109">
        <v>9358127.1899999995</v>
      </c>
      <c r="AFO24" s="109">
        <v>16833301.169999998</v>
      </c>
      <c r="AFP24" s="109">
        <v>6720870.4199999999</v>
      </c>
      <c r="AFQ24" s="109">
        <v>8596699.6800000016</v>
      </c>
      <c r="AFR24" s="109">
        <v>56024791.700000003</v>
      </c>
      <c r="AFS24" s="109">
        <v>18937762.990000002</v>
      </c>
      <c r="AFT24" s="109">
        <v>12532499.51</v>
      </c>
      <c r="AFU24" s="109">
        <v>9283571.0899999999</v>
      </c>
      <c r="AFV24" s="109">
        <v>11909397.229999999</v>
      </c>
      <c r="AFW24" s="109">
        <v>10219201.5</v>
      </c>
      <c r="AFX24" s="109">
        <v>5633250</v>
      </c>
      <c r="AFY24" s="109">
        <v>12348102</v>
      </c>
      <c r="AFZ24" s="109">
        <v>14541909.140000001</v>
      </c>
      <c r="AGA24" s="109">
        <v>6008880.1600000001</v>
      </c>
      <c r="AGB24" s="109">
        <v>13471270.4</v>
      </c>
      <c r="AGC24" s="109">
        <v>6880259.580000001</v>
      </c>
      <c r="AGD24" s="109">
        <v>80901072.120000005</v>
      </c>
      <c r="AGE24" s="109">
        <v>6842972.9100000001</v>
      </c>
      <c r="AGF24" s="109">
        <v>9303567.1600000001</v>
      </c>
      <c r="AGG24" s="109">
        <v>9197737.1899999995</v>
      </c>
      <c r="AGH24" s="109">
        <v>16125750.27</v>
      </c>
      <c r="AGI24" s="109">
        <v>10894759.529999999</v>
      </c>
      <c r="AGJ24" s="109">
        <v>5284582</v>
      </c>
      <c r="AGK24" s="109">
        <v>8933714.5800000001</v>
      </c>
      <c r="AGL24" s="109">
        <v>5763982.4000000004</v>
      </c>
      <c r="AGM24" s="109">
        <v>7636597.2599999998</v>
      </c>
      <c r="AGN24" s="109">
        <v>6077463.7300000004</v>
      </c>
      <c r="AGO24" s="109">
        <v>87049098.939999998</v>
      </c>
      <c r="AGP24" s="109">
        <v>19280164.039999999</v>
      </c>
      <c r="AGQ24" s="109">
        <v>13721432.960000001</v>
      </c>
      <c r="AGR24" s="109">
        <v>9282516.9299999997</v>
      </c>
      <c r="AGS24" s="109">
        <v>20648171.580000002</v>
      </c>
      <c r="AGT24" s="109">
        <v>14969138.210000001</v>
      </c>
      <c r="AGU24" s="109">
        <v>7239269.7699999996</v>
      </c>
      <c r="AGV24" s="109">
        <v>12474622.51</v>
      </c>
      <c r="AGW24" s="109">
        <v>147679662.19999999</v>
      </c>
      <c r="AGX24" s="109">
        <v>88056791.450000003</v>
      </c>
      <c r="AGY24" s="109">
        <v>9982389.9400000013</v>
      </c>
      <c r="AGZ24" s="109">
        <v>20324486.750000004</v>
      </c>
      <c r="AHA24" s="109">
        <v>22277907.539999999</v>
      </c>
      <c r="AHB24" s="109">
        <v>20608143.190000001</v>
      </c>
      <c r="AHC24" s="109">
        <v>13775177.24</v>
      </c>
      <c r="AHD24" s="109">
        <v>16006635</v>
      </c>
      <c r="AHE24" s="109">
        <v>9167633</v>
      </c>
      <c r="AHF24" s="109">
        <v>13417618.369999997</v>
      </c>
      <c r="AHG24" s="109">
        <v>15946149.359999999</v>
      </c>
      <c r="AHH24" s="109">
        <v>7925069.6100000003</v>
      </c>
      <c r="AHI24" s="109">
        <v>9081614</v>
      </c>
      <c r="AHJ24" s="109">
        <v>9164304.1400000006</v>
      </c>
      <c r="AHK24" s="109">
        <v>10704806</v>
      </c>
      <c r="AHL24" s="109">
        <v>9990329.4499999993</v>
      </c>
      <c r="AHM24" s="109">
        <v>8551758.8599999994</v>
      </c>
      <c r="AHN24" s="109">
        <v>37676103.039999999</v>
      </c>
      <c r="AHO24" s="109">
        <v>5699124.6500000004</v>
      </c>
      <c r="AHP24" s="109">
        <v>5906951</v>
      </c>
      <c r="AHQ24" s="109">
        <v>9166900.910000002</v>
      </c>
      <c r="AHR24" s="109">
        <v>13868160.949999999</v>
      </c>
      <c r="AHS24" s="109">
        <v>4620210</v>
      </c>
      <c r="AHT24" s="109">
        <v>6187039.5499999998</v>
      </c>
      <c r="AHU24" s="109">
        <v>0</v>
      </c>
      <c r="AHV24" s="109">
        <v>0</v>
      </c>
      <c r="AHW24" s="109">
        <f t="shared" si="16"/>
        <v>18043322114.619991</v>
      </c>
    </row>
    <row r="25" spans="1:913" x14ac:dyDescent="0.6">
      <c r="A25" s="291">
        <v>23</v>
      </c>
      <c r="B25" s="288" t="s">
        <v>9863</v>
      </c>
      <c r="C25" s="268" t="s">
        <v>9864</v>
      </c>
      <c r="D25" s="109">
        <v>440031506.89999998</v>
      </c>
      <c r="E25" s="109">
        <v>23429258.370000001</v>
      </c>
      <c r="F25" s="109">
        <v>36330525.25</v>
      </c>
      <c r="G25" s="109">
        <v>12658424.32</v>
      </c>
      <c r="H25" s="109">
        <v>54706303.789999999</v>
      </c>
      <c r="I25" s="109">
        <v>21189949.789999999</v>
      </c>
      <c r="J25" s="109">
        <v>41471921.659999996</v>
      </c>
      <c r="K25" s="109">
        <v>30730813.32</v>
      </c>
      <c r="L25" s="109">
        <v>28684247.770000003</v>
      </c>
      <c r="M25" s="109">
        <v>18939768.66</v>
      </c>
      <c r="N25" s="109">
        <v>20065911</v>
      </c>
      <c r="O25" s="109">
        <v>18408088.550000001</v>
      </c>
      <c r="P25" s="109">
        <v>22828661.960000001</v>
      </c>
      <c r="Q25" s="109">
        <v>14435241.93</v>
      </c>
      <c r="R25" s="109">
        <v>14409211</v>
      </c>
      <c r="S25" s="109">
        <v>37665099.240000002</v>
      </c>
      <c r="T25" s="109">
        <v>18552477.799999997</v>
      </c>
      <c r="U25" s="109">
        <v>8247348.2700000005</v>
      </c>
      <c r="V25" s="109">
        <v>5168612</v>
      </c>
      <c r="W25" s="109">
        <v>385466559.11000001</v>
      </c>
      <c r="X25" s="109">
        <v>93492749.340000004</v>
      </c>
      <c r="Y25" s="109">
        <v>23977801.649999999</v>
      </c>
      <c r="Z25" s="109">
        <v>37536807.390000001</v>
      </c>
      <c r="AA25" s="109">
        <v>18825857</v>
      </c>
      <c r="AB25" s="109">
        <v>22079439.879999999</v>
      </c>
      <c r="AC25" s="109">
        <v>11182266.25</v>
      </c>
      <c r="AD25" s="109">
        <v>98120899.379999995</v>
      </c>
      <c r="AE25" s="109">
        <v>31553164.850000001</v>
      </c>
      <c r="AF25" s="109">
        <v>12958431.02</v>
      </c>
      <c r="AG25" s="109">
        <v>67110098.760000005</v>
      </c>
      <c r="AH25" s="109">
        <v>20475687.899999999</v>
      </c>
      <c r="AI25" s="109">
        <v>75717881.109999999</v>
      </c>
      <c r="AJ25" s="109">
        <v>32749432.939999998</v>
      </c>
      <c r="AK25" s="109">
        <v>19293899.870000001</v>
      </c>
      <c r="AL25" s="109">
        <v>12674560.99</v>
      </c>
      <c r="AM25" s="109">
        <v>26830142</v>
      </c>
      <c r="AN25" s="109">
        <v>25259646.5</v>
      </c>
      <c r="AO25" s="109">
        <v>17856924.66</v>
      </c>
      <c r="AP25" s="109">
        <v>16866381.100000001</v>
      </c>
      <c r="AQ25" s="109">
        <v>13784556.550000001</v>
      </c>
      <c r="AR25" s="109">
        <v>11662980.4</v>
      </c>
      <c r="AS25" s="109">
        <v>13588707.030000001</v>
      </c>
      <c r="AT25" s="109">
        <v>10781567.02</v>
      </c>
      <c r="AU25" s="109">
        <v>174148149.28</v>
      </c>
      <c r="AV25" s="109">
        <v>10175101.6</v>
      </c>
      <c r="AW25" s="109">
        <v>10982017.5</v>
      </c>
      <c r="AX25" s="109">
        <v>13997690</v>
      </c>
      <c r="AY25" s="109">
        <v>20149134</v>
      </c>
      <c r="AZ25" s="109">
        <v>25512243.560000002</v>
      </c>
      <c r="BA25" s="109">
        <v>12422396.870000001</v>
      </c>
      <c r="BB25" s="109">
        <v>11537326.5</v>
      </c>
      <c r="BC25" s="109">
        <v>8837133.9700000007</v>
      </c>
      <c r="BD25" s="109">
        <v>10983885</v>
      </c>
      <c r="BE25" s="109">
        <v>10544402.5</v>
      </c>
      <c r="BF25" s="109">
        <v>10534220</v>
      </c>
      <c r="BG25" s="109">
        <v>55020022.719999999</v>
      </c>
      <c r="BH25" s="109">
        <v>10122992.75</v>
      </c>
      <c r="BI25" s="109">
        <v>9177459.5</v>
      </c>
      <c r="BJ25" s="109">
        <v>125257104.53</v>
      </c>
      <c r="BK25" s="109">
        <v>81304970.849999994</v>
      </c>
      <c r="BL25" s="109">
        <v>16979669.59</v>
      </c>
      <c r="BM25" s="109">
        <v>14471669.379999999</v>
      </c>
      <c r="BN25" s="109">
        <v>17836345.5</v>
      </c>
      <c r="BO25" s="109">
        <v>16810497</v>
      </c>
      <c r="BP25" s="109">
        <v>10701590.34</v>
      </c>
      <c r="BQ25" s="109">
        <v>4285887.7699999996</v>
      </c>
      <c r="BR25" s="109">
        <v>3832988.71</v>
      </c>
      <c r="BS25" s="109">
        <v>141374895.90000001</v>
      </c>
      <c r="BT25" s="109">
        <v>17077797.5</v>
      </c>
      <c r="BU25" s="109">
        <v>16576794.290000001</v>
      </c>
      <c r="BV25" s="109">
        <v>19473784.490000002</v>
      </c>
      <c r="BW25" s="109">
        <v>14997629.029999999</v>
      </c>
      <c r="BX25" s="109">
        <v>15161261.67</v>
      </c>
      <c r="BY25" s="109">
        <v>11380724.26</v>
      </c>
      <c r="BZ25" s="109">
        <v>14501835.939999999</v>
      </c>
      <c r="CA25" s="109">
        <v>63370807.909999996</v>
      </c>
      <c r="CB25" s="109">
        <v>19479387.039999999</v>
      </c>
      <c r="CC25" s="109">
        <v>25355904.009999998</v>
      </c>
      <c r="CD25" s="109">
        <v>37973479.759999998</v>
      </c>
      <c r="CE25" s="109">
        <v>19403967.219999999</v>
      </c>
      <c r="CF25" s="109">
        <v>18112540.359999999</v>
      </c>
      <c r="CG25" s="109">
        <v>16510402.030000001</v>
      </c>
      <c r="CH25" s="109">
        <v>356324833.55000001</v>
      </c>
      <c r="CI25" s="109">
        <v>11701302.48</v>
      </c>
      <c r="CJ25" s="109">
        <v>56166728.859999999</v>
      </c>
      <c r="CK25" s="109">
        <v>12323568.75</v>
      </c>
      <c r="CL25" s="109">
        <v>19161374.77</v>
      </c>
      <c r="CM25" s="109">
        <v>13501167.199999999</v>
      </c>
      <c r="CN25" s="109">
        <v>15959744.130000001</v>
      </c>
      <c r="CO25" s="109">
        <v>33167668.640000001</v>
      </c>
      <c r="CP25" s="109">
        <v>8319818.2300000004</v>
      </c>
      <c r="CQ25" s="109">
        <v>14065480.719999999</v>
      </c>
      <c r="CR25" s="109">
        <v>12794075.73</v>
      </c>
      <c r="CS25" s="109">
        <v>16536751.93</v>
      </c>
      <c r="CT25" s="109">
        <v>11065337.120000001</v>
      </c>
      <c r="CU25" s="109">
        <v>144745880.25999999</v>
      </c>
      <c r="CV25" s="109">
        <v>11477889.5</v>
      </c>
      <c r="CW25" s="109">
        <v>13909270</v>
      </c>
      <c r="CX25" s="109">
        <v>32485358.5</v>
      </c>
      <c r="CY25" s="109">
        <v>14921779</v>
      </c>
      <c r="CZ25" s="109">
        <v>21851060</v>
      </c>
      <c r="DA25" s="109">
        <v>9966713</v>
      </c>
      <c r="DB25" s="109">
        <v>9136569.5</v>
      </c>
      <c r="DC25" s="109">
        <v>108274838.59999999</v>
      </c>
      <c r="DD25" s="109">
        <v>126106342.90000001</v>
      </c>
      <c r="DE25" s="109">
        <v>17741800.91</v>
      </c>
      <c r="DF25" s="109">
        <v>14774975.790000001</v>
      </c>
      <c r="DG25" s="109">
        <v>46020807.099999994</v>
      </c>
      <c r="DH25" s="109">
        <v>39599585</v>
      </c>
      <c r="DI25" s="109">
        <v>45595130.5</v>
      </c>
      <c r="DJ25" s="109">
        <v>41000710.280000001</v>
      </c>
      <c r="DK25" s="109">
        <v>12334410.390000001</v>
      </c>
      <c r="DL25" s="109">
        <v>339738088.62</v>
      </c>
      <c r="DM25" s="109">
        <v>19175833</v>
      </c>
      <c r="DN25" s="109">
        <v>23021250.5</v>
      </c>
      <c r="DO25" s="109">
        <v>17427785.309999999</v>
      </c>
      <c r="DP25" s="109">
        <v>19617546</v>
      </c>
      <c r="DQ25" s="109">
        <v>17148039</v>
      </c>
      <c r="DR25" s="109">
        <v>43393877.160000004</v>
      </c>
      <c r="DS25" s="109">
        <v>17573520.580000002</v>
      </c>
      <c r="DT25" s="109">
        <v>51620437.700000003</v>
      </c>
      <c r="DU25" s="109">
        <v>174262420.62</v>
      </c>
      <c r="DV25" s="109">
        <v>25300532.670000002</v>
      </c>
      <c r="DW25" s="109">
        <v>67071276.329999998</v>
      </c>
      <c r="DX25" s="109">
        <v>80176443.769999996</v>
      </c>
      <c r="DY25" s="109">
        <v>21184367.34</v>
      </c>
      <c r="DZ25" s="109">
        <v>39881557.5</v>
      </c>
      <c r="EA25" s="109">
        <v>30148418.740000002</v>
      </c>
      <c r="EB25" s="109">
        <v>12144356.189999999</v>
      </c>
      <c r="EC25" s="109">
        <v>17229488</v>
      </c>
      <c r="ED25" s="109">
        <v>19030958</v>
      </c>
      <c r="EE25" s="109">
        <v>34276266</v>
      </c>
      <c r="EF25" s="109">
        <v>76662344.439999998</v>
      </c>
      <c r="EG25" s="109">
        <v>79037210.179999992</v>
      </c>
      <c r="EH25" s="109">
        <v>13756470.699999999</v>
      </c>
      <c r="EI25" s="109">
        <v>17575806.25</v>
      </c>
      <c r="EJ25" s="109">
        <v>15249941.34</v>
      </c>
      <c r="EK25" s="109">
        <v>23132226.43</v>
      </c>
      <c r="EL25" s="109">
        <v>30219518.620000001</v>
      </c>
      <c r="EM25" s="109">
        <v>9420517.5</v>
      </c>
      <c r="EN25" s="109">
        <v>11341521.969999999</v>
      </c>
      <c r="EO25" s="109">
        <v>196983672.72000003</v>
      </c>
      <c r="EP25" s="109">
        <v>15280963.77</v>
      </c>
      <c r="EQ25" s="109">
        <v>19383716.060000002</v>
      </c>
      <c r="ER25" s="109">
        <v>19368897.5</v>
      </c>
      <c r="ES25" s="109">
        <v>12073183.25</v>
      </c>
      <c r="ET25" s="109">
        <v>11197750</v>
      </c>
      <c r="EU25" s="109">
        <v>23300070.190000001</v>
      </c>
      <c r="EV25" s="109">
        <v>21492289.5</v>
      </c>
      <c r="EW25" s="109">
        <v>14675999.550000001</v>
      </c>
      <c r="EX25" s="109">
        <v>184834585.23999998</v>
      </c>
      <c r="EY25" s="109">
        <v>6670252</v>
      </c>
      <c r="EZ25" s="109">
        <v>12795078.59</v>
      </c>
      <c r="FA25" s="109">
        <v>19358547</v>
      </c>
      <c r="FB25" s="109">
        <v>32079803</v>
      </c>
      <c r="FC25" s="109">
        <v>27540521.740000002</v>
      </c>
      <c r="FD25" s="109">
        <v>19570480</v>
      </c>
      <c r="FE25" s="109">
        <v>16237926.34</v>
      </c>
      <c r="FF25" s="109">
        <v>11919574.5</v>
      </c>
      <c r="FG25" s="109">
        <v>11967113</v>
      </c>
      <c r="FH25" s="109">
        <v>12808747</v>
      </c>
      <c r="FI25" s="109">
        <v>10323290.469999999</v>
      </c>
      <c r="FJ25" s="109">
        <v>93698578.219999999</v>
      </c>
      <c r="FK25" s="109">
        <v>8691844.5</v>
      </c>
      <c r="FL25" s="109">
        <v>8428870.5</v>
      </c>
      <c r="FM25" s="109">
        <v>10801530</v>
      </c>
      <c r="FN25" s="109">
        <v>20356924.539999999</v>
      </c>
      <c r="FO25" s="109">
        <v>16565496.310000001</v>
      </c>
      <c r="FP25" s="109">
        <v>8162781.25</v>
      </c>
      <c r="FQ25" s="109">
        <v>2226480</v>
      </c>
      <c r="FR25" s="109">
        <v>273177672.30000007</v>
      </c>
      <c r="FS25" s="109">
        <v>14427267.699999999</v>
      </c>
      <c r="FT25" s="109">
        <v>22626967.870000001</v>
      </c>
      <c r="FU25" s="109">
        <v>21811367.030000001</v>
      </c>
      <c r="FV25" s="109">
        <v>31300134.280000001</v>
      </c>
      <c r="FW25" s="109">
        <v>13734268.75</v>
      </c>
      <c r="FX25" s="109">
        <v>37120010.289999999</v>
      </c>
      <c r="FY25" s="109">
        <v>22219240.939999998</v>
      </c>
      <c r="FZ25" s="109">
        <v>20000474.07</v>
      </c>
      <c r="GA25" s="109">
        <v>14301883.539999999</v>
      </c>
      <c r="GB25" s="109">
        <v>37419052.620000005</v>
      </c>
      <c r="GC25" s="109">
        <v>15858369.92</v>
      </c>
      <c r="GD25" s="109">
        <v>14646583.85</v>
      </c>
      <c r="GE25" s="109">
        <v>10470158.870000001</v>
      </c>
      <c r="GF25" s="109">
        <v>139516135.53</v>
      </c>
      <c r="GG25" s="109">
        <v>12098773.75</v>
      </c>
      <c r="GH25" s="109">
        <v>9849632.7300000004</v>
      </c>
      <c r="GI25" s="109">
        <v>28279816.739999998</v>
      </c>
      <c r="GJ25" s="109">
        <v>16009409.629999999</v>
      </c>
      <c r="GK25" s="109">
        <v>12676729.5</v>
      </c>
      <c r="GL25" s="109">
        <v>12409356.210000001</v>
      </c>
      <c r="GM25" s="109">
        <v>38308008.130000003</v>
      </c>
      <c r="GN25" s="109">
        <v>11316503.210000001</v>
      </c>
      <c r="GO25" s="109">
        <v>7833085.0200000005</v>
      </c>
      <c r="GP25" s="109">
        <v>7187870.0999999996</v>
      </c>
      <c r="GQ25" s="109">
        <v>6608529.5</v>
      </c>
      <c r="GR25" s="109">
        <v>74501008.450000003</v>
      </c>
      <c r="GS25" s="109">
        <v>21460276.060000002</v>
      </c>
      <c r="GT25" s="109">
        <v>12287469.77</v>
      </c>
      <c r="GU25" s="109">
        <v>24762797</v>
      </c>
      <c r="GV25" s="109">
        <v>6089295.5300000003</v>
      </c>
      <c r="GW25" s="109">
        <v>20903485.060000002</v>
      </c>
      <c r="GX25" s="109">
        <v>18162661.25</v>
      </c>
      <c r="GY25" s="109">
        <v>11418104.879999999</v>
      </c>
      <c r="GZ25" s="109">
        <v>82008071.439999998</v>
      </c>
      <c r="HA25" s="109">
        <v>7931036.3300000001</v>
      </c>
      <c r="HB25" s="109">
        <v>22370563.439999998</v>
      </c>
      <c r="HC25" s="109">
        <v>16276336.58</v>
      </c>
      <c r="HD25" s="109">
        <v>258544147.90000001</v>
      </c>
      <c r="HE25" s="109">
        <v>28863482.52</v>
      </c>
      <c r="HF25" s="109">
        <v>40742644.310000002</v>
      </c>
      <c r="HG25" s="109">
        <v>49718323.239999995</v>
      </c>
      <c r="HH25" s="109">
        <v>26253683.170000002</v>
      </c>
      <c r="HI25" s="109">
        <v>38795992.960000001</v>
      </c>
      <c r="HJ25" s="109">
        <v>12408549.379999999</v>
      </c>
      <c r="HK25" s="109">
        <v>9281241.5999999996</v>
      </c>
      <c r="HL25" s="109">
        <v>202866696.61000001</v>
      </c>
      <c r="HM25" s="109">
        <v>31039614.77</v>
      </c>
      <c r="HN25" s="109">
        <v>40891226.359999999</v>
      </c>
      <c r="HO25" s="109">
        <v>22980304.18</v>
      </c>
      <c r="HP25" s="109">
        <v>15299026.75</v>
      </c>
      <c r="HQ25" s="109">
        <v>15368456.629999999</v>
      </c>
      <c r="HR25" s="109">
        <v>26066150.82</v>
      </c>
      <c r="HS25" s="109">
        <v>16185486.199999999</v>
      </c>
      <c r="HT25" s="109">
        <v>203526776.11000001</v>
      </c>
      <c r="HU25" s="109">
        <v>68913236.320000008</v>
      </c>
      <c r="HV25" s="109">
        <v>14209202.040000003</v>
      </c>
      <c r="HW25" s="109">
        <v>11107342.440000001</v>
      </c>
      <c r="HX25" s="109">
        <v>11962073.52</v>
      </c>
      <c r="HY25" s="109">
        <v>8303711.8899999997</v>
      </c>
      <c r="HZ25" s="109">
        <v>36106198.640000001</v>
      </c>
      <c r="IA25" s="109">
        <v>11270196.050000001</v>
      </c>
      <c r="IB25" s="109">
        <v>11247812.77</v>
      </c>
      <c r="IC25" s="109">
        <v>11543474.640000001</v>
      </c>
      <c r="ID25" s="109">
        <v>12344517</v>
      </c>
      <c r="IE25" s="109">
        <v>26121471.68</v>
      </c>
      <c r="IF25" s="109">
        <v>6678087.4000000004</v>
      </c>
      <c r="IG25" s="109">
        <v>15276275.07</v>
      </c>
      <c r="IH25" s="109">
        <v>8567940</v>
      </c>
      <c r="II25" s="109">
        <v>8090592.7400000002</v>
      </c>
      <c r="IJ25" s="109">
        <v>154380044.12</v>
      </c>
      <c r="IK25" s="109">
        <v>49429588.18</v>
      </c>
      <c r="IL25" s="109">
        <v>17418008.990000002</v>
      </c>
      <c r="IM25" s="109">
        <v>24328991.23</v>
      </c>
      <c r="IN25" s="109">
        <v>47237413.390000001</v>
      </c>
      <c r="IO25" s="109">
        <v>14452486.859999999</v>
      </c>
      <c r="IP25" s="109">
        <v>12428350.5</v>
      </c>
      <c r="IQ25" s="109">
        <v>8909546.1500000004</v>
      </c>
      <c r="IR25" s="109">
        <v>9704425.4499999993</v>
      </c>
      <c r="IS25" s="109">
        <v>11513024.5</v>
      </c>
      <c r="IT25" s="109">
        <v>10208999.199999999</v>
      </c>
      <c r="IU25" s="109">
        <v>232412414.79999998</v>
      </c>
      <c r="IV25" s="109">
        <v>62631063.299999997</v>
      </c>
      <c r="IW25" s="109">
        <v>23617442.550000001</v>
      </c>
      <c r="IX25" s="109">
        <v>16500404.5</v>
      </c>
      <c r="IY25" s="109">
        <v>9928671.6899999995</v>
      </c>
      <c r="IZ25" s="109">
        <v>5964117.2999999998</v>
      </c>
      <c r="JA25" s="109">
        <v>13278497.189999999</v>
      </c>
      <c r="JB25" s="109">
        <v>7364927.1699999999</v>
      </c>
      <c r="JC25" s="109">
        <v>8819792.5</v>
      </c>
      <c r="JD25" s="109">
        <v>13568904.25</v>
      </c>
      <c r="JE25" s="109">
        <v>17784122.34</v>
      </c>
      <c r="JF25" s="109">
        <v>11972701.5</v>
      </c>
      <c r="JG25" s="109">
        <v>81952424.019999996</v>
      </c>
      <c r="JH25" s="109">
        <v>37652312.140000001</v>
      </c>
      <c r="JI25" s="109">
        <v>9896552</v>
      </c>
      <c r="JJ25" s="109">
        <v>15083087.25</v>
      </c>
      <c r="JK25" s="109">
        <v>8749610.75</v>
      </c>
      <c r="JL25" s="109">
        <v>8985396.25</v>
      </c>
      <c r="JM25" s="109">
        <v>84220634.150000006</v>
      </c>
      <c r="JN25" s="109">
        <v>10508583</v>
      </c>
      <c r="JO25" s="109">
        <v>13979941.370000001</v>
      </c>
      <c r="JP25" s="109">
        <v>17499704.390000001</v>
      </c>
      <c r="JQ25" s="109">
        <v>11279402.5</v>
      </c>
      <c r="JR25" s="109">
        <v>26883726.07</v>
      </c>
      <c r="JS25" s="109">
        <v>9413258.5</v>
      </c>
      <c r="JT25" s="109">
        <v>183444012.24000001</v>
      </c>
      <c r="JU25" s="109">
        <v>86576937.450000003</v>
      </c>
      <c r="JV25" s="109">
        <v>13051726.1</v>
      </c>
      <c r="JW25" s="109">
        <v>10241932.34</v>
      </c>
      <c r="JX25" s="109">
        <v>18566147.120000001</v>
      </c>
      <c r="JY25" s="109">
        <v>8658414.3999999985</v>
      </c>
      <c r="JZ25" s="109">
        <v>37622885.969999999</v>
      </c>
      <c r="KA25" s="109">
        <v>29380340.93</v>
      </c>
      <c r="KB25" s="109">
        <v>18460850.850000001</v>
      </c>
      <c r="KC25" s="109">
        <v>19985719.640000001</v>
      </c>
      <c r="KD25" s="109">
        <v>15423586.890000001</v>
      </c>
      <c r="KE25" s="109">
        <v>12282163.140000001</v>
      </c>
      <c r="KF25" s="109">
        <v>10564964.75</v>
      </c>
      <c r="KG25" s="109">
        <v>6328943.3300000001</v>
      </c>
      <c r="KH25" s="109">
        <v>12589340.210000001</v>
      </c>
      <c r="KI25" s="109">
        <v>11263530.83</v>
      </c>
      <c r="KJ25" s="109">
        <v>277170062.81999999</v>
      </c>
      <c r="KK25" s="109">
        <v>26687039.890000001</v>
      </c>
      <c r="KL25" s="109">
        <v>17704660.66</v>
      </c>
      <c r="KM25" s="109">
        <v>17576277</v>
      </c>
      <c r="KN25" s="109">
        <v>14637726.300000001</v>
      </c>
      <c r="KO25" s="109">
        <v>17546447.77</v>
      </c>
      <c r="KP25" s="109">
        <v>69649573.030000001</v>
      </c>
      <c r="KQ25" s="109">
        <v>12609087.859999999</v>
      </c>
      <c r="KR25" s="109">
        <v>12739410.48</v>
      </c>
      <c r="KS25" s="109">
        <v>88257728.75</v>
      </c>
      <c r="KT25" s="109">
        <v>14485351.25</v>
      </c>
      <c r="KU25" s="109">
        <v>20167880.5</v>
      </c>
      <c r="KV25" s="109">
        <v>56447380</v>
      </c>
      <c r="KW25" s="109">
        <v>13866688</v>
      </c>
      <c r="KX25" s="109">
        <v>21063443.25</v>
      </c>
      <c r="KY25" s="109">
        <v>159448426.22999999</v>
      </c>
      <c r="KZ25" s="109">
        <v>24211288.130000003</v>
      </c>
      <c r="LA25" s="109">
        <v>124927352.36000001</v>
      </c>
      <c r="LB25" s="109">
        <v>11273348.5</v>
      </c>
      <c r="LC25" s="109">
        <v>16613470.9</v>
      </c>
      <c r="LD25" s="109">
        <v>47240536.329999998</v>
      </c>
      <c r="LE25" s="109">
        <v>26106648.5</v>
      </c>
      <c r="LF25" s="109">
        <v>24950552</v>
      </c>
      <c r="LG25" s="109">
        <v>24096870.800000001</v>
      </c>
      <c r="LH25" s="109">
        <v>14077373.210000001</v>
      </c>
      <c r="LI25" s="109">
        <v>284383154.18000001</v>
      </c>
      <c r="LJ25" s="109">
        <v>62768010.340000004</v>
      </c>
      <c r="LK25" s="109">
        <v>82394989.780000001</v>
      </c>
      <c r="LL25" s="109">
        <v>73197150.519999996</v>
      </c>
      <c r="LM25" s="109">
        <v>20998573.02</v>
      </c>
      <c r="LN25" s="109">
        <v>19468702</v>
      </c>
      <c r="LO25" s="109">
        <v>7973532</v>
      </c>
      <c r="LP25" s="109">
        <v>22305370.870000001</v>
      </c>
      <c r="LQ25" s="109">
        <v>11892900</v>
      </c>
      <c r="LR25" s="109">
        <v>23736968.23</v>
      </c>
      <c r="LS25" s="109">
        <v>10983508.77</v>
      </c>
      <c r="LT25" s="109">
        <v>74241363.019999996</v>
      </c>
      <c r="LU25" s="109">
        <v>13603350.02</v>
      </c>
      <c r="LV25" s="109">
        <v>8894035</v>
      </c>
      <c r="LW25" s="109">
        <v>270581992.53999996</v>
      </c>
      <c r="LX25" s="109">
        <v>109138383.92999999</v>
      </c>
      <c r="LY25" s="109">
        <v>237843945.23000002</v>
      </c>
      <c r="LZ25" s="109">
        <v>76396698.50999999</v>
      </c>
      <c r="MA25" s="109">
        <v>26853679.380000003</v>
      </c>
      <c r="MB25" s="109">
        <v>36611494.729999997</v>
      </c>
      <c r="MC25" s="109">
        <v>21706194</v>
      </c>
      <c r="MD25" s="109">
        <v>17281902.98</v>
      </c>
      <c r="ME25" s="109">
        <v>23255007.710000001</v>
      </c>
      <c r="MF25" s="109">
        <v>20361393</v>
      </c>
      <c r="MG25" s="109">
        <v>47234694.600000001</v>
      </c>
      <c r="MH25" s="109">
        <v>18024348.149999999</v>
      </c>
      <c r="MI25" s="109">
        <v>290718182.53000003</v>
      </c>
      <c r="MJ25" s="109">
        <v>15644199.580000002</v>
      </c>
      <c r="MK25" s="109">
        <v>11042558.83</v>
      </c>
      <c r="ML25" s="109">
        <v>10588419</v>
      </c>
      <c r="MM25" s="109">
        <v>10219299.25</v>
      </c>
      <c r="MN25" s="109">
        <v>22029499.359999999</v>
      </c>
      <c r="MO25" s="109">
        <v>16335408.27</v>
      </c>
      <c r="MP25" s="109">
        <v>14052489.5</v>
      </c>
      <c r="MQ25" s="109">
        <v>29481237</v>
      </c>
      <c r="MR25" s="109">
        <v>16405898.219999999</v>
      </c>
      <c r="MS25" s="109">
        <v>16798215.75</v>
      </c>
      <c r="MT25" s="109">
        <v>11384274.199999999</v>
      </c>
      <c r="MU25" s="109">
        <v>218049797.06999999</v>
      </c>
      <c r="MV25" s="109">
        <v>21917911</v>
      </c>
      <c r="MW25" s="109">
        <v>25125125.859999999</v>
      </c>
      <c r="MX25" s="109">
        <v>30797047.510000002</v>
      </c>
      <c r="MY25" s="109">
        <v>18294176.25</v>
      </c>
      <c r="MZ25" s="109">
        <v>16178933</v>
      </c>
      <c r="NA25" s="109">
        <v>49402405.399999999</v>
      </c>
      <c r="NB25" s="109">
        <v>36978292</v>
      </c>
      <c r="NC25" s="109">
        <v>18246898</v>
      </c>
      <c r="ND25" s="109">
        <v>8357210</v>
      </c>
      <c r="NE25" s="109">
        <v>7254262</v>
      </c>
      <c r="NF25" s="109">
        <v>388511860.16000003</v>
      </c>
      <c r="NG25" s="109">
        <v>55235480.700000003</v>
      </c>
      <c r="NH25" s="109">
        <v>14761171.75</v>
      </c>
      <c r="NI25" s="109">
        <v>145762106.63</v>
      </c>
      <c r="NJ25" s="109">
        <v>13935180.970000001</v>
      </c>
      <c r="NK25" s="109">
        <v>38187774.049999997</v>
      </c>
      <c r="NL25" s="109">
        <v>72991022.629999995</v>
      </c>
      <c r="NM25" s="109">
        <v>60371031.950000003</v>
      </c>
      <c r="NN25" s="109">
        <v>10795265.16</v>
      </c>
      <c r="NO25" s="109">
        <v>34834365.509999998</v>
      </c>
      <c r="NP25" s="109">
        <v>22338547</v>
      </c>
      <c r="NQ25" s="109">
        <v>16826182.450000003</v>
      </c>
      <c r="NR25" s="109">
        <v>95579146</v>
      </c>
      <c r="NS25" s="109">
        <v>14209007.75</v>
      </c>
      <c r="NT25" s="109">
        <v>12825696</v>
      </c>
      <c r="NU25" s="109">
        <v>12993557.5</v>
      </c>
      <c r="NV25" s="109">
        <v>9670125.3399999999</v>
      </c>
      <c r="NW25" s="109">
        <v>8241930</v>
      </c>
      <c r="NX25" s="109">
        <v>10316802.25</v>
      </c>
      <c r="NY25" s="109">
        <v>167443542.93000001</v>
      </c>
      <c r="NZ25" s="109">
        <v>93905415.74000001</v>
      </c>
      <c r="OA25" s="109">
        <v>14233576.710000001</v>
      </c>
      <c r="OB25" s="109">
        <v>10631734.4</v>
      </c>
      <c r="OC25" s="109">
        <v>11314394.99</v>
      </c>
      <c r="OD25" s="109">
        <v>20727166.420000002</v>
      </c>
      <c r="OE25" s="109">
        <v>9343831.1699999999</v>
      </c>
      <c r="OF25" s="109">
        <v>244574563.69</v>
      </c>
      <c r="OG25" s="109">
        <v>62695559.359999999</v>
      </c>
      <c r="OH25" s="109">
        <v>20171781.120000001</v>
      </c>
      <c r="OI25" s="109">
        <v>54128881.990000002</v>
      </c>
      <c r="OJ25" s="109">
        <v>15949227.5</v>
      </c>
      <c r="OK25" s="109">
        <v>19737851.219999999</v>
      </c>
      <c r="OL25" s="109">
        <v>24280895.75</v>
      </c>
      <c r="OM25" s="109">
        <v>11142400.82</v>
      </c>
      <c r="ON25" s="109">
        <v>10498828.76</v>
      </c>
      <c r="OO25" s="109">
        <v>248005858.62000003</v>
      </c>
      <c r="OP25" s="109">
        <v>53922168.189999998</v>
      </c>
      <c r="OQ25" s="109">
        <v>103063048.46000001</v>
      </c>
      <c r="OR25" s="109">
        <v>29153278</v>
      </c>
      <c r="OS25" s="109">
        <v>27673771.140000001</v>
      </c>
      <c r="OT25" s="109">
        <v>16326213.18</v>
      </c>
      <c r="OU25" s="109">
        <v>143813857.03999999</v>
      </c>
      <c r="OV25" s="109">
        <v>14585613.26</v>
      </c>
      <c r="OW25" s="109">
        <v>16226896.5</v>
      </c>
      <c r="OX25" s="109">
        <v>25136240.170000002</v>
      </c>
      <c r="OY25" s="109">
        <v>25818730.870000001</v>
      </c>
      <c r="OZ25" s="109">
        <v>65601081.57</v>
      </c>
      <c r="PA25" s="109">
        <v>16790219.25</v>
      </c>
      <c r="PB25" s="109">
        <v>14350482.810000001</v>
      </c>
      <c r="PC25" s="109">
        <v>9789934.1400000006</v>
      </c>
      <c r="PD25" s="109">
        <v>214027981.93000001</v>
      </c>
      <c r="PE25" s="109">
        <v>13448615.75</v>
      </c>
      <c r="PF25" s="109">
        <v>42628812.379999995</v>
      </c>
      <c r="PG25" s="109">
        <v>10022753.75</v>
      </c>
      <c r="PH25" s="109">
        <v>23259831.25</v>
      </c>
      <c r="PI25" s="109">
        <v>56919897.600000001</v>
      </c>
      <c r="PJ25" s="109">
        <v>15391790</v>
      </c>
      <c r="PK25" s="109">
        <v>13982316.939999999</v>
      </c>
      <c r="PL25" s="109">
        <v>23351171.350000001</v>
      </c>
      <c r="PM25" s="109">
        <v>20001652.740000002</v>
      </c>
      <c r="PN25" s="109">
        <v>19886025.509999998</v>
      </c>
      <c r="PO25" s="109">
        <v>37374188.640000001</v>
      </c>
      <c r="PP25" s="109">
        <v>12210327.5</v>
      </c>
      <c r="PQ25" s="109">
        <v>63134967.270000003</v>
      </c>
      <c r="PR25" s="109">
        <v>15157627.58</v>
      </c>
      <c r="PS25" s="109">
        <v>8927842.379999999</v>
      </c>
      <c r="PT25" s="109">
        <v>10868085.789999999</v>
      </c>
      <c r="PU25" s="109">
        <v>12804702.48</v>
      </c>
      <c r="PV25" s="109">
        <v>533254088.51999998</v>
      </c>
      <c r="PW25" s="109">
        <v>17500045.34</v>
      </c>
      <c r="PX25" s="109">
        <v>14775233.75</v>
      </c>
      <c r="PY25" s="109">
        <v>25838409.25</v>
      </c>
      <c r="PZ25" s="109">
        <v>103742683.95</v>
      </c>
      <c r="QA25" s="109">
        <v>26913640.91</v>
      </c>
      <c r="QB25" s="109">
        <v>37110286</v>
      </c>
      <c r="QC25" s="109">
        <v>15018975</v>
      </c>
      <c r="QD25" s="109">
        <v>52016511.710000001</v>
      </c>
      <c r="QE25" s="109">
        <v>11268341.75</v>
      </c>
      <c r="QF25" s="109">
        <v>39883772.700000003</v>
      </c>
      <c r="QG25" s="109">
        <v>12835259.5</v>
      </c>
      <c r="QH25" s="109">
        <v>16091431.4</v>
      </c>
      <c r="QI25" s="109">
        <v>26510394</v>
      </c>
      <c r="QJ25" s="109">
        <v>31343105.5</v>
      </c>
      <c r="QK25" s="109">
        <v>29048518.5</v>
      </c>
      <c r="QL25" s="109">
        <v>13363476</v>
      </c>
      <c r="QM25" s="109">
        <v>14142607.5</v>
      </c>
      <c r="QN25" s="109">
        <v>11826783.32</v>
      </c>
      <c r="QO25" s="109">
        <v>43964049.519999996</v>
      </c>
      <c r="QP25" s="109">
        <v>50328345.870000005</v>
      </c>
      <c r="QQ25" s="109">
        <v>12975022.510000002</v>
      </c>
      <c r="QR25" s="109">
        <v>7231744</v>
      </c>
      <c r="QS25" s="109">
        <v>8986068.9399999995</v>
      </c>
      <c r="QT25" s="109">
        <v>6719700</v>
      </c>
      <c r="QU25" s="109">
        <v>7047731.4299999997</v>
      </c>
      <c r="QV25" s="109">
        <v>253688962.09999999</v>
      </c>
      <c r="QW25" s="109">
        <v>11079338.199999999</v>
      </c>
      <c r="QX25" s="109">
        <v>38689734.82</v>
      </c>
      <c r="QY25" s="109">
        <v>21899539.07</v>
      </c>
      <c r="QZ25" s="109">
        <v>20587812.189999998</v>
      </c>
      <c r="RA25" s="109">
        <v>51806550</v>
      </c>
      <c r="RB25" s="109">
        <v>18451065.98</v>
      </c>
      <c r="RC25" s="109">
        <v>40079173</v>
      </c>
      <c r="RD25" s="109">
        <v>38806325.25</v>
      </c>
      <c r="RE25" s="109">
        <v>13157172.5</v>
      </c>
      <c r="RF25" s="109">
        <v>17349130</v>
      </c>
      <c r="RG25" s="109">
        <v>12378762.57</v>
      </c>
      <c r="RH25" s="109">
        <v>10686760.25</v>
      </c>
      <c r="RI25" s="109">
        <v>386510017.06999999</v>
      </c>
      <c r="RJ25" s="109">
        <v>47812341.979999997</v>
      </c>
      <c r="RK25" s="109">
        <v>16217628</v>
      </c>
      <c r="RL25" s="109">
        <v>24832784.219999999</v>
      </c>
      <c r="RM25" s="109">
        <v>18646912.07</v>
      </c>
      <c r="RN25" s="109">
        <v>22478934.630000003</v>
      </c>
      <c r="RO25" s="109">
        <v>61589301.799999997</v>
      </c>
      <c r="RP25" s="109">
        <v>14856235.699999999</v>
      </c>
      <c r="RQ25" s="109">
        <v>20556862.329999998</v>
      </c>
      <c r="RR25" s="109">
        <v>51838100.670000002</v>
      </c>
      <c r="RS25" s="109">
        <v>57838013.559999995</v>
      </c>
      <c r="RT25" s="109">
        <v>11616649.17</v>
      </c>
      <c r="RU25" s="109">
        <v>11870448.189999999</v>
      </c>
      <c r="RV25" s="109">
        <v>16356327.109999999</v>
      </c>
      <c r="RW25" s="109">
        <v>12492594.58</v>
      </c>
      <c r="RX25" s="109">
        <v>14059626.609999999</v>
      </c>
      <c r="RY25" s="109">
        <v>13878276.5</v>
      </c>
      <c r="RZ25" s="109">
        <v>11069179</v>
      </c>
      <c r="SA25" s="109">
        <v>8411650.7199999988</v>
      </c>
      <c r="SB25" s="109">
        <v>13592965</v>
      </c>
      <c r="SC25" s="109">
        <v>136282935.03999999</v>
      </c>
      <c r="SD25" s="109">
        <v>12190261</v>
      </c>
      <c r="SE25" s="109">
        <v>13420252.529999999</v>
      </c>
      <c r="SF25" s="109">
        <v>13105211.25</v>
      </c>
      <c r="SG25" s="109">
        <v>9543498.3200000003</v>
      </c>
      <c r="SH25" s="109">
        <v>14392740.16</v>
      </c>
      <c r="SI25" s="109">
        <v>22300045.259999998</v>
      </c>
      <c r="SJ25" s="109">
        <v>29018477.719999999</v>
      </c>
      <c r="SK25" s="109">
        <v>14360048.370000001</v>
      </c>
      <c r="SL25" s="109">
        <v>17145175.240000002</v>
      </c>
      <c r="SM25" s="109">
        <v>38734927.380000003</v>
      </c>
      <c r="SN25" s="109">
        <v>7335660.5999999996</v>
      </c>
      <c r="SO25" s="109">
        <v>89929769.790000007</v>
      </c>
      <c r="SP25" s="109">
        <v>17790013.399999999</v>
      </c>
      <c r="SQ25" s="109">
        <v>29198020.600000001</v>
      </c>
      <c r="SR25" s="109">
        <v>35980979.920000002</v>
      </c>
      <c r="SS25" s="109">
        <v>16296448.26</v>
      </c>
      <c r="ST25" s="109">
        <v>18791555</v>
      </c>
      <c r="SU25" s="109">
        <v>16684284.75</v>
      </c>
      <c r="SV25" s="109">
        <v>11075209.26</v>
      </c>
      <c r="SW25" s="109">
        <v>147090622.25</v>
      </c>
      <c r="SX25" s="109">
        <v>12969280.01</v>
      </c>
      <c r="SY25" s="109">
        <v>21642849</v>
      </c>
      <c r="SZ25" s="109">
        <v>20312504.740000002</v>
      </c>
      <c r="TA25" s="109">
        <v>11197689</v>
      </c>
      <c r="TB25" s="109">
        <v>11524506.5</v>
      </c>
      <c r="TC25" s="109">
        <v>13705406.5</v>
      </c>
      <c r="TD25" s="109">
        <v>43092621.060000002</v>
      </c>
      <c r="TE25" s="109">
        <v>14601318.25</v>
      </c>
      <c r="TF25" s="109">
        <v>15067522.48</v>
      </c>
      <c r="TG25" s="109">
        <v>23029819.100000001</v>
      </c>
      <c r="TH25" s="109">
        <v>26776214.75</v>
      </c>
      <c r="TI25" s="109">
        <v>15016293.310000001</v>
      </c>
      <c r="TJ25" s="109">
        <v>11692996.060000001</v>
      </c>
      <c r="TK25" s="109">
        <v>291065103.40000004</v>
      </c>
      <c r="TL25" s="109">
        <v>17429075</v>
      </c>
      <c r="TM25" s="109">
        <v>13045133.65</v>
      </c>
      <c r="TN25" s="109">
        <v>27592746.630000003</v>
      </c>
      <c r="TO25" s="109">
        <v>30613235.640000001</v>
      </c>
      <c r="TP25" s="109">
        <v>16709063.52</v>
      </c>
      <c r="TQ25" s="109">
        <v>8632406</v>
      </c>
      <c r="TR25" s="109">
        <v>62026602.060000002</v>
      </c>
      <c r="TS25" s="109">
        <v>14497491.42</v>
      </c>
      <c r="TT25" s="109">
        <v>22275716.52</v>
      </c>
      <c r="TU25" s="109">
        <v>23660873.740000002</v>
      </c>
      <c r="TV25" s="109">
        <v>14732934</v>
      </c>
      <c r="TW25" s="109">
        <v>10782967.129999999</v>
      </c>
      <c r="TX25" s="109">
        <v>13774073</v>
      </c>
      <c r="TY25" s="109">
        <v>13096330.4</v>
      </c>
      <c r="TZ25" s="109">
        <v>12707445.5</v>
      </c>
      <c r="UA25" s="109">
        <v>77483325.890000001</v>
      </c>
      <c r="UB25" s="109">
        <v>13487832.34</v>
      </c>
      <c r="UC25" s="109">
        <v>144365338.06999999</v>
      </c>
      <c r="UD25" s="109">
        <v>43927614.68</v>
      </c>
      <c r="UE25" s="109">
        <v>13527861.209999999</v>
      </c>
      <c r="UF25" s="109">
        <v>18059778.240000002</v>
      </c>
      <c r="UG25" s="109">
        <v>99813754.329999998</v>
      </c>
      <c r="UH25" s="109">
        <v>12955994</v>
      </c>
      <c r="UI25" s="109">
        <v>10202883</v>
      </c>
      <c r="UJ25" s="109">
        <v>15225837</v>
      </c>
      <c r="UK25" s="109">
        <v>12611728.260000002</v>
      </c>
      <c r="UL25" s="109">
        <v>107204011.47</v>
      </c>
      <c r="UM25" s="109">
        <v>27997652.259999998</v>
      </c>
      <c r="UN25" s="109">
        <v>18106937</v>
      </c>
      <c r="UO25" s="109">
        <v>31098749.140000001</v>
      </c>
      <c r="UP25" s="109">
        <v>22256741.629999999</v>
      </c>
      <c r="UQ25" s="109">
        <v>15538936.439999999</v>
      </c>
      <c r="UR25" s="109">
        <v>490205751.43000007</v>
      </c>
      <c r="US25" s="109">
        <v>20183227.289999999</v>
      </c>
      <c r="UT25" s="109">
        <v>19566402.740000002</v>
      </c>
      <c r="UU25" s="109">
        <v>79800988.289999992</v>
      </c>
      <c r="UV25" s="109">
        <v>4403410</v>
      </c>
      <c r="UW25" s="109">
        <v>15880644.65</v>
      </c>
      <c r="UX25" s="109">
        <v>48289968.579999998</v>
      </c>
      <c r="UY25" s="109">
        <v>11834444.75</v>
      </c>
      <c r="UZ25" s="109">
        <v>12854786.699999999</v>
      </c>
      <c r="VA25" s="109">
        <v>14694207.48</v>
      </c>
      <c r="VB25" s="109">
        <v>19537372</v>
      </c>
      <c r="VC25" s="109">
        <v>46850640.149999999</v>
      </c>
      <c r="VD25" s="109">
        <v>24917687.490000002</v>
      </c>
      <c r="VE25" s="109">
        <v>37478326.5</v>
      </c>
      <c r="VF25" s="109">
        <v>14096524.800000001</v>
      </c>
      <c r="VG25" s="109">
        <v>12627991</v>
      </c>
      <c r="VH25" s="109">
        <v>13588922</v>
      </c>
      <c r="VI25" s="109">
        <v>11799660.5</v>
      </c>
      <c r="VJ25" s="109">
        <v>53584534.129999995</v>
      </c>
      <c r="VK25" s="109">
        <v>10673860.67</v>
      </c>
      <c r="VL25" s="109">
        <v>9074374.9800000004</v>
      </c>
      <c r="VM25" s="109">
        <v>9254742</v>
      </c>
      <c r="VN25" s="109">
        <v>217115319.29000002</v>
      </c>
      <c r="VO25" s="109">
        <v>17012989.25</v>
      </c>
      <c r="VP25" s="109">
        <v>15394779.789999999</v>
      </c>
      <c r="VQ25" s="109">
        <v>29104091.210000001</v>
      </c>
      <c r="VR25" s="109">
        <v>39230401.140000001</v>
      </c>
      <c r="VS25" s="109">
        <v>31095824.329999998</v>
      </c>
      <c r="VT25" s="109">
        <v>19106100.280000001</v>
      </c>
      <c r="VU25" s="109">
        <v>14994656.25</v>
      </c>
      <c r="VV25" s="109">
        <v>18110823</v>
      </c>
      <c r="VW25" s="109">
        <v>68904543.5</v>
      </c>
      <c r="VX25" s="109">
        <v>15891351</v>
      </c>
      <c r="VY25" s="109">
        <v>34268882.280000001</v>
      </c>
      <c r="VZ25" s="109">
        <v>21400153.75</v>
      </c>
      <c r="WA25" s="109">
        <v>14803750.949999999</v>
      </c>
      <c r="WB25" s="109">
        <v>12780377.17</v>
      </c>
      <c r="WC25" s="109">
        <v>708902995.07000005</v>
      </c>
      <c r="WD25" s="109">
        <v>38234993.899999999</v>
      </c>
      <c r="WE25" s="109">
        <v>25939804.5</v>
      </c>
      <c r="WF25" s="109">
        <v>20831979.5</v>
      </c>
      <c r="WG25" s="109">
        <v>12741086</v>
      </c>
      <c r="WH25" s="109">
        <v>24162995.5</v>
      </c>
      <c r="WI25" s="109">
        <v>47681402.75</v>
      </c>
      <c r="WJ25" s="109">
        <v>42204224.5</v>
      </c>
      <c r="WK25" s="109">
        <v>23356618.259999998</v>
      </c>
      <c r="WL25" s="109">
        <v>32470117.030000001</v>
      </c>
      <c r="WM25" s="109">
        <v>18692239.75</v>
      </c>
      <c r="WN25" s="109">
        <v>69886274.450000003</v>
      </c>
      <c r="WO25" s="109">
        <v>24523465.23</v>
      </c>
      <c r="WP25" s="109">
        <v>28686851.649999999</v>
      </c>
      <c r="WQ25" s="109">
        <v>68889276.790000007</v>
      </c>
      <c r="WR25" s="109">
        <v>22435800</v>
      </c>
      <c r="WS25" s="109">
        <v>29460450.5</v>
      </c>
      <c r="WT25" s="109">
        <v>31982806.120000001</v>
      </c>
      <c r="WU25" s="109">
        <v>14341627.710000001</v>
      </c>
      <c r="WV25" s="109">
        <v>40964542.469999999</v>
      </c>
      <c r="WW25" s="109">
        <v>107135133.41000001</v>
      </c>
      <c r="WX25" s="109">
        <v>21902748</v>
      </c>
      <c r="WY25" s="109">
        <v>17154136</v>
      </c>
      <c r="WZ25" s="109">
        <v>10815649</v>
      </c>
      <c r="XA25" s="109">
        <v>16872196</v>
      </c>
      <c r="XB25" s="109">
        <v>15062431.039999999</v>
      </c>
      <c r="XC25" s="109">
        <v>13901238</v>
      </c>
      <c r="XD25" s="109">
        <v>13131991.25</v>
      </c>
      <c r="XE25" s="109">
        <v>83844704.5</v>
      </c>
      <c r="XF25" s="109">
        <v>11048485</v>
      </c>
      <c r="XG25" s="109">
        <v>7855900</v>
      </c>
      <c r="XH25" s="109">
        <v>8934533.370000001</v>
      </c>
      <c r="XI25" s="109">
        <v>10214961</v>
      </c>
      <c r="XJ25" s="109">
        <v>403427306.43000001</v>
      </c>
      <c r="XK25" s="109">
        <v>32804150.699999999</v>
      </c>
      <c r="XL25" s="109">
        <v>28172916.09</v>
      </c>
      <c r="XM25" s="109">
        <v>126428047.86</v>
      </c>
      <c r="XN25" s="109">
        <v>25194621.32</v>
      </c>
      <c r="XO25" s="109">
        <v>36405729.920000002</v>
      </c>
      <c r="XP25" s="109">
        <v>53894271.920000002</v>
      </c>
      <c r="XQ25" s="109">
        <v>27624333.060000002</v>
      </c>
      <c r="XR25" s="109">
        <v>25952955.100000001</v>
      </c>
      <c r="XS25" s="109">
        <v>56238966.130000003</v>
      </c>
      <c r="XT25" s="109">
        <v>42549357.119999997</v>
      </c>
      <c r="XU25" s="109">
        <v>15630364.43</v>
      </c>
      <c r="XV25" s="109">
        <v>16835228.370000001</v>
      </c>
      <c r="XW25" s="109">
        <v>23448598.469999999</v>
      </c>
      <c r="XX25" s="109">
        <v>18744726.23</v>
      </c>
      <c r="XY25" s="109">
        <v>15627289.75</v>
      </c>
      <c r="XZ25" s="109">
        <v>14110228.27</v>
      </c>
      <c r="YA25" s="109">
        <v>16115666.870000001</v>
      </c>
      <c r="YB25" s="109">
        <v>15186141.370000001</v>
      </c>
      <c r="YC25" s="109">
        <v>16276849.710000001</v>
      </c>
      <c r="YD25" s="109">
        <v>15162741</v>
      </c>
      <c r="YE25" s="109">
        <v>13043735.870000001</v>
      </c>
      <c r="YF25" s="109">
        <v>17729997.050000001</v>
      </c>
      <c r="YG25" s="109">
        <v>343125544.50999999</v>
      </c>
      <c r="YH25" s="109">
        <v>21690510</v>
      </c>
      <c r="YI25" s="109">
        <v>43122278</v>
      </c>
      <c r="YJ25" s="109">
        <v>16470469.07</v>
      </c>
      <c r="YK25" s="109">
        <v>84787831.930000007</v>
      </c>
      <c r="YL25" s="109">
        <v>27859964.75</v>
      </c>
      <c r="YM25" s="109">
        <v>46954697.509999998</v>
      </c>
      <c r="YN25" s="109">
        <v>12938592</v>
      </c>
      <c r="YO25" s="109">
        <v>87951318.24000001</v>
      </c>
      <c r="YP25" s="109">
        <v>55003704</v>
      </c>
      <c r="YQ25" s="109">
        <v>28119185</v>
      </c>
      <c r="YR25" s="109">
        <v>21798210.380000003</v>
      </c>
      <c r="YS25" s="109">
        <v>14128835</v>
      </c>
      <c r="YT25" s="109">
        <v>17646472.379999999</v>
      </c>
      <c r="YU25" s="109">
        <v>8644321</v>
      </c>
      <c r="YV25" s="109">
        <v>11728807.65</v>
      </c>
      <c r="YW25" s="109">
        <v>13237599.77</v>
      </c>
      <c r="YX25" s="109">
        <v>123699964.21000001</v>
      </c>
      <c r="YY25" s="109">
        <v>20318910.219999999</v>
      </c>
      <c r="YZ25" s="109">
        <v>15831321</v>
      </c>
      <c r="ZA25" s="109">
        <v>16654240</v>
      </c>
      <c r="ZB25" s="109">
        <v>17440036.879999999</v>
      </c>
      <c r="ZC25" s="109">
        <v>11642835</v>
      </c>
      <c r="ZD25" s="109">
        <v>14181656</v>
      </c>
      <c r="ZE25" s="109">
        <v>141716656.16</v>
      </c>
      <c r="ZF25" s="109">
        <v>9838666.0999999996</v>
      </c>
      <c r="ZG25" s="109">
        <v>19630374.780000001</v>
      </c>
      <c r="ZH25" s="109">
        <v>20828925.920000002</v>
      </c>
      <c r="ZI25" s="109">
        <v>10618269.870000001</v>
      </c>
      <c r="ZJ25" s="109">
        <v>19345660.600000001</v>
      </c>
      <c r="ZK25" s="109">
        <v>10718513.57</v>
      </c>
      <c r="ZL25" s="109">
        <v>11010178.870000001</v>
      </c>
      <c r="ZM25" s="109">
        <v>40559227.409999996</v>
      </c>
      <c r="ZN25" s="109">
        <v>320974593.12</v>
      </c>
      <c r="ZO25" s="109">
        <v>13814506.870000001</v>
      </c>
      <c r="ZP25" s="109">
        <v>26960697.149999999</v>
      </c>
      <c r="ZQ25" s="109">
        <v>79613532.210000008</v>
      </c>
      <c r="ZR25" s="109">
        <v>42508958.280000001</v>
      </c>
      <c r="ZS25" s="109">
        <v>14859537.390000001</v>
      </c>
      <c r="ZT25" s="109">
        <v>20601689.52</v>
      </c>
      <c r="ZU25" s="109">
        <v>32599591.699999999</v>
      </c>
      <c r="ZV25" s="109">
        <v>31043411.920000002</v>
      </c>
      <c r="ZW25" s="109">
        <v>43654220.719999999</v>
      </c>
      <c r="ZX25" s="109">
        <v>10333313</v>
      </c>
      <c r="ZY25" s="109">
        <v>13867771</v>
      </c>
      <c r="ZZ25" s="109">
        <v>15645147.359999999</v>
      </c>
      <c r="AAA25" s="109">
        <v>18053867.5</v>
      </c>
      <c r="AAB25" s="109">
        <v>14328827.83</v>
      </c>
      <c r="AAC25" s="109">
        <v>16029696.49</v>
      </c>
      <c r="AAD25" s="109">
        <v>21224201.979999997</v>
      </c>
      <c r="AAE25" s="109">
        <v>11155106.76</v>
      </c>
      <c r="AAF25" s="109">
        <v>12259397.130000001</v>
      </c>
      <c r="AAG25" s="109">
        <v>10001295.76</v>
      </c>
      <c r="AAH25" s="109">
        <v>10010305.5</v>
      </c>
      <c r="AAI25" s="109">
        <v>7986504</v>
      </c>
      <c r="AAJ25" s="109">
        <v>119504969.21000001</v>
      </c>
      <c r="AAK25" s="109">
        <v>16532152.5</v>
      </c>
      <c r="AAL25" s="109">
        <v>19744757.5</v>
      </c>
      <c r="AAM25" s="109">
        <v>14404007</v>
      </c>
      <c r="AAN25" s="109">
        <v>14343547</v>
      </c>
      <c r="AAO25" s="109">
        <v>24052056</v>
      </c>
      <c r="AAP25" s="109">
        <v>13129425</v>
      </c>
      <c r="AAQ25" s="109">
        <v>525897952.10000002</v>
      </c>
      <c r="AAR25" s="109">
        <v>23047301.449999999</v>
      </c>
      <c r="AAS25" s="109">
        <v>16139724.75</v>
      </c>
      <c r="AAT25" s="109">
        <v>37333441</v>
      </c>
      <c r="AAU25" s="109">
        <v>25394490.77</v>
      </c>
      <c r="AAV25" s="109">
        <v>23068853</v>
      </c>
      <c r="AAW25" s="109">
        <v>25971254.93</v>
      </c>
      <c r="AAX25" s="109">
        <v>32854542.510000002</v>
      </c>
      <c r="AAY25" s="109">
        <v>59707062.5</v>
      </c>
      <c r="AAZ25" s="109">
        <v>19738428.859999999</v>
      </c>
      <c r="ABA25" s="109">
        <v>26232190.689999998</v>
      </c>
      <c r="ABB25" s="109">
        <v>91186933.430000007</v>
      </c>
      <c r="ABC25" s="109">
        <v>56635658</v>
      </c>
      <c r="ABD25" s="109">
        <v>12168466</v>
      </c>
      <c r="ABE25" s="109">
        <v>17258569.600000001</v>
      </c>
      <c r="ABF25" s="109">
        <v>16762525.369999999</v>
      </c>
      <c r="ABG25" s="109">
        <v>13983657.26</v>
      </c>
      <c r="ABH25" s="109">
        <v>21764059.75</v>
      </c>
      <c r="ABI25" s="109">
        <v>11763197</v>
      </c>
      <c r="ABJ25" s="109">
        <v>120787342.31999999</v>
      </c>
      <c r="ABK25" s="109">
        <v>83022494.75999999</v>
      </c>
      <c r="ABL25" s="109">
        <v>13198989</v>
      </c>
      <c r="ABM25" s="109">
        <v>12380668</v>
      </c>
      <c r="ABN25" s="109">
        <v>12949704</v>
      </c>
      <c r="ABO25" s="109">
        <v>11239965.039999999</v>
      </c>
      <c r="ABP25" s="109">
        <v>9253745</v>
      </c>
      <c r="ABQ25" s="109">
        <v>136247809.65000001</v>
      </c>
      <c r="ABR25" s="109">
        <v>18816499.420000002</v>
      </c>
      <c r="ABS25" s="109">
        <v>18126671.719999999</v>
      </c>
      <c r="ABT25" s="109">
        <v>24706894.640000001</v>
      </c>
      <c r="ABU25" s="109">
        <v>21581067.07</v>
      </c>
      <c r="ABV25" s="109">
        <v>17257537.84</v>
      </c>
      <c r="ABW25" s="109">
        <v>12979018</v>
      </c>
      <c r="ABX25" s="109">
        <v>17179065.5</v>
      </c>
      <c r="ABY25" s="109">
        <v>9800302.5199999996</v>
      </c>
      <c r="ABZ25" s="109">
        <v>158789702.56999999</v>
      </c>
      <c r="ACA25" s="109">
        <v>8858949.5</v>
      </c>
      <c r="ACB25" s="109">
        <v>22157256.869999997</v>
      </c>
      <c r="ACC25" s="109">
        <v>12465391.880000001</v>
      </c>
      <c r="ACD25" s="109">
        <v>12160841.25</v>
      </c>
      <c r="ACE25" s="109">
        <v>46029459.5</v>
      </c>
      <c r="ACF25" s="109">
        <v>12879165.5</v>
      </c>
      <c r="ACG25" s="109">
        <v>14126412.5</v>
      </c>
      <c r="ACH25" s="109">
        <v>12259879.15</v>
      </c>
      <c r="ACI25" s="109">
        <v>29933683</v>
      </c>
      <c r="ACJ25" s="109">
        <v>9625080.870000001</v>
      </c>
      <c r="ACK25" s="109">
        <v>335727700.70999998</v>
      </c>
      <c r="ACL25" s="109">
        <v>18812450.939999998</v>
      </c>
      <c r="ACM25" s="109">
        <v>20632119.170000002</v>
      </c>
      <c r="ACN25" s="109">
        <v>29792390.990000002</v>
      </c>
      <c r="ACO25" s="109">
        <v>14046990</v>
      </c>
      <c r="ACP25" s="109">
        <v>20707775</v>
      </c>
      <c r="ACQ25" s="109">
        <v>21158278</v>
      </c>
      <c r="ACR25" s="109">
        <v>85325691.150000006</v>
      </c>
      <c r="ACS25" s="109">
        <v>111885760</v>
      </c>
      <c r="ACT25" s="109">
        <v>16756150</v>
      </c>
      <c r="ACU25" s="109">
        <v>26019780.120000001</v>
      </c>
      <c r="ACV25" s="109">
        <v>31111996.670000002</v>
      </c>
      <c r="ACW25" s="109">
        <v>20962671.25</v>
      </c>
      <c r="ACX25" s="109">
        <v>103278930.95999998</v>
      </c>
      <c r="ACY25" s="109">
        <v>18295147</v>
      </c>
      <c r="ACZ25" s="109">
        <v>20612961</v>
      </c>
      <c r="ADA25" s="109">
        <v>18113873</v>
      </c>
      <c r="ADB25" s="109">
        <v>13029745</v>
      </c>
      <c r="ADC25" s="109">
        <v>13376750</v>
      </c>
      <c r="ADD25" s="109">
        <v>16182328</v>
      </c>
      <c r="ADE25" s="109">
        <v>12469280.16</v>
      </c>
      <c r="ADF25" s="109">
        <v>9406380.1600000001</v>
      </c>
      <c r="ADG25" s="109">
        <v>16140762.370000001</v>
      </c>
      <c r="ADH25" s="109">
        <v>70986489.549999997</v>
      </c>
      <c r="ADI25" s="109">
        <v>68223825.49000001</v>
      </c>
      <c r="ADJ25" s="109">
        <v>10681826.870000001</v>
      </c>
      <c r="ADK25" s="109">
        <v>9515191.9900000002</v>
      </c>
      <c r="ADL25" s="109">
        <v>14381875.59</v>
      </c>
      <c r="ADM25" s="109">
        <v>6443505.9199999999</v>
      </c>
      <c r="ADN25" s="109">
        <v>13195386.609999999</v>
      </c>
      <c r="ADO25" s="109">
        <v>14238647.859999999</v>
      </c>
      <c r="ADP25" s="109">
        <v>15442829.439999999</v>
      </c>
      <c r="ADQ25" s="109">
        <v>363120318.55000001</v>
      </c>
      <c r="ADR25" s="109">
        <v>41389683.310000002</v>
      </c>
      <c r="ADS25" s="109">
        <v>38235342.310000002</v>
      </c>
      <c r="ADT25" s="109">
        <v>26919019.970000003</v>
      </c>
      <c r="ADU25" s="109">
        <v>84829783.520000011</v>
      </c>
      <c r="ADV25" s="109">
        <v>11063633.310000001</v>
      </c>
      <c r="ADW25" s="109">
        <v>11162758</v>
      </c>
      <c r="ADX25" s="109">
        <v>17252257.640000001</v>
      </c>
      <c r="ADY25" s="109">
        <v>11020450.5</v>
      </c>
      <c r="ADZ25" s="109">
        <v>8412470</v>
      </c>
      <c r="AEA25" s="109">
        <v>338164978.13999999</v>
      </c>
      <c r="AEB25" s="109">
        <v>101359258.77000001</v>
      </c>
      <c r="AEC25" s="109">
        <v>59729704.079999998</v>
      </c>
      <c r="AED25" s="109">
        <v>13273079.41</v>
      </c>
      <c r="AEE25" s="109">
        <v>20563383.75</v>
      </c>
      <c r="AEF25" s="109">
        <v>32085834.289999999</v>
      </c>
      <c r="AEG25" s="109">
        <v>14895793.57</v>
      </c>
      <c r="AEH25" s="109">
        <v>19937507.5</v>
      </c>
      <c r="AEI25" s="109">
        <v>13261461.02</v>
      </c>
      <c r="AEJ25" s="109">
        <v>14359375.23</v>
      </c>
      <c r="AEK25" s="109">
        <v>15093345.92</v>
      </c>
      <c r="AEL25" s="109">
        <v>29372441.890000001</v>
      </c>
      <c r="AEM25" s="109">
        <v>15049111.809999999</v>
      </c>
      <c r="AEN25" s="109">
        <v>15976845.970000001</v>
      </c>
      <c r="AEO25" s="109">
        <v>22422705.280000001</v>
      </c>
      <c r="AEP25" s="109">
        <v>21964245.469999999</v>
      </c>
      <c r="AEQ25" s="109">
        <v>16387872.49</v>
      </c>
      <c r="AER25" s="109">
        <v>36594576.470000006</v>
      </c>
      <c r="AES25" s="109">
        <v>16475187.530000001</v>
      </c>
      <c r="AET25" s="109">
        <v>47507804.899999999</v>
      </c>
      <c r="AEU25" s="109">
        <v>222120183.13</v>
      </c>
      <c r="AEV25" s="109">
        <v>32178139.25</v>
      </c>
      <c r="AEW25" s="109">
        <v>26665030</v>
      </c>
      <c r="AEX25" s="109">
        <v>16880817.600000001</v>
      </c>
      <c r="AEY25" s="109">
        <v>13739364.25</v>
      </c>
      <c r="AEZ25" s="109">
        <v>34110141.280000001</v>
      </c>
      <c r="AFA25" s="109">
        <v>14317462.609999999</v>
      </c>
      <c r="AFB25" s="109">
        <v>16128529.370000001</v>
      </c>
      <c r="AFC25" s="109">
        <v>19506741.75</v>
      </c>
      <c r="AFD25" s="109">
        <v>10037338.609999999</v>
      </c>
      <c r="AFE25" s="109">
        <v>187327374.27000004</v>
      </c>
      <c r="AFF25" s="109">
        <v>94594600.310000002</v>
      </c>
      <c r="AFG25" s="109">
        <v>43025941.939999998</v>
      </c>
      <c r="AFH25" s="109">
        <v>27519629</v>
      </c>
      <c r="AFI25" s="109">
        <v>56330669.829999998</v>
      </c>
      <c r="AFJ25" s="109">
        <v>42541690</v>
      </c>
      <c r="AFK25" s="109">
        <v>26525860</v>
      </c>
      <c r="AFL25" s="109">
        <v>30189597.329999998</v>
      </c>
      <c r="AFM25" s="109">
        <v>21265556.109999999</v>
      </c>
      <c r="AFN25" s="109">
        <v>36998887.129999995</v>
      </c>
      <c r="AFO25" s="109">
        <v>27138292.800000001</v>
      </c>
      <c r="AFP25" s="109">
        <v>26914918.079999998</v>
      </c>
      <c r="AFQ25" s="109">
        <v>30278762</v>
      </c>
      <c r="AFR25" s="109">
        <v>184297974.17000002</v>
      </c>
      <c r="AFS25" s="109">
        <v>42301443.75</v>
      </c>
      <c r="AFT25" s="109">
        <v>26994813.48</v>
      </c>
      <c r="AFU25" s="109">
        <v>26510362.210000001</v>
      </c>
      <c r="AFV25" s="109">
        <v>27778849.75</v>
      </c>
      <c r="AFW25" s="109">
        <v>24031880</v>
      </c>
      <c r="AFX25" s="109">
        <v>16551390</v>
      </c>
      <c r="AFY25" s="109">
        <v>36924151.75</v>
      </c>
      <c r="AFZ25" s="109">
        <v>37154153</v>
      </c>
      <c r="AGA25" s="109">
        <v>16799370</v>
      </c>
      <c r="AGB25" s="109">
        <v>47230612.43</v>
      </c>
      <c r="AGC25" s="109">
        <v>19091372.140000001</v>
      </c>
      <c r="AGD25" s="109">
        <v>168501281.93000001</v>
      </c>
      <c r="AGE25" s="109">
        <v>14572443.879999999</v>
      </c>
      <c r="AGF25" s="109">
        <v>13083566.27</v>
      </c>
      <c r="AGG25" s="109">
        <v>14165635.25</v>
      </c>
      <c r="AGH25" s="109">
        <v>32457497.240000002</v>
      </c>
      <c r="AGI25" s="109">
        <v>19763006.329999998</v>
      </c>
      <c r="AGJ25" s="109">
        <v>11118873.5</v>
      </c>
      <c r="AGK25" s="109">
        <v>13718720.83</v>
      </c>
      <c r="AGL25" s="109">
        <v>10267072.66</v>
      </c>
      <c r="AGM25" s="109">
        <v>13312847.73</v>
      </c>
      <c r="AGN25" s="109">
        <v>12022977.52</v>
      </c>
      <c r="AGO25" s="109">
        <v>261148773.53</v>
      </c>
      <c r="AGP25" s="109">
        <v>63919195.199999996</v>
      </c>
      <c r="AGQ25" s="109">
        <v>32224949.879999999</v>
      </c>
      <c r="AGR25" s="109">
        <v>20590789.23</v>
      </c>
      <c r="AGS25" s="109">
        <v>44669818.539999999</v>
      </c>
      <c r="AGT25" s="109">
        <v>28963916.25</v>
      </c>
      <c r="AGU25" s="109">
        <v>16769005</v>
      </c>
      <c r="AGV25" s="109">
        <v>20707509.829999998</v>
      </c>
      <c r="AGW25" s="109">
        <v>354890605.44</v>
      </c>
      <c r="AGX25" s="109">
        <v>219249540.78</v>
      </c>
      <c r="AGY25" s="109">
        <v>17939310.5</v>
      </c>
      <c r="AGZ25" s="109">
        <v>45659210.799999997</v>
      </c>
      <c r="AHA25" s="109">
        <v>76456625.599999994</v>
      </c>
      <c r="AHB25" s="109">
        <v>41060143.740000002</v>
      </c>
      <c r="AHC25" s="109">
        <v>33708406.25</v>
      </c>
      <c r="AHD25" s="109">
        <v>23603719</v>
      </c>
      <c r="AHE25" s="109">
        <v>11991400.5</v>
      </c>
      <c r="AHF25" s="109">
        <v>23901734.949999999</v>
      </c>
      <c r="AHG25" s="109">
        <v>28410521.609999999</v>
      </c>
      <c r="AHH25" s="109">
        <v>15173317.460000001</v>
      </c>
      <c r="AHI25" s="109">
        <v>16456473.67</v>
      </c>
      <c r="AHJ25" s="109">
        <v>17331788.219999999</v>
      </c>
      <c r="AHK25" s="109">
        <v>17313525</v>
      </c>
      <c r="AHL25" s="109">
        <v>15467388.640000001</v>
      </c>
      <c r="AHM25" s="109">
        <v>14203156.690000001</v>
      </c>
      <c r="AHN25" s="109">
        <v>90376793.180000007</v>
      </c>
      <c r="AHO25" s="109">
        <v>13228230.5</v>
      </c>
      <c r="AHP25" s="109">
        <v>13940781.9</v>
      </c>
      <c r="AHQ25" s="109">
        <v>15146942</v>
      </c>
      <c r="AHR25" s="109">
        <v>34487494.769999996</v>
      </c>
      <c r="AHS25" s="109">
        <v>13774857.25</v>
      </c>
      <c r="AHT25" s="109">
        <v>13143280</v>
      </c>
      <c r="AHU25" s="109">
        <v>0</v>
      </c>
      <c r="AHV25" s="109">
        <v>0</v>
      </c>
      <c r="AHW25" s="109">
        <f t="shared" si="16"/>
        <v>37231918537.409996</v>
      </c>
    </row>
    <row r="26" spans="1:913" x14ac:dyDescent="0.6">
      <c r="A26" s="291">
        <v>24</v>
      </c>
      <c r="B26" s="288" t="s">
        <v>9865</v>
      </c>
      <c r="C26" s="268" t="s">
        <v>9866</v>
      </c>
      <c r="D26" s="109">
        <v>61799522.019999996</v>
      </c>
      <c r="E26" s="109">
        <v>10506659.1</v>
      </c>
      <c r="F26" s="109">
        <v>11411759.040000001</v>
      </c>
      <c r="G26" s="109">
        <v>4873424.66</v>
      </c>
      <c r="H26" s="109">
        <v>17270204.41</v>
      </c>
      <c r="I26" s="109">
        <v>4316417.4499999993</v>
      </c>
      <c r="J26" s="109">
        <v>29175290.199999999</v>
      </c>
      <c r="K26" s="109">
        <v>7854037.29</v>
      </c>
      <c r="L26" s="109">
        <v>10375559.84</v>
      </c>
      <c r="M26" s="109">
        <v>7984435.4800000004</v>
      </c>
      <c r="N26" s="109">
        <v>5859816.4399999995</v>
      </c>
      <c r="O26" s="109">
        <v>7766911.5899999999</v>
      </c>
      <c r="P26" s="109">
        <v>18284435.300000001</v>
      </c>
      <c r="Q26" s="109">
        <v>7370224.0499999998</v>
      </c>
      <c r="R26" s="109">
        <v>4371744.9800000004</v>
      </c>
      <c r="S26" s="109">
        <v>6164916.5800000001</v>
      </c>
      <c r="T26" s="109">
        <v>8684515.8000000007</v>
      </c>
      <c r="U26" s="109">
        <v>2408361.86</v>
      </c>
      <c r="V26" s="109">
        <v>124938.63</v>
      </c>
      <c r="W26" s="109">
        <v>94668935.11999999</v>
      </c>
      <c r="X26" s="109">
        <v>22598182.100000001</v>
      </c>
      <c r="Y26" s="109">
        <v>4280268.05</v>
      </c>
      <c r="Z26" s="109">
        <v>10200671.9</v>
      </c>
      <c r="AA26" s="109">
        <v>11699472.52</v>
      </c>
      <c r="AB26" s="109">
        <v>12654882.16</v>
      </c>
      <c r="AC26" s="109">
        <v>3252339.0200000005</v>
      </c>
      <c r="AD26" s="109">
        <v>41784044.799999997</v>
      </c>
      <c r="AE26" s="109">
        <v>9827153.7699999996</v>
      </c>
      <c r="AF26" s="109">
        <v>4243560.6400000006</v>
      </c>
      <c r="AG26" s="109">
        <v>19146581.219999999</v>
      </c>
      <c r="AH26" s="109">
        <v>11209421.890000001</v>
      </c>
      <c r="AI26" s="109">
        <v>38175658.460000001</v>
      </c>
      <c r="AJ26" s="109">
        <v>30710805.140000001</v>
      </c>
      <c r="AK26" s="109">
        <v>6455951.4400000004</v>
      </c>
      <c r="AL26" s="109">
        <v>2411841.89</v>
      </c>
      <c r="AM26" s="109">
        <v>5074115.88</v>
      </c>
      <c r="AN26" s="109">
        <v>12330500.42</v>
      </c>
      <c r="AO26" s="109">
        <v>5046592.91</v>
      </c>
      <c r="AP26" s="109">
        <v>5033806.66</v>
      </c>
      <c r="AQ26" s="109">
        <v>5304683.24</v>
      </c>
      <c r="AR26" s="109">
        <v>2989723.73</v>
      </c>
      <c r="AS26" s="109">
        <v>6910740.2799999993</v>
      </c>
      <c r="AT26" s="109">
        <v>1398497.96</v>
      </c>
      <c r="AU26" s="109">
        <v>29348713.370000001</v>
      </c>
      <c r="AV26" s="109">
        <v>1889357.84</v>
      </c>
      <c r="AW26" s="109">
        <v>1509094.43</v>
      </c>
      <c r="AX26" s="109">
        <v>1461670.9</v>
      </c>
      <c r="AY26" s="109">
        <v>3672712.9699999997</v>
      </c>
      <c r="AZ26" s="109">
        <v>5372588.5600000005</v>
      </c>
      <c r="BA26" s="109">
        <v>2008368.19</v>
      </c>
      <c r="BB26" s="109">
        <v>1972514.5999999999</v>
      </c>
      <c r="BC26" s="109">
        <v>2637046.7200000002</v>
      </c>
      <c r="BD26" s="109">
        <v>2105386.69</v>
      </c>
      <c r="BE26" s="109">
        <v>971347.77</v>
      </c>
      <c r="BF26" s="109">
        <v>2437505.5999999996</v>
      </c>
      <c r="BG26" s="109">
        <v>6860793.7400000002</v>
      </c>
      <c r="BH26" s="109">
        <v>1465606.23</v>
      </c>
      <c r="BI26" s="109">
        <v>935415.84</v>
      </c>
      <c r="BJ26" s="109">
        <v>34137236.550000004</v>
      </c>
      <c r="BK26" s="109">
        <v>22223195.260000002</v>
      </c>
      <c r="BL26" s="109">
        <v>7260499.0099999998</v>
      </c>
      <c r="BM26" s="109">
        <v>4653862.0199999996</v>
      </c>
      <c r="BN26" s="109">
        <v>9060687.3300000001</v>
      </c>
      <c r="BO26" s="109">
        <v>6757663.3499999996</v>
      </c>
      <c r="BP26" s="109">
        <v>6598706.5199999996</v>
      </c>
      <c r="BQ26" s="109">
        <v>1309832.3</v>
      </c>
      <c r="BR26" s="109">
        <v>617820.44999999995</v>
      </c>
      <c r="BS26" s="109">
        <v>28691740.460000001</v>
      </c>
      <c r="BT26" s="109">
        <v>3164536.52</v>
      </c>
      <c r="BU26" s="109">
        <v>2391312.46</v>
      </c>
      <c r="BV26" s="109">
        <v>3343364.7</v>
      </c>
      <c r="BW26" s="109">
        <v>2813355.54</v>
      </c>
      <c r="BX26" s="109">
        <v>2001067.06</v>
      </c>
      <c r="BY26" s="109">
        <v>1896187.8599999999</v>
      </c>
      <c r="BZ26" s="109">
        <v>2697295.12</v>
      </c>
      <c r="CA26" s="109">
        <v>6548540.0100000007</v>
      </c>
      <c r="CB26" s="109">
        <v>2747640.83</v>
      </c>
      <c r="CC26" s="109">
        <v>3397291.95</v>
      </c>
      <c r="CD26" s="109">
        <v>7493671.040000001</v>
      </c>
      <c r="CE26" s="109">
        <v>1953060.2800000003</v>
      </c>
      <c r="CF26" s="109">
        <v>9897611.8100000005</v>
      </c>
      <c r="CG26" s="109">
        <v>2603650.5500000003</v>
      </c>
      <c r="CH26" s="109">
        <v>46250824.130000003</v>
      </c>
      <c r="CI26" s="109">
        <v>5625001.8399999999</v>
      </c>
      <c r="CJ26" s="109">
        <v>13632853.84</v>
      </c>
      <c r="CK26" s="109">
        <v>5240978.5199999996</v>
      </c>
      <c r="CL26" s="109">
        <v>5845518.8600000003</v>
      </c>
      <c r="CM26" s="109">
        <v>5735078.29</v>
      </c>
      <c r="CN26" s="109">
        <v>3230448.85</v>
      </c>
      <c r="CO26" s="109">
        <v>6036588.0099999998</v>
      </c>
      <c r="CP26" s="109">
        <v>2071920.88</v>
      </c>
      <c r="CQ26" s="109">
        <v>4934155.4399999995</v>
      </c>
      <c r="CR26" s="109">
        <v>2799573.34</v>
      </c>
      <c r="CS26" s="109">
        <v>6187844.04</v>
      </c>
      <c r="CT26" s="109">
        <v>3948140.63</v>
      </c>
      <c r="CU26" s="109">
        <v>65137270.890000001</v>
      </c>
      <c r="CV26" s="109">
        <v>5149945.5199999996</v>
      </c>
      <c r="CW26" s="109">
        <v>6368018.3600000003</v>
      </c>
      <c r="CX26" s="109">
        <v>10157331.9</v>
      </c>
      <c r="CY26" s="109">
        <v>3687917.21</v>
      </c>
      <c r="CZ26" s="109">
        <v>12182356.25</v>
      </c>
      <c r="DA26" s="109">
        <v>7788125.8399999999</v>
      </c>
      <c r="DB26" s="109">
        <v>2906830.25</v>
      </c>
      <c r="DC26" s="109">
        <v>18197489.870000001</v>
      </c>
      <c r="DD26" s="109">
        <v>38598694.319999993</v>
      </c>
      <c r="DE26" s="109">
        <v>3583590.21</v>
      </c>
      <c r="DF26" s="109">
        <v>2468107.96</v>
      </c>
      <c r="DG26" s="109">
        <v>8318917.9399999995</v>
      </c>
      <c r="DH26" s="109">
        <v>12075219.120000001</v>
      </c>
      <c r="DI26" s="109">
        <v>9429678.7699999996</v>
      </c>
      <c r="DJ26" s="109">
        <v>9012294.9399999995</v>
      </c>
      <c r="DK26" s="109">
        <v>1577583.53</v>
      </c>
      <c r="DL26" s="109">
        <v>57393732.760000005</v>
      </c>
      <c r="DM26" s="109">
        <v>2569806.08</v>
      </c>
      <c r="DN26" s="109">
        <v>3500601.8999999994</v>
      </c>
      <c r="DO26" s="109">
        <v>3008646.15</v>
      </c>
      <c r="DP26" s="109">
        <v>3386116.74</v>
      </c>
      <c r="DQ26" s="109">
        <v>3005738.97</v>
      </c>
      <c r="DR26" s="109">
        <v>4527575.07</v>
      </c>
      <c r="DS26" s="109">
        <v>2584691.58</v>
      </c>
      <c r="DT26" s="109">
        <v>4488299.12</v>
      </c>
      <c r="DU26" s="109">
        <v>25566800.290000003</v>
      </c>
      <c r="DV26" s="109">
        <v>2887484.28</v>
      </c>
      <c r="DW26" s="109">
        <v>7187766.7300000004</v>
      </c>
      <c r="DX26" s="109">
        <v>20390874.260000002</v>
      </c>
      <c r="DY26" s="109">
        <v>2956890.51</v>
      </c>
      <c r="DZ26" s="109">
        <v>5318196.3099999996</v>
      </c>
      <c r="EA26" s="109">
        <v>16466094.27</v>
      </c>
      <c r="EB26" s="109">
        <v>2556863.0700000003</v>
      </c>
      <c r="EC26" s="109">
        <v>9766167.9499999993</v>
      </c>
      <c r="ED26" s="109">
        <v>2397813.2999999998</v>
      </c>
      <c r="EE26" s="109">
        <v>15297033.920000002</v>
      </c>
      <c r="EF26" s="109">
        <v>13369490.24</v>
      </c>
      <c r="EG26" s="109">
        <v>14466539.240000002</v>
      </c>
      <c r="EH26" s="109">
        <v>1987941.9800000002</v>
      </c>
      <c r="EI26" s="109">
        <v>5380477.29</v>
      </c>
      <c r="EJ26" s="109">
        <v>3546705.0700000003</v>
      </c>
      <c r="EK26" s="109">
        <v>3455072.38</v>
      </c>
      <c r="EL26" s="109">
        <v>4538402.3000000007</v>
      </c>
      <c r="EM26" s="109">
        <v>4821661.66</v>
      </c>
      <c r="EN26" s="109">
        <v>1950748.04</v>
      </c>
      <c r="EO26" s="109">
        <v>33039817.490000006</v>
      </c>
      <c r="EP26" s="109">
        <v>2581709.83</v>
      </c>
      <c r="EQ26" s="109">
        <v>2078671.4299999997</v>
      </c>
      <c r="ER26" s="109">
        <v>6467951.7800000003</v>
      </c>
      <c r="ES26" s="109">
        <v>5027694.2</v>
      </c>
      <c r="ET26" s="109">
        <v>5371675.9199999999</v>
      </c>
      <c r="EU26" s="109">
        <v>3730990.0300000003</v>
      </c>
      <c r="EV26" s="109">
        <v>9352037.620000001</v>
      </c>
      <c r="EW26" s="109">
        <v>7266644.25</v>
      </c>
      <c r="EX26" s="109">
        <v>23775604.869999997</v>
      </c>
      <c r="EY26" s="109">
        <v>1155050.2</v>
      </c>
      <c r="EZ26" s="109">
        <v>6194453.1200000001</v>
      </c>
      <c r="FA26" s="109">
        <v>3067719.5700000003</v>
      </c>
      <c r="FB26" s="109">
        <v>9107069.6799999997</v>
      </c>
      <c r="FC26" s="109">
        <v>9550040.8399999999</v>
      </c>
      <c r="FD26" s="109">
        <v>4770625.53</v>
      </c>
      <c r="FE26" s="109">
        <v>8052549.8200000003</v>
      </c>
      <c r="FF26" s="109">
        <v>1898949.71</v>
      </c>
      <c r="FG26" s="109">
        <v>5419974.5099999998</v>
      </c>
      <c r="FH26" s="109">
        <v>2541995.9699999997</v>
      </c>
      <c r="FI26" s="109">
        <v>3625783.13</v>
      </c>
      <c r="FJ26" s="109">
        <v>14353693.91</v>
      </c>
      <c r="FK26" s="109">
        <v>6083428.6600000001</v>
      </c>
      <c r="FL26" s="109">
        <v>3854345.5</v>
      </c>
      <c r="FM26" s="109">
        <v>6213794.0600000005</v>
      </c>
      <c r="FN26" s="109">
        <v>5323443.58</v>
      </c>
      <c r="FO26" s="109">
        <v>7585757.0299999993</v>
      </c>
      <c r="FP26" s="109">
        <v>2725068.42</v>
      </c>
      <c r="FQ26" s="109">
        <v>727244.15999999992</v>
      </c>
      <c r="FR26" s="109">
        <v>75187079.840000004</v>
      </c>
      <c r="FS26" s="109">
        <v>4733461.68</v>
      </c>
      <c r="FT26" s="109">
        <v>7149523.1100000003</v>
      </c>
      <c r="FU26" s="109">
        <v>4950300.37</v>
      </c>
      <c r="FV26" s="109">
        <v>14804986.210000001</v>
      </c>
      <c r="FW26" s="109">
        <v>7154061.0700000003</v>
      </c>
      <c r="FX26" s="109">
        <v>16913694.690000001</v>
      </c>
      <c r="FY26" s="109">
        <v>9144539.8399999999</v>
      </c>
      <c r="FZ26" s="109">
        <v>13779280.510000002</v>
      </c>
      <c r="GA26" s="109">
        <v>4102950.02</v>
      </c>
      <c r="GB26" s="109">
        <v>18013856.530000001</v>
      </c>
      <c r="GC26" s="109">
        <v>4823097.58</v>
      </c>
      <c r="GD26" s="109">
        <v>1898787.71</v>
      </c>
      <c r="GE26" s="109">
        <v>3469073.41</v>
      </c>
      <c r="GF26" s="109">
        <v>20547145.890000001</v>
      </c>
      <c r="GG26" s="109">
        <v>2080526.2500000002</v>
      </c>
      <c r="GH26" s="109">
        <v>2670835.19</v>
      </c>
      <c r="GI26" s="109">
        <v>4774054.05</v>
      </c>
      <c r="GJ26" s="109">
        <v>2502573.23</v>
      </c>
      <c r="GK26" s="109">
        <v>2393012.02</v>
      </c>
      <c r="GL26" s="109">
        <v>2691223.48</v>
      </c>
      <c r="GM26" s="109">
        <v>6160653.9100000001</v>
      </c>
      <c r="GN26" s="109">
        <v>2048880.0499999998</v>
      </c>
      <c r="GO26" s="109">
        <v>1080971.43</v>
      </c>
      <c r="GP26" s="109">
        <v>934617.89000000013</v>
      </c>
      <c r="GQ26" s="109">
        <v>925439.64000000013</v>
      </c>
      <c r="GR26" s="109">
        <v>13655414.229999997</v>
      </c>
      <c r="GS26" s="109">
        <v>4124993.95</v>
      </c>
      <c r="GT26" s="109">
        <v>2391072.2599999998</v>
      </c>
      <c r="GU26" s="109">
        <v>4354005.87</v>
      </c>
      <c r="GV26" s="109">
        <v>1345713.37</v>
      </c>
      <c r="GW26" s="109">
        <v>3951533.2600000002</v>
      </c>
      <c r="GX26" s="109">
        <v>2738466.5900000003</v>
      </c>
      <c r="GY26" s="109">
        <v>1492672.35</v>
      </c>
      <c r="GZ26" s="109">
        <v>14647865.219999999</v>
      </c>
      <c r="HA26" s="109">
        <v>313408.5</v>
      </c>
      <c r="HB26" s="109">
        <v>1851699.72</v>
      </c>
      <c r="HC26" s="109">
        <v>1189376.94</v>
      </c>
      <c r="HD26" s="109">
        <v>29199320.579999998</v>
      </c>
      <c r="HE26" s="109">
        <v>4092890.3700000006</v>
      </c>
      <c r="HF26" s="109">
        <v>4690612.99</v>
      </c>
      <c r="HG26" s="109">
        <v>4413276.6500000004</v>
      </c>
      <c r="HH26" s="109">
        <v>5556001.5</v>
      </c>
      <c r="HI26" s="109">
        <v>4530028.82</v>
      </c>
      <c r="HJ26" s="109">
        <v>2351132.81</v>
      </c>
      <c r="HK26" s="109">
        <v>729237.4</v>
      </c>
      <c r="HL26" s="109">
        <v>25931334.359999999</v>
      </c>
      <c r="HM26" s="109">
        <v>36235477.759999998</v>
      </c>
      <c r="HN26" s="109">
        <v>23356515.98</v>
      </c>
      <c r="HO26" s="109">
        <v>23403824.93</v>
      </c>
      <c r="HP26" s="109">
        <v>5749966.9699999997</v>
      </c>
      <c r="HQ26" s="109">
        <v>4774193.49</v>
      </c>
      <c r="HR26" s="109">
        <v>17110685.850000001</v>
      </c>
      <c r="HS26" s="109">
        <v>22488660.649999999</v>
      </c>
      <c r="HT26" s="109">
        <v>27882153.75</v>
      </c>
      <c r="HU26" s="109">
        <v>11561456.939999999</v>
      </c>
      <c r="HV26" s="109">
        <v>2827016.1</v>
      </c>
      <c r="HW26" s="109">
        <v>1755255.4400000002</v>
      </c>
      <c r="HX26" s="109">
        <v>2004854.9300000002</v>
      </c>
      <c r="HY26" s="109">
        <v>1508703.07</v>
      </c>
      <c r="HZ26" s="109">
        <v>3608406.0999999996</v>
      </c>
      <c r="IA26" s="109">
        <v>2843022.01</v>
      </c>
      <c r="IB26" s="109">
        <v>1735096.44</v>
      </c>
      <c r="IC26" s="109">
        <v>2062026.5899999999</v>
      </c>
      <c r="ID26" s="109">
        <v>2448482.29</v>
      </c>
      <c r="IE26" s="109">
        <v>3952040.57</v>
      </c>
      <c r="IF26" s="109">
        <v>1002562.5</v>
      </c>
      <c r="IG26" s="109">
        <v>2357102.23</v>
      </c>
      <c r="IH26" s="109">
        <v>1281755.3999999999</v>
      </c>
      <c r="II26" s="109">
        <v>1255813.4300000002</v>
      </c>
      <c r="IJ26" s="109">
        <v>24396057.689999998</v>
      </c>
      <c r="IK26" s="109">
        <v>9832699.9399999995</v>
      </c>
      <c r="IL26" s="109">
        <v>2938677.1</v>
      </c>
      <c r="IM26" s="109">
        <v>4645096.3199999994</v>
      </c>
      <c r="IN26" s="109">
        <v>11468387.059999999</v>
      </c>
      <c r="IO26" s="109">
        <v>1085362.3</v>
      </c>
      <c r="IP26" s="109">
        <v>2373237.02</v>
      </c>
      <c r="IQ26" s="109">
        <v>3375950.73</v>
      </c>
      <c r="IR26" s="109">
        <v>4067961.12</v>
      </c>
      <c r="IS26" s="109">
        <v>1583787.18</v>
      </c>
      <c r="IT26" s="109">
        <v>2572884.4</v>
      </c>
      <c r="IU26" s="109">
        <v>31434166.25</v>
      </c>
      <c r="IV26" s="109">
        <v>16659219.43</v>
      </c>
      <c r="IW26" s="109">
        <v>10628815.33</v>
      </c>
      <c r="IX26" s="109">
        <v>2100515.02</v>
      </c>
      <c r="IY26" s="109">
        <v>2122513.4500000002</v>
      </c>
      <c r="IZ26" s="109">
        <v>1098000.1400000001</v>
      </c>
      <c r="JA26" s="109">
        <v>2185596.84</v>
      </c>
      <c r="JB26" s="109">
        <v>1326710.5499999998</v>
      </c>
      <c r="JC26" s="109">
        <v>1586052.3</v>
      </c>
      <c r="JD26" s="109">
        <v>2527097.67</v>
      </c>
      <c r="JE26" s="109">
        <v>13227861.870000001</v>
      </c>
      <c r="JF26" s="109">
        <v>1874636.3900000001</v>
      </c>
      <c r="JG26" s="109">
        <v>17069340.919999998</v>
      </c>
      <c r="JH26" s="109">
        <v>7863140.7699999996</v>
      </c>
      <c r="JI26" s="109">
        <v>2104648.06</v>
      </c>
      <c r="JJ26" s="109">
        <v>1703303.86</v>
      </c>
      <c r="JK26" s="109">
        <v>1921086</v>
      </c>
      <c r="JL26" s="109">
        <v>6651246.2000000002</v>
      </c>
      <c r="JM26" s="109">
        <v>16483872.949999997</v>
      </c>
      <c r="JN26" s="109">
        <v>1800843</v>
      </c>
      <c r="JO26" s="109">
        <v>3859956.3600000003</v>
      </c>
      <c r="JP26" s="109">
        <v>3488213.4599999995</v>
      </c>
      <c r="JQ26" s="109">
        <v>1669207.3</v>
      </c>
      <c r="JR26" s="109">
        <v>3740035.22</v>
      </c>
      <c r="JS26" s="109">
        <v>1495915.95</v>
      </c>
      <c r="JT26" s="109">
        <v>31717144.090000004</v>
      </c>
      <c r="JU26" s="109">
        <v>15486810.42</v>
      </c>
      <c r="JV26" s="109">
        <v>1618601.29</v>
      </c>
      <c r="JW26" s="109">
        <v>1333911</v>
      </c>
      <c r="JX26" s="109">
        <v>2713273.01</v>
      </c>
      <c r="JY26" s="109">
        <v>1144174.58</v>
      </c>
      <c r="JZ26" s="109">
        <v>5982414.5499999998</v>
      </c>
      <c r="KA26" s="109">
        <v>2578184.89</v>
      </c>
      <c r="KB26" s="109">
        <v>5685370.6899999995</v>
      </c>
      <c r="KC26" s="109">
        <v>13358066.640000001</v>
      </c>
      <c r="KD26" s="109">
        <v>1970921.63</v>
      </c>
      <c r="KE26" s="109">
        <v>1847411.33</v>
      </c>
      <c r="KF26" s="109">
        <v>1358901</v>
      </c>
      <c r="KG26" s="109">
        <v>232043</v>
      </c>
      <c r="KH26" s="109">
        <v>1506914.9</v>
      </c>
      <c r="KI26" s="109">
        <v>279237</v>
      </c>
      <c r="KJ26" s="109">
        <v>51925581.269999996</v>
      </c>
      <c r="KK26" s="109">
        <v>7281982.8599999994</v>
      </c>
      <c r="KL26" s="109">
        <v>2996273.8499999996</v>
      </c>
      <c r="KM26" s="109">
        <v>3869287.61</v>
      </c>
      <c r="KN26" s="109">
        <v>2253837.2400000002</v>
      </c>
      <c r="KO26" s="109">
        <v>3967330.5</v>
      </c>
      <c r="KP26" s="109">
        <v>8954022.1099999994</v>
      </c>
      <c r="KQ26" s="109">
        <v>1881586.76</v>
      </c>
      <c r="KR26" s="109">
        <v>1535812.75</v>
      </c>
      <c r="KS26" s="109">
        <v>20525329.189999998</v>
      </c>
      <c r="KT26" s="109">
        <v>3080109.62</v>
      </c>
      <c r="KU26" s="109">
        <v>4102609.7399999998</v>
      </c>
      <c r="KV26" s="109">
        <v>6307806.3399999999</v>
      </c>
      <c r="KW26" s="109">
        <v>3014843.51</v>
      </c>
      <c r="KX26" s="109">
        <v>2787095.4</v>
      </c>
      <c r="KY26" s="109">
        <v>22706570.289999999</v>
      </c>
      <c r="KZ26" s="109">
        <v>4004240.8899999997</v>
      </c>
      <c r="LA26" s="109">
        <v>24596434.809999999</v>
      </c>
      <c r="LB26" s="109">
        <v>3005002.8600000003</v>
      </c>
      <c r="LC26" s="109">
        <v>2011318.05</v>
      </c>
      <c r="LD26" s="109">
        <v>4473966.22</v>
      </c>
      <c r="LE26" s="109">
        <v>4573505.71</v>
      </c>
      <c r="LF26" s="109">
        <v>3332640.7199999997</v>
      </c>
      <c r="LG26" s="109">
        <v>2498054.04</v>
      </c>
      <c r="LH26" s="109">
        <v>8039268.2000000002</v>
      </c>
      <c r="LI26" s="109">
        <v>52101874</v>
      </c>
      <c r="LJ26" s="109">
        <v>8630734.6600000001</v>
      </c>
      <c r="LK26" s="109">
        <v>20778649.909999996</v>
      </c>
      <c r="LL26" s="109">
        <v>22113684.619999997</v>
      </c>
      <c r="LM26" s="109">
        <v>3648468.4</v>
      </c>
      <c r="LN26" s="109">
        <v>3325217.9000000004</v>
      </c>
      <c r="LO26" s="109">
        <v>4914469.6400000006</v>
      </c>
      <c r="LP26" s="109">
        <v>4941005.7200000007</v>
      </c>
      <c r="LQ26" s="109">
        <v>3807289.45</v>
      </c>
      <c r="LR26" s="109">
        <v>8578919.0300000012</v>
      </c>
      <c r="LS26" s="109">
        <v>2224478.7199999997</v>
      </c>
      <c r="LT26" s="109">
        <v>40816629.130000003</v>
      </c>
      <c r="LU26" s="109">
        <v>13630924.43</v>
      </c>
      <c r="LV26" s="109">
        <v>5805010.8599999994</v>
      </c>
      <c r="LW26" s="109">
        <v>74084741.179999992</v>
      </c>
      <c r="LX26" s="109">
        <v>25296459.689999998</v>
      </c>
      <c r="LY26" s="109">
        <v>31945776.670000002</v>
      </c>
      <c r="LZ26" s="109">
        <v>10356104.649999999</v>
      </c>
      <c r="MA26" s="109">
        <v>5339802.8800000008</v>
      </c>
      <c r="MB26" s="109">
        <v>4287929.83</v>
      </c>
      <c r="MC26" s="109">
        <v>3672731.65</v>
      </c>
      <c r="MD26" s="109">
        <v>2994836.77</v>
      </c>
      <c r="ME26" s="109">
        <v>3811914.17</v>
      </c>
      <c r="MF26" s="109">
        <v>2599732.29</v>
      </c>
      <c r="MG26" s="109">
        <v>7042042.54</v>
      </c>
      <c r="MH26" s="109">
        <v>2277244.9900000002</v>
      </c>
      <c r="MI26" s="109">
        <v>49164810.810000002</v>
      </c>
      <c r="MJ26" s="109">
        <v>4694277.3100000005</v>
      </c>
      <c r="MK26" s="109">
        <v>1504113.67</v>
      </c>
      <c r="ML26" s="109">
        <v>1489662.0499999998</v>
      </c>
      <c r="MM26" s="109">
        <v>1662450.4</v>
      </c>
      <c r="MN26" s="109">
        <v>4240458.71</v>
      </c>
      <c r="MO26" s="109">
        <v>2600817.15</v>
      </c>
      <c r="MP26" s="109">
        <v>1891516.45</v>
      </c>
      <c r="MQ26" s="109">
        <v>2884809.3</v>
      </c>
      <c r="MR26" s="109">
        <v>1735770.3</v>
      </c>
      <c r="MS26" s="109">
        <v>2213605.9699999997</v>
      </c>
      <c r="MT26" s="109">
        <v>1076521.8</v>
      </c>
      <c r="MU26" s="109">
        <v>30576219.810000002</v>
      </c>
      <c r="MV26" s="109">
        <v>4078898.27</v>
      </c>
      <c r="MW26" s="109">
        <v>4600561.3</v>
      </c>
      <c r="MX26" s="109">
        <v>12791080.710000001</v>
      </c>
      <c r="MY26" s="109">
        <v>2536925.8200000003</v>
      </c>
      <c r="MZ26" s="109">
        <v>1185406</v>
      </c>
      <c r="NA26" s="109">
        <v>1673738</v>
      </c>
      <c r="NB26" s="109">
        <v>4374515.03</v>
      </c>
      <c r="NC26" s="109">
        <v>568087</v>
      </c>
      <c r="ND26" s="109">
        <v>679331.36</v>
      </c>
      <c r="NE26" s="109">
        <v>827131.63</v>
      </c>
      <c r="NF26" s="109">
        <v>58796992.920000002</v>
      </c>
      <c r="NG26" s="109">
        <v>18072797.77</v>
      </c>
      <c r="NH26" s="109">
        <v>4457086.3499999996</v>
      </c>
      <c r="NI26" s="109">
        <v>84332479.010000005</v>
      </c>
      <c r="NJ26" s="109">
        <v>9890327.1799999997</v>
      </c>
      <c r="NK26" s="109">
        <v>11727906.600000001</v>
      </c>
      <c r="NL26" s="109">
        <v>16241932.629999999</v>
      </c>
      <c r="NM26" s="109">
        <v>50217190.049999997</v>
      </c>
      <c r="NN26" s="109">
        <v>774224.12</v>
      </c>
      <c r="NO26" s="109">
        <v>2642815.8400000003</v>
      </c>
      <c r="NP26" s="109">
        <v>3975121.0800000005</v>
      </c>
      <c r="NQ26" s="109">
        <v>4914264.3100000005</v>
      </c>
      <c r="NR26" s="109">
        <v>22392183.450000003</v>
      </c>
      <c r="NS26" s="109">
        <v>3369512.74</v>
      </c>
      <c r="NT26" s="109">
        <v>10895259.050000001</v>
      </c>
      <c r="NU26" s="109">
        <v>2914030.9799999995</v>
      </c>
      <c r="NV26" s="109">
        <v>1733203.6400000001</v>
      </c>
      <c r="NW26" s="109">
        <v>1532428.1</v>
      </c>
      <c r="NX26" s="109">
        <v>6956729.1899999995</v>
      </c>
      <c r="NY26" s="109">
        <v>25126402.520000003</v>
      </c>
      <c r="NZ26" s="109">
        <v>10788187.360000001</v>
      </c>
      <c r="OA26" s="109">
        <v>1819874.58</v>
      </c>
      <c r="OB26" s="109">
        <v>2111145.0299999998</v>
      </c>
      <c r="OC26" s="109">
        <v>1936887.63</v>
      </c>
      <c r="OD26" s="109">
        <v>8685668.1600000001</v>
      </c>
      <c r="OE26" s="109">
        <v>1810338.87</v>
      </c>
      <c r="OF26" s="109">
        <v>48333992.329999998</v>
      </c>
      <c r="OG26" s="109">
        <v>12788386.1</v>
      </c>
      <c r="OH26" s="109">
        <v>4324048.84</v>
      </c>
      <c r="OI26" s="109">
        <v>19909879.77</v>
      </c>
      <c r="OJ26" s="109">
        <v>5498159.6999999993</v>
      </c>
      <c r="OK26" s="109">
        <v>2888302.6500000004</v>
      </c>
      <c r="OL26" s="109">
        <v>2152697.38</v>
      </c>
      <c r="OM26" s="109">
        <v>1699026.9</v>
      </c>
      <c r="ON26" s="109">
        <v>1314042.1299999999</v>
      </c>
      <c r="OO26" s="109">
        <v>23438319.620000001</v>
      </c>
      <c r="OP26" s="109">
        <v>6310943.5699999994</v>
      </c>
      <c r="OQ26" s="109">
        <v>10052561.300000001</v>
      </c>
      <c r="OR26" s="109">
        <v>3630279.2199999997</v>
      </c>
      <c r="OS26" s="109">
        <v>4851097.1300000008</v>
      </c>
      <c r="OT26" s="109">
        <v>1496356.55</v>
      </c>
      <c r="OU26" s="109">
        <v>24236408.130000003</v>
      </c>
      <c r="OV26" s="109">
        <v>6719689.2999999998</v>
      </c>
      <c r="OW26" s="109">
        <v>7580535.7599999998</v>
      </c>
      <c r="OX26" s="109">
        <v>11945439.210000001</v>
      </c>
      <c r="OY26" s="109">
        <v>9122545.0099999998</v>
      </c>
      <c r="OZ26" s="109">
        <v>56324033.089999996</v>
      </c>
      <c r="PA26" s="109">
        <v>9411375.75</v>
      </c>
      <c r="PB26" s="109">
        <v>6301083.75</v>
      </c>
      <c r="PC26" s="109">
        <v>9912568.7200000007</v>
      </c>
      <c r="PD26" s="109">
        <v>23628951.759999998</v>
      </c>
      <c r="PE26" s="109">
        <v>1603334.77</v>
      </c>
      <c r="PF26" s="109">
        <v>5995450</v>
      </c>
      <c r="PG26" s="109">
        <v>1270598.4000000001</v>
      </c>
      <c r="PH26" s="109">
        <v>3469586.08</v>
      </c>
      <c r="PI26" s="109">
        <v>9503611.0800000001</v>
      </c>
      <c r="PJ26" s="109">
        <v>2739078.23</v>
      </c>
      <c r="PK26" s="109">
        <v>2084460.98</v>
      </c>
      <c r="PL26" s="109">
        <v>2533752.5</v>
      </c>
      <c r="PM26" s="109">
        <v>2182493.04</v>
      </c>
      <c r="PN26" s="109">
        <v>5105266.08</v>
      </c>
      <c r="PO26" s="109">
        <v>4576444.29</v>
      </c>
      <c r="PP26" s="109">
        <v>1959868.04</v>
      </c>
      <c r="PQ26" s="109">
        <v>9326272.5099999998</v>
      </c>
      <c r="PR26" s="109">
        <v>1817146.29</v>
      </c>
      <c r="PS26" s="109">
        <v>1473428.27</v>
      </c>
      <c r="PT26" s="109">
        <v>783378.65</v>
      </c>
      <c r="PU26" s="109">
        <v>934929.7300000001</v>
      </c>
      <c r="PV26" s="109">
        <v>63339499.349999994</v>
      </c>
      <c r="PW26" s="109">
        <v>977448.75000000012</v>
      </c>
      <c r="PX26" s="109">
        <v>1040200.05</v>
      </c>
      <c r="PY26" s="109">
        <v>5653402.6300000008</v>
      </c>
      <c r="PZ26" s="109">
        <v>46793198.239999995</v>
      </c>
      <c r="QA26" s="109">
        <v>6228822.0700000003</v>
      </c>
      <c r="QB26" s="109">
        <v>5201261.580000001</v>
      </c>
      <c r="QC26" s="109">
        <v>4213348.3699999992</v>
      </c>
      <c r="QD26" s="109">
        <v>3862975.4899999998</v>
      </c>
      <c r="QE26" s="109">
        <v>1251481.31</v>
      </c>
      <c r="QF26" s="109">
        <v>5261306.26</v>
      </c>
      <c r="QG26" s="109">
        <v>2816712.58</v>
      </c>
      <c r="QH26" s="109">
        <v>2172634.09</v>
      </c>
      <c r="QI26" s="109">
        <v>4812758.82</v>
      </c>
      <c r="QJ26" s="109">
        <v>3771765.38</v>
      </c>
      <c r="QK26" s="109">
        <v>14235098.359999999</v>
      </c>
      <c r="QL26" s="109">
        <v>1196951.8</v>
      </c>
      <c r="QM26" s="109">
        <v>4770843.2300000004</v>
      </c>
      <c r="QN26" s="109">
        <v>1612192.45</v>
      </c>
      <c r="QO26" s="109">
        <v>14396651.65</v>
      </c>
      <c r="QP26" s="109">
        <v>6970455.6200000001</v>
      </c>
      <c r="QQ26" s="109">
        <v>3293094.1900000004</v>
      </c>
      <c r="QR26" s="109">
        <v>617181.54</v>
      </c>
      <c r="QS26" s="109">
        <v>584160.5</v>
      </c>
      <c r="QT26" s="109">
        <v>922799.52</v>
      </c>
      <c r="QU26" s="109">
        <v>925679.12</v>
      </c>
      <c r="QV26" s="109">
        <v>38352404</v>
      </c>
      <c r="QW26" s="109">
        <v>3092690.25</v>
      </c>
      <c r="QX26" s="109">
        <v>8998392.4000000004</v>
      </c>
      <c r="QY26" s="109">
        <v>1238058</v>
      </c>
      <c r="QZ26" s="109">
        <v>1945094.75</v>
      </c>
      <c r="RA26" s="109">
        <v>13083131.84</v>
      </c>
      <c r="RB26" s="109">
        <v>7038071.6100000003</v>
      </c>
      <c r="RC26" s="109">
        <v>2582186.2599999998</v>
      </c>
      <c r="RD26" s="109">
        <v>8945437</v>
      </c>
      <c r="RE26" s="109">
        <v>6443684.0300000003</v>
      </c>
      <c r="RF26" s="109">
        <v>606360.41999999993</v>
      </c>
      <c r="RG26" s="109">
        <v>5103213.5</v>
      </c>
      <c r="RH26" s="109">
        <v>3232197.31</v>
      </c>
      <c r="RI26" s="109">
        <v>47958181.780000001</v>
      </c>
      <c r="RJ26" s="109">
        <v>11584372.559999999</v>
      </c>
      <c r="RK26" s="109">
        <v>1747447.4600000002</v>
      </c>
      <c r="RL26" s="109">
        <v>5262126.4400000004</v>
      </c>
      <c r="RM26" s="109">
        <v>1476641.3</v>
      </c>
      <c r="RN26" s="109">
        <v>5422111.4800000004</v>
      </c>
      <c r="RO26" s="109">
        <v>2300451.36</v>
      </c>
      <c r="RP26" s="109">
        <v>3164831.95</v>
      </c>
      <c r="RQ26" s="109">
        <v>4327499.6900000004</v>
      </c>
      <c r="RR26" s="109">
        <v>2085663.3</v>
      </c>
      <c r="RS26" s="109">
        <v>2441625.9500000002</v>
      </c>
      <c r="RT26" s="109">
        <v>2891621.88</v>
      </c>
      <c r="RU26" s="109">
        <v>2440836.5499999998</v>
      </c>
      <c r="RV26" s="109">
        <v>3078317.96</v>
      </c>
      <c r="RW26" s="109">
        <v>644611.94999999995</v>
      </c>
      <c r="RX26" s="109">
        <v>6317516.4000000004</v>
      </c>
      <c r="RY26" s="109">
        <v>2595937.23</v>
      </c>
      <c r="RZ26" s="109">
        <v>308991</v>
      </c>
      <c r="SA26" s="109">
        <v>594800.47</v>
      </c>
      <c r="SB26" s="109">
        <v>519134.2</v>
      </c>
      <c r="SC26" s="109">
        <v>17450392.68</v>
      </c>
      <c r="SD26" s="109">
        <v>1868155.7</v>
      </c>
      <c r="SE26" s="109">
        <v>2545377.1800000002</v>
      </c>
      <c r="SF26" s="109">
        <v>3108886.2199999997</v>
      </c>
      <c r="SG26" s="109">
        <v>3647311.02</v>
      </c>
      <c r="SH26" s="109">
        <v>3277955.05</v>
      </c>
      <c r="SI26" s="109">
        <v>3114758.79</v>
      </c>
      <c r="SJ26" s="109">
        <v>6585900.4000000004</v>
      </c>
      <c r="SK26" s="109">
        <v>2131062.73</v>
      </c>
      <c r="SL26" s="109">
        <v>2547556.65</v>
      </c>
      <c r="SM26" s="109">
        <v>18970014.550000001</v>
      </c>
      <c r="SN26" s="109">
        <v>620173</v>
      </c>
      <c r="SO26" s="109">
        <v>12259414.470000001</v>
      </c>
      <c r="SP26" s="109">
        <v>14755398.800000001</v>
      </c>
      <c r="SQ26" s="109">
        <v>13859654.059999999</v>
      </c>
      <c r="SR26" s="109">
        <v>14817700.309999999</v>
      </c>
      <c r="SS26" s="109">
        <v>9448699.3300000001</v>
      </c>
      <c r="ST26" s="109">
        <v>9699552.3900000006</v>
      </c>
      <c r="SU26" s="109">
        <v>10455385.439999999</v>
      </c>
      <c r="SV26" s="109">
        <v>1111460.05</v>
      </c>
      <c r="SW26" s="109">
        <v>25135556.609999999</v>
      </c>
      <c r="SX26" s="109">
        <v>1407746.65</v>
      </c>
      <c r="SY26" s="109">
        <v>8284902.3899999997</v>
      </c>
      <c r="SZ26" s="109">
        <v>2056803.8199999998</v>
      </c>
      <c r="TA26" s="109">
        <v>1251670.5699999998</v>
      </c>
      <c r="TB26" s="109">
        <v>1230503.72</v>
      </c>
      <c r="TC26" s="109">
        <v>2198269.4</v>
      </c>
      <c r="TD26" s="109">
        <v>4374276.7200000007</v>
      </c>
      <c r="TE26" s="109">
        <v>1237606</v>
      </c>
      <c r="TF26" s="109">
        <v>2457480.4899999998</v>
      </c>
      <c r="TG26" s="109">
        <v>7140929</v>
      </c>
      <c r="TH26" s="109">
        <v>3447497.07</v>
      </c>
      <c r="TI26" s="109">
        <v>3926240.73</v>
      </c>
      <c r="TJ26" s="109">
        <v>1849451.29</v>
      </c>
      <c r="TK26" s="109">
        <v>33832923</v>
      </c>
      <c r="TL26" s="109">
        <v>2252836.9900000002</v>
      </c>
      <c r="TM26" s="109">
        <v>1974965.6300000001</v>
      </c>
      <c r="TN26" s="109">
        <v>3653773.67</v>
      </c>
      <c r="TO26" s="109">
        <v>4253511.7799999993</v>
      </c>
      <c r="TP26" s="109">
        <v>2201038.7400000002</v>
      </c>
      <c r="TQ26" s="109">
        <v>1122708.79</v>
      </c>
      <c r="TR26" s="109">
        <v>10189802.540000001</v>
      </c>
      <c r="TS26" s="109">
        <v>2585304.79</v>
      </c>
      <c r="TT26" s="109">
        <v>3512096.19</v>
      </c>
      <c r="TU26" s="109">
        <v>4086541.4899999998</v>
      </c>
      <c r="TV26" s="109">
        <v>1615751.35</v>
      </c>
      <c r="TW26" s="109">
        <v>1430479.54</v>
      </c>
      <c r="TX26" s="109">
        <v>2951486.8</v>
      </c>
      <c r="TY26" s="109">
        <v>1701087.0400000003</v>
      </c>
      <c r="TZ26" s="109">
        <v>1981255.41</v>
      </c>
      <c r="UA26" s="109">
        <v>13888692.850000001</v>
      </c>
      <c r="UB26" s="109">
        <v>1734034.28</v>
      </c>
      <c r="UC26" s="109">
        <v>25264004.100000001</v>
      </c>
      <c r="UD26" s="109">
        <v>5012953.0500000007</v>
      </c>
      <c r="UE26" s="109">
        <v>3156716.19</v>
      </c>
      <c r="UF26" s="109">
        <v>2102670.3199999998</v>
      </c>
      <c r="UG26" s="109">
        <v>15510666.9</v>
      </c>
      <c r="UH26" s="109">
        <v>1311768.42</v>
      </c>
      <c r="UI26" s="109">
        <v>951920.09</v>
      </c>
      <c r="UJ26" s="109">
        <v>3862200.63</v>
      </c>
      <c r="UK26" s="109">
        <v>1392500.64</v>
      </c>
      <c r="UL26" s="109">
        <v>12441343.120000001</v>
      </c>
      <c r="UM26" s="109">
        <v>3287788.78</v>
      </c>
      <c r="UN26" s="109">
        <v>3147289.85</v>
      </c>
      <c r="UO26" s="109">
        <v>4172142.5999999996</v>
      </c>
      <c r="UP26" s="109">
        <v>2797616.7</v>
      </c>
      <c r="UQ26" s="109">
        <v>1858819.7100000002</v>
      </c>
      <c r="UR26" s="109">
        <v>69640029.230000004</v>
      </c>
      <c r="US26" s="109">
        <v>3042288.25</v>
      </c>
      <c r="UT26" s="109">
        <v>2915942.9</v>
      </c>
      <c r="UU26" s="109">
        <v>11431677.640000001</v>
      </c>
      <c r="UV26" s="109">
        <v>795346.73</v>
      </c>
      <c r="UW26" s="109">
        <v>2393755.42</v>
      </c>
      <c r="UX26" s="109">
        <v>6498424.7899999991</v>
      </c>
      <c r="UY26" s="109">
        <v>1968551.9900000002</v>
      </c>
      <c r="UZ26" s="109">
        <v>1900959.3800000001</v>
      </c>
      <c r="VA26" s="109">
        <v>2451239.17</v>
      </c>
      <c r="VB26" s="109">
        <v>2801569.9400000004</v>
      </c>
      <c r="VC26" s="109">
        <v>4916706.7300000004</v>
      </c>
      <c r="VD26" s="109">
        <v>3195658.82</v>
      </c>
      <c r="VE26" s="109">
        <v>4257618.49</v>
      </c>
      <c r="VF26" s="109">
        <v>1499305.4300000002</v>
      </c>
      <c r="VG26" s="109">
        <v>1506344.65</v>
      </c>
      <c r="VH26" s="109">
        <v>1432130.1700000002</v>
      </c>
      <c r="VI26" s="109">
        <v>1961469.6199999999</v>
      </c>
      <c r="VJ26" s="109">
        <v>10217238.35</v>
      </c>
      <c r="VK26" s="109">
        <v>1026150.51</v>
      </c>
      <c r="VL26" s="109">
        <v>990378.78999999992</v>
      </c>
      <c r="VM26" s="109">
        <v>2793979.19</v>
      </c>
      <c r="VN26" s="109">
        <v>37550633.090000004</v>
      </c>
      <c r="VO26" s="109">
        <v>6536519</v>
      </c>
      <c r="VP26" s="109">
        <v>7546005.4199999999</v>
      </c>
      <c r="VQ26" s="109">
        <v>3715812.8599999994</v>
      </c>
      <c r="VR26" s="109">
        <v>14421577.1</v>
      </c>
      <c r="VS26" s="109">
        <v>3906850.29</v>
      </c>
      <c r="VT26" s="109">
        <v>5997191.9299999997</v>
      </c>
      <c r="VU26" s="109">
        <v>2605208</v>
      </c>
      <c r="VV26" s="109">
        <v>5426265.0800000001</v>
      </c>
      <c r="VW26" s="109">
        <v>11142265.48</v>
      </c>
      <c r="VX26" s="109">
        <v>6346204</v>
      </c>
      <c r="VY26" s="109">
        <v>6600483.96</v>
      </c>
      <c r="VZ26" s="109">
        <v>3287681.66</v>
      </c>
      <c r="WA26" s="109">
        <v>4037133.6500000004</v>
      </c>
      <c r="WB26" s="109">
        <v>1753961.0500000003</v>
      </c>
      <c r="WC26" s="109">
        <v>80649932.770000011</v>
      </c>
      <c r="WD26" s="109">
        <v>4166900.05</v>
      </c>
      <c r="WE26" s="109">
        <v>3031118.18</v>
      </c>
      <c r="WF26" s="109">
        <v>2271588.8899999997</v>
      </c>
      <c r="WG26" s="109">
        <v>1742264.4</v>
      </c>
      <c r="WH26" s="109">
        <v>2895154.87</v>
      </c>
      <c r="WI26" s="109">
        <v>6220942.3700000001</v>
      </c>
      <c r="WJ26" s="109">
        <v>16900760.060000002</v>
      </c>
      <c r="WK26" s="109">
        <v>3098285.6799999997</v>
      </c>
      <c r="WL26" s="109">
        <v>4643280.79</v>
      </c>
      <c r="WM26" s="109">
        <v>2594461.2600000002</v>
      </c>
      <c r="WN26" s="109">
        <v>5301696.8000000007</v>
      </c>
      <c r="WO26" s="109">
        <v>2370523.2800000003</v>
      </c>
      <c r="WP26" s="109">
        <v>4160968.72</v>
      </c>
      <c r="WQ26" s="109">
        <v>5648053.8899999997</v>
      </c>
      <c r="WR26" s="109">
        <v>829939.25</v>
      </c>
      <c r="WS26" s="109">
        <v>3997492.46</v>
      </c>
      <c r="WT26" s="109">
        <v>4039512.6</v>
      </c>
      <c r="WU26" s="109">
        <v>2006959.72</v>
      </c>
      <c r="WV26" s="109">
        <v>6156930.7300000004</v>
      </c>
      <c r="WW26" s="109">
        <v>12340297.790000001</v>
      </c>
      <c r="WX26" s="109">
        <v>2454193.1100000003</v>
      </c>
      <c r="WY26" s="109">
        <v>1795507.84</v>
      </c>
      <c r="WZ26" s="109">
        <v>404776</v>
      </c>
      <c r="XA26" s="109">
        <v>2566618.5</v>
      </c>
      <c r="XB26" s="109">
        <v>1963424.65</v>
      </c>
      <c r="XC26" s="109">
        <v>1519868.95</v>
      </c>
      <c r="XD26" s="109">
        <v>1637191.31</v>
      </c>
      <c r="XE26" s="109">
        <v>7930993.9699999997</v>
      </c>
      <c r="XF26" s="109">
        <v>1504965.41</v>
      </c>
      <c r="XG26" s="109">
        <v>370474</v>
      </c>
      <c r="XH26" s="109">
        <v>989211.5</v>
      </c>
      <c r="XI26" s="109">
        <v>875505.26</v>
      </c>
      <c r="XJ26" s="109">
        <v>91563494.900000006</v>
      </c>
      <c r="XK26" s="109">
        <v>13000052.969999999</v>
      </c>
      <c r="XL26" s="109">
        <v>17061239.359999999</v>
      </c>
      <c r="XM26" s="109">
        <v>39529315.100000001</v>
      </c>
      <c r="XN26" s="109">
        <v>10777825.59</v>
      </c>
      <c r="XO26" s="109">
        <v>11739194.27</v>
      </c>
      <c r="XP26" s="109">
        <v>24466197.449999999</v>
      </c>
      <c r="XQ26" s="109">
        <v>10828123.24</v>
      </c>
      <c r="XR26" s="109">
        <v>11928082.699999999</v>
      </c>
      <c r="XS26" s="109">
        <v>22156494.449999999</v>
      </c>
      <c r="XT26" s="109">
        <v>14208832.199999999</v>
      </c>
      <c r="XU26" s="109">
        <v>4808819.87</v>
      </c>
      <c r="XV26" s="109">
        <v>7957525.4900000002</v>
      </c>
      <c r="XW26" s="109">
        <v>7332599.54</v>
      </c>
      <c r="XX26" s="109">
        <v>9634597.879999999</v>
      </c>
      <c r="XY26" s="109">
        <v>5900245.1299999999</v>
      </c>
      <c r="XZ26" s="109">
        <v>5706760.3300000001</v>
      </c>
      <c r="YA26" s="109">
        <v>5437804.2799999993</v>
      </c>
      <c r="YB26" s="109">
        <v>5708003.6200000001</v>
      </c>
      <c r="YC26" s="109">
        <v>7512233.1799999997</v>
      </c>
      <c r="YD26" s="109">
        <v>8459361.6400000006</v>
      </c>
      <c r="YE26" s="109">
        <v>6185281.1799999997</v>
      </c>
      <c r="YF26" s="109">
        <v>5373406.1500000004</v>
      </c>
      <c r="YG26" s="109">
        <v>41142404.489999995</v>
      </c>
      <c r="YH26" s="109">
        <v>10161650.98</v>
      </c>
      <c r="YI26" s="109">
        <v>20224248.130000003</v>
      </c>
      <c r="YJ26" s="109">
        <v>10132095.969999999</v>
      </c>
      <c r="YK26" s="109">
        <v>12463414.379999999</v>
      </c>
      <c r="YL26" s="109">
        <v>3198338.0500000003</v>
      </c>
      <c r="YM26" s="109">
        <v>34817106.530000001</v>
      </c>
      <c r="YN26" s="109">
        <v>7010787.5899999999</v>
      </c>
      <c r="YO26" s="109">
        <v>6245364.0199999996</v>
      </c>
      <c r="YP26" s="109">
        <v>47980980.630000003</v>
      </c>
      <c r="YQ26" s="109">
        <v>14446227.91</v>
      </c>
      <c r="YR26" s="109">
        <v>2280020.6899999995</v>
      </c>
      <c r="YS26" s="109">
        <v>7534604.9000000004</v>
      </c>
      <c r="YT26" s="109">
        <v>10132580.390000001</v>
      </c>
      <c r="YU26" s="109">
        <v>6099368.8799999999</v>
      </c>
      <c r="YV26" s="109">
        <v>2030710.78</v>
      </c>
      <c r="YW26" s="109">
        <v>8098850.7999999998</v>
      </c>
      <c r="YX26" s="109">
        <v>17616557.450000003</v>
      </c>
      <c r="YY26" s="109">
        <v>2744828.4299999997</v>
      </c>
      <c r="YZ26" s="109">
        <v>2332242.4699999997</v>
      </c>
      <c r="ZA26" s="109">
        <v>1810001.32</v>
      </c>
      <c r="ZB26" s="109">
        <v>2282281.7999999998</v>
      </c>
      <c r="ZC26" s="109">
        <v>1918699.0000000002</v>
      </c>
      <c r="ZD26" s="109">
        <v>1280604.3999999999</v>
      </c>
      <c r="ZE26" s="109">
        <v>19198103.259999998</v>
      </c>
      <c r="ZF26" s="109">
        <v>2168287.7999999998</v>
      </c>
      <c r="ZG26" s="109">
        <v>4496043.91</v>
      </c>
      <c r="ZH26" s="109">
        <v>3642900.95</v>
      </c>
      <c r="ZI26" s="109">
        <v>2285901.79</v>
      </c>
      <c r="ZJ26" s="109">
        <v>2797226.9499999997</v>
      </c>
      <c r="ZK26" s="109">
        <v>2365448.4</v>
      </c>
      <c r="ZL26" s="109">
        <v>1990273.1</v>
      </c>
      <c r="ZM26" s="109">
        <v>6307526.9100000001</v>
      </c>
      <c r="ZN26" s="109">
        <v>37860269.790000007</v>
      </c>
      <c r="ZO26" s="109">
        <v>6921451.0300000003</v>
      </c>
      <c r="ZP26" s="109">
        <v>3795128.94</v>
      </c>
      <c r="ZQ26" s="109">
        <v>12780281.120000001</v>
      </c>
      <c r="ZR26" s="109">
        <v>8563233.1099999994</v>
      </c>
      <c r="ZS26" s="109">
        <v>2249770.2799999998</v>
      </c>
      <c r="ZT26" s="109">
        <v>2533807.0099999998</v>
      </c>
      <c r="ZU26" s="109">
        <v>4494602.1000000006</v>
      </c>
      <c r="ZV26" s="109">
        <v>5742456.1699999999</v>
      </c>
      <c r="ZW26" s="109">
        <v>6199321.4500000002</v>
      </c>
      <c r="ZX26" s="109">
        <v>1542053.79</v>
      </c>
      <c r="ZY26" s="109">
        <v>1858952.86</v>
      </c>
      <c r="ZZ26" s="109">
        <v>6877229.8700000001</v>
      </c>
      <c r="AAA26" s="109">
        <v>2853846.52</v>
      </c>
      <c r="AAB26" s="109">
        <v>3158448.11</v>
      </c>
      <c r="AAC26" s="109">
        <v>2105214.7599999998</v>
      </c>
      <c r="AAD26" s="109">
        <v>3135024.6500000004</v>
      </c>
      <c r="AAE26" s="109">
        <v>1305562.3499999999</v>
      </c>
      <c r="AAF26" s="109">
        <v>1606314.39</v>
      </c>
      <c r="AAG26" s="109">
        <v>1389358.6600000001</v>
      </c>
      <c r="AAH26" s="109">
        <v>1210284.8</v>
      </c>
      <c r="AAI26" s="109">
        <v>909417.48</v>
      </c>
      <c r="AAJ26" s="109">
        <v>15627114.34</v>
      </c>
      <c r="AAK26" s="109">
        <v>2520295.81</v>
      </c>
      <c r="AAL26" s="109">
        <v>2764613.92</v>
      </c>
      <c r="AAM26" s="109">
        <v>2763354.9</v>
      </c>
      <c r="AAN26" s="109">
        <v>2592990.08</v>
      </c>
      <c r="AAO26" s="109">
        <v>3160348.84</v>
      </c>
      <c r="AAP26" s="109">
        <v>2256410.9700000002</v>
      </c>
      <c r="AAQ26" s="109">
        <v>63253148.20000001</v>
      </c>
      <c r="AAR26" s="109">
        <v>13235930.109999999</v>
      </c>
      <c r="AAS26" s="109">
        <v>8151012.3100000005</v>
      </c>
      <c r="AAT26" s="109">
        <v>20545435.02</v>
      </c>
      <c r="AAU26" s="109">
        <v>12723124.059999999</v>
      </c>
      <c r="AAV26" s="109">
        <v>7332668.1299999999</v>
      </c>
      <c r="AAW26" s="109">
        <v>18874743.629999999</v>
      </c>
      <c r="AAX26" s="109">
        <v>28080205.280000001</v>
      </c>
      <c r="AAY26" s="109">
        <v>21276361.940000001</v>
      </c>
      <c r="AAZ26" s="109">
        <v>8370489.4400000004</v>
      </c>
      <c r="ABA26" s="109">
        <v>12503974.25</v>
      </c>
      <c r="ABB26" s="109">
        <v>14214009.410000002</v>
      </c>
      <c r="ABC26" s="109">
        <v>24142520.039999999</v>
      </c>
      <c r="ABD26" s="109">
        <v>7106436.0700000003</v>
      </c>
      <c r="ABE26" s="109">
        <v>8682541.7899999991</v>
      </c>
      <c r="ABF26" s="109">
        <v>8098772.4299999997</v>
      </c>
      <c r="ABG26" s="109">
        <v>5873076.7200000007</v>
      </c>
      <c r="ABH26" s="109">
        <v>7707663.5999999996</v>
      </c>
      <c r="ABI26" s="109">
        <v>14449317.18</v>
      </c>
      <c r="ABJ26" s="109">
        <v>17069785.140000001</v>
      </c>
      <c r="ABK26" s="109">
        <v>47244308.960000001</v>
      </c>
      <c r="ABL26" s="109">
        <v>12166098.789999999</v>
      </c>
      <c r="ABM26" s="109">
        <v>5302136.46</v>
      </c>
      <c r="ABN26" s="109">
        <v>6339882.4000000004</v>
      </c>
      <c r="ABO26" s="109">
        <v>8184423.9699999997</v>
      </c>
      <c r="ABP26" s="109">
        <v>6906744</v>
      </c>
      <c r="ABQ26" s="109">
        <v>27310062.949999999</v>
      </c>
      <c r="ABR26" s="109">
        <v>2470649.7200000002</v>
      </c>
      <c r="ABS26" s="109">
        <v>1763227.77</v>
      </c>
      <c r="ABT26" s="109">
        <v>3598111.1799999997</v>
      </c>
      <c r="ABU26" s="109">
        <v>4368851.09</v>
      </c>
      <c r="ABV26" s="109">
        <v>4458428.1100000003</v>
      </c>
      <c r="ABW26" s="109">
        <v>2408907.46</v>
      </c>
      <c r="ABX26" s="109">
        <v>2836100.99</v>
      </c>
      <c r="ABY26" s="109">
        <v>1115903.5</v>
      </c>
      <c r="ABZ26" s="109">
        <v>67281514.689999998</v>
      </c>
      <c r="ACA26" s="109">
        <v>8601817.3099999987</v>
      </c>
      <c r="ACB26" s="109">
        <v>11146341.18</v>
      </c>
      <c r="ACC26" s="109">
        <v>2563304.42</v>
      </c>
      <c r="ACD26" s="109">
        <v>5437127</v>
      </c>
      <c r="ACE26" s="109">
        <v>14692141.42</v>
      </c>
      <c r="ACF26" s="109">
        <v>2094440.4400000002</v>
      </c>
      <c r="ACG26" s="109">
        <v>7337280.9000000004</v>
      </c>
      <c r="ACH26" s="109">
        <v>7854433.8499999996</v>
      </c>
      <c r="ACI26" s="109">
        <v>3190863.8800000004</v>
      </c>
      <c r="ACJ26" s="109">
        <v>7363645.8899999997</v>
      </c>
      <c r="ACK26" s="109">
        <v>53306167.389999993</v>
      </c>
      <c r="ACL26" s="109">
        <v>2837239.21</v>
      </c>
      <c r="ACM26" s="109">
        <v>9513003.9299999997</v>
      </c>
      <c r="ACN26" s="109">
        <v>7191668.5899999999</v>
      </c>
      <c r="ACO26" s="109">
        <v>1470621.56</v>
      </c>
      <c r="ACP26" s="109">
        <v>2240549</v>
      </c>
      <c r="ACQ26" s="109">
        <v>2940625</v>
      </c>
      <c r="ACR26" s="109">
        <v>10998715.709999999</v>
      </c>
      <c r="ACS26" s="109">
        <v>4445401.32</v>
      </c>
      <c r="ACT26" s="109">
        <v>2640040.1399999997</v>
      </c>
      <c r="ACU26" s="109">
        <v>2748814.8200000003</v>
      </c>
      <c r="ACV26" s="109">
        <v>2386474.3200000003</v>
      </c>
      <c r="ACW26" s="109">
        <v>170312.52</v>
      </c>
      <c r="ACX26" s="109">
        <v>11904196.810000001</v>
      </c>
      <c r="ACY26" s="109">
        <v>1968863.61</v>
      </c>
      <c r="ACZ26" s="109">
        <v>6604517.8399999999</v>
      </c>
      <c r="ADA26" s="109">
        <v>5780764.7199999997</v>
      </c>
      <c r="ADB26" s="109">
        <v>5435373.75</v>
      </c>
      <c r="ADC26" s="109">
        <v>4538597.6399999997</v>
      </c>
      <c r="ADD26" s="109">
        <v>2984989.83</v>
      </c>
      <c r="ADE26" s="109">
        <v>1858280.9100000001</v>
      </c>
      <c r="ADF26" s="109">
        <v>763182</v>
      </c>
      <c r="ADG26" s="109">
        <v>1385178.5</v>
      </c>
      <c r="ADH26" s="109">
        <v>12091252.470000001</v>
      </c>
      <c r="ADI26" s="109">
        <v>13145800.43</v>
      </c>
      <c r="ADJ26" s="109">
        <v>1838168.9500000002</v>
      </c>
      <c r="ADK26" s="109">
        <v>2077733.26</v>
      </c>
      <c r="ADL26" s="109">
        <v>2688599.83</v>
      </c>
      <c r="ADM26" s="109">
        <v>1159135.4300000002</v>
      </c>
      <c r="ADN26" s="109">
        <v>2004603.16</v>
      </c>
      <c r="ADO26" s="109">
        <v>1471999.3</v>
      </c>
      <c r="ADP26" s="109">
        <v>2104621.89</v>
      </c>
      <c r="ADQ26" s="109">
        <v>77330504.760000005</v>
      </c>
      <c r="ADR26" s="109">
        <v>20543012.350000001</v>
      </c>
      <c r="ADS26" s="109">
        <v>21916722.190000001</v>
      </c>
      <c r="ADT26" s="109">
        <v>14765870.16</v>
      </c>
      <c r="ADU26" s="109">
        <v>26801305.530000001</v>
      </c>
      <c r="ADV26" s="109">
        <v>2538765</v>
      </c>
      <c r="ADW26" s="109">
        <v>457995</v>
      </c>
      <c r="ADX26" s="109">
        <v>2840283.38</v>
      </c>
      <c r="ADY26" s="109">
        <v>654770.41999999993</v>
      </c>
      <c r="ADZ26" s="109">
        <v>514153.91</v>
      </c>
      <c r="AEA26" s="109">
        <v>63829831.030000001</v>
      </c>
      <c r="AEB26" s="109">
        <v>9451893.1500000022</v>
      </c>
      <c r="AEC26" s="109">
        <v>8245382.3399999999</v>
      </c>
      <c r="AED26" s="109">
        <v>1923319.0599999998</v>
      </c>
      <c r="AEE26" s="109">
        <v>1638438.4400000002</v>
      </c>
      <c r="AEF26" s="109">
        <v>3675792.63</v>
      </c>
      <c r="AEG26" s="109">
        <v>2343244.19</v>
      </c>
      <c r="AEH26" s="109">
        <v>2034663.6099999999</v>
      </c>
      <c r="AEI26" s="109">
        <v>1233375.1399999999</v>
      </c>
      <c r="AEJ26" s="109">
        <v>1517073.54</v>
      </c>
      <c r="AEK26" s="109">
        <v>2051694.1999999997</v>
      </c>
      <c r="AEL26" s="109">
        <v>2694793.9000000004</v>
      </c>
      <c r="AEM26" s="109">
        <v>2391239.61</v>
      </c>
      <c r="AEN26" s="109">
        <v>2055877.02</v>
      </c>
      <c r="AEO26" s="109">
        <v>3562929.72</v>
      </c>
      <c r="AEP26" s="109">
        <v>3455723.99</v>
      </c>
      <c r="AEQ26" s="109">
        <v>2296525.9900000002</v>
      </c>
      <c r="AER26" s="109">
        <v>3072712.78</v>
      </c>
      <c r="AES26" s="109">
        <v>1684458.6300000001</v>
      </c>
      <c r="AET26" s="109">
        <v>3125623.2200000007</v>
      </c>
      <c r="AEU26" s="109">
        <v>53270686.439999998</v>
      </c>
      <c r="AEV26" s="109">
        <v>13925599.189999999</v>
      </c>
      <c r="AEW26" s="109">
        <v>6286287.7400000002</v>
      </c>
      <c r="AEX26" s="109">
        <v>3389492.68</v>
      </c>
      <c r="AEY26" s="109">
        <v>2719393.7</v>
      </c>
      <c r="AEZ26" s="109">
        <v>5834954.4699999997</v>
      </c>
      <c r="AFA26" s="109">
        <v>2335464.91</v>
      </c>
      <c r="AFB26" s="109">
        <v>6438386.7999999998</v>
      </c>
      <c r="AFC26" s="109">
        <v>2172555.42</v>
      </c>
      <c r="AFD26" s="109">
        <v>1332239.3499999999</v>
      </c>
      <c r="AFE26" s="109">
        <v>24051257.84</v>
      </c>
      <c r="AFF26" s="109">
        <v>28265095.330000002</v>
      </c>
      <c r="AFG26" s="109">
        <v>7605168.0899999999</v>
      </c>
      <c r="AFH26" s="109">
        <v>9494823.959999999</v>
      </c>
      <c r="AFI26" s="109">
        <v>14614743.1</v>
      </c>
      <c r="AFJ26" s="109">
        <v>4605773.959999999</v>
      </c>
      <c r="AFK26" s="109">
        <v>8253974.9400000004</v>
      </c>
      <c r="AFL26" s="109">
        <v>7538590.9500000002</v>
      </c>
      <c r="AFM26" s="109">
        <v>6347994.7699999996</v>
      </c>
      <c r="AFN26" s="109">
        <v>3976188.57</v>
      </c>
      <c r="AFO26" s="109">
        <v>13447579.289999999</v>
      </c>
      <c r="AFP26" s="109">
        <v>3568259.87</v>
      </c>
      <c r="AFQ26" s="109">
        <v>6630727</v>
      </c>
      <c r="AFR26" s="109">
        <v>45622322.780000001</v>
      </c>
      <c r="AFS26" s="109">
        <v>12162215.710000001</v>
      </c>
      <c r="AFT26" s="109">
        <v>7514073.3599999994</v>
      </c>
      <c r="AFU26" s="109">
        <v>6933588.3600000003</v>
      </c>
      <c r="AFV26" s="109">
        <v>6690581.5499999998</v>
      </c>
      <c r="AFW26" s="109">
        <v>5571137.7700000005</v>
      </c>
      <c r="AFX26" s="109">
        <v>4335679.24</v>
      </c>
      <c r="AFY26" s="109">
        <v>8691978.2100000009</v>
      </c>
      <c r="AFZ26" s="109">
        <v>8523046.7499999981</v>
      </c>
      <c r="AGA26" s="109">
        <v>4819394.43</v>
      </c>
      <c r="AGB26" s="109">
        <v>9851445.3300000001</v>
      </c>
      <c r="AGC26" s="109">
        <v>4847215.7299999995</v>
      </c>
      <c r="AGD26" s="109">
        <v>28349352.190000005</v>
      </c>
      <c r="AGE26" s="109">
        <v>3603902.42</v>
      </c>
      <c r="AGF26" s="109">
        <v>2668221.3000000003</v>
      </c>
      <c r="AGG26" s="109">
        <v>2457347.88</v>
      </c>
      <c r="AGH26" s="109">
        <v>6074630.5699999994</v>
      </c>
      <c r="AGI26" s="109">
        <v>6688996.3899999997</v>
      </c>
      <c r="AGJ26" s="109">
        <v>1939864.57</v>
      </c>
      <c r="AGK26" s="109">
        <v>2109107.0999999996</v>
      </c>
      <c r="AGL26" s="109">
        <v>2028739.2</v>
      </c>
      <c r="AGM26" s="109">
        <v>2611497.3699999996</v>
      </c>
      <c r="AGN26" s="109">
        <v>1435186.79</v>
      </c>
      <c r="AGO26" s="109">
        <v>37141048.880000003</v>
      </c>
      <c r="AGP26" s="109">
        <v>17803087.579999998</v>
      </c>
      <c r="AGQ26" s="109">
        <v>7993910.2800000003</v>
      </c>
      <c r="AGR26" s="109">
        <v>6161036.8899999997</v>
      </c>
      <c r="AGS26" s="109">
        <v>17017812.740000002</v>
      </c>
      <c r="AGT26" s="109">
        <v>8319552.6999999993</v>
      </c>
      <c r="AGU26" s="109">
        <v>4540040.62</v>
      </c>
      <c r="AGV26" s="109">
        <v>5698755</v>
      </c>
      <c r="AGW26" s="109">
        <v>53666083.080000006</v>
      </c>
      <c r="AGX26" s="109">
        <v>40444112.940000005</v>
      </c>
      <c r="AGY26" s="109">
        <v>2400378.6500000004</v>
      </c>
      <c r="AGZ26" s="109">
        <v>10416689.16</v>
      </c>
      <c r="AHA26" s="109">
        <v>6353900.9100000011</v>
      </c>
      <c r="AHB26" s="109">
        <v>16492799.880000001</v>
      </c>
      <c r="AHC26" s="109">
        <v>11374209.140000001</v>
      </c>
      <c r="AHD26" s="109">
        <v>3937240.37</v>
      </c>
      <c r="AHE26" s="109">
        <v>1545470.3</v>
      </c>
      <c r="AHF26" s="109">
        <v>2340395.06</v>
      </c>
      <c r="AHG26" s="109">
        <v>7387570.0899999999</v>
      </c>
      <c r="AHH26" s="109">
        <v>1125367.0699999998</v>
      </c>
      <c r="AHI26" s="109">
        <v>1779747.9300000002</v>
      </c>
      <c r="AHJ26" s="109">
        <v>2485186.7399999998</v>
      </c>
      <c r="AHK26" s="109">
        <v>2302209.1999999997</v>
      </c>
      <c r="AHL26" s="109">
        <v>2345074.38</v>
      </c>
      <c r="AHM26" s="109">
        <v>1912057.9000000001</v>
      </c>
      <c r="AHN26" s="109">
        <v>17014333.32</v>
      </c>
      <c r="AHO26" s="109">
        <v>2408130.4</v>
      </c>
      <c r="AHP26" s="109">
        <v>3549845.66</v>
      </c>
      <c r="AHQ26" s="109">
        <v>2808822.75</v>
      </c>
      <c r="AHR26" s="109">
        <v>4896356.3499999996</v>
      </c>
      <c r="AHS26" s="109">
        <v>2877381.7399999998</v>
      </c>
      <c r="AHT26" s="109">
        <v>1617554.08</v>
      </c>
      <c r="AHU26" s="109">
        <v>0</v>
      </c>
      <c r="AHV26" s="109">
        <v>0</v>
      </c>
      <c r="AHW26" s="109">
        <f t="shared" si="16"/>
        <v>7839426855.0099993</v>
      </c>
    </row>
    <row r="27" spans="1:913" x14ac:dyDescent="0.6">
      <c r="A27" s="291">
        <v>25</v>
      </c>
      <c r="B27" s="288" t="s">
        <v>9867</v>
      </c>
      <c r="C27" s="268" t="s">
        <v>9868</v>
      </c>
      <c r="D27" s="109">
        <v>279310006.75999999</v>
      </c>
      <c r="E27" s="109">
        <v>16299446.35</v>
      </c>
      <c r="F27" s="109">
        <v>65113573.260000005</v>
      </c>
      <c r="G27" s="109">
        <v>5766819.2800000003</v>
      </c>
      <c r="H27" s="109">
        <v>49971708.100000009</v>
      </c>
      <c r="I27" s="109">
        <v>4139475.7399999998</v>
      </c>
      <c r="J27" s="109">
        <v>40494685.149999999</v>
      </c>
      <c r="K27" s="109">
        <v>6929469.8200000003</v>
      </c>
      <c r="L27" s="109">
        <v>5012116.5600000005</v>
      </c>
      <c r="M27" s="109">
        <v>8852205.6400000006</v>
      </c>
      <c r="N27" s="109">
        <v>3579012.09</v>
      </c>
      <c r="O27" s="109">
        <v>3865231.5100000002</v>
      </c>
      <c r="P27" s="109">
        <v>7381099.2800000003</v>
      </c>
      <c r="Q27" s="109">
        <v>5147061.7699999996</v>
      </c>
      <c r="R27" s="109">
        <v>5675525</v>
      </c>
      <c r="S27" s="109">
        <v>30833017.440000001</v>
      </c>
      <c r="T27" s="109">
        <v>67971290.420000002</v>
      </c>
      <c r="U27" s="109">
        <v>2608864.54</v>
      </c>
      <c r="V27" s="109">
        <v>452847.92000000004</v>
      </c>
      <c r="W27" s="109">
        <v>279775505.39999998</v>
      </c>
      <c r="X27" s="109">
        <v>44283261.939999998</v>
      </c>
      <c r="Y27" s="109">
        <v>6100704.0499999998</v>
      </c>
      <c r="Z27" s="109">
        <v>15029527.91</v>
      </c>
      <c r="AA27" s="109">
        <v>8561009.3999999985</v>
      </c>
      <c r="AB27" s="109">
        <v>11421973.58</v>
      </c>
      <c r="AC27" s="109">
        <v>4853637.4800000004</v>
      </c>
      <c r="AD27" s="109">
        <v>77262029.050000012</v>
      </c>
      <c r="AE27" s="109">
        <v>17846444.670000002</v>
      </c>
      <c r="AF27" s="109">
        <v>9878066.3599999994</v>
      </c>
      <c r="AG27" s="109">
        <v>71066701.550000012</v>
      </c>
      <c r="AH27" s="109">
        <v>10636602.309999999</v>
      </c>
      <c r="AI27" s="109">
        <v>47966060.519999996</v>
      </c>
      <c r="AJ27" s="109">
        <v>21711001.939999998</v>
      </c>
      <c r="AK27" s="109">
        <v>7567157.3700000001</v>
      </c>
      <c r="AL27" s="109">
        <v>5522660.54</v>
      </c>
      <c r="AM27" s="109">
        <v>5219953.2700000005</v>
      </c>
      <c r="AN27" s="109">
        <v>8278028.3599999994</v>
      </c>
      <c r="AO27" s="109">
        <v>7391969.1999999993</v>
      </c>
      <c r="AP27" s="109">
        <v>7572182.5099999998</v>
      </c>
      <c r="AQ27" s="109">
        <v>7361875.4100000001</v>
      </c>
      <c r="AR27" s="109">
        <v>3262044.61</v>
      </c>
      <c r="AS27" s="109">
        <v>6626280.4399999995</v>
      </c>
      <c r="AT27" s="109">
        <v>4443739.8699999992</v>
      </c>
      <c r="AU27" s="109">
        <v>54908403.129999995</v>
      </c>
      <c r="AV27" s="109">
        <v>2753145.7800000003</v>
      </c>
      <c r="AW27" s="109">
        <v>2692262.39</v>
      </c>
      <c r="AX27" s="109">
        <v>5408000.9100000001</v>
      </c>
      <c r="AY27" s="109">
        <v>7192731.2700000005</v>
      </c>
      <c r="AZ27" s="109">
        <v>6614733.6499999994</v>
      </c>
      <c r="BA27" s="109">
        <v>3493658.6300000004</v>
      </c>
      <c r="BB27" s="109">
        <v>3058547.65</v>
      </c>
      <c r="BC27" s="109">
        <v>3285501.48</v>
      </c>
      <c r="BD27" s="109">
        <v>3369009.83</v>
      </c>
      <c r="BE27" s="109">
        <v>4392038.43</v>
      </c>
      <c r="BF27" s="109">
        <v>1625523.7100000002</v>
      </c>
      <c r="BG27" s="109">
        <v>39871875.069999993</v>
      </c>
      <c r="BH27" s="109">
        <v>2150174.0100000002</v>
      </c>
      <c r="BI27" s="109">
        <v>3156066.1799999997</v>
      </c>
      <c r="BJ27" s="109">
        <v>73268975.449999988</v>
      </c>
      <c r="BK27" s="109">
        <v>55319140.049999997</v>
      </c>
      <c r="BL27" s="109">
        <v>5957785.4800000004</v>
      </c>
      <c r="BM27" s="109">
        <v>3700470.3099999996</v>
      </c>
      <c r="BN27" s="109">
        <v>7454083.3900000006</v>
      </c>
      <c r="BO27" s="109">
        <v>6127743.4100000001</v>
      </c>
      <c r="BP27" s="109">
        <v>5625063.4099999992</v>
      </c>
      <c r="BQ27" s="109">
        <v>3203342.39</v>
      </c>
      <c r="BR27" s="109">
        <v>1923548.89</v>
      </c>
      <c r="BS27" s="109">
        <v>119735227.11</v>
      </c>
      <c r="BT27" s="109">
        <v>18402910.100000001</v>
      </c>
      <c r="BU27" s="109">
        <v>3154708.9999999995</v>
      </c>
      <c r="BV27" s="109">
        <v>20904248.260000002</v>
      </c>
      <c r="BW27" s="109">
        <v>4948837.209999999</v>
      </c>
      <c r="BX27" s="109">
        <v>4762461.09</v>
      </c>
      <c r="BY27" s="109">
        <v>2727289.43</v>
      </c>
      <c r="BZ27" s="109">
        <v>11243723.6</v>
      </c>
      <c r="CA27" s="109">
        <v>16233400.73</v>
      </c>
      <c r="CB27" s="109">
        <v>5742085.29</v>
      </c>
      <c r="CC27" s="109">
        <v>8734529.8300000019</v>
      </c>
      <c r="CD27" s="109">
        <v>14177380.890000001</v>
      </c>
      <c r="CE27" s="109">
        <v>7012751.1699999999</v>
      </c>
      <c r="CF27" s="109">
        <v>4826473.82</v>
      </c>
      <c r="CG27" s="109">
        <v>7817794.1300000008</v>
      </c>
      <c r="CH27" s="109">
        <v>235347976.19000006</v>
      </c>
      <c r="CI27" s="109">
        <v>15766008.560000001</v>
      </c>
      <c r="CJ27" s="109">
        <v>63327217.540000007</v>
      </c>
      <c r="CK27" s="109">
        <v>8889966.1600000001</v>
      </c>
      <c r="CL27" s="109">
        <v>16323040.82</v>
      </c>
      <c r="CM27" s="109">
        <v>10095879.050000001</v>
      </c>
      <c r="CN27" s="109">
        <v>10930608.9</v>
      </c>
      <c r="CO27" s="109">
        <v>31286181.509999998</v>
      </c>
      <c r="CP27" s="109">
        <v>5519905.1200000001</v>
      </c>
      <c r="CQ27" s="109">
        <v>10295906.99</v>
      </c>
      <c r="CR27" s="109">
        <v>7803306.0299999993</v>
      </c>
      <c r="CS27" s="109">
        <v>8967650.3300000001</v>
      </c>
      <c r="CT27" s="109">
        <v>6995386.3899999997</v>
      </c>
      <c r="CU27" s="109">
        <v>93295859.839999989</v>
      </c>
      <c r="CV27" s="109">
        <v>4248700.7299999995</v>
      </c>
      <c r="CW27" s="109">
        <v>7529512.3799999999</v>
      </c>
      <c r="CX27" s="109">
        <v>12466331.030000001</v>
      </c>
      <c r="CY27" s="109">
        <v>3898857.11</v>
      </c>
      <c r="CZ27" s="109">
        <v>11779683.58</v>
      </c>
      <c r="DA27" s="109">
        <v>5232666.51</v>
      </c>
      <c r="DB27" s="109">
        <v>4930335.09</v>
      </c>
      <c r="DC27" s="109">
        <v>68116583.710000008</v>
      </c>
      <c r="DD27" s="109">
        <v>65299864.549999997</v>
      </c>
      <c r="DE27" s="109">
        <v>7237595.21</v>
      </c>
      <c r="DF27" s="109">
        <v>3535215.31</v>
      </c>
      <c r="DG27" s="109">
        <v>15709366.310000001</v>
      </c>
      <c r="DH27" s="109">
        <v>19124280.210000001</v>
      </c>
      <c r="DI27" s="109">
        <v>17255195.789999999</v>
      </c>
      <c r="DJ27" s="109">
        <v>13932080.9</v>
      </c>
      <c r="DK27" s="109">
        <v>5493417.209999999</v>
      </c>
      <c r="DL27" s="109">
        <v>216234674.28999999</v>
      </c>
      <c r="DM27" s="109">
        <v>9781216.1600000001</v>
      </c>
      <c r="DN27" s="109">
        <v>4908197.32</v>
      </c>
      <c r="DO27" s="109">
        <v>9643973.4499999993</v>
      </c>
      <c r="DP27" s="109">
        <v>7528697.46</v>
      </c>
      <c r="DQ27" s="109">
        <v>6813136.7599999998</v>
      </c>
      <c r="DR27" s="109">
        <v>19096342.489999998</v>
      </c>
      <c r="DS27" s="109">
        <v>5845690.9199999999</v>
      </c>
      <c r="DT27" s="109">
        <v>37737365.490000002</v>
      </c>
      <c r="DU27" s="109">
        <v>99785199.210000008</v>
      </c>
      <c r="DV27" s="109">
        <v>7319962.8499999996</v>
      </c>
      <c r="DW27" s="109">
        <v>53702182.719999999</v>
      </c>
      <c r="DX27" s="109">
        <v>63383088.149999999</v>
      </c>
      <c r="DY27" s="109">
        <v>16579919.57</v>
      </c>
      <c r="DZ27" s="109">
        <v>32666414.969999999</v>
      </c>
      <c r="EA27" s="109">
        <v>17191469.949999999</v>
      </c>
      <c r="EB27" s="109">
        <v>4690071.3500000006</v>
      </c>
      <c r="EC27" s="109">
        <v>7461093.7699999996</v>
      </c>
      <c r="ED27" s="109">
        <v>7825097.8499999996</v>
      </c>
      <c r="EE27" s="109">
        <v>23421154.48</v>
      </c>
      <c r="EF27" s="109">
        <v>58147687.560000002</v>
      </c>
      <c r="EG27" s="109">
        <v>37331390.959999993</v>
      </c>
      <c r="EH27" s="109">
        <v>9957878.7300000004</v>
      </c>
      <c r="EI27" s="109">
        <v>10532793.58</v>
      </c>
      <c r="EJ27" s="109">
        <v>6804172.8999999994</v>
      </c>
      <c r="EK27" s="109">
        <v>19746688.579999998</v>
      </c>
      <c r="EL27" s="109">
        <v>31494881.289999999</v>
      </c>
      <c r="EM27" s="109">
        <v>4050436.1700000004</v>
      </c>
      <c r="EN27" s="109">
        <v>10887663.190000001</v>
      </c>
      <c r="EO27" s="109">
        <v>167589715.66999999</v>
      </c>
      <c r="EP27" s="109">
        <v>9833776.0799999982</v>
      </c>
      <c r="EQ27" s="109">
        <v>5424005.3099999996</v>
      </c>
      <c r="ER27" s="109">
        <v>11563018.549999999</v>
      </c>
      <c r="ES27" s="109">
        <v>8647150.8599999994</v>
      </c>
      <c r="ET27" s="109">
        <v>3995586.57</v>
      </c>
      <c r="EU27" s="109">
        <v>8181382.2599999998</v>
      </c>
      <c r="EV27" s="109">
        <v>16776418.020000001</v>
      </c>
      <c r="EW27" s="109">
        <v>7826534.0199999996</v>
      </c>
      <c r="EX27" s="109">
        <v>74084440.810000002</v>
      </c>
      <c r="EY27" s="109">
        <v>2593166.71</v>
      </c>
      <c r="EZ27" s="109">
        <v>4185549.75</v>
      </c>
      <c r="FA27" s="109">
        <v>7539189.9700000007</v>
      </c>
      <c r="FB27" s="109">
        <v>7122729.7599999998</v>
      </c>
      <c r="FC27" s="109">
        <v>9779883.2799999993</v>
      </c>
      <c r="FD27" s="109">
        <v>8940673.5600000005</v>
      </c>
      <c r="FE27" s="109">
        <v>5038226.59</v>
      </c>
      <c r="FF27" s="109">
        <v>5199804.84</v>
      </c>
      <c r="FG27" s="109">
        <v>3054706.65</v>
      </c>
      <c r="FH27" s="109">
        <v>3624540.19</v>
      </c>
      <c r="FI27" s="109">
        <v>4710888.13</v>
      </c>
      <c r="FJ27" s="109">
        <v>37263021.060000002</v>
      </c>
      <c r="FK27" s="109">
        <v>3368325.99</v>
      </c>
      <c r="FL27" s="109">
        <v>3690829.61</v>
      </c>
      <c r="FM27" s="109">
        <v>3549097.3899999997</v>
      </c>
      <c r="FN27" s="109">
        <v>10419190.759999998</v>
      </c>
      <c r="FO27" s="109">
        <v>7062806.7699999996</v>
      </c>
      <c r="FP27" s="109">
        <v>2854399.97</v>
      </c>
      <c r="FQ27" s="109">
        <v>2094091.66</v>
      </c>
      <c r="FR27" s="109">
        <v>241660394.44</v>
      </c>
      <c r="FS27" s="109">
        <v>6857880.8100000005</v>
      </c>
      <c r="FT27" s="109">
        <v>6486715.3499999996</v>
      </c>
      <c r="FU27" s="109">
        <v>10824699.43</v>
      </c>
      <c r="FV27" s="109">
        <v>14084730.609999999</v>
      </c>
      <c r="FW27" s="109">
        <v>4440378.57</v>
      </c>
      <c r="FX27" s="109">
        <v>9970964.8499999978</v>
      </c>
      <c r="FY27" s="109">
        <v>8093194.3399999989</v>
      </c>
      <c r="FZ27" s="109">
        <v>6238974.0500000007</v>
      </c>
      <c r="GA27" s="109">
        <v>9258226.5199999996</v>
      </c>
      <c r="GB27" s="109">
        <v>14703048.220000001</v>
      </c>
      <c r="GC27" s="109">
        <v>3478889.52</v>
      </c>
      <c r="GD27" s="109">
        <v>3747066.02</v>
      </c>
      <c r="GE27" s="109">
        <v>3082196.71</v>
      </c>
      <c r="GF27" s="109">
        <v>68933394.659999996</v>
      </c>
      <c r="GG27" s="109">
        <v>5288341.18</v>
      </c>
      <c r="GH27" s="109">
        <v>5953253.0999999996</v>
      </c>
      <c r="GI27" s="109">
        <v>33097576.449999999</v>
      </c>
      <c r="GJ27" s="109">
        <v>11115464.199999999</v>
      </c>
      <c r="GK27" s="109">
        <v>7275064.9400000004</v>
      </c>
      <c r="GL27" s="109">
        <v>6482680.5499999998</v>
      </c>
      <c r="GM27" s="109">
        <v>17213907.41</v>
      </c>
      <c r="GN27" s="109">
        <v>5870593.5099999998</v>
      </c>
      <c r="GO27" s="109">
        <v>3528986.2699999996</v>
      </c>
      <c r="GP27" s="109">
        <v>4504550.2299999995</v>
      </c>
      <c r="GQ27" s="109">
        <v>3638655.0100000002</v>
      </c>
      <c r="GR27" s="109">
        <v>72044032.599999994</v>
      </c>
      <c r="GS27" s="109">
        <v>7610623.5999999996</v>
      </c>
      <c r="GT27" s="109">
        <v>4380632.8</v>
      </c>
      <c r="GU27" s="109">
        <v>7967420.3799999999</v>
      </c>
      <c r="GV27" s="109">
        <v>2721696.12</v>
      </c>
      <c r="GW27" s="109">
        <v>7655902.8300000001</v>
      </c>
      <c r="GX27" s="109">
        <v>5284152.4000000004</v>
      </c>
      <c r="GY27" s="109">
        <v>2281893.12</v>
      </c>
      <c r="GZ27" s="109">
        <v>84419097.849999994</v>
      </c>
      <c r="HA27" s="109">
        <v>8282243.3499999996</v>
      </c>
      <c r="HB27" s="109">
        <v>8908977.5700000022</v>
      </c>
      <c r="HC27" s="109">
        <v>3817206.8</v>
      </c>
      <c r="HD27" s="109">
        <v>124668604.63</v>
      </c>
      <c r="HE27" s="109">
        <v>15076265.75</v>
      </c>
      <c r="HF27" s="109">
        <v>32944976.229999997</v>
      </c>
      <c r="HG27" s="109">
        <v>17142988.300000001</v>
      </c>
      <c r="HH27" s="109">
        <v>11214141.059999999</v>
      </c>
      <c r="HI27" s="109">
        <v>17017715.739999998</v>
      </c>
      <c r="HJ27" s="109">
        <v>4891634.09</v>
      </c>
      <c r="HK27" s="109">
        <v>5820788.8500000006</v>
      </c>
      <c r="HL27" s="109">
        <v>74631023.5</v>
      </c>
      <c r="HM27" s="109">
        <v>12451616.039999999</v>
      </c>
      <c r="HN27" s="109">
        <v>55522458.420000002</v>
      </c>
      <c r="HO27" s="109">
        <v>11698014.229999999</v>
      </c>
      <c r="HP27" s="109">
        <v>7014123.5599999996</v>
      </c>
      <c r="HQ27" s="109">
        <v>14298996.760000002</v>
      </c>
      <c r="HR27" s="109">
        <v>11321181.560000001</v>
      </c>
      <c r="HS27" s="109">
        <v>8422465.6899999995</v>
      </c>
      <c r="HT27" s="109">
        <v>88867710.340000004</v>
      </c>
      <c r="HU27" s="109">
        <v>27440580.200000003</v>
      </c>
      <c r="HV27" s="109">
        <v>4181676.55</v>
      </c>
      <c r="HW27" s="109">
        <v>4761691.6099999994</v>
      </c>
      <c r="HX27" s="109">
        <v>5575048.0600000005</v>
      </c>
      <c r="HY27" s="109">
        <v>3476567.36</v>
      </c>
      <c r="HZ27" s="109">
        <v>19128382.689999998</v>
      </c>
      <c r="IA27" s="109">
        <v>6087186.4100000001</v>
      </c>
      <c r="IB27" s="109">
        <v>8039725.919999999</v>
      </c>
      <c r="IC27" s="109">
        <v>3436577.6500000004</v>
      </c>
      <c r="ID27" s="109">
        <v>8184129.0299999993</v>
      </c>
      <c r="IE27" s="109">
        <v>19220737.080000002</v>
      </c>
      <c r="IF27" s="109">
        <v>2899300.02</v>
      </c>
      <c r="IG27" s="109">
        <v>8117505.96</v>
      </c>
      <c r="IH27" s="109">
        <v>6200314.8900000006</v>
      </c>
      <c r="II27" s="109">
        <v>4075418.49</v>
      </c>
      <c r="IJ27" s="109">
        <v>71447079.890000001</v>
      </c>
      <c r="IK27" s="109">
        <v>24011097.169999998</v>
      </c>
      <c r="IL27" s="109">
        <v>10993330.529999999</v>
      </c>
      <c r="IM27" s="109">
        <v>12206849.310000001</v>
      </c>
      <c r="IN27" s="109">
        <v>41661677.829999998</v>
      </c>
      <c r="IO27" s="109">
        <v>6474512.9900000002</v>
      </c>
      <c r="IP27" s="109">
        <v>8346043.3599999994</v>
      </c>
      <c r="IQ27" s="109">
        <v>2301835.7800000003</v>
      </c>
      <c r="IR27" s="109">
        <v>6131978.1600000001</v>
      </c>
      <c r="IS27" s="109">
        <v>6083911.3099999996</v>
      </c>
      <c r="IT27" s="109">
        <v>9597847.3900000006</v>
      </c>
      <c r="IU27" s="109">
        <v>143246135.11000001</v>
      </c>
      <c r="IV27" s="109">
        <v>34877073.910000004</v>
      </c>
      <c r="IW27" s="109">
        <v>15597992.709999999</v>
      </c>
      <c r="IX27" s="109">
        <v>7150317.2100000018</v>
      </c>
      <c r="IY27" s="109">
        <v>8092659.9800000004</v>
      </c>
      <c r="IZ27" s="109">
        <v>2441594.12</v>
      </c>
      <c r="JA27" s="109">
        <v>2597183.23</v>
      </c>
      <c r="JB27" s="109">
        <v>2548080.1599999997</v>
      </c>
      <c r="JC27" s="109">
        <v>3796729.0500000003</v>
      </c>
      <c r="JD27" s="109">
        <v>6127444.4799999995</v>
      </c>
      <c r="JE27" s="109">
        <v>8967425.2700000014</v>
      </c>
      <c r="JF27" s="109">
        <v>4780567.96</v>
      </c>
      <c r="JG27" s="109">
        <v>41847252.810000002</v>
      </c>
      <c r="JH27" s="109">
        <v>21820827.5</v>
      </c>
      <c r="JI27" s="109">
        <v>6168309.4699999997</v>
      </c>
      <c r="JJ27" s="109">
        <v>4791368.6000000006</v>
      </c>
      <c r="JK27" s="109">
        <v>6190669.4799999995</v>
      </c>
      <c r="JL27" s="109">
        <v>5856587.8899999997</v>
      </c>
      <c r="JM27" s="109">
        <v>25388426.590000004</v>
      </c>
      <c r="JN27" s="109">
        <v>4989042.6500000004</v>
      </c>
      <c r="JO27" s="109">
        <v>5041136.7700000005</v>
      </c>
      <c r="JP27" s="109">
        <v>24023917.200000003</v>
      </c>
      <c r="JQ27" s="109">
        <v>7351982.5299999993</v>
      </c>
      <c r="JR27" s="109">
        <v>15984161.540000001</v>
      </c>
      <c r="JS27" s="109">
        <v>4197762.95</v>
      </c>
      <c r="JT27" s="109">
        <v>128485078.63000001</v>
      </c>
      <c r="JU27" s="109">
        <v>58925355.860000007</v>
      </c>
      <c r="JV27" s="109">
        <v>9235502.9799999986</v>
      </c>
      <c r="JW27" s="109">
        <v>3293441.84</v>
      </c>
      <c r="JX27" s="109">
        <v>9611233.2899999991</v>
      </c>
      <c r="JY27" s="109">
        <v>2883562.04</v>
      </c>
      <c r="JZ27" s="109">
        <v>25823153.48</v>
      </c>
      <c r="KA27" s="109">
        <v>19859283.640000001</v>
      </c>
      <c r="KB27" s="109">
        <v>7220549.0199999996</v>
      </c>
      <c r="KC27" s="109">
        <v>4114267.95</v>
      </c>
      <c r="KD27" s="109">
        <v>10547084.1</v>
      </c>
      <c r="KE27" s="109">
        <v>14531068.970000001</v>
      </c>
      <c r="KF27" s="109">
        <v>3528397.91</v>
      </c>
      <c r="KG27" s="109">
        <v>1560193.86</v>
      </c>
      <c r="KH27" s="109">
        <v>3421247.7399999993</v>
      </c>
      <c r="KI27" s="109">
        <v>3376674.44</v>
      </c>
      <c r="KJ27" s="109">
        <v>147676008.18000001</v>
      </c>
      <c r="KK27" s="109">
        <v>11563164.459999999</v>
      </c>
      <c r="KL27" s="109">
        <v>16086598.320000002</v>
      </c>
      <c r="KM27" s="109">
        <v>9119321.6100000013</v>
      </c>
      <c r="KN27" s="109">
        <v>10249924.17</v>
      </c>
      <c r="KO27" s="109">
        <v>8774081.3999999985</v>
      </c>
      <c r="KP27" s="109">
        <v>28988941.469999999</v>
      </c>
      <c r="KQ27" s="109">
        <v>5644492.1099999994</v>
      </c>
      <c r="KR27" s="109">
        <v>8708763.2299999986</v>
      </c>
      <c r="KS27" s="109">
        <v>41947378.79999999</v>
      </c>
      <c r="KT27" s="109">
        <v>4925804.79</v>
      </c>
      <c r="KU27" s="109">
        <v>8837519.5700000003</v>
      </c>
      <c r="KV27" s="109">
        <v>48022761.840000004</v>
      </c>
      <c r="KW27" s="109">
        <v>10691217.43</v>
      </c>
      <c r="KX27" s="109">
        <v>8308374.2400000002</v>
      </c>
      <c r="KY27" s="109">
        <v>107130833.38999999</v>
      </c>
      <c r="KZ27" s="109">
        <v>14069324.880000001</v>
      </c>
      <c r="LA27" s="109">
        <v>59805988.700000003</v>
      </c>
      <c r="LB27" s="109">
        <v>8790960.2800000012</v>
      </c>
      <c r="LC27" s="109">
        <v>3406604.81</v>
      </c>
      <c r="LD27" s="109">
        <v>22211552.769999996</v>
      </c>
      <c r="LE27" s="109">
        <v>19426321.220000003</v>
      </c>
      <c r="LF27" s="109">
        <v>4801773.3</v>
      </c>
      <c r="LG27" s="109">
        <v>5936130.7400000002</v>
      </c>
      <c r="LH27" s="109">
        <v>6842845.3600000003</v>
      </c>
      <c r="LI27" s="109">
        <v>201374443.44</v>
      </c>
      <c r="LJ27" s="109">
        <v>32325845.129999995</v>
      </c>
      <c r="LK27" s="109">
        <v>53229484.580000006</v>
      </c>
      <c r="LL27" s="109">
        <v>40441577.540000007</v>
      </c>
      <c r="LM27" s="109">
        <v>11262232.220000001</v>
      </c>
      <c r="LN27" s="109">
        <v>4999785.92</v>
      </c>
      <c r="LO27" s="109">
        <v>3961231.9899999998</v>
      </c>
      <c r="LP27" s="109">
        <v>7447198.5800000001</v>
      </c>
      <c r="LQ27" s="109">
        <v>2997233.2</v>
      </c>
      <c r="LR27" s="109">
        <v>11528589.57</v>
      </c>
      <c r="LS27" s="109">
        <v>4906979.75</v>
      </c>
      <c r="LT27" s="109">
        <v>34450614.630000003</v>
      </c>
      <c r="LU27" s="109">
        <v>6633701.3399999999</v>
      </c>
      <c r="LV27" s="109">
        <v>2734723.26</v>
      </c>
      <c r="LW27" s="109">
        <v>291206866.56999999</v>
      </c>
      <c r="LX27" s="109">
        <v>76891973.040000021</v>
      </c>
      <c r="LY27" s="109">
        <v>161766882.66999999</v>
      </c>
      <c r="LZ27" s="109">
        <v>25250595.030000001</v>
      </c>
      <c r="MA27" s="109">
        <v>22393909.25</v>
      </c>
      <c r="MB27" s="109">
        <v>27088692.099999998</v>
      </c>
      <c r="MC27" s="109">
        <v>10153859.430000003</v>
      </c>
      <c r="MD27" s="109">
        <v>10401897.51</v>
      </c>
      <c r="ME27" s="109">
        <v>13440847.619999999</v>
      </c>
      <c r="MF27" s="109">
        <v>21508170.699999999</v>
      </c>
      <c r="MG27" s="109">
        <v>15574847.299999997</v>
      </c>
      <c r="MH27" s="109">
        <v>7918145.9299999997</v>
      </c>
      <c r="MI27" s="109">
        <v>205323369.44000003</v>
      </c>
      <c r="MJ27" s="109">
        <v>10538864.07</v>
      </c>
      <c r="MK27" s="109">
        <v>4056497.6</v>
      </c>
      <c r="ML27" s="109">
        <v>6914154.8900000006</v>
      </c>
      <c r="MM27" s="109">
        <v>5474792.1500000004</v>
      </c>
      <c r="MN27" s="109">
        <v>10196186.49</v>
      </c>
      <c r="MO27" s="109">
        <v>5853240.2700000014</v>
      </c>
      <c r="MP27" s="109">
        <v>5534384.8300000001</v>
      </c>
      <c r="MQ27" s="109">
        <v>9962029.3399999999</v>
      </c>
      <c r="MR27" s="109">
        <v>6556603.1000000006</v>
      </c>
      <c r="MS27" s="109">
        <v>6258741.46</v>
      </c>
      <c r="MT27" s="109">
        <v>5175327.4399999995</v>
      </c>
      <c r="MU27" s="109">
        <v>105226517.38000001</v>
      </c>
      <c r="MV27" s="109">
        <v>8699849.8099999987</v>
      </c>
      <c r="MW27" s="109">
        <v>13475823.26</v>
      </c>
      <c r="MX27" s="109">
        <v>16559783.25</v>
      </c>
      <c r="MY27" s="109">
        <v>21791776.450000003</v>
      </c>
      <c r="MZ27" s="109">
        <v>14334756.089999998</v>
      </c>
      <c r="NA27" s="109">
        <v>23134191.049999997</v>
      </c>
      <c r="NB27" s="109">
        <v>27195351.560000002</v>
      </c>
      <c r="NC27" s="109">
        <v>20438580.02</v>
      </c>
      <c r="ND27" s="109">
        <v>2446242.66</v>
      </c>
      <c r="NE27" s="109">
        <v>6578883.1900000004</v>
      </c>
      <c r="NF27" s="109">
        <v>160169844.07999998</v>
      </c>
      <c r="NG27" s="109">
        <v>36998101.57</v>
      </c>
      <c r="NH27" s="109">
        <v>7343925.6100000003</v>
      </c>
      <c r="NI27" s="109">
        <v>118170018.94</v>
      </c>
      <c r="NJ27" s="109">
        <v>8253910.5</v>
      </c>
      <c r="NK27" s="109">
        <v>17490740.859999996</v>
      </c>
      <c r="NL27" s="109">
        <v>40503145.810000002</v>
      </c>
      <c r="NM27" s="109">
        <v>28271900.039999995</v>
      </c>
      <c r="NN27" s="109">
        <v>5097141.0299999993</v>
      </c>
      <c r="NO27" s="109">
        <v>12718792.630000001</v>
      </c>
      <c r="NP27" s="109">
        <v>13855010.789999999</v>
      </c>
      <c r="NQ27" s="109">
        <v>12151059.120000001</v>
      </c>
      <c r="NR27" s="109">
        <v>38202046.180000007</v>
      </c>
      <c r="NS27" s="109">
        <v>5272611.66</v>
      </c>
      <c r="NT27" s="109">
        <v>4425104.25</v>
      </c>
      <c r="NU27" s="109">
        <v>4755616.21</v>
      </c>
      <c r="NV27" s="109">
        <v>2615289.9099999997</v>
      </c>
      <c r="NW27" s="109">
        <v>2825855.64</v>
      </c>
      <c r="NX27" s="109">
        <v>3244952.0500000003</v>
      </c>
      <c r="NY27" s="109">
        <v>112551022.24000001</v>
      </c>
      <c r="NZ27" s="109">
        <v>20015731.460000001</v>
      </c>
      <c r="OA27" s="109">
        <v>12147318.559999999</v>
      </c>
      <c r="OB27" s="109">
        <v>4519291.63</v>
      </c>
      <c r="OC27" s="109">
        <v>3260995.17</v>
      </c>
      <c r="OD27" s="109">
        <v>9560533.0600000005</v>
      </c>
      <c r="OE27" s="109">
        <v>5064972.2299999986</v>
      </c>
      <c r="OF27" s="109">
        <v>282704893.22999996</v>
      </c>
      <c r="OG27" s="109">
        <v>27026367.600000001</v>
      </c>
      <c r="OH27" s="109">
        <v>20486862.100000001</v>
      </c>
      <c r="OI27" s="109">
        <v>51316612.010000005</v>
      </c>
      <c r="OJ27" s="109">
        <v>19655550.259999998</v>
      </c>
      <c r="OK27" s="109">
        <v>6674773.9699999997</v>
      </c>
      <c r="OL27" s="109">
        <v>19110859.890000001</v>
      </c>
      <c r="OM27" s="109">
        <v>7920865.2000000002</v>
      </c>
      <c r="ON27" s="109">
        <v>11590401.27</v>
      </c>
      <c r="OO27" s="109">
        <v>244351479.48000005</v>
      </c>
      <c r="OP27" s="109">
        <v>40638447.120000005</v>
      </c>
      <c r="OQ27" s="109">
        <v>90971411.519999996</v>
      </c>
      <c r="OR27" s="109">
        <v>18132307.330000002</v>
      </c>
      <c r="OS27" s="109">
        <v>16203453.42</v>
      </c>
      <c r="OT27" s="109">
        <v>7169962.5099999998</v>
      </c>
      <c r="OU27" s="109">
        <v>91302451.409999996</v>
      </c>
      <c r="OV27" s="109">
        <v>3986896.15</v>
      </c>
      <c r="OW27" s="109">
        <v>4148659.2399999998</v>
      </c>
      <c r="OX27" s="109">
        <v>9372102.4000000004</v>
      </c>
      <c r="OY27" s="109">
        <v>6027859.5200000005</v>
      </c>
      <c r="OZ27" s="109">
        <v>57967585.68</v>
      </c>
      <c r="PA27" s="109">
        <v>6655429.5800000001</v>
      </c>
      <c r="PB27" s="109">
        <v>4880444.4500000011</v>
      </c>
      <c r="PC27" s="109">
        <v>6221970.3200000003</v>
      </c>
      <c r="PD27" s="109">
        <v>84379595.570000008</v>
      </c>
      <c r="PE27" s="109">
        <v>3063823.08</v>
      </c>
      <c r="PF27" s="109">
        <v>25316147.220000003</v>
      </c>
      <c r="PG27" s="109">
        <v>2417024.96</v>
      </c>
      <c r="PH27" s="109">
        <v>14991884.9</v>
      </c>
      <c r="PI27" s="109">
        <v>17731636.919999998</v>
      </c>
      <c r="PJ27" s="109">
        <v>2140468.44</v>
      </c>
      <c r="PK27" s="109">
        <v>2739189</v>
      </c>
      <c r="PL27" s="109">
        <v>10380072.640000001</v>
      </c>
      <c r="PM27" s="109">
        <v>11562789.460000001</v>
      </c>
      <c r="PN27" s="109">
        <v>18298923.900000002</v>
      </c>
      <c r="PO27" s="109">
        <v>21764818.719999999</v>
      </c>
      <c r="PP27" s="109">
        <v>3279652.88</v>
      </c>
      <c r="PQ27" s="109">
        <v>23453679.630000003</v>
      </c>
      <c r="PR27" s="109">
        <v>7253256.1699999999</v>
      </c>
      <c r="PS27" s="109">
        <v>4983065.2300000004</v>
      </c>
      <c r="PT27" s="109">
        <v>2175431.9300000002</v>
      </c>
      <c r="PU27" s="109">
        <v>2534690.7399999998</v>
      </c>
      <c r="PV27" s="109">
        <v>277799936.41999996</v>
      </c>
      <c r="PW27" s="109">
        <v>4328047.5299999993</v>
      </c>
      <c r="PX27" s="109">
        <v>3032303.22</v>
      </c>
      <c r="PY27" s="109">
        <v>7711594.7299999995</v>
      </c>
      <c r="PZ27" s="109">
        <v>83739940.11999999</v>
      </c>
      <c r="QA27" s="109">
        <v>8342174.6600000001</v>
      </c>
      <c r="QB27" s="109">
        <v>13432132.279999999</v>
      </c>
      <c r="QC27" s="109">
        <v>2059408.4599999997</v>
      </c>
      <c r="QD27" s="109">
        <v>34624203.230000004</v>
      </c>
      <c r="QE27" s="109">
        <v>3177856.04</v>
      </c>
      <c r="QF27" s="109">
        <v>35324791.420000002</v>
      </c>
      <c r="QG27" s="109">
        <v>2350619.9900000002</v>
      </c>
      <c r="QH27" s="109">
        <v>12997154.98</v>
      </c>
      <c r="QI27" s="109">
        <v>7934742.5100000007</v>
      </c>
      <c r="QJ27" s="109">
        <v>4703732.12</v>
      </c>
      <c r="QK27" s="109">
        <v>21730926.390000001</v>
      </c>
      <c r="QL27" s="109">
        <v>3248649.1699999995</v>
      </c>
      <c r="QM27" s="109">
        <v>4269728.1500000004</v>
      </c>
      <c r="QN27" s="109">
        <v>2215032.0300000003</v>
      </c>
      <c r="QO27" s="109">
        <v>45509808.719999999</v>
      </c>
      <c r="QP27" s="109">
        <v>38080201.43</v>
      </c>
      <c r="QQ27" s="109">
        <v>2936978.25</v>
      </c>
      <c r="QR27" s="109">
        <v>1065763.6499999999</v>
      </c>
      <c r="QS27" s="109">
        <v>1207432.3899999999</v>
      </c>
      <c r="QT27" s="109">
        <v>8382122.6999999993</v>
      </c>
      <c r="QU27" s="109">
        <v>3980349.2099999995</v>
      </c>
      <c r="QV27" s="109">
        <v>134824309.02000001</v>
      </c>
      <c r="QW27" s="109">
        <v>4025933.32</v>
      </c>
      <c r="QX27" s="109">
        <v>43016779.490000002</v>
      </c>
      <c r="QY27" s="109">
        <v>5954053.790000001</v>
      </c>
      <c r="QZ27" s="109">
        <v>37652928.5</v>
      </c>
      <c r="RA27" s="109">
        <v>42660787.059999995</v>
      </c>
      <c r="RB27" s="109">
        <v>3497017.66</v>
      </c>
      <c r="RC27" s="109">
        <v>7504618.9399999995</v>
      </c>
      <c r="RD27" s="109">
        <v>35394373.240000002</v>
      </c>
      <c r="RE27" s="109">
        <v>3478371.9800000004</v>
      </c>
      <c r="RF27" s="109">
        <v>4550119.13</v>
      </c>
      <c r="RG27" s="109">
        <v>7448037.8900000006</v>
      </c>
      <c r="RH27" s="109">
        <v>4377293.5600000005</v>
      </c>
      <c r="RI27" s="109">
        <v>112191584.92</v>
      </c>
      <c r="RJ27" s="109">
        <v>12318028.6</v>
      </c>
      <c r="RK27" s="109">
        <v>14463443.249999998</v>
      </c>
      <c r="RL27" s="109">
        <v>8704398.1699999999</v>
      </c>
      <c r="RM27" s="109">
        <v>22533688.200000003</v>
      </c>
      <c r="RN27" s="109">
        <v>22123616.73</v>
      </c>
      <c r="RO27" s="109">
        <v>68301996.820000008</v>
      </c>
      <c r="RP27" s="109">
        <v>4267260.6500000004</v>
      </c>
      <c r="RQ27" s="109">
        <v>9060963.7599999998</v>
      </c>
      <c r="RR27" s="109">
        <v>16286369.059999999</v>
      </c>
      <c r="RS27" s="109">
        <v>17207290.66</v>
      </c>
      <c r="RT27" s="109">
        <v>5594567.1399999997</v>
      </c>
      <c r="RU27" s="109">
        <v>7528800.8300000001</v>
      </c>
      <c r="RV27" s="109">
        <v>4303219.1500000004</v>
      </c>
      <c r="RW27" s="109">
        <v>3861739.8</v>
      </c>
      <c r="RX27" s="109">
        <v>4018649.95</v>
      </c>
      <c r="RY27" s="109">
        <v>6966755.21</v>
      </c>
      <c r="RZ27" s="109">
        <v>4545327.2799999993</v>
      </c>
      <c r="SA27" s="109">
        <v>3830380.23</v>
      </c>
      <c r="SB27" s="109">
        <v>7105969.3299999991</v>
      </c>
      <c r="SC27" s="109">
        <v>47727453.450000003</v>
      </c>
      <c r="SD27" s="109">
        <v>10735357.9</v>
      </c>
      <c r="SE27" s="109">
        <v>7139310.8399999999</v>
      </c>
      <c r="SF27" s="109">
        <v>4570595.84</v>
      </c>
      <c r="SG27" s="109">
        <v>2048102.16</v>
      </c>
      <c r="SH27" s="109">
        <v>3592854.9</v>
      </c>
      <c r="SI27" s="109">
        <v>7551049.8799999999</v>
      </c>
      <c r="SJ27" s="109">
        <v>34882572.890000001</v>
      </c>
      <c r="SK27" s="109">
        <v>6451759.7699999996</v>
      </c>
      <c r="SL27" s="109">
        <v>7927158.71</v>
      </c>
      <c r="SM27" s="109">
        <v>34097983.559999995</v>
      </c>
      <c r="SN27" s="109">
        <v>2179375.64</v>
      </c>
      <c r="SO27" s="109">
        <v>63221926.25</v>
      </c>
      <c r="SP27" s="109">
        <v>10854746.790000001</v>
      </c>
      <c r="SQ27" s="109">
        <v>14892894.370000001</v>
      </c>
      <c r="SR27" s="109">
        <v>14232170.279999999</v>
      </c>
      <c r="SS27" s="109">
        <v>8263089.1099999994</v>
      </c>
      <c r="ST27" s="109">
        <v>10991128.75</v>
      </c>
      <c r="SU27" s="109">
        <v>8376805.3700000001</v>
      </c>
      <c r="SV27" s="109">
        <v>3967572.69</v>
      </c>
      <c r="SW27" s="109">
        <v>115748912.53999999</v>
      </c>
      <c r="SX27" s="109">
        <v>4627958.5500000007</v>
      </c>
      <c r="SY27" s="109">
        <v>6171734.4300000006</v>
      </c>
      <c r="SZ27" s="109">
        <v>3511986.6799999997</v>
      </c>
      <c r="TA27" s="109">
        <v>4841073.62</v>
      </c>
      <c r="TB27" s="109">
        <v>3166539.16</v>
      </c>
      <c r="TC27" s="109">
        <v>1001217.73</v>
      </c>
      <c r="TD27" s="109">
        <v>15880862.599999998</v>
      </c>
      <c r="TE27" s="109">
        <v>2667219.84</v>
      </c>
      <c r="TF27" s="109">
        <v>6939951.5699999994</v>
      </c>
      <c r="TG27" s="109">
        <v>4498728.71</v>
      </c>
      <c r="TH27" s="109">
        <v>15861433.040000001</v>
      </c>
      <c r="TI27" s="109">
        <v>5642238.9400000004</v>
      </c>
      <c r="TJ27" s="109">
        <v>2834982.1000000006</v>
      </c>
      <c r="TK27" s="109">
        <v>212427456.01999998</v>
      </c>
      <c r="TL27" s="109">
        <v>5767708.9000000004</v>
      </c>
      <c r="TM27" s="109">
        <v>2356377.56</v>
      </c>
      <c r="TN27" s="109">
        <v>7694771.7300000004</v>
      </c>
      <c r="TO27" s="109">
        <v>8152982.4400000004</v>
      </c>
      <c r="TP27" s="109">
        <v>4128333.22</v>
      </c>
      <c r="TQ27" s="109">
        <v>1620715.48</v>
      </c>
      <c r="TR27" s="109">
        <v>111031188.91000001</v>
      </c>
      <c r="TS27" s="109">
        <v>3067176.2800000003</v>
      </c>
      <c r="TT27" s="109">
        <v>14866893.589999998</v>
      </c>
      <c r="TU27" s="109">
        <v>13699142.939999999</v>
      </c>
      <c r="TV27" s="109">
        <v>8169669.4800000004</v>
      </c>
      <c r="TW27" s="109">
        <v>1803583.58</v>
      </c>
      <c r="TX27" s="109">
        <v>3642975.69</v>
      </c>
      <c r="TY27" s="109">
        <v>4047850.7199999997</v>
      </c>
      <c r="TZ27" s="109">
        <v>3334980.76</v>
      </c>
      <c r="UA27" s="109">
        <v>58060451.150000006</v>
      </c>
      <c r="UB27" s="109">
        <v>4181829.5</v>
      </c>
      <c r="UC27" s="109">
        <v>72266339.459999993</v>
      </c>
      <c r="UD27" s="109">
        <v>26570055.84</v>
      </c>
      <c r="UE27" s="109">
        <v>5790862.5299999993</v>
      </c>
      <c r="UF27" s="109">
        <v>2347324.66</v>
      </c>
      <c r="UG27" s="109">
        <v>31729906.75</v>
      </c>
      <c r="UH27" s="109">
        <v>2380219.6</v>
      </c>
      <c r="UI27" s="109">
        <v>2420316.12</v>
      </c>
      <c r="UJ27" s="109">
        <v>4841388.38</v>
      </c>
      <c r="UK27" s="109">
        <v>4543344.13</v>
      </c>
      <c r="UL27" s="109">
        <v>48234628.359999999</v>
      </c>
      <c r="UM27" s="109">
        <v>14030766.790000001</v>
      </c>
      <c r="UN27" s="109">
        <v>8305532.79</v>
      </c>
      <c r="UO27" s="109">
        <v>16441736.189999998</v>
      </c>
      <c r="UP27" s="109">
        <v>7908846.4900000012</v>
      </c>
      <c r="UQ27" s="109">
        <v>6071533.8700000001</v>
      </c>
      <c r="UR27" s="109">
        <v>189910512.45999998</v>
      </c>
      <c r="US27" s="109">
        <v>7328056.1200000001</v>
      </c>
      <c r="UT27" s="109">
        <v>4351992.9000000004</v>
      </c>
      <c r="UU27" s="109">
        <v>37268034.540000007</v>
      </c>
      <c r="UV27" s="109">
        <v>4303079.0500000007</v>
      </c>
      <c r="UW27" s="109">
        <v>5467240.6799999997</v>
      </c>
      <c r="UX27" s="109">
        <v>29434989.239999998</v>
      </c>
      <c r="UY27" s="109">
        <v>2551914.79</v>
      </c>
      <c r="UZ27" s="109">
        <v>4299325.6999999993</v>
      </c>
      <c r="VA27" s="109">
        <v>5643268.7000000002</v>
      </c>
      <c r="VB27" s="109">
        <v>11615635.200000001</v>
      </c>
      <c r="VC27" s="109">
        <v>32253158.240000002</v>
      </c>
      <c r="VD27" s="109">
        <v>6720395.1900000004</v>
      </c>
      <c r="VE27" s="109">
        <v>27883118.68</v>
      </c>
      <c r="VF27" s="109">
        <v>6825900.9699999997</v>
      </c>
      <c r="VG27" s="109">
        <v>2222005.1100000003</v>
      </c>
      <c r="VH27" s="109">
        <v>2045823.31</v>
      </c>
      <c r="VI27" s="109">
        <v>4670050.38</v>
      </c>
      <c r="VJ27" s="109">
        <v>38700536.490000002</v>
      </c>
      <c r="VK27" s="109">
        <v>4982103.74</v>
      </c>
      <c r="VL27" s="109">
        <v>1941637.08</v>
      </c>
      <c r="VM27" s="109">
        <v>3155741.73</v>
      </c>
      <c r="VN27" s="109">
        <v>180588294.00999999</v>
      </c>
      <c r="VO27" s="109">
        <v>6975861.9300000006</v>
      </c>
      <c r="VP27" s="109">
        <v>3210275.37</v>
      </c>
      <c r="VQ27" s="109">
        <v>45067374.969999999</v>
      </c>
      <c r="VR27" s="109">
        <v>34082120.059999995</v>
      </c>
      <c r="VS27" s="109">
        <v>33974320.5</v>
      </c>
      <c r="VT27" s="109">
        <v>15784026.610000001</v>
      </c>
      <c r="VU27" s="109">
        <v>5293370.75</v>
      </c>
      <c r="VV27" s="109">
        <v>4749683.1400000006</v>
      </c>
      <c r="VW27" s="109">
        <v>101113768.63999999</v>
      </c>
      <c r="VX27" s="109">
        <v>7848773.950000002</v>
      </c>
      <c r="VY27" s="109">
        <v>37810488.540000007</v>
      </c>
      <c r="VZ27" s="109">
        <v>6029438.0700000003</v>
      </c>
      <c r="WA27" s="109">
        <v>6298633.7400000002</v>
      </c>
      <c r="WB27" s="109">
        <v>2880554.6199999996</v>
      </c>
      <c r="WC27" s="109">
        <v>498069210.92000002</v>
      </c>
      <c r="WD27" s="109">
        <v>17562005.199999999</v>
      </c>
      <c r="WE27" s="109">
        <v>5727614.4499999993</v>
      </c>
      <c r="WF27" s="109">
        <v>5313363.1999999993</v>
      </c>
      <c r="WG27" s="109">
        <v>3321314.6399999997</v>
      </c>
      <c r="WH27" s="109">
        <v>6339416.6900000004</v>
      </c>
      <c r="WI27" s="109">
        <v>11500795.999999998</v>
      </c>
      <c r="WJ27" s="109">
        <v>18918414.949999999</v>
      </c>
      <c r="WK27" s="109">
        <v>6606122.3500000006</v>
      </c>
      <c r="WL27" s="109">
        <v>7606023.9199999999</v>
      </c>
      <c r="WM27" s="109">
        <v>3130474.2800000003</v>
      </c>
      <c r="WN27" s="109">
        <v>32637780.470000003</v>
      </c>
      <c r="WO27" s="109">
        <v>6152471.7399999993</v>
      </c>
      <c r="WP27" s="109">
        <v>15232200.24</v>
      </c>
      <c r="WQ27" s="109">
        <v>34420899.050000004</v>
      </c>
      <c r="WR27" s="109">
        <v>14803055.57</v>
      </c>
      <c r="WS27" s="109">
        <v>10382186.33</v>
      </c>
      <c r="WT27" s="109">
        <v>15493201.950000001</v>
      </c>
      <c r="WU27" s="109">
        <v>4346904.04</v>
      </c>
      <c r="WV27" s="109">
        <v>27332944.420000002</v>
      </c>
      <c r="WW27" s="109">
        <v>68227125.989999995</v>
      </c>
      <c r="WX27" s="109">
        <v>4337136.8900000006</v>
      </c>
      <c r="WY27" s="109">
        <v>2547905.79</v>
      </c>
      <c r="WZ27" s="109">
        <v>4196323.22</v>
      </c>
      <c r="XA27" s="109">
        <v>8242939.9100000001</v>
      </c>
      <c r="XB27" s="109">
        <v>5717614.8300000001</v>
      </c>
      <c r="XC27" s="109">
        <v>3309865.6599999997</v>
      </c>
      <c r="XD27" s="109">
        <v>2708810.7600000002</v>
      </c>
      <c r="XE27" s="109">
        <v>76321741</v>
      </c>
      <c r="XF27" s="109">
        <v>3075192.08</v>
      </c>
      <c r="XG27" s="109">
        <v>4259266.03</v>
      </c>
      <c r="XH27" s="109">
        <v>3907522.63</v>
      </c>
      <c r="XI27" s="109">
        <v>3120789.8400000003</v>
      </c>
      <c r="XJ27" s="109">
        <v>203335556.61000004</v>
      </c>
      <c r="XK27" s="109">
        <v>10833210.91</v>
      </c>
      <c r="XL27" s="109">
        <v>6714734.1399999997</v>
      </c>
      <c r="XM27" s="109">
        <v>92461742.329999998</v>
      </c>
      <c r="XN27" s="109">
        <v>18772756.600000001</v>
      </c>
      <c r="XO27" s="109">
        <v>7992636.1299999999</v>
      </c>
      <c r="XP27" s="109">
        <v>31519668.719999999</v>
      </c>
      <c r="XQ27" s="109">
        <v>8114896.6699999999</v>
      </c>
      <c r="XR27" s="109">
        <v>3747958.77</v>
      </c>
      <c r="XS27" s="109">
        <v>28472470.539999999</v>
      </c>
      <c r="XT27" s="109">
        <v>34749268.780000001</v>
      </c>
      <c r="XU27" s="109">
        <v>5814985.25</v>
      </c>
      <c r="XV27" s="109">
        <v>5709989.71</v>
      </c>
      <c r="XW27" s="109">
        <v>9252344.0699999984</v>
      </c>
      <c r="XX27" s="109">
        <v>3457784.35</v>
      </c>
      <c r="XY27" s="109">
        <v>4026287.53</v>
      </c>
      <c r="XZ27" s="109">
        <v>6367377.2800000003</v>
      </c>
      <c r="YA27" s="109">
        <v>3217105.1600000006</v>
      </c>
      <c r="YB27" s="109">
        <v>1912954.1199999999</v>
      </c>
      <c r="YC27" s="109">
        <v>2131899.2800000003</v>
      </c>
      <c r="YD27" s="109">
        <v>6704578.3999999994</v>
      </c>
      <c r="YE27" s="109">
        <v>4888146.5600000005</v>
      </c>
      <c r="YF27" s="109">
        <v>4049401.2</v>
      </c>
      <c r="YG27" s="109">
        <v>210778840.16000003</v>
      </c>
      <c r="YH27" s="109">
        <v>5958776.6199999992</v>
      </c>
      <c r="YI27" s="109">
        <v>21229698.489999998</v>
      </c>
      <c r="YJ27" s="109">
        <v>7365290.9199999999</v>
      </c>
      <c r="YK27" s="109">
        <v>51350389.530000009</v>
      </c>
      <c r="YL27" s="109">
        <v>7328420.0300000012</v>
      </c>
      <c r="YM27" s="109">
        <v>20963139.779999997</v>
      </c>
      <c r="YN27" s="109">
        <v>1295545.6300000001</v>
      </c>
      <c r="YO27" s="109">
        <v>43873392.800000004</v>
      </c>
      <c r="YP27" s="109">
        <v>30584568.290000003</v>
      </c>
      <c r="YQ27" s="109">
        <v>13271070.720000001</v>
      </c>
      <c r="YR27" s="109">
        <v>3477671.74</v>
      </c>
      <c r="YS27" s="109">
        <v>4118237.6599999997</v>
      </c>
      <c r="YT27" s="109">
        <v>5110888.33</v>
      </c>
      <c r="YU27" s="109">
        <v>3527114.5000000005</v>
      </c>
      <c r="YV27" s="109">
        <v>1735226.08</v>
      </c>
      <c r="YW27" s="109">
        <v>4025428.15</v>
      </c>
      <c r="YX27" s="109">
        <v>63790283.129999995</v>
      </c>
      <c r="YY27" s="109">
        <v>4326485.99</v>
      </c>
      <c r="YZ27" s="109">
        <v>9672747.370000001</v>
      </c>
      <c r="ZA27" s="109">
        <v>13556895.92</v>
      </c>
      <c r="ZB27" s="109">
        <v>5070128.0999999996</v>
      </c>
      <c r="ZC27" s="109">
        <v>1498072.0300000003</v>
      </c>
      <c r="ZD27" s="109">
        <v>4818959.2300000004</v>
      </c>
      <c r="ZE27" s="109">
        <v>93445846.330000013</v>
      </c>
      <c r="ZF27" s="109">
        <v>7773143.3100000005</v>
      </c>
      <c r="ZG27" s="109">
        <v>12914229.749999998</v>
      </c>
      <c r="ZH27" s="109">
        <v>12889631.370000001</v>
      </c>
      <c r="ZI27" s="109">
        <v>1937193.6099999999</v>
      </c>
      <c r="ZJ27" s="109">
        <v>3118576.1500000004</v>
      </c>
      <c r="ZK27" s="109">
        <v>5159497.08</v>
      </c>
      <c r="ZL27" s="109">
        <v>3330727.41</v>
      </c>
      <c r="ZM27" s="109">
        <v>22191134.41</v>
      </c>
      <c r="ZN27" s="109">
        <v>150457699.69999999</v>
      </c>
      <c r="ZO27" s="109">
        <v>9418321.0099999998</v>
      </c>
      <c r="ZP27" s="109">
        <v>24228936.489999995</v>
      </c>
      <c r="ZQ27" s="109">
        <v>52868059.07</v>
      </c>
      <c r="ZR27" s="109">
        <v>37731096.100000001</v>
      </c>
      <c r="ZS27" s="109">
        <v>4593196.1399999997</v>
      </c>
      <c r="ZT27" s="109">
        <v>8356405.7800000003</v>
      </c>
      <c r="ZU27" s="109">
        <v>17752732.039999999</v>
      </c>
      <c r="ZV27" s="109">
        <v>28255995.449999999</v>
      </c>
      <c r="ZW27" s="109">
        <v>28220152.780000001</v>
      </c>
      <c r="ZX27" s="109">
        <v>5760055.1300000008</v>
      </c>
      <c r="ZY27" s="109">
        <v>5939961.8399999999</v>
      </c>
      <c r="ZZ27" s="109">
        <v>9272482.4199999999</v>
      </c>
      <c r="AAA27" s="109">
        <v>28602747.419999994</v>
      </c>
      <c r="AAB27" s="109">
        <v>6790810.3300000001</v>
      </c>
      <c r="AAC27" s="109">
        <v>5644863.04</v>
      </c>
      <c r="AAD27" s="109">
        <v>8058839.6299999999</v>
      </c>
      <c r="AAE27" s="109">
        <v>5525374.3097999999</v>
      </c>
      <c r="AAF27" s="109">
        <v>9131503.5700000003</v>
      </c>
      <c r="AAG27" s="109">
        <v>5947828.6400000006</v>
      </c>
      <c r="AAH27" s="109">
        <v>4424432.0600000005</v>
      </c>
      <c r="AAI27" s="109">
        <v>5249914.0100000007</v>
      </c>
      <c r="AAJ27" s="109">
        <v>69540799.840000004</v>
      </c>
      <c r="AAK27" s="109">
        <v>2696093.9099999997</v>
      </c>
      <c r="AAL27" s="109">
        <v>11569215.35</v>
      </c>
      <c r="AAM27" s="109">
        <v>8785223.4100000001</v>
      </c>
      <c r="AAN27" s="109">
        <v>3339607.38</v>
      </c>
      <c r="AAO27" s="109">
        <v>11263117.890000001</v>
      </c>
      <c r="AAP27" s="109">
        <v>4019674.8499999996</v>
      </c>
      <c r="AAQ27" s="109">
        <v>173664563.01999998</v>
      </c>
      <c r="AAR27" s="109">
        <v>5572619.3799999999</v>
      </c>
      <c r="AAS27" s="109">
        <v>4410876.6100000003</v>
      </c>
      <c r="AAT27" s="109">
        <v>45408475.5</v>
      </c>
      <c r="AAU27" s="109">
        <v>23841206.520000003</v>
      </c>
      <c r="AAV27" s="109">
        <v>11614552.33</v>
      </c>
      <c r="AAW27" s="109">
        <v>14557640.859999999</v>
      </c>
      <c r="AAX27" s="109">
        <v>9065837.8599999994</v>
      </c>
      <c r="AAY27" s="109">
        <v>33449657.68</v>
      </c>
      <c r="AAZ27" s="109">
        <v>8732632.1600000001</v>
      </c>
      <c r="ABA27" s="109">
        <v>19794656.41</v>
      </c>
      <c r="ABB27" s="109">
        <v>36920519.809999995</v>
      </c>
      <c r="ABC27" s="109">
        <v>27436492.27</v>
      </c>
      <c r="ABD27" s="109">
        <v>1744381.1300000001</v>
      </c>
      <c r="ABE27" s="109">
        <v>3464379.56</v>
      </c>
      <c r="ABF27" s="109">
        <v>3744048.1899999995</v>
      </c>
      <c r="ABG27" s="109">
        <v>3378515.4</v>
      </c>
      <c r="ABH27" s="109">
        <v>5046379.5200000005</v>
      </c>
      <c r="ABI27" s="109">
        <v>2513086.7400000002</v>
      </c>
      <c r="ABJ27" s="109">
        <v>73648821.640000015</v>
      </c>
      <c r="ABK27" s="109">
        <v>83739613.609999999</v>
      </c>
      <c r="ABL27" s="109">
        <v>3349511.0799999996</v>
      </c>
      <c r="ABM27" s="109">
        <v>4086499.94</v>
      </c>
      <c r="ABN27" s="109">
        <v>3577479.38</v>
      </c>
      <c r="ABO27" s="109">
        <v>2944189.7199999997</v>
      </c>
      <c r="ABP27" s="109">
        <v>4345116.040000001</v>
      </c>
      <c r="ABQ27" s="109">
        <v>62442620.07</v>
      </c>
      <c r="ABR27" s="109">
        <v>6022987.959999999</v>
      </c>
      <c r="ABS27" s="109">
        <v>6198195.9600000009</v>
      </c>
      <c r="ABT27" s="109">
        <v>6421890.1699999999</v>
      </c>
      <c r="ABU27" s="109">
        <v>8704884.3599999975</v>
      </c>
      <c r="ABV27" s="109">
        <v>9544241.709999999</v>
      </c>
      <c r="ABW27" s="109">
        <v>6098080.2200000007</v>
      </c>
      <c r="ABX27" s="109">
        <v>7144622.75</v>
      </c>
      <c r="ABY27" s="109">
        <v>1650379</v>
      </c>
      <c r="ABZ27" s="109">
        <v>50283200.259999998</v>
      </c>
      <c r="ACA27" s="109">
        <v>3964703.89</v>
      </c>
      <c r="ACB27" s="109">
        <v>12001454.24</v>
      </c>
      <c r="ACC27" s="109">
        <v>4036934.87</v>
      </c>
      <c r="ACD27" s="109">
        <v>3190228.7800000003</v>
      </c>
      <c r="ACE27" s="109">
        <v>17984920.800000001</v>
      </c>
      <c r="ACF27" s="109">
        <v>5533665</v>
      </c>
      <c r="ACG27" s="109">
        <v>6081331.1199999992</v>
      </c>
      <c r="ACH27" s="109">
        <v>2906918.3299999996</v>
      </c>
      <c r="ACI27" s="109">
        <v>7630604.3700000001</v>
      </c>
      <c r="ACJ27" s="109">
        <v>2850130.99</v>
      </c>
      <c r="ACK27" s="109">
        <v>149347951.76999998</v>
      </c>
      <c r="ACL27" s="109">
        <v>3304650.8000000003</v>
      </c>
      <c r="ACM27" s="109">
        <v>5587573.2299999995</v>
      </c>
      <c r="ACN27" s="109">
        <v>12506371.949999999</v>
      </c>
      <c r="ACO27" s="109">
        <v>3780849.3699999996</v>
      </c>
      <c r="ACP27" s="109">
        <v>5343425.53</v>
      </c>
      <c r="ACQ27" s="109">
        <v>6564386.4700000007</v>
      </c>
      <c r="ACR27" s="109">
        <v>32204761.540000003</v>
      </c>
      <c r="ACS27" s="109">
        <v>99303609.000000015</v>
      </c>
      <c r="ACT27" s="109">
        <v>5971048.7699999996</v>
      </c>
      <c r="ACU27" s="109">
        <v>9377084.9199999999</v>
      </c>
      <c r="ACV27" s="109">
        <v>12029596.060000001</v>
      </c>
      <c r="ACW27" s="109">
        <v>3117451.66</v>
      </c>
      <c r="ACX27" s="109">
        <v>40714989.880000003</v>
      </c>
      <c r="ACY27" s="109">
        <v>8284486.0299999993</v>
      </c>
      <c r="ACZ27" s="109">
        <v>3498734.62</v>
      </c>
      <c r="ADA27" s="109">
        <v>4009146</v>
      </c>
      <c r="ADB27" s="109">
        <v>1913434.3</v>
      </c>
      <c r="ADC27" s="109">
        <v>3306281.0900000003</v>
      </c>
      <c r="ADD27" s="109">
        <v>3493618.7899999991</v>
      </c>
      <c r="ADE27" s="109">
        <v>7372956.5500000007</v>
      </c>
      <c r="ADF27" s="109">
        <v>3052677.5100000002</v>
      </c>
      <c r="ADG27" s="109">
        <v>4083740.58</v>
      </c>
      <c r="ADH27" s="109">
        <v>16437615.43</v>
      </c>
      <c r="ADI27" s="109">
        <v>18254046.59</v>
      </c>
      <c r="ADJ27" s="109">
        <v>5019976.9000000004</v>
      </c>
      <c r="ADK27" s="109">
        <v>2604480.6300000004</v>
      </c>
      <c r="ADL27" s="109">
        <v>6823286.4900000002</v>
      </c>
      <c r="ADM27" s="109">
        <v>1271718.7400000002</v>
      </c>
      <c r="ADN27" s="109">
        <v>4502628.07</v>
      </c>
      <c r="ADO27" s="109">
        <v>3336977.4600000004</v>
      </c>
      <c r="ADP27" s="109">
        <v>6668264.8100000005</v>
      </c>
      <c r="ADQ27" s="109">
        <v>132268340.33000001</v>
      </c>
      <c r="ADR27" s="109">
        <v>23790366.900000002</v>
      </c>
      <c r="ADS27" s="109">
        <v>23232346.740000002</v>
      </c>
      <c r="ADT27" s="109">
        <v>10578665.890000001</v>
      </c>
      <c r="ADU27" s="109">
        <v>62086679.289999999</v>
      </c>
      <c r="ADV27" s="109">
        <v>1509973.6500000001</v>
      </c>
      <c r="ADW27" s="109">
        <v>3465581.2499999995</v>
      </c>
      <c r="ADX27" s="109">
        <v>3834523.0000000005</v>
      </c>
      <c r="ADY27" s="109">
        <v>6514443.3099999996</v>
      </c>
      <c r="ADZ27" s="109">
        <v>11260552.340000002</v>
      </c>
      <c r="AEA27" s="109">
        <v>98806700.939999998</v>
      </c>
      <c r="AEB27" s="109">
        <v>43091091.410000004</v>
      </c>
      <c r="AEC27" s="109">
        <v>24126406.869999997</v>
      </c>
      <c r="AED27" s="109">
        <v>4300513.8599999994</v>
      </c>
      <c r="AEE27" s="109">
        <v>14279979.529999999</v>
      </c>
      <c r="AEF27" s="109">
        <v>16166293.42</v>
      </c>
      <c r="AEG27" s="109">
        <v>6802654.790000001</v>
      </c>
      <c r="AEH27" s="109">
        <v>5837454.4199999999</v>
      </c>
      <c r="AEI27" s="109">
        <v>4036160.5799999996</v>
      </c>
      <c r="AEJ27" s="109">
        <v>3922902.1399999997</v>
      </c>
      <c r="AEK27" s="109">
        <v>2954284.54</v>
      </c>
      <c r="AEL27" s="109">
        <v>6721785.3700000001</v>
      </c>
      <c r="AEM27" s="109">
        <v>4792154.5</v>
      </c>
      <c r="AEN27" s="109">
        <v>29118277.609999996</v>
      </c>
      <c r="AEO27" s="109">
        <v>12426956.210000001</v>
      </c>
      <c r="AEP27" s="109">
        <v>39162464.640000001</v>
      </c>
      <c r="AEQ27" s="109">
        <v>7423158.7499999991</v>
      </c>
      <c r="AER27" s="109">
        <v>23764294.919999998</v>
      </c>
      <c r="AES27" s="109">
        <v>2779302.76</v>
      </c>
      <c r="AET27" s="109">
        <v>14360367.689999999</v>
      </c>
      <c r="AEU27" s="109">
        <v>79747819.86999999</v>
      </c>
      <c r="AEV27" s="109">
        <v>11676106.389999999</v>
      </c>
      <c r="AEW27" s="109">
        <v>12806203.439999999</v>
      </c>
      <c r="AEX27" s="109">
        <v>7280825.5700000003</v>
      </c>
      <c r="AEY27" s="109">
        <v>3255381.87</v>
      </c>
      <c r="AEZ27" s="109">
        <v>24056534.050000004</v>
      </c>
      <c r="AFA27" s="109">
        <v>4054709.9099999997</v>
      </c>
      <c r="AFB27" s="109">
        <v>4281072.38</v>
      </c>
      <c r="AFC27" s="109">
        <v>9856801.8200000022</v>
      </c>
      <c r="AFD27" s="109">
        <v>2875137.96</v>
      </c>
      <c r="AFE27" s="109">
        <v>54008777.089999996</v>
      </c>
      <c r="AFF27" s="109">
        <v>16150586.290000001</v>
      </c>
      <c r="AFG27" s="109">
        <v>14162368.34</v>
      </c>
      <c r="AFH27" s="109">
        <v>8378354.6799999997</v>
      </c>
      <c r="AFI27" s="109">
        <v>16125921.84</v>
      </c>
      <c r="AFJ27" s="109">
        <v>7972087.7599999998</v>
      </c>
      <c r="AFK27" s="109">
        <v>5628450.1299999999</v>
      </c>
      <c r="AFL27" s="109">
        <v>4888030.79</v>
      </c>
      <c r="AFM27" s="109">
        <v>6777177.169999999</v>
      </c>
      <c r="AFN27" s="109">
        <v>4348561.7300000004</v>
      </c>
      <c r="AFO27" s="109">
        <v>5252818.13</v>
      </c>
      <c r="AFP27" s="109">
        <v>8469870.5700000003</v>
      </c>
      <c r="AFQ27" s="109">
        <v>8694403.4399999995</v>
      </c>
      <c r="AFR27" s="109">
        <v>47395763.060000002</v>
      </c>
      <c r="AFS27" s="109">
        <v>16634059.060000002</v>
      </c>
      <c r="AFT27" s="109">
        <v>2553311.7999999998</v>
      </c>
      <c r="AFU27" s="109">
        <v>3752416.7800000003</v>
      </c>
      <c r="AFV27" s="109">
        <v>4713045.0199999996</v>
      </c>
      <c r="AFW27" s="109">
        <v>2784431.37</v>
      </c>
      <c r="AFX27" s="109">
        <v>1634311.9</v>
      </c>
      <c r="AFY27" s="109">
        <v>10696708.779999999</v>
      </c>
      <c r="AFZ27" s="109">
        <v>8752521.6400000006</v>
      </c>
      <c r="AGA27" s="109">
        <v>2267268.1900000004</v>
      </c>
      <c r="AGB27" s="109">
        <v>2819822.17</v>
      </c>
      <c r="AGC27" s="109">
        <v>4016467.64</v>
      </c>
      <c r="AGD27" s="109">
        <v>136928338.85999998</v>
      </c>
      <c r="AGE27" s="109">
        <v>5168353.25</v>
      </c>
      <c r="AGF27" s="109">
        <v>5904253.8499999996</v>
      </c>
      <c r="AGG27" s="109">
        <v>5141163.4300000006</v>
      </c>
      <c r="AGH27" s="109">
        <v>41803542.100000001</v>
      </c>
      <c r="AGI27" s="109">
        <v>10003773.33</v>
      </c>
      <c r="AGJ27" s="109">
        <v>2469062.56</v>
      </c>
      <c r="AGK27" s="109">
        <v>6939526.3899999997</v>
      </c>
      <c r="AGL27" s="109">
        <v>3783734.0700000003</v>
      </c>
      <c r="AGM27" s="109">
        <v>6468711.71</v>
      </c>
      <c r="AGN27" s="109">
        <v>4538953.59</v>
      </c>
      <c r="AGO27" s="109">
        <v>62728266.130000003</v>
      </c>
      <c r="AGP27" s="109">
        <v>19882335.740000002</v>
      </c>
      <c r="AGQ27" s="109">
        <v>7056179.379999999</v>
      </c>
      <c r="AGR27" s="109">
        <v>1864062.03</v>
      </c>
      <c r="AGS27" s="109">
        <v>5582940.0299999993</v>
      </c>
      <c r="AGT27" s="109">
        <v>9629873.3500000015</v>
      </c>
      <c r="AGU27" s="109">
        <v>1962990.37</v>
      </c>
      <c r="AGV27" s="109">
        <v>2481873.2800000003</v>
      </c>
      <c r="AGW27" s="109">
        <v>237193698.00999996</v>
      </c>
      <c r="AGX27" s="109">
        <v>162307059.00000003</v>
      </c>
      <c r="AGY27" s="109">
        <v>4933491.2</v>
      </c>
      <c r="AGZ27" s="109">
        <v>9179246.7699999996</v>
      </c>
      <c r="AHA27" s="109">
        <v>18250015.109999999</v>
      </c>
      <c r="AHB27" s="109">
        <v>12290791.77</v>
      </c>
      <c r="AHC27" s="109">
        <v>7312523.5600000005</v>
      </c>
      <c r="AHD27" s="109">
        <v>13428467.77</v>
      </c>
      <c r="AHE27" s="109">
        <v>2488583.25</v>
      </c>
      <c r="AHF27" s="109">
        <v>12191887.9</v>
      </c>
      <c r="AHG27" s="109">
        <v>7664982.0699999994</v>
      </c>
      <c r="AHH27" s="109">
        <v>8259737.7400000012</v>
      </c>
      <c r="AHI27" s="109">
        <v>5941915.1200000001</v>
      </c>
      <c r="AHJ27" s="109">
        <v>3151694.71</v>
      </c>
      <c r="AHK27" s="109">
        <v>5721819.7000000002</v>
      </c>
      <c r="AHL27" s="109">
        <v>3358184.79</v>
      </c>
      <c r="AHM27" s="109">
        <v>7821306.9300000006</v>
      </c>
      <c r="AHN27" s="109">
        <v>69882115.120000005</v>
      </c>
      <c r="AHO27" s="109">
        <v>6621670.2799999993</v>
      </c>
      <c r="AHP27" s="109">
        <v>3297239.5</v>
      </c>
      <c r="AHQ27" s="109">
        <v>5431013.9499999993</v>
      </c>
      <c r="AHR27" s="109">
        <v>15454950.049999999</v>
      </c>
      <c r="AHS27" s="109">
        <v>5969612.1499999994</v>
      </c>
      <c r="AHT27" s="109">
        <v>4030952.24</v>
      </c>
      <c r="AHU27" s="109">
        <v>0</v>
      </c>
      <c r="AHV27" s="109">
        <v>0</v>
      </c>
      <c r="AHW27" s="109">
        <f t="shared" si="16"/>
        <v>20056551136.499802</v>
      </c>
    </row>
    <row r="28" spans="1:913" x14ac:dyDescent="0.6">
      <c r="A28" s="291">
        <v>26</v>
      </c>
      <c r="B28" s="288" t="s">
        <v>9869</v>
      </c>
      <c r="C28" s="268" t="s">
        <v>9870</v>
      </c>
      <c r="D28" s="109">
        <v>59576355.149999999</v>
      </c>
      <c r="E28" s="109">
        <v>4255163.2799999993</v>
      </c>
      <c r="F28" s="109">
        <v>6593191.04</v>
      </c>
      <c r="G28" s="109">
        <v>2185332.11</v>
      </c>
      <c r="H28" s="109">
        <v>10108511.52</v>
      </c>
      <c r="I28" s="109">
        <v>3876397.7</v>
      </c>
      <c r="J28" s="109">
        <v>8896654.7200000007</v>
      </c>
      <c r="K28" s="109">
        <v>4451471.21</v>
      </c>
      <c r="L28" s="109">
        <v>4279570.0999999996</v>
      </c>
      <c r="M28" s="109">
        <v>2974662.78</v>
      </c>
      <c r="N28" s="109">
        <v>2387395.92</v>
      </c>
      <c r="O28" s="109">
        <v>2191729.0299999998</v>
      </c>
      <c r="P28" s="109">
        <v>2333680.5699999998</v>
      </c>
      <c r="Q28" s="109">
        <v>2308489.3200000003</v>
      </c>
      <c r="R28" s="109">
        <v>2093446.51</v>
      </c>
      <c r="S28" s="109">
        <v>5324494.1100000003</v>
      </c>
      <c r="T28" s="109">
        <v>4613864</v>
      </c>
      <c r="U28" s="109">
        <v>1082731.32</v>
      </c>
      <c r="V28" s="109">
        <v>269341.60000000003</v>
      </c>
      <c r="W28" s="109">
        <v>50865031.350000001</v>
      </c>
      <c r="X28" s="109">
        <v>13867754.140000001</v>
      </c>
      <c r="Y28" s="109">
        <v>2471934.4900000002</v>
      </c>
      <c r="Z28" s="109">
        <v>4404635.91</v>
      </c>
      <c r="AA28" s="109">
        <v>2604380.44</v>
      </c>
      <c r="AB28" s="109">
        <v>3702970.68</v>
      </c>
      <c r="AC28" s="109">
        <v>2306288.31</v>
      </c>
      <c r="AD28" s="109">
        <v>16983730.010000002</v>
      </c>
      <c r="AE28" s="109">
        <v>4137789.83</v>
      </c>
      <c r="AF28" s="109">
        <v>1480593.72</v>
      </c>
      <c r="AG28" s="109">
        <v>8604383.1699999999</v>
      </c>
      <c r="AH28" s="109">
        <v>2460522.5499999998</v>
      </c>
      <c r="AI28" s="109">
        <v>15241258.650000002</v>
      </c>
      <c r="AJ28" s="109">
        <v>5052891.97</v>
      </c>
      <c r="AK28" s="109">
        <v>2972381.35</v>
      </c>
      <c r="AL28" s="109">
        <v>1323325.7400000002</v>
      </c>
      <c r="AM28" s="109">
        <v>1985911.29</v>
      </c>
      <c r="AN28" s="109">
        <v>2356680.0300000003</v>
      </c>
      <c r="AO28" s="109">
        <v>1447180.3900000001</v>
      </c>
      <c r="AP28" s="109">
        <v>2278425.96</v>
      </c>
      <c r="AQ28" s="109">
        <v>2255068.25</v>
      </c>
      <c r="AR28" s="109">
        <v>1464466.17</v>
      </c>
      <c r="AS28" s="109">
        <v>1263137.6500000001</v>
      </c>
      <c r="AT28" s="109">
        <v>1161402.45</v>
      </c>
      <c r="AU28" s="109">
        <v>32531519.960000001</v>
      </c>
      <c r="AV28" s="109">
        <v>1317604.08</v>
      </c>
      <c r="AW28" s="109">
        <v>1223212.51</v>
      </c>
      <c r="AX28" s="109">
        <v>2791929.08</v>
      </c>
      <c r="AY28" s="109">
        <v>2947449.73</v>
      </c>
      <c r="AZ28" s="109">
        <v>4358227.41</v>
      </c>
      <c r="BA28" s="109">
        <v>1740406.23</v>
      </c>
      <c r="BB28" s="109">
        <v>1841045.46</v>
      </c>
      <c r="BC28" s="109">
        <v>1204917.75</v>
      </c>
      <c r="BD28" s="109">
        <v>1503744.46</v>
      </c>
      <c r="BE28" s="109">
        <v>885758.84000000008</v>
      </c>
      <c r="BF28" s="109">
        <v>1242793.5199999998</v>
      </c>
      <c r="BG28" s="109">
        <v>6516242.5999999996</v>
      </c>
      <c r="BH28" s="109">
        <v>1216792.79</v>
      </c>
      <c r="BI28" s="109">
        <v>1271013.8999999999</v>
      </c>
      <c r="BJ28" s="109">
        <v>22101428.370000001</v>
      </c>
      <c r="BK28" s="109">
        <v>15484004.290000001</v>
      </c>
      <c r="BL28" s="109">
        <v>2253693.4700000002</v>
      </c>
      <c r="BM28" s="109">
        <v>1671975.21</v>
      </c>
      <c r="BN28" s="109">
        <v>2905924.07</v>
      </c>
      <c r="BO28" s="109">
        <v>2698579.45</v>
      </c>
      <c r="BP28" s="109">
        <v>1401262.05</v>
      </c>
      <c r="BQ28" s="109">
        <v>533827.91999999993</v>
      </c>
      <c r="BR28" s="109">
        <v>565200.59</v>
      </c>
      <c r="BS28" s="109">
        <v>29372318.039999999</v>
      </c>
      <c r="BT28" s="109">
        <v>3306350.8800000004</v>
      </c>
      <c r="BU28" s="109">
        <v>3022705.48</v>
      </c>
      <c r="BV28" s="109">
        <v>5325066.169999999</v>
      </c>
      <c r="BW28" s="109">
        <v>3028032.01</v>
      </c>
      <c r="BX28" s="109">
        <v>1763386.35</v>
      </c>
      <c r="BY28" s="109">
        <v>2365366.0700000003</v>
      </c>
      <c r="BZ28" s="109">
        <v>2818369.78</v>
      </c>
      <c r="CA28" s="109">
        <v>8165450.8500000006</v>
      </c>
      <c r="CB28" s="109">
        <v>1463936.5599999998</v>
      </c>
      <c r="CC28" s="109">
        <v>3505627.75</v>
      </c>
      <c r="CD28" s="109">
        <v>8658224.4299999997</v>
      </c>
      <c r="CE28" s="109">
        <v>1853430.73</v>
      </c>
      <c r="CF28" s="109">
        <v>1850882.94</v>
      </c>
      <c r="CG28" s="109">
        <v>1995153</v>
      </c>
      <c r="CH28" s="109">
        <v>69977988.770000011</v>
      </c>
      <c r="CI28" s="109">
        <v>3119661.8200000003</v>
      </c>
      <c r="CJ28" s="109">
        <v>9635499.2800000012</v>
      </c>
      <c r="CK28" s="109">
        <v>1909243.66</v>
      </c>
      <c r="CL28" s="109">
        <v>2647990.4099999997</v>
      </c>
      <c r="CM28" s="109">
        <v>2047899.4700000002</v>
      </c>
      <c r="CN28" s="109">
        <v>2447717.7100000004</v>
      </c>
      <c r="CO28" s="109">
        <v>6301083.8400000008</v>
      </c>
      <c r="CP28" s="109">
        <v>1471385.3499999999</v>
      </c>
      <c r="CQ28" s="109">
        <v>2258164.64</v>
      </c>
      <c r="CR28" s="109">
        <v>2109757.63</v>
      </c>
      <c r="CS28" s="109">
        <v>2604293.83</v>
      </c>
      <c r="CT28" s="109">
        <v>2001208.8699999999</v>
      </c>
      <c r="CU28" s="109">
        <v>21504419.669999998</v>
      </c>
      <c r="CV28" s="109">
        <v>2021596.1300000001</v>
      </c>
      <c r="CW28" s="109">
        <v>2108803.69</v>
      </c>
      <c r="CX28" s="109">
        <v>4686481.2799999993</v>
      </c>
      <c r="CY28" s="109">
        <v>1302325.78</v>
      </c>
      <c r="CZ28" s="109">
        <v>4081142.0200000005</v>
      </c>
      <c r="DA28" s="109">
        <v>2134415.59</v>
      </c>
      <c r="DB28" s="109">
        <v>1093786.3400000001</v>
      </c>
      <c r="DC28" s="109">
        <v>24449251.73</v>
      </c>
      <c r="DD28" s="109">
        <v>32861786.189999994</v>
      </c>
      <c r="DE28" s="109">
        <v>2020696.64</v>
      </c>
      <c r="DF28" s="109">
        <v>2352651.7000000002</v>
      </c>
      <c r="DG28" s="109">
        <v>4353697.4400000004</v>
      </c>
      <c r="DH28" s="109">
        <v>3627674.97</v>
      </c>
      <c r="DI28" s="109">
        <v>3707317.05</v>
      </c>
      <c r="DJ28" s="109">
        <v>3154053.9000000004</v>
      </c>
      <c r="DK28" s="109">
        <v>2117083.5299999998</v>
      </c>
      <c r="DL28" s="109">
        <v>76800560.589999989</v>
      </c>
      <c r="DM28" s="109">
        <v>3178684.7399999998</v>
      </c>
      <c r="DN28" s="109">
        <v>4902416.55</v>
      </c>
      <c r="DO28" s="109">
        <v>4319797.71</v>
      </c>
      <c r="DP28" s="109">
        <v>4948169.9600000009</v>
      </c>
      <c r="DQ28" s="109">
        <v>4617159.6100000003</v>
      </c>
      <c r="DR28" s="109">
        <v>6391275.21</v>
      </c>
      <c r="DS28" s="109">
        <v>3576727.6799999997</v>
      </c>
      <c r="DT28" s="109">
        <v>6497562.2299999995</v>
      </c>
      <c r="DU28" s="109">
        <v>32918623.940000001</v>
      </c>
      <c r="DV28" s="109">
        <v>4037803.35</v>
      </c>
      <c r="DW28" s="109">
        <v>10719347.550000001</v>
      </c>
      <c r="DX28" s="109">
        <v>18465676.199999999</v>
      </c>
      <c r="DY28" s="109">
        <v>4511992.2600000007</v>
      </c>
      <c r="DZ28" s="109">
        <v>9805560.4100000001</v>
      </c>
      <c r="EA28" s="109">
        <v>4830926.91</v>
      </c>
      <c r="EB28" s="109">
        <v>811843.75</v>
      </c>
      <c r="EC28" s="109">
        <v>2542225.96</v>
      </c>
      <c r="ED28" s="109">
        <v>1663293.15</v>
      </c>
      <c r="EE28" s="109">
        <v>5864750.4799999995</v>
      </c>
      <c r="EF28" s="109">
        <v>13734224.73</v>
      </c>
      <c r="EG28" s="109">
        <v>17244313.379999999</v>
      </c>
      <c r="EH28" s="109">
        <v>2765112.65</v>
      </c>
      <c r="EI28" s="109">
        <v>3516139.79</v>
      </c>
      <c r="EJ28" s="109">
        <v>2653518.3000000003</v>
      </c>
      <c r="EK28" s="109">
        <v>3366086.65</v>
      </c>
      <c r="EL28" s="109">
        <v>5114997.790000001</v>
      </c>
      <c r="EM28" s="109">
        <v>1951260.93</v>
      </c>
      <c r="EN28" s="109">
        <v>2775600.9400000004</v>
      </c>
      <c r="EO28" s="109">
        <v>41420314.090000004</v>
      </c>
      <c r="EP28" s="109">
        <v>3380280.93</v>
      </c>
      <c r="EQ28" s="109">
        <v>2715245.5199999996</v>
      </c>
      <c r="ER28" s="109">
        <v>2962007.04</v>
      </c>
      <c r="ES28" s="109">
        <v>2318654.8199999998</v>
      </c>
      <c r="ET28" s="109">
        <v>1581130.6800000002</v>
      </c>
      <c r="EU28" s="109">
        <v>4824957.3199999994</v>
      </c>
      <c r="EV28" s="109">
        <v>4319253.24</v>
      </c>
      <c r="EW28" s="109">
        <v>2249447.4699999997</v>
      </c>
      <c r="EX28" s="109">
        <v>26399801.030000001</v>
      </c>
      <c r="EY28" s="109">
        <v>1642890.96</v>
      </c>
      <c r="EZ28" s="109">
        <v>3373508.09</v>
      </c>
      <c r="FA28" s="109">
        <v>4082067.38</v>
      </c>
      <c r="FB28" s="109">
        <v>5874964.2199999997</v>
      </c>
      <c r="FC28" s="109">
        <v>4541104.8999999994</v>
      </c>
      <c r="FD28" s="109">
        <v>4358685.87</v>
      </c>
      <c r="FE28" s="109">
        <v>3648668.69</v>
      </c>
      <c r="FF28" s="109">
        <v>2426347.56</v>
      </c>
      <c r="FG28" s="109">
        <v>2177166.2000000002</v>
      </c>
      <c r="FH28" s="109">
        <v>2133124.4699999997</v>
      </c>
      <c r="FI28" s="109">
        <v>2116697.75</v>
      </c>
      <c r="FJ28" s="109">
        <v>28918560.870000001</v>
      </c>
      <c r="FK28" s="109">
        <v>2122552.64</v>
      </c>
      <c r="FL28" s="109">
        <v>2161768.5100000002</v>
      </c>
      <c r="FM28" s="109">
        <v>2105387.69</v>
      </c>
      <c r="FN28" s="109">
        <v>4248544.75</v>
      </c>
      <c r="FO28" s="109">
        <v>3891886.6499999994</v>
      </c>
      <c r="FP28" s="109">
        <v>1329849.0699999998</v>
      </c>
      <c r="FQ28" s="109">
        <v>747164.46</v>
      </c>
      <c r="FR28" s="109">
        <v>51416525.799999997</v>
      </c>
      <c r="FS28" s="109">
        <v>2326924.0900000003</v>
      </c>
      <c r="FT28" s="109">
        <v>4366500.3999999994</v>
      </c>
      <c r="FU28" s="109">
        <v>4139147.74</v>
      </c>
      <c r="FV28" s="109">
        <v>5097834.53</v>
      </c>
      <c r="FW28" s="109">
        <v>3151970.16</v>
      </c>
      <c r="FX28" s="109">
        <v>7680958.2000000002</v>
      </c>
      <c r="FY28" s="109">
        <v>4102217.3</v>
      </c>
      <c r="FZ28" s="109">
        <v>4723048.26</v>
      </c>
      <c r="GA28" s="109">
        <v>3231649.3</v>
      </c>
      <c r="GB28" s="109">
        <v>7154558.1300000008</v>
      </c>
      <c r="GC28" s="109">
        <v>2884769.86</v>
      </c>
      <c r="GD28" s="109">
        <v>2542755.14</v>
      </c>
      <c r="GE28" s="109">
        <v>1290127.19</v>
      </c>
      <c r="GF28" s="109">
        <v>22328451.539999999</v>
      </c>
      <c r="GG28" s="109">
        <v>2111757.9400000004</v>
      </c>
      <c r="GH28" s="109">
        <v>1913954.47</v>
      </c>
      <c r="GI28" s="109">
        <v>7213168.4900000002</v>
      </c>
      <c r="GJ28" s="109">
        <v>3298225.0500000003</v>
      </c>
      <c r="GK28" s="109">
        <v>3156847.5300000003</v>
      </c>
      <c r="GL28" s="109">
        <v>3443996.75</v>
      </c>
      <c r="GM28" s="109">
        <v>6223646.8200000003</v>
      </c>
      <c r="GN28" s="109">
        <v>2371814.0300000003</v>
      </c>
      <c r="GO28" s="109">
        <v>1359023.3</v>
      </c>
      <c r="GP28" s="109">
        <v>1282392.01</v>
      </c>
      <c r="GQ28" s="109">
        <v>889522.42</v>
      </c>
      <c r="GR28" s="109">
        <v>16441931.950000001</v>
      </c>
      <c r="GS28" s="109">
        <v>5747452.1200000001</v>
      </c>
      <c r="GT28" s="109">
        <v>3170269.42</v>
      </c>
      <c r="GU28" s="109">
        <v>7608112.0899999999</v>
      </c>
      <c r="GV28" s="109">
        <v>1171074.8799999999</v>
      </c>
      <c r="GW28" s="109">
        <v>3124523.95</v>
      </c>
      <c r="GX28" s="109">
        <v>4893324.59</v>
      </c>
      <c r="GY28" s="109">
        <v>1874115.45</v>
      </c>
      <c r="GZ28" s="109">
        <v>20459235.440000001</v>
      </c>
      <c r="HA28" s="109">
        <v>2404326.59</v>
      </c>
      <c r="HB28" s="109">
        <v>3888721.61</v>
      </c>
      <c r="HC28" s="109">
        <v>2862423.33</v>
      </c>
      <c r="HD28" s="109">
        <v>47901797.939999998</v>
      </c>
      <c r="HE28" s="109">
        <v>2926732.83</v>
      </c>
      <c r="HF28" s="109">
        <v>8300253.3799999999</v>
      </c>
      <c r="HG28" s="109">
        <v>5994180.7899999991</v>
      </c>
      <c r="HH28" s="109">
        <v>3562857.46</v>
      </c>
      <c r="HI28" s="109">
        <v>6548926.7400000012</v>
      </c>
      <c r="HJ28" s="109">
        <v>1894187.12</v>
      </c>
      <c r="HK28" s="109">
        <v>3861417.97</v>
      </c>
      <c r="HL28" s="109">
        <v>36213224.019999996</v>
      </c>
      <c r="HM28" s="109">
        <v>3742195.19</v>
      </c>
      <c r="HN28" s="109">
        <v>12773867.450000001</v>
      </c>
      <c r="HO28" s="109">
        <v>3002001.9399999995</v>
      </c>
      <c r="HP28" s="109">
        <v>2613020.4500000002</v>
      </c>
      <c r="HQ28" s="109">
        <v>3096585.23</v>
      </c>
      <c r="HR28" s="109">
        <v>3800698.39</v>
      </c>
      <c r="HS28" s="109">
        <v>2340942.0699999998</v>
      </c>
      <c r="HT28" s="109">
        <v>37315476.740000002</v>
      </c>
      <c r="HU28" s="109">
        <v>15454989.119999999</v>
      </c>
      <c r="HV28" s="109">
        <v>3302571.63</v>
      </c>
      <c r="HW28" s="109">
        <v>3148960.75</v>
      </c>
      <c r="HX28" s="109">
        <v>2241561.5499999998</v>
      </c>
      <c r="HY28" s="109">
        <v>1734154.8499999999</v>
      </c>
      <c r="HZ28" s="109">
        <v>8119178.1499999994</v>
      </c>
      <c r="IA28" s="109">
        <v>2874022.8200000003</v>
      </c>
      <c r="IB28" s="109">
        <v>2574902.5299999998</v>
      </c>
      <c r="IC28" s="109">
        <v>2593753.2399999998</v>
      </c>
      <c r="ID28" s="109">
        <v>2362526.87</v>
      </c>
      <c r="IE28" s="109">
        <v>6247332.8900000006</v>
      </c>
      <c r="IF28" s="109">
        <v>1364053.33</v>
      </c>
      <c r="IG28" s="109">
        <v>3446746.41</v>
      </c>
      <c r="IH28" s="109">
        <v>2327532.2399999998</v>
      </c>
      <c r="II28" s="109">
        <v>1945239.8299999998</v>
      </c>
      <c r="IJ28" s="109">
        <v>30685036.600000001</v>
      </c>
      <c r="IK28" s="109">
        <v>12031305.65</v>
      </c>
      <c r="IL28" s="109">
        <v>2684360.21</v>
      </c>
      <c r="IM28" s="109">
        <v>5552880.6600000001</v>
      </c>
      <c r="IN28" s="109">
        <v>7625496.7600000007</v>
      </c>
      <c r="IO28" s="109">
        <v>3356615.4299999997</v>
      </c>
      <c r="IP28" s="109">
        <v>2403953.7700000005</v>
      </c>
      <c r="IQ28" s="109">
        <v>2225054.06</v>
      </c>
      <c r="IR28" s="109">
        <v>1938837.69</v>
      </c>
      <c r="IS28" s="109">
        <v>2245248.44</v>
      </c>
      <c r="IT28" s="109">
        <v>2066494.76</v>
      </c>
      <c r="IU28" s="109">
        <v>45682002.210000001</v>
      </c>
      <c r="IV28" s="109">
        <v>20167381.479999997</v>
      </c>
      <c r="IW28" s="109">
        <v>4411401.51</v>
      </c>
      <c r="IX28" s="109">
        <v>3384718.35</v>
      </c>
      <c r="IY28" s="109">
        <v>2107989.75</v>
      </c>
      <c r="IZ28" s="109">
        <v>1685561.25</v>
      </c>
      <c r="JA28" s="109">
        <v>2357845.0699999998</v>
      </c>
      <c r="JB28" s="109">
        <v>1371320.78</v>
      </c>
      <c r="JC28" s="109">
        <v>1630620.0999999999</v>
      </c>
      <c r="JD28" s="109">
        <v>2923994.84</v>
      </c>
      <c r="JE28" s="109">
        <v>3626760.19</v>
      </c>
      <c r="JF28" s="109">
        <v>1833075.8599999999</v>
      </c>
      <c r="JG28" s="109">
        <v>21714141.120000001</v>
      </c>
      <c r="JH28" s="109">
        <v>8496026.3900000006</v>
      </c>
      <c r="JI28" s="109">
        <v>2359065.79</v>
      </c>
      <c r="JJ28" s="109">
        <v>1841216.58</v>
      </c>
      <c r="JK28" s="109">
        <v>2090286.76</v>
      </c>
      <c r="JL28" s="109">
        <v>1649172.7</v>
      </c>
      <c r="JM28" s="109">
        <v>23153151.18</v>
      </c>
      <c r="JN28" s="109">
        <v>2394881.8000000003</v>
      </c>
      <c r="JO28" s="109">
        <v>2234697.52</v>
      </c>
      <c r="JP28" s="109">
        <v>5061007.68</v>
      </c>
      <c r="JQ28" s="109">
        <v>2602063.5099999998</v>
      </c>
      <c r="JR28" s="109">
        <v>5405106.7300000004</v>
      </c>
      <c r="JS28" s="109">
        <v>2110816.92</v>
      </c>
      <c r="JT28" s="109">
        <v>41874383.259999998</v>
      </c>
      <c r="JU28" s="109">
        <v>17338722.649999999</v>
      </c>
      <c r="JV28" s="109">
        <v>3401336.1</v>
      </c>
      <c r="JW28" s="109">
        <v>1526276.59</v>
      </c>
      <c r="JX28" s="109">
        <v>3482521.99</v>
      </c>
      <c r="JY28" s="109">
        <v>1247096.68</v>
      </c>
      <c r="JZ28" s="109">
        <v>8892389.879999999</v>
      </c>
      <c r="KA28" s="109">
        <v>4994074.4800000004</v>
      </c>
      <c r="KB28" s="109">
        <v>3439471.0999999996</v>
      </c>
      <c r="KC28" s="109">
        <v>3916709.1600000006</v>
      </c>
      <c r="KD28" s="109">
        <v>3276206.0100000002</v>
      </c>
      <c r="KE28" s="109">
        <v>3594712.15</v>
      </c>
      <c r="KF28" s="109">
        <v>1385956.7500000002</v>
      </c>
      <c r="KG28" s="109">
        <v>977592.08</v>
      </c>
      <c r="KH28" s="109">
        <v>2371029.65</v>
      </c>
      <c r="KI28" s="109">
        <v>1785335.92</v>
      </c>
      <c r="KJ28" s="109">
        <v>49574254.489999995</v>
      </c>
      <c r="KK28" s="109">
        <v>6195432.0100000007</v>
      </c>
      <c r="KL28" s="109">
        <v>3875783.45</v>
      </c>
      <c r="KM28" s="109">
        <v>4337783.59</v>
      </c>
      <c r="KN28" s="109">
        <v>4245003.53</v>
      </c>
      <c r="KO28" s="109">
        <v>5227268.7</v>
      </c>
      <c r="KP28" s="109">
        <v>13852638.059999999</v>
      </c>
      <c r="KQ28" s="109">
        <v>1409070.6099999999</v>
      </c>
      <c r="KR28" s="109">
        <v>2109903.06</v>
      </c>
      <c r="KS28" s="109">
        <v>21499042.920000002</v>
      </c>
      <c r="KT28" s="109">
        <v>2950369.3800000004</v>
      </c>
      <c r="KU28" s="109">
        <v>3745898.56</v>
      </c>
      <c r="KV28" s="109">
        <v>12209366.41</v>
      </c>
      <c r="KW28" s="109">
        <v>2173692.65</v>
      </c>
      <c r="KX28" s="109">
        <v>5113265.7600000007</v>
      </c>
      <c r="KY28" s="109">
        <v>42336551.809999995</v>
      </c>
      <c r="KZ28" s="109">
        <v>5080374.4300000006</v>
      </c>
      <c r="LA28" s="109">
        <v>37316365.030000001</v>
      </c>
      <c r="LB28" s="109">
        <v>3499049.85</v>
      </c>
      <c r="LC28" s="109">
        <v>2192079.42</v>
      </c>
      <c r="LD28" s="109">
        <v>7513294.7600000007</v>
      </c>
      <c r="LE28" s="109">
        <v>5900090.9300000006</v>
      </c>
      <c r="LF28" s="109">
        <v>3234575.9699999997</v>
      </c>
      <c r="LG28" s="109">
        <v>3511620.08</v>
      </c>
      <c r="LH28" s="109">
        <v>2459247.29</v>
      </c>
      <c r="LI28" s="109">
        <v>53530298.129999995</v>
      </c>
      <c r="LJ28" s="109">
        <v>14863326.779999999</v>
      </c>
      <c r="LK28" s="109">
        <v>16105724.720000001</v>
      </c>
      <c r="LL28" s="109">
        <v>19395504.169999998</v>
      </c>
      <c r="LM28" s="109">
        <v>2747858.1500000004</v>
      </c>
      <c r="LN28" s="109">
        <v>2698684.58</v>
      </c>
      <c r="LO28" s="109">
        <v>1928388.99</v>
      </c>
      <c r="LP28" s="109">
        <v>3735586.71</v>
      </c>
      <c r="LQ28" s="109">
        <v>842070.03999999992</v>
      </c>
      <c r="LR28" s="109">
        <v>4124290.7800000003</v>
      </c>
      <c r="LS28" s="109">
        <v>1677740.1500000001</v>
      </c>
      <c r="LT28" s="109">
        <v>17948113.109999999</v>
      </c>
      <c r="LU28" s="109">
        <v>4293871.34</v>
      </c>
      <c r="LV28" s="109">
        <v>2318378.6799999997</v>
      </c>
      <c r="LW28" s="109">
        <v>60220193.649999999</v>
      </c>
      <c r="LX28" s="109">
        <v>26337830.689999998</v>
      </c>
      <c r="LY28" s="109">
        <v>42846139.18</v>
      </c>
      <c r="LZ28" s="109">
        <v>17495949.800000001</v>
      </c>
      <c r="MA28" s="109">
        <v>7206769.3599999994</v>
      </c>
      <c r="MB28" s="109">
        <v>7167842.1399999997</v>
      </c>
      <c r="MC28" s="109">
        <v>3883459.3200000003</v>
      </c>
      <c r="MD28" s="109">
        <v>4558495.93</v>
      </c>
      <c r="ME28" s="109">
        <v>4360994.2699999996</v>
      </c>
      <c r="MF28" s="109">
        <v>3762523.63</v>
      </c>
      <c r="MG28" s="109">
        <v>11738391.110000001</v>
      </c>
      <c r="MH28" s="109">
        <v>3199699.18</v>
      </c>
      <c r="MI28" s="109">
        <v>59092364.839999996</v>
      </c>
      <c r="MJ28" s="109">
        <v>3849735.0000000005</v>
      </c>
      <c r="MK28" s="109">
        <v>1592953.7699999996</v>
      </c>
      <c r="ML28" s="109">
        <v>2208647.1500000004</v>
      </c>
      <c r="MM28" s="109">
        <v>1663418.29</v>
      </c>
      <c r="MN28" s="109">
        <v>3269604.15</v>
      </c>
      <c r="MO28" s="109">
        <v>2616294.71</v>
      </c>
      <c r="MP28" s="109">
        <v>2088727.47</v>
      </c>
      <c r="MQ28" s="109">
        <v>3383581.49</v>
      </c>
      <c r="MR28" s="109">
        <v>2686669.3</v>
      </c>
      <c r="MS28" s="109">
        <v>2830793.6</v>
      </c>
      <c r="MT28" s="109">
        <v>2121478.83</v>
      </c>
      <c r="MU28" s="109">
        <v>42592895.480000004</v>
      </c>
      <c r="MV28" s="109">
        <v>2532922.12</v>
      </c>
      <c r="MW28" s="109">
        <v>2797943.58</v>
      </c>
      <c r="MX28" s="109">
        <v>3960475.31</v>
      </c>
      <c r="MY28" s="109">
        <v>2488843.02</v>
      </c>
      <c r="MZ28" s="109">
        <v>3525895.17</v>
      </c>
      <c r="NA28" s="109">
        <v>9909274.2699999996</v>
      </c>
      <c r="NB28" s="109">
        <v>5361101.0699999994</v>
      </c>
      <c r="NC28" s="109">
        <v>3038513.4199999995</v>
      </c>
      <c r="ND28" s="109">
        <v>1247076.93</v>
      </c>
      <c r="NE28" s="109">
        <v>1056913.83</v>
      </c>
      <c r="NF28" s="109">
        <v>82817970.420000002</v>
      </c>
      <c r="NG28" s="109">
        <v>9739257.6300000008</v>
      </c>
      <c r="NH28" s="109">
        <v>2696092.09</v>
      </c>
      <c r="NI28" s="109">
        <v>31140695.5</v>
      </c>
      <c r="NJ28" s="109">
        <v>2583669.9499999997</v>
      </c>
      <c r="NK28" s="109">
        <v>7345239.8700000001</v>
      </c>
      <c r="NL28" s="109">
        <v>16386990.549999999</v>
      </c>
      <c r="NM28" s="109">
        <v>12131301.48</v>
      </c>
      <c r="NN28" s="109">
        <v>1847245.74</v>
      </c>
      <c r="NO28" s="109">
        <v>4612906.68</v>
      </c>
      <c r="NP28" s="109">
        <v>4320640.46</v>
      </c>
      <c r="NQ28" s="109">
        <v>3356411.4</v>
      </c>
      <c r="NR28" s="109">
        <v>21115278.350000001</v>
      </c>
      <c r="NS28" s="109">
        <v>2756813.0799999996</v>
      </c>
      <c r="NT28" s="109">
        <v>2277848.1899999995</v>
      </c>
      <c r="NU28" s="109">
        <v>2573738.98</v>
      </c>
      <c r="NV28" s="109">
        <v>1882975.9800000002</v>
      </c>
      <c r="NW28" s="109">
        <v>771000.79</v>
      </c>
      <c r="NX28" s="109">
        <v>1065440.4099999999</v>
      </c>
      <c r="NY28" s="109">
        <v>41385920.57</v>
      </c>
      <c r="NZ28" s="109">
        <v>14508106.439999998</v>
      </c>
      <c r="OA28" s="109">
        <v>2413405.6100000003</v>
      </c>
      <c r="OB28" s="109">
        <v>1197439.25</v>
      </c>
      <c r="OC28" s="109">
        <v>2447361.7400000002</v>
      </c>
      <c r="OD28" s="109">
        <v>4610051.04</v>
      </c>
      <c r="OE28" s="109">
        <v>1891228.8599999999</v>
      </c>
      <c r="OF28" s="109">
        <v>62044966.780000001</v>
      </c>
      <c r="OG28" s="109">
        <v>12313260.620000001</v>
      </c>
      <c r="OH28" s="109">
        <v>6090437.54</v>
      </c>
      <c r="OI28" s="109">
        <v>12413864.75</v>
      </c>
      <c r="OJ28" s="109">
        <v>3235720.5700000003</v>
      </c>
      <c r="OK28" s="109">
        <v>3746472.17</v>
      </c>
      <c r="OL28" s="109">
        <v>4343029.7</v>
      </c>
      <c r="OM28" s="109">
        <v>1904200.0299999998</v>
      </c>
      <c r="ON28" s="109">
        <v>2509327.1</v>
      </c>
      <c r="OO28" s="109">
        <v>47755219.899999999</v>
      </c>
      <c r="OP28" s="109">
        <v>11946489.050000001</v>
      </c>
      <c r="OQ28" s="109">
        <v>11809047.439999999</v>
      </c>
      <c r="OR28" s="109">
        <v>5737036.8900000006</v>
      </c>
      <c r="OS28" s="109">
        <v>4335013.7100000009</v>
      </c>
      <c r="OT28" s="109">
        <v>2195834.8799999999</v>
      </c>
      <c r="OU28" s="109">
        <v>23521131.530000001</v>
      </c>
      <c r="OV28" s="109">
        <v>2175609.7200000002</v>
      </c>
      <c r="OW28" s="109">
        <v>2612863.5000000005</v>
      </c>
      <c r="OX28" s="109">
        <v>4426415.5899999989</v>
      </c>
      <c r="OY28" s="109">
        <v>5327507.6599999992</v>
      </c>
      <c r="OZ28" s="109">
        <v>13404316.640000001</v>
      </c>
      <c r="PA28" s="109">
        <v>3241108.64</v>
      </c>
      <c r="PB28" s="109">
        <v>1722843.59</v>
      </c>
      <c r="PC28" s="109">
        <v>2028501.98</v>
      </c>
      <c r="PD28" s="109">
        <v>29685776.839999996</v>
      </c>
      <c r="PE28" s="109">
        <v>1933838.55</v>
      </c>
      <c r="PF28" s="109">
        <v>5569152.2199999997</v>
      </c>
      <c r="PG28" s="109">
        <v>1496118</v>
      </c>
      <c r="PH28" s="109">
        <v>4410058.5299999993</v>
      </c>
      <c r="PI28" s="109">
        <v>8437006.0999999996</v>
      </c>
      <c r="PJ28" s="109">
        <v>2592734.36</v>
      </c>
      <c r="PK28" s="109">
        <v>2583501.3099999991</v>
      </c>
      <c r="PL28" s="109">
        <v>2921864.13</v>
      </c>
      <c r="PM28" s="109">
        <v>3110639.91</v>
      </c>
      <c r="PN28" s="109">
        <v>4125825.6300000004</v>
      </c>
      <c r="PO28" s="109">
        <v>4089683.45</v>
      </c>
      <c r="PP28" s="109">
        <v>1692112.3499999999</v>
      </c>
      <c r="PQ28" s="109">
        <v>8444036.8000000007</v>
      </c>
      <c r="PR28" s="109">
        <v>2124380.13</v>
      </c>
      <c r="PS28" s="109">
        <v>745529.88</v>
      </c>
      <c r="PT28" s="109">
        <v>864776.05</v>
      </c>
      <c r="PU28" s="109">
        <v>1939251.45</v>
      </c>
      <c r="PV28" s="109">
        <v>91874429.63000001</v>
      </c>
      <c r="PW28" s="109">
        <v>2815064.1700000004</v>
      </c>
      <c r="PX28" s="109">
        <v>2276154.56</v>
      </c>
      <c r="PY28" s="109">
        <v>4376991.33</v>
      </c>
      <c r="PZ28" s="109">
        <v>23656210.309999999</v>
      </c>
      <c r="QA28" s="109">
        <v>4576262.1199999992</v>
      </c>
      <c r="QB28" s="109">
        <v>6355510.3600000003</v>
      </c>
      <c r="QC28" s="109">
        <v>2106035.91</v>
      </c>
      <c r="QD28" s="109">
        <v>8437352</v>
      </c>
      <c r="QE28" s="109">
        <v>1849440.5499999998</v>
      </c>
      <c r="QF28" s="109">
        <v>6096176.3099999996</v>
      </c>
      <c r="QG28" s="109">
        <v>2357733.1500000004</v>
      </c>
      <c r="QH28" s="109">
        <v>3131154.2900000005</v>
      </c>
      <c r="QI28" s="109">
        <v>4443753.4399999995</v>
      </c>
      <c r="QJ28" s="109">
        <v>3838763.96</v>
      </c>
      <c r="QK28" s="109">
        <v>4395492.8099999996</v>
      </c>
      <c r="QL28" s="109">
        <v>2401057.2399999998</v>
      </c>
      <c r="QM28" s="109">
        <v>2138023.84</v>
      </c>
      <c r="QN28" s="109">
        <v>1622180.43</v>
      </c>
      <c r="QO28" s="109">
        <v>9578207.2899999991</v>
      </c>
      <c r="QP28" s="109">
        <v>9786003.5300000012</v>
      </c>
      <c r="QQ28" s="109">
        <v>1846317.8399999999</v>
      </c>
      <c r="QR28" s="109">
        <v>851259.83000000007</v>
      </c>
      <c r="QS28" s="109">
        <v>1031136.9999999999</v>
      </c>
      <c r="QT28" s="109">
        <v>588684.80000000005</v>
      </c>
      <c r="QU28" s="109">
        <v>1085539.47</v>
      </c>
      <c r="QV28" s="109">
        <v>47569393.549999997</v>
      </c>
      <c r="QW28" s="109">
        <v>1924639.7700000003</v>
      </c>
      <c r="QX28" s="109">
        <v>6507899.9399999985</v>
      </c>
      <c r="QY28" s="109">
        <v>3163144.52</v>
      </c>
      <c r="QZ28" s="109">
        <v>3939016.16</v>
      </c>
      <c r="RA28" s="109">
        <v>8148169.9199999999</v>
      </c>
      <c r="RB28" s="109">
        <v>3269650.3200000003</v>
      </c>
      <c r="RC28" s="109">
        <v>6384434.4799999995</v>
      </c>
      <c r="RD28" s="109">
        <v>6371140.3299999991</v>
      </c>
      <c r="RE28" s="109">
        <v>2137764.0300000003</v>
      </c>
      <c r="RF28" s="109">
        <v>2062558.77</v>
      </c>
      <c r="RG28" s="109">
        <v>1716593.55</v>
      </c>
      <c r="RH28" s="109">
        <v>1325627.92</v>
      </c>
      <c r="RI28" s="109">
        <v>57941330.219999999</v>
      </c>
      <c r="RJ28" s="109">
        <v>6560567.7800000003</v>
      </c>
      <c r="RK28" s="109">
        <v>2439546.9700000002</v>
      </c>
      <c r="RL28" s="109">
        <v>3119236.0900000003</v>
      </c>
      <c r="RM28" s="109">
        <v>2395357.7599999998</v>
      </c>
      <c r="RN28" s="109">
        <v>3149171.2</v>
      </c>
      <c r="RO28" s="109">
        <v>8804374.2599999998</v>
      </c>
      <c r="RP28" s="109">
        <v>2724850.19</v>
      </c>
      <c r="RQ28" s="109">
        <v>3149720.5300000003</v>
      </c>
      <c r="RR28" s="109">
        <v>6715911.75</v>
      </c>
      <c r="RS28" s="109">
        <v>7940934.5099999998</v>
      </c>
      <c r="RT28" s="109">
        <v>1869807.2</v>
      </c>
      <c r="RU28" s="109">
        <v>1850174.34</v>
      </c>
      <c r="RV28" s="109">
        <v>2412310.06</v>
      </c>
      <c r="RW28" s="109">
        <v>1465861.81</v>
      </c>
      <c r="RX28" s="109">
        <v>2273624.9699999997</v>
      </c>
      <c r="RY28" s="109">
        <v>2396192.84</v>
      </c>
      <c r="RZ28" s="109">
        <v>1156574.04</v>
      </c>
      <c r="SA28" s="109">
        <v>930654.46</v>
      </c>
      <c r="SB28" s="109">
        <v>1121591.8400000001</v>
      </c>
      <c r="SC28" s="109">
        <v>26390213.899999999</v>
      </c>
      <c r="SD28" s="109">
        <v>3575277.2800000003</v>
      </c>
      <c r="SE28" s="109">
        <v>2973404.86</v>
      </c>
      <c r="SF28" s="109">
        <v>2083242.64</v>
      </c>
      <c r="SG28" s="109">
        <v>1561429.32</v>
      </c>
      <c r="SH28" s="109">
        <v>2877885.58</v>
      </c>
      <c r="SI28" s="109">
        <v>2391497.13</v>
      </c>
      <c r="SJ28" s="109">
        <v>5812662.0699999994</v>
      </c>
      <c r="SK28" s="109">
        <v>2402476.73</v>
      </c>
      <c r="SL28" s="109">
        <v>3392979.97</v>
      </c>
      <c r="SM28" s="109">
        <v>6787232.4299999997</v>
      </c>
      <c r="SN28" s="109">
        <v>1018179</v>
      </c>
      <c r="SO28" s="109">
        <v>17824927.120000001</v>
      </c>
      <c r="SP28" s="109">
        <v>3377323.97</v>
      </c>
      <c r="SQ28" s="109">
        <v>3731200.4600000004</v>
      </c>
      <c r="SR28" s="109">
        <v>5011058.3</v>
      </c>
      <c r="SS28" s="109">
        <v>2859214.14</v>
      </c>
      <c r="ST28" s="109">
        <v>2063061.0099999998</v>
      </c>
      <c r="SU28" s="109">
        <v>2751863.7399999998</v>
      </c>
      <c r="SV28" s="109">
        <v>1411738.9</v>
      </c>
      <c r="SW28" s="109">
        <v>25530954.109999999</v>
      </c>
      <c r="SX28" s="109">
        <v>1930437.08</v>
      </c>
      <c r="SY28" s="109">
        <v>4080687.38</v>
      </c>
      <c r="SZ28" s="109">
        <v>3515397.49</v>
      </c>
      <c r="TA28" s="109">
        <v>1116423.52</v>
      </c>
      <c r="TB28" s="109">
        <v>1290167.2</v>
      </c>
      <c r="TC28" s="109">
        <v>1936050.07</v>
      </c>
      <c r="TD28" s="109">
        <v>6882552.4299999997</v>
      </c>
      <c r="TE28" s="109">
        <v>1036413.99</v>
      </c>
      <c r="TF28" s="109">
        <v>1717035.9900000002</v>
      </c>
      <c r="TG28" s="109">
        <v>3029094.81</v>
      </c>
      <c r="TH28" s="109">
        <v>2441083.29</v>
      </c>
      <c r="TI28" s="109">
        <v>2223719.4900000002</v>
      </c>
      <c r="TJ28" s="109">
        <v>1565250.13</v>
      </c>
      <c r="TK28" s="109">
        <v>56450296.040000007</v>
      </c>
      <c r="TL28" s="109">
        <v>2672424.4500000002</v>
      </c>
      <c r="TM28" s="109">
        <v>2108026.7400000002</v>
      </c>
      <c r="TN28" s="109">
        <v>4604122.54</v>
      </c>
      <c r="TO28" s="109">
        <v>4956256.83</v>
      </c>
      <c r="TP28" s="109">
        <v>3264582.8200000003</v>
      </c>
      <c r="TQ28" s="109">
        <v>1082830.74</v>
      </c>
      <c r="TR28" s="109">
        <v>11606427.82</v>
      </c>
      <c r="TS28" s="109">
        <v>2689539.63</v>
      </c>
      <c r="TT28" s="109">
        <v>5058434.7300000004</v>
      </c>
      <c r="TU28" s="109">
        <v>4748258.2700000005</v>
      </c>
      <c r="TV28" s="109">
        <v>2203261.6100000003</v>
      </c>
      <c r="TW28" s="109">
        <v>1775724.1099999999</v>
      </c>
      <c r="TX28" s="109">
        <v>2632666.81</v>
      </c>
      <c r="TY28" s="109">
        <v>2423170.2399999998</v>
      </c>
      <c r="TZ28" s="109">
        <v>2353760.94</v>
      </c>
      <c r="UA28" s="109">
        <v>17782787.73</v>
      </c>
      <c r="UB28" s="109">
        <v>2363030.9300000002</v>
      </c>
      <c r="UC28" s="109">
        <v>22032920.120000001</v>
      </c>
      <c r="UD28" s="109">
        <v>6644366.9900000002</v>
      </c>
      <c r="UE28" s="109">
        <v>1647513.21</v>
      </c>
      <c r="UF28" s="109">
        <v>2960000.14</v>
      </c>
      <c r="UG28" s="109">
        <v>12300507.85</v>
      </c>
      <c r="UH28" s="109">
        <v>1524993.25</v>
      </c>
      <c r="UI28" s="109">
        <v>701146.11999999988</v>
      </c>
      <c r="UJ28" s="109">
        <v>1733256.69</v>
      </c>
      <c r="UK28" s="109">
        <v>1945491.9500000002</v>
      </c>
      <c r="UL28" s="109">
        <v>22809307</v>
      </c>
      <c r="UM28" s="109">
        <v>5811959.1799999997</v>
      </c>
      <c r="UN28" s="109">
        <v>3655230.5600000005</v>
      </c>
      <c r="UO28" s="109">
        <v>5043325.92</v>
      </c>
      <c r="UP28" s="109">
        <v>3257514.1599999997</v>
      </c>
      <c r="UQ28" s="109">
        <v>2835213.03</v>
      </c>
      <c r="UR28" s="109">
        <v>78597570.670000002</v>
      </c>
      <c r="US28" s="109">
        <v>4824807.5799999991</v>
      </c>
      <c r="UT28" s="109">
        <v>3041191.0500000003</v>
      </c>
      <c r="UU28" s="109">
        <v>18714625.310000002</v>
      </c>
      <c r="UV28" s="109">
        <v>1199869.27</v>
      </c>
      <c r="UW28" s="109">
        <v>3120570.4000000004</v>
      </c>
      <c r="UX28" s="109">
        <v>8352739.1599999992</v>
      </c>
      <c r="UY28" s="109">
        <v>2261784.6200000006</v>
      </c>
      <c r="UZ28" s="109">
        <v>1890445.02</v>
      </c>
      <c r="VA28" s="109">
        <v>2555581.9300000002</v>
      </c>
      <c r="VB28" s="109">
        <v>3335000.6599999997</v>
      </c>
      <c r="VC28" s="109">
        <v>7610762.2400000002</v>
      </c>
      <c r="VD28" s="109">
        <v>4310247.6400000006</v>
      </c>
      <c r="VE28" s="109">
        <v>7413102.46</v>
      </c>
      <c r="VF28" s="109">
        <v>2618043.17</v>
      </c>
      <c r="VG28" s="109">
        <v>2337477.9299999997</v>
      </c>
      <c r="VH28" s="109">
        <v>1855167.03</v>
      </c>
      <c r="VI28" s="109">
        <v>2098427.0499999998</v>
      </c>
      <c r="VJ28" s="109">
        <v>9924807.5700000003</v>
      </c>
      <c r="VK28" s="109">
        <v>1426187.33</v>
      </c>
      <c r="VL28" s="109">
        <v>1716991.1900000002</v>
      </c>
      <c r="VM28" s="109">
        <v>1114587.31</v>
      </c>
      <c r="VN28" s="109">
        <v>45514777.290000007</v>
      </c>
      <c r="VO28" s="109">
        <v>3109590.3099999996</v>
      </c>
      <c r="VP28" s="109">
        <v>2871232.0999999996</v>
      </c>
      <c r="VQ28" s="109">
        <v>4200437.55</v>
      </c>
      <c r="VR28" s="109">
        <v>8324196.4199999999</v>
      </c>
      <c r="VS28" s="109">
        <v>6204852.8600000003</v>
      </c>
      <c r="VT28" s="109">
        <v>4143191.85</v>
      </c>
      <c r="VU28" s="109">
        <v>3769637.8599999994</v>
      </c>
      <c r="VV28" s="109">
        <v>3769419.0500000003</v>
      </c>
      <c r="VW28" s="109">
        <v>15598964.419999998</v>
      </c>
      <c r="VX28" s="109">
        <v>2871243.04</v>
      </c>
      <c r="VY28" s="109">
        <v>5980644.8900000006</v>
      </c>
      <c r="VZ28" s="109">
        <v>3088943.88</v>
      </c>
      <c r="WA28" s="109">
        <v>2704805.6599999997</v>
      </c>
      <c r="WB28" s="109">
        <v>1640155.2700000003</v>
      </c>
      <c r="WC28" s="109">
        <v>132238483.76000001</v>
      </c>
      <c r="WD28" s="109">
        <v>5994158.9100000001</v>
      </c>
      <c r="WE28" s="109">
        <v>3780924</v>
      </c>
      <c r="WF28" s="109">
        <v>3688380.95</v>
      </c>
      <c r="WG28" s="109">
        <v>2445321.69</v>
      </c>
      <c r="WH28" s="109">
        <v>4848782.93</v>
      </c>
      <c r="WI28" s="109">
        <v>6763733.8900000006</v>
      </c>
      <c r="WJ28" s="109">
        <v>7710424.5200000005</v>
      </c>
      <c r="WK28" s="109">
        <v>3601217.43</v>
      </c>
      <c r="WL28" s="109">
        <v>5587835.5100000007</v>
      </c>
      <c r="WM28" s="109">
        <v>2964837.6399999997</v>
      </c>
      <c r="WN28" s="109">
        <v>14623644.510000002</v>
      </c>
      <c r="WO28" s="109">
        <v>4352540.32</v>
      </c>
      <c r="WP28" s="109">
        <v>7964000.5300000003</v>
      </c>
      <c r="WQ28" s="109">
        <v>12400964.26</v>
      </c>
      <c r="WR28" s="109">
        <v>3660639.89</v>
      </c>
      <c r="WS28" s="109">
        <v>4071536.9499999997</v>
      </c>
      <c r="WT28" s="109">
        <v>5092528.6499999994</v>
      </c>
      <c r="WU28" s="109">
        <v>2120275.96</v>
      </c>
      <c r="WV28" s="109">
        <v>8612943.7400000002</v>
      </c>
      <c r="WW28" s="109">
        <v>22997380.849999998</v>
      </c>
      <c r="WX28" s="109">
        <v>3277428.33</v>
      </c>
      <c r="WY28" s="109">
        <v>2005328.71</v>
      </c>
      <c r="WZ28" s="109">
        <v>2325305.1999999997</v>
      </c>
      <c r="XA28" s="109">
        <v>2124742.14</v>
      </c>
      <c r="XB28" s="109">
        <v>1966972.4100000001</v>
      </c>
      <c r="XC28" s="109">
        <v>2088318.86</v>
      </c>
      <c r="XD28" s="109">
        <v>2311076.77</v>
      </c>
      <c r="XE28" s="109">
        <v>13514877.109999999</v>
      </c>
      <c r="XF28" s="109">
        <v>1945578.32</v>
      </c>
      <c r="XG28" s="109">
        <v>1331456.72</v>
      </c>
      <c r="XH28" s="109">
        <v>1445295.23</v>
      </c>
      <c r="XI28" s="109">
        <v>1841064.66</v>
      </c>
      <c r="XJ28" s="109">
        <v>64590028.140000001</v>
      </c>
      <c r="XK28" s="109">
        <v>5408988.6799999997</v>
      </c>
      <c r="XL28" s="109">
        <v>3921605.15</v>
      </c>
      <c r="XM28" s="109">
        <v>17821573.66</v>
      </c>
      <c r="XN28" s="109">
        <v>4337995.9899999993</v>
      </c>
      <c r="XO28" s="109">
        <v>6115701.3699999992</v>
      </c>
      <c r="XP28" s="109">
        <v>8422309.4499999993</v>
      </c>
      <c r="XQ28" s="109">
        <v>3600235.2499999995</v>
      </c>
      <c r="XR28" s="109">
        <v>3359697.8899999997</v>
      </c>
      <c r="XS28" s="109">
        <v>7960710.3799999999</v>
      </c>
      <c r="XT28" s="109">
        <v>7627167.9999999991</v>
      </c>
      <c r="XU28" s="109">
        <v>2352342.67</v>
      </c>
      <c r="XV28" s="109">
        <v>2198364.88</v>
      </c>
      <c r="XW28" s="109">
        <v>2784746.97</v>
      </c>
      <c r="XX28" s="109">
        <v>1886362.6099999999</v>
      </c>
      <c r="XY28" s="109">
        <v>2695142.5900000003</v>
      </c>
      <c r="XZ28" s="109">
        <v>1668874.9500000002</v>
      </c>
      <c r="YA28" s="109">
        <v>2353834.7799999998</v>
      </c>
      <c r="YB28" s="109">
        <v>2098233.54</v>
      </c>
      <c r="YC28" s="109">
        <v>1592969.84</v>
      </c>
      <c r="YD28" s="109">
        <v>1948727.7899999998</v>
      </c>
      <c r="YE28" s="109">
        <v>1755165.43</v>
      </c>
      <c r="YF28" s="109">
        <v>1860545.2100000002</v>
      </c>
      <c r="YG28" s="109">
        <v>49834457.449999996</v>
      </c>
      <c r="YH28" s="109">
        <v>3258599.3599999994</v>
      </c>
      <c r="YI28" s="109">
        <v>6246046.2599999998</v>
      </c>
      <c r="YJ28" s="109">
        <v>3201253.45</v>
      </c>
      <c r="YK28" s="109">
        <v>12623389.67</v>
      </c>
      <c r="YL28" s="109">
        <v>3297535.7899999996</v>
      </c>
      <c r="YM28" s="109">
        <v>6963769.0399999991</v>
      </c>
      <c r="YN28" s="109">
        <v>2628863.59</v>
      </c>
      <c r="YO28" s="109">
        <v>10112331.119999999</v>
      </c>
      <c r="YP28" s="109">
        <v>11990515.860000001</v>
      </c>
      <c r="YQ28" s="109">
        <v>4683497.1900000004</v>
      </c>
      <c r="YR28" s="109">
        <v>3482538.5199999996</v>
      </c>
      <c r="YS28" s="109">
        <v>2247706.31</v>
      </c>
      <c r="YT28" s="109">
        <v>2371877.7599999998</v>
      </c>
      <c r="YU28" s="109">
        <v>2023948.14</v>
      </c>
      <c r="YV28" s="109">
        <v>1850702.8599999999</v>
      </c>
      <c r="YW28" s="109">
        <v>1877324.76</v>
      </c>
      <c r="YX28" s="109">
        <v>27536380.169999998</v>
      </c>
      <c r="YY28" s="109">
        <v>2712121.27</v>
      </c>
      <c r="YZ28" s="109">
        <v>1830698.4899999998</v>
      </c>
      <c r="ZA28" s="109">
        <v>1707873.3199999998</v>
      </c>
      <c r="ZB28" s="109">
        <v>2837382.39</v>
      </c>
      <c r="ZC28" s="109">
        <v>1371355.53</v>
      </c>
      <c r="ZD28" s="109">
        <v>1849247.25</v>
      </c>
      <c r="ZE28" s="109">
        <v>27157331.760000002</v>
      </c>
      <c r="ZF28" s="109">
        <v>1918618.1700000002</v>
      </c>
      <c r="ZG28" s="109">
        <v>3271665.05</v>
      </c>
      <c r="ZH28" s="109">
        <v>2630109.17</v>
      </c>
      <c r="ZI28" s="109">
        <v>1945205.75</v>
      </c>
      <c r="ZJ28" s="109">
        <v>1933739.94</v>
      </c>
      <c r="ZK28" s="109">
        <v>1529067.0899999999</v>
      </c>
      <c r="ZL28" s="109">
        <v>1761455.5599999998</v>
      </c>
      <c r="ZM28" s="109">
        <v>6469457.1530000009</v>
      </c>
      <c r="ZN28" s="109">
        <v>49005501.340000004</v>
      </c>
      <c r="ZO28" s="109">
        <v>2251481.5299999998</v>
      </c>
      <c r="ZP28" s="109">
        <v>4503692.67</v>
      </c>
      <c r="ZQ28" s="109">
        <v>12428234.939999999</v>
      </c>
      <c r="ZR28" s="109">
        <v>8154341.2700000005</v>
      </c>
      <c r="ZS28" s="109">
        <v>1872872.98</v>
      </c>
      <c r="ZT28" s="109">
        <v>3822241.84</v>
      </c>
      <c r="ZU28" s="109">
        <v>4924963.12</v>
      </c>
      <c r="ZV28" s="109">
        <v>5116908.84</v>
      </c>
      <c r="ZW28" s="109">
        <v>8414656.3999999985</v>
      </c>
      <c r="ZX28" s="109">
        <v>1413101.9000000001</v>
      </c>
      <c r="ZY28" s="109">
        <v>2316134.3999999999</v>
      </c>
      <c r="ZZ28" s="109">
        <v>2073428.2200000002</v>
      </c>
      <c r="AAA28" s="109">
        <v>3932557.26</v>
      </c>
      <c r="AAB28" s="109">
        <v>2343791.94</v>
      </c>
      <c r="AAC28" s="109">
        <v>2276820.91</v>
      </c>
      <c r="AAD28" s="109">
        <v>2541552.71</v>
      </c>
      <c r="AAE28" s="109">
        <v>1424812.17</v>
      </c>
      <c r="AAF28" s="109">
        <v>2296961.2799999998</v>
      </c>
      <c r="AAG28" s="109">
        <v>1668542.0499999998</v>
      </c>
      <c r="AAH28" s="109">
        <v>1629362.54</v>
      </c>
      <c r="AAI28" s="109">
        <v>1565627.42</v>
      </c>
      <c r="AAJ28" s="109">
        <v>25201318.759999998</v>
      </c>
      <c r="AAK28" s="109">
        <v>2126191.36</v>
      </c>
      <c r="AAL28" s="109">
        <v>3092614.6199999996</v>
      </c>
      <c r="AAM28" s="109">
        <v>2736062.9699999997</v>
      </c>
      <c r="AAN28" s="109">
        <v>2290456.4700000002</v>
      </c>
      <c r="AAO28" s="109">
        <v>3278711.65</v>
      </c>
      <c r="AAP28" s="109">
        <v>2204535.9500000002</v>
      </c>
      <c r="AAQ28" s="109">
        <v>86645262.760000005</v>
      </c>
      <c r="AAR28" s="109">
        <v>2897433.84</v>
      </c>
      <c r="AAS28" s="109">
        <v>2418933.9900000002</v>
      </c>
      <c r="AAT28" s="109">
        <v>7150776.5899999999</v>
      </c>
      <c r="AAU28" s="109">
        <v>5252444.620000001</v>
      </c>
      <c r="AAV28" s="109">
        <v>2467338.85</v>
      </c>
      <c r="AAW28" s="109">
        <v>5390224.8700000001</v>
      </c>
      <c r="AAX28" s="109">
        <v>4769815.57</v>
      </c>
      <c r="AAY28" s="109">
        <v>10524584.060000001</v>
      </c>
      <c r="AAZ28" s="109">
        <v>3459289.73</v>
      </c>
      <c r="ABA28" s="109">
        <v>4615733.59</v>
      </c>
      <c r="ABB28" s="109">
        <v>17893186.730000004</v>
      </c>
      <c r="ABC28" s="109">
        <v>7899457.8300000001</v>
      </c>
      <c r="ABD28" s="109">
        <v>1617389.02</v>
      </c>
      <c r="ABE28" s="109">
        <v>3183593.8</v>
      </c>
      <c r="ABF28" s="109">
        <v>2558600.2800000003</v>
      </c>
      <c r="ABG28" s="109">
        <v>1945090.24</v>
      </c>
      <c r="ABH28" s="109">
        <v>3151550.93</v>
      </c>
      <c r="ABI28" s="109">
        <v>1716063.87</v>
      </c>
      <c r="ABJ28" s="109">
        <v>22495552.939999998</v>
      </c>
      <c r="ABK28" s="109">
        <v>11679090.680000002</v>
      </c>
      <c r="ABL28" s="109">
        <v>1840615.35</v>
      </c>
      <c r="ABM28" s="109">
        <v>1915010.61</v>
      </c>
      <c r="ABN28" s="109">
        <v>1597287.69</v>
      </c>
      <c r="ABO28" s="109">
        <v>1490723.53</v>
      </c>
      <c r="ABP28" s="109">
        <v>1277619.3399999999</v>
      </c>
      <c r="ABQ28" s="109">
        <v>26704830.039999999</v>
      </c>
      <c r="ABR28" s="109">
        <v>4156224.1299999994</v>
      </c>
      <c r="ABS28" s="109">
        <v>1909867.57</v>
      </c>
      <c r="ABT28" s="109">
        <v>4315773.8899999997</v>
      </c>
      <c r="ABU28" s="109">
        <v>3690233.6199999996</v>
      </c>
      <c r="ABV28" s="109">
        <v>2629839.86</v>
      </c>
      <c r="ABW28" s="109">
        <v>1769554.34</v>
      </c>
      <c r="ABX28" s="109">
        <v>3069349.0799999996</v>
      </c>
      <c r="ABY28" s="109">
        <v>1003775.85</v>
      </c>
      <c r="ABZ28" s="109">
        <v>35165703.760000005</v>
      </c>
      <c r="ACA28" s="109">
        <v>1500592.35</v>
      </c>
      <c r="ACB28" s="109">
        <v>4217098.4099999992</v>
      </c>
      <c r="ACC28" s="109">
        <v>1989875.97</v>
      </c>
      <c r="ACD28" s="109">
        <v>1841393.8699999999</v>
      </c>
      <c r="ACE28" s="109">
        <v>8656926.2000000011</v>
      </c>
      <c r="ACF28" s="109">
        <v>2138945.27</v>
      </c>
      <c r="ACG28" s="109">
        <v>2202952.98</v>
      </c>
      <c r="ACH28" s="109">
        <v>2135990.08</v>
      </c>
      <c r="ACI28" s="109">
        <v>2864099.3299999996</v>
      </c>
      <c r="ACJ28" s="109">
        <v>1829572.5100000002</v>
      </c>
      <c r="ACK28" s="109">
        <v>79300490.970000014</v>
      </c>
      <c r="ACL28" s="109">
        <v>2084945.52</v>
      </c>
      <c r="ACM28" s="109">
        <v>1898889.3099999998</v>
      </c>
      <c r="ACN28" s="109">
        <v>4557651.3800000008</v>
      </c>
      <c r="ACO28" s="109">
        <v>1384517.2300000002</v>
      </c>
      <c r="ACP28" s="109">
        <v>3270789.53</v>
      </c>
      <c r="ACQ28" s="109">
        <v>4782299.76</v>
      </c>
      <c r="ACR28" s="109">
        <v>15472888.050000001</v>
      </c>
      <c r="ACS28" s="109">
        <v>20845312.120000001</v>
      </c>
      <c r="ACT28" s="109">
        <v>1884056.03</v>
      </c>
      <c r="ACU28" s="109">
        <v>3485991.78</v>
      </c>
      <c r="ACV28" s="109">
        <v>5402301.4400000004</v>
      </c>
      <c r="ACW28" s="109">
        <v>1250979.4300000002</v>
      </c>
      <c r="ACX28" s="109">
        <v>15372996.719999999</v>
      </c>
      <c r="ACY28" s="109">
        <v>3128495.27</v>
      </c>
      <c r="ACZ28" s="109">
        <v>2840182.8600000003</v>
      </c>
      <c r="ADA28" s="109">
        <v>2112773.46</v>
      </c>
      <c r="ADB28" s="109">
        <v>1444354.53</v>
      </c>
      <c r="ADC28" s="109">
        <v>1800356.2999999998</v>
      </c>
      <c r="ADD28" s="109">
        <v>1685278.77</v>
      </c>
      <c r="ADE28" s="109">
        <v>2305430.0099999998</v>
      </c>
      <c r="ADF28" s="109">
        <v>1215723.7400000002</v>
      </c>
      <c r="ADG28" s="109">
        <v>1848939.74</v>
      </c>
      <c r="ADH28" s="109">
        <v>16375036.369999999</v>
      </c>
      <c r="ADI28" s="109">
        <v>11503775.209999999</v>
      </c>
      <c r="ADJ28" s="109">
        <v>1559010.3199999998</v>
      </c>
      <c r="ADK28" s="109">
        <v>1217985.55</v>
      </c>
      <c r="ADL28" s="109">
        <v>2818450.62</v>
      </c>
      <c r="ADM28" s="109">
        <v>863667.96</v>
      </c>
      <c r="ADN28" s="109">
        <v>2023573.28</v>
      </c>
      <c r="ADO28" s="109">
        <v>2390990.6499999994</v>
      </c>
      <c r="ADP28" s="109">
        <v>3016300.8</v>
      </c>
      <c r="ADQ28" s="109">
        <v>53199178.770000003</v>
      </c>
      <c r="ADR28" s="109">
        <v>8553394.9200000018</v>
      </c>
      <c r="ADS28" s="109">
        <v>5580959.0999999996</v>
      </c>
      <c r="ADT28" s="109">
        <v>2993020.73</v>
      </c>
      <c r="ADU28" s="109">
        <v>20115497.16</v>
      </c>
      <c r="ADV28" s="109">
        <v>1454381.16</v>
      </c>
      <c r="ADW28" s="109">
        <v>2239358.0499999998</v>
      </c>
      <c r="ADX28" s="109">
        <v>2859849.0100000002</v>
      </c>
      <c r="ADY28" s="109">
        <v>1991340.5799999998</v>
      </c>
      <c r="ADZ28" s="109">
        <v>1484688.0899999999</v>
      </c>
      <c r="AEA28" s="109">
        <v>58845319.740000002</v>
      </c>
      <c r="AEB28" s="109">
        <v>18831321.399999999</v>
      </c>
      <c r="AEC28" s="109">
        <v>8787142.7800000012</v>
      </c>
      <c r="AED28" s="109">
        <v>2345906.94</v>
      </c>
      <c r="AEE28" s="109">
        <v>4846314.63</v>
      </c>
      <c r="AEF28" s="109">
        <v>4331919.5</v>
      </c>
      <c r="AEG28" s="109">
        <v>3011980.78</v>
      </c>
      <c r="AEH28" s="109">
        <v>3542832.6</v>
      </c>
      <c r="AEI28" s="109">
        <v>2462611.7599999998</v>
      </c>
      <c r="AEJ28" s="109">
        <v>2452006.7600000002</v>
      </c>
      <c r="AEK28" s="109">
        <v>4013087.56</v>
      </c>
      <c r="AEL28" s="109">
        <v>3839331.54</v>
      </c>
      <c r="AEM28" s="109">
        <v>1974324.5</v>
      </c>
      <c r="AEN28" s="109">
        <v>3063090.88</v>
      </c>
      <c r="AEO28" s="109">
        <v>4273406.62</v>
      </c>
      <c r="AEP28" s="109">
        <v>4406300.75</v>
      </c>
      <c r="AEQ28" s="109">
        <v>2198687.3200000003</v>
      </c>
      <c r="AER28" s="109">
        <v>5437156.9499999993</v>
      </c>
      <c r="AES28" s="109">
        <v>1680061.45</v>
      </c>
      <c r="AET28" s="109">
        <v>7483680.0299999993</v>
      </c>
      <c r="AEU28" s="109">
        <v>29281447.399999999</v>
      </c>
      <c r="AEV28" s="109">
        <v>3040587.29</v>
      </c>
      <c r="AEW28" s="109">
        <v>3373991.64</v>
      </c>
      <c r="AEX28" s="109">
        <v>2622143.7799999998</v>
      </c>
      <c r="AEY28" s="109">
        <v>2681411.11</v>
      </c>
      <c r="AEZ28" s="109">
        <v>6771116.6500000004</v>
      </c>
      <c r="AFA28" s="109">
        <v>1734890.57</v>
      </c>
      <c r="AFB28" s="109">
        <v>3063688.71</v>
      </c>
      <c r="AFC28" s="109">
        <v>2496522.25</v>
      </c>
      <c r="AFD28" s="109">
        <v>1577179.34</v>
      </c>
      <c r="AFE28" s="109">
        <v>27668741.080000002</v>
      </c>
      <c r="AFF28" s="109">
        <v>16958114.640000001</v>
      </c>
      <c r="AFG28" s="109">
        <v>4879475.7100000009</v>
      </c>
      <c r="AFH28" s="109">
        <v>2909466.14</v>
      </c>
      <c r="AFI28" s="109">
        <v>4708443.75</v>
      </c>
      <c r="AFJ28" s="109">
        <v>5149611.42</v>
      </c>
      <c r="AFK28" s="109">
        <v>3262533.5399999996</v>
      </c>
      <c r="AFL28" s="109">
        <v>3046239.17</v>
      </c>
      <c r="AFM28" s="109">
        <v>1497770.85</v>
      </c>
      <c r="AFN28" s="109">
        <v>2494807.7799999998</v>
      </c>
      <c r="AFO28" s="109">
        <v>3082159.43</v>
      </c>
      <c r="AFP28" s="109">
        <v>2616241.2399999998</v>
      </c>
      <c r="AFQ28" s="109">
        <v>3421462.73</v>
      </c>
      <c r="AFR28" s="109">
        <v>30318640.289999999</v>
      </c>
      <c r="AFS28" s="109">
        <v>5580981.7400000002</v>
      </c>
      <c r="AFT28" s="109">
        <v>2843599.93</v>
      </c>
      <c r="AFU28" s="109">
        <v>2134017.9</v>
      </c>
      <c r="AFV28" s="109">
        <v>2647857.8000000003</v>
      </c>
      <c r="AFW28" s="109">
        <v>2515971.98</v>
      </c>
      <c r="AFX28" s="109">
        <v>2046800.65</v>
      </c>
      <c r="AFY28" s="109">
        <v>3451814.93</v>
      </c>
      <c r="AFZ28" s="109">
        <v>3863850.3600000003</v>
      </c>
      <c r="AGA28" s="109">
        <v>2256446.0900000003</v>
      </c>
      <c r="AGB28" s="109">
        <v>4299805.59</v>
      </c>
      <c r="AGC28" s="109">
        <v>2107002.6999999997</v>
      </c>
      <c r="AGD28" s="109">
        <v>42112875.789999999</v>
      </c>
      <c r="AGE28" s="109">
        <v>1557017.6500000001</v>
      </c>
      <c r="AGF28" s="109">
        <v>2307248.0400000005</v>
      </c>
      <c r="AGG28" s="109">
        <v>2106816.84</v>
      </c>
      <c r="AGH28" s="109">
        <v>5504936.7399999993</v>
      </c>
      <c r="AGI28" s="109">
        <v>2501446.6300000004</v>
      </c>
      <c r="AGJ28" s="109">
        <v>1668438.1500000001</v>
      </c>
      <c r="AGK28" s="109">
        <v>1708493.33</v>
      </c>
      <c r="AGL28" s="109">
        <v>1949225.68</v>
      </c>
      <c r="AGM28" s="109">
        <v>2578702.7199999993</v>
      </c>
      <c r="AGN28" s="109">
        <v>2467730.5500000003</v>
      </c>
      <c r="AGO28" s="109">
        <v>44894136.489999995</v>
      </c>
      <c r="AGP28" s="109">
        <v>6568654.7700000005</v>
      </c>
      <c r="AGQ28" s="109">
        <v>3649905.7399999998</v>
      </c>
      <c r="AGR28" s="109">
        <v>2115009.2400000002</v>
      </c>
      <c r="AGS28" s="109">
        <v>4878283.0699999994</v>
      </c>
      <c r="AGT28" s="109">
        <v>4520084.79</v>
      </c>
      <c r="AGU28" s="109">
        <v>1987510.68</v>
      </c>
      <c r="AGV28" s="109">
        <v>2243480.89</v>
      </c>
      <c r="AGW28" s="109">
        <v>62407981.699999996</v>
      </c>
      <c r="AGX28" s="109">
        <v>37861969.069999993</v>
      </c>
      <c r="AGY28" s="109">
        <v>2031239.32</v>
      </c>
      <c r="AGZ28" s="109">
        <v>4106436.92</v>
      </c>
      <c r="AHA28" s="109">
        <v>8248325.7199999997</v>
      </c>
      <c r="AHB28" s="109">
        <v>4063691.55</v>
      </c>
      <c r="AHC28" s="109">
        <v>4507415.8099999996</v>
      </c>
      <c r="AHD28" s="109">
        <v>4013811.97</v>
      </c>
      <c r="AHE28" s="109">
        <v>1487119.74</v>
      </c>
      <c r="AHF28" s="109">
        <v>4407747.32</v>
      </c>
      <c r="AHG28" s="109">
        <v>4813418.7600000007</v>
      </c>
      <c r="AHH28" s="109">
        <v>1673826.34</v>
      </c>
      <c r="AHI28" s="109">
        <v>2482671.0199999996</v>
      </c>
      <c r="AHJ28" s="109">
        <v>2170363.37</v>
      </c>
      <c r="AHK28" s="109">
        <v>2534042.1899999995</v>
      </c>
      <c r="AHL28" s="109">
        <v>2842406.78</v>
      </c>
      <c r="AHM28" s="109">
        <v>1713349.46</v>
      </c>
      <c r="AHN28" s="109">
        <v>19758135.34</v>
      </c>
      <c r="AHO28" s="109">
        <v>2331528.41</v>
      </c>
      <c r="AHP28" s="109">
        <v>2134597.0999999996</v>
      </c>
      <c r="AHQ28" s="109">
        <v>2296755.9199999995</v>
      </c>
      <c r="AHR28" s="109">
        <v>6237676.5899999989</v>
      </c>
      <c r="AHS28" s="109">
        <v>2114216.91</v>
      </c>
      <c r="AHT28" s="109">
        <v>1572966.91</v>
      </c>
      <c r="AHU28" s="109">
        <v>0</v>
      </c>
      <c r="AHV28" s="109">
        <v>0</v>
      </c>
      <c r="AHW28" s="109">
        <f t="shared" si="16"/>
        <v>6599021230.3029995</v>
      </c>
    </row>
    <row r="29" spans="1:913" x14ac:dyDescent="0.6">
      <c r="A29" s="291">
        <v>27</v>
      </c>
      <c r="B29" s="288" t="s">
        <v>9871</v>
      </c>
      <c r="C29" s="268" t="s">
        <v>9872</v>
      </c>
      <c r="D29" s="109">
        <v>50380136.93</v>
      </c>
      <c r="E29" s="109">
        <v>5310710.03</v>
      </c>
      <c r="F29" s="109">
        <v>11688256.73</v>
      </c>
      <c r="G29" s="109">
        <v>3732607</v>
      </c>
      <c r="H29" s="109">
        <v>10756701.35</v>
      </c>
      <c r="I29" s="109">
        <v>3178218.13</v>
      </c>
      <c r="J29" s="109">
        <v>9389179.9600000009</v>
      </c>
      <c r="K29" s="109">
        <v>7793210.4799999995</v>
      </c>
      <c r="L29" s="109">
        <v>7301091.6399999997</v>
      </c>
      <c r="M29" s="109">
        <v>9100919.9499999993</v>
      </c>
      <c r="N29" s="109">
        <v>3598372.55</v>
      </c>
      <c r="O29" s="109">
        <v>2001255.71</v>
      </c>
      <c r="P29" s="109">
        <v>4096205.57</v>
      </c>
      <c r="Q29" s="109">
        <v>3794204.27</v>
      </c>
      <c r="R29" s="109">
        <v>3039620.73</v>
      </c>
      <c r="S29" s="109">
        <v>5771656.8300000001</v>
      </c>
      <c r="T29" s="109">
        <v>6449660.1099999994</v>
      </c>
      <c r="U29" s="109">
        <v>2031302.32</v>
      </c>
      <c r="V29" s="109">
        <v>965257.2</v>
      </c>
      <c r="W29" s="109">
        <v>60610237.810000002</v>
      </c>
      <c r="X29" s="109">
        <v>12310496.73</v>
      </c>
      <c r="Y29" s="109">
        <v>4620367.33</v>
      </c>
      <c r="Z29" s="109">
        <v>4284617.04</v>
      </c>
      <c r="AA29" s="109">
        <v>3714947.9499999997</v>
      </c>
      <c r="AB29" s="109">
        <v>3231831.93</v>
      </c>
      <c r="AC29" s="109">
        <v>2884542.3800000004</v>
      </c>
      <c r="AD29" s="109">
        <v>8049588.4200000009</v>
      </c>
      <c r="AE29" s="109">
        <v>5149549.4700000007</v>
      </c>
      <c r="AF29" s="109">
        <v>2072952.7000000002</v>
      </c>
      <c r="AG29" s="109">
        <v>5959439.6799999997</v>
      </c>
      <c r="AH29" s="109">
        <v>1688368.02</v>
      </c>
      <c r="AI29" s="109">
        <v>14769343.530000001</v>
      </c>
      <c r="AJ29" s="109">
        <v>3644631.5399999996</v>
      </c>
      <c r="AK29" s="109">
        <v>2179447.4500000002</v>
      </c>
      <c r="AL29" s="109">
        <v>1780919.73</v>
      </c>
      <c r="AM29" s="109">
        <v>7063834.7699999996</v>
      </c>
      <c r="AN29" s="109">
        <v>2075678.59</v>
      </c>
      <c r="AO29" s="109">
        <v>3410476.36</v>
      </c>
      <c r="AP29" s="109">
        <v>3139360.5300000003</v>
      </c>
      <c r="AQ29" s="109">
        <v>2264754.29</v>
      </c>
      <c r="AR29" s="109">
        <v>1587973.81</v>
      </c>
      <c r="AS29" s="109">
        <v>1519086.96</v>
      </c>
      <c r="AT29" s="109">
        <v>1622324.01</v>
      </c>
      <c r="AU29" s="109">
        <v>38958287.730000004</v>
      </c>
      <c r="AV29" s="109">
        <v>1619095.8599999999</v>
      </c>
      <c r="AW29" s="109">
        <v>1681137.3</v>
      </c>
      <c r="AX29" s="109">
        <v>3128256.03</v>
      </c>
      <c r="AY29" s="109">
        <v>3827637.5700000003</v>
      </c>
      <c r="AZ29" s="109">
        <v>5186932.0999999996</v>
      </c>
      <c r="BA29" s="109">
        <v>2305214.0499999998</v>
      </c>
      <c r="BB29" s="109">
        <v>3304851.3</v>
      </c>
      <c r="BC29" s="109">
        <v>1264144.8900000001</v>
      </c>
      <c r="BD29" s="109">
        <v>1889393.9799999997</v>
      </c>
      <c r="BE29" s="109">
        <v>1776615.75</v>
      </c>
      <c r="BF29" s="109">
        <v>1547488.8399999999</v>
      </c>
      <c r="BG29" s="109">
        <v>10624969.970000001</v>
      </c>
      <c r="BH29" s="109">
        <v>1317884.08</v>
      </c>
      <c r="BI29" s="109">
        <v>989143.70000000007</v>
      </c>
      <c r="BJ29" s="109">
        <v>9554808.8599999994</v>
      </c>
      <c r="BK29" s="109">
        <v>19342526.039999999</v>
      </c>
      <c r="BL29" s="109">
        <v>3544619.77</v>
      </c>
      <c r="BM29" s="109">
        <v>1923909</v>
      </c>
      <c r="BN29" s="109">
        <v>3924468.12</v>
      </c>
      <c r="BO29" s="109">
        <v>3923473.9899999998</v>
      </c>
      <c r="BP29" s="109">
        <v>2454635.5</v>
      </c>
      <c r="BQ29" s="109">
        <v>1063519.08</v>
      </c>
      <c r="BR29" s="109">
        <v>839463.1399999999</v>
      </c>
      <c r="BS29" s="109">
        <v>32934418.160000004</v>
      </c>
      <c r="BT29" s="109">
        <v>2918436.3000000003</v>
      </c>
      <c r="BU29" s="109">
        <v>3286405.7199999997</v>
      </c>
      <c r="BV29" s="109">
        <v>4003773.25</v>
      </c>
      <c r="BW29" s="109">
        <v>4589728.9000000004</v>
      </c>
      <c r="BX29" s="109">
        <v>2213889.85</v>
      </c>
      <c r="BY29" s="109">
        <v>2215977.9299999997</v>
      </c>
      <c r="BZ29" s="109">
        <v>3234007.82</v>
      </c>
      <c r="CA29" s="109">
        <v>9854785.1500000004</v>
      </c>
      <c r="CB29" s="109">
        <v>3509517.31</v>
      </c>
      <c r="CC29" s="109">
        <v>6062033.6399999997</v>
      </c>
      <c r="CD29" s="109">
        <v>8853002.4499999993</v>
      </c>
      <c r="CE29" s="109">
        <v>2191134.75</v>
      </c>
      <c r="CF29" s="109">
        <v>3357141.1799999997</v>
      </c>
      <c r="CG29" s="109">
        <v>1792426.8599999999</v>
      </c>
      <c r="CH29" s="109">
        <v>66504731.589999996</v>
      </c>
      <c r="CI29" s="109">
        <v>3773870.24</v>
      </c>
      <c r="CJ29" s="109">
        <v>8215787.3999999994</v>
      </c>
      <c r="CK29" s="109">
        <v>3578385.7</v>
      </c>
      <c r="CL29" s="109">
        <v>5802115.79</v>
      </c>
      <c r="CM29" s="109">
        <v>2136915.8200000003</v>
      </c>
      <c r="CN29" s="109">
        <v>3811062.3200000003</v>
      </c>
      <c r="CO29" s="109">
        <v>6217766.7299999995</v>
      </c>
      <c r="CP29" s="109">
        <v>1780047.51</v>
      </c>
      <c r="CQ29" s="109">
        <v>2854452.94</v>
      </c>
      <c r="CR29" s="109">
        <v>3976398.45</v>
      </c>
      <c r="CS29" s="109">
        <v>2766134.34</v>
      </c>
      <c r="CT29" s="109">
        <v>1329733</v>
      </c>
      <c r="CU29" s="109">
        <v>34480957.330000006</v>
      </c>
      <c r="CV29" s="109">
        <v>2014257.44</v>
      </c>
      <c r="CW29" s="109">
        <v>1887440.35</v>
      </c>
      <c r="CX29" s="109">
        <v>4043720.09</v>
      </c>
      <c r="CY29" s="109">
        <v>2699196.77</v>
      </c>
      <c r="CZ29" s="109">
        <v>2017893.4100000001</v>
      </c>
      <c r="DA29" s="109">
        <v>1968195</v>
      </c>
      <c r="DB29" s="109">
        <v>746657.40999999992</v>
      </c>
      <c r="DC29" s="109">
        <v>22835019.120000001</v>
      </c>
      <c r="DD29" s="109">
        <v>21866083.77</v>
      </c>
      <c r="DE29" s="109">
        <v>5325231.4000000004</v>
      </c>
      <c r="DF29" s="109">
        <v>2863039.62</v>
      </c>
      <c r="DG29" s="109">
        <v>9817199.5700000003</v>
      </c>
      <c r="DH29" s="109">
        <v>9162651</v>
      </c>
      <c r="DI29" s="109">
        <v>10232425.189999998</v>
      </c>
      <c r="DJ29" s="109">
        <v>26653223.489999998</v>
      </c>
      <c r="DK29" s="109">
        <v>2446752.44</v>
      </c>
      <c r="DL29" s="109">
        <v>69217397.829999998</v>
      </c>
      <c r="DM29" s="109">
        <v>6972679.5099999998</v>
      </c>
      <c r="DN29" s="109">
        <v>6012375.9900000002</v>
      </c>
      <c r="DO29" s="109">
        <v>3444114.92</v>
      </c>
      <c r="DP29" s="109">
        <v>3769610.7800000003</v>
      </c>
      <c r="DQ29" s="109">
        <v>4702215.0899999989</v>
      </c>
      <c r="DR29" s="109">
        <v>3852526.55</v>
      </c>
      <c r="DS29" s="109">
        <v>3092175.18</v>
      </c>
      <c r="DT29" s="109">
        <v>10006096.09</v>
      </c>
      <c r="DU29" s="109">
        <v>47020658.539999999</v>
      </c>
      <c r="DV29" s="109">
        <v>3880300.1</v>
      </c>
      <c r="DW29" s="109">
        <v>14795903.859999999</v>
      </c>
      <c r="DX29" s="109">
        <v>15104413.840000002</v>
      </c>
      <c r="DY29" s="109">
        <v>5824140.2599999988</v>
      </c>
      <c r="DZ29" s="109">
        <v>10003649.459999999</v>
      </c>
      <c r="EA29" s="109">
        <v>5099172.68</v>
      </c>
      <c r="EB29" s="109">
        <v>1883115.28</v>
      </c>
      <c r="EC29" s="109">
        <v>2985185.9</v>
      </c>
      <c r="ED29" s="109">
        <v>3314311.62</v>
      </c>
      <c r="EE29" s="109">
        <v>7768982.209999999</v>
      </c>
      <c r="EF29" s="109">
        <v>17795285.329999998</v>
      </c>
      <c r="EG29" s="109">
        <v>14406861.82</v>
      </c>
      <c r="EH29" s="109">
        <v>2795738.56</v>
      </c>
      <c r="EI29" s="109">
        <v>3432641.02</v>
      </c>
      <c r="EJ29" s="109">
        <v>2516512.83</v>
      </c>
      <c r="EK29" s="109">
        <v>5714815.29</v>
      </c>
      <c r="EL29" s="109">
        <v>7497502.75</v>
      </c>
      <c r="EM29" s="109">
        <v>1971763.5</v>
      </c>
      <c r="EN29" s="109">
        <v>2710097.59</v>
      </c>
      <c r="EO29" s="109">
        <v>35171071.729999997</v>
      </c>
      <c r="EP29" s="109">
        <v>3945007.74</v>
      </c>
      <c r="EQ29" s="109">
        <v>3478507</v>
      </c>
      <c r="ER29" s="109">
        <v>3895998.3</v>
      </c>
      <c r="ES29" s="109">
        <v>1893230.8499999999</v>
      </c>
      <c r="ET29" s="109">
        <v>2663403.9</v>
      </c>
      <c r="EU29" s="109">
        <v>6039419.6600000001</v>
      </c>
      <c r="EV29" s="109">
        <v>3616526.67</v>
      </c>
      <c r="EW29" s="109">
        <v>2243225.0300000003</v>
      </c>
      <c r="EX29" s="109">
        <v>27942502.319999997</v>
      </c>
      <c r="EY29" s="109">
        <v>1314572.7</v>
      </c>
      <c r="EZ29" s="109">
        <v>3810713.41</v>
      </c>
      <c r="FA29" s="109">
        <v>4816445.43</v>
      </c>
      <c r="FB29" s="109">
        <v>8699917.8599999994</v>
      </c>
      <c r="FC29" s="109">
        <v>7461942.379999999</v>
      </c>
      <c r="FD29" s="109">
        <v>4507859.17</v>
      </c>
      <c r="FE29" s="109">
        <v>6160613.5299999993</v>
      </c>
      <c r="FF29" s="109">
        <v>2704304.12</v>
      </c>
      <c r="FG29" s="109">
        <v>3267234.64</v>
      </c>
      <c r="FH29" s="109">
        <v>2508711.5300000003</v>
      </c>
      <c r="FI29" s="109">
        <v>3911482.44</v>
      </c>
      <c r="FJ29" s="109">
        <v>13114748</v>
      </c>
      <c r="FK29" s="109">
        <v>2070138.15</v>
      </c>
      <c r="FL29" s="109">
        <v>1401871.35</v>
      </c>
      <c r="FM29" s="109">
        <v>1374651.57</v>
      </c>
      <c r="FN29" s="109">
        <v>5777467.7800000003</v>
      </c>
      <c r="FO29" s="109">
        <v>3307573.4299999997</v>
      </c>
      <c r="FP29" s="109">
        <v>1196324</v>
      </c>
      <c r="FQ29" s="109">
        <v>585891.4</v>
      </c>
      <c r="FR29" s="109">
        <v>71207902.109999999</v>
      </c>
      <c r="FS29" s="109">
        <v>1834131.2200000002</v>
      </c>
      <c r="FT29" s="109">
        <v>3453712.51</v>
      </c>
      <c r="FU29" s="109">
        <v>7849597.709999999</v>
      </c>
      <c r="FV29" s="109">
        <v>9538113.75</v>
      </c>
      <c r="FW29" s="109">
        <v>2316064.0499999998</v>
      </c>
      <c r="FX29" s="109">
        <v>7515510.4000000004</v>
      </c>
      <c r="FY29" s="109">
        <v>4103841.4</v>
      </c>
      <c r="FZ29" s="109">
        <v>4681192.12</v>
      </c>
      <c r="GA29" s="109">
        <v>2526464.31</v>
      </c>
      <c r="GB29" s="109">
        <v>8047940.6699999999</v>
      </c>
      <c r="GC29" s="109">
        <v>2575461.85</v>
      </c>
      <c r="GD29" s="109">
        <v>2691837.18</v>
      </c>
      <c r="GE29" s="109">
        <v>1742476.9</v>
      </c>
      <c r="GF29" s="109">
        <v>28358051.560000002</v>
      </c>
      <c r="GG29" s="109">
        <v>3683355.5500000003</v>
      </c>
      <c r="GH29" s="109">
        <v>1785319.98</v>
      </c>
      <c r="GI29" s="109">
        <v>7192407.6899999995</v>
      </c>
      <c r="GJ29" s="109">
        <v>2763690.71</v>
      </c>
      <c r="GK29" s="109">
        <v>2181946.2599999998</v>
      </c>
      <c r="GL29" s="109">
        <v>2148578.5099999998</v>
      </c>
      <c r="GM29" s="109">
        <v>6856227.8499999996</v>
      </c>
      <c r="GN29" s="109">
        <v>1439937.32</v>
      </c>
      <c r="GO29" s="109">
        <v>1309302.32</v>
      </c>
      <c r="GP29" s="109">
        <v>1140180.53</v>
      </c>
      <c r="GQ29" s="109">
        <v>1015754.28</v>
      </c>
      <c r="GR29" s="109">
        <v>17225059.260000002</v>
      </c>
      <c r="GS29" s="109">
        <v>4298802.2700000005</v>
      </c>
      <c r="GT29" s="109">
        <v>2932887.45</v>
      </c>
      <c r="GU29" s="109">
        <v>5974444.29</v>
      </c>
      <c r="GV29" s="109">
        <v>667414.37</v>
      </c>
      <c r="GW29" s="109">
        <v>4137725.0700000003</v>
      </c>
      <c r="GX29" s="109">
        <v>3716451.31</v>
      </c>
      <c r="GY29" s="109">
        <v>1758784.56</v>
      </c>
      <c r="GZ29" s="109">
        <v>20770324.82</v>
      </c>
      <c r="HA29" s="109">
        <v>2061291.47</v>
      </c>
      <c r="HB29" s="109">
        <v>4535927.78</v>
      </c>
      <c r="HC29" s="109">
        <v>2087625.74</v>
      </c>
      <c r="HD29" s="109">
        <v>46276595.329999998</v>
      </c>
      <c r="HE29" s="109">
        <v>2855828.06</v>
      </c>
      <c r="HF29" s="109">
        <v>3545540.91</v>
      </c>
      <c r="HG29" s="109">
        <v>5608355.7800000012</v>
      </c>
      <c r="HH29" s="109">
        <v>2505140.0500000003</v>
      </c>
      <c r="HI29" s="109">
        <v>2749129.29</v>
      </c>
      <c r="HJ29" s="109">
        <v>693395.3</v>
      </c>
      <c r="HK29" s="109">
        <v>709061.38</v>
      </c>
      <c r="HL29" s="109">
        <v>32528816.199999999</v>
      </c>
      <c r="HM29" s="109">
        <v>7062579.4199999999</v>
      </c>
      <c r="HN29" s="109">
        <v>12369263.470000001</v>
      </c>
      <c r="HO29" s="109">
        <v>2597534.7199999997</v>
      </c>
      <c r="HP29" s="109">
        <v>2703255.16</v>
      </c>
      <c r="HQ29" s="109">
        <v>2741902</v>
      </c>
      <c r="HR29" s="109">
        <v>4887710.2</v>
      </c>
      <c r="HS29" s="109">
        <v>2608893.54</v>
      </c>
      <c r="HT29" s="109">
        <v>36809088.160000004</v>
      </c>
      <c r="HU29" s="109">
        <v>7433982.3599999994</v>
      </c>
      <c r="HV29" s="109">
        <v>2942202.74</v>
      </c>
      <c r="HW29" s="109">
        <v>3053135.2700000005</v>
      </c>
      <c r="HX29" s="109">
        <v>2171558.37</v>
      </c>
      <c r="HY29" s="109">
        <v>1325274.7200000002</v>
      </c>
      <c r="HZ29" s="109">
        <v>6338482.9500000002</v>
      </c>
      <c r="IA29" s="109">
        <v>3586511.5</v>
      </c>
      <c r="IB29" s="109">
        <v>2221925.9300000002</v>
      </c>
      <c r="IC29" s="109">
        <v>2993129.87</v>
      </c>
      <c r="ID29" s="109">
        <v>5047837.8499999996</v>
      </c>
      <c r="IE29" s="109">
        <v>5469423.4099999992</v>
      </c>
      <c r="IF29" s="109">
        <v>1038489.58</v>
      </c>
      <c r="IG29" s="109">
        <v>4132203.3699999996</v>
      </c>
      <c r="IH29" s="109">
        <v>1793053.34</v>
      </c>
      <c r="II29" s="109">
        <v>1900740.8199999998</v>
      </c>
      <c r="IJ29" s="109">
        <v>40597479.199999996</v>
      </c>
      <c r="IK29" s="109">
        <v>10637456.970000001</v>
      </c>
      <c r="IL29" s="109">
        <v>4149482.1399999997</v>
      </c>
      <c r="IM29" s="109">
        <v>6758011.8599999994</v>
      </c>
      <c r="IN29" s="109">
        <v>10813718.16</v>
      </c>
      <c r="IO29" s="109">
        <v>2452356.16</v>
      </c>
      <c r="IP29" s="109">
        <v>3304033.33</v>
      </c>
      <c r="IQ29" s="109">
        <v>1620695.4899999998</v>
      </c>
      <c r="IR29" s="109">
        <v>2394341.83</v>
      </c>
      <c r="IS29" s="109">
        <v>2411633.16</v>
      </c>
      <c r="IT29" s="109">
        <v>2604661.13</v>
      </c>
      <c r="IU29" s="109">
        <v>37320190.75</v>
      </c>
      <c r="IV29" s="109">
        <v>22617865.780000001</v>
      </c>
      <c r="IW29" s="109">
        <v>5517461.2999999998</v>
      </c>
      <c r="IX29" s="109">
        <v>4192020.9899999993</v>
      </c>
      <c r="IY29" s="109">
        <v>2243615.1</v>
      </c>
      <c r="IZ29" s="109">
        <v>857501.13000000012</v>
      </c>
      <c r="JA29" s="109">
        <v>1802720.4300000002</v>
      </c>
      <c r="JB29" s="109">
        <v>1125224.71</v>
      </c>
      <c r="JC29" s="109">
        <v>6748680.0300000003</v>
      </c>
      <c r="JD29" s="109">
        <v>6267472.5900000008</v>
      </c>
      <c r="JE29" s="109">
        <v>3346439.36</v>
      </c>
      <c r="JF29" s="109">
        <v>2698000.6</v>
      </c>
      <c r="JG29" s="109">
        <v>15268766.699999999</v>
      </c>
      <c r="JH29" s="109">
        <v>10806651.989999998</v>
      </c>
      <c r="JI29" s="109">
        <v>891861.81</v>
      </c>
      <c r="JJ29" s="109">
        <v>1134582.8700000001</v>
      </c>
      <c r="JK29" s="109">
        <v>1890825.33</v>
      </c>
      <c r="JL29" s="109">
        <v>997654.05</v>
      </c>
      <c r="JM29" s="109">
        <v>19137630.52</v>
      </c>
      <c r="JN29" s="109">
        <v>1722109.96</v>
      </c>
      <c r="JO29" s="109">
        <v>2749266.74</v>
      </c>
      <c r="JP29" s="109">
        <v>4195113.33</v>
      </c>
      <c r="JQ29" s="109">
        <v>2657327.6399999997</v>
      </c>
      <c r="JR29" s="109">
        <v>4408710.17</v>
      </c>
      <c r="JS29" s="109">
        <v>1025176.3</v>
      </c>
      <c r="JT29" s="109">
        <v>42305912.079999998</v>
      </c>
      <c r="JU29" s="109">
        <v>18566648.140000001</v>
      </c>
      <c r="JV29" s="109">
        <v>5523184.0099999998</v>
      </c>
      <c r="JW29" s="109">
        <v>2867267.9299999997</v>
      </c>
      <c r="JX29" s="109">
        <v>6079747.0599999996</v>
      </c>
      <c r="JY29" s="109">
        <v>1980992.16</v>
      </c>
      <c r="JZ29" s="109">
        <v>9371443.3200000003</v>
      </c>
      <c r="KA29" s="109">
        <v>5886440.8800000008</v>
      </c>
      <c r="KB29" s="109">
        <v>5633585.75</v>
      </c>
      <c r="KC29" s="109">
        <v>4363524.4800000004</v>
      </c>
      <c r="KD29" s="109">
        <v>3867776.07</v>
      </c>
      <c r="KE29" s="109">
        <v>6043573.9299999997</v>
      </c>
      <c r="KF29" s="109">
        <v>2396451.4700000002</v>
      </c>
      <c r="KG29" s="109">
        <v>885856.51</v>
      </c>
      <c r="KH29" s="109">
        <v>3409507.53</v>
      </c>
      <c r="KI29" s="109">
        <v>2517747.35</v>
      </c>
      <c r="KJ29" s="109">
        <v>56563509.019999996</v>
      </c>
      <c r="KK29" s="109">
        <v>5749479.9699999997</v>
      </c>
      <c r="KL29" s="109">
        <v>4510385.62</v>
      </c>
      <c r="KM29" s="109">
        <v>1819491.8299999998</v>
      </c>
      <c r="KN29" s="109">
        <v>2996225.34</v>
      </c>
      <c r="KO29" s="109">
        <v>3867490.0700000003</v>
      </c>
      <c r="KP29" s="109">
        <v>9864299.8699999992</v>
      </c>
      <c r="KQ29" s="109">
        <v>1958178.7000000002</v>
      </c>
      <c r="KR29" s="109">
        <v>2149628.7600000002</v>
      </c>
      <c r="KS29" s="109">
        <v>20002605.57</v>
      </c>
      <c r="KT29" s="109">
        <v>2984912.91</v>
      </c>
      <c r="KU29" s="109">
        <v>4599600.51</v>
      </c>
      <c r="KV29" s="109">
        <v>21129217.460000001</v>
      </c>
      <c r="KW29" s="109">
        <v>3721332.04</v>
      </c>
      <c r="KX29" s="109">
        <v>5459151.4299999997</v>
      </c>
      <c r="KY29" s="109">
        <v>28518652.189999998</v>
      </c>
      <c r="KZ29" s="109">
        <v>9243873.1400000006</v>
      </c>
      <c r="LA29" s="109">
        <v>35909205.849999994</v>
      </c>
      <c r="LB29" s="109">
        <v>3141217.87</v>
      </c>
      <c r="LC29" s="109">
        <v>2668539.21</v>
      </c>
      <c r="LD29" s="109">
        <v>7682194.79</v>
      </c>
      <c r="LE29" s="109">
        <v>6774661.4199999999</v>
      </c>
      <c r="LF29" s="109">
        <v>2866509.6</v>
      </c>
      <c r="LG29" s="109">
        <v>2362407.46</v>
      </c>
      <c r="LH29" s="109">
        <v>3055716.7699999996</v>
      </c>
      <c r="LI29" s="109">
        <v>46760186.719999999</v>
      </c>
      <c r="LJ29" s="109">
        <v>12526050.620000001</v>
      </c>
      <c r="LK29" s="109">
        <v>17221083.27</v>
      </c>
      <c r="LL29" s="109">
        <v>14187523.35</v>
      </c>
      <c r="LM29" s="109">
        <v>5765594.21</v>
      </c>
      <c r="LN29" s="109">
        <v>3469207.08</v>
      </c>
      <c r="LO29" s="109">
        <v>1372188.56</v>
      </c>
      <c r="LP29" s="109">
        <v>3915862.5</v>
      </c>
      <c r="LQ29" s="109">
        <v>2449374.41</v>
      </c>
      <c r="LR29" s="109">
        <v>5492909.8099999996</v>
      </c>
      <c r="LS29" s="109">
        <v>2290197.2400000002</v>
      </c>
      <c r="LT29" s="109">
        <v>15973437.82</v>
      </c>
      <c r="LU29" s="109">
        <v>2686756.49</v>
      </c>
      <c r="LV29" s="109">
        <v>1932485.9199999997</v>
      </c>
      <c r="LW29" s="109">
        <v>48474422.010000005</v>
      </c>
      <c r="LX29" s="109">
        <v>18323092.239999998</v>
      </c>
      <c r="LY29" s="109">
        <v>37729934.300000004</v>
      </c>
      <c r="LZ29" s="109">
        <v>9319791.1500000004</v>
      </c>
      <c r="MA29" s="109">
        <v>8226156.8299999982</v>
      </c>
      <c r="MB29" s="109">
        <v>8206223.6900000013</v>
      </c>
      <c r="MC29" s="109">
        <v>6456455</v>
      </c>
      <c r="MD29" s="109">
        <v>4010677.2</v>
      </c>
      <c r="ME29" s="109">
        <v>8265407.75</v>
      </c>
      <c r="MF29" s="109">
        <v>6432553.6400000006</v>
      </c>
      <c r="MG29" s="109">
        <v>11749031.399999999</v>
      </c>
      <c r="MH29" s="109">
        <v>5655880.7300000004</v>
      </c>
      <c r="MI29" s="109">
        <v>54724640.950000003</v>
      </c>
      <c r="MJ29" s="109">
        <v>4201580.03</v>
      </c>
      <c r="MK29" s="109">
        <v>1408864.02</v>
      </c>
      <c r="ML29" s="109">
        <v>1561782.94</v>
      </c>
      <c r="MM29" s="109">
        <v>863043.31</v>
      </c>
      <c r="MN29" s="109">
        <v>4199918.84</v>
      </c>
      <c r="MO29" s="109">
        <v>3176486.84</v>
      </c>
      <c r="MP29" s="109">
        <v>3035889.19</v>
      </c>
      <c r="MQ29" s="109">
        <v>6256630.1999999993</v>
      </c>
      <c r="MR29" s="109">
        <v>3479854.09</v>
      </c>
      <c r="MS29" s="109">
        <v>3132622.96</v>
      </c>
      <c r="MT29" s="109">
        <v>2338270.61</v>
      </c>
      <c r="MU29" s="109">
        <v>49567292.039999999</v>
      </c>
      <c r="MV29" s="109">
        <v>3831637.83</v>
      </c>
      <c r="MW29" s="109">
        <v>3514818.63</v>
      </c>
      <c r="MX29" s="109">
        <v>6157406.8899999997</v>
      </c>
      <c r="MY29" s="109">
        <v>6105249.8499999996</v>
      </c>
      <c r="MZ29" s="109">
        <v>3472969.3400000003</v>
      </c>
      <c r="NA29" s="109">
        <v>9957199.5700000003</v>
      </c>
      <c r="NB29" s="109">
        <v>3452253.3900000006</v>
      </c>
      <c r="NC29" s="109">
        <v>3481232.91</v>
      </c>
      <c r="ND29" s="109">
        <v>1308653.6600000001</v>
      </c>
      <c r="NE29" s="109">
        <v>2072421.6800000002</v>
      </c>
      <c r="NF29" s="109">
        <v>66235834.690000005</v>
      </c>
      <c r="NG29" s="109">
        <v>12923641.609999999</v>
      </c>
      <c r="NH29" s="109">
        <v>2993979.33</v>
      </c>
      <c r="NI29" s="109">
        <v>31089528.629999995</v>
      </c>
      <c r="NJ29" s="109">
        <v>2484092.4</v>
      </c>
      <c r="NK29" s="109">
        <v>7019635.4799999995</v>
      </c>
      <c r="NL29" s="109">
        <v>22730779.229999997</v>
      </c>
      <c r="NM29" s="109">
        <v>8920083.5500000007</v>
      </c>
      <c r="NN29" s="109">
        <v>1169622.25</v>
      </c>
      <c r="NO29" s="109">
        <v>3545764.56</v>
      </c>
      <c r="NP29" s="109">
        <v>3652878.44</v>
      </c>
      <c r="NQ29" s="109">
        <v>3060046.2800000003</v>
      </c>
      <c r="NR29" s="109">
        <v>20360612.949999999</v>
      </c>
      <c r="NS29" s="109">
        <v>2929545.49</v>
      </c>
      <c r="NT29" s="109">
        <v>3263946.3</v>
      </c>
      <c r="NU29" s="109">
        <v>2770564.35</v>
      </c>
      <c r="NV29" s="109">
        <v>1633866.06</v>
      </c>
      <c r="NW29" s="109">
        <v>768670.2</v>
      </c>
      <c r="NX29" s="109">
        <v>1439376.8199999998</v>
      </c>
      <c r="NY29" s="109">
        <v>36125147.900000006</v>
      </c>
      <c r="NZ29" s="109">
        <v>22977666.120000001</v>
      </c>
      <c r="OA29" s="109">
        <v>2270620.25</v>
      </c>
      <c r="OB29" s="109">
        <v>1605576.67</v>
      </c>
      <c r="OC29" s="109">
        <v>2058758.39</v>
      </c>
      <c r="OD29" s="109">
        <v>4406405.79</v>
      </c>
      <c r="OE29" s="109">
        <v>1694409.31</v>
      </c>
      <c r="OF29" s="109">
        <v>46281037.199999996</v>
      </c>
      <c r="OG29" s="109">
        <v>13035497.639999999</v>
      </c>
      <c r="OH29" s="109">
        <v>7485381.5800000001</v>
      </c>
      <c r="OI29" s="109">
        <v>15972725.800000001</v>
      </c>
      <c r="OJ29" s="109">
        <v>3318474.5700000003</v>
      </c>
      <c r="OK29" s="109">
        <v>4555619.1500000004</v>
      </c>
      <c r="OL29" s="109">
        <v>6485324.6799999997</v>
      </c>
      <c r="OM29" s="109">
        <v>1624974.2699999998</v>
      </c>
      <c r="ON29" s="109">
        <v>2642201.0599999996</v>
      </c>
      <c r="OO29" s="109">
        <v>40180832.450000003</v>
      </c>
      <c r="OP29" s="109">
        <v>10204044.120000001</v>
      </c>
      <c r="OQ29" s="109">
        <v>18572381.719999999</v>
      </c>
      <c r="OR29" s="109">
        <v>9419118.6799999997</v>
      </c>
      <c r="OS29" s="109">
        <v>5026838.74</v>
      </c>
      <c r="OT29" s="109">
        <v>1524413.4300000002</v>
      </c>
      <c r="OU29" s="109">
        <v>25199267.210000001</v>
      </c>
      <c r="OV29" s="109">
        <v>2231511.85</v>
      </c>
      <c r="OW29" s="109">
        <v>4152623.74</v>
      </c>
      <c r="OX29" s="109">
        <v>4425623.09</v>
      </c>
      <c r="OY29" s="109">
        <v>4836145.58</v>
      </c>
      <c r="OZ29" s="109">
        <v>17330121.329999998</v>
      </c>
      <c r="PA29" s="109">
        <v>2246277</v>
      </c>
      <c r="PB29" s="109">
        <v>2702048.55</v>
      </c>
      <c r="PC29" s="109">
        <v>2537278</v>
      </c>
      <c r="PD29" s="109">
        <v>32568897.809999999</v>
      </c>
      <c r="PE29" s="109">
        <v>3170972.54</v>
      </c>
      <c r="PF29" s="109">
        <v>5951735.6300000008</v>
      </c>
      <c r="PG29" s="109">
        <v>1227183.21</v>
      </c>
      <c r="PH29" s="109">
        <v>5166811.57</v>
      </c>
      <c r="PI29" s="109">
        <v>10904088.309999999</v>
      </c>
      <c r="PJ29" s="109">
        <v>4107940.12</v>
      </c>
      <c r="PK29" s="109">
        <v>2941432.75</v>
      </c>
      <c r="PL29" s="109">
        <v>5004811.8</v>
      </c>
      <c r="PM29" s="109">
        <v>4011209.7</v>
      </c>
      <c r="PN29" s="109">
        <v>4313461.18</v>
      </c>
      <c r="PO29" s="109">
        <v>6979177</v>
      </c>
      <c r="PP29" s="109">
        <v>2604886.5100000002</v>
      </c>
      <c r="PQ29" s="109">
        <v>10878308.52</v>
      </c>
      <c r="PR29" s="109">
        <v>4086889.76</v>
      </c>
      <c r="PS29" s="109">
        <v>1400239.1400000001</v>
      </c>
      <c r="PT29" s="109">
        <v>1892052.93</v>
      </c>
      <c r="PU29" s="109">
        <v>3226852.75</v>
      </c>
      <c r="PV29" s="109">
        <v>102724963.26000001</v>
      </c>
      <c r="PW29" s="109">
        <v>3617756.2300000004</v>
      </c>
      <c r="PX29" s="109">
        <v>3245188.48</v>
      </c>
      <c r="PY29" s="109">
        <v>7657224.1699999999</v>
      </c>
      <c r="PZ29" s="109">
        <v>11856483.26</v>
      </c>
      <c r="QA29" s="109">
        <v>5327232.63</v>
      </c>
      <c r="QB29" s="109">
        <v>12250656.969999999</v>
      </c>
      <c r="QC29" s="109">
        <v>3716769.3</v>
      </c>
      <c r="QD29" s="109">
        <v>8615988.7400000002</v>
      </c>
      <c r="QE29" s="109">
        <v>2455465.4000000004</v>
      </c>
      <c r="QF29" s="109">
        <v>8239704.5800000001</v>
      </c>
      <c r="QG29" s="109">
        <v>2280287.6800000002</v>
      </c>
      <c r="QH29" s="109">
        <v>3742729.89</v>
      </c>
      <c r="QI29" s="109">
        <v>3983725.4699999997</v>
      </c>
      <c r="QJ29" s="109">
        <v>5484515.2799999993</v>
      </c>
      <c r="QK29" s="109">
        <v>5479303.3399999989</v>
      </c>
      <c r="QL29" s="109">
        <v>5383342.6899999995</v>
      </c>
      <c r="QM29" s="109">
        <v>2399713.21</v>
      </c>
      <c r="QN29" s="109">
        <v>2311631.52</v>
      </c>
      <c r="QO29" s="109">
        <v>11864795.619999999</v>
      </c>
      <c r="QP29" s="109">
        <v>10087683.809999999</v>
      </c>
      <c r="QQ29" s="109">
        <v>2290579</v>
      </c>
      <c r="QR29" s="109">
        <v>1381226.94</v>
      </c>
      <c r="QS29" s="109">
        <v>1122451.55</v>
      </c>
      <c r="QT29" s="109">
        <v>2139137.4299999997</v>
      </c>
      <c r="QU29" s="109">
        <v>1082016.18</v>
      </c>
      <c r="QV29" s="109">
        <v>42165877.57</v>
      </c>
      <c r="QW29" s="109">
        <v>2890552.25</v>
      </c>
      <c r="QX29" s="109">
        <v>9540837.9400000013</v>
      </c>
      <c r="QY29" s="109">
        <v>3661941.71</v>
      </c>
      <c r="QZ29" s="109">
        <v>7348936.3899999997</v>
      </c>
      <c r="RA29" s="109">
        <v>9684125.2200000007</v>
      </c>
      <c r="RB29" s="109">
        <v>4401648.83</v>
      </c>
      <c r="RC29" s="109">
        <v>11041242.790000001</v>
      </c>
      <c r="RD29" s="109">
        <v>5942277.0899999999</v>
      </c>
      <c r="RE29" s="109">
        <v>2384461.4500000002</v>
      </c>
      <c r="RF29" s="109">
        <v>3911603.5</v>
      </c>
      <c r="RG29" s="109">
        <v>2870724.02</v>
      </c>
      <c r="RH29" s="109">
        <v>2876735</v>
      </c>
      <c r="RI29" s="109">
        <v>51952023.450000003</v>
      </c>
      <c r="RJ29" s="109">
        <v>13489530.18</v>
      </c>
      <c r="RK29" s="109">
        <v>4226285.83</v>
      </c>
      <c r="RL29" s="109">
        <v>6332121.4499999993</v>
      </c>
      <c r="RM29" s="109">
        <v>4650622.6499999994</v>
      </c>
      <c r="RN29" s="109">
        <v>5579464.75</v>
      </c>
      <c r="RO29" s="109">
        <v>15550777.870000001</v>
      </c>
      <c r="RP29" s="109">
        <v>4621464.8499999996</v>
      </c>
      <c r="RQ29" s="109">
        <v>4926173.1500000004</v>
      </c>
      <c r="RR29" s="109">
        <v>12834679.780000001</v>
      </c>
      <c r="RS29" s="109">
        <v>13289770.219999999</v>
      </c>
      <c r="RT29" s="109">
        <v>2400839.17</v>
      </c>
      <c r="RU29" s="109">
        <v>2098401.7000000002</v>
      </c>
      <c r="RV29" s="109">
        <v>2778801.0999999996</v>
      </c>
      <c r="RW29" s="109">
        <v>3235194.6</v>
      </c>
      <c r="RX29" s="109">
        <v>3280751.78</v>
      </c>
      <c r="RY29" s="109">
        <v>4845448.47</v>
      </c>
      <c r="RZ29" s="109">
        <v>2190393.2999999998</v>
      </c>
      <c r="SA29" s="109">
        <v>1717418.5</v>
      </c>
      <c r="SB29" s="109">
        <v>2234697.4500000002</v>
      </c>
      <c r="SC29" s="109">
        <v>28973438.949999999</v>
      </c>
      <c r="SD29" s="109">
        <v>4545139.32</v>
      </c>
      <c r="SE29" s="109">
        <v>4263863.4000000004</v>
      </c>
      <c r="SF29" s="109">
        <v>5639859.5599999996</v>
      </c>
      <c r="SG29" s="109">
        <v>2563209.25</v>
      </c>
      <c r="SH29" s="109">
        <v>3548441.34</v>
      </c>
      <c r="SI29" s="109">
        <v>4487920.8499999996</v>
      </c>
      <c r="SJ29" s="109">
        <v>6313851.6200000001</v>
      </c>
      <c r="SK29" s="109">
        <v>4162070.8400000003</v>
      </c>
      <c r="SL29" s="109">
        <v>7000364.7800000003</v>
      </c>
      <c r="SM29" s="109">
        <v>9203439.7399999984</v>
      </c>
      <c r="SN29" s="109">
        <v>1189055.6000000001</v>
      </c>
      <c r="SO29" s="109">
        <v>19189914.540000003</v>
      </c>
      <c r="SP29" s="109">
        <v>4202583.9000000004</v>
      </c>
      <c r="SQ29" s="109">
        <v>6575606.2300000004</v>
      </c>
      <c r="SR29" s="109">
        <v>10193428.539999999</v>
      </c>
      <c r="SS29" s="109">
        <v>4601657.4399999995</v>
      </c>
      <c r="ST29" s="109">
        <v>4252684.8800000008</v>
      </c>
      <c r="SU29" s="109">
        <v>4685133.95</v>
      </c>
      <c r="SV29" s="109">
        <v>2813214.2199999997</v>
      </c>
      <c r="SW29" s="109">
        <v>42482956.800000004</v>
      </c>
      <c r="SX29" s="109">
        <v>3373584.37</v>
      </c>
      <c r="SY29" s="109">
        <v>11267001.280000001</v>
      </c>
      <c r="SZ29" s="109">
        <v>4777510.7</v>
      </c>
      <c r="TA29" s="109">
        <v>2572991.19</v>
      </c>
      <c r="TB29" s="109">
        <v>3374712.13</v>
      </c>
      <c r="TC29" s="109">
        <v>4511375.6899999995</v>
      </c>
      <c r="TD29" s="109">
        <v>18532617</v>
      </c>
      <c r="TE29" s="109">
        <v>4320723.38</v>
      </c>
      <c r="TF29" s="109">
        <v>5404958.25</v>
      </c>
      <c r="TG29" s="109">
        <v>6610016.7300000004</v>
      </c>
      <c r="TH29" s="109">
        <v>5218422.88</v>
      </c>
      <c r="TI29" s="109">
        <v>3566647.9899999998</v>
      </c>
      <c r="TJ29" s="109">
        <v>3342388.81</v>
      </c>
      <c r="TK29" s="109">
        <v>57936515.68</v>
      </c>
      <c r="TL29" s="109">
        <v>9171465.620000001</v>
      </c>
      <c r="TM29" s="109">
        <v>2634759.4300000002</v>
      </c>
      <c r="TN29" s="109">
        <v>9199001.040000001</v>
      </c>
      <c r="TO29" s="109">
        <v>8677144.3599999994</v>
      </c>
      <c r="TP29" s="109">
        <v>7709258.5599999996</v>
      </c>
      <c r="TQ29" s="109">
        <v>1858722.0300000003</v>
      </c>
      <c r="TR29" s="109">
        <v>25644164.840000004</v>
      </c>
      <c r="TS29" s="109">
        <v>6513798.5</v>
      </c>
      <c r="TT29" s="109">
        <v>13980204.57</v>
      </c>
      <c r="TU29" s="109">
        <v>9477497.3399999999</v>
      </c>
      <c r="TV29" s="109">
        <v>4048358.08</v>
      </c>
      <c r="TW29" s="109">
        <v>2452911.64</v>
      </c>
      <c r="TX29" s="109">
        <v>4431111.2200000007</v>
      </c>
      <c r="TY29" s="109">
        <v>3748085.66</v>
      </c>
      <c r="TZ29" s="109">
        <v>3846399.3</v>
      </c>
      <c r="UA29" s="109">
        <v>14230544.199999999</v>
      </c>
      <c r="UB29" s="109">
        <v>3114348.2</v>
      </c>
      <c r="UC29" s="109">
        <v>18104140.629999999</v>
      </c>
      <c r="UD29" s="109">
        <v>7475199.3500000006</v>
      </c>
      <c r="UE29" s="109">
        <v>1912950.9</v>
      </c>
      <c r="UF29" s="109">
        <v>3581494.6999999997</v>
      </c>
      <c r="UG29" s="109">
        <v>17884799.170000002</v>
      </c>
      <c r="UH29" s="109">
        <v>2633019.1</v>
      </c>
      <c r="UI29" s="109">
        <v>1712110.36</v>
      </c>
      <c r="UJ29" s="109">
        <v>4242246.5999999996</v>
      </c>
      <c r="UK29" s="109">
        <v>2631972.0099999998</v>
      </c>
      <c r="UL29" s="109">
        <v>23551718.32</v>
      </c>
      <c r="UM29" s="109">
        <v>8244760.0600000005</v>
      </c>
      <c r="UN29" s="109">
        <v>4320479.2699999996</v>
      </c>
      <c r="UO29" s="109">
        <v>7143864.4400000004</v>
      </c>
      <c r="UP29" s="109">
        <v>7906926.1699999999</v>
      </c>
      <c r="UQ29" s="109">
        <v>4729881.51</v>
      </c>
      <c r="UR29" s="109">
        <v>75256870.479999989</v>
      </c>
      <c r="US29" s="109">
        <v>5864942.5300000003</v>
      </c>
      <c r="UT29" s="109">
        <v>6174718.8500000006</v>
      </c>
      <c r="UU29" s="109">
        <v>17100187.169999998</v>
      </c>
      <c r="UV29" s="109">
        <v>1193223.1800000002</v>
      </c>
      <c r="UW29" s="109">
        <v>3803542.29</v>
      </c>
      <c r="UX29" s="109">
        <v>11060169.710000001</v>
      </c>
      <c r="UY29" s="109">
        <v>4762097.6500000004</v>
      </c>
      <c r="UZ29" s="109">
        <v>2655315.3499999996</v>
      </c>
      <c r="VA29" s="109">
        <v>4209128.1899999995</v>
      </c>
      <c r="VB29" s="109">
        <v>11372870.810000001</v>
      </c>
      <c r="VC29" s="109">
        <v>10624825.73</v>
      </c>
      <c r="VD29" s="109">
        <v>7682299.9199999999</v>
      </c>
      <c r="VE29" s="109">
        <v>7023816.0700000003</v>
      </c>
      <c r="VF29" s="109">
        <v>3220359.17</v>
      </c>
      <c r="VG29" s="109">
        <v>2758285.26</v>
      </c>
      <c r="VH29" s="109">
        <v>2829719.13</v>
      </c>
      <c r="VI29" s="109">
        <v>3090970.9000000004</v>
      </c>
      <c r="VJ29" s="109">
        <v>17122894.809999999</v>
      </c>
      <c r="VK29" s="109">
        <v>1193462</v>
      </c>
      <c r="VL29" s="109">
        <v>1822512.85</v>
      </c>
      <c r="VM29" s="109">
        <v>1752171.2</v>
      </c>
      <c r="VN29" s="109">
        <v>40662888.160000004</v>
      </c>
      <c r="VO29" s="109">
        <v>3090095.35</v>
      </c>
      <c r="VP29" s="109">
        <v>3447186.95</v>
      </c>
      <c r="VQ29" s="109">
        <v>5103279.41</v>
      </c>
      <c r="VR29" s="109">
        <v>9584010.3499999996</v>
      </c>
      <c r="VS29" s="109">
        <v>5659419.46</v>
      </c>
      <c r="VT29" s="109">
        <v>3610527.31</v>
      </c>
      <c r="VU29" s="109">
        <v>4142230.8</v>
      </c>
      <c r="VV29" s="109">
        <v>4978326.76</v>
      </c>
      <c r="VW29" s="109">
        <v>21463307.620000001</v>
      </c>
      <c r="VX29" s="109">
        <v>3455551.46</v>
      </c>
      <c r="VY29" s="109">
        <v>6552177.7999999998</v>
      </c>
      <c r="VZ29" s="109">
        <v>4873358.6199999992</v>
      </c>
      <c r="WA29" s="109">
        <v>5271675.3499999996</v>
      </c>
      <c r="WB29" s="109">
        <v>2114557.2199999997</v>
      </c>
      <c r="WC29" s="109">
        <v>108368645.85999998</v>
      </c>
      <c r="WD29" s="109">
        <v>7372839.1100000003</v>
      </c>
      <c r="WE29" s="109">
        <v>6026996.2400000002</v>
      </c>
      <c r="WF29" s="109">
        <v>2840522.55</v>
      </c>
      <c r="WG29" s="109">
        <v>3466748.84</v>
      </c>
      <c r="WH29" s="109">
        <v>4866786.8099999996</v>
      </c>
      <c r="WI29" s="109">
        <v>8360048.6100000003</v>
      </c>
      <c r="WJ29" s="109">
        <v>8648477.8699999992</v>
      </c>
      <c r="WK29" s="109">
        <v>3304029.3000000003</v>
      </c>
      <c r="WL29" s="109">
        <v>6759018.79</v>
      </c>
      <c r="WM29" s="109">
        <v>3100220.46</v>
      </c>
      <c r="WN29" s="109">
        <v>17095150.5</v>
      </c>
      <c r="WO29" s="109">
        <v>5048686.29</v>
      </c>
      <c r="WP29" s="109">
        <v>5875884.4900000002</v>
      </c>
      <c r="WQ29" s="109">
        <v>7335989.2199999997</v>
      </c>
      <c r="WR29" s="109">
        <v>6119751.3200000003</v>
      </c>
      <c r="WS29" s="109">
        <v>5588511.5099999998</v>
      </c>
      <c r="WT29" s="109">
        <v>6640398.2699999996</v>
      </c>
      <c r="WU29" s="109">
        <v>2794762.33</v>
      </c>
      <c r="WV29" s="109">
        <v>12936574.84</v>
      </c>
      <c r="WW29" s="109">
        <v>23695675.93</v>
      </c>
      <c r="WX29" s="109">
        <v>3753290.2</v>
      </c>
      <c r="WY29" s="109">
        <v>2419433.02</v>
      </c>
      <c r="WZ29" s="109">
        <v>2976583.96</v>
      </c>
      <c r="XA29" s="109">
        <v>5285894.9400000004</v>
      </c>
      <c r="XB29" s="109">
        <v>2747765.42</v>
      </c>
      <c r="XC29" s="109">
        <v>2266247.6800000002</v>
      </c>
      <c r="XD29" s="109">
        <v>2278972.41</v>
      </c>
      <c r="XE29" s="109">
        <v>10485569.4</v>
      </c>
      <c r="XF29" s="109">
        <v>2619896.11</v>
      </c>
      <c r="XG29" s="109">
        <v>2160301.3600000003</v>
      </c>
      <c r="XH29" s="109">
        <v>3591954.96</v>
      </c>
      <c r="XI29" s="109">
        <v>1946367.7999999998</v>
      </c>
      <c r="XJ29" s="109">
        <v>70877301.25999999</v>
      </c>
      <c r="XK29" s="109">
        <v>10569642.049999999</v>
      </c>
      <c r="XL29" s="109">
        <v>7582714.8799999999</v>
      </c>
      <c r="XM29" s="109">
        <v>27681808.199999999</v>
      </c>
      <c r="XN29" s="109">
        <v>3457099.5</v>
      </c>
      <c r="XO29" s="109">
        <v>5586216.8399999999</v>
      </c>
      <c r="XP29" s="109">
        <v>10852349.07</v>
      </c>
      <c r="XQ29" s="109">
        <v>6164716.9800000004</v>
      </c>
      <c r="XR29" s="109">
        <v>5728304.5</v>
      </c>
      <c r="XS29" s="109">
        <v>10442105.460000001</v>
      </c>
      <c r="XT29" s="109">
        <v>8982210.2599999998</v>
      </c>
      <c r="XU29" s="109">
        <v>2944674.3899999997</v>
      </c>
      <c r="XV29" s="109">
        <v>4141435.8800000004</v>
      </c>
      <c r="XW29" s="109">
        <v>3860766.7800000003</v>
      </c>
      <c r="XX29" s="109">
        <v>3924918</v>
      </c>
      <c r="XY29" s="109">
        <v>2706100.3</v>
      </c>
      <c r="XZ29" s="109">
        <v>2870114.6900000004</v>
      </c>
      <c r="YA29" s="109">
        <v>2509187.92</v>
      </c>
      <c r="YB29" s="109">
        <v>2130407.11</v>
      </c>
      <c r="YC29" s="109">
        <v>1923358.6400000001</v>
      </c>
      <c r="YD29" s="109">
        <v>3917721</v>
      </c>
      <c r="YE29" s="109">
        <v>3041684.1</v>
      </c>
      <c r="YF29" s="109">
        <v>2324370.4</v>
      </c>
      <c r="YG29" s="109">
        <v>60420175.689999998</v>
      </c>
      <c r="YH29" s="109">
        <v>3920795.16</v>
      </c>
      <c r="YI29" s="109">
        <v>11858000.09</v>
      </c>
      <c r="YJ29" s="109">
        <v>2877960.7800000003</v>
      </c>
      <c r="YK29" s="109">
        <v>15505954.040000001</v>
      </c>
      <c r="YL29" s="109">
        <v>6902570.46</v>
      </c>
      <c r="YM29" s="109">
        <v>8772568.6799999997</v>
      </c>
      <c r="YN29" s="109">
        <v>2283250.7000000002</v>
      </c>
      <c r="YO29" s="109">
        <v>20216892.350000001</v>
      </c>
      <c r="YP29" s="109">
        <v>21676257.050000001</v>
      </c>
      <c r="YQ29" s="109">
        <v>6533900.2400000002</v>
      </c>
      <c r="YR29" s="109">
        <v>4750386.08</v>
      </c>
      <c r="YS29" s="109">
        <v>4457588.4499999993</v>
      </c>
      <c r="YT29" s="109">
        <v>3380119.11</v>
      </c>
      <c r="YU29" s="109">
        <v>3301244.89</v>
      </c>
      <c r="YV29" s="109">
        <v>1989072.34</v>
      </c>
      <c r="YW29" s="109">
        <v>2710554.02</v>
      </c>
      <c r="YX29" s="109">
        <v>29936582.079999998</v>
      </c>
      <c r="YY29" s="109">
        <v>4504726.75</v>
      </c>
      <c r="YZ29" s="109">
        <v>2086273.46</v>
      </c>
      <c r="ZA29" s="109">
        <v>1609081.5899999999</v>
      </c>
      <c r="ZB29" s="109">
        <v>2429706.31</v>
      </c>
      <c r="ZC29" s="109">
        <v>1749084.04</v>
      </c>
      <c r="ZD29" s="109">
        <v>1978052.9100000001</v>
      </c>
      <c r="ZE29" s="109">
        <v>29130526.450000003</v>
      </c>
      <c r="ZF29" s="109">
        <v>2541862.6799999997</v>
      </c>
      <c r="ZG29" s="109">
        <v>5334590.7699999996</v>
      </c>
      <c r="ZH29" s="109">
        <v>3824617.4</v>
      </c>
      <c r="ZI29" s="109">
        <v>2822972.66</v>
      </c>
      <c r="ZJ29" s="109">
        <v>3220226.87</v>
      </c>
      <c r="ZK29" s="109">
        <v>3915265.3800000004</v>
      </c>
      <c r="ZL29" s="109">
        <v>2525387</v>
      </c>
      <c r="ZM29" s="109">
        <v>12512428.699999999</v>
      </c>
      <c r="ZN29" s="109">
        <v>74558263.050000012</v>
      </c>
      <c r="ZO29" s="109">
        <v>3193629.5999999996</v>
      </c>
      <c r="ZP29" s="109">
        <v>6963860.5200000005</v>
      </c>
      <c r="ZQ29" s="109">
        <v>21616110.93</v>
      </c>
      <c r="ZR29" s="109">
        <v>11600244.75</v>
      </c>
      <c r="ZS29" s="109">
        <v>2336153.0500000003</v>
      </c>
      <c r="ZT29" s="109">
        <v>6434609.5700000003</v>
      </c>
      <c r="ZU29" s="109">
        <v>8573547.8200000003</v>
      </c>
      <c r="ZV29" s="109">
        <v>8179329.0199999996</v>
      </c>
      <c r="ZW29" s="109">
        <v>6332324.9000000004</v>
      </c>
      <c r="ZX29" s="109">
        <v>1428728.35</v>
      </c>
      <c r="ZY29" s="109">
        <v>7291610.5300000003</v>
      </c>
      <c r="ZZ29" s="109">
        <v>3844538.6</v>
      </c>
      <c r="AAA29" s="109">
        <v>5811547.79</v>
      </c>
      <c r="AAB29" s="109">
        <v>4353196.28</v>
      </c>
      <c r="AAC29" s="109">
        <v>3226024.86</v>
      </c>
      <c r="AAD29" s="109">
        <v>7618541.5499999998</v>
      </c>
      <c r="AAE29" s="109">
        <v>2982475.9499999997</v>
      </c>
      <c r="AAF29" s="109">
        <v>5494972.6100000003</v>
      </c>
      <c r="AAG29" s="109">
        <v>2801071.8200000003</v>
      </c>
      <c r="AAH29" s="109">
        <v>2323892.4</v>
      </c>
      <c r="AAI29" s="109">
        <v>1587789.6</v>
      </c>
      <c r="AAJ29" s="109">
        <v>19560281.02</v>
      </c>
      <c r="AAK29" s="109">
        <v>3860966.86</v>
      </c>
      <c r="AAL29" s="109">
        <v>2442496.5699999998</v>
      </c>
      <c r="AAM29" s="109">
        <v>3501169.1</v>
      </c>
      <c r="AAN29" s="109">
        <v>2942784.37</v>
      </c>
      <c r="AAO29" s="109">
        <v>9277418.4499999993</v>
      </c>
      <c r="AAP29" s="109">
        <v>2229906.2999999998</v>
      </c>
      <c r="AAQ29" s="109">
        <v>101399737.34999999</v>
      </c>
      <c r="AAR29" s="109">
        <v>5509735.4100000001</v>
      </c>
      <c r="AAS29" s="109">
        <v>3031392.2399999998</v>
      </c>
      <c r="AAT29" s="109">
        <v>12644835.399999999</v>
      </c>
      <c r="AAU29" s="109">
        <v>5585734.4299999997</v>
      </c>
      <c r="AAV29" s="109">
        <v>4122655.62</v>
      </c>
      <c r="AAW29" s="109">
        <v>6680659.8800000008</v>
      </c>
      <c r="AAX29" s="109">
        <v>7277381.4299999997</v>
      </c>
      <c r="AAY29" s="109">
        <v>13273290.390000001</v>
      </c>
      <c r="AAZ29" s="109">
        <v>4692874.12</v>
      </c>
      <c r="ABA29" s="109">
        <v>8348868.7000000002</v>
      </c>
      <c r="ABB29" s="109">
        <v>17171848.559999999</v>
      </c>
      <c r="ABC29" s="109">
        <v>12230612.460000001</v>
      </c>
      <c r="ABD29" s="109">
        <v>1948111.62</v>
      </c>
      <c r="ABE29" s="109">
        <v>4361430.7300000004</v>
      </c>
      <c r="ABF29" s="109">
        <v>2712619.9000000004</v>
      </c>
      <c r="ABG29" s="109">
        <v>2406740.5699999998</v>
      </c>
      <c r="ABH29" s="109">
        <v>5359086.79</v>
      </c>
      <c r="ABI29" s="109">
        <v>2444665.5300000003</v>
      </c>
      <c r="ABJ29" s="109">
        <v>33965778.199999996</v>
      </c>
      <c r="ABK29" s="109">
        <v>17467055.030000001</v>
      </c>
      <c r="ABL29" s="109">
        <v>3980155.6899999995</v>
      </c>
      <c r="ABM29" s="109">
        <v>2354848.2400000002</v>
      </c>
      <c r="ABN29" s="109">
        <v>1631365.07</v>
      </c>
      <c r="ABO29" s="109">
        <v>2545554.7999999998</v>
      </c>
      <c r="ABP29" s="109">
        <v>1948109.31</v>
      </c>
      <c r="ABQ29" s="109">
        <v>31643729.859999999</v>
      </c>
      <c r="ABR29" s="109">
        <v>2617729.1</v>
      </c>
      <c r="ABS29" s="109">
        <v>2643981.5</v>
      </c>
      <c r="ABT29" s="109">
        <v>4562781.74</v>
      </c>
      <c r="ABU29" s="109">
        <v>2949891.9800000004</v>
      </c>
      <c r="ABV29" s="109">
        <v>4982779.08</v>
      </c>
      <c r="ABW29" s="109">
        <v>1852441.01</v>
      </c>
      <c r="ABX29" s="109">
        <v>2027669.1600000001</v>
      </c>
      <c r="ABY29" s="109">
        <v>532290.15</v>
      </c>
      <c r="ABZ29" s="109">
        <v>25642690.299999997</v>
      </c>
      <c r="ACA29" s="109">
        <v>1631318.89</v>
      </c>
      <c r="ACB29" s="109">
        <v>4808262.01</v>
      </c>
      <c r="ACC29" s="109">
        <v>1548811.7799999998</v>
      </c>
      <c r="ACD29" s="109">
        <v>2502667.35</v>
      </c>
      <c r="ACE29" s="109">
        <v>10915437.610000001</v>
      </c>
      <c r="ACF29" s="109">
        <v>1625968.68</v>
      </c>
      <c r="ACG29" s="109">
        <v>2579846.65</v>
      </c>
      <c r="ACH29" s="109">
        <v>1684941.6900000002</v>
      </c>
      <c r="ACI29" s="109">
        <v>3757252.96</v>
      </c>
      <c r="ACJ29" s="109">
        <v>2100676.1800000002</v>
      </c>
      <c r="ACK29" s="109">
        <v>93986736.180000007</v>
      </c>
      <c r="ACL29" s="109">
        <v>2657254.71</v>
      </c>
      <c r="ACM29" s="109">
        <v>2799963.04</v>
      </c>
      <c r="ACN29" s="109">
        <v>5871533.5</v>
      </c>
      <c r="ACO29" s="109">
        <v>1262190.7999999998</v>
      </c>
      <c r="ACP29" s="109">
        <v>4361616.6400000006</v>
      </c>
      <c r="ACQ29" s="109">
        <v>4278761.3</v>
      </c>
      <c r="ACR29" s="109">
        <v>18691211.280000001</v>
      </c>
      <c r="ACS29" s="109">
        <v>10212389.859999999</v>
      </c>
      <c r="ACT29" s="109">
        <v>2368645.64</v>
      </c>
      <c r="ACU29" s="109">
        <v>3029494.4</v>
      </c>
      <c r="ACV29" s="109">
        <v>3428472.93</v>
      </c>
      <c r="ACW29" s="109">
        <v>2660199.46</v>
      </c>
      <c r="ACX29" s="109">
        <v>10737620.65</v>
      </c>
      <c r="ACY29" s="109">
        <v>4997886.43</v>
      </c>
      <c r="ACZ29" s="109">
        <v>4077623.06</v>
      </c>
      <c r="ADA29" s="109">
        <v>2716591.91</v>
      </c>
      <c r="ADB29" s="109">
        <v>2530855.52</v>
      </c>
      <c r="ADC29" s="109">
        <v>2800156.85</v>
      </c>
      <c r="ADD29" s="109">
        <v>1525072</v>
      </c>
      <c r="ADE29" s="109">
        <v>1882944.4</v>
      </c>
      <c r="ADF29" s="109">
        <v>1166336.03</v>
      </c>
      <c r="ADG29" s="109">
        <v>1159105.23</v>
      </c>
      <c r="ADH29" s="109">
        <v>14534786.129999999</v>
      </c>
      <c r="ADI29" s="109">
        <v>10356979.85</v>
      </c>
      <c r="ADJ29" s="109">
        <v>2706512.37</v>
      </c>
      <c r="ADK29" s="109">
        <v>726024.17000000016</v>
      </c>
      <c r="ADL29" s="109">
        <v>2824024.0599999996</v>
      </c>
      <c r="ADM29" s="109">
        <v>233764.81</v>
      </c>
      <c r="ADN29" s="109">
        <v>3380853.3200000003</v>
      </c>
      <c r="ADO29" s="109">
        <v>1010594.7100000001</v>
      </c>
      <c r="ADP29" s="109">
        <v>2632154.0199999996</v>
      </c>
      <c r="ADQ29" s="109">
        <v>49453229.319999993</v>
      </c>
      <c r="ADR29" s="109">
        <v>5717405.8199999994</v>
      </c>
      <c r="ADS29" s="109">
        <v>5998551.1399999997</v>
      </c>
      <c r="ADT29" s="109">
        <v>1801608.85</v>
      </c>
      <c r="ADU29" s="109">
        <v>25985722.710000005</v>
      </c>
      <c r="ADV29" s="109">
        <v>611981.69999999995</v>
      </c>
      <c r="ADW29" s="109">
        <v>1741946.5899999999</v>
      </c>
      <c r="ADX29" s="109">
        <v>2926449.2</v>
      </c>
      <c r="ADY29" s="109">
        <v>1813582.6</v>
      </c>
      <c r="ADZ29" s="109">
        <v>1074921.5</v>
      </c>
      <c r="AEA29" s="109">
        <v>43211247.93</v>
      </c>
      <c r="AEB29" s="109">
        <v>15144089.58</v>
      </c>
      <c r="AEC29" s="109">
        <v>7021293.0199999996</v>
      </c>
      <c r="AED29" s="109">
        <v>2117392.5499999998</v>
      </c>
      <c r="AEE29" s="109">
        <v>4552657.6100000003</v>
      </c>
      <c r="AEF29" s="109">
        <v>3716538.68</v>
      </c>
      <c r="AEG29" s="109">
        <v>2587257.4299999997</v>
      </c>
      <c r="AEH29" s="109">
        <v>3714217.0999999996</v>
      </c>
      <c r="AEI29" s="109">
        <v>2309425.89</v>
      </c>
      <c r="AEJ29" s="109">
        <v>1760506.69</v>
      </c>
      <c r="AEK29" s="109">
        <v>2206846.87</v>
      </c>
      <c r="AEL29" s="109">
        <v>4362903.42</v>
      </c>
      <c r="AEM29" s="109">
        <v>1294725.8199999998</v>
      </c>
      <c r="AEN29" s="109">
        <v>3743186.05</v>
      </c>
      <c r="AEO29" s="109">
        <v>6369640.25</v>
      </c>
      <c r="AEP29" s="109">
        <v>3226531.0000000005</v>
      </c>
      <c r="AEQ29" s="109">
        <v>2574379</v>
      </c>
      <c r="AER29" s="109">
        <v>7003046.0099999998</v>
      </c>
      <c r="AES29" s="109">
        <v>1144875</v>
      </c>
      <c r="AET29" s="109">
        <v>5309346.3600000003</v>
      </c>
      <c r="AEU29" s="109">
        <v>46081810.499999993</v>
      </c>
      <c r="AEV29" s="109">
        <v>3872149.58</v>
      </c>
      <c r="AEW29" s="109">
        <v>4570647.38</v>
      </c>
      <c r="AEX29" s="109">
        <v>5437058.9800000004</v>
      </c>
      <c r="AEY29" s="109">
        <v>3306441.55</v>
      </c>
      <c r="AEZ29" s="109">
        <v>10309438.17</v>
      </c>
      <c r="AFA29" s="109">
        <v>4360408.2299999995</v>
      </c>
      <c r="AFB29" s="109">
        <v>4971149.71</v>
      </c>
      <c r="AFC29" s="109">
        <v>3445219.6799999997</v>
      </c>
      <c r="AFD29" s="109">
        <v>2004100.67</v>
      </c>
      <c r="AFE29" s="109">
        <v>31068757.839999996</v>
      </c>
      <c r="AFF29" s="109">
        <v>14875262.239999998</v>
      </c>
      <c r="AFG29" s="109">
        <v>9471769.4400000013</v>
      </c>
      <c r="AFH29" s="109">
        <v>3661922.71</v>
      </c>
      <c r="AFI29" s="109">
        <v>11754641.699999999</v>
      </c>
      <c r="AFJ29" s="109">
        <v>6068654.1599999992</v>
      </c>
      <c r="AFK29" s="109">
        <v>5614446.6299999999</v>
      </c>
      <c r="AFL29" s="109">
        <v>5048065.9000000004</v>
      </c>
      <c r="AFM29" s="109">
        <v>3306931.3899999997</v>
      </c>
      <c r="AFN29" s="109">
        <v>2972270.1</v>
      </c>
      <c r="AFO29" s="109">
        <v>8933009.0599999987</v>
      </c>
      <c r="AFP29" s="109">
        <v>4865501.67</v>
      </c>
      <c r="AFQ29" s="109">
        <v>3229241.54</v>
      </c>
      <c r="AFR29" s="109">
        <v>24798801.210000001</v>
      </c>
      <c r="AFS29" s="109">
        <v>6006030.9500000002</v>
      </c>
      <c r="AFT29" s="109">
        <v>5668453.9500000002</v>
      </c>
      <c r="AFU29" s="109">
        <v>2604050.83</v>
      </c>
      <c r="AFV29" s="109">
        <v>4448618.17</v>
      </c>
      <c r="AFW29" s="109">
        <v>4467040.8600000003</v>
      </c>
      <c r="AFX29" s="109">
        <v>2858630.35</v>
      </c>
      <c r="AFY29" s="109">
        <v>4805886.72</v>
      </c>
      <c r="AFZ29" s="109">
        <v>6441723.2299999995</v>
      </c>
      <c r="AGA29" s="109">
        <v>2213219.58</v>
      </c>
      <c r="AGB29" s="109">
        <v>7278713.2599999998</v>
      </c>
      <c r="AGC29" s="109">
        <v>3493535.85</v>
      </c>
      <c r="AGD29" s="109">
        <v>45864424.160000004</v>
      </c>
      <c r="AGE29" s="109">
        <v>1694514.6</v>
      </c>
      <c r="AGF29" s="109">
        <v>3182466.3200000003</v>
      </c>
      <c r="AGG29" s="109">
        <v>2667515.61</v>
      </c>
      <c r="AGH29" s="109">
        <v>7734281</v>
      </c>
      <c r="AGI29" s="109">
        <v>3098087.1</v>
      </c>
      <c r="AGJ29" s="109">
        <v>1465264.53</v>
      </c>
      <c r="AGK29" s="109">
        <v>2649638.63</v>
      </c>
      <c r="AGL29" s="109">
        <v>2606656.52</v>
      </c>
      <c r="AGM29" s="109">
        <v>3562364.35</v>
      </c>
      <c r="AGN29" s="109">
        <v>1318890.5</v>
      </c>
      <c r="AGO29" s="109">
        <v>72530662.590000004</v>
      </c>
      <c r="AGP29" s="109">
        <v>6809273.8399999999</v>
      </c>
      <c r="AGQ29" s="109">
        <v>3750496.08</v>
      </c>
      <c r="AGR29" s="109">
        <v>2403214.3199999998</v>
      </c>
      <c r="AGS29" s="109">
        <v>8684868.8399999999</v>
      </c>
      <c r="AGT29" s="109">
        <v>8933207.3100000005</v>
      </c>
      <c r="AGU29" s="109">
        <v>2308001.83</v>
      </c>
      <c r="AGV29" s="109">
        <v>4148323.63</v>
      </c>
      <c r="AGW29" s="109">
        <v>64124188.509999998</v>
      </c>
      <c r="AGX29" s="109">
        <v>36667555.619999997</v>
      </c>
      <c r="AGY29" s="109">
        <v>3021373.05</v>
      </c>
      <c r="AGZ29" s="109">
        <v>7403585.8600000003</v>
      </c>
      <c r="AHA29" s="109">
        <v>9053289.6600000001</v>
      </c>
      <c r="AHB29" s="109">
        <v>6863829.5499999998</v>
      </c>
      <c r="AHC29" s="109">
        <v>5491870.1600000001</v>
      </c>
      <c r="AHD29" s="109">
        <v>4507373.45</v>
      </c>
      <c r="AHE29" s="109">
        <v>1871619.0000000002</v>
      </c>
      <c r="AHF29" s="109">
        <v>5355324.8599999994</v>
      </c>
      <c r="AHG29" s="109">
        <v>7502770.71</v>
      </c>
      <c r="AHH29" s="109">
        <v>3133063.34</v>
      </c>
      <c r="AHI29" s="109">
        <v>2208036.65</v>
      </c>
      <c r="AHJ29" s="109">
        <v>2281902.8299999996</v>
      </c>
      <c r="AHK29" s="109">
        <v>4064572.0300000003</v>
      </c>
      <c r="AHL29" s="109">
        <v>2702995.0700000003</v>
      </c>
      <c r="AHM29" s="109">
        <v>1731954.2299999997</v>
      </c>
      <c r="AHN29" s="109">
        <v>20929389.810000002</v>
      </c>
      <c r="AHO29" s="109">
        <v>2202061.7800000003</v>
      </c>
      <c r="AHP29" s="109">
        <v>2907934.11</v>
      </c>
      <c r="AHQ29" s="109">
        <v>3596929.4000000004</v>
      </c>
      <c r="AHR29" s="109">
        <v>6245709.6899999985</v>
      </c>
      <c r="AHS29" s="109">
        <v>2408595.7599999998</v>
      </c>
      <c r="AHT29" s="109">
        <v>1977047.29</v>
      </c>
      <c r="AHU29" s="109">
        <v>0</v>
      </c>
      <c r="AHV29" s="109">
        <v>0</v>
      </c>
      <c r="AHW29" s="109">
        <f t="shared" si="16"/>
        <v>7423165355.0299997</v>
      </c>
    </row>
    <row r="30" spans="1:913" x14ac:dyDescent="0.6">
      <c r="A30" s="291">
        <v>28</v>
      </c>
      <c r="B30" s="288" t="s">
        <v>9873</v>
      </c>
      <c r="C30" s="268" t="s">
        <v>9874</v>
      </c>
      <c r="D30" s="109">
        <v>200651175.17999998</v>
      </c>
      <c r="E30" s="109">
        <v>9267982.7200000025</v>
      </c>
      <c r="F30" s="109">
        <v>8181450.3100000005</v>
      </c>
      <c r="G30" s="109">
        <v>4606017.74</v>
      </c>
      <c r="H30" s="109">
        <v>29629366.600000001</v>
      </c>
      <c r="I30" s="109">
        <v>8579822.1900000013</v>
      </c>
      <c r="J30" s="109">
        <v>23273372.34</v>
      </c>
      <c r="K30" s="109">
        <v>15074995.639999997</v>
      </c>
      <c r="L30" s="109">
        <v>13083442.560000001</v>
      </c>
      <c r="M30" s="109">
        <v>9128919.6300000008</v>
      </c>
      <c r="N30" s="109">
        <v>5657030.5200000005</v>
      </c>
      <c r="O30" s="109">
        <v>4492257.22</v>
      </c>
      <c r="P30" s="109">
        <v>8279950.2100000009</v>
      </c>
      <c r="Q30" s="109">
        <v>9046862.7899999991</v>
      </c>
      <c r="R30" s="109">
        <v>5713538.8000000007</v>
      </c>
      <c r="S30" s="109">
        <v>11321580.529999999</v>
      </c>
      <c r="T30" s="109">
        <v>7705344.8300000001</v>
      </c>
      <c r="U30" s="109">
        <v>3680958.45</v>
      </c>
      <c r="V30" s="109">
        <v>127836.16</v>
      </c>
      <c r="W30" s="109">
        <v>191240662.72</v>
      </c>
      <c r="X30" s="109">
        <v>29344334.360000003</v>
      </c>
      <c r="Y30" s="109">
        <v>11805044</v>
      </c>
      <c r="Z30" s="109">
        <v>14196760.42</v>
      </c>
      <c r="AA30" s="109">
        <v>5188051.5499999989</v>
      </c>
      <c r="AB30" s="109">
        <v>5876276.2699999996</v>
      </c>
      <c r="AC30" s="109">
        <v>2999343.8799999994</v>
      </c>
      <c r="AD30" s="109">
        <v>35560584.830000006</v>
      </c>
      <c r="AE30" s="109">
        <v>11469734.109999998</v>
      </c>
      <c r="AF30" s="109">
        <v>4249501.5900000008</v>
      </c>
      <c r="AG30" s="109">
        <v>21473394.669999998</v>
      </c>
      <c r="AH30" s="109">
        <v>7620918.9799999977</v>
      </c>
      <c r="AI30" s="109">
        <v>42820404.069999993</v>
      </c>
      <c r="AJ30" s="109">
        <v>8666362.0899999999</v>
      </c>
      <c r="AK30" s="109">
        <v>8487385.6500000004</v>
      </c>
      <c r="AL30" s="109">
        <v>5089366.3599999994</v>
      </c>
      <c r="AM30" s="109">
        <v>4878348.4700000007</v>
      </c>
      <c r="AN30" s="109">
        <v>3870315.39</v>
      </c>
      <c r="AO30" s="109">
        <v>5544781.0800000001</v>
      </c>
      <c r="AP30" s="109">
        <v>5071153.5399999991</v>
      </c>
      <c r="AQ30" s="109">
        <v>6189186.2599999998</v>
      </c>
      <c r="AR30" s="109">
        <v>4322447.68</v>
      </c>
      <c r="AS30" s="109">
        <v>2854746.4</v>
      </c>
      <c r="AT30" s="109">
        <v>6320253.29</v>
      </c>
      <c r="AU30" s="109">
        <v>91356156</v>
      </c>
      <c r="AV30" s="109">
        <v>3586830.3599999994</v>
      </c>
      <c r="AW30" s="109">
        <v>2471880.38</v>
      </c>
      <c r="AX30" s="109">
        <v>2691758.98</v>
      </c>
      <c r="AY30" s="109">
        <v>6380118.2400000002</v>
      </c>
      <c r="AZ30" s="109">
        <v>5458442.1500000004</v>
      </c>
      <c r="BA30" s="109">
        <v>2829216.74</v>
      </c>
      <c r="BB30" s="109">
        <v>2960415.3300000005</v>
      </c>
      <c r="BC30" s="109">
        <v>1937907.86</v>
      </c>
      <c r="BD30" s="109">
        <v>2025711.8699999999</v>
      </c>
      <c r="BE30" s="109">
        <v>3321386.9800000004</v>
      </c>
      <c r="BF30" s="109">
        <v>1593252.8300000003</v>
      </c>
      <c r="BG30" s="109">
        <v>21879092.18</v>
      </c>
      <c r="BH30" s="109">
        <v>5583768.370000001</v>
      </c>
      <c r="BI30" s="109">
        <v>4961782.51</v>
      </c>
      <c r="BJ30" s="109">
        <v>57282594.109999999</v>
      </c>
      <c r="BK30" s="109">
        <v>35462196.149999999</v>
      </c>
      <c r="BL30" s="109">
        <v>7533801.9300000006</v>
      </c>
      <c r="BM30" s="109">
        <v>3586235.31</v>
      </c>
      <c r="BN30" s="109">
        <v>6741323.4399999995</v>
      </c>
      <c r="BO30" s="109">
        <v>5687684.8600000003</v>
      </c>
      <c r="BP30" s="109">
        <v>6013147.1299999999</v>
      </c>
      <c r="BQ30" s="109">
        <v>4022582.5700000003</v>
      </c>
      <c r="BR30" s="109">
        <v>3323282.8400000003</v>
      </c>
      <c r="BS30" s="109">
        <v>112270938.39999999</v>
      </c>
      <c r="BT30" s="109">
        <v>6776333.8599999994</v>
      </c>
      <c r="BU30" s="109">
        <v>4796645.0399999991</v>
      </c>
      <c r="BV30" s="109">
        <v>8597166.5699999984</v>
      </c>
      <c r="BW30" s="109">
        <v>5734842.580000001</v>
      </c>
      <c r="BX30" s="109">
        <v>3824883.4900000007</v>
      </c>
      <c r="BY30" s="109">
        <v>2759632.65</v>
      </c>
      <c r="BZ30" s="109">
        <v>5872691.79</v>
      </c>
      <c r="CA30" s="109">
        <v>53700311.670000002</v>
      </c>
      <c r="CB30" s="109">
        <v>6098919.4400000013</v>
      </c>
      <c r="CC30" s="109">
        <v>9064428.959999999</v>
      </c>
      <c r="CD30" s="109">
        <v>32728614.52</v>
      </c>
      <c r="CE30" s="109">
        <v>2888179.9000000004</v>
      </c>
      <c r="CF30" s="109">
        <v>5617480.0600000005</v>
      </c>
      <c r="CG30" s="109">
        <v>3789654.35</v>
      </c>
      <c r="CH30" s="109">
        <v>178183114.45000005</v>
      </c>
      <c r="CI30" s="109">
        <v>6947880.8499999996</v>
      </c>
      <c r="CJ30" s="109">
        <v>24245686.200000003</v>
      </c>
      <c r="CK30" s="109">
        <v>2767573.09</v>
      </c>
      <c r="CL30" s="109">
        <v>5649162.2599999998</v>
      </c>
      <c r="CM30" s="109">
        <v>4074987.12</v>
      </c>
      <c r="CN30" s="109">
        <v>5119524.8699999992</v>
      </c>
      <c r="CO30" s="109">
        <v>23314187.419999998</v>
      </c>
      <c r="CP30" s="109">
        <v>1213312.0000000002</v>
      </c>
      <c r="CQ30" s="109">
        <v>3911069.8000000003</v>
      </c>
      <c r="CR30" s="109">
        <v>4320778.7700000005</v>
      </c>
      <c r="CS30" s="109">
        <v>3683265.06</v>
      </c>
      <c r="CT30" s="109">
        <v>3670825.73</v>
      </c>
      <c r="CU30" s="109">
        <v>65001227.359999992</v>
      </c>
      <c r="CV30" s="109">
        <v>2020618.52</v>
      </c>
      <c r="CW30" s="109">
        <v>5380021.2499999991</v>
      </c>
      <c r="CX30" s="109">
        <v>9321595.8900000006</v>
      </c>
      <c r="CY30" s="109">
        <v>4667905.5600000005</v>
      </c>
      <c r="CZ30" s="109">
        <v>15005344.369999999</v>
      </c>
      <c r="DA30" s="109">
        <v>3369588.8400000003</v>
      </c>
      <c r="DB30" s="109">
        <v>3536168.1500000008</v>
      </c>
      <c r="DC30" s="109">
        <v>74054523.230000004</v>
      </c>
      <c r="DD30" s="109">
        <v>38156446.900000006</v>
      </c>
      <c r="DE30" s="109">
        <v>10302042.679999998</v>
      </c>
      <c r="DF30" s="109">
        <v>5241462.1399999997</v>
      </c>
      <c r="DG30" s="109">
        <v>23445139.519999996</v>
      </c>
      <c r="DH30" s="109">
        <v>24749087.750000004</v>
      </c>
      <c r="DI30" s="109">
        <v>16850300.789999999</v>
      </c>
      <c r="DJ30" s="109">
        <v>21480361.970000003</v>
      </c>
      <c r="DK30" s="109">
        <v>8539160.0699999984</v>
      </c>
      <c r="DL30" s="109">
        <v>264660647.16000006</v>
      </c>
      <c r="DM30" s="109">
        <v>8662943.9199999999</v>
      </c>
      <c r="DN30" s="109">
        <v>17688574.759999998</v>
      </c>
      <c r="DO30" s="109">
        <v>8733744.5399999991</v>
      </c>
      <c r="DP30" s="109">
        <v>8001503.4099999992</v>
      </c>
      <c r="DQ30" s="109">
        <v>13277400.92</v>
      </c>
      <c r="DR30" s="109">
        <v>15744242.57</v>
      </c>
      <c r="DS30" s="109">
        <v>9571246.6400000006</v>
      </c>
      <c r="DT30" s="109">
        <v>28584229.219999995</v>
      </c>
      <c r="DU30" s="109">
        <v>111418311.65999998</v>
      </c>
      <c r="DV30" s="109">
        <v>9591293.5199999996</v>
      </c>
      <c r="DW30" s="109">
        <v>29997296.350000005</v>
      </c>
      <c r="DX30" s="109">
        <v>29902096.590000004</v>
      </c>
      <c r="DY30" s="109">
        <v>7433714.2799999993</v>
      </c>
      <c r="DZ30" s="109">
        <v>7363001.4399999995</v>
      </c>
      <c r="EA30" s="109">
        <v>7709521.5800000001</v>
      </c>
      <c r="EB30" s="109">
        <v>5882533.1600000001</v>
      </c>
      <c r="EC30" s="109">
        <v>9301269.8499999996</v>
      </c>
      <c r="ED30" s="109">
        <v>5612122.6500000004</v>
      </c>
      <c r="EE30" s="109">
        <v>19810229.880000003</v>
      </c>
      <c r="EF30" s="109">
        <v>54256186.469999991</v>
      </c>
      <c r="EG30" s="109">
        <v>53103715.419999994</v>
      </c>
      <c r="EH30" s="109">
        <v>3520030.1199999992</v>
      </c>
      <c r="EI30" s="109">
        <v>7105265.9300000006</v>
      </c>
      <c r="EJ30" s="109">
        <v>6163347.46</v>
      </c>
      <c r="EK30" s="109">
        <v>8597345.0199999996</v>
      </c>
      <c r="EL30" s="109">
        <v>14209364.140000002</v>
      </c>
      <c r="EM30" s="109">
        <v>4198751.63</v>
      </c>
      <c r="EN30" s="109">
        <v>6005261.7499999991</v>
      </c>
      <c r="EO30" s="109">
        <v>90151002.770000011</v>
      </c>
      <c r="EP30" s="109">
        <v>6374904.0999999996</v>
      </c>
      <c r="EQ30" s="109">
        <v>7480720.2199999997</v>
      </c>
      <c r="ER30" s="109">
        <v>7623876.6700000009</v>
      </c>
      <c r="ES30" s="109">
        <v>6931911.8500000006</v>
      </c>
      <c r="ET30" s="109">
        <v>6038368.6700000009</v>
      </c>
      <c r="EU30" s="109">
        <v>9927918.5899999961</v>
      </c>
      <c r="EV30" s="109">
        <v>7461515.2899999991</v>
      </c>
      <c r="EW30" s="109">
        <v>4776439.7500000009</v>
      </c>
      <c r="EX30" s="109">
        <v>79831921.349999994</v>
      </c>
      <c r="EY30" s="109">
        <v>4440840.45</v>
      </c>
      <c r="EZ30" s="109">
        <v>10671563.73</v>
      </c>
      <c r="FA30" s="109">
        <v>11595966.23</v>
      </c>
      <c r="FB30" s="109">
        <v>28667768.809999999</v>
      </c>
      <c r="FC30" s="109">
        <v>17065276.75</v>
      </c>
      <c r="FD30" s="109">
        <v>7531689.4999999991</v>
      </c>
      <c r="FE30" s="109">
        <v>10097987.68</v>
      </c>
      <c r="FF30" s="109">
        <v>6782023.5100000007</v>
      </c>
      <c r="FG30" s="109">
        <v>8464455.959999999</v>
      </c>
      <c r="FH30" s="109">
        <v>5762382.1899999995</v>
      </c>
      <c r="FI30" s="109">
        <v>8902241.7699999996</v>
      </c>
      <c r="FJ30" s="109">
        <v>80101368.550000012</v>
      </c>
      <c r="FK30" s="109">
        <v>4903400.26</v>
      </c>
      <c r="FL30" s="109">
        <v>4426930.2</v>
      </c>
      <c r="FM30" s="109">
        <v>2791527.67</v>
      </c>
      <c r="FN30" s="109">
        <v>8609510.549999997</v>
      </c>
      <c r="FO30" s="109">
        <v>7253040.4699999988</v>
      </c>
      <c r="FP30" s="109">
        <v>4425887.3500000006</v>
      </c>
      <c r="FQ30" s="109">
        <v>3873362</v>
      </c>
      <c r="FR30" s="109">
        <v>303561207.62</v>
      </c>
      <c r="FS30" s="109">
        <v>4181037.2699999996</v>
      </c>
      <c r="FT30" s="109">
        <v>12112175.210000003</v>
      </c>
      <c r="FU30" s="109">
        <v>11722954.049999999</v>
      </c>
      <c r="FV30" s="109">
        <v>10660843.300000001</v>
      </c>
      <c r="FW30" s="109">
        <v>3670550.1700000004</v>
      </c>
      <c r="FX30" s="109">
        <v>16578029.85</v>
      </c>
      <c r="FY30" s="109">
        <v>10565932.509999998</v>
      </c>
      <c r="FZ30" s="109">
        <v>10524263.449999999</v>
      </c>
      <c r="GA30" s="109">
        <v>7583284.5899999999</v>
      </c>
      <c r="GB30" s="109">
        <v>18315670.979999997</v>
      </c>
      <c r="GC30" s="109">
        <v>8739849.959999999</v>
      </c>
      <c r="GD30" s="109">
        <v>6954469.7599999998</v>
      </c>
      <c r="GE30" s="109">
        <v>5477179.0700000003</v>
      </c>
      <c r="GF30" s="109">
        <v>93140877.219999999</v>
      </c>
      <c r="GG30" s="109">
        <v>10222111.660000002</v>
      </c>
      <c r="GH30" s="109">
        <v>4441066.5599999996</v>
      </c>
      <c r="GI30" s="109">
        <v>17705639.73</v>
      </c>
      <c r="GJ30" s="109">
        <v>8563348.959999999</v>
      </c>
      <c r="GK30" s="109">
        <v>7966624.6799999997</v>
      </c>
      <c r="GL30" s="109">
        <v>5933373.6100000022</v>
      </c>
      <c r="GM30" s="109">
        <v>13525532.210000003</v>
      </c>
      <c r="GN30" s="109">
        <v>6460514.6900000013</v>
      </c>
      <c r="GO30" s="109">
        <v>6063095.2999999998</v>
      </c>
      <c r="GP30" s="109">
        <v>3998541.4</v>
      </c>
      <c r="GQ30" s="109">
        <v>3637614.86</v>
      </c>
      <c r="GR30" s="109">
        <v>70577769.979999989</v>
      </c>
      <c r="GS30" s="109">
        <v>11913553.880000001</v>
      </c>
      <c r="GT30" s="109">
        <v>5533007.9900000002</v>
      </c>
      <c r="GU30" s="109">
        <v>11918597.770000001</v>
      </c>
      <c r="GV30" s="109">
        <v>3339476.1100000008</v>
      </c>
      <c r="GW30" s="109">
        <v>8893394.25</v>
      </c>
      <c r="GX30" s="109">
        <v>7839826.25</v>
      </c>
      <c r="GY30" s="109">
        <v>4559993.54</v>
      </c>
      <c r="GZ30" s="109">
        <v>44375793.540000007</v>
      </c>
      <c r="HA30" s="109">
        <v>4500858.9099999992</v>
      </c>
      <c r="HB30" s="109">
        <v>12103674.609999999</v>
      </c>
      <c r="HC30" s="109">
        <v>13999062.050000004</v>
      </c>
      <c r="HD30" s="109">
        <v>178854078.85000002</v>
      </c>
      <c r="HE30" s="109">
        <v>26463435.66</v>
      </c>
      <c r="HF30" s="109">
        <v>20869834.590000004</v>
      </c>
      <c r="HG30" s="109">
        <v>38898796.050000004</v>
      </c>
      <c r="HH30" s="109">
        <v>15713629.640000001</v>
      </c>
      <c r="HI30" s="109">
        <v>27392557.189999998</v>
      </c>
      <c r="HJ30" s="109">
        <v>11628311.229999999</v>
      </c>
      <c r="HK30" s="109">
        <v>16553810.229999999</v>
      </c>
      <c r="HL30" s="109">
        <v>103355149.24999999</v>
      </c>
      <c r="HM30" s="109">
        <v>11818210.269999998</v>
      </c>
      <c r="HN30" s="109">
        <v>43265236.680000007</v>
      </c>
      <c r="HO30" s="109">
        <v>7074211.0199999996</v>
      </c>
      <c r="HP30" s="109">
        <v>6643240.3599999994</v>
      </c>
      <c r="HQ30" s="109">
        <v>3948200.2169999997</v>
      </c>
      <c r="HR30" s="109">
        <v>5742061.2799999993</v>
      </c>
      <c r="HS30" s="109">
        <v>5151279.5699999994</v>
      </c>
      <c r="HT30" s="109">
        <v>85372271.590000004</v>
      </c>
      <c r="HU30" s="109">
        <v>50237085.990000002</v>
      </c>
      <c r="HV30" s="109">
        <v>2893766.3000000003</v>
      </c>
      <c r="HW30" s="109">
        <v>6773249.2999999989</v>
      </c>
      <c r="HX30" s="109">
        <v>6981556.8000000007</v>
      </c>
      <c r="HY30" s="109">
        <v>2562056.5999999996</v>
      </c>
      <c r="HZ30" s="109">
        <v>78442338.749999985</v>
      </c>
      <c r="IA30" s="109">
        <v>2899742.2000000011</v>
      </c>
      <c r="IB30" s="109">
        <v>4699413.8000000007</v>
      </c>
      <c r="IC30" s="109">
        <v>4953298.8000000017</v>
      </c>
      <c r="ID30" s="109">
        <v>5769991.7999999998</v>
      </c>
      <c r="IE30" s="109">
        <v>16464492.549999995</v>
      </c>
      <c r="IF30" s="109">
        <v>2718556.19</v>
      </c>
      <c r="IG30" s="109">
        <v>5676649.7500000009</v>
      </c>
      <c r="IH30" s="109">
        <v>3491506.9000000004</v>
      </c>
      <c r="II30" s="109">
        <v>3802889.9499999993</v>
      </c>
      <c r="IJ30" s="109">
        <v>79112832.719999999</v>
      </c>
      <c r="IK30" s="109">
        <v>25696859.639999997</v>
      </c>
      <c r="IL30" s="109">
        <v>8916899.5699999984</v>
      </c>
      <c r="IM30" s="109">
        <v>8375830.5200000005</v>
      </c>
      <c r="IN30" s="109">
        <v>22048414.540000003</v>
      </c>
      <c r="IO30" s="109">
        <v>5028363.959999999</v>
      </c>
      <c r="IP30" s="109">
        <v>4700233.58</v>
      </c>
      <c r="IQ30" s="109">
        <v>2810125.2199999997</v>
      </c>
      <c r="IR30" s="109">
        <v>3553155.0799999996</v>
      </c>
      <c r="IS30" s="109">
        <v>3226636.14</v>
      </c>
      <c r="IT30" s="109">
        <v>2788023.44</v>
      </c>
      <c r="IU30" s="109">
        <v>137391464.14000002</v>
      </c>
      <c r="IV30" s="109">
        <v>38433761.969999999</v>
      </c>
      <c r="IW30" s="109">
        <v>9456886.870000001</v>
      </c>
      <c r="IX30" s="109">
        <v>7966177.7400000002</v>
      </c>
      <c r="IY30" s="109">
        <v>3493496.9999999995</v>
      </c>
      <c r="IZ30" s="109">
        <v>5206838.12</v>
      </c>
      <c r="JA30" s="109">
        <v>3281835.64</v>
      </c>
      <c r="JB30" s="109">
        <v>1858479.73</v>
      </c>
      <c r="JC30" s="109">
        <v>4358481.53</v>
      </c>
      <c r="JD30" s="109">
        <v>8125489.9799999986</v>
      </c>
      <c r="JE30" s="109">
        <v>3730046.54</v>
      </c>
      <c r="JF30" s="109">
        <v>1854923.04</v>
      </c>
      <c r="JG30" s="109">
        <v>53484220.250000007</v>
      </c>
      <c r="JH30" s="109">
        <v>25267515.760000005</v>
      </c>
      <c r="JI30" s="109">
        <v>2095982.4000000001</v>
      </c>
      <c r="JJ30" s="109">
        <v>2643215.9</v>
      </c>
      <c r="JK30" s="109">
        <v>3167689.8</v>
      </c>
      <c r="JL30" s="109">
        <v>4349315.6600000011</v>
      </c>
      <c r="JM30" s="109">
        <v>30959502.640000001</v>
      </c>
      <c r="JN30" s="109">
        <v>7077258.6499999994</v>
      </c>
      <c r="JO30" s="109">
        <v>6352056.0999999996</v>
      </c>
      <c r="JP30" s="109">
        <v>15426764.029999999</v>
      </c>
      <c r="JQ30" s="109">
        <v>3699216.09</v>
      </c>
      <c r="JR30" s="109">
        <v>21268430.599999998</v>
      </c>
      <c r="JS30" s="109">
        <v>4643603.08</v>
      </c>
      <c r="JT30" s="109">
        <v>122644726.23999999</v>
      </c>
      <c r="JU30" s="109">
        <v>24722016.869999994</v>
      </c>
      <c r="JV30" s="109">
        <v>6057606.6839999985</v>
      </c>
      <c r="JW30" s="109">
        <v>3854946.3100000005</v>
      </c>
      <c r="JX30" s="109">
        <v>9342974.9199999999</v>
      </c>
      <c r="JY30" s="109">
        <v>5146941.59</v>
      </c>
      <c r="JZ30" s="109">
        <v>32315709.169999994</v>
      </c>
      <c r="KA30" s="109">
        <v>20705277.350000001</v>
      </c>
      <c r="KB30" s="109">
        <v>9313183.7499999981</v>
      </c>
      <c r="KC30" s="109">
        <v>5312215.78</v>
      </c>
      <c r="KD30" s="109">
        <v>5021387.09</v>
      </c>
      <c r="KE30" s="109">
        <v>9080465.6799999978</v>
      </c>
      <c r="KF30" s="109">
        <v>2862575.79</v>
      </c>
      <c r="KG30" s="109">
        <v>3276563.1500000004</v>
      </c>
      <c r="KH30" s="109">
        <v>5496231.4300000016</v>
      </c>
      <c r="KI30" s="109">
        <v>6879003.9400000004</v>
      </c>
      <c r="KJ30" s="109">
        <v>90047144.829999983</v>
      </c>
      <c r="KK30" s="109">
        <v>15281679.780000001</v>
      </c>
      <c r="KL30" s="109">
        <v>13507362.949999999</v>
      </c>
      <c r="KM30" s="109">
        <v>5808879.0599999996</v>
      </c>
      <c r="KN30" s="109">
        <v>17221950.32</v>
      </c>
      <c r="KO30" s="109">
        <v>5326904.29</v>
      </c>
      <c r="KP30" s="109">
        <v>34066978.650000006</v>
      </c>
      <c r="KQ30" s="109">
        <v>8973911.2200000025</v>
      </c>
      <c r="KR30" s="109">
        <v>6938552.0199999996</v>
      </c>
      <c r="KS30" s="109">
        <v>51412988.850000001</v>
      </c>
      <c r="KT30" s="109">
        <v>6289359.9800000004</v>
      </c>
      <c r="KU30" s="109">
        <v>6704170.1200000001</v>
      </c>
      <c r="KV30" s="109">
        <v>31680985.110000007</v>
      </c>
      <c r="KW30" s="109">
        <v>6527604.0300000003</v>
      </c>
      <c r="KX30" s="109">
        <v>8906992.5499999989</v>
      </c>
      <c r="KY30" s="109">
        <v>76627050.510000005</v>
      </c>
      <c r="KZ30" s="109">
        <v>7812177.1800000006</v>
      </c>
      <c r="LA30" s="109">
        <v>83941413.590000018</v>
      </c>
      <c r="LB30" s="109">
        <v>7402880.3499999996</v>
      </c>
      <c r="LC30" s="109">
        <v>3325268.66</v>
      </c>
      <c r="LD30" s="109">
        <v>16349653.34</v>
      </c>
      <c r="LE30" s="109">
        <v>14170252.609999999</v>
      </c>
      <c r="LF30" s="109">
        <v>4014110.1300000004</v>
      </c>
      <c r="LG30" s="109">
        <v>7439572.46</v>
      </c>
      <c r="LH30" s="109">
        <v>5143181.05</v>
      </c>
      <c r="LI30" s="109">
        <v>163285273.40999997</v>
      </c>
      <c r="LJ30" s="109">
        <v>31536286.600000009</v>
      </c>
      <c r="LK30" s="109">
        <v>55410570.460000008</v>
      </c>
      <c r="LL30" s="109">
        <v>49343148.490000002</v>
      </c>
      <c r="LM30" s="109">
        <v>8095310.8599999994</v>
      </c>
      <c r="LN30" s="109">
        <v>7377866.5499999998</v>
      </c>
      <c r="LO30" s="109">
        <v>3450424.9400000004</v>
      </c>
      <c r="LP30" s="109">
        <v>8474157.9399999995</v>
      </c>
      <c r="LQ30" s="109">
        <v>1088867.97</v>
      </c>
      <c r="LR30" s="109">
        <v>6201254.0200000005</v>
      </c>
      <c r="LS30" s="109">
        <v>4086746.6199999996</v>
      </c>
      <c r="LT30" s="109">
        <v>65392169.460000001</v>
      </c>
      <c r="LU30" s="109">
        <v>7376237.1799999997</v>
      </c>
      <c r="LV30" s="109">
        <v>4626755.57</v>
      </c>
      <c r="LW30" s="109">
        <v>51266542.68</v>
      </c>
      <c r="LX30" s="109">
        <v>49341313.249999978</v>
      </c>
      <c r="LY30" s="109">
        <v>160274419.84</v>
      </c>
      <c r="LZ30" s="109">
        <v>41334505.560000002</v>
      </c>
      <c r="MA30" s="109">
        <v>19314110.819999997</v>
      </c>
      <c r="MB30" s="109">
        <v>20526819.869999997</v>
      </c>
      <c r="MC30" s="109">
        <v>15053350.299999999</v>
      </c>
      <c r="MD30" s="109">
        <v>1146744.51</v>
      </c>
      <c r="ME30" s="109">
        <v>12056578.579999998</v>
      </c>
      <c r="MF30" s="109">
        <v>20660833.5</v>
      </c>
      <c r="MG30" s="109">
        <v>24511309.719999995</v>
      </c>
      <c r="MH30" s="109">
        <v>9397140.6500000022</v>
      </c>
      <c r="MI30" s="109">
        <v>186836790.10000002</v>
      </c>
      <c r="MJ30" s="109">
        <v>6917000.2000000002</v>
      </c>
      <c r="MK30" s="109">
        <v>3904231.75</v>
      </c>
      <c r="ML30" s="109">
        <v>4569420.4899999993</v>
      </c>
      <c r="MM30" s="109">
        <v>4419875.6800000006</v>
      </c>
      <c r="MN30" s="109">
        <v>4439514.0199999996</v>
      </c>
      <c r="MO30" s="109">
        <v>8768307.6900000013</v>
      </c>
      <c r="MP30" s="109">
        <v>6371376.1199999992</v>
      </c>
      <c r="MQ30" s="109">
        <v>12801371.4</v>
      </c>
      <c r="MR30" s="109">
        <v>6634061.2699999996</v>
      </c>
      <c r="MS30" s="109">
        <v>6713389.1700000009</v>
      </c>
      <c r="MT30" s="109">
        <v>6788504.620000001</v>
      </c>
      <c r="MU30" s="109">
        <v>125352812.38000001</v>
      </c>
      <c r="MV30" s="109">
        <v>6987675.46</v>
      </c>
      <c r="MW30" s="109">
        <v>8419552.3999999985</v>
      </c>
      <c r="MX30" s="109">
        <v>10073238.939999999</v>
      </c>
      <c r="MY30" s="109">
        <v>5405418.4999999991</v>
      </c>
      <c r="MZ30" s="109">
        <v>590304.68000000005</v>
      </c>
      <c r="NA30" s="109">
        <v>29253703.700000003</v>
      </c>
      <c r="NB30" s="109">
        <v>22260914.499999996</v>
      </c>
      <c r="NC30" s="109">
        <v>54159215.150000006</v>
      </c>
      <c r="ND30" s="109">
        <v>3266294.8200000003</v>
      </c>
      <c r="NE30" s="109">
        <v>4687383.17</v>
      </c>
      <c r="NF30" s="109">
        <v>165237599.96000001</v>
      </c>
      <c r="NG30" s="109">
        <v>42167040.120000005</v>
      </c>
      <c r="NH30" s="109">
        <v>4247167.0900000008</v>
      </c>
      <c r="NI30" s="109">
        <v>78365454.329999998</v>
      </c>
      <c r="NJ30" s="109">
        <v>3488886.1599999997</v>
      </c>
      <c r="NK30" s="109">
        <v>19129545.57</v>
      </c>
      <c r="NL30" s="109">
        <v>43899194.769999996</v>
      </c>
      <c r="NM30" s="109">
        <v>41202246.509999998</v>
      </c>
      <c r="NN30" s="109">
        <v>3163147.94</v>
      </c>
      <c r="NO30" s="109">
        <v>7703983.6500000004</v>
      </c>
      <c r="NP30" s="109">
        <v>10943238.519999998</v>
      </c>
      <c r="NQ30" s="109">
        <v>8677374.4499999993</v>
      </c>
      <c r="NR30" s="109">
        <v>62865149.419999994</v>
      </c>
      <c r="NS30" s="109">
        <v>5141084.51</v>
      </c>
      <c r="NT30" s="109">
        <v>4137909.7699999996</v>
      </c>
      <c r="NU30" s="109">
        <v>3415013.0000000005</v>
      </c>
      <c r="NV30" s="109">
        <v>2285896.0700000003</v>
      </c>
      <c r="NW30" s="109">
        <v>1653152.41</v>
      </c>
      <c r="NX30" s="109">
        <v>3516097.21</v>
      </c>
      <c r="NY30" s="109">
        <v>125981216.65000001</v>
      </c>
      <c r="NZ30" s="109">
        <v>38536184.640000001</v>
      </c>
      <c r="OA30" s="109">
        <v>3910811.33</v>
      </c>
      <c r="OB30" s="109">
        <v>3493503.3899999997</v>
      </c>
      <c r="OC30" s="109">
        <v>6007468.5</v>
      </c>
      <c r="OD30" s="109">
        <v>10055250.27</v>
      </c>
      <c r="OE30" s="109">
        <v>3595096.5800000005</v>
      </c>
      <c r="OF30" s="109">
        <v>131227062.42999998</v>
      </c>
      <c r="OG30" s="109">
        <v>56899758.729999989</v>
      </c>
      <c r="OH30" s="109">
        <v>17283501.030000001</v>
      </c>
      <c r="OI30" s="109">
        <v>19025668.349999998</v>
      </c>
      <c r="OJ30" s="109">
        <v>9772254.9100000001</v>
      </c>
      <c r="OK30" s="109">
        <v>5826084.0499999998</v>
      </c>
      <c r="OL30" s="109">
        <v>10900886.529999999</v>
      </c>
      <c r="OM30" s="109">
        <v>3736909.9499999997</v>
      </c>
      <c r="ON30" s="109">
        <v>601983.66</v>
      </c>
      <c r="OO30" s="109">
        <v>118599615.3</v>
      </c>
      <c r="OP30" s="109">
        <v>20078815.309999995</v>
      </c>
      <c r="OQ30" s="109">
        <v>49030965.120000005</v>
      </c>
      <c r="OR30" s="109">
        <v>9223040</v>
      </c>
      <c r="OS30" s="109">
        <v>10664747.720000001</v>
      </c>
      <c r="OT30" s="109">
        <v>8754375.6799999997</v>
      </c>
      <c r="OU30" s="109">
        <v>77039602.900000006</v>
      </c>
      <c r="OV30" s="109">
        <v>3969765.1399999997</v>
      </c>
      <c r="OW30" s="109">
        <v>7261515.7600000016</v>
      </c>
      <c r="OX30" s="109">
        <v>11260052.380000001</v>
      </c>
      <c r="OY30" s="109">
        <v>8330196.3099999996</v>
      </c>
      <c r="OZ30" s="109">
        <v>53251119.240000002</v>
      </c>
      <c r="PA30" s="109">
        <v>4915143.6400000006</v>
      </c>
      <c r="PB30" s="109">
        <v>5905676.3500000006</v>
      </c>
      <c r="PC30" s="109">
        <v>7173772.1300000018</v>
      </c>
      <c r="PD30" s="109">
        <v>65919189.209999993</v>
      </c>
      <c r="PE30" s="109">
        <v>4345065.24</v>
      </c>
      <c r="PF30" s="109">
        <v>10026034.689999999</v>
      </c>
      <c r="PG30" s="109">
        <v>3793961.9300000006</v>
      </c>
      <c r="PH30" s="109">
        <v>6311102.2500000009</v>
      </c>
      <c r="PI30" s="109">
        <v>18812557.120000001</v>
      </c>
      <c r="PJ30" s="109">
        <v>6041462.9900000002</v>
      </c>
      <c r="PK30" s="109">
        <v>3983152.58</v>
      </c>
      <c r="PL30" s="109">
        <v>7303944.0799999973</v>
      </c>
      <c r="PM30" s="109">
        <v>6833559.5099999998</v>
      </c>
      <c r="PN30" s="109">
        <v>9749701.7799999993</v>
      </c>
      <c r="PO30" s="109">
        <v>14499117.650000002</v>
      </c>
      <c r="PP30" s="109">
        <v>4913604.7999999989</v>
      </c>
      <c r="PQ30" s="109">
        <v>30754363.219999999</v>
      </c>
      <c r="PR30" s="109">
        <v>7689933.5600000005</v>
      </c>
      <c r="PS30" s="109">
        <v>6529055.1299999999</v>
      </c>
      <c r="PT30" s="109">
        <v>3741587.8</v>
      </c>
      <c r="PU30" s="109">
        <v>5911460.1000000006</v>
      </c>
      <c r="PV30" s="109">
        <v>314618802.33999997</v>
      </c>
      <c r="PW30" s="109">
        <v>2063839.97</v>
      </c>
      <c r="PX30" s="109">
        <v>5806069.6600000001</v>
      </c>
      <c r="PY30" s="109">
        <v>7459160.6799999997</v>
      </c>
      <c r="PZ30" s="109">
        <v>61464187.420000002</v>
      </c>
      <c r="QA30" s="109">
        <v>8221505.0100000007</v>
      </c>
      <c r="QB30" s="109">
        <v>19536641</v>
      </c>
      <c r="QC30" s="109">
        <v>5098998.62</v>
      </c>
      <c r="QD30" s="109">
        <v>10541269.869999999</v>
      </c>
      <c r="QE30" s="109">
        <v>3208347.34</v>
      </c>
      <c r="QF30" s="109">
        <v>10891949.020000001</v>
      </c>
      <c r="QG30" s="109">
        <v>4655462.5199999996</v>
      </c>
      <c r="QH30" s="109">
        <v>5672621.2000000002</v>
      </c>
      <c r="QI30" s="109">
        <v>9965369.4899999984</v>
      </c>
      <c r="QJ30" s="109">
        <v>5731579.2000000011</v>
      </c>
      <c r="QK30" s="109">
        <v>5874124.2400000002</v>
      </c>
      <c r="QL30" s="109">
        <v>3712738.560000001</v>
      </c>
      <c r="QM30" s="109">
        <v>5420389.4099999992</v>
      </c>
      <c r="QN30" s="109">
        <v>4882966.32</v>
      </c>
      <c r="QO30" s="109">
        <v>14330312.270000001</v>
      </c>
      <c r="QP30" s="109">
        <v>29252960.179999992</v>
      </c>
      <c r="QQ30" s="109">
        <v>2496919.8999999994</v>
      </c>
      <c r="QR30" s="109">
        <v>3561559.7199999993</v>
      </c>
      <c r="QS30" s="109">
        <v>3941463.36</v>
      </c>
      <c r="QT30" s="109">
        <v>8131432.8600000013</v>
      </c>
      <c r="QU30" s="109">
        <v>2477757.71</v>
      </c>
      <c r="QV30" s="109">
        <v>133326966.62999997</v>
      </c>
      <c r="QW30" s="109">
        <v>5999993.7199999997</v>
      </c>
      <c r="QX30" s="109">
        <v>15153404.790000001</v>
      </c>
      <c r="QY30" s="109">
        <v>5925822.2000000002</v>
      </c>
      <c r="QZ30" s="109">
        <v>9293917.379999999</v>
      </c>
      <c r="RA30" s="109">
        <v>23464691.880000003</v>
      </c>
      <c r="RB30" s="109">
        <v>4254938.03</v>
      </c>
      <c r="RC30" s="109">
        <v>19176081.610000003</v>
      </c>
      <c r="RD30" s="109">
        <v>10757283.459999999</v>
      </c>
      <c r="RE30" s="109">
        <v>5757043.6600000001</v>
      </c>
      <c r="RF30" s="109">
        <v>8367023.7700000005</v>
      </c>
      <c r="RG30" s="109">
        <v>6901860.8300000001</v>
      </c>
      <c r="RH30" s="109">
        <v>6563154.0599999987</v>
      </c>
      <c r="RI30" s="109">
        <v>226806374.40999997</v>
      </c>
      <c r="RJ30" s="109">
        <v>26562511.099999998</v>
      </c>
      <c r="RK30" s="109">
        <v>4783709.8199999994</v>
      </c>
      <c r="RL30" s="109">
        <v>9398901.9199999999</v>
      </c>
      <c r="RM30" s="109">
        <v>7143168.7699999977</v>
      </c>
      <c r="RN30" s="109">
        <v>11142608.049999999</v>
      </c>
      <c r="RO30" s="109">
        <v>26764075.630000003</v>
      </c>
      <c r="RP30" s="109">
        <v>9309625.3999999966</v>
      </c>
      <c r="RQ30" s="109">
        <v>11548827.630000001</v>
      </c>
      <c r="RR30" s="109">
        <v>29192883.629999999</v>
      </c>
      <c r="RS30" s="109">
        <v>30396984.640000004</v>
      </c>
      <c r="RT30" s="109">
        <v>3890945.1500000008</v>
      </c>
      <c r="RU30" s="109">
        <v>5075005.3099999996</v>
      </c>
      <c r="RV30" s="109">
        <v>5628872.3500000006</v>
      </c>
      <c r="RW30" s="109">
        <v>4688439.0699999994</v>
      </c>
      <c r="RX30" s="109">
        <v>7457582.3700000001</v>
      </c>
      <c r="RY30" s="109">
        <v>6181760.6000000006</v>
      </c>
      <c r="RZ30" s="109">
        <v>6967423.5100000007</v>
      </c>
      <c r="SA30" s="109">
        <v>5613895.6599999992</v>
      </c>
      <c r="SB30" s="109">
        <v>6965520.8500000006</v>
      </c>
      <c r="SC30" s="109">
        <v>62298269.089999996</v>
      </c>
      <c r="SD30" s="109">
        <v>6528351.46</v>
      </c>
      <c r="SE30" s="109">
        <v>3005277.21</v>
      </c>
      <c r="SF30" s="109">
        <v>5191005.2599999988</v>
      </c>
      <c r="SG30" s="109">
        <v>4864163.17</v>
      </c>
      <c r="SH30" s="109">
        <v>4182373.8200000003</v>
      </c>
      <c r="SI30" s="109">
        <v>4802228.47</v>
      </c>
      <c r="SJ30" s="109">
        <v>10196467.98</v>
      </c>
      <c r="SK30" s="109">
        <v>5000196.82</v>
      </c>
      <c r="SL30" s="109">
        <v>8397607.2699999996</v>
      </c>
      <c r="SM30" s="109">
        <v>19468899.120000001</v>
      </c>
      <c r="SN30" s="109">
        <v>6011585.5700000003</v>
      </c>
      <c r="SO30" s="109">
        <v>49510478.330000013</v>
      </c>
      <c r="SP30" s="109">
        <v>6851811.1000000006</v>
      </c>
      <c r="SQ30" s="109">
        <v>5729528.4600000009</v>
      </c>
      <c r="SR30" s="109">
        <v>18034147.530000001</v>
      </c>
      <c r="SS30" s="109">
        <v>6648474.79</v>
      </c>
      <c r="ST30" s="109">
        <v>7232612.1600000001</v>
      </c>
      <c r="SU30" s="109">
        <v>2899817.6299999994</v>
      </c>
      <c r="SV30" s="109">
        <v>2964854.1100000003</v>
      </c>
      <c r="SW30" s="109">
        <v>81476284.139999986</v>
      </c>
      <c r="SX30" s="109">
        <v>6723540.6799999997</v>
      </c>
      <c r="SY30" s="109">
        <v>10510950.25</v>
      </c>
      <c r="SZ30" s="109">
        <v>7482716.1000000006</v>
      </c>
      <c r="TA30" s="109">
        <v>4026641.32</v>
      </c>
      <c r="TB30" s="109">
        <v>4753067.9000000004</v>
      </c>
      <c r="TC30" s="109">
        <v>4206427.67</v>
      </c>
      <c r="TD30" s="109">
        <v>18212444.16</v>
      </c>
      <c r="TE30" s="109">
        <v>4714379.5999999996</v>
      </c>
      <c r="TF30" s="109">
        <v>4634477.8000000007</v>
      </c>
      <c r="TG30" s="109">
        <v>7258174.0099999998</v>
      </c>
      <c r="TH30" s="109">
        <v>9576598.6600000001</v>
      </c>
      <c r="TI30" s="109">
        <v>5911126.1599999992</v>
      </c>
      <c r="TJ30" s="109">
        <v>6392809.8499999996</v>
      </c>
      <c r="TK30" s="109">
        <v>133895100.99999999</v>
      </c>
      <c r="TL30" s="109">
        <v>5859321.9500000002</v>
      </c>
      <c r="TM30" s="109">
        <v>3935218.1799999997</v>
      </c>
      <c r="TN30" s="109">
        <v>7137514.1699999999</v>
      </c>
      <c r="TO30" s="109">
        <v>11387314.770000001</v>
      </c>
      <c r="TP30" s="109">
        <v>7608335.0700000003</v>
      </c>
      <c r="TQ30" s="109">
        <v>4028583.6500000004</v>
      </c>
      <c r="TR30" s="109">
        <v>40455272.600000009</v>
      </c>
      <c r="TS30" s="109">
        <v>5579655.1100000003</v>
      </c>
      <c r="TT30" s="109">
        <v>12431635.109999999</v>
      </c>
      <c r="TU30" s="109">
        <v>11085133.810000001</v>
      </c>
      <c r="TV30" s="109">
        <v>6713650.370000001</v>
      </c>
      <c r="TW30" s="109">
        <v>4750718.4999999991</v>
      </c>
      <c r="TX30" s="109">
        <v>7185718.5100000016</v>
      </c>
      <c r="TY30" s="109">
        <v>6199567.419999999</v>
      </c>
      <c r="TZ30" s="109">
        <v>8423779.3300000001</v>
      </c>
      <c r="UA30" s="109">
        <v>45449755.509999998</v>
      </c>
      <c r="UB30" s="109">
        <v>8023697.6400000006</v>
      </c>
      <c r="UC30" s="109">
        <v>76582650.420000017</v>
      </c>
      <c r="UD30" s="109">
        <v>17248073.100000001</v>
      </c>
      <c r="UE30" s="109">
        <v>3659059.22</v>
      </c>
      <c r="UF30" s="109">
        <v>14537455.199999999</v>
      </c>
      <c r="UG30" s="109">
        <v>61337709.899999991</v>
      </c>
      <c r="UH30" s="109">
        <v>2605551.7000000002</v>
      </c>
      <c r="UI30" s="109">
        <v>6839409.7399999993</v>
      </c>
      <c r="UJ30" s="109">
        <v>3660478.8000000003</v>
      </c>
      <c r="UK30" s="109">
        <v>7389072.3599999994</v>
      </c>
      <c r="UL30" s="109">
        <v>52312304.849999994</v>
      </c>
      <c r="UM30" s="109">
        <v>11068620.449999999</v>
      </c>
      <c r="UN30" s="109">
        <v>10344486.550000001</v>
      </c>
      <c r="UO30" s="109">
        <v>12812674.920000002</v>
      </c>
      <c r="UP30" s="109">
        <v>7943575.8400000008</v>
      </c>
      <c r="UQ30" s="109">
        <v>8221545.4800000014</v>
      </c>
      <c r="UR30" s="109">
        <v>203580719.34</v>
      </c>
      <c r="US30" s="109">
        <v>8832194.7300000004</v>
      </c>
      <c r="UT30" s="109">
        <v>4861626.1499999994</v>
      </c>
      <c r="UU30" s="109">
        <v>53125894.129999995</v>
      </c>
      <c r="UV30" s="109">
        <v>5099417.51</v>
      </c>
      <c r="UW30" s="109">
        <v>8815230.0399999991</v>
      </c>
      <c r="UX30" s="109">
        <v>30724677.460000001</v>
      </c>
      <c r="UY30" s="109">
        <v>5924558.5</v>
      </c>
      <c r="UZ30" s="109">
        <v>4042119.61</v>
      </c>
      <c r="VA30" s="109">
        <v>7526063.54</v>
      </c>
      <c r="VB30" s="109">
        <v>9294145.8600000013</v>
      </c>
      <c r="VC30" s="109">
        <v>25883624.690000005</v>
      </c>
      <c r="VD30" s="109">
        <v>7760173.7000000002</v>
      </c>
      <c r="VE30" s="109">
        <v>20518425</v>
      </c>
      <c r="VF30" s="109">
        <v>5445596.5600000005</v>
      </c>
      <c r="VG30" s="109">
        <v>3671673.84</v>
      </c>
      <c r="VH30" s="109">
        <v>4706906.5699999984</v>
      </c>
      <c r="VI30" s="109">
        <v>3170599.83</v>
      </c>
      <c r="VJ30" s="109">
        <v>31214511.669999994</v>
      </c>
      <c r="VK30" s="109">
        <v>8306600.9999999972</v>
      </c>
      <c r="VL30" s="109">
        <v>5856049.959999999</v>
      </c>
      <c r="VM30" s="109">
        <v>2784095.96</v>
      </c>
      <c r="VN30" s="109">
        <v>109306448.04000001</v>
      </c>
      <c r="VO30" s="109">
        <v>6582149.9900000002</v>
      </c>
      <c r="VP30" s="109">
        <v>5026334.0999999996</v>
      </c>
      <c r="VQ30" s="109">
        <v>11338245.360000001</v>
      </c>
      <c r="VR30" s="109">
        <v>11099728.41</v>
      </c>
      <c r="VS30" s="109">
        <v>10939405.959999999</v>
      </c>
      <c r="VT30" s="109">
        <v>8407668.2800000012</v>
      </c>
      <c r="VU30" s="109">
        <v>4965905.870000001</v>
      </c>
      <c r="VV30" s="109">
        <v>5810903.71</v>
      </c>
      <c r="VW30" s="109">
        <v>29124538.619999997</v>
      </c>
      <c r="VX30" s="109">
        <v>5978807.7800000003</v>
      </c>
      <c r="VY30" s="109">
        <v>14626296.279999997</v>
      </c>
      <c r="VZ30" s="109">
        <v>9649335.3000000007</v>
      </c>
      <c r="WA30" s="109">
        <v>6450513.3999999994</v>
      </c>
      <c r="WB30" s="109">
        <v>5897011.7100000009</v>
      </c>
      <c r="WC30" s="109">
        <v>222014599.10000005</v>
      </c>
      <c r="WD30" s="109">
        <v>18380318.699999996</v>
      </c>
      <c r="WE30" s="109">
        <v>6219496.4299999988</v>
      </c>
      <c r="WF30" s="109">
        <v>5022673.5999999996</v>
      </c>
      <c r="WG30" s="109">
        <v>5074816.6999999993</v>
      </c>
      <c r="WH30" s="109">
        <v>9922098.2299999986</v>
      </c>
      <c r="WI30" s="109">
        <v>28392006.210000001</v>
      </c>
      <c r="WJ30" s="109">
        <v>11129007.159999998</v>
      </c>
      <c r="WK30" s="109">
        <v>10336931.939999999</v>
      </c>
      <c r="WL30" s="109">
        <v>10672916.49</v>
      </c>
      <c r="WM30" s="109">
        <v>5581400.120000001</v>
      </c>
      <c r="WN30" s="109">
        <v>33238600.729999993</v>
      </c>
      <c r="WO30" s="109">
        <v>9296912.3900000006</v>
      </c>
      <c r="WP30" s="109">
        <v>23680556.98</v>
      </c>
      <c r="WQ30" s="109">
        <v>32389202.250000004</v>
      </c>
      <c r="WR30" s="109">
        <v>11582647.420000002</v>
      </c>
      <c r="WS30" s="109">
        <v>9239317.040000001</v>
      </c>
      <c r="WT30" s="109">
        <v>6106753.9099999983</v>
      </c>
      <c r="WU30" s="109">
        <v>5743017.5700000012</v>
      </c>
      <c r="WV30" s="109">
        <v>19207270.029999997</v>
      </c>
      <c r="WW30" s="109">
        <v>66264778.250000007</v>
      </c>
      <c r="WX30" s="109">
        <v>5324021.0099999988</v>
      </c>
      <c r="WY30" s="109">
        <v>1669945.6399999997</v>
      </c>
      <c r="WZ30" s="109">
        <v>4120484.59</v>
      </c>
      <c r="XA30" s="109">
        <v>9349494.7999999989</v>
      </c>
      <c r="XB30" s="109">
        <v>3835449.4599999995</v>
      </c>
      <c r="XC30" s="109">
        <v>5042197.8</v>
      </c>
      <c r="XD30" s="109">
        <v>10551011.23</v>
      </c>
      <c r="XE30" s="109">
        <v>54239526.339999996</v>
      </c>
      <c r="XF30" s="109">
        <v>6051603.4299999988</v>
      </c>
      <c r="XG30" s="109">
        <v>5323636.41</v>
      </c>
      <c r="XH30" s="109">
        <v>6643426.330000001</v>
      </c>
      <c r="XI30" s="109">
        <v>4539323.1800000006</v>
      </c>
      <c r="XJ30" s="109">
        <v>156030189.38</v>
      </c>
      <c r="XK30" s="109">
        <v>17161116.280000001</v>
      </c>
      <c r="XL30" s="109">
        <v>9627039.120000001</v>
      </c>
      <c r="XM30" s="109">
        <v>45271999.680000015</v>
      </c>
      <c r="XN30" s="109">
        <v>9493979.1000000015</v>
      </c>
      <c r="XO30" s="109">
        <v>14473901.550000001</v>
      </c>
      <c r="XP30" s="109">
        <v>23819201.359999999</v>
      </c>
      <c r="XQ30" s="109">
        <v>8672924.4000000004</v>
      </c>
      <c r="XR30" s="109">
        <v>5911174.3400000017</v>
      </c>
      <c r="XS30" s="109">
        <v>23933037.569999997</v>
      </c>
      <c r="XT30" s="109">
        <v>20325900.52</v>
      </c>
      <c r="XU30" s="109">
        <v>6430867.0800000001</v>
      </c>
      <c r="XV30" s="109">
        <v>7450165.879999999</v>
      </c>
      <c r="XW30" s="109">
        <v>9831815.2500000019</v>
      </c>
      <c r="XX30" s="109">
        <v>5560970.2699999996</v>
      </c>
      <c r="XY30" s="109">
        <v>6408530.8300000001</v>
      </c>
      <c r="XZ30" s="109">
        <v>2985494.0900000008</v>
      </c>
      <c r="YA30" s="109">
        <v>6946630.459999999</v>
      </c>
      <c r="YB30" s="109">
        <v>4023678.6199999996</v>
      </c>
      <c r="YC30" s="109">
        <v>4557798.96</v>
      </c>
      <c r="YD30" s="109">
        <v>5357244.120000001</v>
      </c>
      <c r="YE30" s="109">
        <v>5399812.4800000004</v>
      </c>
      <c r="YF30" s="109">
        <v>5855293.4699999997</v>
      </c>
      <c r="YG30" s="109">
        <v>88103789.010000005</v>
      </c>
      <c r="YH30" s="109">
        <v>5791156.9700000007</v>
      </c>
      <c r="YI30" s="109">
        <v>13623029.57</v>
      </c>
      <c r="YJ30" s="109">
        <v>7929300.3500000006</v>
      </c>
      <c r="YK30" s="109">
        <v>23734885.970000003</v>
      </c>
      <c r="YL30" s="109">
        <v>10070668.85</v>
      </c>
      <c r="YM30" s="109">
        <v>19274668.859999996</v>
      </c>
      <c r="YN30" s="109">
        <v>6253150.4000000004</v>
      </c>
      <c r="YO30" s="109">
        <v>33017095.559999999</v>
      </c>
      <c r="YP30" s="109">
        <v>24632804.039999995</v>
      </c>
      <c r="YQ30" s="109">
        <v>14184082.790000001</v>
      </c>
      <c r="YR30" s="109">
        <v>7417804.1500000004</v>
      </c>
      <c r="YS30" s="109">
        <v>5473453.6599999992</v>
      </c>
      <c r="YT30" s="109">
        <v>7391646.2899999991</v>
      </c>
      <c r="YU30" s="109">
        <v>7694858.6600000001</v>
      </c>
      <c r="YV30" s="109">
        <v>36452065.590000004</v>
      </c>
      <c r="YW30" s="109">
        <v>8906249.8300000019</v>
      </c>
      <c r="YX30" s="109">
        <v>71656055.469999999</v>
      </c>
      <c r="YY30" s="109">
        <v>13041793.890000001</v>
      </c>
      <c r="YZ30" s="109">
        <v>5730777.3400000017</v>
      </c>
      <c r="ZA30" s="109">
        <v>5370219.0700000003</v>
      </c>
      <c r="ZB30" s="109">
        <v>9075226.4900000002</v>
      </c>
      <c r="ZC30" s="109">
        <v>5377783.1399999987</v>
      </c>
      <c r="ZD30" s="109">
        <v>3889713.7699999996</v>
      </c>
      <c r="ZE30" s="109">
        <v>94079342.719999999</v>
      </c>
      <c r="ZF30" s="109">
        <v>3525674.11</v>
      </c>
      <c r="ZG30" s="109">
        <v>4880779.74</v>
      </c>
      <c r="ZH30" s="109">
        <v>6421501.5999999996</v>
      </c>
      <c r="ZI30" s="109">
        <v>3917115.27</v>
      </c>
      <c r="ZJ30" s="109">
        <v>6608933.1600000011</v>
      </c>
      <c r="ZK30" s="109">
        <v>8326536.3200000022</v>
      </c>
      <c r="ZL30" s="109">
        <v>4460345.16</v>
      </c>
      <c r="ZM30" s="109">
        <v>16474423.32</v>
      </c>
      <c r="ZN30" s="109">
        <v>130594466.67999999</v>
      </c>
      <c r="ZO30" s="109">
        <v>5201483.1100000003</v>
      </c>
      <c r="ZP30" s="109">
        <v>13954505.800000001</v>
      </c>
      <c r="ZQ30" s="109">
        <v>49492247.480000004</v>
      </c>
      <c r="ZR30" s="109">
        <v>16603449.65</v>
      </c>
      <c r="ZS30" s="109">
        <v>5143882.3500000015</v>
      </c>
      <c r="ZT30" s="109">
        <v>6195008.2500000009</v>
      </c>
      <c r="ZU30" s="109">
        <v>25106286.599999998</v>
      </c>
      <c r="ZV30" s="109">
        <v>19749236.350000001</v>
      </c>
      <c r="ZW30" s="109">
        <v>24178320.500000004</v>
      </c>
      <c r="ZX30" s="109">
        <v>2364192.2999999998</v>
      </c>
      <c r="ZY30" s="109">
        <v>5667484.5899999999</v>
      </c>
      <c r="ZZ30" s="109">
        <v>4790655</v>
      </c>
      <c r="AAA30" s="109">
        <v>10482366.02</v>
      </c>
      <c r="AAB30" s="109">
        <v>7866813.1599999992</v>
      </c>
      <c r="AAC30" s="109">
        <v>6009461.9499999993</v>
      </c>
      <c r="AAD30" s="109">
        <v>7484793.9400000004</v>
      </c>
      <c r="AAE30" s="109">
        <v>5941628.8500000006</v>
      </c>
      <c r="AAF30" s="109">
        <v>8176938.6399999987</v>
      </c>
      <c r="AAG30" s="109">
        <v>8877396.9000000004</v>
      </c>
      <c r="AAH30" s="109">
        <v>5559913.9299999997</v>
      </c>
      <c r="AAI30" s="109">
        <v>4531764.71</v>
      </c>
      <c r="AAJ30" s="109">
        <v>56531424.349999994</v>
      </c>
      <c r="AAK30" s="109">
        <v>5439181.1999999993</v>
      </c>
      <c r="AAL30" s="109">
        <v>4085879.19</v>
      </c>
      <c r="AAM30" s="109">
        <v>3834780.9</v>
      </c>
      <c r="AAN30" s="109">
        <v>5023320.16</v>
      </c>
      <c r="AAO30" s="109">
        <v>7937739.0700000003</v>
      </c>
      <c r="AAP30" s="109">
        <v>4341119.9400000004</v>
      </c>
      <c r="AAQ30" s="109">
        <v>265620586.34</v>
      </c>
      <c r="AAR30" s="109">
        <v>9986479.7899999991</v>
      </c>
      <c r="AAS30" s="109">
        <v>5602542.5200000005</v>
      </c>
      <c r="AAT30" s="109">
        <v>18746079.400000002</v>
      </c>
      <c r="AAU30" s="109">
        <v>10103856.289999999</v>
      </c>
      <c r="AAV30" s="109">
        <v>6365123.8099999996</v>
      </c>
      <c r="AAW30" s="109">
        <v>7309377.75</v>
      </c>
      <c r="AAX30" s="109">
        <v>19329140.559999999</v>
      </c>
      <c r="AAY30" s="109">
        <v>29027783.029999997</v>
      </c>
      <c r="AAZ30" s="109">
        <v>4505707.6199999992</v>
      </c>
      <c r="ABA30" s="109">
        <v>11908855.759999998</v>
      </c>
      <c r="ABB30" s="109">
        <v>50644001.259999998</v>
      </c>
      <c r="ABC30" s="109">
        <v>36139341.619999997</v>
      </c>
      <c r="ABD30" s="109">
        <v>6768863.6499999994</v>
      </c>
      <c r="ABE30" s="109">
        <v>12869041.110000001</v>
      </c>
      <c r="ABF30" s="109">
        <v>7703912.4999999991</v>
      </c>
      <c r="ABG30" s="109">
        <v>3399576.98</v>
      </c>
      <c r="ABH30" s="109">
        <v>5232765.26</v>
      </c>
      <c r="ABI30" s="109">
        <v>7057608.0499999998</v>
      </c>
      <c r="ABJ30" s="109">
        <v>62886778.039999999</v>
      </c>
      <c r="ABK30" s="109">
        <v>57417652.920000009</v>
      </c>
      <c r="ABL30" s="109">
        <v>7771057.7599999998</v>
      </c>
      <c r="ABM30" s="109">
        <v>7741279.5099999998</v>
      </c>
      <c r="ABN30" s="109">
        <v>5162030.79</v>
      </c>
      <c r="ABO30" s="109">
        <v>7495172.1100000013</v>
      </c>
      <c r="ABP30" s="109">
        <v>6349472.790000001</v>
      </c>
      <c r="ABQ30" s="109">
        <v>83068462.129999995</v>
      </c>
      <c r="ABR30" s="109">
        <v>5783204.04</v>
      </c>
      <c r="ABS30" s="109">
        <v>6345291.7600000007</v>
      </c>
      <c r="ABT30" s="109">
        <v>13106654.459999999</v>
      </c>
      <c r="ABU30" s="109">
        <v>7798042.3200000012</v>
      </c>
      <c r="ABV30" s="109">
        <v>6940151.7600000007</v>
      </c>
      <c r="ABW30" s="109">
        <v>5854962.7700000005</v>
      </c>
      <c r="ABX30" s="109">
        <v>8977920.6099999994</v>
      </c>
      <c r="ABY30" s="109">
        <v>3576074.3000000003</v>
      </c>
      <c r="ABZ30" s="109">
        <v>40764079.719999999</v>
      </c>
      <c r="ACA30" s="109">
        <v>4216070.8899999997</v>
      </c>
      <c r="ACB30" s="109">
        <v>9848300.6499999985</v>
      </c>
      <c r="ACC30" s="109">
        <v>3484141.8300000005</v>
      </c>
      <c r="ACD30" s="109">
        <v>4456227.1900000004</v>
      </c>
      <c r="ACE30" s="109">
        <v>14000085.529999999</v>
      </c>
      <c r="ACF30" s="109">
        <v>599442.66999999993</v>
      </c>
      <c r="ACG30" s="109">
        <v>6243196.4999999991</v>
      </c>
      <c r="ACH30" s="109">
        <v>5610824.8799999999</v>
      </c>
      <c r="ACI30" s="109">
        <v>2960712.5000000005</v>
      </c>
      <c r="ACJ30" s="109">
        <v>3697694.23</v>
      </c>
      <c r="ACK30" s="109">
        <v>213674361.56999993</v>
      </c>
      <c r="ACL30" s="109">
        <v>3374788.2300000004</v>
      </c>
      <c r="ACM30" s="109">
        <v>5984435.5700000003</v>
      </c>
      <c r="ACN30" s="109">
        <v>12049613.570000004</v>
      </c>
      <c r="ACO30" s="109">
        <v>6003306.6400000006</v>
      </c>
      <c r="ACP30" s="109">
        <v>6148630.3399999999</v>
      </c>
      <c r="ACQ30" s="109">
        <v>7624032.9799999995</v>
      </c>
      <c r="ACR30" s="109">
        <v>41709407.640000015</v>
      </c>
      <c r="ACS30" s="109">
        <v>64235344.259999998</v>
      </c>
      <c r="ACT30" s="109">
        <v>5759517.5199999996</v>
      </c>
      <c r="ACU30" s="109">
        <v>3956037.0900000003</v>
      </c>
      <c r="ACV30" s="109">
        <v>8108166.4800000004</v>
      </c>
      <c r="ACW30" s="109">
        <v>16586748.380000001</v>
      </c>
      <c r="ACX30" s="109">
        <v>74621062.450000003</v>
      </c>
      <c r="ACY30" s="109">
        <v>9210553.7699999996</v>
      </c>
      <c r="ACZ30" s="109">
        <v>7441086.0599999996</v>
      </c>
      <c r="ADA30" s="109">
        <v>5000560.0899999989</v>
      </c>
      <c r="ADB30" s="109">
        <v>4165031.8000000007</v>
      </c>
      <c r="ADC30" s="109">
        <v>5342501.5200000005</v>
      </c>
      <c r="ADD30" s="109">
        <v>6892163.8399999989</v>
      </c>
      <c r="ADE30" s="109">
        <v>7822659.5299999993</v>
      </c>
      <c r="ADF30" s="109">
        <v>3542918.79</v>
      </c>
      <c r="ADG30" s="109">
        <v>6137397.4999999991</v>
      </c>
      <c r="ADH30" s="109">
        <v>55951613.899999999</v>
      </c>
      <c r="ADI30" s="109">
        <v>30365029.600000001</v>
      </c>
      <c r="ADJ30" s="109">
        <v>13152534.519999998</v>
      </c>
      <c r="ADK30" s="109">
        <v>5009456.32</v>
      </c>
      <c r="ADL30" s="109">
        <v>1075999.1000000001</v>
      </c>
      <c r="ADM30" s="109">
        <v>1974058.33</v>
      </c>
      <c r="ADN30" s="109">
        <v>6835675.71</v>
      </c>
      <c r="ADO30" s="109">
        <v>1320783.32</v>
      </c>
      <c r="ADP30" s="109">
        <v>4315906.8</v>
      </c>
      <c r="ADQ30" s="109">
        <v>142445750.89000005</v>
      </c>
      <c r="ADR30" s="109">
        <v>26204603.490000002</v>
      </c>
      <c r="ADS30" s="109">
        <v>16563798.840000002</v>
      </c>
      <c r="ADT30" s="109">
        <v>9899658.0200000014</v>
      </c>
      <c r="ADU30" s="109">
        <v>31385087.98</v>
      </c>
      <c r="ADV30" s="109">
        <v>2826493.66</v>
      </c>
      <c r="ADW30" s="109">
        <v>2384267.5499999998</v>
      </c>
      <c r="ADX30" s="109">
        <v>5559723.25</v>
      </c>
      <c r="ADY30" s="109">
        <v>3354673.7000000007</v>
      </c>
      <c r="ADZ30" s="109">
        <v>2873717.0900000003</v>
      </c>
      <c r="AEA30" s="109">
        <v>215874062.50000003</v>
      </c>
      <c r="AEB30" s="109">
        <v>21920952.539999999</v>
      </c>
      <c r="AEC30" s="109">
        <v>25019164.010000002</v>
      </c>
      <c r="AED30" s="109">
        <v>5615748.8600000003</v>
      </c>
      <c r="AEE30" s="109">
        <v>5197350.8400000008</v>
      </c>
      <c r="AEF30" s="109">
        <v>6691503.6999999993</v>
      </c>
      <c r="AEG30" s="109">
        <v>8167025.5000000009</v>
      </c>
      <c r="AEH30" s="109">
        <v>9463861.0800000019</v>
      </c>
      <c r="AEI30" s="109">
        <v>8061190.6100000003</v>
      </c>
      <c r="AEJ30" s="109">
        <v>5359988.55</v>
      </c>
      <c r="AEK30" s="109">
        <v>3415828.6600000006</v>
      </c>
      <c r="AEL30" s="109">
        <v>10127158.209999997</v>
      </c>
      <c r="AEM30" s="109">
        <v>4192688.9699999993</v>
      </c>
      <c r="AEN30" s="109">
        <v>5424328.9199999999</v>
      </c>
      <c r="AEO30" s="109">
        <v>8861732.1600000001</v>
      </c>
      <c r="AEP30" s="109">
        <v>8952244.4700000007</v>
      </c>
      <c r="AEQ30" s="109">
        <v>5311288.8199999994</v>
      </c>
      <c r="AER30" s="109">
        <v>17980296.27</v>
      </c>
      <c r="AES30" s="109">
        <v>4092807.84</v>
      </c>
      <c r="AET30" s="109">
        <v>21402616.540000003</v>
      </c>
      <c r="AEU30" s="109">
        <v>116720721.56999998</v>
      </c>
      <c r="AEV30" s="109">
        <v>9484068.9100000001</v>
      </c>
      <c r="AEW30" s="109">
        <v>18978583.66</v>
      </c>
      <c r="AEX30" s="109">
        <v>5674110.8099999996</v>
      </c>
      <c r="AEY30" s="109">
        <v>5944977.9099999983</v>
      </c>
      <c r="AEZ30" s="109">
        <v>16423027.699999999</v>
      </c>
      <c r="AFA30" s="109">
        <v>5751630.790000001</v>
      </c>
      <c r="AFB30" s="109">
        <v>5581218.8399999999</v>
      </c>
      <c r="AFC30" s="109">
        <v>4614888.97</v>
      </c>
      <c r="AFD30" s="109">
        <v>6830702.0300000003</v>
      </c>
      <c r="AFE30" s="109">
        <v>109731537.65000002</v>
      </c>
      <c r="AFF30" s="109">
        <v>57270742.009999998</v>
      </c>
      <c r="AFG30" s="109">
        <v>15916582.32</v>
      </c>
      <c r="AFH30" s="109">
        <v>10114555.34</v>
      </c>
      <c r="AFI30" s="109">
        <v>12759607.000000002</v>
      </c>
      <c r="AFJ30" s="109">
        <v>8445383.8300000001</v>
      </c>
      <c r="AFK30" s="109">
        <v>5492079.4799999986</v>
      </c>
      <c r="AFL30" s="109">
        <v>6023650.5</v>
      </c>
      <c r="AFM30" s="109">
        <v>6177166.7700000005</v>
      </c>
      <c r="AFN30" s="109">
        <v>5898222.2800000003</v>
      </c>
      <c r="AFO30" s="109">
        <v>6734151.5499999989</v>
      </c>
      <c r="AFP30" s="109">
        <v>7356354.6100000013</v>
      </c>
      <c r="AFQ30" s="109">
        <v>13889004.649999997</v>
      </c>
      <c r="AFR30" s="109">
        <v>95476820.150000006</v>
      </c>
      <c r="AFS30" s="109">
        <v>8399550.2200000007</v>
      </c>
      <c r="AFT30" s="109">
        <v>4544635.22</v>
      </c>
      <c r="AFU30" s="109">
        <v>6207540.9100000001</v>
      </c>
      <c r="AFV30" s="109">
        <v>6641150.3600000003</v>
      </c>
      <c r="AFW30" s="109">
        <v>5432675.6799999997</v>
      </c>
      <c r="AFX30" s="109">
        <v>4061273.46</v>
      </c>
      <c r="AFY30" s="109">
        <v>12106963.76</v>
      </c>
      <c r="AFZ30" s="109">
        <v>10879247.470000001</v>
      </c>
      <c r="AGA30" s="109">
        <v>6024980.5000000009</v>
      </c>
      <c r="AGB30" s="109">
        <v>16479648.370000005</v>
      </c>
      <c r="AGC30" s="109">
        <v>6518673.6500000004</v>
      </c>
      <c r="AGD30" s="109">
        <v>74209419.770000026</v>
      </c>
      <c r="AGE30" s="109">
        <v>8643870.8499999996</v>
      </c>
      <c r="AGF30" s="109">
        <v>6067703.2499999991</v>
      </c>
      <c r="AGG30" s="109">
        <v>4497043.2399999993</v>
      </c>
      <c r="AGH30" s="109">
        <v>15469748.5</v>
      </c>
      <c r="AGI30" s="109">
        <v>6995288.4000000004</v>
      </c>
      <c r="AGJ30" s="109">
        <v>3363557.4299999997</v>
      </c>
      <c r="AGK30" s="109">
        <v>3821634.76</v>
      </c>
      <c r="AGL30" s="109">
        <v>2855577.5800000005</v>
      </c>
      <c r="AGM30" s="109">
        <v>4884507.6900000004</v>
      </c>
      <c r="AGN30" s="109">
        <v>8885420.2599999998</v>
      </c>
      <c r="AGO30" s="109">
        <v>201580009.48000002</v>
      </c>
      <c r="AGP30" s="109">
        <v>33384618.299999993</v>
      </c>
      <c r="AGQ30" s="109">
        <v>7967762.6499999994</v>
      </c>
      <c r="AGR30" s="109">
        <v>6811982.2899999991</v>
      </c>
      <c r="AGS30" s="109">
        <v>16182099.260000002</v>
      </c>
      <c r="AGT30" s="109">
        <v>9692448.7500000019</v>
      </c>
      <c r="AGU30" s="109">
        <v>8659864.4600000009</v>
      </c>
      <c r="AGV30" s="109">
        <v>7117978.9300000016</v>
      </c>
      <c r="AGW30" s="109">
        <v>210971634.45999998</v>
      </c>
      <c r="AGX30" s="109">
        <v>86510461.189999983</v>
      </c>
      <c r="AGY30" s="109">
        <v>5541908.7599999988</v>
      </c>
      <c r="AGZ30" s="109">
        <v>15299078.409999998</v>
      </c>
      <c r="AHA30" s="109">
        <v>26295665.639999997</v>
      </c>
      <c r="AHB30" s="109">
        <v>12833974.090000002</v>
      </c>
      <c r="AHC30" s="109">
        <v>11630430.310000001</v>
      </c>
      <c r="AHD30" s="109">
        <v>9373456.2100000009</v>
      </c>
      <c r="AHE30" s="109">
        <v>4228479.6499999994</v>
      </c>
      <c r="AHF30" s="109">
        <v>9961519.0800000019</v>
      </c>
      <c r="AHG30" s="109">
        <v>22036456.989999998</v>
      </c>
      <c r="AHH30" s="109">
        <v>7581183.4500000002</v>
      </c>
      <c r="AHI30" s="109">
        <v>6658793.0300000003</v>
      </c>
      <c r="AHJ30" s="109">
        <v>11317436.869999997</v>
      </c>
      <c r="AHK30" s="109">
        <v>7860499.7899999991</v>
      </c>
      <c r="AHL30" s="109">
        <v>39050344.390000001</v>
      </c>
      <c r="AHM30" s="109">
        <v>8320540.9300000006</v>
      </c>
      <c r="AHN30" s="109">
        <v>52661093.870000005</v>
      </c>
      <c r="AHO30" s="109">
        <v>4406382.12</v>
      </c>
      <c r="AHP30" s="109">
        <v>4838807.4799999995</v>
      </c>
      <c r="AHQ30" s="109">
        <v>9091949.1699999981</v>
      </c>
      <c r="AHR30" s="109">
        <v>9966666.379999999</v>
      </c>
      <c r="AHS30" s="109">
        <v>4947678.3500000006</v>
      </c>
      <c r="AHT30" s="109">
        <v>6148061.5999999996</v>
      </c>
      <c r="AHU30" s="109">
        <v>0</v>
      </c>
      <c r="AHV30" s="109">
        <v>0</v>
      </c>
      <c r="AHW30" s="109">
        <f t="shared" si="16"/>
        <v>18139490694.390987</v>
      </c>
    </row>
    <row r="31" spans="1:913" x14ac:dyDescent="0.6">
      <c r="A31" s="291">
        <v>29</v>
      </c>
      <c r="B31" s="288" t="s">
        <v>9875</v>
      </c>
      <c r="C31" s="268" t="s">
        <v>9876</v>
      </c>
      <c r="D31" s="109">
        <v>2860457.04</v>
      </c>
      <c r="E31" s="109">
        <v>35785.579999999994</v>
      </c>
      <c r="F31" s="109">
        <v>125828.01000000001</v>
      </c>
      <c r="G31" s="109">
        <v>7747.5</v>
      </c>
      <c r="H31" s="109">
        <v>186385.06</v>
      </c>
      <c r="I31" s="109">
        <v>41926.120000000003</v>
      </c>
      <c r="J31" s="109">
        <v>110041.06</v>
      </c>
      <c r="K31" s="109">
        <v>79195.69</v>
      </c>
      <c r="L31" s="109">
        <v>41940.019999999997</v>
      </c>
      <c r="M31" s="109">
        <v>83004.959999999992</v>
      </c>
      <c r="N31" s="109">
        <v>0</v>
      </c>
      <c r="O31" s="109">
        <v>14404.949999999999</v>
      </c>
      <c r="P31" s="109">
        <v>171856.96</v>
      </c>
      <c r="Q31" s="109">
        <v>4528.4799999999996</v>
      </c>
      <c r="R31" s="109">
        <v>19312.8</v>
      </c>
      <c r="S31" s="109">
        <v>5886.33</v>
      </c>
      <c r="T31" s="109">
        <v>29929.45</v>
      </c>
      <c r="U31" s="109">
        <v>6340.98</v>
      </c>
      <c r="V31" s="109">
        <v>24927.53</v>
      </c>
      <c r="W31" s="109">
        <v>28403863.300000001</v>
      </c>
      <c r="X31" s="109">
        <v>396570.52</v>
      </c>
      <c r="Y31" s="109">
        <v>80721.48</v>
      </c>
      <c r="Z31" s="109">
        <v>266732.83999999997</v>
      </c>
      <c r="AA31" s="109">
        <v>91201.67</v>
      </c>
      <c r="AB31" s="109">
        <v>31114.01</v>
      </c>
      <c r="AC31" s="109">
        <v>4971.8500000000004</v>
      </c>
      <c r="AD31" s="109">
        <v>555407</v>
      </c>
      <c r="AE31" s="109">
        <v>170918.77000000002</v>
      </c>
      <c r="AF31" s="109">
        <v>54909.920000000006</v>
      </c>
      <c r="AG31" s="109">
        <v>222724.92</v>
      </c>
      <c r="AH31" s="109">
        <v>15112.8</v>
      </c>
      <c r="AI31" s="109">
        <v>955014.85000000009</v>
      </c>
      <c r="AJ31" s="109">
        <v>69006.38</v>
      </c>
      <c r="AK31" s="109">
        <v>29895.510000000002</v>
      </c>
      <c r="AL31" s="109">
        <v>9040.2799999999988</v>
      </c>
      <c r="AM31" s="109">
        <v>57722.219999999994</v>
      </c>
      <c r="AN31" s="109">
        <v>17120.439999999999</v>
      </c>
      <c r="AO31" s="109">
        <v>82561.5</v>
      </c>
      <c r="AP31" s="109">
        <v>177048.74</v>
      </c>
      <c r="AQ31" s="109">
        <v>68077.240000000005</v>
      </c>
      <c r="AR31" s="109">
        <v>30201.25</v>
      </c>
      <c r="AS31" s="109">
        <v>309.08999999999997</v>
      </c>
      <c r="AT31" s="109">
        <v>16440.510000000002</v>
      </c>
      <c r="AU31" s="109">
        <v>139569.78000000003</v>
      </c>
      <c r="AV31" s="109">
        <v>6341.7999999999993</v>
      </c>
      <c r="AW31" s="109">
        <v>9845.4600000000009</v>
      </c>
      <c r="AX31" s="109">
        <v>30452.799999999999</v>
      </c>
      <c r="AY31" s="109">
        <v>55951.23</v>
      </c>
      <c r="AZ31" s="109">
        <v>26953.019999999997</v>
      </c>
      <c r="BA31" s="109">
        <v>18785.62</v>
      </c>
      <c r="BB31" s="109">
        <v>2262.87</v>
      </c>
      <c r="BC31" s="109">
        <v>2395.9300000000003</v>
      </c>
      <c r="BD31" s="109">
        <v>53975.76</v>
      </c>
      <c r="BE31" s="109">
        <v>13969.6</v>
      </c>
      <c r="BF31" s="109">
        <v>13313.04</v>
      </c>
      <c r="BG31" s="109">
        <v>42258.8</v>
      </c>
      <c r="BH31" s="109">
        <v>11369.310000000001</v>
      </c>
      <c r="BI31" s="109">
        <v>193103.18</v>
      </c>
      <c r="BJ31" s="109">
        <v>429463.44</v>
      </c>
      <c r="BK31" s="109">
        <v>277926.44</v>
      </c>
      <c r="BL31" s="109">
        <v>129.44999999999999</v>
      </c>
      <c r="BM31" s="109">
        <v>2265.0700000000002</v>
      </c>
      <c r="BN31" s="109">
        <v>9878.74</v>
      </c>
      <c r="BO31" s="109">
        <v>1460.08</v>
      </c>
      <c r="BP31" s="109">
        <v>17.93</v>
      </c>
      <c r="BQ31" s="109">
        <v>78.3</v>
      </c>
      <c r="BR31" s="109">
        <v>150.15</v>
      </c>
      <c r="BS31" s="109">
        <v>44125.46</v>
      </c>
      <c r="BT31" s="109">
        <v>1503.4</v>
      </c>
      <c r="BU31" s="109">
        <v>15859.87</v>
      </c>
      <c r="BV31" s="109">
        <v>37289.090000000004</v>
      </c>
      <c r="BW31" s="109">
        <v>5574.4</v>
      </c>
      <c r="BX31" s="109">
        <v>13055.98</v>
      </c>
      <c r="BY31" s="109">
        <v>1809.14</v>
      </c>
      <c r="BZ31" s="109">
        <v>2245.21</v>
      </c>
      <c r="CA31" s="109">
        <v>3772540.2999999993</v>
      </c>
      <c r="CB31" s="109">
        <v>655038.71999999997</v>
      </c>
      <c r="CC31" s="109">
        <v>742262.09000000008</v>
      </c>
      <c r="CD31" s="109">
        <v>2698016.0900000003</v>
      </c>
      <c r="CE31" s="109">
        <v>260057.09</v>
      </c>
      <c r="CF31" s="109">
        <v>79792.659999999989</v>
      </c>
      <c r="CG31" s="109">
        <v>284197.23</v>
      </c>
      <c r="CH31" s="109">
        <v>732171.66</v>
      </c>
      <c r="CI31" s="109">
        <v>38381.219999999994</v>
      </c>
      <c r="CJ31" s="109">
        <v>248718.62</v>
      </c>
      <c r="CK31" s="109">
        <v>412.28</v>
      </c>
      <c r="CL31" s="109">
        <v>7226.99</v>
      </c>
      <c r="CM31" s="109">
        <v>3683.7000000000003</v>
      </c>
      <c r="CN31" s="109">
        <v>10851.4</v>
      </c>
      <c r="CO31" s="109">
        <v>28615.89</v>
      </c>
      <c r="CP31" s="109">
        <v>1630.5500000000002</v>
      </c>
      <c r="CQ31" s="109">
        <v>22044.17</v>
      </c>
      <c r="CR31" s="109">
        <v>1566.35</v>
      </c>
      <c r="CS31" s="109">
        <v>11958.19</v>
      </c>
      <c r="CT31" s="109">
        <v>2983.36</v>
      </c>
      <c r="CU31" s="109">
        <v>18994.690000000002</v>
      </c>
      <c r="CV31" s="109">
        <v>16233.489999999998</v>
      </c>
      <c r="CW31" s="109">
        <v>27815.45</v>
      </c>
      <c r="CX31" s="109">
        <v>53285.689999999995</v>
      </c>
      <c r="CY31" s="109">
        <v>2707.96</v>
      </c>
      <c r="CZ31" s="109">
        <v>35625.079999999994</v>
      </c>
      <c r="DA31" s="109">
        <v>8000.64</v>
      </c>
      <c r="DB31" s="109">
        <v>32567.93</v>
      </c>
      <c r="DC31" s="109">
        <v>224203.74</v>
      </c>
      <c r="DD31" s="109">
        <v>5279581.84</v>
      </c>
      <c r="DE31" s="109">
        <v>33364.35</v>
      </c>
      <c r="DF31" s="109">
        <v>13928.7</v>
      </c>
      <c r="DG31" s="109">
        <v>17579.989999999998</v>
      </c>
      <c r="DH31" s="109">
        <v>3734.82</v>
      </c>
      <c r="DI31" s="109">
        <v>1559573.7999999998</v>
      </c>
      <c r="DJ31" s="109">
        <v>14975.25</v>
      </c>
      <c r="DK31" s="109">
        <v>16372.749999999998</v>
      </c>
      <c r="DL31" s="109">
        <v>98212.43</v>
      </c>
      <c r="DM31" s="109">
        <v>3062.08</v>
      </c>
      <c r="DN31" s="109">
        <v>55384.520000000004</v>
      </c>
      <c r="DO31" s="109">
        <v>22295.84</v>
      </c>
      <c r="DP31" s="109">
        <v>0</v>
      </c>
      <c r="DQ31" s="109">
        <v>0</v>
      </c>
      <c r="DR31" s="109">
        <v>90964.319999999992</v>
      </c>
      <c r="DS31" s="109">
        <v>77517.3</v>
      </c>
      <c r="DT31" s="109">
        <v>111829.22</v>
      </c>
      <c r="DU31" s="109">
        <v>660081.52999999991</v>
      </c>
      <c r="DV31" s="109">
        <v>22230.81</v>
      </c>
      <c r="DW31" s="109">
        <v>37321.460000000006</v>
      </c>
      <c r="DX31" s="109">
        <v>259842.25</v>
      </c>
      <c r="DY31" s="109">
        <v>12849.16</v>
      </c>
      <c r="DZ31" s="109">
        <v>106518.12000000001</v>
      </c>
      <c r="EA31" s="109">
        <v>3411.05</v>
      </c>
      <c r="EB31" s="109">
        <v>802.98</v>
      </c>
      <c r="EC31" s="109">
        <v>19830.400000000001</v>
      </c>
      <c r="ED31" s="109">
        <v>17257.39</v>
      </c>
      <c r="EE31" s="109">
        <v>118225.11000000002</v>
      </c>
      <c r="EF31" s="109">
        <v>44216.310000000005</v>
      </c>
      <c r="EG31" s="109">
        <v>117518.37000000001</v>
      </c>
      <c r="EH31" s="109">
        <v>174818.21000000002</v>
      </c>
      <c r="EI31" s="109">
        <v>48357.42</v>
      </c>
      <c r="EJ31" s="109">
        <v>30648.44</v>
      </c>
      <c r="EK31" s="109">
        <v>280263.12</v>
      </c>
      <c r="EL31" s="109">
        <v>33885.57</v>
      </c>
      <c r="EM31" s="109">
        <v>13665.02</v>
      </c>
      <c r="EN31" s="109">
        <v>41024.86</v>
      </c>
      <c r="EO31" s="109">
        <v>181944.95</v>
      </c>
      <c r="EP31" s="109">
        <v>21877.88</v>
      </c>
      <c r="EQ31" s="109">
        <v>8217.7000000000007</v>
      </c>
      <c r="ER31" s="109">
        <v>33603.33</v>
      </c>
      <c r="ES31" s="109">
        <v>5862.91</v>
      </c>
      <c r="ET31" s="109">
        <v>11882.960000000001</v>
      </c>
      <c r="EU31" s="109">
        <v>192881.47</v>
      </c>
      <c r="EV31" s="109">
        <v>131844.5</v>
      </c>
      <c r="EW31" s="109">
        <v>10501.5</v>
      </c>
      <c r="EX31" s="109">
        <v>2454508.35</v>
      </c>
      <c r="EY31" s="109">
        <v>9736.0600000000013</v>
      </c>
      <c r="EZ31" s="109">
        <v>37631.57</v>
      </c>
      <c r="FA31" s="109">
        <v>34990.11</v>
      </c>
      <c r="FB31" s="109">
        <v>37469.729999999996</v>
      </c>
      <c r="FC31" s="109">
        <v>22131.489999999998</v>
      </c>
      <c r="FD31" s="109">
        <v>22209.06</v>
      </c>
      <c r="FE31" s="109">
        <v>17804.169999999998</v>
      </c>
      <c r="FF31" s="109">
        <v>2997.54</v>
      </c>
      <c r="FG31" s="109">
        <v>10881.04</v>
      </c>
      <c r="FH31" s="109">
        <v>10638.669999999998</v>
      </c>
      <c r="FI31" s="109">
        <v>3203.26</v>
      </c>
      <c r="FJ31" s="109">
        <v>369017.81</v>
      </c>
      <c r="FK31" s="109">
        <v>0</v>
      </c>
      <c r="FL31" s="109">
        <v>42139.899999999994</v>
      </c>
      <c r="FM31" s="109">
        <v>486.15999999999997</v>
      </c>
      <c r="FN31" s="109">
        <v>151337.35999999999</v>
      </c>
      <c r="FO31" s="109">
        <v>185363.29</v>
      </c>
      <c r="FP31" s="109">
        <v>6921.99</v>
      </c>
      <c r="FQ31" s="109">
        <v>14686.730000000001</v>
      </c>
      <c r="FR31" s="109">
        <v>307973.23</v>
      </c>
      <c r="FS31" s="109">
        <v>0</v>
      </c>
      <c r="FT31" s="109">
        <v>23127.3</v>
      </c>
      <c r="FU31" s="109">
        <v>3695.11</v>
      </c>
      <c r="FV31" s="109">
        <v>1102.27</v>
      </c>
      <c r="FW31" s="109">
        <v>5137.5200000000004</v>
      </c>
      <c r="FX31" s="109">
        <v>9505.5499999999993</v>
      </c>
      <c r="FY31" s="109">
        <v>0</v>
      </c>
      <c r="FZ31" s="109">
        <v>2819.04</v>
      </c>
      <c r="GA31" s="109">
        <v>120035.62000000001</v>
      </c>
      <c r="GB31" s="109">
        <v>8401.39</v>
      </c>
      <c r="GC31" s="109">
        <v>10774.529999999999</v>
      </c>
      <c r="GD31" s="109">
        <v>36103.770000000004</v>
      </c>
      <c r="GE31" s="109">
        <v>1231.23</v>
      </c>
      <c r="GF31" s="109">
        <v>66102.13</v>
      </c>
      <c r="GG31" s="109">
        <v>38141.550000000003</v>
      </c>
      <c r="GH31" s="109">
        <v>4357.6099999999997</v>
      </c>
      <c r="GI31" s="109">
        <v>0</v>
      </c>
      <c r="GJ31" s="109">
        <v>55976.6</v>
      </c>
      <c r="GK31" s="109">
        <v>12746.01</v>
      </c>
      <c r="GL31" s="109">
        <v>140318.56</v>
      </c>
      <c r="GM31" s="109">
        <v>633.20000000000005</v>
      </c>
      <c r="GN31" s="109">
        <v>3156.2400000000002</v>
      </c>
      <c r="GO31" s="109">
        <v>14788.56</v>
      </c>
      <c r="GP31" s="109">
        <v>2398.8000000000002</v>
      </c>
      <c r="GQ31" s="109">
        <v>3168.09</v>
      </c>
      <c r="GR31" s="109">
        <v>331087.08999999997</v>
      </c>
      <c r="GS31" s="109">
        <v>19198.539999999997</v>
      </c>
      <c r="GT31" s="109">
        <v>19983.099999999999</v>
      </c>
      <c r="GU31" s="109">
        <v>117486.91</v>
      </c>
      <c r="GV31" s="109">
        <v>4609.32</v>
      </c>
      <c r="GW31" s="109">
        <v>2758.6200000000003</v>
      </c>
      <c r="GX31" s="109">
        <v>32038.86</v>
      </c>
      <c r="GY31" s="109">
        <v>60740.11</v>
      </c>
      <c r="GZ31" s="109">
        <v>555317.12</v>
      </c>
      <c r="HA31" s="109">
        <v>0</v>
      </c>
      <c r="HB31" s="109">
        <v>0</v>
      </c>
      <c r="HC31" s="109">
        <v>0</v>
      </c>
      <c r="HD31" s="109">
        <v>966884.03</v>
      </c>
      <c r="HE31" s="109">
        <v>13931.1</v>
      </c>
      <c r="HF31" s="109">
        <v>50679.16</v>
      </c>
      <c r="HG31" s="109">
        <v>124045.66</v>
      </c>
      <c r="HH31" s="109">
        <v>6045.15</v>
      </c>
      <c r="HI31" s="109">
        <v>22646.66</v>
      </c>
      <c r="HJ31" s="109">
        <v>18306.59</v>
      </c>
      <c r="HK31" s="109">
        <v>0</v>
      </c>
      <c r="HL31" s="109">
        <v>1738352.82</v>
      </c>
      <c r="HM31" s="109">
        <v>23682</v>
      </c>
      <c r="HN31" s="109">
        <v>79710.720000000001</v>
      </c>
      <c r="HO31" s="109">
        <v>0</v>
      </c>
      <c r="HP31" s="109">
        <v>109384.25</v>
      </c>
      <c r="HQ31" s="109">
        <v>13059.16</v>
      </c>
      <c r="HR31" s="109">
        <v>61422.74</v>
      </c>
      <c r="HS31" s="109">
        <v>0</v>
      </c>
      <c r="HT31" s="109">
        <v>1137752.83</v>
      </c>
      <c r="HU31" s="109">
        <v>157802.88</v>
      </c>
      <c r="HV31" s="109">
        <v>2049</v>
      </c>
      <c r="HW31" s="109">
        <v>17249.68</v>
      </c>
      <c r="HX31" s="109">
        <v>1982.6799999999998</v>
      </c>
      <c r="HY31" s="109">
        <v>2275.9699999999998</v>
      </c>
      <c r="HZ31" s="109">
        <v>201548.16999999998</v>
      </c>
      <c r="IA31" s="109">
        <v>3849.84</v>
      </c>
      <c r="IB31" s="109">
        <v>3050.5299999999997</v>
      </c>
      <c r="IC31" s="109">
        <v>7007.7900000000009</v>
      </c>
      <c r="ID31" s="109">
        <v>4506.8100000000004</v>
      </c>
      <c r="IE31" s="109">
        <v>298491.36</v>
      </c>
      <c r="IF31" s="109">
        <v>2142.41</v>
      </c>
      <c r="IG31" s="109">
        <v>0</v>
      </c>
      <c r="IH31" s="109">
        <v>11180.45</v>
      </c>
      <c r="II31" s="109">
        <v>3115.26</v>
      </c>
      <c r="IJ31" s="109">
        <v>293494.11</v>
      </c>
      <c r="IK31" s="109">
        <v>35982.5</v>
      </c>
      <c r="IL31" s="109">
        <v>23995.57</v>
      </c>
      <c r="IM31" s="109">
        <v>3650.81</v>
      </c>
      <c r="IN31" s="109">
        <v>0</v>
      </c>
      <c r="IO31" s="109">
        <v>6683.1</v>
      </c>
      <c r="IP31" s="109">
        <v>13203.45</v>
      </c>
      <c r="IQ31" s="109">
        <v>18547.91</v>
      </c>
      <c r="IR31" s="109">
        <v>16680.23</v>
      </c>
      <c r="IS31" s="109">
        <v>0</v>
      </c>
      <c r="IT31" s="109">
        <v>3797.6000000000004</v>
      </c>
      <c r="IU31" s="109">
        <v>2092226.1099999999</v>
      </c>
      <c r="IV31" s="109">
        <v>206999.56</v>
      </c>
      <c r="IW31" s="109">
        <v>71307.850000000006</v>
      </c>
      <c r="IX31" s="109">
        <v>10319.58</v>
      </c>
      <c r="IY31" s="109">
        <v>117159.45000000001</v>
      </c>
      <c r="IZ31" s="109">
        <v>186526.58000000002</v>
      </c>
      <c r="JA31" s="109">
        <v>3468.78</v>
      </c>
      <c r="JB31" s="109">
        <v>5636.08</v>
      </c>
      <c r="JC31" s="109">
        <v>1441.8799999999999</v>
      </c>
      <c r="JD31" s="109">
        <v>24361.370000000003</v>
      </c>
      <c r="JE31" s="109">
        <v>19328.34</v>
      </c>
      <c r="JF31" s="109">
        <v>22958.400000000001</v>
      </c>
      <c r="JG31" s="109">
        <v>1304796.4900000002</v>
      </c>
      <c r="JH31" s="109">
        <v>80040.3</v>
      </c>
      <c r="JI31" s="109">
        <v>0</v>
      </c>
      <c r="JJ31" s="109">
        <v>10055.9</v>
      </c>
      <c r="JK31" s="109">
        <v>0</v>
      </c>
      <c r="JL31" s="109">
        <v>1348.95</v>
      </c>
      <c r="JM31" s="109">
        <v>318512.51</v>
      </c>
      <c r="JN31" s="109">
        <v>19348.879999999997</v>
      </c>
      <c r="JO31" s="109">
        <v>25.86</v>
      </c>
      <c r="JP31" s="109">
        <v>151077.71</v>
      </c>
      <c r="JQ31" s="109">
        <v>0</v>
      </c>
      <c r="JR31" s="109">
        <v>1505053.5</v>
      </c>
      <c r="JS31" s="109">
        <v>2060.34</v>
      </c>
      <c r="JT31" s="109">
        <v>2074839.9300000002</v>
      </c>
      <c r="JU31" s="109">
        <v>298736.46000000002</v>
      </c>
      <c r="JV31" s="109">
        <v>0</v>
      </c>
      <c r="JW31" s="109">
        <v>0</v>
      </c>
      <c r="JX31" s="109">
        <v>0</v>
      </c>
      <c r="JY31" s="109">
        <v>0</v>
      </c>
      <c r="JZ31" s="109">
        <v>40172.76</v>
      </c>
      <c r="KA31" s="109">
        <v>0</v>
      </c>
      <c r="KB31" s="109">
        <v>0</v>
      </c>
      <c r="KC31" s="109">
        <v>0</v>
      </c>
      <c r="KD31" s="109">
        <v>0</v>
      </c>
      <c r="KE31" s="109">
        <v>20537.440000000002</v>
      </c>
      <c r="KF31" s="109">
        <v>0</v>
      </c>
      <c r="KG31" s="109">
        <v>0</v>
      </c>
      <c r="KH31" s="109">
        <v>0</v>
      </c>
      <c r="KI31" s="109">
        <v>0</v>
      </c>
      <c r="KJ31" s="109">
        <v>443954.58</v>
      </c>
      <c r="KK31" s="109">
        <v>18444.64</v>
      </c>
      <c r="KL31" s="109">
        <v>0</v>
      </c>
      <c r="KM31" s="109">
        <v>0</v>
      </c>
      <c r="KN31" s="109">
        <v>1763.46</v>
      </c>
      <c r="KO31" s="109">
        <v>7566.79</v>
      </c>
      <c r="KP31" s="109">
        <v>13656.6</v>
      </c>
      <c r="KQ31" s="109">
        <v>284354.69</v>
      </c>
      <c r="KR31" s="109">
        <v>7077.26</v>
      </c>
      <c r="KS31" s="109">
        <v>234528.52000000002</v>
      </c>
      <c r="KT31" s="109">
        <v>210483.24000000002</v>
      </c>
      <c r="KU31" s="109">
        <v>66592.38</v>
      </c>
      <c r="KV31" s="109">
        <v>159518.35999999999</v>
      </c>
      <c r="KW31" s="109">
        <v>20565.900000000001</v>
      </c>
      <c r="KX31" s="109">
        <v>48337.36</v>
      </c>
      <c r="KY31" s="109">
        <v>333396.36</v>
      </c>
      <c r="KZ31" s="109">
        <v>162238.04999999999</v>
      </c>
      <c r="LA31" s="109">
        <v>0</v>
      </c>
      <c r="LB31" s="109">
        <v>6921.64</v>
      </c>
      <c r="LC31" s="109">
        <v>0</v>
      </c>
      <c r="LD31" s="109">
        <v>35293.800000000003</v>
      </c>
      <c r="LE31" s="109">
        <v>0</v>
      </c>
      <c r="LF31" s="109">
        <v>0</v>
      </c>
      <c r="LG31" s="109">
        <v>0</v>
      </c>
      <c r="LH31" s="109">
        <v>0</v>
      </c>
      <c r="LI31" s="109">
        <v>123420.15</v>
      </c>
      <c r="LJ31" s="109">
        <v>13319.33</v>
      </c>
      <c r="LK31" s="109">
        <v>25400.920000000002</v>
      </c>
      <c r="LL31" s="109">
        <v>557475.12</v>
      </c>
      <c r="LM31" s="109">
        <v>58357.36</v>
      </c>
      <c r="LN31" s="109">
        <v>0</v>
      </c>
      <c r="LO31" s="109">
        <v>0</v>
      </c>
      <c r="LP31" s="109">
        <v>0</v>
      </c>
      <c r="LQ31" s="109">
        <v>0</v>
      </c>
      <c r="LR31" s="109">
        <v>0</v>
      </c>
      <c r="LS31" s="109">
        <v>0</v>
      </c>
      <c r="LT31" s="109">
        <v>1968.4</v>
      </c>
      <c r="LU31" s="109">
        <v>0</v>
      </c>
      <c r="LV31" s="109">
        <v>0</v>
      </c>
      <c r="LW31" s="109">
        <v>2254340.9299999997</v>
      </c>
      <c r="LX31" s="109">
        <v>343006.98</v>
      </c>
      <c r="LY31" s="109">
        <v>4699440.72</v>
      </c>
      <c r="LZ31" s="109">
        <v>54684.51</v>
      </c>
      <c r="MA31" s="109">
        <v>50650.54</v>
      </c>
      <c r="MB31" s="109">
        <v>35820.32</v>
      </c>
      <c r="MC31" s="109">
        <v>14100.589999999998</v>
      </c>
      <c r="MD31" s="109">
        <v>0</v>
      </c>
      <c r="ME31" s="109">
        <v>33325.449999999997</v>
      </c>
      <c r="MF31" s="109">
        <v>17318.79</v>
      </c>
      <c r="MG31" s="109">
        <v>200852.08000000002</v>
      </c>
      <c r="MH31" s="109">
        <v>0</v>
      </c>
      <c r="MI31" s="109">
        <v>1625214.04</v>
      </c>
      <c r="MJ31" s="109">
        <v>83337.72</v>
      </c>
      <c r="MK31" s="109">
        <v>22603.949999999997</v>
      </c>
      <c r="ML31" s="109">
        <v>10414.26</v>
      </c>
      <c r="MM31" s="109">
        <v>23551.68</v>
      </c>
      <c r="MN31" s="109">
        <v>8120.26</v>
      </c>
      <c r="MO31" s="109">
        <v>45150.82</v>
      </c>
      <c r="MP31" s="109">
        <v>12439.740000000002</v>
      </c>
      <c r="MQ31" s="109">
        <v>53712.7</v>
      </c>
      <c r="MR31" s="109">
        <v>15753.94</v>
      </c>
      <c r="MS31" s="109">
        <v>13782.17</v>
      </c>
      <c r="MT31" s="109">
        <v>48424.45</v>
      </c>
      <c r="MU31" s="109">
        <v>568757.44000000006</v>
      </c>
      <c r="MV31" s="109">
        <v>0</v>
      </c>
      <c r="MW31" s="109">
        <v>50741.61</v>
      </c>
      <c r="MX31" s="109">
        <v>141564.4</v>
      </c>
      <c r="MY31" s="109">
        <v>0</v>
      </c>
      <c r="MZ31" s="109">
        <v>76490.840000000011</v>
      </c>
      <c r="NA31" s="109">
        <v>68231.459999999992</v>
      </c>
      <c r="NB31" s="109">
        <v>205937.56</v>
      </c>
      <c r="NC31" s="109">
        <v>125930.36000000002</v>
      </c>
      <c r="ND31" s="109">
        <v>6260.32</v>
      </c>
      <c r="NE31" s="109">
        <v>8725.1</v>
      </c>
      <c r="NF31" s="109">
        <v>1930948.33</v>
      </c>
      <c r="NG31" s="109">
        <v>309643.40000000002</v>
      </c>
      <c r="NH31" s="109">
        <v>42840.25</v>
      </c>
      <c r="NI31" s="109">
        <v>489678.02</v>
      </c>
      <c r="NJ31" s="109">
        <v>61373.85</v>
      </c>
      <c r="NK31" s="109">
        <v>55083.54</v>
      </c>
      <c r="NL31" s="109">
        <v>16412.03</v>
      </c>
      <c r="NM31" s="109">
        <v>0</v>
      </c>
      <c r="NN31" s="109">
        <v>83322</v>
      </c>
      <c r="NO31" s="109">
        <v>16097.21</v>
      </c>
      <c r="NP31" s="109">
        <v>28030.799999999999</v>
      </c>
      <c r="NQ31" s="109">
        <v>51057.299999999996</v>
      </c>
      <c r="NR31" s="109">
        <v>708321.74</v>
      </c>
      <c r="NS31" s="109">
        <v>29168.949999999997</v>
      </c>
      <c r="NT31" s="109">
        <v>54053.57</v>
      </c>
      <c r="NU31" s="109">
        <v>69929.73000000001</v>
      </c>
      <c r="NV31" s="109">
        <v>110313.54</v>
      </c>
      <c r="NW31" s="109">
        <v>5413.15</v>
      </c>
      <c r="NX31" s="109">
        <v>38807.240000000005</v>
      </c>
      <c r="NY31" s="109">
        <v>324902.84000000003</v>
      </c>
      <c r="NZ31" s="109">
        <v>50818.240000000005</v>
      </c>
      <c r="OA31" s="109">
        <v>3484910.95</v>
      </c>
      <c r="OB31" s="109">
        <v>21860.639999999999</v>
      </c>
      <c r="OC31" s="109">
        <v>5983.9500000000007</v>
      </c>
      <c r="OD31" s="109">
        <v>50176.520000000004</v>
      </c>
      <c r="OE31" s="109">
        <v>117037.32999999999</v>
      </c>
      <c r="OF31" s="109">
        <v>1044395.2300000001</v>
      </c>
      <c r="OG31" s="109">
        <v>230063.46</v>
      </c>
      <c r="OH31" s="109">
        <v>136078.67000000001</v>
      </c>
      <c r="OI31" s="109">
        <v>1068577.71</v>
      </c>
      <c r="OJ31" s="109">
        <v>134850.72</v>
      </c>
      <c r="OK31" s="109">
        <v>1504572.11</v>
      </c>
      <c r="OL31" s="109">
        <v>344063.32</v>
      </c>
      <c r="OM31" s="109">
        <v>58974.26</v>
      </c>
      <c r="ON31" s="109">
        <v>936923.3</v>
      </c>
      <c r="OO31" s="109">
        <v>2015483.88</v>
      </c>
      <c r="OP31" s="109">
        <v>592664.59</v>
      </c>
      <c r="OQ31" s="109">
        <v>0</v>
      </c>
      <c r="OR31" s="109">
        <v>27137.360000000001</v>
      </c>
      <c r="OS31" s="109">
        <v>14402.79</v>
      </c>
      <c r="OT31" s="109">
        <v>0</v>
      </c>
      <c r="OU31" s="109">
        <v>736393.10000000009</v>
      </c>
      <c r="OV31" s="109">
        <v>26990.62</v>
      </c>
      <c r="OW31" s="109">
        <v>25188.969999999998</v>
      </c>
      <c r="OX31" s="109">
        <v>39771.61</v>
      </c>
      <c r="OY31" s="109">
        <v>59144.21</v>
      </c>
      <c r="OZ31" s="109">
        <v>440153.51</v>
      </c>
      <c r="PA31" s="109">
        <v>48250</v>
      </c>
      <c r="PB31" s="109">
        <v>59717.049999999996</v>
      </c>
      <c r="PC31" s="109">
        <v>34867.24</v>
      </c>
      <c r="PD31" s="109">
        <v>1819988.4500000002</v>
      </c>
      <c r="PE31" s="109">
        <v>0</v>
      </c>
      <c r="PF31" s="109">
        <v>0</v>
      </c>
      <c r="PG31" s="109">
        <v>11534.46</v>
      </c>
      <c r="PH31" s="109">
        <v>649670.86</v>
      </c>
      <c r="PI31" s="109">
        <v>76386.41</v>
      </c>
      <c r="PJ31" s="109">
        <v>0</v>
      </c>
      <c r="PK31" s="109">
        <v>5328.08</v>
      </c>
      <c r="PL31" s="109">
        <v>8517.4499999999989</v>
      </c>
      <c r="PM31" s="109">
        <v>28574.16</v>
      </c>
      <c r="PN31" s="109">
        <v>132544.63</v>
      </c>
      <c r="PO31" s="109">
        <v>277752.06</v>
      </c>
      <c r="PP31" s="109">
        <v>45503.439999999995</v>
      </c>
      <c r="PQ31" s="109">
        <v>2597691.81</v>
      </c>
      <c r="PR31" s="109">
        <v>18763.07</v>
      </c>
      <c r="PS31" s="109">
        <v>6658.4699999999993</v>
      </c>
      <c r="PT31" s="109">
        <v>0</v>
      </c>
      <c r="PU31" s="109">
        <v>24870.53</v>
      </c>
      <c r="PV31" s="109">
        <v>624040.17000000004</v>
      </c>
      <c r="PW31" s="109">
        <v>0</v>
      </c>
      <c r="PX31" s="109">
        <v>7920.42</v>
      </c>
      <c r="PY31" s="109">
        <v>18.45</v>
      </c>
      <c r="PZ31" s="109">
        <v>1324934.1000000001</v>
      </c>
      <c r="QA31" s="109">
        <v>0</v>
      </c>
      <c r="QB31" s="109">
        <v>23158.800000000003</v>
      </c>
      <c r="QC31" s="109">
        <v>46098.16</v>
      </c>
      <c r="QD31" s="109">
        <v>7057.6399999999994</v>
      </c>
      <c r="QE31" s="109">
        <v>0</v>
      </c>
      <c r="QF31" s="109">
        <v>104585.11</v>
      </c>
      <c r="QG31" s="109">
        <v>13247.119999999999</v>
      </c>
      <c r="QH31" s="109">
        <v>2580.19</v>
      </c>
      <c r="QI31" s="109">
        <v>26578.95</v>
      </c>
      <c r="QJ31" s="109">
        <v>2765395.77</v>
      </c>
      <c r="QK31" s="109">
        <v>7520.4199999999992</v>
      </c>
      <c r="QL31" s="109">
        <v>6068.97</v>
      </c>
      <c r="QM31" s="109">
        <v>21981.239999999998</v>
      </c>
      <c r="QN31" s="109">
        <v>5036.7700000000004</v>
      </c>
      <c r="QO31" s="109">
        <v>431997.73</v>
      </c>
      <c r="QP31" s="109">
        <v>334815.11</v>
      </c>
      <c r="QQ31" s="109">
        <v>26410.55</v>
      </c>
      <c r="QR31" s="109">
        <v>11249.65</v>
      </c>
      <c r="QS31" s="109">
        <v>5740.17</v>
      </c>
      <c r="QT31" s="109">
        <v>190.08</v>
      </c>
      <c r="QU31" s="109">
        <v>1743.68</v>
      </c>
      <c r="QV31" s="109">
        <v>20433823.710000001</v>
      </c>
      <c r="QW31" s="109">
        <v>6454.82</v>
      </c>
      <c r="QX31" s="109">
        <v>17766.03</v>
      </c>
      <c r="QY31" s="109">
        <v>10461.18</v>
      </c>
      <c r="QZ31" s="109">
        <v>20529.55</v>
      </c>
      <c r="RA31" s="109">
        <v>257406.97</v>
      </c>
      <c r="RB31" s="109">
        <v>12317.630000000001</v>
      </c>
      <c r="RC31" s="109">
        <v>3937.2</v>
      </c>
      <c r="RD31" s="109">
        <v>21086.36</v>
      </c>
      <c r="RE31" s="109">
        <v>17427.580000000002</v>
      </c>
      <c r="RF31" s="109">
        <v>5653.87</v>
      </c>
      <c r="RG31" s="109">
        <v>11489.32</v>
      </c>
      <c r="RH31" s="109">
        <v>12271.23</v>
      </c>
      <c r="RI31" s="109">
        <v>28747.8</v>
      </c>
      <c r="RJ31" s="109">
        <v>10833.3</v>
      </c>
      <c r="RK31" s="109">
        <v>927.66</v>
      </c>
      <c r="RL31" s="109">
        <v>19944.57</v>
      </c>
      <c r="RM31" s="109">
        <v>140061.28</v>
      </c>
      <c r="RN31" s="109">
        <v>70135.750000000015</v>
      </c>
      <c r="RO31" s="109">
        <v>328067.68</v>
      </c>
      <c r="RP31" s="109">
        <v>4000.99</v>
      </c>
      <c r="RQ31" s="109">
        <v>28301.230000000003</v>
      </c>
      <c r="RR31" s="109">
        <v>52687.259999999995</v>
      </c>
      <c r="RS31" s="109">
        <v>21850.59</v>
      </c>
      <c r="RT31" s="109">
        <v>4143.29</v>
      </c>
      <c r="RU31" s="109">
        <v>163933.01999999999</v>
      </c>
      <c r="RV31" s="109">
        <v>42417.98</v>
      </c>
      <c r="RW31" s="109">
        <v>8408.98</v>
      </c>
      <c r="RX31" s="109">
        <v>42126.67</v>
      </c>
      <c r="RY31" s="109">
        <v>18654</v>
      </c>
      <c r="RZ31" s="109">
        <v>6857.67</v>
      </c>
      <c r="SA31" s="109">
        <v>125283.18</v>
      </c>
      <c r="SB31" s="109">
        <v>4720.22</v>
      </c>
      <c r="SC31" s="109">
        <v>3280313.1500000004</v>
      </c>
      <c r="SD31" s="109">
        <v>95344.829999999987</v>
      </c>
      <c r="SE31" s="109">
        <v>69959.08</v>
      </c>
      <c r="SF31" s="109">
        <v>59068.15</v>
      </c>
      <c r="SG31" s="109">
        <v>93694.15</v>
      </c>
      <c r="SH31" s="109">
        <v>137443.24</v>
      </c>
      <c r="SI31" s="109">
        <v>57579.89</v>
      </c>
      <c r="SJ31" s="109">
        <v>637962.05999999994</v>
      </c>
      <c r="SK31" s="109">
        <v>90844.92</v>
      </c>
      <c r="SL31" s="109">
        <v>386350.60000000003</v>
      </c>
      <c r="SM31" s="109">
        <v>160561.34</v>
      </c>
      <c r="SN31" s="109">
        <v>16094.49</v>
      </c>
      <c r="SO31" s="109">
        <v>436631.76</v>
      </c>
      <c r="SP31" s="109">
        <v>99030.71</v>
      </c>
      <c r="SQ31" s="109">
        <v>37114.840000000004</v>
      </c>
      <c r="SR31" s="109">
        <v>1026916.3799999999</v>
      </c>
      <c r="SS31" s="109">
        <v>293726.19</v>
      </c>
      <c r="ST31" s="109">
        <v>79146.44</v>
      </c>
      <c r="SU31" s="109">
        <v>141511.65</v>
      </c>
      <c r="SV31" s="109">
        <v>11185.41</v>
      </c>
      <c r="SW31" s="109">
        <v>2694933.9099999997</v>
      </c>
      <c r="SX31" s="109">
        <v>19707.080000000002</v>
      </c>
      <c r="SY31" s="109">
        <v>250806.47</v>
      </c>
      <c r="SZ31" s="109">
        <v>98383.12</v>
      </c>
      <c r="TA31" s="109">
        <v>15495.67</v>
      </c>
      <c r="TB31" s="109">
        <v>51011.679999999993</v>
      </c>
      <c r="TC31" s="109">
        <v>491619.01</v>
      </c>
      <c r="TD31" s="109">
        <v>165185.81</v>
      </c>
      <c r="TE31" s="109">
        <v>74786.84</v>
      </c>
      <c r="TF31" s="109">
        <v>46753.1</v>
      </c>
      <c r="TG31" s="109">
        <v>50273.9</v>
      </c>
      <c r="TH31" s="109">
        <v>83469.279999999999</v>
      </c>
      <c r="TI31" s="109">
        <v>36992.990000000005</v>
      </c>
      <c r="TJ31" s="109">
        <v>93589.439999999988</v>
      </c>
      <c r="TK31" s="109">
        <v>4719913.09</v>
      </c>
      <c r="TL31" s="109">
        <v>71663.520000000004</v>
      </c>
      <c r="TM31" s="109">
        <v>52443.35</v>
      </c>
      <c r="TN31" s="109">
        <v>605932.78</v>
      </c>
      <c r="TO31" s="109">
        <v>69488.67</v>
      </c>
      <c r="TP31" s="109">
        <v>56646.62</v>
      </c>
      <c r="TQ31" s="109">
        <v>16622.23</v>
      </c>
      <c r="TR31" s="109">
        <v>608004.76</v>
      </c>
      <c r="TS31" s="109">
        <v>35453.67</v>
      </c>
      <c r="TT31" s="109">
        <v>113147.52</v>
      </c>
      <c r="TU31" s="109">
        <v>78645.02</v>
      </c>
      <c r="TV31" s="109">
        <v>68991.23000000001</v>
      </c>
      <c r="TW31" s="109">
        <v>16693.43</v>
      </c>
      <c r="TX31" s="109">
        <v>96751.08</v>
      </c>
      <c r="TY31" s="109">
        <v>50277.440000000002</v>
      </c>
      <c r="TZ31" s="109">
        <v>14689.75</v>
      </c>
      <c r="UA31" s="109">
        <v>574451.54</v>
      </c>
      <c r="UB31" s="109">
        <v>31540.91</v>
      </c>
      <c r="UC31" s="109">
        <v>3426464.54</v>
      </c>
      <c r="UD31" s="109">
        <v>841978.05</v>
      </c>
      <c r="UE31" s="109">
        <v>52595.61</v>
      </c>
      <c r="UF31" s="109">
        <v>134875.66</v>
      </c>
      <c r="UG31" s="109">
        <v>709954.71</v>
      </c>
      <c r="UH31" s="109">
        <v>19137.03</v>
      </c>
      <c r="UI31" s="109">
        <v>10489.849999999999</v>
      </c>
      <c r="UJ31" s="109">
        <v>158267.18000000002</v>
      </c>
      <c r="UK31" s="109">
        <v>210991.46</v>
      </c>
      <c r="UL31" s="109">
        <v>1573940.96</v>
      </c>
      <c r="UM31" s="109">
        <v>297200.23</v>
      </c>
      <c r="UN31" s="109">
        <v>75276.12</v>
      </c>
      <c r="UO31" s="109">
        <v>168383.5</v>
      </c>
      <c r="UP31" s="109">
        <v>182104.90999999997</v>
      </c>
      <c r="UQ31" s="109">
        <v>319340.23</v>
      </c>
      <c r="UR31" s="109">
        <v>3936687.9399999995</v>
      </c>
      <c r="US31" s="109">
        <v>49859.82</v>
      </c>
      <c r="UT31" s="109">
        <v>173004.38999999998</v>
      </c>
      <c r="UU31" s="109">
        <v>1566715.25</v>
      </c>
      <c r="UV31" s="109">
        <v>31176</v>
      </c>
      <c r="UW31" s="109">
        <v>157352.96999999997</v>
      </c>
      <c r="UX31" s="109">
        <v>487742.73</v>
      </c>
      <c r="UY31" s="109">
        <v>37618.54</v>
      </c>
      <c r="UZ31" s="109">
        <v>270438.14</v>
      </c>
      <c r="VA31" s="109">
        <v>206619.68</v>
      </c>
      <c r="VB31" s="109">
        <v>235444.45</v>
      </c>
      <c r="VC31" s="109">
        <v>231083.15</v>
      </c>
      <c r="VD31" s="109">
        <v>440784.19999999995</v>
      </c>
      <c r="VE31" s="109">
        <v>268733.88</v>
      </c>
      <c r="VF31" s="109">
        <v>7480.6900000000005</v>
      </c>
      <c r="VG31" s="109">
        <v>56885.91</v>
      </c>
      <c r="VH31" s="109">
        <v>49759.799999999996</v>
      </c>
      <c r="VI31" s="109">
        <v>28292.55</v>
      </c>
      <c r="VJ31" s="109">
        <v>360719.54</v>
      </c>
      <c r="VK31" s="109">
        <v>11538.17</v>
      </c>
      <c r="VL31" s="109">
        <v>61009.36</v>
      </c>
      <c r="VM31" s="109">
        <v>121679.56</v>
      </c>
      <c r="VN31" s="109">
        <v>1437774.8399999999</v>
      </c>
      <c r="VO31" s="109">
        <v>23775.659999999996</v>
      </c>
      <c r="VP31" s="109">
        <v>33792.990000000005</v>
      </c>
      <c r="VQ31" s="109">
        <v>82976.63</v>
      </c>
      <c r="VR31" s="109">
        <v>141354.32</v>
      </c>
      <c r="VS31" s="109">
        <v>46968.3</v>
      </c>
      <c r="VT31" s="109">
        <v>49486.270000000004</v>
      </c>
      <c r="VU31" s="109">
        <v>75035.839999999997</v>
      </c>
      <c r="VV31" s="109">
        <v>65824.509999999995</v>
      </c>
      <c r="VW31" s="109">
        <v>148976.32999999999</v>
      </c>
      <c r="VX31" s="109">
        <v>85055.91</v>
      </c>
      <c r="VY31" s="109">
        <v>74177.95</v>
      </c>
      <c r="VZ31" s="109">
        <v>26306.65</v>
      </c>
      <c r="WA31" s="109">
        <v>291982.86</v>
      </c>
      <c r="WB31" s="109">
        <v>16683.309999999998</v>
      </c>
      <c r="WC31" s="109">
        <v>7977760.1600000001</v>
      </c>
      <c r="WD31" s="109">
        <v>22210.41</v>
      </c>
      <c r="WE31" s="109">
        <v>45712.259999999995</v>
      </c>
      <c r="WF31" s="109">
        <v>1156148.75</v>
      </c>
      <c r="WG31" s="109">
        <v>6392.8</v>
      </c>
      <c r="WH31" s="109">
        <v>5398.61</v>
      </c>
      <c r="WI31" s="109">
        <v>52102.880000000005</v>
      </c>
      <c r="WJ31" s="109">
        <v>819056.14</v>
      </c>
      <c r="WK31" s="109">
        <v>14716.36</v>
      </c>
      <c r="WL31" s="109">
        <v>38697.200000000004</v>
      </c>
      <c r="WM31" s="109">
        <v>93980.62</v>
      </c>
      <c r="WN31" s="109">
        <v>206680.99</v>
      </c>
      <c r="WO31" s="109">
        <v>59241.98</v>
      </c>
      <c r="WP31" s="109">
        <v>3130455.8400000003</v>
      </c>
      <c r="WQ31" s="109">
        <v>96979.079999999987</v>
      </c>
      <c r="WR31" s="109">
        <v>14062.7</v>
      </c>
      <c r="WS31" s="109">
        <v>9334.2999999999993</v>
      </c>
      <c r="WT31" s="109">
        <v>58695.840000000004</v>
      </c>
      <c r="WU31" s="109">
        <v>21947.7</v>
      </c>
      <c r="WV31" s="109">
        <v>30451.199999999997</v>
      </c>
      <c r="WW31" s="109">
        <v>457467.43999999994</v>
      </c>
      <c r="WX31" s="109">
        <v>7197.5599999999995</v>
      </c>
      <c r="WY31" s="109">
        <v>0</v>
      </c>
      <c r="WZ31" s="109">
        <v>20864.560000000001</v>
      </c>
      <c r="XA31" s="109">
        <v>14561.760000000002</v>
      </c>
      <c r="XB31" s="109">
        <v>0</v>
      </c>
      <c r="XC31" s="109">
        <v>0</v>
      </c>
      <c r="XD31" s="109">
        <v>7172.9699999999993</v>
      </c>
      <c r="XE31" s="109">
        <v>911874.81</v>
      </c>
      <c r="XF31" s="109">
        <v>44540.52</v>
      </c>
      <c r="XG31" s="109">
        <v>5010.24</v>
      </c>
      <c r="XH31" s="109">
        <v>0</v>
      </c>
      <c r="XI31" s="109">
        <v>20551.580000000002</v>
      </c>
      <c r="XJ31" s="109">
        <v>797320.56</v>
      </c>
      <c r="XK31" s="109">
        <v>89569.95</v>
      </c>
      <c r="XL31" s="109">
        <v>47476.920000000006</v>
      </c>
      <c r="XM31" s="109">
        <v>569445.34</v>
      </c>
      <c r="XN31" s="109">
        <v>54765.43</v>
      </c>
      <c r="XO31" s="109">
        <v>87688.62</v>
      </c>
      <c r="XP31" s="109">
        <v>170755.79</v>
      </c>
      <c r="XQ31" s="109">
        <v>76594.87</v>
      </c>
      <c r="XR31" s="109">
        <v>28700.82</v>
      </c>
      <c r="XS31" s="109">
        <v>101431.47</v>
      </c>
      <c r="XT31" s="109">
        <v>116619.31999999999</v>
      </c>
      <c r="XU31" s="109">
        <v>31288.050000000003</v>
      </c>
      <c r="XV31" s="109">
        <v>6564.18</v>
      </c>
      <c r="XW31" s="109">
        <v>63981.700000000004</v>
      </c>
      <c r="XX31" s="109">
        <v>45540.22</v>
      </c>
      <c r="XY31" s="109">
        <v>40197.31</v>
      </c>
      <c r="XZ31" s="109">
        <v>28996.71</v>
      </c>
      <c r="YA31" s="109">
        <v>41453.240000000005</v>
      </c>
      <c r="YB31" s="109">
        <v>10231.290000000001</v>
      </c>
      <c r="YC31" s="109">
        <v>46063.16</v>
      </c>
      <c r="YD31" s="109">
        <v>20481.27</v>
      </c>
      <c r="YE31" s="109">
        <v>4688.1000000000004</v>
      </c>
      <c r="YF31" s="109">
        <v>19812.8</v>
      </c>
      <c r="YG31" s="109">
        <v>1282639.72</v>
      </c>
      <c r="YH31" s="109">
        <v>12702.73</v>
      </c>
      <c r="YI31" s="109">
        <v>95595.171000000002</v>
      </c>
      <c r="YJ31" s="109">
        <v>36142.21</v>
      </c>
      <c r="YK31" s="109">
        <v>130940.15599999999</v>
      </c>
      <c r="YL31" s="109">
        <v>42100.39</v>
      </c>
      <c r="YM31" s="109">
        <v>93328.110000000015</v>
      </c>
      <c r="YN31" s="109">
        <v>33577.369999999995</v>
      </c>
      <c r="YO31" s="109">
        <v>105873.38</v>
      </c>
      <c r="YP31" s="109">
        <v>161702.50999999998</v>
      </c>
      <c r="YQ31" s="109">
        <v>103220.85</v>
      </c>
      <c r="YR31" s="109">
        <v>91587.760000000009</v>
      </c>
      <c r="YS31" s="109">
        <v>28851.040000000001</v>
      </c>
      <c r="YT31" s="109">
        <v>21335.03</v>
      </c>
      <c r="YU31" s="109">
        <v>16250.640000000001</v>
      </c>
      <c r="YV31" s="109">
        <v>67170</v>
      </c>
      <c r="YW31" s="109">
        <v>9591.0600000000013</v>
      </c>
      <c r="YX31" s="109">
        <v>881204.89</v>
      </c>
      <c r="YY31" s="109">
        <v>79574.600000000006</v>
      </c>
      <c r="YZ31" s="109">
        <v>363685.23</v>
      </c>
      <c r="ZA31" s="109">
        <v>24303.67</v>
      </c>
      <c r="ZB31" s="109">
        <v>296135.57</v>
      </c>
      <c r="ZC31" s="109">
        <v>38481.33</v>
      </c>
      <c r="ZD31" s="109">
        <v>260742.93000000002</v>
      </c>
      <c r="ZE31" s="109">
        <v>1415690.42</v>
      </c>
      <c r="ZF31" s="109">
        <v>14534.61</v>
      </c>
      <c r="ZG31" s="109">
        <v>123258.31999999999</v>
      </c>
      <c r="ZH31" s="109">
        <v>36633.392500000002</v>
      </c>
      <c r="ZI31" s="109">
        <v>16340.350000000002</v>
      </c>
      <c r="ZJ31" s="109">
        <v>17188.071199999998</v>
      </c>
      <c r="ZK31" s="109">
        <v>4926.9799999999996</v>
      </c>
      <c r="ZL31" s="109">
        <v>17200.190000000002</v>
      </c>
      <c r="ZM31" s="109">
        <v>66141.084000000003</v>
      </c>
      <c r="ZN31" s="109">
        <v>2440526.27</v>
      </c>
      <c r="ZO31" s="109">
        <v>221.94</v>
      </c>
      <c r="ZP31" s="109">
        <v>70230.959999999992</v>
      </c>
      <c r="ZQ31" s="109">
        <v>192610.99</v>
      </c>
      <c r="ZR31" s="109">
        <v>148680.67000000001</v>
      </c>
      <c r="ZS31" s="109">
        <v>8446.1</v>
      </c>
      <c r="ZT31" s="109">
        <v>79978.679999999993</v>
      </c>
      <c r="ZU31" s="109">
        <v>150635.46</v>
      </c>
      <c r="ZV31" s="109">
        <v>47221.55</v>
      </c>
      <c r="ZW31" s="109">
        <v>143977.35</v>
      </c>
      <c r="ZX31" s="109">
        <v>1784.31</v>
      </c>
      <c r="ZY31" s="109">
        <v>95895.35</v>
      </c>
      <c r="ZZ31" s="109">
        <v>37025.009999999995</v>
      </c>
      <c r="AAA31" s="109">
        <v>42440.58</v>
      </c>
      <c r="AAB31" s="109">
        <v>2794.59</v>
      </c>
      <c r="AAC31" s="109">
        <v>62367.850000000006</v>
      </c>
      <c r="AAD31" s="109">
        <v>46674.46</v>
      </c>
      <c r="AAE31" s="109">
        <v>2000.02</v>
      </c>
      <c r="AAF31" s="109">
        <v>49625.03</v>
      </c>
      <c r="AAG31" s="109">
        <v>61538.91</v>
      </c>
      <c r="AAH31" s="109">
        <v>10162.549999999999</v>
      </c>
      <c r="AAI31" s="109">
        <v>2113.7200000000003</v>
      </c>
      <c r="AAJ31" s="109">
        <v>106878.9</v>
      </c>
      <c r="AAK31" s="109">
        <v>37648.960000000006</v>
      </c>
      <c r="AAL31" s="109">
        <v>26282.05</v>
      </c>
      <c r="AAM31" s="109">
        <v>46596.33</v>
      </c>
      <c r="AAN31" s="109">
        <v>17134.559999999998</v>
      </c>
      <c r="AAO31" s="109">
        <v>33615.079999999994</v>
      </c>
      <c r="AAP31" s="109">
        <v>9146.6200000000008</v>
      </c>
      <c r="AAQ31" s="109">
        <v>2902788.47</v>
      </c>
      <c r="AAR31" s="109">
        <v>0</v>
      </c>
      <c r="AAS31" s="109">
        <v>33071.51</v>
      </c>
      <c r="AAT31" s="109">
        <v>1130.81</v>
      </c>
      <c r="AAU31" s="109">
        <v>77500.010000000009</v>
      </c>
      <c r="AAV31" s="109">
        <v>25992.37</v>
      </c>
      <c r="AAW31" s="109">
        <v>49.54</v>
      </c>
      <c r="AAX31" s="109">
        <v>151674.30000000002</v>
      </c>
      <c r="AAY31" s="109">
        <v>736044.82</v>
      </c>
      <c r="AAZ31" s="109">
        <v>32068.360000000004</v>
      </c>
      <c r="ABA31" s="109">
        <v>1074.68</v>
      </c>
      <c r="ABB31" s="109">
        <v>79230.67</v>
      </c>
      <c r="ABC31" s="109">
        <v>192695.93</v>
      </c>
      <c r="ABD31" s="109">
        <v>2507.46</v>
      </c>
      <c r="ABE31" s="109">
        <v>23401.14</v>
      </c>
      <c r="ABF31" s="109">
        <v>2761.39</v>
      </c>
      <c r="ABG31" s="109">
        <v>243.36</v>
      </c>
      <c r="ABH31" s="109">
        <v>7100.33</v>
      </c>
      <c r="ABI31" s="109">
        <v>5881.47</v>
      </c>
      <c r="ABJ31" s="109">
        <v>578759.81999999995</v>
      </c>
      <c r="ABK31" s="109">
        <v>240786.36</v>
      </c>
      <c r="ABL31" s="109">
        <v>170110.2</v>
      </c>
      <c r="ABM31" s="109">
        <v>79980.47</v>
      </c>
      <c r="ABN31" s="109">
        <v>7833.8499999999995</v>
      </c>
      <c r="ABO31" s="109">
        <v>1231.32</v>
      </c>
      <c r="ABP31" s="109">
        <v>0</v>
      </c>
      <c r="ABQ31" s="109">
        <v>0</v>
      </c>
      <c r="ABR31" s="109">
        <v>380.88</v>
      </c>
      <c r="ABS31" s="109">
        <v>0</v>
      </c>
      <c r="ABT31" s="109">
        <v>0</v>
      </c>
      <c r="ABU31" s="109">
        <v>0</v>
      </c>
      <c r="ABV31" s="109">
        <v>0</v>
      </c>
      <c r="ABW31" s="109">
        <v>0</v>
      </c>
      <c r="ABX31" s="109">
        <v>0</v>
      </c>
      <c r="ABY31" s="109">
        <v>0</v>
      </c>
      <c r="ABZ31" s="109">
        <v>685878.78999999992</v>
      </c>
      <c r="ACA31" s="109">
        <v>76407.02</v>
      </c>
      <c r="ACB31" s="109">
        <v>100219.03</v>
      </c>
      <c r="ACC31" s="109">
        <v>21314.269999999997</v>
      </c>
      <c r="ACD31" s="109">
        <v>36348.730000000003</v>
      </c>
      <c r="ACE31" s="109">
        <v>1736994.34</v>
      </c>
      <c r="ACF31" s="109">
        <v>0</v>
      </c>
      <c r="ACG31" s="109">
        <v>304678.38</v>
      </c>
      <c r="ACH31" s="109">
        <v>34026.46</v>
      </c>
      <c r="ACI31" s="109">
        <v>0</v>
      </c>
      <c r="ACJ31" s="109">
        <v>47172.2</v>
      </c>
      <c r="ACK31" s="109">
        <v>578853.74</v>
      </c>
      <c r="ACL31" s="109">
        <v>0</v>
      </c>
      <c r="ACM31" s="109">
        <v>4378.4799999999996</v>
      </c>
      <c r="ACN31" s="109">
        <v>0</v>
      </c>
      <c r="ACO31" s="109">
        <v>0</v>
      </c>
      <c r="ACP31" s="109">
        <v>0</v>
      </c>
      <c r="ACQ31" s="109">
        <v>0</v>
      </c>
      <c r="ACR31" s="109">
        <v>4068876.92</v>
      </c>
      <c r="ACS31" s="109">
        <v>308860.55</v>
      </c>
      <c r="ACT31" s="109">
        <v>0</v>
      </c>
      <c r="ACU31" s="109">
        <v>0</v>
      </c>
      <c r="ACV31" s="109">
        <v>534958.30000000005</v>
      </c>
      <c r="ACW31" s="109">
        <v>0</v>
      </c>
      <c r="ACX31" s="109">
        <v>0</v>
      </c>
      <c r="ACY31" s="109">
        <v>0</v>
      </c>
      <c r="ACZ31" s="109">
        <v>179373.91999999998</v>
      </c>
      <c r="ADA31" s="109">
        <v>0</v>
      </c>
      <c r="ADB31" s="109">
        <v>0</v>
      </c>
      <c r="ADC31" s="109">
        <v>0</v>
      </c>
      <c r="ADD31" s="109">
        <v>0</v>
      </c>
      <c r="ADE31" s="109">
        <v>0</v>
      </c>
      <c r="ADF31" s="109">
        <v>184775.24</v>
      </c>
      <c r="ADG31" s="109">
        <v>0</v>
      </c>
      <c r="ADH31" s="109">
        <v>870128.65</v>
      </c>
      <c r="ADI31" s="109">
        <v>214652.05</v>
      </c>
      <c r="ADJ31" s="109">
        <v>0</v>
      </c>
      <c r="ADK31" s="109">
        <v>43859.18</v>
      </c>
      <c r="ADL31" s="109">
        <v>1607801.16</v>
      </c>
      <c r="ADM31" s="109">
        <v>2342213.25</v>
      </c>
      <c r="ADN31" s="109">
        <v>44305.31</v>
      </c>
      <c r="ADO31" s="109">
        <v>22061.53</v>
      </c>
      <c r="ADP31" s="109">
        <v>134984.37000000002</v>
      </c>
      <c r="ADQ31" s="109">
        <v>3579586.9</v>
      </c>
      <c r="ADR31" s="109">
        <v>0</v>
      </c>
      <c r="ADS31" s="109">
        <v>0</v>
      </c>
      <c r="ADT31" s="109">
        <v>0</v>
      </c>
      <c r="ADU31" s="109">
        <v>64445.08</v>
      </c>
      <c r="ADV31" s="109">
        <v>11016.6</v>
      </c>
      <c r="ADW31" s="109">
        <v>5037</v>
      </c>
      <c r="ADX31" s="109">
        <v>216047.76</v>
      </c>
      <c r="ADY31" s="109">
        <v>323468.71000000002</v>
      </c>
      <c r="ADZ31" s="109">
        <v>580922.23</v>
      </c>
      <c r="AEA31" s="109">
        <v>6464859.1999999993</v>
      </c>
      <c r="AEB31" s="109">
        <v>188591.35999999999</v>
      </c>
      <c r="AEC31" s="109">
        <v>73539.540000000008</v>
      </c>
      <c r="AED31" s="109">
        <v>30497.96</v>
      </c>
      <c r="AEE31" s="109">
        <v>165760.51999999999</v>
      </c>
      <c r="AEF31" s="109">
        <v>171066.52000000002</v>
      </c>
      <c r="AEG31" s="109">
        <v>533986.49999999988</v>
      </c>
      <c r="AEH31" s="109">
        <v>101568.73999999999</v>
      </c>
      <c r="AEI31" s="109">
        <v>223774.84999999998</v>
      </c>
      <c r="AEJ31" s="109">
        <v>16791.34</v>
      </c>
      <c r="AEK31" s="109">
        <v>1106.3600000000001</v>
      </c>
      <c r="AEL31" s="109">
        <v>67842.880000000005</v>
      </c>
      <c r="AEM31" s="109">
        <v>177988.9</v>
      </c>
      <c r="AEN31" s="109">
        <v>120294.17000000001</v>
      </c>
      <c r="AEO31" s="109">
        <v>38893.199999999997</v>
      </c>
      <c r="AEP31" s="109">
        <v>811821.15</v>
      </c>
      <c r="AEQ31" s="109">
        <v>14011.12</v>
      </c>
      <c r="AER31" s="109">
        <v>0</v>
      </c>
      <c r="AES31" s="109">
        <v>0</v>
      </c>
      <c r="AET31" s="109">
        <v>221979.94</v>
      </c>
      <c r="AEU31" s="109">
        <v>386347.98</v>
      </c>
      <c r="AEV31" s="109">
        <v>15413.560000000001</v>
      </c>
      <c r="AEW31" s="109">
        <v>53065.79</v>
      </c>
      <c r="AEX31" s="109">
        <v>6685.8</v>
      </c>
      <c r="AEY31" s="109">
        <v>12877.6</v>
      </c>
      <c r="AEZ31" s="109">
        <v>92263.51</v>
      </c>
      <c r="AFA31" s="109">
        <v>19112.309999999998</v>
      </c>
      <c r="AFB31" s="109">
        <v>2467.0700000000002</v>
      </c>
      <c r="AFC31" s="109">
        <v>28864.92</v>
      </c>
      <c r="AFD31" s="109">
        <v>13885.46</v>
      </c>
      <c r="AFE31" s="109">
        <v>92646.07</v>
      </c>
      <c r="AFF31" s="109">
        <v>30773.24</v>
      </c>
      <c r="AFG31" s="109">
        <v>38397.42</v>
      </c>
      <c r="AFH31" s="109">
        <v>6988.6500000000005</v>
      </c>
      <c r="AFI31" s="109">
        <v>28783.660000000003</v>
      </c>
      <c r="AFJ31" s="109">
        <v>3175.5699999999997</v>
      </c>
      <c r="AFK31" s="109">
        <v>5128.3500000000004</v>
      </c>
      <c r="AFL31" s="109">
        <v>707.74</v>
      </c>
      <c r="AFM31" s="109">
        <v>1832.33</v>
      </c>
      <c r="AFN31" s="109">
        <v>7791.05</v>
      </c>
      <c r="AFO31" s="109">
        <v>93290.36</v>
      </c>
      <c r="AFP31" s="109">
        <v>3027.15</v>
      </c>
      <c r="AFQ31" s="109">
        <v>4588.4399999999996</v>
      </c>
      <c r="AFR31" s="109">
        <v>209366.00599999999</v>
      </c>
      <c r="AFS31" s="109">
        <v>13567.46</v>
      </c>
      <c r="AFT31" s="109">
        <v>51686.52</v>
      </c>
      <c r="AFU31" s="109">
        <v>18532.310000000001</v>
      </c>
      <c r="AFV31" s="109">
        <v>18104.68</v>
      </c>
      <c r="AFW31" s="109">
        <v>26623.909999999996</v>
      </c>
      <c r="AFX31" s="109">
        <v>53353.65</v>
      </c>
      <c r="AFY31" s="109">
        <v>2517.36</v>
      </c>
      <c r="AFZ31" s="109">
        <v>23145.43</v>
      </c>
      <c r="AGA31" s="109">
        <v>5796.62</v>
      </c>
      <c r="AGB31" s="109">
        <v>38566.14</v>
      </c>
      <c r="AGC31" s="109">
        <v>27894.95</v>
      </c>
      <c r="AGD31" s="109">
        <v>490569</v>
      </c>
      <c r="AGE31" s="109">
        <v>12373</v>
      </c>
      <c r="AGF31" s="109">
        <v>18868.419999999998</v>
      </c>
      <c r="AGG31" s="109">
        <v>17889.73</v>
      </c>
      <c r="AGH31" s="109">
        <v>281859.49</v>
      </c>
      <c r="AGI31" s="109">
        <v>2980.4799999999996</v>
      </c>
      <c r="AGJ31" s="109">
        <v>3391.76</v>
      </c>
      <c r="AGK31" s="109">
        <v>36239.68</v>
      </c>
      <c r="AGL31" s="109">
        <v>6094.3</v>
      </c>
      <c r="AGM31" s="109">
        <v>40114.15</v>
      </c>
      <c r="AGN31" s="109">
        <v>2372.48</v>
      </c>
      <c r="AGO31" s="109">
        <v>313363.93</v>
      </c>
      <c r="AGP31" s="109">
        <v>203763.37</v>
      </c>
      <c r="AGQ31" s="109">
        <v>3374.85</v>
      </c>
      <c r="AGR31" s="109">
        <v>1981.51</v>
      </c>
      <c r="AGS31" s="109">
        <v>1622.22</v>
      </c>
      <c r="AGT31" s="109">
        <v>17304.09</v>
      </c>
      <c r="AGU31" s="109">
        <v>808.89</v>
      </c>
      <c r="AGV31" s="109">
        <v>1203.99</v>
      </c>
      <c r="AGW31" s="109">
        <v>722925.17999999993</v>
      </c>
      <c r="AGX31" s="109">
        <v>279249.52999999997</v>
      </c>
      <c r="AGY31" s="109">
        <v>24060.03</v>
      </c>
      <c r="AGZ31" s="109">
        <v>36122.14</v>
      </c>
      <c r="AHA31" s="109">
        <v>60659.789999999994</v>
      </c>
      <c r="AHB31" s="109">
        <v>24436.979999999996</v>
      </c>
      <c r="AHC31" s="109">
        <v>31386.649999999998</v>
      </c>
      <c r="AHD31" s="109">
        <v>14407.25</v>
      </c>
      <c r="AHE31" s="109">
        <v>8640.41</v>
      </c>
      <c r="AHF31" s="109">
        <v>59530.23</v>
      </c>
      <c r="AHG31" s="109">
        <v>49106.05</v>
      </c>
      <c r="AHH31" s="109">
        <v>14744.34</v>
      </c>
      <c r="AHI31" s="109">
        <v>18173.09</v>
      </c>
      <c r="AHJ31" s="109">
        <v>51121.67</v>
      </c>
      <c r="AHK31" s="109">
        <v>12597.55</v>
      </c>
      <c r="AHL31" s="109">
        <v>55142.239999999998</v>
      </c>
      <c r="AHM31" s="109">
        <v>35226.230000000003</v>
      </c>
      <c r="AHN31" s="109">
        <v>389726.85</v>
      </c>
      <c r="AHO31" s="109">
        <v>43635.56</v>
      </c>
      <c r="AHP31" s="109">
        <v>37062.949999999997</v>
      </c>
      <c r="AHQ31" s="109">
        <v>17767.690000000002</v>
      </c>
      <c r="AHR31" s="109">
        <v>34853.56</v>
      </c>
      <c r="AHS31" s="109">
        <v>12596.88</v>
      </c>
      <c r="AHT31" s="109">
        <v>29193.350000000002</v>
      </c>
      <c r="AHU31" s="109">
        <v>0</v>
      </c>
      <c r="AHV31" s="109">
        <v>0</v>
      </c>
      <c r="AHW31" s="109">
        <f t="shared" si="16"/>
        <v>246406175.05070004</v>
      </c>
    </row>
    <row r="32" spans="1:913" x14ac:dyDescent="0.6">
      <c r="A32" s="291">
        <v>30</v>
      </c>
      <c r="B32" s="288" t="s">
        <v>9877</v>
      </c>
      <c r="C32" s="268" t="s">
        <v>9878</v>
      </c>
      <c r="D32" s="109">
        <v>70386281.659999996</v>
      </c>
      <c r="E32" s="109">
        <v>42222777.700000003</v>
      </c>
      <c r="F32" s="109">
        <v>56804561.189999998</v>
      </c>
      <c r="G32" s="109">
        <v>12625559.379999999</v>
      </c>
      <c r="H32" s="109">
        <v>28758199.77</v>
      </c>
      <c r="I32" s="109">
        <v>15664239.629999999</v>
      </c>
      <c r="J32" s="109">
        <v>45921137.409999996</v>
      </c>
      <c r="K32" s="109">
        <v>45343120.980000004</v>
      </c>
      <c r="L32" s="109">
        <v>25505125.529999997</v>
      </c>
      <c r="M32" s="109">
        <v>18340841.059999999</v>
      </c>
      <c r="N32" s="109">
        <v>13925872.879999999</v>
      </c>
      <c r="O32" s="109">
        <v>14320004.83</v>
      </c>
      <c r="P32" s="109">
        <v>34883710.879999995</v>
      </c>
      <c r="Q32" s="109">
        <v>12224774.08</v>
      </c>
      <c r="R32" s="109">
        <v>8849909.1699999999</v>
      </c>
      <c r="S32" s="109">
        <v>26107293.41</v>
      </c>
      <c r="T32" s="109">
        <v>25849362.300000001</v>
      </c>
      <c r="U32" s="109">
        <v>6874113.2300000004</v>
      </c>
      <c r="V32" s="109">
        <v>150979.45000000001</v>
      </c>
      <c r="W32" s="109">
        <v>142517905.79000002</v>
      </c>
      <c r="X32" s="109">
        <v>13689842.690000001</v>
      </c>
      <c r="Y32" s="109">
        <v>11636770.890000001</v>
      </c>
      <c r="Z32" s="109">
        <v>36308417.519999996</v>
      </c>
      <c r="AA32" s="109">
        <v>31095853.979999997</v>
      </c>
      <c r="AB32" s="109">
        <v>40897059.760000005</v>
      </c>
      <c r="AC32" s="109">
        <v>8537891.6500000004</v>
      </c>
      <c r="AD32" s="109">
        <v>17244178.170000002</v>
      </c>
      <c r="AE32" s="109">
        <v>28628028.27</v>
      </c>
      <c r="AF32" s="109">
        <v>20787958.990000002</v>
      </c>
      <c r="AG32" s="109">
        <v>20797243.289999999</v>
      </c>
      <c r="AH32" s="109">
        <v>33399953.759999998</v>
      </c>
      <c r="AI32" s="109">
        <v>46793987.629999995</v>
      </c>
      <c r="AJ32" s="109">
        <v>19053411.530000001</v>
      </c>
      <c r="AK32" s="109">
        <v>15011455.039999999</v>
      </c>
      <c r="AL32" s="109">
        <v>4242564.55</v>
      </c>
      <c r="AM32" s="109">
        <v>15886356.300000001</v>
      </c>
      <c r="AN32" s="109">
        <v>19515646.109999999</v>
      </c>
      <c r="AO32" s="109">
        <v>13091977.67</v>
      </c>
      <c r="AP32" s="109">
        <v>14742977.529999999</v>
      </c>
      <c r="AQ32" s="109">
        <v>10465597.16</v>
      </c>
      <c r="AR32" s="109">
        <v>11379201.25</v>
      </c>
      <c r="AS32" s="109">
        <v>7042472.3600000003</v>
      </c>
      <c r="AT32" s="109">
        <v>3322271.6399999997</v>
      </c>
      <c r="AU32" s="109">
        <v>15915947.719999999</v>
      </c>
      <c r="AV32" s="109">
        <v>7699351.3600000003</v>
      </c>
      <c r="AW32" s="109">
        <v>5770199.8199999994</v>
      </c>
      <c r="AX32" s="109">
        <v>4032853.91</v>
      </c>
      <c r="AY32" s="109">
        <v>23647440.369999997</v>
      </c>
      <c r="AZ32" s="109">
        <v>24809477.719999999</v>
      </c>
      <c r="BA32" s="109">
        <v>7334489.8499999996</v>
      </c>
      <c r="BB32" s="109">
        <v>4435177.5</v>
      </c>
      <c r="BC32" s="109">
        <v>1957084.45</v>
      </c>
      <c r="BD32" s="109">
        <v>2361675.3899999997</v>
      </c>
      <c r="BE32" s="109">
        <v>1416960</v>
      </c>
      <c r="BF32" s="109">
        <v>5442990.3399999999</v>
      </c>
      <c r="BG32" s="109">
        <v>11716011.35</v>
      </c>
      <c r="BH32" s="109">
        <v>3614850.4299999997</v>
      </c>
      <c r="BI32" s="109">
        <v>3094698.79</v>
      </c>
      <c r="BJ32" s="109">
        <v>19590176.480000004</v>
      </c>
      <c r="BK32" s="109">
        <v>3458906.3499999996</v>
      </c>
      <c r="BL32" s="109">
        <v>18318089.940000001</v>
      </c>
      <c r="BM32" s="109">
        <v>3922289.25</v>
      </c>
      <c r="BN32" s="109">
        <v>25548464.620000001</v>
      </c>
      <c r="BO32" s="109">
        <v>19927264.75</v>
      </c>
      <c r="BP32" s="109">
        <v>7640491.1399999997</v>
      </c>
      <c r="BQ32" s="109">
        <v>7702463.75</v>
      </c>
      <c r="BR32" s="109">
        <v>3803637.15</v>
      </c>
      <c r="BS32" s="109">
        <v>26021232.280000001</v>
      </c>
      <c r="BT32" s="109">
        <v>24304426.510000002</v>
      </c>
      <c r="BU32" s="109">
        <v>27682524.630000003</v>
      </c>
      <c r="BV32" s="109">
        <v>36323452.789999999</v>
      </c>
      <c r="BW32" s="109">
        <v>30910752.359999999</v>
      </c>
      <c r="BX32" s="109">
        <v>20870260.490000002</v>
      </c>
      <c r="BY32" s="109">
        <v>9880445.0600000005</v>
      </c>
      <c r="BZ32" s="109">
        <v>14741393.66</v>
      </c>
      <c r="CA32" s="109">
        <v>30158598.940000001</v>
      </c>
      <c r="CB32" s="109">
        <v>6735431.0799999991</v>
      </c>
      <c r="CC32" s="109">
        <v>7871191.9299999997</v>
      </c>
      <c r="CD32" s="109">
        <v>10273533.24</v>
      </c>
      <c r="CE32" s="109">
        <v>4920116.22</v>
      </c>
      <c r="CF32" s="109">
        <v>8652387.4800000004</v>
      </c>
      <c r="CG32" s="109">
        <v>5868150.8600000003</v>
      </c>
      <c r="CH32" s="109">
        <v>76710473.950000003</v>
      </c>
      <c r="CI32" s="109">
        <v>12885995.41</v>
      </c>
      <c r="CJ32" s="109">
        <v>21946896.780000001</v>
      </c>
      <c r="CK32" s="109">
        <v>14354731.83</v>
      </c>
      <c r="CL32" s="109">
        <v>17020090.350000001</v>
      </c>
      <c r="CM32" s="109">
        <v>15147857.060000001</v>
      </c>
      <c r="CN32" s="109">
        <v>13005870.800000001</v>
      </c>
      <c r="CO32" s="109">
        <v>22174172.91</v>
      </c>
      <c r="CP32" s="109">
        <v>6797584.7999999998</v>
      </c>
      <c r="CQ32" s="109">
        <v>33563597.079999998</v>
      </c>
      <c r="CR32" s="109">
        <v>16412903.789999999</v>
      </c>
      <c r="CS32" s="109">
        <v>22815000.59</v>
      </c>
      <c r="CT32" s="109">
        <v>11649373.4</v>
      </c>
      <c r="CU32" s="109">
        <v>26197889.629999999</v>
      </c>
      <c r="CV32" s="109">
        <v>16323750.24</v>
      </c>
      <c r="CW32" s="109">
        <v>20264663.130000003</v>
      </c>
      <c r="CX32" s="109">
        <v>23101963.100000001</v>
      </c>
      <c r="CY32" s="109">
        <v>9294489.9000000004</v>
      </c>
      <c r="CZ32" s="109">
        <v>27807420.490000002</v>
      </c>
      <c r="DA32" s="109">
        <v>7313665.7000000002</v>
      </c>
      <c r="DB32" s="109">
        <v>8661687.6500000004</v>
      </c>
      <c r="DC32" s="109">
        <v>34704759.519999996</v>
      </c>
      <c r="DD32" s="109">
        <v>41500678.829999998</v>
      </c>
      <c r="DE32" s="109">
        <v>13626385.649999999</v>
      </c>
      <c r="DF32" s="109">
        <v>9190325.9699999988</v>
      </c>
      <c r="DG32" s="109">
        <v>16900685.5</v>
      </c>
      <c r="DH32" s="109">
        <v>22205715.740000002</v>
      </c>
      <c r="DI32" s="109">
        <v>24402887.299999997</v>
      </c>
      <c r="DJ32" s="109">
        <v>51850839.780000001</v>
      </c>
      <c r="DK32" s="109">
        <v>10693885.530000001</v>
      </c>
      <c r="DL32" s="109">
        <v>120862583.95999999</v>
      </c>
      <c r="DM32" s="109">
        <v>14399724.460000001</v>
      </c>
      <c r="DN32" s="109">
        <v>38983558.950000003</v>
      </c>
      <c r="DO32" s="109">
        <v>31667208.109999999</v>
      </c>
      <c r="DP32" s="109">
        <v>56709028.75</v>
      </c>
      <c r="DQ32" s="109">
        <v>22323158.960000001</v>
      </c>
      <c r="DR32" s="109">
        <v>72531959.299999997</v>
      </c>
      <c r="DS32" s="109">
        <v>21200069.309999999</v>
      </c>
      <c r="DT32" s="109">
        <v>24379697.690000001</v>
      </c>
      <c r="DU32" s="109">
        <v>16931105.719999999</v>
      </c>
      <c r="DV32" s="109">
        <v>5777352.6699999999</v>
      </c>
      <c r="DW32" s="109">
        <v>10450286.540000001</v>
      </c>
      <c r="DX32" s="109">
        <v>5212577.38</v>
      </c>
      <c r="DY32" s="109">
        <v>5266801</v>
      </c>
      <c r="DZ32" s="109">
        <v>9744052.8399999999</v>
      </c>
      <c r="EA32" s="109">
        <v>5392304.2000000002</v>
      </c>
      <c r="EB32" s="109">
        <v>5317565.6400000006</v>
      </c>
      <c r="EC32" s="109">
        <v>1312757.76</v>
      </c>
      <c r="ED32" s="109">
        <v>3900323.9099999997</v>
      </c>
      <c r="EE32" s="109">
        <v>6304759.7200000007</v>
      </c>
      <c r="EF32" s="109">
        <v>20646694.219999999</v>
      </c>
      <c r="EG32" s="109">
        <v>24917724.419999998</v>
      </c>
      <c r="EH32" s="109">
        <v>9367212.4600000009</v>
      </c>
      <c r="EI32" s="109">
        <v>15036343.810000001</v>
      </c>
      <c r="EJ32" s="109">
        <v>17892222.52</v>
      </c>
      <c r="EK32" s="109">
        <v>11324812.58</v>
      </c>
      <c r="EL32" s="109">
        <v>14972864.91</v>
      </c>
      <c r="EM32" s="109">
        <v>5100734.8499999996</v>
      </c>
      <c r="EN32" s="109">
        <v>6223649.6899999995</v>
      </c>
      <c r="EO32" s="109">
        <v>22997973.620000001</v>
      </c>
      <c r="EP32" s="109">
        <v>24688544.689999998</v>
      </c>
      <c r="EQ32" s="109">
        <v>21281646.909999996</v>
      </c>
      <c r="ER32" s="109">
        <v>18808081.879999999</v>
      </c>
      <c r="ES32" s="109">
        <v>9978106.9499999993</v>
      </c>
      <c r="ET32" s="109">
        <v>7984514.5</v>
      </c>
      <c r="EU32" s="109">
        <v>37508419.399999999</v>
      </c>
      <c r="EV32" s="109">
        <v>36386763.130000003</v>
      </c>
      <c r="EW32" s="109">
        <v>21470277.48</v>
      </c>
      <c r="EX32" s="109">
        <v>12685666.23</v>
      </c>
      <c r="EY32" s="109">
        <v>11282074.43</v>
      </c>
      <c r="EZ32" s="109">
        <v>18087351.490000002</v>
      </c>
      <c r="FA32" s="109">
        <v>25225100.670000002</v>
      </c>
      <c r="FB32" s="109">
        <v>13165656.469999999</v>
      </c>
      <c r="FC32" s="109">
        <v>22058505.91</v>
      </c>
      <c r="FD32" s="109">
        <v>15374306.169999998</v>
      </c>
      <c r="FE32" s="109">
        <v>10035033.350000001</v>
      </c>
      <c r="FF32" s="109">
        <v>6642197.6600000001</v>
      </c>
      <c r="FG32" s="109">
        <v>7632638.21</v>
      </c>
      <c r="FH32" s="109">
        <v>6730009.9500000002</v>
      </c>
      <c r="FI32" s="109">
        <v>5878946.0800000001</v>
      </c>
      <c r="FJ32" s="109">
        <v>3470262.92</v>
      </c>
      <c r="FK32" s="109">
        <v>7495223.2599999998</v>
      </c>
      <c r="FL32" s="109">
        <v>4403783.26</v>
      </c>
      <c r="FM32" s="109">
        <v>7171272.6699999999</v>
      </c>
      <c r="FN32" s="109">
        <v>13052147.130000003</v>
      </c>
      <c r="FO32" s="109">
        <v>14572023.82</v>
      </c>
      <c r="FP32" s="109">
        <v>3523908.86</v>
      </c>
      <c r="FQ32" s="109">
        <v>4222622.93</v>
      </c>
      <c r="FR32" s="109">
        <v>38676419.560000002</v>
      </c>
      <c r="FS32" s="109">
        <v>8800781.0399999991</v>
      </c>
      <c r="FT32" s="109">
        <v>14044218.300000001</v>
      </c>
      <c r="FU32" s="109">
        <v>14975360.66</v>
      </c>
      <c r="FV32" s="109">
        <v>20673174.440000001</v>
      </c>
      <c r="FW32" s="109">
        <v>8673455.7200000007</v>
      </c>
      <c r="FX32" s="109">
        <v>19987015.210000001</v>
      </c>
      <c r="FY32" s="109">
        <v>19897569.640000004</v>
      </c>
      <c r="FZ32" s="109">
        <v>20294771.800000001</v>
      </c>
      <c r="GA32" s="109">
        <v>17214392.449999999</v>
      </c>
      <c r="GB32" s="109">
        <v>22941059.300000001</v>
      </c>
      <c r="GC32" s="109">
        <v>9025071.0299999993</v>
      </c>
      <c r="GD32" s="109">
        <v>13508465.869999999</v>
      </c>
      <c r="GE32" s="109">
        <v>7263342.3200000003</v>
      </c>
      <c r="GF32" s="109">
        <v>19435758.91</v>
      </c>
      <c r="GG32" s="109">
        <v>4384413.47</v>
      </c>
      <c r="GH32" s="109">
        <v>5784767.8200000003</v>
      </c>
      <c r="GI32" s="109">
        <v>9321317.0500000007</v>
      </c>
      <c r="GJ32" s="109">
        <v>6773132.2700000005</v>
      </c>
      <c r="GK32" s="109">
        <v>4211383.75</v>
      </c>
      <c r="GL32" s="109">
        <v>3001768.61</v>
      </c>
      <c r="GM32" s="109">
        <v>10355523.67</v>
      </c>
      <c r="GN32" s="109">
        <v>5975112.8300000001</v>
      </c>
      <c r="GO32" s="109">
        <v>6132332.6500000004</v>
      </c>
      <c r="GP32" s="109">
        <v>2943448.0000000005</v>
      </c>
      <c r="GQ32" s="109">
        <v>5239805.66</v>
      </c>
      <c r="GR32" s="109">
        <v>5569422.9900000002</v>
      </c>
      <c r="GS32" s="109">
        <v>4284981.25</v>
      </c>
      <c r="GT32" s="109">
        <v>3586647.55</v>
      </c>
      <c r="GU32" s="109">
        <v>17977392.920000002</v>
      </c>
      <c r="GV32" s="109">
        <v>3645406.95</v>
      </c>
      <c r="GW32" s="109">
        <v>18253931.609999999</v>
      </c>
      <c r="GX32" s="109">
        <v>7312612.25</v>
      </c>
      <c r="GY32" s="109">
        <v>2199739.5</v>
      </c>
      <c r="GZ32" s="109">
        <v>8558365.8399999999</v>
      </c>
      <c r="HA32" s="109">
        <v>6099996.5099999998</v>
      </c>
      <c r="HB32" s="109">
        <v>21465705.469999999</v>
      </c>
      <c r="HC32" s="109">
        <v>10295693.050000001</v>
      </c>
      <c r="HD32" s="109">
        <v>34271447.850000001</v>
      </c>
      <c r="HE32" s="109">
        <v>42769314.629999995</v>
      </c>
      <c r="HF32" s="109">
        <v>28156164.449999999</v>
      </c>
      <c r="HG32" s="109">
        <v>23889912.530000001</v>
      </c>
      <c r="HH32" s="109">
        <v>27500426.939999998</v>
      </c>
      <c r="HI32" s="109">
        <v>18598903.560000002</v>
      </c>
      <c r="HJ32" s="109">
        <v>7492798.2000000002</v>
      </c>
      <c r="HK32" s="109">
        <v>44198.75</v>
      </c>
      <c r="HL32" s="109">
        <v>19357432.640000001</v>
      </c>
      <c r="HM32" s="109">
        <v>32572848.649999999</v>
      </c>
      <c r="HN32" s="109">
        <v>11774849.91</v>
      </c>
      <c r="HO32" s="109">
        <v>2556788.75</v>
      </c>
      <c r="HP32" s="109">
        <v>2058641.59</v>
      </c>
      <c r="HQ32" s="109">
        <v>6664415.1299999999</v>
      </c>
      <c r="HR32" s="109">
        <v>7057897.1100000003</v>
      </c>
      <c r="HS32" s="109">
        <v>19517796.460000001</v>
      </c>
      <c r="HT32" s="109">
        <v>50513068.900000006</v>
      </c>
      <c r="HU32" s="109">
        <v>14543733.73</v>
      </c>
      <c r="HV32" s="109">
        <v>11348136.529999997</v>
      </c>
      <c r="HW32" s="109">
        <v>11588839.699999999</v>
      </c>
      <c r="HX32" s="109">
        <v>12870654.879999999</v>
      </c>
      <c r="HY32" s="109">
        <v>7891143.4499999993</v>
      </c>
      <c r="HZ32" s="109">
        <v>21531597.84</v>
      </c>
      <c r="IA32" s="109">
        <v>6105364.7400000002</v>
      </c>
      <c r="IB32" s="109">
        <v>14720744.060000001</v>
      </c>
      <c r="IC32" s="109">
        <v>11304391.469999999</v>
      </c>
      <c r="ID32" s="109">
        <v>11904624.83</v>
      </c>
      <c r="IE32" s="109">
        <v>15664183.77</v>
      </c>
      <c r="IF32" s="109">
        <v>4871137.55</v>
      </c>
      <c r="IG32" s="109">
        <v>15520259.830000002</v>
      </c>
      <c r="IH32" s="109">
        <v>3833251.66</v>
      </c>
      <c r="II32" s="109">
        <v>3160617.95</v>
      </c>
      <c r="IJ32" s="109">
        <v>7314347.8599999994</v>
      </c>
      <c r="IK32" s="109">
        <v>5099746.54</v>
      </c>
      <c r="IL32" s="109">
        <v>6204174.2999999998</v>
      </c>
      <c r="IM32" s="109">
        <v>13900298.57</v>
      </c>
      <c r="IN32" s="109">
        <v>4613063</v>
      </c>
      <c r="IO32" s="109">
        <v>3994101.6</v>
      </c>
      <c r="IP32" s="109">
        <v>2494899.25</v>
      </c>
      <c r="IQ32" s="109">
        <v>3483910.69</v>
      </c>
      <c r="IR32" s="109">
        <v>5066351</v>
      </c>
      <c r="IS32" s="109">
        <v>2377920.64</v>
      </c>
      <c r="IT32" s="109">
        <v>5141427.1799999988</v>
      </c>
      <c r="IU32" s="109">
        <v>21288675.280000001</v>
      </c>
      <c r="IV32" s="109">
        <v>7677559.4199999999</v>
      </c>
      <c r="IW32" s="109">
        <v>5672245.3099999996</v>
      </c>
      <c r="IX32" s="109">
        <v>9702757.2599999998</v>
      </c>
      <c r="IY32" s="109">
        <v>6396605.8799999999</v>
      </c>
      <c r="IZ32" s="109">
        <v>4531188.42</v>
      </c>
      <c r="JA32" s="109">
        <v>8286598.1799999997</v>
      </c>
      <c r="JB32" s="109">
        <v>6747974.1200000001</v>
      </c>
      <c r="JC32" s="109">
        <v>2104855.9</v>
      </c>
      <c r="JD32" s="109">
        <v>7782704.9899999993</v>
      </c>
      <c r="JE32" s="109">
        <v>7307917.4299999997</v>
      </c>
      <c r="JF32" s="109">
        <v>3560896</v>
      </c>
      <c r="JG32" s="109">
        <v>5172955.2300000004</v>
      </c>
      <c r="JH32" s="109">
        <v>6896643.9700000007</v>
      </c>
      <c r="JI32" s="109">
        <v>12858162.15</v>
      </c>
      <c r="JJ32" s="109">
        <v>5443184.5899999999</v>
      </c>
      <c r="JK32" s="109">
        <v>3826279.0100000002</v>
      </c>
      <c r="JL32" s="109">
        <v>3566222.4899999998</v>
      </c>
      <c r="JM32" s="109">
        <v>18074200.869999997</v>
      </c>
      <c r="JN32" s="109">
        <v>15114923.460000001</v>
      </c>
      <c r="JO32" s="109">
        <v>9485175.8399999999</v>
      </c>
      <c r="JP32" s="109">
        <v>19335930.43</v>
      </c>
      <c r="JQ32" s="109">
        <v>8822500.4900000002</v>
      </c>
      <c r="JR32" s="109">
        <v>11926448.75</v>
      </c>
      <c r="JS32" s="109">
        <v>6984736.75</v>
      </c>
      <c r="JT32" s="109">
        <v>26448292.799999997</v>
      </c>
      <c r="JU32" s="109">
        <v>15225146.690000001</v>
      </c>
      <c r="JV32" s="109">
        <v>8108944.7400000002</v>
      </c>
      <c r="JW32" s="109">
        <v>571285.15</v>
      </c>
      <c r="JX32" s="109">
        <v>7083744.9699999997</v>
      </c>
      <c r="JY32" s="109">
        <v>2233366</v>
      </c>
      <c r="JZ32" s="109">
        <v>5487766.3699999992</v>
      </c>
      <c r="KA32" s="109">
        <v>3791741</v>
      </c>
      <c r="KB32" s="109">
        <v>9223200.5599999987</v>
      </c>
      <c r="KC32" s="109">
        <v>2794102</v>
      </c>
      <c r="KD32" s="109">
        <v>5152798.51</v>
      </c>
      <c r="KE32" s="109">
        <v>10555628.83</v>
      </c>
      <c r="KF32" s="109">
        <v>721739</v>
      </c>
      <c r="KG32" s="109">
        <v>1282184</v>
      </c>
      <c r="KH32" s="109">
        <v>1580000.72</v>
      </c>
      <c r="KI32" s="109">
        <v>528570</v>
      </c>
      <c r="KJ32" s="109">
        <v>35144663.450000003</v>
      </c>
      <c r="KK32" s="109">
        <v>50284976.149999999</v>
      </c>
      <c r="KL32" s="109">
        <v>14990109.5</v>
      </c>
      <c r="KM32" s="109">
        <v>20313225.060000002</v>
      </c>
      <c r="KN32" s="109">
        <v>18856312.68</v>
      </c>
      <c r="KO32" s="109">
        <v>12793674.619999999</v>
      </c>
      <c r="KP32" s="109">
        <v>49416427.840000004</v>
      </c>
      <c r="KQ32" s="109">
        <v>10771355.67</v>
      </c>
      <c r="KR32" s="109">
        <v>6468344.3599999994</v>
      </c>
      <c r="KS32" s="109">
        <v>12163451</v>
      </c>
      <c r="KT32" s="109">
        <v>13488805</v>
      </c>
      <c r="KU32" s="109">
        <v>13392413.9</v>
      </c>
      <c r="KV32" s="109">
        <v>13351513.390000001</v>
      </c>
      <c r="KW32" s="109">
        <v>8622903.1500000004</v>
      </c>
      <c r="KX32" s="109">
        <v>9311743.7200000007</v>
      </c>
      <c r="KY32" s="109">
        <v>12220804.539999999</v>
      </c>
      <c r="KZ32" s="109">
        <v>7795349.7199999988</v>
      </c>
      <c r="LA32" s="109">
        <v>7074679.6299999999</v>
      </c>
      <c r="LB32" s="109">
        <v>8210426.29</v>
      </c>
      <c r="LC32" s="109">
        <v>5712240.46</v>
      </c>
      <c r="LD32" s="109">
        <v>32779500.469999999</v>
      </c>
      <c r="LE32" s="109">
        <v>20847288.979999997</v>
      </c>
      <c r="LF32" s="109">
        <v>20445999.099999998</v>
      </c>
      <c r="LG32" s="109">
        <v>33090737.43</v>
      </c>
      <c r="LH32" s="109">
        <v>15203079.639999999</v>
      </c>
      <c r="LI32" s="109">
        <v>45430505.519999996</v>
      </c>
      <c r="LJ32" s="109">
        <v>16757691.479999999</v>
      </c>
      <c r="LK32" s="109">
        <v>11856040.18</v>
      </c>
      <c r="LL32" s="109">
        <v>14319441.469999999</v>
      </c>
      <c r="LM32" s="109">
        <v>13158303.34</v>
      </c>
      <c r="LN32" s="109">
        <v>18660195.16</v>
      </c>
      <c r="LO32" s="109">
        <v>5170471.2699999996</v>
      </c>
      <c r="LP32" s="109">
        <v>11863816.629999999</v>
      </c>
      <c r="LQ32" s="109">
        <v>2759799.75</v>
      </c>
      <c r="LR32" s="109">
        <v>9896705.5599999987</v>
      </c>
      <c r="LS32" s="109">
        <v>6283728.4900000002</v>
      </c>
      <c r="LT32" s="109">
        <v>15679421.270000001</v>
      </c>
      <c r="LU32" s="109">
        <v>20832565.98</v>
      </c>
      <c r="LV32" s="109">
        <v>6643020.75</v>
      </c>
      <c r="LW32" s="109">
        <v>30674408.77</v>
      </c>
      <c r="LX32" s="109">
        <v>12716871.289999999</v>
      </c>
      <c r="LY32" s="109">
        <v>31016205.049999997</v>
      </c>
      <c r="LZ32" s="109">
        <v>9032098.1999999993</v>
      </c>
      <c r="MA32" s="109">
        <v>11139417.210000001</v>
      </c>
      <c r="MB32" s="109">
        <v>9230182.3399999999</v>
      </c>
      <c r="MC32" s="109">
        <v>15104794.060000001</v>
      </c>
      <c r="MD32" s="109">
        <v>10041516.58</v>
      </c>
      <c r="ME32" s="109">
        <v>12965686.899999999</v>
      </c>
      <c r="MF32" s="109">
        <v>10669200.720000001</v>
      </c>
      <c r="MG32" s="109">
        <v>20962322.16</v>
      </c>
      <c r="MH32" s="109">
        <v>6954327.6199999992</v>
      </c>
      <c r="MI32" s="109">
        <v>39223301.310000002</v>
      </c>
      <c r="MJ32" s="109">
        <v>18763204.029999997</v>
      </c>
      <c r="MK32" s="109">
        <v>12544244.17</v>
      </c>
      <c r="ML32" s="109">
        <v>7662136.2599999998</v>
      </c>
      <c r="MM32" s="109">
        <v>11700249.880000001</v>
      </c>
      <c r="MN32" s="109">
        <v>16883173.490000002</v>
      </c>
      <c r="MO32" s="109">
        <v>12219015.82</v>
      </c>
      <c r="MP32" s="109">
        <v>11380366.15</v>
      </c>
      <c r="MQ32" s="109">
        <v>12850689.290000001</v>
      </c>
      <c r="MR32" s="109">
        <v>11664230.189999999</v>
      </c>
      <c r="MS32" s="109">
        <v>13806965.91</v>
      </c>
      <c r="MT32" s="109">
        <v>8640291.2199999988</v>
      </c>
      <c r="MU32" s="109">
        <v>61982358.000000007</v>
      </c>
      <c r="MV32" s="109">
        <v>14126873.309999999</v>
      </c>
      <c r="MW32" s="109">
        <v>14224907.49</v>
      </c>
      <c r="MX32" s="109">
        <v>22799205.399999999</v>
      </c>
      <c r="MY32" s="109">
        <v>18093667.75</v>
      </c>
      <c r="MZ32" s="109">
        <v>5845166.8499999996</v>
      </c>
      <c r="NA32" s="109">
        <v>16580712.710000001</v>
      </c>
      <c r="NB32" s="109">
        <v>12748931.710000001</v>
      </c>
      <c r="NC32" s="109">
        <v>5842794.0999999996</v>
      </c>
      <c r="ND32" s="109">
        <v>3375376.51</v>
      </c>
      <c r="NE32" s="109">
        <v>3519862.95</v>
      </c>
      <c r="NF32" s="109">
        <v>46825977.230000004</v>
      </c>
      <c r="NG32" s="109">
        <v>32592758.189999998</v>
      </c>
      <c r="NH32" s="109">
        <v>3422079.3899999997</v>
      </c>
      <c r="NI32" s="109">
        <v>54781596.899999999</v>
      </c>
      <c r="NJ32" s="109">
        <v>4358658.3900000006</v>
      </c>
      <c r="NK32" s="109">
        <v>24761897.210000001</v>
      </c>
      <c r="NL32" s="109">
        <v>14835637.43</v>
      </c>
      <c r="NM32" s="109">
        <v>21147108.879999999</v>
      </c>
      <c r="NN32" s="109">
        <v>1194258</v>
      </c>
      <c r="NO32" s="109">
        <v>13838583.75</v>
      </c>
      <c r="NP32" s="109">
        <v>17584524.949999999</v>
      </c>
      <c r="NQ32" s="109">
        <v>4529757.47</v>
      </c>
      <c r="NR32" s="109">
        <v>12297332.93</v>
      </c>
      <c r="NS32" s="109">
        <v>12707394.619999999</v>
      </c>
      <c r="NT32" s="109">
        <v>14137889.050000001</v>
      </c>
      <c r="NU32" s="109">
        <v>7638404.1500000004</v>
      </c>
      <c r="NV32" s="109">
        <v>6503751.5</v>
      </c>
      <c r="NW32" s="109">
        <v>1120014.8500000001</v>
      </c>
      <c r="NX32" s="109">
        <v>6341402.7599999998</v>
      </c>
      <c r="NY32" s="109">
        <v>137168086.69999999</v>
      </c>
      <c r="NZ32" s="109">
        <v>8993844.5300000012</v>
      </c>
      <c r="OA32" s="109">
        <v>5190468.7999999989</v>
      </c>
      <c r="OB32" s="109">
        <v>17487596.780000001</v>
      </c>
      <c r="OC32" s="109">
        <v>22277683.290000003</v>
      </c>
      <c r="OD32" s="109">
        <v>35160348.850000001</v>
      </c>
      <c r="OE32" s="109">
        <v>4970270.6100000003</v>
      </c>
      <c r="OF32" s="109">
        <v>89247882.019999996</v>
      </c>
      <c r="OG32" s="109">
        <v>6101521.6500000004</v>
      </c>
      <c r="OH32" s="109">
        <v>7447221.5599999996</v>
      </c>
      <c r="OI32" s="109">
        <v>7971771.1199999992</v>
      </c>
      <c r="OJ32" s="109">
        <v>14963359.899999999</v>
      </c>
      <c r="OK32" s="109">
        <v>16808091.710000001</v>
      </c>
      <c r="OL32" s="109">
        <v>8742920.5399999991</v>
      </c>
      <c r="OM32" s="109">
        <v>5405444.5700000003</v>
      </c>
      <c r="ON32" s="109">
        <v>7521642.4400000004</v>
      </c>
      <c r="OO32" s="109">
        <v>330638154.64999998</v>
      </c>
      <c r="OP32" s="109">
        <v>15602276.279999999</v>
      </c>
      <c r="OQ32" s="109">
        <v>24072008.580000002</v>
      </c>
      <c r="OR32" s="109">
        <v>17124327.719999999</v>
      </c>
      <c r="OS32" s="109">
        <v>14648609.569999998</v>
      </c>
      <c r="OT32" s="109">
        <v>23447934.760000002</v>
      </c>
      <c r="OU32" s="109">
        <v>25183017.169999998</v>
      </c>
      <c r="OV32" s="109">
        <v>6681773.3700000001</v>
      </c>
      <c r="OW32" s="109">
        <v>10360799.9</v>
      </c>
      <c r="OX32" s="109">
        <v>10884915.83</v>
      </c>
      <c r="OY32" s="109">
        <v>28946943.289999999</v>
      </c>
      <c r="OZ32" s="109">
        <v>11100250.99</v>
      </c>
      <c r="PA32" s="109">
        <v>27816530.379999999</v>
      </c>
      <c r="PB32" s="109">
        <v>8747440.0399999991</v>
      </c>
      <c r="PC32" s="109">
        <v>6209698.46</v>
      </c>
      <c r="PD32" s="109">
        <v>51538260.739999995</v>
      </c>
      <c r="PE32" s="109">
        <v>5354253.42</v>
      </c>
      <c r="PF32" s="109">
        <v>647101</v>
      </c>
      <c r="PG32" s="109">
        <v>1126993</v>
      </c>
      <c r="PH32" s="109">
        <v>3533683.06</v>
      </c>
      <c r="PI32" s="109">
        <v>3254243.21</v>
      </c>
      <c r="PJ32" s="109">
        <v>11792381.66</v>
      </c>
      <c r="PK32" s="109">
        <v>1730852</v>
      </c>
      <c r="PL32" s="109">
        <v>2513462.25</v>
      </c>
      <c r="PM32" s="109">
        <v>829059.36</v>
      </c>
      <c r="PN32" s="109">
        <v>5196518.5</v>
      </c>
      <c r="PO32" s="109">
        <v>2946051.5</v>
      </c>
      <c r="PP32" s="109">
        <v>866049.17999999993</v>
      </c>
      <c r="PQ32" s="109">
        <v>7427586.3099999996</v>
      </c>
      <c r="PR32" s="109">
        <v>949921</v>
      </c>
      <c r="PS32" s="109">
        <v>1758781.2</v>
      </c>
      <c r="PT32" s="109">
        <v>731848</v>
      </c>
      <c r="PU32" s="109">
        <v>671890</v>
      </c>
      <c r="PV32" s="109">
        <v>81596641.790000007</v>
      </c>
      <c r="PW32" s="109">
        <v>1939340.7300000002</v>
      </c>
      <c r="PX32" s="109">
        <v>643463.5</v>
      </c>
      <c r="PY32" s="109">
        <v>2542160.9300000002</v>
      </c>
      <c r="PZ32" s="109">
        <v>5574968</v>
      </c>
      <c r="QA32" s="109">
        <v>3282863.91</v>
      </c>
      <c r="QB32" s="109">
        <v>2389523.75</v>
      </c>
      <c r="QC32" s="109">
        <v>2404466</v>
      </c>
      <c r="QD32" s="109">
        <v>28557222.59</v>
      </c>
      <c r="QE32" s="109">
        <v>2524536</v>
      </c>
      <c r="QF32" s="109">
        <v>22807577.440000001</v>
      </c>
      <c r="QG32" s="109">
        <v>5709317.4500000002</v>
      </c>
      <c r="QH32" s="109">
        <v>5158387.47</v>
      </c>
      <c r="QI32" s="109">
        <v>16285459.42</v>
      </c>
      <c r="QJ32" s="109">
        <v>5575810.25</v>
      </c>
      <c r="QK32" s="109">
        <v>16856788.949999999</v>
      </c>
      <c r="QL32" s="109">
        <v>1631520.12</v>
      </c>
      <c r="QM32" s="109">
        <v>5701378.1099999994</v>
      </c>
      <c r="QN32" s="109">
        <v>1032453.8200000001</v>
      </c>
      <c r="QO32" s="109">
        <v>4801803</v>
      </c>
      <c r="QP32" s="109">
        <v>6275048.5399999991</v>
      </c>
      <c r="QQ32" s="109">
        <v>991422</v>
      </c>
      <c r="QR32" s="109">
        <v>958584</v>
      </c>
      <c r="QS32" s="109">
        <v>1037891</v>
      </c>
      <c r="QT32" s="109">
        <v>1970293.13</v>
      </c>
      <c r="QU32" s="109">
        <v>536977</v>
      </c>
      <c r="QV32" s="109">
        <v>21459671.830000006</v>
      </c>
      <c r="QW32" s="109">
        <v>3144546.86</v>
      </c>
      <c r="QX32" s="109">
        <v>11528602.93</v>
      </c>
      <c r="QY32" s="109">
        <v>13336725.5</v>
      </c>
      <c r="QZ32" s="109">
        <v>4416715.2</v>
      </c>
      <c r="RA32" s="109">
        <v>12544333.449999999</v>
      </c>
      <c r="RB32" s="109">
        <v>4466636</v>
      </c>
      <c r="RC32" s="109">
        <v>17034174</v>
      </c>
      <c r="RD32" s="109">
        <v>6978486.7699999996</v>
      </c>
      <c r="RE32" s="109">
        <v>4372449</v>
      </c>
      <c r="RF32" s="109">
        <v>4731165.25</v>
      </c>
      <c r="RG32" s="109">
        <v>921124</v>
      </c>
      <c r="RH32" s="109">
        <v>1348206.41</v>
      </c>
      <c r="RI32" s="109">
        <v>9298388.3699999992</v>
      </c>
      <c r="RJ32" s="109">
        <v>1423239.83</v>
      </c>
      <c r="RK32" s="109">
        <v>7717017.7000000002</v>
      </c>
      <c r="RL32" s="109">
        <v>8628004.6600000001</v>
      </c>
      <c r="RM32" s="109">
        <v>16044450.24</v>
      </c>
      <c r="RN32" s="109">
        <v>6467678.71</v>
      </c>
      <c r="RO32" s="109">
        <v>8233404.04</v>
      </c>
      <c r="RP32" s="109">
        <v>8896165.7699999996</v>
      </c>
      <c r="RQ32" s="109">
        <v>11432160.83</v>
      </c>
      <c r="RR32" s="109">
        <v>11423864.84</v>
      </c>
      <c r="RS32" s="109">
        <v>7618377.3100000005</v>
      </c>
      <c r="RT32" s="109">
        <v>3217035</v>
      </c>
      <c r="RU32" s="109">
        <v>4654822.08</v>
      </c>
      <c r="RV32" s="109">
        <v>6127596.3300000001</v>
      </c>
      <c r="RW32" s="109">
        <v>2396654.81</v>
      </c>
      <c r="RX32" s="109">
        <v>4468113.4000000004</v>
      </c>
      <c r="RY32" s="109">
        <v>6927961.6399999997</v>
      </c>
      <c r="RZ32" s="109">
        <v>3047550.22</v>
      </c>
      <c r="SA32" s="109">
        <v>5230483.2700000005</v>
      </c>
      <c r="SB32" s="109">
        <v>2995510</v>
      </c>
      <c r="SC32" s="109">
        <v>10629296.120000001</v>
      </c>
      <c r="SD32" s="109">
        <v>10651516.629999999</v>
      </c>
      <c r="SE32" s="109">
        <v>9744558.3000000007</v>
      </c>
      <c r="SF32" s="109">
        <v>4625684.8</v>
      </c>
      <c r="SG32" s="109">
        <v>3603502.75</v>
      </c>
      <c r="SH32" s="109">
        <v>14237412.690000001</v>
      </c>
      <c r="SI32" s="109">
        <v>23269004.140000001</v>
      </c>
      <c r="SJ32" s="109">
        <v>17000478.799999997</v>
      </c>
      <c r="SK32" s="109">
        <v>13064563.630000001</v>
      </c>
      <c r="SL32" s="109">
        <v>13857464.609999999</v>
      </c>
      <c r="SM32" s="109">
        <v>15260448.290000001</v>
      </c>
      <c r="SN32" s="109">
        <v>1688346.6400000001</v>
      </c>
      <c r="SO32" s="109">
        <v>22651312.940000001</v>
      </c>
      <c r="SP32" s="109">
        <v>24420688.210000001</v>
      </c>
      <c r="SQ32" s="109">
        <v>36293441.150000006</v>
      </c>
      <c r="SR32" s="109">
        <v>10969126.17</v>
      </c>
      <c r="SS32" s="109">
        <v>8315266.7400000002</v>
      </c>
      <c r="ST32" s="109">
        <v>14070969.310000001</v>
      </c>
      <c r="SU32" s="109">
        <v>7078018.3599999994</v>
      </c>
      <c r="SV32" s="109">
        <v>9537360.7599999998</v>
      </c>
      <c r="SW32" s="109">
        <v>12224171.710000001</v>
      </c>
      <c r="SX32" s="109">
        <v>9286505.9499999993</v>
      </c>
      <c r="SY32" s="109">
        <v>9936735.3100000005</v>
      </c>
      <c r="SZ32" s="109">
        <v>14033225.609999999</v>
      </c>
      <c r="TA32" s="109">
        <v>4849290.7799999993</v>
      </c>
      <c r="TB32" s="109">
        <v>10802539.02</v>
      </c>
      <c r="TC32" s="109">
        <v>1659499.25</v>
      </c>
      <c r="TD32" s="109">
        <v>19748488.759999998</v>
      </c>
      <c r="TE32" s="109">
        <v>3940404.73</v>
      </c>
      <c r="TF32" s="109">
        <v>9083291.1899999995</v>
      </c>
      <c r="TG32" s="109">
        <v>10013192</v>
      </c>
      <c r="TH32" s="109">
        <v>13962545.139999999</v>
      </c>
      <c r="TI32" s="109">
        <v>14190726.9</v>
      </c>
      <c r="TJ32" s="109">
        <v>4031187.71</v>
      </c>
      <c r="TK32" s="109">
        <v>47055442.93999999</v>
      </c>
      <c r="TL32" s="109">
        <v>12847949.5</v>
      </c>
      <c r="TM32" s="109">
        <v>2490943.5</v>
      </c>
      <c r="TN32" s="109">
        <v>24915778.23</v>
      </c>
      <c r="TO32" s="109">
        <v>4875641.84</v>
      </c>
      <c r="TP32" s="109">
        <v>6140454.5</v>
      </c>
      <c r="TQ32" s="109">
        <v>1145682.3999999999</v>
      </c>
      <c r="TR32" s="109">
        <v>17677972.150000002</v>
      </c>
      <c r="TS32" s="109">
        <v>5420200.6699999999</v>
      </c>
      <c r="TT32" s="109">
        <v>7546070.7200000007</v>
      </c>
      <c r="TU32" s="109">
        <v>10093977.67</v>
      </c>
      <c r="TV32" s="109">
        <v>4657199.4499999993</v>
      </c>
      <c r="TW32" s="109">
        <v>2869404.45</v>
      </c>
      <c r="TX32" s="109">
        <v>4348412.83</v>
      </c>
      <c r="TY32" s="109">
        <v>3263955</v>
      </c>
      <c r="TZ32" s="109">
        <v>5010225.8599999994</v>
      </c>
      <c r="UA32" s="109">
        <v>15160057.960000001</v>
      </c>
      <c r="UB32" s="109">
        <v>2585040.75</v>
      </c>
      <c r="UC32" s="109">
        <v>21313557</v>
      </c>
      <c r="UD32" s="109">
        <v>15784520.74</v>
      </c>
      <c r="UE32" s="109">
        <v>9450604.2699999996</v>
      </c>
      <c r="UF32" s="109">
        <v>8684496.3399999999</v>
      </c>
      <c r="UG32" s="109">
        <v>11755761.870000001</v>
      </c>
      <c r="UH32" s="109">
        <v>5341370.8100000005</v>
      </c>
      <c r="UI32" s="109">
        <v>2032689.73</v>
      </c>
      <c r="UJ32" s="109">
        <v>9409929.1499999985</v>
      </c>
      <c r="UK32" s="109">
        <v>1888239.54</v>
      </c>
      <c r="UL32" s="109">
        <v>6833564.1899999995</v>
      </c>
      <c r="UM32" s="109">
        <v>9713565.9900000002</v>
      </c>
      <c r="UN32" s="109">
        <v>5783857.4799999995</v>
      </c>
      <c r="UO32" s="109">
        <v>4695912.22</v>
      </c>
      <c r="UP32" s="109">
        <v>6554119.8300000001</v>
      </c>
      <c r="UQ32" s="109">
        <v>5280030.75</v>
      </c>
      <c r="UR32" s="109">
        <v>46161981.119999997</v>
      </c>
      <c r="US32" s="109">
        <v>24340640.959999997</v>
      </c>
      <c r="UT32" s="109">
        <v>10502200.629999999</v>
      </c>
      <c r="UU32" s="109">
        <v>19081253.899999999</v>
      </c>
      <c r="UV32" s="109">
        <v>2883445.21</v>
      </c>
      <c r="UW32" s="109">
        <v>7664449.5600000005</v>
      </c>
      <c r="UX32" s="109">
        <v>23357544.880000003</v>
      </c>
      <c r="UY32" s="109">
        <v>8517961.7599999998</v>
      </c>
      <c r="UZ32" s="109">
        <v>9584776.5399999991</v>
      </c>
      <c r="VA32" s="109">
        <v>17028710.960000001</v>
      </c>
      <c r="VB32" s="109">
        <v>13589711.470000001</v>
      </c>
      <c r="VC32" s="109">
        <v>21861739.109999999</v>
      </c>
      <c r="VD32" s="109">
        <v>18989812.420000002</v>
      </c>
      <c r="VE32" s="109">
        <v>24242196.920000002</v>
      </c>
      <c r="VF32" s="109">
        <v>10434867.550000001</v>
      </c>
      <c r="VG32" s="109">
        <v>6252497.8899999997</v>
      </c>
      <c r="VH32" s="109">
        <v>4140715.94</v>
      </c>
      <c r="VI32" s="109">
        <v>9327763.5700000003</v>
      </c>
      <c r="VJ32" s="109">
        <v>15642346.35</v>
      </c>
      <c r="VK32" s="109">
        <v>10048685.140000001</v>
      </c>
      <c r="VL32" s="109">
        <v>6855307.1900000004</v>
      </c>
      <c r="VM32" s="109">
        <v>2792190.15</v>
      </c>
      <c r="VN32" s="109">
        <v>26345765.840000004</v>
      </c>
      <c r="VO32" s="109">
        <v>6262945.3600000003</v>
      </c>
      <c r="VP32" s="109">
        <v>10188371.51</v>
      </c>
      <c r="VQ32" s="109">
        <v>17647281.829999998</v>
      </c>
      <c r="VR32" s="109">
        <v>2785987.96</v>
      </c>
      <c r="VS32" s="109">
        <v>6172543.5100000007</v>
      </c>
      <c r="VT32" s="109">
        <v>9879013.4000000022</v>
      </c>
      <c r="VU32" s="109">
        <v>6898237.5999999996</v>
      </c>
      <c r="VV32" s="109">
        <v>23236659.039999999</v>
      </c>
      <c r="VW32" s="109">
        <v>20245756.75</v>
      </c>
      <c r="VX32" s="109">
        <v>7097481.04</v>
      </c>
      <c r="VY32" s="109">
        <v>14071240.360000001</v>
      </c>
      <c r="VZ32" s="109">
        <v>12801121.1</v>
      </c>
      <c r="WA32" s="109">
        <v>6930173.7000000002</v>
      </c>
      <c r="WB32" s="109">
        <v>5865282.8399999999</v>
      </c>
      <c r="WC32" s="109">
        <v>58566293.760000005</v>
      </c>
      <c r="WD32" s="109">
        <v>21756930.5</v>
      </c>
      <c r="WE32" s="109">
        <v>9692317.2400000002</v>
      </c>
      <c r="WF32" s="109">
        <v>14594420.549999999</v>
      </c>
      <c r="WG32" s="109">
        <v>3410322.96</v>
      </c>
      <c r="WH32" s="109">
        <v>6968963.5500000007</v>
      </c>
      <c r="WI32" s="109">
        <v>11095578.100000001</v>
      </c>
      <c r="WJ32" s="109">
        <v>13501915.82</v>
      </c>
      <c r="WK32" s="109">
        <v>11408867.08</v>
      </c>
      <c r="WL32" s="109">
        <v>13735986.449999999</v>
      </c>
      <c r="WM32" s="109">
        <v>3521460.2800000003</v>
      </c>
      <c r="WN32" s="109">
        <v>10378169.869999999</v>
      </c>
      <c r="WO32" s="109">
        <v>4102744.85</v>
      </c>
      <c r="WP32" s="109">
        <v>18192523.199999999</v>
      </c>
      <c r="WQ32" s="109">
        <v>10169381.869999999</v>
      </c>
      <c r="WR32" s="109">
        <v>7561125.75</v>
      </c>
      <c r="WS32" s="109">
        <v>17790705.239999998</v>
      </c>
      <c r="WT32" s="109">
        <v>14956787.99</v>
      </c>
      <c r="WU32" s="109">
        <v>4400414.91</v>
      </c>
      <c r="WV32" s="109">
        <v>14026624.220000001</v>
      </c>
      <c r="WW32" s="109">
        <v>18983452.349999998</v>
      </c>
      <c r="WX32" s="109">
        <v>6619491.9700000007</v>
      </c>
      <c r="WY32" s="109">
        <v>3691494.56</v>
      </c>
      <c r="WZ32" s="109">
        <v>2881754.16</v>
      </c>
      <c r="XA32" s="109">
        <v>6569119.75</v>
      </c>
      <c r="XB32" s="109">
        <v>1554981.35</v>
      </c>
      <c r="XC32" s="109">
        <v>2937431.07</v>
      </c>
      <c r="XD32" s="109">
        <v>4535207.47</v>
      </c>
      <c r="XE32" s="109">
        <v>16148610.33</v>
      </c>
      <c r="XF32" s="109">
        <v>3519407.86</v>
      </c>
      <c r="XG32" s="109">
        <v>5037801.5</v>
      </c>
      <c r="XH32" s="109">
        <v>2471294.04</v>
      </c>
      <c r="XI32" s="109">
        <v>2669652.56</v>
      </c>
      <c r="XJ32" s="109">
        <v>66259012.329999998</v>
      </c>
      <c r="XK32" s="109">
        <v>53408263.280000001</v>
      </c>
      <c r="XL32" s="109">
        <v>100324238.67</v>
      </c>
      <c r="XM32" s="109">
        <v>32507728.390000001</v>
      </c>
      <c r="XN32" s="109">
        <v>28673580.129999999</v>
      </c>
      <c r="XO32" s="109">
        <v>32410538.68</v>
      </c>
      <c r="XP32" s="109">
        <v>70230965.579999998</v>
      </c>
      <c r="XQ32" s="109">
        <v>59024443.86999999</v>
      </c>
      <c r="XR32" s="109">
        <v>26149503.280000001</v>
      </c>
      <c r="XS32" s="109">
        <v>71753792.079999998</v>
      </c>
      <c r="XT32" s="109">
        <v>73765333.579999998</v>
      </c>
      <c r="XU32" s="109">
        <v>18242433.66</v>
      </c>
      <c r="XV32" s="109">
        <v>20398284.059999999</v>
      </c>
      <c r="XW32" s="109">
        <v>25569624.029999997</v>
      </c>
      <c r="XX32" s="109">
        <v>27439988.789999999</v>
      </c>
      <c r="XY32" s="109">
        <v>48568373.350000001</v>
      </c>
      <c r="XZ32" s="109">
        <v>14927093.120000001</v>
      </c>
      <c r="YA32" s="109">
        <v>19337416.649999999</v>
      </c>
      <c r="YB32" s="109">
        <v>14344523.300000001</v>
      </c>
      <c r="YC32" s="109">
        <v>9237967.9199999999</v>
      </c>
      <c r="YD32" s="109">
        <v>19820279.560000002</v>
      </c>
      <c r="YE32" s="109">
        <v>18606103.780000001</v>
      </c>
      <c r="YF32" s="109">
        <v>38771434.060000002</v>
      </c>
      <c r="YG32" s="109">
        <v>118499394.30000001</v>
      </c>
      <c r="YH32" s="109">
        <v>6518850.6099999994</v>
      </c>
      <c r="YI32" s="109">
        <v>10953116.85</v>
      </c>
      <c r="YJ32" s="109">
        <v>9261779.370000001</v>
      </c>
      <c r="YK32" s="109">
        <v>19078238.010000002</v>
      </c>
      <c r="YL32" s="109">
        <v>10064522.51</v>
      </c>
      <c r="YM32" s="109">
        <v>11272059.629999999</v>
      </c>
      <c r="YN32" s="109">
        <v>7211835.1399999997</v>
      </c>
      <c r="YO32" s="109">
        <v>6006713.6099999994</v>
      </c>
      <c r="YP32" s="109">
        <v>19977589.009999998</v>
      </c>
      <c r="YQ32" s="109">
        <v>25405782.309999999</v>
      </c>
      <c r="YR32" s="109">
        <v>5922616.9299999997</v>
      </c>
      <c r="YS32" s="109">
        <v>5570462.5899999999</v>
      </c>
      <c r="YT32" s="109">
        <v>7206894.4800000004</v>
      </c>
      <c r="YU32" s="109">
        <v>8857909.3900000006</v>
      </c>
      <c r="YV32" s="109">
        <v>3568728.24</v>
      </c>
      <c r="YW32" s="109">
        <v>4137379.25</v>
      </c>
      <c r="YX32" s="109">
        <v>6329664.7199999997</v>
      </c>
      <c r="YY32" s="109">
        <v>13400926.9</v>
      </c>
      <c r="YZ32" s="109">
        <v>13899174.5</v>
      </c>
      <c r="ZA32" s="109">
        <v>7212440</v>
      </c>
      <c r="ZB32" s="109">
        <v>11623142.52</v>
      </c>
      <c r="ZC32" s="109">
        <v>5307209.25</v>
      </c>
      <c r="ZD32" s="109">
        <v>2375499</v>
      </c>
      <c r="ZE32" s="109">
        <v>24113227.280000001</v>
      </c>
      <c r="ZF32" s="109">
        <v>3156310.5</v>
      </c>
      <c r="ZG32" s="109">
        <v>4621740.88</v>
      </c>
      <c r="ZH32" s="109">
        <v>4695363.07</v>
      </c>
      <c r="ZI32" s="109">
        <v>4870164</v>
      </c>
      <c r="ZJ32" s="109">
        <v>3764825</v>
      </c>
      <c r="ZK32" s="109">
        <v>3701680.3899999997</v>
      </c>
      <c r="ZL32" s="109">
        <v>2306102.5</v>
      </c>
      <c r="ZM32" s="109">
        <v>6892838.9100000001</v>
      </c>
      <c r="ZN32" s="109">
        <v>90355861.75</v>
      </c>
      <c r="ZO32" s="109">
        <v>3212090.65</v>
      </c>
      <c r="ZP32" s="109">
        <v>5239608.68</v>
      </c>
      <c r="ZQ32" s="109">
        <v>64930054.5</v>
      </c>
      <c r="ZR32" s="109">
        <v>14972907.379999999</v>
      </c>
      <c r="ZS32" s="109">
        <v>4433990.95</v>
      </c>
      <c r="ZT32" s="109">
        <v>11895167.379999999</v>
      </c>
      <c r="ZU32" s="109">
        <v>12341941.310000001</v>
      </c>
      <c r="ZV32" s="109">
        <v>16713892.710000001</v>
      </c>
      <c r="ZW32" s="109">
        <v>19312507.52</v>
      </c>
      <c r="ZX32" s="109">
        <v>5198027.26</v>
      </c>
      <c r="ZY32" s="109">
        <v>1432420.42</v>
      </c>
      <c r="ZZ32" s="109">
        <v>5908603.5999999996</v>
      </c>
      <c r="AAA32" s="109">
        <v>13524187.789999999</v>
      </c>
      <c r="AAB32" s="109">
        <v>7956667.8499999996</v>
      </c>
      <c r="AAC32" s="109">
        <v>3695963.6799999997</v>
      </c>
      <c r="AAD32" s="109">
        <v>7184529.6899999995</v>
      </c>
      <c r="AAE32" s="109">
        <v>3822973.98</v>
      </c>
      <c r="AAF32" s="109">
        <v>6537928.3999999994</v>
      </c>
      <c r="AAG32" s="109">
        <v>7548373.7000000002</v>
      </c>
      <c r="AAH32" s="109">
        <v>2249596.4899999998</v>
      </c>
      <c r="AAI32" s="109">
        <v>9151778.7400000002</v>
      </c>
      <c r="AAJ32" s="109">
        <v>6714419.29</v>
      </c>
      <c r="AAK32" s="109">
        <v>3052773.92</v>
      </c>
      <c r="AAL32" s="109">
        <v>3083470</v>
      </c>
      <c r="AAM32" s="109">
        <v>3649779.95</v>
      </c>
      <c r="AAN32" s="109">
        <v>3557800.34</v>
      </c>
      <c r="AAO32" s="109">
        <v>8391353.6900000013</v>
      </c>
      <c r="AAP32" s="109">
        <v>8235186.46</v>
      </c>
      <c r="AAQ32" s="109">
        <v>27670078.970000003</v>
      </c>
      <c r="AAR32" s="109">
        <v>2956308</v>
      </c>
      <c r="AAS32" s="109">
        <v>10161627.51</v>
      </c>
      <c r="AAT32" s="109">
        <v>18061013.399999999</v>
      </c>
      <c r="AAU32" s="109">
        <v>7396044.1799999997</v>
      </c>
      <c r="AAV32" s="109">
        <v>7573546.9900000002</v>
      </c>
      <c r="AAW32" s="109">
        <v>12231758.07</v>
      </c>
      <c r="AAX32" s="109">
        <v>12162127.25</v>
      </c>
      <c r="AAY32" s="109">
        <v>26154686.390000001</v>
      </c>
      <c r="AAZ32" s="109">
        <v>5833972.75</v>
      </c>
      <c r="ABA32" s="109">
        <v>12982155.050000001</v>
      </c>
      <c r="ABB32" s="109">
        <v>13086693.66</v>
      </c>
      <c r="ABC32" s="109">
        <v>18106171.119999997</v>
      </c>
      <c r="ABD32" s="109">
        <v>4494259.5199999996</v>
      </c>
      <c r="ABE32" s="109">
        <v>3782778.25</v>
      </c>
      <c r="ABF32" s="109">
        <v>17815021.030000001</v>
      </c>
      <c r="ABG32" s="109">
        <v>1407631.6800000002</v>
      </c>
      <c r="ABH32" s="109">
        <v>7145271.4299999997</v>
      </c>
      <c r="ABI32" s="109">
        <v>4029640.65</v>
      </c>
      <c r="ABJ32" s="109">
        <v>14481321.65</v>
      </c>
      <c r="ABK32" s="109">
        <v>20138242.490000002</v>
      </c>
      <c r="ABL32" s="109">
        <v>3973114.71</v>
      </c>
      <c r="ABM32" s="109">
        <v>4943921.42</v>
      </c>
      <c r="ABN32" s="109">
        <v>3775523.75</v>
      </c>
      <c r="ABO32" s="109">
        <v>14007067.800000001</v>
      </c>
      <c r="ABP32" s="109">
        <v>4468063.25</v>
      </c>
      <c r="ABQ32" s="109">
        <v>14077210.48</v>
      </c>
      <c r="ABR32" s="109">
        <v>21872505.48</v>
      </c>
      <c r="ABS32" s="109">
        <v>6016940.2800000003</v>
      </c>
      <c r="ABT32" s="109">
        <v>36440429.70000001</v>
      </c>
      <c r="ABU32" s="109">
        <v>22177504.039999999</v>
      </c>
      <c r="ABV32" s="109">
        <v>9874301.4600000009</v>
      </c>
      <c r="ABW32" s="109">
        <v>12748371.810000001</v>
      </c>
      <c r="ABX32" s="109">
        <v>22384000.989999998</v>
      </c>
      <c r="ABY32" s="109">
        <v>3291134.59</v>
      </c>
      <c r="ABZ32" s="109">
        <v>45382869.359999999</v>
      </c>
      <c r="ACA32" s="109">
        <v>8906326.5300000012</v>
      </c>
      <c r="ACB32" s="109">
        <v>12138859.810000001</v>
      </c>
      <c r="ACC32" s="109">
        <v>9276348.5800000001</v>
      </c>
      <c r="ACD32" s="109">
        <v>5166025.01</v>
      </c>
      <c r="ACE32" s="109">
        <v>17656356.780000001</v>
      </c>
      <c r="ACF32" s="109">
        <v>5764360.5600000005</v>
      </c>
      <c r="ACG32" s="109">
        <v>3579898.04</v>
      </c>
      <c r="ACH32" s="109">
        <v>5595953.9100000001</v>
      </c>
      <c r="ACI32" s="109">
        <v>11058403.390000001</v>
      </c>
      <c r="ACJ32" s="109">
        <v>6340770.0199999996</v>
      </c>
      <c r="ACK32" s="109">
        <v>62164911.579999998</v>
      </c>
      <c r="ACL32" s="109">
        <v>1656054.69</v>
      </c>
      <c r="ACM32" s="109">
        <v>5561014.0700000003</v>
      </c>
      <c r="ACN32" s="109">
        <v>4306765.0600000005</v>
      </c>
      <c r="ACO32" s="109">
        <v>1111202.27</v>
      </c>
      <c r="ACP32" s="109">
        <v>2315828</v>
      </c>
      <c r="ACQ32" s="109">
        <v>13302955.440000001</v>
      </c>
      <c r="ACR32" s="109">
        <v>18331877.609999999</v>
      </c>
      <c r="ACS32" s="109">
        <v>21105996.48</v>
      </c>
      <c r="ACT32" s="109">
        <v>487964.64</v>
      </c>
      <c r="ACU32" s="109">
        <v>101735.4</v>
      </c>
      <c r="ACV32" s="109">
        <v>12553222.34</v>
      </c>
      <c r="ACW32" s="109">
        <v>4823799.87</v>
      </c>
      <c r="ACX32" s="109">
        <v>15225228.4</v>
      </c>
      <c r="ACY32" s="109">
        <v>3786119.98</v>
      </c>
      <c r="ACZ32" s="109">
        <v>5184701.4700000007</v>
      </c>
      <c r="ADA32" s="109">
        <v>871283.07</v>
      </c>
      <c r="ADB32" s="109">
        <v>1345326.3</v>
      </c>
      <c r="ADC32" s="109">
        <v>3133426.1</v>
      </c>
      <c r="ADD32" s="109">
        <v>178375</v>
      </c>
      <c r="ADE32" s="109">
        <v>1916503.75</v>
      </c>
      <c r="ADF32" s="109">
        <v>3754363.15</v>
      </c>
      <c r="ADG32" s="109">
        <v>3588339.26</v>
      </c>
      <c r="ADH32" s="109">
        <v>10743112.559999999</v>
      </c>
      <c r="ADI32" s="109">
        <v>7110931.96</v>
      </c>
      <c r="ADJ32" s="109">
        <v>4268723.92</v>
      </c>
      <c r="ADK32" s="109">
        <v>2760580.97</v>
      </c>
      <c r="ADL32" s="109">
        <v>10547598</v>
      </c>
      <c r="ADM32" s="109">
        <v>1957567</v>
      </c>
      <c r="ADN32" s="109">
        <v>8276914.75</v>
      </c>
      <c r="ADO32" s="109">
        <v>1707249</v>
      </c>
      <c r="ADP32" s="109">
        <v>5212535.49</v>
      </c>
      <c r="ADQ32" s="109">
        <v>42365415.629999995</v>
      </c>
      <c r="ADR32" s="109">
        <v>2746016.8200000003</v>
      </c>
      <c r="ADS32" s="109">
        <v>6157803.4100000001</v>
      </c>
      <c r="ADT32" s="109">
        <v>2431347.7000000002</v>
      </c>
      <c r="ADU32" s="109">
        <v>26678912.18</v>
      </c>
      <c r="ADV32" s="109">
        <v>6070911.4900000002</v>
      </c>
      <c r="ADW32" s="109">
        <v>5599142.8600000003</v>
      </c>
      <c r="ADX32" s="109">
        <v>8722246.6500000004</v>
      </c>
      <c r="ADY32" s="109">
        <v>2023702.8800000001</v>
      </c>
      <c r="ADZ32" s="109">
        <v>269278.21000000002</v>
      </c>
      <c r="AEA32" s="109">
        <v>40309196.18</v>
      </c>
      <c r="AEB32" s="109">
        <v>4378789.2200000007</v>
      </c>
      <c r="AEC32" s="109">
        <v>11000419.120000001</v>
      </c>
      <c r="AED32" s="109">
        <v>1723114.55</v>
      </c>
      <c r="AEE32" s="109">
        <v>12771907.83</v>
      </c>
      <c r="AEF32" s="109">
        <v>35056721.539999999</v>
      </c>
      <c r="AEG32" s="109">
        <v>860052.06</v>
      </c>
      <c r="AEH32" s="109">
        <v>19662273.050000001</v>
      </c>
      <c r="AEI32" s="109">
        <v>7642680.5999999996</v>
      </c>
      <c r="AEJ32" s="109">
        <v>26876503.399999999</v>
      </c>
      <c r="AEK32" s="109">
        <v>24735728.939999998</v>
      </c>
      <c r="AEL32" s="109">
        <v>17927184.27</v>
      </c>
      <c r="AEM32" s="109">
        <v>5172372.38</v>
      </c>
      <c r="AEN32" s="109">
        <v>29747076.16</v>
      </c>
      <c r="AEO32" s="109">
        <v>19911462.399999999</v>
      </c>
      <c r="AEP32" s="109">
        <v>29833434.649999999</v>
      </c>
      <c r="AEQ32" s="109">
        <v>7017930.0499999998</v>
      </c>
      <c r="AER32" s="109">
        <v>15517520.59</v>
      </c>
      <c r="AES32" s="109">
        <v>3546333.8200000003</v>
      </c>
      <c r="AET32" s="109">
        <v>7342965.8600000003</v>
      </c>
      <c r="AEU32" s="109">
        <v>30763877.370000001</v>
      </c>
      <c r="AEV32" s="109">
        <v>23683184.719999999</v>
      </c>
      <c r="AEW32" s="109">
        <v>35126250.340000004</v>
      </c>
      <c r="AEX32" s="109">
        <v>26805875.900000002</v>
      </c>
      <c r="AEY32" s="109">
        <v>11784391.249999998</v>
      </c>
      <c r="AEZ32" s="109">
        <v>29856820.399999999</v>
      </c>
      <c r="AFA32" s="109">
        <v>11422975.25</v>
      </c>
      <c r="AFB32" s="109">
        <v>17741313.82</v>
      </c>
      <c r="AFC32" s="109">
        <v>7707070.5899999999</v>
      </c>
      <c r="AFD32" s="109">
        <v>7089680.5899999999</v>
      </c>
      <c r="AFE32" s="109">
        <v>24309860.41</v>
      </c>
      <c r="AFF32" s="109">
        <v>6319485.9399999995</v>
      </c>
      <c r="AFG32" s="109">
        <v>12490874.08</v>
      </c>
      <c r="AFH32" s="109">
        <v>13403794.02</v>
      </c>
      <c r="AFI32" s="109">
        <v>5874496.0700000003</v>
      </c>
      <c r="AFJ32" s="109">
        <v>13109847.27</v>
      </c>
      <c r="AFK32" s="109">
        <v>4009172.26</v>
      </c>
      <c r="AFL32" s="109">
        <v>8048510.1599999992</v>
      </c>
      <c r="AFM32" s="109">
        <v>4204095.9399999995</v>
      </c>
      <c r="AFN32" s="109">
        <v>8492362.5099999998</v>
      </c>
      <c r="AFO32" s="109">
        <v>4443438.58</v>
      </c>
      <c r="AFP32" s="109">
        <v>4545941.99</v>
      </c>
      <c r="AFQ32" s="109">
        <v>5746193.0599999996</v>
      </c>
      <c r="AFR32" s="109">
        <v>10146315.009999998</v>
      </c>
      <c r="AFS32" s="109">
        <v>7940961.5999999996</v>
      </c>
      <c r="AFT32" s="109">
        <v>10146793.83</v>
      </c>
      <c r="AFU32" s="109">
        <v>4858400.1899999995</v>
      </c>
      <c r="AFV32" s="109">
        <v>6292852.79</v>
      </c>
      <c r="AFW32" s="109">
        <v>5514615.0099999998</v>
      </c>
      <c r="AFX32" s="109">
        <v>3171935</v>
      </c>
      <c r="AFY32" s="109">
        <v>8922948.620000001</v>
      </c>
      <c r="AFZ32" s="109">
        <v>6317835.7300000004</v>
      </c>
      <c r="AGA32" s="109">
        <v>3651194.95</v>
      </c>
      <c r="AGB32" s="109">
        <v>7917704.1100000003</v>
      </c>
      <c r="AGC32" s="109">
        <v>3471457.96</v>
      </c>
      <c r="AGD32" s="109">
        <v>52727375.919999994</v>
      </c>
      <c r="AGE32" s="109">
        <v>25855710.210000001</v>
      </c>
      <c r="AGF32" s="109">
        <v>24332863.949999999</v>
      </c>
      <c r="AGG32" s="109">
        <v>20049906.699999999</v>
      </c>
      <c r="AGH32" s="109">
        <v>39567165.710000001</v>
      </c>
      <c r="AGI32" s="109">
        <v>19523240.359999999</v>
      </c>
      <c r="AGJ32" s="109">
        <v>9774562.7199999988</v>
      </c>
      <c r="AGK32" s="109">
        <v>17404773.579999998</v>
      </c>
      <c r="AGL32" s="109">
        <v>13930440.890000001</v>
      </c>
      <c r="AGM32" s="109">
        <v>10578702.460000001</v>
      </c>
      <c r="AGN32" s="109">
        <v>15590170.899999999</v>
      </c>
      <c r="AGO32" s="109">
        <v>37583245.659999996</v>
      </c>
      <c r="AGP32" s="109">
        <v>4210601.6899999995</v>
      </c>
      <c r="AGQ32" s="109">
        <v>25696689.23</v>
      </c>
      <c r="AGR32" s="109">
        <v>10528116</v>
      </c>
      <c r="AGS32" s="109">
        <v>14927699.060000001</v>
      </c>
      <c r="AGT32" s="109">
        <v>21237763.25</v>
      </c>
      <c r="AGU32" s="109">
        <v>6139857.8499999996</v>
      </c>
      <c r="AGV32" s="109">
        <v>8691516.870000001</v>
      </c>
      <c r="AGW32" s="109">
        <v>58396704.730000004</v>
      </c>
      <c r="AGX32" s="109">
        <v>18934829.629999999</v>
      </c>
      <c r="AGY32" s="109">
        <v>5670428.0900000008</v>
      </c>
      <c r="AGZ32" s="109">
        <v>27268493.539999999</v>
      </c>
      <c r="AHA32" s="109">
        <v>8305511.8700000001</v>
      </c>
      <c r="AHB32" s="109">
        <v>18157690.739999998</v>
      </c>
      <c r="AHC32" s="109">
        <v>9779801.9800000004</v>
      </c>
      <c r="AHD32" s="109">
        <v>18881377.27</v>
      </c>
      <c r="AHE32" s="109">
        <v>4836422.78</v>
      </c>
      <c r="AHF32" s="109">
        <v>13145122.609999999</v>
      </c>
      <c r="AHG32" s="109">
        <v>11247960.950000001</v>
      </c>
      <c r="AHH32" s="109">
        <v>7098409.5700000003</v>
      </c>
      <c r="AHI32" s="109">
        <v>6479515.4800000004</v>
      </c>
      <c r="AHJ32" s="109">
        <v>14686922.189999999</v>
      </c>
      <c r="AHK32" s="109">
        <v>10042877.300000001</v>
      </c>
      <c r="AHL32" s="109">
        <v>9252229.8599999994</v>
      </c>
      <c r="AHM32" s="109">
        <v>6909713.71</v>
      </c>
      <c r="AHN32" s="109">
        <v>2578039.38</v>
      </c>
      <c r="AHO32" s="109">
        <v>14290274.25</v>
      </c>
      <c r="AHP32" s="109">
        <v>8692544.4299999997</v>
      </c>
      <c r="AHQ32" s="109">
        <v>10480156.469999999</v>
      </c>
      <c r="AHR32" s="109">
        <v>15542595.869999999</v>
      </c>
      <c r="AHS32" s="109">
        <v>7224091.6500000004</v>
      </c>
      <c r="AHT32" s="109">
        <v>6406413.25</v>
      </c>
      <c r="AHU32" s="109">
        <v>0</v>
      </c>
      <c r="AHV32" s="109">
        <v>0</v>
      </c>
      <c r="AHW32" s="109">
        <f t="shared" si="16"/>
        <v>13086434232.529995</v>
      </c>
    </row>
    <row r="33" spans="1:913" x14ac:dyDescent="0.6">
      <c r="A33" s="291">
        <v>31</v>
      </c>
      <c r="B33" s="288" t="s">
        <v>9879</v>
      </c>
      <c r="C33" s="268" t="s">
        <v>9880</v>
      </c>
      <c r="D33" s="109">
        <v>4423607264.3199997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3176874942.8899999</v>
      </c>
      <c r="X33" s="109">
        <v>32990826.32</v>
      </c>
      <c r="Y33" s="109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23005413.739999998</v>
      </c>
      <c r="AE33" s="109">
        <v>0</v>
      </c>
      <c r="AF33" s="109">
        <v>0</v>
      </c>
      <c r="AG33" s="109">
        <v>0</v>
      </c>
      <c r="AH33" s="109">
        <v>0</v>
      </c>
      <c r="AI33" s="109">
        <v>840714.42999999993</v>
      </c>
      <c r="AJ33" s="109">
        <v>0</v>
      </c>
      <c r="AK33" s="109">
        <v>0</v>
      </c>
      <c r="AL33" s="109">
        <v>0</v>
      </c>
      <c r="AM33" s="109">
        <v>0</v>
      </c>
      <c r="AN33" s="109">
        <v>0</v>
      </c>
      <c r="AO33" s="109">
        <v>0</v>
      </c>
      <c r="AP33" s="109">
        <v>0</v>
      </c>
      <c r="AQ33" s="109">
        <v>0</v>
      </c>
      <c r="AR33" s="109">
        <v>0</v>
      </c>
      <c r="AS33" s="109">
        <v>0</v>
      </c>
      <c r="AT33" s="109">
        <v>0</v>
      </c>
      <c r="AU33" s="109">
        <v>0</v>
      </c>
      <c r="AV33" s="109">
        <v>0</v>
      </c>
      <c r="AW33" s="109">
        <v>0</v>
      </c>
      <c r="AX33" s="109">
        <v>0</v>
      </c>
      <c r="AY33" s="109">
        <v>0</v>
      </c>
      <c r="AZ33" s="109">
        <v>0</v>
      </c>
      <c r="BA33" s="109">
        <v>0</v>
      </c>
      <c r="BB33" s="109">
        <v>0</v>
      </c>
      <c r="BC33" s="109">
        <v>0</v>
      </c>
      <c r="BD33" s="109">
        <v>0</v>
      </c>
      <c r="BE33" s="109">
        <v>0</v>
      </c>
      <c r="BF33" s="109">
        <v>0</v>
      </c>
      <c r="BG33" s="109">
        <v>0</v>
      </c>
      <c r="BH33" s="109">
        <v>0</v>
      </c>
      <c r="BI33" s="109">
        <v>0</v>
      </c>
      <c r="BJ33" s="109">
        <v>738125239.36999989</v>
      </c>
      <c r="BK33" s="109">
        <v>505707759.85000002</v>
      </c>
      <c r="BL33" s="109">
        <v>0</v>
      </c>
      <c r="BM33" s="109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1106080553.1500001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4066528.82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1292322214.3700001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18734319.039999999</v>
      </c>
      <c r="DD33" s="109">
        <v>56158435.609999999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844321519.99000001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2294134.67</v>
      </c>
      <c r="DV33" s="109">
        <v>0</v>
      </c>
      <c r="DW33" s="109">
        <v>0</v>
      </c>
      <c r="DX33" s="109">
        <v>0</v>
      </c>
      <c r="DY33" s="109">
        <v>0</v>
      </c>
      <c r="DZ33" s="109">
        <v>0</v>
      </c>
      <c r="EA33" s="109">
        <v>0</v>
      </c>
      <c r="EB33" s="109">
        <v>0</v>
      </c>
      <c r="EC33" s="109">
        <v>0</v>
      </c>
      <c r="ED33" s="109">
        <v>0</v>
      </c>
      <c r="EE33" s="109">
        <v>0</v>
      </c>
      <c r="EF33" s="109">
        <v>386713534.44999999</v>
      </c>
      <c r="EG33" s="109">
        <v>188392350.16000003</v>
      </c>
      <c r="EH33" s="109">
        <v>0</v>
      </c>
      <c r="EI33" s="109">
        <v>0</v>
      </c>
      <c r="EJ33" s="109">
        <v>0</v>
      </c>
      <c r="EK33" s="109">
        <v>0</v>
      </c>
      <c r="EL33" s="109">
        <v>0</v>
      </c>
      <c r="EM33" s="109">
        <v>0</v>
      </c>
      <c r="EN33" s="109">
        <v>0</v>
      </c>
      <c r="EO33" s="109">
        <v>753429910.25</v>
      </c>
      <c r="EP33" s="109">
        <v>0</v>
      </c>
      <c r="EQ33" s="109">
        <v>0</v>
      </c>
      <c r="ER33" s="109">
        <v>0</v>
      </c>
      <c r="ES33" s="109">
        <v>0</v>
      </c>
      <c r="ET33" s="109">
        <v>0</v>
      </c>
      <c r="EU33" s="109">
        <v>0</v>
      </c>
      <c r="EV33" s="109">
        <v>0</v>
      </c>
      <c r="EW33" s="109">
        <v>0</v>
      </c>
      <c r="EX33" s="109">
        <v>77316.69</v>
      </c>
      <c r="EY33" s="109">
        <v>0</v>
      </c>
      <c r="EZ33" s="109">
        <v>0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89355.88</v>
      </c>
      <c r="FK33" s="109">
        <v>0</v>
      </c>
      <c r="FL33" s="109">
        <v>0</v>
      </c>
      <c r="FM33" s="109">
        <v>0</v>
      </c>
      <c r="FN33" s="109">
        <v>278.31</v>
      </c>
      <c r="FO33" s="109">
        <v>0</v>
      </c>
      <c r="FP33" s="109">
        <v>0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9645205.3000000007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881595.24</v>
      </c>
      <c r="HA33" s="109">
        <v>0</v>
      </c>
      <c r="HB33" s="109">
        <v>0</v>
      </c>
      <c r="HC33" s="109">
        <v>0</v>
      </c>
      <c r="HD33" s="109">
        <v>581319.35</v>
      </c>
      <c r="HE33" s="109">
        <v>0</v>
      </c>
      <c r="HF33" s="109">
        <v>0</v>
      </c>
      <c r="HG33" s="109">
        <v>0</v>
      </c>
      <c r="HH33" s="109">
        <v>0</v>
      </c>
      <c r="HI33" s="109">
        <v>0</v>
      </c>
      <c r="HJ33" s="109">
        <v>0</v>
      </c>
      <c r="HK33" s="109">
        <v>0</v>
      </c>
      <c r="HL33" s="109">
        <v>0</v>
      </c>
      <c r="HM33" s="109">
        <v>0</v>
      </c>
      <c r="HN33" s="109">
        <v>0</v>
      </c>
      <c r="HO33" s="109">
        <v>0</v>
      </c>
      <c r="HP33" s="109">
        <v>0</v>
      </c>
      <c r="HQ33" s="109">
        <v>0</v>
      </c>
      <c r="HR33" s="109">
        <v>0</v>
      </c>
      <c r="HS33" s="109">
        <v>0</v>
      </c>
      <c r="HT33" s="109">
        <v>1396427.76</v>
      </c>
      <c r="HU33" s="109">
        <v>1383316.99</v>
      </c>
      <c r="HV33" s="109">
        <v>0</v>
      </c>
      <c r="HW33" s="109">
        <v>0</v>
      </c>
      <c r="HX33" s="109">
        <v>0</v>
      </c>
      <c r="HY33" s="109">
        <v>0</v>
      </c>
      <c r="HZ33" s="109">
        <v>0</v>
      </c>
      <c r="IA33" s="109">
        <v>0</v>
      </c>
      <c r="IB33" s="109">
        <v>0</v>
      </c>
      <c r="IC33" s="109">
        <v>0</v>
      </c>
      <c r="ID33" s="109">
        <v>0</v>
      </c>
      <c r="IE33" s="109">
        <v>0</v>
      </c>
      <c r="IF33" s="109">
        <v>0</v>
      </c>
      <c r="IG33" s="109">
        <v>0</v>
      </c>
      <c r="IH33" s="109">
        <v>0</v>
      </c>
      <c r="II33" s="109">
        <v>0</v>
      </c>
      <c r="IJ33" s="109">
        <v>4736770.57</v>
      </c>
      <c r="IK33" s="109">
        <v>126834825.43000001</v>
      </c>
      <c r="IL33" s="109">
        <v>0</v>
      </c>
      <c r="IM33" s="109">
        <v>0</v>
      </c>
      <c r="IN33" s="109">
        <v>0</v>
      </c>
      <c r="IO33" s="109">
        <v>0</v>
      </c>
      <c r="IP33" s="109">
        <v>0</v>
      </c>
      <c r="IQ33" s="109">
        <v>0</v>
      </c>
      <c r="IR33" s="109">
        <v>0</v>
      </c>
      <c r="IS33" s="109">
        <v>0</v>
      </c>
      <c r="IT33" s="109">
        <v>0</v>
      </c>
      <c r="IU33" s="109">
        <v>598929.64</v>
      </c>
      <c r="IV33" s="109">
        <v>187857.2</v>
      </c>
      <c r="IW33" s="109">
        <v>0</v>
      </c>
      <c r="IX33" s="109">
        <v>0</v>
      </c>
      <c r="IY33" s="109">
        <v>0</v>
      </c>
      <c r="IZ33" s="109">
        <v>0</v>
      </c>
      <c r="JA33" s="109">
        <v>0</v>
      </c>
      <c r="JB33" s="109">
        <v>0</v>
      </c>
      <c r="JC33" s="109">
        <v>0</v>
      </c>
      <c r="JD33" s="109">
        <v>62999.93</v>
      </c>
      <c r="JE33" s="109">
        <v>0</v>
      </c>
      <c r="JF33" s="109">
        <v>0</v>
      </c>
      <c r="JG33" s="109">
        <v>395914396.16999996</v>
      </c>
      <c r="JH33" s="109">
        <v>0</v>
      </c>
      <c r="JI33" s="109">
        <v>0</v>
      </c>
      <c r="JJ33" s="109">
        <v>0</v>
      </c>
      <c r="JK33" s="109">
        <v>0</v>
      </c>
      <c r="JL33" s="109">
        <v>0</v>
      </c>
      <c r="JM33" s="109">
        <v>333768799.64999998</v>
      </c>
      <c r="JN33" s="109">
        <v>0</v>
      </c>
      <c r="JO33" s="109">
        <v>0</v>
      </c>
      <c r="JP33" s="109">
        <v>0</v>
      </c>
      <c r="JQ33" s="109">
        <v>0</v>
      </c>
      <c r="JR33" s="109">
        <v>0</v>
      </c>
      <c r="JS33" s="109">
        <v>0</v>
      </c>
      <c r="JT33" s="109">
        <v>907753113.87</v>
      </c>
      <c r="JU33" s="109">
        <v>20075.760000000002</v>
      </c>
      <c r="JV33" s="109">
        <v>0</v>
      </c>
      <c r="JW33" s="109">
        <v>0</v>
      </c>
      <c r="JX33" s="109">
        <v>0</v>
      </c>
      <c r="JY33" s="109">
        <v>0</v>
      </c>
      <c r="JZ33" s="109">
        <v>0</v>
      </c>
      <c r="KA33" s="109">
        <v>0</v>
      </c>
      <c r="KB33" s="109">
        <v>0</v>
      </c>
      <c r="KC33" s="109">
        <v>0</v>
      </c>
      <c r="KD33" s="109">
        <v>0</v>
      </c>
      <c r="KE33" s="109">
        <v>0</v>
      </c>
      <c r="KF33" s="109">
        <v>0</v>
      </c>
      <c r="KG33" s="109">
        <v>0</v>
      </c>
      <c r="KH33" s="109">
        <v>0</v>
      </c>
      <c r="KI33" s="109">
        <v>0</v>
      </c>
      <c r="KJ33" s="109">
        <v>5496853.7300000004</v>
      </c>
      <c r="KK33" s="109">
        <v>0</v>
      </c>
      <c r="KL33" s="109">
        <v>0</v>
      </c>
      <c r="KM33" s="109">
        <v>135000</v>
      </c>
      <c r="KN33" s="109">
        <v>0</v>
      </c>
      <c r="KO33" s="109">
        <v>0</v>
      </c>
      <c r="KP33" s="109">
        <v>0</v>
      </c>
      <c r="KQ33" s="109">
        <v>0</v>
      </c>
      <c r="KR33" s="109">
        <v>0</v>
      </c>
      <c r="KS33" s="109">
        <v>200367541.5</v>
      </c>
      <c r="KT33" s="109">
        <v>0</v>
      </c>
      <c r="KU33" s="109">
        <v>0</v>
      </c>
      <c r="KV33" s="109">
        <v>0</v>
      </c>
      <c r="KW33" s="109">
        <v>0</v>
      </c>
      <c r="KX33" s="109">
        <v>0</v>
      </c>
      <c r="KY33" s="109">
        <v>1897271.4400000002</v>
      </c>
      <c r="KZ33" s="109">
        <v>0</v>
      </c>
      <c r="LA33" s="109">
        <v>0</v>
      </c>
      <c r="LB33" s="109">
        <v>0</v>
      </c>
      <c r="LC33" s="109">
        <v>0</v>
      </c>
      <c r="LD33" s="109">
        <v>0</v>
      </c>
      <c r="LE33" s="109">
        <v>0</v>
      </c>
      <c r="LF33" s="109">
        <v>0</v>
      </c>
      <c r="LG33" s="109">
        <v>0</v>
      </c>
      <c r="LH33" s="109">
        <v>0</v>
      </c>
      <c r="LI33" s="109">
        <v>771375.35000000009</v>
      </c>
      <c r="LJ33" s="109">
        <v>51349.98</v>
      </c>
      <c r="LK33" s="109">
        <v>0</v>
      </c>
      <c r="LL33" s="109">
        <v>0</v>
      </c>
      <c r="LM33" s="109">
        <v>0</v>
      </c>
      <c r="LN33" s="109">
        <v>0</v>
      </c>
      <c r="LO33" s="109">
        <v>0</v>
      </c>
      <c r="LP33" s="109">
        <v>0</v>
      </c>
      <c r="LQ33" s="109">
        <v>0</v>
      </c>
      <c r="LR33" s="109">
        <v>0</v>
      </c>
      <c r="LS33" s="109">
        <v>0</v>
      </c>
      <c r="LT33" s="109">
        <v>189488.95</v>
      </c>
      <c r="LU33" s="109">
        <v>0</v>
      </c>
      <c r="LV33" s="109">
        <v>0</v>
      </c>
      <c r="LW33" s="109">
        <v>4153549.57</v>
      </c>
      <c r="LX33" s="109">
        <v>186444050.97</v>
      </c>
      <c r="LY33" s="109">
        <v>71142.740000000005</v>
      </c>
      <c r="LZ33" s="109">
        <v>343125.9</v>
      </c>
      <c r="MA33" s="109">
        <v>0</v>
      </c>
      <c r="MB33" s="109">
        <v>0</v>
      </c>
      <c r="MC33" s="109">
        <v>0</v>
      </c>
      <c r="MD33" s="109">
        <v>11860</v>
      </c>
      <c r="ME33" s="109">
        <v>0</v>
      </c>
      <c r="MF33" s="109">
        <v>0</v>
      </c>
      <c r="MG33" s="109">
        <v>0</v>
      </c>
      <c r="MH33" s="109">
        <v>0</v>
      </c>
      <c r="MI33" s="109">
        <v>1798261478.0999999</v>
      </c>
      <c r="MJ33" s="109">
        <v>0</v>
      </c>
      <c r="MK33" s="109">
        <v>0</v>
      </c>
      <c r="ML33" s="109">
        <v>0</v>
      </c>
      <c r="MM33" s="109">
        <v>0</v>
      </c>
      <c r="MN33" s="109">
        <v>0</v>
      </c>
      <c r="MO33" s="109">
        <v>0</v>
      </c>
      <c r="MP33" s="109">
        <v>0</v>
      </c>
      <c r="MQ33" s="109">
        <v>0</v>
      </c>
      <c r="MR33" s="109">
        <v>0</v>
      </c>
      <c r="MS33" s="109">
        <v>0</v>
      </c>
      <c r="MT33" s="109">
        <v>0</v>
      </c>
      <c r="MU33" s="109">
        <v>1282378631.21</v>
      </c>
      <c r="MV33" s="109">
        <v>0</v>
      </c>
      <c r="MW33" s="109">
        <v>0</v>
      </c>
      <c r="MX33" s="109">
        <v>22345.69</v>
      </c>
      <c r="MY33" s="109">
        <v>0</v>
      </c>
      <c r="MZ33" s="109">
        <v>0</v>
      </c>
      <c r="NA33" s="109">
        <v>0</v>
      </c>
      <c r="NB33" s="109">
        <v>0</v>
      </c>
      <c r="NC33" s="109">
        <v>0</v>
      </c>
      <c r="ND33" s="109">
        <v>0</v>
      </c>
      <c r="NE33" s="109">
        <v>0</v>
      </c>
      <c r="NF33" s="109">
        <v>1232825892.8400002</v>
      </c>
      <c r="NG33" s="109">
        <v>0</v>
      </c>
      <c r="NH33" s="109">
        <v>0</v>
      </c>
      <c r="NI33" s="109">
        <v>98618967.689999998</v>
      </c>
      <c r="NJ33" s="109">
        <v>0</v>
      </c>
      <c r="NK33" s="109">
        <v>0</v>
      </c>
      <c r="NL33" s="109">
        <v>0</v>
      </c>
      <c r="NM33" s="109">
        <v>0</v>
      </c>
      <c r="NN33" s="109">
        <v>0</v>
      </c>
      <c r="NO33" s="109">
        <v>0</v>
      </c>
      <c r="NP33" s="109">
        <v>0</v>
      </c>
      <c r="NQ33" s="109">
        <v>0</v>
      </c>
      <c r="NR33" s="109">
        <v>224600942.19</v>
      </c>
      <c r="NS33" s="109">
        <v>0</v>
      </c>
      <c r="NT33" s="109">
        <v>0</v>
      </c>
      <c r="NU33" s="109">
        <v>0</v>
      </c>
      <c r="NV33" s="109">
        <v>0</v>
      </c>
      <c r="NW33" s="109">
        <v>0</v>
      </c>
      <c r="NX33" s="109">
        <v>0</v>
      </c>
      <c r="NY33" s="109">
        <v>1179949240.8300002</v>
      </c>
      <c r="NZ33" s="109">
        <v>0</v>
      </c>
      <c r="OA33" s="109">
        <v>0</v>
      </c>
      <c r="OB33" s="109">
        <v>0</v>
      </c>
      <c r="OC33" s="109">
        <v>0</v>
      </c>
      <c r="OD33" s="109">
        <v>0</v>
      </c>
      <c r="OE33" s="109">
        <v>0</v>
      </c>
      <c r="OF33" s="109">
        <v>0</v>
      </c>
      <c r="OG33" s="109">
        <v>54245.14</v>
      </c>
      <c r="OH33" s="109">
        <v>0</v>
      </c>
      <c r="OI33" s="109">
        <v>2242319.59</v>
      </c>
      <c r="OJ33" s="109">
        <v>0</v>
      </c>
      <c r="OK33" s="109">
        <v>0</v>
      </c>
      <c r="OL33" s="109">
        <v>0</v>
      </c>
      <c r="OM33" s="109">
        <v>0</v>
      </c>
      <c r="ON33" s="109">
        <v>0</v>
      </c>
      <c r="OO33" s="109">
        <v>1499744.43</v>
      </c>
      <c r="OP33" s="109">
        <v>0</v>
      </c>
      <c r="OQ33" s="109">
        <v>0</v>
      </c>
      <c r="OR33" s="109">
        <v>0</v>
      </c>
      <c r="OS33" s="109">
        <v>0</v>
      </c>
      <c r="OT33" s="109">
        <v>0</v>
      </c>
      <c r="OU33" s="109">
        <v>452733</v>
      </c>
      <c r="OV33" s="109">
        <v>0</v>
      </c>
      <c r="OW33" s="109">
        <v>0</v>
      </c>
      <c r="OX33" s="109">
        <v>0</v>
      </c>
      <c r="OY33" s="109">
        <v>0</v>
      </c>
      <c r="OZ33" s="109">
        <v>0</v>
      </c>
      <c r="PA33" s="109">
        <v>0</v>
      </c>
      <c r="PB33" s="109">
        <v>0</v>
      </c>
      <c r="PC33" s="109">
        <v>0</v>
      </c>
      <c r="PD33" s="109">
        <v>4077162.52</v>
      </c>
      <c r="PE33" s="109">
        <v>0</v>
      </c>
      <c r="PF33" s="109">
        <v>0</v>
      </c>
      <c r="PG33" s="109">
        <v>0</v>
      </c>
      <c r="PH33" s="109">
        <v>0</v>
      </c>
      <c r="PI33" s="109">
        <v>0</v>
      </c>
      <c r="PJ33" s="109">
        <v>167100</v>
      </c>
      <c r="PK33" s="109">
        <v>0</v>
      </c>
      <c r="PL33" s="109">
        <v>0</v>
      </c>
      <c r="PM33" s="109">
        <v>0</v>
      </c>
      <c r="PN33" s="109">
        <v>0</v>
      </c>
      <c r="PO33" s="109">
        <v>0</v>
      </c>
      <c r="PP33" s="109">
        <v>0</v>
      </c>
      <c r="PQ33" s="109">
        <v>0</v>
      </c>
      <c r="PR33" s="109">
        <v>0</v>
      </c>
      <c r="PS33" s="109">
        <v>0</v>
      </c>
      <c r="PT33" s="109">
        <v>0</v>
      </c>
      <c r="PU33" s="109">
        <v>0</v>
      </c>
      <c r="PV33" s="109">
        <v>2610202.04</v>
      </c>
      <c r="PW33" s="109">
        <v>0</v>
      </c>
      <c r="PX33" s="109">
        <v>0</v>
      </c>
      <c r="PY33" s="109">
        <v>0</v>
      </c>
      <c r="PZ33" s="109">
        <v>0</v>
      </c>
      <c r="QA33" s="109">
        <v>0</v>
      </c>
      <c r="QB33" s="109">
        <v>0</v>
      </c>
      <c r="QC33" s="109">
        <v>0</v>
      </c>
      <c r="QD33" s="109">
        <v>0</v>
      </c>
      <c r="QE33" s="109">
        <v>0</v>
      </c>
      <c r="QF33" s="109">
        <v>0</v>
      </c>
      <c r="QG33" s="109">
        <v>0</v>
      </c>
      <c r="QH33" s="109">
        <v>0</v>
      </c>
      <c r="QI33" s="109">
        <v>0</v>
      </c>
      <c r="QJ33" s="109">
        <v>0</v>
      </c>
      <c r="QK33" s="109">
        <v>0</v>
      </c>
      <c r="QL33" s="109">
        <v>0</v>
      </c>
      <c r="QM33" s="109">
        <v>0</v>
      </c>
      <c r="QN33" s="109">
        <v>0</v>
      </c>
      <c r="QO33" s="109">
        <v>0</v>
      </c>
      <c r="QP33" s="109">
        <v>43913809.150000006</v>
      </c>
      <c r="QQ33" s="109">
        <v>0</v>
      </c>
      <c r="QR33" s="109">
        <v>0</v>
      </c>
      <c r="QS33" s="109">
        <v>0</v>
      </c>
      <c r="QT33" s="109">
        <v>0</v>
      </c>
      <c r="QU33" s="109">
        <v>0</v>
      </c>
      <c r="QV33" s="109">
        <v>10074660.57</v>
      </c>
      <c r="QW33" s="109">
        <v>0</v>
      </c>
      <c r="QX33" s="109">
        <v>0</v>
      </c>
      <c r="QY33" s="109">
        <v>0</v>
      </c>
      <c r="QZ33" s="109">
        <v>0</v>
      </c>
      <c r="RA33" s="109">
        <v>0</v>
      </c>
      <c r="RB33" s="109">
        <v>0</v>
      </c>
      <c r="RC33" s="109">
        <v>0</v>
      </c>
      <c r="RD33" s="109">
        <v>0</v>
      </c>
      <c r="RE33" s="109">
        <v>0</v>
      </c>
      <c r="RF33" s="109">
        <v>0</v>
      </c>
      <c r="RG33" s="109">
        <v>0</v>
      </c>
      <c r="RH33" s="109">
        <v>0</v>
      </c>
      <c r="RI33" s="109">
        <v>398349.81</v>
      </c>
      <c r="RJ33" s="109">
        <v>0</v>
      </c>
      <c r="RK33" s="109">
        <v>226349.81</v>
      </c>
      <c r="RL33" s="109">
        <v>0</v>
      </c>
      <c r="RM33" s="109">
        <v>17453.28</v>
      </c>
      <c r="RN33" s="109">
        <v>0</v>
      </c>
      <c r="RO33" s="109">
        <v>0</v>
      </c>
      <c r="RP33" s="109">
        <v>0</v>
      </c>
      <c r="RQ33" s="109">
        <v>0</v>
      </c>
      <c r="RR33" s="109">
        <v>0</v>
      </c>
      <c r="RS33" s="109">
        <v>0</v>
      </c>
      <c r="RT33" s="109">
        <v>0</v>
      </c>
      <c r="RU33" s="109">
        <v>0</v>
      </c>
      <c r="RV33" s="109">
        <v>0</v>
      </c>
      <c r="RW33" s="109">
        <v>0</v>
      </c>
      <c r="RX33" s="109">
        <v>0</v>
      </c>
      <c r="RY33" s="109">
        <v>0</v>
      </c>
      <c r="RZ33" s="109">
        <v>0</v>
      </c>
      <c r="SA33" s="109">
        <v>0</v>
      </c>
      <c r="SB33" s="109">
        <v>0</v>
      </c>
      <c r="SC33" s="109">
        <v>2665537.5299999998</v>
      </c>
      <c r="SD33" s="109">
        <v>0</v>
      </c>
      <c r="SE33" s="109">
        <v>0</v>
      </c>
      <c r="SF33" s="109">
        <v>0</v>
      </c>
      <c r="SG33" s="109">
        <v>0</v>
      </c>
      <c r="SH33" s="109">
        <v>0</v>
      </c>
      <c r="SI33" s="109">
        <v>0</v>
      </c>
      <c r="SJ33" s="109">
        <v>0</v>
      </c>
      <c r="SK33" s="109">
        <v>0</v>
      </c>
      <c r="SL33" s="109">
        <v>0</v>
      </c>
      <c r="SM33" s="109">
        <v>0</v>
      </c>
      <c r="SN33" s="109">
        <v>0</v>
      </c>
      <c r="SO33" s="109">
        <v>128618.14</v>
      </c>
      <c r="SP33" s="109">
        <v>0</v>
      </c>
      <c r="SQ33" s="109">
        <v>0</v>
      </c>
      <c r="SR33" s="109">
        <v>0</v>
      </c>
      <c r="SS33" s="109">
        <v>0</v>
      </c>
      <c r="ST33" s="109">
        <v>0</v>
      </c>
      <c r="SU33" s="109">
        <v>0</v>
      </c>
      <c r="SV33" s="109">
        <v>0</v>
      </c>
      <c r="SW33" s="109">
        <v>131264.68</v>
      </c>
      <c r="SX33" s="109">
        <v>0</v>
      </c>
      <c r="SY33" s="109">
        <v>0</v>
      </c>
      <c r="SZ33" s="109">
        <v>0</v>
      </c>
      <c r="TA33" s="109">
        <v>0</v>
      </c>
      <c r="TB33" s="109">
        <v>0</v>
      </c>
      <c r="TC33" s="109">
        <v>0</v>
      </c>
      <c r="TD33" s="109">
        <v>0</v>
      </c>
      <c r="TE33" s="109">
        <v>0</v>
      </c>
      <c r="TF33" s="109">
        <v>0</v>
      </c>
      <c r="TG33" s="109">
        <v>0</v>
      </c>
      <c r="TH33" s="109">
        <v>0</v>
      </c>
      <c r="TI33" s="109">
        <v>0</v>
      </c>
      <c r="TJ33" s="109">
        <v>0</v>
      </c>
      <c r="TK33" s="109">
        <v>0</v>
      </c>
      <c r="TL33" s="109">
        <v>0</v>
      </c>
      <c r="TM33" s="109">
        <v>0</v>
      </c>
      <c r="TN33" s="109">
        <v>0</v>
      </c>
      <c r="TO33" s="109">
        <v>0</v>
      </c>
      <c r="TP33" s="109">
        <v>0</v>
      </c>
      <c r="TQ33" s="109">
        <v>0</v>
      </c>
      <c r="TR33" s="109">
        <v>179000</v>
      </c>
      <c r="TS33" s="109">
        <v>0</v>
      </c>
      <c r="TT33" s="109">
        <v>0</v>
      </c>
      <c r="TU33" s="109">
        <v>0</v>
      </c>
      <c r="TV33" s="109">
        <v>0</v>
      </c>
      <c r="TW33" s="109">
        <v>0</v>
      </c>
      <c r="TX33" s="109">
        <v>0</v>
      </c>
      <c r="TY33" s="109">
        <v>0</v>
      </c>
      <c r="TZ33" s="109">
        <v>0</v>
      </c>
      <c r="UA33" s="109">
        <v>2300</v>
      </c>
      <c r="UB33" s="109">
        <v>0</v>
      </c>
      <c r="UC33" s="109">
        <v>567912.05000000005</v>
      </c>
      <c r="UD33" s="109">
        <v>0</v>
      </c>
      <c r="UE33" s="109">
        <v>0</v>
      </c>
      <c r="UF33" s="109">
        <v>0</v>
      </c>
      <c r="UG33" s="109">
        <v>0</v>
      </c>
      <c r="UH33" s="109">
        <v>0</v>
      </c>
      <c r="UI33" s="109">
        <v>0</v>
      </c>
      <c r="UJ33" s="109">
        <v>0</v>
      </c>
      <c r="UK33" s="109">
        <v>0</v>
      </c>
      <c r="UL33" s="109">
        <v>3646853.33</v>
      </c>
      <c r="UM33" s="109">
        <v>0</v>
      </c>
      <c r="UN33" s="109">
        <v>0</v>
      </c>
      <c r="UO33" s="109">
        <v>0</v>
      </c>
      <c r="UP33" s="109">
        <v>0</v>
      </c>
      <c r="UQ33" s="109">
        <v>0</v>
      </c>
      <c r="UR33" s="109">
        <v>3279398.25</v>
      </c>
      <c r="US33" s="109">
        <v>0</v>
      </c>
      <c r="UT33" s="109">
        <v>0</v>
      </c>
      <c r="UU33" s="109">
        <v>0</v>
      </c>
      <c r="UV33" s="109">
        <v>0</v>
      </c>
      <c r="UW33" s="109">
        <v>0</v>
      </c>
      <c r="UX33" s="109">
        <v>0</v>
      </c>
      <c r="UY33" s="109">
        <v>0</v>
      </c>
      <c r="UZ33" s="109">
        <v>0</v>
      </c>
      <c r="VA33" s="109">
        <v>0</v>
      </c>
      <c r="VB33" s="109">
        <v>0</v>
      </c>
      <c r="VC33" s="109">
        <v>0</v>
      </c>
      <c r="VD33" s="109">
        <v>0</v>
      </c>
      <c r="VE33" s="109">
        <v>0</v>
      </c>
      <c r="VF33" s="109">
        <v>0</v>
      </c>
      <c r="VG33" s="109">
        <v>0</v>
      </c>
      <c r="VH33" s="109">
        <v>0</v>
      </c>
      <c r="VI33" s="109">
        <v>0</v>
      </c>
      <c r="VJ33" s="109">
        <v>0</v>
      </c>
      <c r="VK33" s="109">
        <v>0</v>
      </c>
      <c r="VL33" s="109">
        <v>0</v>
      </c>
      <c r="VM33" s="109">
        <v>0</v>
      </c>
      <c r="VN33" s="109">
        <v>295529278.45999998</v>
      </c>
      <c r="VO33" s="109">
        <v>0</v>
      </c>
      <c r="VP33" s="109">
        <v>0</v>
      </c>
      <c r="VQ33" s="109">
        <v>0</v>
      </c>
      <c r="VR33" s="109">
        <v>0</v>
      </c>
      <c r="VS33" s="109">
        <v>0</v>
      </c>
      <c r="VT33" s="109">
        <v>0</v>
      </c>
      <c r="VU33" s="109">
        <v>0</v>
      </c>
      <c r="VV33" s="109">
        <v>0</v>
      </c>
      <c r="VW33" s="109">
        <v>0</v>
      </c>
      <c r="VX33" s="109">
        <v>0</v>
      </c>
      <c r="VY33" s="109">
        <v>0</v>
      </c>
      <c r="VZ33" s="109">
        <v>0</v>
      </c>
      <c r="WA33" s="109">
        <v>0</v>
      </c>
      <c r="WB33" s="109">
        <v>0</v>
      </c>
      <c r="WC33" s="109">
        <v>20190544.489999998</v>
      </c>
      <c r="WD33" s="109">
        <v>0</v>
      </c>
      <c r="WE33" s="109">
        <v>0</v>
      </c>
      <c r="WF33" s="109">
        <v>0</v>
      </c>
      <c r="WG33" s="109">
        <v>0</v>
      </c>
      <c r="WH33" s="109">
        <v>0</v>
      </c>
      <c r="WI33" s="109">
        <v>0</v>
      </c>
      <c r="WJ33" s="109">
        <v>0</v>
      </c>
      <c r="WK33" s="109">
        <v>0</v>
      </c>
      <c r="WL33" s="109">
        <v>0</v>
      </c>
      <c r="WM33" s="109">
        <v>0</v>
      </c>
      <c r="WN33" s="109">
        <v>0</v>
      </c>
      <c r="WO33" s="109">
        <v>0</v>
      </c>
      <c r="WP33" s="109">
        <v>0</v>
      </c>
      <c r="WQ33" s="109">
        <v>0</v>
      </c>
      <c r="WR33" s="109">
        <v>0</v>
      </c>
      <c r="WS33" s="109">
        <v>0</v>
      </c>
      <c r="WT33" s="109">
        <v>0</v>
      </c>
      <c r="WU33" s="109">
        <v>0</v>
      </c>
      <c r="WV33" s="109">
        <v>0</v>
      </c>
      <c r="WW33" s="109">
        <v>665059.35</v>
      </c>
      <c r="WX33" s="109">
        <v>0</v>
      </c>
      <c r="WY33" s="109">
        <v>0</v>
      </c>
      <c r="WZ33" s="109">
        <v>0</v>
      </c>
      <c r="XA33" s="109">
        <v>0</v>
      </c>
      <c r="XB33" s="109">
        <v>0</v>
      </c>
      <c r="XC33" s="109">
        <v>0</v>
      </c>
      <c r="XD33" s="109">
        <v>0</v>
      </c>
      <c r="XE33" s="109">
        <v>0</v>
      </c>
      <c r="XF33" s="109">
        <v>0</v>
      </c>
      <c r="XG33" s="109">
        <v>0</v>
      </c>
      <c r="XH33" s="109">
        <v>0</v>
      </c>
      <c r="XI33" s="109">
        <v>0</v>
      </c>
      <c r="XJ33" s="109">
        <v>80927781</v>
      </c>
      <c r="XK33" s="109">
        <v>0</v>
      </c>
      <c r="XL33" s="109">
        <v>0</v>
      </c>
      <c r="XM33" s="109">
        <v>137191.41</v>
      </c>
      <c r="XN33" s="109">
        <v>0</v>
      </c>
      <c r="XO33" s="109">
        <v>0</v>
      </c>
      <c r="XP33" s="109">
        <v>0</v>
      </c>
      <c r="XQ33" s="109">
        <v>0</v>
      </c>
      <c r="XR33" s="109">
        <v>0</v>
      </c>
      <c r="XS33" s="109">
        <v>0</v>
      </c>
      <c r="XT33" s="109">
        <v>0</v>
      </c>
      <c r="XU33" s="109">
        <v>0</v>
      </c>
      <c r="XV33" s="109">
        <v>0</v>
      </c>
      <c r="XW33" s="109">
        <v>0</v>
      </c>
      <c r="XX33" s="109">
        <v>0</v>
      </c>
      <c r="XY33" s="109">
        <v>0</v>
      </c>
      <c r="XZ33" s="109">
        <v>0</v>
      </c>
      <c r="YA33" s="109">
        <v>0</v>
      </c>
      <c r="YB33" s="109">
        <v>0</v>
      </c>
      <c r="YC33" s="109">
        <v>0</v>
      </c>
      <c r="YD33" s="109">
        <v>0</v>
      </c>
      <c r="YE33" s="109">
        <v>0</v>
      </c>
      <c r="YF33" s="109">
        <v>0</v>
      </c>
      <c r="YG33" s="109">
        <v>108946</v>
      </c>
      <c r="YH33" s="109">
        <v>0</v>
      </c>
      <c r="YI33" s="109">
        <v>0</v>
      </c>
      <c r="YJ33" s="109">
        <v>0</v>
      </c>
      <c r="YK33" s="109">
        <v>169084.79999999999</v>
      </c>
      <c r="YL33" s="109">
        <v>0</v>
      </c>
      <c r="YM33" s="109">
        <v>0</v>
      </c>
      <c r="YN33" s="109">
        <v>0</v>
      </c>
      <c r="YO33" s="109">
        <v>0</v>
      </c>
      <c r="YP33" s="109">
        <v>0</v>
      </c>
      <c r="YQ33" s="109">
        <v>0</v>
      </c>
      <c r="YR33" s="109">
        <v>0</v>
      </c>
      <c r="YS33" s="109">
        <v>0</v>
      </c>
      <c r="YT33" s="109">
        <v>0</v>
      </c>
      <c r="YU33" s="109">
        <v>0</v>
      </c>
      <c r="YV33" s="109">
        <v>0</v>
      </c>
      <c r="YW33" s="109">
        <v>0</v>
      </c>
      <c r="YX33" s="109">
        <v>526853434.88</v>
      </c>
      <c r="YY33" s="109">
        <v>0</v>
      </c>
      <c r="YZ33" s="109">
        <v>0</v>
      </c>
      <c r="ZA33" s="109">
        <v>0</v>
      </c>
      <c r="ZB33" s="109">
        <v>0</v>
      </c>
      <c r="ZC33" s="109">
        <v>0</v>
      </c>
      <c r="ZD33" s="109">
        <v>0</v>
      </c>
      <c r="ZE33" s="109">
        <v>960427.22</v>
      </c>
      <c r="ZF33" s="109">
        <v>0</v>
      </c>
      <c r="ZG33" s="109">
        <v>0</v>
      </c>
      <c r="ZH33" s="109">
        <v>0</v>
      </c>
      <c r="ZI33" s="109">
        <v>0</v>
      </c>
      <c r="ZJ33" s="109">
        <v>0</v>
      </c>
      <c r="ZK33" s="109">
        <v>0</v>
      </c>
      <c r="ZL33" s="109">
        <v>0</v>
      </c>
      <c r="ZM33" s="109">
        <v>0</v>
      </c>
      <c r="ZN33" s="109">
        <v>13713525.9</v>
      </c>
      <c r="ZO33" s="109">
        <v>0</v>
      </c>
      <c r="ZP33" s="109">
        <v>0</v>
      </c>
      <c r="ZQ33" s="109">
        <v>526216</v>
      </c>
      <c r="ZR33" s="109">
        <v>0</v>
      </c>
      <c r="ZS33" s="109">
        <v>0</v>
      </c>
      <c r="ZT33" s="109">
        <v>0</v>
      </c>
      <c r="ZU33" s="109">
        <v>0</v>
      </c>
      <c r="ZV33" s="109">
        <v>0</v>
      </c>
      <c r="ZW33" s="109">
        <v>0</v>
      </c>
      <c r="ZX33" s="109">
        <v>0</v>
      </c>
      <c r="ZY33" s="109">
        <v>0</v>
      </c>
      <c r="ZZ33" s="109">
        <v>0</v>
      </c>
      <c r="AAA33" s="109">
        <v>0</v>
      </c>
      <c r="AAB33" s="109">
        <v>0</v>
      </c>
      <c r="AAC33" s="109">
        <v>0</v>
      </c>
      <c r="AAD33" s="109">
        <v>0</v>
      </c>
      <c r="AAE33" s="109">
        <v>0</v>
      </c>
      <c r="AAF33" s="109">
        <v>0</v>
      </c>
      <c r="AAG33" s="109">
        <v>0</v>
      </c>
      <c r="AAH33" s="109">
        <v>0</v>
      </c>
      <c r="AAI33" s="109">
        <v>0</v>
      </c>
      <c r="AAJ33" s="109">
        <v>59640.26</v>
      </c>
      <c r="AAK33" s="109">
        <v>0</v>
      </c>
      <c r="AAL33" s="109">
        <v>0</v>
      </c>
      <c r="AAM33" s="109">
        <v>0</v>
      </c>
      <c r="AAN33" s="109">
        <v>0</v>
      </c>
      <c r="AAO33" s="109">
        <v>0</v>
      </c>
      <c r="AAP33" s="109">
        <v>0</v>
      </c>
      <c r="AAQ33" s="109">
        <v>25332589.02</v>
      </c>
      <c r="AAR33" s="109">
        <v>0</v>
      </c>
      <c r="AAS33" s="109">
        <v>0</v>
      </c>
      <c r="AAT33" s="109">
        <v>0</v>
      </c>
      <c r="AAU33" s="109">
        <v>0</v>
      </c>
      <c r="AAV33" s="109">
        <v>0</v>
      </c>
      <c r="AAW33" s="109">
        <v>0</v>
      </c>
      <c r="AAX33" s="109">
        <v>0</v>
      </c>
      <c r="AAY33" s="109">
        <v>0</v>
      </c>
      <c r="AAZ33" s="109">
        <v>0</v>
      </c>
      <c r="ABA33" s="109">
        <v>0</v>
      </c>
      <c r="ABB33" s="109">
        <v>0</v>
      </c>
      <c r="ABC33" s="109">
        <v>0</v>
      </c>
      <c r="ABD33" s="109">
        <v>0</v>
      </c>
      <c r="ABE33" s="109">
        <v>0</v>
      </c>
      <c r="ABF33" s="109">
        <v>0</v>
      </c>
      <c r="ABG33" s="109">
        <v>0</v>
      </c>
      <c r="ABH33" s="109">
        <v>0</v>
      </c>
      <c r="ABI33" s="109">
        <v>0</v>
      </c>
      <c r="ABJ33" s="109">
        <v>0</v>
      </c>
      <c r="ABK33" s="109">
        <v>0</v>
      </c>
      <c r="ABL33" s="109">
        <v>0</v>
      </c>
      <c r="ABM33" s="109">
        <v>0</v>
      </c>
      <c r="ABN33" s="109">
        <v>0</v>
      </c>
      <c r="ABO33" s="109">
        <v>0</v>
      </c>
      <c r="ABP33" s="109">
        <v>0</v>
      </c>
      <c r="ABQ33" s="109">
        <v>1710482.45</v>
      </c>
      <c r="ABR33" s="109">
        <v>0</v>
      </c>
      <c r="ABS33" s="109">
        <v>0</v>
      </c>
      <c r="ABT33" s="109">
        <v>0</v>
      </c>
      <c r="ABU33" s="109">
        <v>0</v>
      </c>
      <c r="ABV33" s="109">
        <v>0</v>
      </c>
      <c r="ABW33" s="109">
        <v>0</v>
      </c>
      <c r="ABX33" s="109">
        <v>0</v>
      </c>
      <c r="ABY33" s="109">
        <v>0</v>
      </c>
      <c r="ABZ33" s="109">
        <v>456967204.27000004</v>
      </c>
      <c r="ACA33" s="109">
        <v>0</v>
      </c>
      <c r="ACB33" s="109">
        <v>0</v>
      </c>
      <c r="ACC33" s="109">
        <v>0</v>
      </c>
      <c r="ACD33" s="109">
        <v>0</v>
      </c>
      <c r="ACE33" s="109">
        <v>0</v>
      </c>
      <c r="ACF33" s="109">
        <v>0</v>
      </c>
      <c r="ACG33" s="109">
        <v>0</v>
      </c>
      <c r="ACH33" s="109">
        <v>0</v>
      </c>
      <c r="ACI33" s="109">
        <v>0</v>
      </c>
      <c r="ACJ33" s="109">
        <v>0</v>
      </c>
      <c r="ACK33" s="109">
        <v>13259902</v>
      </c>
      <c r="ACL33" s="109">
        <v>0</v>
      </c>
      <c r="ACM33" s="109">
        <v>0</v>
      </c>
      <c r="ACN33" s="109">
        <v>0</v>
      </c>
      <c r="ACO33" s="109">
        <v>0</v>
      </c>
      <c r="ACP33" s="109">
        <v>0</v>
      </c>
      <c r="ACQ33" s="109">
        <v>0</v>
      </c>
      <c r="ACR33" s="109">
        <v>0</v>
      </c>
      <c r="ACS33" s="109">
        <v>0</v>
      </c>
      <c r="ACT33" s="109">
        <v>0</v>
      </c>
      <c r="ACU33" s="109">
        <v>0</v>
      </c>
      <c r="ACV33" s="109">
        <v>0</v>
      </c>
      <c r="ACW33" s="109">
        <v>0</v>
      </c>
      <c r="ACX33" s="109">
        <v>0</v>
      </c>
      <c r="ACY33" s="109">
        <v>0</v>
      </c>
      <c r="ACZ33" s="109">
        <v>0</v>
      </c>
      <c r="ADA33" s="109">
        <v>0</v>
      </c>
      <c r="ADB33" s="109">
        <v>0</v>
      </c>
      <c r="ADC33" s="109">
        <v>0</v>
      </c>
      <c r="ADD33" s="109">
        <v>0</v>
      </c>
      <c r="ADE33" s="109">
        <v>0</v>
      </c>
      <c r="ADF33" s="109">
        <v>0</v>
      </c>
      <c r="ADG33" s="109">
        <v>0</v>
      </c>
      <c r="ADH33" s="109">
        <v>237301529.59999999</v>
      </c>
      <c r="ADI33" s="109">
        <v>35912694.330000006</v>
      </c>
      <c r="ADJ33" s="109">
        <v>0</v>
      </c>
      <c r="ADK33" s="109">
        <v>0</v>
      </c>
      <c r="ADL33" s="109">
        <v>0</v>
      </c>
      <c r="ADM33" s="109">
        <v>0</v>
      </c>
      <c r="ADN33" s="109">
        <v>0</v>
      </c>
      <c r="ADO33" s="109">
        <v>0</v>
      </c>
      <c r="ADP33" s="109">
        <v>0</v>
      </c>
      <c r="ADQ33" s="109">
        <v>485007334.40000004</v>
      </c>
      <c r="ADR33" s="109">
        <v>0</v>
      </c>
      <c r="ADS33" s="109">
        <v>0</v>
      </c>
      <c r="ADT33" s="109">
        <v>0</v>
      </c>
      <c r="ADU33" s="109">
        <v>177341722.31999999</v>
      </c>
      <c r="ADV33" s="109">
        <v>0</v>
      </c>
      <c r="ADW33" s="109">
        <v>0</v>
      </c>
      <c r="ADX33" s="109">
        <v>0</v>
      </c>
      <c r="ADY33" s="109">
        <v>0</v>
      </c>
      <c r="ADZ33" s="109">
        <v>0</v>
      </c>
      <c r="AEA33" s="109">
        <v>659442.23</v>
      </c>
      <c r="AEB33" s="109">
        <v>0</v>
      </c>
      <c r="AEC33" s="109">
        <v>0</v>
      </c>
      <c r="AED33" s="109">
        <v>0</v>
      </c>
      <c r="AEE33" s="109">
        <v>0</v>
      </c>
      <c r="AEF33" s="109">
        <v>0</v>
      </c>
      <c r="AEG33" s="109">
        <v>0</v>
      </c>
      <c r="AEH33" s="109">
        <v>0</v>
      </c>
      <c r="AEI33" s="109">
        <v>0</v>
      </c>
      <c r="AEJ33" s="109">
        <v>0</v>
      </c>
      <c r="AEK33" s="109">
        <v>0</v>
      </c>
      <c r="AEL33" s="109">
        <v>0</v>
      </c>
      <c r="AEM33" s="109">
        <v>0</v>
      </c>
      <c r="AEN33" s="109">
        <v>0</v>
      </c>
      <c r="AEO33" s="109">
        <v>0</v>
      </c>
      <c r="AEP33" s="109">
        <v>0</v>
      </c>
      <c r="AEQ33" s="109">
        <v>0</v>
      </c>
      <c r="AER33" s="109">
        <v>0</v>
      </c>
      <c r="AES33" s="109">
        <v>0</v>
      </c>
      <c r="AET33" s="109">
        <v>0</v>
      </c>
      <c r="AEU33" s="109">
        <v>915978215.10000002</v>
      </c>
      <c r="AEV33" s="109">
        <v>0</v>
      </c>
      <c r="AEW33" s="109">
        <v>0</v>
      </c>
      <c r="AEX33" s="109">
        <v>0</v>
      </c>
      <c r="AEY33" s="109">
        <v>0</v>
      </c>
      <c r="AEZ33" s="109">
        <v>0</v>
      </c>
      <c r="AFA33" s="109">
        <v>0</v>
      </c>
      <c r="AFB33" s="109">
        <v>0</v>
      </c>
      <c r="AFC33" s="109">
        <v>0</v>
      </c>
      <c r="AFD33" s="109">
        <v>0</v>
      </c>
      <c r="AFE33" s="109">
        <v>294248759.14999998</v>
      </c>
      <c r="AFF33" s="109">
        <v>303213701.14999998</v>
      </c>
      <c r="AFG33" s="109">
        <v>0</v>
      </c>
      <c r="AFH33" s="109">
        <v>0</v>
      </c>
      <c r="AFI33" s="109">
        <v>0</v>
      </c>
      <c r="AFJ33" s="109">
        <v>0</v>
      </c>
      <c r="AFK33" s="109">
        <v>0</v>
      </c>
      <c r="AFL33" s="109">
        <v>0</v>
      </c>
      <c r="AFM33" s="109">
        <v>0</v>
      </c>
      <c r="AFN33" s="109">
        <v>0</v>
      </c>
      <c r="AFO33" s="109">
        <v>0</v>
      </c>
      <c r="AFP33" s="109">
        <v>0</v>
      </c>
      <c r="AFQ33" s="109">
        <v>0</v>
      </c>
      <c r="AFR33" s="109">
        <v>2701788.48</v>
      </c>
      <c r="AFS33" s="109">
        <v>0</v>
      </c>
      <c r="AFT33" s="109">
        <v>0</v>
      </c>
      <c r="AFU33" s="109">
        <v>0</v>
      </c>
      <c r="AFV33" s="109">
        <v>0</v>
      </c>
      <c r="AFW33" s="109">
        <v>0</v>
      </c>
      <c r="AFX33" s="109">
        <v>0</v>
      </c>
      <c r="AFY33" s="109">
        <v>0</v>
      </c>
      <c r="AFZ33" s="109">
        <v>0</v>
      </c>
      <c r="AGA33" s="109">
        <v>0</v>
      </c>
      <c r="AGB33" s="109">
        <v>0</v>
      </c>
      <c r="AGC33" s="109">
        <v>0</v>
      </c>
      <c r="AGD33" s="109">
        <v>309498346.38</v>
      </c>
      <c r="AGE33" s="109">
        <v>0</v>
      </c>
      <c r="AGF33" s="109">
        <v>0</v>
      </c>
      <c r="AGG33" s="109">
        <v>0</v>
      </c>
      <c r="AGH33" s="109">
        <v>0</v>
      </c>
      <c r="AGI33" s="109">
        <v>0</v>
      </c>
      <c r="AGJ33" s="109">
        <v>0</v>
      </c>
      <c r="AGK33" s="109">
        <v>0</v>
      </c>
      <c r="AGL33" s="109">
        <v>0</v>
      </c>
      <c r="AGM33" s="109">
        <v>0</v>
      </c>
      <c r="AGN33" s="109">
        <v>0</v>
      </c>
      <c r="AGO33" s="109">
        <v>8979758.6099999994</v>
      </c>
      <c r="AGP33" s="109">
        <v>15425184.960000001</v>
      </c>
      <c r="AGQ33" s="109">
        <v>0</v>
      </c>
      <c r="AGR33" s="109">
        <v>0</v>
      </c>
      <c r="AGS33" s="109">
        <v>0</v>
      </c>
      <c r="AGT33" s="109">
        <v>0</v>
      </c>
      <c r="AGU33" s="109">
        <v>0</v>
      </c>
      <c r="AGV33" s="109">
        <v>0</v>
      </c>
      <c r="AGW33" s="109">
        <v>16905000</v>
      </c>
      <c r="AGX33" s="109">
        <v>10584000</v>
      </c>
      <c r="AGY33" s="109">
        <v>0</v>
      </c>
      <c r="AGZ33" s="109">
        <v>0</v>
      </c>
      <c r="AHA33" s="109">
        <v>0</v>
      </c>
      <c r="AHB33" s="109">
        <v>0</v>
      </c>
      <c r="AHC33" s="109">
        <v>0</v>
      </c>
      <c r="AHD33" s="109">
        <v>0</v>
      </c>
      <c r="AHE33" s="109">
        <v>0</v>
      </c>
      <c r="AHF33" s="109">
        <v>0</v>
      </c>
      <c r="AHG33" s="109">
        <v>0</v>
      </c>
      <c r="AHH33" s="109">
        <v>0</v>
      </c>
      <c r="AHI33" s="109">
        <v>0</v>
      </c>
      <c r="AHJ33" s="109">
        <v>0</v>
      </c>
      <c r="AHK33" s="109">
        <v>0</v>
      </c>
      <c r="AHL33" s="109">
        <v>0</v>
      </c>
      <c r="AHM33" s="109">
        <v>0</v>
      </c>
      <c r="AHN33" s="109">
        <v>261552.08000000002</v>
      </c>
      <c r="AHO33" s="109">
        <v>0</v>
      </c>
      <c r="AHP33" s="109">
        <v>0</v>
      </c>
      <c r="AHQ33" s="109">
        <v>0</v>
      </c>
      <c r="AHR33" s="109">
        <v>0</v>
      </c>
      <c r="AHS33" s="109">
        <v>0</v>
      </c>
      <c r="AHT33" s="109">
        <v>0</v>
      </c>
      <c r="AHU33" s="109">
        <v>0</v>
      </c>
      <c r="AHV33" s="109">
        <v>0</v>
      </c>
      <c r="AHW33" s="109">
        <f t="shared" si="16"/>
        <v>25881653703.470005</v>
      </c>
    </row>
    <row r="34" spans="1:913" s="149" customFormat="1" ht="24.6" x14ac:dyDescent="0.7">
      <c r="A34" s="292">
        <v>32</v>
      </c>
      <c r="B34" s="272" t="s">
        <v>9917</v>
      </c>
      <c r="C34" s="294" t="s">
        <v>9881</v>
      </c>
      <c r="D34" s="141">
        <f>SUM(D19:D33)</f>
        <v>7390465000.3299999</v>
      </c>
      <c r="E34" s="141">
        <f t="shared" ref="E34:BP34" si="17">SUM(E19:E33)</f>
        <v>207654209.79000002</v>
      </c>
      <c r="F34" s="141">
        <f t="shared" si="17"/>
        <v>336900131.15999997</v>
      </c>
      <c r="G34" s="141">
        <f t="shared" si="17"/>
        <v>96703603.11999999</v>
      </c>
      <c r="H34" s="141">
        <f t="shared" si="17"/>
        <v>398655934.29000002</v>
      </c>
      <c r="I34" s="141">
        <f t="shared" si="17"/>
        <v>137757452.09</v>
      </c>
      <c r="J34" s="141">
        <f t="shared" si="17"/>
        <v>372391082.27999997</v>
      </c>
      <c r="K34" s="141">
        <f t="shared" si="17"/>
        <v>211216170.14999998</v>
      </c>
      <c r="L34" s="141">
        <f t="shared" si="17"/>
        <v>194417492.32000002</v>
      </c>
      <c r="M34" s="141">
        <f t="shared" si="17"/>
        <v>152948777.81000003</v>
      </c>
      <c r="N34" s="141">
        <f t="shared" si="17"/>
        <v>101510698.16</v>
      </c>
      <c r="O34" s="141">
        <f t="shared" si="17"/>
        <v>103560487.33</v>
      </c>
      <c r="P34" s="141">
        <f t="shared" si="17"/>
        <v>149302445.55999994</v>
      </c>
      <c r="Q34" s="141">
        <f t="shared" si="17"/>
        <v>109192757.41</v>
      </c>
      <c r="R34" s="141">
        <f t="shared" si="17"/>
        <v>94989873.640000015</v>
      </c>
      <c r="S34" s="141">
        <f t="shared" si="17"/>
        <v>220065782.34000006</v>
      </c>
      <c r="T34" s="141">
        <f t="shared" si="17"/>
        <v>216744832.19000003</v>
      </c>
      <c r="U34" s="141">
        <f t="shared" si="17"/>
        <v>48666269.689999998</v>
      </c>
      <c r="V34" s="141">
        <f t="shared" si="17"/>
        <v>11918759.199999999</v>
      </c>
      <c r="W34" s="141">
        <f t="shared" si="17"/>
        <v>5910090522.9599991</v>
      </c>
      <c r="X34" s="141">
        <f t="shared" si="17"/>
        <v>535820040.88000005</v>
      </c>
      <c r="Y34" s="141">
        <f t="shared" si="17"/>
        <v>126325909.20999998</v>
      </c>
      <c r="Z34" s="141">
        <f t="shared" si="17"/>
        <v>225091859.28999996</v>
      </c>
      <c r="AA34" s="141">
        <f t="shared" si="17"/>
        <v>165882933.00999996</v>
      </c>
      <c r="AB34" s="141">
        <f t="shared" si="17"/>
        <v>178387199.95999998</v>
      </c>
      <c r="AC34" s="141">
        <f t="shared" si="17"/>
        <v>76551333.870000005</v>
      </c>
      <c r="AD34" s="141">
        <f t="shared" si="17"/>
        <v>603101807.25</v>
      </c>
      <c r="AE34" s="141">
        <f t="shared" si="17"/>
        <v>206136388.71000001</v>
      </c>
      <c r="AF34" s="141">
        <f t="shared" si="17"/>
        <v>115240199.84</v>
      </c>
      <c r="AG34" s="141">
        <f t="shared" si="17"/>
        <v>460708295.75000012</v>
      </c>
      <c r="AH34" s="141">
        <f t="shared" si="17"/>
        <v>160360610.25</v>
      </c>
      <c r="AI34" s="141">
        <f t="shared" si="17"/>
        <v>540203411.9799999</v>
      </c>
      <c r="AJ34" s="141">
        <f t="shared" si="17"/>
        <v>251993882.91999996</v>
      </c>
      <c r="AK34" s="141">
        <f t="shared" si="17"/>
        <v>120499033.99000001</v>
      </c>
      <c r="AL34" s="141">
        <f t="shared" si="17"/>
        <v>74592635.659999996</v>
      </c>
      <c r="AM34" s="141">
        <f t="shared" si="17"/>
        <v>127579069.39999999</v>
      </c>
      <c r="AN34" s="141">
        <f t="shared" si="17"/>
        <v>161095296.31999999</v>
      </c>
      <c r="AO34" s="141">
        <f t="shared" si="17"/>
        <v>92330640.980000004</v>
      </c>
      <c r="AP34" s="141">
        <f t="shared" si="17"/>
        <v>112954386.17</v>
      </c>
      <c r="AQ34" s="141">
        <f t="shared" si="17"/>
        <v>105386729.31999999</v>
      </c>
      <c r="AR34" s="141">
        <f t="shared" si="17"/>
        <v>85466364.829999983</v>
      </c>
      <c r="AS34" s="141">
        <f t="shared" si="17"/>
        <v>78923426.350000009</v>
      </c>
      <c r="AT34" s="141">
        <f t="shared" si="17"/>
        <v>55580989.859999992</v>
      </c>
      <c r="AU34" s="141">
        <f t="shared" si="17"/>
        <v>1313775688.8200002</v>
      </c>
      <c r="AV34" s="141">
        <f t="shared" si="17"/>
        <v>58955736.68</v>
      </c>
      <c r="AW34" s="141">
        <f t="shared" si="17"/>
        <v>54592919.869999997</v>
      </c>
      <c r="AX34" s="141">
        <f t="shared" si="17"/>
        <v>81405534.519999996</v>
      </c>
      <c r="AY34" s="141">
        <f t="shared" si="17"/>
        <v>136552543.44</v>
      </c>
      <c r="AZ34" s="141">
        <f t="shared" si="17"/>
        <v>166421573.52000001</v>
      </c>
      <c r="BA34" s="141">
        <f t="shared" si="17"/>
        <v>73060172.449999988</v>
      </c>
      <c r="BB34" s="141">
        <f t="shared" si="17"/>
        <v>74883246.219999999</v>
      </c>
      <c r="BC34" s="141">
        <f t="shared" si="17"/>
        <v>55054054.139999993</v>
      </c>
      <c r="BD34" s="141">
        <f t="shared" si="17"/>
        <v>59445661.039999992</v>
      </c>
      <c r="BE34" s="141">
        <f t="shared" si="17"/>
        <v>46217236.780000009</v>
      </c>
      <c r="BF34" s="141">
        <f t="shared" si="17"/>
        <v>51529973.109999999</v>
      </c>
      <c r="BG34" s="141">
        <f t="shared" si="17"/>
        <v>328380010.37000012</v>
      </c>
      <c r="BH34" s="141">
        <f t="shared" si="17"/>
        <v>49565143.339999996</v>
      </c>
      <c r="BI34" s="141">
        <f t="shared" si="17"/>
        <v>52508213.740000002</v>
      </c>
      <c r="BJ34" s="141">
        <f t="shared" si="17"/>
        <v>1616897862.8199997</v>
      </c>
      <c r="BK34" s="141">
        <f t="shared" si="17"/>
        <v>1100850063.7</v>
      </c>
      <c r="BL34" s="141">
        <f t="shared" si="17"/>
        <v>135820064.50000003</v>
      </c>
      <c r="BM34" s="141">
        <f t="shared" si="17"/>
        <v>77942240.049999982</v>
      </c>
      <c r="BN34" s="141">
        <f t="shared" si="17"/>
        <v>168595572.18000001</v>
      </c>
      <c r="BO34" s="141">
        <f t="shared" si="17"/>
        <v>133412592.15999998</v>
      </c>
      <c r="BP34" s="141">
        <f t="shared" si="17"/>
        <v>97938636.450000003</v>
      </c>
      <c r="BQ34" s="141">
        <f t="shared" ref="BQ34:EB34" si="18">SUM(BQ19:BQ33)</f>
        <v>37030428.530000001</v>
      </c>
      <c r="BR34" s="141">
        <f t="shared" si="18"/>
        <v>28758855.139999997</v>
      </c>
      <c r="BS34" s="141">
        <f t="shared" si="18"/>
        <v>2385370662.5100002</v>
      </c>
      <c r="BT34" s="141">
        <f t="shared" si="18"/>
        <v>153074619.63</v>
      </c>
      <c r="BU34" s="141">
        <f t="shared" si="18"/>
        <v>120895855.53999999</v>
      </c>
      <c r="BV34" s="141">
        <f t="shared" si="18"/>
        <v>187594793.54999998</v>
      </c>
      <c r="BW34" s="141">
        <f t="shared" si="18"/>
        <v>138324845.65000004</v>
      </c>
      <c r="BX34" s="141">
        <f t="shared" si="18"/>
        <v>103279180.78999999</v>
      </c>
      <c r="BY34" s="141">
        <f t="shared" si="18"/>
        <v>81690335.700000003</v>
      </c>
      <c r="BZ34" s="141">
        <f t="shared" si="18"/>
        <v>132006464.20999998</v>
      </c>
      <c r="CA34" s="141">
        <f t="shared" si="18"/>
        <v>432356239.05000007</v>
      </c>
      <c r="CB34" s="141">
        <f t="shared" si="18"/>
        <v>93515481.820000008</v>
      </c>
      <c r="CC34" s="141">
        <f t="shared" si="18"/>
        <v>143033196.08000001</v>
      </c>
      <c r="CD34" s="141">
        <f t="shared" si="18"/>
        <v>264426032.01999998</v>
      </c>
      <c r="CE34" s="141">
        <f t="shared" si="18"/>
        <v>88172855.969999999</v>
      </c>
      <c r="CF34" s="141">
        <f t="shared" si="18"/>
        <v>96550038.180000022</v>
      </c>
      <c r="CG34" s="141">
        <f t="shared" si="18"/>
        <v>80351129.820000008</v>
      </c>
      <c r="CH34" s="141">
        <f t="shared" si="18"/>
        <v>4029968088.3000002</v>
      </c>
      <c r="CI34" s="141">
        <f t="shared" si="18"/>
        <v>123255974.61</v>
      </c>
      <c r="CJ34" s="141">
        <f t="shared" si="18"/>
        <v>360809762.31000006</v>
      </c>
      <c r="CK34" s="141">
        <f t="shared" si="18"/>
        <v>101673696.73</v>
      </c>
      <c r="CL34" s="141">
        <f t="shared" si="18"/>
        <v>133099001.09</v>
      </c>
      <c r="CM34" s="141">
        <f t="shared" si="18"/>
        <v>113034592.21000002</v>
      </c>
      <c r="CN34" s="141">
        <f t="shared" si="18"/>
        <v>115477210.52</v>
      </c>
      <c r="CO34" s="141">
        <f t="shared" si="18"/>
        <v>236313227.60999995</v>
      </c>
      <c r="CP34" s="141">
        <f t="shared" si="18"/>
        <v>58600650.029999994</v>
      </c>
      <c r="CQ34" s="141">
        <f t="shared" si="18"/>
        <v>135350359.14999998</v>
      </c>
      <c r="CR34" s="141">
        <f t="shared" si="18"/>
        <v>96479942.99000001</v>
      </c>
      <c r="CS34" s="141">
        <f t="shared" si="18"/>
        <v>133381224.76000001</v>
      </c>
      <c r="CT34" s="141">
        <f t="shared" si="18"/>
        <v>88820946.310000002</v>
      </c>
      <c r="CU34" s="141">
        <f t="shared" si="18"/>
        <v>1136223960.4600003</v>
      </c>
      <c r="CV34" s="141">
        <f t="shared" si="18"/>
        <v>94388468.119999975</v>
      </c>
      <c r="CW34" s="141">
        <f t="shared" si="18"/>
        <v>118424363.82999998</v>
      </c>
      <c r="CX34" s="141">
        <f t="shared" si="18"/>
        <v>194618078.71000001</v>
      </c>
      <c r="CY34" s="141">
        <f t="shared" si="18"/>
        <v>83826223.390000001</v>
      </c>
      <c r="CZ34" s="141">
        <f t="shared" si="18"/>
        <v>183329392.21000004</v>
      </c>
      <c r="DA34" s="141">
        <f t="shared" si="18"/>
        <v>81385541.400000006</v>
      </c>
      <c r="DB34" s="141">
        <f t="shared" si="18"/>
        <v>63449238.259999998</v>
      </c>
      <c r="DC34" s="141">
        <f t="shared" si="18"/>
        <v>894448742.26999998</v>
      </c>
      <c r="DD34" s="141">
        <f t="shared" si="18"/>
        <v>965820369.00999987</v>
      </c>
      <c r="DE34" s="141">
        <f t="shared" si="18"/>
        <v>135797723.35999998</v>
      </c>
      <c r="DF34" s="141">
        <f t="shared" si="18"/>
        <v>99323770.000000015</v>
      </c>
      <c r="DG34" s="141">
        <f t="shared" si="18"/>
        <v>271504787.86000001</v>
      </c>
      <c r="DH34" s="141">
        <f t="shared" si="18"/>
        <v>239088174.74000001</v>
      </c>
      <c r="DI34" s="141">
        <f t="shared" si="18"/>
        <v>232109627.67000002</v>
      </c>
      <c r="DJ34" s="141">
        <f t="shared" si="18"/>
        <v>265965945.65000004</v>
      </c>
      <c r="DK34" s="141">
        <f t="shared" si="18"/>
        <v>84406839.420000002</v>
      </c>
      <c r="DL34" s="141">
        <f t="shared" si="18"/>
        <v>3951572290.75</v>
      </c>
      <c r="DM34" s="141">
        <f t="shared" si="18"/>
        <v>131700096.97</v>
      </c>
      <c r="DN34" s="141">
        <f t="shared" si="18"/>
        <v>202709344.65000004</v>
      </c>
      <c r="DO34" s="141">
        <f t="shared" si="18"/>
        <v>158057105.19</v>
      </c>
      <c r="DP34" s="141">
        <f t="shared" si="18"/>
        <v>198772475.94999999</v>
      </c>
      <c r="DQ34" s="141">
        <f t="shared" si="18"/>
        <v>145112621.28</v>
      </c>
      <c r="DR34" s="141">
        <f t="shared" si="18"/>
        <v>305883082.95999998</v>
      </c>
      <c r="DS34" s="141">
        <f t="shared" si="18"/>
        <v>129417585.63000003</v>
      </c>
      <c r="DT34" s="141">
        <f t="shared" si="18"/>
        <v>297154967.88</v>
      </c>
      <c r="DU34" s="141">
        <f t="shared" si="18"/>
        <v>1166764859.0600002</v>
      </c>
      <c r="DV34" s="141">
        <f t="shared" si="18"/>
        <v>147095756.45999998</v>
      </c>
      <c r="DW34" s="141">
        <f t="shared" si="18"/>
        <v>428429135.43000001</v>
      </c>
      <c r="DX34" s="141">
        <f t="shared" si="18"/>
        <v>468712813.31999993</v>
      </c>
      <c r="DY34" s="141">
        <f t="shared" si="18"/>
        <v>145930991.81</v>
      </c>
      <c r="DZ34" s="141">
        <f t="shared" si="18"/>
        <v>246806100.38</v>
      </c>
      <c r="EA34" s="141">
        <f t="shared" si="18"/>
        <v>230477143.28000003</v>
      </c>
      <c r="EB34" s="141">
        <f t="shared" si="18"/>
        <v>66998958.54999999</v>
      </c>
      <c r="EC34" s="141">
        <f t="shared" ref="EC34:GN34" si="19">SUM(EC19:EC33)</f>
        <v>110374318.12</v>
      </c>
      <c r="ED34" s="141">
        <f t="shared" si="19"/>
        <v>106627235.16000001</v>
      </c>
      <c r="EE34" s="141">
        <f t="shared" si="19"/>
        <v>243112298.86000001</v>
      </c>
      <c r="EF34" s="141">
        <f t="shared" si="19"/>
        <v>1053083160.46</v>
      </c>
      <c r="EG34" s="141">
        <f t="shared" si="19"/>
        <v>785115482.43000007</v>
      </c>
      <c r="EH34" s="141">
        <f t="shared" si="19"/>
        <v>108590791.61000001</v>
      </c>
      <c r="EI34" s="141">
        <f t="shared" si="19"/>
        <v>133385554.61000003</v>
      </c>
      <c r="EJ34" s="141">
        <f t="shared" si="19"/>
        <v>127353159.42999998</v>
      </c>
      <c r="EK34" s="141">
        <f t="shared" si="19"/>
        <v>174685831.28000003</v>
      </c>
      <c r="EL34" s="141">
        <f t="shared" si="19"/>
        <v>246850402.51000002</v>
      </c>
      <c r="EM34" s="141">
        <f t="shared" si="19"/>
        <v>79035751.789999992</v>
      </c>
      <c r="EN34" s="141">
        <f t="shared" si="19"/>
        <v>105955705.06</v>
      </c>
      <c r="EO34" s="141">
        <f t="shared" si="19"/>
        <v>2461785865.1899996</v>
      </c>
      <c r="EP34" s="141">
        <f t="shared" si="19"/>
        <v>130930841.10999998</v>
      </c>
      <c r="EQ34" s="141">
        <f t="shared" si="19"/>
        <v>126060596.48000002</v>
      </c>
      <c r="ER34" s="141">
        <f t="shared" si="19"/>
        <v>142395772.03</v>
      </c>
      <c r="ES34" s="141">
        <f t="shared" si="19"/>
        <v>81751895.939999998</v>
      </c>
      <c r="ET34" s="141">
        <f t="shared" si="19"/>
        <v>72145137.270000011</v>
      </c>
      <c r="EU34" s="141">
        <f t="shared" si="19"/>
        <v>186115163.28</v>
      </c>
      <c r="EV34" s="141">
        <f t="shared" si="19"/>
        <v>178500920.74999997</v>
      </c>
      <c r="EW34" s="141">
        <f t="shared" si="19"/>
        <v>112695552.90000001</v>
      </c>
      <c r="EX34" s="141">
        <f t="shared" si="19"/>
        <v>1174605712.1699998</v>
      </c>
      <c r="EY34" s="141">
        <f t="shared" si="19"/>
        <v>60561091.160000011</v>
      </c>
      <c r="EZ34" s="141">
        <f t="shared" si="19"/>
        <v>120650520.81</v>
      </c>
      <c r="FA34" s="141">
        <f t="shared" si="19"/>
        <v>171202696.07999998</v>
      </c>
      <c r="FB34" s="141">
        <f t="shared" si="19"/>
        <v>239488955.05000001</v>
      </c>
      <c r="FC34" s="141">
        <f t="shared" si="19"/>
        <v>214797060.96000001</v>
      </c>
      <c r="FD34" s="141">
        <f t="shared" si="19"/>
        <v>141570952.55000001</v>
      </c>
      <c r="FE34" s="141">
        <f t="shared" si="19"/>
        <v>125925351.37000003</v>
      </c>
      <c r="FF34" s="141">
        <f t="shared" si="19"/>
        <v>92955104.920000017</v>
      </c>
      <c r="FG34" s="141">
        <f t="shared" si="19"/>
        <v>84588222.75999999</v>
      </c>
      <c r="FH34" s="141">
        <f t="shared" si="19"/>
        <v>78499806.150000006</v>
      </c>
      <c r="FI34" s="141">
        <f t="shared" si="19"/>
        <v>71542532.640000001</v>
      </c>
      <c r="FJ34" s="141">
        <f t="shared" si="19"/>
        <v>722045135.58999991</v>
      </c>
      <c r="FK34" s="141">
        <f t="shared" si="19"/>
        <v>88697084.920000017</v>
      </c>
      <c r="FL34" s="141">
        <f t="shared" si="19"/>
        <v>73922380.480000004</v>
      </c>
      <c r="FM34" s="141">
        <f t="shared" si="19"/>
        <v>85519873.039999992</v>
      </c>
      <c r="FN34" s="141">
        <f t="shared" si="19"/>
        <v>161825168.24000001</v>
      </c>
      <c r="FO34" s="141">
        <f t="shared" si="19"/>
        <v>132771582.51000002</v>
      </c>
      <c r="FP34" s="141">
        <f t="shared" si="19"/>
        <v>53178465.760000005</v>
      </c>
      <c r="FQ34" s="141">
        <f t="shared" si="19"/>
        <v>31068000.299999997</v>
      </c>
      <c r="FR34" s="141">
        <f t="shared" si="19"/>
        <v>2648381446.25</v>
      </c>
      <c r="FS34" s="141">
        <f t="shared" si="19"/>
        <v>99550332.700000018</v>
      </c>
      <c r="FT34" s="141">
        <f t="shared" si="19"/>
        <v>159635167.19000003</v>
      </c>
      <c r="FU34" s="141">
        <f t="shared" si="19"/>
        <v>156617904.45000002</v>
      </c>
      <c r="FV34" s="141">
        <f t="shared" si="19"/>
        <v>219715748.17000002</v>
      </c>
      <c r="FW34" s="141">
        <f t="shared" si="19"/>
        <v>93103761.539999977</v>
      </c>
      <c r="FX34" s="141">
        <f t="shared" si="19"/>
        <v>247940622.84</v>
      </c>
      <c r="FY34" s="141">
        <f t="shared" si="19"/>
        <v>155356675.65000001</v>
      </c>
      <c r="FZ34" s="141">
        <f t="shared" si="19"/>
        <v>157039898.54000002</v>
      </c>
      <c r="GA34" s="141">
        <f t="shared" si="19"/>
        <v>116797583.38</v>
      </c>
      <c r="GB34" s="141">
        <f t="shared" si="19"/>
        <v>258484121.54999998</v>
      </c>
      <c r="GC34" s="141">
        <f t="shared" si="19"/>
        <v>107943078.94999999</v>
      </c>
      <c r="GD34" s="141">
        <f t="shared" si="19"/>
        <v>98921478.049999997</v>
      </c>
      <c r="GE34" s="141">
        <f t="shared" si="19"/>
        <v>57458037.339999996</v>
      </c>
      <c r="GF34" s="141">
        <f t="shared" si="19"/>
        <v>1039555989.8799999</v>
      </c>
      <c r="GG34" s="141">
        <f t="shared" si="19"/>
        <v>85291773.699999988</v>
      </c>
      <c r="GH34" s="141">
        <f t="shared" si="19"/>
        <v>84365548.389999986</v>
      </c>
      <c r="GI34" s="141">
        <f t="shared" si="19"/>
        <v>247126108.45000005</v>
      </c>
      <c r="GJ34" s="141">
        <f t="shared" si="19"/>
        <v>113419331.97999997</v>
      </c>
      <c r="GK34" s="141">
        <f t="shared" si="19"/>
        <v>93512345.960000023</v>
      </c>
      <c r="GL34" s="141">
        <f t="shared" si="19"/>
        <v>87719633.99000001</v>
      </c>
      <c r="GM34" s="141">
        <f t="shared" si="19"/>
        <v>256020445.00999996</v>
      </c>
      <c r="GN34" s="141">
        <f t="shared" si="19"/>
        <v>78141738.819999993</v>
      </c>
      <c r="GO34" s="141">
        <f t="shared" ref="GO34:IZ34" si="20">SUM(GO19:GO33)</f>
        <v>51126777.789999992</v>
      </c>
      <c r="GP34" s="141">
        <f t="shared" si="20"/>
        <v>41299848.079999998</v>
      </c>
      <c r="GQ34" s="141">
        <f t="shared" si="20"/>
        <v>40050881.850000009</v>
      </c>
      <c r="GR34" s="141">
        <f t="shared" si="20"/>
        <v>681733275.7700001</v>
      </c>
      <c r="GS34" s="141">
        <f t="shared" si="20"/>
        <v>151308365.44999999</v>
      </c>
      <c r="GT34" s="141">
        <f t="shared" si="20"/>
        <v>86718959.599999994</v>
      </c>
      <c r="GU34" s="141">
        <f t="shared" si="20"/>
        <v>185285275.13</v>
      </c>
      <c r="GV34" s="141">
        <f t="shared" si="20"/>
        <v>42583571.890000008</v>
      </c>
      <c r="GW34" s="141">
        <f t="shared" si="20"/>
        <v>136482434.70000005</v>
      </c>
      <c r="GX34" s="141">
        <f t="shared" si="20"/>
        <v>121257230.75000001</v>
      </c>
      <c r="GY34" s="141">
        <f t="shared" si="20"/>
        <v>65356878.759999998</v>
      </c>
      <c r="GZ34" s="141">
        <f t="shared" si="20"/>
        <v>725446316.26000011</v>
      </c>
      <c r="HA34" s="141">
        <f t="shared" si="20"/>
        <v>71322508.790000007</v>
      </c>
      <c r="HB34" s="141">
        <f t="shared" si="20"/>
        <v>164151056.84999999</v>
      </c>
      <c r="HC34" s="141">
        <f t="shared" si="20"/>
        <v>117139713.50999998</v>
      </c>
      <c r="HD34" s="141">
        <f t="shared" si="20"/>
        <v>1985237675.7899997</v>
      </c>
      <c r="HE34" s="141">
        <f t="shared" si="20"/>
        <v>218671451.84999999</v>
      </c>
      <c r="HF34" s="141">
        <f t="shared" si="20"/>
        <v>289606530.54000002</v>
      </c>
      <c r="HG34" s="141">
        <f t="shared" si="20"/>
        <v>282128965.75999999</v>
      </c>
      <c r="HH34" s="141">
        <f t="shared" si="20"/>
        <v>191845253.59</v>
      </c>
      <c r="HI34" s="141">
        <f t="shared" si="20"/>
        <v>267126807.28999999</v>
      </c>
      <c r="HJ34" s="141">
        <f t="shared" si="20"/>
        <v>67419858.810000002</v>
      </c>
      <c r="HK34" s="141">
        <f t="shared" si="20"/>
        <v>66483659.979999997</v>
      </c>
      <c r="HL34" s="141">
        <f t="shared" si="20"/>
        <v>1261961852.7400002</v>
      </c>
      <c r="HM34" s="141">
        <f t="shared" si="20"/>
        <v>239474058.87</v>
      </c>
      <c r="HN34" s="141">
        <f t="shared" si="20"/>
        <v>363098084.74000007</v>
      </c>
      <c r="HO34" s="141">
        <f t="shared" si="20"/>
        <v>159058341.96000001</v>
      </c>
      <c r="HP34" s="141">
        <f t="shared" si="20"/>
        <v>102176432.66000001</v>
      </c>
      <c r="HQ34" s="141">
        <f t="shared" si="20"/>
        <v>111119723.20699999</v>
      </c>
      <c r="HR34" s="141">
        <f t="shared" si="20"/>
        <v>150544757.68000004</v>
      </c>
      <c r="HS34" s="141">
        <f t="shared" si="20"/>
        <v>118849666.38</v>
      </c>
      <c r="HT34" s="141">
        <f t="shared" si="20"/>
        <v>1417982844.6200001</v>
      </c>
      <c r="HU34" s="141">
        <f t="shared" si="20"/>
        <v>457686172.76000005</v>
      </c>
      <c r="HV34" s="141">
        <f t="shared" si="20"/>
        <v>109171824.27999999</v>
      </c>
      <c r="HW34" s="141">
        <f t="shared" si="20"/>
        <v>89549395.579999998</v>
      </c>
      <c r="HX34" s="141">
        <f t="shared" si="20"/>
        <v>92718037.909999996</v>
      </c>
      <c r="HY34" s="141">
        <f t="shared" si="20"/>
        <v>70208387.180000007</v>
      </c>
      <c r="HZ34" s="141">
        <f t="shared" si="20"/>
        <v>320290185.46999997</v>
      </c>
      <c r="IA34" s="141">
        <f t="shared" si="20"/>
        <v>85293752.620000005</v>
      </c>
      <c r="IB34" s="141">
        <f t="shared" si="20"/>
        <v>93939855.780000001</v>
      </c>
      <c r="IC34" s="141">
        <f t="shared" si="20"/>
        <v>89393771.350000009</v>
      </c>
      <c r="ID34" s="141">
        <f t="shared" si="20"/>
        <v>99537061.11999999</v>
      </c>
      <c r="IE34" s="141">
        <f t="shared" si="20"/>
        <v>164054209.94</v>
      </c>
      <c r="IF34" s="141">
        <f t="shared" si="20"/>
        <v>45321304.599999994</v>
      </c>
      <c r="IG34" s="141">
        <f t="shared" si="20"/>
        <v>113472295.10000001</v>
      </c>
      <c r="IH34" s="141">
        <f t="shared" si="20"/>
        <v>63337029.030000001</v>
      </c>
      <c r="II34" s="141">
        <f t="shared" si="20"/>
        <v>59013383.280000009</v>
      </c>
      <c r="IJ34" s="141">
        <f t="shared" si="20"/>
        <v>1135071277.7599998</v>
      </c>
      <c r="IK34" s="141">
        <f t="shared" si="20"/>
        <v>506362229.45000005</v>
      </c>
      <c r="IL34" s="141">
        <f t="shared" si="20"/>
        <v>140262785.94</v>
      </c>
      <c r="IM34" s="141">
        <f t="shared" si="20"/>
        <v>215564386.08999994</v>
      </c>
      <c r="IN34" s="141">
        <f t="shared" si="20"/>
        <v>322727530.20000005</v>
      </c>
      <c r="IO34" s="141">
        <f t="shared" si="20"/>
        <v>99747007.86999996</v>
      </c>
      <c r="IP34" s="141">
        <f t="shared" si="20"/>
        <v>93090658.919999987</v>
      </c>
      <c r="IQ34" s="141">
        <f t="shared" si="20"/>
        <v>60451178.179999992</v>
      </c>
      <c r="IR34" s="141">
        <f t="shared" si="20"/>
        <v>74522601.459999993</v>
      </c>
      <c r="IS34" s="141">
        <f t="shared" si="20"/>
        <v>67586880.969999999</v>
      </c>
      <c r="IT34" s="141">
        <f t="shared" si="20"/>
        <v>86076245.569999993</v>
      </c>
      <c r="IU34" s="141">
        <f t="shared" si="20"/>
        <v>1911111825.5700002</v>
      </c>
      <c r="IV34" s="141">
        <f t="shared" si="20"/>
        <v>585302632.13</v>
      </c>
      <c r="IW34" s="141">
        <f t="shared" si="20"/>
        <v>185527723.16</v>
      </c>
      <c r="IX34" s="141">
        <f t="shared" si="20"/>
        <v>130095347.93999998</v>
      </c>
      <c r="IY34" s="141">
        <f t="shared" si="20"/>
        <v>90109978.219999999</v>
      </c>
      <c r="IZ34" s="141">
        <f t="shared" si="20"/>
        <v>54213112.139999993</v>
      </c>
      <c r="JA34" s="141">
        <f t="shared" ref="JA34:LL34" si="21">SUM(JA19:JA33)</f>
        <v>85427356.580000013</v>
      </c>
      <c r="JB34" s="141">
        <f t="shared" si="21"/>
        <v>52946562.629999988</v>
      </c>
      <c r="JC34" s="141">
        <f t="shared" si="21"/>
        <v>70158516.230000004</v>
      </c>
      <c r="JD34" s="141">
        <f t="shared" si="21"/>
        <v>108287832.15000002</v>
      </c>
      <c r="JE34" s="141">
        <f t="shared" si="21"/>
        <v>120825905.51000002</v>
      </c>
      <c r="JF34" s="141">
        <f t="shared" si="21"/>
        <v>76236234.850000009</v>
      </c>
      <c r="JG34" s="141">
        <f t="shared" si="21"/>
        <v>1043642897.6800001</v>
      </c>
      <c r="JH34" s="141">
        <f t="shared" si="21"/>
        <v>357034047.36000001</v>
      </c>
      <c r="JI34" s="141">
        <f t="shared" si="21"/>
        <v>82507143.250000015</v>
      </c>
      <c r="JJ34" s="141">
        <f t="shared" si="21"/>
        <v>75821903.420000017</v>
      </c>
      <c r="JK34" s="141">
        <f t="shared" si="21"/>
        <v>65475915.849999987</v>
      </c>
      <c r="JL34" s="141">
        <f t="shared" si="21"/>
        <v>74151322.670000002</v>
      </c>
      <c r="JM34" s="141">
        <f t="shared" si="21"/>
        <v>979965978.55999982</v>
      </c>
      <c r="JN34" s="141">
        <f t="shared" si="21"/>
        <v>82718691.199999988</v>
      </c>
      <c r="JO34" s="141">
        <f t="shared" si="21"/>
        <v>100655465.61999999</v>
      </c>
      <c r="JP34" s="141">
        <f t="shared" si="21"/>
        <v>165477547.92999998</v>
      </c>
      <c r="JQ34" s="141">
        <f t="shared" si="21"/>
        <v>90023038.760000005</v>
      </c>
      <c r="JR34" s="141">
        <f t="shared" si="21"/>
        <v>192251809.90999997</v>
      </c>
      <c r="JS34" s="141">
        <f t="shared" si="21"/>
        <v>67094142.99000001</v>
      </c>
      <c r="JT34" s="141">
        <f t="shared" si="21"/>
        <v>2303438187.79</v>
      </c>
      <c r="JU34" s="141">
        <f t="shared" si="21"/>
        <v>586970836.87000012</v>
      </c>
      <c r="JV34" s="141">
        <f t="shared" si="21"/>
        <v>98860173.393999994</v>
      </c>
      <c r="JW34" s="141">
        <f t="shared" si="21"/>
        <v>57154410.640000001</v>
      </c>
      <c r="JX34" s="141">
        <f t="shared" si="21"/>
        <v>138861698.06</v>
      </c>
      <c r="JY34" s="141">
        <f t="shared" si="21"/>
        <v>50023728.829999998</v>
      </c>
      <c r="JZ34" s="141">
        <f t="shared" si="21"/>
        <v>292623964.31999999</v>
      </c>
      <c r="KA34" s="141">
        <f t="shared" si="21"/>
        <v>182282540.51999998</v>
      </c>
      <c r="KB34" s="141">
        <f t="shared" si="21"/>
        <v>112719690.15999998</v>
      </c>
      <c r="KC34" s="141">
        <f t="shared" si="21"/>
        <v>136289967.74000001</v>
      </c>
      <c r="KD34" s="141">
        <f t="shared" si="21"/>
        <v>101085423.92999999</v>
      </c>
      <c r="KE34" s="141">
        <f t="shared" si="21"/>
        <v>108727347.78</v>
      </c>
      <c r="KF34" s="141">
        <f t="shared" si="21"/>
        <v>56621817.089999996</v>
      </c>
      <c r="KG34" s="141">
        <f t="shared" si="21"/>
        <v>31461479.160000004</v>
      </c>
      <c r="KH34" s="141">
        <f t="shared" si="21"/>
        <v>75946762.640000001</v>
      </c>
      <c r="KI34" s="141">
        <f t="shared" si="21"/>
        <v>39618787.589999996</v>
      </c>
      <c r="KJ34" s="141">
        <f t="shared" si="21"/>
        <v>2202781338.6699996</v>
      </c>
      <c r="KK34" s="141">
        <f t="shared" si="21"/>
        <v>276634541.68000001</v>
      </c>
      <c r="KL34" s="141">
        <f t="shared" si="21"/>
        <v>145609532.87</v>
      </c>
      <c r="KM34" s="141">
        <f t="shared" si="21"/>
        <v>143002610.80000001</v>
      </c>
      <c r="KN34" s="141">
        <f t="shared" si="21"/>
        <v>148991364.10999998</v>
      </c>
      <c r="KO34" s="141">
        <f t="shared" si="21"/>
        <v>134628168.37000003</v>
      </c>
      <c r="KP34" s="141">
        <f t="shared" si="21"/>
        <v>438636106.00000012</v>
      </c>
      <c r="KQ34" s="141">
        <f t="shared" si="21"/>
        <v>97880895.170000002</v>
      </c>
      <c r="KR34" s="141">
        <f t="shared" si="21"/>
        <v>82609939.329999998</v>
      </c>
      <c r="KS34" s="141">
        <f t="shared" si="21"/>
        <v>834863438.43000007</v>
      </c>
      <c r="KT34" s="141">
        <f t="shared" si="21"/>
        <v>106998905.36</v>
      </c>
      <c r="KU34" s="141">
        <f t="shared" si="21"/>
        <v>138808993.83999997</v>
      </c>
      <c r="KV34" s="141">
        <f t="shared" si="21"/>
        <v>358616926.36000001</v>
      </c>
      <c r="KW34" s="141">
        <f t="shared" si="21"/>
        <v>101142847.88000004</v>
      </c>
      <c r="KX34" s="141">
        <f t="shared" si="21"/>
        <v>147239979.69000003</v>
      </c>
      <c r="KY34" s="141">
        <f t="shared" si="21"/>
        <v>1069285186.2599999</v>
      </c>
      <c r="KZ34" s="141">
        <f t="shared" si="21"/>
        <v>162946892.89000002</v>
      </c>
      <c r="LA34" s="141">
        <f t="shared" si="21"/>
        <v>1029381120.11</v>
      </c>
      <c r="LB34" s="141">
        <f t="shared" si="21"/>
        <v>111074931.51000001</v>
      </c>
      <c r="LC34" s="141">
        <f t="shared" si="21"/>
        <v>79453559.12999998</v>
      </c>
      <c r="LD34" s="141">
        <f t="shared" si="21"/>
        <v>255946390.54999998</v>
      </c>
      <c r="LE34" s="141">
        <f t="shared" si="21"/>
        <v>206065799.27000001</v>
      </c>
      <c r="LF34" s="141">
        <f t="shared" si="21"/>
        <v>131922328.78999998</v>
      </c>
      <c r="LG34" s="141">
        <f t="shared" si="21"/>
        <v>139703331.75999999</v>
      </c>
      <c r="LH34" s="141">
        <f t="shared" si="21"/>
        <v>101118431.53</v>
      </c>
      <c r="LI34" s="141">
        <f t="shared" si="21"/>
        <v>2405322054.5</v>
      </c>
      <c r="LJ34" s="141">
        <f t="shared" si="21"/>
        <v>450290535.31000006</v>
      </c>
      <c r="LK34" s="141">
        <f t="shared" si="21"/>
        <v>676457100.82999992</v>
      </c>
      <c r="LL34" s="141">
        <f t="shared" si="21"/>
        <v>563906119.12</v>
      </c>
      <c r="LM34" s="141">
        <f t="shared" ref="LM34:NX34" si="22">SUM(LM19:LM33)</f>
        <v>144952242.56</v>
      </c>
      <c r="LN34" s="141">
        <f t="shared" si="22"/>
        <v>128622054.31999999</v>
      </c>
      <c r="LO34" s="141">
        <f t="shared" si="22"/>
        <v>72557182.109999999</v>
      </c>
      <c r="LP34" s="141">
        <f t="shared" si="22"/>
        <v>142509170.34</v>
      </c>
      <c r="LQ34" s="141">
        <f t="shared" si="22"/>
        <v>69461863.600000009</v>
      </c>
      <c r="LR34" s="141">
        <f t="shared" si="22"/>
        <v>173994089.53000003</v>
      </c>
      <c r="LS34" s="141">
        <f t="shared" si="22"/>
        <v>62555579.100000001</v>
      </c>
      <c r="LT34" s="141">
        <f t="shared" si="22"/>
        <v>716599795.36000013</v>
      </c>
      <c r="LU34" s="141">
        <f t="shared" si="22"/>
        <v>161516915.98999998</v>
      </c>
      <c r="LV34" s="141">
        <f t="shared" si="22"/>
        <v>82284841.189999998</v>
      </c>
      <c r="LW34" s="141">
        <f t="shared" si="22"/>
        <v>1794999105.48</v>
      </c>
      <c r="LX34" s="141">
        <f t="shared" si="22"/>
        <v>944927720.83999991</v>
      </c>
      <c r="LY34" s="141">
        <f t="shared" si="22"/>
        <v>1950123373.2900002</v>
      </c>
      <c r="LZ34" s="141">
        <f t="shared" si="22"/>
        <v>511778644.00999993</v>
      </c>
      <c r="MA34" s="141">
        <f t="shared" si="22"/>
        <v>244629530.34999996</v>
      </c>
      <c r="MB34" s="141">
        <f t="shared" si="22"/>
        <v>239968581.19999999</v>
      </c>
      <c r="MC34" s="141">
        <f t="shared" si="22"/>
        <v>182898962.91</v>
      </c>
      <c r="MD34" s="141">
        <f t="shared" si="22"/>
        <v>152793917.04999998</v>
      </c>
      <c r="ME34" s="141">
        <f t="shared" si="22"/>
        <v>181377807.97999999</v>
      </c>
      <c r="MF34" s="141">
        <f t="shared" si="22"/>
        <v>192742478.70999998</v>
      </c>
      <c r="MG34" s="141">
        <f t="shared" si="22"/>
        <v>346823378.49999994</v>
      </c>
      <c r="MH34" s="141">
        <f t="shared" si="22"/>
        <v>110191852.7</v>
      </c>
      <c r="MI34" s="141">
        <f t="shared" si="22"/>
        <v>4106910409.6700001</v>
      </c>
      <c r="MJ34" s="141">
        <f t="shared" si="22"/>
        <v>134767270.27000001</v>
      </c>
      <c r="MK34" s="141">
        <f t="shared" si="22"/>
        <v>78135498.207999989</v>
      </c>
      <c r="ML34" s="141">
        <f t="shared" si="22"/>
        <v>74789519.200000003</v>
      </c>
      <c r="MM34" s="141">
        <f t="shared" si="22"/>
        <v>72207045.019999996</v>
      </c>
      <c r="MN34" s="141">
        <f t="shared" si="22"/>
        <v>126484130.05000001</v>
      </c>
      <c r="MO34" s="141">
        <f t="shared" si="22"/>
        <v>106653980.75</v>
      </c>
      <c r="MP34" s="141">
        <f t="shared" si="22"/>
        <v>95946750.420000002</v>
      </c>
      <c r="MQ34" s="141">
        <f t="shared" si="22"/>
        <v>159599889.82999995</v>
      </c>
      <c r="MR34" s="141">
        <f t="shared" si="22"/>
        <v>92374778.709999979</v>
      </c>
      <c r="MS34" s="141">
        <f t="shared" si="22"/>
        <v>99052482.109999985</v>
      </c>
      <c r="MT34" s="141">
        <f t="shared" si="22"/>
        <v>85576254.069999993</v>
      </c>
      <c r="MU34" s="141">
        <f t="shared" si="22"/>
        <v>2844314678.0900002</v>
      </c>
      <c r="MV34" s="141">
        <f t="shared" si="22"/>
        <v>122970701.92999999</v>
      </c>
      <c r="MW34" s="141">
        <f t="shared" si="22"/>
        <v>134022610.42999998</v>
      </c>
      <c r="MX34" s="141">
        <f t="shared" si="22"/>
        <v>205599696.22</v>
      </c>
      <c r="MY34" s="141">
        <f t="shared" si="22"/>
        <v>172354119.65000004</v>
      </c>
      <c r="MZ34" s="141">
        <f t="shared" si="22"/>
        <v>109789881.35000001</v>
      </c>
      <c r="NA34" s="141">
        <f t="shared" si="22"/>
        <v>281980332.65000004</v>
      </c>
      <c r="NB34" s="141">
        <f t="shared" si="22"/>
        <v>228206261.15000001</v>
      </c>
      <c r="NC34" s="141">
        <f t="shared" si="22"/>
        <v>143604642.87</v>
      </c>
      <c r="ND34" s="141">
        <f t="shared" si="22"/>
        <v>49926563.470000006</v>
      </c>
      <c r="NE34" s="141">
        <f t="shared" si="22"/>
        <v>47077885.410000004</v>
      </c>
      <c r="NF34" s="141">
        <f t="shared" si="22"/>
        <v>3974935303.1300006</v>
      </c>
      <c r="NG34" s="141">
        <f t="shared" si="22"/>
        <v>399564561.23000002</v>
      </c>
      <c r="NH34" s="141">
        <f t="shared" si="22"/>
        <v>87275606.850000009</v>
      </c>
      <c r="NI34" s="141">
        <f t="shared" si="22"/>
        <v>1131264109.5799999</v>
      </c>
      <c r="NJ34" s="141">
        <f t="shared" si="22"/>
        <v>91377367.030000001</v>
      </c>
      <c r="NK34" s="141">
        <f t="shared" si="22"/>
        <v>247094019.09999999</v>
      </c>
      <c r="NL34" s="141">
        <f t="shared" si="22"/>
        <v>525195471.73000002</v>
      </c>
      <c r="NM34" s="141">
        <f t="shared" si="22"/>
        <v>434968535.58000004</v>
      </c>
      <c r="NN34" s="141">
        <f t="shared" si="22"/>
        <v>42563711.769999996</v>
      </c>
      <c r="NO34" s="141">
        <f t="shared" si="22"/>
        <v>170132570.51000002</v>
      </c>
      <c r="NP34" s="141">
        <f t="shared" si="22"/>
        <v>146609890.28999999</v>
      </c>
      <c r="NQ34" s="141">
        <f t="shared" si="22"/>
        <v>96052502.810000017</v>
      </c>
      <c r="NR34" s="141">
        <f t="shared" si="22"/>
        <v>943364220.02999997</v>
      </c>
      <c r="NS34" s="141">
        <f t="shared" si="22"/>
        <v>97555869.090000004</v>
      </c>
      <c r="NT34" s="141">
        <f t="shared" si="22"/>
        <v>100479908.70999998</v>
      </c>
      <c r="NU34" s="141">
        <f t="shared" si="22"/>
        <v>81754109.270000011</v>
      </c>
      <c r="NV34" s="141">
        <f t="shared" si="22"/>
        <v>70445691.639999986</v>
      </c>
      <c r="NW34" s="141">
        <f t="shared" si="22"/>
        <v>29465907.379999999</v>
      </c>
      <c r="NX34" s="141">
        <f t="shared" si="22"/>
        <v>55335448.529999994</v>
      </c>
      <c r="NY34" s="141">
        <f t="shared" ref="NY34:QJ34" si="23">SUM(NY19:NY33)</f>
        <v>2625421454.96</v>
      </c>
      <c r="NZ34" s="141">
        <f t="shared" si="23"/>
        <v>475451032.75999999</v>
      </c>
      <c r="OA34" s="141">
        <f t="shared" si="23"/>
        <v>97557301.870000005</v>
      </c>
      <c r="OB34" s="141">
        <f t="shared" si="23"/>
        <v>81883983.320000008</v>
      </c>
      <c r="OC34" s="141">
        <f t="shared" si="23"/>
        <v>101973801.97</v>
      </c>
      <c r="OD34" s="141">
        <f t="shared" si="23"/>
        <v>172795370.96000001</v>
      </c>
      <c r="OE34" s="141">
        <f t="shared" si="23"/>
        <v>68649460.359999999</v>
      </c>
      <c r="OF34" s="141">
        <f t="shared" si="23"/>
        <v>1963111448.6100001</v>
      </c>
      <c r="OG34" s="141">
        <f t="shared" si="23"/>
        <v>412646276.12000006</v>
      </c>
      <c r="OH34" s="141">
        <f t="shared" si="23"/>
        <v>174440443.38999999</v>
      </c>
      <c r="OI34" s="141">
        <f t="shared" si="23"/>
        <v>447859821.12</v>
      </c>
      <c r="OJ34" s="141">
        <f t="shared" si="23"/>
        <v>136730640.50999999</v>
      </c>
      <c r="OK34" s="141">
        <f t="shared" si="23"/>
        <v>147954717.5</v>
      </c>
      <c r="OL34" s="141">
        <f t="shared" si="23"/>
        <v>181958923.60999995</v>
      </c>
      <c r="OM34" s="141">
        <f t="shared" si="23"/>
        <v>66856918.100000009</v>
      </c>
      <c r="ON34" s="141">
        <f t="shared" si="23"/>
        <v>80231107.589999989</v>
      </c>
      <c r="OO34" s="141">
        <f t="shared" si="23"/>
        <v>1993312427.3000004</v>
      </c>
      <c r="OP34" s="141">
        <f t="shared" si="23"/>
        <v>356859059.88999993</v>
      </c>
      <c r="OQ34" s="141">
        <f t="shared" si="23"/>
        <v>577035058.7700001</v>
      </c>
      <c r="OR34" s="141">
        <f t="shared" si="23"/>
        <v>217890655.46000001</v>
      </c>
      <c r="OS34" s="141">
        <f t="shared" si="23"/>
        <v>171524088.29999998</v>
      </c>
      <c r="OT34" s="141">
        <f t="shared" si="23"/>
        <v>98391926.640000001</v>
      </c>
      <c r="OU34" s="141">
        <f t="shared" si="23"/>
        <v>911008989.28999996</v>
      </c>
      <c r="OV34" s="141">
        <f t="shared" si="23"/>
        <v>84539485.489999995</v>
      </c>
      <c r="OW34" s="141">
        <f t="shared" si="23"/>
        <v>102230866</v>
      </c>
      <c r="OX34" s="141">
        <f t="shared" si="23"/>
        <v>155838519.70000005</v>
      </c>
      <c r="OY34" s="141">
        <f t="shared" si="23"/>
        <v>170358465.69</v>
      </c>
      <c r="OZ34" s="141">
        <f t="shared" si="23"/>
        <v>504088216.93000001</v>
      </c>
      <c r="PA34" s="141">
        <f t="shared" si="23"/>
        <v>120751401</v>
      </c>
      <c r="PB34" s="141">
        <f t="shared" si="23"/>
        <v>72514996.800000012</v>
      </c>
      <c r="PC34" s="141">
        <f t="shared" si="23"/>
        <v>73191710.109999999</v>
      </c>
      <c r="PD34" s="141">
        <f t="shared" si="23"/>
        <v>1261951877.8899999</v>
      </c>
      <c r="PE34" s="141">
        <f t="shared" si="23"/>
        <v>85139097.099999994</v>
      </c>
      <c r="PF34" s="141">
        <f t="shared" si="23"/>
        <v>226804130.44</v>
      </c>
      <c r="PG34" s="141">
        <f t="shared" si="23"/>
        <v>57547408.680000007</v>
      </c>
      <c r="PH34" s="141">
        <f t="shared" si="23"/>
        <v>143121436.32000002</v>
      </c>
      <c r="PI34" s="141">
        <f t="shared" si="23"/>
        <v>291756450.84999996</v>
      </c>
      <c r="PJ34" s="141">
        <f t="shared" si="23"/>
        <v>101515123.60000001</v>
      </c>
      <c r="PK34" s="141">
        <f t="shared" si="23"/>
        <v>84335314.840000004</v>
      </c>
      <c r="PL34" s="141">
        <f t="shared" si="23"/>
        <v>128472667.66999999</v>
      </c>
      <c r="PM34" s="141">
        <f t="shared" si="23"/>
        <v>110899656.29000001</v>
      </c>
      <c r="PN34" s="141">
        <f t="shared" si="23"/>
        <v>138904809.79999998</v>
      </c>
      <c r="PO34" s="141">
        <f t="shared" si="23"/>
        <v>208842015.93999997</v>
      </c>
      <c r="PP34" s="141">
        <f t="shared" si="23"/>
        <v>76025562.010000005</v>
      </c>
      <c r="PQ34" s="141">
        <f t="shared" si="23"/>
        <v>378962677.87</v>
      </c>
      <c r="PR34" s="141">
        <f t="shared" si="23"/>
        <v>71136439.789999992</v>
      </c>
      <c r="PS34" s="141">
        <f t="shared" si="23"/>
        <v>54671528.710000008</v>
      </c>
      <c r="PT34" s="141">
        <f t="shared" si="23"/>
        <v>43962608.629999988</v>
      </c>
      <c r="PU34" s="141">
        <f t="shared" si="23"/>
        <v>59495432.520000003</v>
      </c>
      <c r="PV34" s="141">
        <f t="shared" si="23"/>
        <v>3685432084.4500003</v>
      </c>
      <c r="PW34" s="141">
        <f t="shared" si="23"/>
        <v>97558389.580000013</v>
      </c>
      <c r="PX34" s="141">
        <f t="shared" si="23"/>
        <v>91332503.600000009</v>
      </c>
      <c r="PY34" s="141">
        <f t="shared" si="23"/>
        <v>173231616.00999999</v>
      </c>
      <c r="PZ34" s="141">
        <f t="shared" si="23"/>
        <v>728723249.93999982</v>
      </c>
      <c r="QA34" s="141">
        <f t="shared" si="23"/>
        <v>137717448.38999999</v>
      </c>
      <c r="QB34" s="141">
        <f t="shared" si="23"/>
        <v>245718101.15000004</v>
      </c>
      <c r="QC34" s="141">
        <f t="shared" si="23"/>
        <v>100130079.83999999</v>
      </c>
      <c r="QD34" s="141">
        <f t="shared" si="23"/>
        <v>309968054.04000002</v>
      </c>
      <c r="QE34" s="141">
        <f t="shared" si="23"/>
        <v>63315467.090000004</v>
      </c>
      <c r="QF34" s="141">
        <f t="shared" si="23"/>
        <v>273570931.78000003</v>
      </c>
      <c r="QG34" s="141">
        <f t="shared" si="23"/>
        <v>83825035.13000001</v>
      </c>
      <c r="QH34" s="141">
        <f t="shared" si="23"/>
        <v>98095918.360000014</v>
      </c>
      <c r="QI34" s="141">
        <f t="shared" si="23"/>
        <v>148688735.27000001</v>
      </c>
      <c r="QJ34" s="141">
        <f t="shared" si="23"/>
        <v>168699217.65000001</v>
      </c>
      <c r="QK34" s="141">
        <f t="shared" ref="QK34:SV34" si="24">SUM(QK19:QK33)</f>
        <v>200644990.00999999</v>
      </c>
      <c r="QL34" s="141">
        <f t="shared" si="24"/>
        <v>90429229.799999997</v>
      </c>
      <c r="QM34" s="141">
        <f t="shared" si="24"/>
        <v>94858290.569999993</v>
      </c>
      <c r="QN34" s="141">
        <f t="shared" si="24"/>
        <v>66391768.770000011</v>
      </c>
      <c r="QO34" s="141">
        <f t="shared" si="24"/>
        <v>305797561.47000003</v>
      </c>
      <c r="QP34" s="141">
        <f t="shared" si="24"/>
        <v>378582317.37000012</v>
      </c>
      <c r="QQ34" s="141">
        <f t="shared" si="24"/>
        <v>69969858.930000007</v>
      </c>
      <c r="QR34" s="141">
        <f t="shared" si="24"/>
        <v>35031879.509999998</v>
      </c>
      <c r="QS34" s="141">
        <f t="shared" si="24"/>
        <v>34159777.469999999</v>
      </c>
      <c r="QT34" s="141">
        <f t="shared" si="24"/>
        <v>50081970.340000004</v>
      </c>
      <c r="QU34" s="141">
        <f t="shared" si="24"/>
        <v>35671465.359999999</v>
      </c>
      <c r="QV34" s="141">
        <f t="shared" si="24"/>
        <v>1609990777.8499997</v>
      </c>
      <c r="QW34" s="141">
        <f t="shared" si="24"/>
        <v>77282421.609999999</v>
      </c>
      <c r="QX34" s="141">
        <f t="shared" si="24"/>
        <v>268625654.81999999</v>
      </c>
      <c r="QY34" s="141">
        <f t="shared" si="24"/>
        <v>130265849.74000001</v>
      </c>
      <c r="QZ34" s="141">
        <f t="shared" si="24"/>
        <v>161411555.23999998</v>
      </c>
      <c r="RA34" s="141">
        <f t="shared" si="24"/>
        <v>313875033.06</v>
      </c>
      <c r="RB34" s="141">
        <f t="shared" si="24"/>
        <v>103738029.69999997</v>
      </c>
      <c r="RC34" s="141">
        <f t="shared" si="24"/>
        <v>226396771.40999997</v>
      </c>
      <c r="RD34" s="141">
        <f t="shared" si="24"/>
        <v>238818250.52000007</v>
      </c>
      <c r="RE34" s="141">
        <f t="shared" si="24"/>
        <v>84808761.540000007</v>
      </c>
      <c r="RF34" s="141">
        <f t="shared" si="24"/>
        <v>87524103.450000003</v>
      </c>
      <c r="RG34" s="141">
        <f t="shared" si="24"/>
        <v>66076982.170000002</v>
      </c>
      <c r="RH34" s="141">
        <f t="shared" si="24"/>
        <v>56198099.649999999</v>
      </c>
      <c r="RI34" s="141">
        <f t="shared" si="24"/>
        <v>2283879595.1700001</v>
      </c>
      <c r="RJ34" s="141">
        <f t="shared" si="24"/>
        <v>270554860.94999999</v>
      </c>
      <c r="RK34" s="141">
        <f t="shared" si="24"/>
        <v>114604934.90999998</v>
      </c>
      <c r="RL34" s="141">
        <f t="shared" si="24"/>
        <v>153204374.99999997</v>
      </c>
      <c r="RM34" s="141">
        <f t="shared" si="24"/>
        <v>140683897.78000003</v>
      </c>
      <c r="RN34" s="141">
        <f t="shared" si="24"/>
        <v>165086382.45000002</v>
      </c>
      <c r="RO34" s="141">
        <f t="shared" si="24"/>
        <v>386777935.22000003</v>
      </c>
      <c r="RP34" s="141">
        <f t="shared" si="24"/>
        <v>106268134.17999998</v>
      </c>
      <c r="RQ34" s="141">
        <f t="shared" si="24"/>
        <v>137935614.16000003</v>
      </c>
      <c r="RR34" s="141">
        <f t="shared" si="24"/>
        <v>288167121.50999999</v>
      </c>
      <c r="RS34" s="141">
        <f t="shared" si="24"/>
        <v>319605673.00999999</v>
      </c>
      <c r="RT34" s="141">
        <f t="shared" si="24"/>
        <v>73037895.480000019</v>
      </c>
      <c r="RU34" s="141">
        <f t="shared" si="24"/>
        <v>73977189.679999992</v>
      </c>
      <c r="RV34" s="141">
        <f t="shared" si="24"/>
        <v>108870272.09999999</v>
      </c>
      <c r="RW34" s="141">
        <f t="shared" si="24"/>
        <v>69102328.879999995</v>
      </c>
      <c r="RX34" s="141">
        <f t="shared" si="24"/>
        <v>90325881.600000024</v>
      </c>
      <c r="RY34" s="141">
        <f t="shared" si="24"/>
        <v>103952512.63000001</v>
      </c>
      <c r="RZ34" s="141">
        <f t="shared" si="24"/>
        <v>55843902.409999996</v>
      </c>
      <c r="SA34" s="141">
        <f t="shared" si="24"/>
        <v>47830843.109999992</v>
      </c>
      <c r="SB34" s="141">
        <f t="shared" si="24"/>
        <v>62218587.870000005</v>
      </c>
      <c r="SC34" s="141">
        <f t="shared" si="24"/>
        <v>924669255.38999999</v>
      </c>
      <c r="SD34" s="141">
        <f t="shared" si="24"/>
        <v>110552888.24000001</v>
      </c>
      <c r="SE34" s="141">
        <f t="shared" si="24"/>
        <v>106874403.34</v>
      </c>
      <c r="SF34" s="141">
        <f t="shared" si="24"/>
        <v>98269572.850000009</v>
      </c>
      <c r="SG34" s="141">
        <f t="shared" si="24"/>
        <v>67562003.409999996</v>
      </c>
      <c r="SH34" s="141">
        <f t="shared" si="24"/>
        <v>122128454.63000001</v>
      </c>
      <c r="SI34" s="141">
        <f t="shared" si="24"/>
        <v>142668282.67999995</v>
      </c>
      <c r="SJ34" s="141">
        <f t="shared" si="24"/>
        <v>215013082.65999997</v>
      </c>
      <c r="SK34" s="141">
        <f t="shared" si="24"/>
        <v>109886092.51000001</v>
      </c>
      <c r="SL34" s="141">
        <f t="shared" si="24"/>
        <v>151315682.95999998</v>
      </c>
      <c r="SM34" s="141">
        <f t="shared" si="24"/>
        <v>284519058.37</v>
      </c>
      <c r="SN34" s="141">
        <f t="shared" si="24"/>
        <v>39766406.260000005</v>
      </c>
      <c r="SO34" s="141">
        <f t="shared" si="24"/>
        <v>611083713.63000011</v>
      </c>
      <c r="SP34" s="141">
        <f t="shared" si="24"/>
        <v>141827268.16999999</v>
      </c>
      <c r="SQ34" s="141">
        <f t="shared" si="24"/>
        <v>172451296.20000002</v>
      </c>
      <c r="SR34" s="141">
        <f t="shared" si="24"/>
        <v>219704602.72000003</v>
      </c>
      <c r="SS34" s="141">
        <f t="shared" si="24"/>
        <v>114187622.13</v>
      </c>
      <c r="ST34" s="141">
        <f t="shared" si="24"/>
        <v>118245679.14</v>
      </c>
      <c r="SU34" s="141">
        <f t="shared" si="24"/>
        <v>106824747.48999999</v>
      </c>
      <c r="SV34" s="141">
        <f t="shared" si="24"/>
        <v>62377732.249999985</v>
      </c>
      <c r="SW34" s="141">
        <f t="shared" ref="SW34:VH34" si="25">SUM(SW19:SW33)</f>
        <v>1092178731.1200001</v>
      </c>
      <c r="SX34" s="141">
        <f t="shared" si="25"/>
        <v>82177827.61999999</v>
      </c>
      <c r="SY34" s="141">
        <f t="shared" si="25"/>
        <v>156795929.53</v>
      </c>
      <c r="SZ34" s="141">
        <f t="shared" si="25"/>
        <v>108256829.17999999</v>
      </c>
      <c r="TA34" s="141">
        <f t="shared" si="25"/>
        <v>60218684.240000002</v>
      </c>
      <c r="TB34" s="141">
        <f t="shared" si="25"/>
        <v>75896387.140000001</v>
      </c>
      <c r="TC34" s="141">
        <f t="shared" si="25"/>
        <v>80175397.75</v>
      </c>
      <c r="TD34" s="141">
        <f t="shared" si="25"/>
        <v>284650028.78000003</v>
      </c>
      <c r="TE34" s="141">
        <f t="shared" si="25"/>
        <v>76660277.500000015</v>
      </c>
      <c r="TF34" s="141">
        <f t="shared" si="25"/>
        <v>88531317.329999983</v>
      </c>
      <c r="TG34" s="141">
        <f t="shared" si="25"/>
        <v>120430320.50000001</v>
      </c>
      <c r="TH34" s="141">
        <f t="shared" si="25"/>
        <v>172444447.68999994</v>
      </c>
      <c r="TI34" s="141">
        <f t="shared" si="25"/>
        <v>96319565.36999999</v>
      </c>
      <c r="TJ34" s="141">
        <f t="shared" si="25"/>
        <v>62387095.180000007</v>
      </c>
      <c r="TK34" s="141">
        <f t="shared" si="25"/>
        <v>2185046712.04</v>
      </c>
      <c r="TL34" s="141">
        <f t="shared" si="25"/>
        <v>113310425.92000002</v>
      </c>
      <c r="TM34" s="141">
        <f t="shared" si="25"/>
        <v>71850121.080000013</v>
      </c>
      <c r="TN34" s="141">
        <f t="shared" si="25"/>
        <v>201525798.81999993</v>
      </c>
      <c r="TO34" s="141">
        <f t="shared" si="25"/>
        <v>170271646.59999999</v>
      </c>
      <c r="TP34" s="141">
        <f t="shared" si="25"/>
        <v>104776655.35999998</v>
      </c>
      <c r="TQ34" s="141">
        <f t="shared" si="25"/>
        <v>46342274.799999997</v>
      </c>
      <c r="TR34" s="141">
        <f t="shared" si="25"/>
        <v>532761511.18000007</v>
      </c>
      <c r="TS34" s="141">
        <f t="shared" si="25"/>
        <v>95673911.680000007</v>
      </c>
      <c r="TT34" s="141">
        <f t="shared" si="25"/>
        <v>179625956.95999998</v>
      </c>
      <c r="TU34" s="141">
        <f t="shared" si="25"/>
        <v>192307203.30000001</v>
      </c>
      <c r="TV34" s="141">
        <f t="shared" si="25"/>
        <v>93603983</v>
      </c>
      <c r="TW34" s="141">
        <f t="shared" si="25"/>
        <v>62825539.559999987</v>
      </c>
      <c r="TX34" s="141">
        <f t="shared" si="25"/>
        <v>104723380.11</v>
      </c>
      <c r="TY34" s="141">
        <f t="shared" si="25"/>
        <v>88879881.710000008</v>
      </c>
      <c r="TZ34" s="141">
        <f t="shared" si="25"/>
        <v>84901343.249999985</v>
      </c>
      <c r="UA34" s="141">
        <f t="shared" si="25"/>
        <v>605559515.46000004</v>
      </c>
      <c r="UB34" s="141">
        <f t="shared" si="25"/>
        <v>82239722.590000004</v>
      </c>
      <c r="UC34" s="141">
        <f t="shared" si="25"/>
        <v>1001857804.8299999</v>
      </c>
      <c r="UD34" s="141">
        <f t="shared" si="25"/>
        <v>257162612.55000007</v>
      </c>
      <c r="UE34" s="141">
        <f t="shared" si="25"/>
        <v>87644421.289999992</v>
      </c>
      <c r="UF34" s="141">
        <f t="shared" si="25"/>
        <v>102514056.79000001</v>
      </c>
      <c r="UG34" s="141">
        <f t="shared" si="25"/>
        <v>576502721.76999998</v>
      </c>
      <c r="UH34" s="141">
        <f t="shared" si="25"/>
        <v>63381523.860000014</v>
      </c>
      <c r="UI34" s="141">
        <f t="shared" si="25"/>
        <v>48285201.439999998</v>
      </c>
      <c r="UJ34" s="141">
        <f t="shared" si="25"/>
        <v>80161548.770000011</v>
      </c>
      <c r="UK34" s="141">
        <f t="shared" si="25"/>
        <v>68697755.659999996</v>
      </c>
      <c r="UL34" s="141">
        <f t="shared" si="25"/>
        <v>692696832.8100003</v>
      </c>
      <c r="UM34" s="141">
        <f t="shared" si="25"/>
        <v>170282745.96999997</v>
      </c>
      <c r="UN34" s="141">
        <f t="shared" si="25"/>
        <v>118671907.40000001</v>
      </c>
      <c r="UO34" s="141">
        <f t="shared" si="25"/>
        <v>190699312.67999998</v>
      </c>
      <c r="UP34" s="141">
        <f t="shared" si="25"/>
        <v>132138731.03999999</v>
      </c>
      <c r="UQ34" s="141">
        <f t="shared" si="25"/>
        <v>97498940.440000013</v>
      </c>
      <c r="UR34" s="141">
        <f t="shared" si="25"/>
        <v>3251893723.48</v>
      </c>
      <c r="US34" s="141">
        <f t="shared" si="25"/>
        <v>152266770.88</v>
      </c>
      <c r="UT34" s="141">
        <f t="shared" si="25"/>
        <v>126200296.84</v>
      </c>
      <c r="UU34" s="141">
        <f t="shared" si="25"/>
        <v>531587814.82999998</v>
      </c>
      <c r="UV34" s="141">
        <f t="shared" si="25"/>
        <v>40354900.469999999</v>
      </c>
      <c r="UW34" s="141">
        <f t="shared" si="25"/>
        <v>105362636.49000004</v>
      </c>
      <c r="UX34" s="141">
        <f t="shared" si="25"/>
        <v>324435985.39999998</v>
      </c>
      <c r="UY34" s="141">
        <f t="shared" si="25"/>
        <v>85727662.350000009</v>
      </c>
      <c r="UZ34" s="141">
        <f t="shared" si="25"/>
        <v>82220663.180000007</v>
      </c>
      <c r="VA34" s="141">
        <f t="shared" si="25"/>
        <v>113037820.02000001</v>
      </c>
      <c r="VB34" s="141">
        <f t="shared" si="25"/>
        <v>147031457.5</v>
      </c>
      <c r="VC34" s="141">
        <f t="shared" si="25"/>
        <v>303502299.56999999</v>
      </c>
      <c r="VD34" s="141">
        <f t="shared" si="25"/>
        <v>152467813.17000002</v>
      </c>
      <c r="VE34" s="141">
        <f t="shared" si="25"/>
        <v>260140743.93000001</v>
      </c>
      <c r="VF34" s="141">
        <f t="shared" si="25"/>
        <v>83475524.339999989</v>
      </c>
      <c r="VG34" s="141">
        <f t="shared" si="25"/>
        <v>73355531.859999999</v>
      </c>
      <c r="VH34" s="141">
        <f t="shared" si="25"/>
        <v>66858818.070000008</v>
      </c>
      <c r="VI34" s="141">
        <f t="shared" ref="VI34:XT34" si="26">SUM(VI19:VI33)</f>
        <v>78195993.169999987</v>
      </c>
      <c r="VJ34" s="141">
        <f t="shared" si="26"/>
        <v>348686152.64000005</v>
      </c>
      <c r="VK34" s="141">
        <f t="shared" si="26"/>
        <v>63654962.020000003</v>
      </c>
      <c r="VL34" s="141">
        <f t="shared" si="26"/>
        <v>54789335.579999998</v>
      </c>
      <c r="VM34" s="141">
        <f t="shared" si="26"/>
        <v>44822584.74000001</v>
      </c>
      <c r="VN34" s="141">
        <f t="shared" si="26"/>
        <v>1840535081.6099997</v>
      </c>
      <c r="VO34" s="141">
        <f t="shared" si="26"/>
        <v>119488051.28</v>
      </c>
      <c r="VP34" s="141">
        <f t="shared" si="26"/>
        <v>114851074.91</v>
      </c>
      <c r="VQ34" s="141">
        <f t="shared" si="26"/>
        <v>217347332.48000002</v>
      </c>
      <c r="VR34" s="141">
        <f t="shared" si="26"/>
        <v>269301850.36999995</v>
      </c>
      <c r="VS34" s="141">
        <f t="shared" si="26"/>
        <v>201170400.15000001</v>
      </c>
      <c r="VT34" s="141">
        <f t="shared" si="26"/>
        <v>144556498.61000001</v>
      </c>
      <c r="VU34" s="141">
        <f t="shared" si="26"/>
        <v>105207720.59999999</v>
      </c>
      <c r="VV34" s="141">
        <f t="shared" si="26"/>
        <v>129894898.81999999</v>
      </c>
      <c r="VW34" s="141">
        <f t="shared" si="26"/>
        <v>546849736.18000007</v>
      </c>
      <c r="VX34" s="141">
        <f t="shared" si="26"/>
        <v>110129142.82000001</v>
      </c>
      <c r="VY34" s="141">
        <f t="shared" si="26"/>
        <v>246260214.19000003</v>
      </c>
      <c r="VZ34" s="141">
        <f t="shared" si="26"/>
        <v>126930518.83</v>
      </c>
      <c r="WA34" s="141">
        <f t="shared" si="26"/>
        <v>91530812.680000007</v>
      </c>
      <c r="WB34" s="141">
        <f t="shared" si="26"/>
        <v>79335529.620000005</v>
      </c>
      <c r="WC34" s="141">
        <f t="shared" si="26"/>
        <v>5080015928.75</v>
      </c>
      <c r="WD34" s="141">
        <f t="shared" si="26"/>
        <v>251281533.35000002</v>
      </c>
      <c r="WE34" s="141">
        <f t="shared" si="26"/>
        <v>141898090.49000001</v>
      </c>
      <c r="WF34" s="141">
        <f t="shared" si="26"/>
        <v>128913429.69999999</v>
      </c>
      <c r="WG34" s="141">
        <f t="shared" si="26"/>
        <v>80115623.650000006</v>
      </c>
      <c r="WH34" s="141">
        <f t="shared" si="26"/>
        <v>152115094.75000003</v>
      </c>
      <c r="WI34" s="141">
        <f t="shared" si="26"/>
        <v>260785493.31999999</v>
      </c>
      <c r="WJ34" s="141">
        <f t="shared" si="26"/>
        <v>275469116.69999999</v>
      </c>
      <c r="WK34" s="141">
        <f t="shared" si="26"/>
        <v>150434319.90000004</v>
      </c>
      <c r="WL34" s="141">
        <f t="shared" si="26"/>
        <v>199250677.25999996</v>
      </c>
      <c r="WM34" s="141">
        <f t="shared" si="26"/>
        <v>116619192.87000002</v>
      </c>
      <c r="WN34" s="141">
        <f t="shared" si="26"/>
        <v>425181499.55000007</v>
      </c>
      <c r="WO34" s="141">
        <f t="shared" si="26"/>
        <v>140832956.40000001</v>
      </c>
      <c r="WP34" s="141">
        <f t="shared" si="26"/>
        <v>239451122.36000001</v>
      </c>
      <c r="WQ34" s="141">
        <f t="shared" si="26"/>
        <v>387576838.25999999</v>
      </c>
      <c r="WR34" s="141">
        <f t="shared" si="26"/>
        <v>151559310.75</v>
      </c>
      <c r="WS34" s="141">
        <f t="shared" si="26"/>
        <v>186120281.85000002</v>
      </c>
      <c r="WT34" s="141">
        <f t="shared" si="26"/>
        <v>195606576.12</v>
      </c>
      <c r="WU34" s="141">
        <f t="shared" si="26"/>
        <v>97360937.170000002</v>
      </c>
      <c r="WV34" s="141">
        <f t="shared" si="26"/>
        <v>294719678.25</v>
      </c>
      <c r="WW34" s="141">
        <f t="shared" si="26"/>
        <v>681036655.74000013</v>
      </c>
      <c r="WX34" s="141">
        <f t="shared" si="26"/>
        <v>123258340.59</v>
      </c>
      <c r="WY34" s="141">
        <f t="shared" si="26"/>
        <v>79953442.700000003</v>
      </c>
      <c r="WZ34" s="141">
        <f t="shared" si="26"/>
        <v>77963970.86999999</v>
      </c>
      <c r="XA34" s="141">
        <f t="shared" si="26"/>
        <v>109000014.8432</v>
      </c>
      <c r="XB34" s="141">
        <f t="shared" si="26"/>
        <v>75002332.219999984</v>
      </c>
      <c r="XC34" s="141">
        <f t="shared" si="26"/>
        <v>76746693.529999986</v>
      </c>
      <c r="XD34" s="141">
        <f t="shared" si="26"/>
        <v>85944483.25</v>
      </c>
      <c r="XE34" s="141">
        <f t="shared" si="26"/>
        <v>556237768.34000003</v>
      </c>
      <c r="XF34" s="141">
        <f t="shared" si="26"/>
        <v>69177523.540000007</v>
      </c>
      <c r="XG34" s="141">
        <f t="shared" si="26"/>
        <v>50382769.087100007</v>
      </c>
      <c r="XH34" s="141">
        <f t="shared" si="26"/>
        <v>53027835.980000004</v>
      </c>
      <c r="XI34" s="141">
        <f t="shared" si="26"/>
        <v>49539593.789999992</v>
      </c>
      <c r="XJ34" s="141">
        <f t="shared" si="26"/>
        <v>2570715463.5300002</v>
      </c>
      <c r="XK34" s="141">
        <f t="shared" si="26"/>
        <v>232227832.60999998</v>
      </c>
      <c r="XL34" s="141">
        <f t="shared" si="26"/>
        <v>268309094.05000001</v>
      </c>
      <c r="XM34" s="141">
        <f t="shared" si="26"/>
        <v>777968246.86000013</v>
      </c>
      <c r="XN34" s="141">
        <f t="shared" si="26"/>
        <v>189872785.78</v>
      </c>
      <c r="XO34" s="141">
        <f t="shared" si="26"/>
        <v>221907376.29000002</v>
      </c>
      <c r="XP34" s="141">
        <f t="shared" si="26"/>
        <v>388749520</v>
      </c>
      <c r="XQ34" s="141">
        <f t="shared" si="26"/>
        <v>201107154.43000001</v>
      </c>
      <c r="XR34" s="141">
        <f t="shared" si="26"/>
        <v>160921745.63</v>
      </c>
      <c r="XS34" s="141">
        <f t="shared" si="26"/>
        <v>382628468.31999999</v>
      </c>
      <c r="XT34" s="141">
        <f t="shared" si="26"/>
        <v>320698886.46999997</v>
      </c>
      <c r="XU34" s="141">
        <f t="shared" ref="XU34:AAF34" si="27">SUM(XU19:XU33)</f>
        <v>109501943.78999999</v>
      </c>
      <c r="XV34" s="141">
        <f t="shared" si="27"/>
        <v>116559254.11999999</v>
      </c>
      <c r="XW34" s="141">
        <f t="shared" si="27"/>
        <v>141474007.07999998</v>
      </c>
      <c r="XX34" s="141">
        <f t="shared" si="27"/>
        <v>124811368.36999997</v>
      </c>
      <c r="XY34" s="141">
        <f t="shared" si="27"/>
        <v>139187742.91</v>
      </c>
      <c r="XZ34" s="141">
        <f t="shared" si="27"/>
        <v>86880422.390000001</v>
      </c>
      <c r="YA34" s="141">
        <f t="shared" si="27"/>
        <v>98017738.819999993</v>
      </c>
      <c r="YB34" s="141">
        <f t="shared" si="27"/>
        <v>86567896.730000019</v>
      </c>
      <c r="YC34" s="141">
        <f t="shared" si="27"/>
        <v>84012184.029999986</v>
      </c>
      <c r="YD34" s="141">
        <f t="shared" si="27"/>
        <v>105238427.75000001</v>
      </c>
      <c r="YE34" s="141">
        <f t="shared" si="27"/>
        <v>90641694.049999997</v>
      </c>
      <c r="YF34" s="141">
        <f t="shared" si="27"/>
        <v>111951582.23</v>
      </c>
      <c r="YG34" s="141">
        <f t="shared" si="27"/>
        <v>2420110073.0200005</v>
      </c>
      <c r="YH34" s="141">
        <f t="shared" si="27"/>
        <v>128261509.53</v>
      </c>
      <c r="YI34" s="141">
        <f t="shared" si="27"/>
        <v>262412347.98100001</v>
      </c>
      <c r="YJ34" s="141">
        <f t="shared" si="27"/>
        <v>124371594.59</v>
      </c>
      <c r="YK34" s="141">
        <f t="shared" si="27"/>
        <v>503016258.52600014</v>
      </c>
      <c r="YL34" s="141">
        <f t="shared" si="27"/>
        <v>138977229.72</v>
      </c>
      <c r="YM34" s="141">
        <f t="shared" si="27"/>
        <v>283672696.91000003</v>
      </c>
      <c r="YN34" s="141">
        <f t="shared" si="27"/>
        <v>86235924.220000014</v>
      </c>
      <c r="YO34" s="141">
        <f t="shared" si="27"/>
        <v>418022199.08000004</v>
      </c>
      <c r="YP34" s="141">
        <f t="shared" si="27"/>
        <v>380857942.18000007</v>
      </c>
      <c r="YQ34" s="141">
        <f t="shared" si="27"/>
        <v>207798713.04999998</v>
      </c>
      <c r="YR34" s="141">
        <f t="shared" si="27"/>
        <v>110164446.12</v>
      </c>
      <c r="YS34" s="141">
        <f t="shared" si="27"/>
        <v>93277832.920000017</v>
      </c>
      <c r="YT34" s="141">
        <f t="shared" si="27"/>
        <v>99167196.920000002</v>
      </c>
      <c r="YU34" s="141">
        <f t="shared" si="27"/>
        <v>74593619.080000013</v>
      </c>
      <c r="YV34" s="141">
        <f t="shared" si="27"/>
        <v>92661451.339999989</v>
      </c>
      <c r="YW34" s="141">
        <f t="shared" si="27"/>
        <v>71488340.210000008</v>
      </c>
      <c r="YX34" s="141">
        <f t="shared" si="27"/>
        <v>1427597117.3700001</v>
      </c>
      <c r="YY34" s="141">
        <f t="shared" si="27"/>
        <v>122493386.71999998</v>
      </c>
      <c r="YZ34" s="141">
        <f t="shared" si="27"/>
        <v>105346092.18000001</v>
      </c>
      <c r="ZA34" s="141">
        <f t="shared" si="27"/>
        <v>91228533.11999999</v>
      </c>
      <c r="ZB34" s="141">
        <f t="shared" si="27"/>
        <v>114404281.05999997</v>
      </c>
      <c r="ZC34" s="141">
        <f t="shared" si="27"/>
        <v>67320464.030000001</v>
      </c>
      <c r="ZD34" s="141">
        <f t="shared" si="27"/>
        <v>79518701.069999993</v>
      </c>
      <c r="ZE34" s="141">
        <f t="shared" si="27"/>
        <v>1024774059.3100001</v>
      </c>
      <c r="ZF34" s="141">
        <f t="shared" si="27"/>
        <v>79516805.75999999</v>
      </c>
      <c r="ZG34" s="141">
        <f t="shared" si="27"/>
        <v>123753018.01999997</v>
      </c>
      <c r="ZH34" s="141">
        <f t="shared" si="27"/>
        <v>131376908.3425</v>
      </c>
      <c r="ZI34" s="141">
        <f t="shared" si="27"/>
        <v>77969986.359999985</v>
      </c>
      <c r="ZJ34" s="141">
        <f t="shared" si="27"/>
        <v>100937011.04120001</v>
      </c>
      <c r="ZK34" s="141">
        <f t="shared" si="27"/>
        <v>73616896.810000002</v>
      </c>
      <c r="ZL34" s="141">
        <f t="shared" si="27"/>
        <v>66870602.120000005</v>
      </c>
      <c r="ZM34" s="141">
        <f t="shared" si="27"/>
        <v>265948229.74699995</v>
      </c>
      <c r="ZN34" s="141">
        <f t="shared" si="27"/>
        <v>2005476663.04</v>
      </c>
      <c r="ZO34" s="141">
        <f t="shared" si="27"/>
        <v>90061273.950000003</v>
      </c>
      <c r="ZP34" s="141">
        <f t="shared" si="27"/>
        <v>204960782.08000001</v>
      </c>
      <c r="ZQ34" s="141">
        <f t="shared" si="27"/>
        <v>601274627.26999998</v>
      </c>
      <c r="ZR34" s="141">
        <f t="shared" si="27"/>
        <v>299610247.94999999</v>
      </c>
      <c r="ZS34" s="141">
        <f t="shared" si="27"/>
        <v>94196234.290000007</v>
      </c>
      <c r="ZT34" s="141">
        <f t="shared" si="27"/>
        <v>129863431.37</v>
      </c>
      <c r="ZU34" s="141">
        <f t="shared" si="27"/>
        <v>234574426.45299998</v>
      </c>
      <c r="ZV34" s="141">
        <f t="shared" si="27"/>
        <v>229478767.52000001</v>
      </c>
      <c r="ZW34" s="141">
        <f t="shared" si="27"/>
        <v>295475807.71000004</v>
      </c>
      <c r="ZX34" s="141">
        <f t="shared" si="27"/>
        <v>65257715.339999996</v>
      </c>
      <c r="ZY34" s="141">
        <f t="shared" si="27"/>
        <v>87342218.610000014</v>
      </c>
      <c r="ZZ34" s="141">
        <f t="shared" si="27"/>
        <v>92898613.779999986</v>
      </c>
      <c r="AAA34" s="141">
        <f t="shared" si="27"/>
        <v>151881399.21000001</v>
      </c>
      <c r="AAB34" s="141">
        <f t="shared" si="27"/>
        <v>97494169.579999983</v>
      </c>
      <c r="AAC34" s="141">
        <f t="shared" si="27"/>
        <v>89166899.199999988</v>
      </c>
      <c r="AAD34" s="141">
        <f t="shared" si="27"/>
        <v>110731233.11999997</v>
      </c>
      <c r="AAE34" s="141">
        <f t="shared" si="27"/>
        <v>62167022.449800007</v>
      </c>
      <c r="AAF34" s="141">
        <f t="shared" si="27"/>
        <v>87902924.579999998</v>
      </c>
      <c r="AAG34" s="141">
        <f t="shared" ref="AAG34:ACR34" si="28">SUM(AAG19:AAG33)</f>
        <v>71620889.739999995</v>
      </c>
      <c r="AAH34" s="141">
        <f t="shared" si="28"/>
        <v>57333930.769999996</v>
      </c>
      <c r="AAI34" s="141">
        <f t="shared" si="28"/>
        <v>55055488.130000003</v>
      </c>
      <c r="AAJ34" s="141">
        <f t="shared" si="28"/>
        <v>770284212.33000004</v>
      </c>
      <c r="AAK34" s="141">
        <f t="shared" si="28"/>
        <v>83047031.439999998</v>
      </c>
      <c r="AAL34" s="141">
        <f t="shared" si="28"/>
        <v>99458424</v>
      </c>
      <c r="AAM34" s="141">
        <f t="shared" si="28"/>
        <v>93573260.330000013</v>
      </c>
      <c r="AAN34" s="141">
        <f t="shared" si="28"/>
        <v>80488335.180000022</v>
      </c>
      <c r="AAO34" s="141">
        <f t="shared" si="28"/>
        <v>147501153.58000001</v>
      </c>
      <c r="AAP34" s="141">
        <f t="shared" si="28"/>
        <v>85288971.789999992</v>
      </c>
      <c r="AAQ34" s="141">
        <f t="shared" si="28"/>
        <v>3877091873.4399991</v>
      </c>
      <c r="AAR34" s="141">
        <f t="shared" si="28"/>
        <v>135106542.66</v>
      </c>
      <c r="AAS34" s="141">
        <f t="shared" si="28"/>
        <v>94893336.140000001</v>
      </c>
      <c r="AAT34" s="141">
        <f t="shared" si="28"/>
        <v>290592608.76999998</v>
      </c>
      <c r="AAU34" s="141">
        <f t="shared" si="28"/>
        <v>181512215.52000001</v>
      </c>
      <c r="AAV34" s="141">
        <f t="shared" si="28"/>
        <v>125687004.16999999</v>
      </c>
      <c r="AAW34" s="141">
        <f t="shared" si="28"/>
        <v>163634926.41999996</v>
      </c>
      <c r="AAX34" s="141">
        <f t="shared" si="28"/>
        <v>212628641.29000002</v>
      </c>
      <c r="AAY34" s="141">
        <f t="shared" si="28"/>
        <v>385424250.07999998</v>
      </c>
      <c r="AAZ34" s="141">
        <f t="shared" si="28"/>
        <v>105046249.62</v>
      </c>
      <c r="ABA34" s="141">
        <f t="shared" si="28"/>
        <v>183282534.41999999</v>
      </c>
      <c r="ABB34" s="141">
        <f t="shared" si="28"/>
        <v>575666295.5</v>
      </c>
      <c r="ABC34" s="141">
        <f t="shared" si="28"/>
        <v>350680729.48999995</v>
      </c>
      <c r="ABD34" s="141">
        <f t="shared" si="28"/>
        <v>73980344.189999998</v>
      </c>
      <c r="ABE34" s="141">
        <f t="shared" si="28"/>
        <v>105258904.44999999</v>
      </c>
      <c r="ABF34" s="141">
        <f t="shared" si="28"/>
        <v>118385883.17</v>
      </c>
      <c r="ABG34" s="141">
        <f t="shared" si="28"/>
        <v>69708842.100000009</v>
      </c>
      <c r="ABH34" s="141">
        <f t="shared" si="28"/>
        <v>105263262.33000001</v>
      </c>
      <c r="ABI34" s="141">
        <f t="shared" si="28"/>
        <v>82334358.370000005</v>
      </c>
      <c r="ABJ34" s="141">
        <f t="shared" si="28"/>
        <v>762298565.50999999</v>
      </c>
      <c r="ABK34" s="141">
        <f t="shared" si="28"/>
        <v>605648477.29999995</v>
      </c>
      <c r="ABL34" s="141">
        <f t="shared" si="28"/>
        <v>87502462.459999993</v>
      </c>
      <c r="ABM34" s="141">
        <f t="shared" si="28"/>
        <v>69274055.089999989</v>
      </c>
      <c r="ABN34" s="141">
        <f t="shared" si="28"/>
        <v>66099017.589999996</v>
      </c>
      <c r="ABO34" s="141">
        <f t="shared" si="28"/>
        <v>75138800.510000005</v>
      </c>
      <c r="ABP34" s="141">
        <f t="shared" si="28"/>
        <v>63168081.199999996</v>
      </c>
      <c r="ABQ34" s="141">
        <f t="shared" si="28"/>
        <v>985808263.12000012</v>
      </c>
      <c r="ABR34" s="141">
        <f t="shared" si="28"/>
        <v>137468588.60999998</v>
      </c>
      <c r="ABS34" s="141">
        <f t="shared" si="28"/>
        <v>82852192.670000002</v>
      </c>
      <c r="ABT34" s="141">
        <f t="shared" si="28"/>
        <v>185225406.68000004</v>
      </c>
      <c r="ABU34" s="141">
        <f t="shared" si="28"/>
        <v>156583382.70000002</v>
      </c>
      <c r="ABV34" s="141">
        <f t="shared" si="28"/>
        <v>116300418.16</v>
      </c>
      <c r="ABW34" s="141">
        <f t="shared" si="28"/>
        <v>97217057.430000007</v>
      </c>
      <c r="ABX34" s="141">
        <f t="shared" si="28"/>
        <v>140913994.72</v>
      </c>
      <c r="ABY34" s="141">
        <f t="shared" si="28"/>
        <v>34874672.390000001</v>
      </c>
      <c r="ABZ34" s="141">
        <f t="shared" si="28"/>
        <v>1522001094.74</v>
      </c>
      <c r="ACA34" s="141">
        <f t="shared" si="28"/>
        <v>89594494.420000002</v>
      </c>
      <c r="ACB34" s="141">
        <f t="shared" si="28"/>
        <v>183399007.37</v>
      </c>
      <c r="ACC34" s="141">
        <f t="shared" si="28"/>
        <v>84728407.629999995</v>
      </c>
      <c r="ACD34" s="141">
        <f t="shared" si="28"/>
        <v>75097225.170000017</v>
      </c>
      <c r="ACE34" s="141">
        <f t="shared" si="28"/>
        <v>293966833.01999998</v>
      </c>
      <c r="ACF34" s="141">
        <f t="shared" si="28"/>
        <v>66934564.82</v>
      </c>
      <c r="ACG34" s="141">
        <f t="shared" si="28"/>
        <v>103509718.50000003</v>
      </c>
      <c r="ACH34" s="141">
        <f t="shared" si="28"/>
        <v>80062041.609999985</v>
      </c>
      <c r="ACI34" s="141">
        <f t="shared" si="28"/>
        <v>145024714.39999998</v>
      </c>
      <c r="ACJ34" s="141">
        <f t="shared" si="28"/>
        <v>71144231.549999997</v>
      </c>
      <c r="ACK34" s="141">
        <f t="shared" si="28"/>
        <v>2531772378.6999998</v>
      </c>
      <c r="ACL34" s="141">
        <f t="shared" si="28"/>
        <v>85521817.48999998</v>
      </c>
      <c r="ACM34" s="141">
        <f t="shared" si="28"/>
        <v>127076937.80000001</v>
      </c>
      <c r="ACN34" s="141">
        <f t="shared" si="28"/>
        <v>175084889.91</v>
      </c>
      <c r="ACO34" s="141">
        <f t="shared" si="28"/>
        <v>69835330.809999987</v>
      </c>
      <c r="ACP34" s="141">
        <f t="shared" si="28"/>
        <v>106286120.55000001</v>
      </c>
      <c r="ACQ34" s="141">
        <f t="shared" si="28"/>
        <v>149142423.81</v>
      </c>
      <c r="ACR34" s="141">
        <f t="shared" si="28"/>
        <v>514166207.38000005</v>
      </c>
      <c r="ACS34" s="141">
        <f t="shared" ref="ACS34:AFD34" si="29">SUM(ACS19:ACS33)</f>
        <v>679995620.82999992</v>
      </c>
      <c r="ACT34" s="141">
        <f t="shared" si="29"/>
        <v>95723901.999999985</v>
      </c>
      <c r="ACU34" s="141">
        <f t="shared" si="29"/>
        <v>123054392.26000004</v>
      </c>
      <c r="ACV34" s="141">
        <f t="shared" si="29"/>
        <v>175937797.28</v>
      </c>
      <c r="ACW34" s="141">
        <f t="shared" si="29"/>
        <v>137169233.38999999</v>
      </c>
      <c r="ACX34" s="141">
        <f t="shared" si="29"/>
        <v>544407697.05999994</v>
      </c>
      <c r="ACY34" s="141">
        <f t="shared" si="29"/>
        <v>108422806.50999999</v>
      </c>
      <c r="ACZ34" s="141">
        <f t="shared" si="29"/>
        <v>123015055.62</v>
      </c>
      <c r="ADA34" s="141">
        <f t="shared" si="29"/>
        <v>90642189.86999999</v>
      </c>
      <c r="ADB34" s="141">
        <f t="shared" si="29"/>
        <v>61898241.540000007</v>
      </c>
      <c r="ADC34" s="141">
        <f t="shared" si="29"/>
        <v>76091767.249999985</v>
      </c>
      <c r="ADD34" s="141">
        <f t="shared" si="29"/>
        <v>67980169.030000001</v>
      </c>
      <c r="ADE34" s="141">
        <f t="shared" si="29"/>
        <v>63457658.239999995</v>
      </c>
      <c r="ADF34" s="141">
        <f t="shared" si="29"/>
        <v>48516426.149999999</v>
      </c>
      <c r="ADG34" s="141">
        <f t="shared" si="29"/>
        <v>75607873.280000016</v>
      </c>
      <c r="ADH34" s="141">
        <f t="shared" si="29"/>
        <v>742197436.75999999</v>
      </c>
      <c r="ADI34" s="141">
        <f t="shared" si="29"/>
        <v>456916074.5</v>
      </c>
      <c r="ADJ34" s="141">
        <f t="shared" si="29"/>
        <v>71650427.710000008</v>
      </c>
      <c r="ADK34" s="141">
        <f t="shared" si="29"/>
        <v>59360788.171999998</v>
      </c>
      <c r="ADL34" s="141">
        <f t="shared" si="29"/>
        <v>90827012.729999989</v>
      </c>
      <c r="ADM34" s="141">
        <f t="shared" si="29"/>
        <v>40367204.400000006</v>
      </c>
      <c r="ADN34" s="141">
        <f t="shared" si="29"/>
        <v>89308164.679999992</v>
      </c>
      <c r="ADO34" s="141">
        <f t="shared" si="29"/>
        <v>69695581.75999999</v>
      </c>
      <c r="ADP34" s="141">
        <f t="shared" si="29"/>
        <v>88694454.539999992</v>
      </c>
      <c r="ADQ34" s="141">
        <f t="shared" si="29"/>
        <v>2650342632.7399998</v>
      </c>
      <c r="ADR34" s="141">
        <f t="shared" si="29"/>
        <v>249067179.83999997</v>
      </c>
      <c r="ADS34" s="141">
        <f t="shared" si="29"/>
        <v>260954758.84999999</v>
      </c>
      <c r="ADT34" s="141">
        <f t="shared" si="29"/>
        <v>116425370.34999999</v>
      </c>
      <c r="ADU34" s="141">
        <f t="shared" si="29"/>
        <v>868233908.6400001</v>
      </c>
      <c r="ADV34" s="141">
        <f t="shared" si="29"/>
        <v>56156404.519999996</v>
      </c>
      <c r="ADW34" s="141">
        <f t="shared" si="29"/>
        <v>64949029.959999993</v>
      </c>
      <c r="ADX34" s="141">
        <f t="shared" si="29"/>
        <v>105881028.78000002</v>
      </c>
      <c r="ADY34" s="141">
        <f t="shared" si="29"/>
        <v>57504025.650000013</v>
      </c>
      <c r="ADZ34" s="141">
        <f t="shared" si="29"/>
        <v>33976183.060000002</v>
      </c>
      <c r="AEA34" s="141">
        <f t="shared" si="29"/>
        <v>2616212907.0499992</v>
      </c>
      <c r="AEB34" s="141">
        <f t="shared" si="29"/>
        <v>453998830.30000001</v>
      </c>
      <c r="AEC34" s="141">
        <f t="shared" si="29"/>
        <v>337723180.93000001</v>
      </c>
      <c r="AED34" s="141">
        <f t="shared" si="29"/>
        <v>84941688.059999987</v>
      </c>
      <c r="AEE34" s="141">
        <f t="shared" si="29"/>
        <v>119901418.27</v>
      </c>
      <c r="AEF34" s="141">
        <f t="shared" si="29"/>
        <v>210889957.34999996</v>
      </c>
      <c r="AEG34" s="141">
        <f t="shared" si="29"/>
        <v>107773926.97</v>
      </c>
      <c r="AEH34" s="141">
        <f t="shared" si="29"/>
        <v>133397260.02999999</v>
      </c>
      <c r="AEI34" s="141">
        <f t="shared" si="29"/>
        <v>92989958.719999984</v>
      </c>
      <c r="AEJ34" s="141">
        <f t="shared" si="29"/>
        <v>105802346.88999999</v>
      </c>
      <c r="AEK34" s="141">
        <f t="shared" si="29"/>
        <v>116055058.10000001</v>
      </c>
      <c r="AEL34" s="141">
        <f t="shared" si="29"/>
        <v>191174478.36000001</v>
      </c>
      <c r="AEM34" s="141">
        <f t="shared" si="29"/>
        <v>88668155.249999985</v>
      </c>
      <c r="AEN34" s="141">
        <f t="shared" si="29"/>
        <v>155593105.19</v>
      </c>
      <c r="AEO34" s="141">
        <f t="shared" si="29"/>
        <v>162967313.50999999</v>
      </c>
      <c r="AEP34" s="141">
        <f t="shared" si="29"/>
        <v>180438818.24000001</v>
      </c>
      <c r="AEQ34" s="141">
        <f t="shared" si="29"/>
        <v>92655331.690000013</v>
      </c>
      <c r="AER34" s="141">
        <f t="shared" si="29"/>
        <v>241406732.26999998</v>
      </c>
      <c r="AES34" s="141">
        <f t="shared" si="29"/>
        <v>67539924.180000007</v>
      </c>
      <c r="AET34" s="141">
        <f t="shared" si="29"/>
        <v>229976882.05000001</v>
      </c>
      <c r="AEU34" s="141">
        <f t="shared" si="29"/>
        <v>2570733670.8699999</v>
      </c>
      <c r="AEV34" s="141">
        <f t="shared" si="29"/>
        <v>223737857.78999996</v>
      </c>
      <c r="AEW34" s="141">
        <f t="shared" si="29"/>
        <v>212624014.45999998</v>
      </c>
      <c r="AEX34" s="141">
        <f t="shared" si="29"/>
        <v>140344035.93000001</v>
      </c>
      <c r="AEY34" s="141">
        <f t="shared" si="29"/>
        <v>105678727.67</v>
      </c>
      <c r="AEZ34" s="141">
        <f t="shared" si="29"/>
        <v>284337189.70999998</v>
      </c>
      <c r="AFA34" s="141">
        <f t="shared" si="29"/>
        <v>113758694.27000001</v>
      </c>
      <c r="AFB34" s="141">
        <f t="shared" si="29"/>
        <v>140354245.83999997</v>
      </c>
      <c r="AFC34" s="141">
        <f t="shared" si="29"/>
        <v>106505916.53000002</v>
      </c>
      <c r="AFD34" s="141">
        <f t="shared" si="29"/>
        <v>61833895.370000005</v>
      </c>
      <c r="AFE34" s="141">
        <f t="shared" ref="AFE34:AHP34" si="30">SUM(AFE19:AFE33)</f>
        <v>1339724866.0500002</v>
      </c>
      <c r="AFF34" s="141">
        <f t="shared" si="30"/>
        <v>869098801.30000007</v>
      </c>
      <c r="AFG34" s="141">
        <f t="shared" si="30"/>
        <v>218023270.81</v>
      </c>
      <c r="AFH34" s="141">
        <f t="shared" si="30"/>
        <v>171893624.74000001</v>
      </c>
      <c r="AFI34" s="141">
        <f t="shared" si="30"/>
        <v>274988302.35999995</v>
      </c>
      <c r="AFJ34" s="141">
        <f t="shared" si="30"/>
        <v>194271673.12</v>
      </c>
      <c r="AFK34" s="141">
        <f t="shared" si="30"/>
        <v>131078533.72999999</v>
      </c>
      <c r="AFL34" s="141">
        <f t="shared" si="30"/>
        <v>153553599.86000001</v>
      </c>
      <c r="AFM34" s="141">
        <f t="shared" si="30"/>
        <v>107578349.07999998</v>
      </c>
      <c r="AFN34" s="141">
        <f t="shared" si="30"/>
        <v>150238203.60999998</v>
      </c>
      <c r="AFO34" s="141">
        <f t="shared" si="30"/>
        <v>151902789.14000005</v>
      </c>
      <c r="AFP34" s="141">
        <f t="shared" si="30"/>
        <v>124732340.26999998</v>
      </c>
      <c r="AFQ34" s="141">
        <f t="shared" si="30"/>
        <v>165094570.42000002</v>
      </c>
      <c r="AFR34" s="141">
        <f t="shared" si="30"/>
        <v>1080030847.7660003</v>
      </c>
      <c r="AFS34" s="141">
        <f t="shared" si="30"/>
        <v>241380298.44</v>
      </c>
      <c r="AFT34" s="141">
        <f t="shared" si="30"/>
        <v>150891444.82000002</v>
      </c>
      <c r="AFU34" s="141">
        <f t="shared" si="30"/>
        <v>128704575.82999998</v>
      </c>
      <c r="AFV34" s="141">
        <f t="shared" si="30"/>
        <v>140493459.14000002</v>
      </c>
      <c r="AFW34" s="141">
        <f t="shared" si="30"/>
        <v>112223726.70999999</v>
      </c>
      <c r="AFX34" s="141">
        <f t="shared" si="30"/>
        <v>81684320.469999999</v>
      </c>
      <c r="AFY34" s="141">
        <f t="shared" si="30"/>
        <v>191702786.18000004</v>
      </c>
      <c r="AFZ34" s="141">
        <f t="shared" si="30"/>
        <v>179323521.78</v>
      </c>
      <c r="AGA34" s="141">
        <f t="shared" si="30"/>
        <v>89645484.189999998</v>
      </c>
      <c r="AGB34" s="141">
        <f t="shared" si="30"/>
        <v>214376704.09</v>
      </c>
      <c r="AGC34" s="141">
        <f t="shared" si="30"/>
        <v>95857773.510000005</v>
      </c>
      <c r="AGD34" s="141">
        <f t="shared" si="30"/>
        <v>1647004667.1600003</v>
      </c>
      <c r="AGE34" s="141">
        <f t="shared" si="30"/>
        <v>109528355.84999999</v>
      </c>
      <c r="AGF34" s="141">
        <f t="shared" si="30"/>
        <v>122762618.58000001</v>
      </c>
      <c r="AGG34" s="141">
        <f t="shared" si="30"/>
        <v>109389432</v>
      </c>
      <c r="AGH34" s="141">
        <f t="shared" si="30"/>
        <v>291357709.17000002</v>
      </c>
      <c r="AGI34" s="141">
        <f t="shared" si="30"/>
        <v>130740358.59999999</v>
      </c>
      <c r="AGJ34" s="141">
        <f t="shared" si="30"/>
        <v>79051959.769999996</v>
      </c>
      <c r="AGK34" s="141">
        <f t="shared" si="30"/>
        <v>104762481.38999999</v>
      </c>
      <c r="AGL34" s="141">
        <f t="shared" si="30"/>
        <v>82765613.360000014</v>
      </c>
      <c r="AGM34" s="141">
        <f t="shared" si="30"/>
        <v>107504734.32999998</v>
      </c>
      <c r="AGN34" s="141">
        <f t="shared" si="30"/>
        <v>81589660.549999982</v>
      </c>
      <c r="AGO34" s="141">
        <f t="shared" si="30"/>
        <v>1737213157.0300002</v>
      </c>
      <c r="AGP34" s="141">
        <f t="shared" si="30"/>
        <v>353973710.99999994</v>
      </c>
      <c r="AGQ34" s="141">
        <f t="shared" si="30"/>
        <v>181907967.03999999</v>
      </c>
      <c r="AGR34" s="141">
        <f t="shared" si="30"/>
        <v>103625612.24999999</v>
      </c>
      <c r="AGS34" s="141">
        <f t="shared" si="30"/>
        <v>231542074.69</v>
      </c>
      <c r="AGT34" s="141">
        <f t="shared" si="30"/>
        <v>181886808.37</v>
      </c>
      <c r="AGU34" s="141">
        <f t="shared" si="30"/>
        <v>87926311.219999984</v>
      </c>
      <c r="AGV34" s="141">
        <f t="shared" si="30"/>
        <v>100169264.30000001</v>
      </c>
      <c r="AGW34" s="141">
        <f t="shared" si="30"/>
        <v>2583510321.7399998</v>
      </c>
      <c r="AGX34" s="141">
        <f t="shared" si="30"/>
        <v>1493758095.3600001</v>
      </c>
      <c r="AGY34" s="141">
        <f t="shared" si="30"/>
        <v>111531608.78</v>
      </c>
      <c r="AGZ34" s="141">
        <f t="shared" si="30"/>
        <v>264692160.40000001</v>
      </c>
      <c r="AHA34" s="141">
        <f t="shared" si="30"/>
        <v>345812719.68000007</v>
      </c>
      <c r="AHB34" s="141">
        <f t="shared" si="30"/>
        <v>227735151.07000002</v>
      </c>
      <c r="AHC34" s="141">
        <f t="shared" si="30"/>
        <v>184550442.59</v>
      </c>
      <c r="AHD34" s="141">
        <f t="shared" si="30"/>
        <v>169685360.35000002</v>
      </c>
      <c r="AHE34" s="141">
        <f t="shared" si="30"/>
        <v>65899315.669999994</v>
      </c>
      <c r="AHF34" s="141">
        <f t="shared" si="30"/>
        <v>143083064.84</v>
      </c>
      <c r="AHG34" s="141">
        <f t="shared" si="30"/>
        <v>181734450.18000001</v>
      </c>
      <c r="AHH34" s="141">
        <f t="shared" si="30"/>
        <v>85783628.480000019</v>
      </c>
      <c r="AHI34" s="141">
        <f t="shared" si="30"/>
        <v>91872423.62000002</v>
      </c>
      <c r="AHJ34" s="141">
        <f t="shared" si="30"/>
        <v>102115139.39999999</v>
      </c>
      <c r="AHK34" s="141">
        <f t="shared" si="30"/>
        <v>100002488.5702</v>
      </c>
      <c r="AHL34" s="141">
        <f t="shared" si="30"/>
        <v>137968594.30000001</v>
      </c>
      <c r="AHM34" s="141">
        <f t="shared" si="30"/>
        <v>88302799.230000004</v>
      </c>
      <c r="AHN34" s="141">
        <f t="shared" si="30"/>
        <v>715889895.32000017</v>
      </c>
      <c r="AHO34" s="141">
        <f t="shared" si="30"/>
        <v>107729022.39000002</v>
      </c>
      <c r="AHP34" s="141">
        <f t="shared" si="30"/>
        <v>110196975.52000001</v>
      </c>
      <c r="AHQ34" s="141">
        <f t="shared" ref="AHQ34:AHW34" si="31">SUM(AHQ19:AHQ33)</f>
        <v>115557527.05000003</v>
      </c>
      <c r="AHR34" s="141">
        <f t="shared" si="31"/>
        <v>218656180.06</v>
      </c>
      <c r="AHS34" s="141">
        <f t="shared" si="31"/>
        <v>99343483.680000007</v>
      </c>
      <c r="AHT34" s="141">
        <f t="shared" si="31"/>
        <v>65778769.900000006</v>
      </c>
      <c r="AHU34" s="141">
        <f t="shared" si="31"/>
        <v>0</v>
      </c>
      <c r="AHV34" s="141">
        <f t="shared" si="31"/>
        <v>0</v>
      </c>
      <c r="AHW34" s="141">
        <f t="shared" si="31"/>
        <v>282754882526.258</v>
      </c>
      <c r="AHY34" s="281"/>
      <c r="AHZ34" s="281"/>
      <c r="AIA34" s="281"/>
      <c r="AIB34" s="281"/>
      <c r="AIC34" s="281"/>
    </row>
    <row r="35" spans="1:913" x14ac:dyDescent="0.6">
      <c r="A35" s="279">
        <v>33</v>
      </c>
      <c r="B35" s="253" t="s">
        <v>9918</v>
      </c>
      <c r="C35" s="99" t="s">
        <v>9919</v>
      </c>
      <c r="D35" s="109">
        <f>D17-D34</f>
        <v>-28705459.949999809</v>
      </c>
      <c r="E35" s="109">
        <f t="shared" ref="E35:BP35" si="32">E17-E34</f>
        <v>-3832727.0800000131</v>
      </c>
      <c r="F35" s="109">
        <f t="shared" si="32"/>
        <v>33670329.910000026</v>
      </c>
      <c r="G35" s="109">
        <f t="shared" si="32"/>
        <v>-8040116.5400000215</v>
      </c>
      <c r="H35" s="109">
        <f t="shared" si="32"/>
        <v>-27819878.520000041</v>
      </c>
      <c r="I35" s="109">
        <f t="shared" si="32"/>
        <v>-3730781.400000006</v>
      </c>
      <c r="J35" s="109">
        <f t="shared" si="32"/>
        <v>42403277.940000057</v>
      </c>
      <c r="K35" s="109">
        <f t="shared" si="32"/>
        <v>-12440531.569999963</v>
      </c>
      <c r="L35" s="109">
        <f t="shared" si="32"/>
        <v>-18070049.829999983</v>
      </c>
      <c r="M35" s="109">
        <f t="shared" si="32"/>
        <v>-19201113.710000038</v>
      </c>
      <c r="N35" s="109">
        <f t="shared" si="32"/>
        <v>-7639176.9999999851</v>
      </c>
      <c r="O35" s="109">
        <f t="shared" si="32"/>
        <v>1596576.5100000054</v>
      </c>
      <c r="P35" s="109">
        <f t="shared" si="32"/>
        <v>25546086.410000086</v>
      </c>
      <c r="Q35" s="109">
        <f t="shared" si="32"/>
        <v>-4494076.5900000185</v>
      </c>
      <c r="R35" s="109">
        <f t="shared" si="32"/>
        <v>-1549287.1300000101</v>
      </c>
      <c r="S35" s="109">
        <f t="shared" si="32"/>
        <v>5772928.5199999511</v>
      </c>
      <c r="T35" s="109">
        <f t="shared" si="32"/>
        <v>16194757.420000017</v>
      </c>
      <c r="U35" s="109">
        <f t="shared" si="32"/>
        <v>-5328893.6299999952</v>
      </c>
      <c r="V35" s="109">
        <f t="shared" si="32"/>
        <v>7018206.2900000028</v>
      </c>
      <c r="W35" s="109">
        <f t="shared" si="32"/>
        <v>-198794854.78999901</v>
      </c>
      <c r="X35" s="109">
        <f t="shared" si="32"/>
        <v>-367993.58000010252</v>
      </c>
      <c r="Y35" s="109">
        <f t="shared" si="32"/>
        <v>-1596457.9699999839</v>
      </c>
      <c r="Z35" s="109">
        <f t="shared" si="32"/>
        <v>-9774279.9099999368</v>
      </c>
      <c r="AA35" s="109">
        <f t="shared" si="32"/>
        <v>-12338765.519999951</v>
      </c>
      <c r="AB35" s="109">
        <f t="shared" si="32"/>
        <v>6473083.7900000811</v>
      </c>
      <c r="AC35" s="109">
        <f t="shared" si="32"/>
        <v>4314272.2199999839</v>
      </c>
      <c r="AD35" s="109">
        <f t="shared" si="32"/>
        <v>27946903.26000011</v>
      </c>
      <c r="AE35" s="109">
        <f t="shared" si="32"/>
        <v>-14679315.359999985</v>
      </c>
      <c r="AF35" s="109">
        <f t="shared" si="32"/>
        <v>15982856.440000013</v>
      </c>
      <c r="AG35" s="109">
        <f t="shared" si="32"/>
        <v>-15793074.370000005</v>
      </c>
      <c r="AH35" s="109">
        <f t="shared" si="32"/>
        <v>-12938632.730000019</v>
      </c>
      <c r="AI35" s="109">
        <f t="shared" si="32"/>
        <v>7940080.7699999809</v>
      </c>
      <c r="AJ35" s="109">
        <f t="shared" si="32"/>
        <v>-203076.50999996066</v>
      </c>
      <c r="AK35" s="109">
        <f t="shared" si="32"/>
        <v>-4113383.1099999696</v>
      </c>
      <c r="AL35" s="109">
        <f t="shared" si="32"/>
        <v>-4142318.2699999809</v>
      </c>
      <c r="AM35" s="109">
        <f t="shared" si="32"/>
        <v>-7155869.0399999917</v>
      </c>
      <c r="AN35" s="109">
        <f t="shared" si="32"/>
        <v>13063323.540000021</v>
      </c>
      <c r="AO35" s="109">
        <f t="shared" si="32"/>
        <v>3052267.5799999833</v>
      </c>
      <c r="AP35" s="109">
        <f t="shared" si="32"/>
        <v>-15586397.320000008</v>
      </c>
      <c r="AQ35" s="109">
        <f t="shared" si="32"/>
        <v>3969760.400000006</v>
      </c>
      <c r="AR35" s="109">
        <f t="shared" si="32"/>
        <v>6303458.6099999994</v>
      </c>
      <c r="AS35" s="109">
        <f t="shared" si="32"/>
        <v>747916.82999998331</v>
      </c>
      <c r="AT35" s="109">
        <f t="shared" si="32"/>
        <v>7494736.3500000089</v>
      </c>
      <c r="AU35" s="109">
        <f t="shared" si="32"/>
        <v>301870684.45000005</v>
      </c>
      <c r="AV35" s="109">
        <f t="shared" si="32"/>
        <v>-904267.39000000805</v>
      </c>
      <c r="AW35" s="109">
        <f t="shared" si="32"/>
        <v>977883.55000001192</v>
      </c>
      <c r="AX35" s="109">
        <f t="shared" si="32"/>
        <v>6062488.4900000095</v>
      </c>
      <c r="AY35" s="109">
        <f t="shared" si="32"/>
        <v>9708549.3400000036</v>
      </c>
      <c r="AZ35" s="109">
        <f t="shared" si="32"/>
        <v>-1152544.7199999988</v>
      </c>
      <c r="BA35" s="109">
        <f t="shared" si="32"/>
        <v>-3983777.349999994</v>
      </c>
      <c r="BB35" s="109">
        <f t="shared" si="32"/>
        <v>-1841188.6899999827</v>
      </c>
      <c r="BC35" s="109">
        <f t="shared" si="32"/>
        <v>-3436366.9699999914</v>
      </c>
      <c r="BD35" s="109">
        <f t="shared" si="32"/>
        <v>4335275.8000000045</v>
      </c>
      <c r="BE35" s="109">
        <f t="shared" si="32"/>
        <v>-1445758.7600000128</v>
      </c>
      <c r="BF35" s="109">
        <f t="shared" si="32"/>
        <v>2085023.9299999997</v>
      </c>
      <c r="BG35" s="109">
        <f t="shared" si="32"/>
        <v>-3183188.5000001788</v>
      </c>
      <c r="BH35" s="109">
        <f t="shared" si="32"/>
        <v>19225814.550000019</v>
      </c>
      <c r="BI35" s="109">
        <f t="shared" si="32"/>
        <v>-8968424.0500000045</v>
      </c>
      <c r="BJ35" s="109">
        <f t="shared" si="32"/>
        <v>98961584.353000164</v>
      </c>
      <c r="BK35" s="109">
        <f t="shared" si="32"/>
        <v>7396452.5799999237</v>
      </c>
      <c r="BL35" s="109">
        <f t="shared" si="32"/>
        <v>-3112469.7200000137</v>
      </c>
      <c r="BM35" s="109">
        <f t="shared" si="32"/>
        <v>-1624198.7799999714</v>
      </c>
      <c r="BN35" s="109">
        <f t="shared" si="32"/>
        <v>-16125115.680000007</v>
      </c>
      <c r="BO35" s="109">
        <f t="shared" si="32"/>
        <v>130350.30000001192</v>
      </c>
      <c r="BP35" s="109">
        <f t="shared" si="32"/>
        <v>-4244526.2800000012</v>
      </c>
      <c r="BQ35" s="109">
        <f t="shared" ref="BQ35:EB35" si="33">BQ17-BQ34</f>
        <v>3786433.4899999946</v>
      </c>
      <c r="BR35" s="109">
        <f t="shared" si="33"/>
        <v>1885849.5900000073</v>
      </c>
      <c r="BS35" s="109">
        <f t="shared" si="33"/>
        <v>18604672.460000038</v>
      </c>
      <c r="BT35" s="109">
        <f t="shared" si="33"/>
        <v>-18505256.520000011</v>
      </c>
      <c r="BU35" s="109">
        <f t="shared" si="33"/>
        <v>-7319767.380000025</v>
      </c>
      <c r="BV35" s="109">
        <f t="shared" si="33"/>
        <v>18798347.719999969</v>
      </c>
      <c r="BW35" s="109">
        <f t="shared" si="33"/>
        <v>-4205872.7200000584</v>
      </c>
      <c r="BX35" s="109">
        <f t="shared" si="33"/>
        <v>569962.46000000834</v>
      </c>
      <c r="BY35" s="109">
        <f t="shared" si="33"/>
        <v>-7644243.25</v>
      </c>
      <c r="BZ35" s="109">
        <f t="shared" si="33"/>
        <v>-5984919.7500000149</v>
      </c>
      <c r="CA35" s="109">
        <f t="shared" si="33"/>
        <v>-25900993.050000072</v>
      </c>
      <c r="CB35" s="109">
        <f t="shared" si="33"/>
        <v>-6905760.1200000048</v>
      </c>
      <c r="CC35" s="109">
        <f t="shared" si="33"/>
        <v>3968397.7799999714</v>
      </c>
      <c r="CD35" s="109">
        <f t="shared" si="33"/>
        <v>2378928.7600000501</v>
      </c>
      <c r="CE35" s="109">
        <f t="shared" si="33"/>
        <v>6895603.5400000066</v>
      </c>
      <c r="CF35" s="109">
        <f t="shared" si="33"/>
        <v>-14175026.26000005</v>
      </c>
      <c r="CG35" s="109">
        <f t="shared" si="33"/>
        <v>-674869.83999998868</v>
      </c>
      <c r="CH35" s="109">
        <f t="shared" si="33"/>
        <v>-142958563.58999968</v>
      </c>
      <c r="CI35" s="109">
        <f t="shared" si="33"/>
        <v>11454421.790000007</v>
      </c>
      <c r="CJ35" s="109">
        <f t="shared" si="33"/>
        <v>-24965726.310000062</v>
      </c>
      <c r="CK35" s="109">
        <f t="shared" si="33"/>
        <v>-7672002.7199999988</v>
      </c>
      <c r="CL35" s="109">
        <f t="shared" si="33"/>
        <v>-12565190.270000011</v>
      </c>
      <c r="CM35" s="109">
        <f t="shared" si="33"/>
        <v>-6329928.5600000024</v>
      </c>
      <c r="CN35" s="109">
        <f t="shared" si="33"/>
        <v>-4829296.4699999839</v>
      </c>
      <c r="CO35" s="109">
        <f t="shared" si="33"/>
        <v>-18886848.319999993</v>
      </c>
      <c r="CP35" s="109">
        <f t="shared" si="33"/>
        <v>140302.5700000003</v>
      </c>
      <c r="CQ35" s="109">
        <f t="shared" si="33"/>
        <v>-10553621.949999988</v>
      </c>
      <c r="CR35" s="109">
        <f t="shared" si="33"/>
        <v>-12724553.170000017</v>
      </c>
      <c r="CS35" s="109">
        <f t="shared" si="33"/>
        <v>-13676780.86999999</v>
      </c>
      <c r="CT35" s="109">
        <f t="shared" si="33"/>
        <v>-7148867.3200000077</v>
      </c>
      <c r="CU35" s="109">
        <f t="shared" si="33"/>
        <v>72480384.039999723</v>
      </c>
      <c r="CV35" s="109">
        <f t="shared" si="33"/>
        <v>356482.92000003159</v>
      </c>
      <c r="CW35" s="109">
        <f t="shared" si="33"/>
        <v>-11696303.249999985</v>
      </c>
      <c r="CX35" s="109">
        <f t="shared" si="33"/>
        <v>-11458107.920000017</v>
      </c>
      <c r="CY35" s="109">
        <f t="shared" si="33"/>
        <v>-5748862.3199999928</v>
      </c>
      <c r="CZ35" s="109">
        <f t="shared" si="33"/>
        <v>-5830399.2400000393</v>
      </c>
      <c r="DA35" s="109">
        <f t="shared" si="33"/>
        <v>-5709985.8700000197</v>
      </c>
      <c r="DB35" s="109">
        <f t="shared" si="33"/>
        <v>-3094096.8500000015</v>
      </c>
      <c r="DC35" s="109">
        <f t="shared" si="33"/>
        <v>-70459565.810000062</v>
      </c>
      <c r="DD35" s="109">
        <f t="shared" si="33"/>
        <v>21761772.789999843</v>
      </c>
      <c r="DE35" s="109">
        <f t="shared" si="33"/>
        <v>-16621695.159999952</v>
      </c>
      <c r="DF35" s="109">
        <f t="shared" si="33"/>
        <v>-12979815.270000011</v>
      </c>
      <c r="DG35" s="109">
        <f t="shared" si="33"/>
        <v>-37082730</v>
      </c>
      <c r="DH35" s="109">
        <f t="shared" si="33"/>
        <v>-22312322.120000035</v>
      </c>
      <c r="DI35" s="109">
        <f t="shared" si="33"/>
        <v>-51678438.930000037</v>
      </c>
      <c r="DJ35" s="109">
        <f t="shared" si="33"/>
        <v>-7121380.5500000119</v>
      </c>
      <c r="DK35" s="109">
        <f t="shared" si="33"/>
        <v>-7850674.3000000119</v>
      </c>
      <c r="DL35" s="109">
        <f t="shared" si="33"/>
        <v>11457335.559999466</v>
      </c>
      <c r="DM35" s="109">
        <f t="shared" si="33"/>
        <v>-335566.18999995291</v>
      </c>
      <c r="DN35" s="109">
        <f t="shared" si="33"/>
        <v>-19560494.880000055</v>
      </c>
      <c r="DO35" s="109">
        <f t="shared" si="33"/>
        <v>-5167665.3299999833</v>
      </c>
      <c r="DP35" s="109">
        <f t="shared" si="33"/>
        <v>-21237933.920000017</v>
      </c>
      <c r="DQ35" s="109">
        <f t="shared" si="33"/>
        <v>-25790290.589999974</v>
      </c>
      <c r="DR35" s="109">
        <f t="shared" si="33"/>
        <v>-32199349.769999981</v>
      </c>
      <c r="DS35" s="109">
        <f t="shared" si="33"/>
        <v>32929535.929999977</v>
      </c>
      <c r="DT35" s="109">
        <f t="shared" si="33"/>
        <v>-27806881.719999969</v>
      </c>
      <c r="DU35" s="109">
        <f t="shared" si="33"/>
        <v>-30668333.840000391</v>
      </c>
      <c r="DV35" s="109">
        <f t="shared" si="33"/>
        <v>6299356.4600000381</v>
      </c>
      <c r="DW35" s="109">
        <f t="shared" si="33"/>
        <v>-16149935.279999971</v>
      </c>
      <c r="DX35" s="109">
        <f t="shared" si="33"/>
        <v>12347877.980000019</v>
      </c>
      <c r="DY35" s="109">
        <f t="shared" si="33"/>
        <v>-14787025.25999999</v>
      </c>
      <c r="DZ35" s="109">
        <f t="shared" si="33"/>
        <v>4320015.9100000262</v>
      </c>
      <c r="EA35" s="109">
        <f t="shared" si="33"/>
        <v>-6236999.9700000286</v>
      </c>
      <c r="EB35" s="109">
        <f t="shared" si="33"/>
        <v>868890.5700000152</v>
      </c>
      <c r="EC35" s="109">
        <f t="shared" ref="EC35:GN35" si="34">EC17-EC34</f>
        <v>3544430.3999999911</v>
      </c>
      <c r="ED35" s="109">
        <f t="shared" si="34"/>
        <v>5865387.5099999607</v>
      </c>
      <c r="EE35" s="109">
        <f t="shared" si="34"/>
        <v>-2957098.0100000203</v>
      </c>
      <c r="EF35" s="109">
        <f t="shared" si="34"/>
        <v>-7426583.7399998903</v>
      </c>
      <c r="EG35" s="109">
        <f t="shared" si="34"/>
        <v>19104889.779999852</v>
      </c>
      <c r="EH35" s="109">
        <f t="shared" si="34"/>
        <v>4217280.0999999642</v>
      </c>
      <c r="EI35" s="109">
        <f t="shared" si="34"/>
        <v>-9686531.8799999952</v>
      </c>
      <c r="EJ35" s="109">
        <f t="shared" si="34"/>
        <v>-1621346.9899999648</v>
      </c>
      <c r="EK35" s="109">
        <f t="shared" si="34"/>
        <v>-3299158.3799999952</v>
      </c>
      <c r="EL35" s="109">
        <f t="shared" si="34"/>
        <v>-12126978.189999998</v>
      </c>
      <c r="EM35" s="109">
        <f t="shared" si="34"/>
        <v>-1907204.9599999934</v>
      </c>
      <c r="EN35" s="109">
        <f t="shared" si="34"/>
        <v>5696051.8200000077</v>
      </c>
      <c r="EO35" s="109">
        <f t="shared" si="34"/>
        <v>61516798.750000477</v>
      </c>
      <c r="EP35" s="109">
        <f t="shared" si="34"/>
        <v>-31350226.519999981</v>
      </c>
      <c r="EQ35" s="109">
        <f t="shared" si="34"/>
        <v>-17020746.850000009</v>
      </c>
      <c r="ER35" s="109">
        <f t="shared" si="34"/>
        <v>-13664671.960000038</v>
      </c>
      <c r="ES35" s="109">
        <f t="shared" si="34"/>
        <v>-3416250.2300000191</v>
      </c>
      <c r="ET35" s="109">
        <f t="shared" si="34"/>
        <v>-1350287.7800000161</v>
      </c>
      <c r="EU35" s="109">
        <f t="shared" si="34"/>
        <v>11223332.599999994</v>
      </c>
      <c r="EV35" s="109">
        <f t="shared" si="34"/>
        <v>-21210696.639999956</v>
      </c>
      <c r="EW35" s="109">
        <f t="shared" si="34"/>
        <v>-6234728.349999994</v>
      </c>
      <c r="EX35" s="109">
        <f t="shared" si="34"/>
        <v>12531833.080000401</v>
      </c>
      <c r="EY35" s="109">
        <f t="shared" si="34"/>
        <v>-1887471.490000017</v>
      </c>
      <c r="EZ35" s="109">
        <f t="shared" si="34"/>
        <v>-19119389.849999994</v>
      </c>
      <c r="FA35" s="109">
        <f t="shared" si="34"/>
        <v>-21752086.449999988</v>
      </c>
      <c r="FB35" s="109">
        <f t="shared" si="34"/>
        <v>-39905225.99999997</v>
      </c>
      <c r="FC35" s="109">
        <f t="shared" si="34"/>
        <v>-15633995.52000007</v>
      </c>
      <c r="FD35" s="109">
        <f t="shared" si="34"/>
        <v>-6321157.4200000167</v>
      </c>
      <c r="FE35" s="109">
        <f t="shared" si="34"/>
        <v>-20052132.720000044</v>
      </c>
      <c r="FF35" s="109">
        <f t="shared" si="34"/>
        <v>-13521199.01000002</v>
      </c>
      <c r="FG35" s="109">
        <f t="shared" si="34"/>
        <v>1815811.349999994</v>
      </c>
      <c r="FH35" s="109">
        <f t="shared" si="34"/>
        <v>-5153982.9900000244</v>
      </c>
      <c r="FI35" s="109">
        <f t="shared" si="34"/>
        <v>-9264338.3600000143</v>
      </c>
      <c r="FJ35" s="109">
        <f t="shared" si="34"/>
        <v>-2054740.9499998093</v>
      </c>
      <c r="FK35" s="109">
        <f t="shared" si="34"/>
        <v>6334421.0899999738</v>
      </c>
      <c r="FL35" s="109">
        <f t="shared" si="34"/>
        <v>3013296.8699999899</v>
      </c>
      <c r="FM35" s="109">
        <f t="shared" si="34"/>
        <v>-693242.15000000596</v>
      </c>
      <c r="FN35" s="109">
        <f t="shared" si="34"/>
        <v>-2652680.7800000012</v>
      </c>
      <c r="FO35" s="109">
        <f t="shared" si="34"/>
        <v>-5264452.8300000131</v>
      </c>
      <c r="FP35" s="109">
        <f t="shared" si="34"/>
        <v>-5906605.9600000083</v>
      </c>
      <c r="FQ35" s="109">
        <f t="shared" si="34"/>
        <v>-4285443.0999999978</v>
      </c>
      <c r="FR35" s="109">
        <f t="shared" si="34"/>
        <v>-255827291.59000063</v>
      </c>
      <c r="FS35" s="109">
        <f t="shared" si="34"/>
        <v>21597846.169999987</v>
      </c>
      <c r="FT35" s="109">
        <f t="shared" si="34"/>
        <v>402600.2499999702</v>
      </c>
      <c r="FU35" s="109">
        <f t="shared" si="34"/>
        <v>-24257987.940000013</v>
      </c>
      <c r="FV35" s="109">
        <f t="shared" si="34"/>
        <v>-13910327.939999998</v>
      </c>
      <c r="FW35" s="109">
        <f t="shared" si="34"/>
        <v>-5452418.1899999827</v>
      </c>
      <c r="FX35" s="109">
        <f t="shared" si="34"/>
        <v>-3985849.0699999928</v>
      </c>
      <c r="FY35" s="109">
        <f t="shared" si="34"/>
        <v>-6157083.6100000143</v>
      </c>
      <c r="FZ35" s="109">
        <f t="shared" si="34"/>
        <v>4467853.4699999392</v>
      </c>
      <c r="GA35" s="109">
        <f t="shared" si="34"/>
        <v>8583304.1500000358</v>
      </c>
      <c r="GB35" s="109">
        <f t="shared" si="34"/>
        <v>-19044739.599999994</v>
      </c>
      <c r="GC35" s="109">
        <f t="shared" si="34"/>
        <v>-1585321.2899999917</v>
      </c>
      <c r="GD35" s="109">
        <f t="shared" si="34"/>
        <v>-879360.40000000596</v>
      </c>
      <c r="GE35" s="109">
        <f t="shared" si="34"/>
        <v>13740749.82</v>
      </c>
      <c r="GF35" s="109">
        <f t="shared" si="34"/>
        <v>23102544.720000148</v>
      </c>
      <c r="GG35" s="109">
        <f t="shared" si="34"/>
        <v>-5279060.9699999839</v>
      </c>
      <c r="GH35" s="109">
        <f t="shared" si="34"/>
        <v>2967526.400000006</v>
      </c>
      <c r="GI35" s="109">
        <f t="shared" si="34"/>
        <v>16584549.450000048</v>
      </c>
      <c r="GJ35" s="109">
        <f t="shared" si="34"/>
        <v>-14143741.639999941</v>
      </c>
      <c r="GK35" s="109">
        <f t="shared" si="34"/>
        <v>-2414310.1100000292</v>
      </c>
      <c r="GL35" s="109">
        <f t="shared" si="34"/>
        <v>-403672.59000000358</v>
      </c>
      <c r="GM35" s="109">
        <f t="shared" si="34"/>
        <v>-1263637.8499999642</v>
      </c>
      <c r="GN35" s="109">
        <f t="shared" si="34"/>
        <v>-2716540.5199999958</v>
      </c>
      <c r="GO35" s="109">
        <f t="shared" ref="GO35:IZ35" si="35">GO17-GO34</f>
        <v>3779954.4300000072</v>
      </c>
      <c r="GP35" s="109">
        <f t="shared" si="35"/>
        <v>1555473.8599999994</v>
      </c>
      <c r="GQ35" s="109">
        <f t="shared" si="35"/>
        <v>3164539.8900000006</v>
      </c>
      <c r="GR35" s="109">
        <f t="shared" si="35"/>
        <v>53835645.069999814</v>
      </c>
      <c r="GS35" s="109">
        <f t="shared" si="35"/>
        <v>-14592817.789999992</v>
      </c>
      <c r="GT35" s="109">
        <f t="shared" si="35"/>
        <v>-11477315.470000014</v>
      </c>
      <c r="GU35" s="109">
        <f t="shared" si="35"/>
        <v>-8134592.9099999666</v>
      </c>
      <c r="GV35" s="109">
        <f t="shared" si="35"/>
        <v>-5874307.9700000137</v>
      </c>
      <c r="GW35" s="109">
        <f t="shared" si="35"/>
        <v>-6323118.5700000525</v>
      </c>
      <c r="GX35" s="109">
        <f t="shared" si="35"/>
        <v>-3446060.8400000185</v>
      </c>
      <c r="GY35" s="109">
        <f t="shared" si="35"/>
        <v>-3262782.0500000045</v>
      </c>
      <c r="GZ35" s="109">
        <f t="shared" si="35"/>
        <v>-31194179.290000081</v>
      </c>
      <c r="HA35" s="109">
        <f t="shared" si="35"/>
        <v>-14158257.560000002</v>
      </c>
      <c r="HB35" s="109">
        <f t="shared" si="35"/>
        <v>-32077941.129999995</v>
      </c>
      <c r="HC35" s="109">
        <f t="shared" si="35"/>
        <v>-766113.68999998271</v>
      </c>
      <c r="HD35" s="109">
        <f t="shared" si="35"/>
        <v>54307134.090000391</v>
      </c>
      <c r="HE35" s="109">
        <f t="shared" si="35"/>
        <v>-35522179.930000007</v>
      </c>
      <c r="HF35" s="109">
        <f t="shared" si="35"/>
        <v>5700555.719999969</v>
      </c>
      <c r="HG35" s="109">
        <f t="shared" si="35"/>
        <v>-59349285.190000027</v>
      </c>
      <c r="HH35" s="109">
        <f t="shared" si="35"/>
        <v>-2500239.469999969</v>
      </c>
      <c r="HI35" s="109">
        <f t="shared" si="35"/>
        <v>-21539718.159999937</v>
      </c>
      <c r="HJ35" s="109">
        <f t="shared" si="35"/>
        <v>-16492012.879999995</v>
      </c>
      <c r="HK35" s="109">
        <f t="shared" si="35"/>
        <v>29897441.830000006</v>
      </c>
      <c r="HL35" s="109">
        <f t="shared" si="35"/>
        <v>-1750035.9700005054</v>
      </c>
      <c r="HM35" s="109">
        <f t="shared" si="35"/>
        <v>-2664440.0500000119</v>
      </c>
      <c r="HN35" s="109">
        <f t="shared" si="35"/>
        <v>-24455930.550000072</v>
      </c>
      <c r="HO35" s="109">
        <f t="shared" si="35"/>
        <v>-10022859.289999992</v>
      </c>
      <c r="HP35" s="109">
        <f t="shared" si="35"/>
        <v>2377292.549999997</v>
      </c>
      <c r="HQ35" s="109">
        <f t="shared" si="35"/>
        <v>16946270.893000022</v>
      </c>
      <c r="HR35" s="109">
        <f t="shared" si="35"/>
        <v>-842811.60000005364</v>
      </c>
      <c r="HS35" s="109">
        <f t="shared" si="35"/>
        <v>-32374983.089999989</v>
      </c>
      <c r="HT35" s="109">
        <f t="shared" si="35"/>
        <v>-52161809.069999933</v>
      </c>
      <c r="HU35" s="109">
        <f t="shared" si="35"/>
        <v>4043581.8599999547</v>
      </c>
      <c r="HV35" s="109">
        <f t="shared" si="35"/>
        <v>-11971914.089999974</v>
      </c>
      <c r="HW35" s="109">
        <f t="shared" si="35"/>
        <v>-14329779.200000003</v>
      </c>
      <c r="HX35" s="109">
        <f t="shared" si="35"/>
        <v>-17593718.879999995</v>
      </c>
      <c r="HY35" s="109">
        <f t="shared" si="35"/>
        <v>-13114699.090000004</v>
      </c>
      <c r="HZ35" s="109">
        <f t="shared" si="35"/>
        <v>-77471337.909999996</v>
      </c>
      <c r="IA35" s="109">
        <f t="shared" si="35"/>
        <v>-5987828.6200000048</v>
      </c>
      <c r="IB35" s="109">
        <f t="shared" si="35"/>
        <v>-16947759.349999994</v>
      </c>
      <c r="IC35" s="109">
        <f t="shared" si="35"/>
        <v>-6687539.9900000095</v>
      </c>
      <c r="ID35" s="109">
        <f t="shared" si="35"/>
        <v>-15907031.280000001</v>
      </c>
      <c r="IE35" s="109">
        <f t="shared" si="35"/>
        <v>-31975492.450000018</v>
      </c>
      <c r="IF35" s="109">
        <f t="shared" si="35"/>
        <v>-7441869.9299999923</v>
      </c>
      <c r="IG35" s="109">
        <f t="shared" si="35"/>
        <v>-19346261.850000039</v>
      </c>
      <c r="IH35" s="109">
        <f t="shared" si="35"/>
        <v>-16618155.080000006</v>
      </c>
      <c r="II35" s="109">
        <f t="shared" si="35"/>
        <v>-10856009.540000007</v>
      </c>
      <c r="IJ35" s="109">
        <f t="shared" si="35"/>
        <v>38504779.360000134</v>
      </c>
      <c r="IK35" s="109">
        <f t="shared" si="35"/>
        <v>-42453289.990000069</v>
      </c>
      <c r="IL35" s="109">
        <f t="shared" si="35"/>
        <v>1780442.5500000119</v>
      </c>
      <c r="IM35" s="109">
        <f t="shared" si="35"/>
        <v>21422135.150000095</v>
      </c>
      <c r="IN35" s="109">
        <f t="shared" si="35"/>
        <v>8437450.0199999809</v>
      </c>
      <c r="IO35" s="109">
        <f t="shared" si="35"/>
        <v>-98991.339999973774</v>
      </c>
      <c r="IP35" s="109">
        <f t="shared" si="35"/>
        <v>-7626976.6699999869</v>
      </c>
      <c r="IQ35" s="109">
        <f t="shared" si="35"/>
        <v>-4666674.1799999848</v>
      </c>
      <c r="IR35" s="109">
        <f t="shared" si="35"/>
        <v>-6004189.1899999976</v>
      </c>
      <c r="IS35" s="109">
        <f t="shared" si="35"/>
        <v>-7920528.5629999936</v>
      </c>
      <c r="IT35" s="109">
        <f t="shared" si="35"/>
        <v>-1530898.3999999911</v>
      </c>
      <c r="IU35" s="109">
        <f t="shared" si="35"/>
        <v>-57087631.430000067</v>
      </c>
      <c r="IV35" s="109">
        <f t="shared" si="35"/>
        <v>-26260013.180000067</v>
      </c>
      <c r="IW35" s="109">
        <f t="shared" si="35"/>
        <v>14719695.280000001</v>
      </c>
      <c r="IX35" s="109">
        <f t="shared" si="35"/>
        <v>-10102985.989999965</v>
      </c>
      <c r="IY35" s="109">
        <f t="shared" si="35"/>
        <v>10794856.569999993</v>
      </c>
      <c r="IZ35" s="109">
        <f t="shared" si="35"/>
        <v>-8301759.609999992</v>
      </c>
      <c r="JA35" s="109">
        <f t="shared" ref="JA35:LL35" si="36">JA17-JA34</f>
        <v>-9637901.5200000256</v>
      </c>
      <c r="JB35" s="109">
        <f t="shared" si="36"/>
        <v>-5167217.5899999887</v>
      </c>
      <c r="JC35" s="109">
        <f t="shared" si="36"/>
        <v>2142814.1899999976</v>
      </c>
      <c r="JD35" s="109">
        <f t="shared" si="36"/>
        <v>-11971798.360000029</v>
      </c>
      <c r="JE35" s="109">
        <f t="shared" si="36"/>
        <v>16114337.169999957</v>
      </c>
      <c r="JF35" s="109">
        <f t="shared" si="36"/>
        <v>-15699625.150000013</v>
      </c>
      <c r="JG35" s="109">
        <f t="shared" si="36"/>
        <v>-62708156.580000043</v>
      </c>
      <c r="JH35" s="109">
        <f t="shared" si="36"/>
        <v>-37429124.660000086</v>
      </c>
      <c r="JI35" s="109">
        <f t="shared" si="36"/>
        <v>-2245050.4200000018</v>
      </c>
      <c r="JJ35" s="109">
        <f t="shared" si="36"/>
        <v>2543576.5999999791</v>
      </c>
      <c r="JK35" s="109">
        <f t="shared" si="36"/>
        <v>-9480480.0399999842</v>
      </c>
      <c r="JL35" s="109">
        <f t="shared" si="36"/>
        <v>-11677086.549999997</v>
      </c>
      <c r="JM35" s="109">
        <f t="shared" si="36"/>
        <v>36557598.890000105</v>
      </c>
      <c r="JN35" s="109">
        <f t="shared" si="36"/>
        <v>-22363492.369999975</v>
      </c>
      <c r="JO35" s="109">
        <f t="shared" si="36"/>
        <v>-14147041.709999979</v>
      </c>
      <c r="JP35" s="109">
        <f t="shared" si="36"/>
        <v>-24841820.229999989</v>
      </c>
      <c r="JQ35" s="109">
        <f t="shared" si="36"/>
        <v>-16224287.99000001</v>
      </c>
      <c r="JR35" s="109">
        <f t="shared" si="36"/>
        <v>-32075301.719999939</v>
      </c>
      <c r="JS35" s="109">
        <f t="shared" si="36"/>
        <v>-12205138.070000023</v>
      </c>
      <c r="JT35" s="109">
        <f t="shared" si="36"/>
        <v>163196522.13000011</v>
      </c>
      <c r="JU35" s="109">
        <f t="shared" si="36"/>
        <v>57451028.289999843</v>
      </c>
      <c r="JV35" s="109">
        <f t="shared" si="36"/>
        <v>-14384369.116999999</v>
      </c>
      <c r="JW35" s="109">
        <f t="shared" si="36"/>
        <v>-4280119.4900000021</v>
      </c>
      <c r="JX35" s="109">
        <f t="shared" si="36"/>
        <v>2389860.0600000024</v>
      </c>
      <c r="JY35" s="109">
        <f t="shared" si="36"/>
        <v>1668888.3400000036</v>
      </c>
      <c r="JZ35" s="109">
        <f t="shared" si="36"/>
        <v>-1331740.5199999809</v>
      </c>
      <c r="KA35" s="109">
        <f t="shared" si="36"/>
        <v>-7504832.2699999809</v>
      </c>
      <c r="KB35" s="109">
        <f t="shared" si="36"/>
        <v>-21696380.819999978</v>
      </c>
      <c r="KC35" s="109">
        <f t="shared" si="36"/>
        <v>-7419695.0700000077</v>
      </c>
      <c r="KD35" s="109">
        <f t="shared" si="36"/>
        <v>13706864.140000001</v>
      </c>
      <c r="KE35" s="109">
        <f t="shared" si="36"/>
        <v>-1773064.1499999762</v>
      </c>
      <c r="KF35" s="109">
        <f t="shared" si="36"/>
        <v>-7751152.3299999982</v>
      </c>
      <c r="KG35" s="109">
        <f t="shared" si="36"/>
        <v>-332385.25000000373</v>
      </c>
      <c r="KH35" s="109">
        <f t="shared" si="36"/>
        <v>-4713642.599999994</v>
      </c>
      <c r="KI35" s="109">
        <f t="shared" si="36"/>
        <v>5543717.5600000173</v>
      </c>
      <c r="KJ35" s="109">
        <f t="shared" si="36"/>
        <v>-94899020.399999619</v>
      </c>
      <c r="KK35" s="109">
        <f t="shared" si="36"/>
        <v>21773798.560000002</v>
      </c>
      <c r="KL35" s="109">
        <f t="shared" si="36"/>
        <v>-18215909.950000018</v>
      </c>
      <c r="KM35" s="109">
        <f t="shared" si="36"/>
        <v>11412212.270000011</v>
      </c>
      <c r="KN35" s="109">
        <f t="shared" si="36"/>
        <v>1093501.900000006</v>
      </c>
      <c r="KO35" s="109">
        <f t="shared" si="36"/>
        <v>14623293.679999977</v>
      </c>
      <c r="KP35" s="109">
        <f t="shared" si="36"/>
        <v>-21086325.070000231</v>
      </c>
      <c r="KQ35" s="109">
        <f t="shared" si="36"/>
        <v>16874383.819999993</v>
      </c>
      <c r="KR35" s="109">
        <f t="shared" si="36"/>
        <v>6215144.8200000077</v>
      </c>
      <c r="KS35" s="109">
        <f t="shared" si="36"/>
        <v>-45985898.380000114</v>
      </c>
      <c r="KT35" s="109">
        <f t="shared" si="36"/>
        <v>-929617.10000000894</v>
      </c>
      <c r="KU35" s="109">
        <f t="shared" si="36"/>
        <v>-8169008.5799999535</v>
      </c>
      <c r="KV35" s="109">
        <f t="shared" si="36"/>
        <v>5883389.2400000691</v>
      </c>
      <c r="KW35" s="109">
        <f t="shared" si="36"/>
        <v>-2143222.4000000358</v>
      </c>
      <c r="KX35" s="109">
        <f t="shared" si="36"/>
        <v>5594794.9899999797</v>
      </c>
      <c r="KY35" s="109">
        <f t="shared" si="36"/>
        <v>99296324.350000024</v>
      </c>
      <c r="KZ35" s="109">
        <f t="shared" si="36"/>
        <v>9741977.8899999559</v>
      </c>
      <c r="LA35" s="109">
        <f t="shared" si="36"/>
        <v>32704707.48999989</v>
      </c>
      <c r="LB35" s="109">
        <f t="shared" si="36"/>
        <v>-11894279.740000024</v>
      </c>
      <c r="LC35" s="109">
        <f t="shared" si="36"/>
        <v>-7087783.9399999827</v>
      </c>
      <c r="LD35" s="109">
        <f t="shared" si="36"/>
        <v>-19018057.960000008</v>
      </c>
      <c r="LE35" s="109">
        <f t="shared" si="36"/>
        <v>-12009863.220000029</v>
      </c>
      <c r="LF35" s="109">
        <f t="shared" si="36"/>
        <v>-3927419.719999969</v>
      </c>
      <c r="LG35" s="109">
        <f t="shared" si="36"/>
        <v>-6959588.3399999887</v>
      </c>
      <c r="LH35" s="109">
        <f t="shared" si="36"/>
        <v>5728560.8100000024</v>
      </c>
      <c r="LI35" s="109">
        <f t="shared" si="36"/>
        <v>37475007.43999958</v>
      </c>
      <c r="LJ35" s="109">
        <f t="shared" si="36"/>
        <v>-40937571.890000105</v>
      </c>
      <c r="LK35" s="109">
        <f t="shared" si="36"/>
        <v>108178837.4200002</v>
      </c>
      <c r="LL35" s="109">
        <f t="shared" si="36"/>
        <v>-29215916.770000041</v>
      </c>
      <c r="LM35" s="109">
        <f t="shared" ref="LM35:NX35" si="37">LM17-LM34</f>
        <v>-36668186.469999999</v>
      </c>
      <c r="LN35" s="109">
        <f t="shared" si="37"/>
        <v>-11277681.75999999</v>
      </c>
      <c r="LO35" s="109">
        <f t="shared" si="37"/>
        <v>-9090071.450000003</v>
      </c>
      <c r="LP35" s="109">
        <f t="shared" si="37"/>
        <v>-18154156.620000035</v>
      </c>
      <c r="LQ35" s="109">
        <f t="shared" si="37"/>
        <v>10783774.709999979</v>
      </c>
      <c r="LR35" s="109">
        <f t="shared" si="37"/>
        <v>-15444690.25999999</v>
      </c>
      <c r="LS35" s="109">
        <f t="shared" si="37"/>
        <v>-8970892.3700000122</v>
      </c>
      <c r="LT35" s="109">
        <f t="shared" si="37"/>
        <v>-92698019.050000191</v>
      </c>
      <c r="LU35" s="109">
        <f t="shared" si="37"/>
        <v>-6826244.0199999809</v>
      </c>
      <c r="LV35" s="109">
        <f t="shared" si="37"/>
        <v>-6990782.2800000012</v>
      </c>
      <c r="LW35" s="109">
        <f t="shared" si="37"/>
        <v>95391588</v>
      </c>
      <c r="LX35" s="109">
        <f t="shared" si="37"/>
        <v>-21243274.029999971</v>
      </c>
      <c r="LY35" s="109">
        <f t="shared" si="37"/>
        <v>36290875.68999958</v>
      </c>
      <c r="LZ35" s="109">
        <f t="shared" si="37"/>
        <v>-26322854.46999985</v>
      </c>
      <c r="MA35" s="109">
        <f t="shared" si="37"/>
        <v>1925991.0500000119</v>
      </c>
      <c r="MB35" s="109">
        <f t="shared" si="37"/>
        <v>5334401.2000000775</v>
      </c>
      <c r="MC35" s="109">
        <f t="shared" si="37"/>
        <v>-19772056.659999937</v>
      </c>
      <c r="MD35" s="109">
        <f t="shared" si="37"/>
        <v>19073804.409999996</v>
      </c>
      <c r="ME35" s="109">
        <f t="shared" si="37"/>
        <v>-10872399.339999944</v>
      </c>
      <c r="MF35" s="109">
        <f t="shared" si="37"/>
        <v>28605501.830000043</v>
      </c>
      <c r="MG35" s="109">
        <f t="shared" si="37"/>
        <v>-29595301.550000012</v>
      </c>
      <c r="MH35" s="109">
        <f t="shared" si="37"/>
        <v>74049316.659999982</v>
      </c>
      <c r="MI35" s="109">
        <f t="shared" si="37"/>
        <v>111462128.88999891</v>
      </c>
      <c r="MJ35" s="109">
        <f t="shared" si="37"/>
        <v>-8946493.2499999851</v>
      </c>
      <c r="MK35" s="109">
        <f t="shared" si="37"/>
        <v>-5386105.1780000031</v>
      </c>
      <c r="ML35" s="109">
        <f t="shared" si="37"/>
        <v>-5131968.1700000018</v>
      </c>
      <c r="MM35" s="109">
        <f t="shared" si="37"/>
        <v>-5523434.0200000033</v>
      </c>
      <c r="MN35" s="109">
        <f t="shared" si="37"/>
        <v>-4791391.5100000203</v>
      </c>
      <c r="MO35" s="109">
        <f t="shared" si="37"/>
        <v>-12569843.479999989</v>
      </c>
      <c r="MP35" s="109">
        <f t="shared" si="37"/>
        <v>-16224691.510000005</v>
      </c>
      <c r="MQ35" s="109">
        <f t="shared" si="37"/>
        <v>-12452440.179999977</v>
      </c>
      <c r="MR35" s="109">
        <f t="shared" si="37"/>
        <v>-8109875.4299999923</v>
      </c>
      <c r="MS35" s="109">
        <f t="shared" si="37"/>
        <v>-6242161.7599999905</v>
      </c>
      <c r="MT35" s="109">
        <f t="shared" si="37"/>
        <v>-11774529.349999979</v>
      </c>
      <c r="MU35" s="109">
        <f t="shared" si="37"/>
        <v>-85337422.890000343</v>
      </c>
      <c r="MV35" s="109">
        <f t="shared" si="37"/>
        <v>-34644257.439999998</v>
      </c>
      <c r="MW35" s="109">
        <f t="shared" si="37"/>
        <v>-8270768.7399999797</v>
      </c>
      <c r="MX35" s="109">
        <f t="shared" si="37"/>
        <v>-12858263.170000017</v>
      </c>
      <c r="MY35" s="109">
        <f t="shared" si="37"/>
        <v>17344320.359999955</v>
      </c>
      <c r="MZ35" s="109">
        <f t="shared" si="37"/>
        <v>-4291815.6000000238</v>
      </c>
      <c r="NA35" s="109">
        <f t="shared" si="37"/>
        <v>-11522395.780000031</v>
      </c>
      <c r="NB35" s="109">
        <f t="shared" si="37"/>
        <v>-23103745.150000006</v>
      </c>
      <c r="NC35" s="109">
        <f t="shared" si="37"/>
        <v>6015684.8100000024</v>
      </c>
      <c r="ND35" s="109">
        <f t="shared" si="37"/>
        <v>-6009155.9899999946</v>
      </c>
      <c r="NE35" s="109">
        <f t="shared" si="37"/>
        <v>2386608.2200000063</v>
      </c>
      <c r="NF35" s="109">
        <f t="shared" si="37"/>
        <v>54267534.859999657</v>
      </c>
      <c r="NG35" s="109">
        <f t="shared" si="37"/>
        <v>14099244.909999967</v>
      </c>
      <c r="NH35" s="109">
        <f t="shared" si="37"/>
        <v>-13879549.25</v>
      </c>
      <c r="NI35" s="109">
        <f t="shared" si="37"/>
        <v>14893633.930000067</v>
      </c>
      <c r="NJ35" s="109">
        <f t="shared" si="37"/>
        <v>13133072.179999992</v>
      </c>
      <c r="NK35" s="109">
        <f t="shared" si="37"/>
        <v>-15686749.75999999</v>
      </c>
      <c r="NL35" s="109">
        <f t="shared" si="37"/>
        <v>38840431.529999852</v>
      </c>
      <c r="NM35" s="109">
        <f t="shared" si="37"/>
        <v>-8242279.4599999785</v>
      </c>
      <c r="NN35" s="109">
        <f t="shared" si="37"/>
        <v>-1513677.9200000018</v>
      </c>
      <c r="NO35" s="109">
        <f t="shared" si="37"/>
        <v>-6762059.0300000012</v>
      </c>
      <c r="NP35" s="109">
        <f t="shared" si="37"/>
        <v>463766.78000000119</v>
      </c>
      <c r="NQ35" s="109">
        <f t="shared" si="37"/>
        <v>-4693827.7000000179</v>
      </c>
      <c r="NR35" s="109">
        <f t="shared" si="37"/>
        <v>14429719.110000134</v>
      </c>
      <c r="NS35" s="109">
        <f t="shared" si="37"/>
        <v>-13052503.580000013</v>
      </c>
      <c r="NT35" s="109">
        <f t="shared" si="37"/>
        <v>5283126.4899999797</v>
      </c>
      <c r="NU35" s="109">
        <f t="shared" si="37"/>
        <v>6108134.0299999863</v>
      </c>
      <c r="NV35" s="109">
        <f t="shared" si="37"/>
        <v>12630372.820000008</v>
      </c>
      <c r="NW35" s="109">
        <f t="shared" si="37"/>
        <v>652074.71999999881</v>
      </c>
      <c r="NX35" s="109">
        <f t="shared" si="37"/>
        <v>-2476549.75</v>
      </c>
      <c r="NY35" s="109">
        <f t="shared" ref="NY35:QJ35" si="38">NY17-NY34</f>
        <v>-20232104.739999294</v>
      </c>
      <c r="NZ35" s="109">
        <f t="shared" si="38"/>
        <v>-11301092.98999995</v>
      </c>
      <c r="OA35" s="109">
        <f t="shared" si="38"/>
        <v>24458078.069999993</v>
      </c>
      <c r="OB35" s="109">
        <f t="shared" si="38"/>
        <v>23781348.00999999</v>
      </c>
      <c r="OC35" s="109">
        <f t="shared" si="38"/>
        <v>-16194631.219999984</v>
      </c>
      <c r="OD35" s="109">
        <f t="shared" si="38"/>
        <v>-33748354.029999971</v>
      </c>
      <c r="OE35" s="109">
        <f t="shared" si="38"/>
        <v>-6757889.0799999982</v>
      </c>
      <c r="OF35" s="109">
        <f t="shared" si="38"/>
        <v>-129923941.8300004</v>
      </c>
      <c r="OG35" s="109">
        <f t="shared" si="38"/>
        <v>-8014933.8700001836</v>
      </c>
      <c r="OH35" s="109">
        <f t="shared" si="38"/>
        <v>-29364231.109999955</v>
      </c>
      <c r="OI35" s="109">
        <f t="shared" si="38"/>
        <v>156109781.58999991</v>
      </c>
      <c r="OJ35" s="109">
        <f t="shared" si="38"/>
        <v>-1480359.4099999666</v>
      </c>
      <c r="OK35" s="109">
        <f t="shared" si="38"/>
        <v>-2641904.4600000083</v>
      </c>
      <c r="OL35" s="109">
        <f t="shared" si="38"/>
        <v>24044919.720000029</v>
      </c>
      <c r="OM35" s="109">
        <f t="shared" si="38"/>
        <v>8016821.0300000012</v>
      </c>
      <c r="ON35" s="109">
        <f t="shared" si="38"/>
        <v>7369544.7300000191</v>
      </c>
      <c r="OO35" s="109">
        <f t="shared" si="38"/>
        <v>-398603922.70000052</v>
      </c>
      <c r="OP35" s="109">
        <f t="shared" si="38"/>
        <v>9387947.1500000954</v>
      </c>
      <c r="OQ35" s="109">
        <f t="shared" si="38"/>
        <v>201765488.93999994</v>
      </c>
      <c r="OR35" s="109">
        <f t="shared" si="38"/>
        <v>-18207362.600000054</v>
      </c>
      <c r="OS35" s="109">
        <f t="shared" si="38"/>
        <v>-37472098.480000004</v>
      </c>
      <c r="OT35" s="109">
        <f t="shared" si="38"/>
        <v>-25767316.639999986</v>
      </c>
      <c r="OU35" s="109">
        <f t="shared" si="38"/>
        <v>48109956.840000153</v>
      </c>
      <c r="OV35" s="109">
        <f t="shared" si="38"/>
        <v>-2984101.0799999982</v>
      </c>
      <c r="OW35" s="109">
        <f t="shared" si="38"/>
        <v>2596335.450000003</v>
      </c>
      <c r="OX35" s="109">
        <f t="shared" si="38"/>
        <v>-763013.15000009537</v>
      </c>
      <c r="OY35" s="109">
        <f t="shared" si="38"/>
        <v>-110663.19000002742</v>
      </c>
      <c r="OZ35" s="109">
        <f t="shared" si="38"/>
        <v>-53417254.25999999</v>
      </c>
      <c r="PA35" s="109">
        <f t="shared" si="38"/>
        <v>-14246537.639999986</v>
      </c>
      <c r="PB35" s="109">
        <f t="shared" si="38"/>
        <v>-15145152.220000021</v>
      </c>
      <c r="PC35" s="109">
        <f t="shared" si="38"/>
        <v>-438175.47999998927</v>
      </c>
      <c r="PD35" s="109">
        <f t="shared" si="38"/>
        <v>-19152218.439999819</v>
      </c>
      <c r="PE35" s="109">
        <f t="shared" si="38"/>
        <v>-3189440.2399999797</v>
      </c>
      <c r="PF35" s="109">
        <f t="shared" si="38"/>
        <v>-3266177.3100000024</v>
      </c>
      <c r="PG35" s="109">
        <f t="shared" si="38"/>
        <v>-3808716.0500000119</v>
      </c>
      <c r="PH35" s="109">
        <f t="shared" si="38"/>
        <v>2493124.0499999821</v>
      </c>
      <c r="PI35" s="109">
        <f t="shared" si="38"/>
        <v>-30160915.400000006</v>
      </c>
      <c r="PJ35" s="109">
        <f t="shared" si="38"/>
        <v>-6359201.3900000006</v>
      </c>
      <c r="PK35" s="109">
        <f t="shared" si="38"/>
        <v>-2097412.5499999821</v>
      </c>
      <c r="PL35" s="109">
        <f t="shared" si="38"/>
        <v>-790870.79999998212</v>
      </c>
      <c r="PM35" s="109">
        <f t="shared" si="38"/>
        <v>6895103.1300000101</v>
      </c>
      <c r="PN35" s="109">
        <f t="shared" si="38"/>
        <v>15034052.390000015</v>
      </c>
      <c r="PO35" s="109">
        <f t="shared" si="38"/>
        <v>19405414.850000054</v>
      </c>
      <c r="PP35" s="109">
        <f t="shared" si="38"/>
        <v>-2339749.650000006</v>
      </c>
      <c r="PQ35" s="109">
        <f t="shared" si="38"/>
        <v>9409123.280000031</v>
      </c>
      <c r="PR35" s="109">
        <f t="shared" si="38"/>
        <v>1777112.9900000393</v>
      </c>
      <c r="PS35" s="109">
        <f t="shared" si="38"/>
        <v>-2976353.5599999949</v>
      </c>
      <c r="PT35" s="109">
        <f t="shared" si="38"/>
        <v>22688974.170000017</v>
      </c>
      <c r="PU35" s="109">
        <f t="shared" si="38"/>
        <v>481159.12999999523</v>
      </c>
      <c r="PV35" s="109">
        <f t="shared" si="38"/>
        <v>-241748895.55999994</v>
      </c>
      <c r="PW35" s="109">
        <f t="shared" si="38"/>
        <v>-3462162.5100000203</v>
      </c>
      <c r="PX35" s="109">
        <f t="shared" si="38"/>
        <v>-2464729.5799999982</v>
      </c>
      <c r="PY35" s="109">
        <f t="shared" si="38"/>
        <v>-3692376.0500000119</v>
      </c>
      <c r="PZ35" s="109">
        <f t="shared" si="38"/>
        <v>28294160.240000248</v>
      </c>
      <c r="QA35" s="109">
        <f t="shared" si="38"/>
        <v>-11277232.949999988</v>
      </c>
      <c r="QB35" s="109">
        <f t="shared" si="38"/>
        <v>-38249166.359999985</v>
      </c>
      <c r="QC35" s="109">
        <f t="shared" si="38"/>
        <v>1050591.450000003</v>
      </c>
      <c r="QD35" s="109">
        <f t="shared" si="38"/>
        <v>-14408005.629999995</v>
      </c>
      <c r="QE35" s="109">
        <f t="shared" si="38"/>
        <v>4717777.1700000018</v>
      </c>
      <c r="QF35" s="109">
        <f t="shared" si="38"/>
        <v>52679574.859999955</v>
      </c>
      <c r="QG35" s="109">
        <f t="shared" si="38"/>
        <v>4781944.6699999869</v>
      </c>
      <c r="QH35" s="109">
        <f t="shared" si="38"/>
        <v>-2953945.7600000203</v>
      </c>
      <c r="QI35" s="109">
        <f t="shared" si="38"/>
        <v>-9252493.2400000691</v>
      </c>
      <c r="QJ35" s="109">
        <f t="shared" si="38"/>
        <v>-6808093.9900000393</v>
      </c>
      <c r="QK35" s="109">
        <f t="shared" ref="QK35:SV35" si="39">QK17-QK34</f>
        <v>-17929336.219999969</v>
      </c>
      <c r="QL35" s="109">
        <f t="shared" si="39"/>
        <v>-572627.03000000119</v>
      </c>
      <c r="QM35" s="109">
        <f t="shared" si="39"/>
        <v>-993379.9999999851</v>
      </c>
      <c r="QN35" s="109">
        <f t="shared" si="39"/>
        <v>335506.19999998063</v>
      </c>
      <c r="QO35" s="109">
        <f t="shared" si="39"/>
        <v>-34329763.969999969</v>
      </c>
      <c r="QP35" s="109">
        <f t="shared" si="39"/>
        <v>20847928.019999862</v>
      </c>
      <c r="QQ35" s="109">
        <f t="shared" si="39"/>
        <v>-328818.79999999702</v>
      </c>
      <c r="QR35" s="109">
        <f t="shared" si="39"/>
        <v>1528920.6200000048</v>
      </c>
      <c r="QS35" s="109">
        <f t="shared" si="39"/>
        <v>9075028.0500000045</v>
      </c>
      <c r="QT35" s="109">
        <f t="shared" si="39"/>
        <v>14567008.679999992</v>
      </c>
      <c r="QU35" s="109">
        <f t="shared" si="39"/>
        <v>5134265.8000000045</v>
      </c>
      <c r="QV35" s="109">
        <f t="shared" si="39"/>
        <v>30980585.500000477</v>
      </c>
      <c r="QW35" s="109">
        <f t="shared" si="39"/>
        <v>-3667640.2600000054</v>
      </c>
      <c r="QX35" s="109">
        <f t="shared" si="39"/>
        <v>-26031702.76000005</v>
      </c>
      <c r="QY35" s="109">
        <f t="shared" si="39"/>
        <v>-8605283.4300000072</v>
      </c>
      <c r="QZ35" s="109">
        <f t="shared" si="39"/>
        <v>-9110838.3299999833</v>
      </c>
      <c r="RA35" s="109">
        <f t="shared" si="39"/>
        <v>-1224300.1699999571</v>
      </c>
      <c r="RB35" s="109">
        <f t="shared" si="39"/>
        <v>-5498799.9300000072</v>
      </c>
      <c r="RC35" s="109">
        <f t="shared" si="39"/>
        <v>-9071603.6699999273</v>
      </c>
      <c r="RD35" s="109">
        <f t="shared" si="39"/>
        <v>7542448.2199999392</v>
      </c>
      <c r="RE35" s="109">
        <f t="shared" si="39"/>
        <v>-1473473.4500000179</v>
      </c>
      <c r="RF35" s="109">
        <f t="shared" si="39"/>
        <v>-7267657.1400000006</v>
      </c>
      <c r="RG35" s="109">
        <f t="shared" si="39"/>
        <v>-1987967.2599999979</v>
      </c>
      <c r="RH35" s="109">
        <f t="shared" si="39"/>
        <v>-3325001.2699999958</v>
      </c>
      <c r="RI35" s="109">
        <f t="shared" si="39"/>
        <v>84555846.960000038</v>
      </c>
      <c r="RJ35" s="109">
        <f t="shared" si="39"/>
        <v>-14084209.129999995</v>
      </c>
      <c r="RK35" s="109">
        <f t="shared" si="39"/>
        <v>4307794.2300000191</v>
      </c>
      <c r="RL35" s="109">
        <f t="shared" si="39"/>
        <v>-8084358.599999994</v>
      </c>
      <c r="RM35" s="109">
        <f t="shared" si="39"/>
        <v>-5995383.8100000322</v>
      </c>
      <c r="RN35" s="109">
        <f t="shared" si="39"/>
        <v>-12389443.210000008</v>
      </c>
      <c r="RO35" s="109">
        <f t="shared" si="39"/>
        <v>-91797348.350000143</v>
      </c>
      <c r="RP35" s="109">
        <f t="shared" si="39"/>
        <v>1317926.3500000387</v>
      </c>
      <c r="RQ35" s="109">
        <f t="shared" si="39"/>
        <v>9974060.9599999785</v>
      </c>
      <c r="RR35" s="109">
        <f t="shared" si="39"/>
        <v>-27027343.570000023</v>
      </c>
      <c r="RS35" s="109">
        <f t="shared" si="39"/>
        <v>36830074.879999995</v>
      </c>
      <c r="RT35" s="109">
        <f t="shared" si="39"/>
        <v>-8635119.3400000259</v>
      </c>
      <c r="RU35" s="109">
        <f t="shared" si="39"/>
        <v>1094464.3400000036</v>
      </c>
      <c r="RV35" s="109">
        <f t="shared" si="39"/>
        <v>30954844.040000021</v>
      </c>
      <c r="RW35" s="109">
        <f t="shared" si="39"/>
        <v>82528.969999998808</v>
      </c>
      <c r="RX35" s="109">
        <f t="shared" si="39"/>
        <v>151326.55999997258</v>
      </c>
      <c r="RY35" s="109">
        <f t="shared" si="39"/>
        <v>-7532456.3700000197</v>
      </c>
      <c r="RZ35" s="109">
        <f t="shared" si="39"/>
        <v>10481051.350000009</v>
      </c>
      <c r="SA35" s="109">
        <f t="shared" si="39"/>
        <v>2279731.0799999982</v>
      </c>
      <c r="SB35" s="109">
        <f t="shared" si="39"/>
        <v>-6838724.4300000072</v>
      </c>
      <c r="SC35" s="109">
        <f t="shared" si="39"/>
        <v>-96998523.25</v>
      </c>
      <c r="SD35" s="109">
        <f t="shared" si="39"/>
        <v>-12535210.150000006</v>
      </c>
      <c r="SE35" s="109">
        <f t="shared" si="39"/>
        <v>-10934903.179999992</v>
      </c>
      <c r="SF35" s="109">
        <f t="shared" si="39"/>
        <v>-9401670.4900000095</v>
      </c>
      <c r="SG35" s="109">
        <f t="shared" si="39"/>
        <v>-7069624.140000008</v>
      </c>
      <c r="SH35" s="109">
        <f t="shared" si="39"/>
        <v>-14540382.25000003</v>
      </c>
      <c r="SI35" s="109">
        <f t="shared" si="39"/>
        <v>-6416694.9599999785</v>
      </c>
      <c r="SJ35" s="109">
        <f t="shared" si="39"/>
        <v>-15834304.849999934</v>
      </c>
      <c r="SK35" s="109">
        <f t="shared" si="39"/>
        <v>-2341612.4299999774</v>
      </c>
      <c r="SL35" s="109">
        <f t="shared" si="39"/>
        <v>-9538242.569999963</v>
      </c>
      <c r="SM35" s="109">
        <f t="shared" si="39"/>
        <v>-31230757.26000002</v>
      </c>
      <c r="SN35" s="109">
        <f t="shared" si="39"/>
        <v>-3948144.8000000045</v>
      </c>
      <c r="SO35" s="109">
        <f t="shared" si="39"/>
        <v>-38102840.53000021</v>
      </c>
      <c r="SP35" s="109">
        <f t="shared" si="39"/>
        <v>-22032409.409999982</v>
      </c>
      <c r="SQ35" s="109">
        <f t="shared" si="39"/>
        <v>-1494206.2699999809</v>
      </c>
      <c r="SR35" s="109">
        <f t="shared" si="39"/>
        <v>-20365169.790000051</v>
      </c>
      <c r="SS35" s="109">
        <f t="shared" si="39"/>
        <v>-18255557.599999979</v>
      </c>
      <c r="ST35" s="109">
        <f t="shared" si="39"/>
        <v>-3823965.1599999964</v>
      </c>
      <c r="SU35" s="109">
        <f t="shared" si="39"/>
        <v>-13162233.769999996</v>
      </c>
      <c r="SV35" s="109">
        <f t="shared" si="39"/>
        <v>-11156061.259999983</v>
      </c>
      <c r="SW35" s="109">
        <f t="shared" ref="SW35:VH35" si="40">SW17-SW34</f>
        <v>6450631.0199999809</v>
      </c>
      <c r="SX35" s="109">
        <f t="shared" si="40"/>
        <v>5418480.4600000083</v>
      </c>
      <c r="SY35" s="109">
        <f t="shared" si="40"/>
        <v>-11255359.099999994</v>
      </c>
      <c r="SZ35" s="109">
        <f t="shared" si="40"/>
        <v>-404518.42999997735</v>
      </c>
      <c r="TA35" s="109">
        <f t="shared" si="40"/>
        <v>-8796556.4900000021</v>
      </c>
      <c r="TB35" s="109">
        <f t="shared" si="40"/>
        <v>-2504875.9899999797</v>
      </c>
      <c r="TC35" s="109">
        <f t="shared" si="40"/>
        <v>-7655184.9899999946</v>
      </c>
      <c r="TD35" s="109">
        <f t="shared" si="40"/>
        <v>-31534698.680000037</v>
      </c>
      <c r="TE35" s="109">
        <f t="shared" si="40"/>
        <v>5622854.5599999726</v>
      </c>
      <c r="TF35" s="109">
        <f t="shared" si="40"/>
        <v>-6370821.1099999845</v>
      </c>
      <c r="TG35" s="109">
        <f t="shared" si="40"/>
        <v>-10647759.400000006</v>
      </c>
      <c r="TH35" s="109">
        <f t="shared" si="40"/>
        <v>-9669058.9199999273</v>
      </c>
      <c r="TI35" s="109">
        <f t="shared" si="40"/>
        <v>12145127.660000011</v>
      </c>
      <c r="TJ35" s="109">
        <f t="shared" si="40"/>
        <v>-571723.59000001848</v>
      </c>
      <c r="TK35" s="109">
        <f t="shared" si="40"/>
        <v>181331045.87000036</v>
      </c>
      <c r="TL35" s="109">
        <f t="shared" si="40"/>
        <v>-9654576.8900000006</v>
      </c>
      <c r="TM35" s="109">
        <f t="shared" si="40"/>
        <v>-5467427.2300000042</v>
      </c>
      <c r="TN35" s="109">
        <f t="shared" si="40"/>
        <v>-2357641.0399999022</v>
      </c>
      <c r="TO35" s="109">
        <f t="shared" si="40"/>
        <v>-16089090.810000002</v>
      </c>
      <c r="TP35" s="109">
        <f t="shared" si="40"/>
        <v>-15589582.870000005</v>
      </c>
      <c r="TQ35" s="109">
        <f t="shared" si="40"/>
        <v>-2734597.8099999949</v>
      </c>
      <c r="TR35" s="109">
        <f t="shared" si="40"/>
        <v>-44340993.120000064</v>
      </c>
      <c r="TS35" s="109">
        <f t="shared" si="40"/>
        <v>-3603232.049999997</v>
      </c>
      <c r="TT35" s="109">
        <f t="shared" si="40"/>
        <v>-2495626.3499999642</v>
      </c>
      <c r="TU35" s="109">
        <f t="shared" si="40"/>
        <v>-36974005.890000015</v>
      </c>
      <c r="TV35" s="109">
        <f t="shared" si="40"/>
        <v>4987455.1499999762</v>
      </c>
      <c r="TW35" s="109">
        <f t="shared" si="40"/>
        <v>-10287762.599999994</v>
      </c>
      <c r="TX35" s="109">
        <f t="shared" si="40"/>
        <v>-6209208.1700000018</v>
      </c>
      <c r="TY35" s="109">
        <f t="shared" si="40"/>
        <v>-3861168.5700000077</v>
      </c>
      <c r="TZ35" s="109">
        <f t="shared" si="40"/>
        <v>-9047054.6799999774</v>
      </c>
      <c r="UA35" s="109">
        <f t="shared" si="40"/>
        <v>-36049750.750000119</v>
      </c>
      <c r="UB35" s="109">
        <f t="shared" si="40"/>
        <v>-1176454.1100000143</v>
      </c>
      <c r="UC35" s="109">
        <f t="shared" si="40"/>
        <v>125244287.93000031</v>
      </c>
      <c r="UD35" s="109">
        <f t="shared" si="40"/>
        <v>-23790605.01000005</v>
      </c>
      <c r="UE35" s="109">
        <f t="shared" si="40"/>
        <v>-7332041.9699999839</v>
      </c>
      <c r="UF35" s="109">
        <f t="shared" si="40"/>
        <v>47151.29999999702</v>
      </c>
      <c r="UG35" s="109">
        <f t="shared" si="40"/>
        <v>160686981.82000017</v>
      </c>
      <c r="UH35" s="109">
        <f t="shared" si="40"/>
        <v>-2952584.5900000185</v>
      </c>
      <c r="UI35" s="109">
        <f t="shared" si="40"/>
        <v>-5240786.5299999937</v>
      </c>
      <c r="UJ35" s="109">
        <f t="shared" si="40"/>
        <v>-5530286.950000003</v>
      </c>
      <c r="UK35" s="109">
        <f t="shared" si="40"/>
        <v>-7598860.2400000021</v>
      </c>
      <c r="UL35" s="109">
        <f t="shared" si="40"/>
        <v>38332809.779999733</v>
      </c>
      <c r="UM35" s="109">
        <f t="shared" si="40"/>
        <v>-8204161.3899999559</v>
      </c>
      <c r="UN35" s="109">
        <f t="shared" si="40"/>
        <v>-10018124.64000003</v>
      </c>
      <c r="UO35" s="109">
        <f t="shared" si="40"/>
        <v>-3587940.6699999869</v>
      </c>
      <c r="UP35" s="109">
        <f t="shared" si="40"/>
        <v>1218015.0500000566</v>
      </c>
      <c r="UQ35" s="109">
        <f t="shared" si="40"/>
        <v>-13058589.770000026</v>
      </c>
      <c r="UR35" s="109">
        <f t="shared" si="40"/>
        <v>161599664.42000008</v>
      </c>
      <c r="US35" s="109">
        <f t="shared" si="40"/>
        <v>-10199502.809999973</v>
      </c>
      <c r="UT35" s="109">
        <f t="shared" si="40"/>
        <v>13481367.939999968</v>
      </c>
      <c r="UU35" s="109">
        <f t="shared" si="40"/>
        <v>-2347972.2399999499</v>
      </c>
      <c r="UV35" s="109">
        <f t="shared" si="40"/>
        <v>-2554336.6000000015</v>
      </c>
      <c r="UW35" s="109">
        <f t="shared" si="40"/>
        <v>5326745.8899999708</v>
      </c>
      <c r="UX35" s="109">
        <f t="shared" si="40"/>
        <v>-21799439.109999955</v>
      </c>
      <c r="UY35" s="109">
        <f t="shared" si="40"/>
        <v>-3948208.1100000143</v>
      </c>
      <c r="UZ35" s="109">
        <f t="shared" si="40"/>
        <v>5899695.9699999839</v>
      </c>
      <c r="VA35" s="109">
        <f t="shared" si="40"/>
        <v>7927216.450000003</v>
      </c>
      <c r="VB35" s="109">
        <f t="shared" si="40"/>
        <v>-10674545.019999981</v>
      </c>
      <c r="VC35" s="109">
        <f t="shared" si="40"/>
        <v>-39697109.969999939</v>
      </c>
      <c r="VD35" s="109">
        <f t="shared" si="40"/>
        <v>-7477625.3900000155</v>
      </c>
      <c r="VE35" s="109">
        <f t="shared" si="40"/>
        <v>-4152514.7599999309</v>
      </c>
      <c r="VF35" s="109">
        <f t="shared" si="40"/>
        <v>-4763693.8699999899</v>
      </c>
      <c r="VG35" s="109">
        <f t="shared" si="40"/>
        <v>-4057501.2300000042</v>
      </c>
      <c r="VH35" s="109">
        <f t="shared" si="40"/>
        <v>1193644.6800000072</v>
      </c>
      <c r="VI35" s="109">
        <f t="shared" ref="VI35:XT35" si="41">VI17-VI34</f>
        <v>-10268363.089999989</v>
      </c>
      <c r="VJ35" s="109">
        <f t="shared" si="41"/>
        <v>-33979262.26000011</v>
      </c>
      <c r="VK35" s="109">
        <f t="shared" si="41"/>
        <v>390610.39999999851</v>
      </c>
      <c r="VL35" s="109">
        <f t="shared" si="41"/>
        <v>-2334309.4499999955</v>
      </c>
      <c r="VM35" s="109">
        <f t="shared" si="41"/>
        <v>-4235828.349999994</v>
      </c>
      <c r="VN35" s="109">
        <f t="shared" si="41"/>
        <v>-77173296.229999781</v>
      </c>
      <c r="VO35" s="109">
        <f t="shared" si="41"/>
        <v>3557858.6499999911</v>
      </c>
      <c r="VP35" s="109">
        <f t="shared" si="41"/>
        <v>-7980989.6399999708</v>
      </c>
      <c r="VQ35" s="109">
        <f t="shared" si="41"/>
        <v>-2040307.7400000095</v>
      </c>
      <c r="VR35" s="109">
        <f t="shared" si="41"/>
        <v>-14434560.389999986</v>
      </c>
      <c r="VS35" s="109">
        <f t="shared" si="41"/>
        <v>689710.37000003457</v>
      </c>
      <c r="VT35" s="109">
        <f t="shared" si="41"/>
        <v>11430953.49999997</v>
      </c>
      <c r="VU35" s="109">
        <f t="shared" si="41"/>
        <v>-34748.050000011921</v>
      </c>
      <c r="VV35" s="109">
        <f t="shared" si="41"/>
        <v>6498925.1600000262</v>
      </c>
      <c r="VW35" s="109">
        <f t="shared" si="41"/>
        <v>-51906138.570000112</v>
      </c>
      <c r="VX35" s="109">
        <f t="shared" si="41"/>
        <v>39648479.969999984</v>
      </c>
      <c r="VY35" s="109">
        <f t="shared" si="41"/>
        <v>-3760760.680000037</v>
      </c>
      <c r="VZ35" s="109">
        <f t="shared" si="41"/>
        <v>4796769.8600000143</v>
      </c>
      <c r="WA35" s="109">
        <f t="shared" si="41"/>
        <v>-7113053.7399999797</v>
      </c>
      <c r="WB35" s="109">
        <f t="shared" si="41"/>
        <v>-7085894.3599999994</v>
      </c>
      <c r="WC35" s="109">
        <f t="shared" si="41"/>
        <v>-248117735.32000065</v>
      </c>
      <c r="WD35" s="109">
        <f t="shared" si="41"/>
        <v>-34250986.879999936</v>
      </c>
      <c r="WE35" s="109">
        <f t="shared" si="41"/>
        <v>-11034254.38000001</v>
      </c>
      <c r="WF35" s="109">
        <f t="shared" si="41"/>
        <v>-17965550.429999992</v>
      </c>
      <c r="WG35" s="109">
        <f t="shared" si="41"/>
        <v>-2446805.5900000036</v>
      </c>
      <c r="WH35" s="109">
        <f t="shared" si="41"/>
        <v>-2331715.7400000095</v>
      </c>
      <c r="WI35" s="109">
        <f t="shared" si="41"/>
        <v>-34652089.179999977</v>
      </c>
      <c r="WJ35" s="109">
        <f t="shared" si="41"/>
        <v>-17831256.349999994</v>
      </c>
      <c r="WK35" s="109">
        <f t="shared" si="41"/>
        <v>-8616481.3900000155</v>
      </c>
      <c r="WL35" s="109">
        <f t="shared" si="41"/>
        <v>-12893842.969999939</v>
      </c>
      <c r="WM35" s="109">
        <f t="shared" si="41"/>
        <v>-8214323.6900000274</v>
      </c>
      <c r="WN35" s="109">
        <f t="shared" si="41"/>
        <v>-54505352.480000138</v>
      </c>
      <c r="WO35" s="109">
        <f t="shared" si="41"/>
        <v>-12686340.710000023</v>
      </c>
      <c r="WP35" s="109">
        <f t="shared" si="41"/>
        <v>-42782533.629999995</v>
      </c>
      <c r="WQ35" s="109">
        <f t="shared" si="41"/>
        <v>38663202.850000024</v>
      </c>
      <c r="WR35" s="109">
        <f t="shared" si="41"/>
        <v>-14744180.120000005</v>
      </c>
      <c r="WS35" s="109">
        <f t="shared" si="41"/>
        <v>-16029534.400000006</v>
      </c>
      <c r="WT35" s="109">
        <f t="shared" si="41"/>
        <v>-8815193.5600000024</v>
      </c>
      <c r="WU35" s="109">
        <f t="shared" si="41"/>
        <v>-3417545.5799999982</v>
      </c>
      <c r="WV35" s="109">
        <f t="shared" si="41"/>
        <v>-19495991.820000052</v>
      </c>
      <c r="WW35" s="109">
        <f t="shared" si="41"/>
        <v>23284224.949999928</v>
      </c>
      <c r="WX35" s="109">
        <f t="shared" si="41"/>
        <v>-10636481.409999996</v>
      </c>
      <c r="WY35" s="109">
        <f t="shared" si="41"/>
        <v>3089119.9200000018</v>
      </c>
      <c r="WZ35" s="109">
        <f t="shared" si="41"/>
        <v>-4101258.6200000048</v>
      </c>
      <c r="XA35" s="109">
        <f t="shared" si="41"/>
        <v>-4105555.5631999969</v>
      </c>
      <c r="XB35" s="109">
        <f t="shared" si="41"/>
        <v>4067906.8100000173</v>
      </c>
      <c r="XC35" s="109">
        <f t="shared" si="41"/>
        <v>-3872372.2999999821</v>
      </c>
      <c r="XD35" s="109">
        <f t="shared" si="41"/>
        <v>-8091802.2699999958</v>
      </c>
      <c r="XE35" s="109">
        <f t="shared" si="41"/>
        <v>2148325.1900000572</v>
      </c>
      <c r="XF35" s="109">
        <f t="shared" si="41"/>
        <v>2665107.0299999714</v>
      </c>
      <c r="XG35" s="109">
        <f t="shared" si="41"/>
        <v>5047697.5628999844</v>
      </c>
      <c r="XH35" s="109">
        <f t="shared" si="41"/>
        <v>-6426518.3500000015</v>
      </c>
      <c r="XI35" s="109">
        <f t="shared" si="41"/>
        <v>6519417.7200000063</v>
      </c>
      <c r="XJ35" s="109">
        <f t="shared" si="41"/>
        <v>87546000.489999771</v>
      </c>
      <c r="XK35" s="109">
        <f t="shared" si="41"/>
        <v>-6972318.1699999571</v>
      </c>
      <c r="XL35" s="109">
        <f t="shared" si="41"/>
        <v>-25592975.269999981</v>
      </c>
      <c r="XM35" s="109">
        <f t="shared" si="41"/>
        <v>-28170820.829999924</v>
      </c>
      <c r="XN35" s="109">
        <f t="shared" si="41"/>
        <v>124949.42000004649</v>
      </c>
      <c r="XO35" s="109">
        <f t="shared" si="41"/>
        <v>-25398221.100000024</v>
      </c>
      <c r="XP35" s="109">
        <f t="shared" si="41"/>
        <v>-36675596.01000005</v>
      </c>
      <c r="XQ35" s="109">
        <f t="shared" si="41"/>
        <v>-13134328.119999975</v>
      </c>
      <c r="XR35" s="109">
        <f t="shared" si="41"/>
        <v>-4699801</v>
      </c>
      <c r="XS35" s="109">
        <f t="shared" si="41"/>
        <v>-31916934.469999969</v>
      </c>
      <c r="XT35" s="109">
        <f t="shared" si="41"/>
        <v>-5954969.780000031</v>
      </c>
      <c r="XU35" s="109">
        <f t="shared" ref="XU35:AAF35" si="42">XU17-XU34</f>
        <v>-1226473.0399999917</v>
      </c>
      <c r="XV35" s="109">
        <f t="shared" si="42"/>
        <v>-21722166.199999988</v>
      </c>
      <c r="XW35" s="109">
        <f t="shared" si="42"/>
        <v>-795584.31000000238</v>
      </c>
      <c r="XX35" s="109">
        <f t="shared" si="42"/>
        <v>8027130.0600000024</v>
      </c>
      <c r="XY35" s="109">
        <f t="shared" si="42"/>
        <v>-17655619.580000013</v>
      </c>
      <c r="XZ35" s="109">
        <f t="shared" si="42"/>
        <v>-10113001.580000013</v>
      </c>
      <c r="YA35" s="109">
        <f t="shared" si="42"/>
        <v>-338091.51000002027</v>
      </c>
      <c r="YB35" s="109">
        <f t="shared" si="42"/>
        <v>-8667397.380000025</v>
      </c>
      <c r="YC35" s="109">
        <f t="shared" si="42"/>
        <v>2770988.5900000036</v>
      </c>
      <c r="YD35" s="109">
        <f t="shared" si="42"/>
        <v>-16657650.120000035</v>
      </c>
      <c r="YE35" s="109">
        <f t="shared" si="42"/>
        <v>4625942.7199999988</v>
      </c>
      <c r="YF35" s="109">
        <f t="shared" si="42"/>
        <v>-3796627.0300000012</v>
      </c>
      <c r="YG35" s="109">
        <f t="shared" si="42"/>
        <v>58274769.669999599</v>
      </c>
      <c r="YH35" s="109">
        <f t="shared" si="42"/>
        <v>9326741.7700000107</v>
      </c>
      <c r="YI35" s="109">
        <f t="shared" si="42"/>
        <v>25853790.858999848</v>
      </c>
      <c r="YJ35" s="109">
        <f t="shared" si="42"/>
        <v>-6981518.1700000167</v>
      </c>
      <c r="YK35" s="109">
        <f t="shared" si="42"/>
        <v>35141013.593999863</v>
      </c>
      <c r="YL35" s="109">
        <f t="shared" si="42"/>
        <v>3164892.349999994</v>
      </c>
      <c r="YM35" s="109">
        <f t="shared" si="42"/>
        <v>12178252.899999976</v>
      </c>
      <c r="YN35" s="109">
        <f t="shared" si="42"/>
        <v>2713389.9400000125</v>
      </c>
      <c r="YO35" s="109">
        <f t="shared" si="42"/>
        <v>-98470764.920000017</v>
      </c>
      <c r="YP35" s="109">
        <f t="shared" si="42"/>
        <v>-19694991.830000162</v>
      </c>
      <c r="YQ35" s="109">
        <f t="shared" si="42"/>
        <v>-17831188.669999957</v>
      </c>
      <c r="YR35" s="109">
        <f t="shared" si="42"/>
        <v>2709738.9699999988</v>
      </c>
      <c r="YS35" s="109">
        <f t="shared" si="42"/>
        <v>-5072818.7500000149</v>
      </c>
      <c r="YT35" s="109">
        <f t="shared" si="42"/>
        <v>-1080949.5700000226</v>
      </c>
      <c r="YU35" s="109">
        <f t="shared" si="42"/>
        <v>19695160.799999997</v>
      </c>
      <c r="YV35" s="109">
        <f t="shared" si="42"/>
        <v>-16151615.909999982</v>
      </c>
      <c r="YW35" s="109">
        <f t="shared" si="42"/>
        <v>69982.639999985695</v>
      </c>
      <c r="YX35" s="109">
        <f t="shared" si="42"/>
        <v>-18450594.390000105</v>
      </c>
      <c r="YY35" s="109">
        <f t="shared" si="42"/>
        <v>40107.520000040531</v>
      </c>
      <c r="YZ35" s="109">
        <f t="shared" si="42"/>
        <v>4136673.5099999905</v>
      </c>
      <c r="ZA35" s="109">
        <f t="shared" si="42"/>
        <v>100422.04000003636</v>
      </c>
      <c r="ZB35" s="109">
        <f t="shared" si="42"/>
        <v>15831947.750000045</v>
      </c>
      <c r="ZC35" s="109">
        <f t="shared" si="42"/>
        <v>4590636.0900000036</v>
      </c>
      <c r="ZD35" s="109">
        <f t="shared" si="42"/>
        <v>2535888.8900000155</v>
      </c>
      <c r="ZE35" s="109">
        <f t="shared" si="42"/>
        <v>-30295744.530000329</v>
      </c>
      <c r="ZF35" s="109">
        <f t="shared" si="42"/>
        <v>-4956635.9499999881</v>
      </c>
      <c r="ZG35" s="109">
        <f t="shared" si="42"/>
        <v>-8793250.2899999619</v>
      </c>
      <c r="ZH35" s="109">
        <f t="shared" si="42"/>
        <v>-15163460.502499983</v>
      </c>
      <c r="ZI35" s="109">
        <f t="shared" si="42"/>
        <v>-2288093.5700000077</v>
      </c>
      <c r="ZJ35" s="109">
        <f t="shared" si="42"/>
        <v>-4063877.8662</v>
      </c>
      <c r="ZK35" s="109">
        <f t="shared" si="42"/>
        <v>-14632553.140000001</v>
      </c>
      <c r="ZL35" s="109">
        <f t="shared" si="42"/>
        <v>-4542823.7199999988</v>
      </c>
      <c r="ZM35" s="109">
        <f t="shared" si="42"/>
        <v>-14999745.073999941</v>
      </c>
      <c r="ZN35" s="109">
        <f t="shared" si="42"/>
        <v>-43489793.489999771</v>
      </c>
      <c r="ZO35" s="109">
        <f t="shared" si="42"/>
        <v>-9554075.2400000095</v>
      </c>
      <c r="ZP35" s="109">
        <f t="shared" si="42"/>
        <v>-17786491.569999963</v>
      </c>
      <c r="ZQ35" s="109">
        <f t="shared" si="42"/>
        <v>-101166239.16000003</v>
      </c>
      <c r="ZR35" s="109">
        <f t="shared" si="42"/>
        <v>-14847395.789999902</v>
      </c>
      <c r="ZS35" s="109">
        <f t="shared" si="42"/>
        <v>-3744538.5699999928</v>
      </c>
      <c r="ZT35" s="109">
        <f t="shared" si="42"/>
        <v>-19163754.769999996</v>
      </c>
      <c r="ZU35" s="109">
        <f t="shared" si="42"/>
        <v>-40081616.612999976</v>
      </c>
      <c r="ZV35" s="109">
        <f t="shared" si="42"/>
        <v>-17934408.519999981</v>
      </c>
      <c r="ZW35" s="109">
        <f t="shared" si="42"/>
        <v>-45153072.270000011</v>
      </c>
      <c r="ZX35" s="109">
        <f t="shared" si="42"/>
        <v>-7289611.6300000027</v>
      </c>
      <c r="ZY35" s="109">
        <f t="shared" si="42"/>
        <v>-12837391.980000004</v>
      </c>
      <c r="ZZ35" s="109">
        <f t="shared" si="42"/>
        <v>-2417941.2399999499</v>
      </c>
      <c r="AAA35" s="109">
        <f t="shared" si="42"/>
        <v>-16748509.569999993</v>
      </c>
      <c r="AAB35" s="109">
        <f t="shared" si="42"/>
        <v>-2606713.6699999869</v>
      </c>
      <c r="AAC35" s="109">
        <f t="shared" si="42"/>
        <v>-2042616.519999966</v>
      </c>
      <c r="AAD35" s="109">
        <f t="shared" si="42"/>
        <v>-4323639.8099999726</v>
      </c>
      <c r="AAE35" s="109">
        <f t="shared" si="42"/>
        <v>2850847.7702000067</v>
      </c>
      <c r="AAF35" s="109">
        <f t="shared" si="42"/>
        <v>-7342567.6399999857</v>
      </c>
      <c r="AAG35" s="109">
        <f t="shared" ref="AAG35:ACR35" si="43">AAG17-AAG34</f>
        <v>-3318798.0700000077</v>
      </c>
      <c r="AAH35" s="109">
        <f t="shared" si="43"/>
        <v>-2239477.6699999943</v>
      </c>
      <c r="AAI35" s="109">
        <f t="shared" si="43"/>
        <v>-16909102.300000004</v>
      </c>
      <c r="AAJ35" s="109">
        <f t="shared" si="43"/>
        <v>611133.74000000954</v>
      </c>
      <c r="AAK35" s="109">
        <f t="shared" si="43"/>
        <v>6779724.0099999756</v>
      </c>
      <c r="AAL35" s="109">
        <f t="shared" si="43"/>
        <v>-3352165.3500000089</v>
      </c>
      <c r="AAM35" s="109">
        <f t="shared" si="43"/>
        <v>1257753.1499999911</v>
      </c>
      <c r="AAN35" s="109">
        <f t="shared" si="43"/>
        <v>42159.669999971986</v>
      </c>
      <c r="AAO35" s="109">
        <f t="shared" si="43"/>
        <v>-625673.60000005364</v>
      </c>
      <c r="AAP35" s="109">
        <f t="shared" si="43"/>
        <v>-1180371.2699999809</v>
      </c>
      <c r="AAQ35" s="109">
        <f t="shared" si="43"/>
        <v>27740848.950000763</v>
      </c>
      <c r="AAR35" s="109">
        <f t="shared" si="43"/>
        <v>-2908163.2599999905</v>
      </c>
      <c r="AAS35" s="109">
        <f t="shared" si="43"/>
        <v>-4717885.0799999982</v>
      </c>
      <c r="AAT35" s="109">
        <f t="shared" si="43"/>
        <v>-3105486.4499999881</v>
      </c>
      <c r="AAU35" s="109">
        <f t="shared" si="43"/>
        <v>6286441.369999975</v>
      </c>
      <c r="AAV35" s="109">
        <f t="shared" si="43"/>
        <v>-3753919.5100000054</v>
      </c>
      <c r="AAW35" s="109">
        <f t="shared" si="43"/>
        <v>7966130.430000037</v>
      </c>
      <c r="AAX35" s="109">
        <f t="shared" si="43"/>
        <v>-15349118.819999993</v>
      </c>
      <c r="AAY35" s="109">
        <f t="shared" si="43"/>
        <v>-32991907.589999914</v>
      </c>
      <c r="AAZ35" s="109">
        <f t="shared" si="43"/>
        <v>-6390534.7399999946</v>
      </c>
      <c r="ABA35" s="109">
        <f t="shared" si="43"/>
        <v>59407585.48999998</v>
      </c>
      <c r="ABB35" s="109">
        <f t="shared" si="43"/>
        <v>-14645856.48999989</v>
      </c>
      <c r="ABC35" s="109">
        <f t="shared" si="43"/>
        <v>-58027617.74999994</v>
      </c>
      <c r="ABD35" s="109">
        <f t="shared" si="43"/>
        <v>-675762.90000002086</v>
      </c>
      <c r="ABE35" s="109">
        <f t="shared" si="43"/>
        <v>-508593.25</v>
      </c>
      <c r="ABF35" s="109">
        <f t="shared" si="43"/>
        <v>-2520250.7400000095</v>
      </c>
      <c r="ABG35" s="109">
        <f t="shared" si="43"/>
        <v>-5337260.9200000018</v>
      </c>
      <c r="ABH35" s="109">
        <f t="shared" si="43"/>
        <v>-17075906.930000007</v>
      </c>
      <c r="ABI35" s="109">
        <f t="shared" si="43"/>
        <v>-2854020.8200000077</v>
      </c>
      <c r="ABJ35" s="109">
        <f t="shared" si="43"/>
        <v>-13197532.470000148</v>
      </c>
      <c r="ABK35" s="109">
        <f t="shared" si="43"/>
        <v>-4442772.0199998617</v>
      </c>
      <c r="ABL35" s="109">
        <f t="shared" si="43"/>
        <v>1145.5799999982119</v>
      </c>
      <c r="ABM35" s="109">
        <f t="shared" si="43"/>
        <v>-12229121.579999991</v>
      </c>
      <c r="ABN35" s="109">
        <f t="shared" si="43"/>
        <v>-4964472.3899999931</v>
      </c>
      <c r="ABO35" s="109">
        <f t="shared" si="43"/>
        <v>-6481546.3800000101</v>
      </c>
      <c r="ABP35" s="109">
        <f t="shared" si="43"/>
        <v>-2746052.5799999908</v>
      </c>
      <c r="ABQ35" s="109">
        <f t="shared" si="43"/>
        <v>83835928.459999561</v>
      </c>
      <c r="ABR35" s="109">
        <f t="shared" si="43"/>
        <v>-16799732.639999971</v>
      </c>
      <c r="ABS35" s="109">
        <f t="shared" si="43"/>
        <v>-521314.45000000298</v>
      </c>
      <c r="ABT35" s="109">
        <f t="shared" si="43"/>
        <v>-25071603.100000024</v>
      </c>
      <c r="ABU35" s="109">
        <f t="shared" si="43"/>
        <v>-21690578.110000014</v>
      </c>
      <c r="ABV35" s="109">
        <f t="shared" si="43"/>
        <v>-15221311.650000006</v>
      </c>
      <c r="ABW35" s="109">
        <f t="shared" si="43"/>
        <v>-1818769.6700000167</v>
      </c>
      <c r="ABX35" s="109">
        <f t="shared" si="43"/>
        <v>2113994.099999994</v>
      </c>
      <c r="ABY35" s="109">
        <f t="shared" si="43"/>
        <v>1811006.1499999985</v>
      </c>
      <c r="ABZ35" s="109">
        <f t="shared" si="43"/>
        <v>183714219.2900002</v>
      </c>
      <c r="ACA35" s="109">
        <f t="shared" si="43"/>
        <v>-12300054.799999997</v>
      </c>
      <c r="ACB35" s="109">
        <f t="shared" si="43"/>
        <v>4710331.3200000226</v>
      </c>
      <c r="ACC35" s="109">
        <f t="shared" si="43"/>
        <v>-9423882.0799999982</v>
      </c>
      <c r="ACD35" s="109">
        <f t="shared" si="43"/>
        <v>-5957319.1100000292</v>
      </c>
      <c r="ACE35" s="109">
        <f t="shared" si="43"/>
        <v>-22424137.689999998</v>
      </c>
      <c r="ACF35" s="109">
        <f t="shared" si="43"/>
        <v>-3203957.700000003</v>
      </c>
      <c r="ACG35" s="109">
        <f t="shared" si="43"/>
        <v>-2406050.080000028</v>
      </c>
      <c r="ACH35" s="109">
        <f t="shared" si="43"/>
        <v>4721238.5200000107</v>
      </c>
      <c r="ACI35" s="109">
        <f t="shared" si="43"/>
        <v>12361050.230000019</v>
      </c>
      <c r="ACJ35" s="109">
        <f t="shared" si="43"/>
        <v>427066.09000000358</v>
      </c>
      <c r="ACK35" s="109">
        <f t="shared" si="43"/>
        <v>177194335.97000074</v>
      </c>
      <c r="ACL35" s="109">
        <f t="shared" si="43"/>
        <v>-5216707.599999994</v>
      </c>
      <c r="ACM35" s="109">
        <f t="shared" si="43"/>
        <v>-16300905.010000035</v>
      </c>
      <c r="ACN35" s="109">
        <f t="shared" si="43"/>
        <v>-13532566.929999977</v>
      </c>
      <c r="ACO35" s="109">
        <f t="shared" si="43"/>
        <v>11568509.490000024</v>
      </c>
      <c r="ACP35" s="109">
        <f t="shared" si="43"/>
        <v>-2563870.0700000077</v>
      </c>
      <c r="ACQ35" s="109">
        <f t="shared" si="43"/>
        <v>-15510264.360000029</v>
      </c>
      <c r="ACR35" s="109">
        <f t="shared" si="43"/>
        <v>6342850.5199999213</v>
      </c>
      <c r="ACS35" s="109">
        <f t="shared" ref="ACS35:AFD35" si="44">ACS17-ACS34</f>
        <v>6104887.25</v>
      </c>
      <c r="ACT35" s="109">
        <f t="shared" si="44"/>
        <v>-9282894.5899999589</v>
      </c>
      <c r="ACU35" s="109">
        <f t="shared" si="44"/>
        <v>7511018.2899999619</v>
      </c>
      <c r="ACV35" s="109">
        <f t="shared" si="44"/>
        <v>-6135568.5100000203</v>
      </c>
      <c r="ACW35" s="109">
        <f t="shared" si="44"/>
        <v>33466914.280000001</v>
      </c>
      <c r="ACX35" s="109">
        <f t="shared" si="44"/>
        <v>-16161040.280000031</v>
      </c>
      <c r="ACY35" s="109">
        <f t="shared" si="44"/>
        <v>-19485455.060000002</v>
      </c>
      <c r="ACZ35" s="109">
        <f t="shared" si="44"/>
        <v>-1119972.3800000101</v>
      </c>
      <c r="ADA35" s="109">
        <f t="shared" si="44"/>
        <v>7524804.7100000083</v>
      </c>
      <c r="ADB35" s="109">
        <f t="shared" si="44"/>
        <v>-2129710.040000014</v>
      </c>
      <c r="ADC35" s="109">
        <f t="shared" si="44"/>
        <v>-2811467.3299999982</v>
      </c>
      <c r="ADD35" s="109">
        <f t="shared" si="44"/>
        <v>-2813973.4199999943</v>
      </c>
      <c r="ADE35" s="109">
        <f t="shared" si="44"/>
        <v>-13256130.409999989</v>
      </c>
      <c r="ADF35" s="109">
        <f t="shared" si="44"/>
        <v>19380313.210000016</v>
      </c>
      <c r="ADG35" s="109">
        <f t="shared" si="44"/>
        <v>30216834.520000011</v>
      </c>
      <c r="ADH35" s="109">
        <f t="shared" si="44"/>
        <v>-17444409.679999948</v>
      </c>
      <c r="ADI35" s="109">
        <f t="shared" si="44"/>
        <v>-51696783.76000005</v>
      </c>
      <c r="ADJ35" s="109">
        <f t="shared" si="44"/>
        <v>-14620877.500000007</v>
      </c>
      <c r="ADK35" s="109">
        <f t="shared" si="44"/>
        <v>-3347514.7119999975</v>
      </c>
      <c r="ADL35" s="109">
        <f t="shared" si="44"/>
        <v>16548452.540000036</v>
      </c>
      <c r="ADM35" s="109">
        <f t="shared" si="44"/>
        <v>-1416793.6900000051</v>
      </c>
      <c r="ADN35" s="109">
        <f t="shared" si="44"/>
        <v>-14557929.209999993</v>
      </c>
      <c r="ADO35" s="109">
        <f t="shared" si="44"/>
        <v>8899914.5700000226</v>
      </c>
      <c r="ADP35" s="109">
        <f t="shared" si="44"/>
        <v>-714195.20999997854</v>
      </c>
      <c r="ADQ35" s="109">
        <f t="shared" si="44"/>
        <v>206781695.93000031</v>
      </c>
      <c r="ADR35" s="109">
        <f t="shared" si="44"/>
        <v>2367752.3300000429</v>
      </c>
      <c r="ADS35" s="109">
        <f t="shared" si="44"/>
        <v>-9073523.5900000036</v>
      </c>
      <c r="ADT35" s="109">
        <f t="shared" si="44"/>
        <v>5205465.2800000161</v>
      </c>
      <c r="ADU35" s="109">
        <f t="shared" si="44"/>
        <v>-81216536.730000138</v>
      </c>
      <c r="ADV35" s="109">
        <f t="shared" si="44"/>
        <v>-11032859.519999988</v>
      </c>
      <c r="ADW35" s="109">
        <f t="shared" si="44"/>
        <v>-6064842.7299999967</v>
      </c>
      <c r="ADX35" s="109">
        <f t="shared" si="44"/>
        <v>3053702.7399999648</v>
      </c>
      <c r="ADY35" s="109">
        <f t="shared" si="44"/>
        <v>-7580132.7800000161</v>
      </c>
      <c r="ADZ35" s="109">
        <f t="shared" si="44"/>
        <v>1552680.1200000048</v>
      </c>
      <c r="AEA35" s="109">
        <f t="shared" si="44"/>
        <v>13643800.880000591</v>
      </c>
      <c r="AEB35" s="109">
        <f t="shared" si="44"/>
        <v>-54390894.630000055</v>
      </c>
      <c r="AEC35" s="109">
        <f t="shared" si="44"/>
        <v>-15844411.909999967</v>
      </c>
      <c r="AED35" s="109">
        <f t="shared" si="44"/>
        <v>3188197.400000006</v>
      </c>
      <c r="AEE35" s="109">
        <f t="shared" si="44"/>
        <v>-10321724.320000008</v>
      </c>
      <c r="AEF35" s="109">
        <f t="shared" si="44"/>
        <v>-39658293.752999961</v>
      </c>
      <c r="AEG35" s="109">
        <f t="shared" si="44"/>
        <v>-6250316.7799999863</v>
      </c>
      <c r="AEH35" s="109">
        <f t="shared" si="44"/>
        <v>-16607455.590000004</v>
      </c>
      <c r="AEI35" s="109">
        <f t="shared" si="44"/>
        <v>-14555815.519999996</v>
      </c>
      <c r="AEJ35" s="109">
        <f t="shared" si="44"/>
        <v>-16451316.689999983</v>
      </c>
      <c r="AEK35" s="109">
        <f t="shared" si="44"/>
        <v>-18495298.25000003</v>
      </c>
      <c r="AEL35" s="109">
        <f t="shared" si="44"/>
        <v>1344967.0400000215</v>
      </c>
      <c r="AEM35" s="109">
        <f t="shared" si="44"/>
        <v>-10838735.650000006</v>
      </c>
      <c r="AEN35" s="109">
        <f t="shared" si="44"/>
        <v>-39710383.559999987</v>
      </c>
      <c r="AEO35" s="109">
        <f t="shared" si="44"/>
        <v>-37771160.300000012</v>
      </c>
      <c r="AEP35" s="109">
        <f t="shared" si="44"/>
        <v>3600504.3200000226</v>
      </c>
      <c r="AEQ35" s="109">
        <f t="shared" si="44"/>
        <v>-11914795.410000011</v>
      </c>
      <c r="AER35" s="109">
        <f t="shared" si="44"/>
        <v>-33244910.329999983</v>
      </c>
      <c r="AES35" s="109">
        <f t="shared" si="44"/>
        <v>-3529386.4699999988</v>
      </c>
      <c r="AET35" s="109">
        <f t="shared" si="44"/>
        <v>-26815429.629999995</v>
      </c>
      <c r="AEU35" s="109">
        <f t="shared" si="44"/>
        <v>173602174.32999992</v>
      </c>
      <c r="AEV35" s="109">
        <f t="shared" si="44"/>
        <v>-17774904.639999956</v>
      </c>
      <c r="AEW35" s="109">
        <f t="shared" si="44"/>
        <v>-45228771.869999945</v>
      </c>
      <c r="AEX35" s="109">
        <f t="shared" si="44"/>
        <v>-18816020.740000024</v>
      </c>
      <c r="AEY35" s="109">
        <f t="shared" si="44"/>
        <v>-131178.82999999821</v>
      </c>
      <c r="AEZ35" s="109">
        <f t="shared" si="44"/>
        <v>-35185149.620000005</v>
      </c>
      <c r="AFA35" s="109">
        <f t="shared" si="44"/>
        <v>-10556001.140000015</v>
      </c>
      <c r="AFB35" s="109">
        <f t="shared" si="44"/>
        <v>-7480695.2599999905</v>
      </c>
      <c r="AFC35" s="109">
        <f t="shared" si="44"/>
        <v>-7391351.8000000119</v>
      </c>
      <c r="AFD35" s="109">
        <f t="shared" si="44"/>
        <v>-3943087.1599999964</v>
      </c>
      <c r="AFE35" s="109">
        <f t="shared" ref="AFE35:AHP35" si="45">AFE17-AFE34</f>
        <v>-53925765.049999952</v>
      </c>
      <c r="AFF35" s="109">
        <f t="shared" si="45"/>
        <v>-39043813.450000048</v>
      </c>
      <c r="AFG35" s="109">
        <f t="shared" si="45"/>
        <v>-23290988.109999985</v>
      </c>
      <c r="AFH35" s="109">
        <f t="shared" si="45"/>
        <v>-19804549.979999989</v>
      </c>
      <c r="AFI35" s="109">
        <f t="shared" si="45"/>
        <v>-16825595.779999912</v>
      </c>
      <c r="AFJ35" s="109">
        <f t="shared" si="45"/>
        <v>-22579418.530000001</v>
      </c>
      <c r="AFK35" s="109">
        <f t="shared" si="45"/>
        <v>-14259510.929999992</v>
      </c>
      <c r="AFL35" s="109">
        <f t="shared" si="45"/>
        <v>-9989524.6599999964</v>
      </c>
      <c r="AFM35" s="109">
        <f t="shared" si="45"/>
        <v>-14328897.10999997</v>
      </c>
      <c r="AFN35" s="109">
        <f t="shared" si="45"/>
        <v>-15272826.150000006</v>
      </c>
      <c r="AFO35" s="109">
        <f t="shared" si="45"/>
        <v>-27717185.960000008</v>
      </c>
      <c r="AFP35" s="109">
        <f t="shared" si="45"/>
        <v>-16258553.709999993</v>
      </c>
      <c r="AFQ35" s="109">
        <f t="shared" si="45"/>
        <v>-7793952.5400000215</v>
      </c>
      <c r="AFR35" s="109">
        <f t="shared" si="45"/>
        <v>-89212512.016000509</v>
      </c>
      <c r="AFS35" s="109">
        <f t="shared" si="45"/>
        <v>-33095329.280000001</v>
      </c>
      <c r="AFT35" s="109">
        <f t="shared" si="45"/>
        <v>-7786758.4499999881</v>
      </c>
      <c r="AFU35" s="109">
        <f t="shared" si="45"/>
        <v>-18191876.829999983</v>
      </c>
      <c r="AFV35" s="109">
        <f t="shared" si="45"/>
        <v>-12283178.610000044</v>
      </c>
      <c r="AFW35" s="109">
        <f t="shared" si="45"/>
        <v>-5793331.0399999768</v>
      </c>
      <c r="AFX35" s="109">
        <f t="shared" si="45"/>
        <v>1739968.6299999952</v>
      </c>
      <c r="AFY35" s="109">
        <f t="shared" si="45"/>
        <v>-15124891.680000037</v>
      </c>
      <c r="AFZ35" s="109">
        <f t="shared" si="45"/>
        <v>-13571337.579999983</v>
      </c>
      <c r="AGA35" s="109">
        <f t="shared" si="45"/>
        <v>-5365189.3400000036</v>
      </c>
      <c r="AGB35" s="109">
        <f t="shared" si="45"/>
        <v>-18804180.409999937</v>
      </c>
      <c r="AGC35" s="109">
        <f t="shared" si="45"/>
        <v>-9615254.3800000101</v>
      </c>
      <c r="AGD35" s="109">
        <f t="shared" si="45"/>
        <v>89728095.229999542</v>
      </c>
      <c r="AGE35" s="109">
        <f t="shared" si="45"/>
        <v>-14183945.579999998</v>
      </c>
      <c r="AGF35" s="109">
        <f t="shared" si="45"/>
        <v>-17861005.460000023</v>
      </c>
      <c r="AGG35" s="109">
        <f t="shared" si="45"/>
        <v>-14767628.219999999</v>
      </c>
      <c r="AGH35" s="109">
        <f t="shared" si="45"/>
        <v>-40079509.610000014</v>
      </c>
      <c r="AGI35" s="109">
        <f t="shared" si="45"/>
        <v>-11996671.24999997</v>
      </c>
      <c r="AGJ35" s="109">
        <f t="shared" si="45"/>
        <v>-9899114.0599999875</v>
      </c>
      <c r="AGK35" s="109">
        <f t="shared" si="45"/>
        <v>-6873157.2800000161</v>
      </c>
      <c r="AGL35" s="109">
        <f t="shared" si="45"/>
        <v>-6654146.4500000179</v>
      </c>
      <c r="AGM35" s="109">
        <f t="shared" si="45"/>
        <v>-9740565.1299999952</v>
      </c>
      <c r="AGN35" s="109">
        <f t="shared" si="45"/>
        <v>-8672490.7499999851</v>
      </c>
      <c r="AGO35" s="109">
        <f t="shared" si="45"/>
        <v>-23350656.730000496</v>
      </c>
      <c r="AGP35" s="109">
        <f t="shared" si="45"/>
        <v>-55453601.509999931</v>
      </c>
      <c r="AGQ35" s="109">
        <f t="shared" si="45"/>
        <v>-12885544.98999995</v>
      </c>
      <c r="AGR35" s="109">
        <f t="shared" si="45"/>
        <v>-17176064.539999977</v>
      </c>
      <c r="AGS35" s="109">
        <f t="shared" si="45"/>
        <v>8907394.9300000072</v>
      </c>
      <c r="AGT35" s="109">
        <f t="shared" si="45"/>
        <v>-12916360</v>
      </c>
      <c r="AGU35" s="109">
        <f t="shared" si="45"/>
        <v>-331925.68999996781</v>
      </c>
      <c r="AGV35" s="109">
        <f t="shared" si="45"/>
        <v>-2932582.5500000268</v>
      </c>
      <c r="AGW35" s="109">
        <f t="shared" si="45"/>
        <v>2819475.5399999619</v>
      </c>
      <c r="AGX35" s="109">
        <f t="shared" si="45"/>
        <v>-113878967.76999998</v>
      </c>
      <c r="AGY35" s="109">
        <f t="shared" si="45"/>
        <v>-11166138.800000027</v>
      </c>
      <c r="AGZ35" s="109">
        <f t="shared" si="45"/>
        <v>39410735.529999942</v>
      </c>
      <c r="AHA35" s="109">
        <f t="shared" si="45"/>
        <v>-28408033.970000029</v>
      </c>
      <c r="AHB35" s="109">
        <f t="shared" si="45"/>
        <v>-45129318.090000033</v>
      </c>
      <c r="AHC35" s="109">
        <f t="shared" si="45"/>
        <v>-18301958.819999993</v>
      </c>
      <c r="AHD35" s="109">
        <f t="shared" si="45"/>
        <v>-20285963.300000042</v>
      </c>
      <c r="AHE35" s="109">
        <f t="shared" si="45"/>
        <v>-12541282.199999988</v>
      </c>
      <c r="AHF35" s="109">
        <f t="shared" si="45"/>
        <v>-36325886.390000001</v>
      </c>
      <c r="AHG35" s="109">
        <f t="shared" si="45"/>
        <v>-38877037.25</v>
      </c>
      <c r="AHH35" s="109">
        <f t="shared" si="45"/>
        <v>-23814153.730000034</v>
      </c>
      <c r="AHI35" s="109">
        <f t="shared" si="45"/>
        <v>-4897269.2800000012</v>
      </c>
      <c r="AHJ35" s="109">
        <f t="shared" si="45"/>
        <v>-1791957.7199999839</v>
      </c>
      <c r="AHK35" s="109">
        <f t="shared" si="45"/>
        <v>-23746104.849999994</v>
      </c>
      <c r="AHL35" s="109">
        <f t="shared" si="45"/>
        <v>-17139241.600000009</v>
      </c>
      <c r="AHM35" s="109">
        <f t="shared" si="45"/>
        <v>-16944331.370000005</v>
      </c>
      <c r="AHN35" s="109">
        <f t="shared" si="45"/>
        <v>-6664281.4500002861</v>
      </c>
      <c r="AHO35" s="109">
        <f t="shared" si="45"/>
        <v>-15493982.620000035</v>
      </c>
      <c r="AHP35" s="109">
        <f t="shared" si="45"/>
        <v>-9445223</v>
      </c>
      <c r="AHQ35" s="109">
        <f t="shared" ref="AHQ35:AHW35" si="46">AHQ17-AHQ34</f>
        <v>-17388831.090000004</v>
      </c>
      <c r="AHR35" s="109">
        <f t="shared" si="46"/>
        <v>61532395.479999959</v>
      </c>
      <c r="AHS35" s="109">
        <f t="shared" si="46"/>
        <v>-10761948.239999995</v>
      </c>
      <c r="AHT35" s="109">
        <f t="shared" si="46"/>
        <v>-10310395.239999995</v>
      </c>
      <c r="AHU35" s="109">
        <f t="shared" si="46"/>
        <v>0</v>
      </c>
      <c r="AHV35" s="109">
        <f t="shared" si="46"/>
        <v>0</v>
      </c>
      <c r="AHW35" s="109">
        <f t="shared" si="46"/>
        <v>-4614146270.18573</v>
      </c>
    </row>
    <row r="36" spans="1:913" x14ac:dyDescent="0.6">
      <c r="A36" s="279">
        <v>38</v>
      </c>
      <c r="B36" s="282" t="s">
        <v>9920</v>
      </c>
      <c r="C36" s="283" t="s">
        <v>9921</v>
      </c>
      <c r="D36" s="109">
        <v>921355682.7700001</v>
      </c>
      <c r="E36" s="109">
        <v>40163496.900000006</v>
      </c>
      <c r="F36" s="109">
        <v>25324348.859999999</v>
      </c>
      <c r="G36" s="109">
        <v>21714098.940000001</v>
      </c>
      <c r="H36" s="109">
        <v>110820499.75</v>
      </c>
      <c r="I36" s="109">
        <v>30679788.309999995</v>
      </c>
      <c r="J36" s="109">
        <v>517759104.71999985</v>
      </c>
      <c r="K36" s="109">
        <v>76660882.609999985</v>
      </c>
      <c r="L36" s="109">
        <v>40383284.859999992</v>
      </c>
      <c r="M36" s="109">
        <v>44516315.840000004</v>
      </c>
      <c r="N36" s="109">
        <v>15179447.620000003</v>
      </c>
      <c r="O36" s="109">
        <v>28851333.080000002</v>
      </c>
      <c r="P36" s="109">
        <v>161347150.15999985</v>
      </c>
      <c r="Q36" s="109">
        <v>32385731.009999983</v>
      </c>
      <c r="R36" s="109">
        <v>5222550.2200000016</v>
      </c>
      <c r="S36" s="109">
        <v>6734933.6699999999</v>
      </c>
      <c r="T36" s="109">
        <v>91472413.100000009</v>
      </c>
      <c r="U36" s="109">
        <v>3224003.3799999966</v>
      </c>
      <c r="V36" s="109">
        <v>5769778.1599999983</v>
      </c>
      <c r="W36" s="109">
        <v>1306621155.5499992</v>
      </c>
      <c r="X36" s="109">
        <v>136871393.32999989</v>
      </c>
      <c r="Y36" s="109">
        <v>43081755.539999969</v>
      </c>
      <c r="Z36" s="109">
        <v>142213499.85999995</v>
      </c>
      <c r="AA36" s="109">
        <v>32084003.279999997</v>
      </c>
      <c r="AB36" s="109">
        <v>85294094.780000001</v>
      </c>
      <c r="AC36" s="109">
        <v>4904377.5200000089</v>
      </c>
      <c r="AD36" s="109">
        <v>119701205.24000011</v>
      </c>
      <c r="AE36" s="109">
        <v>47335834.339999981</v>
      </c>
      <c r="AF36" s="109">
        <v>22993457.169999991</v>
      </c>
      <c r="AG36" s="109">
        <v>21609221.469999935</v>
      </c>
      <c r="AH36" s="109">
        <v>28403732.310000017</v>
      </c>
      <c r="AI36" s="109">
        <v>218225368.8199999</v>
      </c>
      <c r="AJ36" s="109">
        <v>2576051.2600000044</v>
      </c>
      <c r="AK36" s="109">
        <v>32600105.090000004</v>
      </c>
      <c r="AL36" s="109">
        <v>12787663.119999999</v>
      </c>
      <c r="AM36" s="109">
        <v>57393699.400000006</v>
      </c>
      <c r="AN36" s="109">
        <v>19904513.799999982</v>
      </c>
      <c r="AO36" s="109">
        <v>71063565.959999934</v>
      </c>
      <c r="AP36" s="109">
        <v>21935686.490000021</v>
      </c>
      <c r="AQ36" s="109">
        <v>4213309.3699999992</v>
      </c>
      <c r="AR36" s="109">
        <v>2749864.4399999892</v>
      </c>
      <c r="AS36" s="109">
        <v>13454020.62999999</v>
      </c>
      <c r="AT36" s="109">
        <v>6862615.0599999987</v>
      </c>
      <c r="AU36" s="109">
        <v>272068591.51999968</v>
      </c>
      <c r="AV36" s="109">
        <v>15452881.409999995</v>
      </c>
      <c r="AW36" s="109">
        <v>17050876.470000003</v>
      </c>
      <c r="AX36" s="109">
        <v>27763192.770000007</v>
      </c>
      <c r="AY36" s="109">
        <v>51122214.490000002</v>
      </c>
      <c r="AZ36" s="109">
        <v>43811183.18</v>
      </c>
      <c r="BA36" s="109">
        <v>23982975.88000001</v>
      </c>
      <c r="BB36" s="109">
        <v>26766474.52999999</v>
      </c>
      <c r="BC36" s="109">
        <v>10476812.079999996</v>
      </c>
      <c r="BD36" s="109">
        <v>17855377.640000008</v>
      </c>
      <c r="BE36" s="109">
        <v>17881628.799999997</v>
      </c>
      <c r="BF36" s="109">
        <v>10761914.259999998</v>
      </c>
      <c r="BG36" s="109">
        <v>60330050.590000011</v>
      </c>
      <c r="BH36" s="109">
        <v>5935464.5700000012</v>
      </c>
      <c r="BI36" s="109">
        <v>16884655.300000008</v>
      </c>
      <c r="BJ36" s="109">
        <v>460898563.72299969</v>
      </c>
      <c r="BK36" s="109">
        <v>205929917.56999996</v>
      </c>
      <c r="BL36" s="109">
        <v>21769820.139999986</v>
      </c>
      <c r="BM36" s="109">
        <v>17700269.32</v>
      </c>
      <c r="BN36" s="109">
        <v>13041827.36000002</v>
      </c>
      <c r="BO36" s="109">
        <v>38860995.539999992</v>
      </c>
      <c r="BP36" s="109">
        <v>21419349.420000013</v>
      </c>
      <c r="BQ36" s="109">
        <v>37173236.679999992</v>
      </c>
      <c r="BR36" s="109">
        <v>19895540.110000003</v>
      </c>
      <c r="BS36" s="109">
        <v>427477969.75000012</v>
      </c>
      <c r="BT36" s="109">
        <v>26161985.350000009</v>
      </c>
      <c r="BU36" s="109">
        <v>19008072.270000003</v>
      </c>
      <c r="BV36" s="109">
        <v>64528130.419999979</v>
      </c>
      <c r="BW36" s="109">
        <v>28757778.199999992</v>
      </c>
      <c r="BX36" s="109">
        <v>13028438.65</v>
      </c>
      <c r="BY36" s="109">
        <v>11589436.810000006</v>
      </c>
      <c r="BZ36" s="109">
        <v>15654195.439999988</v>
      </c>
      <c r="CA36" s="109">
        <v>190764500.52000004</v>
      </c>
      <c r="CB36" s="109">
        <v>8665650.0700000096</v>
      </c>
      <c r="CC36" s="109">
        <v>13476316.280000012</v>
      </c>
      <c r="CD36" s="109">
        <v>60434617.959999971</v>
      </c>
      <c r="CE36" s="109">
        <v>15638439.420000011</v>
      </c>
      <c r="CF36" s="109">
        <v>19157645.999999993</v>
      </c>
      <c r="CG36" s="109">
        <v>3374922.4799999986</v>
      </c>
      <c r="CH36" s="109">
        <v>1890004986.7899995</v>
      </c>
      <c r="CI36" s="109">
        <v>21380629.91</v>
      </c>
      <c r="CJ36" s="109">
        <v>59284652.949999958</v>
      </c>
      <c r="CK36" s="109">
        <v>6472527.1600000029</v>
      </c>
      <c r="CL36" s="109">
        <v>13451528.610000003</v>
      </c>
      <c r="CM36" s="109">
        <v>1814921.7300000081</v>
      </c>
      <c r="CN36" s="109">
        <v>7717979.8799999971</v>
      </c>
      <c r="CO36" s="109">
        <v>16912175.920000006</v>
      </c>
      <c r="CP36" s="109">
        <v>11505516.729999999</v>
      </c>
      <c r="CQ36" s="109">
        <v>9148521.0399999935</v>
      </c>
      <c r="CR36" s="109">
        <v>2421710.089999998</v>
      </c>
      <c r="CS36" s="109">
        <v>34219725.649999984</v>
      </c>
      <c r="CT36" s="109">
        <v>14655740.23000001</v>
      </c>
      <c r="CU36" s="109">
        <v>594746846.01000023</v>
      </c>
      <c r="CV36" s="109">
        <v>51679821.639999978</v>
      </c>
      <c r="CW36" s="109">
        <v>30351384.569999985</v>
      </c>
      <c r="CX36" s="109">
        <v>26288084.019999981</v>
      </c>
      <c r="CY36" s="109">
        <v>23403889.210000001</v>
      </c>
      <c r="CZ36" s="109">
        <v>51929388.000000037</v>
      </c>
      <c r="DA36" s="109">
        <v>6092321.0600000005</v>
      </c>
      <c r="DB36" s="109">
        <v>11868460.369999999</v>
      </c>
      <c r="DC36" s="109">
        <v>234327779.60999995</v>
      </c>
      <c r="DD36" s="109">
        <v>615509314.09999979</v>
      </c>
      <c r="DE36" s="109">
        <v>28130661.920000006</v>
      </c>
      <c r="DF36" s="109">
        <v>34515154.349999979</v>
      </c>
      <c r="DG36" s="109">
        <v>35103742.700000003</v>
      </c>
      <c r="DH36" s="109">
        <v>87025271.339999974</v>
      </c>
      <c r="DI36" s="109">
        <v>118346211.83999996</v>
      </c>
      <c r="DJ36" s="109">
        <v>-2975009.0000000047</v>
      </c>
      <c r="DK36" s="109">
        <v>73284079.920000017</v>
      </c>
      <c r="DL36" s="109">
        <v>1188827922.4199998</v>
      </c>
      <c r="DM36" s="109">
        <v>39329602.900000006</v>
      </c>
      <c r="DN36" s="109">
        <v>86846408.679999962</v>
      </c>
      <c r="DO36" s="109">
        <v>93919077.590000018</v>
      </c>
      <c r="DP36" s="109">
        <v>86242387.460000023</v>
      </c>
      <c r="DQ36" s="109">
        <v>95916947.339999974</v>
      </c>
      <c r="DR36" s="109">
        <v>201247950.64000002</v>
      </c>
      <c r="DS36" s="109">
        <v>68832685.300000042</v>
      </c>
      <c r="DT36" s="109">
        <v>162256012.96999994</v>
      </c>
      <c r="DU36" s="109">
        <v>200133750.05000019</v>
      </c>
      <c r="DV36" s="109">
        <v>14251596.790000003</v>
      </c>
      <c r="DW36" s="109">
        <v>226667503.32999995</v>
      </c>
      <c r="DX36" s="109">
        <v>125047527.95</v>
      </c>
      <c r="DY36" s="109">
        <v>36108557.970000006</v>
      </c>
      <c r="DZ36" s="109">
        <v>50440176.949999936</v>
      </c>
      <c r="EA36" s="109">
        <v>73103395.959999979</v>
      </c>
      <c r="EB36" s="109">
        <v>36930576.539999999</v>
      </c>
      <c r="EC36" s="109">
        <v>37407543.870000005</v>
      </c>
      <c r="ED36" s="109">
        <v>39783692.649999984</v>
      </c>
      <c r="EE36" s="109">
        <v>90059405.280000001</v>
      </c>
      <c r="EF36" s="109">
        <v>429480254.86000001</v>
      </c>
      <c r="EG36" s="109">
        <v>359597976.7899999</v>
      </c>
      <c r="EH36" s="109">
        <v>54361387.87000002</v>
      </c>
      <c r="EI36" s="109">
        <v>17259551.939999994</v>
      </c>
      <c r="EJ36" s="109">
        <v>64028412.569999978</v>
      </c>
      <c r="EK36" s="109">
        <v>56747717.710000001</v>
      </c>
      <c r="EL36" s="109">
        <v>51343718.769999966</v>
      </c>
      <c r="EM36" s="109">
        <v>19089149.279999997</v>
      </c>
      <c r="EN36" s="109">
        <v>45022498.970000006</v>
      </c>
      <c r="EO36" s="109">
        <v>493047091.03000027</v>
      </c>
      <c r="EP36" s="109">
        <v>14412871.859999996</v>
      </c>
      <c r="EQ36" s="109">
        <v>17235454.900000013</v>
      </c>
      <c r="ER36" s="109">
        <v>10911052.109999994</v>
      </c>
      <c r="ES36" s="109">
        <v>7119823.79</v>
      </c>
      <c r="ET36" s="109">
        <v>31014671.840000011</v>
      </c>
      <c r="EU36" s="109">
        <v>51649005.929999985</v>
      </c>
      <c r="EV36" s="109">
        <v>57556958.430000015</v>
      </c>
      <c r="EW36" s="109">
        <v>17186165.090000007</v>
      </c>
      <c r="EX36" s="109">
        <v>339824880.84000021</v>
      </c>
      <c r="EY36" s="109">
        <v>39025134.359999999</v>
      </c>
      <c r="EZ36" s="109">
        <v>28146584.280000012</v>
      </c>
      <c r="FA36" s="109">
        <v>39158970.480000049</v>
      </c>
      <c r="FB36" s="109">
        <v>101700523.96999995</v>
      </c>
      <c r="FC36" s="109">
        <v>41974509.460000008</v>
      </c>
      <c r="FD36" s="109">
        <v>71185187.76000002</v>
      </c>
      <c r="FE36" s="109">
        <v>16354200.079999993</v>
      </c>
      <c r="FF36" s="109">
        <v>30365184.460000005</v>
      </c>
      <c r="FG36" s="109">
        <v>46539004.079999991</v>
      </c>
      <c r="FH36" s="109">
        <v>52520966.669999987</v>
      </c>
      <c r="FI36" s="109">
        <v>35537673.959999986</v>
      </c>
      <c r="FJ36" s="109">
        <v>248762837.76999974</v>
      </c>
      <c r="FK36" s="109">
        <v>22848283.13000001</v>
      </c>
      <c r="FL36" s="109">
        <v>35006955.039999984</v>
      </c>
      <c r="FM36" s="109">
        <v>57190031.930000007</v>
      </c>
      <c r="FN36" s="109">
        <v>51752595.580000028</v>
      </c>
      <c r="FO36" s="109">
        <v>68051452.160000041</v>
      </c>
      <c r="FP36" s="109">
        <v>3686991.6399999997</v>
      </c>
      <c r="FQ36" s="109">
        <v>18311671.52</v>
      </c>
      <c r="FR36" s="109">
        <v>1300216876.099999</v>
      </c>
      <c r="FS36" s="109">
        <v>51470865.690000013</v>
      </c>
      <c r="FT36" s="109">
        <v>80423832.219999999</v>
      </c>
      <c r="FU36" s="109">
        <v>45260067.330000006</v>
      </c>
      <c r="FV36" s="109">
        <v>139195400.83000004</v>
      </c>
      <c r="FW36" s="109">
        <v>39101982.559999995</v>
      </c>
      <c r="FX36" s="109">
        <v>83676334.350000039</v>
      </c>
      <c r="FY36" s="109">
        <v>41924460.11999999</v>
      </c>
      <c r="FZ36" s="109">
        <v>92409342.180000007</v>
      </c>
      <c r="GA36" s="109">
        <v>97851355.539999992</v>
      </c>
      <c r="GB36" s="109">
        <v>76326969.490000024</v>
      </c>
      <c r="GC36" s="109">
        <v>16221203.830000002</v>
      </c>
      <c r="GD36" s="109">
        <v>53044836.799999982</v>
      </c>
      <c r="GE36" s="109">
        <v>61330659.519999973</v>
      </c>
      <c r="GF36" s="109">
        <v>260007792.88000008</v>
      </c>
      <c r="GG36" s="109">
        <v>41350845.720000014</v>
      </c>
      <c r="GH36" s="109">
        <v>43483105.830000013</v>
      </c>
      <c r="GI36" s="109">
        <v>59810613.300000019</v>
      </c>
      <c r="GJ36" s="109">
        <v>66087593.219999947</v>
      </c>
      <c r="GK36" s="109">
        <v>62568737.620000027</v>
      </c>
      <c r="GL36" s="109">
        <v>47375987.75</v>
      </c>
      <c r="GM36" s="109">
        <v>95494328.109999999</v>
      </c>
      <c r="GN36" s="109">
        <v>47981366.979999982</v>
      </c>
      <c r="GO36" s="109">
        <v>23068562.730000004</v>
      </c>
      <c r="GP36" s="109">
        <v>25868758.430000003</v>
      </c>
      <c r="GQ36" s="109">
        <v>22340284.960000005</v>
      </c>
      <c r="GR36" s="109">
        <v>497849477.85999995</v>
      </c>
      <c r="GS36" s="109">
        <v>122840805.67</v>
      </c>
      <c r="GT36" s="109">
        <v>19315072.689999998</v>
      </c>
      <c r="GU36" s="109">
        <v>102864287.26000002</v>
      </c>
      <c r="GV36" s="109">
        <v>6144326.2699999977</v>
      </c>
      <c r="GW36" s="109">
        <v>115415806.70999996</v>
      </c>
      <c r="GX36" s="109">
        <v>31598240.220000006</v>
      </c>
      <c r="GY36" s="109">
        <v>19848815.260000002</v>
      </c>
      <c r="GZ36" s="109">
        <v>265986932.74999991</v>
      </c>
      <c r="HA36" s="109">
        <v>13641278.999999996</v>
      </c>
      <c r="HB36" s="109">
        <v>100181693.72999997</v>
      </c>
      <c r="HC36" s="109">
        <v>55896644.609999999</v>
      </c>
      <c r="HD36" s="109">
        <v>819194099.22999978</v>
      </c>
      <c r="HE36" s="109">
        <v>234568170.98000002</v>
      </c>
      <c r="HF36" s="109">
        <v>102670206.67000009</v>
      </c>
      <c r="HG36" s="109">
        <v>316112669.57000017</v>
      </c>
      <c r="HH36" s="109">
        <v>129491086.08999997</v>
      </c>
      <c r="HI36" s="109">
        <v>264511591.21000016</v>
      </c>
      <c r="HJ36" s="109">
        <v>99285040.73999995</v>
      </c>
      <c r="HK36" s="109">
        <v>74742496.460000008</v>
      </c>
      <c r="HL36" s="109">
        <v>926175017.0400002</v>
      </c>
      <c r="HM36" s="109">
        <v>9243256.5999999978</v>
      </c>
      <c r="HN36" s="109">
        <v>108872539.71000001</v>
      </c>
      <c r="HO36" s="109">
        <v>180351010.85999998</v>
      </c>
      <c r="HP36" s="109">
        <v>62010163.219999976</v>
      </c>
      <c r="HQ36" s="109">
        <v>205632130.75000003</v>
      </c>
      <c r="HR36" s="109">
        <v>50033143.859999985</v>
      </c>
      <c r="HS36" s="109">
        <v>39143777.5</v>
      </c>
      <c r="HT36" s="109">
        <v>380863338.5599997</v>
      </c>
      <c r="HU36" s="109">
        <v>150259650.83999982</v>
      </c>
      <c r="HV36" s="109">
        <v>66738819.959999986</v>
      </c>
      <c r="HW36" s="109">
        <v>148187597.54000002</v>
      </c>
      <c r="HX36" s="109">
        <v>40689140.25</v>
      </c>
      <c r="HY36" s="109">
        <v>10851110.260000009</v>
      </c>
      <c r="HZ36" s="109">
        <v>240421990.60999987</v>
      </c>
      <c r="IA36" s="109">
        <v>42957093.420000017</v>
      </c>
      <c r="IB36" s="109">
        <v>76399537.150000006</v>
      </c>
      <c r="IC36" s="109">
        <v>62541978.439999968</v>
      </c>
      <c r="ID36" s="109">
        <v>61395443.179999985</v>
      </c>
      <c r="IE36" s="109">
        <v>133052885.15999995</v>
      </c>
      <c r="IF36" s="109">
        <v>17178691.649999999</v>
      </c>
      <c r="IG36" s="109">
        <v>205025094.6500001</v>
      </c>
      <c r="IH36" s="109">
        <v>3137165.6800000016</v>
      </c>
      <c r="II36" s="109">
        <v>4347976.1799999988</v>
      </c>
      <c r="IJ36" s="109">
        <v>742328187.30000019</v>
      </c>
      <c r="IK36" s="109">
        <v>14992194.460000014</v>
      </c>
      <c r="IL36" s="109">
        <v>98079177.669999987</v>
      </c>
      <c r="IM36" s="109">
        <v>127088779.03000008</v>
      </c>
      <c r="IN36" s="109">
        <v>78348671.160000011</v>
      </c>
      <c r="IO36" s="109">
        <v>115477895.34999999</v>
      </c>
      <c r="IP36" s="109">
        <v>27550442.770000007</v>
      </c>
      <c r="IQ36" s="109">
        <v>30472026.739999976</v>
      </c>
      <c r="IR36" s="109">
        <v>28080468.039999999</v>
      </c>
      <c r="IS36" s="109">
        <v>37070340.167000011</v>
      </c>
      <c r="IT36" s="109">
        <v>107336781.67</v>
      </c>
      <c r="IU36" s="109">
        <v>1023449691.3600008</v>
      </c>
      <c r="IV36" s="109">
        <v>187183779.05999997</v>
      </c>
      <c r="IW36" s="109">
        <v>279936471.18000001</v>
      </c>
      <c r="IX36" s="109">
        <v>104857281.07000001</v>
      </c>
      <c r="IY36" s="109">
        <v>95822357.549999982</v>
      </c>
      <c r="IZ36" s="109">
        <v>29480059.330000002</v>
      </c>
      <c r="JA36" s="109">
        <v>14455629.76999999</v>
      </c>
      <c r="JB36" s="109">
        <v>26311163.089999981</v>
      </c>
      <c r="JC36" s="109">
        <v>22528390.610000003</v>
      </c>
      <c r="JD36" s="109">
        <v>45609690.739999995</v>
      </c>
      <c r="JE36" s="109">
        <v>100263482.69999999</v>
      </c>
      <c r="JF36" s="109">
        <v>17705305.089999989</v>
      </c>
      <c r="JG36" s="109">
        <v>241199659.68000013</v>
      </c>
      <c r="JH36" s="109">
        <v>55770831.669999987</v>
      </c>
      <c r="JI36" s="109">
        <v>17245865.399999999</v>
      </c>
      <c r="JJ36" s="109">
        <v>5813942.7999999952</v>
      </c>
      <c r="JK36" s="109">
        <v>23211107.780000012</v>
      </c>
      <c r="JL36" s="109">
        <v>58896041.659999996</v>
      </c>
      <c r="JM36" s="109">
        <v>306325348.56999969</v>
      </c>
      <c r="JN36" s="109">
        <v>185315309.66999999</v>
      </c>
      <c r="JO36" s="109">
        <v>118512457.03000006</v>
      </c>
      <c r="JP36" s="109">
        <v>176033130.50999999</v>
      </c>
      <c r="JQ36" s="109">
        <v>32258815.399999999</v>
      </c>
      <c r="JR36" s="109">
        <v>180238746.50000003</v>
      </c>
      <c r="JS36" s="109">
        <v>36868724.159999982</v>
      </c>
      <c r="JT36" s="109">
        <v>1038671117.7500002</v>
      </c>
      <c r="JU36" s="109">
        <v>662536005.80000007</v>
      </c>
      <c r="JV36" s="109">
        <v>86257343.365999952</v>
      </c>
      <c r="JW36" s="109">
        <v>21520719.140000004</v>
      </c>
      <c r="JX36" s="109">
        <v>77176691.700000003</v>
      </c>
      <c r="JY36" s="109">
        <v>14468249.569999998</v>
      </c>
      <c r="JZ36" s="109">
        <v>74541922.720000029</v>
      </c>
      <c r="KA36" s="109">
        <v>83560443.409999982</v>
      </c>
      <c r="KB36" s="109">
        <v>37165690.410000004</v>
      </c>
      <c r="KC36" s="109">
        <v>34419596.73999998</v>
      </c>
      <c r="KD36" s="109">
        <v>70949736.019999996</v>
      </c>
      <c r="KE36" s="109">
        <v>65525449.310000017</v>
      </c>
      <c r="KF36" s="109">
        <v>1843927.0099999993</v>
      </c>
      <c r="KG36" s="109">
        <v>14662471.380000001</v>
      </c>
      <c r="KH36" s="109">
        <v>32252697.07</v>
      </c>
      <c r="KI36" s="109">
        <v>19586104.890000004</v>
      </c>
      <c r="KJ36" s="109">
        <v>1183982905.9300005</v>
      </c>
      <c r="KK36" s="109">
        <v>91106093.86999996</v>
      </c>
      <c r="KL36" s="109">
        <v>88664939.670000002</v>
      </c>
      <c r="KM36" s="109">
        <v>96717813.36999999</v>
      </c>
      <c r="KN36" s="109">
        <v>181944869.94999999</v>
      </c>
      <c r="KO36" s="109">
        <v>140276919.45999995</v>
      </c>
      <c r="KP36" s="109">
        <v>22383593.109999985</v>
      </c>
      <c r="KQ36" s="109">
        <v>150843598.04999995</v>
      </c>
      <c r="KR36" s="109">
        <v>108567861.34</v>
      </c>
      <c r="KS36" s="109">
        <v>181593352.96999985</v>
      </c>
      <c r="KT36" s="109">
        <v>68035116.460000008</v>
      </c>
      <c r="KU36" s="109">
        <v>62704629.890000023</v>
      </c>
      <c r="KV36" s="109">
        <v>230467157.33999991</v>
      </c>
      <c r="KW36" s="109">
        <v>33740553.270000003</v>
      </c>
      <c r="KX36" s="109">
        <v>160706990.16999996</v>
      </c>
      <c r="KY36" s="109">
        <v>706420941.60000002</v>
      </c>
      <c r="KZ36" s="109">
        <v>214783506.49000004</v>
      </c>
      <c r="LA36" s="109">
        <v>872300236.45000064</v>
      </c>
      <c r="LB36" s="109">
        <v>148729079.00999993</v>
      </c>
      <c r="LC36" s="109">
        <v>82175968.519999996</v>
      </c>
      <c r="LD36" s="109">
        <v>154090254.61999989</v>
      </c>
      <c r="LE36" s="109">
        <v>152390669.09</v>
      </c>
      <c r="LF36" s="109">
        <v>158345430.45000005</v>
      </c>
      <c r="LG36" s="109">
        <v>111931859.12000003</v>
      </c>
      <c r="LH36" s="109">
        <v>131343213.62999995</v>
      </c>
      <c r="LI36" s="109">
        <v>1744747423.2800009</v>
      </c>
      <c r="LJ36" s="109">
        <v>217033870.05999994</v>
      </c>
      <c r="LK36" s="109">
        <v>653326437.31999981</v>
      </c>
      <c r="LL36" s="109">
        <v>474845624.10000008</v>
      </c>
      <c r="LM36" s="109">
        <v>65814938.889999963</v>
      </c>
      <c r="LN36" s="109">
        <v>44114530.110000007</v>
      </c>
      <c r="LO36" s="109">
        <v>18071272.479999993</v>
      </c>
      <c r="LP36" s="109">
        <v>76572866.430000022</v>
      </c>
      <c r="LQ36" s="109">
        <v>7693426.7299999986</v>
      </c>
      <c r="LR36" s="109">
        <v>49784828.400000006</v>
      </c>
      <c r="LS36" s="109">
        <v>25176543.490000006</v>
      </c>
      <c r="LT36" s="109">
        <v>270020473.38</v>
      </c>
      <c r="LU36" s="109">
        <v>99605950.470000014</v>
      </c>
      <c r="LV36" s="109">
        <v>71095707.060000017</v>
      </c>
      <c r="LW36" s="109">
        <v>2384542754.4199982</v>
      </c>
      <c r="LX36" s="109">
        <v>704189995.81999993</v>
      </c>
      <c r="LY36" s="109">
        <v>1193218128.5599999</v>
      </c>
      <c r="LZ36" s="109">
        <v>362501557.49999982</v>
      </c>
      <c r="MA36" s="109">
        <v>68081084.839999989</v>
      </c>
      <c r="MB36" s="109">
        <v>219344497.53999993</v>
      </c>
      <c r="MC36" s="109">
        <v>109476591.55000003</v>
      </c>
      <c r="MD36" s="109">
        <v>139753028.0999999</v>
      </c>
      <c r="ME36" s="109">
        <v>125889074.43000001</v>
      </c>
      <c r="MF36" s="109">
        <v>266361328.34999996</v>
      </c>
      <c r="MG36" s="109">
        <v>140828032.32999992</v>
      </c>
      <c r="MH36" s="109">
        <v>73357724.699999988</v>
      </c>
      <c r="MI36" s="109">
        <v>899962611.27000022</v>
      </c>
      <c r="MJ36" s="109">
        <v>73873319.220000014</v>
      </c>
      <c r="MK36" s="109">
        <v>54126004.251999997</v>
      </c>
      <c r="ML36" s="109">
        <v>38882796.620000027</v>
      </c>
      <c r="MM36" s="109">
        <v>55267158.390000008</v>
      </c>
      <c r="MN36" s="109">
        <v>101138611.27000003</v>
      </c>
      <c r="MO36" s="109">
        <v>20642558.470000003</v>
      </c>
      <c r="MP36" s="109">
        <v>55174784.93999999</v>
      </c>
      <c r="MQ36" s="109">
        <v>75883011.560000017</v>
      </c>
      <c r="MR36" s="109">
        <v>40166294.129999995</v>
      </c>
      <c r="MS36" s="109">
        <v>52590664.87999998</v>
      </c>
      <c r="MT36" s="109">
        <v>52969865.489999987</v>
      </c>
      <c r="MU36" s="109">
        <v>656060917.08000016</v>
      </c>
      <c r="MV36" s="109">
        <v>64651420.660000034</v>
      </c>
      <c r="MW36" s="109">
        <v>238641615.93000007</v>
      </c>
      <c r="MX36" s="109">
        <v>188666407.68000001</v>
      </c>
      <c r="MY36" s="109">
        <v>136143078.70999998</v>
      </c>
      <c r="MZ36" s="109">
        <v>170073702.45999995</v>
      </c>
      <c r="NA36" s="109">
        <v>538000094.28000009</v>
      </c>
      <c r="NB36" s="109">
        <v>164703609.63999999</v>
      </c>
      <c r="NC36" s="109">
        <v>265985666.09999985</v>
      </c>
      <c r="ND36" s="109">
        <v>26274378.640000008</v>
      </c>
      <c r="NE36" s="109">
        <v>39306150.689999998</v>
      </c>
      <c r="NF36" s="109">
        <v>2481859873.8200026</v>
      </c>
      <c r="NG36" s="109">
        <v>673860548.18000019</v>
      </c>
      <c r="NH36" s="109">
        <v>58905994.970000014</v>
      </c>
      <c r="NI36" s="109">
        <v>1160337212.6399994</v>
      </c>
      <c r="NJ36" s="109">
        <v>76842624.590000018</v>
      </c>
      <c r="NK36" s="109">
        <v>166050758.03999999</v>
      </c>
      <c r="NL36" s="109">
        <v>546859575.3299998</v>
      </c>
      <c r="NM36" s="109">
        <v>439716783.34999985</v>
      </c>
      <c r="NN36" s="109">
        <v>31844691.490000006</v>
      </c>
      <c r="NO36" s="109">
        <v>336867944.83000004</v>
      </c>
      <c r="NP36" s="109">
        <v>185444295.80999997</v>
      </c>
      <c r="NQ36" s="109">
        <v>90323171.769999936</v>
      </c>
      <c r="NR36" s="109">
        <v>400501115.14000022</v>
      </c>
      <c r="NS36" s="109">
        <v>72228303.549999997</v>
      </c>
      <c r="NT36" s="109">
        <v>51270489.940000013</v>
      </c>
      <c r="NU36" s="109">
        <v>95594430.890000015</v>
      </c>
      <c r="NV36" s="109">
        <v>58593942.70000001</v>
      </c>
      <c r="NW36" s="109">
        <v>13202919.889999997</v>
      </c>
      <c r="NX36" s="109">
        <v>25715288.199999992</v>
      </c>
      <c r="NY36" s="109">
        <v>923340369.39000034</v>
      </c>
      <c r="NZ36" s="109">
        <v>671758401.58000016</v>
      </c>
      <c r="OA36" s="109">
        <v>122654273.64</v>
      </c>
      <c r="OB36" s="109">
        <v>13228504.330000006</v>
      </c>
      <c r="OC36" s="109">
        <v>30592329.490000013</v>
      </c>
      <c r="OD36" s="109">
        <v>106721368.77000001</v>
      </c>
      <c r="OE36" s="109">
        <v>14706844.720000008</v>
      </c>
      <c r="OF36" s="109">
        <v>1487592718.1300001</v>
      </c>
      <c r="OG36" s="109">
        <v>98002330.110000059</v>
      </c>
      <c r="OH36" s="109">
        <v>77247334.610000044</v>
      </c>
      <c r="OI36" s="109">
        <v>553006076.99000013</v>
      </c>
      <c r="OJ36" s="109">
        <v>51537954.659999996</v>
      </c>
      <c r="OK36" s="109">
        <v>210932246.33999994</v>
      </c>
      <c r="OL36" s="109">
        <v>345241596.08000022</v>
      </c>
      <c r="OM36" s="109">
        <v>44462101.829999983</v>
      </c>
      <c r="ON36" s="109">
        <v>155017467.10000002</v>
      </c>
      <c r="OO36" s="109">
        <v>1169475793.1399989</v>
      </c>
      <c r="OP36" s="109">
        <v>353293142.85999984</v>
      </c>
      <c r="OQ36" s="109">
        <v>855469250.28999972</v>
      </c>
      <c r="OR36" s="109">
        <v>192588128.18999991</v>
      </c>
      <c r="OS36" s="109">
        <v>22086074.069999997</v>
      </c>
      <c r="OT36" s="109">
        <v>88921548.459999993</v>
      </c>
      <c r="OU36" s="109">
        <v>1010490903.970001</v>
      </c>
      <c r="OV36" s="109">
        <v>73483720.650000006</v>
      </c>
      <c r="OW36" s="109">
        <v>138367697.39999998</v>
      </c>
      <c r="OX36" s="109">
        <v>141729616.10000005</v>
      </c>
      <c r="OY36" s="109">
        <v>132153443.75000003</v>
      </c>
      <c r="OZ36" s="109">
        <v>589619101.70999968</v>
      </c>
      <c r="PA36" s="109">
        <v>61062507.859999992</v>
      </c>
      <c r="PB36" s="109">
        <v>71745525.670000032</v>
      </c>
      <c r="PC36" s="109">
        <v>77637468.889999971</v>
      </c>
      <c r="PD36" s="109">
        <v>566205692.75999987</v>
      </c>
      <c r="PE36" s="109">
        <v>26135190.460000008</v>
      </c>
      <c r="PF36" s="109">
        <v>49170569.210000046</v>
      </c>
      <c r="PG36" s="109">
        <v>13270215.529999992</v>
      </c>
      <c r="PH36" s="109">
        <v>72291118.50999999</v>
      </c>
      <c r="PI36" s="109">
        <v>156904823.84999993</v>
      </c>
      <c r="PJ36" s="109">
        <v>31930697.120000001</v>
      </c>
      <c r="PK36" s="109">
        <v>29574995.789999988</v>
      </c>
      <c r="PL36" s="109">
        <v>42323388.929999985</v>
      </c>
      <c r="PM36" s="109">
        <v>31037362.329999983</v>
      </c>
      <c r="PN36" s="109">
        <v>113472651.17999999</v>
      </c>
      <c r="PO36" s="109">
        <v>97240791.320000052</v>
      </c>
      <c r="PP36" s="109">
        <v>27376744.340000007</v>
      </c>
      <c r="PQ36" s="109">
        <v>144014344.63999996</v>
      </c>
      <c r="PR36" s="109">
        <v>17346121.979999997</v>
      </c>
      <c r="PS36" s="109">
        <v>37794248.739999995</v>
      </c>
      <c r="PT36" s="109">
        <v>22922131.32</v>
      </c>
      <c r="PU36" s="109">
        <v>38564641.010000013</v>
      </c>
      <c r="PV36" s="109">
        <v>494024106.13999975</v>
      </c>
      <c r="PW36" s="109">
        <v>19814500.370000005</v>
      </c>
      <c r="PX36" s="109">
        <v>23291012.769999996</v>
      </c>
      <c r="PY36" s="109">
        <v>107587464.63999996</v>
      </c>
      <c r="PZ36" s="109">
        <v>377645407.27999997</v>
      </c>
      <c r="QA36" s="109">
        <v>45003380.950000033</v>
      </c>
      <c r="QB36" s="109">
        <v>85051777.759999946</v>
      </c>
      <c r="QC36" s="109">
        <v>52832886.369999997</v>
      </c>
      <c r="QD36" s="109">
        <v>185099519.26000002</v>
      </c>
      <c r="QE36" s="109">
        <v>10237107.530000001</v>
      </c>
      <c r="QF36" s="109">
        <v>224343705.47000003</v>
      </c>
      <c r="QG36" s="109">
        <v>35310887.130000018</v>
      </c>
      <c r="QH36" s="109">
        <v>44237005.020000011</v>
      </c>
      <c r="QI36" s="109">
        <v>113929288.16000001</v>
      </c>
      <c r="QJ36" s="109">
        <v>34320589.629999988</v>
      </c>
      <c r="QK36" s="109">
        <v>71593752.710000023</v>
      </c>
      <c r="QL36" s="109">
        <v>18529981.330000002</v>
      </c>
      <c r="QM36" s="109">
        <v>12471997.759999994</v>
      </c>
      <c r="QN36" s="109">
        <v>-213007.19000000172</v>
      </c>
      <c r="QO36" s="109">
        <v>110693271.80000006</v>
      </c>
      <c r="QP36" s="109">
        <v>149491496.82999998</v>
      </c>
      <c r="QQ36" s="109">
        <v>13896539.319999991</v>
      </c>
      <c r="QR36" s="109">
        <v>15729908.399999991</v>
      </c>
      <c r="QS36" s="109">
        <v>5329837.7699999996</v>
      </c>
      <c r="QT36" s="109">
        <v>21330240.890000001</v>
      </c>
      <c r="QU36" s="109">
        <v>17713089.270000003</v>
      </c>
      <c r="QV36" s="109">
        <v>790839373.56000006</v>
      </c>
      <c r="QW36" s="109">
        <v>19779121.91</v>
      </c>
      <c r="QX36" s="109">
        <v>204759442.84999996</v>
      </c>
      <c r="QY36" s="109">
        <v>64787718.769999981</v>
      </c>
      <c r="QZ36" s="109">
        <v>63485083.859999962</v>
      </c>
      <c r="RA36" s="109">
        <v>228231889.50999993</v>
      </c>
      <c r="RB36" s="109">
        <v>29002727.080000006</v>
      </c>
      <c r="RC36" s="109">
        <v>147955002.24000001</v>
      </c>
      <c r="RD36" s="109">
        <v>210825965.15999997</v>
      </c>
      <c r="RE36" s="109">
        <v>32966721.889999993</v>
      </c>
      <c r="RF36" s="109">
        <v>29848911.159999993</v>
      </c>
      <c r="RG36" s="109">
        <v>82038895.289999977</v>
      </c>
      <c r="RH36" s="109">
        <v>30838760.200000018</v>
      </c>
      <c r="RI36" s="109">
        <v>1590389251.5299997</v>
      </c>
      <c r="RJ36" s="109">
        <v>121535278.50999993</v>
      </c>
      <c r="RK36" s="109">
        <v>68909500.739999995</v>
      </c>
      <c r="RL36" s="109">
        <v>96870658.419999987</v>
      </c>
      <c r="RM36" s="109">
        <v>48966067.680000015</v>
      </c>
      <c r="RN36" s="109">
        <v>100606987.96999995</v>
      </c>
      <c r="RO36" s="109">
        <v>102426358.88000003</v>
      </c>
      <c r="RP36" s="109">
        <v>84713755.929999977</v>
      </c>
      <c r="RQ36" s="109">
        <v>87250427.350000009</v>
      </c>
      <c r="RR36" s="109">
        <v>72842912.589999974</v>
      </c>
      <c r="RS36" s="109">
        <v>236518604.52999991</v>
      </c>
      <c r="RT36" s="109">
        <v>28307102.170000006</v>
      </c>
      <c r="RU36" s="109">
        <v>53771086.820000015</v>
      </c>
      <c r="RV36" s="109">
        <v>81217887.179999992</v>
      </c>
      <c r="RW36" s="109">
        <v>17525417.069999997</v>
      </c>
      <c r="RX36" s="109">
        <v>43628414.530000001</v>
      </c>
      <c r="RY36" s="109">
        <v>62289427.280000009</v>
      </c>
      <c r="RZ36" s="109">
        <v>51578383.190000013</v>
      </c>
      <c r="SA36" s="109">
        <v>15644249.259999998</v>
      </c>
      <c r="SB36" s="109">
        <v>46155292.340000004</v>
      </c>
      <c r="SC36" s="109">
        <v>222399917.68000004</v>
      </c>
      <c r="SD36" s="109">
        <v>64974388.979999989</v>
      </c>
      <c r="SE36" s="109">
        <v>63546571.969999991</v>
      </c>
      <c r="SF36" s="109">
        <v>43071050.250000007</v>
      </c>
      <c r="SG36" s="109">
        <v>24203624.799999993</v>
      </c>
      <c r="SH36" s="109">
        <v>19072902.390000008</v>
      </c>
      <c r="SI36" s="109">
        <v>62532728.400000021</v>
      </c>
      <c r="SJ36" s="109">
        <v>76303358.730000019</v>
      </c>
      <c r="SK36" s="109">
        <v>52242721.660000004</v>
      </c>
      <c r="SL36" s="109">
        <v>63471014.799999982</v>
      </c>
      <c r="SM36" s="109">
        <v>2813754.2000000156</v>
      </c>
      <c r="SN36" s="109">
        <v>5978206.6700000009</v>
      </c>
      <c r="SO36" s="109">
        <v>202763502.82999995</v>
      </c>
      <c r="SP36" s="109">
        <v>46138400.910000004</v>
      </c>
      <c r="SQ36" s="109">
        <v>29634092.139999993</v>
      </c>
      <c r="SR36" s="109">
        <v>92848732.090000033</v>
      </c>
      <c r="SS36" s="109">
        <v>46821184.630000003</v>
      </c>
      <c r="ST36" s="109">
        <v>40209720.180000037</v>
      </c>
      <c r="SU36" s="109">
        <v>42689825.840000018</v>
      </c>
      <c r="SV36" s="109">
        <v>9250794.5700000022</v>
      </c>
      <c r="SW36" s="109">
        <v>209217590.54000008</v>
      </c>
      <c r="SX36" s="109">
        <v>57063279.660000034</v>
      </c>
      <c r="SY36" s="109">
        <v>20623180.710000005</v>
      </c>
      <c r="SZ36" s="109">
        <v>27560206.570000008</v>
      </c>
      <c r="TA36" s="109">
        <v>6957636.1799999978</v>
      </c>
      <c r="TB36" s="109">
        <v>21267930.759999998</v>
      </c>
      <c r="TC36" s="109">
        <v>29122551.250000007</v>
      </c>
      <c r="TD36" s="109">
        <v>9482522.2899999842</v>
      </c>
      <c r="TE36" s="109">
        <v>18000820.039999995</v>
      </c>
      <c r="TF36" s="109">
        <v>13097543.87000001</v>
      </c>
      <c r="TG36" s="109">
        <v>9940401.0399999991</v>
      </c>
      <c r="TH36" s="109">
        <v>14486677.52999999</v>
      </c>
      <c r="TI36" s="109">
        <v>54565487.759999983</v>
      </c>
      <c r="TJ36" s="109">
        <v>17502629.34</v>
      </c>
      <c r="TK36" s="109">
        <v>459173832.8900001</v>
      </c>
      <c r="TL36" s="109">
        <v>54165610.949999996</v>
      </c>
      <c r="TM36" s="109">
        <v>36948200.630000018</v>
      </c>
      <c r="TN36" s="109">
        <v>51673668.849999987</v>
      </c>
      <c r="TO36" s="109">
        <v>38231172.539999984</v>
      </c>
      <c r="TP36" s="109">
        <v>27022429.479999982</v>
      </c>
      <c r="TQ36" s="109">
        <v>18891385.900000006</v>
      </c>
      <c r="TR36" s="109">
        <v>79965247.889999941</v>
      </c>
      <c r="TS36" s="109">
        <v>51791996.729999997</v>
      </c>
      <c r="TT36" s="109">
        <v>13527380.849999998</v>
      </c>
      <c r="TU36" s="109">
        <v>12973567.870000003</v>
      </c>
      <c r="TV36" s="109">
        <v>43008873.93</v>
      </c>
      <c r="TW36" s="109">
        <v>16383748.579999993</v>
      </c>
      <c r="TX36" s="109">
        <v>37920457.099999994</v>
      </c>
      <c r="TY36" s="109">
        <v>19407835.940000013</v>
      </c>
      <c r="TZ36" s="109">
        <v>54126420.690000013</v>
      </c>
      <c r="UA36" s="109">
        <v>260267026.83000016</v>
      </c>
      <c r="UB36" s="109">
        <v>58897891.920000002</v>
      </c>
      <c r="UC36" s="109">
        <v>718023730.12999952</v>
      </c>
      <c r="UD36" s="109">
        <v>64880579.829999976</v>
      </c>
      <c r="UE36" s="109">
        <v>4739386.0299999947</v>
      </c>
      <c r="UF36" s="109">
        <v>21435934.320000038</v>
      </c>
      <c r="UG36" s="109">
        <v>27381641.250000056</v>
      </c>
      <c r="UH36" s="109">
        <v>29851534.300000001</v>
      </c>
      <c r="UI36" s="109">
        <v>1341285.3699999994</v>
      </c>
      <c r="UJ36" s="109">
        <v>28469056.109999999</v>
      </c>
      <c r="UK36" s="109">
        <v>21374200.109999996</v>
      </c>
      <c r="UL36" s="109">
        <v>441990531.26999998</v>
      </c>
      <c r="UM36" s="109">
        <v>53551001.050000019</v>
      </c>
      <c r="UN36" s="109">
        <v>43347825.49000001</v>
      </c>
      <c r="UO36" s="109">
        <v>43267240.610000029</v>
      </c>
      <c r="UP36" s="109">
        <v>44355101.969999991</v>
      </c>
      <c r="UQ36" s="109">
        <v>29175662.569999993</v>
      </c>
      <c r="UR36" s="109">
        <v>1833603660.2599981</v>
      </c>
      <c r="US36" s="109">
        <v>10821717.759999983</v>
      </c>
      <c r="UT36" s="109">
        <v>5601911.4100000011</v>
      </c>
      <c r="UU36" s="109">
        <v>168612796.76999989</v>
      </c>
      <c r="UV36" s="109">
        <v>24429996.690000009</v>
      </c>
      <c r="UW36" s="109">
        <v>6594901.6900000032</v>
      </c>
      <c r="UX36" s="109">
        <v>26506599.95000001</v>
      </c>
      <c r="UY36" s="109">
        <v>8036219.4200000083</v>
      </c>
      <c r="UZ36" s="109">
        <v>5102297.6199999992</v>
      </c>
      <c r="VA36" s="109">
        <v>38499585.110000014</v>
      </c>
      <c r="VB36" s="109">
        <v>42823322.889999986</v>
      </c>
      <c r="VC36" s="109">
        <v>20776413.709999993</v>
      </c>
      <c r="VD36" s="109">
        <v>67963375.820000023</v>
      </c>
      <c r="VE36" s="109">
        <v>63035627.030000046</v>
      </c>
      <c r="VF36" s="109">
        <v>10135267.410000004</v>
      </c>
      <c r="VG36" s="109">
        <v>10455761.400000004</v>
      </c>
      <c r="VH36" s="109">
        <v>17396948.510000005</v>
      </c>
      <c r="VI36" s="109">
        <v>3616950.0200000009</v>
      </c>
      <c r="VJ36" s="109">
        <v>25157376.330000043</v>
      </c>
      <c r="VK36" s="109">
        <v>8156847.8800000064</v>
      </c>
      <c r="VL36" s="109">
        <v>22806479.449999999</v>
      </c>
      <c r="VM36" s="109">
        <v>28623787.179999996</v>
      </c>
      <c r="VN36" s="109">
        <v>230178772.68999991</v>
      </c>
      <c r="VO36" s="109">
        <v>45377974.620000012</v>
      </c>
      <c r="VP36" s="109">
        <v>66380681.179999948</v>
      </c>
      <c r="VQ36" s="109">
        <v>73733081.690000013</v>
      </c>
      <c r="VR36" s="109">
        <v>73653316.850000024</v>
      </c>
      <c r="VS36" s="109">
        <v>45374236.669999979</v>
      </c>
      <c r="VT36" s="109">
        <v>58611376.030000001</v>
      </c>
      <c r="VU36" s="109">
        <v>24914467.220000017</v>
      </c>
      <c r="VV36" s="109">
        <v>61039817.600000024</v>
      </c>
      <c r="VW36" s="109">
        <v>186661862.9900001</v>
      </c>
      <c r="VX36" s="109">
        <v>56261778.040000007</v>
      </c>
      <c r="VY36" s="109">
        <v>192471719.28999999</v>
      </c>
      <c r="VZ36" s="109">
        <v>37992829.319999993</v>
      </c>
      <c r="WA36" s="109">
        <v>63185766.079999998</v>
      </c>
      <c r="WB36" s="109">
        <v>15095514.15000001</v>
      </c>
      <c r="WC36" s="109">
        <v>3584037011.9499993</v>
      </c>
      <c r="WD36" s="109">
        <v>101357840.53999998</v>
      </c>
      <c r="WE36" s="109">
        <v>99743114.210000023</v>
      </c>
      <c r="WF36" s="109">
        <v>126207298.12</v>
      </c>
      <c r="WG36" s="109">
        <v>60293339.24000001</v>
      </c>
      <c r="WH36" s="109">
        <v>29682559.530000005</v>
      </c>
      <c r="WI36" s="109">
        <v>59007118.51000002</v>
      </c>
      <c r="WJ36" s="109">
        <v>76500328.980000034</v>
      </c>
      <c r="WK36" s="109">
        <v>81508923.450000033</v>
      </c>
      <c r="WL36" s="109">
        <v>68523009.60999997</v>
      </c>
      <c r="WM36" s="109">
        <v>17023831.310000002</v>
      </c>
      <c r="WN36" s="109">
        <v>49570455.81000001</v>
      </c>
      <c r="WO36" s="109">
        <v>89763386.200000003</v>
      </c>
      <c r="WP36" s="109">
        <v>152124770.84399995</v>
      </c>
      <c r="WQ36" s="109">
        <v>202247358.82000011</v>
      </c>
      <c r="WR36" s="109">
        <v>119604187.84999996</v>
      </c>
      <c r="WS36" s="109">
        <v>39590525.240000017</v>
      </c>
      <c r="WT36" s="109">
        <v>133240821.75999999</v>
      </c>
      <c r="WU36" s="109">
        <v>52290865.820000008</v>
      </c>
      <c r="WV36" s="109">
        <v>122518389.11999993</v>
      </c>
      <c r="WW36" s="109">
        <v>184710196.59999979</v>
      </c>
      <c r="WX36" s="109">
        <v>33601499.599999994</v>
      </c>
      <c r="WY36" s="109">
        <v>36303218.339999981</v>
      </c>
      <c r="WZ36" s="109">
        <v>60839538.679999992</v>
      </c>
      <c r="XA36" s="109">
        <v>48928619.276800022</v>
      </c>
      <c r="XB36" s="109">
        <v>19245875.850000009</v>
      </c>
      <c r="XC36" s="109">
        <v>13238083.989999998</v>
      </c>
      <c r="XD36" s="109">
        <v>40287418.590000011</v>
      </c>
      <c r="XE36" s="109">
        <v>361035591.77000004</v>
      </c>
      <c r="XF36" s="109">
        <v>29907004.889999993</v>
      </c>
      <c r="XG36" s="109">
        <v>48580427.522900008</v>
      </c>
      <c r="XH36" s="109">
        <v>17228515.420000006</v>
      </c>
      <c r="XI36" s="109">
        <v>20132800.260000002</v>
      </c>
      <c r="XJ36" s="109">
        <v>2060818045.4499996</v>
      </c>
      <c r="XK36" s="109">
        <v>152040634.81</v>
      </c>
      <c r="XL36" s="109">
        <v>157214617.81999999</v>
      </c>
      <c r="XM36" s="109">
        <v>259142825.16999996</v>
      </c>
      <c r="XN36" s="109">
        <v>58803314.350000009</v>
      </c>
      <c r="XO36" s="109">
        <v>79705076.209999949</v>
      </c>
      <c r="XP36" s="109">
        <v>155470570.29999998</v>
      </c>
      <c r="XQ36" s="109">
        <v>136502092.85999992</v>
      </c>
      <c r="XR36" s="109">
        <v>58893056.62000002</v>
      </c>
      <c r="XS36" s="109">
        <v>167369478.76999998</v>
      </c>
      <c r="XT36" s="109">
        <v>157618287.27999994</v>
      </c>
      <c r="XU36" s="109">
        <v>39199294.000000007</v>
      </c>
      <c r="XV36" s="109">
        <v>38124338.130000018</v>
      </c>
      <c r="XW36" s="109">
        <v>91665214.190000042</v>
      </c>
      <c r="XX36" s="109">
        <v>103700453.82000001</v>
      </c>
      <c r="XY36" s="109">
        <v>36711731.140000008</v>
      </c>
      <c r="XZ36" s="109">
        <v>34367496.649999999</v>
      </c>
      <c r="YA36" s="109">
        <v>63871357.789999984</v>
      </c>
      <c r="YB36" s="109">
        <v>24445692.380000003</v>
      </c>
      <c r="YC36" s="109">
        <v>82379657.829999998</v>
      </c>
      <c r="YD36" s="109">
        <v>38600527.619999982</v>
      </c>
      <c r="YE36" s="109">
        <v>84190833.210000008</v>
      </c>
      <c r="YF36" s="109">
        <v>64439151.399999999</v>
      </c>
      <c r="YG36" s="109">
        <v>1209162764.45</v>
      </c>
      <c r="YH36" s="109">
        <v>142945063.04999995</v>
      </c>
      <c r="YI36" s="109">
        <v>208832694.82899994</v>
      </c>
      <c r="YJ36" s="109">
        <v>123549684.14999999</v>
      </c>
      <c r="YK36" s="109">
        <v>621237078.65399992</v>
      </c>
      <c r="YL36" s="109">
        <v>156825115.10000008</v>
      </c>
      <c r="YM36" s="109">
        <v>206957432.63</v>
      </c>
      <c r="YN36" s="109">
        <v>63057669.68999999</v>
      </c>
      <c r="YO36" s="109">
        <v>90388358.559999958</v>
      </c>
      <c r="YP36" s="109">
        <v>164001489.17000008</v>
      </c>
      <c r="YQ36" s="109">
        <v>128334610.93999995</v>
      </c>
      <c r="YR36" s="109">
        <v>94675884.88000001</v>
      </c>
      <c r="YS36" s="109">
        <v>62567589.459999964</v>
      </c>
      <c r="YT36" s="109">
        <v>73278415.60999997</v>
      </c>
      <c r="YU36" s="109">
        <v>116698904.83</v>
      </c>
      <c r="YV36" s="109">
        <v>155130555.03000003</v>
      </c>
      <c r="YW36" s="109">
        <v>78187341.85999997</v>
      </c>
      <c r="YX36" s="109">
        <v>332974459.61000001</v>
      </c>
      <c r="YY36" s="109">
        <v>57744379.869999982</v>
      </c>
      <c r="YZ36" s="109">
        <v>83409496.550000027</v>
      </c>
      <c r="ZA36" s="109">
        <v>65748114.819999993</v>
      </c>
      <c r="ZB36" s="109">
        <v>65574828.270000018</v>
      </c>
      <c r="ZC36" s="109">
        <v>23575062.270000003</v>
      </c>
      <c r="ZD36" s="109">
        <v>30163873.119999986</v>
      </c>
      <c r="ZE36" s="109">
        <v>578701745.69000018</v>
      </c>
      <c r="ZF36" s="109">
        <v>40227619.939999998</v>
      </c>
      <c r="ZG36" s="109">
        <v>88570489.519999981</v>
      </c>
      <c r="ZH36" s="109">
        <v>38966773.87749999</v>
      </c>
      <c r="ZI36" s="109">
        <v>58226916.110000022</v>
      </c>
      <c r="ZJ36" s="109">
        <v>23630097.453799993</v>
      </c>
      <c r="ZK36" s="109">
        <v>32986503.739999998</v>
      </c>
      <c r="ZL36" s="109">
        <v>17597401.340000004</v>
      </c>
      <c r="ZM36" s="109">
        <v>86313394.205999985</v>
      </c>
      <c r="ZN36" s="109">
        <v>752281272.26000047</v>
      </c>
      <c r="ZO36" s="109">
        <v>41489924.079999998</v>
      </c>
      <c r="ZP36" s="109">
        <v>45550267.920000009</v>
      </c>
      <c r="ZQ36" s="109">
        <v>405147548.12</v>
      </c>
      <c r="ZR36" s="109">
        <v>136903131.41</v>
      </c>
      <c r="ZS36" s="109">
        <v>66512757.030000009</v>
      </c>
      <c r="ZT36" s="109">
        <v>36510997.339999989</v>
      </c>
      <c r="ZU36" s="109">
        <v>163983066.18699998</v>
      </c>
      <c r="ZV36" s="109">
        <v>336451512.62999976</v>
      </c>
      <c r="ZW36" s="109">
        <v>21486189.760000039</v>
      </c>
      <c r="ZX36" s="109">
        <v>39454940.70000001</v>
      </c>
      <c r="ZY36" s="109">
        <v>71808975.839999974</v>
      </c>
      <c r="ZZ36" s="109">
        <v>26142040.439999983</v>
      </c>
      <c r="AAA36" s="109">
        <v>64395469.260000028</v>
      </c>
      <c r="AAB36" s="109">
        <v>19962186.569999997</v>
      </c>
      <c r="AAC36" s="109">
        <v>37406087.680000007</v>
      </c>
      <c r="AAD36" s="109">
        <v>47002525.219999991</v>
      </c>
      <c r="AAE36" s="109">
        <v>59812676.470200002</v>
      </c>
      <c r="AAF36" s="109">
        <v>74698934.920000017</v>
      </c>
      <c r="AAG36" s="109">
        <v>66408098.099999957</v>
      </c>
      <c r="AAH36" s="109">
        <v>21673749.249999993</v>
      </c>
      <c r="AAI36" s="109">
        <v>26238065.470000003</v>
      </c>
      <c r="AAJ36" s="109">
        <v>223896646.63000011</v>
      </c>
      <c r="AAK36" s="109">
        <v>20707658.839999989</v>
      </c>
      <c r="AAL36" s="109">
        <v>35298808.859999999</v>
      </c>
      <c r="AAM36" s="109">
        <v>22542625.539999995</v>
      </c>
      <c r="AAN36" s="109">
        <v>41828707.61999999</v>
      </c>
      <c r="AAO36" s="109">
        <v>18187890.579999998</v>
      </c>
      <c r="AAP36" s="109">
        <v>29919735.489999983</v>
      </c>
      <c r="AAQ36" s="109">
        <v>1370422611.3600001</v>
      </c>
      <c r="AAR36" s="109">
        <v>32617252.869999986</v>
      </c>
      <c r="AAS36" s="109">
        <v>65691785.600000001</v>
      </c>
      <c r="AAT36" s="109">
        <v>250616046.10999998</v>
      </c>
      <c r="AAU36" s="109">
        <v>98359498.400000036</v>
      </c>
      <c r="AAV36" s="109">
        <v>112553178.17999999</v>
      </c>
      <c r="AAW36" s="109">
        <v>65726936.189999983</v>
      </c>
      <c r="AAX36" s="109">
        <v>168549796.70999992</v>
      </c>
      <c r="AAY36" s="109">
        <v>195117061.16000015</v>
      </c>
      <c r="AAZ36" s="109">
        <v>29860082.779999986</v>
      </c>
      <c r="ABA36" s="109">
        <v>71532503.420000032</v>
      </c>
      <c r="ABB36" s="109">
        <v>206216594.81999981</v>
      </c>
      <c r="ABC36" s="109">
        <v>146840028.39999998</v>
      </c>
      <c r="ABD36" s="109">
        <v>16011781.209999997</v>
      </c>
      <c r="ABE36" s="109">
        <v>29417991.449999999</v>
      </c>
      <c r="ABF36" s="109">
        <v>59960563.89000003</v>
      </c>
      <c r="ABG36" s="109">
        <v>47322681.50999999</v>
      </c>
      <c r="ABH36" s="109">
        <v>122874786.00999996</v>
      </c>
      <c r="ABI36" s="109">
        <v>39348722.019999981</v>
      </c>
      <c r="ABJ36" s="109">
        <v>239832745.06999996</v>
      </c>
      <c r="ABK36" s="109">
        <v>186972765.80999985</v>
      </c>
      <c r="ABL36" s="109">
        <v>56977005.719999984</v>
      </c>
      <c r="ABM36" s="109">
        <v>33460527.469999995</v>
      </c>
      <c r="ABN36" s="109">
        <v>16893126.940000001</v>
      </c>
      <c r="ABO36" s="109">
        <v>69353587.309999973</v>
      </c>
      <c r="ABP36" s="109">
        <v>26624924.68</v>
      </c>
      <c r="ABQ36" s="109">
        <v>635182532.88999963</v>
      </c>
      <c r="ABR36" s="109">
        <v>114081278.71000004</v>
      </c>
      <c r="ABS36" s="109">
        <v>88577843.280000016</v>
      </c>
      <c r="ABT36" s="109">
        <v>174479787.54000005</v>
      </c>
      <c r="ABU36" s="109">
        <v>172543939.27000001</v>
      </c>
      <c r="ABV36" s="109">
        <v>144514861.01000002</v>
      </c>
      <c r="ABW36" s="109">
        <v>62017985.119999997</v>
      </c>
      <c r="ABX36" s="109">
        <v>71847650.439999968</v>
      </c>
      <c r="ABY36" s="109">
        <v>45419732.720000014</v>
      </c>
      <c r="ABZ36" s="109">
        <v>433057913.09499985</v>
      </c>
      <c r="ACA36" s="109">
        <v>63971380.440000027</v>
      </c>
      <c r="ACB36" s="109">
        <v>92632756.070000038</v>
      </c>
      <c r="ACC36" s="109">
        <v>38416589.789999992</v>
      </c>
      <c r="ACD36" s="109">
        <v>44356702.980000004</v>
      </c>
      <c r="ACE36" s="109">
        <v>165215333.83000004</v>
      </c>
      <c r="ACF36" s="109">
        <v>74486385.519999996</v>
      </c>
      <c r="ACG36" s="109">
        <v>66214391.409999982</v>
      </c>
      <c r="ACH36" s="109">
        <v>32218546.759999983</v>
      </c>
      <c r="ACI36" s="109">
        <v>215719485.20000002</v>
      </c>
      <c r="ACJ36" s="109">
        <v>64619906.980000004</v>
      </c>
      <c r="ACK36" s="109">
        <v>1599658183.24</v>
      </c>
      <c r="ACL36" s="109">
        <v>51039039.370000012</v>
      </c>
      <c r="ACM36" s="109">
        <v>48604683.850000001</v>
      </c>
      <c r="ACN36" s="109">
        <v>130203921.53000005</v>
      </c>
      <c r="ACO36" s="109">
        <v>43636631.749999985</v>
      </c>
      <c r="ACP36" s="109">
        <v>-3795898.3900000025</v>
      </c>
      <c r="ACQ36" s="109">
        <v>59246142.569999985</v>
      </c>
      <c r="ACR36" s="109">
        <v>430016713.63999987</v>
      </c>
      <c r="ACS36" s="109">
        <v>433185896.54999983</v>
      </c>
      <c r="ACT36" s="109">
        <v>21075615.209999993</v>
      </c>
      <c r="ACU36" s="109">
        <v>118981598.57999997</v>
      </c>
      <c r="ACV36" s="109">
        <v>106523577.30000006</v>
      </c>
      <c r="ACW36" s="109">
        <v>101696119.77000003</v>
      </c>
      <c r="ACX36" s="109">
        <v>681743977.41000009</v>
      </c>
      <c r="ACY36" s="109">
        <v>33642744.019999996</v>
      </c>
      <c r="ACZ36" s="109">
        <v>85410440.690000013</v>
      </c>
      <c r="ADA36" s="109">
        <v>56399322.169999994</v>
      </c>
      <c r="ADB36" s="109">
        <v>12067604.820000004</v>
      </c>
      <c r="ADC36" s="109">
        <v>13308223.480000002</v>
      </c>
      <c r="ADD36" s="109">
        <v>25274163.979999993</v>
      </c>
      <c r="ADE36" s="109">
        <v>28032673.719999988</v>
      </c>
      <c r="ADF36" s="109">
        <v>51427196.829999998</v>
      </c>
      <c r="ADG36" s="109">
        <v>105662350.91</v>
      </c>
      <c r="ADH36" s="109">
        <v>147867419.38999999</v>
      </c>
      <c r="ADI36" s="109">
        <v>145687033.99000004</v>
      </c>
      <c r="ADJ36" s="109">
        <v>41995026.630000003</v>
      </c>
      <c r="ADK36" s="109">
        <v>21935641.148000006</v>
      </c>
      <c r="ADL36" s="109">
        <v>36790360.160000019</v>
      </c>
      <c r="ADM36" s="109">
        <v>11964955.470000001</v>
      </c>
      <c r="ADN36" s="109">
        <v>48339426.729999989</v>
      </c>
      <c r="ADO36" s="109">
        <v>55052448.32</v>
      </c>
      <c r="ADP36" s="109">
        <v>64714502.239999965</v>
      </c>
      <c r="ADQ36" s="109">
        <v>798852947.71999931</v>
      </c>
      <c r="ADR36" s="109">
        <v>156132154.68000004</v>
      </c>
      <c r="ADS36" s="109">
        <v>102712338.34999998</v>
      </c>
      <c r="ADT36" s="109">
        <v>109676960.95999999</v>
      </c>
      <c r="ADU36" s="109">
        <v>3747744.3200000864</v>
      </c>
      <c r="ADV36" s="109">
        <v>11198233.200000001</v>
      </c>
      <c r="ADW36" s="109">
        <v>35278760.089999989</v>
      </c>
      <c r="ADX36" s="109">
        <v>60337683.359999985</v>
      </c>
      <c r="ADY36" s="109">
        <v>835266.04999999958</v>
      </c>
      <c r="ADZ36" s="109">
        <v>25287022.230000008</v>
      </c>
      <c r="AEA36" s="109">
        <v>820916974.01999962</v>
      </c>
      <c r="AEB36" s="109">
        <v>237530656.31999981</v>
      </c>
      <c r="AEC36" s="109">
        <v>126620466.63000001</v>
      </c>
      <c r="AED36" s="109">
        <v>64950428.509999938</v>
      </c>
      <c r="AEE36" s="109">
        <v>71342822.25</v>
      </c>
      <c r="AEF36" s="109">
        <v>79774982.51700002</v>
      </c>
      <c r="AEG36" s="109">
        <v>90412495.38000004</v>
      </c>
      <c r="AEH36" s="109">
        <v>26543141.340000004</v>
      </c>
      <c r="AEI36" s="109">
        <v>17520938.45999999</v>
      </c>
      <c r="AEJ36" s="109">
        <v>100070329.76000002</v>
      </c>
      <c r="AEK36" s="109">
        <v>49130072</v>
      </c>
      <c r="AEL36" s="109">
        <v>170945899.79999998</v>
      </c>
      <c r="AEM36" s="109">
        <v>46208537.300000004</v>
      </c>
      <c r="AEN36" s="109">
        <v>53036252.039999969</v>
      </c>
      <c r="AEO36" s="109">
        <v>109169028.90000001</v>
      </c>
      <c r="AEP36" s="109">
        <v>158066552.14999998</v>
      </c>
      <c r="AEQ36" s="109">
        <v>33338051.180000037</v>
      </c>
      <c r="AER36" s="109">
        <v>74236926.950000003</v>
      </c>
      <c r="AES36" s="109">
        <v>23214780.710000008</v>
      </c>
      <c r="AET36" s="109">
        <v>95316223.38000001</v>
      </c>
      <c r="AEU36" s="109">
        <v>814735267.06000006</v>
      </c>
      <c r="AEV36" s="109">
        <v>121485086.94000001</v>
      </c>
      <c r="AEW36" s="109">
        <v>93749504.440000042</v>
      </c>
      <c r="AEX36" s="109">
        <v>21652951.590000007</v>
      </c>
      <c r="AEY36" s="109">
        <v>46265955.999999978</v>
      </c>
      <c r="AEZ36" s="109">
        <v>47325179.70000001</v>
      </c>
      <c r="AFA36" s="109">
        <v>25071998.189999994</v>
      </c>
      <c r="AFB36" s="109">
        <v>12431928.350000007</v>
      </c>
      <c r="AFC36" s="109">
        <v>4119050.6199999894</v>
      </c>
      <c r="AFD36" s="109">
        <v>3676175.5099999965</v>
      </c>
      <c r="AFE36" s="109">
        <v>481750088.05000013</v>
      </c>
      <c r="AFF36" s="109">
        <v>247522829.85000005</v>
      </c>
      <c r="AFG36" s="109">
        <v>69177067.829999983</v>
      </c>
      <c r="AFH36" s="109">
        <v>47621335.259999998</v>
      </c>
      <c r="AFI36" s="109">
        <v>201190933.75999999</v>
      </c>
      <c r="AFJ36" s="109">
        <v>74326519.790000051</v>
      </c>
      <c r="AFK36" s="109">
        <v>18791223.349999998</v>
      </c>
      <c r="AFL36" s="109">
        <v>16293977.430000002</v>
      </c>
      <c r="AFM36" s="109">
        <v>58960362.04999999</v>
      </c>
      <c r="AFN36" s="109">
        <v>61813739.230000004</v>
      </c>
      <c r="AFO36" s="109">
        <v>14986256.630000001</v>
      </c>
      <c r="AFP36" s="109">
        <v>39457038.050000004</v>
      </c>
      <c r="AFQ36" s="109">
        <v>78983306.909999967</v>
      </c>
      <c r="AFR36" s="109">
        <v>663667057.94399941</v>
      </c>
      <c r="AFS36" s="109">
        <v>81235054.74000001</v>
      </c>
      <c r="AFT36" s="109">
        <v>137378673.2899999</v>
      </c>
      <c r="AFU36" s="109">
        <v>57798263.329999961</v>
      </c>
      <c r="AFV36" s="109">
        <v>64030883.160000026</v>
      </c>
      <c r="AFW36" s="109">
        <v>49594529.280000016</v>
      </c>
      <c r="AFX36" s="109">
        <v>52448897.460000008</v>
      </c>
      <c r="AFY36" s="109">
        <v>155343899.55000004</v>
      </c>
      <c r="AFZ36" s="109">
        <v>82655850.430000052</v>
      </c>
      <c r="AGA36" s="109">
        <v>25174994.080000006</v>
      </c>
      <c r="AGB36" s="109">
        <v>197539678.94000006</v>
      </c>
      <c r="AGC36" s="109">
        <v>72326067.100000009</v>
      </c>
      <c r="AGD36" s="109">
        <v>913862470.18000007</v>
      </c>
      <c r="AGE36" s="109">
        <v>172183507.94</v>
      </c>
      <c r="AGF36" s="109">
        <v>72802934.670000002</v>
      </c>
      <c r="AGG36" s="109">
        <v>102944310.50000001</v>
      </c>
      <c r="AGH36" s="109">
        <v>218164679.65999997</v>
      </c>
      <c r="AGI36" s="109">
        <v>85629511.030000031</v>
      </c>
      <c r="AGJ36" s="109">
        <v>52708922.210000001</v>
      </c>
      <c r="AGK36" s="109">
        <v>63799785.330000013</v>
      </c>
      <c r="AGL36" s="109">
        <v>52331827.210000031</v>
      </c>
      <c r="AGM36" s="109">
        <v>58945028.029999994</v>
      </c>
      <c r="AGN36" s="109">
        <v>49745339.029999979</v>
      </c>
      <c r="AGO36" s="109">
        <v>986411728.5000006</v>
      </c>
      <c r="AGP36" s="109">
        <v>105384865.88999997</v>
      </c>
      <c r="AGQ36" s="109">
        <v>221592363.09000006</v>
      </c>
      <c r="AGR36" s="109">
        <v>25446459.439999998</v>
      </c>
      <c r="AGS36" s="109">
        <v>227141921.36999997</v>
      </c>
      <c r="AGT36" s="109">
        <v>99133734.550000027</v>
      </c>
      <c r="AGU36" s="109">
        <v>16597284.679999994</v>
      </c>
      <c r="AGV36" s="109">
        <v>53769048.570000008</v>
      </c>
      <c r="AGW36" s="109">
        <v>1555626118</v>
      </c>
      <c r="AGX36" s="109">
        <v>566958192.78999984</v>
      </c>
      <c r="AGY36" s="109">
        <v>1998066.1500000111</v>
      </c>
      <c r="AGZ36" s="109">
        <v>197572959.25</v>
      </c>
      <c r="AHA36" s="109">
        <v>172250441.46999985</v>
      </c>
      <c r="AHB36" s="109">
        <v>134593143.55000004</v>
      </c>
      <c r="AHC36" s="109">
        <v>14137925.770000005</v>
      </c>
      <c r="AHD36" s="109">
        <v>32834605.620000005</v>
      </c>
      <c r="AHE36" s="109">
        <v>8447430.9900000039</v>
      </c>
      <c r="AHF36" s="109">
        <v>45475200.93</v>
      </c>
      <c r="AHG36" s="109">
        <v>150998408.51000002</v>
      </c>
      <c r="AHH36" s="109">
        <v>65588544.730000012</v>
      </c>
      <c r="AHI36" s="109">
        <v>33993009.049999997</v>
      </c>
      <c r="AHJ36" s="109">
        <v>80062764.899999976</v>
      </c>
      <c r="AHK36" s="109">
        <v>31798443.160000011</v>
      </c>
      <c r="AHL36" s="109">
        <v>59952786.049999982</v>
      </c>
      <c r="AHM36" s="109">
        <v>16984192.150000006</v>
      </c>
      <c r="AHN36" s="109">
        <v>245253259.63000005</v>
      </c>
      <c r="AHO36" s="109">
        <v>80649416.919999987</v>
      </c>
      <c r="AHP36" s="109">
        <v>39750188.55999998</v>
      </c>
      <c r="AHQ36" s="109">
        <v>21745829.850000009</v>
      </c>
      <c r="AHR36" s="109">
        <v>100591942.95999995</v>
      </c>
      <c r="AHS36" s="109">
        <v>19522191.049999997</v>
      </c>
      <c r="AHT36" s="109">
        <v>10229700.940000003</v>
      </c>
      <c r="AHU36" s="109">
        <v>0</v>
      </c>
      <c r="AHV36" s="109">
        <v>0</v>
      </c>
      <c r="AHW36" s="109">
        <f>SUM(D36:AHV36)</f>
        <v>132215148425.61322</v>
      </c>
    </row>
    <row r="37" spans="1:913" x14ac:dyDescent="0.6">
      <c r="A37" s="279">
        <v>40</v>
      </c>
      <c r="B37" s="284" t="s">
        <v>9922</v>
      </c>
      <c r="C37" s="285" t="s">
        <v>9923</v>
      </c>
      <c r="D37" s="109">
        <v>576186058.22000003</v>
      </c>
      <c r="E37" s="109">
        <v>43744593.059999995</v>
      </c>
      <c r="F37" s="109">
        <v>31320230.16</v>
      </c>
      <c r="G37" s="109">
        <v>24045739.239999998</v>
      </c>
      <c r="H37" s="109">
        <v>91606859.99000001</v>
      </c>
      <c r="I37" s="109">
        <v>30570509.900000002</v>
      </c>
      <c r="J37" s="109">
        <v>512222678.13999999</v>
      </c>
      <c r="K37" s="109">
        <v>110870919.19</v>
      </c>
      <c r="L37" s="109">
        <v>47511536.18</v>
      </c>
      <c r="M37" s="109">
        <v>38036028.869999997</v>
      </c>
      <c r="N37" s="109">
        <v>17338050.350000001</v>
      </c>
      <c r="O37" s="109">
        <v>27378750.68</v>
      </c>
      <c r="P37" s="109">
        <v>191804992.41999999</v>
      </c>
      <c r="Q37" s="109">
        <v>36274635.880000003</v>
      </c>
      <c r="R37" s="109">
        <v>5658489.25</v>
      </c>
      <c r="S37" s="109">
        <v>26621418.389999997</v>
      </c>
      <c r="T37" s="109">
        <v>59150870.289999999</v>
      </c>
      <c r="U37" s="109">
        <v>7869468.2299999995</v>
      </c>
      <c r="V37" s="109">
        <v>3795762.34</v>
      </c>
      <c r="W37" s="109">
        <v>899891354.45999992</v>
      </c>
      <c r="X37" s="109">
        <v>70615259.709999993</v>
      </c>
      <c r="Y37" s="109">
        <v>45031707.859999992</v>
      </c>
      <c r="Z37" s="109">
        <v>119483377.46999998</v>
      </c>
      <c r="AA37" s="109">
        <v>28277258.590000004</v>
      </c>
      <c r="AB37" s="109">
        <v>79407057.090000004</v>
      </c>
      <c r="AC37" s="109">
        <v>16675618.310000001</v>
      </c>
      <c r="AD37" s="109">
        <v>131243827.31</v>
      </c>
      <c r="AE37" s="109">
        <v>45340618.600000001</v>
      </c>
      <c r="AF37" s="109">
        <v>21529126.229999997</v>
      </c>
      <c r="AG37" s="109">
        <v>79510650.640000015</v>
      </c>
      <c r="AH37" s="109">
        <v>44482729.180000007</v>
      </c>
      <c r="AI37" s="109">
        <v>175410156.17999998</v>
      </c>
      <c r="AJ37" s="109">
        <v>33589469.550000004</v>
      </c>
      <c r="AK37" s="109">
        <v>35020201.040000014</v>
      </c>
      <c r="AL37" s="109">
        <v>25920021.93</v>
      </c>
      <c r="AM37" s="109">
        <v>59697662.029999994</v>
      </c>
      <c r="AN37" s="109">
        <v>26211375.890000004</v>
      </c>
      <c r="AO37" s="109">
        <v>67075098.960000008</v>
      </c>
      <c r="AP37" s="109">
        <v>25674793.880000006</v>
      </c>
      <c r="AQ37" s="109">
        <v>12548723.929999998</v>
      </c>
      <c r="AR37" s="109">
        <v>7268117.1999999993</v>
      </c>
      <c r="AS37" s="109">
        <v>39284869.980000004</v>
      </c>
      <c r="AT37" s="109">
        <v>8840023.2399999984</v>
      </c>
      <c r="AU37" s="109">
        <v>230662744.47</v>
      </c>
      <c r="AV37" s="109">
        <v>16784600.579999998</v>
      </c>
      <c r="AW37" s="109">
        <v>18256279.59</v>
      </c>
      <c r="AX37" s="109">
        <v>26802422.679999996</v>
      </c>
      <c r="AY37" s="109">
        <v>46678336.289999999</v>
      </c>
      <c r="AZ37" s="109">
        <v>45897555.949999988</v>
      </c>
      <c r="BA37" s="109">
        <v>25609389.000000004</v>
      </c>
      <c r="BB37" s="109">
        <v>27612717.52</v>
      </c>
      <c r="BC37" s="109">
        <v>11145833.569999998</v>
      </c>
      <c r="BD37" s="109">
        <v>19736044.370000001</v>
      </c>
      <c r="BE37" s="109">
        <v>20647091.18</v>
      </c>
      <c r="BF37" s="109">
        <v>9978605.5200000014</v>
      </c>
      <c r="BG37" s="109">
        <v>65264474.389999993</v>
      </c>
      <c r="BH37" s="109">
        <v>7491091.2999999998</v>
      </c>
      <c r="BI37" s="109">
        <v>26898598.690000001</v>
      </c>
      <c r="BJ37" s="109">
        <v>400600186.30000001</v>
      </c>
      <c r="BK37" s="109">
        <v>237078043.3301</v>
      </c>
      <c r="BL37" s="109">
        <v>49184174.220000006</v>
      </c>
      <c r="BM37" s="109">
        <v>23912484.370000005</v>
      </c>
      <c r="BN37" s="109">
        <v>23329343.870000001</v>
      </c>
      <c r="BO37" s="109">
        <v>56731731.119999997</v>
      </c>
      <c r="BP37" s="109">
        <v>21792439.480000004</v>
      </c>
      <c r="BQ37" s="109">
        <v>54291881.82</v>
      </c>
      <c r="BR37" s="109">
        <v>24067538.390000001</v>
      </c>
      <c r="BS37" s="109">
        <v>289879957.54000002</v>
      </c>
      <c r="BT37" s="109">
        <v>36785155.32</v>
      </c>
      <c r="BU37" s="109">
        <v>16451530.330000002</v>
      </c>
      <c r="BV37" s="109">
        <v>73474101.670000002</v>
      </c>
      <c r="BW37" s="109">
        <v>25779922.039999999</v>
      </c>
      <c r="BX37" s="109">
        <v>19419853.990000002</v>
      </c>
      <c r="BY37" s="109">
        <v>13338723.690000001</v>
      </c>
      <c r="BZ37" s="109">
        <v>11760657.800000001</v>
      </c>
      <c r="CA37" s="109">
        <v>116942553.16999996</v>
      </c>
      <c r="CB37" s="109">
        <v>12207111.660000002</v>
      </c>
      <c r="CC37" s="109">
        <v>13617530.810000001</v>
      </c>
      <c r="CD37" s="109">
        <v>53741326.440000005</v>
      </c>
      <c r="CE37" s="109">
        <v>12842688.000000002</v>
      </c>
      <c r="CF37" s="109">
        <v>31239262.949999996</v>
      </c>
      <c r="CG37" s="109">
        <v>12530148.020000001</v>
      </c>
      <c r="CH37" s="109">
        <v>1582059651.9099998</v>
      </c>
      <c r="CI37" s="109">
        <v>23374657.02</v>
      </c>
      <c r="CJ37" s="109">
        <v>50605128.700000003</v>
      </c>
      <c r="CK37" s="109">
        <v>11336875.200000001</v>
      </c>
      <c r="CL37" s="109">
        <v>22836512.809999999</v>
      </c>
      <c r="CM37" s="109">
        <v>13181272.120000001</v>
      </c>
      <c r="CN37" s="109">
        <v>16392520.720000001</v>
      </c>
      <c r="CO37" s="109">
        <v>26713914.359999999</v>
      </c>
      <c r="CP37" s="109">
        <v>14575484.440000001</v>
      </c>
      <c r="CQ37" s="109">
        <v>18769465.539999999</v>
      </c>
      <c r="CR37" s="109">
        <v>7186181.209999999</v>
      </c>
      <c r="CS37" s="109">
        <v>37936925.489999995</v>
      </c>
      <c r="CT37" s="109">
        <v>16389859.609999999</v>
      </c>
      <c r="CU37" s="109">
        <v>452116298.06000006</v>
      </c>
      <c r="CV37" s="109">
        <v>50444365.959999993</v>
      </c>
      <c r="CW37" s="109">
        <v>33352427.940000001</v>
      </c>
      <c r="CX37" s="109">
        <v>49423358.439999998</v>
      </c>
      <c r="CY37" s="109">
        <v>33288620.079999998</v>
      </c>
      <c r="CZ37" s="109">
        <v>58160983.560000002</v>
      </c>
      <c r="DA37" s="109">
        <v>8289119.3299999991</v>
      </c>
      <c r="DB37" s="109">
        <v>19432371.43</v>
      </c>
      <c r="DC37" s="109">
        <v>265583633.62</v>
      </c>
      <c r="DD37" s="109">
        <v>571765347.80000007</v>
      </c>
      <c r="DE37" s="109">
        <v>25377855.460000001</v>
      </c>
      <c r="DF37" s="109">
        <v>42614389.390000001</v>
      </c>
      <c r="DG37" s="109">
        <v>26449092.800000001</v>
      </c>
      <c r="DH37" s="109">
        <v>87014784.340000004</v>
      </c>
      <c r="DI37" s="109">
        <v>109720677.41</v>
      </c>
      <c r="DJ37" s="109">
        <v>4494470.26</v>
      </c>
      <c r="DK37" s="109">
        <v>71869880.550000012</v>
      </c>
      <c r="DL37" s="109">
        <v>1138431124.26</v>
      </c>
      <c r="DM37" s="109">
        <v>38130946.560000002</v>
      </c>
      <c r="DN37" s="109">
        <v>90966644.63000001</v>
      </c>
      <c r="DO37" s="109">
        <v>84426842.63000001</v>
      </c>
      <c r="DP37" s="109">
        <v>87206002.310000002</v>
      </c>
      <c r="DQ37" s="109">
        <v>95459795.269999981</v>
      </c>
      <c r="DR37" s="109">
        <v>198120762.20000002</v>
      </c>
      <c r="DS37" s="109">
        <v>69604868.169999987</v>
      </c>
      <c r="DT37" s="109">
        <v>144033408.18000004</v>
      </c>
      <c r="DU37" s="109">
        <v>252341601.66</v>
      </c>
      <c r="DV37" s="109">
        <v>32126776.409999993</v>
      </c>
      <c r="DW37" s="109">
        <v>162689040.28</v>
      </c>
      <c r="DX37" s="109">
        <v>99872054.239999995</v>
      </c>
      <c r="DY37" s="109">
        <v>39622783.409999996</v>
      </c>
      <c r="DZ37" s="109">
        <v>31943286.350000001</v>
      </c>
      <c r="EA37" s="109">
        <v>84579730.019999996</v>
      </c>
      <c r="EB37" s="109">
        <v>42726296.899999999</v>
      </c>
      <c r="EC37" s="109">
        <v>37567211.75</v>
      </c>
      <c r="ED37" s="109">
        <v>41768004.899999999</v>
      </c>
      <c r="EE37" s="109">
        <v>91521452.719999999</v>
      </c>
      <c r="EF37" s="109">
        <v>399232999.86000001</v>
      </c>
      <c r="EG37" s="109">
        <v>300842053.23999995</v>
      </c>
      <c r="EH37" s="109">
        <v>54546614.710000001</v>
      </c>
      <c r="EI37" s="109">
        <v>20891867.84</v>
      </c>
      <c r="EJ37" s="109">
        <v>52984977.870000005</v>
      </c>
      <c r="EK37" s="109">
        <v>63291343.490000002</v>
      </c>
      <c r="EL37" s="109">
        <v>49613373.039999999</v>
      </c>
      <c r="EM37" s="109">
        <v>23603912.109999999</v>
      </c>
      <c r="EN37" s="109">
        <v>44710137.849999994</v>
      </c>
      <c r="EO37" s="109">
        <v>229795980.80000001</v>
      </c>
      <c r="EP37" s="109">
        <v>15104377.34</v>
      </c>
      <c r="EQ37" s="109">
        <v>26109993.850000001</v>
      </c>
      <c r="ER37" s="109">
        <v>8220617.9900000002</v>
      </c>
      <c r="ES37" s="109">
        <v>14163835.149999999</v>
      </c>
      <c r="ET37" s="109">
        <v>29594725.149999999</v>
      </c>
      <c r="EU37" s="109">
        <v>54164467.819999993</v>
      </c>
      <c r="EV37" s="109">
        <v>45538181.789999999</v>
      </c>
      <c r="EW37" s="109">
        <v>15424701.209999999</v>
      </c>
      <c r="EX37" s="109">
        <v>328286676.68999994</v>
      </c>
      <c r="EY37" s="109">
        <v>39441897.509999998</v>
      </c>
      <c r="EZ37" s="109">
        <v>37520963.470000006</v>
      </c>
      <c r="FA37" s="109">
        <v>43781991.570000008</v>
      </c>
      <c r="FB37" s="109">
        <v>103121897.09999999</v>
      </c>
      <c r="FC37" s="109">
        <v>53225880.079999998</v>
      </c>
      <c r="FD37" s="109">
        <v>86365201.890000001</v>
      </c>
      <c r="FE37" s="109">
        <v>22292086.599999998</v>
      </c>
      <c r="FF37" s="109">
        <v>37364940.789999999</v>
      </c>
      <c r="FG37" s="109">
        <v>53367413.609999999</v>
      </c>
      <c r="FH37" s="109">
        <v>54991914.93</v>
      </c>
      <c r="FI37" s="109">
        <v>31388847.090000004</v>
      </c>
      <c r="FJ37" s="109">
        <v>210166466.55000001</v>
      </c>
      <c r="FK37" s="109">
        <v>25062511.940000001</v>
      </c>
      <c r="FL37" s="109">
        <v>32906646.039999999</v>
      </c>
      <c r="FM37" s="109">
        <v>58826725.340000004</v>
      </c>
      <c r="FN37" s="109">
        <v>55343186.789999999</v>
      </c>
      <c r="FO37" s="109">
        <v>67824209.440000013</v>
      </c>
      <c r="FP37" s="109">
        <v>6978936.1600000001</v>
      </c>
      <c r="FQ37" s="109">
        <v>21353573.649999999</v>
      </c>
      <c r="FR37" s="109">
        <v>1431172528.7999997</v>
      </c>
      <c r="FS37" s="109">
        <v>54772285.829999998</v>
      </c>
      <c r="FT37" s="109">
        <v>86245773.639999986</v>
      </c>
      <c r="FU37" s="109">
        <v>58640117.399999991</v>
      </c>
      <c r="FV37" s="109">
        <v>149417130.01999998</v>
      </c>
      <c r="FW37" s="109">
        <v>40650692.799999997</v>
      </c>
      <c r="FX37" s="109">
        <v>108582032.16000001</v>
      </c>
      <c r="FY37" s="109">
        <v>40434152.289999999</v>
      </c>
      <c r="FZ37" s="109">
        <v>99714811.229999989</v>
      </c>
      <c r="GA37" s="109">
        <v>91221698.25999999</v>
      </c>
      <c r="GB37" s="109">
        <v>77284273.640000015</v>
      </c>
      <c r="GC37" s="109">
        <v>25399807.380000003</v>
      </c>
      <c r="GD37" s="109">
        <v>62059728.429999992</v>
      </c>
      <c r="GE37" s="109">
        <v>69558597.349999994</v>
      </c>
      <c r="GF37" s="109">
        <v>243050638.75999999</v>
      </c>
      <c r="GG37" s="109">
        <v>46941681.040000007</v>
      </c>
      <c r="GH37" s="109">
        <v>49062314.990000002</v>
      </c>
      <c r="GI37" s="109">
        <v>54237717.469999991</v>
      </c>
      <c r="GJ37" s="109">
        <v>76365459.469999999</v>
      </c>
      <c r="GK37" s="109">
        <v>65243726.759999998</v>
      </c>
      <c r="GL37" s="109">
        <v>46022076.780000001</v>
      </c>
      <c r="GM37" s="109">
        <v>84333688.239999995</v>
      </c>
      <c r="GN37" s="109">
        <v>52543409.649999991</v>
      </c>
      <c r="GO37" s="109">
        <v>30454452.739999998</v>
      </c>
      <c r="GP37" s="109">
        <v>27450792.159999996</v>
      </c>
      <c r="GQ37" s="109">
        <v>25080199.640000001</v>
      </c>
      <c r="GR37" s="109">
        <v>485815470.92999995</v>
      </c>
      <c r="GS37" s="109">
        <v>119463149.32999998</v>
      </c>
      <c r="GT37" s="109">
        <v>19666061.469999999</v>
      </c>
      <c r="GU37" s="109">
        <v>79132658.309999987</v>
      </c>
      <c r="GV37" s="109">
        <v>5714549.4499999993</v>
      </c>
      <c r="GW37" s="109">
        <v>113013089.89</v>
      </c>
      <c r="GX37" s="109">
        <v>26381694.209999997</v>
      </c>
      <c r="GY37" s="109">
        <v>20192024.790000003</v>
      </c>
      <c r="GZ37" s="109">
        <v>214706770.72000003</v>
      </c>
      <c r="HA37" s="109">
        <v>11897678.129999999</v>
      </c>
      <c r="HB37" s="109">
        <v>92037444.700000003</v>
      </c>
      <c r="HC37" s="109">
        <v>68887046.309999987</v>
      </c>
      <c r="HD37" s="109">
        <v>589414604.20999992</v>
      </c>
      <c r="HE37" s="109">
        <v>240375577.76000005</v>
      </c>
      <c r="HF37" s="109">
        <v>110073715.12</v>
      </c>
      <c r="HG37" s="109">
        <v>280633385.48000002</v>
      </c>
      <c r="HH37" s="109">
        <v>151706320.04999995</v>
      </c>
      <c r="HI37" s="109">
        <v>264411109.49000001</v>
      </c>
      <c r="HJ37" s="109">
        <v>85446575.980000004</v>
      </c>
      <c r="HK37" s="109">
        <v>66441839.660000011</v>
      </c>
      <c r="HL37" s="109">
        <v>655094605.06000006</v>
      </c>
      <c r="HM37" s="109">
        <v>44775425.459999993</v>
      </c>
      <c r="HN37" s="109">
        <v>128772038.56</v>
      </c>
      <c r="HO37" s="109">
        <v>122428541.00999999</v>
      </c>
      <c r="HP37" s="109">
        <v>63629909.260000005</v>
      </c>
      <c r="HQ37" s="109">
        <v>131407141.27</v>
      </c>
      <c r="HR37" s="109">
        <v>51512499.340000004</v>
      </c>
      <c r="HS37" s="109">
        <v>47794383.369999997</v>
      </c>
      <c r="HT37" s="109">
        <v>253970678.28</v>
      </c>
      <c r="HU37" s="109">
        <v>162413462.56999999</v>
      </c>
      <c r="HV37" s="109">
        <v>71376297.940000013</v>
      </c>
      <c r="HW37" s="109">
        <v>150224976.76000002</v>
      </c>
      <c r="HX37" s="109">
        <v>40168969.810000002</v>
      </c>
      <c r="HY37" s="109">
        <v>16283056.010000002</v>
      </c>
      <c r="HZ37" s="109">
        <v>252099622.67999998</v>
      </c>
      <c r="IA37" s="109">
        <v>32704366.25</v>
      </c>
      <c r="IB37" s="109">
        <v>73332312.920000002</v>
      </c>
      <c r="IC37" s="109">
        <v>60707186.43</v>
      </c>
      <c r="ID37" s="109">
        <v>59127788.609999999</v>
      </c>
      <c r="IE37" s="109">
        <v>128377081.04999998</v>
      </c>
      <c r="IF37" s="109">
        <v>23420360.249999996</v>
      </c>
      <c r="IG37" s="109">
        <v>206450116.35000002</v>
      </c>
      <c r="IH37" s="109">
        <v>5408402.7300000004</v>
      </c>
      <c r="II37" s="109">
        <v>4421014.82</v>
      </c>
      <c r="IJ37" s="109">
        <v>327488630.20999998</v>
      </c>
      <c r="IK37" s="109">
        <v>100764255.2</v>
      </c>
      <c r="IL37" s="109">
        <v>89363834.62999998</v>
      </c>
      <c r="IM37" s="109">
        <v>128369157.19000003</v>
      </c>
      <c r="IN37" s="109">
        <v>67483221.040000007</v>
      </c>
      <c r="IO37" s="109">
        <v>110211298.49999999</v>
      </c>
      <c r="IP37" s="109">
        <v>25567790.73</v>
      </c>
      <c r="IQ37" s="109">
        <v>26869757.789999999</v>
      </c>
      <c r="IR37" s="109">
        <v>30912093.350000001</v>
      </c>
      <c r="IS37" s="109">
        <v>38756037.049999997</v>
      </c>
      <c r="IT37" s="109">
        <v>114078344.46000001</v>
      </c>
      <c r="IU37" s="109">
        <v>340172139.02999997</v>
      </c>
      <c r="IV37" s="109">
        <v>128299857.82999998</v>
      </c>
      <c r="IW37" s="109">
        <v>187183783.53999996</v>
      </c>
      <c r="IX37" s="109">
        <v>115216929.04000002</v>
      </c>
      <c r="IY37" s="109">
        <v>48035142.630000003</v>
      </c>
      <c r="IZ37" s="109">
        <v>26676695.340000004</v>
      </c>
      <c r="JA37" s="109">
        <v>28847376.259999998</v>
      </c>
      <c r="JB37" s="109">
        <v>27637642.479999993</v>
      </c>
      <c r="JC37" s="109">
        <v>23131869.990000002</v>
      </c>
      <c r="JD37" s="109">
        <v>49675302.510000005</v>
      </c>
      <c r="JE37" s="109">
        <v>97304941.11999999</v>
      </c>
      <c r="JF37" s="109">
        <v>15166667.9</v>
      </c>
      <c r="JG37" s="109">
        <v>144555926.61000007</v>
      </c>
      <c r="JH37" s="109">
        <v>93823094.86999999</v>
      </c>
      <c r="JI37" s="109">
        <v>21519620.02</v>
      </c>
      <c r="JJ37" s="109">
        <v>17432495.210000001</v>
      </c>
      <c r="JK37" s="109">
        <v>22085442.960000001</v>
      </c>
      <c r="JL37" s="109">
        <v>58409217.149999991</v>
      </c>
      <c r="JM37" s="109">
        <v>258613442.41</v>
      </c>
      <c r="JN37" s="109">
        <v>185541413.28999999</v>
      </c>
      <c r="JO37" s="109">
        <v>124010587.95999999</v>
      </c>
      <c r="JP37" s="109">
        <v>176573057.55000001</v>
      </c>
      <c r="JQ37" s="109">
        <v>40213503.240000002</v>
      </c>
      <c r="JR37" s="109">
        <v>146035599.48000002</v>
      </c>
      <c r="JS37" s="109">
        <v>39071951.709999993</v>
      </c>
      <c r="JT37" s="109">
        <v>639714431.2700001</v>
      </c>
      <c r="JU37" s="109">
        <v>523624199.14999998</v>
      </c>
      <c r="JV37" s="109">
        <v>68311433.845999986</v>
      </c>
      <c r="JW37" s="109">
        <v>11279254.130000001</v>
      </c>
      <c r="JX37" s="109">
        <v>39155146.550000004</v>
      </c>
      <c r="JY37" s="109">
        <v>5973426.1899999995</v>
      </c>
      <c r="JZ37" s="109">
        <v>30935664.630000003</v>
      </c>
      <c r="KA37" s="109">
        <v>44133267.660000004</v>
      </c>
      <c r="KB37" s="109">
        <v>20208920.609999999</v>
      </c>
      <c r="KC37" s="109">
        <v>28237476.359999996</v>
      </c>
      <c r="KD37" s="109">
        <v>35136223.879999995</v>
      </c>
      <c r="KE37" s="109">
        <v>26302788.840000004</v>
      </c>
      <c r="KF37" s="109">
        <v>2001988.3099999998</v>
      </c>
      <c r="KG37" s="109">
        <v>14916539</v>
      </c>
      <c r="KH37" s="109">
        <v>17883301.219999999</v>
      </c>
      <c r="KI37" s="109">
        <v>7202965.4700000016</v>
      </c>
      <c r="KJ37" s="109">
        <v>1283745938.01</v>
      </c>
      <c r="KK37" s="109">
        <v>91971147.420000002</v>
      </c>
      <c r="KL37" s="109">
        <v>96474708.570000008</v>
      </c>
      <c r="KM37" s="109">
        <v>98121409.280000001</v>
      </c>
      <c r="KN37" s="109">
        <v>176673871.20999998</v>
      </c>
      <c r="KO37" s="109">
        <v>135216986.55000001</v>
      </c>
      <c r="KP37" s="109">
        <v>73856411.329999998</v>
      </c>
      <c r="KQ37" s="109">
        <v>137476789.83999997</v>
      </c>
      <c r="KR37" s="109">
        <v>104095998.20000002</v>
      </c>
      <c r="KS37" s="109">
        <v>175551907.91</v>
      </c>
      <c r="KT37" s="109">
        <v>72314372.709999993</v>
      </c>
      <c r="KU37" s="109">
        <v>64886407.210000001</v>
      </c>
      <c r="KV37" s="109">
        <v>145196005.34999999</v>
      </c>
      <c r="KW37" s="109">
        <v>42302757.910000004</v>
      </c>
      <c r="KX37" s="109">
        <v>140216627</v>
      </c>
      <c r="KY37" s="109">
        <v>590869180.7700001</v>
      </c>
      <c r="KZ37" s="109">
        <v>202380069.74999997</v>
      </c>
      <c r="LA37" s="109">
        <v>725523452.58000004</v>
      </c>
      <c r="LB37" s="109">
        <v>147492500.41</v>
      </c>
      <c r="LC37" s="109">
        <v>86598552.370000035</v>
      </c>
      <c r="LD37" s="109">
        <v>173456941.76999998</v>
      </c>
      <c r="LE37" s="109">
        <v>153337594.44999999</v>
      </c>
      <c r="LF37" s="109">
        <v>159638957.89999998</v>
      </c>
      <c r="LG37" s="109">
        <v>115599419.85000001</v>
      </c>
      <c r="LH37" s="109">
        <v>109814064.96999998</v>
      </c>
      <c r="LI37" s="109">
        <v>1273026725.1100004</v>
      </c>
      <c r="LJ37" s="109">
        <v>149278814.89000002</v>
      </c>
      <c r="LK37" s="109">
        <v>573020192.74000001</v>
      </c>
      <c r="LL37" s="109">
        <v>462781226.14999992</v>
      </c>
      <c r="LM37" s="109">
        <v>61538006.909999996</v>
      </c>
      <c r="LN37" s="109">
        <v>55769078.520000003</v>
      </c>
      <c r="LO37" s="109">
        <v>20011396.519999996</v>
      </c>
      <c r="LP37" s="109">
        <v>102216772.94</v>
      </c>
      <c r="LQ37" s="109">
        <v>7336545.5599999996</v>
      </c>
      <c r="LR37" s="109">
        <v>39561100.180000007</v>
      </c>
      <c r="LS37" s="109">
        <v>24065515.93</v>
      </c>
      <c r="LT37" s="109">
        <v>236601711.01000002</v>
      </c>
      <c r="LU37" s="109">
        <v>99271582.820000008</v>
      </c>
      <c r="LV37" s="109">
        <v>72365478.210000008</v>
      </c>
      <c r="LW37" s="109">
        <v>2193581774.7899995</v>
      </c>
      <c r="LX37" s="109">
        <v>692511827.60000014</v>
      </c>
      <c r="LY37" s="109">
        <v>973889682.7299999</v>
      </c>
      <c r="LZ37" s="109">
        <v>265136079.19</v>
      </c>
      <c r="MA37" s="109">
        <v>61559189.599999994</v>
      </c>
      <c r="MB37" s="109">
        <v>204575592.81999999</v>
      </c>
      <c r="MC37" s="109">
        <v>110250501.38000001</v>
      </c>
      <c r="MD37" s="109">
        <v>128223098.71999997</v>
      </c>
      <c r="ME37" s="109">
        <v>111373405.06000002</v>
      </c>
      <c r="MF37" s="109">
        <v>242392564.44</v>
      </c>
      <c r="MG37" s="109">
        <v>143879258.5</v>
      </c>
      <c r="MH37" s="109">
        <v>66337354.799999997</v>
      </c>
      <c r="MI37" s="109">
        <v>686076710.44000006</v>
      </c>
      <c r="MJ37" s="109">
        <v>74048924.200000003</v>
      </c>
      <c r="MK37" s="109">
        <v>56076670.899999999</v>
      </c>
      <c r="ML37" s="109">
        <v>42567765.620000012</v>
      </c>
      <c r="MM37" s="109">
        <v>54840780.579999998</v>
      </c>
      <c r="MN37" s="109">
        <v>113938020.51000001</v>
      </c>
      <c r="MO37" s="109">
        <v>19080958.98</v>
      </c>
      <c r="MP37" s="109">
        <v>53538351.789999984</v>
      </c>
      <c r="MQ37" s="109">
        <v>82824175.190000013</v>
      </c>
      <c r="MR37" s="109">
        <v>42901405.059999995</v>
      </c>
      <c r="MS37" s="109">
        <v>56365309.579999998</v>
      </c>
      <c r="MT37" s="109">
        <v>54290546.470000006</v>
      </c>
      <c r="MU37" s="109">
        <v>766220128.89999998</v>
      </c>
      <c r="MV37" s="109">
        <v>65593596.280000001</v>
      </c>
      <c r="MW37" s="109">
        <v>227780152.88999999</v>
      </c>
      <c r="MX37" s="109">
        <v>173416665.48000005</v>
      </c>
      <c r="MY37" s="109">
        <v>161384287.13999999</v>
      </c>
      <c r="MZ37" s="109">
        <v>126476441.93000002</v>
      </c>
      <c r="NA37" s="109">
        <v>470585160.38990003</v>
      </c>
      <c r="NB37" s="109">
        <v>149311836.69</v>
      </c>
      <c r="NC37" s="109">
        <v>147615785.25</v>
      </c>
      <c r="ND37" s="109">
        <v>23230666.130000003</v>
      </c>
      <c r="NE37" s="109">
        <v>39443342.670000002</v>
      </c>
      <c r="NF37" s="109">
        <v>1651658624.7300005</v>
      </c>
      <c r="NG37" s="109">
        <v>666415749.16000009</v>
      </c>
      <c r="NH37" s="109">
        <v>56063987.879999995</v>
      </c>
      <c r="NI37" s="109">
        <v>1103776423.72</v>
      </c>
      <c r="NJ37" s="109">
        <v>76529315.930000007</v>
      </c>
      <c r="NK37" s="109">
        <v>159852252.41000003</v>
      </c>
      <c r="NL37" s="109">
        <v>630995665.98000002</v>
      </c>
      <c r="NM37" s="109">
        <v>461390112.35000002</v>
      </c>
      <c r="NN37" s="109">
        <v>32139810.129999999</v>
      </c>
      <c r="NO37" s="109">
        <v>296160283.71999997</v>
      </c>
      <c r="NP37" s="109">
        <v>165214167.94</v>
      </c>
      <c r="NQ37" s="109">
        <v>83598974.059999987</v>
      </c>
      <c r="NR37" s="109">
        <v>339930979.09000009</v>
      </c>
      <c r="NS37" s="109">
        <v>73001437.359999999</v>
      </c>
      <c r="NT37" s="109">
        <v>52224365.040000014</v>
      </c>
      <c r="NU37" s="109">
        <v>86357504.560000017</v>
      </c>
      <c r="NV37" s="109">
        <v>54289515.490000002</v>
      </c>
      <c r="NW37" s="109">
        <v>13587735.700000001</v>
      </c>
      <c r="NX37" s="109">
        <v>20572805.449999996</v>
      </c>
      <c r="NY37" s="109">
        <v>830633277.07000005</v>
      </c>
      <c r="NZ37" s="109">
        <v>574803757.43000007</v>
      </c>
      <c r="OA37" s="109">
        <v>112212632.52000001</v>
      </c>
      <c r="OB37" s="109">
        <v>11735306.330000002</v>
      </c>
      <c r="OC37" s="109">
        <v>41648027.850000001</v>
      </c>
      <c r="OD37" s="109">
        <v>104257485.18000001</v>
      </c>
      <c r="OE37" s="109">
        <v>19611456.009999998</v>
      </c>
      <c r="OF37" s="109">
        <v>1453926212.1200001</v>
      </c>
      <c r="OG37" s="109">
        <v>110122096.67</v>
      </c>
      <c r="OH37" s="109">
        <v>66574229.759999998</v>
      </c>
      <c r="OI37" s="109">
        <v>293013135.90999997</v>
      </c>
      <c r="OJ37" s="109">
        <v>18259530.73</v>
      </c>
      <c r="OK37" s="109">
        <v>189942009.40999997</v>
      </c>
      <c r="OL37" s="109">
        <v>199377426.35000002</v>
      </c>
      <c r="OM37" s="109">
        <v>49850945.969999999</v>
      </c>
      <c r="ON37" s="109">
        <v>150337675.78</v>
      </c>
      <c r="OO37" s="109">
        <v>944070886.11000001</v>
      </c>
      <c r="OP37" s="109">
        <v>318162480.88999993</v>
      </c>
      <c r="OQ37" s="109">
        <v>949250837.50999987</v>
      </c>
      <c r="OR37" s="109">
        <v>191936772.60999995</v>
      </c>
      <c r="OS37" s="109">
        <v>27783222.890000004</v>
      </c>
      <c r="OT37" s="109">
        <v>113296676.19</v>
      </c>
      <c r="OU37" s="109">
        <v>816384832.2700001</v>
      </c>
      <c r="OV37" s="109">
        <v>76803398.489999995</v>
      </c>
      <c r="OW37" s="109">
        <v>118257916.78000002</v>
      </c>
      <c r="OX37" s="109">
        <v>128987118.79000004</v>
      </c>
      <c r="OY37" s="109">
        <v>128805447.66</v>
      </c>
      <c r="OZ37" s="109">
        <v>377463151.46999997</v>
      </c>
      <c r="PA37" s="109">
        <v>57131630.019999988</v>
      </c>
      <c r="PB37" s="109">
        <v>55329346.030000001</v>
      </c>
      <c r="PC37" s="109">
        <v>78111122.530000001</v>
      </c>
      <c r="PD37" s="109">
        <v>378043954.81999993</v>
      </c>
      <c r="PE37" s="109">
        <v>26605516.719999999</v>
      </c>
      <c r="PF37" s="109">
        <v>57542827.990000002</v>
      </c>
      <c r="PG37" s="109">
        <v>16646569.040000001</v>
      </c>
      <c r="PH37" s="109">
        <v>51226744.430000007</v>
      </c>
      <c r="PI37" s="109">
        <v>136610150.55000001</v>
      </c>
      <c r="PJ37" s="109">
        <v>32556783.540000003</v>
      </c>
      <c r="PK37" s="109">
        <v>32565039.740000002</v>
      </c>
      <c r="PL37" s="109">
        <v>39490335.270000003</v>
      </c>
      <c r="PM37" s="109">
        <v>30241318.59</v>
      </c>
      <c r="PN37" s="109">
        <v>105037469.68000001</v>
      </c>
      <c r="PO37" s="109">
        <v>69691324.109999999</v>
      </c>
      <c r="PP37" s="109">
        <v>28413658.489999998</v>
      </c>
      <c r="PQ37" s="109">
        <v>106283360.59999999</v>
      </c>
      <c r="PR37" s="109">
        <v>22170652.100000001</v>
      </c>
      <c r="PS37" s="109">
        <v>39431622.519999996</v>
      </c>
      <c r="PT37" s="109">
        <v>25566260.550000001</v>
      </c>
      <c r="PU37" s="109">
        <v>41422291.670000002</v>
      </c>
      <c r="PV37" s="109">
        <v>229987600.58000004</v>
      </c>
      <c r="PW37" s="109">
        <v>16797580.440000001</v>
      </c>
      <c r="PX37" s="109">
        <v>23498709.59</v>
      </c>
      <c r="PY37" s="109">
        <v>103584424.63</v>
      </c>
      <c r="PZ37" s="109">
        <v>316955856.88999999</v>
      </c>
      <c r="QA37" s="109">
        <v>39354654.199999996</v>
      </c>
      <c r="QB37" s="109">
        <v>75731568.949999988</v>
      </c>
      <c r="QC37" s="109">
        <v>43103812.180000007</v>
      </c>
      <c r="QD37" s="109">
        <v>205647612.14999998</v>
      </c>
      <c r="QE37" s="109">
        <v>11498789.52</v>
      </c>
      <c r="QF37" s="109">
        <v>209520484.17000002</v>
      </c>
      <c r="QG37" s="109">
        <v>37913939.600000001</v>
      </c>
      <c r="QH37" s="109">
        <v>51585954.009999998</v>
      </c>
      <c r="QI37" s="109">
        <v>115580654.22</v>
      </c>
      <c r="QJ37" s="109">
        <v>40044399.690000005</v>
      </c>
      <c r="QK37" s="109">
        <v>69591361.439999998</v>
      </c>
      <c r="QL37" s="109">
        <v>34018880.140000001</v>
      </c>
      <c r="QM37" s="109">
        <v>17765459.790000003</v>
      </c>
      <c r="QN37" s="109">
        <v>11525533.209999999</v>
      </c>
      <c r="QO37" s="109">
        <v>83751766.929999992</v>
      </c>
      <c r="QP37" s="109">
        <v>117188943.98</v>
      </c>
      <c r="QQ37" s="109">
        <v>17205078.809999999</v>
      </c>
      <c r="QR37" s="109">
        <v>14528863.07</v>
      </c>
      <c r="QS37" s="109">
        <v>12713022.659999998</v>
      </c>
      <c r="QT37" s="109">
        <v>20876720.350000001</v>
      </c>
      <c r="QU37" s="109">
        <v>22248651.440000001</v>
      </c>
      <c r="QV37" s="109">
        <v>216529651.14000002</v>
      </c>
      <c r="QW37" s="109">
        <v>24747659.16</v>
      </c>
      <c r="QX37" s="109">
        <v>206488042.89999998</v>
      </c>
      <c r="QY37" s="109">
        <v>68884527.689999998</v>
      </c>
      <c r="QZ37" s="109">
        <v>68628932.109999999</v>
      </c>
      <c r="RA37" s="109">
        <v>215496110.81000003</v>
      </c>
      <c r="RB37" s="109">
        <v>30705979.969999999</v>
      </c>
      <c r="RC37" s="109">
        <v>141342601.40000001</v>
      </c>
      <c r="RD37" s="109">
        <v>204635110.16999999</v>
      </c>
      <c r="RE37" s="109">
        <v>29213265.93</v>
      </c>
      <c r="RF37" s="109">
        <v>33237778.629999999</v>
      </c>
      <c r="RG37" s="109">
        <v>70498200.510000005</v>
      </c>
      <c r="RH37" s="109">
        <v>31938754.199999999</v>
      </c>
      <c r="RI37" s="109">
        <v>1298191990.76</v>
      </c>
      <c r="RJ37" s="109">
        <v>110053435.38</v>
      </c>
      <c r="RK37" s="109">
        <v>48847437.710000001</v>
      </c>
      <c r="RL37" s="109">
        <v>88693664.549999982</v>
      </c>
      <c r="RM37" s="109">
        <v>46518709.18</v>
      </c>
      <c r="RN37" s="109">
        <v>107117638.32000001</v>
      </c>
      <c r="RO37" s="109">
        <v>60806647.559999995</v>
      </c>
      <c r="RP37" s="109">
        <v>86996818.939999998</v>
      </c>
      <c r="RQ37" s="109">
        <v>82473098.589999989</v>
      </c>
      <c r="RR37" s="109">
        <v>66550217.140000001</v>
      </c>
      <c r="RS37" s="109">
        <v>202761599.37</v>
      </c>
      <c r="RT37" s="109">
        <v>23209010.52</v>
      </c>
      <c r="RU37" s="109">
        <v>39797338.670000002</v>
      </c>
      <c r="RV37" s="109">
        <v>75866631.920000002</v>
      </c>
      <c r="RW37" s="109">
        <v>20479918.190000001</v>
      </c>
      <c r="RX37" s="109">
        <v>35591784.410000004</v>
      </c>
      <c r="RY37" s="109">
        <v>60069837.130000003</v>
      </c>
      <c r="RZ37" s="109">
        <v>45885705.530000001</v>
      </c>
      <c r="SA37" s="109">
        <v>11615188.120000001</v>
      </c>
      <c r="SB37" s="109">
        <v>37095938.829999998</v>
      </c>
      <c r="SC37" s="109">
        <v>149053965.33999997</v>
      </c>
      <c r="SD37" s="109">
        <v>57179245.530000001</v>
      </c>
      <c r="SE37" s="109">
        <v>59497775.579999998</v>
      </c>
      <c r="SF37" s="109">
        <v>43369214.370000005</v>
      </c>
      <c r="SG37" s="109">
        <v>19920204.170000002</v>
      </c>
      <c r="SH37" s="109">
        <v>18156179.569999997</v>
      </c>
      <c r="SI37" s="109">
        <v>52540646.480000004</v>
      </c>
      <c r="SJ37" s="109">
        <v>39903381.950000003</v>
      </c>
      <c r="SK37" s="109">
        <v>47499837.089999996</v>
      </c>
      <c r="SL37" s="109">
        <v>58875455.68</v>
      </c>
      <c r="SM37" s="109">
        <v>28542029.379999995</v>
      </c>
      <c r="SN37" s="109">
        <v>6553358.3200000003</v>
      </c>
      <c r="SO37" s="109">
        <v>164556130.81</v>
      </c>
      <c r="SP37" s="109">
        <v>48423878.780000001</v>
      </c>
      <c r="SQ37" s="109">
        <v>33191414.980000004</v>
      </c>
      <c r="SR37" s="109">
        <v>53187489.940000005</v>
      </c>
      <c r="SS37" s="109">
        <v>45389359.520000003</v>
      </c>
      <c r="ST37" s="109">
        <v>33494074.470000003</v>
      </c>
      <c r="SU37" s="109">
        <v>40662998.25</v>
      </c>
      <c r="SV37" s="109">
        <v>9802256.4100000001</v>
      </c>
      <c r="SW37" s="109">
        <v>177334486.60000002</v>
      </c>
      <c r="SX37" s="109">
        <v>56927984.030000001</v>
      </c>
      <c r="SY37" s="109">
        <v>11450326.359999999</v>
      </c>
      <c r="SZ37" s="109">
        <v>32763084.490000002</v>
      </c>
      <c r="TA37" s="109">
        <v>7119674.1299999999</v>
      </c>
      <c r="TB37" s="109">
        <v>18873713.91</v>
      </c>
      <c r="TC37" s="109">
        <v>20065138.319999997</v>
      </c>
      <c r="TD37" s="109">
        <v>32094791.68</v>
      </c>
      <c r="TE37" s="109">
        <v>14097889.66</v>
      </c>
      <c r="TF37" s="109">
        <v>9853032.0199999996</v>
      </c>
      <c r="TG37" s="109">
        <v>7395300.6200000001</v>
      </c>
      <c r="TH37" s="109">
        <v>32714527.309999999</v>
      </c>
      <c r="TI37" s="109">
        <v>55294278.859999999</v>
      </c>
      <c r="TJ37" s="109">
        <v>14785595.299999999</v>
      </c>
      <c r="TK37" s="109">
        <v>149695413.53</v>
      </c>
      <c r="TL37" s="109">
        <v>48178592.07</v>
      </c>
      <c r="TM37" s="109">
        <v>33857974.270000003</v>
      </c>
      <c r="TN37" s="109">
        <v>22839442.700000003</v>
      </c>
      <c r="TO37" s="109">
        <v>37509456.219999999</v>
      </c>
      <c r="TP37" s="109">
        <v>28198347.329999998</v>
      </c>
      <c r="TQ37" s="109">
        <v>19641150.550000001</v>
      </c>
      <c r="TR37" s="109">
        <v>42385310.659999996</v>
      </c>
      <c r="TS37" s="109">
        <v>46735094.050000004</v>
      </c>
      <c r="TT37" s="109">
        <v>18351208.999999996</v>
      </c>
      <c r="TU37" s="109">
        <v>19411168.34</v>
      </c>
      <c r="TV37" s="109">
        <v>40660496.059999995</v>
      </c>
      <c r="TW37" s="109">
        <v>18277824.52</v>
      </c>
      <c r="TX37" s="109">
        <v>34067795.390000001</v>
      </c>
      <c r="TY37" s="109">
        <v>19151977.379999999</v>
      </c>
      <c r="TZ37" s="109">
        <v>52019473.990000002</v>
      </c>
      <c r="UA37" s="109">
        <v>207177669.88999999</v>
      </c>
      <c r="UB37" s="109">
        <v>56778625.170000002</v>
      </c>
      <c r="UC37" s="109">
        <v>568347234.71000004</v>
      </c>
      <c r="UD37" s="109">
        <v>37966221.280000001</v>
      </c>
      <c r="UE37" s="109">
        <v>4281614.12</v>
      </c>
      <c r="UF37" s="109">
        <v>20767058.190000001</v>
      </c>
      <c r="UG37" s="109">
        <v>71570416.209999993</v>
      </c>
      <c r="UH37" s="109">
        <v>28813200.539999999</v>
      </c>
      <c r="UI37" s="109">
        <v>7387120.5199999996</v>
      </c>
      <c r="UJ37" s="109">
        <v>34823863</v>
      </c>
      <c r="UK37" s="109">
        <v>16007170.589999998</v>
      </c>
      <c r="UL37" s="109">
        <v>325497798.41000009</v>
      </c>
      <c r="UM37" s="109">
        <v>59839335.600000001</v>
      </c>
      <c r="UN37" s="109">
        <v>44971359.529999994</v>
      </c>
      <c r="UO37" s="109">
        <v>63493255.509999998</v>
      </c>
      <c r="UP37" s="109">
        <v>46397209.040000007</v>
      </c>
      <c r="UQ37" s="109">
        <v>29453098.290000003</v>
      </c>
      <c r="UR37" s="109">
        <v>1477228186.8400002</v>
      </c>
      <c r="US37" s="109">
        <v>25142438.030000001</v>
      </c>
      <c r="UT37" s="109">
        <v>11578540.720000001</v>
      </c>
      <c r="UU37" s="109">
        <v>163418199.27999997</v>
      </c>
      <c r="UV37" s="109">
        <v>23236766.940000001</v>
      </c>
      <c r="UW37" s="109">
        <v>18361422.329999998</v>
      </c>
      <c r="UX37" s="109">
        <v>37678061.439999998</v>
      </c>
      <c r="UY37" s="109">
        <v>12775410.190000001</v>
      </c>
      <c r="UZ37" s="109">
        <v>7126811.8400000008</v>
      </c>
      <c r="VA37" s="109">
        <v>42331094.980000004</v>
      </c>
      <c r="VB37" s="109">
        <v>26811206.799999997</v>
      </c>
      <c r="VC37" s="109">
        <v>44135355.880000003</v>
      </c>
      <c r="VD37" s="109">
        <v>65701016.039999999</v>
      </c>
      <c r="VE37" s="109">
        <v>72631262.790000007</v>
      </c>
      <c r="VF37" s="109">
        <v>24739354.830000002</v>
      </c>
      <c r="VG37" s="109">
        <v>14422253.090000002</v>
      </c>
      <c r="VH37" s="109">
        <v>20198339.810000002</v>
      </c>
      <c r="VI37" s="109">
        <v>17872420.149999999</v>
      </c>
      <c r="VJ37" s="109">
        <v>37054365.159999996</v>
      </c>
      <c r="VK37" s="109">
        <v>13543686.85</v>
      </c>
      <c r="VL37" s="109">
        <v>18977658.149999999</v>
      </c>
      <c r="VM37" s="109">
        <v>13066640.590000002</v>
      </c>
      <c r="VN37" s="109">
        <v>244723842.93000001</v>
      </c>
      <c r="VO37" s="109">
        <v>40038969.090000004</v>
      </c>
      <c r="VP37" s="109">
        <v>67544171.140000001</v>
      </c>
      <c r="VQ37" s="109">
        <v>68065005.650000006</v>
      </c>
      <c r="VR37" s="109">
        <v>41853766.810000002</v>
      </c>
      <c r="VS37" s="109">
        <v>43820648.429999992</v>
      </c>
      <c r="VT37" s="109">
        <v>50064947.129999995</v>
      </c>
      <c r="VU37" s="109">
        <v>17700782.840000004</v>
      </c>
      <c r="VV37" s="109">
        <v>38209553.620000005</v>
      </c>
      <c r="VW37" s="109">
        <v>147760361.82000002</v>
      </c>
      <c r="VX37" s="109">
        <v>57296503.109999999</v>
      </c>
      <c r="VY37" s="109">
        <v>138254795.65000001</v>
      </c>
      <c r="VZ37" s="109">
        <v>46283648.68</v>
      </c>
      <c r="WA37" s="109">
        <v>55586961.00999999</v>
      </c>
      <c r="WB37" s="109">
        <v>18197894.600000001</v>
      </c>
      <c r="WC37" s="109">
        <v>2675043779.0100002</v>
      </c>
      <c r="WD37" s="109">
        <v>86518060.569999993</v>
      </c>
      <c r="WE37" s="109">
        <v>99750843.450000003</v>
      </c>
      <c r="WF37" s="109">
        <v>115434351.95</v>
      </c>
      <c r="WG37" s="109">
        <v>58281713.000000007</v>
      </c>
      <c r="WH37" s="109">
        <v>35059695.779999994</v>
      </c>
      <c r="WI37" s="109">
        <v>59497031.340000004</v>
      </c>
      <c r="WJ37" s="109">
        <v>64029202.580000006</v>
      </c>
      <c r="WK37" s="109">
        <v>76597056.689999998</v>
      </c>
      <c r="WL37" s="109">
        <v>79721838.930000007</v>
      </c>
      <c r="WM37" s="109">
        <v>15804579.189999999</v>
      </c>
      <c r="WN37" s="109">
        <v>50510609.619999997</v>
      </c>
      <c r="WO37" s="109">
        <v>97938536.370000005</v>
      </c>
      <c r="WP37" s="109">
        <v>99413487.769999996</v>
      </c>
      <c r="WQ37" s="109">
        <v>119648365.56</v>
      </c>
      <c r="WR37" s="109">
        <v>100128123.48999999</v>
      </c>
      <c r="WS37" s="109">
        <v>38311815.839999996</v>
      </c>
      <c r="WT37" s="109">
        <v>108836922.51000001</v>
      </c>
      <c r="WU37" s="109">
        <v>45315799.660000004</v>
      </c>
      <c r="WV37" s="109">
        <v>98454337.530000001</v>
      </c>
      <c r="WW37" s="109">
        <v>150500272.63</v>
      </c>
      <c r="WX37" s="109">
        <v>37790648.969999999</v>
      </c>
      <c r="WY37" s="109">
        <v>46603506.849999994</v>
      </c>
      <c r="WZ37" s="109">
        <v>23458315.999999996</v>
      </c>
      <c r="XA37" s="109">
        <v>59256198.340000004</v>
      </c>
      <c r="XB37" s="109">
        <v>16971433.25</v>
      </c>
      <c r="XC37" s="109">
        <v>9189482.790000001</v>
      </c>
      <c r="XD37" s="109">
        <v>37559595.319999993</v>
      </c>
      <c r="XE37" s="109">
        <v>164476309.90000004</v>
      </c>
      <c r="XF37" s="109">
        <v>15809809.449999999</v>
      </c>
      <c r="XG37" s="109">
        <v>52130750.150000006</v>
      </c>
      <c r="XH37" s="109">
        <v>17049674.219999999</v>
      </c>
      <c r="XI37" s="109">
        <v>11578268.65</v>
      </c>
      <c r="XJ37" s="109">
        <v>1429060264.9399998</v>
      </c>
      <c r="XK37" s="109">
        <v>141614025.38</v>
      </c>
      <c r="XL37" s="109">
        <v>165036027.17000002</v>
      </c>
      <c r="XM37" s="109">
        <v>202150372.23000002</v>
      </c>
      <c r="XN37" s="109">
        <v>58975418.710000001</v>
      </c>
      <c r="XO37" s="109">
        <v>68340838.469999999</v>
      </c>
      <c r="XP37" s="109">
        <v>145630468.23999998</v>
      </c>
      <c r="XQ37" s="109">
        <v>141494564.13999999</v>
      </c>
      <c r="XR37" s="109">
        <v>50088664.18</v>
      </c>
      <c r="XS37" s="109">
        <v>158355781.5</v>
      </c>
      <c r="XT37" s="109">
        <v>148880347.79000002</v>
      </c>
      <c r="XU37" s="109">
        <v>43906705.859999999</v>
      </c>
      <c r="XV37" s="109">
        <v>38687532.890000001</v>
      </c>
      <c r="XW37" s="109">
        <v>83786884.640000001</v>
      </c>
      <c r="XX37" s="109">
        <v>101101912.31</v>
      </c>
      <c r="XY37" s="109">
        <v>35996767.43</v>
      </c>
      <c r="XZ37" s="109">
        <v>35481932.140000001</v>
      </c>
      <c r="YA37" s="109">
        <v>67076684.25</v>
      </c>
      <c r="YB37" s="109">
        <v>24382410.770000003</v>
      </c>
      <c r="YC37" s="109">
        <v>78137049.439999998</v>
      </c>
      <c r="YD37" s="109">
        <v>38248504.899999999</v>
      </c>
      <c r="YE37" s="109">
        <v>87755964.129999995</v>
      </c>
      <c r="YF37" s="109">
        <v>61095649.960000001</v>
      </c>
      <c r="YG37" s="109">
        <v>852312080.58000004</v>
      </c>
      <c r="YH37" s="109">
        <v>140009655.12999997</v>
      </c>
      <c r="YI37" s="109">
        <v>193304177.95999995</v>
      </c>
      <c r="YJ37" s="109">
        <v>118826721.34999999</v>
      </c>
      <c r="YK37" s="109">
        <v>513582770.75</v>
      </c>
      <c r="YL37" s="109">
        <v>89017184.850000024</v>
      </c>
      <c r="YM37" s="109">
        <v>173207229.76999998</v>
      </c>
      <c r="YN37" s="109">
        <v>65153933.060000002</v>
      </c>
      <c r="YO37" s="109">
        <v>85086513.779999986</v>
      </c>
      <c r="YP37" s="109">
        <v>104996258.92</v>
      </c>
      <c r="YQ37" s="109">
        <v>118259773.84999998</v>
      </c>
      <c r="YR37" s="109">
        <v>92051600.530000001</v>
      </c>
      <c r="YS37" s="109">
        <v>71904747.989999995</v>
      </c>
      <c r="YT37" s="109">
        <v>68796846.139999986</v>
      </c>
      <c r="YU37" s="109">
        <v>118629566.89999999</v>
      </c>
      <c r="YV37" s="109">
        <v>158475571.72000003</v>
      </c>
      <c r="YW37" s="109">
        <v>78985126.599999994</v>
      </c>
      <c r="YX37" s="109">
        <v>287745970.19000006</v>
      </c>
      <c r="YY37" s="109">
        <v>45380064.110000007</v>
      </c>
      <c r="YZ37" s="109">
        <v>60765506.459999993</v>
      </c>
      <c r="ZA37" s="109">
        <v>49229143.840000004</v>
      </c>
      <c r="ZB37" s="109">
        <v>60374737.079999998</v>
      </c>
      <c r="ZC37" s="109">
        <v>20854290.619999997</v>
      </c>
      <c r="ZD37" s="109">
        <v>25233149.27</v>
      </c>
      <c r="ZE37" s="109">
        <v>456926092.38999999</v>
      </c>
      <c r="ZF37" s="109">
        <v>45929452.839999996</v>
      </c>
      <c r="ZG37" s="109">
        <v>84626620.88000001</v>
      </c>
      <c r="ZH37" s="109">
        <v>33393031.129999999</v>
      </c>
      <c r="ZI37" s="109">
        <v>64924046.68</v>
      </c>
      <c r="ZJ37" s="109">
        <v>26871170.439999998</v>
      </c>
      <c r="ZK37" s="109">
        <v>43659756.990000002</v>
      </c>
      <c r="ZL37" s="109">
        <v>21339378.430000003</v>
      </c>
      <c r="ZM37" s="109">
        <v>70911883.350000009</v>
      </c>
      <c r="ZN37" s="109">
        <v>460804311.10000002</v>
      </c>
      <c r="ZO37" s="109">
        <v>43397447.490000002</v>
      </c>
      <c r="ZP37" s="109">
        <v>50116419.70000001</v>
      </c>
      <c r="ZQ37" s="109">
        <v>388370980.47000003</v>
      </c>
      <c r="ZR37" s="109">
        <v>134513843.80000001</v>
      </c>
      <c r="ZS37" s="109">
        <v>69714149.849999994</v>
      </c>
      <c r="ZT37" s="109">
        <v>43112574.560000002</v>
      </c>
      <c r="ZU37" s="109">
        <v>195769594.91</v>
      </c>
      <c r="ZV37" s="109">
        <v>343094710.44</v>
      </c>
      <c r="ZW37" s="109">
        <v>61194270.010000005</v>
      </c>
      <c r="ZX37" s="109">
        <v>42667835.219999999</v>
      </c>
      <c r="ZY37" s="109">
        <v>71392034.349999979</v>
      </c>
      <c r="ZZ37" s="109">
        <v>25891857.500000004</v>
      </c>
      <c r="AAA37" s="109">
        <v>72887591.549999997</v>
      </c>
      <c r="AAB37" s="109">
        <v>19222496.630000003</v>
      </c>
      <c r="AAC37" s="109">
        <v>34176008.589999996</v>
      </c>
      <c r="AAD37" s="109">
        <v>47400437.620000005</v>
      </c>
      <c r="AAE37" s="109">
        <v>64289757.829999998</v>
      </c>
      <c r="AAF37" s="109">
        <v>84588900.11999999</v>
      </c>
      <c r="AAG37" s="109">
        <v>66771799.140000001</v>
      </c>
      <c r="AAH37" s="109">
        <v>26397754.640000001</v>
      </c>
      <c r="AAI37" s="109">
        <v>29822932.199999996</v>
      </c>
      <c r="AAJ37" s="109">
        <v>168901883.81999999</v>
      </c>
      <c r="AAK37" s="109">
        <v>23906711.939999998</v>
      </c>
      <c r="AAL37" s="109">
        <v>38384703.119999997</v>
      </c>
      <c r="AAM37" s="109">
        <v>13589159.379999997</v>
      </c>
      <c r="AAN37" s="109">
        <v>39130577.870000005</v>
      </c>
      <c r="AAO37" s="109">
        <v>30146794.890000001</v>
      </c>
      <c r="AAP37" s="109">
        <v>28735818.710000001</v>
      </c>
      <c r="AAQ37" s="109">
        <v>1041719170.4399999</v>
      </c>
      <c r="AAR37" s="109">
        <v>44999002.850000001</v>
      </c>
      <c r="AAS37" s="109">
        <v>54745875.840000004</v>
      </c>
      <c r="AAT37" s="109">
        <v>250921019.42000002</v>
      </c>
      <c r="AAU37" s="109">
        <v>114757528.66000001</v>
      </c>
      <c r="AAV37" s="109">
        <v>112873382.27</v>
      </c>
      <c r="AAW37" s="109">
        <v>77300576.109999999</v>
      </c>
      <c r="AAX37" s="109">
        <v>163343904.46000001</v>
      </c>
      <c r="AAY37" s="109">
        <v>134887417.5</v>
      </c>
      <c r="AAZ37" s="109">
        <v>35924718.119999997</v>
      </c>
      <c r="ABA37" s="109">
        <v>73542847.609999999</v>
      </c>
      <c r="ABB37" s="109">
        <v>189716833.44</v>
      </c>
      <c r="ABC37" s="109">
        <v>137032435.28999999</v>
      </c>
      <c r="ABD37" s="109">
        <v>13192853.469999997</v>
      </c>
      <c r="ABE37" s="109">
        <v>32102930.27</v>
      </c>
      <c r="ABF37" s="109">
        <v>68614779.159999996</v>
      </c>
      <c r="ABG37" s="109">
        <v>42243987.200000003</v>
      </c>
      <c r="ABH37" s="109">
        <v>120205706.27</v>
      </c>
      <c r="ABI37" s="109">
        <v>44994557.43</v>
      </c>
      <c r="ABJ37" s="109">
        <v>182954692.31</v>
      </c>
      <c r="ABK37" s="109">
        <v>184335767.17999998</v>
      </c>
      <c r="ABL37" s="109">
        <v>61519145.210000001</v>
      </c>
      <c r="ABM37" s="109">
        <v>40921403.660000004</v>
      </c>
      <c r="ABN37" s="109">
        <v>22655792.669999998</v>
      </c>
      <c r="ABO37" s="109">
        <v>63090680.420000002</v>
      </c>
      <c r="ABP37" s="109">
        <v>26379380.560000002</v>
      </c>
      <c r="ABQ37" s="109">
        <v>507085560.04999989</v>
      </c>
      <c r="ABR37" s="109">
        <v>137533525.93000001</v>
      </c>
      <c r="ABS37" s="109">
        <v>84972452.270000011</v>
      </c>
      <c r="ABT37" s="109">
        <v>168108559.84999999</v>
      </c>
      <c r="ABU37" s="109">
        <v>187328261.27000001</v>
      </c>
      <c r="ABV37" s="109">
        <v>144146514.94999999</v>
      </c>
      <c r="ABW37" s="109">
        <v>57047689.919999994</v>
      </c>
      <c r="ABX37" s="109">
        <v>92783708.659999996</v>
      </c>
      <c r="ABY37" s="109">
        <v>46182750.760000005</v>
      </c>
      <c r="ABZ37" s="109">
        <v>444130217.00999999</v>
      </c>
      <c r="ACA37" s="109">
        <v>67814260.159999996</v>
      </c>
      <c r="ACB37" s="109">
        <v>145423430.60000002</v>
      </c>
      <c r="ACC37" s="109">
        <v>40750209.979999997</v>
      </c>
      <c r="ACD37" s="109">
        <v>46460657.29999999</v>
      </c>
      <c r="ACE37" s="109">
        <v>104345612.90000001</v>
      </c>
      <c r="ACF37" s="109">
        <v>31799596.270000003</v>
      </c>
      <c r="ACG37" s="109">
        <v>59167623.860000007</v>
      </c>
      <c r="ACH37" s="109">
        <v>39108169.859999999</v>
      </c>
      <c r="ACI37" s="109">
        <v>140036359.22999999</v>
      </c>
      <c r="ACJ37" s="109">
        <v>53296948.519999996</v>
      </c>
      <c r="ACK37" s="109">
        <v>804935546.05999994</v>
      </c>
      <c r="ACL37" s="109">
        <v>50950112.95000001</v>
      </c>
      <c r="ACM37" s="109">
        <v>49012008.410000004</v>
      </c>
      <c r="ACN37" s="109">
        <v>129926461.83000001</v>
      </c>
      <c r="ACO37" s="109">
        <v>44568330.700000003</v>
      </c>
      <c r="ACP37" s="109">
        <v>10993048.549999997</v>
      </c>
      <c r="ACQ37" s="109">
        <v>66741712.469999991</v>
      </c>
      <c r="ACR37" s="109">
        <v>435702590.22000003</v>
      </c>
      <c r="ACS37" s="109">
        <v>418400074.38000005</v>
      </c>
      <c r="ACT37" s="109">
        <v>32558525.809999999</v>
      </c>
      <c r="ACU37" s="109">
        <v>67037828.159999996</v>
      </c>
      <c r="ACV37" s="109">
        <v>85987329.49000001</v>
      </c>
      <c r="ACW37" s="109">
        <v>104732945.52</v>
      </c>
      <c r="ACX37" s="109">
        <v>702348979.74000001</v>
      </c>
      <c r="ACY37" s="109">
        <v>38431656.269999996</v>
      </c>
      <c r="ACZ37" s="109">
        <v>83650482.739999995</v>
      </c>
      <c r="ADA37" s="109">
        <v>66746621.280000001</v>
      </c>
      <c r="ADB37" s="109">
        <v>20977364.980000004</v>
      </c>
      <c r="ADC37" s="109">
        <v>23383256.699999999</v>
      </c>
      <c r="ADD37" s="109">
        <v>25935745.939999998</v>
      </c>
      <c r="ADE37" s="109">
        <v>36244186.549999997</v>
      </c>
      <c r="ADF37" s="109">
        <v>58530689.68</v>
      </c>
      <c r="ADG37" s="109">
        <v>105485712.42000002</v>
      </c>
      <c r="ADH37" s="109">
        <v>98608061.089999989</v>
      </c>
      <c r="ADI37" s="109">
        <v>86266867.560000002</v>
      </c>
      <c r="ADJ37" s="109">
        <v>37545675.589999996</v>
      </c>
      <c r="ADK37" s="109">
        <v>19110331.940000001</v>
      </c>
      <c r="ADL37" s="109">
        <v>45484375.040000007</v>
      </c>
      <c r="ADM37" s="109">
        <v>19544180.550000001</v>
      </c>
      <c r="ADN37" s="109">
        <v>51838989.649999999</v>
      </c>
      <c r="ADO37" s="109">
        <v>42130528.81000001</v>
      </c>
      <c r="ADP37" s="109">
        <v>75482260.980000004</v>
      </c>
      <c r="ADQ37" s="109">
        <v>917437588.3499999</v>
      </c>
      <c r="ADR37" s="109">
        <v>166985407.47000006</v>
      </c>
      <c r="ADS37" s="109">
        <v>108994598.97999999</v>
      </c>
      <c r="ADT37" s="109">
        <v>107993619.70999999</v>
      </c>
      <c r="ADU37" s="109">
        <v>96894658.700000003</v>
      </c>
      <c r="ADV37" s="109">
        <v>11501994.499999998</v>
      </c>
      <c r="ADW37" s="109">
        <v>14854718.610000001</v>
      </c>
      <c r="ADX37" s="109">
        <v>57485488.079999998</v>
      </c>
      <c r="ADY37" s="109">
        <v>3013569.42</v>
      </c>
      <c r="ADZ37" s="109">
        <v>17520208.930000003</v>
      </c>
      <c r="AEA37" s="109">
        <v>808536131.57000005</v>
      </c>
      <c r="AEB37" s="109">
        <v>254504283.72000003</v>
      </c>
      <c r="AEC37" s="109">
        <v>108116476.35000001</v>
      </c>
      <c r="AED37" s="109">
        <v>81790412.669999987</v>
      </c>
      <c r="AEE37" s="109">
        <v>49030103.780000009</v>
      </c>
      <c r="AEF37" s="109">
        <v>76816124.030000001</v>
      </c>
      <c r="AEG37" s="109">
        <v>102934674.17000002</v>
      </c>
      <c r="AEH37" s="109">
        <v>29421351.73</v>
      </c>
      <c r="AEI37" s="109">
        <v>17742154.66</v>
      </c>
      <c r="AEJ37" s="109">
        <v>101717381.03</v>
      </c>
      <c r="AEK37" s="109">
        <v>45986214.480000012</v>
      </c>
      <c r="AEL37" s="109">
        <v>153814946.52000001</v>
      </c>
      <c r="AEM37" s="109">
        <v>50207392.160000004</v>
      </c>
      <c r="AEN37" s="109">
        <v>58700131.43</v>
      </c>
      <c r="AEO37" s="109">
        <v>110674150.22999999</v>
      </c>
      <c r="AEP37" s="109">
        <v>161231156.72999996</v>
      </c>
      <c r="AEQ37" s="109">
        <v>46698329.210000001</v>
      </c>
      <c r="AER37" s="109">
        <v>89063872.700000003</v>
      </c>
      <c r="AES37" s="109">
        <v>22770108</v>
      </c>
      <c r="AET37" s="109">
        <v>86791040.23999998</v>
      </c>
      <c r="AEU37" s="109">
        <v>665430727.89999998</v>
      </c>
      <c r="AEV37" s="109">
        <v>114821908.30999999</v>
      </c>
      <c r="AEW37" s="109">
        <v>96369316.480000004</v>
      </c>
      <c r="AEX37" s="109">
        <v>24976709.880000006</v>
      </c>
      <c r="AEY37" s="109">
        <v>47347280.369999997</v>
      </c>
      <c r="AEZ37" s="109">
        <v>67968584.320000008</v>
      </c>
      <c r="AFA37" s="109">
        <v>32615862.700000003</v>
      </c>
      <c r="AFB37" s="109">
        <v>16481759.59</v>
      </c>
      <c r="AFC37" s="109">
        <v>6692103.6799999997</v>
      </c>
      <c r="AFD37" s="109">
        <v>11525134.940000001</v>
      </c>
      <c r="AFE37" s="109">
        <v>440802973.14000005</v>
      </c>
      <c r="AFF37" s="109">
        <v>210496594.67000002</v>
      </c>
      <c r="AFG37" s="109">
        <v>81292459.260000005</v>
      </c>
      <c r="AFH37" s="109">
        <v>53113499.840000004</v>
      </c>
      <c r="AFI37" s="109">
        <v>232349143.82000002</v>
      </c>
      <c r="AFJ37" s="109">
        <v>73311731.849999994</v>
      </c>
      <c r="AFK37" s="109">
        <v>31911641.550000001</v>
      </c>
      <c r="AFL37" s="109">
        <v>22125899.540000003</v>
      </c>
      <c r="AFM37" s="109">
        <v>68625765.5</v>
      </c>
      <c r="AFN37" s="109">
        <v>71739769.660000011</v>
      </c>
      <c r="AFO37" s="109">
        <v>10885959.390000001</v>
      </c>
      <c r="AFP37" s="109">
        <v>41480369.629999995</v>
      </c>
      <c r="AFQ37" s="109">
        <v>73301697.880000025</v>
      </c>
      <c r="AFR37" s="109">
        <v>747590169.43999982</v>
      </c>
      <c r="AFS37" s="109">
        <v>88379546.010000005</v>
      </c>
      <c r="AFT37" s="109">
        <v>149499582.58000001</v>
      </c>
      <c r="AFU37" s="109">
        <v>58804781.279999994</v>
      </c>
      <c r="AFV37" s="109">
        <v>70299240.969999999</v>
      </c>
      <c r="AFW37" s="109">
        <v>56326672.469999999</v>
      </c>
      <c r="AFX37" s="109">
        <v>51757388.359999999</v>
      </c>
      <c r="AFY37" s="109">
        <v>166167049.25999999</v>
      </c>
      <c r="AFZ37" s="109">
        <v>91609730.980000019</v>
      </c>
      <c r="AGA37" s="109">
        <v>32114539.610000003</v>
      </c>
      <c r="AGB37" s="109">
        <v>205760469.11999997</v>
      </c>
      <c r="AGC37" s="109">
        <v>74344275.689999998</v>
      </c>
      <c r="AGD37" s="109">
        <v>726805364.17000008</v>
      </c>
      <c r="AGE37" s="109">
        <v>177653341.50999999</v>
      </c>
      <c r="AGF37" s="109">
        <v>72783951.469999999</v>
      </c>
      <c r="AGG37" s="109">
        <v>100353901.16999999</v>
      </c>
      <c r="AGH37" s="109">
        <v>177029987.66</v>
      </c>
      <c r="AGI37" s="109">
        <v>88511352.719999999</v>
      </c>
      <c r="AGJ37" s="109">
        <v>53272198.850000001</v>
      </c>
      <c r="AGK37" s="109">
        <v>69385537.890000001</v>
      </c>
      <c r="AGL37" s="109">
        <v>53549542.600000009</v>
      </c>
      <c r="AGM37" s="109">
        <v>65183020.549999997</v>
      </c>
      <c r="AGN37" s="109">
        <v>55311040.619999997</v>
      </c>
      <c r="AGO37" s="109">
        <v>984083903.82000017</v>
      </c>
      <c r="AGP37" s="109">
        <v>101277492.14000003</v>
      </c>
      <c r="AGQ37" s="109">
        <v>219265096.56999999</v>
      </c>
      <c r="AGR37" s="109">
        <v>35182046.269999996</v>
      </c>
      <c r="AGS37" s="109">
        <v>219394095.62</v>
      </c>
      <c r="AGT37" s="109">
        <v>98590650.439999998</v>
      </c>
      <c r="AGU37" s="109">
        <v>17059186.210000001</v>
      </c>
      <c r="AGV37" s="109">
        <v>57474796.57</v>
      </c>
      <c r="AGW37" s="109">
        <v>1082031933.3399997</v>
      </c>
      <c r="AGX37" s="109">
        <v>444650440.40999985</v>
      </c>
      <c r="AGY37" s="109">
        <v>12249927.250000004</v>
      </c>
      <c r="AGZ37" s="109">
        <v>202297980.33000001</v>
      </c>
      <c r="AHA37" s="109">
        <v>168797729.02000001</v>
      </c>
      <c r="AHB37" s="109">
        <v>139599430.02000001</v>
      </c>
      <c r="AHC37" s="109">
        <v>23764975.359999999</v>
      </c>
      <c r="AHD37" s="109">
        <v>31895865.170000002</v>
      </c>
      <c r="AHE37" s="109">
        <v>12427109.49</v>
      </c>
      <c r="AHF37" s="109">
        <v>66819980.430000015</v>
      </c>
      <c r="AHG37" s="109">
        <v>158393008.53999999</v>
      </c>
      <c r="AHH37" s="109">
        <v>78459420.140000001</v>
      </c>
      <c r="AHI37" s="109">
        <v>31534282.91</v>
      </c>
      <c r="AHJ37" s="109">
        <v>92379057.420000002</v>
      </c>
      <c r="AHK37" s="109">
        <v>31398384.610000003</v>
      </c>
      <c r="AHL37" s="109">
        <v>58178934.74000001</v>
      </c>
      <c r="AHM37" s="109">
        <v>18668194.379999999</v>
      </c>
      <c r="AHN37" s="109">
        <v>163035928.94999996</v>
      </c>
      <c r="AHO37" s="109">
        <v>81882495.079999998</v>
      </c>
      <c r="AHP37" s="109">
        <v>47074947.769999996</v>
      </c>
      <c r="AHQ37" s="109">
        <v>25017109.98</v>
      </c>
      <c r="AHR37" s="109">
        <v>107817986.90999998</v>
      </c>
      <c r="AHS37" s="109">
        <v>23430650.949999999</v>
      </c>
      <c r="AHT37" s="109">
        <v>21861449.260000002</v>
      </c>
      <c r="AHU37" s="109">
        <v>0</v>
      </c>
      <c r="AHV37" s="109">
        <v>0</v>
      </c>
      <c r="AHW37" s="109">
        <f t="shared" ref="AHW37:AHW39" si="47">SUM(D37:AHV37)</f>
        <v>115689597042.40608</v>
      </c>
    </row>
    <row r="38" spans="1:913" x14ac:dyDescent="0.6">
      <c r="A38" s="279">
        <v>41</v>
      </c>
      <c r="B38" s="253" t="s">
        <v>9924</v>
      </c>
      <c r="C38" s="99" t="s">
        <v>9925</v>
      </c>
      <c r="D38" s="109">
        <v>455276190.73999995</v>
      </c>
      <c r="E38" s="109">
        <v>29648149.669999998</v>
      </c>
      <c r="F38" s="109">
        <v>41810778.560000002</v>
      </c>
      <c r="G38" s="109">
        <v>7492100.2700000005</v>
      </c>
      <c r="H38" s="109">
        <v>52437446.089999996</v>
      </c>
      <c r="I38" s="109">
        <v>18593223.080000002</v>
      </c>
      <c r="J38" s="109">
        <v>50945373.989999995</v>
      </c>
      <c r="K38" s="109">
        <v>47301909.959999993</v>
      </c>
      <c r="L38" s="109">
        <v>25110553.359999996</v>
      </c>
      <c r="M38" s="109">
        <v>9992458.5200000014</v>
      </c>
      <c r="N38" s="109">
        <v>11908921.82</v>
      </c>
      <c r="O38" s="109">
        <v>16172673.6</v>
      </c>
      <c r="P38" s="109">
        <v>56891338.780000001</v>
      </c>
      <c r="Q38" s="109">
        <v>15042384.399999999</v>
      </c>
      <c r="R38" s="109">
        <v>8730585.9900000002</v>
      </c>
      <c r="S38" s="109">
        <v>40554341.879999995</v>
      </c>
      <c r="T38" s="109">
        <v>11361016.780000003</v>
      </c>
      <c r="U38" s="109">
        <v>8377397.2199999997</v>
      </c>
      <c r="V38" s="109">
        <v>57311</v>
      </c>
      <c r="W38" s="109">
        <v>290972989.88999999</v>
      </c>
      <c r="X38" s="109">
        <v>79782839.219999969</v>
      </c>
      <c r="Y38" s="109">
        <v>20668831.280000001</v>
      </c>
      <c r="Z38" s="109">
        <v>21719729.030000001</v>
      </c>
      <c r="AA38" s="109">
        <v>28560022.439999994</v>
      </c>
      <c r="AB38" s="109">
        <v>20251835.239999995</v>
      </c>
      <c r="AC38" s="109">
        <v>24400020.170000002</v>
      </c>
      <c r="AD38" s="109">
        <v>200353921.65000001</v>
      </c>
      <c r="AE38" s="109">
        <v>41732568.530000001</v>
      </c>
      <c r="AF38" s="109">
        <v>15247696.84</v>
      </c>
      <c r="AG38" s="109">
        <v>165384785.01999995</v>
      </c>
      <c r="AH38" s="109">
        <v>28647108.189999998</v>
      </c>
      <c r="AI38" s="109">
        <v>77787654.63000001</v>
      </c>
      <c r="AJ38" s="109">
        <v>68734544.840000004</v>
      </c>
      <c r="AK38" s="109">
        <v>17327328.599999998</v>
      </c>
      <c r="AL38" s="109">
        <v>22016713.18</v>
      </c>
      <c r="AM38" s="109">
        <v>18111341.679999996</v>
      </c>
      <c r="AN38" s="109">
        <v>40249584.600000001</v>
      </c>
      <c r="AO38" s="109">
        <v>15804628.140000001</v>
      </c>
      <c r="AP38" s="109">
        <v>17879701.760000002</v>
      </c>
      <c r="AQ38" s="109">
        <v>27575570.830000002</v>
      </c>
      <c r="AR38" s="109">
        <v>16548980.880000006</v>
      </c>
      <c r="AS38" s="109">
        <v>32851966.23</v>
      </c>
      <c r="AT38" s="109">
        <v>12919904.49</v>
      </c>
      <c r="AU38" s="109">
        <v>177870383.31000003</v>
      </c>
      <c r="AV38" s="109">
        <v>6091926.9299999997</v>
      </c>
      <c r="AW38" s="109">
        <v>5872339.4100000001</v>
      </c>
      <c r="AX38" s="109">
        <v>10327801.059999999</v>
      </c>
      <c r="AY38" s="109">
        <v>13288396.350000001</v>
      </c>
      <c r="AZ38" s="109">
        <v>18228189.32</v>
      </c>
      <c r="BA38" s="109">
        <v>6693932.5699999994</v>
      </c>
      <c r="BB38" s="109">
        <v>9714379.8299999982</v>
      </c>
      <c r="BC38" s="109">
        <v>5178213.4000000004</v>
      </c>
      <c r="BD38" s="109">
        <v>8180287.4400000004</v>
      </c>
      <c r="BE38" s="109">
        <v>8279461.080000001</v>
      </c>
      <c r="BF38" s="109">
        <v>6009355.7000000002</v>
      </c>
      <c r="BG38" s="109">
        <v>46318015.090000011</v>
      </c>
      <c r="BH38" s="109">
        <v>4288318.43</v>
      </c>
      <c r="BI38" s="109">
        <v>14942968.339999998</v>
      </c>
      <c r="BJ38" s="109">
        <v>169180718.82999998</v>
      </c>
      <c r="BK38" s="109">
        <v>126379691.3901</v>
      </c>
      <c r="BL38" s="109">
        <v>37491352.479999997</v>
      </c>
      <c r="BM38" s="109">
        <v>14504377.57</v>
      </c>
      <c r="BN38" s="109">
        <v>25933305.789999999</v>
      </c>
      <c r="BO38" s="109">
        <v>28231341.629999999</v>
      </c>
      <c r="BP38" s="109">
        <v>11088520.969999999</v>
      </c>
      <c r="BQ38" s="109">
        <v>19669799.48</v>
      </c>
      <c r="BR38" s="109">
        <v>6948535.2000000002</v>
      </c>
      <c r="BS38" s="109">
        <v>115685676.19</v>
      </c>
      <c r="BT38" s="109">
        <v>22124480.130000003</v>
      </c>
      <c r="BU38" s="109">
        <v>8424131.2699999996</v>
      </c>
      <c r="BV38" s="109">
        <v>29044467.759999998</v>
      </c>
      <c r="BW38" s="109">
        <v>10386245.75</v>
      </c>
      <c r="BX38" s="109">
        <v>13231725.01</v>
      </c>
      <c r="BY38" s="109">
        <v>5941078.9800000004</v>
      </c>
      <c r="BZ38" s="109">
        <v>11456920.08</v>
      </c>
      <c r="CA38" s="109">
        <v>65528389.460000008</v>
      </c>
      <c r="CB38" s="109">
        <v>19330204.090000004</v>
      </c>
      <c r="CC38" s="109">
        <v>30657896.23</v>
      </c>
      <c r="CD38" s="109">
        <v>43551201.610000014</v>
      </c>
      <c r="CE38" s="109">
        <v>18441150.940000001</v>
      </c>
      <c r="CF38" s="109">
        <v>20221226.420000002</v>
      </c>
      <c r="CG38" s="109">
        <v>22795656.630000003</v>
      </c>
      <c r="CH38" s="109">
        <v>359966947.01000017</v>
      </c>
      <c r="CI38" s="109">
        <v>11584174.9</v>
      </c>
      <c r="CJ38" s="109">
        <v>54966032.590000004</v>
      </c>
      <c r="CK38" s="109">
        <v>10772582.630000001</v>
      </c>
      <c r="CL38" s="109">
        <v>17346459.960000001</v>
      </c>
      <c r="CM38" s="109">
        <v>21862903.279999997</v>
      </c>
      <c r="CN38" s="109">
        <v>16982805.359999999</v>
      </c>
      <c r="CO38" s="109">
        <v>28064115.830000002</v>
      </c>
      <c r="CP38" s="109">
        <v>6576250.5599999996</v>
      </c>
      <c r="CQ38" s="109">
        <v>18034445.079999998</v>
      </c>
      <c r="CR38" s="109">
        <v>9858174.0700000003</v>
      </c>
      <c r="CS38" s="109">
        <v>13714100.280000003</v>
      </c>
      <c r="CT38" s="109">
        <v>10037437.98</v>
      </c>
      <c r="CU38" s="109">
        <v>154291041.90000001</v>
      </c>
      <c r="CV38" s="109">
        <v>9817732.629999999</v>
      </c>
      <c r="CW38" s="109">
        <v>12860080.4</v>
      </c>
      <c r="CX38" s="109">
        <v>40304851.390000001</v>
      </c>
      <c r="CY38" s="109">
        <v>19640461.469999999</v>
      </c>
      <c r="CZ38" s="109">
        <v>29318874.170000006</v>
      </c>
      <c r="DA38" s="109">
        <v>7306683.9999999991</v>
      </c>
      <c r="DB38" s="109">
        <v>13059252.880000001</v>
      </c>
      <c r="DC38" s="109">
        <v>199580400.44999993</v>
      </c>
      <c r="DD38" s="109">
        <v>184586384.48999998</v>
      </c>
      <c r="DE38" s="109">
        <v>11733437.07</v>
      </c>
      <c r="DF38" s="109">
        <v>15040360.08</v>
      </c>
      <c r="DG38" s="109">
        <v>26431224.329999998</v>
      </c>
      <c r="DH38" s="109">
        <v>29447374.969999999</v>
      </c>
      <c r="DI38" s="109">
        <v>40387375.399999999</v>
      </c>
      <c r="DJ38" s="109">
        <v>39707757.399999991</v>
      </c>
      <c r="DK38" s="109">
        <v>6916707.0600000005</v>
      </c>
      <c r="DL38" s="109">
        <v>599898506.61000001</v>
      </c>
      <c r="DM38" s="109">
        <v>13317419.1</v>
      </c>
      <c r="DN38" s="109">
        <v>26444334.57</v>
      </c>
      <c r="DO38" s="109">
        <v>12225793.479999997</v>
      </c>
      <c r="DP38" s="109">
        <v>19258253.970000003</v>
      </c>
      <c r="DQ38" s="109">
        <v>14657678.699999999</v>
      </c>
      <c r="DR38" s="109">
        <v>26807772.189999998</v>
      </c>
      <c r="DS38" s="109">
        <v>13560208.550000001</v>
      </c>
      <c r="DT38" s="109">
        <v>46093011.769999996</v>
      </c>
      <c r="DU38" s="109">
        <v>254546924.86999997</v>
      </c>
      <c r="DV38" s="109">
        <v>36616700.980000004</v>
      </c>
      <c r="DW38" s="109">
        <v>70868022.370000005</v>
      </c>
      <c r="DX38" s="109">
        <v>63185677.239999987</v>
      </c>
      <c r="DY38" s="109">
        <v>18871419.889999997</v>
      </c>
      <c r="DZ38" s="109">
        <v>39178938.460000008</v>
      </c>
      <c r="EA38" s="109">
        <v>33387752.979999997</v>
      </c>
      <c r="EB38" s="109">
        <v>11175886.459999999</v>
      </c>
      <c r="EC38" s="109">
        <v>8630236.870000001</v>
      </c>
      <c r="ED38" s="109">
        <v>12070427.82</v>
      </c>
      <c r="EE38" s="109">
        <v>38891070.700000003</v>
      </c>
      <c r="EF38" s="109">
        <v>75551361.949999988</v>
      </c>
      <c r="EG38" s="109">
        <v>46726076.770000003</v>
      </c>
      <c r="EH38" s="109">
        <v>11944673.01</v>
      </c>
      <c r="EI38" s="109">
        <v>19908142.190000001</v>
      </c>
      <c r="EJ38" s="109">
        <v>17617290.709999997</v>
      </c>
      <c r="EK38" s="109">
        <v>27359136.869999997</v>
      </c>
      <c r="EL38" s="109">
        <v>31586561.030000001</v>
      </c>
      <c r="EM38" s="109">
        <v>14697183.890000001</v>
      </c>
      <c r="EN38" s="109">
        <v>12090916.470000001</v>
      </c>
      <c r="EO38" s="109">
        <v>256214391.78000006</v>
      </c>
      <c r="EP38" s="109">
        <v>11900990.289999999</v>
      </c>
      <c r="EQ38" s="109">
        <v>30697586.649999999</v>
      </c>
      <c r="ER38" s="109">
        <v>21730370.620000005</v>
      </c>
      <c r="ES38" s="109">
        <v>13097596.559999997</v>
      </c>
      <c r="ET38" s="109">
        <v>8932352.9199999999</v>
      </c>
      <c r="EU38" s="109">
        <v>30723480.019999992</v>
      </c>
      <c r="EV38" s="109">
        <v>31086193.390000004</v>
      </c>
      <c r="EW38" s="109">
        <v>17290725.479999997</v>
      </c>
      <c r="EX38" s="109">
        <v>249769222.23999998</v>
      </c>
      <c r="EY38" s="109">
        <v>4419766.3599999994</v>
      </c>
      <c r="EZ38" s="109">
        <v>17940602.109999999</v>
      </c>
      <c r="FA38" s="109">
        <v>39165379.879999995</v>
      </c>
      <c r="FB38" s="109">
        <v>32458209.920000002</v>
      </c>
      <c r="FC38" s="109">
        <v>48696294.209999993</v>
      </c>
      <c r="FD38" s="109">
        <v>35641522.630000003</v>
      </c>
      <c r="FE38" s="109">
        <v>22218100.23</v>
      </c>
      <c r="FF38" s="109">
        <v>15620261.750000002</v>
      </c>
      <c r="FG38" s="109">
        <v>14993947.66</v>
      </c>
      <c r="FH38" s="109">
        <v>12118094.209999999</v>
      </c>
      <c r="FI38" s="109">
        <v>9569752.8399999999</v>
      </c>
      <c r="FJ38" s="109">
        <v>114379734.74000001</v>
      </c>
      <c r="FK38" s="109">
        <v>13050746.700000003</v>
      </c>
      <c r="FL38" s="109">
        <v>5945354.3399999999</v>
      </c>
      <c r="FM38" s="109">
        <v>8843587.9100000001</v>
      </c>
      <c r="FN38" s="109">
        <v>21957861.039999999</v>
      </c>
      <c r="FO38" s="109">
        <v>14325611.870000001</v>
      </c>
      <c r="FP38" s="109">
        <v>8167670.3200000012</v>
      </c>
      <c r="FQ38" s="109">
        <v>5586827.7800000003</v>
      </c>
      <c r="FR38" s="109">
        <v>610816438.05999982</v>
      </c>
      <c r="FS38" s="109">
        <v>16730630.869999999</v>
      </c>
      <c r="FT38" s="109">
        <v>26734714.989999998</v>
      </c>
      <c r="FU38" s="109">
        <v>26320175.450000007</v>
      </c>
      <c r="FV38" s="109">
        <v>28315542.019999996</v>
      </c>
      <c r="FW38" s="109">
        <v>10778677.380000001</v>
      </c>
      <c r="FX38" s="109">
        <v>57197688.589999996</v>
      </c>
      <c r="FY38" s="109">
        <v>22603795.140000004</v>
      </c>
      <c r="FZ38" s="109">
        <v>19594836.450000003</v>
      </c>
      <c r="GA38" s="109">
        <v>18370079.98</v>
      </c>
      <c r="GB38" s="109">
        <v>33804910.810000002</v>
      </c>
      <c r="GC38" s="109">
        <v>20276342.529999997</v>
      </c>
      <c r="GD38" s="109">
        <v>20259042.140000001</v>
      </c>
      <c r="GE38" s="109">
        <v>14280075.139999999</v>
      </c>
      <c r="GF38" s="109">
        <v>144855800.04999998</v>
      </c>
      <c r="GG38" s="109">
        <v>15094705.09</v>
      </c>
      <c r="GH38" s="109">
        <v>14937400.789999999</v>
      </c>
      <c r="GI38" s="109">
        <v>36038166</v>
      </c>
      <c r="GJ38" s="109">
        <v>24481821.979999997</v>
      </c>
      <c r="GK38" s="109">
        <v>12425786.33</v>
      </c>
      <c r="GL38" s="109">
        <v>11281621.379999999</v>
      </c>
      <c r="GM38" s="109">
        <v>28531127.010000002</v>
      </c>
      <c r="GN38" s="109">
        <v>8084714.5800000001</v>
      </c>
      <c r="GO38" s="109">
        <v>12587142.959999999</v>
      </c>
      <c r="GP38" s="109">
        <v>5349022.4300000006</v>
      </c>
      <c r="GQ38" s="109">
        <v>6094726.7700000005</v>
      </c>
      <c r="GR38" s="109">
        <v>116411240.17999999</v>
      </c>
      <c r="GS38" s="109">
        <v>12821493.460000001</v>
      </c>
      <c r="GT38" s="109">
        <v>7752889.5</v>
      </c>
      <c r="GU38" s="109">
        <v>13059836.989999998</v>
      </c>
      <c r="GV38" s="109">
        <v>2744057.5999999996</v>
      </c>
      <c r="GW38" s="109">
        <v>11280991.789999997</v>
      </c>
      <c r="GX38" s="109">
        <v>13085517.840000002</v>
      </c>
      <c r="GY38" s="109">
        <v>7006319.9699999988</v>
      </c>
      <c r="GZ38" s="109">
        <v>119884069.47</v>
      </c>
      <c r="HA38" s="109">
        <v>5628142.4199999999</v>
      </c>
      <c r="HB38" s="109">
        <v>20958123.650000002</v>
      </c>
      <c r="HC38" s="109">
        <v>25101940.5</v>
      </c>
      <c r="HD38" s="109">
        <v>459662456.23000002</v>
      </c>
      <c r="HE38" s="109">
        <v>93662579.480000004</v>
      </c>
      <c r="HF38" s="109">
        <v>56304934.760000005</v>
      </c>
      <c r="HG38" s="109">
        <v>74857687.479999989</v>
      </c>
      <c r="HH38" s="109">
        <v>48780977.979999997</v>
      </c>
      <c r="HI38" s="109">
        <v>49579533.790000007</v>
      </c>
      <c r="HJ38" s="109">
        <v>15357385.210000003</v>
      </c>
      <c r="HK38" s="109">
        <v>15569229.949999999</v>
      </c>
      <c r="HL38" s="109">
        <v>271613382.36999995</v>
      </c>
      <c r="HM38" s="109">
        <v>57401482.75999999</v>
      </c>
      <c r="HN38" s="109">
        <v>105116620.19000001</v>
      </c>
      <c r="HO38" s="109">
        <v>37414019.780000001</v>
      </c>
      <c r="HP38" s="109">
        <v>31299668.640000004</v>
      </c>
      <c r="HQ38" s="109">
        <v>18967479.420000002</v>
      </c>
      <c r="HR38" s="109">
        <v>21876839.789999999</v>
      </c>
      <c r="HS38" s="109">
        <v>23662836.110000003</v>
      </c>
      <c r="HT38" s="109">
        <v>251032616.52000004</v>
      </c>
      <c r="HU38" s="109">
        <v>106030136.04000002</v>
      </c>
      <c r="HV38" s="109">
        <v>20277926.829999998</v>
      </c>
      <c r="HW38" s="109">
        <v>10234425.600000001</v>
      </c>
      <c r="HX38" s="109">
        <v>12002334.68</v>
      </c>
      <c r="HY38" s="109">
        <v>12992813.620000001</v>
      </c>
      <c r="HZ38" s="109">
        <v>53956248.519999996</v>
      </c>
      <c r="IA38" s="109">
        <v>9392673.1799999997</v>
      </c>
      <c r="IB38" s="109">
        <v>9618222.2399999984</v>
      </c>
      <c r="IC38" s="109">
        <v>12237273.699999999</v>
      </c>
      <c r="ID38" s="109">
        <v>11109779.659999998</v>
      </c>
      <c r="IE38" s="109">
        <v>27964839.890000001</v>
      </c>
      <c r="IF38" s="109">
        <v>9518144.5199999996</v>
      </c>
      <c r="IG38" s="109">
        <v>16543582.869999999</v>
      </c>
      <c r="IH38" s="109">
        <v>9138405.4700000007</v>
      </c>
      <c r="II38" s="109">
        <v>5981215.04</v>
      </c>
      <c r="IJ38" s="109">
        <v>207023110.72999999</v>
      </c>
      <c r="IK38" s="109">
        <v>189386054.19999996</v>
      </c>
      <c r="IL38" s="109">
        <v>7381083.6899999995</v>
      </c>
      <c r="IM38" s="109">
        <v>45467824.969999999</v>
      </c>
      <c r="IN38" s="109">
        <v>36974478.499999993</v>
      </c>
      <c r="IO38" s="109">
        <v>15671693.810000001</v>
      </c>
      <c r="IP38" s="109">
        <v>7850255.5899999989</v>
      </c>
      <c r="IQ38" s="109">
        <v>9355861.2300000004</v>
      </c>
      <c r="IR38" s="109">
        <v>11424332.26</v>
      </c>
      <c r="IS38" s="109">
        <v>11776560.959999999</v>
      </c>
      <c r="IT38" s="109">
        <v>15439156.57</v>
      </c>
      <c r="IU38" s="109">
        <v>478739394.64999986</v>
      </c>
      <c r="IV38" s="109">
        <v>211339219.31000003</v>
      </c>
      <c r="IW38" s="109">
        <v>9649153.5299999993</v>
      </c>
      <c r="IX38" s="109">
        <v>29085384.689999998</v>
      </c>
      <c r="IY38" s="109">
        <v>35019565.750000007</v>
      </c>
      <c r="IZ38" s="109">
        <v>9511106.0700000003</v>
      </c>
      <c r="JA38" s="109">
        <v>24678344.969999999</v>
      </c>
      <c r="JB38" s="109">
        <v>5598976.8999999994</v>
      </c>
      <c r="JC38" s="109">
        <v>14208511.510000002</v>
      </c>
      <c r="JD38" s="109">
        <v>20975507.66</v>
      </c>
      <c r="JE38" s="109">
        <v>32528105.900000002</v>
      </c>
      <c r="JF38" s="109">
        <v>18724052.220000003</v>
      </c>
      <c r="JG38" s="109">
        <v>74287655.50000003</v>
      </c>
      <c r="JH38" s="109">
        <v>83060442.49000001</v>
      </c>
      <c r="JI38" s="109">
        <v>13932218.1</v>
      </c>
      <c r="JJ38" s="109">
        <v>16563340.580000002</v>
      </c>
      <c r="JK38" s="109">
        <v>5682680.1800000006</v>
      </c>
      <c r="JL38" s="109">
        <v>6978835.46</v>
      </c>
      <c r="JM38" s="109">
        <v>152877617.77000001</v>
      </c>
      <c r="JN38" s="109">
        <v>11220215.139999999</v>
      </c>
      <c r="JO38" s="109">
        <v>25400626.929999996</v>
      </c>
      <c r="JP38" s="109">
        <v>30806109.309999999</v>
      </c>
      <c r="JQ38" s="109">
        <v>24895353.639999997</v>
      </c>
      <c r="JR38" s="109">
        <v>30170959.68</v>
      </c>
      <c r="JS38" s="109">
        <v>9572705.7399999984</v>
      </c>
      <c r="JT38" s="109">
        <v>155178327.43000004</v>
      </c>
      <c r="JU38" s="109">
        <v>103024768.49000001</v>
      </c>
      <c r="JV38" s="109">
        <v>16002056.109999999</v>
      </c>
      <c r="JW38" s="109">
        <v>5741002.4299999997</v>
      </c>
      <c r="JX38" s="109">
        <v>17874128.189999998</v>
      </c>
      <c r="JY38" s="109">
        <v>5442579.1400000006</v>
      </c>
      <c r="JZ38" s="109">
        <v>57160428.200000003</v>
      </c>
      <c r="KA38" s="109">
        <v>14311187.25</v>
      </c>
      <c r="KB38" s="109">
        <v>9636687.0500000007</v>
      </c>
      <c r="KC38" s="109">
        <v>10871287.199999997</v>
      </c>
      <c r="KD38" s="109">
        <v>14215496.1</v>
      </c>
      <c r="KE38" s="109">
        <v>7219223.7600000007</v>
      </c>
      <c r="KF38" s="109">
        <v>13721967.530000001</v>
      </c>
      <c r="KG38" s="109">
        <v>2777329.39</v>
      </c>
      <c r="KH38" s="109">
        <v>10112007.039999999</v>
      </c>
      <c r="KI38" s="109">
        <v>15539500.339999998</v>
      </c>
      <c r="KJ38" s="109">
        <v>661196872.46000016</v>
      </c>
      <c r="KK38" s="109">
        <v>44034179.410000011</v>
      </c>
      <c r="KL38" s="109">
        <v>29822719.109999999</v>
      </c>
      <c r="KM38" s="109">
        <v>29021149.900000002</v>
      </c>
      <c r="KN38" s="109">
        <v>9433636.5199999996</v>
      </c>
      <c r="KO38" s="109">
        <v>18439769.079999998</v>
      </c>
      <c r="KP38" s="109">
        <v>90038112.660000011</v>
      </c>
      <c r="KQ38" s="109">
        <v>9746526.4700000007</v>
      </c>
      <c r="KR38" s="109">
        <v>5203910.4399999995</v>
      </c>
      <c r="KS38" s="109">
        <v>127294296.58000001</v>
      </c>
      <c r="KT38" s="109">
        <v>12731876.750000004</v>
      </c>
      <c r="KU38" s="109">
        <v>21320074.870000001</v>
      </c>
      <c r="KV38" s="109">
        <v>50045572.75</v>
      </c>
      <c r="KW38" s="109">
        <v>17640915.41</v>
      </c>
      <c r="KX38" s="109">
        <v>27167545.969999999</v>
      </c>
      <c r="KY38" s="109">
        <v>160243691.44</v>
      </c>
      <c r="KZ38" s="109">
        <v>15330888.610000001</v>
      </c>
      <c r="LA38" s="109">
        <v>201404101.16</v>
      </c>
      <c r="LB38" s="109">
        <v>18577881.010000002</v>
      </c>
      <c r="LC38" s="109">
        <v>8403045.25</v>
      </c>
      <c r="LD38" s="109">
        <v>48236886.43</v>
      </c>
      <c r="LE38" s="109">
        <v>28724254.540000003</v>
      </c>
      <c r="LF38" s="109">
        <v>14498124.52</v>
      </c>
      <c r="LG38" s="109">
        <v>12667647.940000001</v>
      </c>
      <c r="LH38" s="109">
        <v>16909784.260000005</v>
      </c>
      <c r="LI38" s="109">
        <v>480690009.82999998</v>
      </c>
      <c r="LJ38" s="109">
        <v>26131071.749999993</v>
      </c>
      <c r="LK38" s="109">
        <v>68356733.989999995</v>
      </c>
      <c r="LL38" s="109">
        <v>88944825.400000021</v>
      </c>
      <c r="LM38" s="109">
        <v>20666966.68</v>
      </c>
      <c r="LN38" s="109">
        <v>24092737.559999995</v>
      </c>
      <c r="LO38" s="109">
        <v>8200202.04</v>
      </c>
      <c r="LP38" s="109">
        <v>36121741.5</v>
      </c>
      <c r="LQ38" s="109">
        <v>7135866.2100000009</v>
      </c>
      <c r="LR38" s="109">
        <v>22454564.050000004</v>
      </c>
      <c r="LS38" s="109">
        <v>7580263.96</v>
      </c>
      <c r="LT38" s="109">
        <v>71039085.859999985</v>
      </c>
      <c r="LU38" s="109">
        <v>11376130.5</v>
      </c>
      <c r="LV38" s="109">
        <v>8077798.790000001</v>
      </c>
      <c r="LW38" s="109">
        <v>336639354.52000004</v>
      </c>
      <c r="LX38" s="109">
        <v>152044093.27000004</v>
      </c>
      <c r="LY38" s="109">
        <v>298387355.89999998</v>
      </c>
      <c r="LZ38" s="109">
        <v>41334820.979999989</v>
      </c>
      <c r="MA38" s="109">
        <v>30233943.039999999</v>
      </c>
      <c r="MB38" s="109">
        <v>32407800.590000004</v>
      </c>
      <c r="MC38" s="109">
        <v>26028978.02</v>
      </c>
      <c r="MD38" s="109">
        <v>21551399.759999994</v>
      </c>
      <c r="ME38" s="109">
        <v>19379833.739999995</v>
      </c>
      <c r="MF38" s="109">
        <v>24881349.879999995</v>
      </c>
      <c r="MG38" s="109">
        <v>54404605.990000002</v>
      </c>
      <c r="MH38" s="109">
        <v>13256241.289999997</v>
      </c>
      <c r="MI38" s="109">
        <v>370383000.19999999</v>
      </c>
      <c r="MJ38" s="109">
        <v>23150987.349999998</v>
      </c>
      <c r="MK38" s="109">
        <v>13245287.199999999</v>
      </c>
      <c r="ML38" s="109">
        <v>13676814.450000001</v>
      </c>
      <c r="MM38" s="109">
        <v>11172068.860000001</v>
      </c>
      <c r="MN38" s="109">
        <v>26580847.09</v>
      </c>
      <c r="MO38" s="109">
        <v>15812991.119999999</v>
      </c>
      <c r="MP38" s="109">
        <v>9703827.2399999984</v>
      </c>
      <c r="MQ38" s="109">
        <v>30544352.890000001</v>
      </c>
      <c r="MR38" s="109">
        <v>13993335.979999999</v>
      </c>
      <c r="MS38" s="109">
        <v>20462839.810000002</v>
      </c>
      <c r="MT38" s="109">
        <v>17115787.289999999</v>
      </c>
      <c r="MU38" s="109">
        <v>422800535.88000005</v>
      </c>
      <c r="MV38" s="109">
        <v>37381141.239999995</v>
      </c>
      <c r="MW38" s="109">
        <v>31566519.899999999</v>
      </c>
      <c r="MX38" s="109">
        <v>37996036.230000004</v>
      </c>
      <c r="MY38" s="109">
        <v>58585981.619999997</v>
      </c>
      <c r="MZ38" s="109">
        <v>20070438.960000005</v>
      </c>
      <c r="NA38" s="109">
        <v>57306422.289899997</v>
      </c>
      <c r="NB38" s="109">
        <v>38921357.520000011</v>
      </c>
      <c r="NC38" s="109">
        <v>39711782.00999999</v>
      </c>
      <c r="ND38" s="109">
        <v>8097999.9699999997</v>
      </c>
      <c r="NE38" s="109">
        <v>9128452.9000000004</v>
      </c>
      <c r="NF38" s="109">
        <v>738816892.36000001</v>
      </c>
      <c r="NG38" s="109">
        <v>67549079.660000011</v>
      </c>
      <c r="NH38" s="109">
        <v>18342554.75</v>
      </c>
      <c r="NI38" s="109">
        <v>168263082.73999998</v>
      </c>
      <c r="NJ38" s="109">
        <v>19506830.07</v>
      </c>
      <c r="NK38" s="109">
        <v>34016597.380000003</v>
      </c>
      <c r="NL38" s="109">
        <v>196808756.52999997</v>
      </c>
      <c r="NM38" s="109">
        <v>106215548.41000001</v>
      </c>
      <c r="NN38" s="109">
        <v>3080594.79</v>
      </c>
      <c r="NO38" s="109">
        <v>41735988.490000002</v>
      </c>
      <c r="NP38" s="109">
        <v>15712588.839999998</v>
      </c>
      <c r="NQ38" s="109">
        <v>17262496.609999999</v>
      </c>
      <c r="NR38" s="109">
        <v>157806565.07000002</v>
      </c>
      <c r="NS38" s="109">
        <v>8905848.4100000001</v>
      </c>
      <c r="NT38" s="109">
        <v>11195444.129999999</v>
      </c>
      <c r="NU38" s="109">
        <v>13516857.550000003</v>
      </c>
      <c r="NV38" s="109">
        <v>6794826.8999999994</v>
      </c>
      <c r="NW38" s="109">
        <v>2348863.0199999996</v>
      </c>
      <c r="NX38" s="109">
        <v>3049495.4000000004</v>
      </c>
      <c r="NY38" s="109">
        <v>398935333.53999996</v>
      </c>
      <c r="NZ38" s="109">
        <v>144265099.06999999</v>
      </c>
      <c r="OA38" s="109">
        <v>16233199.689999996</v>
      </c>
      <c r="OB38" s="109">
        <v>12983303.68</v>
      </c>
      <c r="OC38" s="109">
        <v>19612554.640000001</v>
      </c>
      <c r="OD38" s="109">
        <v>17974518.069999997</v>
      </c>
      <c r="OE38" s="109">
        <v>12792838.180000002</v>
      </c>
      <c r="OF38" s="109">
        <v>432371026.63999999</v>
      </c>
      <c r="OG38" s="109">
        <v>102214732.70999999</v>
      </c>
      <c r="OH38" s="109">
        <v>29332409.329999998</v>
      </c>
      <c r="OI38" s="109">
        <v>123576117.60000001</v>
      </c>
      <c r="OJ38" s="109">
        <v>14402189.699999999</v>
      </c>
      <c r="OK38" s="109">
        <v>30345277.420000009</v>
      </c>
      <c r="OL38" s="109">
        <v>56718523.740000002</v>
      </c>
      <c r="OM38" s="109">
        <v>14969540.510000004</v>
      </c>
      <c r="ON38" s="109">
        <v>18051842.289999999</v>
      </c>
      <c r="OO38" s="109">
        <v>230228810.40000001</v>
      </c>
      <c r="OP38" s="109">
        <v>71559562.199999988</v>
      </c>
      <c r="OQ38" s="109">
        <v>169510034.49000001</v>
      </c>
      <c r="OR38" s="109">
        <v>38432708.589999996</v>
      </c>
      <c r="OS38" s="109">
        <v>21636819.270000007</v>
      </c>
      <c r="OT38" s="109">
        <v>35631999.949999996</v>
      </c>
      <c r="OU38" s="109">
        <v>122213846.14</v>
      </c>
      <c r="OV38" s="109">
        <v>12102552.9</v>
      </c>
      <c r="OW38" s="109">
        <v>16457503.6</v>
      </c>
      <c r="OX38" s="109">
        <v>17924722.57</v>
      </c>
      <c r="OY38" s="109">
        <v>22530017.500000004</v>
      </c>
      <c r="OZ38" s="109">
        <v>101834658.55999999</v>
      </c>
      <c r="PA38" s="109">
        <v>10760355.420000002</v>
      </c>
      <c r="PB38" s="109">
        <v>13725122.209999999</v>
      </c>
      <c r="PC38" s="109">
        <v>10348799.699999999</v>
      </c>
      <c r="PD38" s="109">
        <v>212015347.76000008</v>
      </c>
      <c r="PE38" s="109">
        <v>11637056.810000001</v>
      </c>
      <c r="PF38" s="109">
        <v>39461018.459999993</v>
      </c>
      <c r="PG38" s="109">
        <v>7937299.0299999993</v>
      </c>
      <c r="PH38" s="109">
        <v>12558266.279999997</v>
      </c>
      <c r="PI38" s="109">
        <v>36723046.75</v>
      </c>
      <c r="PJ38" s="109">
        <v>14975640.720000001</v>
      </c>
      <c r="PK38" s="109">
        <v>14917245.34</v>
      </c>
      <c r="PL38" s="109">
        <v>26814282.459999997</v>
      </c>
      <c r="PM38" s="109">
        <v>17392298.969999999</v>
      </c>
      <c r="PN38" s="109">
        <v>19398035.340000004</v>
      </c>
      <c r="PO38" s="109">
        <v>35196602.5</v>
      </c>
      <c r="PP38" s="109">
        <v>11399802.390000001</v>
      </c>
      <c r="PQ38" s="109">
        <v>64125550.479999989</v>
      </c>
      <c r="PR38" s="109">
        <v>14781497.790000001</v>
      </c>
      <c r="PS38" s="109">
        <v>6995010.7499999981</v>
      </c>
      <c r="PT38" s="109">
        <v>9956035.1300000008</v>
      </c>
      <c r="PU38" s="109">
        <v>9211086.9800000004</v>
      </c>
      <c r="PV38" s="109">
        <v>706597245.72000003</v>
      </c>
      <c r="PW38" s="109">
        <v>14760981.710000001</v>
      </c>
      <c r="PX38" s="109">
        <v>14596187.42</v>
      </c>
      <c r="PY38" s="109">
        <v>16585384.940000003</v>
      </c>
      <c r="PZ38" s="109">
        <v>169710025.90000001</v>
      </c>
      <c r="QA38" s="109">
        <v>27420385.960000005</v>
      </c>
      <c r="QB38" s="109">
        <v>57484532.940000005</v>
      </c>
      <c r="QC38" s="109">
        <v>13746214.819999998</v>
      </c>
      <c r="QD38" s="109">
        <v>66592744.830000006</v>
      </c>
      <c r="QE38" s="109">
        <v>9013722.3500000015</v>
      </c>
      <c r="QF38" s="109">
        <v>39106446.079999998</v>
      </c>
      <c r="QG38" s="109">
        <v>17147378.740000002</v>
      </c>
      <c r="QH38" s="109">
        <v>16847231.280000001</v>
      </c>
      <c r="QI38" s="109">
        <v>13542833.76</v>
      </c>
      <c r="QJ38" s="109">
        <v>49958188.960000001</v>
      </c>
      <c r="QK38" s="109">
        <v>19060700.100000001</v>
      </c>
      <c r="QL38" s="109">
        <v>24017365.269999996</v>
      </c>
      <c r="QM38" s="109">
        <v>24344118.780000001</v>
      </c>
      <c r="QN38" s="109">
        <v>21856108.879999999</v>
      </c>
      <c r="QO38" s="109">
        <v>56580108.070000023</v>
      </c>
      <c r="QP38" s="109">
        <v>33852937.620000005</v>
      </c>
      <c r="QQ38" s="109">
        <v>13621875.310000002</v>
      </c>
      <c r="QR38" s="109">
        <v>4308119.0600000005</v>
      </c>
      <c r="QS38" s="109">
        <v>12342396.359999998</v>
      </c>
      <c r="QT38" s="109">
        <v>3959819.76</v>
      </c>
      <c r="QU38" s="109">
        <v>9610018.5900000017</v>
      </c>
      <c r="QV38" s="109">
        <v>214552971.20000002</v>
      </c>
      <c r="QW38" s="109">
        <v>12728893.800000001</v>
      </c>
      <c r="QX38" s="109">
        <v>41615398.189999998</v>
      </c>
      <c r="QY38" s="109">
        <v>15612830.85</v>
      </c>
      <c r="QZ38" s="109">
        <v>29626994.02</v>
      </c>
      <c r="RA38" s="109">
        <v>63407488.339999989</v>
      </c>
      <c r="RB38" s="109">
        <v>18059046.609999999</v>
      </c>
      <c r="RC38" s="109">
        <v>47538965.699999996</v>
      </c>
      <c r="RD38" s="109">
        <v>22010146.979999997</v>
      </c>
      <c r="RE38" s="109">
        <v>26807974.23</v>
      </c>
      <c r="RF38" s="109">
        <v>13836547.159999998</v>
      </c>
      <c r="RG38" s="109">
        <v>3423714.98</v>
      </c>
      <c r="RH38" s="109">
        <v>8893596.0100000016</v>
      </c>
      <c r="RI38" s="109">
        <v>327505119.73000002</v>
      </c>
      <c r="RJ38" s="109">
        <v>61630635.769999996</v>
      </c>
      <c r="RK38" s="109">
        <v>26208288.690000005</v>
      </c>
      <c r="RL38" s="109">
        <v>20778076.420000002</v>
      </c>
      <c r="RM38" s="109">
        <v>28503609.419999998</v>
      </c>
      <c r="RN38" s="109">
        <v>51998743.280000001</v>
      </c>
      <c r="RO38" s="109">
        <v>58004302.850000001</v>
      </c>
      <c r="RP38" s="109">
        <v>18241608.210000001</v>
      </c>
      <c r="RQ38" s="109">
        <v>18933977.490000002</v>
      </c>
      <c r="RR38" s="109">
        <v>43387825.25</v>
      </c>
      <c r="RS38" s="109">
        <v>69594104.510000005</v>
      </c>
      <c r="RT38" s="109">
        <v>15970276.960000001</v>
      </c>
      <c r="RU38" s="109">
        <v>19812880.169999998</v>
      </c>
      <c r="RV38" s="109">
        <v>21672996.940000005</v>
      </c>
      <c r="RW38" s="109">
        <v>17204776.41</v>
      </c>
      <c r="RX38" s="109">
        <v>13494600.109999999</v>
      </c>
      <c r="RY38" s="109">
        <v>12386892.300000001</v>
      </c>
      <c r="RZ38" s="109">
        <v>7586621.9500000002</v>
      </c>
      <c r="SA38" s="109">
        <v>7866197.669999999</v>
      </c>
      <c r="SB38" s="109">
        <v>9934683.9900000002</v>
      </c>
      <c r="SC38" s="109">
        <v>192562789.54999998</v>
      </c>
      <c r="SD38" s="109">
        <v>11971707.170000002</v>
      </c>
      <c r="SE38" s="109">
        <v>10210345.83</v>
      </c>
      <c r="SF38" s="109">
        <v>12476610.82</v>
      </c>
      <c r="SG38" s="109">
        <v>9661573.1300000008</v>
      </c>
      <c r="SH38" s="109">
        <v>16717340.42</v>
      </c>
      <c r="SI38" s="109">
        <v>13455887.909999996</v>
      </c>
      <c r="SJ38" s="109">
        <v>31455035.830000002</v>
      </c>
      <c r="SK38" s="109">
        <v>12790682.33</v>
      </c>
      <c r="SL38" s="109">
        <v>14566899.49</v>
      </c>
      <c r="SM38" s="109">
        <v>82562604.639999971</v>
      </c>
      <c r="SN38" s="109">
        <v>8306289.6599999992</v>
      </c>
      <c r="SO38" s="109">
        <v>93522076.089999989</v>
      </c>
      <c r="SP38" s="109">
        <v>14488387.979999999</v>
      </c>
      <c r="SQ38" s="109">
        <v>23932768.119999997</v>
      </c>
      <c r="SR38" s="109">
        <v>36931399.18</v>
      </c>
      <c r="SS38" s="109">
        <v>12627066.380000001</v>
      </c>
      <c r="ST38" s="109">
        <v>10758224.660000002</v>
      </c>
      <c r="SU38" s="109">
        <v>17601568.019999996</v>
      </c>
      <c r="SV38" s="109">
        <v>6322847.5499999989</v>
      </c>
      <c r="SW38" s="109">
        <v>294566822.76000005</v>
      </c>
      <c r="SX38" s="109">
        <v>11601274.98</v>
      </c>
      <c r="SY38" s="109">
        <v>24770831.199999999</v>
      </c>
      <c r="SZ38" s="109">
        <v>23698375.470000003</v>
      </c>
      <c r="TA38" s="109">
        <v>6248944.540000001</v>
      </c>
      <c r="TB38" s="109">
        <v>6874547.7700000005</v>
      </c>
      <c r="TC38" s="109">
        <v>9634612.2399999984</v>
      </c>
      <c r="TD38" s="109">
        <v>75827998.439999998</v>
      </c>
      <c r="TE38" s="109">
        <v>13507946.27</v>
      </c>
      <c r="TF38" s="109">
        <v>14824699.869999999</v>
      </c>
      <c r="TG38" s="109">
        <v>15634061.850000001</v>
      </c>
      <c r="TH38" s="109">
        <v>46497437.300000004</v>
      </c>
      <c r="TI38" s="109">
        <v>12960293.100000001</v>
      </c>
      <c r="TJ38" s="109">
        <v>10619255.709999997</v>
      </c>
      <c r="TK38" s="109">
        <v>439874532.32000005</v>
      </c>
      <c r="TL38" s="109">
        <v>9859505.7700000033</v>
      </c>
      <c r="TM38" s="109">
        <v>7693776.419999999</v>
      </c>
      <c r="TN38" s="109">
        <v>32982855.510000002</v>
      </c>
      <c r="TO38" s="109">
        <v>28060707.34</v>
      </c>
      <c r="TP38" s="109">
        <v>15631728.899999999</v>
      </c>
      <c r="TQ38" s="109">
        <v>5869296.0100000007</v>
      </c>
      <c r="TR38" s="109">
        <v>72767897.650000006</v>
      </c>
      <c r="TS38" s="109">
        <v>9853644.1599999983</v>
      </c>
      <c r="TT38" s="109">
        <v>28153359.389999997</v>
      </c>
      <c r="TU38" s="109">
        <v>26603822.550000001</v>
      </c>
      <c r="TV38" s="109">
        <v>9588968.3899999987</v>
      </c>
      <c r="TW38" s="109">
        <v>7510608.4799999986</v>
      </c>
      <c r="TX38" s="109">
        <v>11071395.719999999</v>
      </c>
      <c r="TY38" s="109">
        <v>13951473.660000004</v>
      </c>
      <c r="TZ38" s="109">
        <v>4224714.05</v>
      </c>
      <c r="UA38" s="109">
        <v>53129412.760000005</v>
      </c>
      <c r="UB38" s="109">
        <v>8364215.3900000015</v>
      </c>
      <c r="UC38" s="109">
        <v>123289848.71999998</v>
      </c>
      <c r="UD38" s="109">
        <v>47803321.840000004</v>
      </c>
      <c r="UE38" s="109">
        <v>17269064.239999998</v>
      </c>
      <c r="UF38" s="109">
        <v>18788293.869999997</v>
      </c>
      <c r="UG38" s="109">
        <v>204419542.25</v>
      </c>
      <c r="UH38" s="109">
        <v>11801494.109999999</v>
      </c>
      <c r="UI38" s="109">
        <v>14919008.159999998</v>
      </c>
      <c r="UJ38" s="109">
        <v>22505631.800000001</v>
      </c>
      <c r="UK38" s="109">
        <v>7727771.1699999981</v>
      </c>
      <c r="UL38" s="109">
        <v>136998780.88</v>
      </c>
      <c r="UM38" s="109">
        <v>36713548.670000002</v>
      </c>
      <c r="UN38" s="109">
        <v>20210118.300000001</v>
      </c>
      <c r="UO38" s="109">
        <v>58293541.909999996</v>
      </c>
      <c r="UP38" s="109">
        <v>25497270.359999999</v>
      </c>
      <c r="UQ38" s="109">
        <v>19137437.990000002</v>
      </c>
      <c r="UR38" s="109">
        <v>866282243.29999995</v>
      </c>
      <c r="US38" s="109">
        <v>31372174.609999999</v>
      </c>
      <c r="UT38" s="109">
        <v>23766707.469999999</v>
      </c>
      <c r="UU38" s="109">
        <v>162934165.38</v>
      </c>
      <c r="UV38" s="109">
        <v>4459024.12</v>
      </c>
      <c r="UW38" s="109">
        <v>27288471.540000003</v>
      </c>
      <c r="UX38" s="109">
        <v>72219758.719999999</v>
      </c>
      <c r="UY38" s="109">
        <v>12563912.1</v>
      </c>
      <c r="UZ38" s="109">
        <v>13841378.890000001</v>
      </c>
      <c r="VA38" s="109">
        <v>21655551.140000008</v>
      </c>
      <c r="VB38" s="109">
        <v>33377699.809999995</v>
      </c>
      <c r="VC38" s="109">
        <v>71774091.849999994</v>
      </c>
      <c r="VD38" s="109">
        <v>25062462.209999997</v>
      </c>
      <c r="VE38" s="109">
        <v>46782660.299999997</v>
      </c>
      <c r="VF38" s="109">
        <v>21525432.289999999</v>
      </c>
      <c r="VG38" s="109">
        <v>17357934.309999999</v>
      </c>
      <c r="VH38" s="109">
        <v>13630667.380000001</v>
      </c>
      <c r="VI38" s="109">
        <v>20030290.090000004</v>
      </c>
      <c r="VJ38" s="109">
        <v>72637669.460000008</v>
      </c>
      <c r="VK38" s="109">
        <v>14089859.82</v>
      </c>
      <c r="VL38" s="109">
        <v>9817547.0999999978</v>
      </c>
      <c r="VM38" s="109">
        <v>5877512.8099999987</v>
      </c>
      <c r="VN38" s="109">
        <v>439275354.53000003</v>
      </c>
      <c r="VO38" s="109">
        <v>19246713.140000001</v>
      </c>
      <c r="VP38" s="109">
        <v>15963299.15</v>
      </c>
      <c r="VQ38" s="109">
        <v>30858319.250000004</v>
      </c>
      <c r="VR38" s="109">
        <v>37792368.990000002</v>
      </c>
      <c r="VS38" s="109">
        <v>35648501.119999997</v>
      </c>
      <c r="VT38" s="109">
        <v>17098676.690000001</v>
      </c>
      <c r="VU38" s="109">
        <v>15931004.619999999</v>
      </c>
      <c r="VV38" s="109">
        <v>28096410.739999998</v>
      </c>
      <c r="VW38" s="109">
        <v>97632000.590000004</v>
      </c>
      <c r="VX38" s="109">
        <v>19602688.030000001</v>
      </c>
      <c r="VY38" s="109">
        <v>34304131.660000004</v>
      </c>
      <c r="VZ38" s="109">
        <v>25003150.159999996</v>
      </c>
      <c r="WA38" s="109">
        <v>7825262.9100000001</v>
      </c>
      <c r="WB38" s="109">
        <v>17933790.340000004</v>
      </c>
      <c r="WC38" s="109">
        <v>661529889.98000002</v>
      </c>
      <c r="WD38" s="109">
        <v>29891810.240000006</v>
      </c>
      <c r="WE38" s="109">
        <v>18052669.68</v>
      </c>
      <c r="WF38" s="109">
        <v>11183766.270000001</v>
      </c>
      <c r="WG38" s="109">
        <v>6263534.1699999999</v>
      </c>
      <c r="WH38" s="109">
        <v>20736250.510000002</v>
      </c>
      <c r="WI38" s="109">
        <v>61808203.63000001</v>
      </c>
      <c r="WJ38" s="109">
        <v>36360279.740000002</v>
      </c>
      <c r="WK38" s="109">
        <v>15084605.620000001</v>
      </c>
      <c r="WL38" s="109">
        <v>38464008.049999997</v>
      </c>
      <c r="WM38" s="109">
        <v>12146285.940000003</v>
      </c>
      <c r="WN38" s="109">
        <v>65261786.419999994</v>
      </c>
      <c r="WO38" s="109">
        <v>22378067.670000002</v>
      </c>
      <c r="WP38" s="109">
        <v>66759464.729999982</v>
      </c>
      <c r="WQ38" s="109">
        <v>59441541.330000013</v>
      </c>
      <c r="WR38" s="109">
        <v>12452423.329999998</v>
      </c>
      <c r="WS38" s="109">
        <v>18481117.430000003</v>
      </c>
      <c r="WT38" s="109">
        <v>29117943.419999998</v>
      </c>
      <c r="WU38" s="109">
        <v>10008496.23</v>
      </c>
      <c r="WV38" s="109">
        <v>37883335.740000002</v>
      </c>
      <c r="WW38" s="109">
        <v>104440420.44999999</v>
      </c>
      <c r="WX38" s="109">
        <v>35162908.140000001</v>
      </c>
      <c r="WY38" s="109">
        <v>17983163.089999992</v>
      </c>
      <c r="WZ38" s="109">
        <v>9136111.9299999978</v>
      </c>
      <c r="XA38" s="109">
        <v>17444982.169999998</v>
      </c>
      <c r="XB38" s="109">
        <v>9303797.4000000022</v>
      </c>
      <c r="XC38" s="109">
        <v>7227846.4500000002</v>
      </c>
      <c r="XD38" s="109">
        <v>13980558.32</v>
      </c>
      <c r="XE38" s="109">
        <v>129374451.68000002</v>
      </c>
      <c r="XF38" s="109">
        <v>18825397.050000004</v>
      </c>
      <c r="XG38" s="109">
        <v>8341443.3899999997</v>
      </c>
      <c r="XH38" s="109">
        <v>4389977.8</v>
      </c>
      <c r="XI38" s="109">
        <v>9859278.370000001</v>
      </c>
      <c r="XJ38" s="109">
        <v>309763319.86000001</v>
      </c>
      <c r="XK38" s="109">
        <v>20522744.170000006</v>
      </c>
      <c r="XL38" s="109">
        <v>30627380.59</v>
      </c>
      <c r="XM38" s="109">
        <v>152077115.08000004</v>
      </c>
      <c r="XN38" s="109">
        <v>23171336.289999999</v>
      </c>
      <c r="XO38" s="109">
        <v>18086385.809999999</v>
      </c>
      <c r="XP38" s="109">
        <v>45356232.760000005</v>
      </c>
      <c r="XQ38" s="109">
        <v>25868209.130000003</v>
      </c>
      <c r="XR38" s="109">
        <v>13786135.450000001</v>
      </c>
      <c r="XS38" s="109">
        <v>35635172.109999999</v>
      </c>
      <c r="XT38" s="109">
        <v>44519761.820000008</v>
      </c>
      <c r="XU38" s="109">
        <v>15958760.68</v>
      </c>
      <c r="XV38" s="109">
        <v>9901577.0500000026</v>
      </c>
      <c r="XW38" s="109">
        <v>14504713.969999999</v>
      </c>
      <c r="XX38" s="109">
        <v>9025422.5600000005</v>
      </c>
      <c r="XY38" s="109">
        <v>10507043.360000003</v>
      </c>
      <c r="XZ38" s="109">
        <v>9270878.1099999994</v>
      </c>
      <c r="YA38" s="109">
        <v>15339422.789999999</v>
      </c>
      <c r="YB38" s="109">
        <v>7041881.3999999994</v>
      </c>
      <c r="YC38" s="109">
        <v>8451651.620000001</v>
      </c>
      <c r="YD38" s="109">
        <v>10222765.689999999</v>
      </c>
      <c r="YE38" s="109">
        <v>13093056.030000001</v>
      </c>
      <c r="YF38" s="109">
        <v>11742460.040000003</v>
      </c>
      <c r="YG38" s="109">
        <v>319399486.2700001</v>
      </c>
      <c r="YH38" s="109">
        <v>12574071.949999999</v>
      </c>
      <c r="YI38" s="109">
        <v>37456333.120000005</v>
      </c>
      <c r="YJ38" s="109">
        <v>9021767.379999999</v>
      </c>
      <c r="YK38" s="109">
        <v>123845604.90000001</v>
      </c>
      <c r="YL38" s="109">
        <v>23010586.23</v>
      </c>
      <c r="YM38" s="109">
        <v>38809658.469999999</v>
      </c>
      <c r="YN38" s="109">
        <v>11867786.859999998</v>
      </c>
      <c r="YO38" s="109">
        <v>47635570.549999997</v>
      </c>
      <c r="YP38" s="109">
        <v>27659307.409999993</v>
      </c>
      <c r="YQ38" s="109">
        <v>20736622.440000001</v>
      </c>
      <c r="YR38" s="109">
        <v>14070349.140000001</v>
      </c>
      <c r="YS38" s="109">
        <v>19963035.109999999</v>
      </c>
      <c r="YT38" s="109">
        <v>10181163.640000001</v>
      </c>
      <c r="YU38" s="109">
        <v>13599014.65</v>
      </c>
      <c r="YV38" s="109">
        <v>16502696.069999998</v>
      </c>
      <c r="YW38" s="109">
        <v>8735059.1999999993</v>
      </c>
      <c r="YX38" s="109">
        <v>179063397.58999997</v>
      </c>
      <c r="YY38" s="109">
        <v>13136277.359999999</v>
      </c>
      <c r="YZ38" s="109">
        <v>10611773.18</v>
      </c>
      <c r="ZA38" s="109">
        <v>7762627.96</v>
      </c>
      <c r="ZB38" s="109">
        <v>22085406.069999997</v>
      </c>
      <c r="ZC38" s="109">
        <v>8451633.4500000011</v>
      </c>
      <c r="ZD38" s="109">
        <v>9606873.0109999999</v>
      </c>
      <c r="ZE38" s="109">
        <v>158974670.61000001</v>
      </c>
      <c r="ZF38" s="109">
        <v>12244270</v>
      </c>
      <c r="ZG38" s="109">
        <v>15318548.85</v>
      </c>
      <c r="ZH38" s="109">
        <v>10362946.66</v>
      </c>
      <c r="ZI38" s="109">
        <v>12843379.719999999</v>
      </c>
      <c r="ZJ38" s="109">
        <v>10759234.679999998</v>
      </c>
      <c r="ZK38" s="109">
        <v>15295776.16</v>
      </c>
      <c r="ZL38" s="109">
        <v>9400621.3399999999</v>
      </c>
      <c r="ZM38" s="109">
        <v>64734171.705000006</v>
      </c>
      <c r="ZN38" s="109">
        <v>320804293.17000002</v>
      </c>
      <c r="ZO38" s="109">
        <v>13143495.889999999</v>
      </c>
      <c r="ZP38" s="109">
        <v>36428662.370000005</v>
      </c>
      <c r="ZQ38" s="109">
        <v>105741608.33</v>
      </c>
      <c r="ZR38" s="109">
        <v>55047305.590000004</v>
      </c>
      <c r="ZS38" s="109">
        <v>9218372.4699999988</v>
      </c>
      <c r="ZT38" s="109">
        <v>24703168.680000003</v>
      </c>
      <c r="ZU38" s="109">
        <v>72488117.579999998</v>
      </c>
      <c r="ZV38" s="109">
        <v>35117775.969999999</v>
      </c>
      <c r="ZW38" s="109">
        <v>70359216.360000014</v>
      </c>
      <c r="ZX38" s="109">
        <v>7899172.9500000002</v>
      </c>
      <c r="ZY38" s="109">
        <v>27580068.849999998</v>
      </c>
      <c r="ZZ38" s="109">
        <v>10091799.069999998</v>
      </c>
      <c r="AAA38" s="109">
        <v>35493458.019999988</v>
      </c>
      <c r="AAB38" s="109">
        <v>11695725.549999999</v>
      </c>
      <c r="AAC38" s="109">
        <v>13526030.349999998</v>
      </c>
      <c r="AAD38" s="109">
        <v>19595792.100000001</v>
      </c>
      <c r="AAE38" s="109">
        <v>8470438.2400000002</v>
      </c>
      <c r="AAF38" s="109">
        <v>22818234.510000002</v>
      </c>
      <c r="AAG38" s="109">
        <v>11618460.25</v>
      </c>
      <c r="AAH38" s="109">
        <v>12897594.51</v>
      </c>
      <c r="AAI38" s="109">
        <v>8255250.1899999995</v>
      </c>
      <c r="AAJ38" s="109">
        <v>120756051.81000002</v>
      </c>
      <c r="AAK38" s="109">
        <v>12157922.369999999</v>
      </c>
      <c r="AAL38" s="109">
        <v>16248547.970000001</v>
      </c>
      <c r="AAM38" s="109">
        <v>8750908.6900000013</v>
      </c>
      <c r="AAN38" s="109">
        <v>8324760.129999999</v>
      </c>
      <c r="AAO38" s="109">
        <v>31656377.920000002</v>
      </c>
      <c r="AAP38" s="109">
        <v>7708765.370000001</v>
      </c>
      <c r="AAQ38" s="109">
        <v>845992956.99999988</v>
      </c>
      <c r="AAR38" s="109">
        <v>23050784.949999999</v>
      </c>
      <c r="AAS38" s="109">
        <v>11109360.92</v>
      </c>
      <c r="AAT38" s="109">
        <v>40086396.439999998</v>
      </c>
      <c r="AAU38" s="109">
        <v>40868082.050000004</v>
      </c>
      <c r="AAV38" s="109">
        <v>13945426.73</v>
      </c>
      <c r="AAW38" s="109">
        <v>28634620.370000005</v>
      </c>
      <c r="AAX38" s="109">
        <v>20534062.040000003</v>
      </c>
      <c r="AAY38" s="109">
        <v>59692705.43</v>
      </c>
      <c r="AAZ38" s="109">
        <v>17760862.099999998</v>
      </c>
      <c r="ABA38" s="109">
        <v>22743086.460000001</v>
      </c>
      <c r="ABB38" s="109">
        <v>103049688.14000003</v>
      </c>
      <c r="ABC38" s="109">
        <v>42436349.639999993</v>
      </c>
      <c r="ABD38" s="109">
        <v>5032516.32</v>
      </c>
      <c r="ABE38" s="109">
        <v>13274342.350000003</v>
      </c>
      <c r="ABF38" s="109">
        <v>18556176.960000001</v>
      </c>
      <c r="ABG38" s="109">
        <v>10168049.569999998</v>
      </c>
      <c r="ABH38" s="109">
        <v>11383668.08</v>
      </c>
      <c r="ABI38" s="109">
        <v>14310343.239999998</v>
      </c>
      <c r="ABJ38" s="109">
        <v>100591021.67999999</v>
      </c>
      <c r="ABK38" s="109">
        <v>97911637.489999995</v>
      </c>
      <c r="ABL38" s="109">
        <v>17446783.920000002</v>
      </c>
      <c r="ABM38" s="109">
        <v>16054603.530000001</v>
      </c>
      <c r="ABN38" s="109">
        <v>12894240.75</v>
      </c>
      <c r="ABO38" s="109">
        <v>5357489.4800000004</v>
      </c>
      <c r="ABP38" s="109">
        <v>5846980.870000001</v>
      </c>
      <c r="ABQ38" s="109">
        <v>169079281.53999999</v>
      </c>
      <c r="ABR38" s="109">
        <v>38104911.960000001</v>
      </c>
      <c r="ABS38" s="109">
        <v>16326470.590000004</v>
      </c>
      <c r="ABT38" s="109">
        <v>19434203.43</v>
      </c>
      <c r="ABU38" s="109">
        <v>36216785.220000006</v>
      </c>
      <c r="ABV38" s="109">
        <v>15696054.679999998</v>
      </c>
      <c r="ABW38" s="109">
        <v>11571005.15</v>
      </c>
      <c r="ABX38" s="109">
        <v>35193689.049999997</v>
      </c>
      <c r="ABY38" s="109">
        <v>2653505.5699999998</v>
      </c>
      <c r="ABZ38" s="109">
        <v>244037285.58000004</v>
      </c>
      <c r="ACA38" s="109">
        <v>14787541.190000001</v>
      </c>
      <c r="ACB38" s="109">
        <v>79432487.760000005</v>
      </c>
      <c r="ACC38" s="109">
        <v>10954232.02</v>
      </c>
      <c r="ACD38" s="109">
        <v>14291689.989999998</v>
      </c>
      <c r="ACE38" s="109">
        <v>93764162.172999993</v>
      </c>
      <c r="ACF38" s="109">
        <v>9017557.370000001</v>
      </c>
      <c r="ACG38" s="109">
        <v>9768868.9900000021</v>
      </c>
      <c r="ACH38" s="109">
        <v>13104761.57</v>
      </c>
      <c r="ACI38" s="109">
        <v>22163297.150000002</v>
      </c>
      <c r="ACJ38" s="109">
        <v>14173549.039999999</v>
      </c>
      <c r="ACK38" s="109">
        <v>528936284.53999996</v>
      </c>
      <c r="ACL38" s="109">
        <v>7916406.3799999999</v>
      </c>
      <c r="ACM38" s="109">
        <v>17721017.219999999</v>
      </c>
      <c r="ACN38" s="109">
        <v>19291234.860000003</v>
      </c>
      <c r="ACO38" s="109">
        <v>6012196.0899999989</v>
      </c>
      <c r="ACP38" s="109">
        <v>30640258.309999999</v>
      </c>
      <c r="ACQ38" s="109">
        <v>20948581.650000006</v>
      </c>
      <c r="ACR38" s="109">
        <v>96251073.149999991</v>
      </c>
      <c r="ACS38" s="109">
        <v>121337208.72</v>
      </c>
      <c r="ACT38" s="109">
        <v>19381090.830000002</v>
      </c>
      <c r="ACU38" s="109">
        <v>49796574.439999998</v>
      </c>
      <c r="ACV38" s="109">
        <v>26932077.889999993</v>
      </c>
      <c r="ACW38" s="109">
        <v>24182589.639999997</v>
      </c>
      <c r="ACX38" s="109">
        <v>104024518.36000001</v>
      </c>
      <c r="ACY38" s="109">
        <v>17681269.379999999</v>
      </c>
      <c r="ACZ38" s="109">
        <v>11555842.35</v>
      </c>
      <c r="ADA38" s="109">
        <v>19727139.949999999</v>
      </c>
      <c r="ADB38" s="109">
        <v>15754060.729999997</v>
      </c>
      <c r="ADC38" s="109">
        <v>17445986.689999998</v>
      </c>
      <c r="ADD38" s="109">
        <v>9464752.459999999</v>
      </c>
      <c r="ADE38" s="109">
        <v>17368853.629999999</v>
      </c>
      <c r="ADF38" s="109">
        <v>12346477.359999996</v>
      </c>
      <c r="ADG38" s="109">
        <v>8499717.9000000004</v>
      </c>
      <c r="ADH38" s="109">
        <v>70159031.61999999</v>
      </c>
      <c r="ADI38" s="109">
        <v>59825847.980000004</v>
      </c>
      <c r="ADJ38" s="109">
        <v>3477257.89</v>
      </c>
      <c r="ADK38" s="109">
        <v>13466467.979999997</v>
      </c>
      <c r="ADL38" s="109">
        <v>18903428.829999998</v>
      </c>
      <c r="ADM38" s="109">
        <v>10109538.789999999</v>
      </c>
      <c r="ADN38" s="109">
        <v>21090680.309999999</v>
      </c>
      <c r="ADO38" s="109">
        <v>8591723.6500000004</v>
      </c>
      <c r="ADP38" s="109">
        <v>40310408.760000005</v>
      </c>
      <c r="ADQ38" s="109">
        <v>513085519.96999997</v>
      </c>
      <c r="ADR38" s="109">
        <v>47294459.100000009</v>
      </c>
      <c r="ADS38" s="109">
        <v>26611452.890000008</v>
      </c>
      <c r="ADT38" s="109">
        <v>13421814.310000001</v>
      </c>
      <c r="ADU38" s="109">
        <v>183407308.97</v>
      </c>
      <c r="ADV38" s="109">
        <v>7002585.8899999997</v>
      </c>
      <c r="ADW38" s="109">
        <v>6556680.6699999999</v>
      </c>
      <c r="ADX38" s="109">
        <v>16167221.520000001</v>
      </c>
      <c r="ADY38" s="109">
        <v>5875191.3399999999</v>
      </c>
      <c r="ADZ38" s="109">
        <v>5864071.8300000001</v>
      </c>
      <c r="AEA38" s="109">
        <v>598653087.53999996</v>
      </c>
      <c r="AEB38" s="109">
        <v>180721133.44999999</v>
      </c>
      <c r="AEC38" s="109">
        <v>56901292.57</v>
      </c>
      <c r="AED38" s="109">
        <v>27634755.979999997</v>
      </c>
      <c r="AEE38" s="109">
        <v>15681781.500000002</v>
      </c>
      <c r="AEF38" s="109">
        <v>37565741.210000008</v>
      </c>
      <c r="AEG38" s="109">
        <v>28506086.59</v>
      </c>
      <c r="AEH38" s="109">
        <v>23385216.989999998</v>
      </c>
      <c r="AEI38" s="109">
        <v>12340048.77</v>
      </c>
      <c r="AEJ38" s="109">
        <v>15744277.080000002</v>
      </c>
      <c r="AEK38" s="109">
        <v>22160145.169999994</v>
      </c>
      <c r="AEL38" s="109">
        <v>39085655.280000001</v>
      </c>
      <c r="AEM38" s="109">
        <v>14289287.74</v>
      </c>
      <c r="AEN38" s="109">
        <v>29353510.470000003</v>
      </c>
      <c r="AEO38" s="109">
        <v>26389092.359999999</v>
      </c>
      <c r="AEP38" s="109">
        <v>22090703.09</v>
      </c>
      <c r="AEQ38" s="109">
        <v>21607204.380000003</v>
      </c>
      <c r="AER38" s="109">
        <v>67058348.11999999</v>
      </c>
      <c r="AES38" s="109">
        <v>3971605.4400000009</v>
      </c>
      <c r="AET38" s="109">
        <v>59607296.920000002</v>
      </c>
      <c r="AEU38" s="109">
        <v>244288743.47999996</v>
      </c>
      <c r="AEV38" s="109">
        <v>21712885.830000002</v>
      </c>
      <c r="AEW38" s="109">
        <v>26389579.059999999</v>
      </c>
      <c r="AEX38" s="109">
        <v>19233030.52</v>
      </c>
      <c r="AEY38" s="109">
        <v>16818083.440000001</v>
      </c>
      <c r="AEZ38" s="109">
        <v>70916717.480000004</v>
      </c>
      <c r="AFA38" s="109">
        <v>16742772.649999999</v>
      </c>
      <c r="AFB38" s="109">
        <v>22543728.200000003</v>
      </c>
      <c r="AFC38" s="109">
        <v>17519279.470000006</v>
      </c>
      <c r="AFD38" s="109">
        <v>14308869.200000001</v>
      </c>
      <c r="AFE38" s="109">
        <v>117758178.45999998</v>
      </c>
      <c r="AFF38" s="109">
        <v>29937819.890000001</v>
      </c>
      <c r="AFG38" s="109">
        <v>32366710.270000003</v>
      </c>
      <c r="AFH38" s="109">
        <v>18926943.330000002</v>
      </c>
      <c r="AFI38" s="109">
        <v>49409185.869999997</v>
      </c>
      <c r="AFJ38" s="109">
        <v>32485499.109999996</v>
      </c>
      <c r="AFK38" s="109">
        <v>19629294.109999999</v>
      </c>
      <c r="AFL38" s="109">
        <v>19877594.619999997</v>
      </c>
      <c r="AFM38" s="109">
        <v>15105702.010000002</v>
      </c>
      <c r="AFN38" s="109">
        <v>21760086.539999999</v>
      </c>
      <c r="AFO38" s="109">
        <v>13018092.009999998</v>
      </c>
      <c r="AFP38" s="109">
        <v>16068771.190000001</v>
      </c>
      <c r="AFQ38" s="109">
        <v>20456815.869999997</v>
      </c>
      <c r="AFR38" s="109">
        <v>279436285.05999994</v>
      </c>
      <c r="AFS38" s="109">
        <v>27229313.559999999</v>
      </c>
      <c r="AFT38" s="109">
        <v>20281453.93</v>
      </c>
      <c r="AFU38" s="109">
        <v>9851821.1999999993</v>
      </c>
      <c r="AFV38" s="109">
        <v>15475848.84</v>
      </c>
      <c r="AFW38" s="109">
        <v>15978999.299999999</v>
      </c>
      <c r="AFX38" s="109">
        <v>9270499.6800000016</v>
      </c>
      <c r="AFY38" s="109">
        <v>25613052.02</v>
      </c>
      <c r="AFZ38" s="109">
        <v>23689254.039999999</v>
      </c>
      <c r="AGA38" s="109">
        <v>13194066.67</v>
      </c>
      <c r="AGB38" s="109">
        <v>40412028.230000012</v>
      </c>
      <c r="AGC38" s="109">
        <v>14338985.799999999</v>
      </c>
      <c r="AGD38" s="109">
        <v>115785117.25999999</v>
      </c>
      <c r="AGE38" s="109">
        <v>12445957.639999999</v>
      </c>
      <c r="AGF38" s="109">
        <v>11160821.060000001</v>
      </c>
      <c r="AGG38" s="109">
        <v>9929157.8499999996</v>
      </c>
      <c r="AGH38" s="109">
        <v>41888946.240000002</v>
      </c>
      <c r="AGI38" s="109">
        <v>14541573.529999999</v>
      </c>
      <c r="AGJ38" s="109">
        <v>6902480.3799999999</v>
      </c>
      <c r="AGK38" s="109">
        <v>14790876.030000001</v>
      </c>
      <c r="AGL38" s="109">
        <v>8663635.5800000019</v>
      </c>
      <c r="AGM38" s="109">
        <v>15071726.649999999</v>
      </c>
      <c r="AGN38" s="109">
        <v>12551952.729999999</v>
      </c>
      <c r="AGO38" s="109">
        <v>179268591.49000001</v>
      </c>
      <c r="AGP38" s="109">
        <v>27697495.98</v>
      </c>
      <c r="AGQ38" s="109">
        <v>15002028.630000001</v>
      </c>
      <c r="AGR38" s="109">
        <v>15900548.650000002</v>
      </c>
      <c r="AGS38" s="109">
        <v>23697769.220000003</v>
      </c>
      <c r="AGT38" s="109">
        <v>18440830.069999997</v>
      </c>
      <c r="AGU38" s="109">
        <v>4902258.1900000004</v>
      </c>
      <c r="AGV38" s="109">
        <v>12543367.049999999</v>
      </c>
      <c r="AGW38" s="109">
        <v>440455579.58999991</v>
      </c>
      <c r="AGX38" s="109">
        <v>254226574.04999995</v>
      </c>
      <c r="AGY38" s="109">
        <v>22719458.860000003</v>
      </c>
      <c r="AGZ38" s="109">
        <v>24330642.150000006</v>
      </c>
      <c r="AHA38" s="109">
        <v>49284682.149999999</v>
      </c>
      <c r="AHB38" s="109">
        <v>19264988.370000001</v>
      </c>
      <c r="AHC38" s="109">
        <v>19375077.100000001</v>
      </c>
      <c r="AHD38" s="109">
        <v>18749749.589999996</v>
      </c>
      <c r="AHE38" s="109">
        <v>7029141.4799999995</v>
      </c>
      <c r="AHF38" s="109">
        <v>37602520.819999985</v>
      </c>
      <c r="AHG38" s="109">
        <v>24793079.309999999</v>
      </c>
      <c r="AHH38" s="109">
        <v>20872850.060000002</v>
      </c>
      <c r="AHI38" s="109">
        <v>5718074.2699999996</v>
      </c>
      <c r="AHJ38" s="109">
        <v>20119890.460000001</v>
      </c>
      <c r="AHK38" s="109">
        <v>9643479.9500000011</v>
      </c>
      <c r="AHL38" s="109">
        <v>15452666.43</v>
      </c>
      <c r="AHM38" s="109">
        <v>10155143.09</v>
      </c>
      <c r="AHN38" s="109">
        <v>84596576.88000001</v>
      </c>
      <c r="AHO38" s="109">
        <v>9199278.5299999993</v>
      </c>
      <c r="AHP38" s="109">
        <v>13819516.379999999</v>
      </c>
      <c r="AHQ38" s="109">
        <v>13110690.049999997</v>
      </c>
      <c r="AHR38" s="109">
        <v>29438232.649999991</v>
      </c>
      <c r="AHS38" s="109">
        <v>8929796.3900000006</v>
      </c>
      <c r="AHT38" s="109">
        <v>22100705.100000001</v>
      </c>
      <c r="AHU38" s="109">
        <v>0</v>
      </c>
      <c r="AHV38" s="109">
        <v>0</v>
      </c>
      <c r="AHW38" s="109">
        <f t="shared" si="47"/>
        <v>45104834617.858994</v>
      </c>
    </row>
    <row r="39" spans="1:913" x14ac:dyDescent="0.6">
      <c r="A39" s="279">
        <v>42</v>
      </c>
      <c r="B39" s="253" t="s">
        <v>9926</v>
      </c>
      <c r="C39" s="99" t="s">
        <v>9927</v>
      </c>
      <c r="D39" s="109">
        <v>120909867.48000011</v>
      </c>
      <c r="E39" s="109">
        <v>14096443.389999995</v>
      </c>
      <c r="F39" s="109">
        <v>-10490548.399999999</v>
      </c>
      <c r="G39" s="109">
        <v>16553638.969999999</v>
      </c>
      <c r="H39" s="109">
        <v>39169413.900000006</v>
      </c>
      <c r="I39" s="109">
        <v>11977286.819999997</v>
      </c>
      <c r="J39" s="109">
        <v>461277304.14999998</v>
      </c>
      <c r="K39" s="109">
        <v>63569009.229999967</v>
      </c>
      <c r="L39" s="109">
        <v>22400982.819999982</v>
      </c>
      <c r="M39" s="109">
        <v>28043570.349999998</v>
      </c>
      <c r="N39" s="109">
        <v>5429128.5300000003</v>
      </c>
      <c r="O39" s="109">
        <v>11206077.080000004</v>
      </c>
      <c r="P39" s="109">
        <v>134913653.63999996</v>
      </c>
      <c r="Q39" s="109">
        <v>21232251.479999997</v>
      </c>
      <c r="R39" s="109">
        <v>-3072096.74</v>
      </c>
      <c r="S39" s="109">
        <v>-13932923.49</v>
      </c>
      <c r="T39" s="109">
        <v>47789853.510000005</v>
      </c>
      <c r="U39" s="109">
        <v>-507928.99</v>
      </c>
      <c r="V39" s="109">
        <v>3738451.34</v>
      </c>
      <c r="W39" s="109">
        <v>608918364.56999993</v>
      </c>
      <c r="X39" s="109">
        <v>-9167579.5100000054</v>
      </c>
      <c r="Y39" s="109">
        <v>24362876.579999987</v>
      </c>
      <c r="Z39" s="109">
        <v>97763648.439999968</v>
      </c>
      <c r="AA39" s="109">
        <v>-282763.84999999224</v>
      </c>
      <c r="AB39" s="109">
        <v>59155221.850000009</v>
      </c>
      <c r="AC39" s="109">
        <v>-7724401.8599999985</v>
      </c>
      <c r="AD39" s="109">
        <v>-69110094.340000004</v>
      </c>
      <c r="AE39" s="109">
        <v>3608050.0700000031</v>
      </c>
      <c r="AF39" s="109">
        <v>6281429.389999995</v>
      </c>
      <c r="AG39" s="109">
        <v>-85874134.37999998</v>
      </c>
      <c r="AH39" s="109">
        <v>15835620.990000011</v>
      </c>
      <c r="AI39" s="109">
        <v>97622501.549999967</v>
      </c>
      <c r="AJ39" s="109">
        <v>-35145075.289999999</v>
      </c>
      <c r="AK39" s="109">
        <v>17692872.440000013</v>
      </c>
      <c r="AL39" s="109">
        <v>3903308.7500000014</v>
      </c>
      <c r="AM39" s="109">
        <v>41586320.349999972</v>
      </c>
      <c r="AN39" s="109">
        <v>-14038208.709999993</v>
      </c>
      <c r="AO39" s="109">
        <v>51270470.820000023</v>
      </c>
      <c r="AP39" s="109">
        <v>7795092.1200000048</v>
      </c>
      <c r="AQ39" s="109">
        <v>-15026846.900000004</v>
      </c>
      <c r="AR39" s="109">
        <v>-9280863.6799999997</v>
      </c>
      <c r="AS39" s="109">
        <v>6432903.7500000065</v>
      </c>
      <c r="AT39" s="109">
        <v>-4079881.2500000019</v>
      </c>
      <c r="AU39" s="109">
        <v>52792361.159999996</v>
      </c>
      <c r="AV39" s="109">
        <v>10692673.649999999</v>
      </c>
      <c r="AW39" s="109">
        <v>12383940.18</v>
      </c>
      <c r="AX39" s="109">
        <v>16474621.61999999</v>
      </c>
      <c r="AY39" s="109">
        <v>33389939.939999998</v>
      </c>
      <c r="AZ39" s="109">
        <v>27669366.629999992</v>
      </c>
      <c r="BA39" s="109">
        <v>18915456.430000003</v>
      </c>
      <c r="BB39" s="109">
        <v>17898337.689999994</v>
      </c>
      <c r="BC39" s="109">
        <v>5967620.169999999</v>
      </c>
      <c r="BD39" s="109">
        <v>11555756.930000002</v>
      </c>
      <c r="BE39" s="109">
        <v>12367630.1</v>
      </c>
      <c r="BF39" s="109">
        <v>3969249.8200000022</v>
      </c>
      <c r="BG39" s="109">
        <v>18946459.29999999</v>
      </c>
      <c r="BH39" s="109">
        <v>3202772.87</v>
      </c>
      <c r="BI39" s="109">
        <v>11955630.350000005</v>
      </c>
      <c r="BJ39" s="109">
        <v>231419467.47000018</v>
      </c>
      <c r="BK39" s="109">
        <v>110698351.93999998</v>
      </c>
      <c r="BL39" s="109">
        <v>11692821.739999993</v>
      </c>
      <c r="BM39" s="109">
        <v>9408106.8000000063</v>
      </c>
      <c r="BN39" s="109">
        <v>-2603961.9199999985</v>
      </c>
      <c r="BO39" s="109">
        <v>28500389.489999998</v>
      </c>
      <c r="BP39" s="109">
        <v>10703918.510000005</v>
      </c>
      <c r="BQ39" s="109">
        <v>34622082.339999989</v>
      </c>
      <c r="BR39" s="109">
        <v>17119003.190000001</v>
      </c>
      <c r="BS39" s="109">
        <v>174194281.35000002</v>
      </c>
      <c r="BT39" s="109">
        <v>14660675.190000001</v>
      </c>
      <c r="BU39" s="109">
        <v>8027399.0600000015</v>
      </c>
      <c r="BV39" s="109">
        <v>44429633.910000004</v>
      </c>
      <c r="BW39" s="109">
        <v>15393676.289999994</v>
      </c>
      <c r="BX39" s="109">
        <v>6188128.9800000023</v>
      </c>
      <c r="BY39" s="109">
        <v>7397644.7100000037</v>
      </c>
      <c r="BZ39" s="109">
        <v>303737.72000000015</v>
      </c>
      <c r="CA39" s="109">
        <v>51414163.709999926</v>
      </c>
      <c r="CB39" s="109">
        <v>-7123092.4299999969</v>
      </c>
      <c r="CC39" s="109">
        <v>-17040365.420000002</v>
      </c>
      <c r="CD39" s="109">
        <v>10190124.830000002</v>
      </c>
      <c r="CE39" s="109">
        <v>-5598462.9399999995</v>
      </c>
      <c r="CF39" s="109">
        <v>11018036.529999996</v>
      </c>
      <c r="CG39" s="109">
        <v>-10265508.609999998</v>
      </c>
      <c r="CH39" s="109">
        <v>1222092704.9000001</v>
      </c>
      <c r="CI39" s="109">
        <v>11790482.119999997</v>
      </c>
      <c r="CJ39" s="109">
        <v>-4360903.8899999987</v>
      </c>
      <c r="CK39" s="109">
        <v>564292.57000000088</v>
      </c>
      <c r="CL39" s="109">
        <v>5490052.8500000034</v>
      </c>
      <c r="CM39" s="109">
        <v>-8681631.1599999964</v>
      </c>
      <c r="CN39" s="109">
        <v>-590284.64000000153</v>
      </c>
      <c r="CO39" s="109">
        <v>-1350201.4700000016</v>
      </c>
      <c r="CP39" s="109">
        <v>7999233.8800000018</v>
      </c>
      <c r="CQ39" s="109">
        <v>735020.45999999752</v>
      </c>
      <c r="CR39" s="109">
        <v>-2671992.8600000008</v>
      </c>
      <c r="CS39" s="109">
        <v>24222825.209999997</v>
      </c>
      <c r="CT39" s="109">
        <v>6352421.6299999999</v>
      </c>
      <c r="CU39" s="109">
        <v>297825256.16000015</v>
      </c>
      <c r="CV39" s="109">
        <v>40626633.329999983</v>
      </c>
      <c r="CW39" s="109">
        <v>20492347.540000007</v>
      </c>
      <c r="CX39" s="109">
        <v>9118507.0499999952</v>
      </c>
      <c r="CY39" s="109">
        <v>13648158.610000007</v>
      </c>
      <c r="CZ39" s="109">
        <v>28842109.390000001</v>
      </c>
      <c r="DA39" s="109">
        <v>982435.32999999961</v>
      </c>
      <c r="DB39" s="109">
        <v>6373118.5499999998</v>
      </c>
      <c r="DC39" s="109">
        <v>66003233.169999987</v>
      </c>
      <c r="DD39" s="109">
        <v>387178963.31000006</v>
      </c>
      <c r="DE39" s="109">
        <v>13644418.390000001</v>
      </c>
      <c r="DF39" s="109">
        <v>27574029.309999999</v>
      </c>
      <c r="DG39" s="109">
        <v>17868.470000001835</v>
      </c>
      <c r="DH39" s="109">
        <v>57567409.36999999</v>
      </c>
      <c r="DI39" s="109">
        <v>69333302.00999999</v>
      </c>
      <c r="DJ39" s="109">
        <v>-35213287.139999993</v>
      </c>
      <c r="DK39" s="109">
        <v>64953173.490000017</v>
      </c>
      <c r="DL39" s="109">
        <v>538532617.6500001</v>
      </c>
      <c r="DM39" s="109">
        <v>24813527.460000005</v>
      </c>
      <c r="DN39" s="109">
        <v>64522310.059999987</v>
      </c>
      <c r="DO39" s="109">
        <v>72201049.150000006</v>
      </c>
      <c r="DP39" s="109">
        <v>67947748.340000048</v>
      </c>
      <c r="DQ39" s="109">
        <v>80802116.569999978</v>
      </c>
      <c r="DR39" s="109">
        <v>171312990.01000008</v>
      </c>
      <c r="DS39" s="109">
        <v>56044659.619999982</v>
      </c>
      <c r="DT39" s="109">
        <v>97940396.410000041</v>
      </c>
      <c r="DU39" s="109">
        <v>-2205323.2100000065</v>
      </c>
      <c r="DV39" s="109">
        <v>-4489924.5700000077</v>
      </c>
      <c r="DW39" s="109">
        <v>91821017.910000011</v>
      </c>
      <c r="DX39" s="109">
        <v>36686377.000000007</v>
      </c>
      <c r="DY39" s="109">
        <v>20751363.520000007</v>
      </c>
      <c r="DZ39" s="109">
        <v>-7235652.1099999985</v>
      </c>
      <c r="EA39" s="109">
        <v>51191977.039999992</v>
      </c>
      <c r="EB39" s="109">
        <v>31550410.439999983</v>
      </c>
      <c r="EC39" s="109">
        <v>28936974.880000006</v>
      </c>
      <c r="ED39" s="109">
        <v>29697577.080000006</v>
      </c>
      <c r="EE39" s="109">
        <v>52630382.020000003</v>
      </c>
      <c r="EF39" s="109">
        <v>323681637.91000003</v>
      </c>
      <c r="EG39" s="109">
        <v>254115976.46999988</v>
      </c>
      <c r="EH39" s="109">
        <v>42601941.700000003</v>
      </c>
      <c r="EI39" s="109">
        <v>983725.65000000084</v>
      </c>
      <c r="EJ39" s="109">
        <v>35367687.159999996</v>
      </c>
      <c r="EK39" s="109">
        <v>35932206.619999997</v>
      </c>
      <c r="EL39" s="109">
        <v>18026812.009999998</v>
      </c>
      <c r="EM39" s="109">
        <v>8906728.2200000007</v>
      </c>
      <c r="EN39" s="109">
        <v>32619221.379999995</v>
      </c>
      <c r="EO39" s="109">
        <v>-26418410.979999993</v>
      </c>
      <c r="EP39" s="109">
        <v>3203387.0500000003</v>
      </c>
      <c r="EQ39" s="109">
        <v>-4587592.7999999989</v>
      </c>
      <c r="ER39" s="109">
        <v>-13509752.629999999</v>
      </c>
      <c r="ES39" s="109">
        <v>1066238.5899999985</v>
      </c>
      <c r="ET39" s="109">
        <v>20662372.229999997</v>
      </c>
      <c r="EU39" s="109">
        <v>23440987.799999993</v>
      </c>
      <c r="EV39" s="109">
        <v>14451988.399999995</v>
      </c>
      <c r="EW39" s="109">
        <v>-1866024.2700000005</v>
      </c>
      <c r="EX39" s="109">
        <v>78517454.449999973</v>
      </c>
      <c r="EY39" s="109">
        <v>35022131.149999999</v>
      </c>
      <c r="EZ39" s="109">
        <v>19580361.360000014</v>
      </c>
      <c r="FA39" s="109">
        <v>4616611.6900000079</v>
      </c>
      <c r="FB39" s="109">
        <v>70663687.179999962</v>
      </c>
      <c r="FC39" s="109">
        <v>4529585.8699999955</v>
      </c>
      <c r="FD39" s="109">
        <v>50723679.25999999</v>
      </c>
      <c r="FE39" s="109">
        <v>73986.369999999413</v>
      </c>
      <c r="FF39" s="109">
        <v>21744679.040000007</v>
      </c>
      <c r="FG39" s="109">
        <v>38373465.949999996</v>
      </c>
      <c r="FH39" s="109">
        <v>42873820.719999999</v>
      </c>
      <c r="FI39" s="109">
        <v>21819094.250000007</v>
      </c>
      <c r="FJ39" s="109">
        <v>95786731.810000002</v>
      </c>
      <c r="FK39" s="109">
        <v>12011765.24</v>
      </c>
      <c r="FL39" s="109">
        <v>26961291.699999999</v>
      </c>
      <c r="FM39" s="109">
        <v>49983137.430000007</v>
      </c>
      <c r="FN39" s="109">
        <v>33385325.750000007</v>
      </c>
      <c r="FO39" s="109">
        <v>53498597.570000008</v>
      </c>
      <c r="FP39" s="109">
        <v>-1188734.1599999995</v>
      </c>
      <c r="FQ39" s="109">
        <v>15766745.869999999</v>
      </c>
      <c r="FR39" s="109">
        <v>820356090.73999977</v>
      </c>
      <c r="FS39" s="109">
        <v>38041654.959999993</v>
      </c>
      <c r="FT39" s="109">
        <v>59511058.649999976</v>
      </c>
      <c r="FU39" s="109">
        <v>32319941.949999996</v>
      </c>
      <c r="FV39" s="109">
        <v>121101587.99999996</v>
      </c>
      <c r="FW39" s="109">
        <v>29872015.420000002</v>
      </c>
      <c r="FX39" s="109">
        <v>51384343.570000015</v>
      </c>
      <c r="FY39" s="109">
        <v>17830357.149999991</v>
      </c>
      <c r="FZ39" s="109">
        <v>80119974.780000001</v>
      </c>
      <c r="GA39" s="109">
        <v>72851618.280000001</v>
      </c>
      <c r="GB39" s="109">
        <v>43479362.830000013</v>
      </c>
      <c r="GC39" s="109">
        <v>5123464.8500000034</v>
      </c>
      <c r="GD39" s="109">
        <v>41800686.289999984</v>
      </c>
      <c r="GE39" s="109">
        <v>55278522.209999993</v>
      </c>
      <c r="GF39" s="109">
        <v>98194838.709999979</v>
      </c>
      <c r="GG39" s="109">
        <v>31846975.95000001</v>
      </c>
      <c r="GH39" s="109">
        <v>34124914.200000003</v>
      </c>
      <c r="GI39" s="109">
        <v>18199551.469999991</v>
      </c>
      <c r="GJ39" s="109">
        <v>51883637.489999987</v>
      </c>
      <c r="GK39" s="109">
        <v>52817940.43</v>
      </c>
      <c r="GL39" s="109">
        <v>34740455.399999999</v>
      </c>
      <c r="GM39" s="109">
        <v>55802561.229999997</v>
      </c>
      <c r="GN39" s="109">
        <v>44458695.069999985</v>
      </c>
      <c r="GO39" s="109">
        <v>17867309.780000001</v>
      </c>
      <c r="GP39" s="109">
        <v>22101769.73</v>
      </c>
      <c r="GQ39" s="109">
        <v>18985472.870000005</v>
      </c>
      <c r="GR39" s="109">
        <v>369404230.74999994</v>
      </c>
      <c r="GS39" s="109">
        <v>106641655.86999999</v>
      </c>
      <c r="GT39" s="109">
        <v>11913171.969999999</v>
      </c>
      <c r="GU39" s="109">
        <v>66072821.320000008</v>
      </c>
      <c r="GV39" s="109">
        <v>2970491.8499999992</v>
      </c>
      <c r="GW39" s="109">
        <v>101732098.09999998</v>
      </c>
      <c r="GX39" s="109">
        <v>13296176.369999997</v>
      </c>
      <c r="GY39" s="109">
        <v>13185704.82</v>
      </c>
      <c r="GZ39" s="109">
        <v>94822701.250000045</v>
      </c>
      <c r="HA39" s="109">
        <v>6269535.709999999</v>
      </c>
      <c r="HB39" s="109">
        <v>71079321.049999982</v>
      </c>
      <c r="HC39" s="109">
        <v>43785105.809999987</v>
      </c>
      <c r="HD39" s="109">
        <v>129752147.9799999</v>
      </c>
      <c r="HE39" s="109">
        <v>146712998.27999997</v>
      </c>
      <c r="HF39" s="109">
        <v>53768780.360000022</v>
      </c>
      <c r="HG39" s="109">
        <v>205775698.00000003</v>
      </c>
      <c r="HH39" s="109">
        <v>102925342.06999993</v>
      </c>
      <c r="HI39" s="109">
        <v>214831575.70000002</v>
      </c>
      <c r="HJ39" s="109">
        <v>70089190.769999966</v>
      </c>
      <c r="HK39" s="109">
        <v>50872609.710000008</v>
      </c>
      <c r="HL39" s="109">
        <v>383481222.69000012</v>
      </c>
      <c r="HM39" s="109">
        <v>-12626057.299999999</v>
      </c>
      <c r="HN39" s="109">
        <v>23655418.370000012</v>
      </c>
      <c r="HO39" s="109">
        <v>85014521.229999989</v>
      </c>
      <c r="HP39" s="109">
        <v>32330240.620000001</v>
      </c>
      <c r="HQ39" s="109">
        <v>112439661.85000001</v>
      </c>
      <c r="HR39" s="109">
        <v>29635659.54999999</v>
      </c>
      <c r="HS39" s="109">
        <v>24131547.259999994</v>
      </c>
      <c r="HT39" s="109">
        <v>2938061.7599999607</v>
      </c>
      <c r="HU39" s="109">
        <v>56383326.529999994</v>
      </c>
      <c r="HV39" s="109">
        <v>51098371.110000022</v>
      </c>
      <c r="HW39" s="109">
        <v>139990551.16000003</v>
      </c>
      <c r="HX39" s="109">
        <v>28166635.129999999</v>
      </c>
      <c r="HY39" s="109">
        <v>3290242.3900000011</v>
      </c>
      <c r="HZ39" s="109">
        <v>198143374.16</v>
      </c>
      <c r="IA39" s="109">
        <v>23311693.069999997</v>
      </c>
      <c r="IB39" s="109">
        <v>63714090.679999985</v>
      </c>
      <c r="IC39" s="109">
        <v>48469912.729999997</v>
      </c>
      <c r="ID39" s="109">
        <v>48018008.949999988</v>
      </c>
      <c r="IE39" s="109">
        <v>100412241.16</v>
      </c>
      <c r="IF39" s="109">
        <v>13902215.729999995</v>
      </c>
      <c r="IG39" s="109">
        <v>189906533.48000008</v>
      </c>
      <c r="IH39" s="109">
        <v>-3730002.7399999988</v>
      </c>
      <c r="II39" s="109">
        <v>-1560200.22</v>
      </c>
      <c r="IJ39" s="109">
        <v>120465519.47999993</v>
      </c>
      <c r="IK39" s="109">
        <v>-88621799</v>
      </c>
      <c r="IL39" s="109">
        <v>81982750.939999983</v>
      </c>
      <c r="IM39" s="109">
        <v>82901332.220000014</v>
      </c>
      <c r="IN39" s="109">
        <v>30508742.540000014</v>
      </c>
      <c r="IO39" s="109">
        <v>94539604.689999998</v>
      </c>
      <c r="IP39" s="109">
        <v>17717535.139999997</v>
      </c>
      <c r="IQ39" s="109">
        <v>17513896.560000002</v>
      </c>
      <c r="IR39" s="109">
        <v>19487761.089999996</v>
      </c>
      <c r="IS39" s="109">
        <v>26979476.09</v>
      </c>
      <c r="IT39" s="109">
        <v>98639187.890000001</v>
      </c>
      <c r="IU39" s="109">
        <v>-138567255.62000003</v>
      </c>
      <c r="IV39" s="109">
        <v>-83039361.480000004</v>
      </c>
      <c r="IW39" s="109">
        <v>177534630.00999996</v>
      </c>
      <c r="IX39" s="109">
        <v>86131544.350000024</v>
      </c>
      <c r="IY39" s="109">
        <v>13015576.880000001</v>
      </c>
      <c r="IZ39" s="109">
        <v>17165589.270000003</v>
      </c>
      <c r="JA39" s="109">
        <v>4169031.2899999991</v>
      </c>
      <c r="JB39" s="109">
        <v>22038665.579999998</v>
      </c>
      <c r="JC39" s="109">
        <v>8923358.4800000023</v>
      </c>
      <c r="JD39" s="109">
        <v>28699794.850000001</v>
      </c>
      <c r="JE39" s="109">
        <v>64776835.219999984</v>
      </c>
      <c r="JF39" s="109">
        <v>-3557384.319999998</v>
      </c>
      <c r="JG39" s="109">
        <v>70268271.110000089</v>
      </c>
      <c r="JH39" s="109">
        <v>10762652.37999999</v>
      </c>
      <c r="JI39" s="109">
        <v>7587401.919999999</v>
      </c>
      <c r="JJ39" s="109">
        <v>869154.63000000047</v>
      </c>
      <c r="JK39" s="109">
        <v>16402762.780000007</v>
      </c>
      <c r="JL39" s="109">
        <v>51430381.68999999</v>
      </c>
      <c r="JM39" s="109">
        <v>105735824.63999999</v>
      </c>
      <c r="JN39" s="109">
        <v>174321198.15000001</v>
      </c>
      <c r="JO39" s="109">
        <v>98609961.029999986</v>
      </c>
      <c r="JP39" s="109">
        <v>145766948.24000001</v>
      </c>
      <c r="JQ39" s="109">
        <v>15318149.599999996</v>
      </c>
      <c r="JR39" s="109">
        <v>115864639.8</v>
      </c>
      <c r="JS39" s="109">
        <v>29499245.969999995</v>
      </c>
      <c r="JT39" s="109">
        <v>484536103.84000009</v>
      </c>
      <c r="JU39" s="109">
        <v>420599430.66000009</v>
      </c>
      <c r="JV39" s="109">
        <v>52309377.736000001</v>
      </c>
      <c r="JW39" s="109">
        <v>5538251.7000000011</v>
      </c>
      <c r="JX39" s="109">
        <v>21281018.360000007</v>
      </c>
      <c r="JY39" s="109">
        <v>530847.0499999997</v>
      </c>
      <c r="JZ39" s="109">
        <v>-26224763.569999997</v>
      </c>
      <c r="KA39" s="109">
        <v>29822080.409999996</v>
      </c>
      <c r="KB39" s="109">
        <v>10572233.559999999</v>
      </c>
      <c r="KC39" s="109">
        <v>17366189.16</v>
      </c>
      <c r="KD39" s="109">
        <v>20920727.779999994</v>
      </c>
      <c r="KE39" s="109">
        <v>19083565.080000006</v>
      </c>
      <c r="KF39" s="109">
        <v>-11719979.220000003</v>
      </c>
      <c r="KG39" s="109">
        <v>12139209.610000001</v>
      </c>
      <c r="KH39" s="109">
        <v>7771294.1799999978</v>
      </c>
      <c r="KI39" s="109">
        <v>-8336534.8699999982</v>
      </c>
      <c r="KJ39" s="109">
        <v>622549065.54999995</v>
      </c>
      <c r="KK39" s="109">
        <v>47936968.009999998</v>
      </c>
      <c r="KL39" s="109">
        <v>66651989.459999993</v>
      </c>
      <c r="KM39" s="109">
        <v>69100259.379999995</v>
      </c>
      <c r="KN39" s="109">
        <v>167240234.68999997</v>
      </c>
      <c r="KO39" s="109">
        <v>116777217.47</v>
      </c>
      <c r="KP39" s="109">
        <v>-16181701.330000002</v>
      </c>
      <c r="KQ39" s="109">
        <v>127730263.36999995</v>
      </c>
      <c r="KR39" s="109">
        <v>98892087.76000002</v>
      </c>
      <c r="KS39" s="109">
        <v>48257611.329999939</v>
      </c>
      <c r="KT39" s="109">
        <v>59582495.960000008</v>
      </c>
      <c r="KU39" s="109">
        <v>43566332.339999996</v>
      </c>
      <c r="KV39" s="109">
        <v>95150432.599999964</v>
      </c>
      <c r="KW39" s="109">
        <v>24661842.5</v>
      </c>
      <c r="KX39" s="109">
        <v>113049081.03000002</v>
      </c>
      <c r="KY39" s="109">
        <v>430625489.3300001</v>
      </c>
      <c r="KZ39" s="109">
        <v>187049181.13999999</v>
      </c>
      <c r="LA39" s="109">
        <v>524119351.42000031</v>
      </c>
      <c r="LB39" s="109">
        <v>128914619.39999996</v>
      </c>
      <c r="LC39" s="109">
        <v>78195507.120000005</v>
      </c>
      <c r="LD39" s="109">
        <v>125220055.33999996</v>
      </c>
      <c r="LE39" s="109">
        <v>124613339.91000004</v>
      </c>
      <c r="LF39" s="109">
        <v>145140833.38</v>
      </c>
      <c r="LG39" s="109">
        <v>102931771.91000003</v>
      </c>
      <c r="LH39" s="109">
        <v>92904280.710000008</v>
      </c>
      <c r="LI39" s="109">
        <v>792336715.28000033</v>
      </c>
      <c r="LJ39" s="109">
        <v>123147743.14000002</v>
      </c>
      <c r="LK39" s="109">
        <v>504663458.74999994</v>
      </c>
      <c r="LL39" s="109">
        <v>373836400.75</v>
      </c>
      <c r="LM39" s="109">
        <v>40871040.229999974</v>
      </c>
      <c r="LN39" s="109">
        <v>31676340.959999997</v>
      </c>
      <c r="LO39" s="109">
        <v>11811194.479999995</v>
      </c>
      <c r="LP39" s="109">
        <v>66095031.440000013</v>
      </c>
      <c r="LQ39" s="109">
        <v>200679.35000000044</v>
      </c>
      <c r="LR39" s="109">
        <v>17106536.130000003</v>
      </c>
      <c r="LS39" s="109">
        <v>16485251.969999999</v>
      </c>
      <c r="LT39" s="109">
        <v>165562625.15000001</v>
      </c>
      <c r="LU39" s="109">
        <v>87895452.320000008</v>
      </c>
      <c r="LV39" s="109">
        <v>64287679.420000009</v>
      </c>
      <c r="LW39" s="109">
        <v>1856942420.2699995</v>
      </c>
      <c r="LX39" s="109">
        <v>540467734.33000016</v>
      </c>
      <c r="LY39" s="109">
        <v>675502326.82999992</v>
      </c>
      <c r="LZ39" s="109">
        <v>223801258.21000001</v>
      </c>
      <c r="MA39" s="109">
        <v>31325246.560000002</v>
      </c>
      <c r="MB39" s="109">
        <v>172167792.22999996</v>
      </c>
      <c r="MC39" s="109">
        <v>84221523.359999999</v>
      </c>
      <c r="MD39" s="109">
        <v>106671698.95999998</v>
      </c>
      <c r="ME39" s="109">
        <v>91993571.320000023</v>
      </c>
      <c r="MF39" s="109">
        <v>217511214.55999997</v>
      </c>
      <c r="MG39" s="109">
        <v>89474652.50999999</v>
      </c>
      <c r="MH39" s="109">
        <v>53081113.510000005</v>
      </c>
      <c r="MI39" s="109">
        <v>315693710.24000019</v>
      </c>
      <c r="MJ39" s="109">
        <v>50897936.850000001</v>
      </c>
      <c r="MK39" s="109">
        <v>42831383.699999988</v>
      </c>
      <c r="ML39" s="109">
        <v>28890951.17000002</v>
      </c>
      <c r="MM39" s="109">
        <v>43668711.720000006</v>
      </c>
      <c r="MN39" s="109">
        <v>87357173.420000002</v>
      </c>
      <c r="MO39" s="109">
        <v>3267967.8599999994</v>
      </c>
      <c r="MP39" s="109">
        <v>43834524.54999999</v>
      </c>
      <c r="MQ39" s="109">
        <v>52279822.300000004</v>
      </c>
      <c r="MR39" s="109">
        <v>28908069.079999998</v>
      </c>
      <c r="MS39" s="109">
        <v>35902469.770000003</v>
      </c>
      <c r="MT39" s="109">
        <v>37174759.180000007</v>
      </c>
      <c r="MU39" s="109">
        <v>343419593.02000004</v>
      </c>
      <c r="MV39" s="109">
        <v>28212455.039999999</v>
      </c>
      <c r="MW39" s="109">
        <v>196213632.99000001</v>
      </c>
      <c r="MX39" s="109">
        <v>135420629.25000003</v>
      </c>
      <c r="MY39" s="109">
        <v>102798305.51999998</v>
      </c>
      <c r="MZ39" s="109">
        <v>106406002.97000003</v>
      </c>
      <c r="NA39" s="109">
        <v>413278738.0999999</v>
      </c>
      <c r="NB39" s="109">
        <v>110390479.17</v>
      </c>
      <c r="NC39" s="109">
        <v>107904003.24000001</v>
      </c>
      <c r="ND39" s="109">
        <v>15132666.160000002</v>
      </c>
      <c r="NE39" s="109">
        <v>30314889.770000003</v>
      </c>
      <c r="NF39" s="109">
        <v>912841732.36999953</v>
      </c>
      <c r="NG39" s="109">
        <v>598866669.50000012</v>
      </c>
      <c r="NH39" s="109">
        <v>37721433.129999988</v>
      </c>
      <c r="NI39" s="109">
        <v>935513340.98000014</v>
      </c>
      <c r="NJ39" s="109">
        <v>57022485.860000007</v>
      </c>
      <c r="NK39" s="109">
        <v>125835655.03</v>
      </c>
      <c r="NL39" s="109">
        <v>434186909.45000005</v>
      </c>
      <c r="NM39" s="109">
        <v>355174563.94</v>
      </c>
      <c r="NN39" s="109">
        <v>29059215.339999996</v>
      </c>
      <c r="NO39" s="109">
        <v>254424295.22999987</v>
      </c>
      <c r="NP39" s="109">
        <v>149501579.09999999</v>
      </c>
      <c r="NQ39" s="109">
        <v>66336477.449999958</v>
      </c>
      <c r="NR39" s="109">
        <v>182124414.02000004</v>
      </c>
      <c r="NS39" s="109">
        <v>64095588.949999996</v>
      </c>
      <c r="NT39" s="109">
        <v>41028920.910000011</v>
      </c>
      <c r="NU39" s="109">
        <v>72840647.010000005</v>
      </c>
      <c r="NV39" s="109">
        <v>47494688.589999996</v>
      </c>
      <c r="NW39" s="109">
        <v>11238872.679999998</v>
      </c>
      <c r="NX39" s="109">
        <v>17523310.049999997</v>
      </c>
      <c r="NY39" s="109">
        <v>431697943.52999985</v>
      </c>
      <c r="NZ39" s="109">
        <v>430538658.36000001</v>
      </c>
      <c r="OA39" s="109">
        <v>95979432.829999954</v>
      </c>
      <c r="OB39" s="109">
        <v>-1247997.3499999989</v>
      </c>
      <c r="OC39" s="109">
        <v>22035473.209999997</v>
      </c>
      <c r="OD39" s="109">
        <v>86282967.109999999</v>
      </c>
      <c r="OE39" s="109">
        <v>6818617.830000001</v>
      </c>
      <c r="OF39" s="109">
        <v>1021555185.4799998</v>
      </c>
      <c r="OG39" s="109">
        <v>7907363.959999999</v>
      </c>
      <c r="OH39" s="109">
        <v>37241820.43</v>
      </c>
      <c r="OI39" s="109">
        <v>169437018.30999994</v>
      </c>
      <c r="OJ39" s="109">
        <v>3857341.0300000021</v>
      </c>
      <c r="OK39" s="109">
        <v>159596731.98999995</v>
      </c>
      <c r="OL39" s="109">
        <v>142658902.61000001</v>
      </c>
      <c r="OM39" s="109">
        <v>34881405.459999986</v>
      </c>
      <c r="ON39" s="109">
        <v>132285833.49000005</v>
      </c>
      <c r="OO39" s="109">
        <v>713842075.71000004</v>
      </c>
      <c r="OP39" s="109">
        <v>246602918.68999991</v>
      </c>
      <c r="OQ39" s="109">
        <v>779740803.01999974</v>
      </c>
      <c r="OR39" s="109">
        <v>153504064.01999995</v>
      </c>
      <c r="OS39" s="109">
        <v>6146403.6199999982</v>
      </c>
      <c r="OT39" s="109">
        <v>77664676.239999995</v>
      </c>
      <c r="OU39" s="109">
        <v>694170986.13000011</v>
      </c>
      <c r="OV39" s="109">
        <v>64700845.590000004</v>
      </c>
      <c r="OW39" s="109">
        <v>101800413.17999999</v>
      </c>
      <c r="OX39" s="109">
        <v>111062396.22000003</v>
      </c>
      <c r="OY39" s="109">
        <v>106275430.16</v>
      </c>
      <c r="OZ39" s="109">
        <v>275628492.90999985</v>
      </c>
      <c r="PA39" s="109">
        <v>46371274.599999979</v>
      </c>
      <c r="PB39" s="109">
        <v>41604223.82</v>
      </c>
      <c r="PC39" s="109">
        <v>67762322.829999968</v>
      </c>
      <c r="PD39" s="109">
        <v>166028607.05999994</v>
      </c>
      <c r="PE39" s="109">
        <v>14968459.910000004</v>
      </c>
      <c r="PF39" s="109">
        <v>18081809.530000001</v>
      </c>
      <c r="PG39" s="109">
        <v>8709270.0100000016</v>
      </c>
      <c r="PH39" s="109">
        <v>38668478.150000013</v>
      </c>
      <c r="PI39" s="109">
        <v>99887103.800000042</v>
      </c>
      <c r="PJ39" s="109">
        <v>17581142.82</v>
      </c>
      <c r="PK39" s="109">
        <v>17647794.399999999</v>
      </c>
      <c r="PL39" s="109">
        <v>12676052.810000004</v>
      </c>
      <c r="PM39" s="109">
        <v>12849019.620000001</v>
      </c>
      <c r="PN39" s="109">
        <v>85639434.340000018</v>
      </c>
      <c r="PO39" s="109">
        <v>34494721.609999992</v>
      </c>
      <c r="PP39" s="109">
        <v>17013856.099999998</v>
      </c>
      <c r="PQ39" s="109">
        <v>42157810.120000005</v>
      </c>
      <c r="PR39" s="109">
        <v>7389154.3100000042</v>
      </c>
      <c r="PS39" s="109">
        <v>32436611.769999988</v>
      </c>
      <c r="PT39" s="109">
        <v>15610225.42</v>
      </c>
      <c r="PU39" s="109">
        <v>32211204.690000005</v>
      </c>
      <c r="PV39" s="109">
        <v>-476609645.13999987</v>
      </c>
      <c r="PW39" s="109">
        <v>2036598.7300000039</v>
      </c>
      <c r="PX39" s="109">
        <v>8902522.1699999999</v>
      </c>
      <c r="PY39" s="109">
        <v>86999039.689999983</v>
      </c>
      <c r="PZ39" s="109">
        <v>147245830.99000001</v>
      </c>
      <c r="QA39" s="109">
        <v>11934268.239999998</v>
      </c>
      <c r="QB39" s="109">
        <v>18247036.009999979</v>
      </c>
      <c r="QC39" s="109">
        <v>29357597.360000003</v>
      </c>
      <c r="QD39" s="109">
        <v>139054867.31999999</v>
      </c>
      <c r="QE39" s="109">
        <v>2485067.17</v>
      </c>
      <c r="QF39" s="109">
        <v>170414038.08999997</v>
      </c>
      <c r="QG39" s="109">
        <v>20766560.859999999</v>
      </c>
      <c r="QH39" s="109">
        <v>34738722.729999997</v>
      </c>
      <c r="QI39" s="109">
        <v>102037820.46000002</v>
      </c>
      <c r="QJ39" s="109">
        <v>-9913789.269999994</v>
      </c>
      <c r="QK39" s="109">
        <v>50530661.339999996</v>
      </c>
      <c r="QL39" s="109">
        <v>10001514.870000001</v>
      </c>
      <c r="QM39" s="109">
        <v>-6578658.9899999974</v>
      </c>
      <c r="QN39" s="109">
        <v>-10330575.67</v>
      </c>
      <c r="QO39" s="109">
        <v>27171658.859999977</v>
      </c>
      <c r="QP39" s="109">
        <v>83336006.360000014</v>
      </c>
      <c r="QQ39" s="109">
        <v>3583203.4999999986</v>
      </c>
      <c r="QR39" s="109">
        <v>10220744.010000002</v>
      </c>
      <c r="QS39" s="109">
        <v>370626.29999999783</v>
      </c>
      <c r="QT39" s="109">
        <v>16916900.59</v>
      </c>
      <c r="QU39" s="109">
        <v>12638632.850000003</v>
      </c>
      <c r="QV39" s="109">
        <v>1976679.9400000256</v>
      </c>
      <c r="QW39" s="109">
        <v>12018765.359999999</v>
      </c>
      <c r="QX39" s="109">
        <v>164872644.70999998</v>
      </c>
      <c r="QY39" s="109">
        <v>53271696.839999996</v>
      </c>
      <c r="QZ39" s="109">
        <v>39001938.090000004</v>
      </c>
      <c r="RA39" s="109">
        <v>152088622.47000003</v>
      </c>
      <c r="RB39" s="109">
        <v>12646933.360000001</v>
      </c>
      <c r="RC39" s="109">
        <v>93803635.700000018</v>
      </c>
      <c r="RD39" s="109">
        <v>182624963.18999997</v>
      </c>
      <c r="RE39" s="109">
        <v>2405291.6999999941</v>
      </c>
      <c r="RF39" s="109">
        <v>19401231.469999995</v>
      </c>
      <c r="RG39" s="109">
        <v>67074485.530000001</v>
      </c>
      <c r="RH39" s="109">
        <v>23045158.189999998</v>
      </c>
      <c r="RI39" s="109">
        <v>970686871.02999997</v>
      </c>
      <c r="RJ39" s="109">
        <v>48422799.610000014</v>
      </c>
      <c r="RK39" s="109">
        <v>22639149.02</v>
      </c>
      <c r="RL39" s="109">
        <v>67915588.129999995</v>
      </c>
      <c r="RM39" s="109">
        <v>18015099.759999998</v>
      </c>
      <c r="RN39" s="109">
        <v>55118895.039999999</v>
      </c>
      <c r="RO39" s="109">
        <v>2802344.7099999944</v>
      </c>
      <c r="RP39" s="109">
        <v>68755210.730000004</v>
      </c>
      <c r="RQ39" s="109">
        <v>63539121.100000009</v>
      </c>
      <c r="RR39" s="109">
        <v>23162391.890000004</v>
      </c>
      <c r="RS39" s="109">
        <v>133167494.85999997</v>
      </c>
      <c r="RT39" s="109">
        <v>7238733.5600000005</v>
      </c>
      <c r="RU39" s="109">
        <v>19984458.5</v>
      </c>
      <c r="RV39" s="109">
        <v>54193634.980000004</v>
      </c>
      <c r="RW39" s="109">
        <v>3275141.7800000021</v>
      </c>
      <c r="RX39" s="109">
        <v>22097184.300000001</v>
      </c>
      <c r="RY39" s="109">
        <v>47682944.830000013</v>
      </c>
      <c r="RZ39" s="109">
        <v>38299083.580000006</v>
      </c>
      <c r="SA39" s="109">
        <v>3748990.4500000016</v>
      </c>
      <c r="SB39" s="109">
        <v>27161254.840000004</v>
      </c>
      <c r="SC39" s="109">
        <v>-43508824.210000008</v>
      </c>
      <c r="SD39" s="109">
        <v>45207538.360000007</v>
      </c>
      <c r="SE39" s="109">
        <v>49287429.749999993</v>
      </c>
      <c r="SF39" s="109">
        <v>30892603.550000004</v>
      </c>
      <c r="SG39" s="109">
        <v>10258631.039999999</v>
      </c>
      <c r="SH39" s="109">
        <v>1438839.149999995</v>
      </c>
      <c r="SI39" s="109">
        <v>39084758.57</v>
      </c>
      <c r="SJ39" s="109">
        <v>8448346.1199999992</v>
      </c>
      <c r="SK39" s="109">
        <v>34709154.75999999</v>
      </c>
      <c r="SL39" s="109">
        <v>44308556.190000005</v>
      </c>
      <c r="SM39" s="109">
        <v>-54020575.260000005</v>
      </c>
      <c r="SN39" s="109">
        <v>-1752931.3399999996</v>
      </c>
      <c r="SO39" s="109">
        <v>71034054.720000029</v>
      </c>
      <c r="SP39" s="109">
        <v>33935490.79999999</v>
      </c>
      <c r="SQ39" s="109">
        <v>9258646.8600000031</v>
      </c>
      <c r="SR39" s="109">
        <v>16256090.760000013</v>
      </c>
      <c r="SS39" s="109">
        <v>32762293.139999997</v>
      </c>
      <c r="ST39" s="109">
        <v>22735849.810000002</v>
      </c>
      <c r="SU39" s="109">
        <v>23061430.23</v>
      </c>
      <c r="SV39" s="109">
        <v>3479408.8600000017</v>
      </c>
      <c r="SW39" s="109">
        <v>-117232336.15999998</v>
      </c>
      <c r="SX39" s="109">
        <v>45326709.050000004</v>
      </c>
      <c r="SY39" s="109">
        <v>-13320504.84</v>
      </c>
      <c r="SZ39" s="109">
        <v>9064709.0199999996</v>
      </c>
      <c r="TA39" s="109">
        <v>870729.58999999892</v>
      </c>
      <c r="TB39" s="109">
        <v>11999166.139999999</v>
      </c>
      <c r="TC39" s="109">
        <v>10430526.079999994</v>
      </c>
      <c r="TD39" s="109">
        <v>-43733206.759999998</v>
      </c>
      <c r="TE39" s="109">
        <v>589943.3900000006</v>
      </c>
      <c r="TF39" s="109">
        <v>-4971667.8499999996</v>
      </c>
      <c r="TG39" s="109">
        <v>-8238761.2299999995</v>
      </c>
      <c r="TH39" s="109">
        <v>-13782909.99</v>
      </c>
      <c r="TI39" s="109">
        <v>42333985.759999998</v>
      </c>
      <c r="TJ39" s="109">
        <v>4166339.5899999989</v>
      </c>
      <c r="TK39" s="109">
        <v>-290179118.79000002</v>
      </c>
      <c r="TL39" s="109">
        <v>38319086.29999999</v>
      </c>
      <c r="TM39" s="109">
        <v>26164197.849999998</v>
      </c>
      <c r="TN39" s="109">
        <v>-10143412.809999997</v>
      </c>
      <c r="TO39" s="109">
        <v>9448748.879999999</v>
      </c>
      <c r="TP39" s="109">
        <v>12566618.430000002</v>
      </c>
      <c r="TQ39" s="109">
        <v>13771854.539999997</v>
      </c>
      <c r="TR39" s="109">
        <v>-30382586.99000001</v>
      </c>
      <c r="TS39" s="109">
        <v>36881449.890000008</v>
      </c>
      <c r="TT39" s="109">
        <v>-9802150.3900000043</v>
      </c>
      <c r="TU39" s="109">
        <v>-7192654.209999999</v>
      </c>
      <c r="TV39" s="109">
        <v>31071527.669999987</v>
      </c>
      <c r="TW39" s="109">
        <v>10767216.039999999</v>
      </c>
      <c r="TX39" s="109">
        <v>22996399.669999998</v>
      </c>
      <c r="TY39" s="109">
        <v>5200503.7199999979</v>
      </c>
      <c r="TZ39" s="109">
        <v>47794759.940000005</v>
      </c>
      <c r="UA39" s="109">
        <v>154048257.12999997</v>
      </c>
      <c r="UB39" s="109">
        <v>48414409.780000001</v>
      </c>
      <c r="UC39" s="109">
        <v>445057385.99000007</v>
      </c>
      <c r="UD39" s="109">
        <v>-9837100.5599999968</v>
      </c>
      <c r="UE39" s="109">
        <v>-12987450.119999999</v>
      </c>
      <c r="UF39" s="109">
        <v>1978764.3200000003</v>
      </c>
      <c r="UG39" s="109">
        <v>-132849126.04000001</v>
      </c>
      <c r="UH39" s="109">
        <v>17011706.43</v>
      </c>
      <c r="UI39" s="109">
        <v>-7531887.6400000006</v>
      </c>
      <c r="UJ39" s="109">
        <v>12318231.199999999</v>
      </c>
      <c r="UK39" s="109">
        <v>8279399.4199999999</v>
      </c>
      <c r="UL39" s="109">
        <v>188499017.53</v>
      </c>
      <c r="UM39" s="109">
        <v>23125786.929999992</v>
      </c>
      <c r="UN39" s="109">
        <v>24761241.229999997</v>
      </c>
      <c r="UO39" s="109">
        <v>5199713.6000000006</v>
      </c>
      <c r="UP39" s="109">
        <v>20899938.680000007</v>
      </c>
      <c r="UQ39" s="109">
        <v>10315660.300000004</v>
      </c>
      <c r="UR39" s="109">
        <v>610945943.54000032</v>
      </c>
      <c r="US39" s="109">
        <v>-6229736.5799999973</v>
      </c>
      <c r="UT39" s="109">
        <v>-12188166.75</v>
      </c>
      <c r="UU39" s="109">
        <v>484033.8999999729</v>
      </c>
      <c r="UV39" s="109">
        <v>18777742.820000004</v>
      </c>
      <c r="UW39" s="109">
        <v>-8927049.2100000028</v>
      </c>
      <c r="UX39" s="109">
        <v>-34541697.280000009</v>
      </c>
      <c r="UY39" s="109">
        <v>211498.09000000288</v>
      </c>
      <c r="UZ39" s="109">
        <v>-6714567.0499999989</v>
      </c>
      <c r="VA39" s="109">
        <v>20675543.839999996</v>
      </c>
      <c r="VB39" s="109">
        <v>-6566493.0100000054</v>
      </c>
      <c r="VC39" s="109">
        <v>-27638735.969999999</v>
      </c>
      <c r="VD39" s="109">
        <v>40638553.829999998</v>
      </c>
      <c r="VE39" s="109">
        <v>25848602.489999991</v>
      </c>
      <c r="VF39" s="109">
        <v>3213922.5400000038</v>
      </c>
      <c r="VG39" s="109">
        <v>-2935681.2199999988</v>
      </c>
      <c r="VH39" s="109">
        <v>6567672.4300000016</v>
      </c>
      <c r="VI39" s="109">
        <v>-2157869.939999999</v>
      </c>
      <c r="VJ39" s="109">
        <v>-35583304.300000004</v>
      </c>
      <c r="VK39" s="109">
        <v>-546172.97000000137</v>
      </c>
      <c r="VL39" s="109">
        <v>9160111.0500000026</v>
      </c>
      <c r="VM39" s="109">
        <v>7189127.7800000012</v>
      </c>
      <c r="VN39" s="109">
        <v>-194551511.60000002</v>
      </c>
      <c r="VO39" s="109">
        <v>20792255.949999999</v>
      </c>
      <c r="VP39" s="109">
        <v>51580871.99000001</v>
      </c>
      <c r="VQ39" s="109">
        <v>37206686.400000013</v>
      </c>
      <c r="VR39" s="109">
        <v>4061397.820000005</v>
      </c>
      <c r="VS39" s="109">
        <v>8172147.3099999893</v>
      </c>
      <c r="VT39" s="109">
        <v>32966270.439999983</v>
      </c>
      <c r="VU39" s="109">
        <v>1769778.2200000039</v>
      </c>
      <c r="VV39" s="109">
        <v>10113142.880000006</v>
      </c>
      <c r="VW39" s="109">
        <v>50128361.230000027</v>
      </c>
      <c r="VX39" s="109">
        <v>37693815.079999998</v>
      </c>
      <c r="VY39" s="109">
        <v>103950663.99000001</v>
      </c>
      <c r="VZ39" s="109">
        <v>21280498.520000011</v>
      </c>
      <c r="WA39" s="109">
        <v>47761698.099999987</v>
      </c>
      <c r="WB39" s="109">
        <v>264104.26000000024</v>
      </c>
      <c r="WC39" s="109">
        <v>2013513889.03</v>
      </c>
      <c r="WD39" s="109">
        <v>56626250.330000006</v>
      </c>
      <c r="WE39" s="109">
        <v>81698173.770000026</v>
      </c>
      <c r="WF39" s="109">
        <v>104250585.68000002</v>
      </c>
      <c r="WG39" s="109">
        <v>52018178.830000013</v>
      </c>
      <c r="WH39" s="109">
        <v>14323445.269999996</v>
      </c>
      <c r="WI39" s="109">
        <v>-2311172.2900000028</v>
      </c>
      <c r="WJ39" s="109">
        <v>27668922.840000011</v>
      </c>
      <c r="WK39" s="109">
        <v>61512451.069999978</v>
      </c>
      <c r="WL39" s="109">
        <v>41257830.880000018</v>
      </c>
      <c r="WM39" s="109">
        <v>3658293.2499999981</v>
      </c>
      <c r="WN39" s="109">
        <v>-14751176.800000001</v>
      </c>
      <c r="WO39" s="109">
        <v>75560468.700000003</v>
      </c>
      <c r="WP39" s="109">
        <v>32654023.039999999</v>
      </c>
      <c r="WQ39" s="109">
        <v>60206824.229999974</v>
      </c>
      <c r="WR39" s="109">
        <v>87675700.159999982</v>
      </c>
      <c r="WS39" s="109">
        <v>19830698.409999993</v>
      </c>
      <c r="WT39" s="109">
        <v>79718979.090000018</v>
      </c>
      <c r="WU39" s="109">
        <v>35307303.430000007</v>
      </c>
      <c r="WV39" s="109">
        <v>60571001.789999977</v>
      </c>
      <c r="WW39" s="109">
        <v>46059852.180000007</v>
      </c>
      <c r="WX39" s="109">
        <v>2627740.8299999996</v>
      </c>
      <c r="WY39" s="109">
        <v>28620343.759999983</v>
      </c>
      <c r="WZ39" s="109">
        <v>14322204.069999991</v>
      </c>
      <c r="XA39" s="109">
        <v>41811216.170000002</v>
      </c>
      <c r="XB39" s="109">
        <v>7667635.8500000006</v>
      </c>
      <c r="XC39" s="109">
        <v>1961636.3400000003</v>
      </c>
      <c r="XD39" s="109">
        <v>23579037.000000004</v>
      </c>
      <c r="XE39" s="109">
        <v>35101858.220000036</v>
      </c>
      <c r="XF39" s="109">
        <v>-3015587.600000001</v>
      </c>
      <c r="XG39" s="109">
        <v>43789306.760000005</v>
      </c>
      <c r="XH39" s="109">
        <v>12659696.419999998</v>
      </c>
      <c r="XI39" s="109">
        <v>1718990.2799999998</v>
      </c>
      <c r="XJ39" s="109">
        <v>1119296945.0799994</v>
      </c>
      <c r="XK39" s="109">
        <v>121091281.20999998</v>
      </c>
      <c r="XL39" s="109">
        <v>134408646.58000001</v>
      </c>
      <c r="XM39" s="109">
        <v>50073257.150000021</v>
      </c>
      <c r="XN39" s="109">
        <v>35804082.419999994</v>
      </c>
      <c r="XO39" s="109">
        <v>50254452.659999989</v>
      </c>
      <c r="XP39" s="109">
        <v>100274235.47999999</v>
      </c>
      <c r="XQ39" s="109">
        <v>115626355.00999999</v>
      </c>
      <c r="XR39" s="109">
        <v>36302528.730000004</v>
      </c>
      <c r="XS39" s="109">
        <v>122720609.38999996</v>
      </c>
      <c r="XT39" s="109">
        <v>104360585.97</v>
      </c>
      <c r="XU39" s="109">
        <v>27947945.18</v>
      </c>
      <c r="XV39" s="109">
        <v>28785955.840000007</v>
      </c>
      <c r="XW39" s="109">
        <v>69282170.670000017</v>
      </c>
      <c r="XX39" s="109">
        <v>92076489.75</v>
      </c>
      <c r="XY39" s="109">
        <v>25489724.070000004</v>
      </c>
      <c r="XZ39" s="109">
        <v>26211054.030000001</v>
      </c>
      <c r="YA39" s="109">
        <v>51737261.460000008</v>
      </c>
      <c r="YB39" s="109">
        <v>17340529.370000005</v>
      </c>
      <c r="YC39" s="109">
        <v>69685397.820000008</v>
      </c>
      <c r="YD39" s="109">
        <v>28025739.209999993</v>
      </c>
      <c r="YE39" s="109">
        <v>74662908.100000009</v>
      </c>
      <c r="YF39" s="109">
        <v>49353189.919999994</v>
      </c>
      <c r="YG39" s="109">
        <v>532912594.30999982</v>
      </c>
      <c r="YH39" s="109">
        <v>127435583.17999996</v>
      </c>
      <c r="YI39" s="109">
        <v>155847844.83999997</v>
      </c>
      <c r="YJ39" s="109">
        <v>109804953.97</v>
      </c>
      <c r="YK39" s="109">
        <v>389737165.85000008</v>
      </c>
      <c r="YL39" s="109">
        <v>66006598.620000035</v>
      </c>
      <c r="YM39" s="109">
        <v>134397571.29999998</v>
      </c>
      <c r="YN39" s="109">
        <v>53286146.200000003</v>
      </c>
      <c r="YO39" s="109">
        <v>37450943.229999989</v>
      </c>
      <c r="YP39" s="109">
        <v>77336951.50999999</v>
      </c>
      <c r="YQ39" s="109">
        <v>97523151.409999996</v>
      </c>
      <c r="YR39" s="109">
        <v>77981251.390000015</v>
      </c>
      <c r="YS39" s="109">
        <v>51941712.879999995</v>
      </c>
      <c r="YT39" s="109">
        <v>58615682.499999978</v>
      </c>
      <c r="YU39" s="109">
        <v>105030552.25</v>
      </c>
      <c r="YV39" s="109">
        <v>141972875.65000004</v>
      </c>
      <c r="YW39" s="109">
        <v>70250067.399999961</v>
      </c>
      <c r="YX39" s="109">
        <v>108682572.60000007</v>
      </c>
      <c r="YY39" s="109">
        <v>32243786.749999996</v>
      </c>
      <c r="YZ39" s="109">
        <v>50153733.279999994</v>
      </c>
      <c r="ZA39" s="109">
        <v>41466515.88000001</v>
      </c>
      <c r="ZB39" s="109">
        <v>38289331.00999999</v>
      </c>
      <c r="ZC39" s="109">
        <v>12402657.170000002</v>
      </c>
      <c r="ZD39" s="109">
        <v>15626276.259</v>
      </c>
      <c r="ZE39" s="109">
        <v>297951421.78000003</v>
      </c>
      <c r="ZF39" s="109">
        <v>33685182.839999996</v>
      </c>
      <c r="ZG39" s="109">
        <v>69308072.030000016</v>
      </c>
      <c r="ZH39" s="109">
        <v>23030084.470000003</v>
      </c>
      <c r="ZI39" s="109">
        <v>52080666.960000008</v>
      </c>
      <c r="ZJ39" s="109">
        <v>16111935.759999992</v>
      </c>
      <c r="ZK39" s="109">
        <v>28363980.830000002</v>
      </c>
      <c r="ZL39" s="109">
        <v>11938757.090000002</v>
      </c>
      <c r="ZM39" s="109">
        <v>6177711.6450000061</v>
      </c>
      <c r="ZN39" s="109">
        <v>140000017.92999995</v>
      </c>
      <c r="ZO39" s="109">
        <v>30253951.59999999</v>
      </c>
      <c r="ZP39" s="109">
        <v>13687757.330000013</v>
      </c>
      <c r="ZQ39" s="109">
        <v>282629372.1400001</v>
      </c>
      <c r="ZR39" s="109">
        <v>79466538.210000008</v>
      </c>
      <c r="ZS39" s="109">
        <v>60495777.37999998</v>
      </c>
      <c r="ZT39" s="109">
        <v>18409405.880000006</v>
      </c>
      <c r="ZU39" s="109">
        <v>123281477.32999997</v>
      </c>
      <c r="ZV39" s="109">
        <v>307976934.46999985</v>
      </c>
      <c r="ZW39" s="109">
        <v>-9164946.3499999978</v>
      </c>
      <c r="ZX39" s="109">
        <v>34768662.270000003</v>
      </c>
      <c r="ZY39" s="109">
        <v>43811965.49999997</v>
      </c>
      <c r="ZZ39" s="109">
        <v>15800058.430000002</v>
      </c>
      <c r="AAA39" s="109">
        <v>37394133.530000009</v>
      </c>
      <c r="AAB39" s="109">
        <v>7526771.0800000075</v>
      </c>
      <c r="AAC39" s="109">
        <v>20649978.239999991</v>
      </c>
      <c r="AAD39" s="109">
        <v>27804645.519999992</v>
      </c>
      <c r="AAE39" s="109">
        <v>55819319.589999996</v>
      </c>
      <c r="AAF39" s="109">
        <v>61770665.610000022</v>
      </c>
      <c r="AAG39" s="109">
        <v>55153338.890000008</v>
      </c>
      <c r="AAH39" s="109">
        <v>13500160.129999999</v>
      </c>
      <c r="AAI39" s="109">
        <v>21567682.009999994</v>
      </c>
      <c r="AAJ39" s="109">
        <v>48145832.009999983</v>
      </c>
      <c r="AAK39" s="109">
        <v>11748789.569999995</v>
      </c>
      <c r="AAL39" s="109">
        <v>22136155.149999999</v>
      </c>
      <c r="AAM39" s="109">
        <v>4838250.6899999967</v>
      </c>
      <c r="AAN39" s="109">
        <v>30805817.74000001</v>
      </c>
      <c r="AAO39" s="109">
        <v>-1509583.0300000038</v>
      </c>
      <c r="AAP39" s="109">
        <v>21027053.339999996</v>
      </c>
      <c r="AAQ39" s="109">
        <v>195726213.43999994</v>
      </c>
      <c r="AAR39" s="109">
        <v>21948217.900000002</v>
      </c>
      <c r="AAS39" s="109">
        <v>43636514.920000017</v>
      </c>
      <c r="AAT39" s="109">
        <v>210834622.97999999</v>
      </c>
      <c r="AAU39" s="109">
        <v>73889446.610000029</v>
      </c>
      <c r="AAV39" s="109">
        <v>98927955.539999992</v>
      </c>
      <c r="AAW39" s="109">
        <v>48665955.740000002</v>
      </c>
      <c r="AAX39" s="109">
        <v>142809842.41999999</v>
      </c>
      <c r="AAY39" s="109">
        <v>75194712.069999993</v>
      </c>
      <c r="AAZ39" s="109">
        <v>18163856.02</v>
      </c>
      <c r="ABA39" s="109">
        <v>50799761.149999999</v>
      </c>
      <c r="ABB39" s="109">
        <v>86667145.299999923</v>
      </c>
      <c r="ABC39" s="109">
        <v>94596085.649999991</v>
      </c>
      <c r="ABD39" s="109">
        <v>8160337.1499999966</v>
      </c>
      <c r="ABE39" s="109">
        <v>18828587.919999998</v>
      </c>
      <c r="ABF39" s="109">
        <v>50058602.199999981</v>
      </c>
      <c r="ABG39" s="109">
        <v>32075937.629999992</v>
      </c>
      <c r="ABH39" s="109">
        <v>108822038.18999998</v>
      </c>
      <c r="ABI39" s="109">
        <v>30684214.189999983</v>
      </c>
      <c r="ABJ39" s="109">
        <v>82363670.629999995</v>
      </c>
      <c r="ABK39" s="109">
        <v>86424129.689999953</v>
      </c>
      <c r="ABL39" s="109">
        <v>44072361.289999999</v>
      </c>
      <c r="ABM39" s="109">
        <v>24866800.13000001</v>
      </c>
      <c r="ABN39" s="109">
        <v>9761551.9199999962</v>
      </c>
      <c r="ABO39" s="109">
        <v>57733190.940000005</v>
      </c>
      <c r="ABP39" s="109">
        <v>20532399.690000005</v>
      </c>
      <c r="ABQ39" s="109">
        <v>338006278.50999987</v>
      </c>
      <c r="ABR39" s="109">
        <v>99428613.970000029</v>
      </c>
      <c r="ABS39" s="109">
        <v>68645981.680000007</v>
      </c>
      <c r="ABT39" s="109">
        <v>148674356.41999996</v>
      </c>
      <c r="ABU39" s="109">
        <v>151111476.05000001</v>
      </c>
      <c r="ABV39" s="109">
        <v>128450460.26999998</v>
      </c>
      <c r="ABW39" s="109">
        <v>45476684.769999988</v>
      </c>
      <c r="ABX39" s="109">
        <v>57590019.60999997</v>
      </c>
      <c r="ABY39" s="109">
        <v>43529245.190000013</v>
      </c>
      <c r="ABZ39" s="109">
        <v>200092931.42999995</v>
      </c>
      <c r="ACA39" s="109">
        <v>53026718.969999999</v>
      </c>
      <c r="ACB39" s="109">
        <v>65990942.840000018</v>
      </c>
      <c r="ACC39" s="109">
        <v>29795977.95999999</v>
      </c>
      <c r="ACD39" s="109">
        <v>32168967.310000002</v>
      </c>
      <c r="ACE39" s="109">
        <v>10581450.727000026</v>
      </c>
      <c r="ACF39" s="109">
        <v>22782038.90000001</v>
      </c>
      <c r="ACG39" s="109">
        <v>49398754.87000002</v>
      </c>
      <c r="ACH39" s="109">
        <v>26003408.289999995</v>
      </c>
      <c r="ACI39" s="109">
        <v>117873062.07999995</v>
      </c>
      <c r="ACJ39" s="109">
        <v>39123399.479999997</v>
      </c>
      <c r="ACK39" s="109">
        <v>275999261.51999992</v>
      </c>
      <c r="ACL39" s="109">
        <v>43033706.570000008</v>
      </c>
      <c r="ACM39" s="109">
        <v>31290991.190000013</v>
      </c>
      <c r="ACN39" s="109">
        <v>110635226.97000001</v>
      </c>
      <c r="ACO39" s="109">
        <v>38556134.609999985</v>
      </c>
      <c r="ACP39" s="109">
        <v>-19647209.760000002</v>
      </c>
      <c r="ACQ39" s="109">
        <v>45793130.82</v>
      </c>
      <c r="ACR39" s="109">
        <v>339451517.06999993</v>
      </c>
      <c r="ACS39" s="109">
        <v>297062865.66000003</v>
      </c>
      <c r="ACT39" s="109">
        <v>13177434.98</v>
      </c>
      <c r="ACU39" s="109">
        <v>17241253.719999995</v>
      </c>
      <c r="ACV39" s="109">
        <v>59055251.600000009</v>
      </c>
      <c r="ACW39" s="109">
        <v>80550355.88000001</v>
      </c>
      <c r="ACX39" s="109">
        <v>598324461.38</v>
      </c>
      <c r="ACY39" s="109">
        <v>20750386.889999989</v>
      </c>
      <c r="ACZ39" s="109">
        <v>72094640.390000001</v>
      </c>
      <c r="ADA39" s="109">
        <v>47019481.330000006</v>
      </c>
      <c r="ADB39" s="109">
        <v>5223304.2500000065</v>
      </c>
      <c r="ADC39" s="109">
        <v>5937270.0099999998</v>
      </c>
      <c r="ADD39" s="109">
        <v>16470993.479999995</v>
      </c>
      <c r="ADE39" s="109">
        <v>18875332.920000002</v>
      </c>
      <c r="ADF39" s="109">
        <v>46184212.32</v>
      </c>
      <c r="ADG39" s="109">
        <v>96985994.520000011</v>
      </c>
      <c r="ADH39" s="109">
        <v>28449029.469999999</v>
      </c>
      <c r="ADI39" s="109">
        <v>26441019.579999994</v>
      </c>
      <c r="ADJ39" s="109">
        <v>34068417.699999996</v>
      </c>
      <c r="ADK39" s="109">
        <v>5643863.9600000018</v>
      </c>
      <c r="ADL39" s="109">
        <v>26580946.210000012</v>
      </c>
      <c r="ADM39" s="109">
        <v>9434641.7599999998</v>
      </c>
      <c r="ADN39" s="109">
        <v>30748309.339999989</v>
      </c>
      <c r="ADO39" s="109">
        <v>33538805.160000004</v>
      </c>
      <c r="ADP39" s="109">
        <v>35171852.219999999</v>
      </c>
      <c r="ADQ39" s="109">
        <v>404352068.37999988</v>
      </c>
      <c r="ADR39" s="109">
        <v>119690948.37</v>
      </c>
      <c r="ADS39" s="109">
        <v>82383146.089999989</v>
      </c>
      <c r="ADT39" s="109">
        <v>94571805.399999976</v>
      </c>
      <c r="ADU39" s="109">
        <v>-86512650.270000011</v>
      </c>
      <c r="ADV39" s="109">
        <v>4499408.6100000003</v>
      </c>
      <c r="ADW39" s="109">
        <v>8298037.9400000013</v>
      </c>
      <c r="ADX39" s="109">
        <v>41318266.56000001</v>
      </c>
      <c r="ADY39" s="109">
        <v>-2861621.9200000004</v>
      </c>
      <c r="ADZ39" s="109">
        <v>11656137.100000005</v>
      </c>
      <c r="AEA39" s="109">
        <v>209883044.02999994</v>
      </c>
      <c r="AEB39" s="109">
        <v>73783150.270000041</v>
      </c>
      <c r="AEC39" s="109">
        <v>51215183.779999986</v>
      </c>
      <c r="AED39" s="109">
        <v>54155656.689999975</v>
      </c>
      <c r="AEE39" s="109">
        <v>33348322.28000002</v>
      </c>
      <c r="AEF39" s="109">
        <v>39250382.82</v>
      </c>
      <c r="AEG39" s="109">
        <v>74428587.580000028</v>
      </c>
      <c r="AEH39" s="109">
        <v>6036134.7400000002</v>
      </c>
      <c r="AEI39" s="109">
        <v>5402105.8900000015</v>
      </c>
      <c r="AEJ39" s="109">
        <v>85973103.950000003</v>
      </c>
      <c r="AEK39" s="109">
        <v>23826069.310000017</v>
      </c>
      <c r="AEL39" s="109">
        <v>114729291.24000001</v>
      </c>
      <c r="AEM39" s="109">
        <v>35918104.420000002</v>
      </c>
      <c r="AEN39" s="109">
        <v>29346620.95999999</v>
      </c>
      <c r="AEO39" s="109">
        <v>84285057.869999975</v>
      </c>
      <c r="AEP39" s="109">
        <v>139140453.64000002</v>
      </c>
      <c r="AEQ39" s="109">
        <v>25091124.830000013</v>
      </c>
      <c r="AER39" s="109">
        <v>22005524.580000002</v>
      </c>
      <c r="AES39" s="109">
        <v>18798502.560000006</v>
      </c>
      <c r="AET39" s="109">
        <v>27183743.319999989</v>
      </c>
      <c r="AEU39" s="109">
        <v>421141984.41999996</v>
      </c>
      <c r="AEV39" s="109">
        <v>93109022.480000004</v>
      </c>
      <c r="AEW39" s="109">
        <v>69979737.420000017</v>
      </c>
      <c r="AEX39" s="109">
        <v>5743679.3600000087</v>
      </c>
      <c r="AEY39" s="109">
        <v>30529196.929999989</v>
      </c>
      <c r="AEZ39" s="109">
        <v>-2948133.1599999936</v>
      </c>
      <c r="AFA39" s="109">
        <v>15873090.050000003</v>
      </c>
      <c r="AFB39" s="109">
        <v>-6061968.6099999994</v>
      </c>
      <c r="AFC39" s="109">
        <v>-10827175.790000001</v>
      </c>
      <c r="AFD39" s="109">
        <v>-2783734.2599999993</v>
      </c>
      <c r="AFE39" s="109">
        <v>323044794.68000013</v>
      </c>
      <c r="AFF39" s="109">
        <v>180558774.78</v>
      </c>
      <c r="AFG39" s="109">
        <v>48925748.990000017</v>
      </c>
      <c r="AFH39" s="109">
        <v>34186556.509999998</v>
      </c>
      <c r="AFI39" s="109">
        <v>182939957.94999999</v>
      </c>
      <c r="AFJ39" s="109">
        <v>40826232.739999995</v>
      </c>
      <c r="AFK39" s="109">
        <v>12282347.440000001</v>
      </c>
      <c r="AFL39" s="109">
        <v>2248304.9200000023</v>
      </c>
      <c r="AFM39" s="109">
        <v>53520063.489999995</v>
      </c>
      <c r="AFN39" s="109">
        <v>49979683.120000027</v>
      </c>
      <c r="AFO39" s="109">
        <v>-2132132.6199999982</v>
      </c>
      <c r="AFP39" s="109">
        <v>25411598.440000016</v>
      </c>
      <c r="AFQ39" s="109">
        <v>52844882.010000043</v>
      </c>
      <c r="AFR39" s="109">
        <v>468153884.37999976</v>
      </c>
      <c r="AFS39" s="109">
        <v>61150232.450000003</v>
      </c>
      <c r="AFT39" s="109">
        <v>129218128.64999998</v>
      </c>
      <c r="AFU39" s="109">
        <v>48952960.079999998</v>
      </c>
      <c r="AFV39" s="109">
        <v>54823392.130000018</v>
      </c>
      <c r="AFW39" s="109">
        <v>40347673.169999987</v>
      </c>
      <c r="AFX39" s="109">
        <v>42486888.68</v>
      </c>
      <c r="AFY39" s="109">
        <v>140553997.24000001</v>
      </c>
      <c r="AFZ39" s="109">
        <v>67920476.940000013</v>
      </c>
      <c r="AGA39" s="109">
        <v>18920472.940000001</v>
      </c>
      <c r="AGB39" s="109">
        <v>165348440.89000005</v>
      </c>
      <c r="AGC39" s="109">
        <v>60005289.889999986</v>
      </c>
      <c r="AGD39" s="109">
        <v>611020246.90999985</v>
      </c>
      <c r="AGE39" s="109">
        <v>165207383.87</v>
      </c>
      <c r="AGF39" s="109">
        <v>61623130.410000004</v>
      </c>
      <c r="AGG39" s="109">
        <v>90424743.319999993</v>
      </c>
      <c r="AGH39" s="109">
        <v>135141041.41999996</v>
      </c>
      <c r="AGI39" s="109">
        <v>73969779.189999998</v>
      </c>
      <c r="AGJ39" s="109">
        <v>46369718.469999999</v>
      </c>
      <c r="AGK39" s="109">
        <v>54594661.860000007</v>
      </c>
      <c r="AGL39" s="109">
        <v>44885907.020000018</v>
      </c>
      <c r="AGM39" s="109">
        <v>50111293.899999999</v>
      </c>
      <c r="AGN39" s="109">
        <v>42759087.889999993</v>
      </c>
      <c r="AGO39" s="109">
        <v>804815312.33000028</v>
      </c>
      <c r="AGP39" s="109">
        <v>73579996.160000011</v>
      </c>
      <c r="AGQ39" s="109">
        <v>204263067.94</v>
      </c>
      <c r="AGR39" s="109">
        <v>19281497.620000001</v>
      </c>
      <c r="AGS39" s="109">
        <v>195696326.39999998</v>
      </c>
      <c r="AGT39" s="109">
        <v>80149820.37000002</v>
      </c>
      <c r="AGU39" s="109">
        <v>12156928.02</v>
      </c>
      <c r="AGV39" s="109">
        <v>44931429.519999996</v>
      </c>
      <c r="AGW39" s="109">
        <v>641576353.74999964</v>
      </c>
      <c r="AGX39" s="109">
        <v>190423866.35999995</v>
      </c>
      <c r="AGY39" s="109">
        <v>-10469531.609999996</v>
      </c>
      <c r="AGZ39" s="109">
        <v>177967338.17999998</v>
      </c>
      <c r="AHA39" s="109">
        <v>119513046.86999995</v>
      </c>
      <c r="AHB39" s="109">
        <v>120334441.64999999</v>
      </c>
      <c r="AHC39" s="109">
        <v>4389898.2600000016</v>
      </c>
      <c r="AHD39" s="109">
        <v>13146115.580000004</v>
      </c>
      <c r="AHE39" s="109">
        <v>5397968.0100000026</v>
      </c>
      <c r="AHF39" s="109">
        <v>29217459.610000014</v>
      </c>
      <c r="AHG39" s="109">
        <v>133599929.22999999</v>
      </c>
      <c r="AHH39" s="109">
        <v>57586570.079999976</v>
      </c>
      <c r="AHI39" s="109">
        <v>25816208.640000004</v>
      </c>
      <c r="AHJ39" s="109">
        <v>72259166.959999979</v>
      </c>
      <c r="AHK39" s="109">
        <v>21754904.660000004</v>
      </c>
      <c r="AHL39" s="109">
        <v>42726268.31000001</v>
      </c>
      <c r="AHM39" s="109">
        <v>8513051.2900000047</v>
      </c>
      <c r="AHN39" s="109">
        <v>78439352.069999933</v>
      </c>
      <c r="AHO39" s="109">
        <v>72683216.549999982</v>
      </c>
      <c r="AHP39" s="109">
        <v>33255431.389999993</v>
      </c>
      <c r="AHQ39" s="109">
        <v>11906419.930000002</v>
      </c>
      <c r="AHR39" s="109">
        <v>78379754.259999961</v>
      </c>
      <c r="AHS39" s="109">
        <v>14500854.560000001</v>
      </c>
      <c r="AHT39" s="109">
        <v>-239255.83999999613</v>
      </c>
      <c r="AHU39" s="109">
        <v>0</v>
      </c>
      <c r="AHV39" s="109">
        <v>0</v>
      </c>
      <c r="AHW39" s="109">
        <f t="shared" si="47"/>
        <v>70584762424.546921</v>
      </c>
    </row>
    <row r="41" spans="1:913" x14ac:dyDescent="0.6">
      <c r="B41" s="286" t="s">
        <v>9924</v>
      </c>
      <c r="C41" s="287" t="s">
        <v>9925</v>
      </c>
      <c r="D41" s="109">
        <f>D38*-1</f>
        <v>-455276190.73999995</v>
      </c>
      <c r="E41" s="109">
        <f t="shared" ref="E41:BP41" si="48">E38*-1</f>
        <v>-29648149.669999998</v>
      </c>
      <c r="F41" s="109">
        <f t="shared" si="48"/>
        <v>-41810778.560000002</v>
      </c>
      <c r="G41" s="109">
        <f t="shared" si="48"/>
        <v>-7492100.2700000005</v>
      </c>
      <c r="H41" s="109">
        <f t="shared" si="48"/>
        <v>-52437446.089999996</v>
      </c>
      <c r="I41" s="109">
        <f t="shared" si="48"/>
        <v>-18593223.080000002</v>
      </c>
      <c r="J41" s="109">
        <f t="shared" si="48"/>
        <v>-50945373.989999995</v>
      </c>
      <c r="K41" s="109">
        <f t="shared" si="48"/>
        <v>-47301909.959999993</v>
      </c>
      <c r="L41" s="109">
        <f t="shared" si="48"/>
        <v>-25110553.359999996</v>
      </c>
      <c r="M41" s="109">
        <f t="shared" si="48"/>
        <v>-9992458.5200000014</v>
      </c>
      <c r="N41" s="109">
        <f t="shared" si="48"/>
        <v>-11908921.82</v>
      </c>
      <c r="O41" s="109">
        <f t="shared" si="48"/>
        <v>-16172673.6</v>
      </c>
      <c r="P41" s="109">
        <f t="shared" si="48"/>
        <v>-56891338.780000001</v>
      </c>
      <c r="Q41" s="109">
        <f t="shared" si="48"/>
        <v>-15042384.399999999</v>
      </c>
      <c r="R41" s="109">
        <f t="shared" si="48"/>
        <v>-8730585.9900000002</v>
      </c>
      <c r="S41" s="109">
        <f t="shared" si="48"/>
        <v>-40554341.879999995</v>
      </c>
      <c r="T41" s="109">
        <f t="shared" si="48"/>
        <v>-11361016.780000003</v>
      </c>
      <c r="U41" s="109">
        <f t="shared" si="48"/>
        <v>-8377397.2199999997</v>
      </c>
      <c r="V41" s="109">
        <f t="shared" si="48"/>
        <v>-57311</v>
      </c>
      <c r="W41" s="109">
        <f t="shared" si="48"/>
        <v>-290972989.88999999</v>
      </c>
      <c r="X41" s="109">
        <f t="shared" si="48"/>
        <v>-79782839.219999969</v>
      </c>
      <c r="Y41" s="109">
        <f t="shared" si="48"/>
        <v>-20668831.280000001</v>
      </c>
      <c r="Z41" s="109">
        <f t="shared" si="48"/>
        <v>-21719729.030000001</v>
      </c>
      <c r="AA41" s="109">
        <f t="shared" si="48"/>
        <v>-28560022.439999994</v>
      </c>
      <c r="AB41" s="109">
        <f t="shared" si="48"/>
        <v>-20251835.239999995</v>
      </c>
      <c r="AC41" s="109">
        <f t="shared" si="48"/>
        <v>-24400020.170000002</v>
      </c>
      <c r="AD41" s="109">
        <f t="shared" si="48"/>
        <v>-200353921.65000001</v>
      </c>
      <c r="AE41" s="109">
        <f t="shared" si="48"/>
        <v>-41732568.530000001</v>
      </c>
      <c r="AF41" s="109">
        <f t="shared" si="48"/>
        <v>-15247696.84</v>
      </c>
      <c r="AG41" s="109">
        <f t="shared" si="48"/>
        <v>-165384785.01999995</v>
      </c>
      <c r="AH41" s="109">
        <f t="shared" si="48"/>
        <v>-28647108.189999998</v>
      </c>
      <c r="AI41" s="109">
        <f t="shared" si="48"/>
        <v>-77787654.63000001</v>
      </c>
      <c r="AJ41" s="109">
        <f t="shared" si="48"/>
        <v>-68734544.840000004</v>
      </c>
      <c r="AK41" s="109">
        <f t="shared" si="48"/>
        <v>-17327328.599999998</v>
      </c>
      <c r="AL41" s="109">
        <f t="shared" si="48"/>
        <v>-22016713.18</v>
      </c>
      <c r="AM41" s="109">
        <f t="shared" si="48"/>
        <v>-18111341.679999996</v>
      </c>
      <c r="AN41" s="109">
        <f t="shared" si="48"/>
        <v>-40249584.600000001</v>
      </c>
      <c r="AO41" s="109">
        <f t="shared" si="48"/>
        <v>-15804628.140000001</v>
      </c>
      <c r="AP41" s="109">
        <f t="shared" si="48"/>
        <v>-17879701.760000002</v>
      </c>
      <c r="AQ41" s="109">
        <f t="shared" si="48"/>
        <v>-27575570.830000002</v>
      </c>
      <c r="AR41" s="109">
        <f t="shared" si="48"/>
        <v>-16548980.880000006</v>
      </c>
      <c r="AS41" s="109">
        <f t="shared" si="48"/>
        <v>-32851966.23</v>
      </c>
      <c r="AT41" s="109">
        <f t="shared" si="48"/>
        <v>-12919904.49</v>
      </c>
      <c r="AU41" s="109">
        <f t="shared" si="48"/>
        <v>-177870383.31000003</v>
      </c>
      <c r="AV41" s="109">
        <f t="shared" si="48"/>
        <v>-6091926.9299999997</v>
      </c>
      <c r="AW41" s="109">
        <f t="shared" si="48"/>
        <v>-5872339.4100000001</v>
      </c>
      <c r="AX41" s="109">
        <f t="shared" si="48"/>
        <v>-10327801.059999999</v>
      </c>
      <c r="AY41" s="109">
        <f t="shared" si="48"/>
        <v>-13288396.350000001</v>
      </c>
      <c r="AZ41" s="109">
        <f t="shared" si="48"/>
        <v>-18228189.32</v>
      </c>
      <c r="BA41" s="109">
        <f t="shared" si="48"/>
        <v>-6693932.5699999994</v>
      </c>
      <c r="BB41" s="109">
        <f t="shared" si="48"/>
        <v>-9714379.8299999982</v>
      </c>
      <c r="BC41" s="109">
        <f t="shared" si="48"/>
        <v>-5178213.4000000004</v>
      </c>
      <c r="BD41" s="109">
        <f t="shared" si="48"/>
        <v>-8180287.4400000004</v>
      </c>
      <c r="BE41" s="109">
        <f t="shared" si="48"/>
        <v>-8279461.080000001</v>
      </c>
      <c r="BF41" s="109">
        <f t="shared" si="48"/>
        <v>-6009355.7000000002</v>
      </c>
      <c r="BG41" s="109">
        <f t="shared" si="48"/>
        <v>-46318015.090000011</v>
      </c>
      <c r="BH41" s="109">
        <f t="shared" si="48"/>
        <v>-4288318.43</v>
      </c>
      <c r="BI41" s="109">
        <f t="shared" si="48"/>
        <v>-14942968.339999998</v>
      </c>
      <c r="BJ41" s="109">
        <f t="shared" si="48"/>
        <v>-169180718.82999998</v>
      </c>
      <c r="BK41" s="109">
        <f t="shared" si="48"/>
        <v>-126379691.3901</v>
      </c>
      <c r="BL41" s="109">
        <f t="shared" si="48"/>
        <v>-37491352.479999997</v>
      </c>
      <c r="BM41" s="109">
        <f t="shared" si="48"/>
        <v>-14504377.57</v>
      </c>
      <c r="BN41" s="109">
        <f t="shared" si="48"/>
        <v>-25933305.789999999</v>
      </c>
      <c r="BO41" s="109">
        <f t="shared" si="48"/>
        <v>-28231341.629999999</v>
      </c>
      <c r="BP41" s="109">
        <f t="shared" si="48"/>
        <v>-11088520.969999999</v>
      </c>
      <c r="BQ41" s="109">
        <f t="shared" ref="BQ41:EB41" si="49">BQ38*-1</f>
        <v>-19669799.48</v>
      </c>
      <c r="BR41" s="109">
        <f t="shared" si="49"/>
        <v>-6948535.2000000002</v>
      </c>
      <c r="BS41" s="109">
        <f t="shared" si="49"/>
        <v>-115685676.19</v>
      </c>
      <c r="BT41" s="109">
        <f t="shared" si="49"/>
        <v>-22124480.130000003</v>
      </c>
      <c r="BU41" s="109">
        <f t="shared" si="49"/>
        <v>-8424131.2699999996</v>
      </c>
      <c r="BV41" s="109">
        <f t="shared" si="49"/>
        <v>-29044467.759999998</v>
      </c>
      <c r="BW41" s="109">
        <f t="shared" si="49"/>
        <v>-10386245.75</v>
      </c>
      <c r="BX41" s="109">
        <f t="shared" si="49"/>
        <v>-13231725.01</v>
      </c>
      <c r="BY41" s="109">
        <f t="shared" si="49"/>
        <v>-5941078.9800000004</v>
      </c>
      <c r="BZ41" s="109">
        <f t="shared" si="49"/>
        <v>-11456920.08</v>
      </c>
      <c r="CA41" s="109">
        <f t="shared" si="49"/>
        <v>-65528389.460000008</v>
      </c>
      <c r="CB41" s="109">
        <f t="shared" si="49"/>
        <v>-19330204.090000004</v>
      </c>
      <c r="CC41" s="109">
        <f t="shared" si="49"/>
        <v>-30657896.23</v>
      </c>
      <c r="CD41" s="109">
        <f t="shared" si="49"/>
        <v>-43551201.610000014</v>
      </c>
      <c r="CE41" s="109">
        <f t="shared" si="49"/>
        <v>-18441150.940000001</v>
      </c>
      <c r="CF41" s="109">
        <f t="shared" si="49"/>
        <v>-20221226.420000002</v>
      </c>
      <c r="CG41" s="109">
        <f t="shared" si="49"/>
        <v>-22795656.630000003</v>
      </c>
      <c r="CH41" s="109">
        <f t="shared" si="49"/>
        <v>-359966947.01000017</v>
      </c>
      <c r="CI41" s="109">
        <f t="shared" si="49"/>
        <v>-11584174.9</v>
      </c>
      <c r="CJ41" s="109">
        <f t="shared" si="49"/>
        <v>-54966032.590000004</v>
      </c>
      <c r="CK41" s="109">
        <f t="shared" si="49"/>
        <v>-10772582.630000001</v>
      </c>
      <c r="CL41" s="109">
        <f t="shared" si="49"/>
        <v>-17346459.960000001</v>
      </c>
      <c r="CM41" s="109">
        <f t="shared" si="49"/>
        <v>-21862903.279999997</v>
      </c>
      <c r="CN41" s="109">
        <f t="shared" si="49"/>
        <v>-16982805.359999999</v>
      </c>
      <c r="CO41" s="109">
        <f t="shared" si="49"/>
        <v>-28064115.830000002</v>
      </c>
      <c r="CP41" s="109">
        <f t="shared" si="49"/>
        <v>-6576250.5599999996</v>
      </c>
      <c r="CQ41" s="109">
        <f t="shared" si="49"/>
        <v>-18034445.079999998</v>
      </c>
      <c r="CR41" s="109">
        <f t="shared" si="49"/>
        <v>-9858174.0700000003</v>
      </c>
      <c r="CS41" s="109">
        <f t="shared" si="49"/>
        <v>-13714100.280000003</v>
      </c>
      <c r="CT41" s="109">
        <f t="shared" si="49"/>
        <v>-10037437.98</v>
      </c>
      <c r="CU41" s="109">
        <f t="shared" si="49"/>
        <v>-154291041.90000001</v>
      </c>
      <c r="CV41" s="109">
        <f t="shared" si="49"/>
        <v>-9817732.629999999</v>
      </c>
      <c r="CW41" s="109">
        <f t="shared" si="49"/>
        <v>-12860080.4</v>
      </c>
      <c r="CX41" s="109">
        <f t="shared" si="49"/>
        <v>-40304851.390000001</v>
      </c>
      <c r="CY41" s="109">
        <f t="shared" si="49"/>
        <v>-19640461.469999999</v>
      </c>
      <c r="CZ41" s="109">
        <f t="shared" si="49"/>
        <v>-29318874.170000006</v>
      </c>
      <c r="DA41" s="109">
        <f t="shared" si="49"/>
        <v>-7306683.9999999991</v>
      </c>
      <c r="DB41" s="109">
        <f t="shared" si="49"/>
        <v>-13059252.880000001</v>
      </c>
      <c r="DC41" s="109">
        <f t="shared" si="49"/>
        <v>-199580400.44999993</v>
      </c>
      <c r="DD41" s="109">
        <f t="shared" si="49"/>
        <v>-184586384.48999998</v>
      </c>
      <c r="DE41" s="109">
        <f t="shared" si="49"/>
        <v>-11733437.07</v>
      </c>
      <c r="DF41" s="109">
        <f t="shared" si="49"/>
        <v>-15040360.08</v>
      </c>
      <c r="DG41" s="109">
        <f t="shared" si="49"/>
        <v>-26431224.329999998</v>
      </c>
      <c r="DH41" s="109">
        <f t="shared" si="49"/>
        <v>-29447374.969999999</v>
      </c>
      <c r="DI41" s="109">
        <f t="shared" si="49"/>
        <v>-40387375.399999999</v>
      </c>
      <c r="DJ41" s="109">
        <f t="shared" si="49"/>
        <v>-39707757.399999991</v>
      </c>
      <c r="DK41" s="109">
        <f t="shared" si="49"/>
        <v>-6916707.0600000005</v>
      </c>
      <c r="DL41" s="109">
        <f t="shared" si="49"/>
        <v>-599898506.61000001</v>
      </c>
      <c r="DM41" s="109">
        <f t="shared" si="49"/>
        <v>-13317419.1</v>
      </c>
      <c r="DN41" s="109">
        <f t="shared" si="49"/>
        <v>-26444334.57</v>
      </c>
      <c r="DO41" s="109">
        <f t="shared" si="49"/>
        <v>-12225793.479999997</v>
      </c>
      <c r="DP41" s="109">
        <f t="shared" si="49"/>
        <v>-19258253.970000003</v>
      </c>
      <c r="DQ41" s="109">
        <f t="shared" si="49"/>
        <v>-14657678.699999999</v>
      </c>
      <c r="DR41" s="109">
        <f t="shared" si="49"/>
        <v>-26807772.189999998</v>
      </c>
      <c r="DS41" s="109">
        <f t="shared" si="49"/>
        <v>-13560208.550000001</v>
      </c>
      <c r="DT41" s="109">
        <f t="shared" si="49"/>
        <v>-46093011.769999996</v>
      </c>
      <c r="DU41" s="109">
        <f t="shared" si="49"/>
        <v>-254546924.86999997</v>
      </c>
      <c r="DV41" s="109">
        <f t="shared" si="49"/>
        <v>-36616700.980000004</v>
      </c>
      <c r="DW41" s="109">
        <f t="shared" si="49"/>
        <v>-70868022.370000005</v>
      </c>
      <c r="DX41" s="109">
        <f t="shared" si="49"/>
        <v>-63185677.239999987</v>
      </c>
      <c r="DY41" s="109">
        <f t="shared" si="49"/>
        <v>-18871419.889999997</v>
      </c>
      <c r="DZ41" s="109">
        <f t="shared" si="49"/>
        <v>-39178938.460000008</v>
      </c>
      <c r="EA41" s="109">
        <f t="shared" si="49"/>
        <v>-33387752.979999997</v>
      </c>
      <c r="EB41" s="109">
        <f t="shared" si="49"/>
        <v>-11175886.459999999</v>
      </c>
      <c r="EC41" s="109">
        <f t="shared" ref="EC41:GN41" si="50">EC38*-1</f>
        <v>-8630236.870000001</v>
      </c>
      <c r="ED41" s="109">
        <f t="shared" si="50"/>
        <v>-12070427.82</v>
      </c>
      <c r="EE41" s="109">
        <f t="shared" si="50"/>
        <v>-38891070.700000003</v>
      </c>
      <c r="EF41" s="109">
        <f t="shared" si="50"/>
        <v>-75551361.949999988</v>
      </c>
      <c r="EG41" s="109">
        <f t="shared" si="50"/>
        <v>-46726076.770000003</v>
      </c>
      <c r="EH41" s="109">
        <f t="shared" si="50"/>
        <v>-11944673.01</v>
      </c>
      <c r="EI41" s="109">
        <f t="shared" si="50"/>
        <v>-19908142.190000001</v>
      </c>
      <c r="EJ41" s="109">
        <f t="shared" si="50"/>
        <v>-17617290.709999997</v>
      </c>
      <c r="EK41" s="109">
        <f t="shared" si="50"/>
        <v>-27359136.869999997</v>
      </c>
      <c r="EL41" s="109">
        <f t="shared" si="50"/>
        <v>-31586561.030000001</v>
      </c>
      <c r="EM41" s="109">
        <f t="shared" si="50"/>
        <v>-14697183.890000001</v>
      </c>
      <c r="EN41" s="109">
        <f t="shared" si="50"/>
        <v>-12090916.470000001</v>
      </c>
      <c r="EO41" s="109">
        <f t="shared" si="50"/>
        <v>-256214391.78000006</v>
      </c>
      <c r="EP41" s="109">
        <f t="shared" si="50"/>
        <v>-11900990.289999999</v>
      </c>
      <c r="EQ41" s="109">
        <f t="shared" si="50"/>
        <v>-30697586.649999999</v>
      </c>
      <c r="ER41" s="109">
        <f t="shared" si="50"/>
        <v>-21730370.620000005</v>
      </c>
      <c r="ES41" s="109">
        <f t="shared" si="50"/>
        <v>-13097596.559999997</v>
      </c>
      <c r="ET41" s="109">
        <f t="shared" si="50"/>
        <v>-8932352.9199999999</v>
      </c>
      <c r="EU41" s="109">
        <f t="shared" si="50"/>
        <v>-30723480.019999992</v>
      </c>
      <c r="EV41" s="109">
        <f t="shared" si="50"/>
        <v>-31086193.390000004</v>
      </c>
      <c r="EW41" s="109">
        <f t="shared" si="50"/>
        <v>-17290725.479999997</v>
      </c>
      <c r="EX41" s="109">
        <f t="shared" si="50"/>
        <v>-249769222.23999998</v>
      </c>
      <c r="EY41" s="109">
        <f t="shared" si="50"/>
        <v>-4419766.3599999994</v>
      </c>
      <c r="EZ41" s="109">
        <f t="shared" si="50"/>
        <v>-17940602.109999999</v>
      </c>
      <c r="FA41" s="109">
        <f t="shared" si="50"/>
        <v>-39165379.879999995</v>
      </c>
      <c r="FB41" s="109">
        <f t="shared" si="50"/>
        <v>-32458209.920000002</v>
      </c>
      <c r="FC41" s="109">
        <f t="shared" si="50"/>
        <v>-48696294.209999993</v>
      </c>
      <c r="FD41" s="109">
        <f t="shared" si="50"/>
        <v>-35641522.630000003</v>
      </c>
      <c r="FE41" s="109">
        <f t="shared" si="50"/>
        <v>-22218100.23</v>
      </c>
      <c r="FF41" s="109">
        <f t="shared" si="50"/>
        <v>-15620261.750000002</v>
      </c>
      <c r="FG41" s="109">
        <f t="shared" si="50"/>
        <v>-14993947.66</v>
      </c>
      <c r="FH41" s="109">
        <f t="shared" si="50"/>
        <v>-12118094.209999999</v>
      </c>
      <c r="FI41" s="109">
        <f t="shared" si="50"/>
        <v>-9569752.8399999999</v>
      </c>
      <c r="FJ41" s="109">
        <f t="shared" si="50"/>
        <v>-114379734.74000001</v>
      </c>
      <c r="FK41" s="109">
        <f t="shared" si="50"/>
        <v>-13050746.700000003</v>
      </c>
      <c r="FL41" s="109">
        <f t="shared" si="50"/>
        <v>-5945354.3399999999</v>
      </c>
      <c r="FM41" s="109">
        <f t="shared" si="50"/>
        <v>-8843587.9100000001</v>
      </c>
      <c r="FN41" s="109">
        <f t="shared" si="50"/>
        <v>-21957861.039999999</v>
      </c>
      <c r="FO41" s="109">
        <f t="shared" si="50"/>
        <v>-14325611.870000001</v>
      </c>
      <c r="FP41" s="109">
        <f t="shared" si="50"/>
        <v>-8167670.3200000012</v>
      </c>
      <c r="FQ41" s="109">
        <f t="shared" si="50"/>
        <v>-5586827.7800000003</v>
      </c>
      <c r="FR41" s="109">
        <f t="shared" si="50"/>
        <v>-610816438.05999982</v>
      </c>
      <c r="FS41" s="109">
        <f t="shared" si="50"/>
        <v>-16730630.869999999</v>
      </c>
      <c r="FT41" s="109">
        <f t="shared" si="50"/>
        <v>-26734714.989999998</v>
      </c>
      <c r="FU41" s="109">
        <f t="shared" si="50"/>
        <v>-26320175.450000007</v>
      </c>
      <c r="FV41" s="109">
        <f t="shared" si="50"/>
        <v>-28315542.019999996</v>
      </c>
      <c r="FW41" s="109">
        <f t="shared" si="50"/>
        <v>-10778677.380000001</v>
      </c>
      <c r="FX41" s="109">
        <f t="shared" si="50"/>
        <v>-57197688.589999996</v>
      </c>
      <c r="FY41" s="109">
        <f t="shared" si="50"/>
        <v>-22603795.140000004</v>
      </c>
      <c r="FZ41" s="109">
        <f t="shared" si="50"/>
        <v>-19594836.450000003</v>
      </c>
      <c r="GA41" s="109">
        <f t="shared" si="50"/>
        <v>-18370079.98</v>
      </c>
      <c r="GB41" s="109">
        <f t="shared" si="50"/>
        <v>-33804910.810000002</v>
      </c>
      <c r="GC41" s="109">
        <f t="shared" si="50"/>
        <v>-20276342.529999997</v>
      </c>
      <c r="GD41" s="109">
        <f t="shared" si="50"/>
        <v>-20259042.140000001</v>
      </c>
      <c r="GE41" s="109">
        <f t="shared" si="50"/>
        <v>-14280075.139999999</v>
      </c>
      <c r="GF41" s="109">
        <f t="shared" si="50"/>
        <v>-144855800.04999998</v>
      </c>
      <c r="GG41" s="109">
        <f t="shared" si="50"/>
        <v>-15094705.09</v>
      </c>
      <c r="GH41" s="109">
        <f t="shared" si="50"/>
        <v>-14937400.789999999</v>
      </c>
      <c r="GI41" s="109">
        <f t="shared" si="50"/>
        <v>-36038166</v>
      </c>
      <c r="GJ41" s="109">
        <f t="shared" si="50"/>
        <v>-24481821.979999997</v>
      </c>
      <c r="GK41" s="109">
        <f t="shared" si="50"/>
        <v>-12425786.33</v>
      </c>
      <c r="GL41" s="109">
        <f t="shared" si="50"/>
        <v>-11281621.379999999</v>
      </c>
      <c r="GM41" s="109">
        <f t="shared" si="50"/>
        <v>-28531127.010000002</v>
      </c>
      <c r="GN41" s="109">
        <f t="shared" si="50"/>
        <v>-8084714.5800000001</v>
      </c>
      <c r="GO41" s="109">
        <f t="shared" ref="GO41:IZ41" si="51">GO38*-1</f>
        <v>-12587142.959999999</v>
      </c>
      <c r="GP41" s="109">
        <f t="shared" si="51"/>
        <v>-5349022.4300000006</v>
      </c>
      <c r="GQ41" s="109">
        <f t="shared" si="51"/>
        <v>-6094726.7700000005</v>
      </c>
      <c r="GR41" s="109">
        <f t="shared" si="51"/>
        <v>-116411240.17999999</v>
      </c>
      <c r="GS41" s="109">
        <f t="shared" si="51"/>
        <v>-12821493.460000001</v>
      </c>
      <c r="GT41" s="109">
        <f t="shared" si="51"/>
        <v>-7752889.5</v>
      </c>
      <c r="GU41" s="109">
        <f t="shared" si="51"/>
        <v>-13059836.989999998</v>
      </c>
      <c r="GV41" s="109">
        <f t="shared" si="51"/>
        <v>-2744057.5999999996</v>
      </c>
      <c r="GW41" s="109">
        <f t="shared" si="51"/>
        <v>-11280991.789999997</v>
      </c>
      <c r="GX41" s="109">
        <f t="shared" si="51"/>
        <v>-13085517.840000002</v>
      </c>
      <c r="GY41" s="109">
        <f t="shared" si="51"/>
        <v>-7006319.9699999988</v>
      </c>
      <c r="GZ41" s="109">
        <f t="shared" si="51"/>
        <v>-119884069.47</v>
      </c>
      <c r="HA41" s="109">
        <f t="shared" si="51"/>
        <v>-5628142.4199999999</v>
      </c>
      <c r="HB41" s="109">
        <f t="shared" si="51"/>
        <v>-20958123.650000002</v>
      </c>
      <c r="HC41" s="109">
        <f t="shared" si="51"/>
        <v>-25101940.5</v>
      </c>
      <c r="HD41" s="109">
        <f t="shared" si="51"/>
        <v>-459662456.23000002</v>
      </c>
      <c r="HE41" s="109">
        <f t="shared" si="51"/>
        <v>-93662579.480000004</v>
      </c>
      <c r="HF41" s="109">
        <f t="shared" si="51"/>
        <v>-56304934.760000005</v>
      </c>
      <c r="HG41" s="109">
        <f t="shared" si="51"/>
        <v>-74857687.479999989</v>
      </c>
      <c r="HH41" s="109">
        <f t="shared" si="51"/>
        <v>-48780977.979999997</v>
      </c>
      <c r="HI41" s="109">
        <f t="shared" si="51"/>
        <v>-49579533.790000007</v>
      </c>
      <c r="HJ41" s="109">
        <f t="shared" si="51"/>
        <v>-15357385.210000003</v>
      </c>
      <c r="HK41" s="109">
        <f t="shared" si="51"/>
        <v>-15569229.949999999</v>
      </c>
      <c r="HL41" s="109">
        <f t="shared" si="51"/>
        <v>-271613382.36999995</v>
      </c>
      <c r="HM41" s="109">
        <f t="shared" si="51"/>
        <v>-57401482.75999999</v>
      </c>
      <c r="HN41" s="109">
        <f t="shared" si="51"/>
        <v>-105116620.19000001</v>
      </c>
      <c r="HO41" s="109">
        <f t="shared" si="51"/>
        <v>-37414019.780000001</v>
      </c>
      <c r="HP41" s="109">
        <f t="shared" si="51"/>
        <v>-31299668.640000004</v>
      </c>
      <c r="HQ41" s="109">
        <f t="shared" si="51"/>
        <v>-18967479.420000002</v>
      </c>
      <c r="HR41" s="109">
        <f t="shared" si="51"/>
        <v>-21876839.789999999</v>
      </c>
      <c r="HS41" s="109">
        <f t="shared" si="51"/>
        <v>-23662836.110000003</v>
      </c>
      <c r="HT41" s="109">
        <f t="shared" si="51"/>
        <v>-251032616.52000004</v>
      </c>
      <c r="HU41" s="109">
        <f t="shared" si="51"/>
        <v>-106030136.04000002</v>
      </c>
      <c r="HV41" s="109">
        <f t="shared" si="51"/>
        <v>-20277926.829999998</v>
      </c>
      <c r="HW41" s="109">
        <f t="shared" si="51"/>
        <v>-10234425.600000001</v>
      </c>
      <c r="HX41" s="109">
        <f t="shared" si="51"/>
        <v>-12002334.68</v>
      </c>
      <c r="HY41" s="109">
        <f t="shared" si="51"/>
        <v>-12992813.620000001</v>
      </c>
      <c r="HZ41" s="109">
        <f t="shared" si="51"/>
        <v>-53956248.519999996</v>
      </c>
      <c r="IA41" s="109">
        <f t="shared" si="51"/>
        <v>-9392673.1799999997</v>
      </c>
      <c r="IB41" s="109">
        <f t="shared" si="51"/>
        <v>-9618222.2399999984</v>
      </c>
      <c r="IC41" s="109">
        <f t="shared" si="51"/>
        <v>-12237273.699999999</v>
      </c>
      <c r="ID41" s="109">
        <f t="shared" si="51"/>
        <v>-11109779.659999998</v>
      </c>
      <c r="IE41" s="109">
        <f t="shared" si="51"/>
        <v>-27964839.890000001</v>
      </c>
      <c r="IF41" s="109">
        <f t="shared" si="51"/>
        <v>-9518144.5199999996</v>
      </c>
      <c r="IG41" s="109">
        <f t="shared" si="51"/>
        <v>-16543582.869999999</v>
      </c>
      <c r="IH41" s="109">
        <f t="shared" si="51"/>
        <v>-9138405.4700000007</v>
      </c>
      <c r="II41" s="109">
        <f t="shared" si="51"/>
        <v>-5981215.04</v>
      </c>
      <c r="IJ41" s="109">
        <f t="shared" si="51"/>
        <v>-207023110.72999999</v>
      </c>
      <c r="IK41" s="109">
        <f t="shared" si="51"/>
        <v>-189386054.19999996</v>
      </c>
      <c r="IL41" s="109">
        <f t="shared" si="51"/>
        <v>-7381083.6899999995</v>
      </c>
      <c r="IM41" s="109">
        <f t="shared" si="51"/>
        <v>-45467824.969999999</v>
      </c>
      <c r="IN41" s="109">
        <f t="shared" si="51"/>
        <v>-36974478.499999993</v>
      </c>
      <c r="IO41" s="109">
        <f t="shared" si="51"/>
        <v>-15671693.810000001</v>
      </c>
      <c r="IP41" s="109">
        <f t="shared" si="51"/>
        <v>-7850255.5899999989</v>
      </c>
      <c r="IQ41" s="109">
        <f t="shared" si="51"/>
        <v>-9355861.2300000004</v>
      </c>
      <c r="IR41" s="109">
        <f t="shared" si="51"/>
        <v>-11424332.26</v>
      </c>
      <c r="IS41" s="109">
        <f t="shared" si="51"/>
        <v>-11776560.959999999</v>
      </c>
      <c r="IT41" s="109">
        <f t="shared" si="51"/>
        <v>-15439156.57</v>
      </c>
      <c r="IU41" s="109">
        <f t="shared" si="51"/>
        <v>-478739394.64999986</v>
      </c>
      <c r="IV41" s="109">
        <f t="shared" si="51"/>
        <v>-211339219.31000003</v>
      </c>
      <c r="IW41" s="109">
        <f t="shared" si="51"/>
        <v>-9649153.5299999993</v>
      </c>
      <c r="IX41" s="109">
        <f t="shared" si="51"/>
        <v>-29085384.689999998</v>
      </c>
      <c r="IY41" s="109">
        <f t="shared" si="51"/>
        <v>-35019565.750000007</v>
      </c>
      <c r="IZ41" s="109">
        <f t="shared" si="51"/>
        <v>-9511106.0700000003</v>
      </c>
      <c r="JA41" s="109">
        <f t="shared" ref="JA41:LL41" si="52">JA38*-1</f>
        <v>-24678344.969999999</v>
      </c>
      <c r="JB41" s="109">
        <f t="shared" si="52"/>
        <v>-5598976.8999999994</v>
      </c>
      <c r="JC41" s="109">
        <f t="shared" si="52"/>
        <v>-14208511.510000002</v>
      </c>
      <c r="JD41" s="109">
        <f t="shared" si="52"/>
        <v>-20975507.66</v>
      </c>
      <c r="JE41" s="109">
        <f t="shared" si="52"/>
        <v>-32528105.900000002</v>
      </c>
      <c r="JF41" s="109">
        <f t="shared" si="52"/>
        <v>-18724052.220000003</v>
      </c>
      <c r="JG41" s="109">
        <f t="shared" si="52"/>
        <v>-74287655.50000003</v>
      </c>
      <c r="JH41" s="109">
        <f t="shared" si="52"/>
        <v>-83060442.49000001</v>
      </c>
      <c r="JI41" s="109">
        <f t="shared" si="52"/>
        <v>-13932218.1</v>
      </c>
      <c r="JJ41" s="109">
        <f t="shared" si="52"/>
        <v>-16563340.580000002</v>
      </c>
      <c r="JK41" s="109">
        <f t="shared" si="52"/>
        <v>-5682680.1800000006</v>
      </c>
      <c r="JL41" s="109">
        <f t="shared" si="52"/>
        <v>-6978835.46</v>
      </c>
      <c r="JM41" s="109">
        <f t="shared" si="52"/>
        <v>-152877617.77000001</v>
      </c>
      <c r="JN41" s="109">
        <f t="shared" si="52"/>
        <v>-11220215.139999999</v>
      </c>
      <c r="JO41" s="109">
        <f t="shared" si="52"/>
        <v>-25400626.929999996</v>
      </c>
      <c r="JP41" s="109">
        <f t="shared" si="52"/>
        <v>-30806109.309999999</v>
      </c>
      <c r="JQ41" s="109">
        <f t="shared" si="52"/>
        <v>-24895353.639999997</v>
      </c>
      <c r="JR41" s="109">
        <f t="shared" si="52"/>
        <v>-30170959.68</v>
      </c>
      <c r="JS41" s="109">
        <f t="shared" si="52"/>
        <v>-9572705.7399999984</v>
      </c>
      <c r="JT41" s="109">
        <f t="shared" si="52"/>
        <v>-155178327.43000004</v>
      </c>
      <c r="JU41" s="109">
        <f t="shared" si="52"/>
        <v>-103024768.49000001</v>
      </c>
      <c r="JV41" s="109">
        <f t="shared" si="52"/>
        <v>-16002056.109999999</v>
      </c>
      <c r="JW41" s="109">
        <f t="shared" si="52"/>
        <v>-5741002.4299999997</v>
      </c>
      <c r="JX41" s="109">
        <f t="shared" si="52"/>
        <v>-17874128.189999998</v>
      </c>
      <c r="JY41" s="109">
        <f t="shared" si="52"/>
        <v>-5442579.1400000006</v>
      </c>
      <c r="JZ41" s="109">
        <f t="shared" si="52"/>
        <v>-57160428.200000003</v>
      </c>
      <c r="KA41" s="109">
        <f t="shared" si="52"/>
        <v>-14311187.25</v>
      </c>
      <c r="KB41" s="109">
        <f t="shared" si="52"/>
        <v>-9636687.0500000007</v>
      </c>
      <c r="KC41" s="109">
        <f t="shared" si="52"/>
        <v>-10871287.199999997</v>
      </c>
      <c r="KD41" s="109">
        <f t="shared" si="52"/>
        <v>-14215496.1</v>
      </c>
      <c r="KE41" s="109">
        <f t="shared" si="52"/>
        <v>-7219223.7600000007</v>
      </c>
      <c r="KF41" s="109">
        <f t="shared" si="52"/>
        <v>-13721967.530000001</v>
      </c>
      <c r="KG41" s="109">
        <f t="shared" si="52"/>
        <v>-2777329.39</v>
      </c>
      <c r="KH41" s="109">
        <f t="shared" si="52"/>
        <v>-10112007.039999999</v>
      </c>
      <c r="KI41" s="109">
        <f t="shared" si="52"/>
        <v>-15539500.339999998</v>
      </c>
      <c r="KJ41" s="109">
        <f t="shared" si="52"/>
        <v>-661196872.46000016</v>
      </c>
      <c r="KK41" s="109">
        <f t="shared" si="52"/>
        <v>-44034179.410000011</v>
      </c>
      <c r="KL41" s="109">
        <f t="shared" si="52"/>
        <v>-29822719.109999999</v>
      </c>
      <c r="KM41" s="109">
        <f t="shared" si="52"/>
        <v>-29021149.900000002</v>
      </c>
      <c r="KN41" s="109">
        <f t="shared" si="52"/>
        <v>-9433636.5199999996</v>
      </c>
      <c r="KO41" s="109">
        <f t="shared" si="52"/>
        <v>-18439769.079999998</v>
      </c>
      <c r="KP41" s="109">
        <f t="shared" si="52"/>
        <v>-90038112.660000011</v>
      </c>
      <c r="KQ41" s="109">
        <f t="shared" si="52"/>
        <v>-9746526.4700000007</v>
      </c>
      <c r="KR41" s="109">
        <f t="shared" si="52"/>
        <v>-5203910.4399999995</v>
      </c>
      <c r="KS41" s="109">
        <f t="shared" si="52"/>
        <v>-127294296.58000001</v>
      </c>
      <c r="KT41" s="109">
        <f t="shared" si="52"/>
        <v>-12731876.750000004</v>
      </c>
      <c r="KU41" s="109">
        <f t="shared" si="52"/>
        <v>-21320074.870000001</v>
      </c>
      <c r="KV41" s="109">
        <f t="shared" si="52"/>
        <v>-50045572.75</v>
      </c>
      <c r="KW41" s="109">
        <f t="shared" si="52"/>
        <v>-17640915.41</v>
      </c>
      <c r="KX41" s="109">
        <f t="shared" si="52"/>
        <v>-27167545.969999999</v>
      </c>
      <c r="KY41" s="109">
        <f t="shared" si="52"/>
        <v>-160243691.44</v>
      </c>
      <c r="KZ41" s="109">
        <f t="shared" si="52"/>
        <v>-15330888.610000001</v>
      </c>
      <c r="LA41" s="109">
        <f t="shared" si="52"/>
        <v>-201404101.16</v>
      </c>
      <c r="LB41" s="109">
        <f t="shared" si="52"/>
        <v>-18577881.010000002</v>
      </c>
      <c r="LC41" s="109">
        <f t="shared" si="52"/>
        <v>-8403045.25</v>
      </c>
      <c r="LD41" s="109">
        <f t="shared" si="52"/>
        <v>-48236886.43</v>
      </c>
      <c r="LE41" s="109">
        <f t="shared" si="52"/>
        <v>-28724254.540000003</v>
      </c>
      <c r="LF41" s="109">
        <f t="shared" si="52"/>
        <v>-14498124.52</v>
      </c>
      <c r="LG41" s="109">
        <f t="shared" si="52"/>
        <v>-12667647.940000001</v>
      </c>
      <c r="LH41" s="109">
        <f t="shared" si="52"/>
        <v>-16909784.260000005</v>
      </c>
      <c r="LI41" s="109">
        <f t="shared" si="52"/>
        <v>-480690009.82999998</v>
      </c>
      <c r="LJ41" s="109">
        <f t="shared" si="52"/>
        <v>-26131071.749999993</v>
      </c>
      <c r="LK41" s="109">
        <f t="shared" si="52"/>
        <v>-68356733.989999995</v>
      </c>
      <c r="LL41" s="109">
        <f t="shared" si="52"/>
        <v>-88944825.400000021</v>
      </c>
      <c r="LM41" s="109">
        <f t="shared" ref="LM41:NX41" si="53">LM38*-1</f>
        <v>-20666966.68</v>
      </c>
      <c r="LN41" s="109">
        <f t="shared" si="53"/>
        <v>-24092737.559999995</v>
      </c>
      <c r="LO41" s="109">
        <f t="shared" si="53"/>
        <v>-8200202.04</v>
      </c>
      <c r="LP41" s="109">
        <f t="shared" si="53"/>
        <v>-36121741.5</v>
      </c>
      <c r="LQ41" s="109">
        <f t="shared" si="53"/>
        <v>-7135866.2100000009</v>
      </c>
      <c r="LR41" s="109">
        <f t="shared" si="53"/>
        <v>-22454564.050000004</v>
      </c>
      <c r="LS41" s="109">
        <f t="shared" si="53"/>
        <v>-7580263.96</v>
      </c>
      <c r="LT41" s="109">
        <f t="shared" si="53"/>
        <v>-71039085.859999985</v>
      </c>
      <c r="LU41" s="109">
        <f t="shared" si="53"/>
        <v>-11376130.5</v>
      </c>
      <c r="LV41" s="109">
        <f t="shared" si="53"/>
        <v>-8077798.790000001</v>
      </c>
      <c r="LW41" s="109">
        <f t="shared" si="53"/>
        <v>-336639354.52000004</v>
      </c>
      <c r="LX41" s="109">
        <f t="shared" si="53"/>
        <v>-152044093.27000004</v>
      </c>
      <c r="LY41" s="109">
        <f t="shared" si="53"/>
        <v>-298387355.89999998</v>
      </c>
      <c r="LZ41" s="109">
        <f t="shared" si="53"/>
        <v>-41334820.979999989</v>
      </c>
      <c r="MA41" s="109">
        <f t="shared" si="53"/>
        <v>-30233943.039999999</v>
      </c>
      <c r="MB41" s="109">
        <f t="shared" si="53"/>
        <v>-32407800.590000004</v>
      </c>
      <c r="MC41" s="109">
        <f t="shared" si="53"/>
        <v>-26028978.02</v>
      </c>
      <c r="MD41" s="109">
        <f t="shared" si="53"/>
        <v>-21551399.759999994</v>
      </c>
      <c r="ME41" s="109">
        <f t="shared" si="53"/>
        <v>-19379833.739999995</v>
      </c>
      <c r="MF41" s="109">
        <f t="shared" si="53"/>
        <v>-24881349.879999995</v>
      </c>
      <c r="MG41" s="109">
        <f t="shared" si="53"/>
        <v>-54404605.990000002</v>
      </c>
      <c r="MH41" s="109">
        <f t="shared" si="53"/>
        <v>-13256241.289999997</v>
      </c>
      <c r="MI41" s="109">
        <f t="shared" si="53"/>
        <v>-370383000.19999999</v>
      </c>
      <c r="MJ41" s="109">
        <f t="shared" si="53"/>
        <v>-23150987.349999998</v>
      </c>
      <c r="MK41" s="109">
        <f t="shared" si="53"/>
        <v>-13245287.199999999</v>
      </c>
      <c r="ML41" s="109">
        <f t="shared" si="53"/>
        <v>-13676814.450000001</v>
      </c>
      <c r="MM41" s="109">
        <f t="shared" si="53"/>
        <v>-11172068.860000001</v>
      </c>
      <c r="MN41" s="109">
        <f t="shared" si="53"/>
        <v>-26580847.09</v>
      </c>
      <c r="MO41" s="109">
        <f t="shared" si="53"/>
        <v>-15812991.119999999</v>
      </c>
      <c r="MP41" s="109">
        <f t="shared" si="53"/>
        <v>-9703827.2399999984</v>
      </c>
      <c r="MQ41" s="109">
        <f t="shared" si="53"/>
        <v>-30544352.890000001</v>
      </c>
      <c r="MR41" s="109">
        <f t="shared" si="53"/>
        <v>-13993335.979999999</v>
      </c>
      <c r="MS41" s="109">
        <f t="shared" si="53"/>
        <v>-20462839.810000002</v>
      </c>
      <c r="MT41" s="109">
        <f t="shared" si="53"/>
        <v>-17115787.289999999</v>
      </c>
      <c r="MU41" s="109">
        <f t="shared" si="53"/>
        <v>-422800535.88000005</v>
      </c>
      <c r="MV41" s="109">
        <f t="shared" si="53"/>
        <v>-37381141.239999995</v>
      </c>
      <c r="MW41" s="109">
        <f t="shared" si="53"/>
        <v>-31566519.899999999</v>
      </c>
      <c r="MX41" s="109">
        <f t="shared" si="53"/>
        <v>-37996036.230000004</v>
      </c>
      <c r="MY41" s="109">
        <f t="shared" si="53"/>
        <v>-58585981.619999997</v>
      </c>
      <c r="MZ41" s="109">
        <f t="shared" si="53"/>
        <v>-20070438.960000005</v>
      </c>
      <c r="NA41" s="109">
        <f t="shared" si="53"/>
        <v>-57306422.289899997</v>
      </c>
      <c r="NB41" s="109">
        <f t="shared" si="53"/>
        <v>-38921357.520000011</v>
      </c>
      <c r="NC41" s="109">
        <f t="shared" si="53"/>
        <v>-39711782.00999999</v>
      </c>
      <c r="ND41" s="109">
        <f t="shared" si="53"/>
        <v>-8097999.9699999997</v>
      </c>
      <c r="NE41" s="109">
        <f t="shared" si="53"/>
        <v>-9128452.9000000004</v>
      </c>
      <c r="NF41" s="109">
        <f t="shared" si="53"/>
        <v>-738816892.36000001</v>
      </c>
      <c r="NG41" s="109">
        <f t="shared" si="53"/>
        <v>-67549079.660000011</v>
      </c>
      <c r="NH41" s="109">
        <f t="shared" si="53"/>
        <v>-18342554.75</v>
      </c>
      <c r="NI41" s="109">
        <f t="shared" si="53"/>
        <v>-168263082.73999998</v>
      </c>
      <c r="NJ41" s="109">
        <f t="shared" si="53"/>
        <v>-19506830.07</v>
      </c>
      <c r="NK41" s="109">
        <f t="shared" si="53"/>
        <v>-34016597.380000003</v>
      </c>
      <c r="NL41" s="109">
        <f t="shared" si="53"/>
        <v>-196808756.52999997</v>
      </c>
      <c r="NM41" s="109">
        <f t="shared" si="53"/>
        <v>-106215548.41000001</v>
      </c>
      <c r="NN41" s="109">
        <f t="shared" si="53"/>
        <v>-3080594.79</v>
      </c>
      <c r="NO41" s="109">
        <f t="shared" si="53"/>
        <v>-41735988.490000002</v>
      </c>
      <c r="NP41" s="109">
        <f t="shared" si="53"/>
        <v>-15712588.839999998</v>
      </c>
      <c r="NQ41" s="109">
        <f t="shared" si="53"/>
        <v>-17262496.609999999</v>
      </c>
      <c r="NR41" s="109">
        <f t="shared" si="53"/>
        <v>-157806565.07000002</v>
      </c>
      <c r="NS41" s="109">
        <f t="shared" si="53"/>
        <v>-8905848.4100000001</v>
      </c>
      <c r="NT41" s="109">
        <f t="shared" si="53"/>
        <v>-11195444.129999999</v>
      </c>
      <c r="NU41" s="109">
        <f t="shared" si="53"/>
        <v>-13516857.550000003</v>
      </c>
      <c r="NV41" s="109">
        <f t="shared" si="53"/>
        <v>-6794826.8999999994</v>
      </c>
      <c r="NW41" s="109">
        <f t="shared" si="53"/>
        <v>-2348863.0199999996</v>
      </c>
      <c r="NX41" s="109">
        <f t="shared" si="53"/>
        <v>-3049495.4000000004</v>
      </c>
      <c r="NY41" s="109">
        <f t="shared" ref="NY41:QJ41" si="54">NY38*-1</f>
        <v>-398935333.53999996</v>
      </c>
      <c r="NZ41" s="109">
        <f t="shared" si="54"/>
        <v>-144265099.06999999</v>
      </c>
      <c r="OA41" s="109">
        <f t="shared" si="54"/>
        <v>-16233199.689999996</v>
      </c>
      <c r="OB41" s="109">
        <f t="shared" si="54"/>
        <v>-12983303.68</v>
      </c>
      <c r="OC41" s="109">
        <f t="shared" si="54"/>
        <v>-19612554.640000001</v>
      </c>
      <c r="OD41" s="109">
        <f t="shared" si="54"/>
        <v>-17974518.069999997</v>
      </c>
      <c r="OE41" s="109">
        <f t="shared" si="54"/>
        <v>-12792838.180000002</v>
      </c>
      <c r="OF41" s="109">
        <f t="shared" si="54"/>
        <v>-432371026.63999999</v>
      </c>
      <c r="OG41" s="109">
        <f t="shared" si="54"/>
        <v>-102214732.70999999</v>
      </c>
      <c r="OH41" s="109">
        <f t="shared" si="54"/>
        <v>-29332409.329999998</v>
      </c>
      <c r="OI41" s="109">
        <f t="shared" si="54"/>
        <v>-123576117.60000001</v>
      </c>
      <c r="OJ41" s="109">
        <f t="shared" si="54"/>
        <v>-14402189.699999999</v>
      </c>
      <c r="OK41" s="109">
        <f t="shared" si="54"/>
        <v>-30345277.420000009</v>
      </c>
      <c r="OL41" s="109">
        <f t="shared" si="54"/>
        <v>-56718523.740000002</v>
      </c>
      <c r="OM41" s="109">
        <f t="shared" si="54"/>
        <v>-14969540.510000004</v>
      </c>
      <c r="ON41" s="109">
        <f t="shared" si="54"/>
        <v>-18051842.289999999</v>
      </c>
      <c r="OO41" s="109">
        <f t="shared" si="54"/>
        <v>-230228810.40000001</v>
      </c>
      <c r="OP41" s="109">
        <f t="shared" si="54"/>
        <v>-71559562.199999988</v>
      </c>
      <c r="OQ41" s="109">
        <f t="shared" si="54"/>
        <v>-169510034.49000001</v>
      </c>
      <c r="OR41" s="109">
        <f t="shared" si="54"/>
        <v>-38432708.589999996</v>
      </c>
      <c r="OS41" s="109">
        <f t="shared" si="54"/>
        <v>-21636819.270000007</v>
      </c>
      <c r="OT41" s="109">
        <f t="shared" si="54"/>
        <v>-35631999.949999996</v>
      </c>
      <c r="OU41" s="109">
        <f t="shared" si="54"/>
        <v>-122213846.14</v>
      </c>
      <c r="OV41" s="109">
        <f t="shared" si="54"/>
        <v>-12102552.9</v>
      </c>
      <c r="OW41" s="109">
        <f t="shared" si="54"/>
        <v>-16457503.6</v>
      </c>
      <c r="OX41" s="109">
        <f t="shared" si="54"/>
        <v>-17924722.57</v>
      </c>
      <c r="OY41" s="109">
        <f t="shared" si="54"/>
        <v>-22530017.500000004</v>
      </c>
      <c r="OZ41" s="109">
        <f t="shared" si="54"/>
        <v>-101834658.55999999</v>
      </c>
      <c r="PA41" s="109">
        <f t="shared" si="54"/>
        <v>-10760355.420000002</v>
      </c>
      <c r="PB41" s="109">
        <f t="shared" si="54"/>
        <v>-13725122.209999999</v>
      </c>
      <c r="PC41" s="109">
        <f t="shared" si="54"/>
        <v>-10348799.699999999</v>
      </c>
      <c r="PD41" s="109">
        <f t="shared" si="54"/>
        <v>-212015347.76000008</v>
      </c>
      <c r="PE41" s="109">
        <f t="shared" si="54"/>
        <v>-11637056.810000001</v>
      </c>
      <c r="PF41" s="109">
        <f t="shared" si="54"/>
        <v>-39461018.459999993</v>
      </c>
      <c r="PG41" s="109">
        <f t="shared" si="54"/>
        <v>-7937299.0299999993</v>
      </c>
      <c r="PH41" s="109">
        <f t="shared" si="54"/>
        <v>-12558266.279999997</v>
      </c>
      <c r="PI41" s="109">
        <f t="shared" si="54"/>
        <v>-36723046.75</v>
      </c>
      <c r="PJ41" s="109">
        <f t="shared" si="54"/>
        <v>-14975640.720000001</v>
      </c>
      <c r="PK41" s="109">
        <f t="shared" si="54"/>
        <v>-14917245.34</v>
      </c>
      <c r="PL41" s="109">
        <f t="shared" si="54"/>
        <v>-26814282.459999997</v>
      </c>
      <c r="PM41" s="109">
        <f t="shared" si="54"/>
        <v>-17392298.969999999</v>
      </c>
      <c r="PN41" s="109">
        <f t="shared" si="54"/>
        <v>-19398035.340000004</v>
      </c>
      <c r="PO41" s="109">
        <f t="shared" si="54"/>
        <v>-35196602.5</v>
      </c>
      <c r="PP41" s="109">
        <f t="shared" si="54"/>
        <v>-11399802.390000001</v>
      </c>
      <c r="PQ41" s="109">
        <f t="shared" si="54"/>
        <v>-64125550.479999989</v>
      </c>
      <c r="PR41" s="109">
        <f t="shared" si="54"/>
        <v>-14781497.790000001</v>
      </c>
      <c r="PS41" s="109">
        <f t="shared" si="54"/>
        <v>-6995010.7499999981</v>
      </c>
      <c r="PT41" s="109">
        <f t="shared" si="54"/>
        <v>-9956035.1300000008</v>
      </c>
      <c r="PU41" s="109">
        <f t="shared" si="54"/>
        <v>-9211086.9800000004</v>
      </c>
      <c r="PV41" s="109">
        <f t="shared" si="54"/>
        <v>-706597245.72000003</v>
      </c>
      <c r="PW41" s="109">
        <f t="shared" si="54"/>
        <v>-14760981.710000001</v>
      </c>
      <c r="PX41" s="109">
        <f t="shared" si="54"/>
        <v>-14596187.42</v>
      </c>
      <c r="PY41" s="109">
        <f t="shared" si="54"/>
        <v>-16585384.940000003</v>
      </c>
      <c r="PZ41" s="109">
        <f t="shared" si="54"/>
        <v>-169710025.90000001</v>
      </c>
      <c r="QA41" s="109">
        <f t="shared" si="54"/>
        <v>-27420385.960000005</v>
      </c>
      <c r="QB41" s="109">
        <f t="shared" si="54"/>
        <v>-57484532.940000005</v>
      </c>
      <c r="QC41" s="109">
        <f t="shared" si="54"/>
        <v>-13746214.819999998</v>
      </c>
      <c r="QD41" s="109">
        <f t="shared" si="54"/>
        <v>-66592744.830000006</v>
      </c>
      <c r="QE41" s="109">
        <f t="shared" si="54"/>
        <v>-9013722.3500000015</v>
      </c>
      <c r="QF41" s="109">
        <f t="shared" si="54"/>
        <v>-39106446.079999998</v>
      </c>
      <c r="QG41" s="109">
        <f t="shared" si="54"/>
        <v>-17147378.740000002</v>
      </c>
      <c r="QH41" s="109">
        <f t="shared" si="54"/>
        <v>-16847231.280000001</v>
      </c>
      <c r="QI41" s="109">
        <f t="shared" si="54"/>
        <v>-13542833.76</v>
      </c>
      <c r="QJ41" s="109">
        <f t="shared" si="54"/>
        <v>-49958188.960000001</v>
      </c>
      <c r="QK41" s="109">
        <f t="shared" ref="QK41:SV41" si="55">QK38*-1</f>
        <v>-19060700.100000001</v>
      </c>
      <c r="QL41" s="109">
        <f t="shared" si="55"/>
        <v>-24017365.269999996</v>
      </c>
      <c r="QM41" s="109">
        <f t="shared" si="55"/>
        <v>-24344118.780000001</v>
      </c>
      <c r="QN41" s="109">
        <f t="shared" si="55"/>
        <v>-21856108.879999999</v>
      </c>
      <c r="QO41" s="109">
        <f t="shared" si="55"/>
        <v>-56580108.070000023</v>
      </c>
      <c r="QP41" s="109">
        <f t="shared" si="55"/>
        <v>-33852937.620000005</v>
      </c>
      <c r="QQ41" s="109">
        <f t="shared" si="55"/>
        <v>-13621875.310000002</v>
      </c>
      <c r="QR41" s="109">
        <f t="shared" si="55"/>
        <v>-4308119.0600000005</v>
      </c>
      <c r="QS41" s="109">
        <f t="shared" si="55"/>
        <v>-12342396.359999998</v>
      </c>
      <c r="QT41" s="109">
        <f t="shared" si="55"/>
        <v>-3959819.76</v>
      </c>
      <c r="QU41" s="109">
        <f t="shared" si="55"/>
        <v>-9610018.5900000017</v>
      </c>
      <c r="QV41" s="109">
        <f t="shared" si="55"/>
        <v>-214552971.20000002</v>
      </c>
      <c r="QW41" s="109">
        <f t="shared" si="55"/>
        <v>-12728893.800000001</v>
      </c>
      <c r="QX41" s="109">
        <f t="shared" si="55"/>
        <v>-41615398.189999998</v>
      </c>
      <c r="QY41" s="109">
        <f t="shared" si="55"/>
        <v>-15612830.85</v>
      </c>
      <c r="QZ41" s="109">
        <f t="shared" si="55"/>
        <v>-29626994.02</v>
      </c>
      <c r="RA41" s="109">
        <f t="shared" si="55"/>
        <v>-63407488.339999989</v>
      </c>
      <c r="RB41" s="109">
        <f t="shared" si="55"/>
        <v>-18059046.609999999</v>
      </c>
      <c r="RC41" s="109">
        <f t="shared" si="55"/>
        <v>-47538965.699999996</v>
      </c>
      <c r="RD41" s="109">
        <f t="shared" si="55"/>
        <v>-22010146.979999997</v>
      </c>
      <c r="RE41" s="109">
        <f t="shared" si="55"/>
        <v>-26807974.23</v>
      </c>
      <c r="RF41" s="109">
        <f t="shared" si="55"/>
        <v>-13836547.159999998</v>
      </c>
      <c r="RG41" s="109">
        <f t="shared" si="55"/>
        <v>-3423714.98</v>
      </c>
      <c r="RH41" s="109">
        <f t="shared" si="55"/>
        <v>-8893596.0100000016</v>
      </c>
      <c r="RI41" s="109">
        <f t="shared" si="55"/>
        <v>-327505119.73000002</v>
      </c>
      <c r="RJ41" s="109">
        <f t="shared" si="55"/>
        <v>-61630635.769999996</v>
      </c>
      <c r="RK41" s="109">
        <f t="shared" si="55"/>
        <v>-26208288.690000005</v>
      </c>
      <c r="RL41" s="109">
        <f t="shared" si="55"/>
        <v>-20778076.420000002</v>
      </c>
      <c r="RM41" s="109">
        <f t="shared" si="55"/>
        <v>-28503609.419999998</v>
      </c>
      <c r="RN41" s="109">
        <f t="shared" si="55"/>
        <v>-51998743.280000001</v>
      </c>
      <c r="RO41" s="109">
        <f t="shared" si="55"/>
        <v>-58004302.850000001</v>
      </c>
      <c r="RP41" s="109">
        <f t="shared" si="55"/>
        <v>-18241608.210000001</v>
      </c>
      <c r="RQ41" s="109">
        <f t="shared" si="55"/>
        <v>-18933977.490000002</v>
      </c>
      <c r="RR41" s="109">
        <f t="shared" si="55"/>
        <v>-43387825.25</v>
      </c>
      <c r="RS41" s="109">
        <f t="shared" si="55"/>
        <v>-69594104.510000005</v>
      </c>
      <c r="RT41" s="109">
        <f t="shared" si="55"/>
        <v>-15970276.960000001</v>
      </c>
      <c r="RU41" s="109">
        <f t="shared" si="55"/>
        <v>-19812880.169999998</v>
      </c>
      <c r="RV41" s="109">
        <f t="shared" si="55"/>
        <v>-21672996.940000005</v>
      </c>
      <c r="RW41" s="109">
        <f t="shared" si="55"/>
        <v>-17204776.41</v>
      </c>
      <c r="RX41" s="109">
        <f t="shared" si="55"/>
        <v>-13494600.109999999</v>
      </c>
      <c r="RY41" s="109">
        <f t="shared" si="55"/>
        <v>-12386892.300000001</v>
      </c>
      <c r="RZ41" s="109">
        <f t="shared" si="55"/>
        <v>-7586621.9500000002</v>
      </c>
      <c r="SA41" s="109">
        <f t="shared" si="55"/>
        <v>-7866197.669999999</v>
      </c>
      <c r="SB41" s="109">
        <f t="shared" si="55"/>
        <v>-9934683.9900000002</v>
      </c>
      <c r="SC41" s="109">
        <f t="shared" si="55"/>
        <v>-192562789.54999998</v>
      </c>
      <c r="SD41" s="109">
        <f t="shared" si="55"/>
        <v>-11971707.170000002</v>
      </c>
      <c r="SE41" s="109">
        <f t="shared" si="55"/>
        <v>-10210345.83</v>
      </c>
      <c r="SF41" s="109">
        <f t="shared" si="55"/>
        <v>-12476610.82</v>
      </c>
      <c r="SG41" s="109">
        <f t="shared" si="55"/>
        <v>-9661573.1300000008</v>
      </c>
      <c r="SH41" s="109">
        <f t="shared" si="55"/>
        <v>-16717340.42</v>
      </c>
      <c r="SI41" s="109">
        <f t="shared" si="55"/>
        <v>-13455887.909999996</v>
      </c>
      <c r="SJ41" s="109">
        <f t="shared" si="55"/>
        <v>-31455035.830000002</v>
      </c>
      <c r="SK41" s="109">
        <f t="shared" si="55"/>
        <v>-12790682.33</v>
      </c>
      <c r="SL41" s="109">
        <f t="shared" si="55"/>
        <v>-14566899.49</v>
      </c>
      <c r="SM41" s="109">
        <f t="shared" si="55"/>
        <v>-82562604.639999971</v>
      </c>
      <c r="SN41" s="109">
        <f t="shared" si="55"/>
        <v>-8306289.6599999992</v>
      </c>
      <c r="SO41" s="109">
        <f t="shared" si="55"/>
        <v>-93522076.089999989</v>
      </c>
      <c r="SP41" s="109">
        <f t="shared" si="55"/>
        <v>-14488387.979999999</v>
      </c>
      <c r="SQ41" s="109">
        <f t="shared" si="55"/>
        <v>-23932768.119999997</v>
      </c>
      <c r="SR41" s="109">
        <f t="shared" si="55"/>
        <v>-36931399.18</v>
      </c>
      <c r="SS41" s="109">
        <f t="shared" si="55"/>
        <v>-12627066.380000001</v>
      </c>
      <c r="ST41" s="109">
        <f t="shared" si="55"/>
        <v>-10758224.660000002</v>
      </c>
      <c r="SU41" s="109">
        <f t="shared" si="55"/>
        <v>-17601568.019999996</v>
      </c>
      <c r="SV41" s="109">
        <f t="shared" si="55"/>
        <v>-6322847.5499999989</v>
      </c>
      <c r="SW41" s="109">
        <f t="shared" ref="SW41:VH41" si="56">SW38*-1</f>
        <v>-294566822.76000005</v>
      </c>
      <c r="SX41" s="109">
        <f t="shared" si="56"/>
        <v>-11601274.98</v>
      </c>
      <c r="SY41" s="109">
        <f t="shared" si="56"/>
        <v>-24770831.199999999</v>
      </c>
      <c r="SZ41" s="109">
        <f t="shared" si="56"/>
        <v>-23698375.470000003</v>
      </c>
      <c r="TA41" s="109">
        <f t="shared" si="56"/>
        <v>-6248944.540000001</v>
      </c>
      <c r="TB41" s="109">
        <f t="shared" si="56"/>
        <v>-6874547.7700000005</v>
      </c>
      <c r="TC41" s="109">
        <f t="shared" si="56"/>
        <v>-9634612.2399999984</v>
      </c>
      <c r="TD41" s="109">
        <f t="shared" si="56"/>
        <v>-75827998.439999998</v>
      </c>
      <c r="TE41" s="109">
        <f t="shared" si="56"/>
        <v>-13507946.27</v>
      </c>
      <c r="TF41" s="109">
        <f t="shared" si="56"/>
        <v>-14824699.869999999</v>
      </c>
      <c r="TG41" s="109">
        <f t="shared" si="56"/>
        <v>-15634061.850000001</v>
      </c>
      <c r="TH41" s="109">
        <f t="shared" si="56"/>
        <v>-46497437.300000004</v>
      </c>
      <c r="TI41" s="109">
        <f t="shared" si="56"/>
        <v>-12960293.100000001</v>
      </c>
      <c r="TJ41" s="109">
        <f t="shared" si="56"/>
        <v>-10619255.709999997</v>
      </c>
      <c r="TK41" s="109">
        <f t="shared" si="56"/>
        <v>-439874532.32000005</v>
      </c>
      <c r="TL41" s="109">
        <f t="shared" si="56"/>
        <v>-9859505.7700000033</v>
      </c>
      <c r="TM41" s="109">
        <f t="shared" si="56"/>
        <v>-7693776.419999999</v>
      </c>
      <c r="TN41" s="109">
        <f t="shared" si="56"/>
        <v>-32982855.510000002</v>
      </c>
      <c r="TO41" s="109">
        <f t="shared" si="56"/>
        <v>-28060707.34</v>
      </c>
      <c r="TP41" s="109">
        <f t="shared" si="56"/>
        <v>-15631728.899999999</v>
      </c>
      <c r="TQ41" s="109">
        <f t="shared" si="56"/>
        <v>-5869296.0100000007</v>
      </c>
      <c r="TR41" s="109">
        <f t="shared" si="56"/>
        <v>-72767897.650000006</v>
      </c>
      <c r="TS41" s="109">
        <f t="shared" si="56"/>
        <v>-9853644.1599999983</v>
      </c>
      <c r="TT41" s="109">
        <f t="shared" si="56"/>
        <v>-28153359.389999997</v>
      </c>
      <c r="TU41" s="109">
        <f t="shared" si="56"/>
        <v>-26603822.550000001</v>
      </c>
      <c r="TV41" s="109">
        <f t="shared" si="56"/>
        <v>-9588968.3899999987</v>
      </c>
      <c r="TW41" s="109">
        <f t="shared" si="56"/>
        <v>-7510608.4799999986</v>
      </c>
      <c r="TX41" s="109">
        <f t="shared" si="56"/>
        <v>-11071395.719999999</v>
      </c>
      <c r="TY41" s="109">
        <f t="shared" si="56"/>
        <v>-13951473.660000004</v>
      </c>
      <c r="TZ41" s="109">
        <f t="shared" si="56"/>
        <v>-4224714.05</v>
      </c>
      <c r="UA41" s="109">
        <f t="shared" si="56"/>
        <v>-53129412.760000005</v>
      </c>
      <c r="UB41" s="109">
        <f t="shared" si="56"/>
        <v>-8364215.3900000015</v>
      </c>
      <c r="UC41" s="109">
        <f t="shared" si="56"/>
        <v>-123289848.71999998</v>
      </c>
      <c r="UD41" s="109">
        <f t="shared" si="56"/>
        <v>-47803321.840000004</v>
      </c>
      <c r="UE41" s="109">
        <f t="shared" si="56"/>
        <v>-17269064.239999998</v>
      </c>
      <c r="UF41" s="109">
        <f t="shared" si="56"/>
        <v>-18788293.869999997</v>
      </c>
      <c r="UG41" s="109">
        <f t="shared" si="56"/>
        <v>-204419542.25</v>
      </c>
      <c r="UH41" s="109">
        <f t="shared" si="56"/>
        <v>-11801494.109999999</v>
      </c>
      <c r="UI41" s="109">
        <f t="shared" si="56"/>
        <v>-14919008.159999998</v>
      </c>
      <c r="UJ41" s="109">
        <f t="shared" si="56"/>
        <v>-22505631.800000001</v>
      </c>
      <c r="UK41" s="109">
        <f t="shared" si="56"/>
        <v>-7727771.1699999981</v>
      </c>
      <c r="UL41" s="109">
        <f t="shared" si="56"/>
        <v>-136998780.88</v>
      </c>
      <c r="UM41" s="109">
        <f t="shared" si="56"/>
        <v>-36713548.670000002</v>
      </c>
      <c r="UN41" s="109">
        <f t="shared" si="56"/>
        <v>-20210118.300000001</v>
      </c>
      <c r="UO41" s="109">
        <f t="shared" si="56"/>
        <v>-58293541.909999996</v>
      </c>
      <c r="UP41" s="109">
        <f t="shared" si="56"/>
        <v>-25497270.359999999</v>
      </c>
      <c r="UQ41" s="109">
        <f t="shared" si="56"/>
        <v>-19137437.990000002</v>
      </c>
      <c r="UR41" s="109">
        <f t="shared" si="56"/>
        <v>-866282243.29999995</v>
      </c>
      <c r="US41" s="109">
        <f t="shared" si="56"/>
        <v>-31372174.609999999</v>
      </c>
      <c r="UT41" s="109">
        <f t="shared" si="56"/>
        <v>-23766707.469999999</v>
      </c>
      <c r="UU41" s="109">
        <f t="shared" si="56"/>
        <v>-162934165.38</v>
      </c>
      <c r="UV41" s="109">
        <f t="shared" si="56"/>
        <v>-4459024.12</v>
      </c>
      <c r="UW41" s="109">
        <f t="shared" si="56"/>
        <v>-27288471.540000003</v>
      </c>
      <c r="UX41" s="109">
        <f t="shared" si="56"/>
        <v>-72219758.719999999</v>
      </c>
      <c r="UY41" s="109">
        <f t="shared" si="56"/>
        <v>-12563912.1</v>
      </c>
      <c r="UZ41" s="109">
        <f t="shared" si="56"/>
        <v>-13841378.890000001</v>
      </c>
      <c r="VA41" s="109">
        <f t="shared" si="56"/>
        <v>-21655551.140000008</v>
      </c>
      <c r="VB41" s="109">
        <f t="shared" si="56"/>
        <v>-33377699.809999995</v>
      </c>
      <c r="VC41" s="109">
        <f t="shared" si="56"/>
        <v>-71774091.849999994</v>
      </c>
      <c r="VD41" s="109">
        <f t="shared" si="56"/>
        <v>-25062462.209999997</v>
      </c>
      <c r="VE41" s="109">
        <f t="shared" si="56"/>
        <v>-46782660.299999997</v>
      </c>
      <c r="VF41" s="109">
        <f t="shared" si="56"/>
        <v>-21525432.289999999</v>
      </c>
      <c r="VG41" s="109">
        <f t="shared" si="56"/>
        <v>-17357934.309999999</v>
      </c>
      <c r="VH41" s="109">
        <f t="shared" si="56"/>
        <v>-13630667.380000001</v>
      </c>
      <c r="VI41" s="109">
        <f t="shared" ref="VI41:XT41" si="57">VI38*-1</f>
        <v>-20030290.090000004</v>
      </c>
      <c r="VJ41" s="109">
        <f t="shared" si="57"/>
        <v>-72637669.460000008</v>
      </c>
      <c r="VK41" s="109">
        <f t="shared" si="57"/>
        <v>-14089859.82</v>
      </c>
      <c r="VL41" s="109">
        <f t="shared" si="57"/>
        <v>-9817547.0999999978</v>
      </c>
      <c r="VM41" s="109">
        <f t="shared" si="57"/>
        <v>-5877512.8099999987</v>
      </c>
      <c r="VN41" s="109">
        <f t="shared" si="57"/>
        <v>-439275354.53000003</v>
      </c>
      <c r="VO41" s="109">
        <f t="shared" si="57"/>
        <v>-19246713.140000001</v>
      </c>
      <c r="VP41" s="109">
        <f t="shared" si="57"/>
        <v>-15963299.15</v>
      </c>
      <c r="VQ41" s="109">
        <f t="shared" si="57"/>
        <v>-30858319.250000004</v>
      </c>
      <c r="VR41" s="109">
        <f t="shared" si="57"/>
        <v>-37792368.990000002</v>
      </c>
      <c r="VS41" s="109">
        <f t="shared" si="57"/>
        <v>-35648501.119999997</v>
      </c>
      <c r="VT41" s="109">
        <f t="shared" si="57"/>
        <v>-17098676.690000001</v>
      </c>
      <c r="VU41" s="109">
        <f t="shared" si="57"/>
        <v>-15931004.619999999</v>
      </c>
      <c r="VV41" s="109">
        <f t="shared" si="57"/>
        <v>-28096410.739999998</v>
      </c>
      <c r="VW41" s="109">
        <f t="shared" si="57"/>
        <v>-97632000.590000004</v>
      </c>
      <c r="VX41" s="109">
        <f t="shared" si="57"/>
        <v>-19602688.030000001</v>
      </c>
      <c r="VY41" s="109">
        <f t="shared" si="57"/>
        <v>-34304131.660000004</v>
      </c>
      <c r="VZ41" s="109">
        <f t="shared" si="57"/>
        <v>-25003150.159999996</v>
      </c>
      <c r="WA41" s="109">
        <f t="shared" si="57"/>
        <v>-7825262.9100000001</v>
      </c>
      <c r="WB41" s="109">
        <f t="shared" si="57"/>
        <v>-17933790.340000004</v>
      </c>
      <c r="WC41" s="109">
        <f t="shared" si="57"/>
        <v>-661529889.98000002</v>
      </c>
      <c r="WD41" s="109">
        <f t="shared" si="57"/>
        <v>-29891810.240000006</v>
      </c>
      <c r="WE41" s="109">
        <f t="shared" si="57"/>
        <v>-18052669.68</v>
      </c>
      <c r="WF41" s="109">
        <f t="shared" si="57"/>
        <v>-11183766.270000001</v>
      </c>
      <c r="WG41" s="109">
        <f t="shared" si="57"/>
        <v>-6263534.1699999999</v>
      </c>
      <c r="WH41" s="109">
        <f t="shared" si="57"/>
        <v>-20736250.510000002</v>
      </c>
      <c r="WI41" s="109">
        <f t="shared" si="57"/>
        <v>-61808203.63000001</v>
      </c>
      <c r="WJ41" s="109">
        <f t="shared" si="57"/>
        <v>-36360279.740000002</v>
      </c>
      <c r="WK41" s="109">
        <f t="shared" si="57"/>
        <v>-15084605.620000001</v>
      </c>
      <c r="WL41" s="109">
        <f t="shared" si="57"/>
        <v>-38464008.049999997</v>
      </c>
      <c r="WM41" s="109">
        <f t="shared" si="57"/>
        <v>-12146285.940000003</v>
      </c>
      <c r="WN41" s="109">
        <f t="shared" si="57"/>
        <v>-65261786.419999994</v>
      </c>
      <c r="WO41" s="109">
        <f t="shared" si="57"/>
        <v>-22378067.670000002</v>
      </c>
      <c r="WP41" s="109">
        <f t="shared" si="57"/>
        <v>-66759464.729999982</v>
      </c>
      <c r="WQ41" s="109">
        <f t="shared" si="57"/>
        <v>-59441541.330000013</v>
      </c>
      <c r="WR41" s="109">
        <f t="shared" si="57"/>
        <v>-12452423.329999998</v>
      </c>
      <c r="WS41" s="109">
        <f t="shared" si="57"/>
        <v>-18481117.430000003</v>
      </c>
      <c r="WT41" s="109">
        <f t="shared" si="57"/>
        <v>-29117943.419999998</v>
      </c>
      <c r="WU41" s="109">
        <f t="shared" si="57"/>
        <v>-10008496.23</v>
      </c>
      <c r="WV41" s="109">
        <f t="shared" si="57"/>
        <v>-37883335.740000002</v>
      </c>
      <c r="WW41" s="109">
        <f t="shared" si="57"/>
        <v>-104440420.44999999</v>
      </c>
      <c r="WX41" s="109">
        <f t="shared" si="57"/>
        <v>-35162908.140000001</v>
      </c>
      <c r="WY41" s="109">
        <f t="shared" si="57"/>
        <v>-17983163.089999992</v>
      </c>
      <c r="WZ41" s="109">
        <f t="shared" si="57"/>
        <v>-9136111.9299999978</v>
      </c>
      <c r="XA41" s="109">
        <f t="shared" si="57"/>
        <v>-17444982.169999998</v>
      </c>
      <c r="XB41" s="109">
        <f t="shared" si="57"/>
        <v>-9303797.4000000022</v>
      </c>
      <c r="XC41" s="109">
        <f t="shared" si="57"/>
        <v>-7227846.4500000002</v>
      </c>
      <c r="XD41" s="109">
        <f t="shared" si="57"/>
        <v>-13980558.32</v>
      </c>
      <c r="XE41" s="109">
        <f t="shared" si="57"/>
        <v>-129374451.68000002</v>
      </c>
      <c r="XF41" s="109">
        <f t="shared" si="57"/>
        <v>-18825397.050000004</v>
      </c>
      <c r="XG41" s="109">
        <f t="shared" si="57"/>
        <v>-8341443.3899999997</v>
      </c>
      <c r="XH41" s="109">
        <f t="shared" si="57"/>
        <v>-4389977.8</v>
      </c>
      <c r="XI41" s="109">
        <f t="shared" si="57"/>
        <v>-9859278.370000001</v>
      </c>
      <c r="XJ41" s="109">
        <f t="shared" si="57"/>
        <v>-309763319.86000001</v>
      </c>
      <c r="XK41" s="109">
        <f t="shared" si="57"/>
        <v>-20522744.170000006</v>
      </c>
      <c r="XL41" s="109">
        <f t="shared" si="57"/>
        <v>-30627380.59</v>
      </c>
      <c r="XM41" s="109">
        <f t="shared" si="57"/>
        <v>-152077115.08000004</v>
      </c>
      <c r="XN41" s="109">
        <f t="shared" si="57"/>
        <v>-23171336.289999999</v>
      </c>
      <c r="XO41" s="109">
        <f t="shared" si="57"/>
        <v>-18086385.809999999</v>
      </c>
      <c r="XP41" s="109">
        <f t="shared" si="57"/>
        <v>-45356232.760000005</v>
      </c>
      <c r="XQ41" s="109">
        <f t="shared" si="57"/>
        <v>-25868209.130000003</v>
      </c>
      <c r="XR41" s="109">
        <f t="shared" si="57"/>
        <v>-13786135.450000001</v>
      </c>
      <c r="XS41" s="109">
        <f t="shared" si="57"/>
        <v>-35635172.109999999</v>
      </c>
      <c r="XT41" s="109">
        <f t="shared" si="57"/>
        <v>-44519761.820000008</v>
      </c>
      <c r="XU41" s="109">
        <f t="shared" ref="XU41:AAF41" si="58">XU38*-1</f>
        <v>-15958760.68</v>
      </c>
      <c r="XV41" s="109">
        <f t="shared" si="58"/>
        <v>-9901577.0500000026</v>
      </c>
      <c r="XW41" s="109">
        <f t="shared" si="58"/>
        <v>-14504713.969999999</v>
      </c>
      <c r="XX41" s="109">
        <f t="shared" si="58"/>
        <v>-9025422.5600000005</v>
      </c>
      <c r="XY41" s="109">
        <f t="shared" si="58"/>
        <v>-10507043.360000003</v>
      </c>
      <c r="XZ41" s="109">
        <f t="shared" si="58"/>
        <v>-9270878.1099999994</v>
      </c>
      <c r="YA41" s="109">
        <f t="shared" si="58"/>
        <v>-15339422.789999999</v>
      </c>
      <c r="YB41" s="109">
        <f t="shared" si="58"/>
        <v>-7041881.3999999994</v>
      </c>
      <c r="YC41" s="109">
        <f t="shared" si="58"/>
        <v>-8451651.620000001</v>
      </c>
      <c r="YD41" s="109">
        <f t="shared" si="58"/>
        <v>-10222765.689999999</v>
      </c>
      <c r="YE41" s="109">
        <f t="shared" si="58"/>
        <v>-13093056.030000001</v>
      </c>
      <c r="YF41" s="109">
        <f t="shared" si="58"/>
        <v>-11742460.040000003</v>
      </c>
      <c r="YG41" s="109">
        <f t="shared" si="58"/>
        <v>-319399486.2700001</v>
      </c>
      <c r="YH41" s="109">
        <f t="shared" si="58"/>
        <v>-12574071.949999999</v>
      </c>
      <c r="YI41" s="109">
        <f t="shared" si="58"/>
        <v>-37456333.120000005</v>
      </c>
      <c r="YJ41" s="109">
        <f t="shared" si="58"/>
        <v>-9021767.379999999</v>
      </c>
      <c r="YK41" s="109">
        <f t="shared" si="58"/>
        <v>-123845604.90000001</v>
      </c>
      <c r="YL41" s="109">
        <f t="shared" si="58"/>
        <v>-23010586.23</v>
      </c>
      <c r="YM41" s="109">
        <f t="shared" si="58"/>
        <v>-38809658.469999999</v>
      </c>
      <c r="YN41" s="109">
        <f t="shared" si="58"/>
        <v>-11867786.859999998</v>
      </c>
      <c r="YO41" s="109">
        <f t="shared" si="58"/>
        <v>-47635570.549999997</v>
      </c>
      <c r="YP41" s="109">
        <f t="shared" si="58"/>
        <v>-27659307.409999993</v>
      </c>
      <c r="YQ41" s="109">
        <f t="shared" si="58"/>
        <v>-20736622.440000001</v>
      </c>
      <c r="YR41" s="109">
        <f t="shared" si="58"/>
        <v>-14070349.140000001</v>
      </c>
      <c r="YS41" s="109">
        <f t="shared" si="58"/>
        <v>-19963035.109999999</v>
      </c>
      <c r="YT41" s="109">
        <f t="shared" si="58"/>
        <v>-10181163.640000001</v>
      </c>
      <c r="YU41" s="109">
        <f t="shared" si="58"/>
        <v>-13599014.65</v>
      </c>
      <c r="YV41" s="109">
        <f t="shared" si="58"/>
        <v>-16502696.069999998</v>
      </c>
      <c r="YW41" s="109">
        <f t="shared" si="58"/>
        <v>-8735059.1999999993</v>
      </c>
      <c r="YX41" s="109">
        <f t="shared" si="58"/>
        <v>-179063397.58999997</v>
      </c>
      <c r="YY41" s="109">
        <f t="shared" si="58"/>
        <v>-13136277.359999999</v>
      </c>
      <c r="YZ41" s="109">
        <f t="shared" si="58"/>
        <v>-10611773.18</v>
      </c>
      <c r="ZA41" s="109">
        <f t="shared" si="58"/>
        <v>-7762627.96</v>
      </c>
      <c r="ZB41" s="109">
        <f t="shared" si="58"/>
        <v>-22085406.069999997</v>
      </c>
      <c r="ZC41" s="109">
        <f t="shared" si="58"/>
        <v>-8451633.4500000011</v>
      </c>
      <c r="ZD41" s="109">
        <f t="shared" si="58"/>
        <v>-9606873.0109999999</v>
      </c>
      <c r="ZE41" s="109">
        <f t="shared" si="58"/>
        <v>-158974670.61000001</v>
      </c>
      <c r="ZF41" s="109">
        <f t="shared" si="58"/>
        <v>-12244270</v>
      </c>
      <c r="ZG41" s="109">
        <f t="shared" si="58"/>
        <v>-15318548.85</v>
      </c>
      <c r="ZH41" s="109">
        <f t="shared" si="58"/>
        <v>-10362946.66</v>
      </c>
      <c r="ZI41" s="109">
        <f t="shared" si="58"/>
        <v>-12843379.719999999</v>
      </c>
      <c r="ZJ41" s="109">
        <f t="shared" si="58"/>
        <v>-10759234.679999998</v>
      </c>
      <c r="ZK41" s="109">
        <f t="shared" si="58"/>
        <v>-15295776.16</v>
      </c>
      <c r="ZL41" s="109">
        <f t="shared" si="58"/>
        <v>-9400621.3399999999</v>
      </c>
      <c r="ZM41" s="109">
        <f t="shared" si="58"/>
        <v>-64734171.705000006</v>
      </c>
      <c r="ZN41" s="109">
        <f t="shared" si="58"/>
        <v>-320804293.17000002</v>
      </c>
      <c r="ZO41" s="109">
        <f t="shared" si="58"/>
        <v>-13143495.889999999</v>
      </c>
      <c r="ZP41" s="109">
        <f t="shared" si="58"/>
        <v>-36428662.370000005</v>
      </c>
      <c r="ZQ41" s="109">
        <f t="shared" si="58"/>
        <v>-105741608.33</v>
      </c>
      <c r="ZR41" s="109">
        <f t="shared" si="58"/>
        <v>-55047305.590000004</v>
      </c>
      <c r="ZS41" s="109">
        <f t="shared" si="58"/>
        <v>-9218372.4699999988</v>
      </c>
      <c r="ZT41" s="109">
        <f t="shared" si="58"/>
        <v>-24703168.680000003</v>
      </c>
      <c r="ZU41" s="109">
        <f t="shared" si="58"/>
        <v>-72488117.579999998</v>
      </c>
      <c r="ZV41" s="109">
        <f t="shared" si="58"/>
        <v>-35117775.969999999</v>
      </c>
      <c r="ZW41" s="109">
        <f t="shared" si="58"/>
        <v>-70359216.360000014</v>
      </c>
      <c r="ZX41" s="109">
        <f t="shared" si="58"/>
        <v>-7899172.9500000002</v>
      </c>
      <c r="ZY41" s="109">
        <f t="shared" si="58"/>
        <v>-27580068.849999998</v>
      </c>
      <c r="ZZ41" s="109">
        <f t="shared" si="58"/>
        <v>-10091799.069999998</v>
      </c>
      <c r="AAA41" s="109">
        <f t="shared" si="58"/>
        <v>-35493458.019999988</v>
      </c>
      <c r="AAB41" s="109">
        <f t="shared" si="58"/>
        <v>-11695725.549999999</v>
      </c>
      <c r="AAC41" s="109">
        <f t="shared" si="58"/>
        <v>-13526030.349999998</v>
      </c>
      <c r="AAD41" s="109">
        <f t="shared" si="58"/>
        <v>-19595792.100000001</v>
      </c>
      <c r="AAE41" s="109">
        <f t="shared" si="58"/>
        <v>-8470438.2400000002</v>
      </c>
      <c r="AAF41" s="109">
        <f t="shared" si="58"/>
        <v>-22818234.510000002</v>
      </c>
      <c r="AAG41" s="109">
        <f t="shared" ref="AAG41:ACR41" si="59">AAG38*-1</f>
        <v>-11618460.25</v>
      </c>
      <c r="AAH41" s="109">
        <f t="shared" si="59"/>
        <v>-12897594.51</v>
      </c>
      <c r="AAI41" s="109">
        <f t="shared" si="59"/>
        <v>-8255250.1899999995</v>
      </c>
      <c r="AAJ41" s="109">
        <f t="shared" si="59"/>
        <v>-120756051.81000002</v>
      </c>
      <c r="AAK41" s="109">
        <f t="shared" si="59"/>
        <v>-12157922.369999999</v>
      </c>
      <c r="AAL41" s="109">
        <f t="shared" si="59"/>
        <v>-16248547.970000001</v>
      </c>
      <c r="AAM41" s="109">
        <f t="shared" si="59"/>
        <v>-8750908.6900000013</v>
      </c>
      <c r="AAN41" s="109">
        <f t="shared" si="59"/>
        <v>-8324760.129999999</v>
      </c>
      <c r="AAO41" s="109">
        <f t="shared" si="59"/>
        <v>-31656377.920000002</v>
      </c>
      <c r="AAP41" s="109">
        <f t="shared" si="59"/>
        <v>-7708765.370000001</v>
      </c>
      <c r="AAQ41" s="109">
        <f t="shared" si="59"/>
        <v>-845992956.99999988</v>
      </c>
      <c r="AAR41" s="109">
        <f t="shared" si="59"/>
        <v>-23050784.949999999</v>
      </c>
      <c r="AAS41" s="109">
        <f t="shared" si="59"/>
        <v>-11109360.92</v>
      </c>
      <c r="AAT41" s="109">
        <f t="shared" si="59"/>
        <v>-40086396.439999998</v>
      </c>
      <c r="AAU41" s="109">
        <f t="shared" si="59"/>
        <v>-40868082.050000004</v>
      </c>
      <c r="AAV41" s="109">
        <f t="shared" si="59"/>
        <v>-13945426.73</v>
      </c>
      <c r="AAW41" s="109">
        <f t="shared" si="59"/>
        <v>-28634620.370000005</v>
      </c>
      <c r="AAX41" s="109">
        <f t="shared" si="59"/>
        <v>-20534062.040000003</v>
      </c>
      <c r="AAY41" s="109">
        <f t="shared" si="59"/>
        <v>-59692705.43</v>
      </c>
      <c r="AAZ41" s="109">
        <f t="shared" si="59"/>
        <v>-17760862.099999998</v>
      </c>
      <c r="ABA41" s="109">
        <f t="shared" si="59"/>
        <v>-22743086.460000001</v>
      </c>
      <c r="ABB41" s="109">
        <f t="shared" si="59"/>
        <v>-103049688.14000003</v>
      </c>
      <c r="ABC41" s="109">
        <f t="shared" si="59"/>
        <v>-42436349.639999993</v>
      </c>
      <c r="ABD41" s="109">
        <f t="shared" si="59"/>
        <v>-5032516.32</v>
      </c>
      <c r="ABE41" s="109">
        <f t="shared" si="59"/>
        <v>-13274342.350000003</v>
      </c>
      <c r="ABF41" s="109">
        <f t="shared" si="59"/>
        <v>-18556176.960000001</v>
      </c>
      <c r="ABG41" s="109">
        <f t="shared" si="59"/>
        <v>-10168049.569999998</v>
      </c>
      <c r="ABH41" s="109">
        <f t="shared" si="59"/>
        <v>-11383668.08</v>
      </c>
      <c r="ABI41" s="109">
        <f t="shared" si="59"/>
        <v>-14310343.239999998</v>
      </c>
      <c r="ABJ41" s="109">
        <f t="shared" si="59"/>
        <v>-100591021.67999999</v>
      </c>
      <c r="ABK41" s="109">
        <f t="shared" si="59"/>
        <v>-97911637.489999995</v>
      </c>
      <c r="ABL41" s="109">
        <f t="shared" si="59"/>
        <v>-17446783.920000002</v>
      </c>
      <c r="ABM41" s="109">
        <f t="shared" si="59"/>
        <v>-16054603.530000001</v>
      </c>
      <c r="ABN41" s="109">
        <f t="shared" si="59"/>
        <v>-12894240.75</v>
      </c>
      <c r="ABO41" s="109">
        <f t="shared" si="59"/>
        <v>-5357489.4800000004</v>
      </c>
      <c r="ABP41" s="109">
        <f t="shared" si="59"/>
        <v>-5846980.870000001</v>
      </c>
      <c r="ABQ41" s="109">
        <f t="shared" si="59"/>
        <v>-169079281.53999999</v>
      </c>
      <c r="ABR41" s="109">
        <f t="shared" si="59"/>
        <v>-38104911.960000001</v>
      </c>
      <c r="ABS41" s="109">
        <f t="shared" si="59"/>
        <v>-16326470.590000004</v>
      </c>
      <c r="ABT41" s="109">
        <f t="shared" si="59"/>
        <v>-19434203.43</v>
      </c>
      <c r="ABU41" s="109">
        <f t="shared" si="59"/>
        <v>-36216785.220000006</v>
      </c>
      <c r="ABV41" s="109">
        <f t="shared" si="59"/>
        <v>-15696054.679999998</v>
      </c>
      <c r="ABW41" s="109">
        <f t="shared" si="59"/>
        <v>-11571005.15</v>
      </c>
      <c r="ABX41" s="109">
        <f t="shared" si="59"/>
        <v>-35193689.049999997</v>
      </c>
      <c r="ABY41" s="109">
        <f t="shared" si="59"/>
        <v>-2653505.5699999998</v>
      </c>
      <c r="ABZ41" s="109">
        <f t="shared" si="59"/>
        <v>-244037285.58000004</v>
      </c>
      <c r="ACA41" s="109">
        <f t="shared" si="59"/>
        <v>-14787541.190000001</v>
      </c>
      <c r="ACB41" s="109">
        <f t="shared" si="59"/>
        <v>-79432487.760000005</v>
      </c>
      <c r="ACC41" s="109">
        <f t="shared" si="59"/>
        <v>-10954232.02</v>
      </c>
      <c r="ACD41" s="109">
        <f t="shared" si="59"/>
        <v>-14291689.989999998</v>
      </c>
      <c r="ACE41" s="109">
        <f t="shared" si="59"/>
        <v>-93764162.172999993</v>
      </c>
      <c r="ACF41" s="109">
        <f t="shared" si="59"/>
        <v>-9017557.370000001</v>
      </c>
      <c r="ACG41" s="109">
        <f t="shared" si="59"/>
        <v>-9768868.9900000021</v>
      </c>
      <c r="ACH41" s="109">
        <f t="shared" si="59"/>
        <v>-13104761.57</v>
      </c>
      <c r="ACI41" s="109">
        <f t="shared" si="59"/>
        <v>-22163297.150000002</v>
      </c>
      <c r="ACJ41" s="109">
        <f t="shared" si="59"/>
        <v>-14173549.039999999</v>
      </c>
      <c r="ACK41" s="109">
        <f t="shared" si="59"/>
        <v>-528936284.53999996</v>
      </c>
      <c r="ACL41" s="109">
        <f t="shared" si="59"/>
        <v>-7916406.3799999999</v>
      </c>
      <c r="ACM41" s="109">
        <f t="shared" si="59"/>
        <v>-17721017.219999999</v>
      </c>
      <c r="ACN41" s="109">
        <f t="shared" si="59"/>
        <v>-19291234.860000003</v>
      </c>
      <c r="ACO41" s="109">
        <f t="shared" si="59"/>
        <v>-6012196.0899999989</v>
      </c>
      <c r="ACP41" s="109">
        <f t="shared" si="59"/>
        <v>-30640258.309999999</v>
      </c>
      <c r="ACQ41" s="109">
        <f t="shared" si="59"/>
        <v>-20948581.650000006</v>
      </c>
      <c r="ACR41" s="109">
        <f t="shared" si="59"/>
        <v>-96251073.149999991</v>
      </c>
      <c r="ACS41" s="109">
        <f t="shared" ref="ACS41:AFD41" si="60">ACS38*-1</f>
        <v>-121337208.72</v>
      </c>
      <c r="ACT41" s="109">
        <f t="shared" si="60"/>
        <v>-19381090.830000002</v>
      </c>
      <c r="ACU41" s="109">
        <f t="shared" si="60"/>
        <v>-49796574.439999998</v>
      </c>
      <c r="ACV41" s="109">
        <f t="shared" si="60"/>
        <v>-26932077.889999993</v>
      </c>
      <c r="ACW41" s="109">
        <f t="shared" si="60"/>
        <v>-24182589.639999997</v>
      </c>
      <c r="ACX41" s="109">
        <f t="shared" si="60"/>
        <v>-104024518.36000001</v>
      </c>
      <c r="ACY41" s="109">
        <f t="shared" si="60"/>
        <v>-17681269.379999999</v>
      </c>
      <c r="ACZ41" s="109">
        <f t="shared" si="60"/>
        <v>-11555842.35</v>
      </c>
      <c r="ADA41" s="109">
        <f t="shared" si="60"/>
        <v>-19727139.949999999</v>
      </c>
      <c r="ADB41" s="109">
        <f t="shared" si="60"/>
        <v>-15754060.729999997</v>
      </c>
      <c r="ADC41" s="109">
        <f t="shared" si="60"/>
        <v>-17445986.689999998</v>
      </c>
      <c r="ADD41" s="109">
        <f t="shared" si="60"/>
        <v>-9464752.459999999</v>
      </c>
      <c r="ADE41" s="109">
        <f t="shared" si="60"/>
        <v>-17368853.629999999</v>
      </c>
      <c r="ADF41" s="109">
        <f t="shared" si="60"/>
        <v>-12346477.359999996</v>
      </c>
      <c r="ADG41" s="109">
        <f t="shared" si="60"/>
        <v>-8499717.9000000004</v>
      </c>
      <c r="ADH41" s="109">
        <f t="shared" si="60"/>
        <v>-70159031.61999999</v>
      </c>
      <c r="ADI41" s="109">
        <f t="shared" si="60"/>
        <v>-59825847.980000004</v>
      </c>
      <c r="ADJ41" s="109">
        <f t="shared" si="60"/>
        <v>-3477257.89</v>
      </c>
      <c r="ADK41" s="109">
        <f t="shared" si="60"/>
        <v>-13466467.979999997</v>
      </c>
      <c r="ADL41" s="109">
        <f t="shared" si="60"/>
        <v>-18903428.829999998</v>
      </c>
      <c r="ADM41" s="109">
        <f t="shared" si="60"/>
        <v>-10109538.789999999</v>
      </c>
      <c r="ADN41" s="109">
        <f t="shared" si="60"/>
        <v>-21090680.309999999</v>
      </c>
      <c r="ADO41" s="109">
        <f t="shared" si="60"/>
        <v>-8591723.6500000004</v>
      </c>
      <c r="ADP41" s="109">
        <f t="shared" si="60"/>
        <v>-40310408.760000005</v>
      </c>
      <c r="ADQ41" s="109">
        <f t="shared" si="60"/>
        <v>-513085519.96999997</v>
      </c>
      <c r="ADR41" s="109">
        <f t="shared" si="60"/>
        <v>-47294459.100000009</v>
      </c>
      <c r="ADS41" s="109">
        <f t="shared" si="60"/>
        <v>-26611452.890000008</v>
      </c>
      <c r="ADT41" s="109">
        <f t="shared" si="60"/>
        <v>-13421814.310000001</v>
      </c>
      <c r="ADU41" s="109">
        <f t="shared" si="60"/>
        <v>-183407308.97</v>
      </c>
      <c r="ADV41" s="109">
        <f t="shared" si="60"/>
        <v>-7002585.8899999997</v>
      </c>
      <c r="ADW41" s="109">
        <f t="shared" si="60"/>
        <v>-6556680.6699999999</v>
      </c>
      <c r="ADX41" s="109">
        <f t="shared" si="60"/>
        <v>-16167221.520000001</v>
      </c>
      <c r="ADY41" s="109">
        <f t="shared" si="60"/>
        <v>-5875191.3399999999</v>
      </c>
      <c r="ADZ41" s="109">
        <f t="shared" si="60"/>
        <v>-5864071.8300000001</v>
      </c>
      <c r="AEA41" s="109">
        <f t="shared" si="60"/>
        <v>-598653087.53999996</v>
      </c>
      <c r="AEB41" s="109">
        <f t="shared" si="60"/>
        <v>-180721133.44999999</v>
      </c>
      <c r="AEC41" s="109">
        <f t="shared" si="60"/>
        <v>-56901292.57</v>
      </c>
      <c r="AED41" s="109">
        <f t="shared" si="60"/>
        <v>-27634755.979999997</v>
      </c>
      <c r="AEE41" s="109">
        <f t="shared" si="60"/>
        <v>-15681781.500000002</v>
      </c>
      <c r="AEF41" s="109">
        <f t="shared" si="60"/>
        <v>-37565741.210000008</v>
      </c>
      <c r="AEG41" s="109">
        <f t="shared" si="60"/>
        <v>-28506086.59</v>
      </c>
      <c r="AEH41" s="109">
        <f t="shared" si="60"/>
        <v>-23385216.989999998</v>
      </c>
      <c r="AEI41" s="109">
        <f t="shared" si="60"/>
        <v>-12340048.77</v>
      </c>
      <c r="AEJ41" s="109">
        <f t="shared" si="60"/>
        <v>-15744277.080000002</v>
      </c>
      <c r="AEK41" s="109">
        <f t="shared" si="60"/>
        <v>-22160145.169999994</v>
      </c>
      <c r="AEL41" s="109">
        <f t="shared" si="60"/>
        <v>-39085655.280000001</v>
      </c>
      <c r="AEM41" s="109">
        <f t="shared" si="60"/>
        <v>-14289287.74</v>
      </c>
      <c r="AEN41" s="109">
        <f t="shared" si="60"/>
        <v>-29353510.470000003</v>
      </c>
      <c r="AEO41" s="109">
        <f t="shared" si="60"/>
        <v>-26389092.359999999</v>
      </c>
      <c r="AEP41" s="109">
        <f t="shared" si="60"/>
        <v>-22090703.09</v>
      </c>
      <c r="AEQ41" s="109">
        <f t="shared" si="60"/>
        <v>-21607204.380000003</v>
      </c>
      <c r="AER41" s="109">
        <f t="shared" si="60"/>
        <v>-67058348.11999999</v>
      </c>
      <c r="AES41" s="109">
        <f t="shared" si="60"/>
        <v>-3971605.4400000009</v>
      </c>
      <c r="AET41" s="109">
        <f t="shared" si="60"/>
        <v>-59607296.920000002</v>
      </c>
      <c r="AEU41" s="109">
        <f t="shared" si="60"/>
        <v>-244288743.47999996</v>
      </c>
      <c r="AEV41" s="109">
        <f t="shared" si="60"/>
        <v>-21712885.830000002</v>
      </c>
      <c r="AEW41" s="109">
        <f t="shared" si="60"/>
        <v>-26389579.059999999</v>
      </c>
      <c r="AEX41" s="109">
        <f t="shared" si="60"/>
        <v>-19233030.52</v>
      </c>
      <c r="AEY41" s="109">
        <f t="shared" si="60"/>
        <v>-16818083.440000001</v>
      </c>
      <c r="AEZ41" s="109">
        <f t="shared" si="60"/>
        <v>-70916717.480000004</v>
      </c>
      <c r="AFA41" s="109">
        <f t="shared" si="60"/>
        <v>-16742772.649999999</v>
      </c>
      <c r="AFB41" s="109">
        <f t="shared" si="60"/>
        <v>-22543728.200000003</v>
      </c>
      <c r="AFC41" s="109">
        <f t="shared" si="60"/>
        <v>-17519279.470000006</v>
      </c>
      <c r="AFD41" s="109">
        <f t="shared" si="60"/>
        <v>-14308869.200000001</v>
      </c>
      <c r="AFE41" s="109">
        <f t="shared" ref="AFE41:AHP41" si="61">AFE38*-1</f>
        <v>-117758178.45999998</v>
      </c>
      <c r="AFF41" s="109">
        <f t="shared" si="61"/>
        <v>-29937819.890000001</v>
      </c>
      <c r="AFG41" s="109">
        <f t="shared" si="61"/>
        <v>-32366710.270000003</v>
      </c>
      <c r="AFH41" s="109">
        <f t="shared" si="61"/>
        <v>-18926943.330000002</v>
      </c>
      <c r="AFI41" s="109">
        <f t="shared" si="61"/>
        <v>-49409185.869999997</v>
      </c>
      <c r="AFJ41" s="109">
        <f t="shared" si="61"/>
        <v>-32485499.109999996</v>
      </c>
      <c r="AFK41" s="109">
        <f t="shared" si="61"/>
        <v>-19629294.109999999</v>
      </c>
      <c r="AFL41" s="109">
        <f t="shared" si="61"/>
        <v>-19877594.619999997</v>
      </c>
      <c r="AFM41" s="109">
        <f t="shared" si="61"/>
        <v>-15105702.010000002</v>
      </c>
      <c r="AFN41" s="109">
        <f t="shared" si="61"/>
        <v>-21760086.539999999</v>
      </c>
      <c r="AFO41" s="109">
        <f t="shared" si="61"/>
        <v>-13018092.009999998</v>
      </c>
      <c r="AFP41" s="109">
        <f t="shared" si="61"/>
        <v>-16068771.190000001</v>
      </c>
      <c r="AFQ41" s="109">
        <f t="shared" si="61"/>
        <v>-20456815.869999997</v>
      </c>
      <c r="AFR41" s="109">
        <f t="shared" si="61"/>
        <v>-279436285.05999994</v>
      </c>
      <c r="AFS41" s="109">
        <f t="shared" si="61"/>
        <v>-27229313.559999999</v>
      </c>
      <c r="AFT41" s="109">
        <f t="shared" si="61"/>
        <v>-20281453.93</v>
      </c>
      <c r="AFU41" s="109">
        <f t="shared" si="61"/>
        <v>-9851821.1999999993</v>
      </c>
      <c r="AFV41" s="109">
        <f t="shared" si="61"/>
        <v>-15475848.84</v>
      </c>
      <c r="AFW41" s="109">
        <f t="shared" si="61"/>
        <v>-15978999.299999999</v>
      </c>
      <c r="AFX41" s="109">
        <f t="shared" si="61"/>
        <v>-9270499.6800000016</v>
      </c>
      <c r="AFY41" s="109">
        <f t="shared" si="61"/>
        <v>-25613052.02</v>
      </c>
      <c r="AFZ41" s="109">
        <f t="shared" si="61"/>
        <v>-23689254.039999999</v>
      </c>
      <c r="AGA41" s="109">
        <f t="shared" si="61"/>
        <v>-13194066.67</v>
      </c>
      <c r="AGB41" s="109">
        <f t="shared" si="61"/>
        <v>-40412028.230000012</v>
      </c>
      <c r="AGC41" s="109">
        <f t="shared" si="61"/>
        <v>-14338985.799999999</v>
      </c>
      <c r="AGD41" s="109">
        <f t="shared" si="61"/>
        <v>-115785117.25999999</v>
      </c>
      <c r="AGE41" s="109">
        <f t="shared" si="61"/>
        <v>-12445957.639999999</v>
      </c>
      <c r="AGF41" s="109">
        <f t="shared" si="61"/>
        <v>-11160821.060000001</v>
      </c>
      <c r="AGG41" s="109">
        <f t="shared" si="61"/>
        <v>-9929157.8499999996</v>
      </c>
      <c r="AGH41" s="109">
        <f t="shared" si="61"/>
        <v>-41888946.240000002</v>
      </c>
      <c r="AGI41" s="109">
        <f t="shared" si="61"/>
        <v>-14541573.529999999</v>
      </c>
      <c r="AGJ41" s="109">
        <f t="shared" si="61"/>
        <v>-6902480.3799999999</v>
      </c>
      <c r="AGK41" s="109">
        <f t="shared" si="61"/>
        <v>-14790876.030000001</v>
      </c>
      <c r="AGL41" s="109">
        <f t="shared" si="61"/>
        <v>-8663635.5800000019</v>
      </c>
      <c r="AGM41" s="109">
        <f t="shared" si="61"/>
        <v>-15071726.649999999</v>
      </c>
      <c r="AGN41" s="109">
        <f t="shared" si="61"/>
        <v>-12551952.729999999</v>
      </c>
      <c r="AGO41" s="109">
        <f t="shared" si="61"/>
        <v>-179268591.49000001</v>
      </c>
      <c r="AGP41" s="109">
        <f t="shared" si="61"/>
        <v>-27697495.98</v>
      </c>
      <c r="AGQ41" s="109">
        <f t="shared" si="61"/>
        <v>-15002028.630000001</v>
      </c>
      <c r="AGR41" s="109">
        <f t="shared" si="61"/>
        <v>-15900548.650000002</v>
      </c>
      <c r="AGS41" s="109">
        <f t="shared" si="61"/>
        <v>-23697769.220000003</v>
      </c>
      <c r="AGT41" s="109">
        <f t="shared" si="61"/>
        <v>-18440830.069999997</v>
      </c>
      <c r="AGU41" s="109">
        <f t="shared" si="61"/>
        <v>-4902258.1900000004</v>
      </c>
      <c r="AGV41" s="109">
        <f t="shared" si="61"/>
        <v>-12543367.049999999</v>
      </c>
      <c r="AGW41" s="109">
        <f t="shared" si="61"/>
        <v>-440455579.58999991</v>
      </c>
      <c r="AGX41" s="109">
        <f t="shared" si="61"/>
        <v>-254226574.04999995</v>
      </c>
      <c r="AGY41" s="109">
        <f t="shared" si="61"/>
        <v>-22719458.860000003</v>
      </c>
      <c r="AGZ41" s="109">
        <f t="shared" si="61"/>
        <v>-24330642.150000006</v>
      </c>
      <c r="AHA41" s="109">
        <f t="shared" si="61"/>
        <v>-49284682.149999999</v>
      </c>
      <c r="AHB41" s="109">
        <f t="shared" si="61"/>
        <v>-19264988.370000001</v>
      </c>
      <c r="AHC41" s="109">
        <f t="shared" si="61"/>
        <v>-19375077.100000001</v>
      </c>
      <c r="AHD41" s="109">
        <f t="shared" si="61"/>
        <v>-18749749.589999996</v>
      </c>
      <c r="AHE41" s="109">
        <f t="shared" si="61"/>
        <v>-7029141.4799999995</v>
      </c>
      <c r="AHF41" s="109">
        <f t="shared" si="61"/>
        <v>-37602520.819999985</v>
      </c>
      <c r="AHG41" s="109">
        <f t="shared" si="61"/>
        <v>-24793079.309999999</v>
      </c>
      <c r="AHH41" s="109">
        <f t="shared" si="61"/>
        <v>-20872850.060000002</v>
      </c>
      <c r="AHI41" s="109">
        <f t="shared" si="61"/>
        <v>-5718074.2699999996</v>
      </c>
      <c r="AHJ41" s="109">
        <f t="shared" si="61"/>
        <v>-20119890.460000001</v>
      </c>
      <c r="AHK41" s="109">
        <f t="shared" si="61"/>
        <v>-9643479.9500000011</v>
      </c>
      <c r="AHL41" s="109">
        <f t="shared" si="61"/>
        <v>-15452666.43</v>
      </c>
      <c r="AHM41" s="109">
        <f t="shared" si="61"/>
        <v>-10155143.09</v>
      </c>
      <c r="AHN41" s="109">
        <f t="shared" si="61"/>
        <v>-84596576.88000001</v>
      </c>
      <c r="AHO41" s="109">
        <f t="shared" si="61"/>
        <v>-9199278.5299999993</v>
      </c>
      <c r="AHP41" s="109">
        <f t="shared" si="61"/>
        <v>-13819516.379999999</v>
      </c>
      <c r="AHQ41" s="109">
        <f t="shared" ref="AHQ41:AHW41" si="62">AHQ38*-1</f>
        <v>-13110690.049999997</v>
      </c>
      <c r="AHR41" s="109">
        <f t="shared" si="62"/>
        <v>-29438232.649999991</v>
      </c>
      <c r="AHS41" s="109">
        <f t="shared" si="62"/>
        <v>-8929796.3900000006</v>
      </c>
      <c r="AHT41" s="109">
        <f t="shared" si="62"/>
        <v>-22100705.100000001</v>
      </c>
      <c r="AHU41" s="109">
        <f t="shared" si="62"/>
        <v>0</v>
      </c>
      <c r="AHV41" s="109">
        <f t="shared" si="62"/>
        <v>0</v>
      </c>
      <c r="AHW41" s="109">
        <f t="shared" si="62"/>
        <v>-45104834617.858994</v>
      </c>
    </row>
    <row r="42" spans="1:913" x14ac:dyDescent="0.6">
      <c r="B42" s="288"/>
      <c r="C42" s="26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</row>
    <row r="43" spans="1:913" x14ac:dyDescent="0.6">
      <c r="B43" s="253" t="s">
        <v>9905</v>
      </c>
      <c r="C43" s="99" t="s">
        <v>9906</v>
      </c>
      <c r="D43" s="109">
        <v>464774671.75</v>
      </c>
      <c r="E43" s="109">
        <v>7426127.8100000005</v>
      </c>
      <c r="F43" s="109">
        <v>12396435.039999999</v>
      </c>
      <c r="G43" s="109">
        <v>1602487.43</v>
      </c>
      <c r="H43" s="109">
        <v>49777518.359999999</v>
      </c>
      <c r="I43" s="109">
        <v>15589961.029999999</v>
      </c>
      <c r="J43" s="109">
        <v>137838808.21000001</v>
      </c>
      <c r="K43" s="109">
        <v>11977226.640000001</v>
      </c>
      <c r="L43" s="109">
        <v>11758862.220000001</v>
      </c>
      <c r="M43" s="109">
        <v>11592430.969999997</v>
      </c>
      <c r="N43" s="109">
        <v>3886889.0400000005</v>
      </c>
      <c r="O43" s="109">
        <v>5378083.4300000006</v>
      </c>
      <c r="P43" s="109">
        <v>70745604.370000005</v>
      </c>
      <c r="Q43" s="109">
        <v>3672200.04</v>
      </c>
      <c r="R43" s="109">
        <v>2431870.08</v>
      </c>
      <c r="S43" s="109">
        <v>14619237.970000001</v>
      </c>
      <c r="T43" s="109">
        <v>15151261.25</v>
      </c>
      <c r="U43" s="109">
        <v>1789348.13</v>
      </c>
      <c r="V43" s="109">
        <v>809608.99</v>
      </c>
      <c r="W43" s="109">
        <v>583958672.24000001</v>
      </c>
      <c r="X43" s="109">
        <v>30208038.18</v>
      </c>
      <c r="Y43" s="109">
        <v>4698169.34</v>
      </c>
      <c r="Z43" s="109">
        <v>35322291.710000008</v>
      </c>
      <c r="AA43" s="109">
        <v>15435999.85</v>
      </c>
      <c r="AB43" s="109">
        <v>8930040.3499999996</v>
      </c>
      <c r="AC43" s="109">
        <v>7144666.0399999991</v>
      </c>
      <c r="AD43" s="109">
        <v>121218014.03000002</v>
      </c>
      <c r="AE43" s="109">
        <v>19690649.699999999</v>
      </c>
      <c r="AF43" s="109">
        <v>4394418.37</v>
      </c>
      <c r="AG43" s="109">
        <v>32466617.399999999</v>
      </c>
      <c r="AH43" s="109">
        <v>10443254.439999999</v>
      </c>
      <c r="AI43" s="109">
        <v>99297975.239999995</v>
      </c>
      <c r="AJ43" s="109">
        <v>25220610.57</v>
      </c>
      <c r="AK43" s="109">
        <v>4460275.0899999989</v>
      </c>
      <c r="AL43" s="109">
        <v>9684749.3099999987</v>
      </c>
      <c r="AM43" s="109">
        <v>3633200.1</v>
      </c>
      <c r="AN43" s="109">
        <v>24356466.780000001</v>
      </c>
      <c r="AO43" s="109">
        <v>25354592.969999999</v>
      </c>
      <c r="AP43" s="109">
        <v>11974415.919999998</v>
      </c>
      <c r="AQ43" s="109">
        <v>4821348.1000000006</v>
      </c>
      <c r="AR43" s="109">
        <v>3900763.26</v>
      </c>
      <c r="AS43" s="109">
        <v>2533552.4</v>
      </c>
      <c r="AT43" s="109">
        <v>3257511.5100000002</v>
      </c>
      <c r="AU43" s="109">
        <v>106773131.31</v>
      </c>
      <c r="AV43" s="109">
        <v>1362058.8699999999</v>
      </c>
      <c r="AW43" s="109">
        <v>978462.6</v>
      </c>
      <c r="AX43" s="109">
        <v>2278337.2000000002</v>
      </c>
      <c r="AY43" s="109">
        <v>6266336.5099999998</v>
      </c>
      <c r="AZ43" s="109">
        <v>8787912.3200000003</v>
      </c>
      <c r="BA43" s="109">
        <v>2110792.6799999997</v>
      </c>
      <c r="BB43" s="109">
        <v>3818169.62</v>
      </c>
      <c r="BC43" s="109">
        <v>1404043.01</v>
      </c>
      <c r="BD43" s="109">
        <v>1855196.43</v>
      </c>
      <c r="BE43" s="109">
        <v>1235384.7</v>
      </c>
      <c r="BF43" s="109">
        <v>1502117.62</v>
      </c>
      <c r="BG43" s="109">
        <v>29543095.949999999</v>
      </c>
      <c r="BH43" s="109">
        <v>5029266.3099999996</v>
      </c>
      <c r="BI43" s="109">
        <v>849402.22</v>
      </c>
      <c r="BJ43" s="109">
        <v>65755318.190000005</v>
      </c>
      <c r="BK43" s="109">
        <v>64879834.179999992</v>
      </c>
      <c r="BL43" s="109">
        <v>8052101.0700000003</v>
      </c>
      <c r="BM43" s="109">
        <v>3168036.35</v>
      </c>
      <c r="BN43" s="109">
        <v>3548099.07</v>
      </c>
      <c r="BO43" s="109">
        <v>2830478.7</v>
      </c>
      <c r="BP43" s="109">
        <v>8367676.8899999997</v>
      </c>
      <c r="BQ43" s="109">
        <v>1589738.1</v>
      </c>
      <c r="BR43" s="109">
        <v>746846.39</v>
      </c>
      <c r="BS43" s="109">
        <v>107422873.75</v>
      </c>
      <c r="BT43" s="109">
        <v>5658201.9399999995</v>
      </c>
      <c r="BU43" s="109">
        <v>1932194.72</v>
      </c>
      <c r="BV43" s="109">
        <v>4891633.63</v>
      </c>
      <c r="BW43" s="109">
        <v>3793323.0900000003</v>
      </c>
      <c r="BX43" s="109">
        <v>2761652.15</v>
      </c>
      <c r="BY43" s="109">
        <v>1670225.2500000002</v>
      </c>
      <c r="BZ43" s="109">
        <v>4803802.2100000009</v>
      </c>
      <c r="CA43" s="109">
        <v>57707023.379999995</v>
      </c>
      <c r="CB43" s="109">
        <v>5930384.2400000002</v>
      </c>
      <c r="CC43" s="109">
        <v>14513059.790000003</v>
      </c>
      <c r="CD43" s="109">
        <v>19298807.170000002</v>
      </c>
      <c r="CE43" s="109">
        <v>1996616.13</v>
      </c>
      <c r="CF43" s="109">
        <v>1954276.3399999999</v>
      </c>
      <c r="CG43" s="109">
        <v>6186843.3499999996</v>
      </c>
      <c r="CH43" s="109">
        <v>228532311.58000004</v>
      </c>
      <c r="CI43" s="109">
        <v>5736389.5</v>
      </c>
      <c r="CJ43" s="109">
        <v>25011649.119999997</v>
      </c>
      <c r="CK43" s="109">
        <v>1736697</v>
      </c>
      <c r="CL43" s="109">
        <v>2243281.5100000002</v>
      </c>
      <c r="CM43" s="109">
        <v>2012579.07</v>
      </c>
      <c r="CN43" s="109">
        <v>2354815.64</v>
      </c>
      <c r="CO43" s="109">
        <v>9265757.4499999993</v>
      </c>
      <c r="CP43" s="109">
        <v>947171</v>
      </c>
      <c r="CQ43" s="109">
        <v>2381933.0499999998</v>
      </c>
      <c r="CR43" s="109">
        <v>1412834.25</v>
      </c>
      <c r="CS43" s="109">
        <v>3530162.84</v>
      </c>
      <c r="CT43" s="109">
        <v>1852261.31</v>
      </c>
      <c r="CU43" s="109">
        <v>101433369.17999999</v>
      </c>
      <c r="CV43" s="109">
        <v>3587111.72</v>
      </c>
      <c r="CW43" s="109">
        <v>3767430.28</v>
      </c>
      <c r="CX43" s="109">
        <v>4503850.88</v>
      </c>
      <c r="CY43" s="109">
        <v>1000521.8300000001</v>
      </c>
      <c r="CZ43" s="109">
        <v>7875881.7300000004</v>
      </c>
      <c r="DA43" s="109">
        <v>3746043.6900000004</v>
      </c>
      <c r="DB43" s="109">
        <v>2447111.58</v>
      </c>
      <c r="DC43" s="109">
        <v>74751131.75</v>
      </c>
      <c r="DD43" s="109">
        <v>269376953.50999993</v>
      </c>
      <c r="DE43" s="109">
        <v>8719495.209999999</v>
      </c>
      <c r="DF43" s="109">
        <v>6895129.3499999996</v>
      </c>
      <c r="DG43" s="109">
        <v>28168062.440000001</v>
      </c>
      <c r="DH43" s="109">
        <v>43163385.790000007</v>
      </c>
      <c r="DI43" s="109">
        <v>47407280.719999999</v>
      </c>
      <c r="DJ43" s="109">
        <v>67035565.059999995</v>
      </c>
      <c r="DK43" s="109">
        <v>2051620.42</v>
      </c>
      <c r="DL43" s="109">
        <v>356464956.66000003</v>
      </c>
      <c r="DM43" s="109">
        <v>4633759.1800000006</v>
      </c>
      <c r="DN43" s="109">
        <v>4600668.7200000007</v>
      </c>
      <c r="DO43" s="109">
        <v>4884312.53</v>
      </c>
      <c r="DP43" s="109">
        <v>6920062.1200000001</v>
      </c>
      <c r="DQ43" s="109">
        <v>3202011.54</v>
      </c>
      <c r="DR43" s="109">
        <v>11552279.279999999</v>
      </c>
      <c r="DS43" s="109">
        <v>2643863</v>
      </c>
      <c r="DT43" s="109">
        <v>12940661.949999997</v>
      </c>
      <c r="DU43" s="109">
        <v>73282943.00000003</v>
      </c>
      <c r="DV43" s="109">
        <v>6210076.2699999996</v>
      </c>
      <c r="DW43" s="109">
        <v>36033039.18</v>
      </c>
      <c r="DX43" s="109">
        <v>32009703.990000006</v>
      </c>
      <c r="DY43" s="109">
        <v>5830738.2599999998</v>
      </c>
      <c r="DZ43" s="109">
        <v>14158183.5</v>
      </c>
      <c r="EA43" s="109">
        <v>10224022.260000002</v>
      </c>
      <c r="EB43" s="109">
        <v>6493391.1600000001</v>
      </c>
      <c r="EC43" s="109">
        <v>3884724.88</v>
      </c>
      <c r="ED43" s="109">
        <v>4812471.8499999996</v>
      </c>
      <c r="EE43" s="109">
        <v>19533789.719999999</v>
      </c>
      <c r="EF43" s="109">
        <v>62050018.060000002</v>
      </c>
      <c r="EG43" s="109">
        <v>53340437.090000004</v>
      </c>
      <c r="EH43" s="109">
        <v>2115467.5</v>
      </c>
      <c r="EI43" s="109">
        <v>5207068.16</v>
      </c>
      <c r="EJ43" s="109">
        <v>2670373.2000000002</v>
      </c>
      <c r="EK43" s="109">
        <v>8426144.5600000005</v>
      </c>
      <c r="EL43" s="109">
        <v>14309968.25</v>
      </c>
      <c r="EM43" s="109">
        <v>1654590.65</v>
      </c>
      <c r="EN43" s="109">
        <v>2575113.4700000002</v>
      </c>
      <c r="EO43" s="109">
        <v>131200700.51000002</v>
      </c>
      <c r="EP43" s="109">
        <v>4695560.43</v>
      </c>
      <c r="EQ43" s="109">
        <v>2943658.3499999996</v>
      </c>
      <c r="ER43" s="109">
        <v>5073230.6400000015</v>
      </c>
      <c r="ES43" s="109">
        <v>1335831.56</v>
      </c>
      <c r="ET43" s="109">
        <v>3573401.88</v>
      </c>
      <c r="EU43" s="109">
        <v>4187138.56</v>
      </c>
      <c r="EV43" s="109">
        <v>7424109.5599999996</v>
      </c>
      <c r="EW43" s="109">
        <v>1310127.3800000001</v>
      </c>
      <c r="EX43" s="109">
        <v>100323494.14999999</v>
      </c>
      <c r="EY43" s="109">
        <v>1262618.8400000001</v>
      </c>
      <c r="EZ43" s="109">
        <v>2045992.07</v>
      </c>
      <c r="FA43" s="109">
        <v>3100765.88</v>
      </c>
      <c r="FB43" s="109">
        <v>7139671.6399999997</v>
      </c>
      <c r="FC43" s="109">
        <v>5644566.6600000001</v>
      </c>
      <c r="FD43" s="109">
        <v>3415146.87</v>
      </c>
      <c r="FE43" s="109">
        <v>2842072.7</v>
      </c>
      <c r="FF43" s="109">
        <v>2192480.4</v>
      </c>
      <c r="FG43" s="109">
        <v>2095286.88</v>
      </c>
      <c r="FH43" s="109">
        <v>4334726.08</v>
      </c>
      <c r="FI43" s="109">
        <v>856189.12</v>
      </c>
      <c r="FJ43" s="109">
        <v>37846508.469999999</v>
      </c>
      <c r="FK43" s="109">
        <v>2835631.4</v>
      </c>
      <c r="FL43" s="109">
        <v>2159724.81</v>
      </c>
      <c r="FM43" s="109">
        <v>2173203.84</v>
      </c>
      <c r="FN43" s="109">
        <v>9396138.3200000003</v>
      </c>
      <c r="FO43" s="109">
        <v>3717843.85</v>
      </c>
      <c r="FP43" s="109">
        <v>1676247.22</v>
      </c>
      <c r="FQ43" s="109">
        <v>685855.57</v>
      </c>
      <c r="FR43" s="109">
        <v>114020467.67999998</v>
      </c>
      <c r="FS43" s="109">
        <v>3046621.25</v>
      </c>
      <c r="FT43" s="109">
        <v>5882797.5399999991</v>
      </c>
      <c r="FU43" s="109">
        <v>15401964.809999999</v>
      </c>
      <c r="FV43" s="109">
        <v>7907313.2199999997</v>
      </c>
      <c r="FW43" s="109">
        <v>1060778.8199999998</v>
      </c>
      <c r="FX43" s="109">
        <v>7397242.8300000001</v>
      </c>
      <c r="FY43" s="109">
        <v>4011409.86</v>
      </c>
      <c r="FZ43" s="109">
        <v>3043213.9599999995</v>
      </c>
      <c r="GA43" s="109">
        <v>5055056.68</v>
      </c>
      <c r="GB43" s="109">
        <v>8383028.3499999996</v>
      </c>
      <c r="GC43" s="109">
        <v>2735028.6</v>
      </c>
      <c r="GD43" s="109">
        <v>19402015</v>
      </c>
      <c r="GE43" s="109">
        <v>2681368</v>
      </c>
      <c r="GF43" s="109">
        <v>61736497.219999999</v>
      </c>
      <c r="GG43" s="109">
        <v>2836003.2199999997</v>
      </c>
      <c r="GH43" s="109">
        <v>1981649.77</v>
      </c>
      <c r="GI43" s="109">
        <v>10878490.5</v>
      </c>
      <c r="GJ43" s="109">
        <v>4016008.25</v>
      </c>
      <c r="GK43" s="109">
        <v>2738374.64</v>
      </c>
      <c r="GL43" s="109">
        <v>4561025.88</v>
      </c>
      <c r="GM43" s="109">
        <v>18988027.169999998</v>
      </c>
      <c r="GN43" s="109">
        <v>2453957.2199999997</v>
      </c>
      <c r="GO43" s="109">
        <v>1755732.46</v>
      </c>
      <c r="GP43" s="109">
        <v>1770394.1600000001</v>
      </c>
      <c r="GQ43" s="109">
        <v>1368424.72</v>
      </c>
      <c r="GR43" s="109">
        <v>50519743.300000004</v>
      </c>
      <c r="GS43" s="109">
        <v>8990533.1600000001</v>
      </c>
      <c r="GT43" s="109">
        <v>2033069.96</v>
      </c>
      <c r="GU43" s="109">
        <v>12518318.639999999</v>
      </c>
      <c r="GV43" s="109">
        <v>469275.47</v>
      </c>
      <c r="GW43" s="109">
        <v>6550383.7800000003</v>
      </c>
      <c r="GX43" s="109">
        <v>5114594.8</v>
      </c>
      <c r="GY43" s="109">
        <v>2064865.06</v>
      </c>
      <c r="GZ43" s="109">
        <v>82926633.379999995</v>
      </c>
      <c r="HA43" s="109">
        <v>9204655.1300000008</v>
      </c>
      <c r="HB43" s="109">
        <v>12015672.469999997</v>
      </c>
      <c r="HC43" s="109">
        <v>7201429.3700000001</v>
      </c>
      <c r="HD43" s="109">
        <v>398586024.25</v>
      </c>
      <c r="HE43" s="109">
        <v>52499216.690000005</v>
      </c>
      <c r="HF43" s="109">
        <v>109636770.08000001</v>
      </c>
      <c r="HG43" s="109">
        <v>20155425.879999999</v>
      </c>
      <c r="HH43" s="109">
        <v>20101246.679999996</v>
      </c>
      <c r="HI43" s="109">
        <v>67406044.260000005</v>
      </c>
      <c r="HJ43" s="109">
        <v>2230438.25</v>
      </c>
      <c r="HK43" s="109">
        <v>18915286</v>
      </c>
      <c r="HL43" s="109">
        <v>132891898.51000001</v>
      </c>
      <c r="HM43" s="109">
        <v>6146277.46</v>
      </c>
      <c r="HN43" s="109">
        <v>33901867.190000005</v>
      </c>
      <c r="HO43" s="109">
        <v>6900531.7299999995</v>
      </c>
      <c r="HP43" s="109">
        <v>6896383.0199999996</v>
      </c>
      <c r="HQ43" s="109">
        <v>5105797.25</v>
      </c>
      <c r="HR43" s="109">
        <v>9409749.5800000001</v>
      </c>
      <c r="HS43" s="109">
        <v>6828580.4699999997</v>
      </c>
      <c r="HT43" s="109">
        <v>159456267.5</v>
      </c>
      <c r="HU43" s="109">
        <v>37120449.119999997</v>
      </c>
      <c r="HV43" s="109">
        <v>4212079.0599999996</v>
      </c>
      <c r="HW43" s="109">
        <v>4431532.1499999994</v>
      </c>
      <c r="HX43" s="109">
        <v>3153952.97</v>
      </c>
      <c r="HY43" s="109">
        <v>1697585.55</v>
      </c>
      <c r="HZ43" s="109">
        <v>25274548.149999999</v>
      </c>
      <c r="IA43" s="109">
        <v>4557951.78</v>
      </c>
      <c r="IB43" s="109">
        <v>3054545</v>
      </c>
      <c r="IC43" s="109">
        <v>4946589.26</v>
      </c>
      <c r="ID43" s="109">
        <v>5365209.2399999993</v>
      </c>
      <c r="IE43" s="109">
        <v>14038861.74</v>
      </c>
      <c r="IF43" s="109">
        <v>998965</v>
      </c>
      <c r="IG43" s="109">
        <v>6562702.6900000004</v>
      </c>
      <c r="IH43" s="109">
        <v>1733221.03</v>
      </c>
      <c r="II43" s="109">
        <v>2020393.8499999999</v>
      </c>
      <c r="IJ43" s="109">
        <v>118278934.31999999</v>
      </c>
      <c r="IK43" s="109">
        <v>15741195.289999999</v>
      </c>
      <c r="IL43" s="109">
        <v>10205107.139999999</v>
      </c>
      <c r="IM43" s="109">
        <v>9634370.6699999999</v>
      </c>
      <c r="IN43" s="109">
        <v>12331752.77</v>
      </c>
      <c r="IO43" s="109">
        <v>24986583.530000005</v>
      </c>
      <c r="IP43" s="109">
        <v>2354816.5</v>
      </c>
      <c r="IQ43" s="109">
        <v>650088</v>
      </c>
      <c r="IR43" s="109">
        <v>1537324</v>
      </c>
      <c r="IS43" s="109">
        <v>3655950.28</v>
      </c>
      <c r="IT43" s="109">
        <v>2983150.05</v>
      </c>
      <c r="IU43" s="109">
        <v>235426565.97</v>
      </c>
      <c r="IV43" s="109">
        <v>52294401.509999998</v>
      </c>
      <c r="IW43" s="109">
        <v>15078150.17</v>
      </c>
      <c r="IX43" s="109">
        <v>28683209.480000004</v>
      </c>
      <c r="IY43" s="109">
        <v>5346198.75</v>
      </c>
      <c r="IZ43" s="109">
        <v>2264938.3200000003</v>
      </c>
      <c r="JA43" s="109">
        <v>1996460.7299999997</v>
      </c>
      <c r="JB43" s="109">
        <v>746606.54</v>
      </c>
      <c r="JC43" s="109">
        <v>6997035.0899999999</v>
      </c>
      <c r="JD43" s="109">
        <v>5065483.68</v>
      </c>
      <c r="JE43" s="109">
        <v>6907634.9900000002</v>
      </c>
      <c r="JF43" s="109">
        <v>3148093.5</v>
      </c>
      <c r="JG43" s="109">
        <v>58950733.789999999</v>
      </c>
      <c r="JH43" s="109">
        <v>22346156.800000001</v>
      </c>
      <c r="JI43" s="109">
        <v>1946548.81</v>
      </c>
      <c r="JJ43" s="109">
        <v>1140760.5</v>
      </c>
      <c r="JK43" s="109">
        <v>3379528.2199999997</v>
      </c>
      <c r="JL43" s="109">
        <v>1474204</v>
      </c>
      <c r="JM43" s="109">
        <v>52490637.770000011</v>
      </c>
      <c r="JN43" s="109">
        <v>1909900.89</v>
      </c>
      <c r="JO43" s="109">
        <v>3386145.76</v>
      </c>
      <c r="JP43" s="109">
        <v>13232875.18</v>
      </c>
      <c r="JQ43" s="109">
        <v>2459064.5</v>
      </c>
      <c r="JR43" s="109">
        <v>12313862.560000001</v>
      </c>
      <c r="JS43" s="109">
        <v>1402477.43</v>
      </c>
      <c r="JT43" s="109">
        <v>160519512.16</v>
      </c>
      <c r="JU43" s="109">
        <v>71133467.269999996</v>
      </c>
      <c r="JV43" s="109">
        <v>18232871.419999998</v>
      </c>
      <c r="JW43" s="109">
        <v>5283044.8599999994</v>
      </c>
      <c r="JX43" s="109">
        <v>6309553.1299999999</v>
      </c>
      <c r="JY43" s="109">
        <v>1782014.96</v>
      </c>
      <c r="JZ43" s="109">
        <v>25728911.440000001</v>
      </c>
      <c r="KA43" s="109">
        <v>33276261.849999998</v>
      </c>
      <c r="KB43" s="109">
        <v>17904150.170000002</v>
      </c>
      <c r="KC43" s="109">
        <v>10350142.219999999</v>
      </c>
      <c r="KD43" s="109">
        <v>7652859.3399999999</v>
      </c>
      <c r="KE43" s="109">
        <v>5300493.7000000011</v>
      </c>
      <c r="KF43" s="109">
        <v>3321234.56</v>
      </c>
      <c r="KG43" s="109">
        <v>916270.29</v>
      </c>
      <c r="KH43" s="109">
        <v>2960020.7900000005</v>
      </c>
      <c r="KI43" s="109">
        <v>1700521.1500000001</v>
      </c>
      <c r="KJ43" s="109">
        <v>232199593.35999998</v>
      </c>
      <c r="KK43" s="109">
        <v>14987856.35</v>
      </c>
      <c r="KL43" s="109">
        <v>8911964.2299999986</v>
      </c>
      <c r="KM43" s="109">
        <v>15355045.139999999</v>
      </c>
      <c r="KN43" s="109">
        <v>8572478.8699999992</v>
      </c>
      <c r="KO43" s="109">
        <v>26129962.859999999</v>
      </c>
      <c r="KP43" s="109">
        <v>59169601.390000001</v>
      </c>
      <c r="KQ43" s="109">
        <v>12308845.27</v>
      </c>
      <c r="KR43" s="109">
        <v>14660429.73</v>
      </c>
      <c r="KS43" s="109">
        <v>83139157.189999998</v>
      </c>
      <c r="KT43" s="109">
        <v>7752176.629999999</v>
      </c>
      <c r="KU43" s="109">
        <v>13702384.52</v>
      </c>
      <c r="KV43" s="109">
        <v>42583209.109999999</v>
      </c>
      <c r="KW43" s="109">
        <v>4857252.66</v>
      </c>
      <c r="KX43" s="109">
        <v>18925954.340000004</v>
      </c>
      <c r="KY43" s="109">
        <v>189481877.78999999</v>
      </c>
      <c r="KZ43" s="109">
        <v>16973430.66</v>
      </c>
      <c r="LA43" s="109">
        <v>133808934.36</v>
      </c>
      <c r="LB43" s="109">
        <v>22349205.190000001</v>
      </c>
      <c r="LC43" s="109">
        <v>1651102.09</v>
      </c>
      <c r="LD43" s="109">
        <v>14895637.93</v>
      </c>
      <c r="LE43" s="109">
        <v>6714727.2400000002</v>
      </c>
      <c r="LF43" s="109">
        <v>5080400.0200000005</v>
      </c>
      <c r="LG43" s="109">
        <v>2275406.0300000003</v>
      </c>
      <c r="LH43" s="109">
        <v>9179412.9700000007</v>
      </c>
      <c r="LI43" s="109">
        <v>199758483.83000001</v>
      </c>
      <c r="LJ43" s="109">
        <v>56355856.049999997</v>
      </c>
      <c r="LK43" s="109">
        <v>41979801.280000001</v>
      </c>
      <c r="LL43" s="109">
        <v>96219574.329999998</v>
      </c>
      <c r="LM43" s="109">
        <v>15141761.370000001</v>
      </c>
      <c r="LN43" s="109">
        <v>8800187.2200000007</v>
      </c>
      <c r="LO43" s="109">
        <v>15201707.879999999</v>
      </c>
      <c r="LP43" s="109">
        <v>10645820.209999999</v>
      </c>
      <c r="LQ43" s="109">
        <v>1214085.68</v>
      </c>
      <c r="LR43" s="109">
        <v>8148604.4900000002</v>
      </c>
      <c r="LS43" s="109">
        <v>15655949.200000001</v>
      </c>
      <c r="LT43" s="109">
        <v>54581216.550000004</v>
      </c>
      <c r="LU43" s="109">
        <v>7118148.7599999998</v>
      </c>
      <c r="LV43" s="109">
        <v>2834494.4899999998</v>
      </c>
      <c r="LW43" s="109">
        <v>164546519.19999999</v>
      </c>
      <c r="LX43" s="109">
        <v>126089632.88</v>
      </c>
      <c r="LY43" s="109">
        <v>195262149.33000001</v>
      </c>
      <c r="LZ43" s="109">
        <v>41061495.039999999</v>
      </c>
      <c r="MA43" s="109">
        <v>11429296.510000002</v>
      </c>
      <c r="MB43" s="109">
        <v>17197029.399999999</v>
      </c>
      <c r="MC43" s="109">
        <v>8307520.0899999999</v>
      </c>
      <c r="MD43" s="109">
        <v>8500862.2899999991</v>
      </c>
      <c r="ME43" s="109">
        <v>6434230.0700000003</v>
      </c>
      <c r="MF43" s="109">
        <v>15475526.84</v>
      </c>
      <c r="MG43" s="109">
        <v>29505555.23</v>
      </c>
      <c r="MH43" s="109">
        <v>4386502.75</v>
      </c>
      <c r="MI43" s="109">
        <v>331269668.14999992</v>
      </c>
      <c r="MJ43" s="109">
        <v>6770850.1899999995</v>
      </c>
      <c r="MK43" s="109">
        <v>3451500.43</v>
      </c>
      <c r="ML43" s="109">
        <v>4087861.5</v>
      </c>
      <c r="MM43" s="109">
        <v>2624218.3400000003</v>
      </c>
      <c r="MN43" s="109">
        <v>5574432.4699999997</v>
      </c>
      <c r="MO43" s="109">
        <v>7035640.7400000002</v>
      </c>
      <c r="MP43" s="109">
        <v>4452535</v>
      </c>
      <c r="MQ43" s="109">
        <v>8226890.5</v>
      </c>
      <c r="MR43" s="109">
        <v>3062835.6399999997</v>
      </c>
      <c r="MS43" s="109">
        <v>6101232.7400000002</v>
      </c>
      <c r="MT43" s="109">
        <v>5244671.46</v>
      </c>
      <c r="MU43" s="109">
        <v>198165405.34</v>
      </c>
      <c r="MV43" s="109">
        <v>42476021.620000005</v>
      </c>
      <c r="MW43" s="109">
        <v>8635206.25</v>
      </c>
      <c r="MX43" s="109">
        <v>73244978.609999999</v>
      </c>
      <c r="MY43" s="109">
        <v>17318464</v>
      </c>
      <c r="MZ43" s="109">
        <v>8653112.8499999996</v>
      </c>
      <c r="NA43" s="109">
        <v>30970824</v>
      </c>
      <c r="NB43" s="109">
        <v>32592381.900000002</v>
      </c>
      <c r="NC43" s="109">
        <v>60040170.670000002</v>
      </c>
      <c r="ND43" s="109">
        <v>1391321.3</v>
      </c>
      <c r="NE43" s="109">
        <v>1548431.07</v>
      </c>
      <c r="NF43" s="109">
        <v>349109693.45000011</v>
      </c>
      <c r="NG43" s="109">
        <v>72051344.88000001</v>
      </c>
      <c r="NH43" s="109">
        <v>10385863.42</v>
      </c>
      <c r="NI43" s="109">
        <v>142436213.25</v>
      </c>
      <c r="NJ43" s="109">
        <v>7392901.9900000002</v>
      </c>
      <c r="NK43" s="109">
        <v>22793990.68</v>
      </c>
      <c r="NL43" s="109">
        <v>67992270.039999992</v>
      </c>
      <c r="NM43" s="109">
        <v>54967901.420000002</v>
      </c>
      <c r="NN43" s="109">
        <v>715275</v>
      </c>
      <c r="NO43" s="109">
        <v>8067654.4500000002</v>
      </c>
      <c r="NP43" s="109">
        <v>14627214.5</v>
      </c>
      <c r="NQ43" s="109">
        <v>6527054.46</v>
      </c>
      <c r="NR43" s="109">
        <v>85177297.210000008</v>
      </c>
      <c r="NS43" s="109">
        <v>24968265.710000001</v>
      </c>
      <c r="NT43" s="109">
        <v>5388393.3499999996</v>
      </c>
      <c r="NU43" s="109">
        <v>5643672.2199999997</v>
      </c>
      <c r="NV43" s="109">
        <v>4340498.8</v>
      </c>
      <c r="NW43" s="109">
        <v>1951284.03</v>
      </c>
      <c r="NX43" s="109">
        <v>3701915.9099999997</v>
      </c>
      <c r="NY43" s="109">
        <v>276742767.44</v>
      </c>
      <c r="NZ43" s="109">
        <v>53095048.940000013</v>
      </c>
      <c r="OA43" s="109">
        <v>12142272.639999999</v>
      </c>
      <c r="OB43" s="109">
        <v>2700721.4</v>
      </c>
      <c r="OC43" s="109">
        <v>4072956.93</v>
      </c>
      <c r="OD43" s="109">
        <v>8061934.459999999</v>
      </c>
      <c r="OE43" s="109">
        <v>3165593.31</v>
      </c>
      <c r="OF43" s="109">
        <v>340068670.41999996</v>
      </c>
      <c r="OG43" s="109">
        <v>38959427.069999993</v>
      </c>
      <c r="OH43" s="109">
        <v>15332707.620000001</v>
      </c>
      <c r="OI43" s="109">
        <v>81605046.280000001</v>
      </c>
      <c r="OJ43" s="109">
        <v>10065314.090000002</v>
      </c>
      <c r="OK43" s="109">
        <v>13048128.660000002</v>
      </c>
      <c r="OL43" s="109">
        <v>24669228.920000002</v>
      </c>
      <c r="OM43" s="109">
        <v>12840397.709999999</v>
      </c>
      <c r="ON43" s="109">
        <v>9780276.7700000014</v>
      </c>
      <c r="OO43" s="109">
        <v>301628411.64000005</v>
      </c>
      <c r="OP43" s="109">
        <v>62527766.81000001</v>
      </c>
      <c r="OQ43" s="109">
        <v>76425528.88000001</v>
      </c>
      <c r="OR43" s="109">
        <v>24855286.080000002</v>
      </c>
      <c r="OS43" s="109">
        <v>7721893.3499999996</v>
      </c>
      <c r="OT43" s="109">
        <v>2487531.46</v>
      </c>
      <c r="OU43" s="109">
        <v>89398400.310000002</v>
      </c>
      <c r="OV43" s="109">
        <v>3433699.23</v>
      </c>
      <c r="OW43" s="109">
        <v>6510767.5099999998</v>
      </c>
      <c r="OX43" s="109">
        <v>9632473.5999999996</v>
      </c>
      <c r="OY43" s="109">
        <v>11559577.129999999</v>
      </c>
      <c r="OZ43" s="109">
        <v>45793527.490000002</v>
      </c>
      <c r="PA43" s="109">
        <v>5599686.7799999993</v>
      </c>
      <c r="PB43" s="109">
        <v>2483381.3199999998</v>
      </c>
      <c r="PC43" s="109">
        <v>5936963.7699999996</v>
      </c>
      <c r="PD43" s="109">
        <v>101302103.88</v>
      </c>
      <c r="PE43" s="109">
        <v>4869263.5200000005</v>
      </c>
      <c r="PF43" s="109">
        <v>7385732.9400000004</v>
      </c>
      <c r="PG43" s="109">
        <v>1307985.2</v>
      </c>
      <c r="PH43" s="109">
        <v>3662212.78</v>
      </c>
      <c r="PI43" s="109">
        <v>20364309.119999997</v>
      </c>
      <c r="PJ43" s="109">
        <v>2823271.52</v>
      </c>
      <c r="PK43" s="109">
        <v>2149672.4900000002</v>
      </c>
      <c r="PL43" s="109">
        <v>8933300.7400000002</v>
      </c>
      <c r="PM43" s="109">
        <v>4977427.55</v>
      </c>
      <c r="PN43" s="109">
        <v>2344589.62</v>
      </c>
      <c r="PO43" s="109">
        <v>14992420.75</v>
      </c>
      <c r="PP43" s="109">
        <v>1602593.32</v>
      </c>
      <c r="PQ43" s="109">
        <v>24155056.23</v>
      </c>
      <c r="PR43" s="109">
        <v>6588318</v>
      </c>
      <c r="PS43" s="109">
        <v>1030386.41</v>
      </c>
      <c r="PT43" s="109">
        <v>2772795.8200000003</v>
      </c>
      <c r="PU43" s="109">
        <v>1852330.01</v>
      </c>
      <c r="PV43" s="109">
        <v>523130871.16999996</v>
      </c>
      <c r="PW43" s="109">
        <v>4653369.5600000005</v>
      </c>
      <c r="PX43" s="109">
        <v>4460011.49</v>
      </c>
      <c r="PY43" s="109">
        <v>3376354.67</v>
      </c>
      <c r="PZ43" s="109">
        <v>59893562.030000009</v>
      </c>
      <c r="QA43" s="109">
        <v>31084810.02</v>
      </c>
      <c r="QB43" s="109">
        <v>17617664.239999998</v>
      </c>
      <c r="QC43" s="109">
        <v>3253306.81</v>
      </c>
      <c r="QD43" s="109">
        <v>20465577.59</v>
      </c>
      <c r="QE43" s="109">
        <v>3594977.62</v>
      </c>
      <c r="QF43" s="109">
        <v>15756378.08</v>
      </c>
      <c r="QG43" s="109">
        <v>2139545.81</v>
      </c>
      <c r="QH43" s="109">
        <v>1583330.58</v>
      </c>
      <c r="QI43" s="109">
        <v>4088629.07</v>
      </c>
      <c r="QJ43" s="109">
        <v>3487515.31</v>
      </c>
      <c r="QK43" s="109">
        <v>9388165.4700000007</v>
      </c>
      <c r="QL43" s="109">
        <v>2573753.75</v>
      </c>
      <c r="QM43" s="109">
        <v>4523319.45</v>
      </c>
      <c r="QN43" s="109">
        <v>1494491.01</v>
      </c>
      <c r="QO43" s="109">
        <v>18339113.050000001</v>
      </c>
      <c r="QP43" s="109">
        <v>26374829.189999998</v>
      </c>
      <c r="QQ43" s="109">
        <v>2352733.5999999996</v>
      </c>
      <c r="QR43" s="109">
        <v>638420</v>
      </c>
      <c r="QS43" s="109">
        <v>751825.3</v>
      </c>
      <c r="QT43" s="109">
        <v>791690.07</v>
      </c>
      <c r="QU43" s="109">
        <v>986780.33000000007</v>
      </c>
      <c r="QV43" s="109">
        <v>155458136.37</v>
      </c>
      <c r="QW43" s="109">
        <v>1078922.75</v>
      </c>
      <c r="QX43" s="109">
        <v>10994918.01</v>
      </c>
      <c r="QY43" s="109">
        <v>1455900.1</v>
      </c>
      <c r="QZ43" s="109">
        <v>12460342.680000002</v>
      </c>
      <c r="RA43" s="109">
        <v>10650360.689999999</v>
      </c>
      <c r="RB43" s="109">
        <v>1370422.5</v>
      </c>
      <c r="RC43" s="109">
        <v>7855255.6400000006</v>
      </c>
      <c r="RD43" s="109">
        <v>11834813.160000002</v>
      </c>
      <c r="RE43" s="109">
        <v>2297983.3899999997</v>
      </c>
      <c r="RF43" s="109">
        <v>1567141.24</v>
      </c>
      <c r="RG43" s="109">
        <v>1293546</v>
      </c>
      <c r="RH43" s="109">
        <v>939475.3</v>
      </c>
      <c r="RI43" s="109">
        <v>170587976.28</v>
      </c>
      <c r="RJ43" s="109">
        <v>13347244.91</v>
      </c>
      <c r="RK43" s="109">
        <v>4723672.9499999993</v>
      </c>
      <c r="RL43" s="109">
        <v>6187319.9500000002</v>
      </c>
      <c r="RM43" s="109">
        <v>4355513.7799999993</v>
      </c>
      <c r="RN43" s="109">
        <v>7806965.21</v>
      </c>
      <c r="RO43" s="109">
        <v>77442042.649999991</v>
      </c>
      <c r="RP43" s="109">
        <v>4546024.9799999995</v>
      </c>
      <c r="RQ43" s="109">
        <v>4509471.8500000006</v>
      </c>
      <c r="RR43" s="109">
        <v>22251357.540000003</v>
      </c>
      <c r="RS43" s="109">
        <v>14172797.74</v>
      </c>
      <c r="RT43" s="109">
        <v>2111688</v>
      </c>
      <c r="RU43" s="109">
        <v>26564309.449999999</v>
      </c>
      <c r="RV43" s="109">
        <v>7316715.2899999991</v>
      </c>
      <c r="RW43" s="109">
        <v>986346.2</v>
      </c>
      <c r="RX43" s="109">
        <v>2675155.4900000002</v>
      </c>
      <c r="RY43" s="109">
        <v>2653787.34</v>
      </c>
      <c r="RZ43" s="109">
        <v>1602314.69</v>
      </c>
      <c r="SA43" s="109">
        <v>4772986</v>
      </c>
      <c r="SB43" s="109">
        <v>3648507.83</v>
      </c>
      <c r="SC43" s="109">
        <v>99809198.320000008</v>
      </c>
      <c r="SD43" s="109">
        <v>4430524.4399999985</v>
      </c>
      <c r="SE43" s="109">
        <v>2346257.17</v>
      </c>
      <c r="SF43" s="109">
        <v>5203997.91</v>
      </c>
      <c r="SG43" s="109">
        <v>3137823.2600000002</v>
      </c>
      <c r="SH43" s="109">
        <v>8247064.9299999997</v>
      </c>
      <c r="SI43" s="109">
        <v>3341725</v>
      </c>
      <c r="SJ43" s="109">
        <v>26529765.82</v>
      </c>
      <c r="SK43" s="109">
        <v>13416676.379999999</v>
      </c>
      <c r="SL43" s="109">
        <v>34002578.490000002</v>
      </c>
      <c r="SM43" s="109">
        <v>17932945.98</v>
      </c>
      <c r="SN43" s="109">
        <v>1336148.5</v>
      </c>
      <c r="SO43" s="109">
        <v>35288534.090000004</v>
      </c>
      <c r="SP43" s="109">
        <v>6424041.0199999996</v>
      </c>
      <c r="SQ43" s="109">
        <v>3204119.14</v>
      </c>
      <c r="SR43" s="109">
        <v>22817725.280000001</v>
      </c>
      <c r="SS43" s="109">
        <v>3137707</v>
      </c>
      <c r="ST43" s="109">
        <v>6293712.7500000009</v>
      </c>
      <c r="SU43" s="109">
        <v>3927981.46</v>
      </c>
      <c r="SV43" s="109">
        <v>3082031.4799999995</v>
      </c>
      <c r="SW43" s="109">
        <v>120805221.50999998</v>
      </c>
      <c r="SX43" s="109">
        <v>2363612.02</v>
      </c>
      <c r="SY43" s="109">
        <v>13031780.309999999</v>
      </c>
      <c r="SZ43" s="109">
        <v>6213202.6199999992</v>
      </c>
      <c r="TA43" s="109">
        <v>1696378.73</v>
      </c>
      <c r="TB43" s="109">
        <v>2609370.8100000005</v>
      </c>
      <c r="TC43" s="109">
        <v>11950423.41</v>
      </c>
      <c r="TD43" s="109">
        <v>18986078.349999998</v>
      </c>
      <c r="TE43" s="109">
        <v>1986025.5999999999</v>
      </c>
      <c r="TF43" s="109">
        <v>2774454.57</v>
      </c>
      <c r="TG43" s="109">
        <v>1936060.65</v>
      </c>
      <c r="TH43" s="109">
        <v>11315601.199999999</v>
      </c>
      <c r="TI43" s="109">
        <v>2277846.63</v>
      </c>
      <c r="TJ43" s="109">
        <v>2284258.67</v>
      </c>
      <c r="TK43" s="109">
        <v>168987263.70999998</v>
      </c>
      <c r="TL43" s="109">
        <v>2943101.85</v>
      </c>
      <c r="TM43" s="109">
        <v>1119202.01</v>
      </c>
      <c r="TN43" s="109">
        <v>34732657.020000003</v>
      </c>
      <c r="TO43" s="109">
        <v>17150840.25</v>
      </c>
      <c r="TP43" s="109">
        <v>4989863.5199999996</v>
      </c>
      <c r="TQ43" s="109">
        <v>1314394.5900000001</v>
      </c>
      <c r="TR43" s="109">
        <v>40671753.43</v>
      </c>
      <c r="TS43" s="109">
        <v>4304344.8100000005</v>
      </c>
      <c r="TT43" s="109">
        <v>7504022.2699999996</v>
      </c>
      <c r="TU43" s="109">
        <v>5428415.2700000005</v>
      </c>
      <c r="TV43" s="109">
        <v>3039502.7300000004</v>
      </c>
      <c r="TW43" s="109">
        <v>1769396.1099999999</v>
      </c>
      <c r="TX43" s="109">
        <v>4239607.54</v>
      </c>
      <c r="TY43" s="109">
        <v>4925774.0599999996</v>
      </c>
      <c r="TZ43" s="109">
        <v>2930721.96</v>
      </c>
      <c r="UA43" s="109">
        <v>49377744.760000005</v>
      </c>
      <c r="UB43" s="109">
        <v>2611481.88</v>
      </c>
      <c r="UC43" s="109">
        <v>142639141.16000003</v>
      </c>
      <c r="UD43" s="109">
        <v>13998831.4</v>
      </c>
      <c r="UE43" s="109">
        <v>2819222.29</v>
      </c>
      <c r="UF43" s="109">
        <v>3418532.93</v>
      </c>
      <c r="UG43" s="109">
        <v>73242216.389999986</v>
      </c>
      <c r="UH43" s="109">
        <v>3004373.54</v>
      </c>
      <c r="UI43" s="109">
        <v>1370657.37</v>
      </c>
      <c r="UJ43" s="109">
        <v>1947164.36</v>
      </c>
      <c r="UK43" s="109">
        <v>5456028.4900000002</v>
      </c>
      <c r="UL43" s="109">
        <v>78931721.88000001</v>
      </c>
      <c r="UM43" s="109">
        <v>3683185.43</v>
      </c>
      <c r="UN43" s="109">
        <v>2558775.9300000002</v>
      </c>
      <c r="UO43" s="109">
        <v>6882556.7300000004</v>
      </c>
      <c r="UP43" s="109">
        <v>2452261.04</v>
      </c>
      <c r="UQ43" s="109">
        <v>2574201.65</v>
      </c>
      <c r="UR43" s="109">
        <v>355035335.96000004</v>
      </c>
      <c r="US43" s="109">
        <v>3774376.49</v>
      </c>
      <c r="UT43" s="109">
        <v>3041304.5799999996</v>
      </c>
      <c r="UU43" s="109">
        <v>30511813.720000003</v>
      </c>
      <c r="UV43" s="109">
        <v>1996424.07</v>
      </c>
      <c r="UW43" s="109">
        <v>3844383.29</v>
      </c>
      <c r="UX43" s="109">
        <v>16533872.65</v>
      </c>
      <c r="UY43" s="109">
        <v>1777454.65</v>
      </c>
      <c r="UZ43" s="109">
        <v>2425157.5500000003</v>
      </c>
      <c r="VA43" s="109">
        <v>2837154</v>
      </c>
      <c r="VB43" s="109">
        <v>5243799.7300000004</v>
      </c>
      <c r="VC43" s="109">
        <v>11703187.120000001</v>
      </c>
      <c r="VD43" s="109">
        <v>8369107.4100000001</v>
      </c>
      <c r="VE43" s="109">
        <v>10379884.68</v>
      </c>
      <c r="VF43" s="109">
        <v>2781539.97</v>
      </c>
      <c r="VG43" s="109">
        <v>2316750.5</v>
      </c>
      <c r="VH43" s="109">
        <v>1063125.19</v>
      </c>
      <c r="VI43" s="109">
        <v>1824660.45</v>
      </c>
      <c r="VJ43" s="109">
        <v>15188126.670000002</v>
      </c>
      <c r="VK43" s="109">
        <v>1563346.94</v>
      </c>
      <c r="VL43" s="109">
        <v>1468123.9000000001</v>
      </c>
      <c r="VM43" s="109">
        <v>2230230.21</v>
      </c>
      <c r="VN43" s="109">
        <v>79905182.739999995</v>
      </c>
      <c r="VO43" s="109">
        <v>1620446.73</v>
      </c>
      <c r="VP43" s="109">
        <v>2356031.7200000002</v>
      </c>
      <c r="VQ43" s="109">
        <v>6542629.9900000002</v>
      </c>
      <c r="VR43" s="109">
        <v>18114253.440000001</v>
      </c>
      <c r="VS43" s="109">
        <v>8109788.5899999999</v>
      </c>
      <c r="VT43" s="109">
        <v>6237198.5499999998</v>
      </c>
      <c r="VU43" s="109">
        <v>3134732.0200000005</v>
      </c>
      <c r="VV43" s="109">
        <v>7228810.21</v>
      </c>
      <c r="VW43" s="109">
        <v>33930307.950000003</v>
      </c>
      <c r="VX43" s="109">
        <v>4561442.92</v>
      </c>
      <c r="VY43" s="109">
        <v>15517471.140000001</v>
      </c>
      <c r="VZ43" s="109">
        <v>2474494.42</v>
      </c>
      <c r="WA43" s="109">
        <v>1589536.78</v>
      </c>
      <c r="WB43" s="109">
        <v>3142184.27</v>
      </c>
      <c r="WC43" s="109">
        <v>549851384.8499999</v>
      </c>
      <c r="WD43" s="109">
        <v>9368334.9499999993</v>
      </c>
      <c r="WE43" s="109">
        <v>6112212.8899999997</v>
      </c>
      <c r="WF43" s="109">
        <v>43906603.969999999</v>
      </c>
      <c r="WG43" s="109">
        <v>2800058.51</v>
      </c>
      <c r="WH43" s="109">
        <v>4736893.78</v>
      </c>
      <c r="WI43" s="109">
        <v>24738746.66</v>
      </c>
      <c r="WJ43" s="109">
        <v>11016724</v>
      </c>
      <c r="WK43" s="109">
        <v>4898377.1499999994</v>
      </c>
      <c r="WL43" s="109">
        <v>9137436.8699999992</v>
      </c>
      <c r="WM43" s="109">
        <v>5143353.42</v>
      </c>
      <c r="WN43" s="109">
        <v>28000384.730000004</v>
      </c>
      <c r="WO43" s="109">
        <v>4974524.1400000006</v>
      </c>
      <c r="WP43" s="109">
        <v>57258842.25</v>
      </c>
      <c r="WQ43" s="109">
        <v>37489301.380000003</v>
      </c>
      <c r="WR43" s="109">
        <v>13691969.960000001</v>
      </c>
      <c r="WS43" s="109">
        <v>12695836.92</v>
      </c>
      <c r="WT43" s="109">
        <v>15715080.079999998</v>
      </c>
      <c r="WU43" s="109">
        <v>2215939.15</v>
      </c>
      <c r="WV43" s="109">
        <v>9728073.0999999996</v>
      </c>
      <c r="WW43" s="109">
        <v>62563157.670000002</v>
      </c>
      <c r="WX43" s="109">
        <v>4388118.75</v>
      </c>
      <c r="WY43" s="109">
        <v>2968201.94</v>
      </c>
      <c r="WZ43" s="109">
        <v>2371959.88</v>
      </c>
      <c r="XA43" s="109">
        <v>3999069.6</v>
      </c>
      <c r="XB43" s="109">
        <v>4109023.19</v>
      </c>
      <c r="XC43" s="109">
        <v>3377305.7600000002</v>
      </c>
      <c r="XD43" s="109">
        <v>1825314.9</v>
      </c>
      <c r="XE43" s="109">
        <v>40720133.75</v>
      </c>
      <c r="XF43" s="109">
        <v>2941505.47</v>
      </c>
      <c r="XG43" s="109">
        <v>2297458.08</v>
      </c>
      <c r="XH43" s="109">
        <v>2557042.67</v>
      </c>
      <c r="XI43" s="109">
        <v>1007338.75</v>
      </c>
      <c r="XJ43" s="109">
        <v>186454656.09</v>
      </c>
      <c r="XK43" s="109">
        <v>12264332.189999999</v>
      </c>
      <c r="XL43" s="109">
        <v>8366737.1999999993</v>
      </c>
      <c r="XM43" s="109">
        <v>39779413.609999999</v>
      </c>
      <c r="XN43" s="109">
        <v>6851784.1699999999</v>
      </c>
      <c r="XO43" s="109">
        <v>9015235.8499999996</v>
      </c>
      <c r="XP43" s="109">
        <v>11573042.57</v>
      </c>
      <c r="XQ43" s="109">
        <v>6711308.4299999997</v>
      </c>
      <c r="XR43" s="109">
        <v>5092028.3</v>
      </c>
      <c r="XS43" s="109">
        <v>16278645.24</v>
      </c>
      <c r="XT43" s="109">
        <v>10640464.529999999</v>
      </c>
      <c r="XU43" s="109">
        <v>3218607.6999999997</v>
      </c>
      <c r="XV43" s="109">
        <v>2326733.92</v>
      </c>
      <c r="XW43" s="109">
        <v>3668313.51</v>
      </c>
      <c r="XX43" s="109">
        <v>3917038.99</v>
      </c>
      <c r="XY43" s="109">
        <v>2315945.23</v>
      </c>
      <c r="XZ43" s="109">
        <v>1956826.11</v>
      </c>
      <c r="YA43" s="109">
        <v>1337923.5</v>
      </c>
      <c r="YB43" s="109">
        <v>2525550.87</v>
      </c>
      <c r="YC43" s="109">
        <v>2586992.63</v>
      </c>
      <c r="YD43" s="109">
        <v>3141094.8</v>
      </c>
      <c r="YE43" s="109">
        <v>2483837.58</v>
      </c>
      <c r="YF43" s="109">
        <v>2548385.1</v>
      </c>
      <c r="YG43" s="109">
        <v>171335621.51999995</v>
      </c>
      <c r="YH43" s="109">
        <v>2382807.12</v>
      </c>
      <c r="YI43" s="109">
        <v>10813929.139999999</v>
      </c>
      <c r="YJ43" s="109">
        <v>2925393.95</v>
      </c>
      <c r="YK43" s="109">
        <v>32720997.919999998</v>
      </c>
      <c r="YL43" s="109">
        <v>6615897.6000000006</v>
      </c>
      <c r="YM43" s="109">
        <v>8595191.6099999994</v>
      </c>
      <c r="YN43" s="109">
        <v>1557334.8499999999</v>
      </c>
      <c r="YO43" s="109">
        <v>14345984.58</v>
      </c>
      <c r="YP43" s="109">
        <v>18143549.879999999</v>
      </c>
      <c r="YQ43" s="109">
        <v>4391073.57</v>
      </c>
      <c r="YR43" s="109">
        <v>3012117.64</v>
      </c>
      <c r="YS43" s="109">
        <v>2082317.3499999999</v>
      </c>
      <c r="YT43" s="109">
        <v>2065476.7500000002</v>
      </c>
      <c r="YU43" s="109">
        <v>1142764.2300000002</v>
      </c>
      <c r="YV43" s="109">
        <v>1667508.25</v>
      </c>
      <c r="YW43" s="109">
        <v>1234104.01</v>
      </c>
      <c r="YX43" s="109">
        <v>99880593.409999996</v>
      </c>
      <c r="YY43" s="109">
        <v>6855366.7400000002</v>
      </c>
      <c r="YZ43" s="109">
        <v>2309497.83</v>
      </c>
      <c r="ZA43" s="109">
        <v>7119291.8899999997</v>
      </c>
      <c r="ZB43" s="109">
        <v>4518106.8</v>
      </c>
      <c r="ZC43" s="109">
        <v>2800832.7100000004</v>
      </c>
      <c r="ZD43" s="109">
        <v>1045385.14</v>
      </c>
      <c r="ZE43" s="109">
        <v>89422051.459999993</v>
      </c>
      <c r="ZF43" s="109">
        <v>2126350.52</v>
      </c>
      <c r="ZG43" s="109">
        <v>6337167.25</v>
      </c>
      <c r="ZH43" s="109">
        <v>5772194.2999999998</v>
      </c>
      <c r="ZI43" s="109">
        <v>4767701.2699999996</v>
      </c>
      <c r="ZJ43" s="109">
        <v>4241304.42</v>
      </c>
      <c r="ZK43" s="109">
        <v>836732.94</v>
      </c>
      <c r="ZL43" s="109">
        <v>2477726.98</v>
      </c>
      <c r="ZM43" s="109">
        <v>27286774.199999999</v>
      </c>
      <c r="ZN43" s="109">
        <v>147827034.19</v>
      </c>
      <c r="ZO43" s="109">
        <v>3260783.55</v>
      </c>
      <c r="ZP43" s="109">
        <v>11172463.4</v>
      </c>
      <c r="ZQ43" s="109">
        <v>37366612.840000004</v>
      </c>
      <c r="ZR43" s="109">
        <v>18644631.68</v>
      </c>
      <c r="ZS43" s="109">
        <v>6427453.1699999999</v>
      </c>
      <c r="ZT43" s="109">
        <v>8026951.7800000003</v>
      </c>
      <c r="ZU43" s="109">
        <v>7051844.4999999991</v>
      </c>
      <c r="ZV43" s="109">
        <v>6064029.5199999996</v>
      </c>
      <c r="ZW43" s="109">
        <v>18402343.57</v>
      </c>
      <c r="ZX43" s="109">
        <v>761769.0199999999</v>
      </c>
      <c r="ZY43" s="109">
        <v>9172192.2400000002</v>
      </c>
      <c r="ZZ43" s="109">
        <v>1841184.1900000002</v>
      </c>
      <c r="AAA43" s="109">
        <v>5813202.3599999994</v>
      </c>
      <c r="AAB43" s="109">
        <v>5504847.7700000005</v>
      </c>
      <c r="AAC43" s="109">
        <v>2483792.7799999998</v>
      </c>
      <c r="AAD43" s="109">
        <v>7698083.120000001</v>
      </c>
      <c r="AAE43" s="109">
        <v>2044154.29</v>
      </c>
      <c r="AAF43" s="109">
        <v>9492083.3100000024</v>
      </c>
      <c r="AAG43" s="109">
        <v>2453947.4</v>
      </c>
      <c r="AAH43" s="109">
        <v>776998.98</v>
      </c>
      <c r="AAI43" s="109">
        <v>3895697.6799999997</v>
      </c>
      <c r="AAJ43" s="109">
        <v>62862994.489999987</v>
      </c>
      <c r="AAK43" s="109">
        <v>3680436.1599999997</v>
      </c>
      <c r="AAL43" s="109">
        <v>3622967.0800000005</v>
      </c>
      <c r="AAM43" s="109">
        <v>4396415.2799999993</v>
      </c>
      <c r="AAN43" s="109">
        <v>2960857.5700000003</v>
      </c>
      <c r="AAO43" s="109">
        <v>5187316.84</v>
      </c>
      <c r="AAP43" s="109">
        <v>1897688.2499999998</v>
      </c>
      <c r="AAQ43" s="109">
        <v>419408488.74000001</v>
      </c>
      <c r="AAR43" s="109">
        <v>6291083.1099999994</v>
      </c>
      <c r="AAS43" s="109">
        <v>7033180.9199999999</v>
      </c>
      <c r="AAT43" s="109">
        <v>14706210.26</v>
      </c>
      <c r="AAU43" s="109">
        <v>12910174.9</v>
      </c>
      <c r="AAV43" s="109">
        <v>4731805.1000000006</v>
      </c>
      <c r="AAW43" s="109">
        <v>6217014.4500000002</v>
      </c>
      <c r="AAX43" s="109">
        <v>7769395.9800000004</v>
      </c>
      <c r="AAY43" s="109">
        <v>32925982.420000002</v>
      </c>
      <c r="AAZ43" s="109">
        <v>2135760.4400000004</v>
      </c>
      <c r="ABA43" s="109">
        <v>12269263.049999999</v>
      </c>
      <c r="ABB43" s="109">
        <v>47604841.039999999</v>
      </c>
      <c r="ABC43" s="109">
        <v>19080843.73</v>
      </c>
      <c r="ABD43" s="109">
        <v>2163979.9000000004</v>
      </c>
      <c r="ABE43" s="109">
        <v>3297412.01</v>
      </c>
      <c r="ABF43" s="109">
        <v>5717907.3399999999</v>
      </c>
      <c r="ABG43" s="109">
        <v>1586428.05</v>
      </c>
      <c r="ABH43" s="109">
        <v>3781435.15</v>
      </c>
      <c r="ABI43" s="109">
        <v>6721542.3399999999</v>
      </c>
      <c r="ABJ43" s="109">
        <v>46275261.880000003</v>
      </c>
      <c r="ABK43" s="109">
        <v>34981141.680000007</v>
      </c>
      <c r="ABL43" s="109">
        <v>3101738.5100000002</v>
      </c>
      <c r="ABM43" s="109">
        <v>9255164.3200000003</v>
      </c>
      <c r="ABN43" s="109">
        <v>2375243.39</v>
      </c>
      <c r="ABO43" s="109">
        <v>1554632.76</v>
      </c>
      <c r="ABP43" s="109">
        <v>2557741.75</v>
      </c>
      <c r="ABQ43" s="109">
        <v>135840833.49999997</v>
      </c>
      <c r="ABR43" s="109">
        <v>33848284.460000001</v>
      </c>
      <c r="ABS43" s="109">
        <v>24228117.420000002</v>
      </c>
      <c r="ABT43" s="109">
        <v>13568168.41</v>
      </c>
      <c r="ABU43" s="109">
        <v>16570423.85</v>
      </c>
      <c r="ABV43" s="109">
        <v>28391219.419999998</v>
      </c>
      <c r="ABW43" s="109">
        <v>29928944.679999996</v>
      </c>
      <c r="ABX43" s="109">
        <v>8529203.0999999996</v>
      </c>
      <c r="ABY43" s="109">
        <v>5720701.5599999996</v>
      </c>
      <c r="ABZ43" s="109">
        <v>144402617.73000002</v>
      </c>
      <c r="ACA43" s="109">
        <v>4026040.91</v>
      </c>
      <c r="ACB43" s="109">
        <v>17912968.829999998</v>
      </c>
      <c r="ACC43" s="109">
        <v>21066165.52</v>
      </c>
      <c r="ACD43" s="109">
        <v>3436362.01</v>
      </c>
      <c r="ACE43" s="109">
        <v>35789479.439999998</v>
      </c>
      <c r="ACF43" s="109">
        <v>16631807.539999999</v>
      </c>
      <c r="ACG43" s="109">
        <v>11926381.449999997</v>
      </c>
      <c r="ACH43" s="109">
        <v>1976108.07</v>
      </c>
      <c r="ACI43" s="109">
        <v>9849706.4399999995</v>
      </c>
      <c r="ACJ43" s="109">
        <v>2640569.27</v>
      </c>
      <c r="ACK43" s="109">
        <v>219163759.39000002</v>
      </c>
      <c r="ACL43" s="109">
        <v>8638105.5199999996</v>
      </c>
      <c r="ACM43" s="109">
        <v>5978325.9500000002</v>
      </c>
      <c r="ACN43" s="109">
        <v>7877832.4699999997</v>
      </c>
      <c r="ACO43" s="109">
        <v>1655481.8599999999</v>
      </c>
      <c r="ACP43" s="109">
        <v>7558149.3200000003</v>
      </c>
      <c r="ACQ43" s="109">
        <v>32649508.040000003</v>
      </c>
      <c r="ACR43" s="109">
        <v>52536029.689999998</v>
      </c>
      <c r="ACS43" s="109">
        <v>62893373.68</v>
      </c>
      <c r="ACT43" s="109">
        <v>3763076.0800000005</v>
      </c>
      <c r="ACU43" s="109">
        <v>23632274.560000002</v>
      </c>
      <c r="ACV43" s="109">
        <v>8671289.4299999997</v>
      </c>
      <c r="ACW43" s="109">
        <v>4771929.0600000005</v>
      </c>
      <c r="ACX43" s="109">
        <v>62099553.299999997</v>
      </c>
      <c r="ACY43" s="109">
        <v>7562262.96</v>
      </c>
      <c r="ACZ43" s="109">
        <v>6115771.5699999994</v>
      </c>
      <c r="ADA43" s="109">
        <v>4012503.8200000003</v>
      </c>
      <c r="ADB43" s="109">
        <v>1870948.95</v>
      </c>
      <c r="ADC43" s="109">
        <v>3476995.51</v>
      </c>
      <c r="ADD43" s="109">
        <v>1555362.01</v>
      </c>
      <c r="ADE43" s="109">
        <v>33044498.809999999</v>
      </c>
      <c r="ADF43" s="109">
        <v>2906568.77</v>
      </c>
      <c r="ADG43" s="109">
        <v>3223341.5300000003</v>
      </c>
      <c r="ADH43" s="109">
        <v>59259461.82</v>
      </c>
      <c r="ADI43" s="109">
        <v>44041383</v>
      </c>
      <c r="ADJ43" s="109">
        <v>1642738.49</v>
      </c>
      <c r="ADK43" s="109">
        <v>2268449.7200000002</v>
      </c>
      <c r="ADL43" s="109">
        <v>14131760.639999999</v>
      </c>
      <c r="ADM43" s="109">
        <v>943886.81</v>
      </c>
      <c r="ADN43" s="109">
        <v>2694094.16</v>
      </c>
      <c r="ADO43" s="109">
        <v>5179195.87</v>
      </c>
      <c r="ADP43" s="109">
        <v>18935895.380000003</v>
      </c>
      <c r="ADQ43" s="109">
        <v>404082332.52999985</v>
      </c>
      <c r="ADR43" s="109">
        <v>77835048.230000004</v>
      </c>
      <c r="ADS43" s="109">
        <v>29391472.259999998</v>
      </c>
      <c r="ADT43" s="109">
        <v>20213792.850000001</v>
      </c>
      <c r="ADU43" s="109">
        <v>73723061.859999999</v>
      </c>
      <c r="ADV43" s="109">
        <v>1303468.05</v>
      </c>
      <c r="ADW43" s="109">
        <v>13699724.529999999</v>
      </c>
      <c r="ADX43" s="109">
        <v>20734593.240000002</v>
      </c>
      <c r="ADY43" s="109">
        <v>2148807.9300000002</v>
      </c>
      <c r="ADZ43" s="109">
        <v>13691340.58</v>
      </c>
      <c r="AEA43" s="109">
        <v>402756037.80000001</v>
      </c>
      <c r="AEB43" s="109">
        <v>138268332.08000001</v>
      </c>
      <c r="AEC43" s="109">
        <v>36550169.740000002</v>
      </c>
      <c r="AED43" s="109">
        <v>4914657.9300000006</v>
      </c>
      <c r="AEE43" s="109">
        <v>31487960.040000003</v>
      </c>
      <c r="AEF43" s="109">
        <v>20749233.529999997</v>
      </c>
      <c r="AEG43" s="109">
        <v>4900407.4200000009</v>
      </c>
      <c r="AEH43" s="109">
        <v>8094240.2200000007</v>
      </c>
      <c r="AEI43" s="109">
        <v>6764521.2999999998</v>
      </c>
      <c r="AEJ43" s="109">
        <v>3417921.16</v>
      </c>
      <c r="AEK43" s="109">
        <v>25516296.799999997</v>
      </c>
      <c r="AEL43" s="109">
        <v>11610711.27</v>
      </c>
      <c r="AEM43" s="109">
        <v>34880585.099999994</v>
      </c>
      <c r="AEN43" s="109">
        <v>36147168.719999999</v>
      </c>
      <c r="AEO43" s="109">
        <v>7812610.3100000005</v>
      </c>
      <c r="AEP43" s="109">
        <v>18908032.469999999</v>
      </c>
      <c r="AEQ43" s="109">
        <v>3565304.41</v>
      </c>
      <c r="AER43" s="109">
        <v>27572367.149999995</v>
      </c>
      <c r="AES43" s="109">
        <v>3674946.45</v>
      </c>
      <c r="AET43" s="109">
        <v>22327643.690000001</v>
      </c>
      <c r="AEU43" s="109">
        <v>145079517.28999999</v>
      </c>
      <c r="AEV43" s="109">
        <v>10542398.17</v>
      </c>
      <c r="AEW43" s="109">
        <v>5895180.0300000003</v>
      </c>
      <c r="AEX43" s="109">
        <v>4313178.46</v>
      </c>
      <c r="AEY43" s="109">
        <v>3465309.8</v>
      </c>
      <c r="AEZ43" s="109">
        <v>44776239.969999991</v>
      </c>
      <c r="AFA43" s="109">
        <v>3289759.94</v>
      </c>
      <c r="AFB43" s="109">
        <v>3689744.26</v>
      </c>
      <c r="AFC43" s="109">
        <v>3400441.2</v>
      </c>
      <c r="AFD43" s="109">
        <v>1374676.74</v>
      </c>
      <c r="AFE43" s="109">
        <v>94345180.739999995</v>
      </c>
      <c r="AFF43" s="109">
        <v>29611489.909999996</v>
      </c>
      <c r="AFG43" s="109">
        <v>7856644.3600000003</v>
      </c>
      <c r="AFH43" s="109">
        <v>6841893.5899999999</v>
      </c>
      <c r="AFI43" s="109">
        <v>18085773.710000001</v>
      </c>
      <c r="AFJ43" s="109">
        <v>2308705.48</v>
      </c>
      <c r="AFK43" s="109">
        <v>1235281</v>
      </c>
      <c r="AFL43" s="109">
        <v>1743554.29</v>
      </c>
      <c r="AFM43" s="109">
        <v>1197298.8</v>
      </c>
      <c r="AFN43" s="109">
        <v>2729672.4099999997</v>
      </c>
      <c r="AFO43" s="109">
        <v>3815181.3800000004</v>
      </c>
      <c r="AFP43" s="109">
        <v>2615960</v>
      </c>
      <c r="AFQ43" s="109">
        <v>12949354.039999999</v>
      </c>
      <c r="AFR43" s="109">
        <v>53654054.200000003</v>
      </c>
      <c r="AFS43" s="109">
        <v>6131120.5300000003</v>
      </c>
      <c r="AFT43" s="109">
        <v>4105308.6900000004</v>
      </c>
      <c r="AFU43" s="109">
        <v>1876409.07</v>
      </c>
      <c r="AFV43" s="109">
        <v>1949200.26</v>
      </c>
      <c r="AFW43" s="109">
        <v>1094684.3999999999</v>
      </c>
      <c r="AFX43" s="109">
        <v>625506</v>
      </c>
      <c r="AFY43" s="109">
        <v>5603049.7599999998</v>
      </c>
      <c r="AFZ43" s="109">
        <v>2819289.86</v>
      </c>
      <c r="AGA43" s="109">
        <v>910037.87999999989</v>
      </c>
      <c r="AGB43" s="109">
        <v>8179205.5600000005</v>
      </c>
      <c r="AGC43" s="109">
        <v>617923.56000000006</v>
      </c>
      <c r="AGD43" s="109">
        <v>155097249.63</v>
      </c>
      <c r="AGE43" s="109">
        <v>1816816.7</v>
      </c>
      <c r="AGF43" s="109">
        <v>3540067.3200000003</v>
      </c>
      <c r="AGG43" s="109">
        <v>2151310.8200000003</v>
      </c>
      <c r="AGH43" s="109">
        <v>12309415.75</v>
      </c>
      <c r="AGI43" s="109">
        <v>2798982.9400000004</v>
      </c>
      <c r="AGJ43" s="109">
        <v>1866619.8800000001</v>
      </c>
      <c r="AGK43" s="109">
        <v>4839216.01</v>
      </c>
      <c r="AGL43" s="109">
        <v>1618176.08</v>
      </c>
      <c r="AGM43" s="109">
        <v>2629470.21</v>
      </c>
      <c r="AGN43" s="109">
        <v>2013026.3800000001</v>
      </c>
      <c r="AGO43" s="109">
        <v>91735543.350000009</v>
      </c>
      <c r="AGP43" s="109">
        <v>28618895.66</v>
      </c>
      <c r="AGQ43" s="109">
        <v>2431328.0399999996</v>
      </c>
      <c r="AGR43" s="109">
        <v>5310726.3</v>
      </c>
      <c r="AGS43" s="109">
        <v>8045394.75</v>
      </c>
      <c r="AGT43" s="109">
        <v>3585970.9000000004</v>
      </c>
      <c r="AGU43" s="109">
        <v>628309.02</v>
      </c>
      <c r="AGV43" s="109">
        <v>646129.6</v>
      </c>
      <c r="AGW43" s="109">
        <v>202098737.25</v>
      </c>
      <c r="AGX43" s="109">
        <v>140705778.09</v>
      </c>
      <c r="AGY43" s="109">
        <v>5237134.04</v>
      </c>
      <c r="AGZ43" s="109">
        <v>12832192.32</v>
      </c>
      <c r="AHA43" s="109">
        <v>16323999.629999999</v>
      </c>
      <c r="AHB43" s="109">
        <v>7271085.3199999994</v>
      </c>
      <c r="AHC43" s="109">
        <v>3300928.87</v>
      </c>
      <c r="AHD43" s="109">
        <v>5590911</v>
      </c>
      <c r="AHE43" s="109">
        <v>1448850.7400000002</v>
      </c>
      <c r="AHF43" s="109">
        <v>7021547.7999999998</v>
      </c>
      <c r="AHG43" s="109">
        <v>6584275.54</v>
      </c>
      <c r="AHH43" s="109">
        <v>4586514.8900000006</v>
      </c>
      <c r="AHI43" s="109">
        <v>4240354.2799999993</v>
      </c>
      <c r="AHJ43" s="109">
        <v>3175047.4400000004</v>
      </c>
      <c r="AHK43" s="109">
        <v>3139441.4901999999</v>
      </c>
      <c r="AHL43" s="109">
        <v>7174554.7699999996</v>
      </c>
      <c r="AHM43" s="109">
        <v>3603460.81</v>
      </c>
      <c r="AHN43" s="109">
        <v>64998162.260000005</v>
      </c>
      <c r="AHO43" s="109">
        <v>2220452.71</v>
      </c>
      <c r="AHP43" s="109">
        <v>3844485.17</v>
      </c>
      <c r="AHQ43" s="109">
        <v>1201512.1299999999</v>
      </c>
      <c r="AHR43" s="109">
        <v>10984545.83</v>
      </c>
      <c r="AHS43" s="109">
        <v>2697576.0700000003</v>
      </c>
      <c r="AHT43" s="109">
        <v>2191466.7000000002</v>
      </c>
      <c r="AHU43" s="109">
        <v>0</v>
      </c>
      <c r="AHV43" s="109">
        <v>0</v>
      </c>
      <c r="AHW43" s="109">
        <f>SUM(D43:AHV43)</f>
        <v>23462462280.960178</v>
      </c>
    </row>
    <row r="44" spans="1:913" x14ac:dyDescent="0.6">
      <c r="B44" s="289" t="s">
        <v>9905</v>
      </c>
      <c r="C44" s="289" t="s">
        <v>9928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1055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56438</v>
      </c>
      <c r="P44" s="109">
        <v>2872105</v>
      </c>
      <c r="Q44" s="109">
        <v>670400</v>
      </c>
      <c r="R44" s="109">
        <v>213500</v>
      </c>
      <c r="S44" s="109">
        <v>0</v>
      </c>
      <c r="T44" s="109">
        <v>0</v>
      </c>
      <c r="U44" s="109">
        <v>582450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4250</v>
      </c>
      <c r="AD44" s="109">
        <v>0</v>
      </c>
      <c r="AE44" s="109">
        <v>0</v>
      </c>
      <c r="AF44" s="109">
        <v>0</v>
      </c>
      <c r="AG44" s="109">
        <v>0</v>
      </c>
      <c r="AH44" s="109">
        <v>0</v>
      </c>
      <c r="AI44" s="109">
        <v>0</v>
      </c>
      <c r="AJ44" s="109">
        <v>263364.76</v>
      </c>
      <c r="AK44" s="109">
        <v>0</v>
      </c>
      <c r="AL44" s="109">
        <v>7817178.7000000002</v>
      </c>
      <c r="AM44" s="109">
        <v>0</v>
      </c>
      <c r="AN44" s="109">
        <v>168563.49</v>
      </c>
      <c r="AO44" s="109">
        <v>0</v>
      </c>
      <c r="AP44" s="109">
        <v>0</v>
      </c>
      <c r="AQ44" s="109">
        <v>1058946.3</v>
      </c>
      <c r="AR44" s="109">
        <v>0</v>
      </c>
      <c r="AS44" s="109">
        <v>0</v>
      </c>
      <c r="AT44" s="109">
        <v>2532929.54</v>
      </c>
      <c r="AU44" s="109">
        <v>0</v>
      </c>
      <c r="AV44" s="109">
        <v>5600</v>
      </c>
      <c r="AW44" s="109">
        <v>0</v>
      </c>
      <c r="AX44" s="109">
        <v>4200</v>
      </c>
      <c r="AY44" s="109">
        <v>0</v>
      </c>
      <c r="AZ44" s="109">
        <v>0</v>
      </c>
      <c r="BA44" s="109">
        <v>0</v>
      </c>
      <c r="BB44" s="109">
        <v>0</v>
      </c>
      <c r="BC44" s="109">
        <v>17530</v>
      </c>
      <c r="BD44" s="109">
        <v>0</v>
      </c>
      <c r="BE44" s="109">
        <v>0</v>
      </c>
      <c r="BF44" s="109">
        <v>9300</v>
      </c>
      <c r="BG44" s="109">
        <v>0</v>
      </c>
      <c r="BH44" s="109">
        <v>-2031.5</v>
      </c>
      <c r="BI44" s="109">
        <v>0</v>
      </c>
      <c r="BJ44" s="109">
        <v>0</v>
      </c>
      <c r="BK44" s="109">
        <v>86455</v>
      </c>
      <c r="BL44" s="109">
        <v>0</v>
      </c>
      <c r="BM44" s="109">
        <v>0</v>
      </c>
      <c r="BN44" s="109">
        <v>149559.65</v>
      </c>
      <c r="BO44" s="109">
        <v>0</v>
      </c>
      <c r="BP44" s="109">
        <v>0</v>
      </c>
      <c r="BQ44" s="109">
        <v>0</v>
      </c>
      <c r="BR44" s="109">
        <v>0</v>
      </c>
      <c r="BS44" s="109">
        <v>10186380</v>
      </c>
      <c r="BT44" s="109">
        <v>71370</v>
      </c>
      <c r="BU44" s="109">
        <v>0</v>
      </c>
      <c r="BV44" s="109">
        <v>0</v>
      </c>
      <c r="BW44" s="109">
        <v>377469.6</v>
      </c>
      <c r="BX44" s="109">
        <v>0</v>
      </c>
      <c r="BY44" s="109">
        <v>0</v>
      </c>
      <c r="BZ44" s="109">
        <v>35580</v>
      </c>
      <c r="CA44" s="109">
        <v>335179</v>
      </c>
      <c r="CB44" s="109">
        <v>0</v>
      </c>
      <c r="CC44" s="109">
        <v>0</v>
      </c>
      <c r="CD44" s="109">
        <v>80620</v>
      </c>
      <c r="CE44" s="109">
        <v>0</v>
      </c>
      <c r="CF44" s="109">
        <v>0</v>
      </c>
      <c r="CG44" s="109">
        <v>9724</v>
      </c>
      <c r="CH44" s="109">
        <v>0</v>
      </c>
      <c r="CI44" s="109">
        <v>0</v>
      </c>
      <c r="CJ44" s="109">
        <v>0</v>
      </c>
      <c r="CK44" s="109">
        <v>0</v>
      </c>
      <c r="CL44" s="109">
        <v>0</v>
      </c>
      <c r="CM44" s="109">
        <v>0</v>
      </c>
      <c r="CN44" s="109">
        <v>0</v>
      </c>
      <c r="CO44" s="109">
        <v>0</v>
      </c>
      <c r="CP44" s="109">
        <v>0</v>
      </c>
      <c r="CQ44" s="109">
        <v>0</v>
      </c>
      <c r="CR44" s="109">
        <v>0</v>
      </c>
      <c r="CS44" s="109">
        <v>0</v>
      </c>
      <c r="CT44" s="109">
        <v>0</v>
      </c>
      <c r="CU44" s="109">
        <v>467291.46</v>
      </c>
      <c r="CV44" s="109">
        <v>0</v>
      </c>
      <c r="CW44" s="109">
        <v>0</v>
      </c>
      <c r="CX44" s="109">
        <v>0</v>
      </c>
      <c r="CY44" s="109">
        <v>0</v>
      </c>
      <c r="CZ44" s="109">
        <v>0</v>
      </c>
      <c r="DA44" s="109">
        <v>0</v>
      </c>
      <c r="DB44" s="109">
        <v>0</v>
      </c>
      <c r="DC44" s="109">
        <v>0</v>
      </c>
      <c r="DD44" s="109">
        <v>0</v>
      </c>
      <c r="DE44" s="109">
        <v>0</v>
      </c>
      <c r="DF44" s="109">
        <v>0</v>
      </c>
      <c r="DG44" s="109">
        <v>0</v>
      </c>
      <c r="DH44" s="109">
        <v>0</v>
      </c>
      <c r="DI44" s="109">
        <v>0</v>
      </c>
      <c r="DJ44" s="109">
        <v>0</v>
      </c>
      <c r="DK44" s="109">
        <v>0</v>
      </c>
      <c r="DL44" s="109">
        <v>0</v>
      </c>
      <c r="DM44" s="109">
        <v>0</v>
      </c>
      <c r="DN44" s="109">
        <v>0</v>
      </c>
      <c r="DO44" s="109">
        <v>0</v>
      </c>
      <c r="DP44" s="109">
        <v>0</v>
      </c>
      <c r="DQ44" s="109">
        <v>0</v>
      </c>
      <c r="DR44" s="109">
        <v>0</v>
      </c>
      <c r="DS44" s="109">
        <v>0</v>
      </c>
      <c r="DT44" s="109">
        <v>0</v>
      </c>
      <c r="DU44" s="109">
        <v>0</v>
      </c>
      <c r="DV44" s="109">
        <v>0</v>
      </c>
      <c r="DW44" s="109">
        <v>0</v>
      </c>
      <c r="DX44" s="109">
        <v>0</v>
      </c>
      <c r="DY44" s="109">
        <v>0</v>
      </c>
      <c r="DZ44" s="109">
        <v>0</v>
      </c>
      <c r="EA44" s="109">
        <v>0</v>
      </c>
      <c r="EB44" s="109">
        <v>0</v>
      </c>
      <c r="EC44" s="109">
        <v>0</v>
      </c>
      <c r="ED44" s="109">
        <v>0</v>
      </c>
      <c r="EE44" s="109">
        <v>0</v>
      </c>
      <c r="EF44" s="109">
        <v>0</v>
      </c>
      <c r="EG44" s="109">
        <v>0</v>
      </c>
      <c r="EH44" s="109">
        <v>0</v>
      </c>
      <c r="EI44" s="109">
        <v>0</v>
      </c>
      <c r="EJ44" s="109">
        <v>0</v>
      </c>
      <c r="EK44" s="109">
        <v>0</v>
      </c>
      <c r="EL44" s="109">
        <v>0</v>
      </c>
      <c r="EM44" s="109">
        <v>0</v>
      </c>
      <c r="EN44" s="109">
        <v>0</v>
      </c>
      <c r="EO44" s="109">
        <v>0</v>
      </c>
      <c r="EP44" s="109">
        <v>0</v>
      </c>
      <c r="EQ44" s="109">
        <v>0</v>
      </c>
      <c r="ER44" s="109">
        <v>0</v>
      </c>
      <c r="ES44" s="109">
        <v>0</v>
      </c>
      <c r="ET44" s="109">
        <v>0</v>
      </c>
      <c r="EU44" s="109">
        <v>0</v>
      </c>
      <c r="EV44" s="109">
        <v>0</v>
      </c>
      <c r="EW44" s="109">
        <v>0</v>
      </c>
      <c r="EX44" s="109">
        <v>0</v>
      </c>
      <c r="EY44" s="109">
        <v>40</v>
      </c>
      <c r="EZ44" s="109">
        <v>5800</v>
      </c>
      <c r="FA44" s="109">
        <v>71819.259999999995</v>
      </c>
      <c r="FB44" s="109">
        <v>84800</v>
      </c>
      <c r="FC44" s="109">
        <v>0</v>
      </c>
      <c r="FD44" s="109">
        <v>0</v>
      </c>
      <c r="FE44" s="109">
        <v>0</v>
      </c>
      <c r="FF44" s="109">
        <v>0</v>
      </c>
      <c r="FG44" s="109">
        <v>272786.63</v>
      </c>
      <c r="FH44" s="109">
        <v>2255219.44</v>
      </c>
      <c r="FI44" s="109">
        <v>3</v>
      </c>
      <c r="FJ44" s="109">
        <v>48302</v>
      </c>
      <c r="FK44" s="109">
        <v>78877.850000000006</v>
      </c>
      <c r="FL44" s="109">
        <v>10990.7</v>
      </c>
      <c r="FM44" s="109">
        <v>107371.55999999998</v>
      </c>
      <c r="FN44" s="109">
        <v>0</v>
      </c>
      <c r="FO44" s="109">
        <v>0</v>
      </c>
      <c r="FP44" s="109">
        <v>104854.88</v>
      </c>
      <c r="FQ44" s="109">
        <v>0</v>
      </c>
      <c r="FR44" s="109">
        <v>0</v>
      </c>
      <c r="FS44" s="109">
        <v>12400</v>
      </c>
      <c r="FT44" s="109">
        <v>5700</v>
      </c>
      <c r="FU44" s="109">
        <v>11538089.02</v>
      </c>
      <c r="FV44" s="109">
        <v>0</v>
      </c>
      <c r="FW44" s="109">
        <v>0</v>
      </c>
      <c r="FX44" s="109">
        <v>0</v>
      </c>
      <c r="FY44" s="109">
        <v>14180</v>
      </c>
      <c r="FZ44" s="109">
        <v>20910.5</v>
      </c>
      <c r="GA44" s="109">
        <v>87533.6</v>
      </c>
      <c r="GB44" s="109">
        <v>1776160</v>
      </c>
      <c r="GC44" s="109">
        <v>0</v>
      </c>
      <c r="GD44" s="109">
        <v>17820604</v>
      </c>
      <c r="GE44" s="109">
        <v>1339725</v>
      </c>
      <c r="GF44" s="109">
        <v>0</v>
      </c>
      <c r="GG44" s="109">
        <v>3680</v>
      </c>
      <c r="GH44" s="109">
        <v>0</v>
      </c>
      <c r="GI44" s="109">
        <v>0</v>
      </c>
      <c r="GJ44" s="109">
        <v>0</v>
      </c>
      <c r="GK44" s="109">
        <v>10490</v>
      </c>
      <c r="GL44" s="109">
        <v>352462</v>
      </c>
      <c r="GM44" s="109">
        <v>0</v>
      </c>
      <c r="GN44" s="109">
        <v>0</v>
      </c>
      <c r="GO44" s="109">
        <v>0</v>
      </c>
      <c r="GP44" s="109">
        <v>0</v>
      </c>
      <c r="GQ44" s="109">
        <v>0</v>
      </c>
      <c r="GR44" s="109">
        <v>23745</v>
      </c>
      <c r="GS44" s="109">
        <v>0</v>
      </c>
      <c r="GT44" s="109">
        <v>0</v>
      </c>
      <c r="GU44" s="109">
        <v>12200</v>
      </c>
      <c r="GV44" s="109">
        <v>15689.47</v>
      </c>
      <c r="GW44" s="109">
        <v>3463235</v>
      </c>
      <c r="GX44" s="109">
        <v>201551.38</v>
      </c>
      <c r="GY44" s="109">
        <v>3370</v>
      </c>
      <c r="GZ44" s="109">
        <v>172265.82</v>
      </c>
      <c r="HA44" s="109">
        <v>7918526.3799999999</v>
      </c>
      <c r="HB44" s="109">
        <v>2334445.8199999998</v>
      </c>
      <c r="HC44" s="109">
        <v>0</v>
      </c>
      <c r="HD44" s="109">
        <v>154636759.22999999</v>
      </c>
      <c r="HE44" s="109">
        <v>44511285.210000001</v>
      </c>
      <c r="HF44" s="109">
        <v>65198757.670000002</v>
      </c>
      <c r="HG44" s="109">
        <v>332114</v>
      </c>
      <c r="HH44" s="109">
        <v>0</v>
      </c>
      <c r="HI44" s="109">
        <v>39732422.640000001</v>
      </c>
      <c r="HJ44" s="109">
        <v>-125435.3</v>
      </c>
      <c r="HK44" s="109">
        <v>97865.5</v>
      </c>
      <c r="HL44" s="109">
        <v>3394110</v>
      </c>
      <c r="HM44" s="109">
        <v>0</v>
      </c>
      <c r="HN44" s="109">
        <v>13262629.280000001</v>
      </c>
      <c r="HO44" s="109">
        <v>1724679.39</v>
      </c>
      <c r="HP44" s="109">
        <v>0</v>
      </c>
      <c r="HQ44" s="109">
        <v>0</v>
      </c>
      <c r="HR44" s="109">
        <v>134177.38</v>
      </c>
      <c r="HS44" s="109">
        <v>954686.52</v>
      </c>
      <c r="HT44" s="109">
        <v>56100</v>
      </c>
      <c r="HU44" s="109">
        <v>0</v>
      </c>
      <c r="HV44" s="109">
        <v>0</v>
      </c>
      <c r="HW44" s="109">
        <v>0</v>
      </c>
      <c r="HX44" s="109">
        <v>0</v>
      </c>
      <c r="HY44" s="109">
        <v>0</v>
      </c>
      <c r="HZ44" s="109">
        <v>1675276.4</v>
      </c>
      <c r="IA44" s="109">
        <v>2200</v>
      </c>
      <c r="IB44" s="109">
        <v>0</v>
      </c>
      <c r="IC44" s="109">
        <v>420334.26</v>
      </c>
      <c r="ID44" s="109">
        <v>186205.1</v>
      </c>
      <c r="IE44" s="109">
        <v>0</v>
      </c>
      <c r="IF44" s="109">
        <v>0</v>
      </c>
      <c r="IG44" s="109">
        <v>1061298.19</v>
      </c>
      <c r="IH44" s="109">
        <v>53570</v>
      </c>
      <c r="II44" s="109">
        <v>0</v>
      </c>
      <c r="IJ44" s="109">
        <v>43839782.520000003</v>
      </c>
      <c r="IK44" s="109">
        <v>0</v>
      </c>
      <c r="IL44" s="109">
        <v>0</v>
      </c>
      <c r="IM44" s="109">
        <v>-24229.64</v>
      </c>
      <c r="IN44" s="109">
        <v>0</v>
      </c>
      <c r="IO44" s="109">
        <v>19280124.540000003</v>
      </c>
      <c r="IP44" s="109">
        <v>0</v>
      </c>
      <c r="IQ44" s="109">
        <v>0</v>
      </c>
      <c r="IR44" s="109">
        <v>0</v>
      </c>
      <c r="IS44" s="109">
        <v>2310415.09</v>
      </c>
      <c r="IT44" s="109">
        <v>0</v>
      </c>
      <c r="IU44" s="109">
        <v>3254378.9000000004</v>
      </c>
      <c r="IV44" s="109">
        <v>0</v>
      </c>
      <c r="IW44" s="109">
        <v>0</v>
      </c>
      <c r="IX44" s="109">
        <v>0</v>
      </c>
      <c r="IY44" s="109">
        <v>0</v>
      </c>
      <c r="IZ44" s="109">
        <v>0</v>
      </c>
      <c r="JA44" s="109">
        <v>0</v>
      </c>
      <c r="JB44" s="109">
        <v>0</v>
      </c>
      <c r="JC44" s="109">
        <v>0</v>
      </c>
      <c r="JD44" s="109">
        <v>0</v>
      </c>
      <c r="JE44" s="109">
        <v>0</v>
      </c>
      <c r="JF44" s="109">
        <v>0</v>
      </c>
      <c r="JG44" s="109">
        <v>130697.4</v>
      </c>
      <c r="JH44" s="109">
        <v>67600</v>
      </c>
      <c r="JI44" s="109">
        <v>0</v>
      </c>
      <c r="JJ44" s="109">
        <v>0</v>
      </c>
      <c r="JK44" s="109">
        <v>1323353.72</v>
      </c>
      <c r="JL44" s="109">
        <v>80</v>
      </c>
      <c r="JM44" s="109">
        <v>77188.479999999996</v>
      </c>
      <c r="JN44" s="109">
        <v>0</v>
      </c>
      <c r="JO44" s="109">
        <v>75655.759999999995</v>
      </c>
      <c r="JP44" s="109">
        <v>45862.5</v>
      </c>
      <c r="JQ44" s="109">
        <v>0</v>
      </c>
      <c r="JR44" s="109">
        <v>3839493.7</v>
      </c>
      <c r="JS44" s="109">
        <v>0</v>
      </c>
      <c r="JT44" s="109">
        <v>7618615</v>
      </c>
      <c r="JU44" s="109">
        <v>0</v>
      </c>
      <c r="JV44" s="109">
        <v>5050195.8900000006</v>
      </c>
      <c r="JW44" s="109">
        <v>181804.72</v>
      </c>
      <c r="JX44" s="109">
        <v>2135596</v>
      </c>
      <c r="JY44" s="109">
        <v>0</v>
      </c>
      <c r="JZ44" s="109">
        <v>33844.5</v>
      </c>
      <c r="KA44" s="109">
        <v>33090</v>
      </c>
      <c r="KB44" s="109">
        <v>63541.23</v>
      </c>
      <c r="KC44" s="109">
        <v>0</v>
      </c>
      <c r="KD44" s="109">
        <v>0</v>
      </c>
      <c r="KE44" s="109">
        <v>342024.68</v>
      </c>
      <c r="KF44" s="109">
        <v>320370.58</v>
      </c>
      <c r="KG44" s="109">
        <v>0</v>
      </c>
      <c r="KH44" s="109">
        <v>0</v>
      </c>
      <c r="KI44" s="109">
        <v>1090</v>
      </c>
      <c r="KJ44" s="109">
        <v>0</v>
      </c>
      <c r="KK44" s="109">
        <v>0</v>
      </c>
      <c r="KL44" s="109">
        <v>17441</v>
      </c>
      <c r="KM44" s="109">
        <v>0</v>
      </c>
      <c r="KN44" s="109">
        <v>1377423.3199999998</v>
      </c>
      <c r="KO44" s="109">
        <v>17672090.309999999</v>
      </c>
      <c r="KP44" s="109">
        <v>2797560</v>
      </c>
      <c r="KQ44" s="109">
        <v>215880</v>
      </c>
      <c r="KR44" s="109">
        <v>2862430.03</v>
      </c>
      <c r="KS44" s="109">
        <v>9611727.9499999993</v>
      </c>
      <c r="KT44" s="109">
        <v>2447006.88</v>
      </c>
      <c r="KU44" s="109">
        <v>0</v>
      </c>
      <c r="KV44" s="109">
        <v>602418.25</v>
      </c>
      <c r="KW44" s="109">
        <v>0</v>
      </c>
      <c r="KX44" s="109">
        <v>20440</v>
      </c>
      <c r="KY44" s="109">
        <v>0</v>
      </c>
      <c r="KZ44" s="109">
        <v>30350</v>
      </c>
      <c r="LA44" s="109">
        <v>0</v>
      </c>
      <c r="LB44" s="109">
        <v>11274.72</v>
      </c>
      <c r="LC44" s="109">
        <v>0</v>
      </c>
      <c r="LD44" s="109">
        <v>0</v>
      </c>
      <c r="LE44" s="109">
        <v>0</v>
      </c>
      <c r="LF44" s="109">
        <v>0</v>
      </c>
      <c r="LG44" s="109">
        <v>0</v>
      </c>
      <c r="LH44" s="109">
        <v>0</v>
      </c>
      <c r="LI44" s="109">
        <v>0</v>
      </c>
      <c r="LJ44" s="109">
        <v>-1971.07</v>
      </c>
      <c r="LK44" s="109">
        <v>-9915048.3699999992</v>
      </c>
      <c r="LL44" s="109">
        <v>29514694.039999999</v>
      </c>
      <c r="LM44" s="109">
        <v>0</v>
      </c>
      <c r="LN44" s="109">
        <v>0</v>
      </c>
      <c r="LO44" s="109">
        <v>11094280.279999999</v>
      </c>
      <c r="LP44" s="109">
        <v>29800</v>
      </c>
      <c r="LQ44" s="109">
        <v>0</v>
      </c>
      <c r="LR44" s="109">
        <v>0</v>
      </c>
      <c r="LS44" s="109">
        <v>11257250.75</v>
      </c>
      <c r="LT44" s="109">
        <v>0</v>
      </c>
      <c r="LU44" s="109">
        <v>65197.78</v>
      </c>
      <c r="LV44" s="109">
        <v>233322.71999999997</v>
      </c>
      <c r="LW44" s="109">
        <v>32762740.620000001</v>
      </c>
      <c r="LX44" s="109">
        <v>0</v>
      </c>
      <c r="LY44" s="109">
        <v>0</v>
      </c>
      <c r="LZ44" s="109">
        <v>7559448.2200000007</v>
      </c>
      <c r="MA44" s="109">
        <v>0</v>
      </c>
      <c r="MB44" s="109">
        <v>0</v>
      </c>
      <c r="MC44" s="109">
        <v>0</v>
      </c>
      <c r="MD44" s="109">
        <v>0</v>
      </c>
      <c r="ME44" s="109">
        <v>0</v>
      </c>
      <c r="MF44" s="109">
        <v>0</v>
      </c>
      <c r="MG44" s="109">
        <v>0</v>
      </c>
      <c r="MH44" s="109">
        <v>0</v>
      </c>
      <c r="MI44" s="109">
        <v>10374546.199999999</v>
      </c>
      <c r="MJ44" s="109">
        <v>1369209.1900000002</v>
      </c>
      <c r="MK44" s="109">
        <v>0</v>
      </c>
      <c r="ML44" s="109">
        <v>53784</v>
      </c>
      <c r="MM44" s="109">
        <v>0</v>
      </c>
      <c r="MN44" s="109">
        <v>0</v>
      </c>
      <c r="MO44" s="109">
        <v>0</v>
      </c>
      <c r="MP44" s="109">
        <v>0</v>
      </c>
      <c r="MQ44" s="109">
        <v>0</v>
      </c>
      <c r="MR44" s="109">
        <v>0</v>
      </c>
      <c r="MS44" s="109">
        <v>706708.15999999992</v>
      </c>
      <c r="MT44" s="109">
        <v>0</v>
      </c>
      <c r="MU44" s="109">
        <v>13778650.48</v>
      </c>
      <c r="MV44" s="109">
        <v>35917910.870000005</v>
      </c>
      <c r="MW44" s="109">
        <v>225654.5</v>
      </c>
      <c r="MX44" s="109">
        <v>60120552.600000001</v>
      </c>
      <c r="MY44" s="109">
        <v>11970</v>
      </c>
      <c r="MZ44" s="109">
        <v>1069331.8500000001</v>
      </c>
      <c r="NA44" s="109">
        <v>6950</v>
      </c>
      <c r="NB44" s="109">
        <v>19637088.75</v>
      </c>
      <c r="NC44" s="109">
        <v>46882309.770000003</v>
      </c>
      <c r="ND44" s="109">
        <v>40428.980000000003</v>
      </c>
      <c r="NE44" s="109">
        <v>92877.75</v>
      </c>
      <c r="NF44" s="109">
        <v>0</v>
      </c>
      <c r="NG44" s="109">
        <v>4608840</v>
      </c>
      <c r="NH44" s="109">
        <v>1929955</v>
      </c>
      <c r="NI44" s="109">
        <v>0</v>
      </c>
      <c r="NJ44" s="109">
        <v>0</v>
      </c>
      <c r="NK44" s="109">
        <v>0</v>
      </c>
      <c r="NL44" s="109">
        <v>0</v>
      </c>
      <c r="NM44" s="109">
        <v>0</v>
      </c>
      <c r="NN44" s="109">
        <v>120</v>
      </c>
      <c r="NO44" s="109">
        <v>57900</v>
      </c>
      <c r="NP44" s="109">
        <v>0</v>
      </c>
      <c r="NQ44" s="109">
        <v>146941.18</v>
      </c>
      <c r="NR44" s="109">
        <v>0</v>
      </c>
      <c r="NS44" s="109">
        <v>16492070.310000001</v>
      </c>
      <c r="NT44" s="109">
        <v>0</v>
      </c>
      <c r="NU44" s="109">
        <v>6240</v>
      </c>
      <c r="NV44" s="109">
        <v>15444</v>
      </c>
      <c r="NW44" s="109">
        <v>2420</v>
      </c>
      <c r="NX44" s="109">
        <v>0</v>
      </c>
      <c r="NY44" s="109">
        <v>-1165379.75</v>
      </c>
      <c r="NZ44" s="109">
        <v>12970324.210000001</v>
      </c>
      <c r="OA44" s="109">
        <v>0</v>
      </c>
      <c r="OB44" s="109">
        <v>0</v>
      </c>
      <c r="OC44" s="109">
        <v>0</v>
      </c>
      <c r="OD44" s="109">
        <v>0</v>
      </c>
      <c r="OE44" s="109">
        <v>1054039.77</v>
      </c>
      <c r="OF44" s="109">
        <v>128470330.53</v>
      </c>
      <c r="OG44" s="109">
        <v>0</v>
      </c>
      <c r="OH44" s="109">
        <v>390790.08999999997</v>
      </c>
      <c r="OI44" s="109">
        <v>23469012.829999998</v>
      </c>
      <c r="OJ44" s="109">
        <v>384113.39</v>
      </c>
      <c r="OK44" s="109">
        <v>891607.07</v>
      </c>
      <c r="OL44" s="109">
        <v>0</v>
      </c>
      <c r="OM44" s="109">
        <v>8260498.8600000003</v>
      </c>
      <c r="ON44" s="109">
        <v>15148</v>
      </c>
      <c r="OO44" s="109">
        <v>97390694.670000002</v>
      </c>
      <c r="OP44" s="109">
        <v>17665686.370000001</v>
      </c>
      <c r="OQ44" s="109">
        <v>0</v>
      </c>
      <c r="OR44" s="109">
        <v>9847517.9400000013</v>
      </c>
      <c r="OS44" s="109">
        <v>4400389.54</v>
      </c>
      <c r="OT44" s="109">
        <v>3112</v>
      </c>
      <c r="OU44" s="109">
        <v>0</v>
      </c>
      <c r="OV44" s="109">
        <v>0</v>
      </c>
      <c r="OW44" s="109">
        <v>22130</v>
      </c>
      <c r="OX44" s="109">
        <v>0</v>
      </c>
      <c r="OY44" s="109">
        <v>0</v>
      </c>
      <c r="OZ44" s="109">
        <v>0</v>
      </c>
      <c r="PA44" s="109">
        <v>0</v>
      </c>
      <c r="PB44" s="109">
        <v>0</v>
      </c>
      <c r="PC44" s="109">
        <v>2367674.02</v>
      </c>
      <c r="PD44" s="109">
        <v>0</v>
      </c>
      <c r="PE44" s="109">
        <v>0</v>
      </c>
      <c r="PF44" s="109">
        <v>0</v>
      </c>
      <c r="PG44" s="109">
        <v>0</v>
      </c>
      <c r="PH44" s="109">
        <v>0</v>
      </c>
      <c r="PI44" s="109">
        <v>0</v>
      </c>
      <c r="PJ44" s="109">
        <v>0</v>
      </c>
      <c r="PK44" s="109">
        <v>0</v>
      </c>
      <c r="PL44" s="109">
        <v>0</v>
      </c>
      <c r="PM44" s="109">
        <v>0</v>
      </c>
      <c r="PN44" s="109">
        <v>0</v>
      </c>
      <c r="PO44" s="109">
        <v>0</v>
      </c>
      <c r="PP44" s="109">
        <v>10666.29</v>
      </c>
      <c r="PQ44" s="109">
        <v>0</v>
      </c>
      <c r="PR44" s="109">
        <v>4669937</v>
      </c>
      <c r="PS44" s="109">
        <v>0</v>
      </c>
      <c r="PT44" s="109">
        <v>0</v>
      </c>
      <c r="PU44" s="109">
        <v>0</v>
      </c>
      <c r="PV44" s="109">
        <v>206728749.88</v>
      </c>
      <c r="PW44" s="109">
        <v>611682.19999999995</v>
      </c>
      <c r="PX44" s="109">
        <v>0</v>
      </c>
      <c r="PY44" s="109">
        <v>0</v>
      </c>
      <c r="PZ44" s="109">
        <v>0</v>
      </c>
      <c r="QA44" s="109">
        <v>28225919.369999997</v>
      </c>
      <c r="QB44" s="109">
        <v>13220</v>
      </c>
      <c r="QC44" s="109">
        <v>0</v>
      </c>
      <c r="QD44" s="109">
        <v>0</v>
      </c>
      <c r="QE44" s="109">
        <v>1463586.58</v>
      </c>
      <c r="QF44" s="109">
        <v>0</v>
      </c>
      <c r="QG44" s="109">
        <v>0</v>
      </c>
      <c r="QH44" s="109">
        <v>0</v>
      </c>
      <c r="QI44" s="109">
        <v>0</v>
      </c>
      <c r="QJ44" s="109">
        <v>26180</v>
      </c>
      <c r="QK44" s="109">
        <v>17470</v>
      </c>
      <c r="QL44" s="109">
        <v>0</v>
      </c>
      <c r="QM44" s="109">
        <v>2610147.25</v>
      </c>
      <c r="QN44" s="109">
        <v>424961</v>
      </c>
      <c r="QO44" s="109">
        <v>0</v>
      </c>
      <c r="QP44" s="109">
        <v>0</v>
      </c>
      <c r="QQ44" s="109">
        <v>0</v>
      </c>
      <c r="QR44" s="109">
        <v>4166.25</v>
      </c>
      <c r="QS44" s="109">
        <v>0</v>
      </c>
      <c r="QT44" s="109">
        <v>0</v>
      </c>
      <c r="QU44" s="109">
        <v>0</v>
      </c>
      <c r="QV44" s="109">
        <v>0</v>
      </c>
      <c r="QW44" s="109">
        <v>0</v>
      </c>
      <c r="QX44" s="109">
        <v>0</v>
      </c>
      <c r="QY44" s="109">
        <v>0</v>
      </c>
      <c r="QZ44" s="109">
        <v>9924813.4600000009</v>
      </c>
      <c r="RA44" s="109">
        <v>0</v>
      </c>
      <c r="RB44" s="109">
        <v>-12382.52</v>
      </c>
      <c r="RC44" s="109">
        <v>0</v>
      </c>
      <c r="RD44" s="109">
        <v>0</v>
      </c>
      <c r="RE44" s="109">
        <v>219587.78</v>
      </c>
      <c r="RF44" s="109">
        <v>0</v>
      </c>
      <c r="RG44" s="109">
        <v>0</v>
      </c>
      <c r="RH44" s="109">
        <v>0</v>
      </c>
      <c r="RI44" s="109">
        <v>0</v>
      </c>
      <c r="RJ44" s="109">
        <v>0</v>
      </c>
      <c r="RK44" s="109">
        <v>0</v>
      </c>
      <c r="RL44" s="109">
        <v>0</v>
      </c>
      <c r="RM44" s="109">
        <v>42840.2</v>
      </c>
      <c r="RN44" s="109">
        <v>0</v>
      </c>
      <c r="RO44" s="109">
        <v>53452187.850000001</v>
      </c>
      <c r="RP44" s="109">
        <v>0</v>
      </c>
      <c r="RQ44" s="109">
        <v>0</v>
      </c>
      <c r="RR44" s="109">
        <v>13115394.299999999</v>
      </c>
      <c r="RS44" s="109">
        <v>0</v>
      </c>
      <c r="RT44" s="109">
        <v>0</v>
      </c>
      <c r="RU44" s="109">
        <v>23122446.050000001</v>
      </c>
      <c r="RV44" s="109">
        <v>1698315</v>
      </c>
      <c r="RW44" s="109">
        <v>0</v>
      </c>
      <c r="RX44" s="109">
        <v>0</v>
      </c>
      <c r="RY44" s="109">
        <v>0</v>
      </c>
      <c r="RZ44" s="109">
        <v>2120</v>
      </c>
      <c r="SA44" s="109">
        <v>3994536</v>
      </c>
      <c r="SB44" s="109">
        <v>1858153.06</v>
      </c>
      <c r="SC44" s="109">
        <v>7353600.5</v>
      </c>
      <c r="SD44" s="109">
        <v>125315.35999999999</v>
      </c>
      <c r="SE44" s="109">
        <v>0</v>
      </c>
      <c r="SF44" s="109">
        <v>33920</v>
      </c>
      <c r="SG44" s="109">
        <v>0</v>
      </c>
      <c r="SH44" s="109">
        <v>3399880</v>
      </c>
      <c r="SI44" s="109">
        <v>390</v>
      </c>
      <c r="SJ44" s="109">
        <v>13307534.969999999</v>
      </c>
      <c r="SK44" s="109">
        <v>-73.069999999999993</v>
      </c>
      <c r="SL44" s="109">
        <v>104362</v>
      </c>
      <c r="SM44" s="109">
        <v>663424.98</v>
      </c>
      <c r="SN44" s="109">
        <v>120</v>
      </c>
      <c r="SO44" s="109">
        <v>27449.25</v>
      </c>
      <c r="SP44" s="109">
        <v>2135901.65</v>
      </c>
      <c r="SQ44" s="109">
        <v>104854.5</v>
      </c>
      <c r="SR44" s="109">
        <v>15695747</v>
      </c>
      <c r="SS44" s="109">
        <v>46835</v>
      </c>
      <c r="ST44" s="109">
        <v>0</v>
      </c>
      <c r="SU44" s="109">
        <v>29470</v>
      </c>
      <c r="SV44" s="109">
        <v>336680.76</v>
      </c>
      <c r="SW44" s="109">
        <v>0</v>
      </c>
      <c r="SX44" s="109">
        <v>0</v>
      </c>
      <c r="SY44" s="109">
        <v>8302.44</v>
      </c>
      <c r="SZ44" s="109">
        <v>10960</v>
      </c>
      <c r="TA44" s="109">
        <v>0</v>
      </c>
      <c r="TB44" s="109">
        <v>0</v>
      </c>
      <c r="TC44" s="109">
        <v>0</v>
      </c>
      <c r="TD44" s="109">
        <v>5516210</v>
      </c>
      <c r="TE44" s="109">
        <v>0</v>
      </c>
      <c r="TF44" s="109">
        <v>0</v>
      </c>
      <c r="TG44" s="109">
        <v>0</v>
      </c>
      <c r="TH44" s="109">
        <v>81126</v>
      </c>
      <c r="TI44" s="109">
        <v>9740</v>
      </c>
      <c r="TJ44" s="109">
        <v>0</v>
      </c>
      <c r="TK44" s="109">
        <v>188200.13</v>
      </c>
      <c r="TL44" s="109">
        <v>0</v>
      </c>
      <c r="TM44" s="109">
        <v>0</v>
      </c>
      <c r="TN44" s="109">
        <v>0</v>
      </c>
      <c r="TO44" s="109">
        <v>0</v>
      </c>
      <c r="TP44" s="109">
        <v>0</v>
      </c>
      <c r="TQ44" s="109">
        <v>0</v>
      </c>
      <c r="TR44" s="109">
        <v>0</v>
      </c>
      <c r="TS44" s="109">
        <v>1671370.79</v>
      </c>
      <c r="TT44" s="109">
        <v>250</v>
      </c>
      <c r="TU44" s="109">
        <v>0</v>
      </c>
      <c r="TV44" s="109">
        <v>0</v>
      </c>
      <c r="TW44" s="109">
        <v>0</v>
      </c>
      <c r="TX44" s="109">
        <v>0</v>
      </c>
      <c r="TY44" s="109">
        <v>0</v>
      </c>
      <c r="TZ44" s="109">
        <v>0</v>
      </c>
      <c r="UA44" s="109">
        <v>499044.56</v>
      </c>
      <c r="UB44" s="109">
        <v>0</v>
      </c>
      <c r="UC44" s="109">
        <v>0</v>
      </c>
      <c r="UD44" s="109">
        <v>-11124.119999999994</v>
      </c>
      <c r="UE44" s="109">
        <v>0</v>
      </c>
      <c r="UF44" s="109">
        <v>227329</v>
      </c>
      <c r="UG44" s="109">
        <v>370</v>
      </c>
      <c r="UH44" s="109">
        <v>319733.98</v>
      </c>
      <c r="UI44" s="109">
        <v>487.5</v>
      </c>
      <c r="UJ44" s="109">
        <v>0</v>
      </c>
      <c r="UK44" s="109">
        <v>3061731.49</v>
      </c>
      <c r="UL44" s="109">
        <v>-65084.27</v>
      </c>
      <c r="UM44" s="109">
        <v>0</v>
      </c>
      <c r="UN44" s="109">
        <v>0</v>
      </c>
      <c r="UO44" s="109">
        <v>50827.360000000001</v>
      </c>
      <c r="UP44" s="109">
        <v>0</v>
      </c>
      <c r="UQ44" s="109">
        <v>0</v>
      </c>
      <c r="UR44" s="109">
        <v>0</v>
      </c>
      <c r="US44" s="109">
        <v>-18126.509999999998</v>
      </c>
      <c r="UT44" s="109">
        <v>0</v>
      </c>
      <c r="UU44" s="109">
        <v>0</v>
      </c>
      <c r="UV44" s="109">
        <v>0</v>
      </c>
      <c r="UW44" s="109">
        <v>0</v>
      </c>
      <c r="UX44" s="109">
        <v>13500</v>
      </c>
      <c r="UY44" s="109">
        <v>0</v>
      </c>
      <c r="UZ44" s="109">
        <v>0</v>
      </c>
      <c r="VA44" s="109">
        <v>0</v>
      </c>
      <c r="VB44" s="109">
        <v>0</v>
      </c>
      <c r="VC44" s="109">
        <v>0</v>
      </c>
      <c r="VD44" s="109">
        <v>0</v>
      </c>
      <c r="VE44" s="109">
        <v>0</v>
      </c>
      <c r="VF44" s="109">
        <v>100</v>
      </c>
      <c r="VG44" s="109">
        <v>1240</v>
      </c>
      <c r="VH44" s="109">
        <v>0</v>
      </c>
      <c r="VI44" s="109">
        <v>0</v>
      </c>
      <c r="VJ44" s="109">
        <v>0</v>
      </c>
      <c r="VK44" s="109">
        <v>0</v>
      </c>
      <c r="VL44" s="109">
        <v>0</v>
      </c>
      <c r="VM44" s="109">
        <v>0</v>
      </c>
      <c r="VN44" s="109">
        <v>0</v>
      </c>
      <c r="VO44" s="109">
        <v>0</v>
      </c>
      <c r="VP44" s="109">
        <v>0</v>
      </c>
      <c r="VQ44" s="109">
        <v>0</v>
      </c>
      <c r="VR44" s="109">
        <v>0</v>
      </c>
      <c r="VS44" s="109">
        <v>0</v>
      </c>
      <c r="VT44" s="109">
        <v>0</v>
      </c>
      <c r="VU44" s="109">
        <v>0</v>
      </c>
      <c r="VV44" s="109">
        <v>0</v>
      </c>
      <c r="VW44" s="109">
        <v>0</v>
      </c>
      <c r="VX44" s="109">
        <v>0</v>
      </c>
      <c r="VY44" s="109">
        <v>0</v>
      </c>
      <c r="VZ44" s="109">
        <v>2020</v>
      </c>
      <c r="WA44" s="109">
        <v>0</v>
      </c>
      <c r="WB44" s="109">
        <v>0</v>
      </c>
      <c r="WC44" s="109">
        <v>34867337.079999998</v>
      </c>
      <c r="WD44" s="109">
        <v>0</v>
      </c>
      <c r="WE44" s="109">
        <v>6570</v>
      </c>
      <c r="WF44" s="109">
        <v>41213758.210000001</v>
      </c>
      <c r="WG44" s="109">
        <v>0</v>
      </c>
      <c r="WH44" s="109">
        <v>0</v>
      </c>
      <c r="WI44" s="109">
        <v>9075655.5899999999</v>
      </c>
      <c r="WJ44" s="109">
        <v>0</v>
      </c>
      <c r="WK44" s="109">
        <v>1370</v>
      </c>
      <c r="WL44" s="109">
        <v>0</v>
      </c>
      <c r="WM44" s="109">
        <v>478281.7</v>
      </c>
      <c r="WN44" s="109">
        <v>0</v>
      </c>
      <c r="WO44" s="109">
        <v>713874.40999999992</v>
      </c>
      <c r="WP44" s="109">
        <v>48354050</v>
      </c>
      <c r="WQ44" s="109">
        <v>253382</v>
      </c>
      <c r="WR44" s="109">
        <v>9275172.2400000002</v>
      </c>
      <c r="WS44" s="109">
        <v>6849448.4800000004</v>
      </c>
      <c r="WT44" s="109">
        <v>921226.79999999993</v>
      </c>
      <c r="WU44" s="109">
        <v>0</v>
      </c>
      <c r="WV44" s="109">
        <v>10280</v>
      </c>
      <c r="WW44" s="109">
        <v>12996030.33</v>
      </c>
      <c r="WX44" s="109">
        <v>356230</v>
      </c>
      <c r="WY44" s="109">
        <v>0</v>
      </c>
      <c r="WZ44" s="109">
        <v>689591.88</v>
      </c>
      <c r="XA44" s="109">
        <v>20360</v>
      </c>
      <c r="XB44" s="109">
        <v>233869</v>
      </c>
      <c r="XC44" s="109">
        <v>767014.38</v>
      </c>
      <c r="XD44" s="109">
        <v>126343</v>
      </c>
      <c r="XE44" s="109">
        <v>0</v>
      </c>
      <c r="XF44" s="109">
        <v>1006097.99</v>
      </c>
      <c r="XG44" s="109">
        <v>0</v>
      </c>
      <c r="XH44" s="109">
        <v>1118488.22</v>
      </c>
      <c r="XI44" s="109">
        <v>6810</v>
      </c>
      <c r="XJ44" s="109">
        <v>750591</v>
      </c>
      <c r="XK44" s="109">
        <v>0</v>
      </c>
      <c r="XL44" s="109">
        <v>0</v>
      </c>
      <c r="XM44" s="109">
        <v>0</v>
      </c>
      <c r="XN44" s="109">
        <v>0</v>
      </c>
      <c r="XO44" s="109">
        <v>0</v>
      </c>
      <c r="XP44" s="109">
        <v>0</v>
      </c>
      <c r="XQ44" s="109">
        <v>0</v>
      </c>
      <c r="XR44" s="109">
        <v>0</v>
      </c>
      <c r="XS44" s="109">
        <v>0</v>
      </c>
      <c r="XT44" s="109">
        <v>0</v>
      </c>
      <c r="XU44" s="109">
        <v>0</v>
      </c>
      <c r="XV44" s="109">
        <v>0</v>
      </c>
      <c r="XW44" s="109">
        <v>0</v>
      </c>
      <c r="XX44" s="109">
        <v>0</v>
      </c>
      <c r="XY44" s="109">
        <v>0</v>
      </c>
      <c r="XZ44" s="109">
        <v>0</v>
      </c>
      <c r="YA44" s="109">
        <v>0</v>
      </c>
      <c r="YB44" s="109">
        <v>0</v>
      </c>
      <c r="YC44" s="109">
        <v>0</v>
      </c>
      <c r="YD44" s="109">
        <v>0</v>
      </c>
      <c r="YE44" s="109">
        <v>0</v>
      </c>
      <c r="YF44" s="109">
        <v>0</v>
      </c>
      <c r="YG44" s="109">
        <v>0</v>
      </c>
      <c r="YH44" s="109">
        <v>0</v>
      </c>
      <c r="YI44" s="109">
        <v>0</v>
      </c>
      <c r="YJ44" s="109">
        <v>0</v>
      </c>
      <c r="YK44" s="109">
        <v>0</v>
      </c>
      <c r="YL44" s="109">
        <v>0</v>
      </c>
      <c r="YM44" s="109">
        <v>0</v>
      </c>
      <c r="YN44" s="109">
        <v>0</v>
      </c>
      <c r="YO44" s="109">
        <v>0</v>
      </c>
      <c r="YP44" s="109">
        <v>0</v>
      </c>
      <c r="YQ44" s="109">
        <v>0</v>
      </c>
      <c r="YR44" s="109">
        <v>0</v>
      </c>
      <c r="YS44" s="109">
        <v>0</v>
      </c>
      <c r="YT44" s="109">
        <v>0</v>
      </c>
      <c r="YU44" s="109">
        <v>0</v>
      </c>
      <c r="YV44" s="109">
        <v>0</v>
      </c>
      <c r="YW44" s="109">
        <v>0</v>
      </c>
      <c r="YX44" s="109">
        <v>0</v>
      </c>
      <c r="YY44" s="109">
        <v>-37512.03</v>
      </c>
      <c r="YZ44" s="109">
        <v>107.5</v>
      </c>
      <c r="ZA44" s="109">
        <v>3636830.2</v>
      </c>
      <c r="ZB44" s="109">
        <v>31164.460000000006</v>
      </c>
      <c r="ZC44" s="109">
        <v>25555.48</v>
      </c>
      <c r="ZD44" s="109">
        <v>5123.6000000000004</v>
      </c>
      <c r="ZE44" s="109">
        <v>0</v>
      </c>
      <c r="ZF44" s="109">
        <v>0</v>
      </c>
      <c r="ZG44" s="109">
        <v>0</v>
      </c>
      <c r="ZH44" s="109">
        <v>0</v>
      </c>
      <c r="ZI44" s="109">
        <v>0</v>
      </c>
      <c r="ZJ44" s="109">
        <v>0</v>
      </c>
      <c r="ZK44" s="109">
        <v>0</v>
      </c>
      <c r="ZL44" s="109">
        <v>0</v>
      </c>
      <c r="ZM44" s="109">
        <v>12530933.359999999</v>
      </c>
      <c r="ZN44" s="109">
        <v>17897334.399999999</v>
      </c>
      <c r="ZO44" s="109">
        <v>0</v>
      </c>
      <c r="ZP44" s="109">
        <v>3369172.9800000004</v>
      </c>
      <c r="ZQ44" s="109">
        <v>2941208.5</v>
      </c>
      <c r="ZR44" s="109">
        <v>0</v>
      </c>
      <c r="ZS44" s="109">
        <v>0</v>
      </c>
      <c r="ZT44" s="109">
        <v>4284723.59</v>
      </c>
      <c r="ZU44" s="109">
        <v>0</v>
      </c>
      <c r="ZV44" s="109">
        <v>0</v>
      </c>
      <c r="ZW44" s="109">
        <v>530</v>
      </c>
      <c r="ZX44" s="109">
        <v>80378.820000000007</v>
      </c>
      <c r="ZY44" s="109">
        <v>161580.26</v>
      </c>
      <c r="ZZ44" s="109">
        <v>-75146.5</v>
      </c>
      <c r="AAA44" s="109">
        <v>0</v>
      </c>
      <c r="AAB44" s="109">
        <v>2787003.29</v>
      </c>
      <c r="AAC44" s="109">
        <v>1107188.5</v>
      </c>
      <c r="AAD44" s="109">
        <v>3110330.44</v>
      </c>
      <c r="AAE44" s="109">
        <v>583870.08000000007</v>
      </c>
      <c r="AAF44" s="109">
        <v>7107706.96</v>
      </c>
      <c r="AAG44" s="109">
        <v>994224.71</v>
      </c>
      <c r="AAH44" s="109">
        <v>0</v>
      </c>
      <c r="AAI44" s="109">
        <v>3576219.82</v>
      </c>
      <c r="AAJ44" s="109">
        <v>0</v>
      </c>
      <c r="AAK44" s="109">
        <v>0</v>
      </c>
      <c r="AAL44" s="109">
        <v>0</v>
      </c>
      <c r="AAM44" s="109">
        <v>0</v>
      </c>
      <c r="AAN44" s="109">
        <v>0</v>
      </c>
      <c r="AAO44" s="109">
        <v>0</v>
      </c>
      <c r="AAP44" s="109">
        <v>0</v>
      </c>
      <c r="AAQ44" s="109">
        <v>4617936.93</v>
      </c>
      <c r="AAR44" s="109">
        <v>0</v>
      </c>
      <c r="AAS44" s="109">
        <v>554538.75</v>
      </c>
      <c r="AAT44" s="109">
        <v>1162797.3400000001</v>
      </c>
      <c r="AAU44" s="109">
        <v>0</v>
      </c>
      <c r="AAV44" s="109">
        <v>7620</v>
      </c>
      <c r="AAW44" s="109">
        <v>0</v>
      </c>
      <c r="AAX44" s="109">
        <v>0</v>
      </c>
      <c r="AAY44" s="109">
        <v>0</v>
      </c>
      <c r="AAZ44" s="109">
        <v>0</v>
      </c>
      <c r="ABA44" s="109">
        <v>1807878.36</v>
      </c>
      <c r="ABB44" s="109">
        <v>159890</v>
      </c>
      <c r="ABC44" s="109">
        <v>0</v>
      </c>
      <c r="ABD44" s="109">
        <v>5320</v>
      </c>
      <c r="ABE44" s="109">
        <v>0</v>
      </c>
      <c r="ABF44" s="109">
        <v>1893350.3</v>
      </c>
      <c r="ABG44" s="109">
        <v>95419.3</v>
      </c>
      <c r="ABH44" s="109">
        <v>7800</v>
      </c>
      <c r="ABI44" s="109">
        <v>5178132</v>
      </c>
      <c r="ABJ44" s="109">
        <v>0</v>
      </c>
      <c r="ABK44" s="109">
        <v>2994097.78</v>
      </c>
      <c r="ABL44" s="109">
        <v>0</v>
      </c>
      <c r="ABM44" s="109">
        <v>7366300.0199999996</v>
      </c>
      <c r="ABN44" s="109">
        <v>0</v>
      </c>
      <c r="ABO44" s="109">
        <v>0</v>
      </c>
      <c r="ABP44" s="109">
        <v>971463.38</v>
      </c>
      <c r="ABQ44" s="109">
        <v>6723.75</v>
      </c>
      <c r="ABR44" s="109">
        <v>28462072.219999999</v>
      </c>
      <c r="ABS44" s="109">
        <v>20838689</v>
      </c>
      <c r="ABT44" s="109">
        <v>5480</v>
      </c>
      <c r="ABU44" s="109">
        <v>9369444.4000000004</v>
      </c>
      <c r="ABV44" s="109">
        <v>23407226.34</v>
      </c>
      <c r="ABW44" s="109">
        <v>26006002.539999999</v>
      </c>
      <c r="ABX44" s="109">
        <v>0</v>
      </c>
      <c r="ABY44" s="109">
        <v>0</v>
      </c>
      <c r="ABZ44" s="109">
        <v>16503316.41</v>
      </c>
      <c r="ACA44" s="109">
        <v>1131148.5</v>
      </c>
      <c r="ACB44" s="109">
        <v>0</v>
      </c>
      <c r="ACC44" s="109">
        <v>17949641.84</v>
      </c>
      <c r="ACD44" s="109">
        <v>1000</v>
      </c>
      <c r="ACE44" s="109">
        <v>0</v>
      </c>
      <c r="ACF44" s="109">
        <v>14336272.76</v>
      </c>
      <c r="ACG44" s="109">
        <v>6992295.209999999</v>
      </c>
      <c r="ACH44" s="109">
        <v>0</v>
      </c>
      <c r="ACI44" s="109">
        <v>69412.399999999994</v>
      </c>
      <c r="ACJ44" s="109">
        <v>0</v>
      </c>
      <c r="ACK44" s="109">
        <v>28749216.210000001</v>
      </c>
      <c r="ACL44" s="109">
        <v>5336392.96</v>
      </c>
      <c r="ACM44" s="109">
        <v>0</v>
      </c>
      <c r="ACN44" s="109">
        <v>0</v>
      </c>
      <c r="ACO44" s="109">
        <v>0</v>
      </c>
      <c r="ACP44" s="109">
        <v>997958.91</v>
      </c>
      <c r="ACQ44" s="109">
        <v>26424163.460000001</v>
      </c>
      <c r="ACR44" s="109">
        <v>0</v>
      </c>
      <c r="ACS44" s="109">
        <v>0</v>
      </c>
      <c r="ACT44" s="109">
        <v>-87405.17</v>
      </c>
      <c r="ACU44" s="109">
        <v>17659712.149999999</v>
      </c>
      <c r="ACV44" s="109">
        <v>109970</v>
      </c>
      <c r="ACW44" s="109">
        <v>0</v>
      </c>
      <c r="ACX44" s="109">
        <v>0</v>
      </c>
      <c r="ACY44" s="109">
        <v>0</v>
      </c>
      <c r="ACZ44" s="109">
        <v>0</v>
      </c>
      <c r="ADA44" s="109">
        <v>1435190</v>
      </c>
      <c r="ADB44" s="109">
        <v>0</v>
      </c>
      <c r="ADC44" s="109">
        <v>9831.36</v>
      </c>
      <c r="ADD44" s="109">
        <v>0</v>
      </c>
      <c r="ADE44" s="109">
        <v>31055638.98</v>
      </c>
      <c r="ADF44" s="109">
        <v>0</v>
      </c>
      <c r="ADG44" s="109">
        <v>0</v>
      </c>
      <c r="ADH44" s="109">
        <v>8333711.5700000003</v>
      </c>
      <c r="ADI44" s="109">
        <v>0</v>
      </c>
      <c r="ADJ44" s="109">
        <v>29523.489999999998</v>
      </c>
      <c r="ADK44" s="109">
        <v>0</v>
      </c>
      <c r="ADL44" s="109">
        <v>6207752.0800000001</v>
      </c>
      <c r="ADM44" s="109">
        <v>0</v>
      </c>
      <c r="ADN44" s="109">
        <v>0</v>
      </c>
      <c r="ADO44" s="109">
        <v>0</v>
      </c>
      <c r="ADP44" s="109">
        <v>14003140.33</v>
      </c>
      <c r="ADQ44" s="109">
        <v>0</v>
      </c>
      <c r="ADR44" s="109">
        <v>0</v>
      </c>
      <c r="ADS44" s="109">
        <v>0</v>
      </c>
      <c r="ADT44" s="109">
        <v>0</v>
      </c>
      <c r="ADU44" s="109">
        <v>10874129.239999998</v>
      </c>
      <c r="ADV44" s="109">
        <v>0</v>
      </c>
      <c r="ADW44" s="109">
        <v>11968057.4</v>
      </c>
      <c r="ADX44" s="109">
        <v>14770153.199999999</v>
      </c>
      <c r="ADY44" s="109">
        <v>0</v>
      </c>
      <c r="ADZ44" s="109">
        <v>2003402</v>
      </c>
      <c r="AEA44" s="109">
        <v>19561348.68</v>
      </c>
      <c r="AEB44" s="109">
        <v>43980485.82</v>
      </c>
      <c r="AEC44" s="109">
        <v>0</v>
      </c>
      <c r="AED44" s="109">
        <v>0</v>
      </c>
      <c r="AEE44" s="109">
        <v>1433690</v>
      </c>
      <c r="AEF44" s="109">
        <v>6740</v>
      </c>
      <c r="AEG44" s="109">
        <v>0</v>
      </c>
      <c r="AEH44" s="109">
        <v>0</v>
      </c>
      <c r="AEI44" s="109">
        <v>810</v>
      </c>
      <c r="AEJ44" s="109">
        <v>0</v>
      </c>
      <c r="AEK44" s="109">
        <v>18108102.98</v>
      </c>
      <c r="AEL44" s="109">
        <v>-177037.36</v>
      </c>
      <c r="AEM44" s="109">
        <v>28270164.059999999</v>
      </c>
      <c r="AEN44" s="109">
        <v>28127442.16</v>
      </c>
      <c r="AEO44" s="109">
        <v>0</v>
      </c>
      <c r="AEP44" s="109">
        <v>102000</v>
      </c>
      <c r="AEQ44" s="109">
        <v>0</v>
      </c>
      <c r="AER44" s="109">
        <v>0</v>
      </c>
      <c r="AES44" s="109">
        <v>0</v>
      </c>
      <c r="AET44" s="109">
        <v>0</v>
      </c>
      <c r="AEU44" s="109">
        <v>0</v>
      </c>
      <c r="AEV44" s="109">
        <v>0</v>
      </c>
      <c r="AEW44" s="109">
        <v>0</v>
      </c>
      <c r="AEX44" s="109">
        <v>0</v>
      </c>
      <c r="AEY44" s="109">
        <v>0</v>
      </c>
      <c r="AEZ44" s="109">
        <v>15580935.689999999</v>
      </c>
      <c r="AFA44" s="109">
        <v>1007501.72</v>
      </c>
      <c r="AFB44" s="109">
        <v>0</v>
      </c>
      <c r="AFC44" s="109">
        <v>0</v>
      </c>
      <c r="AFD44" s="109">
        <v>0</v>
      </c>
      <c r="AFE44" s="109">
        <v>28311725.140000001</v>
      </c>
      <c r="AFF44" s="109">
        <v>28680</v>
      </c>
      <c r="AFG44" s="109">
        <v>4581201.29</v>
      </c>
      <c r="AFH44" s="109">
        <v>3182258.09</v>
      </c>
      <c r="AFI44" s="109">
        <v>11159910.76</v>
      </c>
      <c r="AFJ44" s="109">
        <v>0</v>
      </c>
      <c r="AFK44" s="109">
        <v>9830</v>
      </c>
      <c r="AFL44" s="109">
        <v>451610</v>
      </c>
      <c r="AFM44" s="109">
        <v>0</v>
      </c>
      <c r="AFN44" s="109">
        <v>1610845.57</v>
      </c>
      <c r="AFO44" s="109">
        <v>147266</v>
      </c>
      <c r="AFP44" s="109">
        <v>0</v>
      </c>
      <c r="AFQ44" s="109">
        <v>9803403.5499999989</v>
      </c>
      <c r="AFR44" s="109">
        <v>0</v>
      </c>
      <c r="AFS44" s="109">
        <v>0</v>
      </c>
      <c r="AFT44" s="109">
        <v>0</v>
      </c>
      <c r="AFU44" s="109">
        <v>40730</v>
      </c>
      <c r="AFV44" s="109">
        <v>0</v>
      </c>
      <c r="AFW44" s="109">
        <v>0</v>
      </c>
      <c r="AFX44" s="109">
        <v>0</v>
      </c>
      <c r="AFY44" s="109">
        <v>0</v>
      </c>
      <c r="AFZ44" s="109">
        <v>0</v>
      </c>
      <c r="AGA44" s="109">
        <v>0</v>
      </c>
      <c r="AGB44" s="109">
        <v>0</v>
      </c>
      <c r="AGC44" s="109">
        <v>0</v>
      </c>
      <c r="AGD44" s="109">
        <v>0</v>
      </c>
      <c r="AGE44" s="109">
        <v>0</v>
      </c>
      <c r="AGF44" s="109">
        <v>0</v>
      </c>
      <c r="AGG44" s="109">
        <v>0</v>
      </c>
      <c r="AGH44" s="109">
        <v>0</v>
      </c>
      <c r="AGI44" s="109">
        <v>0</v>
      </c>
      <c r="AGJ44" s="109">
        <v>0</v>
      </c>
      <c r="AGK44" s="109">
        <v>0</v>
      </c>
      <c r="AGL44" s="109">
        <v>0</v>
      </c>
      <c r="AGM44" s="109">
        <v>0</v>
      </c>
      <c r="AGN44" s="109">
        <v>0</v>
      </c>
      <c r="AGO44" s="109">
        <v>0</v>
      </c>
      <c r="AGP44" s="109">
        <v>8147025.3200000003</v>
      </c>
      <c r="AGQ44" s="109">
        <v>0</v>
      </c>
      <c r="AGR44" s="109">
        <v>3988418.63</v>
      </c>
      <c r="AGS44" s="109">
        <v>0</v>
      </c>
      <c r="AGT44" s="109">
        <v>0</v>
      </c>
      <c r="AGU44" s="109">
        <v>274697.48</v>
      </c>
      <c r="AGV44" s="109">
        <v>0</v>
      </c>
      <c r="AGW44" s="109">
        <v>107390</v>
      </c>
      <c r="AGX44" s="109">
        <v>0</v>
      </c>
      <c r="AGY44" s="109">
        <v>0</v>
      </c>
      <c r="AGZ44" s="109">
        <v>7570555.4699999997</v>
      </c>
      <c r="AHA44" s="109">
        <v>0</v>
      </c>
      <c r="AHB44" s="109">
        <v>0</v>
      </c>
      <c r="AHC44" s="109">
        <v>0</v>
      </c>
      <c r="AHD44" s="109">
        <v>0</v>
      </c>
      <c r="AHE44" s="109">
        <v>0</v>
      </c>
      <c r="AHF44" s="109">
        <v>0</v>
      </c>
      <c r="AHG44" s="109">
        <v>0</v>
      </c>
      <c r="AHH44" s="109">
        <v>1299863.5</v>
      </c>
      <c r="AHI44" s="109">
        <v>1131167.78</v>
      </c>
      <c r="AHJ44" s="109">
        <v>0</v>
      </c>
      <c r="AHK44" s="109">
        <v>0</v>
      </c>
      <c r="AHL44" s="109">
        <v>0</v>
      </c>
      <c r="AHM44" s="109">
        <v>0</v>
      </c>
      <c r="AHN44" s="109">
        <v>0</v>
      </c>
      <c r="AHO44" s="109">
        <v>26660</v>
      </c>
      <c r="AHP44" s="109">
        <v>0</v>
      </c>
      <c r="AHQ44" s="109">
        <v>0</v>
      </c>
      <c r="AHR44" s="109">
        <v>0</v>
      </c>
      <c r="AHS44" s="109">
        <v>0</v>
      </c>
      <c r="AHT44" s="109">
        <v>0</v>
      </c>
      <c r="AHU44" s="109">
        <v>0</v>
      </c>
      <c r="AHV44" s="109">
        <v>0</v>
      </c>
      <c r="AHW44" s="109">
        <f>SUM(D44:AHV44)</f>
        <v>2386830106.9200006</v>
      </c>
      <c r="AHX44" s="109">
        <v>0</v>
      </c>
    </row>
    <row r="45" spans="1:913" x14ac:dyDescent="0.6">
      <c r="B45" s="99" t="s">
        <v>9905</v>
      </c>
      <c r="C45" s="99" t="s">
        <v>9929</v>
      </c>
      <c r="D45" s="109">
        <f>D43-D44</f>
        <v>464774671.75</v>
      </c>
      <c r="E45" s="109">
        <f t="shared" ref="E45:BP45" si="63">E43-E44</f>
        <v>7426127.8100000005</v>
      </c>
      <c r="F45" s="109">
        <f t="shared" si="63"/>
        <v>12396435.039999999</v>
      </c>
      <c r="G45" s="109">
        <f t="shared" si="63"/>
        <v>1602487.43</v>
      </c>
      <c r="H45" s="109">
        <f t="shared" si="63"/>
        <v>49777518.359999999</v>
      </c>
      <c r="I45" s="109">
        <f t="shared" si="63"/>
        <v>15588906.029999999</v>
      </c>
      <c r="J45" s="109">
        <f t="shared" si="63"/>
        <v>137838808.21000001</v>
      </c>
      <c r="K45" s="109">
        <f t="shared" si="63"/>
        <v>11977226.640000001</v>
      </c>
      <c r="L45" s="109">
        <f t="shared" si="63"/>
        <v>11758862.220000001</v>
      </c>
      <c r="M45" s="109">
        <f t="shared" si="63"/>
        <v>11592430.969999997</v>
      </c>
      <c r="N45" s="109">
        <f t="shared" si="63"/>
        <v>3886889.0400000005</v>
      </c>
      <c r="O45" s="109">
        <f t="shared" si="63"/>
        <v>5321645.4300000006</v>
      </c>
      <c r="P45" s="109">
        <f t="shared" si="63"/>
        <v>67873499.370000005</v>
      </c>
      <c r="Q45" s="109">
        <f t="shared" si="63"/>
        <v>3001800.04</v>
      </c>
      <c r="R45" s="109">
        <f t="shared" si="63"/>
        <v>2218370.08</v>
      </c>
      <c r="S45" s="109">
        <f t="shared" si="63"/>
        <v>14619237.970000001</v>
      </c>
      <c r="T45" s="109">
        <f t="shared" si="63"/>
        <v>15151261.25</v>
      </c>
      <c r="U45" s="109">
        <f t="shared" si="63"/>
        <v>1206898.1299999999</v>
      </c>
      <c r="V45" s="109">
        <f t="shared" si="63"/>
        <v>809608.99</v>
      </c>
      <c r="W45" s="109">
        <f t="shared" si="63"/>
        <v>583958672.24000001</v>
      </c>
      <c r="X45" s="109">
        <f t="shared" si="63"/>
        <v>30208038.18</v>
      </c>
      <c r="Y45" s="109">
        <f t="shared" si="63"/>
        <v>4698169.34</v>
      </c>
      <c r="Z45" s="109">
        <f t="shared" si="63"/>
        <v>35322291.710000008</v>
      </c>
      <c r="AA45" s="109">
        <f t="shared" si="63"/>
        <v>15435999.85</v>
      </c>
      <c r="AB45" s="109">
        <f t="shared" si="63"/>
        <v>8930040.3499999996</v>
      </c>
      <c r="AC45" s="109">
        <f t="shared" si="63"/>
        <v>7140416.0399999991</v>
      </c>
      <c r="AD45" s="109">
        <f t="shared" si="63"/>
        <v>121218014.03000002</v>
      </c>
      <c r="AE45" s="109">
        <f t="shared" si="63"/>
        <v>19690649.699999999</v>
      </c>
      <c r="AF45" s="109">
        <f t="shared" si="63"/>
        <v>4394418.37</v>
      </c>
      <c r="AG45" s="109">
        <f t="shared" si="63"/>
        <v>32466617.399999999</v>
      </c>
      <c r="AH45" s="109">
        <f t="shared" si="63"/>
        <v>10443254.439999999</v>
      </c>
      <c r="AI45" s="109">
        <f t="shared" si="63"/>
        <v>99297975.239999995</v>
      </c>
      <c r="AJ45" s="109">
        <f t="shared" si="63"/>
        <v>24957245.809999999</v>
      </c>
      <c r="AK45" s="109">
        <f t="shared" si="63"/>
        <v>4460275.0899999989</v>
      </c>
      <c r="AL45" s="109">
        <f t="shared" si="63"/>
        <v>1867570.6099999985</v>
      </c>
      <c r="AM45" s="109">
        <f t="shared" si="63"/>
        <v>3633200.1</v>
      </c>
      <c r="AN45" s="109">
        <f t="shared" si="63"/>
        <v>24187903.290000003</v>
      </c>
      <c r="AO45" s="109">
        <f t="shared" si="63"/>
        <v>25354592.969999999</v>
      </c>
      <c r="AP45" s="109">
        <f t="shared" si="63"/>
        <v>11974415.919999998</v>
      </c>
      <c r="AQ45" s="109">
        <f t="shared" si="63"/>
        <v>3762401.8000000007</v>
      </c>
      <c r="AR45" s="109">
        <f t="shared" si="63"/>
        <v>3900763.26</v>
      </c>
      <c r="AS45" s="109">
        <f t="shared" si="63"/>
        <v>2533552.4</v>
      </c>
      <c r="AT45" s="109">
        <f t="shared" si="63"/>
        <v>724581.9700000002</v>
      </c>
      <c r="AU45" s="109">
        <f t="shared" si="63"/>
        <v>106773131.31</v>
      </c>
      <c r="AV45" s="109">
        <f t="shared" si="63"/>
        <v>1356458.8699999999</v>
      </c>
      <c r="AW45" s="109">
        <f t="shared" si="63"/>
        <v>978462.6</v>
      </c>
      <c r="AX45" s="109">
        <f t="shared" si="63"/>
        <v>2274137.2000000002</v>
      </c>
      <c r="AY45" s="109">
        <f t="shared" si="63"/>
        <v>6266336.5099999998</v>
      </c>
      <c r="AZ45" s="109">
        <f t="shared" si="63"/>
        <v>8787912.3200000003</v>
      </c>
      <c r="BA45" s="109">
        <f t="shared" si="63"/>
        <v>2110792.6799999997</v>
      </c>
      <c r="BB45" s="109">
        <f t="shared" si="63"/>
        <v>3818169.62</v>
      </c>
      <c r="BC45" s="109">
        <f t="shared" si="63"/>
        <v>1386513.01</v>
      </c>
      <c r="BD45" s="109">
        <f t="shared" si="63"/>
        <v>1855196.43</v>
      </c>
      <c r="BE45" s="109">
        <f t="shared" si="63"/>
        <v>1235384.7</v>
      </c>
      <c r="BF45" s="109">
        <f t="shared" si="63"/>
        <v>1492817.62</v>
      </c>
      <c r="BG45" s="109">
        <f t="shared" si="63"/>
        <v>29543095.949999999</v>
      </c>
      <c r="BH45" s="109">
        <f t="shared" si="63"/>
        <v>5031297.8099999996</v>
      </c>
      <c r="BI45" s="109">
        <f t="shared" si="63"/>
        <v>849402.22</v>
      </c>
      <c r="BJ45" s="109">
        <f t="shared" si="63"/>
        <v>65755318.190000005</v>
      </c>
      <c r="BK45" s="109">
        <f t="shared" si="63"/>
        <v>64793379.179999992</v>
      </c>
      <c r="BL45" s="109">
        <f t="shared" si="63"/>
        <v>8052101.0700000003</v>
      </c>
      <c r="BM45" s="109">
        <f t="shared" si="63"/>
        <v>3168036.35</v>
      </c>
      <c r="BN45" s="109">
        <f t="shared" si="63"/>
        <v>3398539.42</v>
      </c>
      <c r="BO45" s="109">
        <f t="shared" si="63"/>
        <v>2830478.7</v>
      </c>
      <c r="BP45" s="109">
        <f t="shared" si="63"/>
        <v>8367676.8899999997</v>
      </c>
      <c r="BQ45" s="109">
        <f t="shared" ref="BQ45:EB45" si="64">BQ43-BQ44</f>
        <v>1589738.1</v>
      </c>
      <c r="BR45" s="109">
        <f t="shared" si="64"/>
        <v>746846.39</v>
      </c>
      <c r="BS45" s="109">
        <f t="shared" si="64"/>
        <v>97236493.75</v>
      </c>
      <c r="BT45" s="109">
        <f t="shared" si="64"/>
        <v>5586831.9399999995</v>
      </c>
      <c r="BU45" s="109">
        <f t="shared" si="64"/>
        <v>1932194.72</v>
      </c>
      <c r="BV45" s="109">
        <f t="shared" si="64"/>
        <v>4891633.63</v>
      </c>
      <c r="BW45" s="109">
        <f t="shared" si="64"/>
        <v>3415853.49</v>
      </c>
      <c r="BX45" s="109">
        <f t="shared" si="64"/>
        <v>2761652.15</v>
      </c>
      <c r="BY45" s="109">
        <f t="shared" si="64"/>
        <v>1670225.2500000002</v>
      </c>
      <c r="BZ45" s="109">
        <f t="shared" si="64"/>
        <v>4768222.2100000009</v>
      </c>
      <c r="CA45" s="109">
        <f t="shared" si="64"/>
        <v>57371844.379999995</v>
      </c>
      <c r="CB45" s="109">
        <f t="shared" si="64"/>
        <v>5930384.2400000002</v>
      </c>
      <c r="CC45" s="109">
        <f t="shared" si="64"/>
        <v>14513059.790000003</v>
      </c>
      <c r="CD45" s="109">
        <f t="shared" si="64"/>
        <v>19218187.170000002</v>
      </c>
      <c r="CE45" s="109">
        <f t="shared" si="64"/>
        <v>1996616.13</v>
      </c>
      <c r="CF45" s="109">
        <f t="shared" si="64"/>
        <v>1954276.3399999999</v>
      </c>
      <c r="CG45" s="109">
        <f t="shared" si="64"/>
        <v>6177119.3499999996</v>
      </c>
      <c r="CH45" s="109">
        <f t="shared" si="64"/>
        <v>228532311.58000004</v>
      </c>
      <c r="CI45" s="109">
        <f t="shared" si="64"/>
        <v>5736389.5</v>
      </c>
      <c r="CJ45" s="109">
        <f t="shared" si="64"/>
        <v>25011649.119999997</v>
      </c>
      <c r="CK45" s="109">
        <f t="shared" si="64"/>
        <v>1736697</v>
      </c>
      <c r="CL45" s="109">
        <f t="shared" si="64"/>
        <v>2243281.5100000002</v>
      </c>
      <c r="CM45" s="109">
        <f t="shared" si="64"/>
        <v>2012579.07</v>
      </c>
      <c r="CN45" s="109">
        <f t="shared" si="64"/>
        <v>2354815.64</v>
      </c>
      <c r="CO45" s="109">
        <f t="shared" si="64"/>
        <v>9265757.4499999993</v>
      </c>
      <c r="CP45" s="109">
        <f t="shared" si="64"/>
        <v>947171</v>
      </c>
      <c r="CQ45" s="109">
        <f t="shared" si="64"/>
        <v>2381933.0499999998</v>
      </c>
      <c r="CR45" s="109">
        <f t="shared" si="64"/>
        <v>1412834.25</v>
      </c>
      <c r="CS45" s="109">
        <f t="shared" si="64"/>
        <v>3530162.84</v>
      </c>
      <c r="CT45" s="109">
        <f t="shared" si="64"/>
        <v>1852261.31</v>
      </c>
      <c r="CU45" s="109">
        <f t="shared" si="64"/>
        <v>100966077.72</v>
      </c>
      <c r="CV45" s="109">
        <f t="shared" si="64"/>
        <v>3587111.72</v>
      </c>
      <c r="CW45" s="109">
        <f t="shared" si="64"/>
        <v>3767430.28</v>
      </c>
      <c r="CX45" s="109">
        <f t="shared" si="64"/>
        <v>4503850.88</v>
      </c>
      <c r="CY45" s="109">
        <f t="shared" si="64"/>
        <v>1000521.8300000001</v>
      </c>
      <c r="CZ45" s="109">
        <f t="shared" si="64"/>
        <v>7875881.7300000004</v>
      </c>
      <c r="DA45" s="109">
        <f t="shared" si="64"/>
        <v>3746043.6900000004</v>
      </c>
      <c r="DB45" s="109">
        <f t="shared" si="64"/>
        <v>2447111.58</v>
      </c>
      <c r="DC45" s="109">
        <f t="shared" si="64"/>
        <v>74751131.75</v>
      </c>
      <c r="DD45" s="109">
        <f t="shared" si="64"/>
        <v>269376953.50999993</v>
      </c>
      <c r="DE45" s="109">
        <f t="shared" si="64"/>
        <v>8719495.209999999</v>
      </c>
      <c r="DF45" s="109">
        <f t="shared" si="64"/>
        <v>6895129.3499999996</v>
      </c>
      <c r="DG45" s="109">
        <f t="shared" si="64"/>
        <v>28168062.440000001</v>
      </c>
      <c r="DH45" s="109">
        <f t="shared" si="64"/>
        <v>43163385.790000007</v>
      </c>
      <c r="DI45" s="109">
        <f t="shared" si="64"/>
        <v>47407280.719999999</v>
      </c>
      <c r="DJ45" s="109">
        <f t="shared" si="64"/>
        <v>67035565.059999995</v>
      </c>
      <c r="DK45" s="109">
        <f t="shared" si="64"/>
        <v>2051620.42</v>
      </c>
      <c r="DL45" s="109">
        <f t="shared" si="64"/>
        <v>356464956.66000003</v>
      </c>
      <c r="DM45" s="109">
        <f t="shared" si="64"/>
        <v>4633759.1800000006</v>
      </c>
      <c r="DN45" s="109">
        <f t="shared" si="64"/>
        <v>4600668.7200000007</v>
      </c>
      <c r="DO45" s="109">
        <f t="shared" si="64"/>
        <v>4884312.53</v>
      </c>
      <c r="DP45" s="109">
        <f t="shared" si="64"/>
        <v>6920062.1200000001</v>
      </c>
      <c r="DQ45" s="109">
        <f t="shared" si="64"/>
        <v>3202011.54</v>
      </c>
      <c r="DR45" s="109">
        <f t="shared" si="64"/>
        <v>11552279.279999999</v>
      </c>
      <c r="DS45" s="109">
        <f t="shared" si="64"/>
        <v>2643863</v>
      </c>
      <c r="DT45" s="109">
        <f t="shared" si="64"/>
        <v>12940661.949999997</v>
      </c>
      <c r="DU45" s="109">
        <f t="shared" si="64"/>
        <v>73282943.00000003</v>
      </c>
      <c r="DV45" s="109">
        <f t="shared" si="64"/>
        <v>6210076.2699999996</v>
      </c>
      <c r="DW45" s="109">
        <f t="shared" si="64"/>
        <v>36033039.18</v>
      </c>
      <c r="DX45" s="109">
        <f t="shared" si="64"/>
        <v>32009703.990000006</v>
      </c>
      <c r="DY45" s="109">
        <f t="shared" si="64"/>
        <v>5830738.2599999998</v>
      </c>
      <c r="DZ45" s="109">
        <f t="shared" si="64"/>
        <v>14158183.5</v>
      </c>
      <c r="EA45" s="109">
        <f t="shared" si="64"/>
        <v>10224022.260000002</v>
      </c>
      <c r="EB45" s="109">
        <f t="shared" si="64"/>
        <v>6493391.1600000001</v>
      </c>
      <c r="EC45" s="109">
        <f t="shared" ref="EC45:GN45" si="65">EC43-EC44</f>
        <v>3884724.88</v>
      </c>
      <c r="ED45" s="109">
        <f t="shared" si="65"/>
        <v>4812471.8499999996</v>
      </c>
      <c r="EE45" s="109">
        <f t="shared" si="65"/>
        <v>19533789.719999999</v>
      </c>
      <c r="EF45" s="109">
        <f t="shared" si="65"/>
        <v>62050018.060000002</v>
      </c>
      <c r="EG45" s="109">
        <f t="shared" si="65"/>
        <v>53340437.090000004</v>
      </c>
      <c r="EH45" s="109">
        <f t="shared" si="65"/>
        <v>2115467.5</v>
      </c>
      <c r="EI45" s="109">
        <f t="shared" si="65"/>
        <v>5207068.16</v>
      </c>
      <c r="EJ45" s="109">
        <f t="shared" si="65"/>
        <v>2670373.2000000002</v>
      </c>
      <c r="EK45" s="109">
        <f t="shared" si="65"/>
        <v>8426144.5600000005</v>
      </c>
      <c r="EL45" s="109">
        <f t="shared" si="65"/>
        <v>14309968.25</v>
      </c>
      <c r="EM45" s="109">
        <f t="shared" si="65"/>
        <v>1654590.65</v>
      </c>
      <c r="EN45" s="109">
        <f t="shared" si="65"/>
        <v>2575113.4700000002</v>
      </c>
      <c r="EO45" s="109">
        <f t="shared" si="65"/>
        <v>131200700.51000002</v>
      </c>
      <c r="EP45" s="109">
        <f t="shared" si="65"/>
        <v>4695560.43</v>
      </c>
      <c r="EQ45" s="109">
        <f t="shared" si="65"/>
        <v>2943658.3499999996</v>
      </c>
      <c r="ER45" s="109">
        <f t="shared" si="65"/>
        <v>5073230.6400000015</v>
      </c>
      <c r="ES45" s="109">
        <f t="shared" si="65"/>
        <v>1335831.56</v>
      </c>
      <c r="ET45" s="109">
        <f t="shared" si="65"/>
        <v>3573401.88</v>
      </c>
      <c r="EU45" s="109">
        <f t="shared" si="65"/>
        <v>4187138.56</v>
      </c>
      <c r="EV45" s="109">
        <f t="shared" si="65"/>
        <v>7424109.5599999996</v>
      </c>
      <c r="EW45" s="109">
        <f t="shared" si="65"/>
        <v>1310127.3800000001</v>
      </c>
      <c r="EX45" s="109">
        <f t="shared" si="65"/>
        <v>100323494.14999999</v>
      </c>
      <c r="EY45" s="109">
        <f t="shared" si="65"/>
        <v>1262578.8400000001</v>
      </c>
      <c r="EZ45" s="109">
        <f t="shared" si="65"/>
        <v>2040192.07</v>
      </c>
      <c r="FA45" s="109">
        <f t="shared" si="65"/>
        <v>3028946.62</v>
      </c>
      <c r="FB45" s="109">
        <f t="shared" si="65"/>
        <v>7054871.6399999997</v>
      </c>
      <c r="FC45" s="109">
        <f t="shared" si="65"/>
        <v>5644566.6600000001</v>
      </c>
      <c r="FD45" s="109">
        <f t="shared" si="65"/>
        <v>3415146.87</v>
      </c>
      <c r="FE45" s="109">
        <f t="shared" si="65"/>
        <v>2842072.7</v>
      </c>
      <c r="FF45" s="109">
        <f t="shared" si="65"/>
        <v>2192480.4</v>
      </c>
      <c r="FG45" s="109">
        <f t="shared" si="65"/>
        <v>1822500.25</v>
      </c>
      <c r="FH45" s="109">
        <f t="shared" si="65"/>
        <v>2079506.6400000001</v>
      </c>
      <c r="FI45" s="109">
        <f t="shared" si="65"/>
        <v>856186.12</v>
      </c>
      <c r="FJ45" s="109">
        <f t="shared" si="65"/>
        <v>37798206.469999999</v>
      </c>
      <c r="FK45" s="109">
        <f t="shared" si="65"/>
        <v>2756753.55</v>
      </c>
      <c r="FL45" s="109">
        <f t="shared" si="65"/>
        <v>2148734.11</v>
      </c>
      <c r="FM45" s="109">
        <f t="shared" si="65"/>
        <v>2065832.2799999998</v>
      </c>
      <c r="FN45" s="109">
        <f t="shared" si="65"/>
        <v>9396138.3200000003</v>
      </c>
      <c r="FO45" s="109">
        <f t="shared" si="65"/>
        <v>3717843.85</v>
      </c>
      <c r="FP45" s="109">
        <f t="shared" si="65"/>
        <v>1571392.3399999999</v>
      </c>
      <c r="FQ45" s="109">
        <f t="shared" si="65"/>
        <v>685855.57</v>
      </c>
      <c r="FR45" s="109">
        <f t="shared" si="65"/>
        <v>114020467.67999998</v>
      </c>
      <c r="FS45" s="109">
        <f t="shared" si="65"/>
        <v>3034221.25</v>
      </c>
      <c r="FT45" s="109">
        <f t="shared" si="65"/>
        <v>5877097.5399999991</v>
      </c>
      <c r="FU45" s="109">
        <f t="shared" si="65"/>
        <v>3863875.7899999991</v>
      </c>
      <c r="FV45" s="109">
        <f t="shared" si="65"/>
        <v>7907313.2199999997</v>
      </c>
      <c r="FW45" s="109">
        <f t="shared" si="65"/>
        <v>1060778.8199999998</v>
      </c>
      <c r="FX45" s="109">
        <f t="shared" si="65"/>
        <v>7397242.8300000001</v>
      </c>
      <c r="FY45" s="109">
        <f t="shared" si="65"/>
        <v>3997229.86</v>
      </c>
      <c r="FZ45" s="109">
        <f t="shared" si="65"/>
        <v>3022303.4599999995</v>
      </c>
      <c r="GA45" s="109">
        <f t="shared" si="65"/>
        <v>4967523.08</v>
      </c>
      <c r="GB45" s="109">
        <f t="shared" si="65"/>
        <v>6606868.3499999996</v>
      </c>
      <c r="GC45" s="109">
        <f t="shared" si="65"/>
        <v>2735028.6</v>
      </c>
      <c r="GD45" s="109">
        <f t="shared" si="65"/>
        <v>1581411</v>
      </c>
      <c r="GE45" s="109">
        <f t="shared" si="65"/>
        <v>1341643</v>
      </c>
      <c r="GF45" s="109">
        <f t="shared" si="65"/>
        <v>61736497.219999999</v>
      </c>
      <c r="GG45" s="109">
        <f t="shared" si="65"/>
        <v>2832323.2199999997</v>
      </c>
      <c r="GH45" s="109">
        <f t="shared" si="65"/>
        <v>1981649.77</v>
      </c>
      <c r="GI45" s="109">
        <f t="shared" si="65"/>
        <v>10878490.5</v>
      </c>
      <c r="GJ45" s="109">
        <f t="shared" si="65"/>
        <v>4016008.25</v>
      </c>
      <c r="GK45" s="109">
        <f t="shared" si="65"/>
        <v>2727884.64</v>
      </c>
      <c r="GL45" s="109">
        <f t="shared" si="65"/>
        <v>4208563.88</v>
      </c>
      <c r="GM45" s="109">
        <f t="shared" si="65"/>
        <v>18988027.169999998</v>
      </c>
      <c r="GN45" s="109">
        <f t="shared" si="65"/>
        <v>2453957.2199999997</v>
      </c>
      <c r="GO45" s="109">
        <f t="shared" ref="GO45:IZ45" si="66">GO43-GO44</f>
        <v>1755732.46</v>
      </c>
      <c r="GP45" s="109">
        <f t="shared" si="66"/>
        <v>1770394.1600000001</v>
      </c>
      <c r="GQ45" s="109">
        <f t="shared" si="66"/>
        <v>1368424.72</v>
      </c>
      <c r="GR45" s="109">
        <f t="shared" si="66"/>
        <v>50495998.300000004</v>
      </c>
      <c r="GS45" s="109">
        <f t="shared" si="66"/>
        <v>8990533.1600000001</v>
      </c>
      <c r="GT45" s="109">
        <f t="shared" si="66"/>
        <v>2033069.96</v>
      </c>
      <c r="GU45" s="109">
        <f t="shared" si="66"/>
        <v>12506118.639999999</v>
      </c>
      <c r="GV45" s="109">
        <f t="shared" si="66"/>
        <v>453586</v>
      </c>
      <c r="GW45" s="109">
        <f t="shared" si="66"/>
        <v>3087148.7800000003</v>
      </c>
      <c r="GX45" s="109">
        <f t="shared" si="66"/>
        <v>4913043.42</v>
      </c>
      <c r="GY45" s="109">
        <f t="shared" si="66"/>
        <v>2061495.06</v>
      </c>
      <c r="GZ45" s="109">
        <f t="shared" si="66"/>
        <v>82754367.560000002</v>
      </c>
      <c r="HA45" s="109">
        <f t="shared" si="66"/>
        <v>1286128.7500000009</v>
      </c>
      <c r="HB45" s="109">
        <f t="shared" si="66"/>
        <v>9681226.6499999966</v>
      </c>
      <c r="HC45" s="109">
        <f t="shared" si="66"/>
        <v>7201429.3700000001</v>
      </c>
      <c r="HD45" s="109">
        <f t="shared" si="66"/>
        <v>243949265.02000001</v>
      </c>
      <c r="HE45" s="109">
        <f t="shared" si="66"/>
        <v>7987931.4800000042</v>
      </c>
      <c r="HF45" s="109">
        <f t="shared" si="66"/>
        <v>44438012.410000011</v>
      </c>
      <c r="HG45" s="109">
        <f t="shared" si="66"/>
        <v>19823311.879999999</v>
      </c>
      <c r="HH45" s="109">
        <f t="shared" si="66"/>
        <v>20101246.679999996</v>
      </c>
      <c r="HI45" s="109">
        <f t="shared" si="66"/>
        <v>27673621.620000005</v>
      </c>
      <c r="HJ45" s="109">
        <f t="shared" si="66"/>
        <v>2355873.5499999998</v>
      </c>
      <c r="HK45" s="109">
        <f t="shared" si="66"/>
        <v>18817420.5</v>
      </c>
      <c r="HL45" s="109">
        <f t="shared" si="66"/>
        <v>129497788.51000001</v>
      </c>
      <c r="HM45" s="109">
        <f t="shared" si="66"/>
        <v>6146277.46</v>
      </c>
      <c r="HN45" s="109">
        <f t="shared" si="66"/>
        <v>20639237.910000004</v>
      </c>
      <c r="HO45" s="109">
        <f t="shared" si="66"/>
        <v>5175852.34</v>
      </c>
      <c r="HP45" s="109">
        <f t="shared" si="66"/>
        <v>6896383.0199999996</v>
      </c>
      <c r="HQ45" s="109">
        <f t="shared" si="66"/>
        <v>5105797.25</v>
      </c>
      <c r="HR45" s="109">
        <f t="shared" si="66"/>
        <v>9275572.1999999993</v>
      </c>
      <c r="HS45" s="109">
        <f t="shared" si="66"/>
        <v>5873893.9499999993</v>
      </c>
      <c r="HT45" s="109">
        <f t="shared" si="66"/>
        <v>159400167.5</v>
      </c>
      <c r="HU45" s="109">
        <f t="shared" si="66"/>
        <v>37120449.119999997</v>
      </c>
      <c r="HV45" s="109">
        <f t="shared" si="66"/>
        <v>4212079.0599999996</v>
      </c>
      <c r="HW45" s="109">
        <f t="shared" si="66"/>
        <v>4431532.1499999994</v>
      </c>
      <c r="HX45" s="109">
        <f t="shared" si="66"/>
        <v>3153952.97</v>
      </c>
      <c r="HY45" s="109">
        <f t="shared" si="66"/>
        <v>1697585.55</v>
      </c>
      <c r="HZ45" s="109">
        <f t="shared" si="66"/>
        <v>23599271.75</v>
      </c>
      <c r="IA45" s="109">
        <f t="shared" si="66"/>
        <v>4555751.78</v>
      </c>
      <c r="IB45" s="109">
        <f t="shared" si="66"/>
        <v>3054545</v>
      </c>
      <c r="IC45" s="109">
        <f t="shared" si="66"/>
        <v>4526255</v>
      </c>
      <c r="ID45" s="109">
        <f t="shared" si="66"/>
        <v>5179004.1399999997</v>
      </c>
      <c r="IE45" s="109">
        <f t="shared" si="66"/>
        <v>14038861.74</v>
      </c>
      <c r="IF45" s="109">
        <f t="shared" si="66"/>
        <v>998965</v>
      </c>
      <c r="IG45" s="109">
        <f t="shared" si="66"/>
        <v>5501404.5</v>
      </c>
      <c r="IH45" s="109">
        <f t="shared" si="66"/>
        <v>1679651.03</v>
      </c>
      <c r="II45" s="109">
        <f t="shared" si="66"/>
        <v>2020393.8499999999</v>
      </c>
      <c r="IJ45" s="109">
        <f t="shared" si="66"/>
        <v>74439151.799999982</v>
      </c>
      <c r="IK45" s="109">
        <f t="shared" si="66"/>
        <v>15741195.289999999</v>
      </c>
      <c r="IL45" s="109">
        <f t="shared" si="66"/>
        <v>10205107.139999999</v>
      </c>
      <c r="IM45" s="109">
        <f t="shared" si="66"/>
        <v>9658600.3100000005</v>
      </c>
      <c r="IN45" s="109">
        <f t="shared" si="66"/>
        <v>12331752.77</v>
      </c>
      <c r="IO45" s="109">
        <f t="shared" si="66"/>
        <v>5706458.9900000021</v>
      </c>
      <c r="IP45" s="109">
        <f t="shared" si="66"/>
        <v>2354816.5</v>
      </c>
      <c r="IQ45" s="109">
        <f t="shared" si="66"/>
        <v>650088</v>
      </c>
      <c r="IR45" s="109">
        <f t="shared" si="66"/>
        <v>1537324</v>
      </c>
      <c r="IS45" s="109">
        <f t="shared" si="66"/>
        <v>1345535.19</v>
      </c>
      <c r="IT45" s="109">
        <f t="shared" si="66"/>
        <v>2983150.05</v>
      </c>
      <c r="IU45" s="109">
        <f t="shared" si="66"/>
        <v>232172187.06999999</v>
      </c>
      <c r="IV45" s="109">
        <f t="shared" si="66"/>
        <v>52294401.509999998</v>
      </c>
      <c r="IW45" s="109">
        <f t="shared" si="66"/>
        <v>15078150.17</v>
      </c>
      <c r="IX45" s="109">
        <f t="shared" si="66"/>
        <v>28683209.480000004</v>
      </c>
      <c r="IY45" s="109">
        <f t="shared" si="66"/>
        <v>5346198.75</v>
      </c>
      <c r="IZ45" s="109">
        <f t="shared" si="66"/>
        <v>2264938.3200000003</v>
      </c>
      <c r="JA45" s="109">
        <f t="shared" ref="JA45:LL45" si="67">JA43-JA44</f>
        <v>1996460.7299999997</v>
      </c>
      <c r="JB45" s="109">
        <f t="shared" si="67"/>
        <v>746606.54</v>
      </c>
      <c r="JC45" s="109">
        <f t="shared" si="67"/>
        <v>6997035.0899999999</v>
      </c>
      <c r="JD45" s="109">
        <f t="shared" si="67"/>
        <v>5065483.68</v>
      </c>
      <c r="JE45" s="109">
        <f t="shared" si="67"/>
        <v>6907634.9900000002</v>
      </c>
      <c r="JF45" s="109">
        <f t="shared" si="67"/>
        <v>3148093.5</v>
      </c>
      <c r="JG45" s="109">
        <f t="shared" si="67"/>
        <v>58820036.390000001</v>
      </c>
      <c r="JH45" s="109">
        <f t="shared" si="67"/>
        <v>22278556.800000001</v>
      </c>
      <c r="JI45" s="109">
        <f t="shared" si="67"/>
        <v>1946548.81</v>
      </c>
      <c r="JJ45" s="109">
        <f t="shared" si="67"/>
        <v>1140760.5</v>
      </c>
      <c r="JK45" s="109">
        <f t="shared" si="67"/>
        <v>2056174.4999999998</v>
      </c>
      <c r="JL45" s="109">
        <f t="shared" si="67"/>
        <v>1474124</v>
      </c>
      <c r="JM45" s="109">
        <f t="shared" si="67"/>
        <v>52413449.290000014</v>
      </c>
      <c r="JN45" s="109">
        <f t="shared" si="67"/>
        <v>1909900.89</v>
      </c>
      <c r="JO45" s="109">
        <f t="shared" si="67"/>
        <v>3310490</v>
      </c>
      <c r="JP45" s="109">
        <f t="shared" si="67"/>
        <v>13187012.68</v>
      </c>
      <c r="JQ45" s="109">
        <f t="shared" si="67"/>
        <v>2459064.5</v>
      </c>
      <c r="JR45" s="109">
        <f t="shared" si="67"/>
        <v>8474368.8599999994</v>
      </c>
      <c r="JS45" s="109">
        <f t="shared" si="67"/>
        <v>1402477.43</v>
      </c>
      <c r="JT45" s="109">
        <f t="shared" si="67"/>
        <v>152900897.16</v>
      </c>
      <c r="JU45" s="109">
        <f t="shared" si="67"/>
        <v>71133467.269999996</v>
      </c>
      <c r="JV45" s="109">
        <f t="shared" si="67"/>
        <v>13182675.529999997</v>
      </c>
      <c r="JW45" s="109">
        <f t="shared" si="67"/>
        <v>5101240.1399999997</v>
      </c>
      <c r="JX45" s="109">
        <f t="shared" si="67"/>
        <v>4173957.13</v>
      </c>
      <c r="JY45" s="109">
        <f t="shared" si="67"/>
        <v>1782014.96</v>
      </c>
      <c r="JZ45" s="109">
        <f t="shared" si="67"/>
        <v>25695066.940000001</v>
      </c>
      <c r="KA45" s="109">
        <f t="shared" si="67"/>
        <v>33243171.849999998</v>
      </c>
      <c r="KB45" s="109">
        <f t="shared" si="67"/>
        <v>17840608.940000001</v>
      </c>
      <c r="KC45" s="109">
        <f t="shared" si="67"/>
        <v>10350142.219999999</v>
      </c>
      <c r="KD45" s="109">
        <f t="shared" si="67"/>
        <v>7652859.3399999999</v>
      </c>
      <c r="KE45" s="109">
        <f t="shared" si="67"/>
        <v>4958469.0200000014</v>
      </c>
      <c r="KF45" s="109">
        <f t="shared" si="67"/>
        <v>3000863.98</v>
      </c>
      <c r="KG45" s="109">
        <f t="shared" si="67"/>
        <v>916270.29</v>
      </c>
      <c r="KH45" s="109">
        <f t="shared" si="67"/>
        <v>2960020.7900000005</v>
      </c>
      <c r="KI45" s="109">
        <f t="shared" si="67"/>
        <v>1699431.1500000001</v>
      </c>
      <c r="KJ45" s="109">
        <f t="shared" si="67"/>
        <v>232199593.35999998</v>
      </c>
      <c r="KK45" s="109">
        <f t="shared" si="67"/>
        <v>14987856.35</v>
      </c>
      <c r="KL45" s="109">
        <f t="shared" si="67"/>
        <v>8894523.2299999986</v>
      </c>
      <c r="KM45" s="109">
        <f t="shared" si="67"/>
        <v>15355045.139999999</v>
      </c>
      <c r="KN45" s="109">
        <f t="shared" si="67"/>
        <v>7195055.5499999989</v>
      </c>
      <c r="KO45" s="109">
        <f t="shared" si="67"/>
        <v>8457872.5500000007</v>
      </c>
      <c r="KP45" s="109">
        <f t="shared" si="67"/>
        <v>56372041.390000001</v>
      </c>
      <c r="KQ45" s="109">
        <f t="shared" si="67"/>
        <v>12092965.27</v>
      </c>
      <c r="KR45" s="109">
        <f t="shared" si="67"/>
        <v>11797999.700000001</v>
      </c>
      <c r="KS45" s="109">
        <f t="shared" si="67"/>
        <v>73527429.239999995</v>
      </c>
      <c r="KT45" s="109">
        <f t="shared" si="67"/>
        <v>5305169.7499999991</v>
      </c>
      <c r="KU45" s="109">
        <f t="shared" si="67"/>
        <v>13702384.52</v>
      </c>
      <c r="KV45" s="109">
        <f t="shared" si="67"/>
        <v>41980790.859999999</v>
      </c>
      <c r="KW45" s="109">
        <f t="shared" si="67"/>
        <v>4857252.66</v>
      </c>
      <c r="KX45" s="109">
        <f t="shared" si="67"/>
        <v>18905514.340000004</v>
      </c>
      <c r="KY45" s="109">
        <f t="shared" si="67"/>
        <v>189481877.78999999</v>
      </c>
      <c r="KZ45" s="109">
        <f t="shared" si="67"/>
        <v>16943080.66</v>
      </c>
      <c r="LA45" s="109">
        <f t="shared" si="67"/>
        <v>133808934.36</v>
      </c>
      <c r="LB45" s="109">
        <f t="shared" si="67"/>
        <v>22337930.470000003</v>
      </c>
      <c r="LC45" s="109">
        <f t="shared" si="67"/>
        <v>1651102.09</v>
      </c>
      <c r="LD45" s="109">
        <f t="shared" si="67"/>
        <v>14895637.93</v>
      </c>
      <c r="LE45" s="109">
        <f t="shared" si="67"/>
        <v>6714727.2400000002</v>
      </c>
      <c r="LF45" s="109">
        <f t="shared" si="67"/>
        <v>5080400.0200000005</v>
      </c>
      <c r="LG45" s="109">
        <f t="shared" si="67"/>
        <v>2275406.0300000003</v>
      </c>
      <c r="LH45" s="109">
        <f t="shared" si="67"/>
        <v>9179412.9700000007</v>
      </c>
      <c r="LI45" s="109">
        <f t="shared" si="67"/>
        <v>199758483.83000001</v>
      </c>
      <c r="LJ45" s="109">
        <f t="shared" si="67"/>
        <v>56357827.119999997</v>
      </c>
      <c r="LK45" s="109">
        <f t="shared" si="67"/>
        <v>51894849.649999999</v>
      </c>
      <c r="LL45" s="109">
        <f t="shared" si="67"/>
        <v>66704880.289999999</v>
      </c>
      <c r="LM45" s="109">
        <f t="shared" ref="LM45:NX45" si="68">LM43-LM44</f>
        <v>15141761.370000001</v>
      </c>
      <c r="LN45" s="109">
        <f t="shared" si="68"/>
        <v>8800187.2200000007</v>
      </c>
      <c r="LO45" s="109">
        <f t="shared" si="68"/>
        <v>4107427.5999999996</v>
      </c>
      <c r="LP45" s="109">
        <f t="shared" si="68"/>
        <v>10616020.209999999</v>
      </c>
      <c r="LQ45" s="109">
        <f t="shared" si="68"/>
        <v>1214085.68</v>
      </c>
      <c r="LR45" s="109">
        <f t="shared" si="68"/>
        <v>8148604.4900000002</v>
      </c>
      <c r="LS45" s="109">
        <f t="shared" si="68"/>
        <v>4398698.4500000011</v>
      </c>
      <c r="LT45" s="109">
        <f t="shared" si="68"/>
        <v>54581216.550000004</v>
      </c>
      <c r="LU45" s="109">
        <f t="shared" si="68"/>
        <v>7052950.9799999995</v>
      </c>
      <c r="LV45" s="109">
        <f t="shared" si="68"/>
        <v>2601171.7699999996</v>
      </c>
      <c r="LW45" s="109">
        <f t="shared" si="68"/>
        <v>131783778.57999998</v>
      </c>
      <c r="LX45" s="109">
        <f t="shared" si="68"/>
        <v>126089632.88</v>
      </c>
      <c r="LY45" s="109">
        <f t="shared" si="68"/>
        <v>195262149.33000001</v>
      </c>
      <c r="LZ45" s="109">
        <f t="shared" si="68"/>
        <v>33502046.82</v>
      </c>
      <c r="MA45" s="109">
        <f t="shared" si="68"/>
        <v>11429296.510000002</v>
      </c>
      <c r="MB45" s="109">
        <f t="shared" si="68"/>
        <v>17197029.399999999</v>
      </c>
      <c r="MC45" s="109">
        <f t="shared" si="68"/>
        <v>8307520.0899999999</v>
      </c>
      <c r="MD45" s="109">
        <f t="shared" si="68"/>
        <v>8500862.2899999991</v>
      </c>
      <c r="ME45" s="109">
        <f t="shared" si="68"/>
        <v>6434230.0700000003</v>
      </c>
      <c r="MF45" s="109">
        <f t="shared" si="68"/>
        <v>15475526.84</v>
      </c>
      <c r="MG45" s="109">
        <f t="shared" si="68"/>
        <v>29505555.23</v>
      </c>
      <c r="MH45" s="109">
        <f t="shared" si="68"/>
        <v>4386502.75</v>
      </c>
      <c r="MI45" s="109">
        <f t="shared" si="68"/>
        <v>320895121.94999993</v>
      </c>
      <c r="MJ45" s="109">
        <f t="shared" si="68"/>
        <v>5401640.9999999991</v>
      </c>
      <c r="MK45" s="109">
        <f t="shared" si="68"/>
        <v>3451500.43</v>
      </c>
      <c r="ML45" s="109">
        <f t="shared" si="68"/>
        <v>4034077.5</v>
      </c>
      <c r="MM45" s="109">
        <f t="shared" si="68"/>
        <v>2624218.3400000003</v>
      </c>
      <c r="MN45" s="109">
        <f t="shared" si="68"/>
        <v>5574432.4699999997</v>
      </c>
      <c r="MO45" s="109">
        <f t="shared" si="68"/>
        <v>7035640.7400000002</v>
      </c>
      <c r="MP45" s="109">
        <f t="shared" si="68"/>
        <v>4452535</v>
      </c>
      <c r="MQ45" s="109">
        <f t="shared" si="68"/>
        <v>8226890.5</v>
      </c>
      <c r="MR45" s="109">
        <f t="shared" si="68"/>
        <v>3062835.6399999997</v>
      </c>
      <c r="MS45" s="109">
        <f t="shared" si="68"/>
        <v>5394524.5800000001</v>
      </c>
      <c r="MT45" s="109">
        <f t="shared" si="68"/>
        <v>5244671.46</v>
      </c>
      <c r="MU45" s="109">
        <f t="shared" si="68"/>
        <v>184386754.86000001</v>
      </c>
      <c r="MV45" s="109">
        <f t="shared" si="68"/>
        <v>6558110.75</v>
      </c>
      <c r="MW45" s="109">
        <f t="shared" si="68"/>
        <v>8409551.75</v>
      </c>
      <c r="MX45" s="109">
        <f t="shared" si="68"/>
        <v>13124426.009999998</v>
      </c>
      <c r="MY45" s="109">
        <f t="shared" si="68"/>
        <v>17306494</v>
      </c>
      <c r="MZ45" s="109">
        <f t="shared" si="68"/>
        <v>7583781</v>
      </c>
      <c r="NA45" s="109">
        <f t="shared" si="68"/>
        <v>30963874</v>
      </c>
      <c r="NB45" s="109">
        <f t="shared" si="68"/>
        <v>12955293.150000002</v>
      </c>
      <c r="NC45" s="109">
        <f t="shared" si="68"/>
        <v>13157860.899999999</v>
      </c>
      <c r="ND45" s="109">
        <f t="shared" si="68"/>
        <v>1350892.32</v>
      </c>
      <c r="NE45" s="109">
        <f t="shared" si="68"/>
        <v>1455553.32</v>
      </c>
      <c r="NF45" s="109">
        <f t="shared" si="68"/>
        <v>349109693.45000011</v>
      </c>
      <c r="NG45" s="109">
        <f t="shared" si="68"/>
        <v>67442504.88000001</v>
      </c>
      <c r="NH45" s="109">
        <f t="shared" si="68"/>
        <v>8455908.4199999999</v>
      </c>
      <c r="NI45" s="109">
        <f t="shared" si="68"/>
        <v>142436213.25</v>
      </c>
      <c r="NJ45" s="109">
        <f t="shared" si="68"/>
        <v>7392901.9900000002</v>
      </c>
      <c r="NK45" s="109">
        <f t="shared" si="68"/>
        <v>22793990.68</v>
      </c>
      <c r="NL45" s="109">
        <f t="shared" si="68"/>
        <v>67992270.039999992</v>
      </c>
      <c r="NM45" s="109">
        <f t="shared" si="68"/>
        <v>54967901.420000002</v>
      </c>
      <c r="NN45" s="109">
        <f t="shared" si="68"/>
        <v>715155</v>
      </c>
      <c r="NO45" s="109">
        <f t="shared" si="68"/>
        <v>8009754.4500000002</v>
      </c>
      <c r="NP45" s="109">
        <f t="shared" si="68"/>
        <v>14627214.5</v>
      </c>
      <c r="NQ45" s="109">
        <f t="shared" si="68"/>
        <v>6380113.2800000003</v>
      </c>
      <c r="NR45" s="109">
        <f t="shared" si="68"/>
        <v>85177297.210000008</v>
      </c>
      <c r="NS45" s="109">
        <f t="shared" si="68"/>
        <v>8476195.4000000004</v>
      </c>
      <c r="NT45" s="109">
        <f t="shared" si="68"/>
        <v>5388393.3499999996</v>
      </c>
      <c r="NU45" s="109">
        <f t="shared" si="68"/>
        <v>5637432.2199999997</v>
      </c>
      <c r="NV45" s="109">
        <f t="shared" si="68"/>
        <v>4325054.8</v>
      </c>
      <c r="NW45" s="109">
        <f t="shared" si="68"/>
        <v>1948864.03</v>
      </c>
      <c r="NX45" s="109">
        <f t="shared" si="68"/>
        <v>3701915.9099999997</v>
      </c>
      <c r="NY45" s="109">
        <f t="shared" ref="NY45:QJ45" si="69">NY43-NY44</f>
        <v>277908147.19</v>
      </c>
      <c r="NZ45" s="109">
        <f t="shared" si="69"/>
        <v>40124724.730000012</v>
      </c>
      <c r="OA45" s="109">
        <f t="shared" si="69"/>
        <v>12142272.639999999</v>
      </c>
      <c r="OB45" s="109">
        <f t="shared" si="69"/>
        <v>2700721.4</v>
      </c>
      <c r="OC45" s="109">
        <f t="shared" si="69"/>
        <v>4072956.93</v>
      </c>
      <c r="OD45" s="109">
        <f t="shared" si="69"/>
        <v>8061934.459999999</v>
      </c>
      <c r="OE45" s="109">
        <f t="shared" si="69"/>
        <v>2111553.54</v>
      </c>
      <c r="OF45" s="109">
        <f t="shared" si="69"/>
        <v>211598339.88999996</v>
      </c>
      <c r="OG45" s="109">
        <f t="shared" si="69"/>
        <v>38959427.069999993</v>
      </c>
      <c r="OH45" s="109">
        <f t="shared" si="69"/>
        <v>14941917.530000001</v>
      </c>
      <c r="OI45" s="109">
        <f t="shared" si="69"/>
        <v>58136033.450000003</v>
      </c>
      <c r="OJ45" s="109">
        <f t="shared" si="69"/>
        <v>9681200.7000000011</v>
      </c>
      <c r="OK45" s="109">
        <f t="shared" si="69"/>
        <v>12156521.590000002</v>
      </c>
      <c r="OL45" s="109">
        <f t="shared" si="69"/>
        <v>24669228.920000002</v>
      </c>
      <c r="OM45" s="109">
        <f t="shared" si="69"/>
        <v>4579898.8499999987</v>
      </c>
      <c r="ON45" s="109">
        <f t="shared" si="69"/>
        <v>9765128.7700000014</v>
      </c>
      <c r="OO45" s="109">
        <f t="shared" si="69"/>
        <v>204237716.97000003</v>
      </c>
      <c r="OP45" s="109">
        <f t="shared" si="69"/>
        <v>44862080.440000013</v>
      </c>
      <c r="OQ45" s="109">
        <f t="shared" si="69"/>
        <v>76425528.88000001</v>
      </c>
      <c r="OR45" s="109">
        <f t="shared" si="69"/>
        <v>15007768.140000001</v>
      </c>
      <c r="OS45" s="109">
        <f t="shared" si="69"/>
        <v>3321503.8099999996</v>
      </c>
      <c r="OT45" s="109">
        <f t="shared" si="69"/>
        <v>2484419.46</v>
      </c>
      <c r="OU45" s="109">
        <f t="shared" si="69"/>
        <v>89398400.310000002</v>
      </c>
      <c r="OV45" s="109">
        <f t="shared" si="69"/>
        <v>3433699.23</v>
      </c>
      <c r="OW45" s="109">
        <f t="shared" si="69"/>
        <v>6488637.5099999998</v>
      </c>
      <c r="OX45" s="109">
        <f t="shared" si="69"/>
        <v>9632473.5999999996</v>
      </c>
      <c r="OY45" s="109">
        <f t="shared" si="69"/>
        <v>11559577.129999999</v>
      </c>
      <c r="OZ45" s="109">
        <f t="shared" si="69"/>
        <v>45793527.490000002</v>
      </c>
      <c r="PA45" s="109">
        <f t="shared" si="69"/>
        <v>5599686.7799999993</v>
      </c>
      <c r="PB45" s="109">
        <f t="shared" si="69"/>
        <v>2483381.3199999998</v>
      </c>
      <c r="PC45" s="109">
        <f t="shared" si="69"/>
        <v>3569289.7499999995</v>
      </c>
      <c r="PD45" s="109">
        <f t="shared" si="69"/>
        <v>101302103.88</v>
      </c>
      <c r="PE45" s="109">
        <f t="shared" si="69"/>
        <v>4869263.5200000005</v>
      </c>
      <c r="PF45" s="109">
        <f t="shared" si="69"/>
        <v>7385732.9400000004</v>
      </c>
      <c r="PG45" s="109">
        <f t="shared" si="69"/>
        <v>1307985.2</v>
      </c>
      <c r="PH45" s="109">
        <f t="shared" si="69"/>
        <v>3662212.78</v>
      </c>
      <c r="PI45" s="109">
        <f t="shared" si="69"/>
        <v>20364309.119999997</v>
      </c>
      <c r="PJ45" s="109">
        <f t="shared" si="69"/>
        <v>2823271.52</v>
      </c>
      <c r="PK45" s="109">
        <f t="shared" si="69"/>
        <v>2149672.4900000002</v>
      </c>
      <c r="PL45" s="109">
        <f t="shared" si="69"/>
        <v>8933300.7400000002</v>
      </c>
      <c r="PM45" s="109">
        <f t="shared" si="69"/>
        <v>4977427.55</v>
      </c>
      <c r="PN45" s="109">
        <f t="shared" si="69"/>
        <v>2344589.62</v>
      </c>
      <c r="PO45" s="109">
        <f t="shared" si="69"/>
        <v>14992420.75</v>
      </c>
      <c r="PP45" s="109">
        <f t="shared" si="69"/>
        <v>1591927.03</v>
      </c>
      <c r="PQ45" s="109">
        <f t="shared" si="69"/>
        <v>24155056.23</v>
      </c>
      <c r="PR45" s="109">
        <f t="shared" si="69"/>
        <v>1918381</v>
      </c>
      <c r="PS45" s="109">
        <f t="shared" si="69"/>
        <v>1030386.41</v>
      </c>
      <c r="PT45" s="109">
        <f t="shared" si="69"/>
        <v>2772795.8200000003</v>
      </c>
      <c r="PU45" s="109">
        <f t="shared" si="69"/>
        <v>1852330.01</v>
      </c>
      <c r="PV45" s="109">
        <f t="shared" si="69"/>
        <v>316402121.28999996</v>
      </c>
      <c r="PW45" s="109">
        <f t="shared" si="69"/>
        <v>4041687.3600000003</v>
      </c>
      <c r="PX45" s="109">
        <f t="shared" si="69"/>
        <v>4460011.49</v>
      </c>
      <c r="PY45" s="109">
        <f t="shared" si="69"/>
        <v>3376354.67</v>
      </c>
      <c r="PZ45" s="109">
        <f t="shared" si="69"/>
        <v>59893562.030000009</v>
      </c>
      <c r="QA45" s="109">
        <f t="shared" si="69"/>
        <v>2858890.6500000022</v>
      </c>
      <c r="QB45" s="109">
        <f t="shared" si="69"/>
        <v>17604444.239999998</v>
      </c>
      <c r="QC45" s="109">
        <f t="shared" si="69"/>
        <v>3253306.81</v>
      </c>
      <c r="QD45" s="109">
        <f t="shared" si="69"/>
        <v>20465577.59</v>
      </c>
      <c r="QE45" s="109">
        <f t="shared" si="69"/>
        <v>2131391.04</v>
      </c>
      <c r="QF45" s="109">
        <f t="shared" si="69"/>
        <v>15756378.08</v>
      </c>
      <c r="QG45" s="109">
        <f t="shared" si="69"/>
        <v>2139545.81</v>
      </c>
      <c r="QH45" s="109">
        <f t="shared" si="69"/>
        <v>1583330.58</v>
      </c>
      <c r="QI45" s="109">
        <f t="shared" si="69"/>
        <v>4088629.07</v>
      </c>
      <c r="QJ45" s="109">
        <f t="shared" si="69"/>
        <v>3461335.31</v>
      </c>
      <c r="QK45" s="109">
        <f t="shared" ref="QK45:SV45" si="70">QK43-QK44</f>
        <v>9370695.4700000007</v>
      </c>
      <c r="QL45" s="109">
        <f t="shared" si="70"/>
        <v>2573753.75</v>
      </c>
      <c r="QM45" s="109">
        <f t="shared" si="70"/>
        <v>1913172.2000000002</v>
      </c>
      <c r="QN45" s="109">
        <f t="shared" si="70"/>
        <v>1069530.01</v>
      </c>
      <c r="QO45" s="109">
        <f t="shared" si="70"/>
        <v>18339113.050000001</v>
      </c>
      <c r="QP45" s="109">
        <f t="shared" si="70"/>
        <v>26374829.189999998</v>
      </c>
      <c r="QQ45" s="109">
        <f t="shared" si="70"/>
        <v>2352733.5999999996</v>
      </c>
      <c r="QR45" s="109">
        <f t="shared" si="70"/>
        <v>634253.75</v>
      </c>
      <c r="QS45" s="109">
        <f t="shared" si="70"/>
        <v>751825.3</v>
      </c>
      <c r="QT45" s="109">
        <f t="shared" si="70"/>
        <v>791690.07</v>
      </c>
      <c r="QU45" s="109">
        <f t="shared" si="70"/>
        <v>986780.33000000007</v>
      </c>
      <c r="QV45" s="109">
        <f t="shared" si="70"/>
        <v>155458136.37</v>
      </c>
      <c r="QW45" s="109">
        <f t="shared" si="70"/>
        <v>1078922.75</v>
      </c>
      <c r="QX45" s="109">
        <f t="shared" si="70"/>
        <v>10994918.01</v>
      </c>
      <c r="QY45" s="109">
        <f t="shared" si="70"/>
        <v>1455900.1</v>
      </c>
      <c r="QZ45" s="109">
        <f t="shared" si="70"/>
        <v>2535529.2200000007</v>
      </c>
      <c r="RA45" s="109">
        <f t="shared" si="70"/>
        <v>10650360.689999999</v>
      </c>
      <c r="RB45" s="109">
        <f t="shared" si="70"/>
        <v>1382805.02</v>
      </c>
      <c r="RC45" s="109">
        <f t="shared" si="70"/>
        <v>7855255.6400000006</v>
      </c>
      <c r="RD45" s="109">
        <f t="shared" si="70"/>
        <v>11834813.160000002</v>
      </c>
      <c r="RE45" s="109">
        <f t="shared" si="70"/>
        <v>2078395.6099999996</v>
      </c>
      <c r="RF45" s="109">
        <f t="shared" si="70"/>
        <v>1567141.24</v>
      </c>
      <c r="RG45" s="109">
        <f t="shared" si="70"/>
        <v>1293546</v>
      </c>
      <c r="RH45" s="109">
        <f t="shared" si="70"/>
        <v>939475.3</v>
      </c>
      <c r="RI45" s="109">
        <f t="shared" si="70"/>
        <v>170587976.28</v>
      </c>
      <c r="RJ45" s="109">
        <f t="shared" si="70"/>
        <v>13347244.91</v>
      </c>
      <c r="RK45" s="109">
        <f t="shared" si="70"/>
        <v>4723672.9499999993</v>
      </c>
      <c r="RL45" s="109">
        <f t="shared" si="70"/>
        <v>6187319.9500000002</v>
      </c>
      <c r="RM45" s="109">
        <f t="shared" si="70"/>
        <v>4312673.5799999991</v>
      </c>
      <c r="RN45" s="109">
        <f t="shared" si="70"/>
        <v>7806965.21</v>
      </c>
      <c r="RO45" s="109">
        <f t="shared" si="70"/>
        <v>23989854.79999999</v>
      </c>
      <c r="RP45" s="109">
        <f t="shared" si="70"/>
        <v>4546024.9799999995</v>
      </c>
      <c r="RQ45" s="109">
        <f t="shared" si="70"/>
        <v>4509471.8500000006</v>
      </c>
      <c r="RR45" s="109">
        <f t="shared" si="70"/>
        <v>9135963.2400000039</v>
      </c>
      <c r="RS45" s="109">
        <f t="shared" si="70"/>
        <v>14172797.74</v>
      </c>
      <c r="RT45" s="109">
        <f t="shared" si="70"/>
        <v>2111688</v>
      </c>
      <c r="RU45" s="109">
        <f t="shared" si="70"/>
        <v>3441863.3999999985</v>
      </c>
      <c r="RV45" s="109">
        <f t="shared" si="70"/>
        <v>5618400.2899999991</v>
      </c>
      <c r="RW45" s="109">
        <f t="shared" si="70"/>
        <v>986346.2</v>
      </c>
      <c r="RX45" s="109">
        <f t="shared" si="70"/>
        <v>2675155.4900000002</v>
      </c>
      <c r="RY45" s="109">
        <f t="shared" si="70"/>
        <v>2653787.34</v>
      </c>
      <c r="RZ45" s="109">
        <f t="shared" si="70"/>
        <v>1600194.69</v>
      </c>
      <c r="SA45" s="109">
        <f t="shared" si="70"/>
        <v>778450</v>
      </c>
      <c r="SB45" s="109">
        <f t="shared" si="70"/>
        <v>1790354.77</v>
      </c>
      <c r="SC45" s="109">
        <f t="shared" si="70"/>
        <v>92455597.820000008</v>
      </c>
      <c r="SD45" s="109">
        <f t="shared" si="70"/>
        <v>4305209.0799999982</v>
      </c>
      <c r="SE45" s="109">
        <f t="shared" si="70"/>
        <v>2346257.17</v>
      </c>
      <c r="SF45" s="109">
        <f t="shared" si="70"/>
        <v>5170077.91</v>
      </c>
      <c r="SG45" s="109">
        <f t="shared" si="70"/>
        <v>3137823.2600000002</v>
      </c>
      <c r="SH45" s="109">
        <f t="shared" si="70"/>
        <v>4847184.93</v>
      </c>
      <c r="SI45" s="109">
        <f t="shared" si="70"/>
        <v>3341335</v>
      </c>
      <c r="SJ45" s="109">
        <f t="shared" si="70"/>
        <v>13222230.850000001</v>
      </c>
      <c r="SK45" s="109">
        <f t="shared" si="70"/>
        <v>13416749.449999999</v>
      </c>
      <c r="SL45" s="109">
        <f t="shared" si="70"/>
        <v>33898216.490000002</v>
      </c>
      <c r="SM45" s="109">
        <f t="shared" si="70"/>
        <v>17269521</v>
      </c>
      <c r="SN45" s="109">
        <f t="shared" si="70"/>
        <v>1336028.5</v>
      </c>
      <c r="SO45" s="109">
        <f t="shared" si="70"/>
        <v>35261084.840000004</v>
      </c>
      <c r="SP45" s="109">
        <f t="shared" si="70"/>
        <v>4288139.3699999992</v>
      </c>
      <c r="SQ45" s="109">
        <f t="shared" si="70"/>
        <v>3099264.64</v>
      </c>
      <c r="SR45" s="109">
        <f t="shared" si="70"/>
        <v>7121978.2800000012</v>
      </c>
      <c r="SS45" s="109">
        <f t="shared" si="70"/>
        <v>3090872</v>
      </c>
      <c r="ST45" s="109">
        <f t="shared" si="70"/>
        <v>6293712.7500000009</v>
      </c>
      <c r="SU45" s="109">
        <f t="shared" si="70"/>
        <v>3898511.46</v>
      </c>
      <c r="SV45" s="109">
        <f t="shared" si="70"/>
        <v>2745350.7199999997</v>
      </c>
      <c r="SW45" s="109">
        <f t="shared" ref="SW45:VH45" si="71">SW43-SW44</f>
        <v>120805221.50999998</v>
      </c>
      <c r="SX45" s="109">
        <f t="shared" si="71"/>
        <v>2363612.02</v>
      </c>
      <c r="SY45" s="109">
        <f t="shared" si="71"/>
        <v>13023477.869999999</v>
      </c>
      <c r="SZ45" s="109">
        <f t="shared" si="71"/>
        <v>6202242.6199999992</v>
      </c>
      <c r="TA45" s="109">
        <f t="shared" si="71"/>
        <v>1696378.73</v>
      </c>
      <c r="TB45" s="109">
        <f t="shared" si="71"/>
        <v>2609370.8100000005</v>
      </c>
      <c r="TC45" s="109">
        <f t="shared" si="71"/>
        <v>11950423.41</v>
      </c>
      <c r="TD45" s="109">
        <f t="shared" si="71"/>
        <v>13469868.349999998</v>
      </c>
      <c r="TE45" s="109">
        <f t="shared" si="71"/>
        <v>1986025.5999999999</v>
      </c>
      <c r="TF45" s="109">
        <f t="shared" si="71"/>
        <v>2774454.57</v>
      </c>
      <c r="TG45" s="109">
        <f t="shared" si="71"/>
        <v>1936060.65</v>
      </c>
      <c r="TH45" s="109">
        <f t="shared" si="71"/>
        <v>11234475.199999999</v>
      </c>
      <c r="TI45" s="109">
        <f t="shared" si="71"/>
        <v>2268106.63</v>
      </c>
      <c r="TJ45" s="109">
        <f t="shared" si="71"/>
        <v>2284258.67</v>
      </c>
      <c r="TK45" s="109">
        <f t="shared" si="71"/>
        <v>168799063.57999998</v>
      </c>
      <c r="TL45" s="109">
        <f t="shared" si="71"/>
        <v>2943101.85</v>
      </c>
      <c r="TM45" s="109">
        <f t="shared" si="71"/>
        <v>1119202.01</v>
      </c>
      <c r="TN45" s="109">
        <f t="shared" si="71"/>
        <v>34732657.020000003</v>
      </c>
      <c r="TO45" s="109">
        <f t="shared" si="71"/>
        <v>17150840.25</v>
      </c>
      <c r="TP45" s="109">
        <f t="shared" si="71"/>
        <v>4989863.5199999996</v>
      </c>
      <c r="TQ45" s="109">
        <f t="shared" si="71"/>
        <v>1314394.5900000001</v>
      </c>
      <c r="TR45" s="109">
        <f t="shared" si="71"/>
        <v>40671753.43</v>
      </c>
      <c r="TS45" s="109">
        <f t="shared" si="71"/>
        <v>2632974.0200000005</v>
      </c>
      <c r="TT45" s="109">
        <f t="shared" si="71"/>
        <v>7503772.2699999996</v>
      </c>
      <c r="TU45" s="109">
        <f t="shared" si="71"/>
        <v>5428415.2700000005</v>
      </c>
      <c r="TV45" s="109">
        <f t="shared" si="71"/>
        <v>3039502.7300000004</v>
      </c>
      <c r="TW45" s="109">
        <f t="shared" si="71"/>
        <v>1769396.1099999999</v>
      </c>
      <c r="TX45" s="109">
        <f t="shared" si="71"/>
        <v>4239607.54</v>
      </c>
      <c r="TY45" s="109">
        <f t="shared" si="71"/>
        <v>4925774.0599999996</v>
      </c>
      <c r="TZ45" s="109">
        <f t="shared" si="71"/>
        <v>2930721.96</v>
      </c>
      <c r="UA45" s="109">
        <f t="shared" si="71"/>
        <v>48878700.200000003</v>
      </c>
      <c r="UB45" s="109">
        <f t="shared" si="71"/>
        <v>2611481.88</v>
      </c>
      <c r="UC45" s="109">
        <f t="shared" si="71"/>
        <v>142639141.16000003</v>
      </c>
      <c r="UD45" s="109">
        <f t="shared" si="71"/>
        <v>14009955.52</v>
      </c>
      <c r="UE45" s="109">
        <f t="shared" si="71"/>
        <v>2819222.29</v>
      </c>
      <c r="UF45" s="109">
        <f t="shared" si="71"/>
        <v>3191203.93</v>
      </c>
      <c r="UG45" s="109">
        <f t="shared" si="71"/>
        <v>73241846.389999986</v>
      </c>
      <c r="UH45" s="109">
        <f t="shared" si="71"/>
        <v>2684639.56</v>
      </c>
      <c r="UI45" s="109">
        <f t="shared" si="71"/>
        <v>1370169.87</v>
      </c>
      <c r="UJ45" s="109">
        <f t="shared" si="71"/>
        <v>1947164.36</v>
      </c>
      <c r="UK45" s="109">
        <f t="shared" si="71"/>
        <v>2394297</v>
      </c>
      <c r="UL45" s="109">
        <f t="shared" si="71"/>
        <v>78996806.150000006</v>
      </c>
      <c r="UM45" s="109">
        <f t="shared" si="71"/>
        <v>3683185.43</v>
      </c>
      <c r="UN45" s="109">
        <f t="shared" si="71"/>
        <v>2558775.9300000002</v>
      </c>
      <c r="UO45" s="109">
        <f t="shared" si="71"/>
        <v>6831729.3700000001</v>
      </c>
      <c r="UP45" s="109">
        <f t="shared" si="71"/>
        <v>2452261.04</v>
      </c>
      <c r="UQ45" s="109">
        <f t="shared" si="71"/>
        <v>2574201.65</v>
      </c>
      <c r="UR45" s="109">
        <f t="shared" si="71"/>
        <v>355035335.96000004</v>
      </c>
      <c r="US45" s="109">
        <f t="shared" si="71"/>
        <v>3792503</v>
      </c>
      <c r="UT45" s="109">
        <f t="shared" si="71"/>
        <v>3041304.5799999996</v>
      </c>
      <c r="UU45" s="109">
        <f t="shared" si="71"/>
        <v>30511813.720000003</v>
      </c>
      <c r="UV45" s="109">
        <f t="shared" si="71"/>
        <v>1996424.07</v>
      </c>
      <c r="UW45" s="109">
        <f t="shared" si="71"/>
        <v>3844383.29</v>
      </c>
      <c r="UX45" s="109">
        <f t="shared" si="71"/>
        <v>16520372.65</v>
      </c>
      <c r="UY45" s="109">
        <f t="shared" si="71"/>
        <v>1777454.65</v>
      </c>
      <c r="UZ45" s="109">
        <f t="shared" si="71"/>
        <v>2425157.5500000003</v>
      </c>
      <c r="VA45" s="109">
        <f t="shared" si="71"/>
        <v>2837154</v>
      </c>
      <c r="VB45" s="109">
        <f t="shared" si="71"/>
        <v>5243799.7300000004</v>
      </c>
      <c r="VC45" s="109">
        <f t="shared" si="71"/>
        <v>11703187.120000001</v>
      </c>
      <c r="VD45" s="109">
        <f t="shared" si="71"/>
        <v>8369107.4100000001</v>
      </c>
      <c r="VE45" s="109">
        <f t="shared" si="71"/>
        <v>10379884.68</v>
      </c>
      <c r="VF45" s="109">
        <f t="shared" si="71"/>
        <v>2781439.97</v>
      </c>
      <c r="VG45" s="109">
        <f t="shared" si="71"/>
        <v>2315510.5</v>
      </c>
      <c r="VH45" s="109">
        <f t="shared" si="71"/>
        <v>1063125.19</v>
      </c>
      <c r="VI45" s="109">
        <f t="shared" ref="VI45:XT45" si="72">VI43-VI44</f>
        <v>1824660.45</v>
      </c>
      <c r="VJ45" s="109">
        <f t="shared" si="72"/>
        <v>15188126.670000002</v>
      </c>
      <c r="VK45" s="109">
        <f t="shared" si="72"/>
        <v>1563346.94</v>
      </c>
      <c r="VL45" s="109">
        <f t="shared" si="72"/>
        <v>1468123.9000000001</v>
      </c>
      <c r="VM45" s="109">
        <f t="shared" si="72"/>
        <v>2230230.21</v>
      </c>
      <c r="VN45" s="109">
        <f t="shared" si="72"/>
        <v>79905182.739999995</v>
      </c>
      <c r="VO45" s="109">
        <f t="shared" si="72"/>
        <v>1620446.73</v>
      </c>
      <c r="VP45" s="109">
        <f t="shared" si="72"/>
        <v>2356031.7200000002</v>
      </c>
      <c r="VQ45" s="109">
        <f t="shared" si="72"/>
        <v>6542629.9900000002</v>
      </c>
      <c r="VR45" s="109">
        <f t="shared" si="72"/>
        <v>18114253.440000001</v>
      </c>
      <c r="VS45" s="109">
        <f t="shared" si="72"/>
        <v>8109788.5899999999</v>
      </c>
      <c r="VT45" s="109">
        <f t="shared" si="72"/>
        <v>6237198.5499999998</v>
      </c>
      <c r="VU45" s="109">
        <f t="shared" si="72"/>
        <v>3134732.0200000005</v>
      </c>
      <c r="VV45" s="109">
        <f t="shared" si="72"/>
        <v>7228810.21</v>
      </c>
      <c r="VW45" s="109">
        <f t="shared" si="72"/>
        <v>33930307.950000003</v>
      </c>
      <c r="VX45" s="109">
        <f t="shared" si="72"/>
        <v>4561442.92</v>
      </c>
      <c r="VY45" s="109">
        <f t="shared" si="72"/>
        <v>15517471.140000001</v>
      </c>
      <c r="VZ45" s="109">
        <f t="shared" si="72"/>
        <v>2472474.42</v>
      </c>
      <c r="WA45" s="109">
        <f t="shared" si="72"/>
        <v>1589536.78</v>
      </c>
      <c r="WB45" s="109">
        <f t="shared" si="72"/>
        <v>3142184.27</v>
      </c>
      <c r="WC45" s="109">
        <f t="shared" si="72"/>
        <v>514984047.76999992</v>
      </c>
      <c r="WD45" s="109">
        <f t="shared" si="72"/>
        <v>9368334.9499999993</v>
      </c>
      <c r="WE45" s="109">
        <f t="shared" si="72"/>
        <v>6105642.8899999997</v>
      </c>
      <c r="WF45" s="109">
        <f t="shared" si="72"/>
        <v>2692845.7599999979</v>
      </c>
      <c r="WG45" s="109">
        <f t="shared" si="72"/>
        <v>2800058.51</v>
      </c>
      <c r="WH45" s="109">
        <f t="shared" si="72"/>
        <v>4736893.78</v>
      </c>
      <c r="WI45" s="109">
        <f t="shared" si="72"/>
        <v>15663091.07</v>
      </c>
      <c r="WJ45" s="109">
        <f t="shared" si="72"/>
        <v>11016724</v>
      </c>
      <c r="WK45" s="109">
        <f t="shared" si="72"/>
        <v>4897007.1499999994</v>
      </c>
      <c r="WL45" s="109">
        <f t="shared" si="72"/>
        <v>9137436.8699999992</v>
      </c>
      <c r="WM45" s="109">
        <f t="shared" si="72"/>
        <v>4665071.72</v>
      </c>
      <c r="WN45" s="109">
        <f t="shared" si="72"/>
        <v>28000384.730000004</v>
      </c>
      <c r="WO45" s="109">
        <f t="shared" si="72"/>
        <v>4260649.7300000004</v>
      </c>
      <c r="WP45" s="109">
        <f t="shared" si="72"/>
        <v>8904792.25</v>
      </c>
      <c r="WQ45" s="109">
        <f t="shared" si="72"/>
        <v>37235919.380000003</v>
      </c>
      <c r="WR45" s="109">
        <f t="shared" si="72"/>
        <v>4416797.7200000007</v>
      </c>
      <c r="WS45" s="109">
        <f t="shared" si="72"/>
        <v>5846388.4399999995</v>
      </c>
      <c r="WT45" s="109">
        <f t="shared" si="72"/>
        <v>14793853.279999997</v>
      </c>
      <c r="WU45" s="109">
        <f t="shared" si="72"/>
        <v>2215939.15</v>
      </c>
      <c r="WV45" s="109">
        <f t="shared" si="72"/>
        <v>9717793.0999999996</v>
      </c>
      <c r="WW45" s="109">
        <f t="shared" si="72"/>
        <v>49567127.340000004</v>
      </c>
      <c r="WX45" s="109">
        <f t="shared" si="72"/>
        <v>4031888.75</v>
      </c>
      <c r="WY45" s="109">
        <f t="shared" si="72"/>
        <v>2968201.94</v>
      </c>
      <c r="WZ45" s="109">
        <f t="shared" si="72"/>
        <v>1682368</v>
      </c>
      <c r="XA45" s="109">
        <f t="shared" si="72"/>
        <v>3978709.6</v>
      </c>
      <c r="XB45" s="109">
        <f t="shared" si="72"/>
        <v>3875154.19</v>
      </c>
      <c r="XC45" s="109">
        <f t="shared" si="72"/>
        <v>2610291.3800000004</v>
      </c>
      <c r="XD45" s="109">
        <f t="shared" si="72"/>
        <v>1698971.9</v>
      </c>
      <c r="XE45" s="109">
        <f t="shared" si="72"/>
        <v>40720133.75</v>
      </c>
      <c r="XF45" s="109">
        <f t="shared" si="72"/>
        <v>1935407.4800000002</v>
      </c>
      <c r="XG45" s="109">
        <f t="shared" si="72"/>
        <v>2297458.08</v>
      </c>
      <c r="XH45" s="109">
        <f t="shared" si="72"/>
        <v>1438554.45</v>
      </c>
      <c r="XI45" s="109">
        <f t="shared" si="72"/>
        <v>1000528.75</v>
      </c>
      <c r="XJ45" s="109">
        <f t="shared" si="72"/>
        <v>185704065.09</v>
      </c>
      <c r="XK45" s="109">
        <f t="shared" si="72"/>
        <v>12264332.189999999</v>
      </c>
      <c r="XL45" s="109">
        <f t="shared" si="72"/>
        <v>8366737.1999999993</v>
      </c>
      <c r="XM45" s="109">
        <f t="shared" si="72"/>
        <v>39779413.609999999</v>
      </c>
      <c r="XN45" s="109">
        <f t="shared" si="72"/>
        <v>6851784.1699999999</v>
      </c>
      <c r="XO45" s="109">
        <f t="shared" si="72"/>
        <v>9015235.8499999996</v>
      </c>
      <c r="XP45" s="109">
        <f t="shared" si="72"/>
        <v>11573042.57</v>
      </c>
      <c r="XQ45" s="109">
        <f t="shared" si="72"/>
        <v>6711308.4299999997</v>
      </c>
      <c r="XR45" s="109">
        <f t="shared" si="72"/>
        <v>5092028.3</v>
      </c>
      <c r="XS45" s="109">
        <f t="shared" si="72"/>
        <v>16278645.24</v>
      </c>
      <c r="XT45" s="109">
        <f t="shared" si="72"/>
        <v>10640464.529999999</v>
      </c>
      <c r="XU45" s="109">
        <f t="shared" ref="XU45:AAF45" si="73">XU43-XU44</f>
        <v>3218607.6999999997</v>
      </c>
      <c r="XV45" s="109">
        <f t="shared" si="73"/>
        <v>2326733.92</v>
      </c>
      <c r="XW45" s="109">
        <f t="shared" si="73"/>
        <v>3668313.51</v>
      </c>
      <c r="XX45" s="109">
        <f t="shared" si="73"/>
        <v>3917038.99</v>
      </c>
      <c r="XY45" s="109">
        <f t="shared" si="73"/>
        <v>2315945.23</v>
      </c>
      <c r="XZ45" s="109">
        <f t="shared" si="73"/>
        <v>1956826.11</v>
      </c>
      <c r="YA45" s="109">
        <f t="shared" si="73"/>
        <v>1337923.5</v>
      </c>
      <c r="YB45" s="109">
        <f t="shared" si="73"/>
        <v>2525550.87</v>
      </c>
      <c r="YC45" s="109">
        <f t="shared" si="73"/>
        <v>2586992.63</v>
      </c>
      <c r="YD45" s="109">
        <f t="shared" si="73"/>
        <v>3141094.8</v>
      </c>
      <c r="YE45" s="109">
        <f t="shared" si="73"/>
        <v>2483837.58</v>
      </c>
      <c r="YF45" s="109">
        <f t="shared" si="73"/>
        <v>2548385.1</v>
      </c>
      <c r="YG45" s="109">
        <f t="shared" si="73"/>
        <v>171335621.51999995</v>
      </c>
      <c r="YH45" s="109">
        <f t="shared" si="73"/>
        <v>2382807.12</v>
      </c>
      <c r="YI45" s="109">
        <f t="shared" si="73"/>
        <v>10813929.139999999</v>
      </c>
      <c r="YJ45" s="109">
        <f t="shared" si="73"/>
        <v>2925393.95</v>
      </c>
      <c r="YK45" s="109">
        <f t="shared" si="73"/>
        <v>32720997.919999998</v>
      </c>
      <c r="YL45" s="109">
        <f t="shared" si="73"/>
        <v>6615897.6000000006</v>
      </c>
      <c r="YM45" s="109">
        <f t="shared" si="73"/>
        <v>8595191.6099999994</v>
      </c>
      <c r="YN45" s="109">
        <f t="shared" si="73"/>
        <v>1557334.8499999999</v>
      </c>
      <c r="YO45" s="109">
        <f t="shared" si="73"/>
        <v>14345984.58</v>
      </c>
      <c r="YP45" s="109">
        <f t="shared" si="73"/>
        <v>18143549.879999999</v>
      </c>
      <c r="YQ45" s="109">
        <f t="shared" si="73"/>
        <v>4391073.57</v>
      </c>
      <c r="YR45" s="109">
        <f t="shared" si="73"/>
        <v>3012117.64</v>
      </c>
      <c r="YS45" s="109">
        <f t="shared" si="73"/>
        <v>2082317.3499999999</v>
      </c>
      <c r="YT45" s="109">
        <f t="shared" si="73"/>
        <v>2065476.7500000002</v>
      </c>
      <c r="YU45" s="109">
        <f t="shared" si="73"/>
        <v>1142764.2300000002</v>
      </c>
      <c r="YV45" s="109">
        <f t="shared" si="73"/>
        <v>1667508.25</v>
      </c>
      <c r="YW45" s="109">
        <f t="shared" si="73"/>
        <v>1234104.01</v>
      </c>
      <c r="YX45" s="109">
        <f t="shared" si="73"/>
        <v>99880593.409999996</v>
      </c>
      <c r="YY45" s="109">
        <f t="shared" si="73"/>
        <v>6892878.7700000005</v>
      </c>
      <c r="YZ45" s="109">
        <f t="shared" si="73"/>
        <v>2309390.33</v>
      </c>
      <c r="ZA45" s="109">
        <f t="shared" si="73"/>
        <v>3482461.6899999995</v>
      </c>
      <c r="ZB45" s="109">
        <f t="shared" si="73"/>
        <v>4486942.34</v>
      </c>
      <c r="ZC45" s="109">
        <f t="shared" si="73"/>
        <v>2775277.2300000004</v>
      </c>
      <c r="ZD45" s="109">
        <f t="shared" si="73"/>
        <v>1040261.54</v>
      </c>
      <c r="ZE45" s="109">
        <f t="shared" si="73"/>
        <v>89422051.459999993</v>
      </c>
      <c r="ZF45" s="109">
        <f t="shared" si="73"/>
        <v>2126350.52</v>
      </c>
      <c r="ZG45" s="109">
        <f t="shared" si="73"/>
        <v>6337167.25</v>
      </c>
      <c r="ZH45" s="109">
        <f t="shared" si="73"/>
        <v>5772194.2999999998</v>
      </c>
      <c r="ZI45" s="109">
        <f t="shared" si="73"/>
        <v>4767701.2699999996</v>
      </c>
      <c r="ZJ45" s="109">
        <f t="shared" si="73"/>
        <v>4241304.42</v>
      </c>
      <c r="ZK45" s="109">
        <f t="shared" si="73"/>
        <v>836732.94</v>
      </c>
      <c r="ZL45" s="109">
        <f t="shared" si="73"/>
        <v>2477726.98</v>
      </c>
      <c r="ZM45" s="109">
        <f t="shared" si="73"/>
        <v>14755840.84</v>
      </c>
      <c r="ZN45" s="109">
        <f t="shared" si="73"/>
        <v>129929699.78999999</v>
      </c>
      <c r="ZO45" s="109">
        <f t="shared" si="73"/>
        <v>3260783.55</v>
      </c>
      <c r="ZP45" s="109">
        <f t="shared" si="73"/>
        <v>7803290.4199999999</v>
      </c>
      <c r="ZQ45" s="109">
        <f t="shared" si="73"/>
        <v>34425404.340000004</v>
      </c>
      <c r="ZR45" s="109">
        <f t="shared" si="73"/>
        <v>18644631.68</v>
      </c>
      <c r="ZS45" s="109">
        <f t="shared" si="73"/>
        <v>6427453.1699999999</v>
      </c>
      <c r="ZT45" s="109">
        <f t="shared" si="73"/>
        <v>3742228.1900000004</v>
      </c>
      <c r="ZU45" s="109">
        <f t="shared" si="73"/>
        <v>7051844.4999999991</v>
      </c>
      <c r="ZV45" s="109">
        <f t="shared" si="73"/>
        <v>6064029.5199999996</v>
      </c>
      <c r="ZW45" s="109">
        <f t="shared" si="73"/>
        <v>18401813.57</v>
      </c>
      <c r="ZX45" s="109">
        <f t="shared" si="73"/>
        <v>681390.2</v>
      </c>
      <c r="ZY45" s="109">
        <f t="shared" si="73"/>
        <v>9010611.9800000004</v>
      </c>
      <c r="ZZ45" s="109">
        <f t="shared" si="73"/>
        <v>1916330.6900000002</v>
      </c>
      <c r="AAA45" s="109">
        <f t="shared" si="73"/>
        <v>5813202.3599999994</v>
      </c>
      <c r="AAB45" s="109">
        <f t="shared" si="73"/>
        <v>2717844.4800000004</v>
      </c>
      <c r="AAC45" s="109">
        <f t="shared" si="73"/>
        <v>1376604.2799999998</v>
      </c>
      <c r="AAD45" s="109">
        <f t="shared" si="73"/>
        <v>4587752.6800000016</v>
      </c>
      <c r="AAE45" s="109">
        <f t="shared" si="73"/>
        <v>1460284.21</v>
      </c>
      <c r="AAF45" s="109">
        <f t="shared" si="73"/>
        <v>2384376.3500000024</v>
      </c>
      <c r="AAG45" s="109">
        <f t="shared" ref="AAG45:ACR45" si="74">AAG43-AAG44</f>
        <v>1459722.69</v>
      </c>
      <c r="AAH45" s="109">
        <f t="shared" si="74"/>
        <v>776998.98</v>
      </c>
      <c r="AAI45" s="109">
        <f t="shared" si="74"/>
        <v>319477.85999999987</v>
      </c>
      <c r="AAJ45" s="109">
        <f t="shared" si="74"/>
        <v>62862994.489999987</v>
      </c>
      <c r="AAK45" s="109">
        <f t="shared" si="74"/>
        <v>3680436.1599999997</v>
      </c>
      <c r="AAL45" s="109">
        <f t="shared" si="74"/>
        <v>3622967.0800000005</v>
      </c>
      <c r="AAM45" s="109">
        <f t="shared" si="74"/>
        <v>4396415.2799999993</v>
      </c>
      <c r="AAN45" s="109">
        <f t="shared" si="74"/>
        <v>2960857.5700000003</v>
      </c>
      <c r="AAO45" s="109">
        <f t="shared" si="74"/>
        <v>5187316.84</v>
      </c>
      <c r="AAP45" s="109">
        <f t="shared" si="74"/>
        <v>1897688.2499999998</v>
      </c>
      <c r="AAQ45" s="109">
        <f t="shared" si="74"/>
        <v>414790551.81</v>
      </c>
      <c r="AAR45" s="109">
        <f t="shared" si="74"/>
        <v>6291083.1099999994</v>
      </c>
      <c r="AAS45" s="109">
        <f t="shared" si="74"/>
        <v>6478642.1699999999</v>
      </c>
      <c r="AAT45" s="109">
        <f t="shared" si="74"/>
        <v>13543412.92</v>
      </c>
      <c r="AAU45" s="109">
        <f t="shared" si="74"/>
        <v>12910174.9</v>
      </c>
      <c r="AAV45" s="109">
        <f t="shared" si="74"/>
        <v>4724185.1000000006</v>
      </c>
      <c r="AAW45" s="109">
        <f t="shared" si="74"/>
        <v>6217014.4500000002</v>
      </c>
      <c r="AAX45" s="109">
        <f t="shared" si="74"/>
        <v>7769395.9800000004</v>
      </c>
      <c r="AAY45" s="109">
        <f t="shared" si="74"/>
        <v>32925982.420000002</v>
      </c>
      <c r="AAZ45" s="109">
        <f t="shared" si="74"/>
        <v>2135760.4400000004</v>
      </c>
      <c r="ABA45" s="109">
        <f t="shared" si="74"/>
        <v>10461384.689999999</v>
      </c>
      <c r="ABB45" s="109">
        <f t="shared" si="74"/>
        <v>47444951.039999999</v>
      </c>
      <c r="ABC45" s="109">
        <f t="shared" si="74"/>
        <v>19080843.73</v>
      </c>
      <c r="ABD45" s="109">
        <f t="shared" si="74"/>
        <v>2158659.9000000004</v>
      </c>
      <c r="ABE45" s="109">
        <f t="shared" si="74"/>
        <v>3297412.01</v>
      </c>
      <c r="ABF45" s="109">
        <f t="shared" si="74"/>
        <v>3824557.04</v>
      </c>
      <c r="ABG45" s="109">
        <f t="shared" si="74"/>
        <v>1491008.75</v>
      </c>
      <c r="ABH45" s="109">
        <f t="shared" si="74"/>
        <v>3773635.15</v>
      </c>
      <c r="ABI45" s="109">
        <f t="shared" si="74"/>
        <v>1543410.3399999999</v>
      </c>
      <c r="ABJ45" s="109">
        <f t="shared" si="74"/>
        <v>46275261.880000003</v>
      </c>
      <c r="ABK45" s="109">
        <f t="shared" si="74"/>
        <v>31987043.900000006</v>
      </c>
      <c r="ABL45" s="109">
        <f t="shared" si="74"/>
        <v>3101738.5100000002</v>
      </c>
      <c r="ABM45" s="109">
        <f t="shared" si="74"/>
        <v>1888864.3000000007</v>
      </c>
      <c r="ABN45" s="109">
        <f t="shared" si="74"/>
        <v>2375243.39</v>
      </c>
      <c r="ABO45" s="109">
        <f t="shared" si="74"/>
        <v>1554632.76</v>
      </c>
      <c r="ABP45" s="109">
        <f t="shared" si="74"/>
        <v>1586278.37</v>
      </c>
      <c r="ABQ45" s="109">
        <f t="shared" si="74"/>
        <v>135834109.74999997</v>
      </c>
      <c r="ABR45" s="109">
        <f t="shared" si="74"/>
        <v>5386212.2400000021</v>
      </c>
      <c r="ABS45" s="109">
        <f t="shared" si="74"/>
        <v>3389428.4200000018</v>
      </c>
      <c r="ABT45" s="109">
        <f t="shared" si="74"/>
        <v>13562688.41</v>
      </c>
      <c r="ABU45" s="109">
        <f t="shared" si="74"/>
        <v>7200979.4499999993</v>
      </c>
      <c r="ABV45" s="109">
        <f t="shared" si="74"/>
        <v>4983993.0799999982</v>
      </c>
      <c r="ABW45" s="109">
        <f t="shared" si="74"/>
        <v>3922942.1399999969</v>
      </c>
      <c r="ABX45" s="109">
        <f t="shared" si="74"/>
        <v>8529203.0999999996</v>
      </c>
      <c r="ABY45" s="109">
        <f t="shared" si="74"/>
        <v>5720701.5599999996</v>
      </c>
      <c r="ABZ45" s="109">
        <f t="shared" si="74"/>
        <v>127899301.32000002</v>
      </c>
      <c r="ACA45" s="109">
        <f t="shared" si="74"/>
        <v>2894892.41</v>
      </c>
      <c r="ACB45" s="109">
        <f t="shared" si="74"/>
        <v>17912968.829999998</v>
      </c>
      <c r="ACC45" s="109">
        <f t="shared" si="74"/>
        <v>3116523.6799999997</v>
      </c>
      <c r="ACD45" s="109">
        <f t="shared" si="74"/>
        <v>3435362.01</v>
      </c>
      <c r="ACE45" s="109">
        <f t="shared" si="74"/>
        <v>35789479.439999998</v>
      </c>
      <c r="ACF45" s="109">
        <f t="shared" si="74"/>
        <v>2295534.7799999993</v>
      </c>
      <c r="ACG45" s="109">
        <f t="shared" si="74"/>
        <v>4934086.2399999984</v>
      </c>
      <c r="ACH45" s="109">
        <f t="shared" si="74"/>
        <v>1976108.07</v>
      </c>
      <c r="ACI45" s="109">
        <f t="shared" si="74"/>
        <v>9780294.0399999991</v>
      </c>
      <c r="ACJ45" s="109">
        <f t="shared" si="74"/>
        <v>2640569.27</v>
      </c>
      <c r="ACK45" s="109">
        <f t="shared" si="74"/>
        <v>190414543.18000001</v>
      </c>
      <c r="ACL45" s="109">
        <f t="shared" si="74"/>
        <v>3301712.5599999996</v>
      </c>
      <c r="ACM45" s="109">
        <f t="shared" si="74"/>
        <v>5978325.9500000002</v>
      </c>
      <c r="ACN45" s="109">
        <f t="shared" si="74"/>
        <v>7877832.4699999997</v>
      </c>
      <c r="ACO45" s="109">
        <f t="shared" si="74"/>
        <v>1655481.8599999999</v>
      </c>
      <c r="ACP45" s="109">
        <f t="shared" si="74"/>
        <v>6560190.4100000001</v>
      </c>
      <c r="ACQ45" s="109">
        <f t="shared" si="74"/>
        <v>6225344.5800000019</v>
      </c>
      <c r="ACR45" s="109">
        <f t="shared" si="74"/>
        <v>52536029.689999998</v>
      </c>
      <c r="ACS45" s="109">
        <f t="shared" ref="ACS45:AFD45" si="75">ACS43-ACS44</f>
        <v>62893373.68</v>
      </c>
      <c r="ACT45" s="109">
        <f t="shared" si="75"/>
        <v>3850481.2500000005</v>
      </c>
      <c r="ACU45" s="109">
        <f t="shared" si="75"/>
        <v>5972562.4100000039</v>
      </c>
      <c r="ACV45" s="109">
        <f t="shared" si="75"/>
        <v>8561319.4299999997</v>
      </c>
      <c r="ACW45" s="109">
        <f t="shared" si="75"/>
        <v>4771929.0600000005</v>
      </c>
      <c r="ACX45" s="109">
        <f t="shared" si="75"/>
        <v>62099553.299999997</v>
      </c>
      <c r="ACY45" s="109">
        <f t="shared" si="75"/>
        <v>7562262.96</v>
      </c>
      <c r="ACZ45" s="109">
        <f t="shared" si="75"/>
        <v>6115771.5699999994</v>
      </c>
      <c r="ADA45" s="109">
        <f t="shared" si="75"/>
        <v>2577313.8200000003</v>
      </c>
      <c r="ADB45" s="109">
        <f t="shared" si="75"/>
        <v>1870948.95</v>
      </c>
      <c r="ADC45" s="109">
        <f t="shared" si="75"/>
        <v>3467164.15</v>
      </c>
      <c r="ADD45" s="109">
        <f t="shared" si="75"/>
        <v>1555362.01</v>
      </c>
      <c r="ADE45" s="109">
        <f t="shared" si="75"/>
        <v>1988859.8299999982</v>
      </c>
      <c r="ADF45" s="109">
        <f t="shared" si="75"/>
        <v>2906568.77</v>
      </c>
      <c r="ADG45" s="109">
        <f t="shared" si="75"/>
        <v>3223341.5300000003</v>
      </c>
      <c r="ADH45" s="109">
        <f t="shared" si="75"/>
        <v>50925750.25</v>
      </c>
      <c r="ADI45" s="109">
        <f t="shared" si="75"/>
        <v>44041383</v>
      </c>
      <c r="ADJ45" s="109">
        <f t="shared" si="75"/>
        <v>1613215</v>
      </c>
      <c r="ADK45" s="109">
        <f t="shared" si="75"/>
        <v>2268449.7200000002</v>
      </c>
      <c r="ADL45" s="109">
        <f t="shared" si="75"/>
        <v>7924008.5599999987</v>
      </c>
      <c r="ADM45" s="109">
        <f t="shared" si="75"/>
        <v>943886.81</v>
      </c>
      <c r="ADN45" s="109">
        <f t="shared" si="75"/>
        <v>2694094.16</v>
      </c>
      <c r="ADO45" s="109">
        <f t="shared" si="75"/>
        <v>5179195.87</v>
      </c>
      <c r="ADP45" s="109">
        <f t="shared" si="75"/>
        <v>4932755.0500000026</v>
      </c>
      <c r="ADQ45" s="109">
        <f t="shared" si="75"/>
        <v>404082332.52999985</v>
      </c>
      <c r="ADR45" s="109">
        <f t="shared" si="75"/>
        <v>77835048.230000004</v>
      </c>
      <c r="ADS45" s="109">
        <f t="shared" si="75"/>
        <v>29391472.259999998</v>
      </c>
      <c r="ADT45" s="109">
        <f t="shared" si="75"/>
        <v>20213792.850000001</v>
      </c>
      <c r="ADU45" s="109">
        <f t="shared" si="75"/>
        <v>62848932.620000005</v>
      </c>
      <c r="ADV45" s="109">
        <f t="shared" si="75"/>
        <v>1303468.05</v>
      </c>
      <c r="ADW45" s="109">
        <f t="shared" si="75"/>
        <v>1731667.129999999</v>
      </c>
      <c r="ADX45" s="109">
        <f t="shared" si="75"/>
        <v>5964440.0400000028</v>
      </c>
      <c r="ADY45" s="109">
        <f t="shared" si="75"/>
        <v>2148807.9300000002</v>
      </c>
      <c r="ADZ45" s="109">
        <f t="shared" si="75"/>
        <v>11687938.58</v>
      </c>
      <c r="AEA45" s="109">
        <f t="shared" si="75"/>
        <v>383194689.12</v>
      </c>
      <c r="AEB45" s="109">
        <f t="shared" si="75"/>
        <v>94287846.26000002</v>
      </c>
      <c r="AEC45" s="109">
        <f t="shared" si="75"/>
        <v>36550169.740000002</v>
      </c>
      <c r="AED45" s="109">
        <f t="shared" si="75"/>
        <v>4914657.9300000006</v>
      </c>
      <c r="AEE45" s="109">
        <f t="shared" si="75"/>
        <v>30054270.040000003</v>
      </c>
      <c r="AEF45" s="109">
        <f t="shared" si="75"/>
        <v>20742493.529999997</v>
      </c>
      <c r="AEG45" s="109">
        <f t="shared" si="75"/>
        <v>4900407.4200000009</v>
      </c>
      <c r="AEH45" s="109">
        <f t="shared" si="75"/>
        <v>8094240.2200000007</v>
      </c>
      <c r="AEI45" s="109">
        <f t="shared" si="75"/>
        <v>6763711.2999999998</v>
      </c>
      <c r="AEJ45" s="109">
        <f t="shared" si="75"/>
        <v>3417921.16</v>
      </c>
      <c r="AEK45" s="109">
        <f t="shared" si="75"/>
        <v>7408193.8199999966</v>
      </c>
      <c r="AEL45" s="109">
        <f t="shared" si="75"/>
        <v>11787748.629999999</v>
      </c>
      <c r="AEM45" s="109">
        <f t="shared" si="75"/>
        <v>6610421.0399999954</v>
      </c>
      <c r="AEN45" s="109">
        <f t="shared" si="75"/>
        <v>8019726.5599999987</v>
      </c>
      <c r="AEO45" s="109">
        <f t="shared" si="75"/>
        <v>7812610.3100000005</v>
      </c>
      <c r="AEP45" s="109">
        <f t="shared" si="75"/>
        <v>18806032.469999999</v>
      </c>
      <c r="AEQ45" s="109">
        <f t="shared" si="75"/>
        <v>3565304.41</v>
      </c>
      <c r="AER45" s="109">
        <f t="shared" si="75"/>
        <v>27572367.149999995</v>
      </c>
      <c r="AES45" s="109">
        <f t="shared" si="75"/>
        <v>3674946.45</v>
      </c>
      <c r="AET45" s="109">
        <f t="shared" si="75"/>
        <v>22327643.690000001</v>
      </c>
      <c r="AEU45" s="109">
        <f t="shared" si="75"/>
        <v>145079517.28999999</v>
      </c>
      <c r="AEV45" s="109">
        <f t="shared" si="75"/>
        <v>10542398.17</v>
      </c>
      <c r="AEW45" s="109">
        <f t="shared" si="75"/>
        <v>5895180.0300000003</v>
      </c>
      <c r="AEX45" s="109">
        <f t="shared" si="75"/>
        <v>4313178.46</v>
      </c>
      <c r="AEY45" s="109">
        <f t="shared" si="75"/>
        <v>3465309.8</v>
      </c>
      <c r="AEZ45" s="109">
        <f t="shared" si="75"/>
        <v>29195304.279999994</v>
      </c>
      <c r="AFA45" s="109">
        <f t="shared" si="75"/>
        <v>2282258.2199999997</v>
      </c>
      <c r="AFB45" s="109">
        <f t="shared" si="75"/>
        <v>3689744.26</v>
      </c>
      <c r="AFC45" s="109">
        <f t="shared" si="75"/>
        <v>3400441.2</v>
      </c>
      <c r="AFD45" s="109">
        <f t="shared" si="75"/>
        <v>1374676.74</v>
      </c>
      <c r="AFE45" s="109">
        <f t="shared" ref="AFE45:AHP45" si="76">AFE43-AFE44</f>
        <v>66033455.599999994</v>
      </c>
      <c r="AFF45" s="109">
        <f t="shared" si="76"/>
        <v>29582809.909999996</v>
      </c>
      <c r="AFG45" s="109">
        <f t="shared" si="76"/>
        <v>3275443.0700000003</v>
      </c>
      <c r="AFH45" s="109">
        <f t="shared" si="76"/>
        <v>3659635.5</v>
      </c>
      <c r="AFI45" s="109">
        <f t="shared" si="76"/>
        <v>6925862.9500000011</v>
      </c>
      <c r="AFJ45" s="109">
        <f t="shared" si="76"/>
        <v>2308705.48</v>
      </c>
      <c r="AFK45" s="109">
        <f t="shared" si="76"/>
        <v>1225451</v>
      </c>
      <c r="AFL45" s="109">
        <f t="shared" si="76"/>
        <v>1291944.29</v>
      </c>
      <c r="AFM45" s="109">
        <f t="shared" si="76"/>
        <v>1197298.8</v>
      </c>
      <c r="AFN45" s="109">
        <f t="shared" si="76"/>
        <v>1118826.8399999996</v>
      </c>
      <c r="AFO45" s="109">
        <f t="shared" si="76"/>
        <v>3667915.3800000004</v>
      </c>
      <c r="AFP45" s="109">
        <f t="shared" si="76"/>
        <v>2615960</v>
      </c>
      <c r="AFQ45" s="109">
        <f t="shared" si="76"/>
        <v>3145950.49</v>
      </c>
      <c r="AFR45" s="109">
        <f t="shared" si="76"/>
        <v>53654054.200000003</v>
      </c>
      <c r="AFS45" s="109">
        <f t="shared" si="76"/>
        <v>6131120.5300000003</v>
      </c>
      <c r="AFT45" s="109">
        <f t="shared" si="76"/>
        <v>4105308.6900000004</v>
      </c>
      <c r="AFU45" s="109">
        <f t="shared" si="76"/>
        <v>1835679.07</v>
      </c>
      <c r="AFV45" s="109">
        <f t="shared" si="76"/>
        <v>1949200.26</v>
      </c>
      <c r="AFW45" s="109">
        <f t="shared" si="76"/>
        <v>1094684.3999999999</v>
      </c>
      <c r="AFX45" s="109">
        <f t="shared" si="76"/>
        <v>625506</v>
      </c>
      <c r="AFY45" s="109">
        <f t="shared" si="76"/>
        <v>5603049.7599999998</v>
      </c>
      <c r="AFZ45" s="109">
        <f t="shared" si="76"/>
        <v>2819289.86</v>
      </c>
      <c r="AGA45" s="109">
        <f t="shared" si="76"/>
        <v>910037.87999999989</v>
      </c>
      <c r="AGB45" s="109">
        <f t="shared" si="76"/>
        <v>8179205.5600000005</v>
      </c>
      <c r="AGC45" s="109">
        <f t="shared" si="76"/>
        <v>617923.56000000006</v>
      </c>
      <c r="AGD45" s="109">
        <f t="shared" si="76"/>
        <v>155097249.63</v>
      </c>
      <c r="AGE45" s="109">
        <f t="shared" si="76"/>
        <v>1816816.7</v>
      </c>
      <c r="AGF45" s="109">
        <f t="shared" si="76"/>
        <v>3540067.3200000003</v>
      </c>
      <c r="AGG45" s="109">
        <f t="shared" si="76"/>
        <v>2151310.8200000003</v>
      </c>
      <c r="AGH45" s="109">
        <f t="shared" si="76"/>
        <v>12309415.75</v>
      </c>
      <c r="AGI45" s="109">
        <f t="shared" si="76"/>
        <v>2798982.9400000004</v>
      </c>
      <c r="AGJ45" s="109">
        <f t="shared" si="76"/>
        <v>1866619.8800000001</v>
      </c>
      <c r="AGK45" s="109">
        <f t="shared" si="76"/>
        <v>4839216.01</v>
      </c>
      <c r="AGL45" s="109">
        <f t="shared" si="76"/>
        <v>1618176.08</v>
      </c>
      <c r="AGM45" s="109">
        <f t="shared" si="76"/>
        <v>2629470.21</v>
      </c>
      <c r="AGN45" s="109">
        <f t="shared" si="76"/>
        <v>2013026.3800000001</v>
      </c>
      <c r="AGO45" s="109">
        <f t="shared" si="76"/>
        <v>91735543.350000009</v>
      </c>
      <c r="AGP45" s="109">
        <f t="shared" si="76"/>
        <v>20471870.34</v>
      </c>
      <c r="AGQ45" s="109">
        <f t="shared" si="76"/>
        <v>2431328.0399999996</v>
      </c>
      <c r="AGR45" s="109">
        <f t="shared" si="76"/>
        <v>1322307.67</v>
      </c>
      <c r="AGS45" s="109">
        <f t="shared" si="76"/>
        <v>8045394.75</v>
      </c>
      <c r="AGT45" s="109">
        <f t="shared" si="76"/>
        <v>3585970.9000000004</v>
      </c>
      <c r="AGU45" s="109">
        <f t="shared" si="76"/>
        <v>353611.54000000004</v>
      </c>
      <c r="AGV45" s="109">
        <f t="shared" si="76"/>
        <v>646129.6</v>
      </c>
      <c r="AGW45" s="109">
        <f t="shared" si="76"/>
        <v>201991347.25</v>
      </c>
      <c r="AGX45" s="109">
        <f t="shared" si="76"/>
        <v>140705778.09</v>
      </c>
      <c r="AGY45" s="109">
        <f t="shared" si="76"/>
        <v>5237134.04</v>
      </c>
      <c r="AGZ45" s="109">
        <f t="shared" si="76"/>
        <v>5261636.8500000006</v>
      </c>
      <c r="AHA45" s="109">
        <f t="shared" si="76"/>
        <v>16323999.629999999</v>
      </c>
      <c r="AHB45" s="109">
        <f t="shared" si="76"/>
        <v>7271085.3199999994</v>
      </c>
      <c r="AHC45" s="109">
        <f t="shared" si="76"/>
        <v>3300928.87</v>
      </c>
      <c r="AHD45" s="109">
        <f t="shared" si="76"/>
        <v>5590911</v>
      </c>
      <c r="AHE45" s="109">
        <f t="shared" si="76"/>
        <v>1448850.7400000002</v>
      </c>
      <c r="AHF45" s="109">
        <f t="shared" si="76"/>
        <v>7021547.7999999998</v>
      </c>
      <c r="AHG45" s="109">
        <f t="shared" si="76"/>
        <v>6584275.54</v>
      </c>
      <c r="AHH45" s="109">
        <f t="shared" si="76"/>
        <v>3286651.3900000006</v>
      </c>
      <c r="AHI45" s="109">
        <f t="shared" si="76"/>
        <v>3109186.4999999991</v>
      </c>
      <c r="AHJ45" s="109">
        <f t="shared" si="76"/>
        <v>3175047.4400000004</v>
      </c>
      <c r="AHK45" s="109">
        <f t="shared" si="76"/>
        <v>3139441.4901999999</v>
      </c>
      <c r="AHL45" s="109">
        <f t="shared" si="76"/>
        <v>7174554.7699999996</v>
      </c>
      <c r="AHM45" s="109">
        <f t="shared" si="76"/>
        <v>3603460.81</v>
      </c>
      <c r="AHN45" s="109">
        <f t="shared" si="76"/>
        <v>64998162.260000005</v>
      </c>
      <c r="AHO45" s="109">
        <f t="shared" si="76"/>
        <v>2193792.71</v>
      </c>
      <c r="AHP45" s="109">
        <f t="shared" si="76"/>
        <v>3844485.17</v>
      </c>
      <c r="AHQ45" s="109">
        <f t="shared" ref="AHQ45:AHV45" si="77">AHQ43-AHQ44</f>
        <v>1201512.1299999999</v>
      </c>
      <c r="AHR45" s="109">
        <f t="shared" si="77"/>
        <v>10984545.83</v>
      </c>
      <c r="AHS45" s="109">
        <f t="shared" si="77"/>
        <v>2697576.0700000003</v>
      </c>
      <c r="AHT45" s="109">
        <f t="shared" si="77"/>
        <v>2191466.7000000002</v>
      </c>
      <c r="AHU45" s="109">
        <f t="shared" si="77"/>
        <v>0</v>
      </c>
      <c r="AHV45" s="109">
        <f t="shared" si="77"/>
        <v>0</v>
      </c>
      <c r="AHW45" s="109">
        <f>SUM(D45:AHV45)</f>
        <v>21075632174.040222</v>
      </c>
    </row>
    <row r="46" spans="1:913" x14ac:dyDescent="0.6">
      <c r="AHW46" s="109">
        <f>AHW43-AHW44</f>
        <v>21075632174.040176</v>
      </c>
    </row>
    <row r="47" spans="1:913" ht="24.6" x14ac:dyDescent="0.7">
      <c r="AHY47" s="290" t="s">
        <v>9930</v>
      </c>
      <c r="AHZ47" s="290" t="s">
        <v>9931</v>
      </c>
      <c r="AIA47" s="290" t="s">
        <v>9932</v>
      </c>
    </row>
    <row r="48" spans="1:913" ht="24.6" x14ac:dyDescent="0.7">
      <c r="AHY48" s="290" t="s">
        <v>9930</v>
      </c>
      <c r="AHZ48" s="290" t="s">
        <v>9933</v>
      </c>
      <c r="AIA48" s="290" t="s">
        <v>9934</v>
      </c>
    </row>
    <row r="49" spans="909:911" ht="24.6" x14ac:dyDescent="0.7">
      <c r="AHY49" s="290" t="s">
        <v>9930</v>
      </c>
      <c r="AHZ49" s="290" t="s">
        <v>9935</v>
      </c>
      <c r="AIA49" s="290" t="s">
        <v>9936</v>
      </c>
    </row>
  </sheetData>
  <conditionalFormatting sqref="D44:AHV4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00B0F0"/>
  </sheetPr>
  <dimension ref="A1:K909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917" sqref="H917"/>
    </sheetView>
  </sheetViews>
  <sheetFormatPr defaultColWidth="8.796875" defaultRowHeight="24.6" x14ac:dyDescent="0.7"/>
  <cols>
    <col min="1" max="1" width="8.796875" style="5" bestFit="1" customWidth="1"/>
    <col min="2" max="2" width="69.09765625" style="5" bestFit="1" customWidth="1"/>
    <col min="3" max="8" width="12.59765625" style="5" customWidth="1"/>
    <col min="9" max="9" width="9" style="5" bestFit="1" customWidth="1"/>
    <col min="10" max="10" width="11.796875" style="5" bestFit="1" customWidth="1"/>
    <col min="11" max="16384" width="8.796875" style="5"/>
  </cols>
  <sheetData>
    <row r="1" spans="1:11" s="51" customFormat="1" x14ac:dyDescent="0.7">
      <c r="A1" s="5"/>
      <c r="B1" s="242" t="s">
        <v>9961</v>
      </c>
      <c r="C1" s="147" t="s">
        <v>1998</v>
      </c>
      <c r="D1" s="147" t="s">
        <v>2953</v>
      </c>
      <c r="E1" s="147" t="s">
        <v>2980</v>
      </c>
      <c r="F1" s="147" t="s">
        <v>2951</v>
      </c>
      <c r="G1" s="147" t="s">
        <v>2981</v>
      </c>
      <c r="H1" s="147" t="s">
        <v>2982</v>
      </c>
      <c r="I1" s="5"/>
      <c r="K1" s="178"/>
    </row>
    <row r="2" spans="1:11" s="92" customFormat="1" x14ac:dyDescent="0.7">
      <c r="A2" s="65" t="s">
        <v>1871</v>
      </c>
      <c r="B2" s="125" t="s">
        <v>1997</v>
      </c>
      <c r="C2" s="65" t="s">
        <v>1998</v>
      </c>
      <c r="D2" s="98" t="s">
        <v>1999</v>
      </c>
      <c r="E2" s="98" t="s">
        <v>2000</v>
      </c>
      <c r="F2" s="98" t="s">
        <v>2001</v>
      </c>
      <c r="G2" s="98" t="s">
        <v>2002</v>
      </c>
      <c r="H2" s="98" t="s">
        <v>2003</v>
      </c>
      <c r="I2" s="51"/>
      <c r="J2" s="92" t="s">
        <v>2995</v>
      </c>
      <c r="K2" s="179" t="s">
        <v>2996</v>
      </c>
    </row>
    <row r="3" spans="1:11" hidden="1" x14ac:dyDescent="0.7">
      <c r="A3" s="92" t="s">
        <v>2023</v>
      </c>
      <c r="B3" s="92" t="s">
        <v>2045</v>
      </c>
      <c r="C3" s="94">
        <v>26421</v>
      </c>
      <c r="D3" s="94">
        <v>1724</v>
      </c>
      <c r="E3" s="94">
        <v>1209</v>
      </c>
      <c r="F3" s="94">
        <v>22509</v>
      </c>
      <c r="G3" s="94">
        <v>13</v>
      </c>
      <c r="H3" s="94">
        <v>0</v>
      </c>
      <c r="I3" s="97"/>
      <c r="J3" s="148">
        <f>SUM(D3:H3)</f>
        <v>25455</v>
      </c>
      <c r="K3" s="148">
        <f>C3-J3+H3</f>
        <v>966</v>
      </c>
    </row>
    <row r="4" spans="1:11" hidden="1" x14ac:dyDescent="0.7">
      <c r="A4" s="5" t="s">
        <v>157</v>
      </c>
      <c r="B4" s="6" t="s">
        <v>2046</v>
      </c>
      <c r="C4" s="95">
        <v>896791</v>
      </c>
      <c r="D4" s="95">
        <v>210966</v>
      </c>
      <c r="E4" s="95">
        <v>114103</v>
      </c>
      <c r="F4" s="96">
        <v>511779</v>
      </c>
      <c r="G4" s="95">
        <v>2965</v>
      </c>
      <c r="H4" s="95">
        <v>699</v>
      </c>
      <c r="I4" s="6"/>
      <c r="J4" s="148">
        <f>SUM(D4:H4)</f>
        <v>840512</v>
      </c>
      <c r="K4" s="148">
        <f>C4-J4+H4</f>
        <v>56978</v>
      </c>
    </row>
    <row r="5" spans="1:11" hidden="1" x14ac:dyDescent="0.7">
      <c r="A5" s="5" t="s">
        <v>100</v>
      </c>
      <c r="B5" s="6" t="s">
        <v>2047</v>
      </c>
      <c r="C5" s="95">
        <v>827161</v>
      </c>
      <c r="D5" s="95">
        <v>158101</v>
      </c>
      <c r="E5" s="95">
        <v>83661</v>
      </c>
      <c r="F5" s="96">
        <v>526584</v>
      </c>
      <c r="G5" s="95">
        <v>11041</v>
      </c>
      <c r="H5" s="95">
        <v>0</v>
      </c>
      <c r="I5" s="6"/>
      <c r="J5" s="148">
        <f t="shared" ref="J5:J67" si="0">SUM(D5:H5)</f>
        <v>779387</v>
      </c>
      <c r="K5" s="148">
        <f t="shared" ref="K5:K68" si="1">C5-J5+H5</f>
        <v>47774</v>
      </c>
    </row>
    <row r="6" spans="1:11" hidden="1" x14ac:dyDescent="0.7">
      <c r="A6" s="5" t="s">
        <v>76</v>
      </c>
      <c r="B6" s="6" t="s">
        <v>2048</v>
      </c>
      <c r="C6" s="95">
        <v>670435</v>
      </c>
      <c r="D6" s="95">
        <v>122326</v>
      </c>
      <c r="E6" s="95">
        <v>54939</v>
      </c>
      <c r="F6" s="96">
        <v>405169</v>
      </c>
      <c r="G6" s="95">
        <v>2</v>
      </c>
      <c r="H6" s="95">
        <v>0</v>
      </c>
      <c r="I6" s="6"/>
      <c r="J6" s="148">
        <f t="shared" si="0"/>
        <v>582436</v>
      </c>
      <c r="K6" s="148">
        <f t="shared" si="1"/>
        <v>87999</v>
      </c>
    </row>
    <row r="7" spans="1:11" hidden="1" x14ac:dyDescent="0.7">
      <c r="A7" s="5" t="s">
        <v>170</v>
      </c>
      <c r="B7" s="6" t="s">
        <v>2049</v>
      </c>
      <c r="C7" s="95">
        <v>616037</v>
      </c>
      <c r="D7" s="95">
        <v>121482</v>
      </c>
      <c r="E7" s="95">
        <v>69409</v>
      </c>
      <c r="F7" s="96">
        <v>386744</v>
      </c>
      <c r="G7" s="95">
        <v>4874</v>
      </c>
      <c r="H7" s="95">
        <v>2658</v>
      </c>
      <c r="I7" s="6"/>
      <c r="J7" s="148">
        <f t="shared" si="0"/>
        <v>585167</v>
      </c>
      <c r="K7" s="148">
        <f t="shared" si="1"/>
        <v>33528</v>
      </c>
    </row>
    <row r="8" spans="1:11" hidden="1" x14ac:dyDescent="0.7">
      <c r="A8" s="5" t="s">
        <v>118</v>
      </c>
      <c r="B8" s="6" t="s">
        <v>2050</v>
      </c>
      <c r="C8" s="95">
        <v>475991</v>
      </c>
      <c r="D8" s="95">
        <v>130560</v>
      </c>
      <c r="E8" s="95">
        <v>63073</v>
      </c>
      <c r="F8" s="96">
        <v>266522</v>
      </c>
      <c r="G8" s="95">
        <v>117</v>
      </c>
      <c r="H8" s="95">
        <v>6</v>
      </c>
      <c r="I8" s="6"/>
      <c r="J8" s="148">
        <f t="shared" si="0"/>
        <v>460278</v>
      </c>
      <c r="K8" s="148">
        <f t="shared" si="1"/>
        <v>15719</v>
      </c>
    </row>
    <row r="9" spans="1:11" hidden="1" x14ac:dyDescent="0.7">
      <c r="A9" s="5" t="s">
        <v>133</v>
      </c>
      <c r="B9" s="6" t="s">
        <v>2051</v>
      </c>
      <c r="C9" s="95">
        <v>396143</v>
      </c>
      <c r="D9" s="95">
        <v>99127</v>
      </c>
      <c r="E9" s="95">
        <v>42352</v>
      </c>
      <c r="F9" s="96">
        <v>13217</v>
      </c>
      <c r="G9" s="95">
        <v>6</v>
      </c>
      <c r="H9" s="95">
        <v>0</v>
      </c>
      <c r="I9" s="6"/>
      <c r="J9" s="148">
        <f t="shared" si="0"/>
        <v>154702</v>
      </c>
      <c r="K9" s="148">
        <f t="shared" si="1"/>
        <v>241441</v>
      </c>
    </row>
    <row r="10" spans="1:11" hidden="1" x14ac:dyDescent="0.7">
      <c r="A10" s="5" t="s">
        <v>148</v>
      </c>
      <c r="B10" s="6" t="s">
        <v>2052</v>
      </c>
      <c r="C10" s="95">
        <v>388249</v>
      </c>
      <c r="D10" s="95">
        <v>97884</v>
      </c>
      <c r="E10" s="95">
        <v>61759</v>
      </c>
      <c r="F10" s="96">
        <v>197046</v>
      </c>
      <c r="G10" s="95">
        <v>1042</v>
      </c>
      <c r="H10" s="95">
        <v>18066</v>
      </c>
      <c r="I10" s="6"/>
      <c r="J10" s="148">
        <f t="shared" si="0"/>
        <v>375797</v>
      </c>
      <c r="K10" s="148">
        <f t="shared" si="1"/>
        <v>30518</v>
      </c>
    </row>
    <row r="11" spans="1:11" hidden="1" x14ac:dyDescent="0.7">
      <c r="A11" s="5" t="s">
        <v>149</v>
      </c>
      <c r="B11" s="6" t="s">
        <v>2053</v>
      </c>
      <c r="C11" s="95">
        <v>298021</v>
      </c>
      <c r="D11" s="95">
        <v>49601</v>
      </c>
      <c r="E11" s="95">
        <v>14436</v>
      </c>
      <c r="F11" s="96">
        <v>191280</v>
      </c>
      <c r="G11" s="95">
        <v>5749</v>
      </c>
      <c r="H11" s="95">
        <v>31417</v>
      </c>
      <c r="I11" s="6"/>
      <c r="J11" s="148">
        <f t="shared" si="0"/>
        <v>292483</v>
      </c>
      <c r="K11" s="148">
        <f t="shared" si="1"/>
        <v>36955</v>
      </c>
    </row>
    <row r="12" spans="1:11" hidden="1" x14ac:dyDescent="0.7">
      <c r="A12" s="5" t="s">
        <v>126</v>
      </c>
      <c r="B12" s="6" t="s">
        <v>2054</v>
      </c>
      <c r="C12" s="95">
        <v>137993</v>
      </c>
      <c r="D12" s="95">
        <v>21280</v>
      </c>
      <c r="E12" s="95">
        <v>20802</v>
      </c>
      <c r="F12" s="96">
        <v>84336</v>
      </c>
      <c r="G12" s="95">
        <v>4405</v>
      </c>
      <c r="H12" s="95">
        <v>7119</v>
      </c>
      <c r="I12" s="6"/>
      <c r="J12" s="148">
        <f t="shared" si="0"/>
        <v>137942</v>
      </c>
      <c r="K12" s="148">
        <f t="shared" si="1"/>
        <v>7170</v>
      </c>
    </row>
    <row r="13" spans="1:11" hidden="1" x14ac:dyDescent="0.7">
      <c r="A13" s="5" t="s">
        <v>77</v>
      </c>
      <c r="B13" s="6" t="s">
        <v>2055</v>
      </c>
      <c r="C13" s="95">
        <v>305069</v>
      </c>
      <c r="D13" s="95">
        <v>39151</v>
      </c>
      <c r="E13" s="95">
        <v>16542</v>
      </c>
      <c r="F13" s="96">
        <v>232454</v>
      </c>
      <c r="G13" s="95">
        <v>1590</v>
      </c>
      <c r="H13" s="95">
        <v>18</v>
      </c>
      <c r="I13" s="6"/>
      <c r="J13" s="148">
        <f t="shared" si="0"/>
        <v>289755</v>
      </c>
      <c r="K13" s="148">
        <f t="shared" si="1"/>
        <v>15332</v>
      </c>
    </row>
    <row r="14" spans="1:11" hidden="1" x14ac:dyDescent="0.7">
      <c r="A14" s="5" t="s">
        <v>78</v>
      </c>
      <c r="B14" s="6" t="s">
        <v>2056</v>
      </c>
      <c r="C14" s="95">
        <v>111118</v>
      </c>
      <c r="D14" s="95">
        <v>11691</v>
      </c>
      <c r="E14" s="95">
        <v>3985</v>
      </c>
      <c r="F14" s="96">
        <v>91329</v>
      </c>
      <c r="G14" s="95">
        <v>2737</v>
      </c>
      <c r="H14" s="95">
        <v>366</v>
      </c>
      <c r="I14" s="6"/>
      <c r="J14" s="148">
        <f t="shared" si="0"/>
        <v>110108</v>
      </c>
      <c r="K14" s="148">
        <f t="shared" si="1"/>
        <v>1376</v>
      </c>
    </row>
    <row r="15" spans="1:11" hidden="1" x14ac:dyDescent="0.7">
      <c r="A15" s="5" t="s">
        <v>79</v>
      </c>
      <c r="B15" s="6" t="s">
        <v>2057</v>
      </c>
      <c r="C15" s="95">
        <v>113814</v>
      </c>
      <c r="D15" s="95">
        <v>7956</v>
      </c>
      <c r="E15" s="95">
        <v>11109</v>
      </c>
      <c r="F15" s="96">
        <v>85399</v>
      </c>
      <c r="G15" s="95">
        <v>3846</v>
      </c>
      <c r="H15" s="95">
        <v>0</v>
      </c>
      <c r="I15" s="6"/>
      <c r="J15" s="148">
        <f t="shared" si="0"/>
        <v>108310</v>
      </c>
      <c r="K15" s="148">
        <f t="shared" si="1"/>
        <v>5504</v>
      </c>
    </row>
    <row r="16" spans="1:11" hidden="1" x14ac:dyDescent="0.7">
      <c r="A16" s="5" t="s">
        <v>80</v>
      </c>
      <c r="B16" s="6" t="s">
        <v>2058</v>
      </c>
      <c r="C16" s="95">
        <v>105979</v>
      </c>
      <c r="D16" s="95">
        <v>12488</v>
      </c>
      <c r="E16" s="95">
        <v>4223</v>
      </c>
      <c r="F16" s="96">
        <v>71920</v>
      </c>
      <c r="G16" s="95">
        <v>4998</v>
      </c>
      <c r="H16" s="95">
        <v>61</v>
      </c>
      <c r="I16" s="6"/>
      <c r="J16" s="148">
        <f t="shared" si="0"/>
        <v>93690</v>
      </c>
      <c r="K16" s="148">
        <f t="shared" si="1"/>
        <v>12350</v>
      </c>
    </row>
    <row r="17" spans="1:11" hidden="1" x14ac:dyDescent="0.7">
      <c r="A17" s="5" t="s">
        <v>81</v>
      </c>
      <c r="B17" s="6" t="s">
        <v>2059</v>
      </c>
      <c r="C17" s="95">
        <v>106022</v>
      </c>
      <c r="D17" s="95">
        <v>7302</v>
      </c>
      <c r="E17" s="95">
        <v>10752</v>
      </c>
      <c r="F17" s="96">
        <v>79089</v>
      </c>
      <c r="G17" s="95">
        <v>2885</v>
      </c>
      <c r="H17" s="95">
        <v>442</v>
      </c>
      <c r="I17" s="6"/>
      <c r="J17" s="148">
        <f t="shared" si="0"/>
        <v>100470</v>
      </c>
      <c r="K17" s="148">
        <f t="shared" si="1"/>
        <v>5994</v>
      </c>
    </row>
    <row r="18" spans="1:11" hidden="1" x14ac:dyDescent="0.7">
      <c r="A18" s="5" t="s">
        <v>82</v>
      </c>
      <c r="B18" s="6" t="s">
        <v>2060</v>
      </c>
      <c r="C18" s="95">
        <v>52877</v>
      </c>
      <c r="D18" s="95">
        <v>6222</v>
      </c>
      <c r="E18" s="95">
        <v>2849</v>
      </c>
      <c r="F18" s="96">
        <v>37347</v>
      </c>
      <c r="G18" s="95">
        <v>3408</v>
      </c>
      <c r="H18" s="95">
        <v>291</v>
      </c>
      <c r="I18" s="6"/>
      <c r="J18" s="148">
        <f t="shared" si="0"/>
        <v>50117</v>
      </c>
      <c r="K18" s="148">
        <f t="shared" si="1"/>
        <v>3051</v>
      </c>
    </row>
    <row r="19" spans="1:11" hidden="1" x14ac:dyDescent="0.7">
      <c r="A19" s="5" t="s">
        <v>83</v>
      </c>
      <c r="B19" s="6" t="s">
        <v>2061</v>
      </c>
      <c r="C19" s="95">
        <v>264226</v>
      </c>
      <c r="D19" s="95">
        <v>31979</v>
      </c>
      <c r="E19" s="95">
        <v>16762</v>
      </c>
      <c r="F19" s="96">
        <v>155242</v>
      </c>
      <c r="G19" s="95">
        <v>15335</v>
      </c>
      <c r="H19" s="95">
        <v>26813</v>
      </c>
      <c r="I19" s="6"/>
      <c r="J19" s="148">
        <f t="shared" si="0"/>
        <v>246131</v>
      </c>
      <c r="K19" s="148">
        <f t="shared" si="1"/>
        <v>44908</v>
      </c>
    </row>
    <row r="20" spans="1:11" hidden="1" x14ac:dyDescent="0.7">
      <c r="A20" s="5" t="s">
        <v>84</v>
      </c>
      <c r="B20" s="6" t="s">
        <v>2062</v>
      </c>
      <c r="C20" s="95">
        <v>113435</v>
      </c>
      <c r="D20" s="95">
        <v>7270</v>
      </c>
      <c r="E20" s="95">
        <v>18978</v>
      </c>
      <c r="F20" s="96">
        <v>68005</v>
      </c>
      <c r="G20" s="95">
        <v>11416</v>
      </c>
      <c r="H20" s="95">
        <v>36</v>
      </c>
      <c r="I20" s="6"/>
      <c r="J20" s="148">
        <f t="shared" si="0"/>
        <v>105705</v>
      </c>
      <c r="K20" s="148">
        <f t="shared" si="1"/>
        <v>7766</v>
      </c>
    </row>
    <row r="21" spans="1:11" hidden="1" x14ac:dyDescent="0.7">
      <c r="A21" s="5" t="s">
        <v>85</v>
      </c>
      <c r="B21" s="6" t="s">
        <v>2063</v>
      </c>
      <c r="C21" s="95">
        <v>89810</v>
      </c>
      <c r="D21" s="95">
        <v>10680</v>
      </c>
      <c r="E21" s="95">
        <v>3979</v>
      </c>
      <c r="F21" s="96">
        <v>64058</v>
      </c>
      <c r="G21" s="95">
        <v>1296</v>
      </c>
      <c r="H21" s="95">
        <v>7930</v>
      </c>
      <c r="I21" s="6"/>
      <c r="J21" s="148">
        <f t="shared" si="0"/>
        <v>87943</v>
      </c>
      <c r="K21" s="148">
        <f t="shared" si="1"/>
        <v>9797</v>
      </c>
    </row>
    <row r="22" spans="1:11" hidden="1" x14ac:dyDescent="0.7">
      <c r="A22" s="5" t="s">
        <v>86</v>
      </c>
      <c r="B22" s="6" t="s">
        <v>2064</v>
      </c>
      <c r="C22" s="95">
        <v>268391</v>
      </c>
      <c r="D22" s="95">
        <v>43250</v>
      </c>
      <c r="E22" s="95">
        <v>31151</v>
      </c>
      <c r="F22" s="96">
        <v>171674</v>
      </c>
      <c r="G22" s="95">
        <v>2963</v>
      </c>
      <c r="H22" s="95">
        <v>8958</v>
      </c>
      <c r="I22" s="6"/>
      <c r="J22" s="148">
        <f t="shared" si="0"/>
        <v>257996</v>
      </c>
      <c r="K22" s="148">
        <f t="shared" si="1"/>
        <v>19353</v>
      </c>
    </row>
    <row r="23" spans="1:11" hidden="1" x14ac:dyDescent="0.7">
      <c r="A23" s="5" t="s">
        <v>87</v>
      </c>
      <c r="B23" s="6" t="s">
        <v>2065</v>
      </c>
      <c r="C23" s="95">
        <v>86562</v>
      </c>
      <c r="D23" s="95">
        <v>9913</v>
      </c>
      <c r="E23" s="95">
        <v>2142</v>
      </c>
      <c r="F23" s="96">
        <v>65083</v>
      </c>
      <c r="G23" s="95">
        <v>4223</v>
      </c>
      <c r="H23" s="95">
        <v>1502</v>
      </c>
      <c r="I23" s="6"/>
      <c r="J23" s="148">
        <f t="shared" si="0"/>
        <v>82863</v>
      </c>
      <c r="K23" s="148">
        <f t="shared" si="1"/>
        <v>5201</v>
      </c>
    </row>
    <row r="24" spans="1:11" hidden="1" x14ac:dyDescent="0.7">
      <c r="A24" s="5" t="s">
        <v>88</v>
      </c>
      <c r="B24" s="6" t="s">
        <v>2066</v>
      </c>
      <c r="C24" s="95">
        <v>281184</v>
      </c>
      <c r="D24" s="95">
        <v>25017</v>
      </c>
      <c r="E24" s="95">
        <v>13701</v>
      </c>
      <c r="F24" s="96">
        <v>213832</v>
      </c>
      <c r="G24" s="95">
        <v>8338</v>
      </c>
      <c r="H24" s="95">
        <v>241</v>
      </c>
      <c r="I24" s="6"/>
      <c r="J24" s="148">
        <f t="shared" si="0"/>
        <v>261129</v>
      </c>
      <c r="K24" s="148">
        <f t="shared" si="1"/>
        <v>20296</v>
      </c>
    </row>
    <row r="25" spans="1:11" hidden="1" x14ac:dyDescent="0.7">
      <c r="A25" s="5" t="s">
        <v>89</v>
      </c>
      <c r="B25" s="6" t="s">
        <v>2067</v>
      </c>
      <c r="C25" s="95">
        <v>145058</v>
      </c>
      <c r="D25" s="95">
        <v>13927</v>
      </c>
      <c r="E25" s="95">
        <v>20527</v>
      </c>
      <c r="F25" s="96">
        <v>89452</v>
      </c>
      <c r="G25" s="95">
        <v>8776</v>
      </c>
      <c r="H25" s="95">
        <v>2779</v>
      </c>
      <c r="I25" s="6"/>
      <c r="J25" s="148">
        <f t="shared" si="0"/>
        <v>135461</v>
      </c>
      <c r="K25" s="148">
        <f t="shared" si="1"/>
        <v>12376</v>
      </c>
    </row>
    <row r="26" spans="1:11" hidden="1" x14ac:dyDescent="0.7">
      <c r="A26" s="5" t="s">
        <v>90</v>
      </c>
      <c r="B26" s="6" t="s">
        <v>2068</v>
      </c>
      <c r="C26" s="95">
        <v>92504</v>
      </c>
      <c r="D26" s="95">
        <v>7004</v>
      </c>
      <c r="E26" s="95">
        <v>3655</v>
      </c>
      <c r="F26" s="96">
        <v>77514</v>
      </c>
      <c r="G26" s="95">
        <v>202</v>
      </c>
      <c r="H26" s="95">
        <v>68</v>
      </c>
      <c r="I26" s="6"/>
      <c r="J26" s="148">
        <f t="shared" si="0"/>
        <v>88443</v>
      </c>
      <c r="K26" s="148">
        <f t="shared" si="1"/>
        <v>4129</v>
      </c>
    </row>
    <row r="27" spans="1:11" hidden="1" x14ac:dyDescent="0.7">
      <c r="A27" s="5" t="s">
        <v>91</v>
      </c>
      <c r="B27" s="6" t="s">
        <v>2069</v>
      </c>
      <c r="C27" s="95">
        <v>70538</v>
      </c>
      <c r="D27" s="95">
        <v>5694</v>
      </c>
      <c r="E27" s="95">
        <v>1923</v>
      </c>
      <c r="F27" s="96">
        <v>52596</v>
      </c>
      <c r="G27" s="95">
        <v>89</v>
      </c>
      <c r="H27" s="95">
        <v>7736</v>
      </c>
      <c r="I27" s="6"/>
      <c r="J27" s="148">
        <f t="shared" si="0"/>
        <v>68038</v>
      </c>
      <c r="K27" s="148">
        <f t="shared" si="1"/>
        <v>10236</v>
      </c>
    </row>
    <row r="28" spans="1:11" hidden="1" x14ac:dyDescent="0.7">
      <c r="A28" s="5" t="s">
        <v>92</v>
      </c>
      <c r="B28" s="6" t="s">
        <v>2070</v>
      </c>
      <c r="C28" s="95">
        <v>82468</v>
      </c>
      <c r="D28" s="95">
        <v>3728</v>
      </c>
      <c r="E28" s="95">
        <v>2220</v>
      </c>
      <c r="F28" s="96">
        <v>73999</v>
      </c>
      <c r="G28" s="95">
        <v>19</v>
      </c>
      <c r="H28" s="95">
        <v>0</v>
      </c>
      <c r="I28" s="6"/>
      <c r="J28" s="148">
        <f t="shared" si="0"/>
        <v>79966</v>
      </c>
      <c r="K28" s="148">
        <f t="shared" si="1"/>
        <v>2502</v>
      </c>
    </row>
    <row r="29" spans="1:11" hidden="1" x14ac:dyDescent="0.7">
      <c r="A29" s="5" t="s">
        <v>93</v>
      </c>
      <c r="B29" s="6" t="s">
        <v>2071</v>
      </c>
      <c r="C29" s="95">
        <v>99516</v>
      </c>
      <c r="D29" s="95">
        <v>12762</v>
      </c>
      <c r="E29" s="95">
        <v>5954</v>
      </c>
      <c r="F29" s="96">
        <v>63884</v>
      </c>
      <c r="G29" s="95">
        <v>8424</v>
      </c>
      <c r="H29" s="95">
        <v>0</v>
      </c>
      <c r="I29" s="6"/>
      <c r="J29" s="148">
        <f t="shared" si="0"/>
        <v>91024</v>
      </c>
      <c r="K29" s="148">
        <f t="shared" si="1"/>
        <v>8492</v>
      </c>
    </row>
    <row r="30" spans="1:11" hidden="1" x14ac:dyDescent="0.7">
      <c r="A30" s="5" t="s">
        <v>94</v>
      </c>
      <c r="B30" s="6" t="s">
        <v>2072</v>
      </c>
      <c r="C30" s="95">
        <v>43942</v>
      </c>
      <c r="D30" s="95">
        <v>2911</v>
      </c>
      <c r="E30" s="95">
        <v>2593</v>
      </c>
      <c r="F30" s="96">
        <v>35086</v>
      </c>
      <c r="G30" s="95">
        <v>62</v>
      </c>
      <c r="H30" s="95">
        <v>0</v>
      </c>
      <c r="I30" s="6"/>
      <c r="J30" s="148">
        <f t="shared" si="0"/>
        <v>40652</v>
      </c>
      <c r="K30" s="148">
        <f t="shared" si="1"/>
        <v>3290</v>
      </c>
    </row>
    <row r="31" spans="1:11" hidden="1" x14ac:dyDescent="0.7">
      <c r="A31" s="5" t="s">
        <v>95</v>
      </c>
      <c r="B31" s="6" t="s">
        <v>2073</v>
      </c>
      <c r="C31" s="95">
        <v>83195</v>
      </c>
      <c r="D31" s="95">
        <v>6314</v>
      </c>
      <c r="E31" s="95">
        <v>13930</v>
      </c>
      <c r="F31" s="96">
        <v>62649</v>
      </c>
      <c r="G31" s="95">
        <v>0</v>
      </c>
      <c r="H31" s="95">
        <v>296</v>
      </c>
      <c r="I31" s="6"/>
      <c r="J31" s="148">
        <f t="shared" si="0"/>
        <v>83189</v>
      </c>
      <c r="K31" s="148">
        <f t="shared" si="1"/>
        <v>302</v>
      </c>
    </row>
    <row r="32" spans="1:11" hidden="1" x14ac:dyDescent="0.7">
      <c r="A32" s="5" t="s">
        <v>96</v>
      </c>
      <c r="B32" s="6" t="s">
        <v>2074</v>
      </c>
      <c r="C32" s="95">
        <v>59275</v>
      </c>
      <c r="D32" s="95">
        <v>4500</v>
      </c>
      <c r="E32" s="95">
        <v>2748</v>
      </c>
      <c r="F32" s="96">
        <v>45316</v>
      </c>
      <c r="G32" s="95">
        <v>2991</v>
      </c>
      <c r="H32" s="95">
        <v>1626</v>
      </c>
      <c r="I32" s="6"/>
      <c r="J32" s="148">
        <f t="shared" si="0"/>
        <v>57181</v>
      </c>
      <c r="K32" s="148">
        <f t="shared" si="1"/>
        <v>3720</v>
      </c>
    </row>
    <row r="33" spans="1:11" hidden="1" x14ac:dyDescent="0.7">
      <c r="A33" s="5" t="s">
        <v>97</v>
      </c>
      <c r="B33" s="6" t="s">
        <v>2075</v>
      </c>
      <c r="C33" s="95">
        <v>55076</v>
      </c>
      <c r="D33" s="95">
        <v>5608</v>
      </c>
      <c r="E33" s="95">
        <v>3735</v>
      </c>
      <c r="F33" s="96">
        <v>37124</v>
      </c>
      <c r="G33" s="95">
        <v>600</v>
      </c>
      <c r="H33" s="95">
        <v>3607</v>
      </c>
      <c r="I33" s="6"/>
      <c r="J33" s="148">
        <f t="shared" si="0"/>
        <v>50674</v>
      </c>
      <c r="K33" s="148">
        <f t="shared" si="1"/>
        <v>8009</v>
      </c>
    </row>
    <row r="34" spans="1:11" hidden="1" x14ac:dyDescent="0.7">
      <c r="A34" s="5" t="s">
        <v>171</v>
      </c>
      <c r="B34" s="6" t="s">
        <v>2076</v>
      </c>
      <c r="C34" s="95">
        <v>84013</v>
      </c>
      <c r="D34" s="95">
        <v>1429</v>
      </c>
      <c r="E34" s="95">
        <v>10592</v>
      </c>
      <c r="F34" s="96">
        <v>61069</v>
      </c>
      <c r="G34" s="95">
        <v>1496</v>
      </c>
      <c r="H34" s="95">
        <v>4845</v>
      </c>
      <c r="I34" s="6"/>
      <c r="J34" s="148">
        <f t="shared" si="0"/>
        <v>79431</v>
      </c>
      <c r="K34" s="148">
        <f t="shared" si="1"/>
        <v>9427</v>
      </c>
    </row>
    <row r="35" spans="1:11" hidden="1" x14ac:dyDescent="0.7">
      <c r="A35" s="5" t="s">
        <v>172</v>
      </c>
      <c r="B35" s="6" t="s">
        <v>2077</v>
      </c>
      <c r="C35" s="95">
        <v>97377</v>
      </c>
      <c r="D35" s="95">
        <v>11372</v>
      </c>
      <c r="E35" s="95">
        <v>2449</v>
      </c>
      <c r="F35" s="96">
        <v>69566</v>
      </c>
      <c r="G35" s="95">
        <v>1660</v>
      </c>
      <c r="H35" s="95">
        <v>8382</v>
      </c>
      <c r="I35" s="6"/>
      <c r="J35" s="148">
        <f t="shared" si="0"/>
        <v>93429</v>
      </c>
      <c r="K35" s="148">
        <f t="shared" si="1"/>
        <v>12330</v>
      </c>
    </row>
    <row r="36" spans="1:11" hidden="1" x14ac:dyDescent="0.7">
      <c r="A36" s="5" t="s">
        <v>173</v>
      </c>
      <c r="B36" s="6" t="s">
        <v>2078</v>
      </c>
      <c r="C36" s="95">
        <v>151795</v>
      </c>
      <c r="D36" s="95">
        <v>22544</v>
      </c>
      <c r="E36" s="95">
        <v>8476</v>
      </c>
      <c r="F36" s="96">
        <v>114252</v>
      </c>
      <c r="G36" s="95">
        <v>382</v>
      </c>
      <c r="H36" s="95">
        <v>6091</v>
      </c>
      <c r="I36" s="6"/>
      <c r="J36" s="148">
        <f t="shared" si="0"/>
        <v>151745</v>
      </c>
      <c r="K36" s="148">
        <f t="shared" si="1"/>
        <v>6141</v>
      </c>
    </row>
    <row r="37" spans="1:11" hidden="1" x14ac:dyDescent="0.7">
      <c r="A37" s="5" t="s">
        <v>174</v>
      </c>
      <c r="B37" s="6" t="s">
        <v>2079</v>
      </c>
      <c r="C37" s="95">
        <v>95460</v>
      </c>
      <c r="D37" s="95">
        <v>8902</v>
      </c>
      <c r="E37" s="95">
        <v>441</v>
      </c>
      <c r="F37" s="96">
        <v>69185</v>
      </c>
      <c r="G37" s="95">
        <v>79</v>
      </c>
      <c r="H37" s="95">
        <v>3499</v>
      </c>
      <c r="I37" s="6"/>
      <c r="J37" s="148">
        <f t="shared" si="0"/>
        <v>82106</v>
      </c>
      <c r="K37" s="148">
        <f t="shared" si="1"/>
        <v>16853</v>
      </c>
    </row>
    <row r="38" spans="1:11" hidden="1" x14ac:dyDescent="0.7">
      <c r="A38" s="5" t="s">
        <v>175</v>
      </c>
      <c r="B38" s="6" t="s">
        <v>2080</v>
      </c>
      <c r="C38" s="95">
        <v>121442</v>
      </c>
      <c r="D38" s="95">
        <v>17561</v>
      </c>
      <c r="E38" s="95">
        <v>7289</v>
      </c>
      <c r="F38" s="96">
        <v>85501</v>
      </c>
      <c r="G38" s="95">
        <v>6787</v>
      </c>
      <c r="H38" s="95">
        <v>0</v>
      </c>
      <c r="I38" s="6"/>
      <c r="J38" s="148">
        <f t="shared" si="0"/>
        <v>117138</v>
      </c>
      <c r="K38" s="148">
        <f t="shared" si="1"/>
        <v>4304</v>
      </c>
    </row>
    <row r="39" spans="1:11" hidden="1" x14ac:dyDescent="0.7">
      <c r="A39" s="5" t="s">
        <v>176</v>
      </c>
      <c r="B39" s="6" t="s">
        <v>2081</v>
      </c>
      <c r="C39" s="95">
        <v>76375</v>
      </c>
      <c r="D39" s="95">
        <v>9623</v>
      </c>
      <c r="E39" s="95">
        <v>11001</v>
      </c>
      <c r="F39" s="96">
        <v>46696</v>
      </c>
      <c r="G39" s="95">
        <v>8398</v>
      </c>
      <c r="H39" s="95">
        <v>98</v>
      </c>
      <c r="I39" s="6"/>
      <c r="J39" s="148">
        <f t="shared" si="0"/>
        <v>75816</v>
      </c>
      <c r="K39" s="148">
        <f t="shared" si="1"/>
        <v>657</v>
      </c>
    </row>
    <row r="40" spans="1:11" hidden="1" x14ac:dyDescent="0.7">
      <c r="A40" s="5" t="s">
        <v>158</v>
      </c>
      <c r="B40" s="6" t="s">
        <v>2082</v>
      </c>
      <c r="C40" s="95">
        <v>114126</v>
      </c>
      <c r="D40" s="95">
        <v>9655</v>
      </c>
      <c r="E40" s="95">
        <v>45513</v>
      </c>
      <c r="F40" s="96">
        <v>54942</v>
      </c>
      <c r="G40" s="95">
        <v>320</v>
      </c>
      <c r="H40" s="95">
        <v>130</v>
      </c>
      <c r="I40" s="6"/>
      <c r="J40" s="148">
        <f t="shared" si="0"/>
        <v>110560</v>
      </c>
      <c r="K40" s="148">
        <f t="shared" si="1"/>
        <v>3696</v>
      </c>
    </row>
    <row r="41" spans="1:11" hidden="1" x14ac:dyDescent="0.7">
      <c r="A41" s="5" t="s">
        <v>159</v>
      </c>
      <c r="B41" s="6" t="s">
        <v>2083</v>
      </c>
      <c r="C41" s="95">
        <v>183796</v>
      </c>
      <c r="D41" s="95">
        <v>40277</v>
      </c>
      <c r="E41" s="95">
        <v>29474</v>
      </c>
      <c r="F41" s="96">
        <v>78505</v>
      </c>
      <c r="G41" s="95">
        <v>341</v>
      </c>
      <c r="H41" s="95">
        <v>35199</v>
      </c>
      <c r="I41" s="6"/>
      <c r="J41" s="148">
        <f t="shared" si="0"/>
        <v>183796</v>
      </c>
      <c r="K41" s="148">
        <f t="shared" si="1"/>
        <v>35199</v>
      </c>
    </row>
    <row r="42" spans="1:11" hidden="1" x14ac:dyDescent="0.7">
      <c r="A42" s="5" t="s">
        <v>160</v>
      </c>
      <c r="B42" s="6" t="s">
        <v>2084</v>
      </c>
      <c r="C42" s="95">
        <v>100756</v>
      </c>
      <c r="D42" s="95">
        <v>11216</v>
      </c>
      <c r="E42" s="95">
        <v>4791</v>
      </c>
      <c r="F42" s="96">
        <v>84668</v>
      </c>
      <c r="G42" s="95">
        <v>81</v>
      </c>
      <c r="H42" s="95">
        <v>0</v>
      </c>
      <c r="I42" s="6"/>
      <c r="J42" s="148">
        <f t="shared" si="0"/>
        <v>100756</v>
      </c>
      <c r="K42" s="148">
        <f t="shared" si="1"/>
        <v>0</v>
      </c>
    </row>
    <row r="43" spans="1:11" hidden="1" x14ac:dyDescent="0.7">
      <c r="A43" s="5" t="s">
        <v>161</v>
      </c>
      <c r="B43" s="6" t="s">
        <v>2085</v>
      </c>
      <c r="C43" s="95">
        <v>126617</v>
      </c>
      <c r="D43" s="95">
        <v>12985</v>
      </c>
      <c r="E43" s="95">
        <v>37619</v>
      </c>
      <c r="F43" s="96">
        <v>73878</v>
      </c>
      <c r="G43" s="95">
        <v>327</v>
      </c>
      <c r="H43" s="95">
        <v>0</v>
      </c>
      <c r="I43" s="6"/>
      <c r="J43" s="148">
        <f t="shared" si="0"/>
        <v>124809</v>
      </c>
      <c r="K43" s="148">
        <f t="shared" si="1"/>
        <v>1808</v>
      </c>
    </row>
    <row r="44" spans="1:11" hidden="1" x14ac:dyDescent="0.7">
      <c r="A44" s="5" t="s">
        <v>162</v>
      </c>
      <c r="B44" s="6" t="s">
        <v>2086</v>
      </c>
      <c r="C44" s="95">
        <v>120896</v>
      </c>
      <c r="D44" s="95">
        <v>16647</v>
      </c>
      <c r="E44" s="95">
        <v>8792</v>
      </c>
      <c r="F44" s="96">
        <v>90957</v>
      </c>
      <c r="G44" s="95">
        <v>0</v>
      </c>
      <c r="H44" s="95">
        <v>4327</v>
      </c>
      <c r="I44" s="6"/>
      <c r="J44" s="148">
        <f t="shared" si="0"/>
        <v>120723</v>
      </c>
      <c r="K44" s="148">
        <f t="shared" si="1"/>
        <v>4500</v>
      </c>
    </row>
    <row r="45" spans="1:11" hidden="1" x14ac:dyDescent="0.7">
      <c r="A45" s="5" t="s">
        <v>163</v>
      </c>
      <c r="B45" s="6" t="s">
        <v>2087</v>
      </c>
      <c r="C45" s="95">
        <v>123593</v>
      </c>
      <c r="D45" s="95">
        <v>12176</v>
      </c>
      <c r="E45" s="95">
        <v>28417</v>
      </c>
      <c r="F45" s="96">
        <v>78874</v>
      </c>
      <c r="G45" s="95">
        <v>32</v>
      </c>
      <c r="H45" s="95">
        <v>106</v>
      </c>
      <c r="I45" s="6"/>
      <c r="J45" s="148">
        <f t="shared" si="0"/>
        <v>119605</v>
      </c>
      <c r="K45" s="148">
        <f t="shared" si="1"/>
        <v>4094</v>
      </c>
    </row>
    <row r="46" spans="1:11" hidden="1" x14ac:dyDescent="0.7">
      <c r="A46" s="5" t="s">
        <v>164</v>
      </c>
      <c r="B46" s="6" t="s">
        <v>2088</v>
      </c>
      <c r="C46" s="95">
        <v>149844</v>
      </c>
      <c r="D46" s="95">
        <v>24515</v>
      </c>
      <c r="E46" s="95">
        <v>16916</v>
      </c>
      <c r="F46" s="96">
        <v>107533</v>
      </c>
      <c r="G46" s="95">
        <v>727</v>
      </c>
      <c r="H46" s="95">
        <v>153</v>
      </c>
      <c r="I46" s="6"/>
      <c r="J46" s="148">
        <f t="shared" si="0"/>
        <v>149844</v>
      </c>
      <c r="K46" s="148">
        <f t="shared" si="1"/>
        <v>153</v>
      </c>
    </row>
    <row r="47" spans="1:11" hidden="1" x14ac:dyDescent="0.7">
      <c r="A47" s="5" t="s">
        <v>165</v>
      </c>
      <c r="B47" s="6" t="s">
        <v>2089</v>
      </c>
      <c r="C47" s="95">
        <v>41489</v>
      </c>
      <c r="D47" s="95">
        <v>4380</v>
      </c>
      <c r="E47" s="95">
        <v>2135</v>
      </c>
      <c r="F47" s="96">
        <v>27608</v>
      </c>
      <c r="G47" s="95">
        <v>12</v>
      </c>
      <c r="H47" s="95">
        <v>0</v>
      </c>
      <c r="I47" s="6"/>
      <c r="J47" s="148">
        <f t="shared" si="0"/>
        <v>34135</v>
      </c>
      <c r="K47" s="148">
        <f t="shared" si="1"/>
        <v>7354</v>
      </c>
    </row>
    <row r="48" spans="1:11" hidden="1" x14ac:dyDescent="0.7">
      <c r="A48" s="5" t="s">
        <v>166</v>
      </c>
      <c r="B48" s="6" t="s">
        <v>2090</v>
      </c>
      <c r="C48" s="95">
        <v>123484</v>
      </c>
      <c r="D48" s="95">
        <v>10720</v>
      </c>
      <c r="E48" s="95">
        <v>49013</v>
      </c>
      <c r="F48" s="96">
        <v>63364</v>
      </c>
      <c r="G48" s="95">
        <v>199</v>
      </c>
      <c r="H48" s="95">
        <v>16</v>
      </c>
      <c r="I48" s="6"/>
      <c r="J48" s="148">
        <f t="shared" si="0"/>
        <v>123312</v>
      </c>
      <c r="K48" s="148">
        <f t="shared" si="1"/>
        <v>188</v>
      </c>
    </row>
    <row r="49" spans="1:11" hidden="1" x14ac:dyDescent="0.7">
      <c r="A49" s="5" t="s">
        <v>167</v>
      </c>
      <c r="B49" s="6" t="s">
        <v>2091</v>
      </c>
      <c r="C49" s="95">
        <v>87301</v>
      </c>
      <c r="D49" s="95">
        <v>5531</v>
      </c>
      <c r="E49" s="95">
        <v>17781</v>
      </c>
      <c r="F49" s="96">
        <v>62199</v>
      </c>
      <c r="G49" s="95">
        <v>90</v>
      </c>
      <c r="H49" s="95">
        <v>4</v>
      </c>
      <c r="I49" s="6"/>
      <c r="J49" s="148">
        <f t="shared" si="0"/>
        <v>85605</v>
      </c>
      <c r="K49" s="148">
        <f t="shared" si="1"/>
        <v>1700</v>
      </c>
    </row>
    <row r="50" spans="1:11" hidden="1" x14ac:dyDescent="0.7">
      <c r="A50" s="5" t="s">
        <v>168</v>
      </c>
      <c r="B50" s="6" t="s">
        <v>2092</v>
      </c>
      <c r="C50" s="95">
        <v>129288</v>
      </c>
      <c r="D50" s="95">
        <v>18090</v>
      </c>
      <c r="E50" s="95">
        <v>16960</v>
      </c>
      <c r="F50" s="96">
        <v>70654</v>
      </c>
      <c r="G50" s="95">
        <v>914</v>
      </c>
      <c r="H50" s="95">
        <v>18768</v>
      </c>
      <c r="I50" s="6"/>
      <c r="J50" s="148">
        <f t="shared" si="0"/>
        <v>125386</v>
      </c>
      <c r="K50" s="148">
        <f t="shared" si="1"/>
        <v>22670</v>
      </c>
    </row>
    <row r="51" spans="1:11" hidden="1" x14ac:dyDescent="0.7">
      <c r="A51" s="5" t="s">
        <v>169</v>
      </c>
      <c r="B51" s="6" t="s">
        <v>2093</v>
      </c>
      <c r="C51" s="95">
        <v>87555</v>
      </c>
      <c r="D51" s="95">
        <v>219</v>
      </c>
      <c r="E51" s="95">
        <v>486</v>
      </c>
      <c r="F51" s="96">
        <v>68356</v>
      </c>
      <c r="G51" s="95">
        <v>70</v>
      </c>
      <c r="H51" s="95">
        <v>15694</v>
      </c>
      <c r="I51" s="6"/>
      <c r="J51" s="148">
        <f t="shared" si="0"/>
        <v>84825</v>
      </c>
      <c r="K51" s="148">
        <f t="shared" si="1"/>
        <v>18424</v>
      </c>
    </row>
    <row r="52" spans="1:11" hidden="1" x14ac:dyDescent="0.7">
      <c r="A52" s="5" t="s">
        <v>119</v>
      </c>
      <c r="B52" s="6" t="s">
        <v>2094</v>
      </c>
      <c r="C52" s="95">
        <v>110707</v>
      </c>
      <c r="D52" s="95">
        <v>19426</v>
      </c>
      <c r="E52" s="95">
        <v>13115</v>
      </c>
      <c r="F52" s="96">
        <v>77902</v>
      </c>
      <c r="G52" s="95">
        <v>81</v>
      </c>
      <c r="H52" s="95">
        <v>0</v>
      </c>
      <c r="I52" s="6"/>
      <c r="J52" s="148">
        <f t="shared" si="0"/>
        <v>110524</v>
      </c>
      <c r="K52" s="148">
        <f t="shared" si="1"/>
        <v>183</v>
      </c>
    </row>
    <row r="53" spans="1:11" hidden="1" x14ac:dyDescent="0.7">
      <c r="A53" s="5" t="s">
        <v>120</v>
      </c>
      <c r="B53" s="6" t="s">
        <v>2095</v>
      </c>
      <c r="C53" s="95">
        <v>105433</v>
      </c>
      <c r="D53" s="95">
        <v>12351</v>
      </c>
      <c r="E53" s="95">
        <v>6680</v>
      </c>
      <c r="F53" s="96">
        <v>82220</v>
      </c>
      <c r="G53" s="95">
        <v>23</v>
      </c>
      <c r="H53" s="95">
        <v>368</v>
      </c>
      <c r="I53" s="6"/>
      <c r="J53" s="148">
        <f t="shared" si="0"/>
        <v>101642</v>
      </c>
      <c r="K53" s="148">
        <f t="shared" si="1"/>
        <v>4159</v>
      </c>
    </row>
    <row r="54" spans="1:11" hidden="1" x14ac:dyDescent="0.7">
      <c r="A54" s="5" t="s">
        <v>121</v>
      </c>
      <c r="B54" s="6" t="s">
        <v>2096</v>
      </c>
      <c r="C54" s="95">
        <v>145080</v>
      </c>
      <c r="D54" s="95">
        <v>39217</v>
      </c>
      <c r="E54" s="95">
        <v>8882</v>
      </c>
      <c r="F54" s="96">
        <v>92222</v>
      </c>
      <c r="G54" s="95">
        <v>112</v>
      </c>
      <c r="H54" s="95">
        <v>2</v>
      </c>
      <c r="I54" s="6"/>
      <c r="J54" s="148">
        <f t="shared" si="0"/>
        <v>140435</v>
      </c>
      <c r="K54" s="148">
        <f t="shared" si="1"/>
        <v>4647</v>
      </c>
    </row>
    <row r="55" spans="1:11" hidden="1" x14ac:dyDescent="0.7">
      <c r="A55" s="5" t="s">
        <v>122</v>
      </c>
      <c r="B55" s="6" t="s">
        <v>2097</v>
      </c>
      <c r="C55" s="95">
        <v>115110</v>
      </c>
      <c r="D55" s="95">
        <v>25701</v>
      </c>
      <c r="E55" s="95">
        <v>6782</v>
      </c>
      <c r="F55" s="96">
        <v>78619</v>
      </c>
      <c r="G55" s="95">
        <v>50</v>
      </c>
      <c r="H55" s="95">
        <v>4</v>
      </c>
      <c r="I55" s="6"/>
      <c r="J55" s="148">
        <f t="shared" si="0"/>
        <v>111156</v>
      </c>
      <c r="K55" s="148">
        <f t="shared" si="1"/>
        <v>3958</v>
      </c>
    </row>
    <row r="56" spans="1:11" hidden="1" x14ac:dyDescent="0.7">
      <c r="A56" s="5" t="s">
        <v>123</v>
      </c>
      <c r="B56" s="6" t="s">
        <v>2098</v>
      </c>
      <c r="C56" s="95">
        <v>124112</v>
      </c>
      <c r="D56" s="95">
        <v>11251</v>
      </c>
      <c r="E56" s="95">
        <v>5254</v>
      </c>
      <c r="F56" s="96">
        <v>88308</v>
      </c>
      <c r="G56" s="95">
        <v>4</v>
      </c>
      <c r="H56" s="95">
        <v>15657</v>
      </c>
      <c r="I56" s="6"/>
      <c r="J56" s="148">
        <f t="shared" si="0"/>
        <v>120474</v>
      </c>
      <c r="K56" s="148">
        <f t="shared" si="1"/>
        <v>19295</v>
      </c>
    </row>
    <row r="57" spans="1:11" hidden="1" x14ac:dyDescent="0.7">
      <c r="A57" s="5" t="s">
        <v>124</v>
      </c>
      <c r="B57" s="6" t="s">
        <v>2099</v>
      </c>
      <c r="C57" s="95">
        <v>63508</v>
      </c>
      <c r="D57" s="95">
        <v>15237</v>
      </c>
      <c r="E57" s="95">
        <v>3071</v>
      </c>
      <c r="F57" s="96">
        <v>42274</v>
      </c>
      <c r="G57" s="95">
        <v>40</v>
      </c>
      <c r="H57" s="95">
        <v>0</v>
      </c>
      <c r="I57" s="6"/>
      <c r="J57" s="148">
        <f t="shared" si="0"/>
        <v>60622</v>
      </c>
      <c r="K57" s="148">
        <f t="shared" si="1"/>
        <v>2886</v>
      </c>
    </row>
    <row r="58" spans="1:11" hidden="1" x14ac:dyDescent="0.7">
      <c r="A58" s="5" t="s">
        <v>134</v>
      </c>
      <c r="B58" s="6" t="s">
        <v>2100</v>
      </c>
      <c r="C58" s="95">
        <v>36896</v>
      </c>
      <c r="D58" s="95">
        <v>1124</v>
      </c>
      <c r="E58" s="95">
        <v>4674</v>
      </c>
      <c r="F58" s="96">
        <v>28947</v>
      </c>
      <c r="G58" s="95">
        <v>104</v>
      </c>
      <c r="H58" s="95">
        <v>987</v>
      </c>
      <c r="I58" s="6"/>
      <c r="J58" s="148">
        <f t="shared" si="0"/>
        <v>35836</v>
      </c>
      <c r="K58" s="148">
        <f t="shared" si="1"/>
        <v>2047</v>
      </c>
    </row>
    <row r="59" spans="1:11" hidden="1" x14ac:dyDescent="0.7">
      <c r="A59" s="5" t="s">
        <v>135</v>
      </c>
      <c r="B59" s="6" t="s">
        <v>2101</v>
      </c>
      <c r="C59" s="95">
        <v>31097</v>
      </c>
      <c r="D59" s="95">
        <v>4868</v>
      </c>
      <c r="E59" s="95">
        <v>4348</v>
      </c>
      <c r="F59" s="96">
        <v>20953</v>
      </c>
      <c r="G59" s="95">
        <v>43</v>
      </c>
      <c r="H59" s="95">
        <v>0</v>
      </c>
      <c r="I59" s="6"/>
      <c r="J59" s="148">
        <f t="shared" si="0"/>
        <v>30212</v>
      </c>
      <c r="K59" s="148">
        <f t="shared" si="1"/>
        <v>885</v>
      </c>
    </row>
    <row r="60" spans="1:11" hidden="1" x14ac:dyDescent="0.7">
      <c r="A60" s="5" t="s">
        <v>136</v>
      </c>
      <c r="B60" s="6" t="s">
        <v>2102</v>
      </c>
      <c r="C60" s="95">
        <v>65753</v>
      </c>
      <c r="D60" s="95">
        <v>6799</v>
      </c>
      <c r="E60" s="95">
        <v>3738</v>
      </c>
      <c r="F60" s="96">
        <v>50318</v>
      </c>
      <c r="G60" s="95">
        <v>113</v>
      </c>
      <c r="H60" s="95">
        <v>2892</v>
      </c>
      <c r="I60" s="6"/>
      <c r="J60" s="148">
        <f t="shared" si="0"/>
        <v>63860</v>
      </c>
      <c r="K60" s="148">
        <f t="shared" si="1"/>
        <v>4785</v>
      </c>
    </row>
    <row r="61" spans="1:11" hidden="1" x14ac:dyDescent="0.7">
      <c r="A61" s="5" t="s">
        <v>137</v>
      </c>
      <c r="B61" s="6" t="s">
        <v>2103</v>
      </c>
      <c r="C61" s="95">
        <v>98008</v>
      </c>
      <c r="D61" s="95">
        <v>20689</v>
      </c>
      <c r="E61" s="95">
        <v>4488</v>
      </c>
      <c r="F61" s="96">
        <v>68086</v>
      </c>
      <c r="G61" s="95">
        <v>217</v>
      </c>
      <c r="H61" s="95">
        <v>0</v>
      </c>
      <c r="I61" s="6"/>
      <c r="J61" s="148">
        <f t="shared" si="0"/>
        <v>93480</v>
      </c>
      <c r="K61" s="148">
        <f t="shared" si="1"/>
        <v>4528</v>
      </c>
    </row>
    <row r="62" spans="1:11" hidden="1" x14ac:dyDescent="0.7">
      <c r="A62" s="5" t="s">
        <v>138</v>
      </c>
      <c r="B62" s="6" t="s">
        <v>2104</v>
      </c>
      <c r="C62" s="95">
        <v>105745</v>
      </c>
      <c r="D62" s="95">
        <v>15822</v>
      </c>
      <c r="E62" s="95">
        <v>11328</v>
      </c>
      <c r="F62" s="96">
        <v>78551</v>
      </c>
      <c r="G62" s="95">
        <v>37</v>
      </c>
      <c r="H62" s="95">
        <v>0</v>
      </c>
      <c r="I62" s="6"/>
      <c r="J62" s="148">
        <f t="shared" si="0"/>
        <v>105738</v>
      </c>
      <c r="K62" s="148">
        <f t="shared" si="1"/>
        <v>7</v>
      </c>
    </row>
    <row r="63" spans="1:11" hidden="1" x14ac:dyDescent="0.7">
      <c r="A63" s="5" t="s">
        <v>139</v>
      </c>
      <c r="B63" s="6" t="s">
        <v>2105</v>
      </c>
      <c r="C63" s="95">
        <v>44982</v>
      </c>
      <c r="D63" s="95">
        <v>176</v>
      </c>
      <c r="E63" s="95">
        <v>10319</v>
      </c>
      <c r="F63" s="96">
        <v>31519</v>
      </c>
      <c r="G63" s="95">
        <v>39</v>
      </c>
      <c r="H63" s="95">
        <v>551</v>
      </c>
      <c r="I63" s="6"/>
      <c r="J63" s="148">
        <f t="shared" si="0"/>
        <v>42604</v>
      </c>
      <c r="K63" s="148">
        <f t="shared" si="1"/>
        <v>2929</v>
      </c>
    </row>
    <row r="64" spans="1:11" hidden="1" x14ac:dyDescent="0.7">
      <c r="A64" s="5" t="s">
        <v>140</v>
      </c>
      <c r="B64" s="6" t="s">
        <v>2106</v>
      </c>
      <c r="C64" s="95">
        <v>71028</v>
      </c>
      <c r="D64" s="95">
        <v>14166</v>
      </c>
      <c r="E64" s="95">
        <v>5254</v>
      </c>
      <c r="F64" s="96">
        <v>48302</v>
      </c>
      <c r="G64" s="95">
        <v>117</v>
      </c>
      <c r="H64" s="95">
        <v>0</v>
      </c>
      <c r="I64" s="6"/>
      <c r="J64" s="148">
        <f t="shared" si="0"/>
        <v>67839</v>
      </c>
      <c r="K64" s="148">
        <f t="shared" si="1"/>
        <v>3189</v>
      </c>
    </row>
    <row r="65" spans="1:11" hidden="1" x14ac:dyDescent="0.7">
      <c r="A65" s="5" t="s">
        <v>141</v>
      </c>
      <c r="B65" s="6" t="s">
        <v>2107</v>
      </c>
      <c r="C65" s="95">
        <v>40694</v>
      </c>
      <c r="D65" s="95">
        <v>6518</v>
      </c>
      <c r="E65" s="95">
        <v>2498</v>
      </c>
      <c r="F65" s="96">
        <v>31244</v>
      </c>
      <c r="G65" s="95">
        <v>65</v>
      </c>
      <c r="H65" s="95">
        <v>0</v>
      </c>
      <c r="I65" s="6"/>
      <c r="J65" s="148">
        <f t="shared" si="0"/>
        <v>40325</v>
      </c>
      <c r="K65" s="148">
        <f t="shared" si="1"/>
        <v>369</v>
      </c>
    </row>
    <row r="66" spans="1:11" hidden="1" x14ac:dyDescent="0.7">
      <c r="A66" s="5" t="s">
        <v>142</v>
      </c>
      <c r="B66" s="6" t="s">
        <v>2108</v>
      </c>
      <c r="C66" s="95">
        <v>47864</v>
      </c>
      <c r="D66" s="95">
        <v>5528</v>
      </c>
      <c r="E66" s="95">
        <v>12465</v>
      </c>
      <c r="F66" s="96">
        <v>28135</v>
      </c>
      <c r="G66" s="95">
        <v>37</v>
      </c>
      <c r="H66" s="95">
        <v>0</v>
      </c>
      <c r="I66" s="6"/>
      <c r="J66" s="148">
        <f t="shared" si="0"/>
        <v>46165</v>
      </c>
      <c r="K66" s="148">
        <f t="shared" si="1"/>
        <v>1699</v>
      </c>
    </row>
    <row r="67" spans="1:11" hidden="1" x14ac:dyDescent="0.7">
      <c r="A67" s="5" t="s">
        <v>143</v>
      </c>
      <c r="B67" s="6" t="s">
        <v>2109</v>
      </c>
      <c r="C67" s="95">
        <v>24698</v>
      </c>
      <c r="D67" s="95">
        <v>2892</v>
      </c>
      <c r="E67" s="95">
        <v>2029</v>
      </c>
      <c r="F67" s="96">
        <v>19611</v>
      </c>
      <c r="G67" s="95">
        <v>16</v>
      </c>
      <c r="H67" s="95">
        <v>92</v>
      </c>
      <c r="I67" s="6"/>
      <c r="J67" s="148">
        <f t="shared" si="0"/>
        <v>24640</v>
      </c>
      <c r="K67" s="148">
        <f t="shared" si="1"/>
        <v>150</v>
      </c>
    </row>
    <row r="68" spans="1:11" hidden="1" x14ac:dyDescent="0.7">
      <c r="A68" s="5" t="s">
        <v>144</v>
      </c>
      <c r="B68" s="6" t="s">
        <v>2110</v>
      </c>
      <c r="C68" s="95">
        <v>30314</v>
      </c>
      <c r="D68" s="95">
        <v>4082</v>
      </c>
      <c r="E68" s="95">
        <v>1764</v>
      </c>
      <c r="F68" s="96">
        <v>23343</v>
      </c>
      <c r="G68" s="95">
        <v>93</v>
      </c>
      <c r="H68" s="95">
        <v>17</v>
      </c>
      <c r="I68" s="6"/>
      <c r="J68" s="148">
        <f t="shared" ref="J68:J131" si="2">SUM(D68:H68)</f>
        <v>29299</v>
      </c>
      <c r="K68" s="148">
        <f t="shared" si="1"/>
        <v>1032</v>
      </c>
    </row>
    <row r="69" spans="1:11" hidden="1" x14ac:dyDescent="0.7">
      <c r="A69" s="5" t="s">
        <v>150</v>
      </c>
      <c r="B69" s="6" t="s">
        <v>2111</v>
      </c>
      <c r="C69" s="95">
        <v>105652</v>
      </c>
      <c r="D69" s="95">
        <v>13457</v>
      </c>
      <c r="E69" s="95">
        <v>4374</v>
      </c>
      <c r="F69" s="96">
        <v>79682</v>
      </c>
      <c r="G69" s="95">
        <v>100</v>
      </c>
      <c r="H69" s="95">
        <v>4594</v>
      </c>
      <c r="I69" s="6"/>
      <c r="J69" s="148">
        <f t="shared" si="2"/>
        <v>102207</v>
      </c>
      <c r="K69" s="148">
        <f t="shared" ref="K69:K132" si="3">C69-J69+H69</f>
        <v>8039</v>
      </c>
    </row>
    <row r="70" spans="1:11" hidden="1" x14ac:dyDescent="0.7">
      <c r="A70" s="5" t="s">
        <v>151</v>
      </c>
      <c r="B70" s="6" t="s">
        <v>2112</v>
      </c>
      <c r="C70" s="95">
        <v>67643</v>
      </c>
      <c r="D70" s="95">
        <v>15263</v>
      </c>
      <c r="E70" s="95">
        <v>3312</v>
      </c>
      <c r="F70" s="96">
        <v>47275</v>
      </c>
      <c r="G70" s="95">
        <v>68</v>
      </c>
      <c r="H70" s="95">
        <v>106</v>
      </c>
      <c r="I70" s="6"/>
      <c r="J70" s="148">
        <f t="shared" si="2"/>
        <v>66024</v>
      </c>
      <c r="K70" s="148">
        <f t="shared" si="3"/>
        <v>1725</v>
      </c>
    </row>
    <row r="71" spans="1:11" hidden="1" x14ac:dyDescent="0.7">
      <c r="A71" s="5" t="s">
        <v>152</v>
      </c>
      <c r="B71" s="6" t="s">
        <v>2113</v>
      </c>
      <c r="C71" s="95">
        <v>196097</v>
      </c>
      <c r="D71" s="95">
        <v>29338</v>
      </c>
      <c r="E71" s="95">
        <v>7323</v>
      </c>
      <c r="F71" s="96">
        <v>140255</v>
      </c>
      <c r="G71" s="95">
        <v>449</v>
      </c>
      <c r="H71" s="95">
        <v>15207</v>
      </c>
      <c r="I71" s="6"/>
      <c r="J71" s="148">
        <f t="shared" si="2"/>
        <v>192572</v>
      </c>
      <c r="K71" s="148">
        <f t="shared" si="3"/>
        <v>18732</v>
      </c>
    </row>
    <row r="72" spans="1:11" hidden="1" x14ac:dyDescent="0.7">
      <c r="A72" s="5" t="s">
        <v>153</v>
      </c>
      <c r="B72" s="6" t="s">
        <v>2114</v>
      </c>
      <c r="C72" s="95">
        <v>96351</v>
      </c>
      <c r="D72" s="95">
        <v>11</v>
      </c>
      <c r="E72" s="95">
        <v>1895</v>
      </c>
      <c r="F72" s="96">
        <v>76662</v>
      </c>
      <c r="G72" s="95">
        <v>0</v>
      </c>
      <c r="H72" s="95">
        <v>16310</v>
      </c>
      <c r="I72" s="6"/>
      <c r="J72" s="148">
        <f t="shared" si="2"/>
        <v>94878</v>
      </c>
      <c r="K72" s="148">
        <f t="shared" si="3"/>
        <v>17783</v>
      </c>
    </row>
    <row r="73" spans="1:11" hidden="1" x14ac:dyDescent="0.7">
      <c r="A73" s="5" t="s">
        <v>154</v>
      </c>
      <c r="B73" s="6" t="s">
        <v>2115</v>
      </c>
      <c r="C73" s="95">
        <v>70345</v>
      </c>
      <c r="D73" s="95">
        <v>14429</v>
      </c>
      <c r="E73" s="95">
        <v>3576</v>
      </c>
      <c r="F73" s="96">
        <v>49202</v>
      </c>
      <c r="G73" s="95">
        <v>0</v>
      </c>
      <c r="H73" s="95">
        <v>20</v>
      </c>
      <c r="I73" s="6"/>
      <c r="J73" s="148">
        <f t="shared" si="2"/>
        <v>67227</v>
      </c>
      <c r="K73" s="148">
        <f t="shared" si="3"/>
        <v>3138</v>
      </c>
    </row>
    <row r="74" spans="1:11" hidden="1" x14ac:dyDescent="0.7">
      <c r="A74" s="5" t="s">
        <v>101</v>
      </c>
      <c r="B74" s="6" t="s">
        <v>2116</v>
      </c>
      <c r="C74" s="95">
        <v>129703</v>
      </c>
      <c r="D74" s="95">
        <v>14617</v>
      </c>
      <c r="E74" s="95">
        <v>63472</v>
      </c>
      <c r="F74" s="96">
        <v>47155</v>
      </c>
      <c r="G74" s="95">
        <v>540</v>
      </c>
      <c r="H74" s="95">
        <v>0</v>
      </c>
      <c r="I74" s="6"/>
      <c r="J74" s="148">
        <f t="shared" si="2"/>
        <v>125784</v>
      </c>
      <c r="K74" s="148">
        <f t="shared" si="3"/>
        <v>3919</v>
      </c>
    </row>
    <row r="75" spans="1:11" hidden="1" x14ac:dyDescent="0.7">
      <c r="A75" s="5" t="s">
        <v>102</v>
      </c>
      <c r="B75" s="6" t="s">
        <v>2117</v>
      </c>
      <c r="C75" s="95">
        <v>231978</v>
      </c>
      <c r="D75" s="95">
        <v>27525</v>
      </c>
      <c r="E75" s="95">
        <v>32433</v>
      </c>
      <c r="F75" s="96">
        <v>170306</v>
      </c>
      <c r="G75" s="95">
        <v>1184</v>
      </c>
      <c r="H75" s="95">
        <v>235</v>
      </c>
      <c r="I75" s="6"/>
      <c r="J75" s="148">
        <f t="shared" si="2"/>
        <v>231683</v>
      </c>
      <c r="K75" s="148">
        <f t="shared" si="3"/>
        <v>530</v>
      </c>
    </row>
    <row r="76" spans="1:11" hidden="1" x14ac:dyDescent="0.7">
      <c r="A76" s="5" t="s">
        <v>103</v>
      </c>
      <c r="B76" s="6" t="s">
        <v>2118</v>
      </c>
      <c r="C76" s="95">
        <v>67851</v>
      </c>
      <c r="D76" s="95">
        <v>8526</v>
      </c>
      <c r="E76" s="95">
        <v>6261</v>
      </c>
      <c r="F76" s="96">
        <v>51420</v>
      </c>
      <c r="G76" s="95">
        <v>222</v>
      </c>
      <c r="H76" s="95">
        <v>1411</v>
      </c>
      <c r="I76" s="6"/>
      <c r="J76" s="148">
        <f t="shared" si="2"/>
        <v>67840</v>
      </c>
      <c r="K76" s="148">
        <f t="shared" si="3"/>
        <v>1422</v>
      </c>
    </row>
    <row r="77" spans="1:11" hidden="1" x14ac:dyDescent="0.7">
      <c r="A77" s="5" t="s">
        <v>104</v>
      </c>
      <c r="B77" s="6" t="s">
        <v>2119</v>
      </c>
      <c r="C77" s="95">
        <v>261460</v>
      </c>
      <c r="D77" s="95">
        <v>28589</v>
      </c>
      <c r="E77" s="95">
        <v>10855</v>
      </c>
      <c r="F77" s="96">
        <v>189195</v>
      </c>
      <c r="G77" s="95">
        <v>17341</v>
      </c>
      <c r="H77" s="95">
        <v>497</v>
      </c>
      <c r="I77" s="6"/>
      <c r="J77" s="148">
        <f t="shared" si="2"/>
        <v>246477</v>
      </c>
      <c r="K77" s="148">
        <f t="shared" si="3"/>
        <v>15480</v>
      </c>
    </row>
    <row r="78" spans="1:11" hidden="1" x14ac:dyDescent="0.7">
      <c r="A78" s="5" t="s">
        <v>105</v>
      </c>
      <c r="B78" s="6" t="s">
        <v>2120</v>
      </c>
      <c r="C78" s="95">
        <v>99632</v>
      </c>
      <c r="D78" s="95">
        <v>10407</v>
      </c>
      <c r="E78" s="95">
        <v>3932</v>
      </c>
      <c r="F78" s="96">
        <v>74260</v>
      </c>
      <c r="G78" s="95">
        <v>1150</v>
      </c>
      <c r="H78" s="95">
        <v>26</v>
      </c>
      <c r="I78" s="6"/>
      <c r="J78" s="148">
        <f t="shared" si="2"/>
        <v>89775</v>
      </c>
      <c r="K78" s="148">
        <f t="shared" si="3"/>
        <v>9883</v>
      </c>
    </row>
    <row r="79" spans="1:11" hidden="1" x14ac:dyDescent="0.7">
      <c r="A79" s="5" t="s">
        <v>106</v>
      </c>
      <c r="B79" s="6" t="s">
        <v>2121</v>
      </c>
      <c r="C79" s="95">
        <v>192602</v>
      </c>
      <c r="D79" s="95">
        <v>10357</v>
      </c>
      <c r="E79" s="95">
        <v>12656</v>
      </c>
      <c r="F79" s="96">
        <v>167164</v>
      </c>
      <c r="G79" s="95">
        <v>1233</v>
      </c>
      <c r="H79" s="95">
        <v>2</v>
      </c>
      <c r="I79" s="6"/>
      <c r="J79" s="148">
        <f t="shared" si="2"/>
        <v>191412</v>
      </c>
      <c r="K79" s="148">
        <f t="shared" si="3"/>
        <v>1192</v>
      </c>
    </row>
    <row r="80" spans="1:11" hidden="1" x14ac:dyDescent="0.7">
      <c r="A80" s="5" t="s">
        <v>107</v>
      </c>
      <c r="B80" s="6" t="s">
        <v>2122</v>
      </c>
      <c r="C80" s="95">
        <v>154546</v>
      </c>
      <c r="D80" s="95">
        <v>10352</v>
      </c>
      <c r="E80" s="95">
        <v>24807</v>
      </c>
      <c r="F80" s="96">
        <v>113266</v>
      </c>
      <c r="G80" s="95">
        <v>2963</v>
      </c>
      <c r="H80" s="95">
        <v>416</v>
      </c>
      <c r="I80" s="6"/>
      <c r="J80" s="148">
        <f t="shared" si="2"/>
        <v>151804</v>
      </c>
      <c r="K80" s="148">
        <f t="shared" si="3"/>
        <v>3158</v>
      </c>
    </row>
    <row r="81" spans="1:11" hidden="1" x14ac:dyDescent="0.7">
      <c r="A81" s="5" t="s">
        <v>108</v>
      </c>
      <c r="B81" s="6" t="s">
        <v>2123</v>
      </c>
      <c r="C81" s="95">
        <v>133772</v>
      </c>
      <c r="D81" s="95">
        <v>15588</v>
      </c>
      <c r="E81" s="95">
        <v>22448</v>
      </c>
      <c r="F81" s="96">
        <v>94809</v>
      </c>
      <c r="G81" s="95">
        <v>806</v>
      </c>
      <c r="H81" s="95">
        <v>72</v>
      </c>
      <c r="I81" s="6"/>
      <c r="J81" s="148">
        <f t="shared" si="2"/>
        <v>133723</v>
      </c>
      <c r="K81" s="148">
        <f t="shared" si="3"/>
        <v>121</v>
      </c>
    </row>
    <row r="82" spans="1:11" hidden="1" x14ac:dyDescent="0.7">
      <c r="A82" s="5" t="s">
        <v>109</v>
      </c>
      <c r="B82" s="6" t="s">
        <v>2124</v>
      </c>
      <c r="C82" s="95">
        <v>116521</v>
      </c>
      <c r="D82" s="95">
        <v>11406</v>
      </c>
      <c r="E82" s="95">
        <v>11735</v>
      </c>
      <c r="F82" s="96">
        <v>92925</v>
      </c>
      <c r="G82" s="95">
        <v>400</v>
      </c>
      <c r="H82" s="95">
        <v>55</v>
      </c>
      <c r="I82" s="6"/>
      <c r="J82" s="148">
        <f t="shared" si="2"/>
        <v>116521</v>
      </c>
      <c r="K82" s="148">
        <f t="shared" si="3"/>
        <v>55</v>
      </c>
    </row>
    <row r="83" spans="1:11" hidden="1" x14ac:dyDescent="0.7">
      <c r="A83" s="5" t="s">
        <v>110</v>
      </c>
      <c r="B83" s="6" t="s">
        <v>2125</v>
      </c>
      <c r="C83" s="95">
        <v>73465</v>
      </c>
      <c r="D83" s="95">
        <v>1189</v>
      </c>
      <c r="E83" s="95">
        <v>52710</v>
      </c>
      <c r="F83" s="96">
        <v>18937</v>
      </c>
      <c r="G83" s="95">
        <v>550</v>
      </c>
      <c r="H83" s="95">
        <v>1</v>
      </c>
      <c r="I83" s="6"/>
      <c r="J83" s="148">
        <f t="shared" si="2"/>
        <v>73387</v>
      </c>
      <c r="K83" s="148">
        <f t="shared" si="3"/>
        <v>79</v>
      </c>
    </row>
    <row r="84" spans="1:11" hidden="1" x14ac:dyDescent="0.7">
      <c r="A84" s="5" t="s">
        <v>111</v>
      </c>
      <c r="B84" s="6" t="s">
        <v>2126</v>
      </c>
      <c r="C84" s="95">
        <v>90498</v>
      </c>
      <c r="D84" s="95">
        <v>16302</v>
      </c>
      <c r="E84" s="95">
        <v>3496</v>
      </c>
      <c r="F84" s="96">
        <v>61692</v>
      </c>
      <c r="G84" s="95">
        <v>358</v>
      </c>
      <c r="H84" s="95">
        <v>1</v>
      </c>
      <c r="I84" s="6"/>
      <c r="J84" s="148">
        <f t="shared" si="2"/>
        <v>81849</v>
      </c>
      <c r="K84" s="148">
        <f t="shared" si="3"/>
        <v>8650</v>
      </c>
    </row>
    <row r="85" spans="1:11" hidden="1" x14ac:dyDescent="0.7">
      <c r="A85" s="5" t="s">
        <v>112</v>
      </c>
      <c r="B85" s="6" t="s">
        <v>2127</v>
      </c>
      <c r="C85" s="95">
        <v>100532</v>
      </c>
      <c r="D85" s="95">
        <v>2464</v>
      </c>
      <c r="E85" s="95">
        <v>3681</v>
      </c>
      <c r="F85" s="96">
        <v>85821</v>
      </c>
      <c r="G85" s="95">
        <v>2208</v>
      </c>
      <c r="H85" s="95">
        <v>5</v>
      </c>
      <c r="I85" s="6"/>
      <c r="J85" s="148">
        <f t="shared" si="2"/>
        <v>94179</v>
      </c>
      <c r="K85" s="148">
        <f t="shared" si="3"/>
        <v>6358</v>
      </c>
    </row>
    <row r="86" spans="1:11" hidden="1" x14ac:dyDescent="0.7">
      <c r="A86" s="5" t="s">
        <v>113</v>
      </c>
      <c r="B86" s="6" t="s">
        <v>2128</v>
      </c>
      <c r="C86" s="95">
        <v>90205</v>
      </c>
      <c r="D86" s="95">
        <v>15549</v>
      </c>
      <c r="E86" s="95">
        <v>5129</v>
      </c>
      <c r="F86" s="96">
        <v>63745</v>
      </c>
      <c r="G86" s="95">
        <v>185</v>
      </c>
      <c r="H86" s="95">
        <v>1</v>
      </c>
      <c r="I86" s="6"/>
      <c r="J86" s="148">
        <f t="shared" si="2"/>
        <v>84609</v>
      </c>
      <c r="K86" s="148">
        <f t="shared" si="3"/>
        <v>5597</v>
      </c>
    </row>
    <row r="87" spans="1:11" hidden="1" x14ac:dyDescent="0.7">
      <c r="A87" s="5" t="s">
        <v>114</v>
      </c>
      <c r="B87" s="6" t="s">
        <v>2129</v>
      </c>
      <c r="C87" s="95">
        <v>76072</v>
      </c>
      <c r="D87" s="95">
        <v>245</v>
      </c>
      <c r="E87" s="95">
        <v>10398</v>
      </c>
      <c r="F87" s="96">
        <v>62243</v>
      </c>
      <c r="G87" s="95">
        <v>0</v>
      </c>
      <c r="H87" s="95">
        <v>75</v>
      </c>
      <c r="I87" s="6"/>
      <c r="J87" s="148">
        <f t="shared" si="2"/>
        <v>72961</v>
      </c>
      <c r="K87" s="148">
        <f t="shared" si="3"/>
        <v>3186</v>
      </c>
    </row>
    <row r="88" spans="1:11" hidden="1" x14ac:dyDescent="0.7">
      <c r="A88" s="5" t="s">
        <v>127</v>
      </c>
      <c r="B88" s="6" t="s">
        <v>2130</v>
      </c>
      <c r="C88" s="95">
        <v>69279</v>
      </c>
      <c r="D88" s="95">
        <v>10710</v>
      </c>
      <c r="E88" s="95">
        <v>12059</v>
      </c>
      <c r="F88" s="96">
        <v>40844</v>
      </c>
      <c r="G88" s="95">
        <v>2574</v>
      </c>
      <c r="H88" s="95">
        <v>170</v>
      </c>
      <c r="I88" s="6"/>
      <c r="J88" s="148">
        <f t="shared" si="2"/>
        <v>66357</v>
      </c>
      <c r="K88" s="148">
        <f t="shared" si="3"/>
        <v>3092</v>
      </c>
    </row>
    <row r="89" spans="1:11" hidden="1" x14ac:dyDescent="0.7">
      <c r="A89" s="5" t="s">
        <v>128</v>
      </c>
      <c r="B89" s="6" t="s">
        <v>2131</v>
      </c>
      <c r="C89" s="95">
        <v>98708</v>
      </c>
      <c r="D89" s="95">
        <v>0</v>
      </c>
      <c r="E89" s="95">
        <v>8526</v>
      </c>
      <c r="F89" s="96">
        <v>57480</v>
      </c>
      <c r="G89" s="95">
        <v>0</v>
      </c>
      <c r="H89" s="95">
        <v>23286</v>
      </c>
      <c r="I89" s="6"/>
      <c r="J89" s="148">
        <f t="shared" si="2"/>
        <v>89292</v>
      </c>
      <c r="K89" s="148">
        <f t="shared" si="3"/>
        <v>32702</v>
      </c>
    </row>
    <row r="90" spans="1:11" hidden="1" x14ac:dyDescent="0.7">
      <c r="A90" s="5" t="s">
        <v>129</v>
      </c>
      <c r="B90" s="6" t="s">
        <v>2132</v>
      </c>
      <c r="C90" s="95">
        <v>147331</v>
      </c>
      <c r="D90" s="95">
        <v>30392</v>
      </c>
      <c r="E90" s="95">
        <v>4547</v>
      </c>
      <c r="F90" s="96">
        <v>100531</v>
      </c>
      <c r="G90" s="95">
        <v>1216</v>
      </c>
      <c r="H90" s="95">
        <v>6452</v>
      </c>
      <c r="I90" s="6"/>
      <c r="J90" s="148">
        <f t="shared" si="2"/>
        <v>143138</v>
      </c>
      <c r="K90" s="148">
        <f t="shared" si="3"/>
        <v>10645</v>
      </c>
    </row>
    <row r="91" spans="1:11" hidden="1" x14ac:dyDescent="0.7">
      <c r="A91" s="5" t="s">
        <v>130</v>
      </c>
      <c r="B91" s="6" t="s">
        <v>2133</v>
      </c>
      <c r="C91" s="95">
        <v>74449</v>
      </c>
      <c r="D91" s="95">
        <v>11824</v>
      </c>
      <c r="E91" s="95">
        <v>11078</v>
      </c>
      <c r="F91" s="96">
        <v>50207</v>
      </c>
      <c r="G91" s="95">
        <v>171</v>
      </c>
      <c r="H91" s="95">
        <v>1169</v>
      </c>
      <c r="I91" s="6"/>
      <c r="J91" s="148">
        <f t="shared" si="2"/>
        <v>74449</v>
      </c>
      <c r="K91" s="148">
        <f t="shared" si="3"/>
        <v>1169</v>
      </c>
    </row>
    <row r="92" spans="1:11" hidden="1" x14ac:dyDescent="0.7">
      <c r="A92" s="5" t="s">
        <v>131</v>
      </c>
      <c r="B92" s="6" t="s">
        <v>2134</v>
      </c>
      <c r="C92" s="95">
        <v>50448</v>
      </c>
      <c r="D92" s="95">
        <v>4820</v>
      </c>
      <c r="E92" s="95">
        <v>14021</v>
      </c>
      <c r="F92" s="96">
        <v>29096</v>
      </c>
      <c r="G92" s="95">
        <v>0</v>
      </c>
      <c r="H92" s="95">
        <v>0</v>
      </c>
      <c r="I92" s="6"/>
      <c r="J92" s="148">
        <f t="shared" si="2"/>
        <v>47937</v>
      </c>
      <c r="K92" s="148">
        <f t="shared" si="3"/>
        <v>2511</v>
      </c>
    </row>
    <row r="93" spans="1:11" hidden="1" x14ac:dyDescent="0.7">
      <c r="A93" s="5" t="s">
        <v>132</v>
      </c>
      <c r="B93" s="6" t="s">
        <v>2135</v>
      </c>
      <c r="C93" s="95">
        <v>57104</v>
      </c>
      <c r="D93" s="95">
        <v>4049</v>
      </c>
      <c r="E93" s="95">
        <v>1947</v>
      </c>
      <c r="F93" s="96">
        <v>41698</v>
      </c>
      <c r="G93" s="95">
        <v>1867</v>
      </c>
      <c r="H93" s="95">
        <v>7542</v>
      </c>
      <c r="I93" s="6"/>
      <c r="J93" s="148">
        <f t="shared" si="2"/>
        <v>57103</v>
      </c>
      <c r="K93" s="148">
        <f t="shared" si="3"/>
        <v>7543</v>
      </c>
    </row>
    <row r="94" spans="1:11" hidden="1" x14ac:dyDescent="0.7">
      <c r="A94" s="5" t="s">
        <v>125</v>
      </c>
      <c r="B94" s="6" t="s">
        <v>2136</v>
      </c>
      <c r="C94" s="95">
        <v>95807</v>
      </c>
      <c r="D94" s="95">
        <v>16117</v>
      </c>
      <c r="E94" s="95">
        <v>6378</v>
      </c>
      <c r="F94" s="96">
        <v>68642</v>
      </c>
      <c r="G94" s="95">
        <v>41</v>
      </c>
      <c r="H94" s="95">
        <v>0</v>
      </c>
      <c r="I94" s="6"/>
      <c r="J94" s="148">
        <f t="shared" si="2"/>
        <v>91178</v>
      </c>
      <c r="K94" s="148">
        <f t="shared" si="3"/>
        <v>4629</v>
      </c>
    </row>
    <row r="95" spans="1:11" hidden="1" x14ac:dyDescent="0.7">
      <c r="A95" s="5" t="s">
        <v>145</v>
      </c>
      <c r="B95" s="6" t="s">
        <v>2137</v>
      </c>
      <c r="C95" s="95">
        <v>156052</v>
      </c>
      <c r="D95" s="95">
        <v>36481</v>
      </c>
      <c r="E95" s="95">
        <v>9498</v>
      </c>
      <c r="F95" s="96">
        <v>85537</v>
      </c>
      <c r="G95" s="95">
        <v>630</v>
      </c>
      <c r="H95" s="95">
        <v>8784</v>
      </c>
      <c r="I95" s="6"/>
      <c r="J95" s="148">
        <f t="shared" si="2"/>
        <v>140930</v>
      </c>
      <c r="K95" s="148">
        <f t="shared" si="3"/>
        <v>23906</v>
      </c>
    </row>
    <row r="96" spans="1:11" hidden="1" x14ac:dyDescent="0.7">
      <c r="A96" s="5" t="s">
        <v>115</v>
      </c>
      <c r="B96" s="6" t="s">
        <v>2138</v>
      </c>
      <c r="C96" s="95">
        <v>139475</v>
      </c>
      <c r="D96" s="95">
        <v>21280</v>
      </c>
      <c r="E96" s="95">
        <v>33284</v>
      </c>
      <c r="F96" s="96">
        <v>76913</v>
      </c>
      <c r="G96" s="95">
        <v>112</v>
      </c>
      <c r="H96" s="95">
        <v>0</v>
      </c>
      <c r="I96" s="6"/>
      <c r="J96" s="148">
        <f t="shared" si="2"/>
        <v>131589</v>
      </c>
      <c r="K96" s="148">
        <f t="shared" si="3"/>
        <v>7886</v>
      </c>
    </row>
    <row r="97" spans="1:11" hidden="1" x14ac:dyDescent="0.7">
      <c r="A97" s="5" t="s">
        <v>146</v>
      </c>
      <c r="B97" s="6" t="s">
        <v>2139</v>
      </c>
      <c r="C97" s="95">
        <v>20208</v>
      </c>
      <c r="D97" s="95">
        <v>1357</v>
      </c>
      <c r="E97" s="95">
        <v>6677</v>
      </c>
      <c r="F97" s="96">
        <v>11210</v>
      </c>
      <c r="G97" s="95">
        <v>2</v>
      </c>
      <c r="H97" s="95">
        <v>40</v>
      </c>
      <c r="I97" s="6"/>
      <c r="J97" s="148">
        <f t="shared" si="2"/>
        <v>19286</v>
      </c>
      <c r="K97" s="148">
        <f t="shared" si="3"/>
        <v>962</v>
      </c>
    </row>
    <row r="98" spans="1:11" hidden="1" x14ac:dyDescent="0.7">
      <c r="A98" s="5" t="s">
        <v>98</v>
      </c>
      <c r="B98" s="6" t="s">
        <v>2140</v>
      </c>
      <c r="C98" s="95">
        <v>42653</v>
      </c>
      <c r="D98" s="95">
        <v>3741</v>
      </c>
      <c r="E98" s="95">
        <v>2715</v>
      </c>
      <c r="F98" s="96">
        <v>32880</v>
      </c>
      <c r="G98" s="95">
        <v>1033</v>
      </c>
      <c r="H98" s="95">
        <v>481</v>
      </c>
      <c r="I98" s="6"/>
      <c r="J98" s="148">
        <f t="shared" si="2"/>
        <v>40850</v>
      </c>
      <c r="K98" s="148">
        <f t="shared" si="3"/>
        <v>2284</v>
      </c>
    </row>
    <row r="99" spans="1:11" hidden="1" x14ac:dyDescent="0.7">
      <c r="A99" s="5" t="s">
        <v>116</v>
      </c>
      <c r="B99" s="6" t="s">
        <v>2141</v>
      </c>
      <c r="C99" s="95">
        <v>152517</v>
      </c>
      <c r="D99" s="95">
        <v>19266</v>
      </c>
      <c r="E99" s="95">
        <v>14584</v>
      </c>
      <c r="F99" s="96">
        <v>112634</v>
      </c>
      <c r="G99" s="95">
        <v>543</v>
      </c>
      <c r="H99" s="95">
        <v>60</v>
      </c>
      <c r="I99" s="6"/>
      <c r="J99" s="148">
        <f t="shared" si="2"/>
        <v>147087</v>
      </c>
      <c r="K99" s="148">
        <f t="shared" si="3"/>
        <v>5490</v>
      </c>
    </row>
    <row r="100" spans="1:11" hidden="1" x14ac:dyDescent="0.7">
      <c r="A100" s="5" t="s">
        <v>99</v>
      </c>
      <c r="B100" s="6" t="s">
        <v>2142</v>
      </c>
      <c r="C100" s="95">
        <v>40118</v>
      </c>
      <c r="D100" s="95">
        <v>3197</v>
      </c>
      <c r="E100" s="95">
        <v>4715</v>
      </c>
      <c r="F100" s="96">
        <v>30390</v>
      </c>
      <c r="G100" s="95">
        <v>19</v>
      </c>
      <c r="H100" s="95">
        <v>0</v>
      </c>
      <c r="I100" s="6"/>
      <c r="J100" s="148">
        <f t="shared" si="2"/>
        <v>38321</v>
      </c>
      <c r="K100" s="148">
        <f t="shared" si="3"/>
        <v>1797</v>
      </c>
    </row>
    <row r="101" spans="1:11" hidden="1" x14ac:dyDescent="0.7">
      <c r="A101" s="5" t="s">
        <v>177</v>
      </c>
      <c r="B101" s="6" t="s">
        <v>2143</v>
      </c>
      <c r="C101" s="95">
        <v>65463</v>
      </c>
      <c r="D101" s="95">
        <v>7842</v>
      </c>
      <c r="E101" s="95">
        <v>3672</v>
      </c>
      <c r="F101" s="96">
        <v>50515</v>
      </c>
      <c r="G101" s="95">
        <v>1246</v>
      </c>
      <c r="H101" s="95">
        <v>0</v>
      </c>
      <c r="I101" s="6"/>
      <c r="J101" s="148">
        <f t="shared" si="2"/>
        <v>63275</v>
      </c>
      <c r="K101" s="148">
        <f t="shared" si="3"/>
        <v>2188</v>
      </c>
    </row>
    <row r="102" spans="1:11" hidden="1" x14ac:dyDescent="0.7">
      <c r="A102" s="5" t="s">
        <v>147</v>
      </c>
      <c r="B102" s="6" t="s">
        <v>2144</v>
      </c>
      <c r="C102" s="95">
        <v>50156</v>
      </c>
      <c r="D102" s="95">
        <v>10842</v>
      </c>
      <c r="E102" s="95">
        <v>4592</v>
      </c>
      <c r="F102" s="96">
        <v>31890</v>
      </c>
      <c r="G102" s="95">
        <v>93</v>
      </c>
      <c r="H102" s="95">
        <v>0</v>
      </c>
      <c r="I102" s="6"/>
      <c r="J102" s="148">
        <f t="shared" si="2"/>
        <v>47417</v>
      </c>
      <c r="K102" s="148">
        <f t="shared" si="3"/>
        <v>2739</v>
      </c>
    </row>
    <row r="103" spans="1:11" hidden="1" x14ac:dyDescent="0.7">
      <c r="A103" s="5" t="s">
        <v>117</v>
      </c>
      <c r="B103" s="6" t="s">
        <v>2145</v>
      </c>
      <c r="C103" s="95">
        <v>46961</v>
      </c>
      <c r="D103" s="95">
        <v>3850</v>
      </c>
      <c r="E103" s="95">
        <v>3362</v>
      </c>
      <c r="F103" s="96">
        <v>38037</v>
      </c>
      <c r="G103" s="95">
        <v>190</v>
      </c>
      <c r="H103" s="95">
        <v>0</v>
      </c>
      <c r="I103" s="6"/>
      <c r="J103" s="148">
        <f t="shared" si="2"/>
        <v>45439</v>
      </c>
      <c r="K103" s="148">
        <f t="shared" si="3"/>
        <v>1522</v>
      </c>
    </row>
    <row r="104" spans="1:11" hidden="1" x14ac:dyDescent="0.7">
      <c r="A104" s="5" t="s">
        <v>155</v>
      </c>
      <c r="B104" s="6" t="s">
        <v>2146</v>
      </c>
      <c r="C104" s="95">
        <v>51586</v>
      </c>
      <c r="D104" s="95">
        <v>6324</v>
      </c>
      <c r="E104" s="95">
        <v>3126</v>
      </c>
      <c r="F104" s="96">
        <v>37015</v>
      </c>
      <c r="G104" s="95">
        <v>319</v>
      </c>
      <c r="H104" s="95">
        <v>60</v>
      </c>
      <c r="I104" s="6"/>
      <c r="J104" s="148">
        <f t="shared" si="2"/>
        <v>46844</v>
      </c>
      <c r="K104" s="148">
        <f t="shared" si="3"/>
        <v>4802</v>
      </c>
    </row>
    <row r="105" spans="1:11" hidden="1" x14ac:dyDescent="0.7">
      <c r="A105" s="5" t="s">
        <v>156</v>
      </c>
      <c r="B105" s="6" t="s">
        <v>2147</v>
      </c>
      <c r="C105" s="95">
        <v>31923</v>
      </c>
      <c r="D105" s="95">
        <v>5528</v>
      </c>
      <c r="E105" s="95">
        <v>2330</v>
      </c>
      <c r="F105" s="96">
        <v>24065</v>
      </c>
      <c r="G105" s="95">
        <v>0</v>
      </c>
      <c r="H105" s="95">
        <v>0</v>
      </c>
      <c r="I105" s="6"/>
      <c r="J105" s="148">
        <f t="shared" si="2"/>
        <v>31923</v>
      </c>
      <c r="K105" s="148">
        <f t="shared" si="3"/>
        <v>0</v>
      </c>
    </row>
    <row r="106" spans="1:11" hidden="1" x14ac:dyDescent="0.7">
      <c r="A106" s="5" t="s">
        <v>216</v>
      </c>
      <c r="B106" s="6" t="s">
        <v>2148</v>
      </c>
      <c r="C106" s="95">
        <v>524345</v>
      </c>
      <c r="D106" s="95">
        <v>147393</v>
      </c>
      <c r="E106" s="95">
        <v>71521</v>
      </c>
      <c r="F106" s="96">
        <v>265750</v>
      </c>
      <c r="G106" s="95">
        <v>1117</v>
      </c>
      <c r="H106" s="95">
        <v>0</v>
      </c>
      <c r="I106" s="6"/>
      <c r="J106" s="148">
        <f t="shared" si="2"/>
        <v>485781</v>
      </c>
      <c r="K106" s="148">
        <f t="shared" si="3"/>
        <v>38564</v>
      </c>
    </row>
    <row r="107" spans="1:11" hidden="1" x14ac:dyDescent="0.7">
      <c r="A107" s="5" t="s">
        <v>198</v>
      </c>
      <c r="B107" s="6" t="s">
        <v>2149</v>
      </c>
      <c r="C107" s="95">
        <v>739169</v>
      </c>
      <c r="D107" s="95">
        <v>195396</v>
      </c>
      <c r="E107" s="95">
        <v>94429</v>
      </c>
      <c r="F107" s="96">
        <v>431124</v>
      </c>
      <c r="G107" s="95">
        <v>1642</v>
      </c>
      <c r="H107" s="95">
        <v>777</v>
      </c>
      <c r="I107" s="6"/>
      <c r="J107" s="148">
        <f t="shared" si="2"/>
        <v>723368</v>
      </c>
      <c r="K107" s="148">
        <f t="shared" si="3"/>
        <v>16578</v>
      </c>
    </row>
    <row r="108" spans="1:11" hidden="1" x14ac:dyDescent="0.7">
      <c r="A108" s="5" t="s">
        <v>189</v>
      </c>
      <c r="B108" s="6" t="s">
        <v>2150</v>
      </c>
      <c r="C108" s="95">
        <v>393948</v>
      </c>
      <c r="D108" s="95">
        <v>125384</v>
      </c>
      <c r="E108" s="95">
        <v>53226</v>
      </c>
      <c r="F108" s="96">
        <v>205119</v>
      </c>
      <c r="G108" s="95">
        <v>986</v>
      </c>
      <c r="H108" s="95">
        <v>0</v>
      </c>
      <c r="I108" s="6"/>
      <c r="J108" s="148">
        <f t="shared" si="2"/>
        <v>384715</v>
      </c>
      <c r="K108" s="148">
        <f t="shared" si="3"/>
        <v>9233</v>
      </c>
    </row>
    <row r="109" spans="1:11" hidden="1" x14ac:dyDescent="0.7">
      <c r="A109" s="5" t="s">
        <v>190</v>
      </c>
      <c r="B109" s="6" t="s">
        <v>2151</v>
      </c>
      <c r="C109" s="95">
        <v>431613</v>
      </c>
      <c r="D109" s="95">
        <v>77569</v>
      </c>
      <c r="E109" s="95">
        <v>40662</v>
      </c>
      <c r="F109" s="96">
        <v>245377</v>
      </c>
      <c r="G109" s="95">
        <v>11648</v>
      </c>
      <c r="H109" s="95">
        <v>0</v>
      </c>
      <c r="I109" s="6"/>
      <c r="J109" s="148">
        <f t="shared" si="2"/>
        <v>375256</v>
      </c>
      <c r="K109" s="148">
        <f t="shared" si="3"/>
        <v>56357</v>
      </c>
    </row>
    <row r="110" spans="1:11" hidden="1" x14ac:dyDescent="0.7">
      <c r="A110" s="5" t="s">
        <v>207</v>
      </c>
      <c r="B110" s="6" t="s">
        <v>2152</v>
      </c>
      <c r="C110" s="95">
        <v>354228</v>
      </c>
      <c r="D110" s="95">
        <v>85533</v>
      </c>
      <c r="E110" s="95">
        <v>54463</v>
      </c>
      <c r="F110" s="96">
        <v>196369</v>
      </c>
      <c r="G110" s="95">
        <v>148</v>
      </c>
      <c r="H110" s="95">
        <v>0</v>
      </c>
      <c r="I110" s="6"/>
      <c r="J110" s="148">
        <f t="shared" si="2"/>
        <v>336513</v>
      </c>
      <c r="K110" s="148">
        <f t="shared" si="3"/>
        <v>17715</v>
      </c>
    </row>
    <row r="111" spans="1:11" hidden="1" x14ac:dyDescent="0.7">
      <c r="A111" s="5" t="s">
        <v>208</v>
      </c>
      <c r="B111" s="6" t="s">
        <v>2153</v>
      </c>
      <c r="C111" s="95">
        <v>284474</v>
      </c>
      <c r="D111" s="95">
        <v>67616</v>
      </c>
      <c r="E111" s="95">
        <v>22357</v>
      </c>
      <c r="F111" s="96">
        <v>182714</v>
      </c>
      <c r="G111" s="95">
        <v>134</v>
      </c>
      <c r="H111" s="95">
        <v>4319</v>
      </c>
      <c r="I111" s="6"/>
      <c r="J111" s="148">
        <f t="shared" si="2"/>
        <v>277140</v>
      </c>
      <c r="K111" s="148">
        <f t="shared" si="3"/>
        <v>11653</v>
      </c>
    </row>
    <row r="112" spans="1:11" hidden="1" x14ac:dyDescent="0.7">
      <c r="A112" s="5" t="s">
        <v>178</v>
      </c>
      <c r="B112" s="6" t="s">
        <v>2154</v>
      </c>
      <c r="C112" s="95">
        <v>479642</v>
      </c>
      <c r="D112" s="95">
        <v>80591</v>
      </c>
      <c r="E112" s="95">
        <v>50659</v>
      </c>
      <c r="F112" s="96">
        <v>307526</v>
      </c>
      <c r="G112" s="95">
        <v>150</v>
      </c>
      <c r="H112" s="95">
        <v>0</v>
      </c>
      <c r="I112" s="6"/>
      <c r="J112" s="148">
        <f t="shared" si="2"/>
        <v>438926</v>
      </c>
      <c r="K112" s="148">
        <f t="shared" si="3"/>
        <v>40716</v>
      </c>
    </row>
    <row r="113" spans="1:11" hidden="1" x14ac:dyDescent="0.7">
      <c r="A113" s="5" t="s">
        <v>217</v>
      </c>
      <c r="B113" s="6" t="s">
        <v>2155</v>
      </c>
      <c r="C113" s="95">
        <v>86262</v>
      </c>
      <c r="D113" s="95">
        <v>14657</v>
      </c>
      <c r="E113" s="95">
        <v>18352</v>
      </c>
      <c r="F113" s="96">
        <v>50610</v>
      </c>
      <c r="G113" s="95">
        <v>21</v>
      </c>
      <c r="H113" s="95">
        <v>2591</v>
      </c>
      <c r="I113" s="6"/>
      <c r="J113" s="148">
        <f t="shared" si="2"/>
        <v>86231</v>
      </c>
      <c r="K113" s="148">
        <f t="shared" si="3"/>
        <v>2622</v>
      </c>
    </row>
    <row r="114" spans="1:11" hidden="1" x14ac:dyDescent="0.7">
      <c r="A114" s="5" t="s">
        <v>218</v>
      </c>
      <c r="B114" s="6" t="s">
        <v>2156</v>
      </c>
      <c r="C114" s="95">
        <v>85961</v>
      </c>
      <c r="D114" s="95">
        <v>16</v>
      </c>
      <c r="E114" s="95">
        <v>16489</v>
      </c>
      <c r="F114" s="96">
        <v>66836</v>
      </c>
      <c r="G114" s="95">
        <v>58</v>
      </c>
      <c r="H114" s="95">
        <v>0</v>
      </c>
      <c r="I114" s="6"/>
      <c r="J114" s="148">
        <f t="shared" si="2"/>
        <v>83399</v>
      </c>
      <c r="K114" s="148">
        <f t="shared" si="3"/>
        <v>2562</v>
      </c>
    </row>
    <row r="115" spans="1:11" hidden="1" x14ac:dyDescent="0.7">
      <c r="A115" s="5" t="s">
        <v>219</v>
      </c>
      <c r="B115" s="6" t="s">
        <v>2157</v>
      </c>
      <c r="C115" s="95">
        <v>94349</v>
      </c>
      <c r="D115" s="95">
        <v>16028</v>
      </c>
      <c r="E115" s="95">
        <v>7779</v>
      </c>
      <c r="F115" s="96">
        <v>70328</v>
      </c>
      <c r="G115" s="95">
        <v>0</v>
      </c>
      <c r="H115" s="95">
        <v>0</v>
      </c>
      <c r="I115" s="6"/>
      <c r="J115" s="148">
        <f t="shared" si="2"/>
        <v>94135</v>
      </c>
      <c r="K115" s="148">
        <f t="shared" si="3"/>
        <v>214</v>
      </c>
    </row>
    <row r="116" spans="1:11" hidden="1" x14ac:dyDescent="0.7">
      <c r="A116" s="5" t="s">
        <v>220</v>
      </c>
      <c r="B116" s="6" t="s">
        <v>2158</v>
      </c>
      <c r="C116" s="95">
        <v>43636</v>
      </c>
      <c r="D116" s="95">
        <v>8791</v>
      </c>
      <c r="E116" s="95">
        <v>2228</v>
      </c>
      <c r="F116" s="96">
        <v>30813</v>
      </c>
      <c r="G116" s="95">
        <v>14</v>
      </c>
      <c r="H116" s="95">
        <v>135</v>
      </c>
      <c r="I116" s="6"/>
      <c r="J116" s="148">
        <f t="shared" si="2"/>
        <v>41981</v>
      </c>
      <c r="K116" s="148">
        <f t="shared" si="3"/>
        <v>1790</v>
      </c>
    </row>
    <row r="117" spans="1:11" hidden="1" x14ac:dyDescent="0.7">
      <c r="A117" s="5" t="s">
        <v>221</v>
      </c>
      <c r="B117" s="6" t="s">
        <v>2159</v>
      </c>
      <c r="C117" s="95">
        <v>40387</v>
      </c>
      <c r="D117" s="95">
        <v>5732</v>
      </c>
      <c r="E117" s="95">
        <v>4339</v>
      </c>
      <c r="F117" s="96">
        <v>30220</v>
      </c>
      <c r="G117" s="95">
        <v>4</v>
      </c>
      <c r="H117" s="95">
        <v>92</v>
      </c>
      <c r="I117" s="6"/>
      <c r="J117" s="148">
        <f t="shared" si="2"/>
        <v>40387</v>
      </c>
      <c r="K117" s="148">
        <f t="shared" si="3"/>
        <v>92</v>
      </c>
    </row>
    <row r="118" spans="1:11" hidden="1" x14ac:dyDescent="0.7">
      <c r="A118" s="5" t="s">
        <v>222</v>
      </c>
      <c r="B118" s="6" t="s">
        <v>2160</v>
      </c>
      <c r="C118" s="95">
        <v>152113</v>
      </c>
      <c r="D118" s="95">
        <v>20535</v>
      </c>
      <c r="E118" s="95">
        <v>41520</v>
      </c>
      <c r="F118" s="96">
        <v>89716</v>
      </c>
      <c r="G118" s="95">
        <v>0</v>
      </c>
      <c r="H118" s="95">
        <v>342</v>
      </c>
      <c r="I118" s="6"/>
      <c r="J118" s="148">
        <f t="shared" si="2"/>
        <v>152113</v>
      </c>
      <c r="K118" s="148">
        <f t="shared" si="3"/>
        <v>342</v>
      </c>
    </row>
    <row r="119" spans="1:11" hidden="1" x14ac:dyDescent="0.7">
      <c r="A119" s="5" t="s">
        <v>223</v>
      </c>
      <c r="B119" s="6" t="s">
        <v>2161</v>
      </c>
      <c r="C119" s="95">
        <v>115880</v>
      </c>
      <c r="D119" s="95">
        <v>3650</v>
      </c>
      <c r="E119" s="95">
        <v>32001</v>
      </c>
      <c r="F119" s="96">
        <v>80096</v>
      </c>
      <c r="G119" s="95">
        <v>0</v>
      </c>
      <c r="H119" s="95">
        <v>56</v>
      </c>
      <c r="I119" s="6"/>
      <c r="J119" s="148">
        <f t="shared" si="2"/>
        <v>115803</v>
      </c>
      <c r="K119" s="148">
        <f t="shared" si="3"/>
        <v>133</v>
      </c>
    </row>
    <row r="120" spans="1:11" hidden="1" x14ac:dyDescent="0.7">
      <c r="A120" s="5" t="s">
        <v>224</v>
      </c>
      <c r="B120" s="6" t="s">
        <v>2162</v>
      </c>
      <c r="C120" s="95">
        <v>76667</v>
      </c>
      <c r="D120" s="95">
        <v>9311</v>
      </c>
      <c r="E120" s="95">
        <v>4026</v>
      </c>
      <c r="F120" s="96">
        <v>59143</v>
      </c>
      <c r="G120" s="95">
        <v>17</v>
      </c>
      <c r="H120" s="95">
        <v>0</v>
      </c>
      <c r="I120" s="6"/>
      <c r="J120" s="148">
        <f t="shared" si="2"/>
        <v>72497</v>
      </c>
      <c r="K120" s="148">
        <f t="shared" si="3"/>
        <v>4170</v>
      </c>
    </row>
    <row r="121" spans="1:11" hidden="1" x14ac:dyDescent="0.7">
      <c r="A121" s="5" t="s">
        <v>191</v>
      </c>
      <c r="B121" s="6" t="s">
        <v>2163</v>
      </c>
      <c r="C121" s="95">
        <v>112590</v>
      </c>
      <c r="D121" s="95">
        <v>29060</v>
      </c>
      <c r="E121" s="95">
        <v>5998</v>
      </c>
      <c r="F121" s="96">
        <v>72255</v>
      </c>
      <c r="G121" s="95">
        <v>0</v>
      </c>
      <c r="H121" s="95">
        <v>0</v>
      </c>
      <c r="I121" s="6"/>
      <c r="J121" s="148">
        <f t="shared" si="2"/>
        <v>107313</v>
      </c>
      <c r="K121" s="148">
        <f t="shared" si="3"/>
        <v>5277</v>
      </c>
    </row>
    <row r="122" spans="1:11" hidden="1" x14ac:dyDescent="0.7">
      <c r="A122" s="5" t="s">
        <v>192</v>
      </c>
      <c r="B122" s="6" t="s">
        <v>2164</v>
      </c>
      <c r="C122" s="95">
        <v>70864</v>
      </c>
      <c r="D122" s="95">
        <v>2929</v>
      </c>
      <c r="E122" s="95">
        <v>5152</v>
      </c>
      <c r="F122" s="96">
        <v>58103</v>
      </c>
      <c r="G122" s="95">
        <v>128</v>
      </c>
      <c r="H122" s="95">
        <v>0</v>
      </c>
      <c r="I122" s="6"/>
      <c r="J122" s="148">
        <f t="shared" si="2"/>
        <v>66312</v>
      </c>
      <c r="K122" s="148">
        <f t="shared" si="3"/>
        <v>4552</v>
      </c>
    </row>
    <row r="123" spans="1:11" hidden="1" x14ac:dyDescent="0.7">
      <c r="A123" s="5" t="s">
        <v>193</v>
      </c>
      <c r="B123" s="6" t="s">
        <v>2165</v>
      </c>
      <c r="C123" s="95">
        <v>143257</v>
      </c>
      <c r="D123" s="95">
        <v>23434</v>
      </c>
      <c r="E123" s="95">
        <v>7296</v>
      </c>
      <c r="F123" s="96">
        <v>98614</v>
      </c>
      <c r="G123" s="95">
        <v>4619</v>
      </c>
      <c r="H123" s="95">
        <v>0</v>
      </c>
      <c r="I123" s="6"/>
      <c r="J123" s="148">
        <f t="shared" si="2"/>
        <v>133963</v>
      </c>
      <c r="K123" s="148">
        <f t="shared" si="3"/>
        <v>9294</v>
      </c>
    </row>
    <row r="124" spans="1:11" hidden="1" x14ac:dyDescent="0.7">
      <c r="A124" s="5" t="s">
        <v>194</v>
      </c>
      <c r="B124" s="6" t="s">
        <v>2166</v>
      </c>
      <c r="C124" s="95">
        <v>122578</v>
      </c>
      <c r="D124" s="95">
        <v>12667</v>
      </c>
      <c r="E124" s="95">
        <v>7896</v>
      </c>
      <c r="F124" s="96">
        <v>84179</v>
      </c>
      <c r="G124" s="95">
        <v>15729</v>
      </c>
      <c r="H124" s="95">
        <v>0</v>
      </c>
      <c r="I124" s="6"/>
      <c r="J124" s="148">
        <f t="shared" si="2"/>
        <v>120471</v>
      </c>
      <c r="K124" s="148">
        <f t="shared" si="3"/>
        <v>2107</v>
      </c>
    </row>
    <row r="125" spans="1:11" hidden="1" x14ac:dyDescent="0.7">
      <c r="A125" s="5" t="s">
        <v>195</v>
      </c>
      <c r="B125" s="6" t="s">
        <v>2167</v>
      </c>
      <c r="C125" s="95">
        <v>135880</v>
      </c>
      <c r="D125" s="95">
        <v>8302</v>
      </c>
      <c r="E125" s="95">
        <v>7321</v>
      </c>
      <c r="F125" s="96">
        <v>101643</v>
      </c>
      <c r="G125" s="95">
        <v>3607</v>
      </c>
      <c r="H125" s="95">
        <v>0</v>
      </c>
      <c r="I125" s="6"/>
      <c r="J125" s="148">
        <f t="shared" si="2"/>
        <v>120873</v>
      </c>
      <c r="K125" s="148">
        <f t="shared" si="3"/>
        <v>15007</v>
      </c>
    </row>
    <row r="126" spans="1:11" hidden="1" x14ac:dyDescent="0.7">
      <c r="A126" s="5" t="s">
        <v>196</v>
      </c>
      <c r="B126" s="6" t="s">
        <v>2168</v>
      </c>
      <c r="C126" s="95">
        <v>110259</v>
      </c>
      <c r="D126" s="95">
        <v>11980</v>
      </c>
      <c r="E126" s="95">
        <v>4669</v>
      </c>
      <c r="F126" s="96">
        <v>60773</v>
      </c>
      <c r="G126" s="95">
        <v>1589</v>
      </c>
      <c r="H126" s="95">
        <v>0</v>
      </c>
      <c r="I126" s="6"/>
      <c r="J126" s="148">
        <f t="shared" si="2"/>
        <v>79011</v>
      </c>
      <c r="K126" s="148">
        <f t="shared" si="3"/>
        <v>31248</v>
      </c>
    </row>
    <row r="127" spans="1:11" hidden="1" x14ac:dyDescent="0.7">
      <c r="A127" s="5" t="s">
        <v>209</v>
      </c>
      <c r="B127" s="6" t="s">
        <v>2169</v>
      </c>
      <c r="C127" s="95">
        <v>101849</v>
      </c>
      <c r="D127" s="95">
        <v>13979</v>
      </c>
      <c r="E127" s="95">
        <v>7116</v>
      </c>
      <c r="F127" s="96">
        <v>64840</v>
      </c>
      <c r="G127" s="95">
        <v>66</v>
      </c>
      <c r="H127" s="95">
        <v>15778</v>
      </c>
      <c r="I127" s="6"/>
      <c r="J127" s="148">
        <f t="shared" si="2"/>
        <v>101779</v>
      </c>
      <c r="K127" s="148">
        <f t="shared" si="3"/>
        <v>15848</v>
      </c>
    </row>
    <row r="128" spans="1:11" hidden="1" x14ac:dyDescent="0.7">
      <c r="A128" s="5" t="s">
        <v>210</v>
      </c>
      <c r="B128" s="6" t="s">
        <v>2170</v>
      </c>
      <c r="C128" s="95">
        <v>133238</v>
      </c>
      <c r="D128" s="95">
        <v>38100</v>
      </c>
      <c r="E128" s="95">
        <v>827</v>
      </c>
      <c r="F128" s="96">
        <v>80416</v>
      </c>
      <c r="G128" s="95">
        <v>62</v>
      </c>
      <c r="H128" s="95">
        <v>6453</v>
      </c>
      <c r="I128" s="6"/>
      <c r="J128" s="148">
        <f t="shared" si="2"/>
        <v>125858</v>
      </c>
      <c r="K128" s="148">
        <f t="shared" si="3"/>
        <v>13833</v>
      </c>
    </row>
    <row r="129" spans="1:11" hidden="1" x14ac:dyDescent="0.7">
      <c r="A129" s="5" t="s">
        <v>211</v>
      </c>
      <c r="B129" s="6" t="s">
        <v>2171</v>
      </c>
      <c r="C129" s="95">
        <v>129810</v>
      </c>
      <c r="D129" s="95">
        <v>15200</v>
      </c>
      <c r="E129" s="95">
        <v>20883</v>
      </c>
      <c r="F129" s="96">
        <v>86872</v>
      </c>
      <c r="G129" s="95">
        <v>56</v>
      </c>
      <c r="H129" s="95">
        <v>0</v>
      </c>
      <c r="I129" s="6"/>
      <c r="J129" s="148">
        <f t="shared" si="2"/>
        <v>123011</v>
      </c>
      <c r="K129" s="148">
        <f t="shared" si="3"/>
        <v>6799</v>
      </c>
    </row>
    <row r="130" spans="1:11" hidden="1" x14ac:dyDescent="0.7">
      <c r="A130" s="5" t="s">
        <v>212</v>
      </c>
      <c r="B130" s="6" t="s">
        <v>2172</v>
      </c>
      <c r="C130" s="95">
        <v>164153</v>
      </c>
      <c r="D130" s="95">
        <v>19943</v>
      </c>
      <c r="E130" s="95">
        <v>9541</v>
      </c>
      <c r="F130" s="96">
        <v>125876</v>
      </c>
      <c r="G130" s="95">
        <v>177</v>
      </c>
      <c r="H130" s="95">
        <v>1854</v>
      </c>
      <c r="I130" s="6"/>
      <c r="J130" s="148">
        <f t="shared" si="2"/>
        <v>157391</v>
      </c>
      <c r="K130" s="148">
        <f t="shared" si="3"/>
        <v>8616</v>
      </c>
    </row>
    <row r="131" spans="1:11" hidden="1" x14ac:dyDescent="0.7">
      <c r="A131" s="5" t="s">
        <v>213</v>
      </c>
      <c r="B131" s="6" t="s">
        <v>2173</v>
      </c>
      <c r="C131" s="95">
        <v>201935</v>
      </c>
      <c r="D131" s="95">
        <v>33356</v>
      </c>
      <c r="E131" s="95">
        <v>21045</v>
      </c>
      <c r="F131" s="96">
        <v>146629</v>
      </c>
      <c r="G131" s="95">
        <v>144</v>
      </c>
      <c r="H131" s="95">
        <v>0</v>
      </c>
      <c r="I131" s="6"/>
      <c r="J131" s="148">
        <f t="shared" si="2"/>
        <v>201174</v>
      </c>
      <c r="K131" s="148">
        <f t="shared" si="3"/>
        <v>761</v>
      </c>
    </row>
    <row r="132" spans="1:11" hidden="1" x14ac:dyDescent="0.7">
      <c r="A132" s="5" t="s">
        <v>214</v>
      </c>
      <c r="B132" s="6" t="s">
        <v>2174</v>
      </c>
      <c r="C132" s="95">
        <v>75700</v>
      </c>
      <c r="D132" s="95">
        <v>8388</v>
      </c>
      <c r="E132" s="95">
        <v>3263</v>
      </c>
      <c r="F132" s="96">
        <v>55772</v>
      </c>
      <c r="G132" s="95">
        <v>37</v>
      </c>
      <c r="H132" s="95">
        <v>6241</v>
      </c>
      <c r="I132" s="6"/>
      <c r="J132" s="148">
        <f t="shared" ref="J132:J195" si="4">SUM(D132:H132)</f>
        <v>73701</v>
      </c>
      <c r="K132" s="148">
        <f t="shared" si="3"/>
        <v>8240</v>
      </c>
    </row>
    <row r="133" spans="1:11" hidden="1" x14ac:dyDescent="0.7">
      <c r="A133" s="5" t="s">
        <v>215</v>
      </c>
      <c r="B133" s="6" t="s">
        <v>2175</v>
      </c>
      <c r="C133" s="95">
        <v>118409</v>
      </c>
      <c r="D133" s="95">
        <v>14891</v>
      </c>
      <c r="E133" s="95">
        <v>8563</v>
      </c>
      <c r="F133" s="96">
        <v>94795</v>
      </c>
      <c r="G133" s="95">
        <v>123</v>
      </c>
      <c r="H133" s="95">
        <v>3</v>
      </c>
      <c r="I133" s="6"/>
      <c r="J133" s="148">
        <f t="shared" si="4"/>
        <v>118375</v>
      </c>
      <c r="K133" s="148">
        <f t="shared" ref="K133:K196" si="5">C133-J133+H133</f>
        <v>37</v>
      </c>
    </row>
    <row r="134" spans="1:11" hidden="1" x14ac:dyDescent="0.7">
      <c r="A134" s="5" t="s">
        <v>199</v>
      </c>
      <c r="B134" s="6" t="s">
        <v>2176</v>
      </c>
      <c r="C134" s="95">
        <v>97419</v>
      </c>
      <c r="D134" s="95">
        <v>15786</v>
      </c>
      <c r="E134" s="95">
        <v>5988</v>
      </c>
      <c r="F134" s="96">
        <v>71894</v>
      </c>
      <c r="G134" s="95">
        <v>302</v>
      </c>
      <c r="H134" s="95">
        <v>0</v>
      </c>
      <c r="I134" s="6"/>
      <c r="J134" s="148">
        <f t="shared" si="4"/>
        <v>93970</v>
      </c>
      <c r="K134" s="148">
        <f t="shared" si="5"/>
        <v>3449</v>
      </c>
    </row>
    <row r="135" spans="1:11" hidden="1" x14ac:dyDescent="0.7">
      <c r="A135" s="5" t="s">
        <v>200</v>
      </c>
      <c r="B135" s="6" t="s">
        <v>2177</v>
      </c>
      <c r="C135" s="95">
        <v>161070</v>
      </c>
      <c r="D135" s="95">
        <v>11539</v>
      </c>
      <c r="E135" s="95">
        <v>7800</v>
      </c>
      <c r="F135" s="96">
        <v>136673</v>
      </c>
      <c r="G135" s="95">
        <v>309</v>
      </c>
      <c r="H135" s="95">
        <v>0</v>
      </c>
      <c r="I135" s="6"/>
      <c r="J135" s="148">
        <f t="shared" si="4"/>
        <v>156321</v>
      </c>
      <c r="K135" s="148">
        <f t="shared" si="5"/>
        <v>4749</v>
      </c>
    </row>
    <row r="136" spans="1:11" hidden="1" x14ac:dyDescent="0.7">
      <c r="A136" s="5" t="s">
        <v>201</v>
      </c>
      <c r="B136" s="6" t="s">
        <v>2178</v>
      </c>
      <c r="C136" s="95">
        <v>127599</v>
      </c>
      <c r="D136" s="95">
        <v>30462</v>
      </c>
      <c r="E136" s="95">
        <v>6897</v>
      </c>
      <c r="F136" s="96">
        <v>84931</v>
      </c>
      <c r="G136" s="95">
        <v>107</v>
      </c>
      <c r="H136" s="95">
        <v>0</v>
      </c>
      <c r="I136" s="6"/>
      <c r="J136" s="148">
        <f t="shared" si="4"/>
        <v>122397</v>
      </c>
      <c r="K136" s="148">
        <f t="shared" si="5"/>
        <v>5202</v>
      </c>
    </row>
    <row r="137" spans="1:11" hidden="1" x14ac:dyDescent="0.7">
      <c r="A137" s="5" t="s">
        <v>202</v>
      </c>
      <c r="B137" s="6" t="s">
        <v>2179</v>
      </c>
      <c r="C137" s="95">
        <v>123452</v>
      </c>
      <c r="D137" s="95">
        <v>20089</v>
      </c>
      <c r="E137" s="95">
        <v>11929</v>
      </c>
      <c r="F137" s="96">
        <v>91322</v>
      </c>
      <c r="G137" s="95">
        <v>95</v>
      </c>
      <c r="H137" s="95">
        <v>17</v>
      </c>
      <c r="I137" s="6"/>
      <c r="J137" s="148">
        <f t="shared" si="4"/>
        <v>123452</v>
      </c>
      <c r="K137" s="148">
        <f t="shared" si="5"/>
        <v>17</v>
      </c>
    </row>
    <row r="138" spans="1:11" hidden="1" x14ac:dyDescent="0.7">
      <c r="A138" s="5" t="s">
        <v>203</v>
      </c>
      <c r="B138" s="6" t="s">
        <v>2180</v>
      </c>
      <c r="C138" s="95">
        <v>90907</v>
      </c>
      <c r="D138" s="95">
        <v>22154</v>
      </c>
      <c r="E138" s="95">
        <v>6436</v>
      </c>
      <c r="F138" s="96">
        <v>58017</v>
      </c>
      <c r="G138" s="95">
        <v>283</v>
      </c>
      <c r="H138" s="95">
        <v>8</v>
      </c>
      <c r="I138" s="6"/>
      <c r="J138" s="148">
        <f t="shared" si="4"/>
        <v>86898</v>
      </c>
      <c r="K138" s="148">
        <f t="shared" si="5"/>
        <v>4017</v>
      </c>
    </row>
    <row r="139" spans="1:11" hidden="1" x14ac:dyDescent="0.7">
      <c r="A139" s="5" t="s">
        <v>204</v>
      </c>
      <c r="B139" s="6" t="s">
        <v>2181</v>
      </c>
      <c r="C139" s="95">
        <v>174477</v>
      </c>
      <c r="D139" s="95">
        <v>21430</v>
      </c>
      <c r="E139" s="95">
        <v>13664</v>
      </c>
      <c r="F139" s="96">
        <v>129833</v>
      </c>
      <c r="G139" s="95">
        <v>788</v>
      </c>
      <c r="H139" s="95">
        <v>0</v>
      </c>
      <c r="I139" s="6"/>
      <c r="J139" s="148">
        <f t="shared" si="4"/>
        <v>165715</v>
      </c>
      <c r="K139" s="148">
        <f t="shared" si="5"/>
        <v>8762</v>
      </c>
    </row>
    <row r="140" spans="1:11" hidden="1" x14ac:dyDescent="0.7">
      <c r="A140" s="5" t="s">
        <v>205</v>
      </c>
      <c r="B140" s="6" t="s">
        <v>2182</v>
      </c>
      <c r="C140" s="95">
        <v>77626</v>
      </c>
      <c r="D140" s="95">
        <v>9792</v>
      </c>
      <c r="E140" s="95">
        <v>2833</v>
      </c>
      <c r="F140" s="96">
        <v>60323</v>
      </c>
      <c r="G140" s="95">
        <v>70</v>
      </c>
      <c r="H140" s="95">
        <v>0</v>
      </c>
      <c r="I140" s="6"/>
      <c r="J140" s="148">
        <f t="shared" si="4"/>
        <v>73018</v>
      </c>
      <c r="K140" s="148">
        <f t="shared" si="5"/>
        <v>4608</v>
      </c>
    </row>
    <row r="141" spans="1:11" hidden="1" x14ac:dyDescent="0.7">
      <c r="A141" s="5" t="s">
        <v>179</v>
      </c>
      <c r="B141" s="6" t="s">
        <v>2183</v>
      </c>
      <c r="C141" s="95">
        <v>119827</v>
      </c>
      <c r="D141" s="95">
        <v>6904</v>
      </c>
      <c r="E141" s="95">
        <v>25999</v>
      </c>
      <c r="F141" s="96">
        <v>80931</v>
      </c>
      <c r="G141" s="95">
        <v>100</v>
      </c>
      <c r="H141" s="95">
        <v>3272</v>
      </c>
      <c r="I141" s="6"/>
      <c r="J141" s="148">
        <f t="shared" si="4"/>
        <v>117206</v>
      </c>
      <c r="K141" s="148">
        <f t="shared" si="5"/>
        <v>5893</v>
      </c>
    </row>
    <row r="142" spans="1:11" hidden="1" x14ac:dyDescent="0.7">
      <c r="A142" s="5" t="s">
        <v>180</v>
      </c>
      <c r="B142" s="6" t="s">
        <v>2184</v>
      </c>
      <c r="C142" s="95">
        <v>273411</v>
      </c>
      <c r="D142" s="95">
        <v>17031</v>
      </c>
      <c r="E142" s="95">
        <v>18202</v>
      </c>
      <c r="F142" s="96">
        <v>168265</v>
      </c>
      <c r="G142" s="95">
        <v>115</v>
      </c>
      <c r="H142" s="95">
        <v>45669</v>
      </c>
      <c r="I142" s="6"/>
      <c r="J142" s="148">
        <f t="shared" si="4"/>
        <v>249282</v>
      </c>
      <c r="K142" s="148">
        <f t="shared" si="5"/>
        <v>69798</v>
      </c>
    </row>
    <row r="143" spans="1:11" hidden="1" x14ac:dyDescent="0.7">
      <c r="A143" s="5" t="s">
        <v>181</v>
      </c>
      <c r="B143" s="6" t="s">
        <v>2185</v>
      </c>
      <c r="C143" s="95">
        <v>211998</v>
      </c>
      <c r="D143" s="95">
        <v>30294</v>
      </c>
      <c r="E143" s="95">
        <v>20264</v>
      </c>
      <c r="F143" s="96">
        <v>151390</v>
      </c>
      <c r="G143" s="95">
        <v>139</v>
      </c>
      <c r="H143" s="95">
        <v>184</v>
      </c>
      <c r="I143" s="6"/>
      <c r="J143" s="148">
        <f t="shared" si="4"/>
        <v>202271</v>
      </c>
      <c r="K143" s="148">
        <f t="shared" si="5"/>
        <v>9911</v>
      </c>
    </row>
    <row r="144" spans="1:11" hidden="1" x14ac:dyDescent="0.7">
      <c r="A144" s="5" t="s">
        <v>182</v>
      </c>
      <c r="B144" s="6" t="s">
        <v>2186</v>
      </c>
      <c r="C144" s="95">
        <v>96221</v>
      </c>
      <c r="D144" s="95">
        <v>6993</v>
      </c>
      <c r="E144" s="95">
        <v>12123</v>
      </c>
      <c r="F144" s="96">
        <v>76839</v>
      </c>
      <c r="G144" s="95">
        <v>92</v>
      </c>
      <c r="H144" s="95">
        <v>0</v>
      </c>
      <c r="I144" s="6"/>
      <c r="J144" s="148">
        <f t="shared" si="4"/>
        <v>96047</v>
      </c>
      <c r="K144" s="148">
        <f t="shared" si="5"/>
        <v>174</v>
      </c>
    </row>
    <row r="145" spans="1:11" hidden="1" x14ac:dyDescent="0.7">
      <c r="A145" s="5" t="s">
        <v>183</v>
      </c>
      <c r="B145" s="6" t="s">
        <v>2187</v>
      </c>
      <c r="C145" s="95">
        <v>164868</v>
      </c>
      <c r="D145" s="95">
        <v>28300</v>
      </c>
      <c r="E145" s="95">
        <v>16647</v>
      </c>
      <c r="F145" s="96">
        <v>119576</v>
      </c>
      <c r="G145" s="95">
        <v>152</v>
      </c>
      <c r="H145" s="95">
        <v>193</v>
      </c>
      <c r="I145" s="6"/>
      <c r="J145" s="148">
        <f t="shared" si="4"/>
        <v>164868</v>
      </c>
      <c r="K145" s="148">
        <f t="shared" si="5"/>
        <v>193</v>
      </c>
    </row>
    <row r="146" spans="1:11" hidden="1" x14ac:dyDescent="0.7">
      <c r="A146" s="5" t="s">
        <v>184</v>
      </c>
      <c r="B146" s="6" t="s">
        <v>2188</v>
      </c>
      <c r="C146" s="95">
        <v>134490</v>
      </c>
      <c r="D146" s="95">
        <v>3124</v>
      </c>
      <c r="E146" s="95">
        <v>29094</v>
      </c>
      <c r="F146" s="96">
        <v>87429</v>
      </c>
      <c r="G146" s="95">
        <v>201</v>
      </c>
      <c r="H146" s="95">
        <v>8071</v>
      </c>
      <c r="I146" s="6"/>
      <c r="J146" s="148">
        <f t="shared" si="4"/>
        <v>127919</v>
      </c>
      <c r="K146" s="148">
        <f t="shared" si="5"/>
        <v>14642</v>
      </c>
    </row>
    <row r="147" spans="1:11" hidden="1" x14ac:dyDescent="0.7">
      <c r="A147" s="5" t="s">
        <v>185</v>
      </c>
      <c r="B147" s="6" t="s">
        <v>2189</v>
      </c>
      <c r="C147" s="95">
        <v>43384</v>
      </c>
      <c r="D147" s="95">
        <v>3279</v>
      </c>
      <c r="E147" s="95">
        <v>1581</v>
      </c>
      <c r="F147" s="96">
        <v>37049</v>
      </c>
      <c r="G147" s="95">
        <v>18</v>
      </c>
      <c r="H147" s="95">
        <v>0</v>
      </c>
      <c r="I147" s="6"/>
      <c r="J147" s="148">
        <f t="shared" si="4"/>
        <v>41927</v>
      </c>
      <c r="K147" s="148">
        <f t="shared" si="5"/>
        <v>1457</v>
      </c>
    </row>
    <row r="148" spans="1:11" hidden="1" x14ac:dyDescent="0.7">
      <c r="A148" s="5" t="s">
        <v>186</v>
      </c>
      <c r="B148" s="6" t="s">
        <v>2190</v>
      </c>
      <c r="C148" s="95">
        <v>72041</v>
      </c>
      <c r="D148" s="95">
        <v>6521</v>
      </c>
      <c r="E148" s="95">
        <v>7880</v>
      </c>
      <c r="F148" s="96">
        <v>57610</v>
      </c>
      <c r="G148" s="95">
        <v>29</v>
      </c>
      <c r="H148" s="95">
        <v>1</v>
      </c>
      <c r="I148" s="6"/>
      <c r="J148" s="148">
        <f t="shared" si="4"/>
        <v>72041</v>
      </c>
      <c r="K148" s="148">
        <f t="shared" si="5"/>
        <v>1</v>
      </c>
    </row>
    <row r="149" spans="1:11" hidden="1" x14ac:dyDescent="0.7">
      <c r="A149" s="5" t="s">
        <v>187</v>
      </c>
      <c r="B149" s="6" t="s">
        <v>2191</v>
      </c>
      <c r="C149" s="95">
        <v>67475</v>
      </c>
      <c r="D149" s="95">
        <v>6709</v>
      </c>
      <c r="E149" s="95">
        <v>4533</v>
      </c>
      <c r="F149" s="96">
        <v>51093</v>
      </c>
      <c r="G149" s="95">
        <v>79</v>
      </c>
      <c r="H149" s="95">
        <v>216</v>
      </c>
      <c r="I149" s="6"/>
      <c r="J149" s="148">
        <f t="shared" si="4"/>
        <v>62630</v>
      </c>
      <c r="K149" s="148">
        <f t="shared" si="5"/>
        <v>5061</v>
      </c>
    </row>
    <row r="150" spans="1:11" hidden="1" x14ac:dyDescent="0.7">
      <c r="A150" s="5" t="s">
        <v>206</v>
      </c>
      <c r="B150" s="6" t="s">
        <v>2192</v>
      </c>
      <c r="C150" s="95">
        <v>158137</v>
      </c>
      <c r="D150" s="95">
        <v>29517</v>
      </c>
      <c r="E150" s="95">
        <v>7792</v>
      </c>
      <c r="F150" s="96">
        <v>114599</v>
      </c>
      <c r="G150" s="95">
        <v>1169</v>
      </c>
      <c r="H150" s="95">
        <v>186</v>
      </c>
      <c r="I150" s="6"/>
      <c r="J150" s="148">
        <f t="shared" si="4"/>
        <v>153263</v>
      </c>
      <c r="K150" s="148">
        <f t="shared" si="5"/>
        <v>5060</v>
      </c>
    </row>
    <row r="151" spans="1:11" hidden="1" x14ac:dyDescent="0.7">
      <c r="A151" s="5" t="s">
        <v>188</v>
      </c>
      <c r="B151" s="6" t="s">
        <v>2193</v>
      </c>
      <c r="C151" s="95">
        <v>165834</v>
      </c>
      <c r="D151" s="95">
        <v>26975</v>
      </c>
      <c r="E151" s="95">
        <v>6678</v>
      </c>
      <c r="F151" s="96">
        <v>93856</v>
      </c>
      <c r="G151" s="95">
        <v>243</v>
      </c>
      <c r="H151" s="95">
        <v>31546</v>
      </c>
      <c r="I151" s="6"/>
      <c r="J151" s="148">
        <f t="shared" si="4"/>
        <v>159298</v>
      </c>
      <c r="K151" s="148">
        <f t="shared" si="5"/>
        <v>38082</v>
      </c>
    </row>
    <row r="152" spans="1:11" hidden="1" x14ac:dyDescent="0.7">
      <c r="A152" s="5" t="s">
        <v>197</v>
      </c>
      <c r="B152" s="6" t="s">
        <v>2194</v>
      </c>
      <c r="C152" s="95">
        <v>47410</v>
      </c>
      <c r="D152" s="95">
        <v>5128</v>
      </c>
      <c r="E152" s="95">
        <v>3378</v>
      </c>
      <c r="F152" s="96">
        <v>38755</v>
      </c>
      <c r="G152" s="95">
        <v>143</v>
      </c>
      <c r="H152" s="95">
        <v>0</v>
      </c>
      <c r="I152" s="6"/>
      <c r="J152" s="148">
        <f t="shared" si="4"/>
        <v>47404</v>
      </c>
      <c r="K152" s="148">
        <f t="shared" si="5"/>
        <v>6</v>
      </c>
    </row>
    <row r="153" spans="1:11" hidden="1" x14ac:dyDescent="0.7">
      <c r="A153" s="5" t="s">
        <v>245</v>
      </c>
      <c r="B153" s="6" t="s">
        <v>2195</v>
      </c>
      <c r="C153" s="95">
        <v>602661</v>
      </c>
      <c r="D153" s="95">
        <v>111494</v>
      </c>
      <c r="E153" s="95">
        <v>69689</v>
      </c>
      <c r="F153" s="96">
        <v>387804</v>
      </c>
      <c r="G153" s="95">
        <v>1690</v>
      </c>
      <c r="H153" s="95">
        <v>321</v>
      </c>
      <c r="I153" s="6"/>
      <c r="J153" s="148">
        <f t="shared" si="4"/>
        <v>570998</v>
      </c>
      <c r="K153" s="148">
        <f t="shared" si="5"/>
        <v>31984</v>
      </c>
    </row>
    <row r="154" spans="1:11" hidden="1" x14ac:dyDescent="0.7">
      <c r="A154" s="5" t="s">
        <v>237</v>
      </c>
      <c r="B154" s="6" t="s">
        <v>2196</v>
      </c>
      <c r="C154" s="95">
        <v>324379</v>
      </c>
      <c r="D154" s="95">
        <v>9657</v>
      </c>
      <c r="E154" s="95">
        <v>47208</v>
      </c>
      <c r="F154" s="96">
        <v>191618</v>
      </c>
      <c r="G154" s="95">
        <v>343</v>
      </c>
      <c r="H154" s="95">
        <v>86</v>
      </c>
      <c r="I154" s="6"/>
      <c r="J154" s="148">
        <f t="shared" si="4"/>
        <v>248912</v>
      </c>
      <c r="K154" s="148">
        <f t="shared" si="5"/>
        <v>75553</v>
      </c>
    </row>
    <row r="155" spans="1:11" hidden="1" x14ac:dyDescent="0.7">
      <c r="A155" s="5" t="s">
        <v>271</v>
      </c>
      <c r="B155" s="6" t="s">
        <v>2197</v>
      </c>
      <c r="C155" s="95">
        <v>266034</v>
      </c>
      <c r="D155" s="95">
        <v>72176</v>
      </c>
      <c r="E155" s="95">
        <v>46938</v>
      </c>
      <c r="F155" s="96">
        <v>146560</v>
      </c>
      <c r="G155" s="95">
        <v>359</v>
      </c>
      <c r="H155" s="95">
        <v>0</v>
      </c>
      <c r="I155" s="6"/>
      <c r="J155" s="148">
        <f t="shared" si="4"/>
        <v>266033</v>
      </c>
      <c r="K155" s="148">
        <f t="shared" si="5"/>
        <v>1</v>
      </c>
    </row>
    <row r="156" spans="1:11" hidden="1" x14ac:dyDescent="0.7">
      <c r="A156" s="5" t="s">
        <v>225</v>
      </c>
      <c r="B156" s="6" t="s">
        <v>2198</v>
      </c>
      <c r="C156" s="95">
        <v>369273</v>
      </c>
      <c r="D156" s="95">
        <v>82668</v>
      </c>
      <c r="E156" s="95">
        <v>55583</v>
      </c>
      <c r="F156" s="96">
        <v>226612</v>
      </c>
      <c r="G156" s="95">
        <v>0</v>
      </c>
      <c r="H156" s="95">
        <v>4410</v>
      </c>
      <c r="I156" s="6"/>
      <c r="J156" s="148">
        <f t="shared" si="4"/>
        <v>369273</v>
      </c>
      <c r="K156" s="148">
        <f t="shared" si="5"/>
        <v>4410</v>
      </c>
    </row>
    <row r="157" spans="1:11" hidden="1" x14ac:dyDescent="0.7">
      <c r="A157" s="5" t="s">
        <v>259</v>
      </c>
      <c r="B157" s="6" t="s">
        <v>2199</v>
      </c>
      <c r="C157" s="95">
        <v>421158</v>
      </c>
      <c r="D157" s="95">
        <v>121026</v>
      </c>
      <c r="E157" s="95">
        <v>62648</v>
      </c>
      <c r="F157" s="96">
        <v>236630</v>
      </c>
      <c r="G157" s="95">
        <v>830</v>
      </c>
      <c r="H157" s="95">
        <v>24</v>
      </c>
      <c r="I157" s="6"/>
      <c r="J157" s="148">
        <f t="shared" si="4"/>
        <v>421158</v>
      </c>
      <c r="K157" s="148">
        <f t="shared" si="5"/>
        <v>24</v>
      </c>
    </row>
    <row r="158" spans="1:11" hidden="1" x14ac:dyDescent="0.7">
      <c r="A158" s="5" t="s">
        <v>238</v>
      </c>
      <c r="B158" s="6" t="s">
        <v>2200</v>
      </c>
      <c r="C158" s="95">
        <v>81165</v>
      </c>
      <c r="D158" s="95">
        <v>10558</v>
      </c>
      <c r="E158" s="95">
        <v>8556</v>
      </c>
      <c r="F158" s="96">
        <v>57582</v>
      </c>
      <c r="G158" s="95">
        <v>122</v>
      </c>
      <c r="H158" s="95">
        <v>0</v>
      </c>
      <c r="I158" s="6"/>
      <c r="J158" s="148">
        <f t="shared" si="4"/>
        <v>76818</v>
      </c>
      <c r="K158" s="148">
        <f t="shared" si="5"/>
        <v>4347</v>
      </c>
    </row>
    <row r="159" spans="1:11" hidden="1" x14ac:dyDescent="0.7">
      <c r="A159" s="5" t="s">
        <v>239</v>
      </c>
      <c r="B159" s="6" t="s">
        <v>2201</v>
      </c>
      <c r="C159" s="95">
        <v>75981</v>
      </c>
      <c r="D159" s="95">
        <v>15026</v>
      </c>
      <c r="E159" s="95">
        <v>7859</v>
      </c>
      <c r="F159" s="96">
        <v>53019</v>
      </c>
      <c r="G159" s="95">
        <v>20</v>
      </c>
      <c r="H159" s="95">
        <v>57</v>
      </c>
      <c r="I159" s="6"/>
      <c r="J159" s="148">
        <f t="shared" si="4"/>
        <v>75981</v>
      </c>
      <c r="K159" s="148">
        <f t="shared" si="5"/>
        <v>57</v>
      </c>
    </row>
    <row r="160" spans="1:11" hidden="1" x14ac:dyDescent="0.7">
      <c r="A160" s="5" t="s">
        <v>240</v>
      </c>
      <c r="B160" s="6" t="s">
        <v>2202</v>
      </c>
      <c r="C160" s="95">
        <v>76714</v>
      </c>
      <c r="D160" s="95">
        <v>14082</v>
      </c>
      <c r="E160" s="95">
        <v>5664</v>
      </c>
      <c r="F160" s="96">
        <v>55591</v>
      </c>
      <c r="G160" s="95">
        <v>24</v>
      </c>
      <c r="H160" s="95">
        <v>26</v>
      </c>
      <c r="I160" s="6"/>
      <c r="J160" s="148">
        <f t="shared" si="4"/>
        <v>75387</v>
      </c>
      <c r="K160" s="148">
        <f t="shared" si="5"/>
        <v>1353</v>
      </c>
    </row>
    <row r="161" spans="1:11" hidden="1" x14ac:dyDescent="0.7">
      <c r="A161" s="5" t="s">
        <v>241</v>
      </c>
      <c r="B161" s="6" t="s">
        <v>2203</v>
      </c>
      <c r="C161" s="95">
        <v>138377</v>
      </c>
      <c r="D161" s="95">
        <v>23424</v>
      </c>
      <c r="E161" s="95">
        <v>10615</v>
      </c>
      <c r="F161" s="96">
        <v>104226</v>
      </c>
      <c r="G161" s="95">
        <v>112</v>
      </c>
      <c r="H161" s="95">
        <v>0</v>
      </c>
      <c r="I161" s="6"/>
      <c r="J161" s="148">
        <f t="shared" si="4"/>
        <v>138377</v>
      </c>
      <c r="K161" s="148">
        <f t="shared" si="5"/>
        <v>0</v>
      </c>
    </row>
    <row r="162" spans="1:11" hidden="1" x14ac:dyDescent="0.7">
      <c r="A162" s="5" t="s">
        <v>242</v>
      </c>
      <c r="B162" s="6" t="s">
        <v>2204</v>
      </c>
      <c r="C162" s="95">
        <v>128716</v>
      </c>
      <c r="D162" s="95">
        <v>13440</v>
      </c>
      <c r="E162" s="95">
        <v>6005</v>
      </c>
      <c r="F162" s="96">
        <v>103277</v>
      </c>
      <c r="G162" s="95">
        <v>261</v>
      </c>
      <c r="H162" s="95">
        <v>2601</v>
      </c>
      <c r="I162" s="6"/>
      <c r="J162" s="148">
        <f t="shared" si="4"/>
        <v>125584</v>
      </c>
      <c r="K162" s="148">
        <f t="shared" si="5"/>
        <v>5733</v>
      </c>
    </row>
    <row r="163" spans="1:11" hidden="1" x14ac:dyDescent="0.7">
      <c r="A163" s="5" t="s">
        <v>246</v>
      </c>
      <c r="B163" s="6" t="s">
        <v>2205</v>
      </c>
      <c r="C163" s="95">
        <v>122437</v>
      </c>
      <c r="D163" s="95">
        <v>51383</v>
      </c>
      <c r="E163" s="95">
        <v>4474</v>
      </c>
      <c r="F163" s="96">
        <v>61549</v>
      </c>
      <c r="G163" s="95">
        <v>0</v>
      </c>
      <c r="H163" s="95">
        <v>5031</v>
      </c>
      <c r="I163" s="6"/>
      <c r="J163" s="148">
        <f t="shared" si="4"/>
        <v>122437</v>
      </c>
      <c r="K163" s="148">
        <f t="shared" si="5"/>
        <v>5031</v>
      </c>
    </row>
    <row r="164" spans="1:11" hidden="1" x14ac:dyDescent="0.7">
      <c r="A164" s="5" t="s">
        <v>247</v>
      </c>
      <c r="B164" s="6" t="s">
        <v>2206</v>
      </c>
      <c r="C164" s="95">
        <v>108622</v>
      </c>
      <c r="D164" s="95">
        <v>14678</v>
      </c>
      <c r="E164" s="95">
        <v>5922</v>
      </c>
      <c r="F164" s="96">
        <v>85174</v>
      </c>
      <c r="G164" s="95">
        <v>0</v>
      </c>
      <c r="H164" s="95">
        <v>0</v>
      </c>
      <c r="I164" s="6"/>
      <c r="J164" s="148">
        <f t="shared" si="4"/>
        <v>105774</v>
      </c>
      <c r="K164" s="148">
        <f t="shared" si="5"/>
        <v>2848</v>
      </c>
    </row>
    <row r="165" spans="1:11" hidden="1" x14ac:dyDescent="0.7">
      <c r="A165" s="5" t="s">
        <v>248</v>
      </c>
      <c r="B165" s="6" t="s">
        <v>2207</v>
      </c>
      <c r="C165" s="95">
        <v>118969</v>
      </c>
      <c r="D165" s="95">
        <v>11952</v>
      </c>
      <c r="E165" s="95">
        <v>16589</v>
      </c>
      <c r="F165" s="96">
        <v>80325</v>
      </c>
      <c r="G165" s="95">
        <v>96</v>
      </c>
      <c r="H165" s="95">
        <v>7549</v>
      </c>
      <c r="I165" s="6"/>
      <c r="J165" s="148">
        <f t="shared" si="4"/>
        <v>116511</v>
      </c>
      <c r="K165" s="148">
        <f t="shared" si="5"/>
        <v>10007</v>
      </c>
    </row>
    <row r="166" spans="1:11" hidden="1" x14ac:dyDescent="0.7">
      <c r="A166" s="5" t="s">
        <v>249</v>
      </c>
      <c r="B166" s="6" t="s">
        <v>2208</v>
      </c>
      <c r="C166" s="95">
        <v>137278</v>
      </c>
      <c r="D166" s="95">
        <v>12092</v>
      </c>
      <c r="E166" s="95">
        <v>20686</v>
      </c>
      <c r="F166" s="96">
        <v>101126</v>
      </c>
      <c r="G166" s="95">
        <v>0</v>
      </c>
      <c r="H166" s="95">
        <v>296</v>
      </c>
      <c r="I166" s="6"/>
      <c r="J166" s="148">
        <f t="shared" si="4"/>
        <v>134200</v>
      </c>
      <c r="K166" s="148">
        <f t="shared" si="5"/>
        <v>3374</v>
      </c>
    </row>
    <row r="167" spans="1:11" hidden="1" x14ac:dyDescent="0.7">
      <c r="A167" s="5" t="s">
        <v>250</v>
      </c>
      <c r="B167" s="6" t="s">
        <v>2209</v>
      </c>
      <c r="C167" s="95">
        <v>72885</v>
      </c>
      <c r="D167" s="95">
        <v>13779</v>
      </c>
      <c r="E167" s="95">
        <v>8110</v>
      </c>
      <c r="F167" s="96">
        <v>47859</v>
      </c>
      <c r="G167" s="95">
        <v>43</v>
      </c>
      <c r="H167" s="95">
        <v>3006</v>
      </c>
      <c r="I167" s="6"/>
      <c r="J167" s="148">
        <f t="shared" si="4"/>
        <v>72797</v>
      </c>
      <c r="K167" s="148">
        <f t="shared" si="5"/>
        <v>3094</v>
      </c>
    </row>
    <row r="168" spans="1:11" hidden="1" x14ac:dyDescent="0.7">
      <c r="A168" s="5" t="s">
        <v>251</v>
      </c>
      <c r="B168" s="6" t="s">
        <v>2210</v>
      </c>
      <c r="C168" s="95">
        <v>184425</v>
      </c>
      <c r="D168" s="95">
        <v>23</v>
      </c>
      <c r="E168" s="95">
        <v>32378</v>
      </c>
      <c r="F168" s="96">
        <v>133961</v>
      </c>
      <c r="G168" s="95">
        <v>197</v>
      </c>
      <c r="H168" s="95">
        <v>15835</v>
      </c>
      <c r="I168" s="6"/>
      <c r="J168" s="148">
        <f t="shared" si="4"/>
        <v>182394</v>
      </c>
      <c r="K168" s="148">
        <f t="shared" si="5"/>
        <v>17866</v>
      </c>
    </row>
    <row r="169" spans="1:11" hidden="1" x14ac:dyDescent="0.7">
      <c r="A169" s="5" t="s">
        <v>252</v>
      </c>
      <c r="B169" s="6" t="s">
        <v>2211</v>
      </c>
      <c r="C169" s="95">
        <v>116157</v>
      </c>
      <c r="D169" s="95">
        <v>14079</v>
      </c>
      <c r="E169" s="95">
        <v>6545</v>
      </c>
      <c r="F169" s="96">
        <v>89055</v>
      </c>
      <c r="G169" s="95">
        <v>231</v>
      </c>
      <c r="H169" s="95">
        <v>212</v>
      </c>
      <c r="I169" s="6"/>
      <c r="J169" s="148">
        <f t="shared" si="4"/>
        <v>110122</v>
      </c>
      <c r="K169" s="148">
        <f t="shared" si="5"/>
        <v>6247</v>
      </c>
    </row>
    <row r="170" spans="1:11" hidden="1" x14ac:dyDescent="0.7">
      <c r="A170" s="5" t="s">
        <v>253</v>
      </c>
      <c r="B170" s="6" t="s">
        <v>2212</v>
      </c>
      <c r="C170" s="95">
        <v>111896</v>
      </c>
      <c r="D170" s="95">
        <v>10394</v>
      </c>
      <c r="E170" s="95">
        <v>6103</v>
      </c>
      <c r="F170" s="96">
        <v>86161</v>
      </c>
      <c r="G170" s="95">
        <v>0</v>
      </c>
      <c r="H170" s="95">
        <v>9238</v>
      </c>
      <c r="I170" s="6"/>
      <c r="J170" s="148">
        <f t="shared" si="4"/>
        <v>111896</v>
      </c>
      <c r="K170" s="148">
        <f t="shared" si="5"/>
        <v>9238</v>
      </c>
    </row>
    <row r="171" spans="1:11" hidden="1" x14ac:dyDescent="0.7">
      <c r="A171" s="5" t="s">
        <v>254</v>
      </c>
      <c r="B171" s="6" t="s">
        <v>2213</v>
      </c>
      <c r="C171" s="95">
        <v>120436</v>
      </c>
      <c r="D171" s="95">
        <v>3865</v>
      </c>
      <c r="E171" s="95">
        <v>10495</v>
      </c>
      <c r="F171" s="96">
        <v>71529</v>
      </c>
      <c r="G171" s="95">
        <v>147</v>
      </c>
      <c r="H171" s="95">
        <v>27584</v>
      </c>
      <c r="I171" s="6"/>
      <c r="J171" s="148">
        <f t="shared" si="4"/>
        <v>113620</v>
      </c>
      <c r="K171" s="148">
        <f t="shared" si="5"/>
        <v>34400</v>
      </c>
    </row>
    <row r="172" spans="1:11" hidden="1" x14ac:dyDescent="0.7">
      <c r="A172" s="5" t="s">
        <v>255</v>
      </c>
      <c r="B172" s="6" t="s">
        <v>2214</v>
      </c>
      <c r="C172" s="95">
        <v>156513</v>
      </c>
      <c r="D172" s="95">
        <v>28992</v>
      </c>
      <c r="E172" s="95">
        <v>14339</v>
      </c>
      <c r="F172" s="96">
        <v>110440</v>
      </c>
      <c r="G172" s="95">
        <v>310</v>
      </c>
      <c r="H172" s="95">
        <v>0</v>
      </c>
      <c r="I172" s="6"/>
      <c r="J172" s="148">
        <f t="shared" si="4"/>
        <v>154081</v>
      </c>
      <c r="K172" s="148">
        <f t="shared" si="5"/>
        <v>2432</v>
      </c>
    </row>
    <row r="173" spans="1:11" hidden="1" x14ac:dyDescent="0.7">
      <c r="A173" s="5" t="s">
        <v>256</v>
      </c>
      <c r="B173" s="6" t="s">
        <v>2215</v>
      </c>
      <c r="C173" s="95">
        <v>85810</v>
      </c>
      <c r="D173" s="95">
        <v>10777</v>
      </c>
      <c r="E173" s="95">
        <v>12135</v>
      </c>
      <c r="F173" s="96">
        <v>60607</v>
      </c>
      <c r="G173" s="95">
        <v>958</v>
      </c>
      <c r="H173" s="95">
        <v>1274</v>
      </c>
      <c r="I173" s="6"/>
      <c r="J173" s="148">
        <f t="shared" si="4"/>
        <v>85751</v>
      </c>
      <c r="K173" s="148">
        <f t="shared" si="5"/>
        <v>1333</v>
      </c>
    </row>
    <row r="174" spans="1:11" hidden="1" x14ac:dyDescent="0.7">
      <c r="A174" s="5" t="s">
        <v>257</v>
      </c>
      <c r="B174" s="6" t="s">
        <v>2216</v>
      </c>
      <c r="C174" s="95">
        <v>64631</v>
      </c>
      <c r="D174" s="95">
        <v>3734</v>
      </c>
      <c r="E174" s="95">
        <v>2294</v>
      </c>
      <c r="F174" s="96">
        <v>56504</v>
      </c>
      <c r="G174" s="95">
        <v>25</v>
      </c>
      <c r="H174" s="95">
        <v>0</v>
      </c>
      <c r="I174" s="6"/>
      <c r="J174" s="148">
        <f t="shared" si="4"/>
        <v>62557</v>
      </c>
      <c r="K174" s="148">
        <f t="shared" si="5"/>
        <v>2074</v>
      </c>
    </row>
    <row r="175" spans="1:11" hidden="1" x14ac:dyDescent="0.7">
      <c r="A175" s="5" t="s">
        <v>272</v>
      </c>
      <c r="B175" s="6" t="s">
        <v>2217</v>
      </c>
      <c r="C175" s="95">
        <v>148741</v>
      </c>
      <c r="D175" s="95">
        <v>38226</v>
      </c>
      <c r="E175" s="95">
        <v>23759</v>
      </c>
      <c r="F175" s="96">
        <v>78381</v>
      </c>
      <c r="G175" s="95">
        <v>127</v>
      </c>
      <c r="H175" s="95">
        <v>8248</v>
      </c>
      <c r="I175" s="6"/>
      <c r="J175" s="148">
        <f t="shared" si="4"/>
        <v>148741</v>
      </c>
      <c r="K175" s="148">
        <f t="shared" si="5"/>
        <v>8248</v>
      </c>
    </row>
    <row r="176" spans="1:11" hidden="1" x14ac:dyDescent="0.7">
      <c r="A176" s="5" t="s">
        <v>273</v>
      </c>
      <c r="B176" s="6" t="s">
        <v>2218</v>
      </c>
      <c r="C176" s="95">
        <v>66534</v>
      </c>
      <c r="D176" s="95">
        <v>8052</v>
      </c>
      <c r="E176" s="95">
        <v>15174</v>
      </c>
      <c r="F176" s="96">
        <v>42843</v>
      </c>
      <c r="G176" s="95">
        <v>111</v>
      </c>
      <c r="H176" s="95">
        <v>0</v>
      </c>
      <c r="I176" s="6"/>
      <c r="J176" s="148">
        <f t="shared" si="4"/>
        <v>66180</v>
      </c>
      <c r="K176" s="148">
        <f t="shared" si="5"/>
        <v>354</v>
      </c>
    </row>
    <row r="177" spans="1:11" hidden="1" x14ac:dyDescent="0.7">
      <c r="A177" s="5" t="s">
        <v>274</v>
      </c>
      <c r="B177" s="6" t="s">
        <v>2219</v>
      </c>
      <c r="C177" s="95">
        <v>176171</v>
      </c>
      <c r="D177" s="95">
        <v>115755</v>
      </c>
      <c r="E177" s="95">
        <v>8212</v>
      </c>
      <c r="F177" s="96">
        <v>51279</v>
      </c>
      <c r="G177" s="95">
        <v>794</v>
      </c>
      <c r="H177" s="95">
        <v>130</v>
      </c>
      <c r="I177" s="6"/>
      <c r="J177" s="148">
        <f t="shared" si="4"/>
        <v>176170</v>
      </c>
      <c r="K177" s="148">
        <f t="shared" si="5"/>
        <v>131</v>
      </c>
    </row>
    <row r="178" spans="1:11" hidden="1" x14ac:dyDescent="0.7">
      <c r="A178" s="5" t="s">
        <v>275</v>
      </c>
      <c r="B178" s="6" t="s">
        <v>2220</v>
      </c>
      <c r="C178" s="95">
        <v>40493</v>
      </c>
      <c r="D178" s="95">
        <v>10610</v>
      </c>
      <c r="E178" s="95">
        <v>4285</v>
      </c>
      <c r="F178" s="96">
        <v>25542</v>
      </c>
      <c r="G178" s="95">
        <v>1</v>
      </c>
      <c r="H178" s="95">
        <v>55</v>
      </c>
      <c r="I178" s="6"/>
      <c r="J178" s="148">
        <f t="shared" si="4"/>
        <v>40493</v>
      </c>
      <c r="K178" s="148">
        <f t="shared" si="5"/>
        <v>55</v>
      </c>
    </row>
    <row r="179" spans="1:11" hidden="1" x14ac:dyDescent="0.7">
      <c r="A179" s="5" t="s">
        <v>276</v>
      </c>
      <c r="B179" s="6" t="s">
        <v>2221</v>
      </c>
      <c r="C179" s="95">
        <v>136670</v>
      </c>
      <c r="D179" s="95">
        <v>13799</v>
      </c>
      <c r="E179" s="95">
        <v>36336</v>
      </c>
      <c r="F179" s="96">
        <v>85590</v>
      </c>
      <c r="G179" s="95">
        <v>945</v>
      </c>
      <c r="H179" s="95">
        <v>0</v>
      </c>
      <c r="I179" s="6"/>
      <c r="J179" s="148">
        <f t="shared" si="4"/>
        <v>136670</v>
      </c>
      <c r="K179" s="148">
        <f t="shared" si="5"/>
        <v>0</v>
      </c>
    </row>
    <row r="180" spans="1:11" hidden="1" x14ac:dyDescent="0.7">
      <c r="A180" s="5" t="s">
        <v>277</v>
      </c>
      <c r="B180" s="6" t="s">
        <v>2222</v>
      </c>
      <c r="C180" s="95">
        <v>121069</v>
      </c>
      <c r="D180" s="95">
        <v>101</v>
      </c>
      <c r="E180" s="95">
        <v>13870</v>
      </c>
      <c r="F180" s="96">
        <v>89283</v>
      </c>
      <c r="G180" s="95">
        <v>0</v>
      </c>
      <c r="H180" s="95">
        <v>17802</v>
      </c>
      <c r="I180" s="6"/>
      <c r="J180" s="148">
        <f t="shared" si="4"/>
        <v>121056</v>
      </c>
      <c r="K180" s="148">
        <f t="shared" si="5"/>
        <v>17815</v>
      </c>
    </row>
    <row r="181" spans="1:11" hidden="1" x14ac:dyDescent="0.7">
      <c r="A181" s="5" t="s">
        <v>278</v>
      </c>
      <c r="B181" s="6" t="s">
        <v>2223</v>
      </c>
      <c r="C181" s="95">
        <v>60484</v>
      </c>
      <c r="D181" s="95">
        <v>476</v>
      </c>
      <c r="E181" s="95">
        <v>2268</v>
      </c>
      <c r="F181" s="96">
        <v>48205</v>
      </c>
      <c r="G181" s="95">
        <v>380</v>
      </c>
      <c r="H181" s="95">
        <v>6637</v>
      </c>
      <c r="I181" s="6"/>
      <c r="J181" s="148">
        <f t="shared" si="4"/>
        <v>57966</v>
      </c>
      <c r="K181" s="148">
        <f t="shared" si="5"/>
        <v>9155</v>
      </c>
    </row>
    <row r="182" spans="1:11" hidden="1" x14ac:dyDescent="0.7">
      <c r="A182" s="5" t="s">
        <v>226</v>
      </c>
      <c r="B182" s="6" t="s">
        <v>2224</v>
      </c>
      <c r="C182" s="95">
        <v>63684</v>
      </c>
      <c r="D182" s="95">
        <v>5298</v>
      </c>
      <c r="E182" s="95">
        <v>5022</v>
      </c>
      <c r="F182" s="96">
        <v>49567</v>
      </c>
      <c r="G182" s="95">
        <v>740</v>
      </c>
      <c r="H182" s="95">
        <v>989</v>
      </c>
      <c r="I182" s="6"/>
      <c r="J182" s="148">
        <f t="shared" si="4"/>
        <v>61616</v>
      </c>
      <c r="K182" s="148">
        <f t="shared" si="5"/>
        <v>3057</v>
      </c>
    </row>
    <row r="183" spans="1:11" hidden="1" x14ac:dyDescent="0.7">
      <c r="A183" s="5" t="s">
        <v>227</v>
      </c>
      <c r="B183" s="6" t="s">
        <v>2225</v>
      </c>
      <c r="C183" s="95">
        <v>80479</v>
      </c>
      <c r="D183" s="95">
        <v>7790</v>
      </c>
      <c r="E183" s="95">
        <v>12251</v>
      </c>
      <c r="F183" s="96">
        <v>59491</v>
      </c>
      <c r="G183" s="95">
        <v>691</v>
      </c>
      <c r="H183" s="95">
        <v>81</v>
      </c>
      <c r="I183" s="6"/>
      <c r="J183" s="148">
        <f t="shared" si="4"/>
        <v>80304</v>
      </c>
      <c r="K183" s="148">
        <f t="shared" si="5"/>
        <v>256</v>
      </c>
    </row>
    <row r="184" spans="1:11" hidden="1" x14ac:dyDescent="0.7">
      <c r="A184" s="5" t="s">
        <v>228</v>
      </c>
      <c r="B184" s="6" t="s">
        <v>2226</v>
      </c>
      <c r="C184" s="95">
        <v>139272</v>
      </c>
      <c r="D184" s="95">
        <v>11410</v>
      </c>
      <c r="E184" s="95">
        <v>34175</v>
      </c>
      <c r="F184" s="96">
        <v>89217</v>
      </c>
      <c r="G184" s="95">
        <v>105</v>
      </c>
      <c r="H184" s="95">
        <v>219</v>
      </c>
      <c r="I184" s="6"/>
      <c r="J184" s="148">
        <f t="shared" si="4"/>
        <v>135126</v>
      </c>
      <c r="K184" s="148">
        <f t="shared" si="5"/>
        <v>4365</v>
      </c>
    </row>
    <row r="185" spans="1:11" hidden="1" x14ac:dyDescent="0.7">
      <c r="A185" s="5" t="s">
        <v>229</v>
      </c>
      <c r="B185" s="6" t="s">
        <v>2227</v>
      </c>
      <c r="C185" s="95">
        <v>177789</v>
      </c>
      <c r="D185" s="95">
        <v>14557</v>
      </c>
      <c r="E185" s="95">
        <v>7695</v>
      </c>
      <c r="F185" s="96">
        <v>149621</v>
      </c>
      <c r="G185" s="95">
        <v>0</v>
      </c>
      <c r="H185" s="95">
        <v>149</v>
      </c>
      <c r="I185" s="6"/>
      <c r="J185" s="148">
        <f t="shared" si="4"/>
        <v>172022</v>
      </c>
      <c r="K185" s="148">
        <f t="shared" si="5"/>
        <v>5916</v>
      </c>
    </row>
    <row r="186" spans="1:11" hidden="1" x14ac:dyDescent="0.7">
      <c r="A186" s="5" t="s">
        <v>230</v>
      </c>
      <c r="B186" s="6" t="s">
        <v>2228</v>
      </c>
      <c r="C186" s="95">
        <v>142073</v>
      </c>
      <c r="D186" s="95">
        <v>17307</v>
      </c>
      <c r="E186" s="95">
        <v>11301</v>
      </c>
      <c r="F186" s="96">
        <v>105319</v>
      </c>
      <c r="G186" s="95">
        <v>747</v>
      </c>
      <c r="H186" s="95">
        <v>0</v>
      </c>
      <c r="I186" s="6"/>
      <c r="J186" s="148">
        <f t="shared" si="4"/>
        <v>134674</v>
      </c>
      <c r="K186" s="148">
        <f t="shared" si="5"/>
        <v>7399</v>
      </c>
    </row>
    <row r="187" spans="1:11" hidden="1" x14ac:dyDescent="0.7">
      <c r="A187" s="5" t="s">
        <v>231</v>
      </c>
      <c r="B187" s="6" t="s">
        <v>2229</v>
      </c>
      <c r="C187" s="95">
        <v>141651</v>
      </c>
      <c r="D187" s="95">
        <v>19725</v>
      </c>
      <c r="E187" s="95">
        <v>8449</v>
      </c>
      <c r="F187" s="96">
        <v>108656</v>
      </c>
      <c r="G187" s="95">
        <v>215</v>
      </c>
      <c r="H187" s="95">
        <v>12</v>
      </c>
      <c r="I187" s="6"/>
      <c r="J187" s="148">
        <f t="shared" si="4"/>
        <v>137057</v>
      </c>
      <c r="K187" s="148">
        <f t="shared" si="5"/>
        <v>4606</v>
      </c>
    </row>
    <row r="188" spans="1:11" hidden="1" x14ac:dyDescent="0.7">
      <c r="A188" s="5" t="s">
        <v>232</v>
      </c>
      <c r="B188" s="6" t="s">
        <v>2230</v>
      </c>
      <c r="C188" s="95">
        <v>126231</v>
      </c>
      <c r="D188" s="95">
        <v>28415</v>
      </c>
      <c r="E188" s="95">
        <v>21461</v>
      </c>
      <c r="F188" s="96">
        <v>71563</v>
      </c>
      <c r="G188" s="95">
        <v>394</v>
      </c>
      <c r="H188" s="95">
        <v>4294</v>
      </c>
      <c r="I188" s="6"/>
      <c r="J188" s="148">
        <f t="shared" si="4"/>
        <v>126127</v>
      </c>
      <c r="K188" s="148">
        <f t="shared" si="5"/>
        <v>4398</v>
      </c>
    </row>
    <row r="189" spans="1:11" hidden="1" x14ac:dyDescent="0.7">
      <c r="A189" s="5" t="s">
        <v>233</v>
      </c>
      <c r="B189" s="6" t="s">
        <v>2231</v>
      </c>
      <c r="C189" s="95">
        <v>92445</v>
      </c>
      <c r="D189" s="95">
        <v>8577</v>
      </c>
      <c r="E189" s="95">
        <v>0</v>
      </c>
      <c r="F189" s="96">
        <v>74912</v>
      </c>
      <c r="G189" s="95">
        <v>462</v>
      </c>
      <c r="H189" s="95">
        <v>4014</v>
      </c>
      <c r="I189" s="6"/>
      <c r="J189" s="148">
        <f t="shared" si="4"/>
        <v>87965</v>
      </c>
      <c r="K189" s="148">
        <f t="shared" si="5"/>
        <v>8494</v>
      </c>
    </row>
    <row r="190" spans="1:11" hidden="1" x14ac:dyDescent="0.7">
      <c r="A190" s="5" t="s">
        <v>234</v>
      </c>
      <c r="B190" s="6" t="s">
        <v>2232</v>
      </c>
      <c r="C190" s="95">
        <v>63207</v>
      </c>
      <c r="D190" s="95">
        <v>5030</v>
      </c>
      <c r="E190" s="95">
        <v>2001</v>
      </c>
      <c r="F190" s="96">
        <v>45660</v>
      </c>
      <c r="G190" s="95">
        <v>40</v>
      </c>
      <c r="H190" s="95">
        <v>6959</v>
      </c>
      <c r="I190" s="6"/>
      <c r="J190" s="148">
        <f t="shared" si="4"/>
        <v>59690</v>
      </c>
      <c r="K190" s="148">
        <f t="shared" si="5"/>
        <v>10476</v>
      </c>
    </row>
    <row r="191" spans="1:11" hidden="1" x14ac:dyDescent="0.7">
      <c r="A191" s="5" t="s">
        <v>260</v>
      </c>
      <c r="B191" s="6" t="s">
        <v>2233</v>
      </c>
      <c r="C191" s="95">
        <v>64194</v>
      </c>
      <c r="D191" s="95">
        <v>7270</v>
      </c>
      <c r="E191" s="95">
        <v>4452</v>
      </c>
      <c r="F191" s="96">
        <v>50103</v>
      </c>
      <c r="G191" s="95">
        <v>0</v>
      </c>
      <c r="H191" s="95">
        <v>0</v>
      </c>
      <c r="I191" s="6"/>
      <c r="J191" s="148">
        <f t="shared" si="4"/>
        <v>61825</v>
      </c>
      <c r="K191" s="148">
        <f t="shared" si="5"/>
        <v>2369</v>
      </c>
    </row>
    <row r="192" spans="1:11" hidden="1" x14ac:dyDescent="0.7">
      <c r="A192" s="5" t="s">
        <v>261</v>
      </c>
      <c r="B192" s="6" t="s">
        <v>2234</v>
      </c>
      <c r="C192" s="95">
        <v>69326</v>
      </c>
      <c r="D192" s="95">
        <v>7436</v>
      </c>
      <c r="E192" s="95">
        <v>5731</v>
      </c>
      <c r="F192" s="96">
        <v>56081</v>
      </c>
      <c r="G192" s="95">
        <v>0</v>
      </c>
      <c r="H192" s="95">
        <v>1</v>
      </c>
      <c r="I192" s="6"/>
      <c r="J192" s="148">
        <f t="shared" si="4"/>
        <v>69249</v>
      </c>
      <c r="K192" s="148">
        <f t="shared" si="5"/>
        <v>78</v>
      </c>
    </row>
    <row r="193" spans="1:11" hidden="1" x14ac:dyDescent="0.7">
      <c r="A193" s="5" t="s">
        <v>262</v>
      </c>
      <c r="B193" s="6" t="s">
        <v>2235</v>
      </c>
      <c r="C193" s="95">
        <v>145932</v>
      </c>
      <c r="D193" s="95">
        <v>25067</v>
      </c>
      <c r="E193" s="95">
        <v>14737</v>
      </c>
      <c r="F193" s="96">
        <v>90084</v>
      </c>
      <c r="G193" s="95">
        <v>101</v>
      </c>
      <c r="H193" s="95">
        <v>1</v>
      </c>
      <c r="I193" s="6"/>
      <c r="J193" s="148">
        <f t="shared" si="4"/>
        <v>129990</v>
      </c>
      <c r="K193" s="148">
        <f t="shared" si="5"/>
        <v>15943</v>
      </c>
    </row>
    <row r="194" spans="1:11" hidden="1" x14ac:dyDescent="0.7">
      <c r="A194" s="5" t="s">
        <v>263</v>
      </c>
      <c r="B194" s="6" t="s">
        <v>2236</v>
      </c>
      <c r="C194" s="95">
        <v>93596</v>
      </c>
      <c r="D194" s="95">
        <v>13612</v>
      </c>
      <c r="E194" s="95">
        <v>7087</v>
      </c>
      <c r="F194" s="96">
        <v>71256</v>
      </c>
      <c r="G194" s="95">
        <v>20</v>
      </c>
      <c r="H194" s="95">
        <v>152</v>
      </c>
      <c r="I194" s="6"/>
      <c r="J194" s="148">
        <f t="shared" si="4"/>
        <v>92127</v>
      </c>
      <c r="K194" s="148">
        <f t="shared" si="5"/>
        <v>1621</v>
      </c>
    </row>
    <row r="195" spans="1:11" hidden="1" x14ac:dyDescent="0.7">
      <c r="A195" s="5" t="s">
        <v>264</v>
      </c>
      <c r="B195" s="6" t="s">
        <v>2237</v>
      </c>
      <c r="C195" s="95">
        <v>80864</v>
      </c>
      <c r="D195" s="95">
        <v>1756</v>
      </c>
      <c r="E195" s="95">
        <v>18145</v>
      </c>
      <c r="F195" s="96">
        <v>57376</v>
      </c>
      <c r="G195" s="95">
        <v>1</v>
      </c>
      <c r="H195" s="95">
        <v>3567</v>
      </c>
      <c r="I195" s="6"/>
      <c r="J195" s="148">
        <f t="shared" si="4"/>
        <v>80845</v>
      </c>
      <c r="K195" s="148">
        <f t="shared" si="5"/>
        <v>3586</v>
      </c>
    </row>
    <row r="196" spans="1:11" hidden="1" x14ac:dyDescent="0.7">
      <c r="A196" s="5" t="s">
        <v>265</v>
      </c>
      <c r="B196" s="6" t="s">
        <v>2238</v>
      </c>
      <c r="C196" s="95">
        <v>86055</v>
      </c>
      <c r="D196" s="95">
        <v>15018</v>
      </c>
      <c r="E196" s="95">
        <v>11881</v>
      </c>
      <c r="F196" s="96">
        <v>56708</v>
      </c>
      <c r="G196" s="95">
        <v>7</v>
      </c>
      <c r="H196" s="95">
        <v>2441</v>
      </c>
      <c r="I196" s="6"/>
      <c r="J196" s="148">
        <f t="shared" ref="J196:J259" si="6">SUM(D196:H196)</f>
        <v>86055</v>
      </c>
      <c r="K196" s="148">
        <f t="shared" si="5"/>
        <v>2441</v>
      </c>
    </row>
    <row r="197" spans="1:11" hidden="1" x14ac:dyDescent="0.7">
      <c r="A197" s="5" t="s">
        <v>266</v>
      </c>
      <c r="B197" s="6" t="s">
        <v>2239</v>
      </c>
      <c r="C197" s="95">
        <v>172056</v>
      </c>
      <c r="D197" s="95">
        <v>28398</v>
      </c>
      <c r="E197" s="95">
        <v>9860</v>
      </c>
      <c r="F197" s="96">
        <v>118987</v>
      </c>
      <c r="G197" s="95">
        <v>83</v>
      </c>
      <c r="H197" s="95">
        <v>2726</v>
      </c>
      <c r="I197" s="6"/>
      <c r="J197" s="148">
        <f t="shared" si="6"/>
        <v>160054</v>
      </c>
      <c r="K197" s="148">
        <f t="shared" ref="K197:K260" si="7">C197-J197+H197</f>
        <v>14728</v>
      </c>
    </row>
    <row r="198" spans="1:11" hidden="1" x14ac:dyDescent="0.7">
      <c r="A198" s="5" t="s">
        <v>267</v>
      </c>
      <c r="B198" s="6" t="s">
        <v>2240</v>
      </c>
      <c r="C198" s="95">
        <v>62884</v>
      </c>
      <c r="D198" s="95">
        <v>4131</v>
      </c>
      <c r="E198" s="95">
        <v>16523</v>
      </c>
      <c r="F198" s="96">
        <v>34103</v>
      </c>
      <c r="G198" s="95">
        <v>56</v>
      </c>
      <c r="H198" s="95">
        <v>5194</v>
      </c>
      <c r="I198" s="6"/>
      <c r="J198" s="148">
        <f t="shared" si="6"/>
        <v>60007</v>
      </c>
      <c r="K198" s="148">
        <f t="shared" si="7"/>
        <v>8071</v>
      </c>
    </row>
    <row r="199" spans="1:11" hidden="1" x14ac:dyDescent="0.7">
      <c r="A199" s="5" t="s">
        <v>235</v>
      </c>
      <c r="B199" s="6" t="s">
        <v>2241</v>
      </c>
      <c r="C199" s="95">
        <v>62949</v>
      </c>
      <c r="D199" s="95">
        <v>7075</v>
      </c>
      <c r="E199" s="95">
        <v>6080</v>
      </c>
      <c r="F199" s="96">
        <v>48898</v>
      </c>
      <c r="G199" s="95">
        <v>774</v>
      </c>
      <c r="H199" s="95">
        <v>0</v>
      </c>
      <c r="I199" s="6"/>
      <c r="J199" s="148">
        <f t="shared" si="6"/>
        <v>62827</v>
      </c>
      <c r="K199" s="148">
        <f t="shared" si="7"/>
        <v>122</v>
      </c>
    </row>
    <row r="200" spans="1:11" hidden="1" x14ac:dyDescent="0.7">
      <c r="A200" s="5" t="s">
        <v>243</v>
      </c>
      <c r="B200" s="6" t="s">
        <v>2242</v>
      </c>
      <c r="C200" s="95">
        <v>53552</v>
      </c>
      <c r="D200" s="95">
        <v>5535</v>
      </c>
      <c r="E200" s="95">
        <v>5306</v>
      </c>
      <c r="F200" s="96">
        <v>42664</v>
      </c>
      <c r="G200" s="95">
        <v>15</v>
      </c>
      <c r="H200" s="95">
        <v>32</v>
      </c>
      <c r="I200" s="6"/>
      <c r="J200" s="148">
        <f t="shared" si="6"/>
        <v>53552</v>
      </c>
      <c r="K200" s="148">
        <f t="shared" si="7"/>
        <v>32</v>
      </c>
    </row>
    <row r="201" spans="1:11" hidden="1" x14ac:dyDescent="0.7">
      <c r="A201" s="5" t="s">
        <v>244</v>
      </c>
      <c r="B201" s="6" t="s">
        <v>2243</v>
      </c>
      <c r="C201" s="95">
        <v>31092</v>
      </c>
      <c r="D201" s="95">
        <v>2449</v>
      </c>
      <c r="E201" s="95">
        <v>1194</v>
      </c>
      <c r="F201" s="96">
        <v>27219</v>
      </c>
      <c r="G201" s="95">
        <v>12</v>
      </c>
      <c r="H201" s="95">
        <v>4</v>
      </c>
      <c r="I201" s="6"/>
      <c r="J201" s="148">
        <f t="shared" si="6"/>
        <v>30878</v>
      </c>
      <c r="K201" s="148">
        <f t="shared" si="7"/>
        <v>218</v>
      </c>
    </row>
    <row r="202" spans="1:11" hidden="1" x14ac:dyDescent="0.7">
      <c r="A202" s="5" t="s">
        <v>268</v>
      </c>
      <c r="B202" s="6" t="s">
        <v>2244</v>
      </c>
      <c r="C202" s="95">
        <v>61009</v>
      </c>
      <c r="D202" s="95">
        <v>7891</v>
      </c>
      <c r="E202" s="95">
        <v>7327</v>
      </c>
      <c r="F202" s="96">
        <v>45701</v>
      </c>
      <c r="G202" s="95">
        <v>0</v>
      </c>
      <c r="H202" s="95">
        <v>72</v>
      </c>
      <c r="I202" s="6"/>
      <c r="J202" s="148">
        <f t="shared" si="6"/>
        <v>60991</v>
      </c>
      <c r="K202" s="148">
        <f t="shared" si="7"/>
        <v>90</v>
      </c>
    </row>
    <row r="203" spans="1:11" hidden="1" x14ac:dyDescent="0.7">
      <c r="A203" s="5" t="s">
        <v>269</v>
      </c>
      <c r="B203" s="6" t="s">
        <v>2245</v>
      </c>
      <c r="C203" s="95">
        <v>40240</v>
      </c>
      <c r="D203" s="95">
        <v>3009</v>
      </c>
      <c r="E203" s="95">
        <v>3597</v>
      </c>
      <c r="F203" s="96">
        <v>32192</v>
      </c>
      <c r="G203" s="95">
        <v>132</v>
      </c>
      <c r="H203" s="95">
        <v>315</v>
      </c>
      <c r="I203" s="6"/>
      <c r="J203" s="148">
        <f t="shared" si="6"/>
        <v>39245</v>
      </c>
      <c r="K203" s="148">
        <f t="shared" si="7"/>
        <v>1310</v>
      </c>
    </row>
    <row r="204" spans="1:11" hidden="1" x14ac:dyDescent="0.7">
      <c r="A204" s="5" t="s">
        <v>270</v>
      </c>
      <c r="B204" s="6" t="s">
        <v>2246</v>
      </c>
      <c r="C204" s="95">
        <v>39262</v>
      </c>
      <c r="D204" s="95">
        <v>0</v>
      </c>
      <c r="E204" s="95">
        <v>7567</v>
      </c>
      <c r="F204" s="96">
        <v>28135</v>
      </c>
      <c r="G204" s="95">
        <v>0</v>
      </c>
      <c r="H204" s="95">
        <v>459</v>
      </c>
      <c r="I204" s="6"/>
      <c r="J204" s="148">
        <f t="shared" si="6"/>
        <v>36161</v>
      </c>
      <c r="K204" s="148">
        <f t="shared" si="7"/>
        <v>3560</v>
      </c>
    </row>
    <row r="205" spans="1:11" hidden="1" x14ac:dyDescent="0.7">
      <c r="A205" s="5" t="s">
        <v>236</v>
      </c>
      <c r="B205" s="6" t="s">
        <v>2247</v>
      </c>
      <c r="C205" s="95">
        <v>47618</v>
      </c>
      <c r="D205" s="95">
        <v>2446</v>
      </c>
      <c r="E205" s="95">
        <v>8041</v>
      </c>
      <c r="F205" s="96">
        <v>34544</v>
      </c>
      <c r="G205" s="95">
        <v>357</v>
      </c>
      <c r="H205" s="95">
        <v>1983</v>
      </c>
      <c r="I205" s="6"/>
      <c r="J205" s="148">
        <f t="shared" si="6"/>
        <v>47371</v>
      </c>
      <c r="K205" s="148">
        <f t="shared" si="7"/>
        <v>2230</v>
      </c>
    </row>
    <row r="206" spans="1:11" hidden="1" x14ac:dyDescent="0.7">
      <c r="A206" s="5" t="s">
        <v>258</v>
      </c>
      <c r="B206" s="6" t="s">
        <v>2248</v>
      </c>
      <c r="C206" s="95">
        <v>58183</v>
      </c>
      <c r="D206" s="95">
        <v>3432</v>
      </c>
      <c r="E206" s="95">
        <v>4845</v>
      </c>
      <c r="F206" s="96">
        <v>48761</v>
      </c>
      <c r="G206" s="95">
        <v>11</v>
      </c>
      <c r="H206" s="95">
        <v>0</v>
      </c>
      <c r="I206" s="6"/>
      <c r="J206" s="148">
        <f t="shared" si="6"/>
        <v>57049</v>
      </c>
      <c r="K206" s="148">
        <f t="shared" si="7"/>
        <v>1134</v>
      </c>
    </row>
    <row r="207" spans="1:11" hidden="1" x14ac:dyDescent="0.7">
      <c r="A207" s="5" t="s">
        <v>2249</v>
      </c>
      <c r="B207" s="6" t="s">
        <v>2250</v>
      </c>
      <c r="C207" s="95">
        <v>0</v>
      </c>
      <c r="D207" s="95">
        <v>0</v>
      </c>
      <c r="E207" s="95">
        <v>0</v>
      </c>
      <c r="F207" s="96">
        <v>0</v>
      </c>
      <c r="G207" s="95">
        <v>0</v>
      </c>
      <c r="H207" s="95">
        <v>0</v>
      </c>
      <c r="I207" s="6"/>
      <c r="J207" s="148">
        <f t="shared" si="6"/>
        <v>0</v>
      </c>
      <c r="K207" s="148">
        <f t="shared" si="7"/>
        <v>0</v>
      </c>
    </row>
    <row r="208" spans="1:11" hidden="1" x14ac:dyDescent="0.7">
      <c r="A208" s="5" t="s">
        <v>298</v>
      </c>
      <c r="B208" s="6" t="s">
        <v>2251</v>
      </c>
      <c r="C208" s="95">
        <v>526272</v>
      </c>
      <c r="D208" s="95">
        <v>87062</v>
      </c>
      <c r="E208" s="95">
        <v>76124</v>
      </c>
      <c r="F208" s="96">
        <v>271914</v>
      </c>
      <c r="G208" s="95">
        <v>851</v>
      </c>
      <c r="H208" s="95">
        <v>1556</v>
      </c>
      <c r="I208" s="6"/>
      <c r="J208" s="148">
        <f t="shared" si="6"/>
        <v>437507</v>
      </c>
      <c r="K208" s="148">
        <f t="shared" si="7"/>
        <v>90321</v>
      </c>
    </row>
    <row r="209" spans="1:11" hidden="1" x14ac:dyDescent="0.7">
      <c r="A209" s="5" t="s">
        <v>325</v>
      </c>
      <c r="B209" s="6" t="s">
        <v>2252</v>
      </c>
      <c r="C209" s="95">
        <v>671396</v>
      </c>
      <c r="D209" s="95">
        <v>100329</v>
      </c>
      <c r="E209" s="95">
        <v>120270</v>
      </c>
      <c r="F209" s="96">
        <v>347760</v>
      </c>
      <c r="G209" s="95">
        <v>3471</v>
      </c>
      <c r="H209" s="95">
        <v>0</v>
      </c>
      <c r="I209" s="6"/>
      <c r="J209" s="148">
        <f t="shared" si="6"/>
        <v>571830</v>
      </c>
      <c r="K209" s="148">
        <f t="shared" si="7"/>
        <v>99566</v>
      </c>
    </row>
    <row r="210" spans="1:11" hidden="1" x14ac:dyDescent="0.7">
      <c r="A210" s="5" t="s">
        <v>283</v>
      </c>
      <c r="B210" s="6" t="s">
        <v>2253</v>
      </c>
      <c r="C210" s="95">
        <v>631035</v>
      </c>
      <c r="D210" s="95">
        <v>82608</v>
      </c>
      <c r="E210" s="95">
        <v>92032</v>
      </c>
      <c r="F210" s="96">
        <v>384124</v>
      </c>
      <c r="G210" s="95">
        <v>2138</v>
      </c>
      <c r="H210" s="95">
        <v>1</v>
      </c>
      <c r="I210" s="6"/>
      <c r="J210" s="148">
        <f t="shared" si="6"/>
        <v>560903</v>
      </c>
      <c r="K210" s="148">
        <f t="shared" si="7"/>
        <v>70133</v>
      </c>
    </row>
    <row r="211" spans="1:11" hidden="1" x14ac:dyDescent="0.7">
      <c r="A211" s="5" t="s">
        <v>290</v>
      </c>
      <c r="B211" s="6" t="s">
        <v>2254</v>
      </c>
      <c r="C211" s="95">
        <v>528561</v>
      </c>
      <c r="D211" s="95">
        <v>51892</v>
      </c>
      <c r="E211" s="95">
        <v>161653</v>
      </c>
      <c r="F211" s="96">
        <v>307309</v>
      </c>
      <c r="G211" s="95">
        <v>0</v>
      </c>
      <c r="H211" s="95">
        <v>907</v>
      </c>
      <c r="I211" s="6"/>
      <c r="J211" s="148">
        <f t="shared" si="6"/>
        <v>521761</v>
      </c>
      <c r="K211" s="148">
        <f t="shared" si="7"/>
        <v>7707</v>
      </c>
    </row>
    <row r="212" spans="1:11" hidden="1" x14ac:dyDescent="0.7">
      <c r="A212" s="5" t="s">
        <v>299</v>
      </c>
      <c r="B212" s="6" t="s">
        <v>2255</v>
      </c>
      <c r="C212" s="95">
        <v>218592</v>
      </c>
      <c r="D212" s="95">
        <v>26649</v>
      </c>
      <c r="E212" s="95">
        <v>60809</v>
      </c>
      <c r="F212" s="96">
        <v>115304</v>
      </c>
      <c r="G212" s="95">
        <v>417</v>
      </c>
      <c r="H212" s="95">
        <v>0</v>
      </c>
      <c r="I212" s="6"/>
      <c r="J212" s="148">
        <f t="shared" si="6"/>
        <v>203179</v>
      </c>
      <c r="K212" s="148">
        <f t="shared" si="7"/>
        <v>15413</v>
      </c>
    </row>
    <row r="213" spans="1:11" hidden="1" x14ac:dyDescent="0.7">
      <c r="A213" s="5" t="s">
        <v>343</v>
      </c>
      <c r="B213" s="6" t="s">
        <v>2256</v>
      </c>
      <c r="C213" s="95">
        <v>291095</v>
      </c>
      <c r="D213" s="95">
        <v>68175</v>
      </c>
      <c r="E213" s="95">
        <v>83381</v>
      </c>
      <c r="F213" s="96">
        <v>136761</v>
      </c>
      <c r="G213" s="95">
        <v>92</v>
      </c>
      <c r="H213" s="95">
        <v>1707</v>
      </c>
      <c r="I213" s="6"/>
      <c r="J213" s="148">
        <f t="shared" si="6"/>
        <v>290116</v>
      </c>
      <c r="K213" s="148">
        <f t="shared" si="7"/>
        <v>2686</v>
      </c>
    </row>
    <row r="214" spans="1:11" hidden="1" x14ac:dyDescent="0.7">
      <c r="A214" s="5" t="s">
        <v>314</v>
      </c>
      <c r="B214" s="6" t="s">
        <v>2257</v>
      </c>
      <c r="C214" s="95">
        <v>521615</v>
      </c>
      <c r="D214" s="95">
        <v>142624</v>
      </c>
      <c r="E214" s="95">
        <v>118227</v>
      </c>
      <c r="F214" s="96">
        <v>259655</v>
      </c>
      <c r="G214" s="95">
        <v>873</v>
      </c>
      <c r="H214" s="95">
        <v>16</v>
      </c>
      <c r="I214" s="6"/>
      <c r="J214" s="148">
        <f t="shared" si="6"/>
        <v>521395</v>
      </c>
      <c r="K214" s="148">
        <f t="shared" si="7"/>
        <v>236</v>
      </c>
    </row>
    <row r="215" spans="1:11" hidden="1" x14ac:dyDescent="0.7">
      <c r="A215" s="5" t="s">
        <v>315</v>
      </c>
      <c r="B215" s="6" t="s">
        <v>2258</v>
      </c>
      <c r="C215" s="95">
        <v>165634</v>
      </c>
      <c r="D215" s="95">
        <v>30981</v>
      </c>
      <c r="E215" s="95">
        <v>22544</v>
      </c>
      <c r="F215" s="96">
        <v>106056</v>
      </c>
      <c r="G215" s="95">
        <v>176</v>
      </c>
      <c r="H215" s="95">
        <v>8</v>
      </c>
      <c r="I215" s="6"/>
      <c r="J215" s="148">
        <f t="shared" si="6"/>
        <v>159765</v>
      </c>
      <c r="K215" s="148">
        <f t="shared" si="7"/>
        <v>5877</v>
      </c>
    </row>
    <row r="216" spans="1:11" hidden="1" x14ac:dyDescent="0.7">
      <c r="A216" s="5" t="s">
        <v>337</v>
      </c>
      <c r="B216" s="6" t="s">
        <v>2259</v>
      </c>
      <c r="C216" s="95">
        <v>313989</v>
      </c>
      <c r="D216" s="95">
        <v>89635</v>
      </c>
      <c r="E216" s="95">
        <v>87123</v>
      </c>
      <c r="F216" s="96">
        <v>114475</v>
      </c>
      <c r="G216" s="95">
        <v>223</v>
      </c>
      <c r="H216" s="95">
        <v>175</v>
      </c>
      <c r="I216" s="6"/>
      <c r="J216" s="148">
        <f t="shared" si="6"/>
        <v>291631</v>
      </c>
      <c r="K216" s="148">
        <f t="shared" si="7"/>
        <v>22533</v>
      </c>
    </row>
    <row r="217" spans="1:11" hidden="1" x14ac:dyDescent="0.7">
      <c r="A217" s="5" t="s">
        <v>338</v>
      </c>
      <c r="B217" s="6" t="s">
        <v>2260</v>
      </c>
      <c r="C217" s="95">
        <v>167637</v>
      </c>
      <c r="D217" s="95">
        <v>45204</v>
      </c>
      <c r="E217" s="95">
        <v>11498</v>
      </c>
      <c r="F217" s="96">
        <v>103744</v>
      </c>
      <c r="G217" s="95">
        <v>63</v>
      </c>
      <c r="H217" s="95">
        <v>657</v>
      </c>
      <c r="I217" s="6"/>
      <c r="J217" s="148">
        <f t="shared" si="6"/>
        <v>161166</v>
      </c>
      <c r="K217" s="148">
        <f t="shared" si="7"/>
        <v>7128</v>
      </c>
    </row>
    <row r="218" spans="1:11" hidden="1" x14ac:dyDescent="0.7">
      <c r="A218" s="5" t="s">
        <v>326</v>
      </c>
      <c r="B218" s="6" t="s">
        <v>2261</v>
      </c>
      <c r="C218" s="95">
        <v>204798</v>
      </c>
      <c r="D218" s="95">
        <v>30075</v>
      </c>
      <c r="E218" s="95">
        <v>49704</v>
      </c>
      <c r="F218" s="96">
        <v>102304</v>
      </c>
      <c r="G218" s="95">
        <v>203</v>
      </c>
      <c r="H218" s="95">
        <v>1963</v>
      </c>
      <c r="I218" s="6"/>
      <c r="J218" s="148">
        <f t="shared" si="6"/>
        <v>184249</v>
      </c>
      <c r="K218" s="148">
        <f t="shared" si="7"/>
        <v>22512</v>
      </c>
    </row>
    <row r="219" spans="1:11" hidden="1" x14ac:dyDescent="0.7">
      <c r="A219" s="5" t="s">
        <v>279</v>
      </c>
      <c r="B219" s="6" t="s">
        <v>2262</v>
      </c>
      <c r="C219" s="95">
        <v>348010</v>
      </c>
      <c r="D219" s="95">
        <v>80506</v>
      </c>
      <c r="E219" s="95">
        <v>74033</v>
      </c>
      <c r="F219" s="96">
        <v>178762</v>
      </c>
      <c r="G219" s="95">
        <v>2559</v>
      </c>
      <c r="H219" s="95">
        <v>0</v>
      </c>
      <c r="I219" s="6"/>
      <c r="J219" s="148">
        <f t="shared" si="6"/>
        <v>335860</v>
      </c>
      <c r="K219" s="148">
        <f t="shared" si="7"/>
        <v>12150</v>
      </c>
    </row>
    <row r="220" spans="1:11" hidden="1" x14ac:dyDescent="0.7">
      <c r="A220" s="5" t="s">
        <v>284</v>
      </c>
      <c r="B220" s="6" t="s">
        <v>2263</v>
      </c>
      <c r="C220" s="95">
        <v>114871</v>
      </c>
      <c r="D220" s="95">
        <v>20191</v>
      </c>
      <c r="E220" s="95">
        <v>4332</v>
      </c>
      <c r="F220" s="96">
        <v>76952</v>
      </c>
      <c r="G220" s="95">
        <v>3225</v>
      </c>
      <c r="H220" s="95">
        <v>103</v>
      </c>
      <c r="I220" s="6"/>
      <c r="J220" s="148">
        <f t="shared" si="6"/>
        <v>104803</v>
      </c>
      <c r="K220" s="148">
        <f t="shared" si="7"/>
        <v>10171</v>
      </c>
    </row>
    <row r="221" spans="1:11" hidden="1" x14ac:dyDescent="0.7">
      <c r="A221" s="5" t="s">
        <v>285</v>
      </c>
      <c r="B221" s="6" t="s">
        <v>2264</v>
      </c>
      <c r="C221" s="95">
        <v>207690</v>
      </c>
      <c r="D221" s="95">
        <v>27955</v>
      </c>
      <c r="E221" s="95">
        <v>10363</v>
      </c>
      <c r="F221" s="96">
        <v>168721</v>
      </c>
      <c r="G221" s="95">
        <v>635</v>
      </c>
      <c r="H221" s="95">
        <v>16</v>
      </c>
      <c r="I221" s="6"/>
      <c r="J221" s="148">
        <f t="shared" si="6"/>
        <v>207690</v>
      </c>
      <c r="K221" s="148">
        <f t="shared" si="7"/>
        <v>16</v>
      </c>
    </row>
    <row r="222" spans="1:11" hidden="1" x14ac:dyDescent="0.7">
      <c r="A222" s="5" t="s">
        <v>286</v>
      </c>
      <c r="B222" s="6" t="s">
        <v>2265</v>
      </c>
      <c r="C222" s="95">
        <v>183671</v>
      </c>
      <c r="D222" s="95">
        <v>18235</v>
      </c>
      <c r="E222" s="95">
        <v>27982</v>
      </c>
      <c r="F222" s="96">
        <v>136395</v>
      </c>
      <c r="G222" s="95">
        <v>1059</v>
      </c>
      <c r="H222" s="95">
        <v>0</v>
      </c>
      <c r="I222" s="6"/>
      <c r="J222" s="148">
        <f t="shared" si="6"/>
        <v>183671</v>
      </c>
      <c r="K222" s="148">
        <f t="shared" si="7"/>
        <v>0</v>
      </c>
    </row>
    <row r="223" spans="1:11" hidden="1" x14ac:dyDescent="0.7">
      <c r="A223" s="5" t="s">
        <v>287</v>
      </c>
      <c r="B223" s="6" t="s">
        <v>2266</v>
      </c>
      <c r="C223" s="95">
        <v>170945</v>
      </c>
      <c r="D223" s="95">
        <v>23805</v>
      </c>
      <c r="E223" s="95">
        <v>20650</v>
      </c>
      <c r="F223" s="96">
        <v>60416</v>
      </c>
      <c r="G223" s="95">
        <v>977</v>
      </c>
      <c r="H223" s="95">
        <v>58791</v>
      </c>
      <c r="I223" s="6"/>
      <c r="J223" s="148">
        <f t="shared" si="6"/>
        <v>164639</v>
      </c>
      <c r="K223" s="148">
        <f t="shared" si="7"/>
        <v>65097</v>
      </c>
    </row>
    <row r="224" spans="1:11" hidden="1" x14ac:dyDescent="0.7">
      <c r="A224" s="5" t="s">
        <v>288</v>
      </c>
      <c r="B224" s="6" t="s">
        <v>2267</v>
      </c>
      <c r="C224" s="95">
        <v>167009</v>
      </c>
      <c r="D224" s="95">
        <v>40253</v>
      </c>
      <c r="E224" s="95">
        <v>4621</v>
      </c>
      <c r="F224" s="96">
        <v>92237</v>
      </c>
      <c r="G224" s="95">
        <v>5839</v>
      </c>
      <c r="H224" s="95">
        <v>4346</v>
      </c>
      <c r="I224" s="6"/>
      <c r="J224" s="148">
        <f t="shared" si="6"/>
        <v>147296</v>
      </c>
      <c r="K224" s="148">
        <f t="shared" si="7"/>
        <v>24059</v>
      </c>
    </row>
    <row r="225" spans="1:11" hidden="1" x14ac:dyDescent="0.7">
      <c r="A225" s="5" t="s">
        <v>291</v>
      </c>
      <c r="B225" s="6" t="s">
        <v>2268</v>
      </c>
      <c r="C225" s="95">
        <v>181510</v>
      </c>
      <c r="D225" s="95">
        <v>16412</v>
      </c>
      <c r="E225" s="95">
        <v>12735</v>
      </c>
      <c r="F225" s="96">
        <v>127966</v>
      </c>
      <c r="G225" s="95">
        <v>2807</v>
      </c>
      <c r="H225" s="95">
        <v>611</v>
      </c>
      <c r="I225" s="6"/>
      <c r="J225" s="148">
        <f t="shared" si="6"/>
        <v>160531</v>
      </c>
      <c r="K225" s="148">
        <f t="shared" si="7"/>
        <v>21590</v>
      </c>
    </row>
    <row r="226" spans="1:11" hidden="1" x14ac:dyDescent="0.7">
      <c r="A226" s="5" t="s">
        <v>292</v>
      </c>
      <c r="B226" s="6" t="s">
        <v>2269</v>
      </c>
      <c r="C226" s="95">
        <v>209665</v>
      </c>
      <c r="D226" s="95">
        <v>25184</v>
      </c>
      <c r="E226" s="95">
        <v>4705</v>
      </c>
      <c r="F226" s="96">
        <v>161820</v>
      </c>
      <c r="G226" s="95">
        <v>429</v>
      </c>
      <c r="H226" s="95">
        <v>662</v>
      </c>
      <c r="I226" s="6"/>
      <c r="J226" s="148">
        <f t="shared" si="6"/>
        <v>192800</v>
      </c>
      <c r="K226" s="148">
        <f t="shared" si="7"/>
        <v>17527</v>
      </c>
    </row>
    <row r="227" spans="1:11" hidden="1" x14ac:dyDescent="0.7">
      <c r="A227" s="5" t="s">
        <v>293</v>
      </c>
      <c r="B227" s="6" t="s">
        <v>2270</v>
      </c>
      <c r="C227" s="95">
        <v>94793</v>
      </c>
      <c r="D227" s="95">
        <v>5252</v>
      </c>
      <c r="E227" s="95">
        <v>5552</v>
      </c>
      <c r="F227" s="96">
        <v>68320</v>
      </c>
      <c r="G227" s="95">
        <v>320</v>
      </c>
      <c r="H227" s="95">
        <v>7799</v>
      </c>
      <c r="I227" s="6"/>
      <c r="J227" s="148">
        <f t="shared" si="6"/>
        <v>87243</v>
      </c>
      <c r="K227" s="148">
        <f t="shared" si="7"/>
        <v>15349</v>
      </c>
    </row>
    <row r="228" spans="1:11" hidden="1" x14ac:dyDescent="0.7">
      <c r="A228" s="5" t="s">
        <v>294</v>
      </c>
      <c r="B228" s="6" t="s">
        <v>2271</v>
      </c>
      <c r="C228" s="95">
        <v>78876</v>
      </c>
      <c r="D228" s="95">
        <v>5303</v>
      </c>
      <c r="E228" s="95">
        <v>1444</v>
      </c>
      <c r="F228" s="96">
        <v>52435</v>
      </c>
      <c r="G228" s="95">
        <v>388</v>
      </c>
      <c r="H228" s="95">
        <v>14224</v>
      </c>
      <c r="I228" s="6"/>
      <c r="J228" s="148">
        <f t="shared" si="6"/>
        <v>73794</v>
      </c>
      <c r="K228" s="148">
        <f t="shared" si="7"/>
        <v>19306</v>
      </c>
    </row>
    <row r="229" spans="1:11" hidden="1" x14ac:dyDescent="0.7">
      <c r="A229" s="5" t="s">
        <v>295</v>
      </c>
      <c r="B229" s="6" t="s">
        <v>2272</v>
      </c>
      <c r="C229" s="95">
        <v>92026</v>
      </c>
      <c r="D229" s="95">
        <v>9040</v>
      </c>
      <c r="E229" s="95">
        <v>27310</v>
      </c>
      <c r="F229" s="96">
        <v>32089</v>
      </c>
      <c r="G229" s="95">
        <v>2278</v>
      </c>
      <c r="H229" s="95">
        <v>21011</v>
      </c>
      <c r="I229" s="6"/>
      <c r="J229" s="148">
        <f t="shared" si="6"/>
        <v>91728</v>
      </c>
      <c r="K229" s="148">
        <f t="shared" si="7"/>
        <v>21309</v>
      </c>
    </row>
    <row r="230" spans="1:11" hidden="1" x14ac:dyDescent="0.7">
      <c r="A230" s="5" t="s">
        <v>296</v>
      </c>
      <c r="B230" s="6" t="s">
        <v>2273</v>
      </c>
      <c r="C230" s="95">
        <v>122646</v>
      </c>
      <c r="D230" s="95">
        <v>8457</v>
      </c>
      <c r="E230" s="95">
        <v>2482</v>
      </c>
      <c r="F230" s="96">
        <v>94245</v>
      </c>
      <c r="G230" s="95">
        <v>2335</v>
      </c>
      <c r="H230" s="95">
        <v>3</v>
      </c>
      <c r="I230" s="6"/>
      <c r="J230" s="148">
        <f t="shared" si="6"/>
        <v>107522</v>
      </c>
      <c r="K230" s="148">
        <f t="shared" si="7"/>
        <v>15127</v>
      </c>
    </row>
    <row r="231" spans="1:11" hidden="1" x14ac:dyDescent="0.7">
      <c r="A231" s="5" t="s">
        <v>297</v>
      </c>
      <c r="B231" s="6" t="s">
        <v>2274</v>
      </c>
      <c r="C231" s="95">
        <v>95885</v>
      </c>
      <c r="D231" s="95">
        <v>7134</v>
      </c>
      <c r="E231" s="95">
        <v>10941</v>
      </c>
      <c r="F231" s="96">
        <v>74107</v>
      </c>
      <c r="G231" s="95">
        <v>0</v>
      </c>
      <c r="H231" s="95">
        <v>1493</v>
      </c>
      <c r="I231" s="6"/>
      <c r="J231" s="148">
        <f t="shared" si="6"/>
        <v>93675</v>
      </c>
      <c r="K231" s="148">
        <f t="shared" si="7"/>
        <v>3703</v>
      </c>
    </row>
    <row r="232" spans="1:11" hidden="1" x14ac:dyDescent="0.7">
      <c r="A232" s="5" t="s">
        <v>300</v>
      </c>
      <c r="B232" s="6" t="s">
        <v>2275</v>
      </c>
      <c r="C232" s="95">
        <v>107332</v>
      </c>
      <c r="D232" s="95">
        <v>13658</v>
      </c>
      <c r="E232" s="95">
        <v>23589</v>
      </c>
      <c r="F232" s="96">
        <v>69357</v>
      </c>
      <c r="G232" s="95">
        <v>36</v>
      </c>
      <c r="H232" s="95">
        <v>0</v>
      </c>
      <c r="I232" s="6"/>
      <c r="J232" s="148">
        <f t="shared" si="6"/>
        <v>106640</v>
      </c>
      <c r="K232" s="148">
        <f t="shared" si="7"/>
        <v>692</v>
      </c>
    </row>
    <row r="233" spans="1:11" hidden="1" x14ac:dyDescent="0.7">
      <c r="A233" s="5" t="s">
        <v>301</v>
      </c>
      <c r="B233" s="6" t="s">
        <v>2276</v>
      </c>
      <c r="C233" s="95">
        <v>64741</v>
      </c>
      <c r="D233" s="95">
        <v>0</v>
      </c>
      <c r="E233" s="95">
        <v>332</v>
      </c>
      <c r="F233" s="96">
        <v>42182</v>
      </c>
      <c r="G233" s="95">
        <v>75</v>
      </c>
      <c r="H233" s="95">
        <v>13514</v>
      </c>
      <c r="I233" s="6"/>
      <c r="J233" s="148">
        <f t="shared" si="6"/>
        <v>56103</v>
      </c>
      <c r="K233" s="148">
        <f t="shared" si="7"/>
        <v>22152</v>
      </c>
    </row>
    <row r="234" spans="1:11" hidden="1" x14ac:dyDescent="0.7">
      <c r="A234" s="5" t="s">
        <v>302</v>
      </c>
      <c r="B234" s="6" t="s">
        <v>2277</v>
      </c>
      <c r="C234" s="95">
        <v>67018</v>
      </c>
      <c r="D234" s="95">
        <v>8562</v>
      </c>
      <c r="E234" s="95">
        <v>7142</v>
      </c>
      <c r="F234" s="96">
        <v>41777</v>
      </c>
      <c r="G234" s="95">
        <v>230</v>
      </c>
      <c r="H234" s="95">
        <v>0</v>
      </c>
      <c r="I234" s="6"/>
      <c r="J234" s="148">
        <f t="shared" si="6"/>
        <v>57711</v>
      </c>
      <c r="K234" s="148">
        <f t="shared" si="7"/>
        <v>9307</v>
      </c>
    </row>
    <row r="235" spans="1:11" hidden="1" x14ac:dyDescent="0.7">
      <c r="A235" s="5" t="s">
        <v>303</v>
      </c>
      <c r="B235" s="6" t="s">
        <v>2278</v>
      </c>
      <c r="C235" s="95">
        <v>42360</v>
      </c>
      <c r="D235" s="95">
        <v>5539</v>
      </c>
      <c r="E235" s="95">
        <v>6823</v>
      </c>
      <c r="F235" s="96">
        <v>29788</v>
      </c>
      <c r="G235" s="95">
        <v>0</v>
      </c>
      <c r="H235" s="95">
        <v>210</v>
      </c>
      <c r="I235" s="6"/>
      <c r="J235" s="148">
        <f t="shared" si="6"/>
        <v>42360</v>
      </c>
      <c r="K235" s="148">
        <f t="shared" si="7"/>
        <v>210</v>
      </c>
    </row>
    <row r="236" spans="1:11" hidden="1" x14ac:dyDescent="0.7">
      <c r="A236" s="5" t="s">
        <v>304</v>
      </c>
      <c r="B236" s="6" t="s">
        <v>2279</v>
      </c>
      <c r="C236" s="95">
        <v>153974</v>
      </c>
      <c r="D236" s="95">
        <v>2362</v>
      </c>
      <c r="E236" s="95">
        <v>20570</v>
      </c>
      <c r="F236" s="96">
        <v>100939</v>
      </c>
      <c r="G236" s="95">
        <v>810</v>
      </c>
      <c r="H236" s="95">
        <v>13835</v>
      </c>
      <c r="I236" s="6"/>
      <c r="J236" s="148">
        <f t="shared" si="6"/>
        <v>138516</v>
      </c>
      <c r="K236" s="148">
        <f t="shared" si="7"/>
        <v>29293</v>
      </c>
    </row>
    <row r="237" spans="1:11" hidden="1" x14ac:dyDescent="0.7">
      <c r="A237" s="5" t="s">
        <v>305</v>
      </c>
      <c r="B237" s="6" t="s">
        <v>2280</v>
      </c>
      <c r="C237" s="95">
        <v>85949</v>
      </c>
      <c r="D237" s="95">
        <v>9338</v>
      </c>
      <c r="E237" s="95">
        <v>11821</v>
      </c>
      <c r="F237" s="96">
        <v>58390</v>
      </c>
      <c r="G237" s="95">
        <v>190</v>
      </c>
      <c r="H237" s="95">
        <v>71</v>
      </c>
      <c r="I237" s="6"/>
      <c r="J237" s="148">
        <f t="shared" si="6"/>
        <v>79810</v>
      </c>
      <c r="K237" s="148">
        <f t="shared" si="7"/>
        <v>6210</v>
      </c>
    </row>
    <row r="238" spans="1:11" hidden="1" x14ac:dyDescent="0.7">
      <c r="A238" s="5" t="s">
        <v>306</v>
      </c>
      <c r="B238" s="6" t="s">
        <v>2281</v>
      </c>
      <c r="C238" s="95">
        <v>73289</v>
      </c>
      <c r="D238" s="95">
        <v>9790</v>
      </c>
      <c r="E238" s="95">
        <v>9255</v>
      </c>
      <c r="F238" s="96">
        <v>51407</v>
      </c>
      <c r="G238" s="95">
        <v>37</v>
      </c>
      <c r="H238" s="95">
        <v>106</v>
      </c>
      <c r="I238" s="6"/>
      <c r="J238" s="148">
        <f t="shared" si="6"/>
        <v>70595</v>
      </c>
      <c r="K238" s="148">
        <f t="shared" si="7"/>
        <v>2800</v>
      </c>
    </row>
    <row r="239" spans="1:11" hidden="1" x14ac:dyDescent="0.7">
      <c r="A239" s="5" t="s">
        <v>307</v>
      </c>
      <c r="B239" s="6" t="s">
        <v>2282</v>
      </c>
      <c r="C239" s="95">
        <v>78011</v>
      </c>
      <c r="D239" s="95">
        <v>7666</v>
      </c>
      <c r="E239" s="95">
        <v>9172</v>
      </c>
      <c r="F239" s="96">
        <v>46465</v>
      </c>
      <c r="G239" s="95">
        <v>126</v>
      </c>
      <c r="H239" s="95">
        <v>269</v>
      </c>
      <c r="I239" s="6"/>
      <c r="J239" s="148">
        <f t="shared" si="6"/>
        <v>63698</v>
      </c>
      <c r="K239" s="148">
        <f t="shared" si="7"/>
        <v>14582</v>
      </c>
    </row>
    <row r="240" spans="1:11" hidden="1" x14ac:dyDescent="0.7">
      <c r="A240" s="5" t="s">
        <v>308</v>
      </c>
      <c r="B240" s="6" t="s">
        <v>2283</v>
      </c>
      <c r="C240" s="95">
        <v>81057</v>
      </c>
      <c r="D240" s="95">
        <v>7405</v>
      </c>
      <c r="E240" s="95">
        <v>10360</v>
      </c>
      <c r="F240" s="96">
        <v>51755</v>
      </c>
      <c r="G240" s="95">
        <v>107</v>
      </c>
      <c r="H240" s="95">
        <v>354</v>
      </c>
      <c r="I240" s="6"/>
      <c r="J240" s="148">
        <f t="shared" si="6"/>
        <v>69981</v>
      </c>
      <c r="K240" s="148">
        <f t="shared" si="7"/>
        <v>11430</v>
      </c>
    </row>
    <row r="241" spans="1:11" hidden="1" x14ac:dyDescent="0.7">
      <c r="A241" s="5" t="s">
        <v>309</v>
      </c>
      <c r="B241" s="6" t="s">
        <v>2284</v>
      </c>
      <c r="C241" s="95">
        <v>118554</v>
      </c>
      <c r="D241" s="95">
        <v>11406</v>
      </c>
      <c r="E241" s="95">
        <v>16671</v>
      </c>
      <c r="F241" s="96">
        <v>75844</v>
      </c>
      <c r="G241" s="95">
        <v>944</v>
      </c>
      <c r="H241" s="95">
        <v>0</v>
      </c>
      <c r="I241" s="6"/>
      <c r="J241" s="148">
        <f t="shared" si="6"/>
        <v>104865</v>
      </c>
      <c r="K241" s="148">
        <f t="shared" si="7"/>
        <v>13689</v>
      </c>
    </row>
    <row r="242" spans="1:11" hidden="1" x14ac:dyDescent="0.7">
      <c r="A242" s="5" t="s">
        <v>310</v>
      </c>
      <c r="B242" s="6" t="s">
        <v>2285</v>
      </c>
      <c r="C242" s="95">
        <v>34125</v>
      </c>
      <c r="D242" s="95">
        <v>2921</v>
      </c>
      <c r="E242" s="95">
        <v>921</v>
      </c>
      <c r="F242" s="96">
        <v>23479</v>
      </c>
      <c r="G242" s="95">
        <v>0</v>
      </c>
      <c r="H242" s="95">
        <v>4681</v>
      </c>
      <c r="I242" s="6"/>
      <c r="J242" s="148">
        <f t="shared" si="6"/>
        <v>32002</v>
      </c>
      <c r="K242" s="148">
        <f t="shared" si="7"/>
        <v>6804</v>
      </c>
    </row>
    <row r="243" spans="1:11" hidden="1" x14ac:dyDescent="0.7">
      <c r="A243" s="5" t="s">
        <v>311</v>
      </c>
      <c r="B243" s="6" t="s">
        <v>2286</v>
      </c>
      <c r="C243" s="95">
        <v>105020</v>
      </c>
      <c r="D243" s="95">
        <v>18621</v>
      </c>
      <c r="E243" s="95">
        <v>9898</v>
      </c>
      <c r="F243" s="96">
        <v>67499</v>
      </c>
      <c r="G243" s="95">
        <v>151</v>
      </c>
      <c r="H243" s="95">
        <v>367</v>
      </c>
      <c r="I243" s="6"/>
      <c r="J243" s="148">
        <f t="shared" si="6"/>
        <v>96536</v>
      </c>
      <c r="K243" s="148">
        <f t="shared" si="7"/>
        <v>8851</v>
      </c>
    </row>
    <row r="244" spans="1:11" hidden="1" x14ac:dyDescent="0.7">
      <c r="A244" s="5" t="s">
        <v>312</v>
      </c>
      <c r="B244" s="6" t="s">
        <v>2287</v>
      </c>
      <c r="C244" s="95">
        <v>42362</v>
      </c>
      <c r="D244" s="95">
        <v>9610</v>
      </c>
      <c r="E244" s="95">
        <v>3916</v>
      </c>
      <c r="F244" s="96">
        <v>24074</v>
      </c>
      <c r="G244" s="95">
        <v>0</v>
      </c>
      <c r="H244" s="95">
        <v>602</v>
      </c>
      <c r="I244" s="6"/>
      <c r="J244" s="148">
        <f t="shared" si="6"/>
        <v>38202</v>
      </c>
      <c r="K244" s="148">
        <f t="shared" si="7"/>
        <v>4762</v>
      </c>
    </row>
    <row r="245" spans="1:11" hidden="1" x14ac:dyDescent="0.7">
      <c r="A245" s="5" t="s">
        <v>313</v>
      </c>
      <c r="B245" s="6" t="s">
        <v>2288</v>
      </c>
      <c r="C245" s="95">
        <v>35878</v>
      </c>
      <c r="D245" s="95">
        <v>9553</v>
      </c>
      <c r="E245" s="95">
        <v>3799</v>
      </c>
      <c r="F245" s="96">
        <v>18498</v>
      </c>
      <c r="G245" s="95">
        <v>0</v>
      </c>
      <c r="H245" s="95">
        <v>0</v>
      </c>
      <c r="I245" s="6"/>
      <c r="J245" s="148">
        <f t="shared" si="6"/>
        <v>31850</v>
      </c>
      <c r="K245" s="148">
        <f t="shared" si="7"/>
        <v>4028</v>
      </c>
    </row>
    <row r="246" spans="1:11" hidden="1" x14ac:dyDescent="0.7">
      <c r="A246" s="5" t="s">
        <v>344</v>
      </c>
      <c r="B246" s="6" t="s">
        <v>2289</v>
      </c>
      <c r="C246" s="95">
        <v>66004</v>
      </c>
      <c r="D246" s="95">
        <v>15904</v>
      </c>
      <c r="E246" s="95">
        <v>14282</v>
      </c>
      <c r="F246" s="96">
        <v>32080</v>
      </c>
      <c r="G246" s="95">
        <v>24</v>
      </c>
      <c r="H246" s="95">
        <v>89</v>
      </c>
      <c r="I246" s="6"/>
      <c r="J246" s="148">
        <f t="shared" si="6"/>
        <v>62379</v>
      </c>
      <c r="K246" s="148">
        <f t="shared" si="7"/>
        <v>3714</v>
      </c>
    </row>
    <row r="247" spans="1:11" hidden="1" x14ac:dyDescent="0.7">
      <c r="A247" s="5" t="s">
        <v>345</v>
      </c>
      <c r="B247" s="6" t="s">
        <v>2290</v>
      </c>
      <c r="C247" s="95">
        <v>97828</v>
      </c>
      <c r="D247" s="95">
        <v>17334</v>
      </c>
      <c r="E247" s="95">
        <v>19560</v>
      </c>
      <c r="F247" s="96">
        <v>58760</v>
      </c>
      <c r="G247" s="95">
        <v>340</v>
      </c>
      <c r="H247" s="95">
        <v>1834</v>
      </c>
      <c r="I247" s="6"/>
      <c r="J247" s="148">
        <f t="shared" si="6"/>
        <v>97828</v>
      </c>
      <c r="K247" s="148">
        <f t="shared" si="7"/>
        <v>1834</v>
      </c>
    </row>
    <row r="248" spans="1:11" hidden="1" x14ac:dyDescent="0.7">
      <c r="A248" s="5" t="s">
        <v>346</v>
      </c>
      <c r="B248" s="6" t="s">
        <v>2291</v>
      </c>
      <c r="C248" s="95">
        <v>139691</v>
      </c>
      <c r="D248" s="95">
        <v>29901</v>
      </c>
      <c r="E248" s="95">
        <v>10722</v>
      </c>
      <c r="F248" s="96">
        <v>74392</v>
      </c>
      <c r="G248" s="95">
        <v>118</v>
      </c>
      <c r="H248" s="95">
        <v>9497</v>
      </c>
      <c r="I248" s="6"/>
      <c r="J248" s="148">
        <f t="shared" si="6"/>
        <v>124630</v>
      </c>
      <c r="K248" s="148">
        <f t="shared" si="7"/>
        <v>24558</v>
      </c>
    </row>
    <row r="249" spans="1:11" hidden="1" x14ac:dyDescent="0.7">
      <c r="A249" s="5" t="s">
        <v>347</v>
      </c>
      <c r="B249" s="6" t="s">
        <v>2292</v>
      </c>
      <c r="C249" s="95">
        <v>80224</v>
      </c>
      <c r="D249" s="95">
        <v>12138</v>
      </c>
      <c r="E249" s="95">
        <v>7318</v>
      </c>
      <c r="F249" s="96">
        <v>57459</v>
      </c>
      <c r="G249" s="95">
        <v>275</v>
      </c>
      <c r="H249" s="95">
        <v>646</v>
      </c>
      <c r="I249" s="6"/>
      <c r="J249" s="148">
        <f t="shared" si="6"/>
        <v>77836</v>
      </c>
      <c r="K249" s="148">
        <f t="shared" si="7"/>
        <v>3034</v>
      </c>
    </row>
    <row r="250" spans="1:11" hidden="1" x14ac:dyDescent="0.7">
      <c r="A250" s="5" t="s">
        <v>348</v>
      </c>
      <c r="B250" s="6" t="s">
        <v>2293</v>
      </c>
      <c r="C250" s="95">
        <v>166278</v>
      </c>
      <c r="D250" s="95">
        <v>35653</v>
      </c>
      <c r="E250" s="95">
        <v>13038</v>
      </c>
      <c r="F250" s="96">
        <v>109010</v>
      </c>
      <c r="G250" s="95">
        <v>83</v>
      </c>
      <c r="H250" s="95">
        <v>2</v>
      </c>
      <c r="I250" s="6"/>
      <c r="J250" s="148">
        <f t="shared" si="6"/>
        <v>157786</v>
      </c>
      <c r="K250" s="148">
        <f t="shared" si="7"/>
        <v>8494</v>
      </c>
    </row>
    <row r="251" spans="1:11" hidden="1" x14ac:dyDescent="0.7">
      <c r="A251" s="5" t="s">
        <v>349</v>
      </c>
      <c r="B251" s="6" t="s">
        <v>2294</v>
      </c>
      <c r="C251" s="95">
        <v>52839</v>
      </c>
      <c r="D251" s="95">
        <v>3548</v>
      </c>
      <c r="E251" s="95">
        <v>5365</v>
      </c>
      <c r="F251" s="96">
        <v>33839</v>
      </c>
      <c r="G251" s="95">
        <v>38</v>
      </c>
      <c r="H251" s="95">
        <v>7633</v>
      </c>
      <c r="I251" s="6"/>
      <c r="J251" s="148">
        <f t="shared" si="6"/>
        <v>50423</v>
      </c>
      <c r="K251" s="148">
        <f t="shared" si="7"/>
        <v>10049</v>
      </c>
    </row>
    <row r="252" spans="1:11" hidden="1" x14ac:dyDescent="0.7">
      <c r="A252" s="5" t="s">
        <v>316</v>
      </c>
      <c r="B252" s="6" t="s">
        <v>2295</v>
      </c>
      <c r="C252" s="95">
        <v>150746</v>
      </c>
      <c r="D252" s="95">
        <v>13612</v>
      </c>
      <c r="E252" s="95">
        <v>25204</v>
      </c>
      <c r="F252" s="96">
        <v>100174</v>
      </c>
      <c r="G252" s="95">
        <v>170</v>
      </c>
      <c r="H252" s="95">
        <v>0</v>
      </c>
      <c r="I252" s="6"/>
      <c r="J252" s="148">
        <f t="shared" si="6"/>
        <v>139160</v>
      </c>
      <c r="K252" s="148">
        <f t="shared" si="7"/>
        <v>11586</v>
      </c>
    </row>
    <row r="253" spans="1:11" hidden="1" x14ac:dyDescent="0.7">
      <c r="A253" s="5" t="s">
        <v>317</v>
      </c>
      <c r="B253" s="6" t="s">
        <v>2296</v>
      </c>
      <c r="C253" s="95">
        <v>135551</v>
      </c>
      <c r="D253" s="95">
        <v>0</v>
      </c>
      <c r="E253" s="95">
        <v>2943</v>
      </c>
      <c r="F253" s="96">
        <v>94444</v>
      </c>
      <c r="G253" s="95">
        <v>0</v>
      </c>
      <c r="H253" s="95">
        <v>34233</v>
      </c>
      <c r="I253" s="6"/>
      <c r="J253" s="148">
        <f t="shared" si="6"/>
        <v>131620</v>
      </c>
      <c r="K253" s="148">
        <f t="shared" si="7"/>
        <v>38164</v>
      </c>
    </row>
    <row r="254" spans="1:11" hidden="1" x14ac:dyDescent="0.7">
      <c r="A254" s="5" t="s">
        <v>318</v>
      </c>
      <c r="B254" s="6" t="s">
        <v>2297</v>
      </c>
      <c r="C254" s="95">
        <v>216191</v>
      </c>
      <c r="D254" s="95">
        <v>23496</v>
      </c>
      <c r="E254" s="95">
        <v>37091</v>
      </c>
      <c r="F254" s="96">
        <v>137655</v>
      </c>
      <c r="G254" s="95">
        <v>15</v>
      </c>
      <c r="H254" s="95">
        <v>3251</v>
      </c>
      <c r="I254" s="6"/>
      <c r="J254" s="148">
        <f t="shared" si="6"/>
        <v>201508</v>
      </c>
      <c r="K254" s="148">
        <f t="shared" si="7"/>
        <v>17934</v>
      </c>
    </row>
    <row r="255" spans="1:11" hidden="1" x14ac:dyDescent="0.7">
      <c r="A255" s="5" t="s">
        <v>319</v>
      </c>
      <c r="B255" s="6" t="s">
        <v>2298</v>
      </c>
      <c r="C255" s="95">
        <v>81806</v>
      </c>
      <c r="D255" s="95">
        <v>17851</v>
      </c>
      <c r="E255" s="95">
        <v>6035</v>
      </c>
      <c r="F255" s="96">
        <v>54351</v>
      </c>
      <c r="G255" s="95">
        <v>18</v>
      </c>
      <c r="H255" s="95">
        <v>2</v>
      </c>
      <c r="I255" s="6"/>
      <c r="J255" s="148">
        <f t="shared" si="6"/>
        <v>78257</v>
      </c>
      <c r="K255" s="148">
        <f t="shared" si="7"/>
        <v>3551</v>
      </c>
    </row>
    <row r="256" spans="1:11" hidden="1" x14ac:dyDescent="0.7">
      <c r="A256" s="5" t="s">
        <v>320</v>
      </c>
      <c r="B256" s="6" t="s">
        <v>2299</v>
      </c>
      <c r="C256" s="95">
        <v>69109</v>
      </c>
      <c r="D256" s="95">
        <v>7759</v>
      </c>
      <c r="E256" s="95">
        <v>7716</v>
      </c>
      <c r="F256" s="96">
        <v>47102</v>
      </c>
      <c r="G256" s="95">
        <v>0</v>
      </c>
      <c r="H256" s="95">
        <v>201</v>
      </c>
      <c r="I256" s="6"/>
      <c r="J256" s="148">
        <f t="shared" si="6"/>
        <v>62778</v>
      </c>
      <c r="K256" s="148">
        <f t="shared" si="7"/>
        <v>6532</v>
      </c>
    </row>
    <row r="257" spans="1:11" hidden="1" x14ac:dyDescent="0.7">
      <c r="A257" s="5" t="s">
        <v>321</v>
      </c>
      <c r="B257" s="6" t="s">
        <v>2300</v>
      </c>
      <c r="C257" s="95">
        <v>55540</v>
      </c>
      <c r="D257" s="95">
        <v>5013</v>
      </c>
      <c r="E257" s="95">
        <v>5800</v>
      </c>
      <c r="F257" s="96">
        <v>30817</v>
      </c>
      <c r="G257" s="95">
        <v>39</v>
      </c>
      <c r="H257" s="95">
        <v>11693</v>
      </c>
      <c r="I257" s="6"/>
      <c r="J257" s="148">
        <f t="shared" si="6"/>
        <v>53362</v>
      </c>
      <c r="K257" s="148">
        <f t="shared" si="7"/>
        <v>13871</v>
      </c>
    </row>
    <row r="258" spans="1:11" hidden="1" x14ac:dyDescent="0.7">
      <c r="A258" s="5" t="s">
        <v>322</v>
      </c>
      <c r="B258" s="6" t="s">
        <v>2301</v>
      </c>
      <c r="C258" s="95">
        <v>56091</v>
      </c>
      <c r="D258" s="95">
        <v>748</v>
      </c>
      <c r="E258" s="95">
        <v>704</v>
      </c>
      <c r="F258" s="96">
        <v>45628</v>
      </c>
      <c r="G258" s="95">
        <v>0</v>
      </c>
      <c r="H258" s="95">
        <v>6974</v>
      </c>
      <c r="I258" s="6"/>
      <c r="J258" s="148">
        <f t="shared" si="6"/>
        <v>54054</v>
      </c>
      <c r="K258" s="148">
        <f t="shared" si="7"/>
        <v>9011</v>
      </c>
    </row>
    <row r="259" spans="1:11" hidden="1" x14ac:dyDescent="0.7">
      <c r="A259" s="5" t="s">
        <v>323</v>
      </c>
      <c r="B259" s="6" t="s">
        <v>2302</v>
      </c>
      <c r="C259" s="95">
        <v>64355</v>
      </c>
      <c r="D259" s="95">
        <v>6492</v>
      </c>
      <c r="E259" s="95">
        <v>3106</v>
      </c>
      <c r="F259" s="96">
        <v>40717</v>
      </c>
      <c r="G259" s="95">
        <v>45</v>
      </c>
      <c r="H259" s="95">
        <v>38</v>
      </c>
      <c r="I259" s="6"/>
      <c r="J259" s="148">
        <f t="shared" si="6"/>
        <v>50398</v>
      </c>
      <c r="K259" s="148">
        <f t="shared" si="7"/>
        <v>13995</v>
      </c>
    </row>
    <row r="260" spans="1:11" hidden="1" x14ac:dyDescent="0.7">
      <c r="A260" s="5" t="s">
        <v>324</v>
      </c>
      <c r="B260" s="6" t="s">
        <v>2303</v>
      </c>
      <c r="C260" s="95">
        <v>82602</v>
      </c>
      <c r="D260" s="95">
        <v>7960</v>
      </c>
      <c r="E260" s="95">
        <v>5979</v>
      </c>
      <c r="F260" s="96">
        <v>54693</v>
      </c>
      <c r="G260" s="95">
        <v>0</v>
      </c>
      <c r="H260" s="95">
        <v>9847</v>
      </c>
      <c r="I260" s="6"/>
      <c r="J260" s="148">
        <f t="shared" ref="J260:J323" si="8">SUM(D260:H260)</f>
        <v>78479</v>
      </c>
      <c r="K260" s="148">
        <f t="shared" si="7"/>
        <v>13970</v>
      </c>
    </row>
    <row r="261" spans="1:11" hidden="1" x14ac:dyDescent="0.7">
      <c r="A261" s="5" t="s">
        <v>339</v>
      </c>
      <c r="B261" s="6" t="s">
        <v>2304</v>
      </c>
      <c r="C261" s="95">
        <v>71551</v>
      </c>
      <c r="D261" s="95">
        <v>11381</v>
      </c>
      <c r="E261" s="95">
        <v>2013</v>
      </c>
      <c r="F261" s="96">
        <v>51686</v>
      </c>
      <c r="G261" s="95">
        <v>95</v>
      </c>
      <c r="H261" s="95">
        <v>3669</v>
      </c>
      <c r="I261" s="6"/>
      <c r="J261" s="148">
        <f t="shared" si="8"/>
        <v>68844</v>
      </c>
      <c r="K261" s="148">
        <f t="shared" ref="K261:K324" si="9">C261-J261+H261</f>
        <v>6376</v>
      </c>
    </row>
    <row r="262" spans="1:11" hidden="1" x14ac:dyDescent="0.7">
      <c r="A262" s="5" t="s">
        <v>340</v>
      </c>
      <c r="B262" s="6" t="s">
        <v>2305</v>
      </c>
      <c r="C262" s="95">
        <v>58155</v>
      </c>
      <c r="D262" s="95">
        <v>7279</v>
      </c>
      <c r="E262" s="95">
        <v>8881</v>
      </c>
      <c r="F262" s="96">
        <v>40033</v>
      </c>
      <c r="G262" s="95">
        <v>1</v>
      </c>
      <c r="H262" s="95">
        <v>68</v>
      </c>
      <c r="I262" s="6"/>
      <c r="J262" s="148">
        <f t="shared" si="8"/>
        <v>56262</v>
      </c>
      <c r="K262" s="148">
        <f t="shared" si="9"/>
        <v>1961</v>
      </c>
    </row>
    <row r="263" spans="1:11" hidden="1" x14ac:dyDescent="0.7">
      <c r="A263" s="5" t="s">
        <v>341</v>
      </c>
      <c r="B263" s="6" t="s">
        <v>2306</v>
      </c>
      <c r="C263" s="95">
        <v>51514</v>
      </c>
      <c r="D263" s="95">
        <v>9828</v>
      </c>
      <c r="E263" s="95">
        <v>13563</v>
      </c>
      <c r="F263" s="96">
        <v>28008</v>
      </c>
      <c r="G263" s="95">
        <v>100</v>
      </c>
      <c r="H263" s="95">
        <v>15</v>
      </c>
      <c r="I263" s="6"/>
      <c r="J263" s="148">
        <f t="shared" si="8"/>
        <v>51514</v>
      </c>
      <c r="K263" s="148">
        <f t="shared" si="9"/>
        <v>15</v>
      </c>
    </row>
    <row r="264" spans="1:11" hidden="1" x14ac:dyDescent="0.7">
      <c r="A264" s="5" t="s">
        <v>342</v>
      </c>
      <c r="B264" s="6" t="s">
        <v>2307</v>
      </c>
      <c r="C264" s="95">
        <v>51032</v>
      </c>
      <c r="D264" s="95">
        <v>10805</v>
      </c>
      <c r="E264" s="95">
        <v>6863</v>
      </c>
      <c r="F264" s="96">
        <v>26639</v>
      </c>
      <c r="G264" s="95">
        <v>33</v>
      </c>
      <c r="H264" s="95">
        <v>3780</v>
      </c>
      <c r="I264" s="6"/>
      <c r="J264" s="148">
        <f t="shared" si="8"/>
        <v>48120</v>
      </c>
      <c r="K264" s="148">
        <f t="shared" si="9"/>
        <v>6692</v>
      </c>
    </row>
    <row r="265" spans="1:11" hidden="1" x14ac:dyDescent="0.7">
      <c r="A265" s="5" t="s">
        <v>327</v>
      </c>
      <c r="B265" s="6" t="s">
        <v>2308</v>
      </c>
      <c r="C265" s="95">
        <v>204907</v>
      </c>
      <c r="D265" s="95">
        <v>27796</v>
      </c>
      <c r="E265" s="95">
        <v>43590</v>
      </c>
      <c r="F265" s="96">
        <v>93446</v>
      </c>
      <c r="G265" s="95">
        <v>881</v>
      </c>
      <c r="H265" s="95">
        <v>0</v>
      </c>
      <c r="I265" s="6"/>
      <c r="J265" s="148">
        <f t="shared" si="8"/>
        <v>165713</v>
      </c>
      <c r="K265" s="148">
        <f t="shared" si="9"/>
        <v>39194</v>
      </c>
    </row>
    <row r="266" spans="1:11" hidden="1" x14ac:dyDescent="0.7">
      <c r="A266" s="5" t="s">
        <v>328</v>
      </c>
      <c r="B266" s="6" t="s">
        <v>2309</v>
      </c>
      <c r="C266" s="95">
        <v>104144</v>
      </c>
      <c r="D266" s="95">
        <v>57</v>
      </c>
      <c r="E266" s="95">
        <v>2069</v>
      </c>
      <c r="F266" s="96">
        <v>51634</v>
      </c>
      <c r="G266" s="95">
        <v>499</v>
      </c>
      <c r="H266" s="95">
        <v>30759</v>
      </c>
      <c r="I266" s="6"/>
      <c r="J266" s="148">
        <f t="shared" si="8"/>
        <v>85018</v>
      </c>
      <c r="K266" s="148">
        <f t="shared" si="9"/>
        <v>49885</v>
      </c>
    </row>
    <row r="267" spans="1:11" hidden="1" x14ac:dyDescent="0.7">
      <c r="A267" s="5" t="s">
        <v>329</v>
      </c>
      <c r="B267" s="6" t="s">
        <v>2310</v>
      </c>
      <c r="C267" s="95">
        <v>88920</v>
      </c>
      <c r="D267" s="95">
        <v>5414</v>
      </c>
      <c r="E267" s="95">
        <v>19711</v>
      </c>
      <c r="F267" s="96">
        <v>48982</v>
      </c>
      <c r="G267" s="95">
        <v>351</v>
      </c>
      <c r="H267" s="95">
        <v>13354</v>
      </c>
      <c r="I267" s="6"/>
      <c r="J267" s="148">
        <f t="shared" si="8"/>
        <v>87812</v>
      </c>
      <c r="K267" s="148">
        <f t="shared" si="9"/>
        <v>14462</v>
      </c>
    </row>
    <row r="268" spans="1:11" hidden="1" x14ac:dyDescent="0.7">
      <c r="A268" s="5" t="s">
        <v>330</v>
      </c>
      <c r="B268" s="6" t="s">
        <v>2311</v>
      </c>
      <c r="C268" s="95">
        <v>50856</v>
      </c>
      <c r="D268" s="95">
        <v>9129</v>
      </c>
      <c r="E268" s="95">
        <v>7186</v>
      </c>
      <c r="F268" s="96">
        <v>29668</v>
      </c>
      <c r="G268" s="95">
        <v>18</v>
      </c>
      <c r="H268" s="95">
        <v>1</v>
      </c>
      <c r="I268" s="6"/>
      <c r="J268" s="148">
        <f t="shared" si="8"/>
        <v>46002</v>
      </c>
      <c r="K268" s="148">
        <f t="shared" si="9"/>
        <v>4855</v>
      </c>
    </row>
    <row r="269" spans="1:11" hidden="1" x14ac:dyDescent="0.7">
      <c r="A269" s="5" t="s">
        <v>331</v>
      </c>
      <c r="B269" s="6" t="s">
        <v>2312</v>
      </c>
      <c r="C269" s="95">
        <v>84125</v>
      </c>
      <c r="D269" s="95">
        <v>11675</v>
      </c>
      <c r="E269" s="95">
        <v>14317</v>
      </c>
      <c r="F269" s="96">
        <v>53000</v>
      </c>
      <c r="G269" s="95">
        <v>121</v>
      </c>
      <c r="H269" s="95">
        <v>0</v>
      </c>
      <c r="I269" s="6"/>
      <c r="J269" s="148">
        <f t="shared" si="8"/>
        <v>79113</v>
      </c>
      <c r="K269" s="148">
        <f t="shared" si="9"/>
        <v>5012</v>
      </c>
    </row>
    <row r="270" spans="1:11" hidden="1" x14ac:dyDescent="0.7">
      <c r="A270" s="5" t="s">
        <v>332</v>
      </c>
      <c r="B270" s="6" t="s">
        <v>2313</v>
      </c>
      <c r="C270" s="95">
        <v>25620</v>
      </c>
      <c r="D270" s="95">
        <v>4118</v>
      </c>
      <c r="E270" s="95">
        <v>6697</v>
      </c>
      <c r="F270" s="96">
        <v>14787</v>
      </c>
      <c r="G270" s="95">
        <v>0</v>
      </c>
      <c r="H270" s="95">
        <v>18</v>
      </c>
      <c r="I270" s="6"/>
      <c r="J270" s="148">
        <f t="shared" si="8"/>
        <v>25620</v>
      </c>
      <c r="K270" s="148">
        <f t="shared" si="9"/>
        <v>18</v>
      </c>
    </row>
    <row r="271" spans="1:11" hidden="1" x14ac:dyDescent="0.7">
      <c r="A271" s="5" t="s">
        <v>333</v>
      </c>
      <c r="B271" s="6" t="s">
        <v>2314</v>
      </c>
      <c r="C271" s="95">
        <v>52156</v>
      </c>
      <c r="D271" s="95">
        <v>16252</v>
      </c>
      <c r="E271" s="95">
        <v>9597</v>
      </c>
      <c r="F271" s="96">
        <v>23211</v>
      </c>
      <c r="G271" s="95">
        <v>252</v>
      </c>
      <c r="H271" s="95">
        <v>2844</v>
      </c>
      <c r="I271" s="6"/>
      <c r="J271" s="148">
        <f t="shared" si="8"/>
        <v>52156</v>
      </c>
      <c r="K271" s="148">
        <f t="shared" si="9"/>
        <v>2844</v>
      </c>
    </row>
    <row r="272" spans="1:11" hidden="1" x14ac:dyDescent="0.7">
      <c r="A272" s="5" t="s">
        <v>334</v>
      </c>
      <c r="B272" s="6" t="s">
        <v>2315</v>
      </c>
      <c r="C272" s="95">
        <v>86066</v>
      </c>
      <c r="D272" s="95">
        <v>22914</v>
      </c>
      <c r="E272" s="95">
        <v>14008</v>
      </c>
      <c r="F272" s="96">
        <v>32054</v>
      </c>
      <c r="G272" s="95">
        <v>179</v>
      </c>
      <c r="H272" s="95">
        <v>9510</v>
      </c>
      <c r="I272" s="6"/>
      <c r="J272" s="148">
        <f t="shared" si="8"/>
        <v>78665</v>
      </c>
      <c r="K272" s="148">
        <f t="shared" si="9"/>
        <v>16911</v>
      </c>
    </row>
    <row r="273" spans="1:11" hidden="1" x14ac:dyDescent="0.7">
      <c r="A273" s="5" t="s">
        <v>335</v>
      </c>
      <c r="B273" s="6" t="s">
        <v>2316</v>
      </c>
      <c r="C273" s="95">
        <v>97073</v>
      </c>
      <c r="D273" s="95">
        <v>12653</v>
      </c>
      <c r="E273" s="95">
        <v>14441</v>
      </c>
      <c r="F273" s="96">
        <v>62350</v>
      </c>
      <c r="G273" s="95">
        <v>610</v>
      </c>
      <c r="H273" s="95">
        <v>1296</v>
      </c>
      <c r="I273" s="6"/>
      <c r="J273" s="148">
        <f t="shared" si="8"/>
        <v>91350</v>
      </c>
      <c r="K273" s="148">
        <f t="shared" si="9"/>
        <v>7019</v>
      </c>
    </row>
    <row r="274" spans="1:11" hidden="1" x14ac:dyDescent="0.7">
      <c r="A274" s="5" t="s">
        <v>336</v>
      </c>
      <c r="B274" s="6" t="s">
        <v>2317</v>
      </c>
      <c r="C274" s="95">
        <v>80269</v>
      </c>
      <c r="D274" s="95">
        <v>7314</v>
      </c>
      <c r="E274" s="95">
        <v>13377</v>
      </c>
      <c r="F274" s="96">
        <v>48041</v>
      </c>
      <c r="G274" s="95">
        <v>307</v>
      </c>
      <c r="H274" s="95">
        <v>0</v>
      </c>
      <c r="I274" s="6"/>
      <c r="J274" s="148">
        <f t="shared" si="8"/>
        <v>69039</v>
      </c>
      <c r="K274" s="148">
        <f t="shared" si="9"/>
        <v>11230</v>
      </c>
    </row>
    <row r="275" spans="1:11" hidden="1" x14ac:dyDescent="0.7">
      <c r="A275" s="5" t="s">
        <v>280</v>
      </c>
      <c r="B275" s="6" t="s">
        <v>2318</v>
      </c>
      <c r="C275" s="95">
        <v>67330</v>
      </c>
      <c r="D275" s="95">
        <v>30341</v>
      </c>
      <c r="E275" s="95">
        <v>8436</v>
      </c>
      <c r="F275" s="96">
        <v>23768</v>
      </c>
      <c r="G275" s="95">
        <v>0</v>
      </c>
      <c r="H275" s="95">
        <v>4785</v>
      </c>
      <c r="I275" s="6"/>
      <c r="J275" s="148">
        <f t="shared" si="8"/>
        <v>67330</v>
      </c>
      <c r="K275" s="148">
        <f t="shared" si="9"/>
        <v>4785</v>
      </c>
    </row>
    <row r="276" spans="1:11" hidden="1" x14ac:dyDescent="0.7">
      <c r="A276" s="5" t="s">
        <v>281</v>
      </c>
      <c r="B276" s="6" t="s">
        <v>2319</v>
      </c>
      <c r="C276" s="95">
        <v>128146</v>
      </c>
      <c r="D276" s="95">
        <v>23440</v>
      </c>
      <c r="E276" s="95">
        <v>18465</v>
      </c>
      <c r="F276" s="96">
        <v>79565</v>
      </c>
      <c r="G276" s="95">
        <v>0</v>
      </c>
      <c r="H276" s="95">
        <v>0</v>
      </c>
      <c r="I276" s="6"/>
      <c r="J276" s="148">
        <f t="shared" si="8"/>
        <v>121470</v>
      </c>
      <c r="K276" s="148">
        <f t="shared" si="9"/>
        <v>6676</v>
      </c>
    </row>
    <row r="277" spans="1:11" hidden="1" x14ac:dyDescent="0.7">
      <c r="A277" s="5" t="s">
        <v>282</v>
      </c>
      <c r="B277" s="6" t="s">
        <v>2320</v>
      </c>
      <c r="C277" s="95">
        <v>102636</v>
      </c>
      <c r="D277" s="95">
        <v>0</v>
      </c>
      <c r="E277" s="95">
        <v>40926</v>
      </c>
      <c r="F277" s="96">
        <v>32468</v>
      </c>
      <c r="G277" s="95">
        <v>2019</v>
      </c>
      <c r="H277" s="95">
        <v>26114</v>
      </c>
      <c r="I277" s="6"/>
      <c r="J277" s="148">
        <f t="shared" si="8"/>
        <v>101527</v>
      </c>
      <c r="K277" s="148">
        <f t="shared" si="9"/>
        <v>27223</v>
      </c>
    </row>
    <row r="278" spans="1:11" hidden="1" x14ac:dyDescent="0.7">
      <c r="A278" s="5" t="s">
        <v>289</v>
      </c>
      <c r="B278" s="6" t="s">
        <v>2321</v>
      </c>
      <c r="C278" s="95">
        <v>39615</v>
      </c>
      <c r="D278" s="95">
        <v>5461</v>
      </c>
      <c r="E278" s="95">
        <v>3440</v>
      </c>
      <c r="F278" s="96">
        <v>26781</v>
      </c>
      <c r="G278" s="95">
        <v>109</v>
      </c>
      <c r="H278" s="95">
        <v>3766</v>
      </c>
      <c r="I278" s="6"/>
      <c r="J278" s="148">
        <f t="shared" si="8"/>
        <v>39557</v>
      </c>
      <c r="K278" s="148">
        <f t="shared" si="9"/>
        <v>3824</v>
      </c>
    </row>
    <row r="279" spans="1:11" hidden="1" x14ac:dyDescent="0.7">
      <c r="A279" s="5" t="s">
        <v>2004</v>
      </c>
      <c r="B279" s="6" t="s">
        <v>2322</v>
      </c>
      <c r="C279" s="95">
        <v>80736</v>
      </c>
      <c r="D279" s="95">
        <v>60709</v>
      </c>
      <c r="E279" s="95">
        <v>13851</v>
      </c>
      <c r="F279" s="96">
        <v>6098</v>
      </c>
      <c r="G279" s="95">
        <v>12</v>
      </c>
      <c r="H279" s="95">
        <v>66</v>
      </c>
      <c r="I279" s="6"/>
      <c r="J279" s="148">
        <f t="shared" si="8"/>
        <v>80736</v>
      </c>
      <c r="K279" s="148">
        <f t="shared" si="9"/>
        <v>66</v>
      </c>
    </row>
    <row r="280" spans="1:11" hidden="1" x14ac:dyDescent="0.7">
      <c r="A280" s="5" t="s">
        <v>390</v>
      </c>
      <c r="B280" s="6" t="s">
        <v>2323</v>
      </c>
      <c r="C280" s="95">
        <v>854195</v>
      </c>
      <c r="D280" s="95">
        <v>4161</v>
      </c>
      <c r="E280" s="95">
        <v>9175</v>
      </c>
      <c r="F280" s="96">
        <v>440855</v>
      </c>
      <c r="G280" s="95">
        <v>78</v>
      </c>
      <c r="H280" s="95">
        <v>341760</v>
      </c>
      <c r="I280" s="6"/>
      <c r="J280" s="148">
        <f t="shared" si="8"/>
        <v>796029</v>
      </c>
      <c r="K280" s="148">
        <f t="shared" si="9"/>
        <v>399926</v>
      </c>
    </row>
    <row r="281" spans="1:11" hidden="1" x14ac:dyDescent="0.7">
      <c r="A281" s="5" t="s">
        <v>406</v>
      </c>
      <c r="B281" s="6" t="s">
        <v>2324</v>
      </c>
      <c r="C281" s="95">
        <v>781569</v>
      </c>
      <c r="D281" s="95">
        <v>168270</v>
      </c>
      <c r="E281" s="95">
        <v>149865</v>
      </c>
      <c r="F281" s="96">
        <v>419926</v>
      </c>
      <c r="G281" s="95">
        <v>3404</v>
      </c>
      <c r="H281" s="95">
        <v>0</v>
      </c>
      <c r="I281" s="6"/>
      <c r="J281" s="148">
        <f t="shared" si="8"/>
        <v>741465</v>
      </c>
      <c r="K281" s="148">
        <f t="shared" si="9"/>
        <v>40104</v>
      </c>
    </row>
    <row r="282" spans="1:11" hidden="1" x14ac:dyDescent="0.7">
      <c r="A282" s="5" t="s">
        <v>373</v>
      </c>
      <c r="B282" s="6" t="s">
        <v>2325</v>
      </c>
      <c r="C282" s="95">
        <v>760112</v>
      </c>
      <c r="D282" s="95">
        <v>119650</v>
      </c>
      <c r="E282" s="95">
        <v>106082</v>
      </c>
      <c r="F282" s="96">
        <v>450467</v>
      </c>
      <c r="G282" s="95">
        <v>2956</v>
      </c>
      <c r="H282" s="95">
        <v>0</v>
      </c>
      <c r="I282" s="6"/>
      <c r="J282" s="148">
        <f t="shared" si="8"/>
        <v>679155</v>
      </c>
      <c r="K282" s="148">
        <f t="shared" si="9"/>
        <v>80957</v>
      </c>
    </row>
    <row r="283" spans="1:11" hidden="1" x14ac:dyDescent="0.7">
      <c r="A283" s="5" t="s">
        <v>391</v>
      </c>
      <c r="B283" s="6" t="s">
        <v>2326</v>
      </c>
      <c r="C283" s="95">
        <v>236801</v>
      </c>
      <c r="D283" s="95">
        <v>32022</v>
      </c>
      <c r="E283" s="95">
        <v>19805</v>
      </c>
      <c r="F283" s="96">
        <v>181509</v>
      </c>
      <c r="G283" s="95">
        <v>3445</v>
      </c>
      <c r="H283" s="95">
        <v>20</v>
      </c>
      <c r="I283" s="6"/>
      <c r="J283" s="148">
        <f t="shared" si="8"/>
        <v>236801</v>
      </c>
      <c r="K283" s="148">
        <f t="shared" si="9"/>
        <v>20</v>
      </c>
    </row>
    <row r="284" spans="1:11" hidden="1" x14ac:dyDescent="0.7">
      <c r="A284" s="5" t="s">
        <v>392</v>
      </c>
      <c r="B284" s="6" t="s">
        <v>2327</v>
      </c>
      <c r="C284" s="95">
        <v>419926</v>
      </c>
      <c r="D284" s="95">
        <v>54621</v>
      </c>
      <c r="E284" s="95">
        <v>81140</v>
      </c>
      <c r="F284" s="96">
        <v>252479</v>
      </c>
      <c r="G284" s="95">
        <v>5275</v>
      </c>
      <c r="H284" s="95">
        <v>0</v>
      </c>
      <c r="I284" s="6"/>
      <c r="J284" s="148">
        <f t="shared" si="8"/>
        <v>393515</v>
      </c>
      <c r="K284" s="148">
        <f t="shared" si="9"/>
        <v>26411</v>
      </c>
    </row>
    <row r="285" spans="1:11" hidden="1" x14ac:dyDescent="0.7">
      <c r="A285" s="5" t="s">
        <v>393</v>
      </c>
      <c r="B285" s="6" t="s">
        <v>2328</v>
      </c>
      <c r="C285" s="95">
        <v>280304</v>
      </c>
      <c r="D285" s="95">
        <v>60906</v>
      </c>
      <c r="E285" s="95">
        <v>42498</v>
      </c>
      <c r="F285" s="96">
        <v>154637</v>
      </c>
      <c r="G285" s="95">
        <v>2032</v>
      </c>
      <c r="H285" s="95">
        <v>31</v>
      </c>
      <c r="I285" s="6"/>
      <c r="J285" s="148">
        <f t="shared" si="8"/>
        <v>260104</v>
      </c>
      <c r="K285" s="148">
        <f t="shared" si="9"/>
        <v>20231</v>
      </c>
    </row>
    <row r="286" spans="1:11" hidden="1" x14ac:dyDescent="0.7">
      <c r="A286" s="5" t="s">
        <v>358</v>
      </c>
      <c r="B286" s="6" t="s">
        <v>2329</v>
      </c>
      <c r="C286" s="95">
        <v>574977</v>
      </c>
      <c r="D286" s="95">
        <v>130438</v>
      </c>
      <c r="E286" s="95">
        <v>82440</v>
      </c>
      <c r="F286" s="96">
        <v>323767</v>
      </c>
      <c r="G286" s="95">
        <v>4645</v>
      </c>
      <c r="H286" s="95">
        <v>8</v>
      </c>
      <c r="I286" s="6"/>
      <c r="J286" s="148">
        <f t="shared" si="8"/>
        <v>541298</v>
      </c>
      <c r="K286" s="148">
        <f t="shared" si="9"/>
        <v>33687</v>
      </c>
    </row>
    <row r="287" spans="1:11" hidden="1" x14ac:dyDescent="0.7">
      <c r="A287" s="5" t="s">
        <v>359</v>
      </c>
      <c r="B287" s="6" t="s">
        <v>2330</v>
      </c>
      <c r="C287" s="95">
        <v>347894</v>
      </c>
      <c r="D287" s="95">
        <v>14316</v>
      </c>
      <c r="E287" s="95">
        <v>113384</v>
      </c>
      <c r="F287" s="96">
        <v>189787</v>
      </c>
      <c r="G287" s="95">
        <v>6310</v>
      </c>
      <c r="H287" s="95">
        <v>0</v>
      </c>
      <c r="I287" s="6"/>
      <c r="J287" s="148">
        <f t="shared" si="8"/>
        <v>323797</v>
      </c>
      <c r="K287" s="148">
        <f t="shared" si="9"/>
        <v>24097</v>
      </c>
    </row>
    <row r="288" spans="1:11" hidden="1" x14ac:dyDescent="0.7">
      <c r="A288" s="5" t="s">
        <v>407</v>
      </c>
      <c r="B288" s="6" t="s">
        <v>2331</v>
      </c>
      <c r="C288" s="95">
        <v>288205</v>
      </c>
      <c r="D288" s="95">
        <v>39517</v>
      </c>
      <c r="E288" s="95">
        <v>31413</v>
      </c>
      <c r="F288" s="96">
        <v>200182</v>
      </c>
      <c r="G288" s="95">
        <v>3890</v>
      </c>
      <c r="H288" s="95">
        <v>0</v>
      </c>
      <c r="I288" s="6"/>
      <c r="J288" s="148">
        <f t="shared" si="8"/>
        <v>275002</v>
      </c>
      <c r="K288" s="148">
        <f t="shared" si="9"/>
        <v>13203</v>
      </c>
    </row>
    <row r="289" spans="1:11" hidden="1" x14ac:dyDescent="0.7">
      <c r="A289" s="5" t="s">
        <v>404</v>
      </c>
      <c r="B289" s="6" t="s">
        <v>2332</v>
      </c>
      <c r="C289" s="95">
        <v>895837</v>
      </c>
      <c r="D289" s="95">
        <v>71624</v>
      </c>
      <c r="E289" s="95">
        <v>318077</v>
      </c>
      <c r="F289" s="96">
        <v>392004</v>
      </c>
      <c r="G289" s="95">
        <v>13147</v>
      </c>
      <c r="H289" s="95">
        <v>1</v>
      </c>
      <c r="I289" s="6"/>
      <c r="J289" s="148">
        <f t="shared" si="8"/>
        <v>794853</v>
      </c>
      <c r="K289" s="148">
        <f t="shared" si="9"/>
        <v>100985</v>
      </c>
    </row>
    <row r="290" spans="1:11" hidden="1" x14ac:dyDescent="0.7">
      <c r="A290" s="5" t="s">
        <v>401</v>
      </c>
      <c r="B290" s="6" t="s">
        <v>2333</v>
      </c>
      <c r="C290" s="95">
        <v>316987</v>
      </c>
      <c r="D290" s="95">
        <v>69022</v>
      </c>
      <c r="E290" s="95">
        <v>50819</v>
      </c>
      <c r="F290" s="96">
        <v>177957</v>
      </c>
      <c r="G290" s="95">
        <v>7957</v>
      </c>
      <c r="H290" s="95">
        <v>0</v>
      </c>
      <c r="I290" s="6"/>
      <c r="J290" s="148">
        <f t="shared" si="8"/>
        <v>305755</v>
      </c>
      <c r="K290" s="148">
        <f t="shared" si="9"/>
        <v>11232</v>
      </c>
    </row>
    <row r="291" spans="1:11" hidden="1" x14ac:dyDescent="0.7">
      <c r="A291" s="5" t="s">
        <v>350</v>
      </c>
      <c r="B291" s="6" t="s">
        <v>2334</v>
      </c>
      <c r="C291" s="95">
        <v>445118</v>
      </c>
      <c r="D291" s="95">
        <v>103682</v>
      </c>
      <c r="E291" s="95">
        <v>222564</v>
      </c>
      <c r="F291" s="96">
        <v>86274</v>
      </c>
      <c r="G291" s="95">
        <v>519</v>
      </c>
      <c r="H291" s="95">
        <v>965</v>
      </c>
      <c r="I291" s="6"/>
      <c r="J291" s="148">
        <f t="shared" si="8"/>
        <v>414004</v>
      </c>
      <c r="K291" s="148">
        <f t="shared" si="9"/>
        <v>32079</v>
      </c>
    </row>
    <row r="292" spans="1:11" hidden="1" x14ac:dyDescent="0.7">
      <c r="A292" s="5" t="s">
        <v>382</v>
      </c>
      <c r="B292" s="6" t="s">
        <v>2335</v>
      </c>
      <c r="C292" s="95">
        <v>334780</v>
      </c>
      <c r="D292" s="95">
        <v>90050</v>
      </c>
      <c r="E292" s="95">
        <v>41475</v>
      </c>
      <c r="F292" s="96">
        <v>166079</v>
      </c>
      <c r="G292" s="95">
        <v>2337</v>
      </c>
      <c r="H292" s="95">
        <v>0</v>
      </c>
      <c r="I292" s="6"/>
      <c r="J292" s="148">
        <f t="shared" si="8"/>
        <v>299941</v>
      </c>
      <c r="K292" s="148">
        <f t="shared" si="9"/>
        <v>34839</v>
      </c>
    </row>
    <row r="293" spans="1:11" hidden="1" x14ac:dyDescent="0.7">
      <c r="A293" s="5" t="s">
        <v>394</v>
      </c>
      <c r="B293" s="6" t="s">
        <v>2336</v>
      </c>
      <c r="C293" s="95">
        <v>108454</v>
      </c>
      <c r="D293" s="95">
        <v>17839</v>
      </c>
      <c r="E293" s="95">
        <v>22252</v>
      </c>
      <c r="F293" s="96">
        <v>51469</v>
      </c>
      <c r="G293" s="95">
        <v>2634</v>
      </c>
      <c r="H293" s="95">
        <v>6924</v>
      </c>
      <c r="I293" s="6"/>
      <c r="J293" s="148">
        <f t="shared" si="8"/>
        <v>101118</v>
      </c>
      <c r="K293" s="148">
        <f t="shared" si="9"/>
        <v>14260</v>
      </c>
    </row>
    <row r="294" spans="1:11" hidden="1" x14ac:dyDescent="0.7">
      <c r="A294" s="5" t="s">
        <v>395</v>
      </c>
      <c r="B294" s="6" t="s">
        <v>2337</v>
      </c>
      <c r="C294" s="95">
        <v>76822</v>
      </c>
      <c r="D294" s="95">
        <v>11580</v>
      </c>
      <c r="E294" s="95">
        <v>8696</v>
      </c>
      <c r="F294" s="96">
        <v>47916</v>
      </c>
      <c r="G294" s="95">
        <v>1394</v>
      </c>
      <c r="H294" s="95">
        <v>1750</v>
      </c>
      <c r="I294" s="6"/>
      <c r="J294" s="148">
        <f t="shared" si="8"/>
        <v>71336</v>
      </c>
      <c r="K294" s="148">
        <f t="shared" si="9"/>
        <v>7236</v>
      </c>
    </row>
    <row r="295" spans="1:11" hidden="1" x14ac:dyDescent="0.7">
      <c r="A295" s="5" t="s">
        <v>396</v>
      </c>
      <c r="B295" s="6" t="s">
        <v>2338</v>
      </c>
      <c r="C295" s="95">
        <v>50349</v>
      </c>
      <c r="D295" s="95">
        <v>8716</v>
      </c>
      <c r="E295" s="95">
        <v>10452</v>
      </c>
      <c r="F295" s="96">
        <v>23472</v>
      </c>
      <c r="G295" s="95">
        <v>191</v>
      </c>
      <c r="H295" s="95">
        <v>0</v>
      </c>
      <c r="I295" s="6"/>
      <c r="J295" s="148">
        <f t="shared" si="8"/>
        <v>42831</v>
      </c>
      <c r="K295" s="148">
        <f t="shared" si="9"/>
        <v>7518</v>
      </c>
    </row>
    <row r="296" spans="1:11" hidden="1" x14ac:dyDescent="0.7">
      <c r="A296" s="5" t="s">
        <v>397</v>
      </c>
      <c r="B296" s="6" t="s">
        <v>2339</v>
      </c>
      <c r="C296" s="95">
        <v>113771</v>
      </c>
      <c r="D296" s="95">
        <v>11445</v>
      </c>
      <c r="E296" s="95">
        <v>15021</v>
      </c>
      <c r="F296" s="96">
        <v>74544</v>
      </c>
      <c r="G296" s="95">
        <v>647</v>
      </c>
      <c r="H296" s="95">
        <v>0</v>
      </c>
      <c r="I296" s="6"/>
      <c r="J296" s="148">
        <f t="shared" si="8"/>
        <v>101657</v>
      </c>
      <c r="K296" s="148">
        <f t="shared" si="9"/>
        <v>12114</v>
      </c>
    </row>
    <row r="297" spans="1:11" hidden="1" x14ac:dyDescent="0.7">
      <c r="A297" s="5" t="s">
        <v>398</v>
      </c>
      <c r="B297" s="6" t="s">
        <v>2340</v>
      </c>
      <c r="C297" s="95">
        <v>70568</v>
      </c>
      <c r="D297" s="95">
        <v>19616</v>
      </c>
      <c r="E297" s="95">
        <v>7903</v>
      </c>
      <c r="F297" s="96">
        <v>35263</v>
      </c>
      <c r="G297" s="95">
        <v>264</v>
      </c>
      <c r="H297" s="95">
        <v>0</v>
      </c>
      <c r="I297" s="6"/>
      <c r="J297" s="148">
        <f t="shared" si="8"/>
        <v>63046</v>
      </c>
      <c r="K297" s="148">
        <f t="shared" si="9"/>
        <v>7522</v>
      </c>
    </row>
    <row r="298" spans="1:11" hidden="1" x14ac:dyDescent="0.7">
      <c r="A298" s="5" t="s">
        <v>360</v>
      </c>
      <c r="B298" s="6" t="s">
        <v>2341</v>
      </c>
      <c r="C298" s="95">
        <v>81087</v>
      </c>
      <c r="D298" s="95">
        <v>583</v>
      </c>
      <c r="E298" s="95">
        <v>2471</v>
      </c>
      <c r="F298" s="96">
        <v>51498</v>
      </c>
      <c r="G298" s="95">
        <v>2368</v>
      </c>
      <c r="H298" s="95">
        <v>19290</v>
      </c>
      <c r="I298" s="6"/>
      <c r="J298" s="148">
        <f t="shared" si="8"/>
        <v>76210</v>
      </c>
      <c r="K298" s="148">
        <f t="shared" si="9"/>
        <v>24167</v>
      </c>
    </row>
    <row r="299" spans="1:11" hidden="1" x14ac:dyDescent="0.7">
      <c r="A299" s="5" t="s">
        <v>361</v>
      </c>
      <c r="B299" s="6" t="s">
        <v>2342</v>
      </c>
      <c r="C299" s="95">
        <v>32288</v>
      </c>
      <c r="D299" s="95">
        <v>4603</v>
      </c>
      <c r="E299" s="95">
        <v>1900</v>
      </c>
      <c r="F299" s="96">
        <v>21672</v>
      </c>
      <c r="G299" s="95">
        <v>11</v>
      </c>
      <c r="H299" s="95">
        <v>1926</v>
      </c>
      <c r="I299" s="6"/>
      <c r="J299" s="148">
        <f t="shared" si="8"/>
        <v>30112</v>
      </c>
      <c r="K299" s="148">
        <f t="shared" si="9"/>
        <v>4102</v>
      </c>
    </row>
    <row r="300" spans="1:11" hidden="1" x14ac:dyDescent="0.7">
      <c r="A300" s="5" t="s">
        <v>362</v>
      </c>
      <c r="B300" s="6" t="s">
        <v>2343</v>
      </c>
      <c r="C300" s="95">
        <v>112311</v>
      </c>
      <c r="D300" s="95">
        <v>10664</v>
      </c>
      <c r="E300" s="95">
        <v>6574</v>
      </c>
      <c r="F300" s="96">
        <v>88041</v>
      </c>
      <c r="G300" s="95">
        <v>1135</v>
      </c>
      <c r="H300" s="95">
        <v>1390</v>
      </c>
      <c r="I300" s="6"/>
      <c r="J300" s="148">
        <f t="shared" si="8"/>
        <v>107804</v>
      </c>
      <c r="K300" s="148">
        <f t="shared" si="9"/>
        <v>5897</v>
      </c>
    </row>
    <row r="301" spans="1:11" hidden="1" x14ac:dyDescent="0.7">
      <c r="A301" s="5" t="s">
        <v>363</v>
      </c>
      <c r="B301" s="6" t="s">
        <v>2344</v>
      </c>
      <c r="C301" s="95">
        <v>34961</v>
      </c>
      <c r="D301" s="95">
        <v>652</v>
      </c>
      <c r="E301" s="95">
        <v>7024</v>
      </c>
      <c r="F301" s="96">
        <v>25227</v>
      </c>
      <c r="G301" s="95">
        <v>0</v>
      </c>
      <c r="H301" s="95">
        <v>0</v>
      </c>
      <c r="I301" s="6"/>
      <c r="J301" s="148">
        <f t="shared" si="8"/>
        <v>32903</v>
      </c>
      <c r="K301" s="148">
        <f t="shared" si="9"/>
        <v>2058</v>
      </c>
    </row>
    <row r="302" spans="1:11" hidden="1" x14ac:dyDescent="0.7">
      <c r="A302" s="5" t="s">
        <v>364</v>
      </c>
      <c r="B302" s="6" t="s">
        <v>2345</v>
      </c>
      <c r="C302" s="95">
        <v>207144</v>
      </c>
      <c r="D302" s="95">
        <v>36922</v>
      </c>
      <c r="E302" s="95">
        <v>17062</v>
      </c>
      <c r="F302" s="96">
        <v>144013</v>
      </c>
      <c r="G302" s="95">
        <v>1458</v>
      </c>
      <c r="H302" s="95">
        <v>3</v>
      </c>
      <c r="I302" s="6"/>
      <c r="J302" s="148">
        <f t="shared" si="8"/>
        <v>199458</v>
      </c>
      <c r="K302" s="148">
        <f t="shared" si="9"/>
        <v>7689</v>
      </c>
    </row>
    <row r="303" spans="1:11" hidden="1" x14ac:dyDescent="0.7">
      <c r="A303" s="5" t="s">
        <v>365</v>
      </c>
      <c r="B303" s="6" t="s">
        <v>2346</v>
      </c>
      <c r="C303" s="95">
        <v>123112</v>
      </c>
      <c r="D303" s="95">
        <v>11114</v>
      </c>
      <c r="E303" s="95">
        <v>13482</v>
      </c>
      <c r="F303" s="96">
        <v>80650</v>
      </c>
      <c r="G303" s="95">
        <v>13531</v>
      </c>
      <c r="H303" s="95">
        <v>1</v>
      </c>
      <c r="I303" s="6"/>
      <c r="J303" s="148">
        <f t="shared" si="8"/>
        <v>118778</v>
      </c>
      <c r="K303" s="148">
        <f t="shared" si="9"/>
        <v>4335</v>
      </c>
    </row>
    <row r="304" spans="1:11" hidden="1" x14ac:dyDescent="0.7">
      <c r="A304" s="5" t="s">
        <v>366</v>
      </c>
      <c r="B304" s="6" t="s">
        <v>2347</v>
      </c>
      <c r="C304" s="95">
        <v>78702</v>
      </c>
      <c r="D304" s="95">
        <v>181</v>
      </c>
      <c r="E304" s="95">
        <v>8551</v>
      </c>
      <c r="F304" s="96">
        <v>51429</v>
      </c>
      <c r="G304" s="95">
        <v>15745</v>
      </c>
      <c r="H304" s="95">
        <v>2796</v>
      </c>
      <c r="I304" s="6"/>
      <c r="J304" s="148">
        <f t="shared" si="8"/>
        <v>78702</v>
      </c>
      <c r="K304" s="148">
        <f t="shared" si="9"/>
        <v>2796</v>
      </c>
    </row>
    <row r="305" spans="1:11" hidden="1" x14ac:dyDescent="0.7">
      <c r="A305" s="5" t="s">
        <v>367</v>
      </c>
      <c r="B305" s="6" t="s">
        <v>2348</v>
      </c>
      <c r="C305" s="95">
        <v>128482</v>
      </c>
      <c r="D305" s="95">
        <v>30980</v>
      </c>
      <c r="E305" s="95">
        <v>10646</v>
      </c>
      <c r="F305" s="96">
        <v>73796</v>
      </c>
      <c r="G305" s="95">
        <v>2951</v>
      </c>
      <c r="H305" s="95">
        <v>688</v>
      </c>
      <c r="I305" s="6"/>
      <c r="J305" s="148">
        <f t="shared" si="8"/>
        <v>119061</v>
      </c>
      <c r="K305" s="148">
        <f t="shared" si="9"/>
        <v>10109</v>
      </c>
    </row>
    <row r="306" spans="1:11" hidden="1" x14ac:dyDescent="0.7">
      <c r="A306" s="5" t="s">
        <v>368</v>
      </c>
      <c r="B306" s="6" t="s">
        <v>2349</v>
      </c>
      <c r="C306" s="95">
        <v>85119</v>
      </c>
      <c r="D306" s="95">
        <v>10193</v>
      </c>
      <c r="E306" s="95">
        <v>2847</v>
      </c>
      <c r="F306" s="96">
        <v>65649</v>
      </c>
      <c r="G306" s="95">
        <v>329</v>
      </c>
      <c r="H306" s="95">
        <v>0</v>
      </c>
      <c r="I306" s="6"/>
      <c r="J306" s="148">
        <f t="shared" si="8"/>
        <v>79018</v>
      </c>
      <c r="K306" s="148">
        <f t="shared" si="9"/>
        <v>6101</v>
      </c>
    </row>
    <row r="307" spans="1:11" hidden="1" x14ac:dyDescent="0.7">
      <c r="A307" s="5" t="s">
        <v>369</v>
      </c>
      <c r="B307" s="6" t="s">
        <v>2350</v>
      </c>
      <c r="C307" s="95">
        <v>89309</v>
      </c>
      <c r="D307" s="95">
        <v>11576</v>
      </c>
      <c r="E307" s="95">
        <v>4719</v>
      </c>
      <c r="F307" s="96">
        <v>61928</v>
      </c>
      <c r="G307" s="95">
        <v>1275</v>
      </c>
      <c r="H307" s="95">
        <v>303</v>
      </c>
      <c r="I307" s="6"/>
      <c r="J307" s="148">
        <f t="shared" si="8"/>
        <v>79801</v>
      </c>
      <c r="K307" s="148">
        <f t="shared" si="9"/>
        <v>9811</v>
      </c>
    </row>
    <row r="308" spans="1:11" hidden="1" x14ac:dyDescent="0.7">
      <c r="A308" s="5" t="s">
        <v>370</v>
      </c>
      <c r="B308" s="6" t="s">
        <v>2351</v>
      </c>
      <c r="C308" s="95">
        <v>31162</v>
      </c>
      <c r="D308" s="95">
        <v>3090</v>
      </c>
      <c r="E308" s="95">
        <v>1264</v>
      </c>
      <c r="F308" s="96">
        <v>23058</v>
      </c>
      <c r="G308" s="95">
        <v>369</v>
      </c>
      <c r="H308" s="95">
        <v>0</v>
      </c>
      <c r="I308" s="6"/>
      <c r="J308" s="148">
        <f t="shared" si="8"/>
        <v>27781</v>
      </c>
      <c r="K308" s="148">
        <f t="shared" si="9"/>
        <v>3381</v>
      </c>
    </row>
    <row r="309" spans="1:11" hidden="1" x14ac:dyDescent="0.7">
      <c r="A309" s="5" t="s">
        <v>408</v>
      </c>
      <c r="B309" s="6" t="s">
        <v>2352</v>
      </c>
      <c r="C309" s="95">
        <v>176496</v>
      </c>
      <c r="D309" s="95">
        <v>27193</v>
      </c>
      <c r="E309" s="95">
        <v>24024</v>
      </c>
      <c r="F309" s="96">
        <v>124979</v>
      </c>
      <c r="G309" s="95">
        <v>300</v>
      </c>
      <c r="H309" s="95">
        <v>0</v>
      </c>
      <c r="I309" s="6"/>
      <c r="J309" s="148">
        <f t="shared" si="8"/>
        <v>176496</v>
      </c>
      <c r="K309" s="148">
        <f t="shared" si="9"/>
        <v>0</v>
      </c>
    </row>
    <row r="310" spans="1:11" hidden="1" x14ac:dyDescent="0.7">
      <c r="A310" s="5" t="s">
        <v>409</v>
      </c>
      <c r="B310" s="6" t="s">
        <v>2353</v>
      </c>
      <c r="C310" s="95">
        <v>144859</v>
      </c>
      <c r="D310" s="95">
        <v>17533</v>
      </c>
      <c r="E310" s="95">
        <v>22437</v>
      </c>
      <c r="F310" s="96">
        <v>102241</v>
      </c>
      <c r="G310" s="95">
        <v>2157</v>
      </c>
      <c r="H310" s="95">
        <v>98</v>
      </c>
      <c r="I310" s="6"/>
      <c r="J310" s="148">
        <f t="shared" si="8"/>
        <v>144466</v>
      </c>
      <c r="K310" s="148">
        <f t="shared" si="9"/>
        <v>491</v>
      </c>
    </row>
    <row r="311" spans="1:11" hidden="1" x14ac:dyDescent="0.7">
      <c r="A311" s="5" t="s">
        <v>410</v>
      </c>
      <c r="B311" s="6" t="s">
        <v>2354</v>
      </c>
      <c r="C311" s="95">
        <v>129018</v>
      </c>
      <c r="D311" s="95">
        <v>19614</v>
      </c>
      <c r="E311" s="95">
        <v>7528</v>
      </c>
      <c r="F311" s="96">
        <v>90861</v>
      </c>
      <c r="G311" s="95">
        <v>109</v>
      </c>
      <c r="H311" s="95">
        <v>211</v>
      </c>
      <c r="I311" s="6"/>
      <c r="J311" s="148">
        <f t="shared" si="8"/>
        <v>118323</v>
      </c>
      <c r="K311" s="148">
        <f t="shared" si="9"/>
        <v>10906</v>
      </c>
    </row>
    <row r="312" spans="1:11" hidden="1" x14ac:dyDescent="0.7">
      <c r="A312" s="5" t="s">
        <v>411</v>
      </c>
      <c r="B312" s="6" t="s">
        <v>2355</v>
      </c>
      <c r="C312" s="95">
        <v>131134</v>
      </c>
      <c r="D312" s="95">
        <v>26040</v>
      </c>
      <c r="E312" s="95">
        <v>22566</v>
      </c>
      <c r="F312" s="96">
        <v>76586</v>
      </c>
      <c r="G312" s="95">
        <v>457</v>
      </c>
      <c r="H312" s="95">
        <v>1</v>
      </c>
      <c r="I312" s="6"/>
      <c r="J312" s="148">
        <f t="shared" si="8"/>
        <v>125650</v>
      </c>
      <c r="K312" s="148">
        <f t="shared" si="9"/>
        <v>5485</v>
      </c>
    </row>
    <row r="313" spans="1:11" hidden="1" x14ac:dyDescent="0.7">
      <c r="A313" s="5" t="s">
        <v>412</v>
      </c>
      <c r="B313" s="6" t="s">
        <v>2356</v>
      </c>
      <c r="C313" s="95">
        <v>145528</v>
      </c>
      <c r="D313" s="95">
        <v>33226</v>
      </c>
      <c r="E313" s="95">
        <v>27101</v>
      </c>
      <c r="F313" s="96">
        <v>80107</v>
      </c>
      <c r="G313" s="95">
        <v>207</v>
      </c>
      <c r="H313" s="95">
        <v>333</v>
      </c>
      <c r="I313" s="6"/>
      <c r="J313" s="148">
        <f t="shared" si="8"/>
        <v>140974</v>
      </c>
      <c r="K313" s="148">
        <f t="shared" si="9"/>
        <v>4887</v>
      </c>
    </row>
    <row r="314" spans="1:11" hidden="1" x14ac:dyDescent="0.7">
      <c r="A314" s="5" t="s">
        <v>413</v>
      </c>
      <c r="B314" s="6" t="s">
        <v>2357</v>
      </c>
      <c r="C314" s="95">
        <v>144134</v>
      </c>
      <c r="D314" s="95">
        <v>34519</v>
      </c>
      <c r="E314" s="95">
        <v>20551</v>
      </c>
      <c r="F314" s="96">
        <v>88856</v>
      </c>
      <c r="G314" s="95">
        <v>178</v>
      </c>
      <c r="H314" s="95">
        <v>30</v>
      </c>
      <c r="I314" s="6"/>
      <c r="J314" s="148">
        <f t="shared" si="8"/>
        <v>144134</v>
      </c>
      <c r="K314" s="148">
        <f t="shared" si="9"/>
        <v>30</v>
      </c>
    </row>
    <row r="315" spans="1:11" hidden="1" x14ac:dyDescent="0.7">
      <c r="A315" s="5" t="s">
        <v>414</v>
      </c>
      <c r="B315" s="6" t="s">
        <v>2358</v>
      </c>
      <c r="C315" s="95">
        <v>194502</v>
      </c>
      <c r="D315" s="95">
        <v>23763</v>
      </c>
      <c r="E315" s="95">
        <v>13704</v>
      </c>
      <c r="F315" s="96">
        <v>148538</v>
      </c>
      <c r="G315" s="95">
        <v>266</v>
      </c>
      <c r="H315" s="95">
        <v>167</v>
      </c>
      <c r="I315" s="6"/>
      <c r="J315" s="148">
        <f t="shared" si="8"/>
        <v>186438</v>
      </c>
      <c r="K315" s="148">
        <f t="shared" si="9"/>
        <v>8231</v>
      </c>
    </row>
    <row r="316" spans="1:11" hidden="1" x14ac:dyDescent="0.7">
      <c r="A316" s="5" t="s">
        <v>415</v>
      </c>
      <c r="B316" s="6" t="s">
        <v>2359</v>
      </c>
      <c r="C316" s="95">
        <v>86606</v>
      </c>
      <c r="D316" s="95">
        <v>9119</v>
      </c>
      <c r="E316" s="95">
        <v>16289</v>
      </c>
      <c r="F316" s="96">
        <v>61084</v>
      </c>
      <c r="G316" s="95">
        <v>31</v>
      </c>
      <c r="H316" s="95">
        <v>1</v>
      </c>
      <c r="I316" s="6"/>
      <c r="J316" s="148">
        <f t="shared" si="8"/>
        <v>86524</v>
      </c>
      <c r="K316" s="148">
        <f t="shared" si="9"/>
        <v>83</v>
      </c>
    </row>
    <row r="317" spans="1:11" hidden="1" x14ac:dyDescent="0.7">
      <c r="A317" s="5" t="s">
        <v>374</v>
      </c>
      <c r="B317" s="6" t="s">
        <v>2360</v>
      </c>
      <c r="C317" s="95">
        <v>157453</v>
      </c>
      <c r="D317" s="95">
        <v>14060</v>
      </c>
      <c r="E317" s="95">
        <v>23458</v>
      </c>
      <c r="F317" s="96">
        <v>106965</v>
      </c>
      <c r="G317" s="95">
        <v>3950</v>
      </c>
      <c r="H317" s="95">
        <v>0</v>
      </c>
      <c r="I317" s="6"/>
      <c r="J317" s="148">
        <f t="shared" si="8"/>
        <v>148433</v>
      </c>
      <c r="K317" s="148">
        <f t="shared" si="9"/>
        <v>9020</v>
      </c>
    </row>
    <row r="318" spans="1:11" hidden="1" x14ac:dyDescent="0.7">
      <c r="A318" s="5" t="s">
        <v>375</v>
      </c>
      <c r="B318" s="6" t="s">
        <v>2361</v>
      </c>
      <c r="C318" s="95">
        <v>136174</v>
      </c>
      <c r="D318" s="95">
        <v>16318</v>
      </c>
      <c r="E318" s="95">
        <v>20287</v>
      </c>
      <c r="F318" s="96">
        <v>98441</v>
      </c>
      <c r="G318" s="95">
        <v>0</v>
      </c>
      <c r="H318" s="95">
        <v>921</v>
      </c>
      <c r="I318" s="6"/>
      <c r="J318" s="148">
        <f t="shared" si="8"/>
        <v>135967</v>
      </c>
      <c r="K318" s="148">
        <f t="shared" si="9"/>
        <v>1128</v>
      </c>
    </row>
    <row r="319" spans="1:11" hidden="1" x14ac:dyDescent="0.7">
      <c r="A319" s="5" t="s">
        <v>376</v>
      </c>
      <c r="B319" s="6" t="s">
        <v>2362</v>
      </c>
      <c r="C319" s="95">
        <v>135283</v>
      </c>
      <c r="D319" s="95">
        <v>27085</v>
      </c>
      <c r="E319" s="95">
        <v>17349</v>
      </c>
      <c r="F319" s="96">
        <v>74184</v>
      </c>
      <c r="G319" s="95">
        <v>4351</v>
      </c>
      <c r="H319" s="95">
        <v>0</v>
      </c>
      <c r="I319" s="6"/>
      <c r="J319" s="148">
        <f t="shared" si="8"/>
        <v>122969</v>
      </c>
      <c r="K319" s="148">
        <f t="shared" si="9"/>
        <v>12314</v>
      </c>
    </row>
    <row r="320" spans="1:11" hidden="1" x14ac:dyDescent="0.7">
      <c r="A320" s="5" t="s">
        <v>377</v>
      </c>
      <c r="B320" s="6" t="s">
        <v>2363</v>
      </c>
      <c r="C320" s="95">
        <v>140110</v>
      </c>
      <c r="D320" s="95">
        <v>26644</v>
      </c>
      <c r="E320" s="95">
        <v>34383</v>
      </c>
      <c r="F320" s="96">
        <v>78779</v>
      </c>
      <c r="G320" s="95">
        <v>304</v>
      </c>
      <c r="H320" s="95">
        <v>0</v>
      </c>
      <c r="I320" s="6"/>
      <c r="J320" s="148">
        <f t="shared" si="8"/>
        <v>140110</v>
      </c>
      <c r="K320" s="148">
        <f t="shared" si="9"/>
        <v>0</v>
      </c>
    </row>
    <row r="321" spans="1:11" hidden="1" x14ac:dyDescent="0.7">
      <c r="A321" s="5" t="s">
        <v>378</v>
      </c>
      <c r="B321" s="6" t="s">
        <v>2364</v>
      </c>
      <c r="C321" s="95">
        <v>153541</v>
      </c>
      <c r="D321" s="95">
        <v>12758</v>
      </c>
      <c r="E321" s="95">
        <v>27481</v>
      </c>
      <c r="F321" s="96">
        <v>94985</v>
      </c>
      <c r="G321" s="95">
        <v>2792</v>
      </c>
      <c r="H321" s="95">
        <v>0</v>
      </c>
      <c r="I321" s="6"/>
      <c r="J321" s="148">
        <f t="shared" si="8"/>
        <v>138016</v>
      </c>
      <c r="K321" s="148">
        <f t="shared" si="9"/>
        <v>15525</v>
      </c>
    </row>
    <row r="322" spans="1:11" hidden="1" x14ac:dyDescent="0.7">
      <c r="A322" s="5" t="s">
        <v>379</v>
      </c>
      <c r="B322" s="6" t="s">
        <v>2365</v>
      </c>
      <c r="C322" s="95">
        <v>321761</v>
      </c>
      <c r="D322" s="95">
        <v>36639</v>
      </c>
      <c r="E322" s="95">
        <v>14164</v>
      </c>
      <c r="F322" s="96">
        <v>224189</v>
      </c>
      <c r="G322" s="95">
        <v>6690</v>
      </c>
      <c r="H322" s="95">
        <v>2610</v>
      </c>
      <c r="I322" s="6"/>
      <c r="J322" s="148">
        <f t="shared" si="8"/>
        <v>284292</v>
      </c>
      <c r="K322" s="148">
        <f t="shared" si="9"/>
        <v>40079</v>
      </c>
    </row>
    <row r="323" spans="1:11" hidden="1" x14ac:dyDescent="0.7">
      <c r="A323" s="5" t="s">
        <v>380</v>
      </c>
      <c r="B323" s="6" t="s">
        <v>2366</v>
      </c>
      <c r="C323" s="95">
        <v>105222</v>
      </c>
      <c r="D323" s="95">
        <v>11856</v>
      </c>
      <c r="E323" s="95">
        <v>6551</v>
      </c>
      <c r="F323" s="96">
        <v>60051</v>
      </c>
      <c r="G323" s="95">
        <v>295</v>
      </c>
      <c r="H323" s="95">
        <v>18678</v>
      </c>
      <c r="I323" s="6"/>
      <c r="J323" s="148">
        <f t="shared" si="8"/>
        <v>97431</v>
      </c>
      <c r="K323" s="148">
        <f t="shared" si="9"/>
        <v>26469</v>
      </c>
    </row>
    <row r="324" spans="1:11" hidden="1" x14ac:dyDescent="0.7">
      <c r="A324" s="5" t="s">
        <v>405</v>
      </c>
      <c r="B324" s="6" t="s">
        <v>2367</v>
      </c>
      <c r="C324" s="95">
        <v>469396</v>
      </c>
      <c r="D324" s="95">
        <v>45813</v>
      </c>
      <c r="E324" s="95">
        <v>72649</v>
      </c>
      <c r="F324" s="96">
        <v>275344</v>
      </c>
      <c r="G324" s="95">
        <v>1973</v>
      </c>
      <c r="H324" s="95">
        <v>0</v>
      </c>
      <c r="I324" s="6"/>
      <c r="J324" s="148">
        <f t="shared" ref="J324:J387" si="10">SUM(D324:H324)</f>
        <v>395779</v>
      </c>
      <c r="K324" s="148">
        <f t="shared" si="9"/>
        <v>73617</v>
      </c>
    </row>
    <row r="325" spans="1:11" hidden="1" x14ac:dyDescent="0.7">
      <c r="A325" s="5" t="s">
        <v>402</v>
      </c>
      <c r="B325" s="6" t="s">
        <v>2368</v>
      </c>
      <c r="C325" s="95">
        <v>80015</v>
      </c>
      <c r="D325" s="95">
        <v>27525</v>
      </c>
      <c r="E325" s="95">
        <v>8125</v>
      </c>
      <c r="F325" s="96">
        <v>43484</v>
      </c>
      <c r="G325" s="95">
        <v>52</v>
      </c>
      <c r="H325" s="95">
        <v>353</v>
      </c>
      <c r="I325" s="6"/>
      <c r="J325" s="148">
        <f t="shared" si="10"/>
        <v>79539</v>
      </c>
      <c r="K325" s="148">
        <f t="shared" ref="K325:K388" si="11">C325-J325+H325</f>
        <v>829</v>
      </c>
    </row>
    <row r="326" spans="1:11" hidden="1" x14ac:dyDescent="0.7">
      <c r="A326" s="5" t="s">
        <v>403</v>
      </c>
      <c r="B326" s="6" t="s">
        <v>2369</v>
      </c>
      <c r="C326" s="95">
        <v>68824</v>
      </c>
      <c r="D326" s="95">
        <v>2445</v>
      </c>
      <c r="E326" s="95">
        <v>4106</v>
      </c>
      <c r="F326" s="96">
        <v>40176</v>
      </c>
      <c r="G326" s="95">
        <v>8</v>
      </c>
      <c r="H326" s="95">
        <v>18797</v>
      </c>
      <c r="I326" s="6"/>
      <c r="J326" s="148">
        <f t="shared" si="10"/>
        <v>65532</v>
      </c>
      <c r="K326" s="148">
        <f t="shared" si="11"/>
        <v>22089</v>
      </c>
    </row>
    <row r="327" spans="1:11" hidden="1" x14ac:dyDescent="0.7">
      <c r="A327" s="5" t="s">
        <v>351</v>
      </c>
      <c r="B327" s="6" t="s">
        <v>2370</v>
      </c>
      <c r="C327" s="95">
        <v>92981</v>
      </c>
      <c r="D327" s="95">
        <v>9921</v>
      </c>
      <c r="E327" s="95">
        <v>20643</v>
      </c>
      <c r="F327" s="96">
        <v>41577</v>
      </c>
      <c r="G327" s="95">
        <v>9336</v>
      </c>
      <c r="H327" s="95">
        <v>258</v>
      </c>
      <c r="I327" s="6"/>
      <c r="J327" s="148">
        <f t="shared" si="10"/>
        <v>81735</v>
      </c>
      <c r="K327" s="148">
        <f t="shared" si="11"/>
        <v>11504</v>
      </c>
    </row>
    <row r="328" spans="1:11" hidden="1" x14ac:dyDescent="0.7">
      <c r="A328" s="5" t="s">
        <v>352</v>
      </c>
      <c r="B328" s="6" t="s">
        <v>2371</v>
      </c>
      <c r="C328" s="95">
        <v>46311</v>
      </c>
      <c r="D328" s="95">
        <v>7095</v>
      </c>
      <c r="E328" s="95">
        <v>4727</v>
      </c>
      <c r="F328" s="96">
        <v>28524</v>
      </c>
      <c r="G328" s="95">
        <v>335</v>
      </c>
      <c r="H328" s="95">
        <v>313</v>
      </c>
      <c r="I328" s="6"/>
      <c r="J328" s="148">
        <f t="shared" si="10"/>
        <v>40994</v>
      </c>
      <c r="K328" s="148">
        <f t="shared" si="11"/>
        <v>5630</v>
      </c>
    </row>
    <row r="329" spans="1:11" hidden="1" x14ac:dyDescent="0.7">
      <c r="A329" s="5" t="s">
        <v>353</v>
      </c>
      <c r="B329" s="6" t="s">
        <v>2372</v>
      </c>
      <c r="C329" s="95">
        <v>200545</v>
      </c>
      <c r="D329" s="95">
        <v>30640</v>
      </c>
      <c r="E329" s="95">
        <v>29120</v>
      </c>
      <c r="F329" s="96">
        <v>119520</v>
      </c>
      <c r="G329" s="95">
        <v>0</v>
      </c>
      <c r="H329" s="95">
        <v>8</v>
      </c>
      <c r="I329" s="6"/>
      <c r="J329" s="148">
        <f t="shared" si="10"/>
        <v>179288</v>
      </c>
      <c r="K329" s="148">
        <f t="shared" si="11"/>
        <v>21265</v>
      </c>
    </row>
    <row r="330" spans="1:11" hidden="1" x14ac:dyDescent="0.7">
      <c r="A330" s="5" t="s">
        <v>354</v>
      </c>
      <c r="B330" s="6" t="s">
        <v>2373</v>
      </c>
      <c r="C330" s="95">
        <v>158508</v>
      </c>
      <c r="D330" s="95">
        <v>39542</v>
      </c>
      <c r="E330" s="95">
        <v>13700</v>
      </c>
      <c r="F330" s="96">
        <v>100640</v>
      </c>
      <c r="G330" s="95">
        <v>462</v>
      </c>
      <c r="H330" s="95">
        <v>11</v>
      </c>
      <c r="I330" s="6"/>
      <c r="J330" s="148">
        <f t="shared" si="10"/>
        <v>154355</v>
      </c>
      <c r="K330" s="148">
        <f t="shared" si="11"/>
        <v>4164</v>
      </c>
    </row>
    <row r="331" spans="1:11" hidden="1" x14ac:dyDescent="0.7">
      <c r="A331" s="5" t="s">
        <v>355</v>
      </c>
      <c r="B331" s="6" t="s">
        <v>2374</v>
      </c>
      <c r="C331" s="95">
        <v>105569</v>
      </c>
      <c r="D331" s="95">
        <v>40902</v>
      </c>
      <c r="E331" s="95">
        <v>7112</v>
      </c>
      <c r="F331" s="96">
        <v>48048</v>
      </c>
      <c r="G331" s="95">
        <v>94</v>
      </c>
      <c r="H331" s="95">
        <v>965</v>
      </c>
      <c r="I331" s="6"/>
      <c r="J331" s="148">
        <f t="shared" si="10"/>
        <v>97121</v>
      </c>
      <c r="K331" s="148">
        <f t="shared" si="11"/>
        <v>9413</v>
      </c>
    </row>
    <row r="332" spans="1:11" hidden="1" x14ac:dyDescent="0.7">
      <c r="A332" s="5" t="s">
        <v>356</v>
      </c>
      <c r="B332" s="6" t="s">
        <v>2375</v>
      </c>
      <c r="C332" s="95">
        <v>82708</v>
      </c>
      <c r="D332" s="95">
        <v>12875</v>
      </c>
      <c r="E332" s="95">
        <v>4639</v>
      </c>
      <c r="F332" s="96">
        <v>57646</v>
      </c>
      <c r="G332" s="95">
        <v>585</v>
      </c>
      <c r="H332" s="95">
        <v>0</v>
      </c>
      <c r="I332" s="6"/>
      <c r="J332" s="148">
        <f t="shared" si="10"/>
        <v>75745</v>
      </c>
      <c r="K332" s="148">
        <f t="shared" si="11"/>
        <v>6963</v>
      </c>
    </row>
    <row r="333" spans="1:11" hidden="1" x14ac:dyDescent="0.7">
      <c r="A333" s="5" t="s">
        <v>357</v>
      </c>
      <c r="B333" s="6" t="s">
        <v>2376</v>
      </c>
      <c r="C333" s="95">
        <v>73326</v>
      </c>
      <c r="D333" s="95">
        <v>15168</v>
      </c>
      <c r="E333" s="95">
        <v>30469</v>
      </c>
      <c r="F333" s="96">
        <v>23100</v>
      </c>
      <c r="G333" s="95">
        <v>290</v>
      </c>
      <c r="H333" s="95">
        <v>0</v>
      </c>
      <c r="I333" s="6"/>
      <c r="J333" s="148">
        <f t="shared" si="10"/>
        <v>69027</v>
      </c>
      <c r="K333" s="148">
        <f t="shared" si="11"/>
        <v>4299</v>
      </c>
    </row>
    <row r="334" spans="1:11" hidden="1" x14ac:dyDescent="0.7">
      <c r="A334" s="5" t="s">
        <v>383</v>
      </c>
      <c r="B334" s="6" t="s">
        <v>2377</v>
      </c>
      <c r="C334" s="95">
        <v>77989</v>
      </c>
      <c r="D334" s="95">
        <v>13813</v>
      </c>
      <c r="E334" s="95">
        <v>8012</v>
      </c>
      <c r="F334" s="96">
        <v>50996</v>
      </c>
      <c r="G334" s="95">
        <v>1539</v>
      </c>
      <c r="H334" s="95">
        <v>0</v>
      </c>
      <c r="I334" s="6"/>
      <c r="J334" s="148">
        <f t="shared" si="10"/>
        <v>74360</v>
      </c>
      <c r="K334" s="148">
        <f t="shared" si="11"/>
        <v>3629</v>
      </c>
    </row>
    <row r="335" spans="1:11" hidden="1" x14ac:dyDescent="0.7">
      <c r="A335" s="5" t="s">
        <v>384</v>
      </c>
      <c r="B335" s="6" t="s">
        <v>2378</v>
      </c>
      <c r="C335" s="95">
        <v>102099</v>
      </c>
      <c r="D335" s="95">
        <v>11203</v>
      </c>
      <c r="E335" s="95">
        <v>17051</v>
      </c>
      <c r="F335" s="96">
        <v>66806</v>
      </c>
      <c r="G335" s="95">
        <v>842</v>
      </c>
      <c r="H335" s="95">
        <v>3</v>
      </c>
      <c r="I335" s="6"/>
      <c r="J335" s="148">
        <f t="shared" si="10"/>
        <v>95905</v>
      </c>
      <c r="K335" s="148">
        <f t="shared" si="11"/>
        <v>6197</v>
      </c>
    </row>
    <row r="336" spans="1:11" hidden="1" x14ac:dyDescent="0.7">
      <c r="A336" s="5" t="s">
        <v>385</v>
      </c>
      <c r="B336" s="6" t="s">
        <v>2379</v>
      </c>
      <c r="C336" s="95">
        <v>207195</v>
      </c>
      <c r="D336" s="95">
        <v>33306</v>
      </c>
      <c r="E336" s="95">
        <v>26873</v>
      </c>
      <c r="F336" s="96">
        <v>129998</v>
      </c>
      <c r="G336" s="95">
        <v>6195</v>
      </c>
      <c r="H336" s="95">
        <v>1878</v>
      </c>
      <c r="I336" s="6"/>
      <c r="J336" s="148">
        <f t="shared" si="10"/>
        <v>198250</v>
      </c>
      <c r="K336" s="148">
        <f t="shared" si="11"/>
        <v>10823</v>
      </c>
    </row>
    <row r="337" spans="1:11" hidden="1" x14ac:dyDescent="0.7">
      <c r="A337" s="5" t="s">
        <v>386</v>
      </c>
      <c r="B337" s="6" t="s">
        <v>2380</v>
      </c>
      <c r="C337" s="95">
        <v>71943</v>
      </c>
      <c r="D337" s="95">
        <v>8345</v>
      </c>
      <c r="E337" s="95">
        <v>6488</v>
      </c>
      <c r="F337" s="96">
        <v>48426</v>
      </c>
      <c r="G337" s="95">
        <v>2242</v>
      </c>
      <c r="H337" s="95">
        <v>0</v>
      </c>
      <c r="I337" s="6"/>
      <c r="J337" s="148">
        <f t="shared" si="10"/>
        <v>65501</v>
      </c>
      <c r="K337" s="148">
        <f t="shared" si="11"/>
        <v>6442</v>
      </c>
    </row>
    <row r="338" spans="1:11" hidden="1" x14ac:dyDescent="0.7">
      <c r="A338" s="5" t="s">
        <v>387</v>
      </c>
      <c r="B338" s="6" t="s">
        <v>2381</v>
      </c>
      <c r="C338" s="95">
        <v>123802</v>
      </c>
      <c r="D338" s="95">
        <v>30386</v>
      </c>
      <c r="E338" s="95">
        <v>9850</v>
      </c>
      <c r="F338" s="96">
        <v>71923</v>
      </c>
      <c r="G338" s="95">
        <v>4310</v>
      </c>
      <c r="H338" s="95">
        <v>0</v>
      </c>
      <c r="I338" s="6"/>
      <c r="J338" s="148">
        <f t="shared" si="10"/>
        <v>116469</v>
      </c>
      <c r="K338" s="148">
        <f t="shared" si="11"/>
        <v>7333</v>
      </c>
    </row>
    <row r="339" spans="1:11" hidden="1" x14ac:dyDescent="0.7">
      <c r="A339" s="5" t="s">
        <v>388</v>
      </c>
      <c r="B339" s="6" t="s">
        <v>2382</v>
      </c>
      <c r="C339" s="95">
        <v>431088</v>
      </c>
      <c r="D339" s="95">
        <v>87766</v>
      </c>
      <c r="E339" s="95">
        <v>85882</v>
      </c>
      <c r="F339" s="96">
        <v>206729</v>
      </c>
      <c r="G339" s="95">
        <v>0</v>
      </c>
      <c r="H339" s="95">
        <v>0</v>
      </c>
      <c r="I339" s="6"/>
      <c r="J339" s="148">
        <f t="shared" si="10"/>
        <v>380377</v>
      </c>
      <c r="K339" s="148">
        <f t="shared" si="11"/>
        <v>50711</v>
      </c>
    </row>
    <row r="340" spans="1:11" hidden="1" x14ac:dyDescent="0.7">
      <c r="A340" s="5" t="s">
        <v>389</v>
      </c>
      <c r="B340" s="6" t="s">
        <v>2383</v>
      </c>
      <c r="C340" s="95">
        <v>166398</v>
      </c>
      <c r="D340" s="95">
        <v>24218</v>
      </c>
      <c r="E340" s="95">
        <v>16414</v>
      </c>
      <c r="F340" s="96">
        <v>121373</v>
      </c>
      <c r="G340" s="95">
        <v>2723</v>
      </c>
      <c r="H340" s="95">
        <v>1</v>
      </c>
      <c r="I340" s="6"/>
      <c r="J340" s="148">
        <f t="shared" si="10"/>
        <v>164729</v>
      </c>
      <c r="K340" s="148">
        <f t="shared" si="11"/>
        <v>1670</v>
      </c>
    </row>
    <row r="341" spans="1:11" hidden="1" x14ac:dyDescent="0.7">
      <c r="A341" s="5" t="s">
        <v>399</v>
      </c>
      <c r="B341" s="6" t="s">
        <v>2384</v>
      </c>
      <c r="C341" s="95">
        <v>140681</v>
      </c>
      <c r="D341" s="95">
        <v>1457</v>
      </c>
      <c r="E341" s="95">
        <v>28615</v>
      </c>
      <c r="F341" s="96">
        <v>87812</v>
      </c>
      <c r="G341" s="95">
        <v>2939</v>
      </c>
      <c r="H341" s="95">
        <v>19858</v>
      </c>
      <c r="I341" s="6"/>
      <c r="J341" s="148">
        <f t="shared" si="10"/>
        <v>140681</v>
      </c>
      <c r="K341" s="148">
        <f t="shared" si="11"/>
        <v>19858</v>
      </c>
    </row>
    <row r="342" spans="1:11" hidden="1" x14ac:dyDescent="0.7">
      <c r="A342" s="5" t="s">
        <v>381</v>
      </c>
      <c r="B342" s="6" t="s">
        <v>2385</v>
      </c>
      <c r="C342" s="95">
        <v>96006</v>
      </c>
      <c r="D342" s="95">
        <v>18396</v>
      </c>
      <c r="E342" s="95">
        <v>12644</v>
      </c>
      <c r="F342" s="96">
        <v>50356</v>
      </c>
      <c r="G342" s="95">
        <v>1857</v>
      </c>
      <c r="H342" s="95">
        <v>1498</v>
      </c>
      <c r="I342" s="6"/>
      <c r="J342" s="148">
        <f t="shared" si="10"/>
        <v>84751</v>
      </c>
      <c r="K342" s="148">
        <f t="shared" si="11"/>
        <v>12753</v>
      </c>
    </row>
    <row r="343" spans="1:11" hidden="1" x14ac:dyDescent="0.7">
      <c r="A343" s="5" t="s">
        <v>371</v>
      </c>
      <c r="B343" s="6" t="s">
        <v>2386</v>
      </c>
      <c r="C343" s="95">
        <v>17698</v>
      </c>
      <c r="D343" s="95">
        <v>151</v>
      </c>
      <c r="E343" s="95">
        <v>2410</v>
      </c>
      <c r="F343" s="96">
        <v>12896</v>
      </c>
      <c r="G343" s="95">
        <v>310</v>
      </c>
      <c r="H343" s="95">
        <v>1606</v>
      </c>
      <c r="I343" s="6"/>
      <c r="J343" s="148">
        <f t="shared" si="10"/>
        <v>17373</v>
      </c>
      <c r="K343" s="148">
        <f t="shared" si="11"/>
        <v>1931</v>
      </c>
    </row>
    <row r="344" spans="1:11" hidden="1" x14ac:dyDescent="0.7">
      <c r="A344" s="5" t="s">
        <v>372</v>
      </c>
      <c r="B344" s="6" t="s">
        <v>2387</v>
      </c>
      <c r="C344" s="95">
        <v>71473</v>
      </c>
      <c r="D344" s="95">
        <v>8759</v>
      </c>
      <c r="E344" s="95">
        <v>4148</v>
      </c>
      <c r="F344" s="96">
        <v>56240</v>
      </c>
      <c r="G344" s="95">
        <v>215</v>
      </c>
      <c r="H344" s="95">
        <v>0</v>
      </c>
      <c r="I344" s="6"/>
      <c r="J344" s="148">
        <f t="shared" si="10"/>
        <v>69362</v>
      </c>
      <c r="K344" s="148">
        <f t="shared" si="11"/>
        <v>2111</v>
      </c>
    </row>
    <row r="345" spans="1:11" hidden="1" x14ac:dyDescent="0.7">
      <c r="A345" s="5" t="s">
        <v>400</v>
      </c>
      <c r="B345" s="6" t="s">
        <v>2388</v>
      </c>
      <c r="C345" s="95">
        <v>55019</v>
      </c>
      <c r="D345" s="95">
        <v>4285</v>
      </c>
      <c r="E345" s="95">
        <v>3652</v>
      </c>
      <c r="F345" s="96">
        <v>42515</v>
      </c>
      <c r="G345" s="95">
        <v>1005</v>
      </c>
      <c r="H345" s="95">
        <v>28</v>
      </c>
      <c r="I345" s="6"/>
      <c r="J345" s="148">
        <f t="shared" si="10"/>
        <v>51485</v>
      </c>
      <c r="K345" s="148">
        <f t="shared" si="11"/>
        <v>3562</v>
      </c>
    </row>
    <row r="346" spans="1:11" hidden="1" x14ac:dyDescent="0.7">
      <c r="A346" s="5" t="s">
        <v>2005</v>
      </c>
      <c r="B346" s="6" t="s">
        <v>2389</v>
      </c>
      <c r="C346" s="95">
        <v>53341</v>
      </c>
      <c r="D346" s="95">
        <v>6501</v>
      </c>
      <c r="E346" s="95">
        <v>11109</v>
      </c>
      <c r="F346" s="96">
        <v>35510</v>
      </c>
      <c r="G346" s="95">
        <v>209</v>
      </c>
      <c r="H346" s="95">
        <v>7</v>
      </c>
      <c r="I346" s="6"/>
      <c r="J346" s="148">
        <f t="shared" si="10"/>
        <v>53336</v>
      </c>
      <c r="K346" s="148">
        <f t="shared" si="11"/>
        <v>12</v>
      </c>
    </row>
    <row r="347" spans="1:11" hidden="1" x14ac:dyDescent="0.7">
      <c r="A347" s="5" t="s">
        <v>439</v>
      </c>
      <c r="B347" s="6" t="s">
        <v>2390</v>
      </c>
      <c r="C347" s="95">
        <v>653734</v>
      </c>
      <c r="D347" s="95">
        <v>4608</v>
      </c>
      <c r="E347" s="95">
        <v>120791</v>
      </c>
      <c r="F347" s="96">
        <v>408217</v>
      </c>
      <c r="G347" s="95">
        <v>3746</v>
      </c>
      <c r="H347" s="95">
        <v>0</v>
      </c>
      <c r="I347" s="6"/>
      <c r="J347" s="148">
        <f t="shared" si="10"/>
        <v>537362</v>
      </c>
      <c r="K347" s="148">
        <f t="shared" si="11"/>
        <v>116372</v>
      </c>
    </row>
    <row r="348" spans="1:11" hidden="1" x14ac:dyDescent="0.7">
      <c r="A348" s="5" t="s">
        <v>465</v>
      </c>
      <c r="B348" s="6" t="s">
        <v>2391</v>
      </c>
      <c r="C348" s="95">
        <v>643141</v>
      </c>
      <c r="D348" s="95">
        <v>77352</v>
      </c>
      <c r="E348" s="95">
        <v>159568</v>
      </c>
      <c r="F348" s="96">
        <v>335531</v>
      </c>
      <c r="G348" s="95">
        <v>3267</v>
      </c>
      <c r="H348" s="95">
        <v>0</v>
      </c>
      <c r="I348" s="6"/>
      <c r="J348" s="148">
        <f t="shared" si="10"/>
        <v>575718</v>
      </c>
      <c r="K348" s="148">
        <f t="shared" si="11"/>
        <v>67423</v>
      </c>
    </row>
    <row r="349" spans="1:11" hidden="1" x14ac:dyDescent="0.7">
      <c r="A349" s="5" t="s">
        <v>416</v>
      </c>
      <c r="B349" s="6" t="s">
        <v>2392</v>
      </c>
      <c r="C349" s="95">
        <v>661218</v>
      </c>
      <c r="D349" s="95">
        <v>143110</v>
      </c>
      <c r="E349" s="95">
        <v>86351</v>
      </c>
      <c r="F349" s="96">
        <v>393359</v>
      </c>
      <c r="G349" s="95">
        <v>13185</v>
      </c>
      <c r="H349" s="95">
        <v>0</v>
      </c>
      <c r="I349" s="6"/>
      <c r="J349" s="148">
        <f t="shared" si="10"/>
        <v>636005</v>
      </c>
      <c r="K349" s="148">
        <f t="shared" si="11"/>
        <v>25213</v>
      </c>
    </row>
    <row r="350" spans="1:11" hidden="1" x14ac:dyDescent="0.7">
      <c r="A350" s="5" t="s">
        <v>458</v>
      </c>
      <c r="B350" s="6" t="s">
        <v>2393</v>
      </c>
      <c r="C350" s="95">
        <v>384292</v>
      </c>
      <c r="D350" s="95">
        <v>79919</v>
      </c>
      <c r="E350" s="95">
        <v>102519</v>
      </c>
      <c r="F350" s="96">
        <v>171306</v>
      </c>
      <c r="G350" s="95">
        <v>498</v>
      </c>
      <c r="H350" s="95">
        <v>40</v>
      </c>
      <c r="I350" s="6"/>
      <c r="J350" s="148">
        <f t="shared" si="10"/>
        <v>354282</v>
      </c>
      <c r="K350" s="148">
        <f t="shared" si="11"/>
        <v>30050</v>
      </c>
    </row>
    <row r="351" spans="1:11" hidden="1" x14ac:dyDescent="0.7">
      <c r="A351" s="5" t="s">
        <v>474</v>
      </c>
      <c r="B351" s="6" t="s">
        <v>2394</v>
      </c>
      <c r="C351" s="95">
        <v>734668</v>
      </c>
      <c r="D351" s="95">
        <v>65937</v>
      </c>
      <c r="E351" s="95">
        <v>42297</v>
      </c>
      <c r="F351" s="96">
        <v>530839</v>
      </c>
      <c r="G351" s="95">
        <v>2321</v>
      </c>
      <c r="H351" s="95">
        <v>21786</v>
      </c>
      <c r="I351" s="6"/>
      <c r="J351" s="148">
        <f t="shared" si="10"/>
        <v>663180</v>
      </c>
      <c r="K351" s="148">
        <f t="shared" si="11"/>
        <v>93274</v>
      </c>
    </row>
    <row r="352" spans="1:11" hidden="1" x14ac:dyDescent="0.7">
      <c r="A352" s="5" t="s">
        <v>451</v>
      </c>
      <c r="B352" s="6" t="s">
        <v>2395</v>
      </c>
      <c r="C352" s="95">
        <v>371072</v>
      </c>
      <c r="D352" s="95">
        <v>81744</v>
      </c>
      <c r="E352" s="95">
        <v>61882</v>
      </c>
      <c r="F352" s="96">
        <v>194904</v>
      </c>
      <c r="G352" s="95">
        <v>8324</v>
      </c>
      <c r="H352" s="95">
        <v>0</v>
      </c>
      <c r="I352" s="6"/>
      <c r="J352" s="148">
        <f t="shared" si="10"/>
        <v>346854</v>
      </c>
      <c r="K352" s="148">
        <f t="shared" si="11"/>
        <v>24218</v>
      </c>
    </row>
    <row r="353" spans="1:11" hidden="1" x14ac:dyDescent="0.7">
      <c r="A353" s="5" t="s">
        <v>428</v>
      </c>
      <c r="B353" s="6" t="s">
        <v>2396</v>
      </c>
      <c r="C353" s="95">
        <v>500283</v>
      </c>
      <c r="D353" s="95">
        <v>90582</v>
      </c>
      <c r="E353" s="95">
        <v>92024</v>
      </c>
      <c r="F353" s="96">
        <v>282895</v>
      </c>
      <c r="G353" s="95">
        <v>8854</v>
      </c>
      <c r="H353" s="95">
        <v>68</v>
      </c>
      <c r="I353" s="6"/>
      <c r="J353" s="148">
        <f t="shared" si="10"/>
        <v>474423</v>
      </c>
      <c r="K353" s="148">
        <f t="shared" si="11"/>
        <v>25928</v>
      </c>
    </row>
    <row r="354" spans="1:11" hidden="1" x14ac:dyDescent="0.7">
      <c r="A354" s="5" t="s">
        <v>480</v>
      </c>
      <c r="B354" s="6" t="s">
        <v>2397</v>
      </c>
      <c r="C354" s="95">
        <v>371622</v>
      </c>
      <c r="D354" s="95">
        <v>65597</v>
      </c>
      <c r="E354" s="95">
        <v>77703</v>
      </c>
      <c r="F354" s="96">
        <v>228316</v>
      </c>
      <c r="G354" s="95">
        <v>0</v>
      </c>
      <c r="H354" s="95">
        <v>6</v>
      </c>
      <c r="I354" s="6"/>
      <c r="J354" s="148">
        <f t="shared" si="10"/>
        <v>371622</v>
      </c>
      <c r="K354" s="148">
        <f t="shared" si="11"/>
        <v>6</v>
      </c>
    </row>
    <row r="355" spans="1:11" hidden="1" x14ac:dyDescent="0.7">
      <c r="A355" s="5" t="s">
        <v>475</v>
      </c>
      <c r="B355" s="6" t="s">
        <v>2398</v>
      </c>
      <c r="C355" s="95">
        <v>202126</v>
      </c>
      <c r="D355" s="95">
        <v>661</v>
      </c>
      <c r="E355" s="95">
        <v>2055</v>
      </c>
      <c r="F355" s="96">
        <v>124420</v>
      </c>
      <c r="G355" s="95">
        <v>666</v>
      </c>
      <c r="H355" s="95">
        <v>67688</v>
      </c>
      <c r="I355" s="6"/>
      <c r="J355" s="148">
        <f t="shared" si="10"/>
        <v>195490</v>
      </c>
      <c r="K355" s="148">
        <f t="shared" si="11"/>
        <v>74324</v>
      </c>
    </row>
    <row r="356" spans="1:11" hidden="1" x14ac:dyDescent="0.7">
      <c r="A356" s="5" t="s">
        <v>476</v>
      </c>
      <c r="B356" s="6" t="s">
        <v>2399</v>
      </c>
      <c r="C356" s="95">
        <v>238564</v>
      </c>
      <c r="D356" s="95">
        <v>20261</v>
      </c>
      <c r="E356" s="95">
        <v>23673</v>
      </c>
      <c r="F356" s="96">
        <v>134451</v>
      </c>
      <c r="G356" s="95">
        <v>3102</v>
      </c>
      <c r="H356" s="95">
        <v>13920</v>
      </c>
      <c r="I356" s="6"/>
      <c r="J356" s="148">
        <f t="shared" si="10"/>
        <v>195407</v>
      </c>
      <c r="K356" s="148">
        <f t="shared" si="11"/>
        <v>57077</v>
      </c>
    </row>
    <row r="357" spans="1:11" hidden="1" x14ac:dyDescent="0.7">
      <c r="A357" s="5" t="s">
        <v>477</v>
      </c>
      <c r="B357" s="6" t="s">
        <v>2400</v>
      </c>
      <c r="C357" s="95">
        <v>131003</v>
      </c>
      <c r="D357" s="95">
        <v>9164</v>
      </c>
      <c r="E357" s="95">
        <v>7444</v>
      </c>
      <c r="F357" s="96">
        <v>104247</v>
      </c>
      <c r="G357" s="95">
        <v>3830</v>
      </c>
      <c r="H357" s="95">
        <v>1113</v>
      </c>
      <c r="I357" s="6"/>
      <c r="J357" s="148">
        <f t="shared" si="10"/>
        <v>125798</v>
      </c>
      <c r="K357" s="148">
        <f t="shared" si="11"/>
        <v>6318</v>
      </c>
    </row>
    <row r="358" spans="1:11" hidden="1" x14ac:dyDescent="0.7">
      <c r="A358" s="5" t="s">
        <v>478</v>
      </c>
      <c r="B358" s="6" t="s">
        <v>2401</v>
      </c>
      <c r="C358" s="95">
        <v>111327</v>
      </c>
      <c r="D358" s="95">
        <v>7341</v>
      </c>
      <c r="E358" s="95">
        <v>2258</v>
      </c>
      <c r="F358" s="96">
        <v>92700</v>
      </c>
      <c r="G358" s="95">
        <v>2470</v>
      </c>
      <c r="H358" s="95">
        <v>0</v>
      </c>
      <c r="I358" s="6"/>
      <c r="J358" s="148">
        <f t="shared" si="10"/>
        <v>104769</v>
      </c>
      <c r="K358" s="148">
        <f t="shared" si="11"/>
        <v>6558</v>
      </c>
    </row>
    <row r="359" spans="1:11" hidden="1" x14ac:dyDescent="0.7">
      <c r="A359" s="5" t="s">
        <v>440</v>
      </c>
      <c r="B359" s="6" t="s">
        <v>2402</v>
      </c>
      <c r="C359" s="95">
        <v>295364</v>
      </c>
      <c r="D359" s="95">
        <v>689</v>
      </c>
      <c r="E359" s="95">
        <v>89570</v>
      </c>
      <c r="F359" s="96">
        <v>156276</v>
      </c>
      <c r="G359" s="95">
        <v>3126</v>
      </c>
      <c r="H359" s="95">
        <v>0</v>
      </c>
      <c r="I359" s="6"/>
      <c r="J359" s="148">
        <f t="shared" si="10"/>
        <v>249661</v>
      </c>
      <c r="K359" s="148">
        <f t="shared" si="11"/>
        <v>45703</v>
      </c>
    </row>
    <row r="360" spans="1:11" hidden="1" x14ac:dyDescent="0.7">
      <c r="A360" s="5" t="s">
        <v>441</v>
      </c>
      <c r="B360" s="6" t="s">
        <v>2403</v>
      </c>
      <c r="C360" s="95">
        <v>71867</v>
      </c>
      <c r="D360" s="95">
        <v>3647</v>
      </c>
      <c r="E360" s="95">
        <v>16216</v>
      </c>
      <c r="F360" s="96">
        <v>31645</v>
      </c>
      <c r="G360" s="95">
        <v>5351</v>
      </c>
      <c r="H360" s="95">
        <v>4</v>
      </c>
      <c r="I360" s="6"/>
      <c r="J360" s="148">
        <f t="shared" si="10"/>
        <v>56863</v>
      </c>
      <c r="K360" s="148">
        <f t="shared" si="11"/>
        <v>15008</v>
      </c>
    </row>
    <row r="361" spans="1:11" hidden="1" x14ac:dyDescent="0.7">
      <c r="A361" s="5" t="s">
        <v>442</v>
      </c>
      <c r="B361" s="6" t="s">
        <v>2404</v>
      </c>
      <c r="C361" s="95">
        <v>438908</v>
      </c>
      <c r="D361" s="95">
        <v>21863</v>
      </c>
      <c r="E361" s="95">
        <v>74755</v>
      </c>
      <c r="F361" s="96">
        <v>326138</v>
      </c>
      <c r="G361" s="95">
        <v>15580</v>
      </c>
      <c r="H361" s="95">
        <v>572</v>
      </c>
      <c r="I361" s="6"/>
      <c r="J361" s="148">
        <f t="shared" si="10"/>
        <v>438908</v>
      </c>
      <c r="K361" s="148">
        <f t="shared" si="11"/>
        <v>572</v>
      </c>
    </row>
    <row r="362" spans="1:11" hidden="1" x14ac:dyDescent="0.7">
      <c r="A362" s="5" t="s">
        <v>443</v>
      </c>
      <c r="B362" s="6" t="s">
        <v>2405</v>
      </c>
      <c r="C362" s="95">
        <v>69421</v>
      </c>
      <c r="D362" s="95">
        <v>7690</v>
      </c>
      <c r="E362" s="95">
        <v>10371</v>
      </c>
      <c r="F362" s="96">
        <v>41977</v>
      </c>
      <c r="G362" s="95">
        <v>3975</v>
      </c>
      <c r="H362" s="95">
        <v>0</v>
      </c>
      <c r="I362" s="6"/>
      <c r="J362" s="148">
        <f t="shared" si="10"/>
        <v>64013</v>
      </c>
      <c r="K362" s="148">
        <f t="shared" si="11"/>
        <v>5408</v>
      </c>
    </row>
    <row r="363" spans="1:11" hidden="1" x14ac:dyDescent="0.7">
      <c r="A363" s="5" t="s">
        <v>444</v>
      </c>
      <c r="B363" s="6" t="s">
        <v>2406</v>
      </c>
      <c r="C363" s="95">
        <v>187850</v>
      </c>
      <c r="D363" s="95">
        <v>13633</v>
      </c>
      <c r="E363" s="95">
        <v>36307</v>
      </c>
      <c r="F363" s="96">
        <v>104473</v>
      </c>
      <c r="G363" s="95">
        <v>3</v>
      </c>
      <c r="H363" s="95">
        <v>646</v>
      </c>
      <c r="I363" s="6"/>
      <c r="J363" s="148">
        <f t="shared" si="10"/>
        <v>155062</v>
      </c>
      <c r="K363" s="148">
        <f t="shared" si="11"/>
        <v>33434</v>
      </c>
    </row>
    <row r="364" spans="1:11" hidden="1" x14ac:dyDescent="0.7">
      <c r="A364" s="5" t="s">
        <v>445</v>
      </c>
      <c r="B364" s="6" t="s">
        <v>2407</v>
      </c>
      <c r="C364" s="95">
        <v>273968</v>
      </c>
      <c r="D364" s="95">
        <v>32806</v>
      </c>
      <c r="E364" s="95">
        <v>77968</v>
      </c>
      <c r="F364" s="96">
        <v>156103</v>
      </c>
      <c r="G364" s="95">
        <v>1039</v>
      </c>
      <c r="H364" s="95">
        <v>791</v>
      </c>
      <c r="I364" s="6"/>
      <c r="J364" s="148">
        <f t="shared" si="10"/>
        <v>268707</v>
      </c>
      <c r="K364" s="148">
        <f t="shared" si="11"/>
        <v>6052</v>
      </c>
    </row>
    <row r="365" spans="1:11" hidden="1" x14ac:dyDescent="0.7">
      <c r="A365" s="5" t="s">
        <v>446</v>
      </c>
      <c r="B365" s="6" t="s">
        <v>2408</v>
      </c>
      <c r="C365" s="95">
        <v>161284</v>
      </c>
      <c r="D365" s="95">
        <v>6922</v>
      </c>
      <c r="E365" s="95">
        <v>8728</v>
      </c>
      <c r="F365" s="96">
        <v>119376</v>
      </c>
      <c r="G365" s="95">
        <v>6200</v>
      </c>
      <c r="H365" s="95">
        <v>0</v>
      </c>
      <c r="I365" s="6"/>
      <c r="J365" s="148">
        <f t="shared" si="10"/>
        <v>141226</v>
      </c>
      <c r="K365" s="148">
        <f t="shared" si="11"/>
        <v>20058</v>
      </c>
    </row>
    <row r="366" spans="1:11" hidden="1" x14ac:dyDescent="0.7">
      <c r="A366" s="5" t="s">
        <v>447</v>
      </c>
      <c r="B366" s="6" t="s">
        <v>2409</v>
      </c>
      <c r="C366" s="95">
        <v>22127</v>
      </c>
      <c r="D366" s="95">
        <v>2100</v>
      </c>
      <c r="E366" s="95">
        <v>1998</v>
      </c>
      <c r="F366" s="96">
        <v>16478</v>
      </c>
      <c r="G366" s="95">
        <v>57</v>
      </c>
      <c r="H366" s="95">
        <v>5</v>
      </c>
      <c r="I366" s="6"/>
      <c r="J366" s="148">
        <f t="shared" si="10"/>
        <v>20638</v>
      </c>
      <c r="K366" s="148">
        <f t="shared" si="11"/>
        <v>1494</v>
      </c>
    </row>
    <row r="367" spans="1:11" hidden="1" x14ac:dyDescent="0.7">
      <c r="A367" s="5" t="s">
        <v>448</v>
      </c>
      <c r="B367" s="6" t="s">
        <v>2410</v>
      </c>
      <c r="C367" s="95">
        <v>164653</v>
      </c>
      <c r="D367" s="95">
        <v>10941</v>
      </c>
      <c r="E367" s="95">
        <v>14999</v>
      </c>
      <c r="F367" s="96">
        <v>87875</v>
      </c>
      <c r="G367" s="95">
        <v>3345</v>
      </c>
      <c r="H367" s="95">
        <v>5</v>
      </c>
      <c r="I367" s="6"/>
      <c r="J367" s="148">
        <f t="shared" si="10"/>
        <v>117165</v>
      </c>
      <c r="K367" s="148">
        <f t="shared" si="11"/>
        <v>47493</v>
      </c>
    </row>
    <row r="368" spans="1:11" hidden="1" x14ac:dyDescent="0.7">
      <c r="A368" s="5" t="s">
        <v>449</v>
      </c>
      <c r="B368" s="6" t="s">
        <v>2411</v>
      </c>
      <c r="C368" s="95">
        <v>98332</v>
      </c>
      <c r="D368" s="95">
        <v>5344</v>
      </c>
      <c r="E368" s="95">
        <v>46574</v>
      </c>
      <c r="F368" s="96">
        <v>28345</v>
      </c>
      <c r="G368" s="95">
        <v>4927</v>
      </c>
      <c r="H368" s="95">
        <v>116</v>
      </c>
      <c r="I368" s="6"/>
      <c r="J368" s="148">
        <f t="shared" si="10"/>
        <v>85306</v>
      </c>
      <c r="K368" s="148">
        <f t="shared" si="11"/>
        <v>13142</v>
      </c>
    </row>
    <row r="369" spans="1:11" hidden="1" x14ac:dyDescent="0.7">
      <c r="A369" s="5" t="s">
        <v>466</v>
      </c>
      <c r="B369" s="6" t="s">
        <v>2412</v>
      </c>
      <c r="C369" s="95">
        <v>214365</v>
      </c>
      <c r="D369" s="95">
        <v>10680</v>
      </c>
      <c r="E369" s="95">
        <v>86116</v>
      </c>
      <c r="F369" s="96">
        <v>110699</v>
      </c>
      <c r="G369" s="95">
        <v>6797</v>
      </c>
      <c r="H369" s="95">
        <v>73</v>
      </c>
      <c r="I369" s="6"/>
      <c r="J369" s="148">
        <f t="shared" si="10"/>
        <v>214365</v>
      </c>
      <c r="K369" s="148">
        <f t="shared" si="11"/>
        <v>73</v>
      </c>
    </row>
    <row r="370" spans="1:11" hidden="1" x14ac:dyDescent="0.7">
      <c r="A370" s="5" t="s">
        <v>467</v>
      </c>
      <c r="B370" s="6" t="s">
        <v>2413</v>
      </c>
      <c r="C370" s="95">
        <v>151330</v>
      </c>
      <c r="D370" s="95">
        <v>2623</v>
      </c>
      <c r="E370" s="95">
        <v>3090</v>
      </c>
      <c r="F370" s="96">
        <v>37696</v>
      </c>
      <c r="G370" s="95">
        <v>1</v>
      </c>
      <c r="H370" s="95">
        <v>81964</v>
      </c>
      <c r="I370" s="6"/>
      <c r="J370" s="148">
        <f t="shared" si="10"/>
        <v>125374</v>
      </c>
      <c r="K370" s="148">
        <f t="shared" si="11"/>
        <v>107920</v>
      </c>
    </row>
    <row r="371" spans="1:11" hidden="1" x14ac:dyDescent="0.7">
      <c r="A371" s="5" t="s">
        <v>468</v>
      </c>
      <c r="B371" s="6" t="s">
        <v>2414</v>
      </c>
      <c r="C371" s="95">
        <v>244469</v>
      </c>
      <c r="D371" s="95">
        <v>14692</v>
      </c>
      <c r="E371" s="95">
        <v>16778</v>
      </c>
      <c r="F371" s="96">
        <v>83855</v>
      </c>
      <c r="G371" s="95">
        <v>1714</v>
      </c>
      <c r="H371" s="95">
        <v>114130</v>
      </c>
      <c r="I371" s="6"/>
      <c r="J371" s="148">
        <f t="shared" si="10"/>
        <v>231169</v>
      </c>
      <c r="K371" s="148">
        <f t="shared" si="11"/>
        <v>127430</v>
      </c>
    </row>
    <row r="372" spans="1:11" hidden="1" x14ac:dyDescent="0.7">
      <c r="A372" s="5" t="s">
        <v>469</v>
      </c>
      <c r="B372" s="6" t="s">
        <v>2415</v>
      </c>
      <c r="C372" s="95">
        <v>99600</v>
      </c>
      <c r="D372" s="95">
        <v>12170</v>
      </c>
      <c r="E372" s="95">
        <v>13672</v>
      </c>
      <c r="F372" s="96">
        <v>61400</v>
      </c>
      <c r="G372" s="95">
        <v>1251</v>
      </c>
      <c r="H372" s="95">
        <v>0</v>
      </c>
      <c r="I372" s="6"/>
      <c r="J372" s="148">
        <f t="shared" si="10"/>
        <v>88493</v>
      </c>
      <c r="K372" s="148">
        <f t="shared" si="11"/>
        <v>11107</v>
      </c>
    </row>
    <row r="373" spans="1:11" hidden="1" x14ac:dyDescent="0.7">
      <c r="A373" s="5" t="s">
        <v>470</v>
      </c>
      <c r="B373" s="6" t="s">
        <v>2416</v>
      </c>
      <c r="C373" s="95">
        <v>128499</v>
      </c>
      <c r="D373" s="95">
        <v>10825</v>
      </c>
      <c r="E373" s="95">
        <v>14991</v>
      </c>
      <c r="F373" s="96">
        <v>84295</v>
      </c>
      <c r="G373" s="95">
        <v>944</v>
      </c>
      <c r="H373" s="95">
        <v>1472</v>
      </c>
      <c r="I373" s="6"/>
      <c r="J373" s="148">
        <f t="shared" si="10"/>
        <v>112527</v>
      </c>
      <c r="K373" s="148">
        <f t="shared" si="11"/>
        <v>17444</v>
      </c>
    </row>
    <row r="374" spans="1:11" hidden="1" x14ac:dyDescent="0.7">
      <c r="A374" s="5" t="s">
        <v>471</v>
      </c>
      <c r="B374" s="6" t="s">
        <v>2417</v>
      </c>
      <c r="C374" s="95">
        <v>197528</v>
      </c>
      <c r="D374" s="95">
        <v>1</v>
      </c>
      <c r="E374" s="95">
        <v>16</v>
      </c>
      <c r="F374" s="96">
        <v>39</v>
      </c>
      <c r="G374" s="95">
        <v>0</v>
      </c>
      <c r="H374" s="95">
        <v>197459</v>
      </c>
      <c r="I374" s="6"/>
      <c r="J374" s="148">
        <f t="shared" si="10"/>
        <v>197515</v>
      </c>
      <c r="K374" s="148">
        <f t="shared" si="11"/>
        <v>197472</v>
      </c>
    </row>
    <row r="375" spans="1:11" hidden="1" x14ac:dyDescent="0.7">
      <c r="A375" s="5" t="s">
        <v>429</v>
      </c>
      <c r="B375" s="6" t="s">
        <v>2418</v>
      </c>
      <c r="C375" s="95">
        <v>95202</v>
      </c>
      <c r="D375" s="95">
        <v>9438</v>
      </c>
      <c r="E375" s="95">
        <v>6213</v>
      </c>
      <c r="F375" s="96">
        <v>75435</v>
      </c>
      <c r="G375" s="95">
        <v>2508</v>
      </c>
      <c r="H375" s="95">
        <v>1495</v>
      </c>
      <c r="I375" s="6"/>
      <c r="J375" s="148">
        <f t="shared" si="10"/>
        <v>95089</v>
      </c>
      <c r="K375" s="148">
        <f t="shared" si="11"/>
        <v>1608</v>
      </c>
    </row>
    <row r="376" spans="1:11" hidden="1" x14ac:dyDescent="0.7">
      <c r="A376" s="5" t="s">
        <v>417</v>
      </c>
      <c r="B376" s="6" t="s">
        <v>2419</v>
      </c>
      <c r="C376" s="95">
        <v>99114</v>
      </c>
      <c r="D376" s="95">
        <v>23944</v>
      </c>
      <c r="E376" s="95">
        <v>711</v>
      </c>
      <c r="F376" s="96">
        <v>59839</v>
      </c>
      <c r="G376" s="95">
        <v>2963</v>
      </c>
      <c r="H376" s="95">
        <v>4703</v>
      </c>
      <c r="I376" s="6"/>
      <c r="J376" s="148">
        <f t="shared" si="10"/>
        <v>92160</v>
      </c>
      <c r="K376" s="148">
        <f t="shared" si="11"/>
        <v>11657</v>
      </c>
    </row>
    <row r="377" spans="1:11" hidden="1" x14ac:dyDescent="0.7">
      <c r="A377" s="5" t="s">
        <v>418</v>
      </c>
      <c r="B377" s="6" t="s">
        <v>2420</v>
      </c>
      <c r="C377" s="95">
        <v>72297</v>
      </c>
      <c r="D377" s="95">
        <v>15122</v>
      </c>
      <c r="E377" s="95">
        <v>6489</v>
      </c>
      <c r="F377" s="96">
        <v>42518</v>
      </c>
      <c r="G377" s="95">
        <v>460</v>
      </c>
      <c r="H377" s="95">
        <v>79</v>
      </c>
      <c r="I377" s="6"/>
      <c r="J377" s="148">
        <f t="shared" si="10"/>
        <v>64668</v>
      </c>
      <c r="K377" s="148">
        <f t="shared" si="11"/>
        <v>7708</v>
      </c>
    </row>
    <row r="378" spans="1:11" hidden="1" x14ac:dyDescent="0.7">
      <c r="A378" s="5" t="s">
        <v>419</v>
      </c>
      <c r="B378" s="6" t="s">
        <v>2421</v>
      </c>
      <c r="C378" s="95">
        <v>48101</v>
      </c>
      <c r="D378" s="95">
        <v>4264</v>
      </c>
      <c r="E378" s="95">
        <v>2490</v>
      </c>
      <c r="F378" s="96">
        <v>34774</v>
      </c>
      <c r="G378" s="95">
        <v>752</v>
      </c>
      <c r="H378" s="95">
        <v>0</v>
      </c>
      <c r="I378" s="6"/>
      <c r="J378" s="148">
        <f t="shared" si="10"/>
        <v>42280</v>
      </c>
      <c r="K378" s="148">
        <f t="shared" si="11"/>
        <v>5821</v>
      </c>
    </row>
    <row r="379" spans="1:11" hidden="1" x14ac:dyDescent="0.7">
      <c r="A379" s="5" t="s">
        <v>420</v>
      </c>
      <c r="B379" s="6" t="s">
        <v>2422</v>
      </c>
      <c r="C379" s="95">
        <v>66174</v>
      </c>
      <c r="D379" s="95">
        <v>7475</v>
      </c>
      <c r="E379" s="95">
        <v>4522</v>
      </c>
      <c r="F379" s="96">
        <v>46829</v>
      </c>
      <c r="G379" s="95">
        <v>0</v>
      </c>
      <c r="H379" s="95">
        <v>0</v>
      </c>
      <c r="I379" s="6"/>
      <c r="J379" s="148">
        <f t="shared" si="10"/>
        <v>58826</v>
      </c>
      <c r="K379" s="148">
        <f t="shared" si="11"/>
        <v>7348</v>
      </c>
    </row>
    <row r="380" spans="1:11" hidden="1" x14ac:dyDescent="0.7">
      <c r="A380" s="5" t="s">
        <v>421</v>
      </c>
      <c r="B380" s="6" t="s">
        <v>2423</v>
      </c>
      <c r="C380" s="95">
        <v>137380</v>
      </c>
      <c r="D380" s="95">
        <v>11082</v>
      </c>
      <c r="E380" s="95">
        <v>7472</v>
      </c>
      <c r="F380" s="96">
        <v>74036</v>
      </c>
      <c r="G380" s="95">
        <v>40456</v>
      </c>
      <c r="H380" s="95">
        <v>0</v>
      </c>
      <c r="I380" s="6"/>
      <c r="J380" s="148">
        <f t="shared" si="10"/>
        <v>133046</v>
      </c>
      <c r="K380" s="148">
        <f t="shared" si="11"/>
        <v>4334</v>
      </c>
    </row>
    <row r="381" spans="1:11" hidden="1" x14ac:dyDescent="0.7">
      <c r="A381" s="5" t="s">
        <v>422</v>
      </c>
      <c r="B381" s="6" t="s">
        <v>2424</v>
      </c>
      <c r="C381" s="95">
        <v>89099</v>
      </c>
      <c r="D381" s="95">
        <v>10606</v>
      </c>
      <c r="E381" s="95">
        <v>9528</v>
      </c>
      <c r="F381" s="96">
        <v>42683</v>
      </c>
      <c r="G381" s="95">
        <v>26282</v>
      </c>
      <c r="H381" s="95">
        <v>0</v>
      </c>
      <c r="I381" s="6"/>
      <c r="J381" s="148">
        <f t="shared" si="10"/>
        <v>89099</v>
      </c>
      <c r="K381" s="148">
        <f t="shared" si="11"/>
        <v>0</v>
      </c>
    </row>
    <row r="382" spans="1:11" hidden="1" x14ac:dyDescent="0.7">
      <c r="A382" s="5" t="s">
        <v>423</v>
      </c>
      <c r="B382" s="6" t="s">
        <v>2425</v>
      </c>
      <c r="C382" s="95">
        <v>66701</v>
      </c>
      <c r="D382" s="95">
        <v>14016</v>
      </c>
      <c r="E382" s="95">
        <v>8641</v>
      </c>
      <c r="F382" s="96">
        <v>41649</v>
      </c>
      <c r="G382" s="95">
        <v>2395</v>
      </c>
      <c r="H382" s="95">
        <v>0</v>
      </c>
      <c r="I382" s="6"/>
      <c r="J382" s="148">
        <f t="shared" si="10"/>
        <v>66701</v>
      </c>
      <c r="K382" s="148">
        <f t="shared" si="11"/>
        <v>0</v>
      </c>
    </row>
    <row r="383" spans="1:11" hidden="1" x14ac:dyDescent="0.7">
      <c r="A383" s="5" t="s">
        <v>424</v>
      </c>
      <c r="B383" s="6" t="s">
        <v>2426</v>
      </c>
      <c r="C383" s="95">
        <v>105788</v>
      </c>
      <c r="D383" s="95">
        <v>13901</v>
      </c>
      <c r="E383" s="95">
        <v>12249</v>
      </c>
      <c r="F383" s="96">
        <v>59731</v>
      </c>
      <c r="G383" s="95">
        <v>1462</v>
      </c>
      <c r="H383" s="95">
        <v>0</v>
      </c>
      <c r="I383" s="6"/>
      <c r="J383" s="148">
        <f t="shared" si="10"/>
        <v>87343</v>
      </c>
      <c r="K383" s="148">
        <f t="shared" si="11"/>
        <v>18445</v>
      </c>
    </row>
    <row r="384" spans="1:11" hidden="1" x14ac:dyDescent="0.7">
      <c r="A384" s="5" t="s">
        <v>425</v>
      </c>
      <c r="B384" s="6" t="s">
        <v>2427</v>
      </c>
      <c r="C384" s="95">
        <v>76616</v>
      </c>
      <c r="D384" s="95">
        <v>6073</v>
      </c>
      <c r="E384" s="95">
        <v>8115</v>
      </c>
      <c r="F384" s="96">
        <v>55736</v>
      </c>
      <c r="G384" s="95">
        <v>3458</v>
      </c>
      <c r="H384" s="95">
        <v>0</v>
      </c>
      <c r="I384" s="6"/>
      <c r="J384" s="148">
        <f t="shared" si="10"/>
        <v>73382</v>
      </c>
      <c r="K384" s="148">
        <f t="shared" si="11"/>
        <v>3234</v>
      </c>
    </row>
    <row r="385" spans="1:11" hidden="1" x14ac:dyDescent="0.7">
      <c r="A385" s="5" t="s">
        <v>426</v>
      </c>
      <c r="B385" s="6" t="s">
        <v>2428</v>
      </c>
      <c r="C385" s="95">
        <v>88622</v>
      </c>
      <c r="D385" s="95">
        <v>12000</v>
      </c>
      <c r="E385" s="95">
        <v>7971</v>
      </c>
      <c r="F385" s="96">
        <v>60419</v>
      </c>
      <c r="G385" s="95">
        <v>960</v>
      </c>
      <c r="H385" s="95">
        <v>207</v>
      </c>
      <c r="I385" s="6"/>
      <c r="J385" s="148">
        <f t="shared" si="10"/>
        <v>81557</v>
      </c>
      <c r="K385" s="148">
        <f t="shared" si="11"/>
        <v>7272</v>
      </c>
    </row>
    <row r="386" spans="1:11" hidden="1" x14ac:dyDescent="0.7">
      <c r="A386" s="5" t="s">
        <v>427</v>
      </c>
      <c r="B386" s="6" t="s">
        <v>2429</v>
      </c>
      <c r="C386" s="95">
        <v>62972</v>
      </c>
      <c r="D386" s="95">
        <v>6959</v>
      </c>
      <c r="E386" s="95">
        <v>2540</v>
      </c>
      <c r="F386" s="96">
        <v>42669</v>
      </c>
      <c r="G386" s="95">
        <v>1754</v>
      </c>
      <c r="H386" s="95">
        <v>4</v>
      </c>
      <c r="I386" s="6"/>
      <c r="J386" s="148">
        <f t="shared" si="10"/>
        <v>53926</v>
      </c>
      <c r="K386" s="148">
        <f t="shared" si="11"/>
        <v>9050</v>
      </c>
    </row>
    <row r="387" spans="1:11" hidden="1" x14ac:dyDescent="0.7">
      <c r="A387" s="5" t="s">
        <v>452</v>
      </c>
      <c r="B387" s="6" t="s">
        <v>2430</v>
      </c>
      <c r="C387" s="95">
        <v>71487</v>
      </c>
      <c r="D387" s="95">
        <v>13518</v>
      </c>
      <c r="E387" s="95">
        <v>4827</v>
      </c>
      <c r="F387" s="96">
        <v>42056</v>
      </c>
      <c r="G387" s="95">
        <v>16</v>
      </c>
      <c r="H387" s="95">
        <v>1432</v>
      </c>
      <c r="I387" s="6"/>
      <c r="J387" s="148">
        <f t="shared" si="10"/>
        <v>61849</v>
      </c>
      <c r="K387" s="148">
        <f t="shared" si="11"/>
        <v>11070</v>
      </c>
    </row>
    <row r="388" spans="1:11" hidden="1" x14ac:dyDescent="0.7">
      <c r="A388" s="5" t="s">
        <v>453</v>
      </c>
      <c r="B388" s="6" t="s">
        <v>2431</v>
      </c>
      <c r="C388" s="95">
        <v>74318</v>
      </c>
      <c r="D388" s="95">
        <v>11819</v>
      </c>
      <c r="E388" s="95">
        <v>4073</v>
      </c>
      <c r="F388" s="96">
        <v>40450</v>
      </c>
      <c r="G388" s="95">
        <v>0</v>
      </c>
      <c r="H388" s="95">
        <v>1</v>
      </c>
      <c r="I388" s="6"/>
      <c r="J388" s="148">
        <f t="shared" ref="J388:J451" si="12">SUM(D388:H388)</f>
        <v>56343</v>
      </c>
      <c r="K388" s="148">
        <f t="shared" si="11"/>
        <v>17976</v>
      </c>
    </row>
    <row r="389" spans="1:11" hidden="1" x14ac:dyDescent="0.7">
      <c r="A389" s="5" t="s">
        <v>454</v>
      </c>
      <c r="B389" s="6" t="s">
        <v>2432</v>
      </c>
      <c r="C389" s="95">
        <v>65634</v>
      </c>
      <c r="D389" s="95">
        <v>7816</v>
      </c>
      <c r="E389" s="95">
        <v>3863</v>
      </c>
      <c r="F389" s="96">
        <v>12412</v>
      </c>
      <c r="G389" s="95">
        <v>897</v>
      </c>
      <c r="H389" s="95">
        <v>37624</v>
      </c>
      <c r="I389" s="6"/>
      <c r="J389" s="148">
        <f t="shared" si="12"/>
        <v>62612</v>
      </c>
      <c r="K389" s="148">
        <f t="shared" ref="K389:K452" si="13">C389-J389+H389</f>
        <v>40646</v>
      </c>
    </row>
    <row r="390" spans="1:11" hidden="1" x14ac:dyDescent="0.7">
      <c r="A390" s="5" t="s">
        <v>455</v>
      </c>
      <c r="B390" s="6" t="s">
        <v>2433</v>
      </c>
      <c r="C390" s="95">
        <v>68680</v>
      </c>
      <c r="D390" s="95">
        <v>26424</v>
      </c>
      <c r="E390" s="95">
        <v>4921</v>
      </c>
      <c r="F390" s="96">
        <v>32358</v>
      </c>
      <c r="G390" s="95">
        <v>649</v>
      </c>
      <c r="H390" s="95">
        <v>3</v>
      </c>
      <c r="I390" s="6"/>
      <c r="J390" s="148">
        <f t="shared" si="12"/>
        <v>64355</v>
      </c>
      <c r="K390" s="148">
        <f t="shared" si="13"/>
        <v>4328</v>
      </c>
    </row>
    <row r="391" spans="1:11" hidden="1" x14ac:dyDescent="0.7">
      <c r="A391" s="5" t="s">
        <v>456</v>
      </c>
      <c r="B391" s="6" t="s">
        <v>2434</v>
      </c>
      <c r="C391" s="95">
        <v>15759</v>
      </c>
      <c r="D391" s="95">
        <v>2038</v>
      </c>
      <c r="E391" s="95">
        <v>3776</v>
      </c>
      <c r="F391" s="96">
        <v>5884</v>
      </c>
      <c r="G391" s="95">
        <v>306</v>
      </c>
      <c r="H391" s="95">
        <v>332</v>
      </c>
      <c r="I391" s="6"/>
      <c r="J391" s="148">
        <f t="shared" si="12"/>
        <v>12336</v>
      </c>
      <c r="K391" s="148">
        <f t="shared" si="13"/>
        <v>3755</v>
      </c>
    </row>
    <row r="392" spans="1:11" hidden="1" x14ac:dyDescent="0.7">
      <c r="A392" s="5" t="s">
        <v>430</v>
      </c>
      <c r="B392" s="6" t="s">
        <v>2435</v>
      </c>
      <c r="C392" s="95">
        <v>107422</v>
      </c>
      <c r="D392" s="95">
        <v>14494</v>
      </c>
      <c r="E392" s="95">
        <v>19420</v>
      </c>
      <c r="F392" s="96">
        <v>55947</v>
      </c>
      <c r="G392" s="95">
        <v>1</v>
      </c>
      <c r="H392" s="95">
        <v>17058</v>
      </c>
      <c r="I392" s="6"/>
      <c r="J392" s="148">
        <f t="shared" si="12"/>
        <v>106920</v>
      </c>
      <c r="K392" s="148">
        <f t="shared" si="13"/>
        <v>17560</v>
      </c>
    </row>
    <row r="393" spans="1:11" hidden="1" x14ac:dyDescent="0.7">
      <c r="A393" s="5" t="s">
        <v>431</v>
      </c>
      <c r="B393" s="6" t="s">
        <v>2436</v>
      </c>
      <c r="C393" s="95">
        <v>135334</v>
      </c>
      <c r="D393" s="95">
        <v>9312</v>
      </c>
      <c r="E393" s="95">
        <v>22610</v>
      </c>
      <c r="F393" s="96">
        <v>93750</v>
      </c>
      <c r="G393" s="95">
        <v>139</v>
      </c>
      <c r="H393" s="95">
        <v>82</v>
      </c>
      <c r="I393" s="6"/>
      <c r="J393" s="148">
        <f t="shared" si="12"/>
        <v>125893</v>
      </c>
      <c r="K393" s="148">
        <f t="shared" si="13"/>
        <v>9523</v>
      </c>
    </row>
    <row r="394" spans="1:11" hidden="1" x14ac:dyDescent="0.7">
      <c r="A394" s="5" t="s">
        <v>432</v>
      </c>
      <c r="B394" s="6" t="s">
        <v>2437</v>
      </c>
      <c r="C394" s="95">
        <v>100162</v>
      </c>
      <c r="D394" s="95">
        <v>6593</v>
      </c>
      <c r="E394" s="95">
        <v>3121</v>
      </c>
      <c r="F394" s="96">
        <v>63442</v>
      </c>
      <c r="G394" s="95">
        <v>2927</v>
      </c>
      <c r="H394" s="95">
        <v>11359</v>
      </c>
      <c r="I394" s="6"/>
      <c r="J394" s="148">
        <f t="shared" si="12"/>
        <v>87442</v>
      </c>
      <c r="K394" s="148">
        <f t="shared" si="13"/>
        <v>24079</v>
      </c>
    </row>
    <row r="395" spans="1:11" hidden="1" x14ac:dyDescent="0.7">
      <c r="A395" s="5" t="s">
        <v>433</v>
      </c>
      <c r="B395" s="6" t="s">
        <v>2438</v>
      </c>
      <c r="C395" s="95">
        <v>111377</v>
      </c>
      <c r="D395" s="95">
        <v>14687</v>
      </c>
      <c r="E395" s="95">
        <v>11206</v>
      </c>
      <c r="F395" s="96">
        <v>75040</v>
      </c>
      <c r="G395" s="95">
        <v>1960</v>
      </c>
      <c r="H395" s="95">
        <v>76</v>
      </c>
      <c r="I395" s="6"/>
      <c r="J395" s="148">
        <f t="shared" si="12"/>
        <v>102969</v>
      </c>
      <c r="K395" s="148">
        <f t="shared" si="13"/>
        <v>8484</v>
      </c>
    </row>
    <row r="396" spans="1:11" hidden="1" x14ac:dyDescent="0.7">
      <c r="A396" s="5" t="s">
        <v>434</v>
      </c>
      <c r="B396" s="6" t="s">
        <v>2439</v>
      </c>
      <c r="C396" s="95">
        <v>193759</v>
      </c>
      <c r="D396" s="95">
        <v>28580</v>
      </c>
      <c r="E396" s="95">
        <v>27103</v>
      </c>
      <c r="F396" s="96">
        <v>118260</v>
      </c>
      <c r="G396" s="95">
        <v>1015</v>
      </c>
      <c r="H396" s="95">
        <v>429</v>
      </c>
      <c r="I396" s="6"/>
      <c r="J396" s="148">
        <f t="shared" si="12"/>
        <v>175387</v>
      </c>
      <c r="K396" s="148">
        <f t="shared" si="13"/>
        <v>18801</v>
      </c>
    </row>
    <row r="397" spans="1:11" hidden="1" x14ac:dyDescent="0.7">
      <c r="A397" s="5" t="s">
        <v>435</v>
      </c>
      <c r="B397" s="6" t="s">
        <v>2440</v>
      </c>
      <c r="C397" s="95">
        <v>90083</v>
      </c>
      <c r="D397" s="95">
        <v>10633</v>
      </c>
      <c r="E397" s="95">
        <v>10625</v>
      </c>
      <c r="F397" s="96">
        <v>51381</v>
      </c>
      <c r="G397" s="95">
        <v>1127</v>
      </c>
      <c r="H397" s="95">
        <v>13017</v>
      </c>
      <c r="I397" s="6"/>
      <c r="J397" s="148">
        <f t="shared" si="12"/>
        <v>86783</v>
      </c>
      <c r="K397" s="148">
        <f t="shared" si="13"/>
        <v>16317</v>
      </c>
    </row>
    <row r="398" spans="1:11" hidden="1" x14ac:dyDescent="0.7">
      <c r="A398" s="5" t="s">
        <v>436</v>
      </c>
      <c r="B398" s="6" t="s">
        <v>2441</v>
      </c>
      <c r="C398" s="95">
        <v>126362</v>
      </c>
      <c r="D398" s="95">
        <v>8808</v>
      </c>
      <c r="E398" s="95">
        <v>40149</v>
      </c>
      <c r="F398" s="96">
        <v>75958</v>
      </c>
      <c r="G398" s="95">
        <v>1045</v>
      </c>
      <c r="H398" s="95">
        <v>6</v>
      </c>
      <c r="I398" s="6"/>
      <c r="J398" s="148">
        <f t="shared" si="12"/>
        <v>125966</v>
      </c>
      <c r="K398" s="148">
        <f t="shared" si="13"/>
        <v>402</v>
      </c>
    </row>
    <row r="399" spans="1:11" hidden="1" x14ac:dyDescent="0.7">
      <c r="A399" s="5" t="s">
        <v>459</v>
      </c>
      <c r="B399" s="6" t="s">
        <v>2442</v>
      </c>
      <c r="C399" s="95">
        <v>250887</v>
      </c>
      <c r="D399" s="95">
        <v>18840</v>
      </c>
      <c r="E399" s="95">
        <v>43992</v>
      </c>
      <c r="F399" s="96">
        <v>118899</v>
      </c>
      <c r="G399" s="95">
        <v>823</v>
      </c>
      <c r="H399" s="95">
        <v>21322</v>
      </c>
      <c r="I399" s="6"/>
      <c r="J399" s="148">
        <f t="shared" si="12"/>
        <v>203876</v>
      </c>
      <c r="K399" s="148">
        <f t="shared" si="13"/>
        <v>68333</v>
      </c>
    </row>
    <row r="400" spans="1:11" hidden="1" x14ac:dyDescent="0.7">
      <c r="A400" s="5" t="s">
        <v>460</v>
      </c>
      <c r="B400" s="6" t="s">
        <v>2443</v>
      </c>
      <c r="C400" s="95">
        <v>90335</v>
      </c>
      <c r="D400" s="95">
        <v>6255</v>
      </c>
      <c r="E400" s="95">
        <v>19561</v>
      </c>
      <c r="F400" s="96">
        <v>56895</v>
      </c>
      <c r="G400" s="95">
        <v>312</v>
      </c>
      <c r="H400" s="95">
        <v>0</v>
      </c>
      <c r="I400" s="6"/>
      <c r="J400" s="148">
        <f t="shared" si="12"/>
        <v>83023</v>
      </c>
      <c r="K400" s="148">
        <f t="shared" si="13"/>
        <v>7312</v>
      </c>
    </row>
    <row r="401" spans="1:11" hidden="1" x14ac:dyDescent="0.7">
      <c r="A401" s="5" t="s">
        <v>461</v>
      </c>
      <c r="B401" s="6" t="s">
        <v>2444</v>
      </c>
      <c r="C401" s="95">
        <v>65211</v>
      </c>
      <c r="D401" s="95">
        <v>4465</v>
      </c>
      <c r="E401" s="95">
        <v>10527</v>
      </c>
      <c r="F401" s="96">
        <v>45730</v>
      </c>
      <c r="G401" s="95">
        <v>129</v>
      </c>
      <c r="H401" s="95">
        <v>0</v>
      </c>
      <c r="I401" s="6"/>
      <c r="J401" s="148">
        <f t="shared" si="12"/>
        <v>60851</v>
      </c>
      <c r="K401" s="148">
        <f t="shared" si="13"/>
        <v>4360</v>
      </c>
    </row>
    <row r="402" spans="1:11" hidden="1" x14ac:dyDescent="0.7">
      <c r="A402" s="5" t="s">
        <v>462</v>
      </c>
      <c r="B402" s="6" t="s">
        <v>2445</v>
      </c>
      <c r="C402" s="95">
        <v>80559</v>
      </c>
      <c r="D402" s="95">
        <v>8689</v>
      </c>
      <c r="E402" s="95">
        <v>9817</v>
      </c>
      <c r="F402" s="96">
        <v>57645</v>
      </c>
      <c r="G402" s="95">
        <v>352</v>
      </c>
      <c r="H402" s="95">
        <v>3</v>
      </c>
      <c r="I402" s="6"/>
      <c r="J402" s="148">
        <f t="shared" si="12"/>
        <v>76506</v>
      </c>
      <c r="K402" s="148">
        <f t="shared" si="13"/>
        <v>4056</v>
      </c>
    </row>
    <row r="403" spans="1:11" hidden="1" x14ac:dyDescent="0.7">
      <c r="A403" s="5" t="s">
        <v>463</v>
      </c>
      <c r="B403" s="6" t="s">
        <v>2446</v>
      </c>
      <c r="C403" s="95">
        <v>102774</v>
      </c>
      <c r="D403" s="95">
        <v>7200</v>
      </c>
      <c r="E403" s="95">
        <v>18269</v>
      </c>
      <c r="F403" s="96">
        <v>69528</v>
      </c>
      <c r="G403" s="95">
        <v>155</v>
      </c>
      <c r="H403" s="95">
        <v>0</v>
      </c>
      <c r="I403" s="6"/>
      <c r="J403" s="148">
        <f t="shared" si="12"/>
        <v>95152</v>
      </c>
      <c r="K403" s="148">
        <f t="shared" si="13"/>
        <v>7622</v>
      </c>
    </row>
    <row r="404" spans="1:11" hidden="1" x14ac:dyDescent="0.7">
      <c r="A404" s="5" t="s">
        <v>464</v>
      </c>
      <c r="B404" s="6" t="s">
        <v>2447</v>
      </c>
      <c r="C404" s="95">
        <v>61697</v>
      </c>
      <c r="D404" s="95">
        <v>6322</v>
      </c>
      <c r="E404" s="95">
        <v>17337</v>
      </c>
      <c r="F404" s="96">
        <v>32868</v>
      </c>
      <c r="G404" s="95">
        <v>0</v>
      </c>
      <c r="H404" s="95">
        <v>296</v>
      </c>
      <c r="I404" s="6"/>
      <c r="J404" s="148">
        <f t="shared" si="12"/>
        <v>56823</v>
      </c>
      <c r="K404" s="148">
        <f t="shared" si="13"/>
        <v>5170</v>
      </c>
    </row>
    <row r="405" spans="1:11" hidden="1" x14ac:dyDescent="0.7">
      <c r="A405" s="5" t="s">
        <v>481</v>
      </c>
      <c r="B405" s="6" t="s">
        <v>2448</v>
      </c>
      <c r="C405" s="95">
        <v>75812</v>
      </c>
      <c r="D405" s="95">
        <v>5282</v>
      </c>
      <c r="E405" s="95">
        <v>3349</v>
      </c>
      <c r="F405" s="96">
        <v>61747</v>
      </c>
      <c r="G405" s="95">
        <v>2156</v>
      </c>
      <c r="H405" s="95">
        <v>0</v>
      </c>
      <c r="I405" s="6"/>
      <c r="J405" s="148">
        <f t="shared" si="12"/>
        <v>72534</v>
      </c>
      <c r="K405" s="148">
        <f t="shared" si="13"/>
        <v>3278</v>
      </c>
    </row>
    <row r="406" spans="1:11" hidden="1" x14ac:dyDescent="0.7">
      <c r="A406" s="5" t="s">
        <v>482</v>
      </c>
      <c r="B406" s="6" t="s">
        <v>2449</v>
      </c>
      <c r="C406" s="95">
        <v>65596</v>
      </c>
      <c r="D406" s="95">
        <v>6267</v>
      </c>
      <c r="E406" s="95">
        <v>2603</v>
      </c>
      <c r="F406" s="96">
        <v>52165</v>
      </c>
      <c r="G406" s="95">
        <v>1738</v>
      </c>
      <c r="H406" s="95">
        <v>0</v>
      </c>
      <c r="I406" s="6"/>
      <c r="J406" s="148">
        <f t="shared" si="12"/>
        <v>62773</v>
      </c>
      <c r="K406" s="148">
        <f t="shared" si="13"/>
        <v>2823</v>
      </c>
    </row>
    <row r="407" spans="1:11" hidden="1" x14ac:dyDescent="0.7">
      <c r="A407" s="5" t="s">
        <v>483</v>
      </c>
      <c r="B407" s="6" t="s">
        <v>2450</v>
      </c>
      <c r="C407" s="95">
        <v>136584</v>
      </c>
      <c r="D407" s="95">
        <v>0</v>
      </c>
      <c r="E407" s="95">
        <v>8</v>
      </c>
      <c r="F407" s="96">
        <v>105714</v>
      </c>
      <c r="G407" s="95">
        <v>2940</v>
      </c>
      <c r="H407" s="95">
        <v>27875</v>
      </c>
      <c r="I407" s="6"/>
      <c r="J407" s="148">
        <f t="shared" si="12"/>
        <v>136537</v>
      </c>
      <c r="K407" s="148">
        <f t="shared" si="13"/>
        <v>27922</v>
      </c>
    </row>
    <row r="408" spans="1:11" hidden="1" x14ac:dyDescent="0.7">
      <c r="A408" s="5" t="s">
        <v>484</v>
      </c>
      <c r="B408" s="6" t="s">
        <v>2451</v>
      </c>
      <c r="C408" s="95">
        <v>188344</v>
      </c>
      <c r="D408" s="95">
        <v>27501</v>
      </c>
      <c r="E408" s="95">
        <v>23043</v>
      </c>
      <c r="F408" s="96">
        <v>135626</v>
      </c>
      <c r="G408" s="95">
        <v>2172</v>
      </c>
      <c r="H408" s="95">
        <v>0</v>
      </c>
      <c r="I408" s="6"/>
      <c r="J408" s="148">
        <f t="shared" si="12"/>
        <v>188342</v>
      </c>
      <c r="K408" s="148">
        <f t="shared" si="13"/>
        <v>2</v>
      </c>
    </row>
    <row r="409" spans="1:11" hidden="1" x14ac:dyDescent="0.7">
      <c r="A409" s="5" t="s">
        <v>485</v>
      </c>
      <c r="B409" s="6" t="s">
        <v>2452</v>
      </c>
      <c r="C409" s="95">
        <v>216054</v>
      </c>
      <c r="D409" s="95">
        <v>28314</v>
      </c>
      <c r="E409" s="95">
        <v>18149</v>
      </c>
      <c r="F409" s="96">
        <v>150882</v>
      </c>
      <c r="G409" s="95">
        <v>2303</v>
      </c>
      <c r="H409" s="95">
        <v>5100</v>
      </c>
      <c r="I409" s="6"/>
      <c r="J409" s="148">
        <f t="shared" si="12"/>
        <v>204748</v>
      </c>
      <c r="K409" s="148">
        <f t="shared" si="13"/>
        <v>16406</v>
      </c>
    </row>
    <row r="410" spans="1:11" hidden="1" x14ac:dyDescent="0.7">
      <c r="A410" s="5" t="s">
        <v>437</v>
      </c>
      <c r="B410" s="6" t="s">
        <v>2453</v>
      </c>
      <c r="C410" s="95">
        <v>37178</v>
      </c>
      <c r="D410" s="95">
        <v>3220</v>
      </c>
      <c r="E410" s="95">
        <v>10716</v>
      </c>
      <c r="F410" s="96">
        <v>19539</v>
      </c>
      <c r="G410" s="95">
        <v>55</v>
      </c>
      <c r="H410" s="95">
        <v>0</v>
      </c>
      <c r="I410" s="6"/>
      <c r="J410" s="148">
        <f t="shared" si="12"/>
        <v>33530</v>
      </c>
      <c r="K410" s="148">
        <f t="shared" si="13"/>
        <v>3648</v>
      </c>
    </row>
    <row r="411" spans="1:11" hidden="1" x14ac:dyDescent="0.7">
      <c r="A411" s="5" t="s">
        <v>457</v>
      </c>
      <c r="B411" s="6" t="s">
        <v>2454</v>
      </c>
      <c r="C411" s="95">
        <v>26327</v>
      </c>
      <c r="D411" s="95">
        <v>3813</v>
      </c>
      <c r="E411" s="95">
        <v>384</v>
      </c>
      <c r="F411" s="96">
        <v>13204</v>
      </c>
      <c r="G411" s="95">
        <v>541</v>
      </c>
      <c r="H411" s="95">
        <v>3669</v>
      </c>
      <c r="I411" s="6"/>
      <c r="J411" s="148">
        <f t="shared" si="12"/>
        <v>21611</v>
      </c>
      <c r="K411" s="148">
        <f t="shared" si="13"/>
        <v>8385</v>
      </c>
    </row>
    <row r="412" spans="1:11" hidden="1" x14ac:dyDescent="0.7">
      <c r="A412" s="5" t="s">
        <v>486</v>
      </c>
      <c r="B412" s="6" t="s">
        <v>2455</v>
      </c>
      <c r="C412" s="95">
        <v>77751</v>
      </c>
      <c r="D412" s="95">
        <v>5838</v>
      </c>
      <c r="E412" s="95">
        <v>3708</v>
      </c>
      <c r="F412" s="96">
        <v>61568</v>
      </c>
      <c r="G412" s="95">
        <v>362</v>
      </c>
      <c r="H412" s="95">
        <v>4</v>
      </c>
      <c r="I412" s="6"/>
      <c r="J412" s="148">
        <f t="shared" si="12"/>
        <v>71480</v>
      </c>
      <c r="K412" s="148">
        <f t="shared" si="13"/>
        <v>6275</v>
      </c>
    </row>
    <row r="413" spans="1:11" hidden="1" x14ac:dyDescent="0.7">
      <c r="A413" s="5" t="s">
        <v>472</v>
      </c>
      <c r="B413" s="6" t="s">
        <v>2456</v>
      </c>
      <c r="C413" s="95">
        <v>52814</v>
      </c>
      <c r="D413" s="95">
        <v>6444</v>
      </c>
      <c r="E413" s="95">
        <v>8052</v>
      </c>
      <c r="F413" s="96">
        <v>37515</v>
      </c>
      <c r="G413" s="95">
        <v>627</v>
      </c>
      <c r="H413" s="95">
        <v>140</v>
      </c>
      <c r="I413" s="6"/>
      <c r="J413" s="148">
        <f t="shared" si="12"/>
        <v>52778</v>
      </c>
      <c r="K413" s="148">
        <f t="shared" si="13"/>
        <v>176</v>
      </c>
    </row>
    <row r="414" spans="1:11" hidden="1" x14ac:dyDescent="0.7">
      <c r="A414" s="5" t="s">
        <v>473</v>
      </c>
      <c r="B414" s="6" t="s">
        <v>2457</v>
      </c>
      <c r="C414" s="95">
        <v>89323</v>
      </c>
      <c r="D414" s="95">
        <v>3061</v>
      </c>
      <c r="E414" s="95">
        <v>40658</v>
      </c>
      <c r="F414" s="96">
        <v>43214</v>
      </c>
      <c r="G414" s="95">
        <v>1375</v>
      </c>
      <c r="H414" s="95">
        <v>5</v>
      </c>
      <c r="I414" s="6"/>
      <c r="J414" s="148">
        <f t="shared" si="12"/>
        <v>88313</v>
      </c>
      <c r="K414" s="148">
        <f t="shared" si="13"/>
        <v>1015</v>
      </c>
    </row>
    <row r="415" spans="1:11" hidden="1" x14ac:dyDescent="0.7">
      <c r="A415" s="5" t="s">
        <v>450</v>
      </c>
      <c r="B415" s="6" t="s">
        <v>2458</v>
      </c>
      <c r="C415" s="95">
        <v>78882</v>
      </c>
      <c r="D415" s="95">
        <v>483</v>
      </c>
      <c r="E415" s="95">
        <v>342</v>
      </c>
      <c r="F415" s="96">
        <v>42511</v>
      </c>
      <c r="G415" s="95">
        <v>2036</v>
      </c>
      <c r="H415" s="95">
        <v>27845</v>
      </c>
      <c r="I415" s="6"/>
      <c r="J415" s="148">
        <f t="shared" si="12"/>
        <v>73217</v>
      </c>
      <c r="K415" s="148">
        <f t="shared" si="13"/>
        <v>33510</v>
      </c>
    </row>
    <row r="416" spans="1:11" hidden="1" x14ac:dyDescent="0.7">
      <c r="A416" s="5" t="s">
        <v>479</v>
      </c>
      <c r="B416" s="6" t="s">
        <v>2459</v>
      </c>
      <c r="C416" s="95">
        <v>49192</v>
      </c>
      <c r="D416" s="95">
        <v>2256</v>
      </c>
      <c r="E416" s="95">
        <v>5789</v>
      </c>
      <c r="F416" s="96">
        <v>38723</v>
      </c>
      <c r="G416" s="95">
        <v>55</v>
      </c>
      <c r="H416" s="95">
        <v>1324</v>
      </c>
      <c r="I416" s="6"/>
      <c r="J416" s="148">
        <f t="shared" si="12"/>
        <v>48147</v>
      </c>
      <c r="K416" s="148">
        <f t="shared" si="13"/>
        <v>2369</v>
      </c>
    </row>
    <row r="417" spans="1:11" hidden="1" x14ac:dyDescent="0.7">
      <c r="A417" s="5" t="s">
        <v>487</v>
      </c>
      <c r="B417" s="6" t="s">
        <v>2460</v>
      </c>
      <c r="C417" s="95">
        <v>53961</v>
      </c>
      <c r="D417" s="95">
        <v>2911</v>
      </c>
      <c r="E417" s="95">
        <v>3329</v>
      </c>
      <c r="F417" s="96">
        <v>42884</v>
      </c>
      <c r="G417" s="95">
        <v>1257</v>
      </c>
      <c r="H417" s="95">
        <v>404</v>
      </c>
      <c r="I417" s="6"/>
      <c r="J417" s="148">
        <f t="shared" si="12"/>
        <v>50785</v>
      </c>
      <c r="K417" s="148">
        <f t="shared" si="13"/>
        <v>3580</v>
      </c>
    </row>
    <row r="418" spans="1:11" hidden="1" x14ac:dyDescent="0.7">
      <c r="A418" s="5" t="s">
        <v>488</v>
      </c>
      <c r="B418" s="6" t="s">
        <v>2461</v>
      </c>
      <c r="C418" s="95">
        <v>55713</v>
      </c>
      <c r="D418" s="95">
        <v>6021</v>
      </c>
      <c r="E418" s="95">
        <v>11895</v>
      </c>
      <c r="F418" s="96">
        <v>33537</v>
      </c>
      <c r="G418" s="95">
        <v>682</v>
      </c>
      <c r="H418" s="95">
        <v>353</v>
      </c>
      <c r="I418" s="6"/>
      <c r="J418" s="148">
        <f t="shared" si="12"/>
        <v>52488</v>
      </c>
      <c r="K418" s="148">
        <f t="shared" si="13"/>
        <v>3578</v>
      </c>
    </row>
    <row r="419" spans="1:11" hidden="1" x14ac:dyDescent="0.7">
      <c r="A419" s="5" t="s">
        <v>438</v>
      </c>
      <c r="B419" s="6" t="s">
        <v>2462</v>
      </c>
      <c r="C419" s="95">
        <v>39865</v>
      </c>
      <c r="D419" s="95">
        <v>6128</v>
      </c>
      <c r="E419" s="95">
        <v>4736</v>
      </c>
      <c r="F419" s="96">
        <v>27749</v>
      </c>
      <c r="G419" s="95">
        <v>52</v>
      </c>
      <c r="H419" s="95">
        <v>0</v>
      </c>
      <c r="I419" s="6"/>
      <c r="J419" s="148">
        <f t="shared" si="12"/>
        <v>38665</v>
      </c>
      <c r="K419" s="148">
        <f t="shared" si="13"/>
        <v>1200</v>
      </c>
    </row>
    <row r="420" spans="1:11" hidden="1" x14ac:dyDescent="0.7">
      <c r="A420" s="5" t="s">
        <v>507</v>
      </c>
      <c r="B420" s="6" t="s">
        <v>2463</v>
      </c>
      <c r="C420" s="95">
        <v>839549</v>
      </c>
      <c r="D420" s="95">
        <v>113413</v>
      </c>
      <c r="E420" s="95">
        <v>140623</v>
      </c>
      <c r="F420" s="96">
        <v>525013</v>
      </c>
      <c r="G420" s="95">
        <v>961</v>
      </c>
      <c r="H420" s="95">
        <v>0</v>
      </c>
      <c r="I420" s="6"/>
      <c r="J420" s="148">
        <f t="shared" si="12"/>
        <v>780010</v>
      </c>
      <c r="K420" s="148">
        <f t="shared" si="13"/>
        <v>59539</v>
      </c>
    </row>
    <row r="421" spans="1:11" hidden="1" x14ac:dyDescent="0.7">
      <c r="A421" s="5" t="s">
        <v>533</v>
      </c>
      <c r="B421" s="6" t="s">
        <v>2464</v>
      </c>
      <c r="C421" s="95">
        <v>459895</v>
      </c>
      <c r="D421" s="95">
        <v>100230</v>
      </c>
      <c r="E421" s="95">
        <v>65348</v>
      </c>
      <c r="F421" s="96">
        <v>277079</v>
      </c>
      <c r="G421" s="95">
        <v>310</v>
      </c>
      <c r="H421" s="95">
        <v>0</v>
      </c>
      <c r="I421" s="6"/>
      <c r="J421" s="148">
        <f t="shared" si="12"/>
        <v>442967</v>
      </c>
      <c r="K421" s="148">
        <f t="shared" si="13"/>
        <v>16928</v>
      </c>
    </row>
    <row r="422" spans="1:11" hidden="1" x14ac:dyDescent="0.7">
      <c r="A422" s="5" t="s">
        <v>546</v>
      </c>
      <c r="B422" s="6" t="s">
        <v>2465</v>
      </c>
      <c r="C422" s="95">
        <v>780359</v>
      </c>
      <c r="D422" s="95">
        <v>200078</v>
      </c>
      <c r="E422" s="95">
        <v>67485</v>
      </c>
      <c r="F422" s="96">
        <v>511351</v>
      </c>
      <c r="G422" s="95">
        <v>1112</v>
      </c>
      <c r="H422" s="95">
        <v>333</v>
      </c>
      <c r="I422" s="6"/>
      <c r="J422" s="148">
        <f t="shared" si="12"/>
        <v>780359</v>
      </c>
      <c r="K422" s="148">
        <f t="shared" si="13"/>
        <v>333</v>
      </c>
    </row>
    <row r="423" spans="1:11" hidden="1" x14ac:dyDescent="0.7">
      <c r="A423" s="5" t="s">
        <v>489</v>
      </c>
      <c r="B423" s="6" t="s">
        <v>2466</v>
      </c>
      <c r="C423" s="95">
        <v>389832</v>
      </c>
      <c r="D423" s="95">
        <v>71757</v>
      </c>
      <c r="E423" s="95">
        <v>40627</v>
      </c>
      <c r="F423" s="96">
        <v>254734</v>
      </c>
      <c r="G423" s="95">
        <v>2405</v>
      </c>
      <c r="H423" s="95">
        <v>0</v>
      </c>
      <c r="I423" s="6"/>
      <c r="J423" s="148">
        <f t="shared" si="12"/>
        <v>369523</v>
      </c>
      <c r="K423" s="148">
        <f t="shared" si="13"/>
        <v>20309</v>
      </c>
    </row>
    <row r="424" spans="1:11" hidden="1" x14ac:dyDescent="0.7">
      <c r="A424" s="5" t="s">
        <v>508</v>
      </c>
      <c r="B424" s="6" t="s">
        <v>2467</v>
      </c>
      <c r="C424" s="95">
        <v>81632</v>
      </c>
      <c r="D424" s="95">
        <v>7992</v>
      </c>
      <c r="E424" s="95">
        <v>12696</v>
      </c>
      <c r="F424" s="96">
        <v>53291</v>
      </c>
      <c r="G424" s="95">
        <v>39</v>
      </c>
      <c r="H424" s="95">
        <v>0</v>
      </c>
      <c r="I424" s="6"/>
      <c r="J424" s="148">
        <f t="shared" si="12"/>
        <v>74018</v>
      </c>
      <c r="K424" s="148">
        <f t="shared" si="13"/>
        <v>7614</v>
      </c>
    </row>
    <row r="425" spans="1:11" hidden="1" x14ac:dyDescent="0.7">
      <c r="A425" s="5" t="s">
        <v>509</v>
      </c>
      <c r="B425" s="6" t="s">
        <v>2468</v>
      </c>
      <c r="C425" s="95">
        <v>69107</v>
      </c>
      <c r="D425" s="95">
        <v>7585</v>
      </c>
      <c r="E425" s="95">
        <v>9053</v>
      </c>
      <c r="F425" s="96">
        <v>50975</v>
      </c>
      <c r="G425" s="95">
        <v>36</v>
      </c>
      <c r="H425" s="95">
        <v>0</v>
      </c>
      <c r="I425" s="6"/>
      <c r="J425" s="148">
        <f t="shared" si="12"/>
        <v>67649</v>
      </c>
      <c r="K425" s="148">
        <f t="shared" si="13"/>
        <v>1458</v>
      </c>
    </row>
    <row r="426" spans="1:11" hidden="1" x14ac:dyDescent="0.7">
      <c r="A426" s="5" t="s">
        <v>510</v>
      </c>
      <c r="B426" s="6" t="s">
        <v>2469</v>
      </c>
      <c r="C426" s="95">
        <v>115211</v>
      </c>
      <c r="D426" s="95">
        <v>10089</v>
      </c>
      <c r="E426" s="95">
        <v>13040</v>
      </c>
      <c r="F426" s="96">
        <v>90399</v>
      </c>
      <c r="G426" s="95">
        <v>108</v>
      </c>
      <c r="H426" s="95">
        <v>57</v>
      </c>
      <c r="I426" s="6"/>
      <c r="J426" s="148">
        <f t="shared" si="12"/>
        <v>113693</v>
      </c>
      <c r="K426" s="148">
        <f t="shared" si="13"/>
        <v>1575</v>
      </c>
    </row>
    <row r="427" spans="1:11" hidden="1" x14ac:dyDescent="0.7">
      <c r="A427" s="5" t="s">
        <v>511</v>
      </c>
      <c r="B427" s="6" t="s">
        <v>2470</v>
      </c>
      <c r="C427" s="95">
        <v>288832</v>
      </c>
      <c r="D427" s="95">
        <v>52911</v>
      </c>
      <c r="E427" s="95">
        <v>31421</v>
      </c>
      <c r="F427" s="96">
        <v>183244</v>
      </c>
      <c r="G427" s="95">
        <v>376</v>
      </c>
      <c r="H427" s="95">
        <v>0</v>
      </c>
      <c r="I427" s="6"/>
      <c r="J427" s="148">
        <f t="shared" si="12"/>
        <v>267952</v>
      </c>
      <c r="K427" s="148">
        <f t="shared" si="13"/>
        <v>20880</v>
      </c>
    </row>
    <row r="428" spans="1:11" hidden="1" x14ac:dyDescent="0.7">
      <c r="A428" s="5" t="s">
        <v>512</v>
      </c>
      <c r="B428" s="6" t="s">
        <v>2471</v>
      </c>
      <c r="C428" s="95">
        <v>137952</v>
      </c>
      <c r="D428" s="95">
        <v>10324</v>
      </c>
      <c r="E428" s="95">
        <v>3132</v>
      </c>
      <c r="F428" s="96">
        <v>112634</v>
      </c>
      <c r="G428" s="95">
        <v>0</v>
      </c>
      <c r="H428" s="95">
        <v>11862</v>
      </c>
      <c r="I428" s="6"/>
      <c r="J428" s="148">
        <f t="shared" si="12"/>
        <v>137952</v>
      </c>
      <c r="K428" s="148">
        <f t="shared" si="13"/>
        <v>11862</v>
      </c>
    </row>
    <row r="429" spans="1:11" hidden="1" x14ac:dyDescent="0.7">
      <c r="A429" s="5" t="s">
        <v>513</v>
      </c>
      <c r="B429" s="6" t="s">
        <v>2472</v>
      </c>
      <c r="C429" s="95">
        <v>145255</v>
      </c>
      <c r="D429" s="95">
        <v>15943</v>
      </c>
      <c r="E429" s="95">
        <v>19512</v>
      </c>
      <c r="F429" s="96">
        <v>101426</v>
      </c>
      <c r="G429" s="95">
        <v>34</v>
      </c>
      <c r="H429" s="95">
        <v>0</v>
      </c>
      <c r="I429" s="6"/>
      <c r="J429" s="148">
        <f t="shared" si="12"/>
        <v>136915</v>
      </c>
      <c r="K429" s="148">
        <f t="shared" si="13"/>
        <v>8340</v>
      </c>
    </row>
    <row r="430" spans="1:11" hidden="1" x14ac:dyDescent="0.7">
      <c r="A430" s="5" t="s">
        <v>514</v>
      </c>
      <c r="B430" s="6" t="s">
        <v>2473</v>
      </c>
      <c r="C430" s="95">
        <v>82731</v>
      </c>
      <c r="D430" s="95">
        <v>1385</v>
      </c>
      <c r="E430" s="95">
        <v>13471</v>
      </c>
      <c r="F430" s="96">
        <v>59532</v>
      </c>
      <c r="G430" s="95">
        <v>58</v>
      </c>
      <c r="H430" s="95">
        <v>5358</v>
      </c>
      <c r="I430" s="6"/>
      <c r="J430" s="148">
        <f t="shared" si="12"/>
        <v>79804</v>
      </c>
      <c r="K430" s="148">
        <f t="shared" si="13"/>
        <v>8285</v>
      </c>
    </row>
    <row r="431" spans="1:11" hidden="1" x14ac:dyDescent="0.7">
      <c r="A431" s="5" t="s">
        <v>515</v>
      </c>
      <c r="B431" s="6" t="s">
        <v>2474</v>
      </c>
      <c r="C431" s="95">
        <v>176000</v>
      </c>
      <c r="D431" s="95">
        <v>40386</v>
      </c>
      <c r="E431" s="95">
        <v>20016</v>
      </c>
      <c r="F431" s="96">
        <v>107434</v>
      </c>
      <c r="G431" s="95">
        <v>0</v>
      </c>
      <c r="H431" s="95">
        <v>0</v>
      </c>
      <c r="I431" s="6"/>
      <c r="J431" s="148">
        <f t="shared" si="12"/>
        <v>167836</v>
      </c>
      <c r="K431" s="148">
        <f t="shared" si="13"/>
        <v>8164</v>
      </c>
    </row>
    <row r="432" spans="1:11" hidden="1" x14ac:dyDescent="0.7">
      <c r="A432" s="5" t="s">
        <v>516</v>
      </c>
      <c r="B432" s="6" t="s">
        <v>2475</v>
      </c>
      <c r="C432" s="95">
        <v>49287</v>
      </c>
      <c r="D432" s="95">
        <v>6661</v>
      </c>
      <c r="E432" s="95">
        <v>8950</v>
      </c>
      <c r="F432" s="96">
        <v>31399</v>
      </c>
      <c r="G432" s="95">
        <v>7</v>
      </c>
      <c r="H432" s="95">
        <v>0</v>
      </c>
      <c r="I432" s="6"/>
      <c r="J432" s="148">
        <f t="shared" si="12"/>
        <v>47017</v>
      </c>
      <c r="K432" s="148">
        <f t="shared" si="13"/>
        <v>2270</v>
      </c>
    </row>
    <row r="433" spans="1:11" hidden="1" x14ac:dyDescent="0.7">
      <c r="A433" s="5" t="s">
        <v>517</v>
      </c>
      <c r="B433" s="6" t="s">
        <v>2476</v>
      </c>
      <c r="C433" s="95">
        <v>168178</v>
      </c>
      <c r="D433" s="95">
        <v>38464</v>
      </c>
      <c r="E433" s="95">
        <v>22661</v>
      </c>
      <c r="F433" s="96">
        <v>98841</v>
      </c>
      <c r="G433" s="95">
        <v>148</v>
      </c>
      <c r="H433" s="95">
        <v>159</v>
      </c>
      <c r="I433" s="6"/>
      <c r="J433" s="148">
        <f t="shared" si="12"/>
        <v>160273</v>
      </c>
      <c r="K433" s="148">
        <f t="shared" si="13"/>
        <v>8064</v>
      </c>
    </row>
    <row r="434" spans="1:11" hidden="1" x14ac:dyDescent="0.7">
      <c r="A434" s="5" t="s">
        <v>518</v>
      </c>
      <c r="B434" s="6" t="s">
        <v>2477</v>
      </c>
      <c r="C434" s="95">
        <v>60803</v>
      </c>
      <c r="D434" s="95">
        <v>10267</v>
      </c>
      <c r="E434" s="95">
        <v>5840</v>
      </c>
      <c r="F434" s="96">
        <v>43719</v>
      </c>
      <c r="G434" s="95">
        <v>27</v>
      </c>
      <c r="H434" s="95">
        <v>10</v>
      </c>
      <c r="I434" s="6"/>
      <c r="J434" s="148">
        <f t="shared" si="12"/>
        <v>59863</v>
      </c>
      <c r="K434" s="148">
        <f t="shared" si="13"/>
        <v>950</v>
      </c>
    </row>
    <row r="435" spans="1:11" hidden="1" x14ac:dyDescent="0.7">
      <c r="A435" s="5" t="s">
        <v>519</v>
      </c>
      <c r="B435" s="6" t="s">
        <v>2478</v>
      </c>
      <c r="C435" s="95">
        <v>91649</v>
      </c>
      <c r="D435" s="95">
        <v>10713</v>
      </c>
      <c r="E435" s="95">
        <v>3791</v>
      </c>
      <c r="F435" s="96">
        <v>72483</v>
      </c>
      <c r="G435" s="95">
        <v>14</v>
      </c>
      <c r="H435" s="95">
        <v>1556</v>
      </c>
      <c r="I435" s="6"/>
      <c r="J435" s="148">
        <f t="shared" si="12"/>
        <v>88557</v>
      </c>
      <c r="K435" s="148">
        <f t="shared" si="13"/>
        <v>4648</v>
      </c>
    </row>
    <row r="436" spans="1:11" hidden="1" x14ac:dyDescent="0.7">
      <c r="A436" s="5" t="s">
        <v>520</v>
      </c>
      <c r="B436" s="6" t="s">
        <v>2479</v>
      </c>
      <c r="C436" s="95">
        <v>98468</v>
      </c>
      <c r="D436" s="95">
        <v>13097</v>
      </c>
      <c r="E436" s="95">
        <v>6750</v>
      </c>
      <c r="F436" s="96">
        <v>75757</v>
      </c>
      <c r="G436" s="95">
        <v>0</v>
      </c>
      <c r="H436" s="95">
        <v>0</v>
      </c>
      <c r="I436" s="6"/>
      <c r="J436" s="148">
        <f t="shared" si="12"/>
        <v>95604</v>
      </c>
      <c r="K436" s="148">
        <f t="shared" si="13"/>
        <v>2864</v>
      </c>
    </row>
    <row r="437" spans="1:11" hidden="1" x14ac:dyDescent="0.7">
      <c r="A437" s="5" t="s">
        <v>521</v>
      </c>
      <c r="B437" s="6" t="s">
        <v>2480</v>
      </c>
      <c r="C437" s="95">
        <v>104611</v>
      </c>
      <c r="D437" s="95">
        <v>14308</v>
      </c>
      <c r="E437" s="95">
        <v>9415</v>
      </c>
      <c r="F437" s="96">
        <v>77508</v>
      </c>
      <c r="G437" s="95">
        <v>60</v>
      </c>
      <c r="H437" s="95">
        <v>71</v>
      </c>
      <c r="I437" s="6"/>
      <c r="J437" s="148">
        <f t="shared" si="12"/>
        <v>101362</v>
      </c>
      <c r="K437" s="148">
        <f t="shared" si="13"/>
        <v>3320</v>
      </c>
    </row>
    <row r="438" spans="1:11" hidden="1" x14ac:dyDescent="0.7">
      <c r="A438" s="5" t="s">
        <v>522</v>
      </c>
      <c r="B438" s="6" t="s">
        <v>2481</v>
      </c>
      <c r="C438" s="95">
        <v>116408</v>
      </c>
      <c r="D438" s="95">
        <v>18457</v>
      </c>
      <c r="E438" s="95">
        <v>9836</v>
      </c>
      <c r="F438" s="96">
        <v>87891</v>
      </c>
      <c r="G438" s="95">
        <v>23</v>
      </c>
      <c r="H438" s="95">
        <v>0</v>
      </c>
      <c r="I438" s="6"/>
      <c r="J438" s="148">
        <f t="shared" si="12"/>
        <v>116207</v>
      </c>
      <c r="K438" s="148">
        <f t="shared" si="13"/>
        <v>201</v>
      </c>
    </row>
    <row r="439" spans="1:11" hidden="1" x14ac:dyDescent="0.7">
      <c r="A439" s="5" t="s">
        <v>523</v>
      </c>
      <c r="B439" s="6" t="s">
        <v>2482</v>
      </c>
      <c r="C439" s="95">
        <v>74595</v>
      </c>
      <c r="D439" s="95">
        <v>11826</v>
      </c>
      <c r="E439" s="95">
        <v>8248</v>
      </c>
      <c r="F439" s="96">
        <v>54438</v>
      </c>
      <c r="G439" s="95">
        <v>20</v>
      </c>
      <c r="H439" s="95">
        <v>63</v>
      </c>
      <c r="I439" s="6"/>
      <c r="J439" s="148">
        <f t="shared" si="12"/>
        <v>74595</v>
      </c>
      <c r="K439" s="148">
        <f t="shared" si="13"/>
        <v>63</v>
      </c>
    </row>
    <row r="440" spans="1:11" hidden="1" x14ac:dyDescent="0.7">
      <c r="A440" s="5" t="s">
        <v>524</v>
      </c>
      <c r="B440" s="6" t="s">
        <v>2483</v>
      </c>
      <c r="C440" s="95">
        <v>67110</v>
      </c>
      <c r="D440" s="95">
        <v>7533</v>
      </c>
      <c r="E440" s="95">
        <v>6838</v>
      </c>
      <c r="F440" s="96">
        <v>49956</v>
      </c>
      <c r="G440" s="95">
        <v>28</v>
      </c>
      <c r="H440" s="95">
        <v>82</v>
      </c>
      <c r="I440" s="6"/>
      <c r="J440" s="148">
        <f t="shared" si="12"/>
        <v>64437</v>
      </c>
      <c r="K440" s="148">
        <f t="shared" si="13"/>
        <v>2755</v>
      </c>
    </row>
    <row r="441" spans="1:11" hidden="1" x14ac:dyDescent="0.7">
      <c r="A441" s="5" t="s">
        <v>525</v>
      </c>
      <c r="B441" s="6" t="s">
        <v>2484</v>
      </c>
      <c r="C441" s="95">
        <v>54587</v>
      </c>
      <c r="D441" s="95">
        <v>5678</v>
      </c>
      <c r="E441" s="95">
        <v>3704</v>
      </c>
      <c r="F441" s="96">
        <v>42960</v>
      </c>
      <c r="G441" s="95">
        <v>82</v>
      </c>
      <c r="H441" s="95">
        <v>612</v>
      </c>
      <c r="I441" s="6"/>
      <c r="J441" s="148">
        <f t="shared" si="12"/>
        <v>53036</v>
      </c>
      <c r="K441" s="148">
        <f t="shared" si="13"/>
        <v>2163</v>
      </c>
    </row>
    <row r="442" spans="1:11" hidden="1" x14ac:dyDescent="0.7">
      <c r="A442" s="5" t="s">
        <v>534</v>
      </c>
      <c r="B442" s="6" t="s">
        <v>2485</v>
      </c>
      <c r="C442" s="95">
        <v>71773</v>
      </c>
      <c r="D442" s="95">
        <v>6669</v>
      </c>
      <c r="E442" s="95">
        <v>2794</v>
      </c>
      <c r="F442" s="96">
        <v>58365</v>
      </c>
      <c r="G442" s="95">
        <v>0</v>
      </c>
      <c r="H442" s="95">
        <v>1600</v>
      </c>
      <c r="I442" s="6"/>
      <c r="J442" s="148">
        <f t="shared" si="12"/>
        <v>69428</v>
      </c>
      <c r="K442" s="148">
        <f t="shared" si="13"/>
        <v>3945</v>
      </c>
    </row>
    <row r="443" spans="1:11" hidden="1" x14ac:dyDescent="0.7">
      <c r="A443" s="5" t="s">
        <v>535</v>
      </c>
      <c r="B443" s="6" t="s">
        <v>2486</v>
      </c>
      <c r="C443" s="95">
        <v>178399</v>
      </c>
      <c r="D443" s="95">
        <v>25547</v>
      </c>
      <c r="E443" s="95">
        <v>14721</v>
      </c>
      <c r="F443" s="96">
        <v>130699</v>
      </c>
      <c r="G443" s="95">
        <v>167</v>
      </c>
      <c r="H443" s="95">
        <v>1</v>
      </c>
      <c r="I443" s="6"/>
      <c r="J443" s="148">
        <f t="shared" si="12"/>
        <v>171135</v>
      </c>
      <c r="K443" s="148">
        <f t="shared" si="13"/>
        <v>7265</v>
      </c>
    </row>
    <row r="444" spans="1:11" hidden="1" x14ac:dyDescent="0.7">
      <c r="A444" s="5" t="s">
        <v>536</v>
      </c>
      <c r="B444" s="6" t="s">
        <v>2487</v>
      </c>
      <c r="C444" s="95">
        <v>108081</v>
      </c>
      <c r="D444" s="95">
        <v>11411</v>
      </c>
      <c r="E444" s="95">
        <v>5609</v>
      </c>
      <c r="F444" s="96">
        <v>84879</v>
      </c>
      <c r="G444" s="95">
        <v>63</v>
      </c>
      <c r="H444" s="95">
        <v>2506</v>
      </c>
      <c r="I444" s="6"/>
      <c r="J444" s="148">
        <f t="shared" si="12"/>
        <v>104468</v>
      </c>
      <c r="K444" s="148">
        <f t="shared" si="13"/>
        <v>6119</v>
      </c>
    </row>
    <row r="445" spans="1:11" hidden="1" x14ac:dyDescent="0.7">
      <c r="A445" s="5" t="s">
        <v>537</v>
      </c>
      <c r="B445" s="6" t="s">
        <v>2488</v>
      </c>
      <c r="C445" s="95">
        <v>162480</v>
      </c>
      <c r="D445" s="95">
        <v>22146</v>
      </c>
      <c r="E445" s="95">
        <v>13095</v>
      </c>
      <c r="F445" s="96">
        <v>122736</v>
      </c>
      <c r="G445" s="95">
        <v>187</v>
      </c>
      <c r="H445" s="95">
        <v>2151</v>
      </c>
      <c r="I445" s="6"/>
      <c r="J445" s="148">
        <f t="shared" si="12"/>
        <v>160315</v>
      </c>
      <c r="K445" s="148">
        <f t="shared" si="13"/>
        <v>4316</v>
      </c>
    </row>
    <row r="446" spans="1:11" hidden="1" x14ac:dyDescent="0.7">
      <c r="A446" s="5" t="s">
        <v>538</v>
      </c>
      <c r="B446" s="6" t="s">
        <v>2489</v>
      </c>
      <c r="C446" s="95">
        <v>179188</v>
      </c>
      <c r="D446" s="95">
        <v>26211</v>
      </c>
      <c r="E446" s="95">
        <v>7963</v>
      </c>
      <c r="F446" s="96">
        <v>121147</v>
      </c>
      <c r="G446" s="95">
        <v>117</v>
      </c>
      <c r="H446" s="95">
        <v>0</v>
      </c>
      <c r="I446" s="6"/>
      <c r="J446" s="148">
        <f t="shared" si="12"/>
        <v>155438</v>
      </c>
      <c r="K446" s="148">
        <f t="shared" si="13"/>
        <v>23750</v>
      </c>
    </row>
    <row r="447" spans="1:11" hidden="1" x14ac:dyDescent="0.7">
      <c r="A447" s="5" t="s">
        <v>539</v>
      </c>
      <c r="B447" s="6" t="s">
        <v>2490</v>
      </c>
      <c r="C447" s="95">
        <v>89830</v>
      </c>
      <c r="D447" s="95">
        <v>11770</v>
      </c>
      <c r="E447" s="95">
        <v>6401</v>
      </c>
      <c r="F447" s="96">
        <v>71591</v>
      </c>
      <c r="G447" s="95">
        <v>68</v>
      </c>
      <c r="H447" s="95">
        <v>0</v>
      </c>
      <c r="I447" s="6"/>
      <c r="J447" s="148">
        <f t="shared" si="12"/>
        <v>89830</v>
      </c>
      <c r="K447" s="148">
        <f t="shared" si="13"/>
        <v>0</v>
      </c>
    </row>
    <row r="448" spans="1:11" hidden="1" x14ac:dyDescent="0.7">
      <c r="A448" s="5" t="s">
        <v>540</v>
      </c>
      <c r="B448" s="6" t="s">
        <v>2491</v>
      </c>
      <c r="C448" s="95">
        <v>164590</v>
      </c>
      <c r="D448" s="95">
        <v>24245</v>
      </c>
      <c r="E448" s="95">
        <v>7935</v>
      </c>
      <c r="F448" s="96">
        <v>123919</v>
      </c>
      <c r="G448" s="95">
        <v>167</v>
      </c>
      <c r="H448" s="95">
        <v>780</v>
      </c>
      <c r="I448" s="6"/>
      <c r="J448" s="148">
        <f t="shared" si="12"/>
        <v>157046</v>
      </c>
      <c r="K448" s="148">
        <f t="shared" si="13"/>
        <v>8324</v>
      </c>
    </row>
    <row r="449" spans="1:11" hidden="1" x14ac:dyDescent="0.7">
      <c r="A449" s="5" t="s">
        <v>541</v>
      </c>
      <c r="B449" s="6" t="s">
        <v>2492</v>
      </c>
      <c r="C449" s="95">
        <v>174363</v>
      </c>
      <c r="D449" s="95">
        <v>28754</v>
      </c>
      <c r="E449" s="95">
        <v>7116</v>
      </c>
      <c r="F449" s="96">
        <v>131461</v>
      </c>
      <c r="G449" s="95">
        <v>123</v>
      </c>
      <c r="H449" s="95">
        <v>1</v>
      </c>
      <c r="I449" s="6"/>
      <c r="J449" s="148">
        <f t="shared" si="12"/>
        <v>167455</v>
      </c>
      <c r="K449" s="148">
        <f t="shared" si="13"/>
        <v>6909</v>
      </c>
    </row>
    <row r="450" spans="1:11" hidden="1" x14ac:dyDescent="0.7">
      <c r="A450" s="5" t="s">
        <v>542</v>
      </c>
      <c r="B450" s="6" t="s">
        <v>2493</v>
      </c>
      <c r="C450" s="95">
        <v>71433</v>
      </c>
      <c r="D450" s="95">
        <v>1693</v>
      </c>
      <c r="E450" s="95">
        <v>4936</v>
      </c>
      <c r="F450" s="96">
        <v>64735</v>
      </c>
      <c r="G450" s="95">
        <v>40</v>
      </c>
      <c r="H450" s="95">
        <v>0</v>
      </c>
      <c r="I450" s="6"/>
      <c r="J450" s="148">
        <f t="shared" si="12"/>
        <v>71404</v>
      </c>
      <c r="K450" s="148">
        <f t="shared" si="13"/>
        <v>29</v>
      </c>
    </row>
    <row r="451" spans="1:11" hidden="1" x14ac:dyDescent="0.7">
      <c r="A451" s="5" t="s">
        <v>543</v>
      </c>
      <c r="B451" s="6" t="s">
        <v>2494</v>
      </c>
      <c r="C451" s="95">
        <v>78501</v>
      </c>
      <c r="D451" s="95">
        <v>8013</v>
      </c>
      <c r="E451" s="95">
        <v>3935</v>
      </c>
      <c r="F451" s="96">
        <v>64744</v>
      </c>
      <c r="G451" s="95">
        <v>83</v>
      </c>
      <c r="H451" s="95">
        <v>221</v>
      </c>
      <c r="I451" s="6"/>
      <c r="J451" s="148">
        <f t="shared" si="12"/>
        <v>76996</v>
      </c>
      <c r="K451" s="148">
        <f t="shared" si="13"/>
        <v>1726</v>
      </c>
    </row>
    <row r="452" spans="1:11" hidden="1" x14ac:dyDescent="0.7">
      <c r="A452" s="5" t="s">
        <v>547</v>
      </c>
      <c r="B452" s="6" t="s">
        <v>2495</v>
      </c>
      <c r="C452" s="95">
        <v>196450</v>
      </c>
      <c r="D452" s="95">
        <v>31471</v>
      </c>
      <c r="E452" s="95">
        <v>14364</v>
      </c>
      <c r="F452" s="96">
        <v>150454</v>
      </c>
      <c r="G452" s="95">
        <v>97</v>
      </c>
      <c r="H452" s="95">
        <v>64</v>
      </c>
      <c r="I452" s="6"/>
      <c r="J452" s="148">
        <f t="shared" ref="J452:J515" si="14">SUM(D452:H452)</f>
        <v>196450</v>
      </c>
      <c r="K452" s="148">
        <f t="shared" si="13"/>
        <v>64</v>
      </c>
    </row>
    <row r="453" spans="1:11" hidden="1" x14ac:dyDescent="0.7">
      <c r="A453" s="5" t="s">
        <v>548</v>
      </c>
      <c r="B453" s="6" t="s">
        <v>2496</v>
      </c>
      <c r="C453" s="95">
        <v>125191</v>
      </c>
      <c r="D453" s="95">
        <v>21642</v>
      </c>
      <c r="E453" s="95">
        <v>29573</v>
      </c>
      <c r="F453" s="96">
        <v>73764</v>
      </c>
      <c r="G453" s="95">
        <v>114</v>
      </c>
      <c r="H453" s="95">
        <v>0</v>
      </c>
      <c r="I453" s="6"/>
      <c r="J453" s="148">
        <f t="shared" si="14"/>
        <v>125093</v>
      </c>
      <c r="K453" s="148">
        <f t="shared" ref="K453:K516" si="15">C453-J453+H453</f>
        <v>98</v>
      </c>
    </row>
    <row r="454" spans="1:11" hidden="1" x14ac:dyDescent="0.7">
      <c r="A454" s="5" t="s">
        <v>549</v>
      </c>
      <c r="B454" s="6" t="s">
        <v>2497</v>
      </c>
      <c r="C454" s="95">
        <v>178900</v>
      </c>
      <c r="D454" s="95">
        <v>22649</v>
      </c>
      <c r="E454" s="95">
        <v>13841</v>
      </c>
      <c r="F454" s="96">
        <v>142268</v>
      </c>
      <c r="G454" s="95">
        <v>122</v>
      </c>
      <c r="H454" s="95">
        <v>20</v>
      </c>
      <c r="I454" s="6"/>
      <c r="J454" s="148">
        <f t="shared" si="14"/>
        <v>178900</v>
      </c>
      <c r="K454" s="148">
        <f t="shared" si="15"/>
        <v>20</v>
      </c>
    </row>
    <row r="455" spans="1:11" hidden="1" x14ac:dyDescent="0.7">
      <c r="A455" s="5" t="s">
        <v>550</v>
      </c>
      <c r="B455" s="6" t="s">
        <v>2498</v>
      </c>
      <c r="C455" s="95">
        <v>98686</v>
      </c>
      <c r="D455" s="95">
        <v>13049</v>
      </c>
      <c r="E455" s="95">
        <v>20225</v>
      </c>
      <c r="F455" s="96">
        <v>65320</v>
      </c>
      <c r="G455" s="95">
        <v>0</v>
      </c>
      <c r="H455" s="95">
        <v>92</v>
      </c>
      <c r="I455" s="6"/>
      <c r="J455" s="148">
        <f t="shared" si="14"/>
        <v>98686</v>
      </c>
      <c r="K455" s="148">
        <f t="shared" si="15"/>
        <v>92</v>
      </c>
    </row>
    <row r="456" spans="1:11" hidden="1" x14ac:dyDescent="0.7">
      <c r="A456" s="5" t="s">
        <v>551</v>
      </c>
      <c r="B456" s="6" t="s">
        <v>2499</v>
      </c>
      <c r="C456" s="95">
        <v>141174</v>
      </c>
      <c r="D456" s="95">
        <v>17699</v>
      </c>
      <c r="E456" s="95">
        <v>6922</v>
      </c>
      <c r="F456" s="96">
        <v>112579</v>
      </c>
      <c r="G456" s="95">
        <v>0</v>
      </c>
      <c r="H456" s="95">
        <v>640</v>
      </c>
      <c r="I456" s="6"/>
      <c r="J456" s="148">
        <f t="shared" si="14"/>
        <v>137840</v>
      </c>
      <c r="K456" s="148">
        <f t="shared" si="15"/>
        <v>3974</v>
      </c>
    </row>
    <row r="457" spans="1:11" hidden="1" x14ac:dyDescent="0.7">
      <c r="A457" s="5" t="s">
        <v>552</v>
      </c>
      <c r="B457" s="6" t="s">
        <v>2500</v>
      </c>
      <c r="C457" s="95">
        <v>229840</v>
      </c>
      <c r="D457" s="95">
        <v>30538</v>
      </c>
      <c r="E457" s="95">
        <v>46765</v>
      </c>
      <c r="F457" s="96">
        <v>152433</v>
      </c>
      <c r="G457" s="95">
        <v>105</v>
      </c>
      <c r="H457" s="95">
        <v>0</v>
      </c>
      <c r="I457" s="6"/>
      <c r="J457" s="148">
        <f t="shared" si="14"/>
        <v>229841</v>
      </c>
      <c r="K457" s="148">
        <f t="shared" si="15"/>
        <v>-1</v>
      </c>
    </row>
    <row r="458" spans="1:11" hidden="1" x14ac:dyDescent="0.7">
      <c r="A458" s="5" t="s">
        <v>553</v>
      </c>
      <c r="B458" s="6" t="s">
        <v>2501</v>
      </c>
      <c r="C458" s="95">
        <v>91993</v>
      </c>
      <c r="D458" s="95">
        <v>10065</v>
      </c>
      <c r="E458" s="95">
        <v>4143</v>
      </c>
      <c r="F458" s="96">
        <v>75229</v>
      </c>
      <c r="G458" s="95">
        <v>33</v>
      </c>
      <c r="H458" s="95">
        <v>71</v>
      </c>
      <c r="I458" s="6"/>
      <c r="J458" s="148">
        <f t="shared" si="14"/>
        <v>89541</v>
      </c>
      <c r="K458" s="148">
        <f t="shared" si="15"/>
        <v>2523</v>
      </c>
    </row>
    <row r="459" spans="1:11" hidden="1" x14ac:dyDescent="0.7">
      <c r="A459" s="5" t="s">
        <v>554</v>
      </c>
      <c r="B459" s="6" t="s">
        <v>2502</v>
      </c>
      <c r="C459" s="95">
        <v>115388</v>
      </c>
      <c r="D459" s="95">
        <v>12469</v>
      </c>
      <c r="E459" s="95">
        <v>4414</v>
      </c>
      <c r="F459" s="96">
        <v>93971</v>
      </c>
      <c r="G459" s="95">
        <v>0</v>
      </c>
      <c r="H459" s="95">
        <v>0</v>
      </c>
      <c r="I459" s="6"/>
      <c r="J459" s="148">
        <f t="shared" si="14"/>
        <v>110854</v>
      </c>
      <c r="K459" s="148">
        <f t="shared" si="15"/>
        <v>4534</v>
      </c>
    </row>
    <row r="460" spans="1:11" hidden="1" x14ac:dyDescent="0.7">
      <c r="A460" s="5" t="s">
        <v>555</v>
      </c>
      <c r="B460" s="6" t="s">
        <v>2503</v>
      </c>
      <c r="C460" s="95">
        <v>192773</v>
      </c>
      <c r="D460" s="95">
        <v>26105</v>
      </c>
      <c r="E460" s="95">
        <v>13001</v>
      </c>
      <c r="F460" s="96">
        <v>149222</v>
      </c>
      <c r="G460" s="95">
        <v>181</v>
      </c>
      <c r="H460" s="95">
        <v>0</v>
      </c>
      <c r="I460" s="6"/>
      <c r="J460" s="148">
        <f t="shared" si="14"/>
        <v>188509</v>
      </c>
      <c r="K460" s="148">
        <f t="shared" si="15"/>
        <v>4264</v>
      </c>
    </row>
    <row r="461" spans="1:11" hidden="1" x14ac:dyDescent="0.7">
      <c r="A461" s="5" t="s">
        <v>556</v>
      </c>
      <c r="B461" s="6" t="s">
        <v>2504</v>
      </c>
      <c r="C461" s="95">
        <v>229189</v>
      </c>
      <c r="D461" s="95">
        <v>36260</v>
      </c>
      <c r="E461" s="95">
        <v>15582</v>
      </c>
      <c r="F461" s="96">
        <v>169574</v>
      </c>
      <c r="G461" s="95">
        <v>187</v>
      </c>
      <c r="H461" s="95">
        <v>475</v>
      </c>
      <c r="I461" s="6"/>
      <c r="J461" s="148">
        <f t="shared" si="14"/>
        <v>222078</v>
      </c>
      <c r="K461" s="148">
        <f t="shared" si="15"/>
        <v>7586</v>
      </c>
    </row>
    <row r="462" spans="1:11" hidden="1" x14ac:dyDescent="0.7">
      <c r="A462" s="5" t="s">
        <v>557</v>
      </c>
      <c r="B462" s="6" t="s">
        <v>2505</v>
      </c>
      <c r="C462" s="95">
        <v>57884</v>
      </c>
      <c r="D462" s="95">
        <v>10484</v>
      </c>
      <c r="E462" s="95">
        <v>2744</v>
      </c>
      <c r="F462" s="96">
        <v>35427</v>
      </c>
      <c r="G462" s="95">
        <v>29</v>
      </c>
      <c r="H462" s="95">
        <v>7552</v>
      </c>
      <c r="I462" s="6"/>
      <c r="J462" s="148">
        <f t="shared" si="14"/>
        <v>56236</v>
      </c>
      <c r="K462" s="148">
        <f t="shared" si="15"/>
        <v>9200</v>
      </c>
    </row>
    <row r="463" spans="1:11" hidden="1" x14ac:dyDescent="0.7">
      <c r="A463" s="5" t="s">
        <v>558</v>
      </c>
      <c r="B463" s="6" t="s">
        <v>2506</v>
      </c>
      <c r="C463" s="95">
        <v>73725</v>
      </c>
      <c r="D463" s="95">
        <v>8099</v>
      </c>
      <c r="E463" s="95">
        <v>7683</v>
      </c>
      <c r="F463" s="96">
        <v>57572</v>
      </c>
      <c r="G463" s="95">
        <v>34</v>
      </c>
      <c r="H463" s="95">
        <v>337</v>
      </c>
      <c r="I463" s="6"/>
      <c r="J463" s="148">
        <f t="shared" si="14"/>
        <v>73725</v>
      </c>
      <c r="K463" s="148">
        <f t="shared" si="15"/>
        <v>337</v>
      </c>
    </row>
    <row r="464" spans="1:11" hidden="1" x14ac:dyDescent="0.7">
      <c r="A464" s="5" t="s">
        <v>559</v>
      </c>
      <c r="B464" s="6" t="s">
        <v>2507</v>
      </c>
      <c r="C464" s="95">
        <v>100679</v>
      </c>
      <c r="D464" s="95">
        <v>11270</v>
      </c>
      <c r="E464" s="95">
        <v>9316</v>
      </c>
      <c r="F464" s="96">
        <v>79889</v>
      </c>
      <c r="G464" s="95">
        <v>61</v>
      </c>
      <c r="H464" s="95">
        <v>143</v>
      </c>
      <c r="I464" s="6"/>
      <c r="J464" s="148">
        <f t="shared" si="14"/>
        <v>100679</v>
      </c>
      <c r="K464" s="148">
        <f t="shared" si="15"/>
        <v>143</v>
      </c>
    </row>
    <row r="465" spans="1:11" hidden="1" x14ac:dyDescent="0.7">
      <c r="A465" s="5" t="s">
        <v>560</v>
      </c>
      <c r="B465" s="6" t="s">
        <v>2508</v>
      </c>
      <c r="C465" s="95">
        <v>62045</v>
      </c>
      <c r="D465" s="95">
        <v>7663</v>
      </c>
      <c r="E465" s="95">
        <v>4585</v>
      </c>
      <c r="F465" s="96">
        <v>49741</v>
      </c>
      <c r="G465" s="95">
        <v>23</v>
      </c>
      <c r="H465" s="95">
        <v>0</v>
      </c>
      <c r="I465" s="6"/>
      <c r="J465" s="148">
        <f t="shared" si="14"/>
        <v>62012</v>
      </c>
      <c r="K465" s="148">
        <f t="shared" si="15"/>
        <v>33</v>
      </c>
    </row>
    <row r="466" spans="1:11" hidden="1" x14ac:dyDescent="0.7">
      <c r="A466" s="5" t="s">
        <v>561</v>
      </c>
      <c r="B466" s="6" t="s">
        <v>2509</v>
      </c>
      <c r="C466" s="95">
        <v>76947</v>
      </c>
      <c r="D466" s="95">
        <v>12093</v>
      </c>
      <c r="E466" s="95">
        <v>4944</v>
      </c>
      <c r="F466" s="96">
        <v>57212</v>
      </c>
      <c r="G466" s="95">
        <v>43</v>
      </c>
      <c r="H466" s="95">
        <v>108</v>
      </c>
      <c r="I466" s="6"/>
      <c r="J466" s="148">
        <f t="shared" si="14"/>
        <v>74400</v>
      </c>
      <c r="K466" s="148">
        <f t="shared" si="15"/>
        <v>2655</v>
      </c>
    </row>
    <row r="467" spans="1:11" hidden="1" x14ac:dyDescent="0.7">
      <c r="A467" s="5" t="s">
        <v>562</v>
      </c>
      <c r="B467" s="6" t="s">
        <v>2510</v>
      </c>
      <c r="C467" s="95">
        <v>86383</v>
      </c>
      <c r="D467" s="95">
        <v>502</v>
      </c>
      <c r="E467" s="95">
        <v>31114</v>
      </c>
      <c r="F467" s="96">
        <v>51587</v>
      </c>
      <c r="G467" s="95">
        <v>32</v>
      </c>
      <c r="H467" s="95">
        <v>0</v>
      </c>
      <c r="I467" s="6"/>
      <c r="J467" s="148">
        <f t="shared" si="14"/>
        <v>83235</v>
      </c>
      <c r="K467" s="148">
        <f t="shared" si="15"/>
        <v>3148</v>
      </c>
    </row>
    <row r="468" spans="1:11" hidden="1" x14ac:dyDescent="0.7">
      <c r="A468" s="5" t="s">
        <v>490</v>
      </c>
      <c r="B468" s="6" t="s">
        <v>2511</v>
      </c>
      <c r="C468" s="95">
        <v>61454</v>
      </c>
      <c r="D468" s="95">
        <v>6532</v>
      </c>
      <c r="E468" s="95">
        <v>14091</v>
      </c>
      <c r="F468" s="96">
        <v>40793</v>
      </c>
      <c r="G468" s="95">
        <v>38</v>
      </c>
      <c r="H468" s="95">
        <v>0</v>
      </c>
      <c r="I468" s="6"/>
      <c r="J468" s="148">
        <f t="shared" si="14"/>
        <v>61454</v>
      </c>
      <c r="K468" s="148">
        <f t="shared" si="15"/>
        <v>0</v>
      </c>
    </row>
    <row r="469" spans="1:11" hidden="1" x14ac:dyDescent="0.7">
      <c r="A469" s="5" t="s">
        <v>491</v>
      </c>
      <c r="B469" s="6" t="s">
        <v>2512</v>
      </c>
      <c r="C469" s="95">
        <v>154625</v>
      </c>
      <c r="D469" s="95">
        <v>35170</v>
      </c>
      <c r="E469" s="95">
        <v>11704</v>
      </c>
      <c r="F469" s="96">
        <v>106746</v>
      </c>
      <c r="G469" s="95">
        <v>26</v>
      </c>
      <c r="H469" s="95">
        <v>0</v>
      </c>
      <c r="I469" s="6"/>
      <c r="J469" s="148">
        <f t="shared" si="14"/>
        <v>153646</v>
      </c>
      <c r="K469" s="148">
        <f t="shared" si="15"/>
        <v>979</v>
      </c>
    </row>
    <row r="470" spans="1:11" hidden="1" x14ac:dyDescent="0.7">
      <c r="A470" s="5" t="s">
        <v>492</v>
      </c>
      <c r="B470" s="6" t="s">
        <v>2513</v>
      </c>
      <c r="C470" s="95">
        <v>40641</v>
      </c>
      <c r="D470" s="95">
        <v>7053</v>
      </c>
      <c r="E470" s="95">
        <v>3322</v>
      </c>
      <c r="F470" s="96">
        <v>30235</v>
      </c>
      <c r="G470" s="95">
        <v>21</v>
      </c>
      <c r="H470" s="95">
        <v>8</v>
      </c>
      <c r="I470" s="6"/>
      <c r="J470" s="148">
        <f t="shared" si="14"/>
        <v>40639</v>
      </c>
      <c r="K470" s="148">
        <f t="shared" si="15"/>
        <v>10</v>
      </c>
    </row>
    <row r="471" spans="1:11" hidden="1" x14ac:dyDescent="0.7">
      <c r="A471" s="5" t="s">
        <v>493</v>
      </c>
      <c r="B471" s="6" t="s">
        <v>2514</v>
      </c>
      <c r="C471" s="95">
        <v>108188</v>
      </c>
      <c r="D471" s="95">
        <v>22645</v>
      </c>
      <c r="E471" s="95">
        <v>6303</v>
      </c>
      <c r="F471" s="96">
        <v>78941</v>
      </c>
      <c r="G471" s="95">
        <v>295</v>
      </c>
      <c r="H471" s="95">
        <v>0</v>
      </c>
      <c r="I471" s="6"/>
      <c r="J471" s="148">
        <f t="shared" si="14"/>
        <v>108184</v>
      </c>
      <c r="K471" s="148">
        <f t="shared" si="15"/>
        <v>4</v>
      </c>
    </row>
    <row r="472" spans="1:11" hidden="1" x14ac:dyDescent="0.7">
      <c r="A472" s="5" t="s">
        <v>494</v>
      </c>
      <c r="B472" s="6" t="s">
        <v>2515</v>
      </c>
      <c r="C472" s="95">
        <v>181304</v>
      </c>
      <c r="D472" s="95">
        <v>6114</v>
      </c>
      <c r="E472" s="95">
        <v>24954</v>
      </c>
      <c r="F472" s="96">
        <v>143708</v>
      </c>
      <c r="G472" s="95">
        <v>139</v>
      </c>
      <c r="H472" s="95">
        <v>0</v>
      </c>
      <c r="I472" s="6"/>
      <c r="J472" s="148">
        <f t="shared" si="14"/>
        <v>174915</v>
      </c>
      <c r="K472" s="148">
        <f t="shared" si="15"/>
        <v>6389</v>
      </c>
    </row>
    <row r="473" spans="1:11" hidden="1" x14ac:dyDescent="0.7">
      <c r="A473" s="5" t="s">
        <v>495</v>
      </c>
      <c r="B473" s="6" t="s">
        <v>2516</v>
      </c>
      <c r="C473" s="95">
        <v>73148</v>
      </c>
      <c r="D473" s="95">
        <v>8095</v>
      </c>
      <c r="E473" s="95">
        <v>2543</v>
      </c>
      <c r="F473" s="96">
        <v>60425</v>
      </c>
      <c r="G473" s="95">
        <v>28</v>
      </c>
      <c r="H473" s="95">
        <v>66</v>
      </c>
      <c r="I473" s="6"/>
      <c r="J473" s="148">
        <f t="shared" si="14"/>
        <v>71157</v>
      </c>
      <c r="K473" s="148">
        <f t="shared" si="15"/>
        <v>2057</v>
      </c>
    </row>
    <row r="474" spans="1:11" hidden="1" x14ac:dyDescent="0.7">
      <c r="A474" s="5" t="s">
        <v>496</v>
      </c>
      <c r="B474" s="6" t="s">
        <v>2517</v>
      </c>
      <c r="C474" s="95">
        <v>72187</v>
      </c>
      <c r="D474" s="95">
        <v>7883</v>
      </c>
      <c r="E474" s="95">
        <v>3729</v>
      </c>
      <c r="F474" s="96">
        <v>59074</v>
      </c>
      <c r="G474" s="95">
        <v>71</v>
      </c>
      <c r="H474" s="95">
        <v>69</v>
      </c>
      <c r="I474" s="6"/>
      <c r="J474" s="148">
        <f t="shared" si="14"/>
        <v>70826</v>
      </c>
      <c r="K474" s="148">
        <f t="shared" si="15"/>
        <v>1430</v>
      </c>
    </row>
    <row r="475" spans="1:11" hidden="1" x14ac:dyDescent="0.7">
      <c r="A475" s="5" t="s">
        <v>497</v>
      </c>
      <c r="B475" s="6" t="s">
        <v>2518</v>
      </c>
      <c r="C475" s="95">
        <v>103521</v>
      </c>
      <c r="D475" s="95">
        <v>15844</v>
      </c>
      <c r="E475" s="95">
        <v>4232</v>
      </c>
      <c r="F475" s="96">
        <v>79974</v>
      </c>
      <c r="G475" s="95">
        <v>32</v>
      </c>
      <c r="H475" s="95">
        <v>0</v>
      </c>
      <c r="I475" s="6"/>
      <c r="J475" s="148">
        <f t="shared" si="14"/>
        <v>100082</v>
      </c>
      <c r="K475" s="148">
        <f t="shared" si="15"/>
        <v>3439</v>
      </c>
    </row>
    <row r="476" spans="1:11" hidden="1" x14ac:dyDescent="0.7">
      <c r="A476" s="5" t="s">
        <v>498</v>
      </c>
      <c r="B476" s="6" t="s">
        <v>2519</v>
      </c>
      <c r="C476" s="95">
        <v>88568</v>
      </c>
      <c r="D476" s="95">
        <v>7600</v>
      </c>
      <c r="E476" s="95">
        <v>16144</v>
      </c>
      <c r="F476" s="96">
        <v>63231</v>
      </c>
      <c r="G476" s="95">
        <v>115</v>
      </c>
      <c r="H476" s="95">
        <v>0</v>
      </c>
      <c r="I476" s="6"/>
      <c r="J476" s="148">
        <f t="shared" si="14"/>
        <v>87090</v>
      </c>
      <c r="K476" s="148">
        <f t="shared" si="15"/>
        <v>1478</v>
      </c>
    </row>
    <row r="477" spans="1:11" hidden="1" x14ac:dyDescent="0.7">
      <c r="A477" s="5" t="s">
        <v>499</v>
      </c>
      <c r="B477" s="6" t="s">
        <v>2520</v>
      </c>
      <c r="C477" s="95">
        <v>121897</v>
      </c>
      <c r="D477" s="95">
        <v>14160</v>
      </c>
      <c r="E477" s="95">
        <v>6570</v>
      </c>
      <c r="F477" s="96">
        <v>99144</v>
      </c>
      <c r="G477" s="95">
        <v>45</v>
      </c>
      <c r="H477" s="95">
        <v>634</v>
      </c>
      <c r="I477" s="6"/>
      <c r="J477" s="148">
        <f t="shared" si="14"/>
        <v>120553</v>
      </c>
      <c r="K477" s="148">
        <f t="shared" si="15"/>
        <v>1978</v>
      </c>
    </row>
    <row r="478" spans="1:11" hidden="1" x14ac:dyDescent="0.7">
      <c r="A478" s="5" t="s">
        <v>500</v>
      </c>
      <c r="B478" s="6" t="s">
        <v>2521</v>
      </c>
      <c r="C478" s="95">
        <v>159692</v>
      </c>
      <c r="D478" s="95">
        <v>30104</v>
      </c>
      <c r="E478" s="95">
        <v>20088</v>
      </c>
      <c r="F478" s="96">
        <v>106980</v>
      </c>
      <c r="G478" s="95">
        <v>196</v>
      </c>
      <c r="H478" s="95">
        <v>148</v>
      </c>
      <c r="I478" s="6"/>
      <c r="J478" s="148">
        <f t="shared" si="14"/>
        <v>157516</v>
      </c>
      <c r="K478" s="148">
        <f t="shared" si="15"/>
        <v>2324</v>
      </c>
    </row>
    <row r="479" spans="1:11" hidden="1" x14ac:dyDescent="0.7">
      <c r="A479" s="5" t="s">
        <v>501</v>
      </c>
      <c r="B479" s="6" t="s">
        <v>2522</v>
      </c>
      <c r="C479" s="95">
        <v>59794</v>
      </c>
      <c r="D479" s="95">
        <v>8916</v>
      </c>
      <c r="E479" s="95">
        <v>4340</v>
      </c>
      <c r="F479" s="96">
        <v>45128</v>
      </c>
      <c r="G479" s="95">
        <v>19</v>
      </c>
      <c r="H479" s="95">
        <v>0</v>
      </c>
      <c r="I479" s="6"/>
      <c r="J479" s="148">
        <f t="shared" si="14"/>
        <v>58403</v>
      </c>
      <c r="K479" s="148">
        <f t="shared" si="15"/>
        <v>1391</v>
      </c>
    </row>
    <row r="480" spans="1:11" hidden="1" x14ac:dyDescent="0.7">
      <c r="A480" s="5" t="s">
        <v>526</v>
      </c>
      <c r="B480" s="6" t="s">
        <v>2523</v>
      </c>
      <c r="C480" s="95">
        <v>159776</v>
      </c>
      <c r="D480" s="95">
        <v>29556</v>
      </c>
      <c r="E480" s="95">
        <v>15475</v>
      </c>
      <c r="F480" s="96">
        <v>114175</v>
      </c>
      <c r="G480" s="95">
        <v>38</v>
      </c>
      <c r="H480" s="95">
        <v>5</v>
      </c>
      <c r="I480" s="6"/>
      <c r="J480" s="148">
        <f t="shared" si="14"/>
        <v>159249</v>
      </c>
      <c r="K480" s="148">
        <f t="shared" si="15"/>
        <v>532</v>
      </c>
    </row>
    <row r="481" spans="1:11" hidden="1" x14ac:dyDescent="0.7">
      <c r="A481" s="5" t="s">
        <v>502</v>
      </c>
      <c r="B481" s="6" t="s">
        <v>2524</v>
      </c>
      <c r="C481" s="95">
        <v>209090</v>
      </c>
      <c r="D481" s="95">
        <v>41528</v>
      </c>
      <c r="E481" s="95">
        <v>2336</v>
      </c>
      <c r="F481" s="96">
        <v>149797</v>
      </c>
      <c r="G481" s="95">
        <v>381</v>
      </c>
      <c r="H481" s="95">
        <v>15048</v>
      </c>
      <c r="I481" s="6"/>
      <c r="J481" s="148">
        <f t="shared" si="14"/>
        <v>209090</v>
      </c>
      <c r="K481" s="148">
        <f t="shared" si="15"/>
        <v>15048</v>
      </c>
    </row>
    <row r="482" spans="1:11" hidden="1" x14ac:dyDescent="0.7">
      <c r="A482" s="5" t="s">
        <v>527</v>
      </c>
      <c r="B482" s="6" t="s">
        <v>2525</v>
      </c>
      <c r="C482" s="95">
        <v>112465</v>
      </c>
      <c r="D482" s="95">
        <v>14769</v>
      </c>
      <c r="E482" s="95">
        <v>31302</v>
      </c>
      <c r="F482" s="96">
        <v>64542</v>
      </c>
      <c r="G482" s="95">
        <v>40</v>
      </c>
      <c r="H482" s="95">
        <v>852</v>
      </c>
      <c r="I482" s="6"/>
      <c r="J482" s="148">
        <f t="shared" si="14"/>
        <v>111505</v>
      </c>
      <c r="K482" s="148">
        <f t="shared" si="15"/>
        <v>1812</v>
      </c>
    </row>
    <row r="483" spans="1:11" hidden="1" x14ac:dyDescent="0.7">
      <c r="A483" s="5" t="s">
        <v>528</v>
      </c>
      <c r="B483" s="6" t="s">
        <v>2526</v>
      </c>
      <c r="C483" s="95">
        <v>48563</v>
      </c>
      <c r="D483" s="95">
        <v>4655</v>
      </c>
      <c r="E483" s="95">
        <v>3861</v>
      </c>
      <c r="F483" s="96">
        <v>36131</v>
      </c>
      <c r="G483" s="95">
        <v>42</v>
      </c>
      <c r="H483" s="95">
        <v>1295</v>
      </c>
      <c r="I483" s="6"/>
      <c r="J483" s="148">
        <f t="shared" si="14"/>
        <v>45984</v>
      </c>
      <c r="K483" s="148">
        <f t="shared" si="15"/>
        <v>3874</v>
      </c>
    </row>
    <row r="484" spans="1:11" hidden="1" x14ac:dyDescent="0.7">
      <c r="A484" s="5" t="s">
        <v>544</v>
      </c>
      <c r="B484" s="6" t="s">
        <v>2527</v>
      </c>
      <c r="C484" s="95">
        <v>60502</v>
      </c>
      <c r="D484" s="95">
        <v>4776</v>
      </c>
      <c r="E484" s="95">
        <v>4155</v>
      </c>
      <c r="F484" s="96">
        <v>39393</v>
      </c>
      <c r="G484" s="95">
        <v>68</v>
      </c>
      <c r="H484" s="95">
        <v>187</v>
      </c>
      <c r="I484" s="6"/>
      <c r="J484" s="148">
        <f t="shared" si="14"/>
        <v>48579</v>
      </c>
      <c r="K484" s="148">
        <f t="shared" si="15"/>
        <v>12110</v>
      </c>
    </row>
    <row r="485" spans="1:11" hidden="1" x14ac:dyDescent="0.7">
      <c r="A485" s="5" t="s">
        <v>563</v>
      </c>
      <c r="B485" s="6" t="s">
        <v>2528</v>
      </c>
      <c r="C485" s="95">
        <v>50143</v>
      </c>
      <c r="D485" s="95">
        <v>4818</v>
      </c>
      <c r="E485" s="95">
        <v>9130</v>
      </c>
      <c r="F485" s="96">
        <v>33727</v>
      </c>
      <c r="G485" s="95">
        <v>42</v>
      </c>
      <c r="H485" s="95">
        <v>2</v>
      </c>
      <c r="I485" s="6"/>
      <c r="J485" s="148">
        <f t="shared" si="14"/>
        <v>47719</v>
      </c>
      <c r="K485" s="148">
        <f t="shared" si="15"/>
        <v>2426</v>
      </c>
    </row>
    <row r="486" spans="1:11" hidden="1" x14ac:dyDescent="0.7">
      <c r="A486" s="5" t="s">
        <v>564</v>
      </c>
      <c r="B486" s="6" t="s">
        <v>2529</v>
      </c>
      <c r="C486" s="95">
        <v>57920</v>
      </c>
      <c r="D486" s="95">
        <v>6780</v>
      </c>
      <c r="E486" s="95">
        <v>5000</v>
      </c>
      <c r="F486" s="96">
        <v>46082</v>
      </c>
      <c r="G486" s="95">
        <v>33</v>
      </c>
      <c r="H486" s="95">
        <v>25</v>
      </c>
      <c r="I486" s="6"/>
      <c r="J486" s="148">
        <f t="shared" si="14"/>
        <v>57920</v>
      </c>
      <c r="K486" s="148">
        <f t="shared" si="15"/>
        <v>25</v>
      </c>
    </row>
    <row r="487" spans="1:11" hidden="1" x14ac:dyDescent="0.7">
      <c r="A487" s="5" t="s">
        <v>565</v>
      </c>
      <c r="B487" s="6" t="s">
        <v>2530</v>
      </c>
      <c r="C487" s="95">
        <v>58590</v>
      </c>
      <c r="D487" s="95">
        <v>5627</v>
      </c>
      <c r="E487" s="95">
        <v>3843</v>
      </c>
      <c r="F487" s="96">
        <v>49024</v>
      </c>
      <c r="G487" s="95">
        <v>0</v>
      </c>
      <c r="H487" s="95">
        <v>96</v>
      </c>
      <c r="I487" s="6"/>
      <c r="J487" s="148">
        <f t="shared" si="14"/>
        <v>58590</v>
      </c>
      <c r="K487" s="148">
        <f t="shared" si="15"/>
        <v>96</v>
      </c>
    </row>
    <row r="488" spans="1:11" hidden="1" x14ac:dyDescent="0.7">
      <c r="A488" s="5" t="s">
        <v>503</v>
      </c>
      <c r="B488" s="6" t="s">
        <v>2531</v>
      </c>
      <c r="C488" s="95">
        <v>58951</v>
      </c>
      <c r="D488" s="95">
        <v>7129</v>
      </c>
      <c r="E488" s="95">
        <v>1665</v>
      </c>
      <c r="F488" s="96">
        <v>48437</v>
      </c>
      <c r="G488" s="95">
        <v>13</v>
      </c>
      <c r="H488" s="95">
        <v>0</v>
      </c>
      <c r="I488" s="6"/>
      <c r="J488" s="148">
        <f t="shared" si="14"/>
        <v>57244</v>
      </c>
      <c r="K488" s="148">
        <f t="shared" si="15"/>
        <v>1707</v>
      </c>
    </row>
    <row r="489" spans="1:11" hidden="1" x14ac:dyDescent="0.7">
      <c r="A489" s="5" t="s">
        <v>504</v>
      </c>
      <c r="B489" s="6" t="s">
        <v>2532</v>
      </c>
      <c r="C489" s="95">
        <v>51124</v>
      </c>
      <c r="D489" s="95">
        <v>6557</v>
      </c>
      <c r="E489" s="95">
        <v>2962</v>
      </c>
      <c r="F489" s="96">
        <v>41099</v>
      </c>
      <c r="G489" s="95">
        <v>14</v>
      </c>
      <c r="H489" s="95">
        <v>0</v>
      </c>
      <c r="I489" s="6"/>
      <c r="J489" s="148">
        <f t="shared" si="14"/>
        <v>50632</v>
      </c>
      <c r="K489" s="148">
        <f t="shared" si="15"/>
        <v>492</v>
      </c>
    </row>
    <row r="490" spans="1:11" hidden="1" x14ac:dyDescent="0.7">
      <c r="A490" s="5" t="s">
        <v>505</v>
      </c>
      <c r="B490" s="6" t="s">
        <v>2533</v>
      </c>
      <c r="C490" s="95">
        <v>43779</v>
      </c>
      <c r="D490" s="95">
        <v>4477</v>
      </c>
      <c r="E490" s="95">
        <v>2449</v>
      </c>
      <c r="F490" s="96">
        <v>35714</v>
      </c>
      <c r="G490" s="95">
        <v>5</v>
      </c>
      <c r="H490" s="95">
        <v>0</v>
      </c>
      <c r="I490" s="6"/>
      <c r="J490" s="148">
        <f t="shared" si="14"/>
        <v>42645</v>
      </c>
      <c r="K490" s="148">
        <f t="shared" si="15"/>
        <v>1134</v>
      </c>
    </row>
    <row r="491" spans="1:11" hidden="1" x14ac:dyDescent="0.7">
      <c r="A491" s="5" t="s">
        <v>506</v>
      </c>
      <c r="B491" s="6" t="s">
        <v>2534</v>
      </c>
      <c r="C491" s="95">
        <v>56382</v>
      </c>
      <c r="D491" s="95">
        <v>1092</v>
      </c>
      <c r="E491" s="95">
        <v>4264</v>
      </c>
      <c r="F491" s="96">
        <v>46129</v>
      </c>
      <c r="G491" s="95">
        <v>0</v>
      </c>
      <c r="H491" s="95">
        <v>4892</v>
      </c>
      <c r="I491" s="6"/>
      <c r="J491" s="148">
        <f t="shared" si="14"/>
        <v>56377</v>
      </c>
      <c r="K491" s="148">
        <f t="shared" si="15"/>
        <v>4897</v>
      </c>
    </row>
    <row r="492" spans="1:11" hidden="1" x14ac:dyDescent="0.7">
      <c r="A492" s="5" t="s">
        <v>545</v>
      </c>
      <c r="B492" s="6" t="s">
        <v>2535</v>
      </c>
      <c r="C492" s="95">
        <v>46397</v>
      </c>
      <c r="D492" s="95">
        <v>4720</v>
      </c>
      <c r="E492" s="95">
        <v>4186</v>
      </c>
      <c r="F492" s="96">
        <v>35952</v>
      </c>
      <c r="G492" s="95">
        <v>1</v>
      </c>
      <c r="H492" s="95">
        <v>0</v>
      </c>
      <c r="I492" s="6"/>
      <c r="J492" s="148">
        <f t="shared" si="14"/>
        <v>44859</v>
      </c>
      <c r="K492" s="148">
        <f t="shared" si="15"/>
        <v>1538</v>
      </c>
    </row>
    <row r="493" spans="1:11" hidden="1" x14ac:dyDescent="0.7">
      <c r="A493" s="5" t="s">
        <v>529</v>
      </c>
      <c r="B493" s="6" t="s">
        <v>2536</v>
      </c>
      <c r="C493" s="95">
        <v>37857</v>
      </c>
      <c r="D493" s="95">
        <v>3216</v>
      </c>
      <c r="E493" s="95">
        <v>2404</v>
      </c>
      <c r="F493" s="96">
        <v>32235</v>
      </c>
      <c r="G493" s="95">
        <v>0</v>
      </c>
      <c r="H493" s="95">
        <v>2</v>
      </c>
      <c r="I493" s="6"/>
      <c r="J493" s="148">
        <f t="shared" si="14"/>
        <v>37857</v>
      </c>
      <c r="K493" s="148">
        <f t="shared" si="15"/>
        <v>2</v>
      </c>
    </row>
    <row r="494" spans="1:11" hidden="1" x14ac:dyDescent="0.7">
      <c r="A494" s="5" t="s">
        <v>530</v>
      </c>
      <c r="B494" s="6" t="s">
        <v>2537</v>
      </c>
      <c r="C494" s="95">
        <v>41698</v>
      </c>
      <c r="D494" s="95">
        <v>5507</v>
      </c>
      <c r="E494" s="95">
        <v>2298</v>
      </c>
      <c r="F494" s="96">
        <v>32194</v>
      </c>
      <c r="G494" s="95">
        <v>0</v>
      </c>
      <c r="H494" s="95">
        <v>0</v>
      </c>
      <c r="I494" s="6"/>
      <c r="J494" s="148">
        <f t="shared" si="14"/>
        <v>39999</v>
      </c>
      <c r="K494" s="148">
        <f t="shared" si="15"/>
        <v>1699</v>
      </c>
    </row>
    <row r="495" spans="1:11" hidden="1" x14ac:dyDescent="0.7">
      <c r="A495" s="5" t="s">
        <v>531</v>
      </c>
      <c r="B495" s="6" t="s">
        <v>2538</v>
      </c>
      <c r="C495" s="95">
        <v>46226</v>
      </c>
      <c r="D495" s="95">
        <v>553</v>
      </c>
      <c r="E495" s="95">
        <v>283</v>
      </c>
      <c r="F495" s="96">
        <v>36691</v>
      </c>
      <c r="G495" s="95">
        <v>16</v>
      </c>
      <c r="H495" s="95">
        <v>6954</v>
      </c>
      <c r="I495" s="6"/>
      <c r="J495" s="148">
        <f t="shared" si="14"/>
        <v>44497</v>
      </c>
      <c r="K495" s="148">
        <f t="shared" si="15"/>
        <v>8683</v>
      </c>
    </row>
    <row r="496" spans="1:11" hidden="1" x14ac:dyDescent="0.7">
      <c r="A496" s="5" t="s">
        <v>532</v>
      </c>
      <c r="B496" s="6" t="s">
        <v>2539</v>
      </c>
      <c r="C496" s="95">
        <v>36449</v>
      </c>
      <c r="D496" s="95">
        <v>2773</v>
      </c>
      <c r="E496" s="95">
        <v>3723</v>
      </c>
      <c r="F496" s="96">
        <v>29261</v>
      </c>
      <c r="G496" s="95">
        <v>15</v>
      </c>
      <c r="H496" s="95">
        <v>55</v>
      </c>
      <c r="I496" s="6"/>
      <c r="J496" s="148">
        <f t="shared" si="14"/>
        <v>35827</v>
      </c>
      <c r="K496" s="148">
        <f t="shared" si="15"/>
        <v>677</v>
      </c>
    </row>
    <row r="497" spans="1:11" hidden="1" x14ac:dyDescent="0.7">
      <c r="A497" s="5" t="s">
        <v>633</v>
      </c>
      <c r="B497" s="6" t="s">
        <v>2540</v>
      </c>
      <c r="C497" s="95">
        <v>513847</v>
      </c>
      <c r="D497" s="95">
        <v>97234</v>
      </c>
      <c r="E497" s="95">
        <v>59589</v>
      </c>
      <c r="F497" s="96">
        <v>310195</v>
      </c>
      <c r="G497" s="95">
        <v>30</v>
      </c>
      <c r="H497" s="95">
        <v>815</v>
      </c>
      <c r="I497" s="6"/>
      <c r="J497" s="148">
        <f t="shared" si="14"/>
        <v>467863</v>
      </c>
      <c r="K497" s="148">
        <f t="shared" si="15"/>
        <v>46799</v>
      </c>
    </row>
    <row r="498" spans="1:11" hidden="1" x14ac:dyDescent="0.7">
      <c r="A498" s="5" t="s">
        <v>627</v>
      </c>
      <c r="B498" s="6" t="s">
        <v>2541</v>
      </c>
      <c r="C498" s="95">
        <v>311441</v>
      </c>
      <c r="D498" s="95">
        <v>0</v>
      </c>
      <c r="E498" s="95">
        <v>11</v>
      </c>
      <c r="F498" s="96">
        <v>206628</v>
      </c>
      <c r="G498" s="95">
        <v>0</v>
      </c>
      <c r="H498" s="95">
        <v>104802</v>
      </c>
      <c r="I498" s="6"/>
      <c r="J498" s="148">
        <f t="shared" si="14"/>
        <v>311441</v>
      </c>
      <c r="K498" s="148">
        <f t="shared" si="15"/>
        <v>104802</v>
      </c>
    </row>
    <row r="499" spans="1:11" hidden="1" x14ac:dyDescent="0.7">
      <c r="A499" s="5" t="s">
        <v>566</v>
      </c>
      <c r="B499" s="6" t="s">
        <v>2542</v>
      </c>
      <c r="C499" s="95">
        <v>435750</v>
      </c>
      <c r="D499" s="95">
        <v>76661</v>
      </c>
      <c r="E499" s="95">
        <v>75481</v>
      </c>
      <c r="F499" s="96">
        <v>248316</v>
      </c>
      <c r="G499" s="95">
        <v>881</v>
      </c>
      <c r="H499" s="95">
        <v>9915</v>
      </c>
      <c r="I499" s="6"/>
      <c r="J499" s="148">
        <f t="shared" si="14"/>
        <v>411254</v>
      </c>
      <c r="K499" s="148">
        <f t="shared" si="15"/>
        <v>34411</v>
      </c>
    </row>
    <row r="500" spans="1:11" hidden="1" x14ac:dyDescent="0.7">
      <c r="A500" s="5" t="s">
        <v>618</v>
      </c>
      <c r="B500" s="6" t="s">
        <v>2543</v>
      </c>
      <c r="C500" s="95">
        <v>428262</v>
      </c>
      <c r="D500" s="95">
        <v>70092</v>
      </c>
      <c r="E500" s="95">
        <v>54566</v>
      </c>
      <c r="F500" s="96">
        <v>239767</v>
      </c>
      <c r="G500" s="95">
        <v>8951</v>
      </c>
      <c r="H500" s="95">
        <v>0</v>
      </c>
      <c r="I500" s="6"/>
      <c r="J500" s="148">
        <f t="shared" si="14"/>
        <v>373376</v>
      </c>
      <c r="K500" s="148">
        <f t="shared" si="15"/>
        <v>54886</v>
      </c>
    </row>
    <row r="501" spans="1:11" hidden="1" x14ac:dyDescent="0.7">
      <c r="A501" s="5" t="s">
        <v>600</v>
      </c>
      <c r="B501" s="6" t="s">
        <v>2544</v>
      </c>
      <c r="C501" s="95">
        <v>680275</v>
      </c>
      <c r="D501" s="95">
        <v>154928</v>
      </c>
      <c r="E501" s="95">
        <v>73248</v>
      </c>
      <c r="F501" s="96">
        <v>427555</v>
      </c>
      <c r="G501" s="95">
        <v>0</v>
      </c>
      <c r="H501" s="95">
        <v>0</v>
      </c>
      <c r="I501" s="6"/>
      <c r="J501" s="148">
        <f t="shared" si="14"/>
        <v>655731</v>
      </c>
      <c r="K501" s="148">
        <f t="shared" si="15"/>
        <v>24544</v>
      </c>
    </row>
    <row r="502" spans="1:11" hidden="1" x14ac:dyDescent="0.7">
      <c r="A502" s="5" t="s">
        <v>580</v>
      </c>
      <c r="B502" s="6" t="s">
        <v>2545</v>
      </c>
      <c r="C502" s="95">
        <v>327456</v>
      </c>
      <c r="D502" s="95">
        <v>59805</v>
      </c>
      <c r="E502" s="95">
        <v>56077</v>
      </c>
      <c r="F502" s="96">
        <v>193857</v>
      </c>
      <c r="G502" s="95">
        <v>6402</v>
      </c>
      <c r="H502" s="95">
        <v>11315</v>
      </c>
      <c r="I502" s="6"/>
      <c r="J502" s="148">
        <f t="shared" si="14"/>
        <v>327456</v>
      </c>
      <c r="K502" s="148">
        <f t="shared" si="15"/>
        <v>11315</v>
      </c>
    </row>
    <row r="503" spans="1:11" hidden="1" x14ac:dyDescent="0.7">
      <c r="A503" s="5" t="s">
        <v>628</v>
      </c>
      <c r="B503" s="6" t="s">
        <v>2546</v>
      </c>
      <c r="C503" s="95">
        <v>118460</v>
      </c>
      <c r="D503" s="95">
        <v>15269</v>
      </c>
      <c r="E503" s="95">
        <v>9351</v>
      </c>
      <c r="F503" s="96">
        <v>88039</v>
      </c>
      <c r="G503" s="95">
        <v>44</v>
      </c>
      <c r="H503" s="95">
        <v>2505</v>
      </c>
      <c r="I503" s="6"/>
      <c r="J503" s="148">
        <f t="shared" si="14"/>
        <v>115208</v>
      </c>
      <c r="K503" s="148">
        <f t="shared" si="15"/>
        <v>5757</v>
      </c>
    </row>
    <row r="504" spans="1:11" hidden="1" x14ac:dyDescent="0.7">
      <c r="A504" s="5" t="s">
        <v>629</v>
      </c>
      <c r="B504" s="6" t="s">
        <v>2547</v>
      </c>
      <c r="C504" s="95">
        <v>99830</v>
      </c>
      <c r="D504" s="95">
        <v>10957</v>
      </c>
      <c r="E504" s="95">
        <v>8463</v>
      </c>
      <c r="F504" s="96">
        <v>67161</v>
      </c>
      <c r="G504" s="95">
        <v>24</v>
      </c>
      <c r="H504" s="95">
        <v>13207</v>
      </c>
      <c r="I504" s="6"/>
      <c r="J504" s="148">
        <f t="shared" si="14"/>
        <v>99812</v>
      </c>
      <c r="K504" s="148">
        <f t="shared" si="15"/>
        <v>13225</v>
      </c>
    </row>
    <row r="505" spans="1:11" hidden="1" x14ac:dyDescent="0.7">
      <c r="A505" s="5" t="s">
        <v>630</v>
      </c>
      <c r="B505" s="6" t="s">
        <v>2548</v>
      </c>
      <c r="C505" s="95">
        <v>112032</v>
      </c>
      <c r="D505" s="95">
        <v>12303</v>
      </c>
      <c r="E505" s="95">
        <v>12361</v>
      </c>
      <c r="F505" s="96">
        <v>87262</v>
      </c>
      <c r="G505" s="95">
        <v>0</v>
      </c>
      <c r="H505" s="95">
        <v>106</v>
      </c>
      <c r="I505" s="6"/>
      <c r="J505" s="148">
        <f t="shared" si="14"/>
        <v>112032</v>
      </c>
      <c r="K505" s="148">
        <f t="shared" si="15"/>
        <v>106</v>
      </c>
    </row>
    <row r="506" spans="1:11" hidden="1" x14ac:dyDescent="0.7">
      <c r="A506" s="5" t="s">
        <v>631</v>
      </c>
      <c r="B506" s="6" t="s">
        <v>2549</v>
      </c>
      <c r="C506" s="95">
        <v>89916</v>
      </c>
      <c r="D506" s="95">
        <v>10224</v>
      </c>
      <c r="E506" s="95">
        <v>3687</v>
      </c>
      <c r="F506" s="96">
        <v>71296</v>
      </c>
      <c r="G506" s="95">
        <v>281</v>
      </c>
      <c r="H506" s="95">
        <v>97</v>
      </c>
      <c r="I506" s="6"/>
      <c r="J506" s="148">
        <f t="shared" si="14"/>
        <v>85585</v>
      </c>
      <c r="K506" s="148">
        <f t="shared" si="15"/>
        <v>4428</v>
      </c>
    </row>
    <row r="507" spans="1:11" hidden="1" x14ac:dyDescent="0.7">
      <c r="A507" s="5" t="s">
        <v>634</v>
      </c>
      <c r="B507" s="6" t="s">
        <v>2550</v>
      </c>
      <c r="C507" s="95">
        <v>125942</v>
      </c>
      <c r="D507" s="95">
        <v>10883</v>
      </c>
      <c r="E507" s="95">
        <v>10017</v>
      </c>
      <c r="F507" s="96">
        <v>100366</v>
      </c>
      <c r="G507" s="95">
        <v>138</v>
      </c>
      <c r="H507" s="95">
        <v>10</v>
      </c>
      <c r="I507" s="6"/>
      <c r="J507" s="148">
        <f t="shared" si="14"/>
        <v>121414</v>
      </c>
      <c r="K507" s="148">
        <f t="shared" si="15"/>
        <v>4538</v>
      </c>
    </row>
    <row r="508" spans="1:11" hidden="1" x14ac:dyDescent="0.7">
      <c r="A508" s="5" t="s">
        <v>635</v>
      </c>
      <c r="B508" s="6" t="s">
        <v>2551</v>
      </c>
      <c r="C508" s="95">
        <v>99301</v>
      </c>
      <c r="D508" s="95">
        <v>8930</v>
      </c>
      <c r="E508" s="95">
        <v>6578</v>
      </c>
      <c r="F508" s="96">
        <v>79793</v>
      </c>
      <c r="G508" s="95">
        <v>281</v>
      </c>
      <c r="H508" s="95">
        <v>1</v>
      </c>
      <c r="I508" s="6"/>
      <c r="J508" s="148">
        <f t="shared" si="14"/>
        <v>95583</v>
      </c>
      <c r="K508" s="148">
        <f t="shared" si="15"/>
        <v>3719</v>
      </c>
    </row>
    <row r="509" spans="1:11" hidden="1" x14ac:dyDescent="0.7">
      <c r="A509" s="5" t="s">
        <v>636</v>
      </c>
      <c r="B509" s="6" t="s">
        <v>2552</v>
      </c>
      <c r="C509" s="95">
        <v>299173</v>
      </c>
      <c r="D509" s="95">
        <v>43852</v>
      </c>
      <c r="E509" s="95">
        <v>17403</v>
      </c>
      <c r="F509" s="96">
        <v>206664</v>
      </c>
      <c r="G509" s="95">
        <v>118</v>
      </c>
      <c r="H509" s="95">
        <v>2635</v>
      </c>
      <c r="I509" s="6"/>
      <c r="J509" s="148">
        <f t="shared" si="14"/>
        <v>270672</v>
      </c>
      <c r="K509" s="148">
        <f t="shared" si="15"/>
        <v>31136</v>
      </c>
    </row>
    <row r="510" spans="1:11" hidden="1" x14ac:dyDescent="0.7">
      <c r="A510" s="5" t="s">
        <v>637</v>
      </c>
      <c r="B510" s="6" t="s">
        <v>2553</v>
      </c>
      <c r="C510" s="95">
        <v>23509</v>
      </c>
      <c r="D510" s="95">
        <v>6565</v>
      </c>
      <c r="E510" s="95">
        <v>2133</v>
      </c>
      <c r="F510" s="96">
        <v>14768</v>
      </c>
      <c r="G510" s="95">
        <v>2</v>
      </c>
      <c r="H510" s="95">
        <v>2</v>
      </c>
      <c r="I510" s="6"/>
      <c r="J510" s="148">
        <f t="shared" si="14"/>
        <v>23470</v>
      </c>
      <c r="K510" s="148">
        <f t="shared" si="15"/>
        <v>41</v>
      </c>
    </row>
    <row r="511" spans="1:11" hidden="1" x14ac:dyDescent="0.7">
      <c r="A511" s="5" t="s">
        <v>638</v>
      </c>
      <c r="B511" s="6" t="s">
        <v>2554</v>
      </c>
      <c r="C511" s="95">
        <v>95902</v>
      </c>
      <c r="D511" s="95">
        <v>9197</v>
      </c>
      <c r="E511" s="95">
        <v>3611</v>
      </c>
      <c r="F511" s="96">
        <v>80163</v>
      </c>
      <c r="G511" s="95">
        <v>52</v>
      </c>
      <c r="H511" s="95">
        <v>9</v>
      </c>
      <c r="I511" s="6"/>
      <c r="J511" s="148">
        <f t="shared" si="14"/>
        <v>93032</v>
      </c>
      <c r="K511" s="148">
        <f t="shared" si="15"/>
        <v>2879</v>
      </c>
    </row>
    <row r="512" spans="1:11" hidden="1" x14ac:dyDescent="0.7">
      <c r="A512" s="5" t="s">
        <v>639</v>
      </c>
      <c r="B512" s="6" t="s">
        <v>2555</v>
      </c>
      <c r="C512" s="95">
        <v>199349</v>
      </c>
      <c r="D512" s="95">
        <v>21646</v>
      </c>
      <c r="E512" s="95">
        <v>8544</v>
      </c>
      <c r="F512" s="96">
        <v>127719</v>
      </c>
      <c r="G512" s="95">
        <v>3</v>
      </c>
      <c r="H512" s="95">
        <v>984</v>
      </c>
      <c r="I512" s="6"/>
      <c r="J512" s="148">
        <f t="shared" si="14"/>
        <v>158896</v>
      </c>
      <c r="K512" s="148">
        <f t="shared" si="15"/>
        <v>41437</v>
      </c>
    </row>
    <row r="513" spans="1:11" x14ac:dyDescent="0.7">
      <c r="A513" s="5" t="s">
        <v>640</v>
      </c>
      <c r="B513" s="6" t="s">
        <v>2556</v>
      </c>
      <c r="C513" s="95">
        <v>72237</v>
      </c>
      <c r="D513" s="95">
        <v>9914</v>
      </c>
      <c r="E513" s="95">
        <v>13500</v>
      </c>
      <c r="F513" s="96">
        <v>48769</v>
      </c>
      <c r="G513" s="95">
        <v>50</v>
      </c>
      <c r="H513" s="95">
        <v>4</v>
      </c>
      <c r="I513" s="6"/>
      <c r="J513" s="148">
        <f>SUM(D513:H513)</f>
        <v>72237</v>
      </c>
      <c r="K513" s="148">
        <f>C513-J513+H513</f>
        <v>4</v>
      </c>
    </row>
    <row r="514" spans="1:11" hidden="1" x14ac:dyDescent="0.7">
      <c r="A514" s="5" t="s">
        <v>641</v>
      </c>
      <c r="B514" s="6" t="s">
        <v>2557</v>
      </c>
      <c r="C514" s="95">
        <v>75834</v>
      </c>
      <c r="D514" s="95">
        <v>6795</v>
      </c>
      <c r="E514" s="95">
        <v>9324</v>
      </c>
      <c r="F514" s="96">
        <v>59689</v>
      </c>
      <c r="G514" s="95">
        <v>8</v>
      </c>
      <c r="H514" s="95">
        <v>1</v>
      </c>
      <c r="I514" s="6"/>
      <c r="J514" s="148">
        <f t="shared" si="14"/>
        <v>75817</v>
      </c>
      <c r="K514" s="148">
        <f t="shared" si="15"/>
        <v>18</v>
      </c>
    </row>
    <row r="515" spans="1:11" hidden="1" x14ac:dyDescent="0.7">
      <c r="A515" s="5" t="s">
        <v>642</v>
      </c>
      <c r="B515" s="6" t="s">
        <v>2558</v>
      </c>
      <c r="C515" s="95">
        <v>89442</v>
      </c>
      <c r="D515" s="95">
        <v>16868</v>
      </c>
      <c r="E515" s="95">
        <v>4050</v>
      </c>
      <c r="F515" s="96">
        <v>68499</v>
      </c>
      <c r="G515" s="95">
        <v>26</v>
      </c>
      <c r="H515" s="95">
        <v>0</v>
      </c>
      <c r="I515" s="6"/>
      <c r="J515" s="148">
        <f t="shared" si="14"/>
        <v>89443</v>
      </c>
      <c r="K515" s="148">
        <f t="shared" si="15"/>
        <v>-1</v>
      </c>
    </row>
    <row r="516" spans="1:11" hidden="1" x14ac:dyDescent="0.7">
      <c r="A516" s="5" t="s">
        <v>643</v>
      </c>
      <c r="B516" s="6" t="s">
        <v>2559</v>
      </c>
      <c r="C516" s="95">
        <v>95978</v>
      </c>
      <c r="D516" s="95">
        <v>12510</v>
      </c>
      <c r="E516" s="95">
        <v>3163</v>
      </c>
      <c r="F516" s="96">
        <v>73181</v>
      </c>
      <c r="G516" s="95">
        <v>0</v>
      </c>
      <c r="H516" s="95">
        <v>3363</v>
      </c>
      <c r="I516" s="6"/>
      <c r="J516" s="148">
        <f t="shared" ref="J516:J579" si="16">SUM(D516:H516)</f>
        <v>92217</v>
      </c>
      <c r="K516" s="148">
        <f t="shared" si="15"/>
        <v>7124</v>
      </c>
    </row>
    <row r="517" spans="1:11" hidden="1" x14ac:dyDescent="0.7">
      <c r="A517" s="5" t="s">
        <v>644</v>
      </c>
      <c r="B517" s="6" t="s">
        <v>2560</v>
      </c>
      <c r="C517" s="95">
        <v>165662</v>
      </c>
      <c r="D517" s="95">
        <v>19834</v>
      </c>
      <c r="E517" s="95">
        <v>16420</v>
      </c>
      <c r="F517" s="96">
        <v>128762</v>
      </c>
      <c r="G517" s="95">
        <v>646</v>
      </c>
      <c r="H517" s="95">
        <v>0</v>
      </c>
      <c r="I517" s="6"/>
      <c r="J517" s="148">
        <f t="shared" si="16"/>
        <v>165662</v>
      </c>
      <c r="K517" s="148">
        <f t="shared" ref="K517:K580" si="17">C517-J517+H517</f>
        <v>0</v>
      </c>
    </row>
    <row r="518" spans="1:11" hidden="1" x14ac:dyDescent="0.7">
      <c r="A518" s="5" t="s">
        <v>645</v>
      </c>
      <c r="B518" s="6" t="s">
        <v>2561</v>
      </c>
      <c r="C518" s="95">
        <v>115072</v>
      </c>
      <c r="D518" s="95">
        <v>9961</v>
      </c>
      <c r="E518" s="95">
        <v>1387</v>
      </c>
      <c r="F518" s="96">
        <v>94846</v>
      </c>
      <c r="G518" s="95">
        <v>217</v>
      </c>
      <c r="H518" s="95">
        <v>3359</v>
      </c>
      <c r="I518" s="6"/>
      <c r="J518" s="148">
        <f t="shared" si="16"/>
        <v>109770</v>
      </c>
      <c r="K518" s="148">
        <f t="shared" si="17"/>
        <v>8661</v>
      </c>
    </row>
    <row r="519" spans="1:11" hidden="1" x14ac:dyDescent="0.7">
      <c r="A519" s="5" t="s">
        <v>646</v>
      </c>
      <c r="B519" s="6" t="s">
        <v>2562</v>
      </c>
      <c r="C519" s="95">
        <v>173583</v>
      </c>
      <c r="D519" s="95">
        <v>14425</v>
      </c>
      <c r="E519" s="95">
        <v>9466</v>
      </c>
      <c r="F519" s="96">
        <v>140826</v>
      </c>
      <c r="G519" s="95">
        <v>138</v>
      </c>
      <c r="H519" s="95">
        <v>0</v>
      </c>
      <c r="I519" s="6"/>
      <c r="J519" s="148">
        <f t="shared" si="16"/>
        <v>164855</v>
      </c>
      <c r="K519" s="148">
        <f t="shared" si="17"/>
        <v>8728</v>
      </c>
    </row>
    <row r="520" spans="1:11" hidden="1" x14ac:dyDescent="0.7">
      <c r="A520" s="5" t="s">
        <v>647</v>
      </c>
      <c r="B520" s="6" t="s">
        <v>2563</v>
      </c>
      <c r="C520" s="95">
        <v>84967</v>
      </c>
      <c r="D520" s="95">
        <v>9618</v>
      </c>
      <c r="E520" s="95">
        <v>6674</v>
      </c>
      <c r="F520" s="96">
        <v>67677</v>
      </c>
      <c r="G520" s="95">
        <v>48</v>
      </c>
      <c r="H520" s="95">
        <v>0</v>
      </c>
      <c r="I520" s="6"/>
      <c r="J520" s="148">
        <f t="shared" si="16"/>
        <v>84017</v>
      </c>
      <c r="K520" s="148">
        <f t="shared" si="17"/>
        <v>950</v>
      </c>
    </row>
    <row r="521" spans="1:11" hidden="1" x14ac:dyDescent="0.7">
      <c r="A521" s="5" t="s">
        <v>648</v>
      </c>
      <c r="B521" s="6" t="s">
        <v>2564</v>
      </c>
      <c r="C521" s="95">
        <v>65647</v>
      </c>
      <c r="D521" s="95">
        <v>5642</v>
      </c>
      <c r="E521" s="95">
        <v>9066</v>
      </c>
      <c r="F521" s="96">
        <v>47852</v>
      </c>
      <c r="G521" s="95">
        <v>17</v>
      </c>
      <c r="H521" s="95">
        <v>0</v>
      </c>
      <c r="I521" s="6"/>
      <c r="J521" s="148">
        <f t="shared" si="16"/>
        <v>62577</v>
      </c>
      <c r="K521" s="148">
        <f t="shared" si="17"/>
        <v>3070</v>
      </c>
    </row>
    <row r="522" spans="1:11" hidden="1" x14ac:dyDescent="0.7">
      <c r="A522" s="5" t="s">
        <v>649</v>
      </c>
      <c r="B522" s="6" t="s">
        <v>2565</v>
      </c>
      <c r="C522" s="95">
        <v>52423</v>
      </c>
      <c r="D522" s="95">
        <v>2943</v>
      </c>
      <c r="E522" s="95">
        <v>3664</v>
      </c>
      <c r="F522" s="96">
        <v>45185</v>
      </c>
      <c r="G522" s="95">
        <v>69</v>
      </c>
      <c r="H522" s="95">
        <v>0</v>
      </c>
      <c r="I522" s="6"/>
      <c r="J522" s="148">
        <f t="shared" si="16"/>
        <v>51861</v>
      </c>
      <c r="K522" s="148">
        <f t="shared" si="17"/>
        <v>562</v>
      </c>
    </row>
    <row r="523" spans="1:11" hidden="1" x14ac:dyDescent="0.7">
      <c r="A523" s="5" t="s">
        <v>650</v>
      </c>
      <c r="B523" s="6" t="s">
        <v>2566</v>
      </c>
      <c r="C523" s="95">
        <v>58822</v>
      </c>
      <c r="D523" s="95">
        <v>6197</v>
      </c>
      <c r="E523" s="95">
        <v>3459</v>
      </c>
      <c r="F523" s="96">
        <v>42475</v>
      </c>
      <c r="G523" s="95">
        <v>4</v>
      </c>
      <c r="H523" s="95">
        <v>10</v>
      </c>
      <c r="I523" s="6"/>
      <c r="J523" s="148">
        <f t="shared" si="16"/>
        <v>52145</v>
      </c>
      <c r="K523" s="148">
        <f t="shared" si="17"/>
        <v>6687</v>
      </c>
    </row>
    <row r="524" spans="1:11" hidden="1" x14ac:dyDescent="0.7">
      <c r="A524" s="5" t="s">
        <v>567</v>
      </c>
      <c r="B524" s="6" t="s">
        <v>2567</v>
      </c>
      <c r="C524" s="95">
        <v>66632</v>
      </c>
      <c r="D524" s="95">
        <v>9771</v>
      </c>
      <c r="E524" s="95">
        <v>3155</v>
      </c>
      <c r="F524" s="96">
        <v>51756</v>
      </c>
      <c r="G524" s="95">
        <v>52</v>
      </c>
      <c r="H524" s="95">
        <v>199</v>
      </c>
      <c r="I524" s="6"/>
      <c r="J524" s="148">
        <f t="shared" si="16"/>
        <v>64933</v>
      </c>
      <c r="K524" s="148">
        <f t="shared" si="17"/>
        <v>1898</v>
      </c>
    </row>
    <row r="525" spans="1:11" hidden="1" x14ac:dyDescent="0.7">
      <c r="A525" s="5" t="s">
        <v>568</v>
      </c>
      <c r="B525" s="6" t="s">
        <v>2568</v>
      </c>
      <c r="C525" s="95">
        <v>130441</v>
      </c>
      <c r="D525" s="95">
        <v>16844</v>
      </c>
      <c r="E525" s="95">
        <v>5351</v>
      </c>
      <c r="F525" s="96">
        <v>97847</v>
      </c>
      <c r="G525" s="95">
        <v>4038</v>
      </c>
      <c r="H525" s="95">
        <v>0</v>
      </c>
      <c r="I525" s="6"/>
      <c r="J525" s="148">
        <f t="shared" si="16"/>
        <v>124080</v>
      </c>
      <c r="K525" s="148">
        <f t="shared" si="17"/>
        <v>6361</v>
      </c>
    </row>
    <row r="526" spans="1:11" hidden="1" x14ac:dyDescent="0.7">
      <c r="A526" s="5" t="s">
        <v>569</v>
      </c>
      <c r="B526" s="6" t="s">
        <v>2569</v>
      </c>
      <c r="C526" s="95">
        <v>83350</v>
      </c>
      <c r="D526" s="95">
        <v>6369</v>
      </c>
      <c r="E526" s="95">
        <v>3196</v>
      </c>
      <c r="F526" s="96">
        <v>53660</v>
      </c>
      <c r="G526" s="95">
        <v>2843</v>
      </c>
      <c r="H526" s="95">
        <v>13869</v>
      </c>
      <c r="I526" s="6"/>
      <c r="J526" s="148">
        <f t="shared" si="16"/>
        <v>79937</v>
      </c>
      <c r="K526" s="148">
        <f t="shared" si="17"/>
        <v>17282</v>
      </c>
    </row>
    <row r="527" spans="1:11" hidden="1" x14ac:dyDescent="0.7">
      <c r="A527" s="5" t="s">
        <v>570</v>
      </c>
      <c r="B527" s="6" t="s">
        <v>2570</v>
      </c>
      <c r="C527" s="95">
        <v>31902</v>
      </c>
      <c r="D527" s="95">
        <v>4333</v>
      </c>
      <c r="E527" s="95">
        <v>2028</v>
      </c>
      <c r="F527" s="96">
        <v>23790</v>
      </c>
      <c r="G527" s="95">
        <v>767</v>
      </c>
      <c r="H527" s="95">
        <v>0</v>
      </c>
      <c r="I527" s="6"/>
      <c r="J527" s="148">
        <f t="shared" si="16"/>
        <v>30918</v>
      </c>
      <c r="K527" s="148">
        <f t="shared" si="17"/>
        <v>984</v>
      </c>
    </row>
    <row r="528" spans="1:11" hidden="1" x14ac:dyDescent="0.7">
      <c r="A528" s="5" t="s">
        <v>571</v>
      </c>
      <c r="B528" s="6" t="s">
        <v>2571</v>
      </c>
      <c r="C528" s="95">
        <v>57518</v>
      </c>
      <c r="D528" s="95">
        <v>214</v>
      </c>
      <c r="E528" s="95">
        <v>3119</v>
      </c>
      <c r="F528" s="96">
        <v>44864</v>
      </c>
      <c r="G528" s="95">
        <v>483</v>
      </c>
      <c r="H528" s="95">
        <v>5715</v>
      </c>
      <c r="I528" s="6"/>
      <c r="J528" s="148">
        <f t="shared" si="16"/>
        <v>54395</v>
      </c>
      <c r="K528" s="148">
        <f t="shared" si="17"/>
        <v>8838</v>
      </c>
    </row>
    <row r="529" spans="1:11" hidden="1" x14ac:dyDescent="0.7">
      <c r="A529" s="5" t="s">
        <v>572</v>
      </c>
      <c r="B529" s="6" t="s">
        <v>2572</v>
      </c>
      <c r="C529" s="95">
        <v>63964</v>
      </c>
      <c r="D529" s="95">
        <v>7395</v>
      </c>
      <c r="E529" s="95">
        <v>5013</v>
      </c>
      <c r="F529" s="96">
        <v>46187</v>
      </c>
      <c r="G529" s="95">
        <v>3200</v>
      </c>
      <c r="H529" s="95">
        <v>0</v>
      </c>
      <c r="I529" s="6"/>
      <c r="J529" s="148">
        <f t="shared" si="16"/>
        <v>61795</v>
      </c>
      <c r="K529" s="148">
        <f t="shared" si="17"/>
        <v>2169</v>
      </c>
    </row>
    <row r="530" spans="1:11" hidden="1" x14ac:dyDescent="0.7">
      <c r="A530" s="5" t="s">
        <v>573</v>
      </c>
      <c r="B530" s="6" t="s">
        <v>2573</v>
      </c>
      <c r="C530" s="95">
        <v>204005</v>
      </c>
      <c r="D530" s="95">
        <v>21384</v>
      </c>
      <c r="E530" s="95">
        <v>9679</v>
      </c>
      <c r="F530" s="96">
        <v>165455</v>
      </c>
      <c r="G530" s="95">
        <v>669</v>
      </c>
      <c r="H530" s="95">
        <v>1</v>
      </c>
      <c r="I530" s="6"/>
      <c r="J530" s="148">
        <f t="shared" si="16"/>
        <v>197188</v>
      </c>
      <c r="K530" s="148">
        <f t="shared" si="17"/>
        <v>6818</v>
      </c>
    </row>
    <row r="531" spans="1:11" hidden="1" x14ac:dyDescent="0.7">
      <c r="A531" s="5" t="s">
        <v>574</v>
      </c>
      <c r="B531" s="6" t="s">
        <v>2574</v>
      </c>
      <c r="C531" s="95">
        <v>81777</v>
      </c>
      <c r="D531" s="95">
        <v>8109</v>
      </c>
      <c r="E531" s="95">
        <v>3561</v>
      </c>
      <c r="F531" s="96">
        <v>66725</v>
      </c>
      <c r="G531" s="95">
        <v>22</v>
      </c>
      <c r="H531" s="95">
        <v>6</v>
      </c>
      <c r="I531" s="6"/>
      <c r="J531" s="148">
        <f t="shared" si="16"/>
        <v>78423</v>
      </c>
      <c r="K531" s="148">
        <f t="shared" si="17"/>
        <v>3360</v>
      </c>
    </row>
    <row r="532" spans="1:11" hidden="1" x14ac:dyDescent="0.7">
      <c r="A532" s="5" t="s">
        <v>575</v>
      </c>
      <c r="B532" s="6" t="s">
        <v>2575</v>
      </c>
      <c r="C532" s="95">
        <v>66563</v>
      </c>
      <c r="D532" s="95">
        <v>7042</v>
      </c>
      <c r="E532" s="95">
        <v>2668</v>
      </c>
      <c r="F532" s="96">
        <v>52858</v>
      </c>
      <c r="G532" s="95">
        <v>253</v>
      </c>
      <c r="H532" s="95">
        <v>9</v>
      </c>
      <c r="I532" s="6"/>
      <c r="J532" s="148">
        <f t="shared" si="16"/>
        <v>62830</v>
      </c>
      <c r="K532" s="148">
        <f t="shared" si="17"/>
        <v>3742</v>
      </c>
    </row>
    <row r="533" spans="1:11" hidden="1" x14ac:dyDescent="0.7">
      <c r="A533" s="5" t="s">
        <v>576</v>
      </c>
      <c r="B533" s="6" t="s">
        <v>2576</v>
      </c>
      <c r="C533" s="95">
        <v>99488</v>
      </c>
      <c r="D533" s="95">
        <v>6717</v>
      </c>
      <c r="E533" s="95">
        <v>30654</v>
      </c>
      <c r="F533" s="96">
        <v>59510</v>
      </c>
      <c r="G533" s="95">
        <v>83</v>
      </c>
      <c r="H533" s="95">
        <v>0</v>
      </c>
      <c r="I533" s="6"/>
      <c r="J533" s="148">
        <f t="shared" si="16"/>
        <v>96964</v>
      </c>
      <c r="K533" s="148">
        <f t="shared" si="17"/>
        <v>2524</v>
      </c>
    </row>
    <row r="534" spans="1:11" hidden="1" x14ac:dyDescent="0.7">
      <c r="A534" s="5" t="s">
        <v>592</v>
      </c>
      <c r="B534" s="6" t="s">
        <v>2577</v>
      </c>
      <c r="C534" s="95">
        <v>238765</v>
      </c>
      <c r="D534" s="95">
        <v>29353</v>
      </c>
      <c r="E534" s="95">
        <v>31811</v>
      </c>
      <c r="F534" s="96">
        <v>146190</v>
      </c>
      <c r="G534" s="95">
        <v>371</v>
      </c>
      <c r="H534" s="95">
        <v>30953</v>
      </c>
      <c r="I534" s="6"/>
      <c r="J534" s="148">
        <f t="shared" si="16"/>
        <v>238678</v>
      </c>
      <c r="K534" s="148">
        <f t="shared" si="17"/>
        <v>31040</v>
      </c>
    </row>
    <row r="535" spans="1:11" hidden="1" x14ac:dyDescent="0.7">
      <c r="A535" s="5" t="s">
        <v>593</v>
      </c>
      <c r="B535" s="6" t="s">
        <v>2578</v>
      </c>
      <c r="C535" s="95">
        <v>98239</v>
      </c>
      <c r="D535" s="95">
        <v>11192</v>
      </c>
      <c r="E535" s="95">
        <v>3974</v>
      </c>
      <c r="F535" s="96">
        <v>76407</v>
      </c>
      <c r="G535" s="95">
        <v>275</v>
      </c>
      <c r="H535" s="95">
        <v>4538</v>
      </c>
      <c r="I535" s="6"/>
      <c r="J535" s="148">
        <f t="shared" si="16"/>
        <v>96386</v>
      </c>
      <c r="K535" s="148">
        <f t="shared" si="17"/>
        <v>6391</v>
      </c>
    </row>
    <row r="536" spans="1:11" hidden="1" x14ac:dyDescent="0.7">
      <c r="A536" s="5" t="s">
        <v>619</v>
      </c>
      <c r="B536" s="6" t="s">
        <v>2579</v>
      </c>
      <c r="C536" s="95">
        <v>144712</v>
      </c>
      <c r="D536" s="95">
        <v>20563</v>
      </c>
      <c r="E536" s="95">
        <v>13146</v>
      </c>
      <c r="F536" s="96">
        <v>109577</v>
      </c>
      <c r="G536" s="95">
        <v>1161</v>
      </c>
      <c r="H536" s="95">
        <v>1</v>
      </c>
      <c r="I536" s="6"/>
      <c r="J536" s="148">
        <f t="shared" si="16"/>
        <v>144448</v>
      </c>
      <c r="K536" s="148">
        <f t="shared" si="17"/>
        <v>265</v>
      </c>
    </row>
    <row r="537" spans="1:11" hidden="1" x14ac:dyDescent="0.7">
      <c r="A537" s="5" t="s">
        <v>594</v>
      </c>
      <c r="B537" s="6" t="s">
        <v>2580</v>
      </c>
      <c r="C537" s="95">
        <v>132847</v>
      </c>
      <c r="D537" s="95">
        <v>11802</v>
      </c>
      <c r="E537" s="95">
        <v>6407</v>
      </c>
      <c r="F537" s="96">
        <v>97716</v>
      </c>
      <c r="G537" s="95">
        <v>284</v>
      </c>
      <c r="H537" s="95">
        <v>94</v>
      </c>
      <c r="I537" s="6"/>
      <c r="J537" s="148">
        <f t="shared" si="16"/>
        <v>116303</v>
      </c>
      <c r="K537" s="148">
        <f t="shared" si="17"/>
        <v>16638</v>
      </c>
    </row>
    <row r="538" spans="1:11" hidden="1" x14ac:dyDescent="0.7">
      <c r="A538" s="5" t="s">
        <v>620</v>
      </c>
      <c r="B538" s="6" t="s">
        <v>2581</v>
      </c>
      <c r="C538" s="95">
        <v>65521</v>
      </c>
      <c r="D538" s="95">
        <v>10666</v>
      </c>
      <c r="E538" s="95">
        <v>11790</v>
      </c>
      <c r="F538" s="96">
        <v>39139</v>
      </c>
      <c r="G538" s="95">
        <v>368</v>
      </c>
      <c r="H538" s="95">
        <v>27</v>
      </c>
      <c r="I538" s="6"/>
      <c r="J538" s="148">
        <f t="shared" si="16"/>
        <v>61990</v>
      </c>
      <c r="K538" s="148">
        <f t="shared" si="17"/>
        <v>3558</v>
      </c>
    </row>
    <row r="539" spans="1:11" hidden="1" x14ac:dyDescent="0.7">
      <c r="A539" s="5" t="s">
        <v>621</v>
      </c>
      <c r="B539" s="6" t="s">
        <v>2582</v>
      </c>
      <c r="C539" s="95">
        <v>74922</v>
      </c>
      <c r="D539" s="95">
        <v>8038</v>
      </c>
      <c r="E539" s="95">
        <v>22754</v>
      </c>
      <c r="F539" s="96">
        <v>43704</v>
      </c>
      <c r="G539" s="95">
        <v>138</v>
      </c>
      <c r="H539" s="95">
        <v>211</v>
      </c>
      <c r="I539" s="6"/>
      <c r="J539" s="148">
        <f t="shared" si="16"/>
        <v>74845</v>
      </c>
      <c r="K539" s="148">
        <f t="shared" si="17"/>
        <v>288</v>
      </c>
    </row>
    <row r="540" spans="1:11" hidden="1" x14ac:dyDescent="0.7">
      <c r="A540" s="5" t="s">
        <v>595</v>
      </c>
      <c r="B540" s="6" t="s">
        <v>2583</v>
      </c>
      <c r="C540" s="95">
        <v>107444</v>
      </c>
      <c r="D540" s="95">
        <v>16863</v>
      </c>
      <c r="E540" s="95">
        <v>11597</v>
      </c>
      <c r="F540" s="96">
        <v>75300</v>
      </c>
      <c r="G540" s="95">
        <v>324</v>
      </c>
      <c r="H540" s="95">
        <v>5</v>
      </c>
      <c r="I540" s="6"/>
      <c r="J540" s="148">
        <f t="shared" si="16"/>
        <v>104089</v>
      </c>
      <c r="K540" s="148">
        <f t="shared" si="17"/>
        <v>3360</v>
      </c>
    </row>
    <row r="541" spans="1:11" hidden="1" x14ac:dyDescent="0.7">
      <c r="A541" s="5" t="s">
        <v>596</v>
      </c>
      <c r="B541" s="6" t="s">
        <v>2584</v>
      </c>
      <c r="C541" s="95">
        <v>97355</v>
      </c>
      <c r="D541" s="95">
        <v>10902</v>
      </c>
      <c r="E541" s="95">
        <v>6734</v>
      </c>
      <c r="F541" s="96">
        <v>75359</v>
      </c>
      <c r="G541" s="95">
        <v>874</v>
      </c>
      <c r="H541" s="95">
        <v>0</v>
      </c>
      <c r="I541" s="6"/>
      <c r="J541" s="148">
        <f t="shared" si="16"/>
        <v>93869</v>
      </c>
      <c r="K541" s="148">
        <f t="shared" si="17"/>
        <v>3486</v>
      </c>
    </row>
    <row r="542" spans="1:11" hidden="1" x14ac:dyDescent="0.7">
      <c r="A542" s="5" t="s">
        <v>597</v>
      </c>
      <c r="B542" s="6" t="s">
        <v>2585</v>
      </c>
      <c r="C542" s="95">
        <v>73673</v>
      </c>
      <c r="D542" s="95">
        <v>10922</v>
      </c>
      <c r="E542" s="95">
        <v>8629</v>
      </c>
      <c r="F542" s="96">
        <v>47131</v>
      </c>
      <c r="G542" s="95">
        <v>833</v>
      </c>
      <c r="H542" s="95">
        <v>5906</v>
      </c>
      <c r="I542" s="6"/>
      <c r="J542" s="148">
        <f t="shared" si="16"/>
        <v>73421</v>
      </c>
      <c r="K542" s="148">
        <f t="shared" si="17"/>
        <v>6158</v>
      </c>
    </row>
    <row r="543" spans="1:11" hidden="1" x14ac:dyDescent="0.7">
      <c r="A543" s="5" t="s">
        <v>598</v>
      </c>
      <c r="B543" s="6" t="s">
        <v>2586</v>
      </c>
      <c r="C543" s="95">
        <v>78793</v>
      </c>
      <c r="D543" s="95">
        <v>9232</v>
      </c>
      <c r="E543" s="95">
        <v>3794</v>
      </c>
      <c r="F543" s="96">
        <v>59810</v>
      </c>
      <c r="G543" s="95">
        <v>188</v>
      </c>
      <c r="H543" s="95">
        <v>3</v>
      </c>
      <c r="I543" s="6"/>
      <c r="J543" s="148">
        <f t="shared" si="16"/>
        <v>73027</v>
      </c>
      <c r="K543" s="148">
        <f t="shared" si="17"/>
        <v>5769</v>
      </c>
    </row>
    <row r="544" spans="1:11" hidden="1" x14ac:dyDescent="0.7">
      <c r="A544" s="5" t="s">
        <v>599</v>
      </c>
      <c r="B544" s="6" t="s">
        <v>2587</v>
      </c>
      <c r="C544" s="95">
        <v>38344</v>
      </c>
      <c r="D544" s="95">
        <v>739</v>
      </c>
      <c r="E544" s="95">
        <v>1892</v>
      </c>
      <c r="F544" s="96">
        <v>33272</v>
      </c>
      <c r="G544" s="95">
        <v>289</v>
      </c>
      <c r="H544" s="95">
        <v>0</v>
      </c>
      <c r="I544" s="6"/>
      <c r="J544" s="148">
        <f t="shared" si="16"/>
        <v>36192</v>
      </c>
      <c r="K544" s="148">
        <f t="shared" si="17"/>
        <v>2152</v>
      </c>
    </row>
    <row r="545" spans="1:11" hidden="1" x14ac:dyDescent="0.7">
      <c r="A545" s="5" t="s">
        <v>601</v>
      </c>
      <c r="B545" s="6" t="s">
        <v>2588</v>
      </c>
      <c r="C545" s="95">
        <v>95023</v>
      </c>
      <c r="D545" s="95">
        <v>8773</v>
      </c>
      <c r="E545" s="95">
        <v>7157</v>
      </c>
      <c r="F545" s="96">
        <v>77888</v>
      </c>
      <c r="G545" s="95">
        <v>3</v>
      </c>
      <c r="H545" s="95">
        <v>1202</v>
      </c>
      <c r="I545" s="6"/>
      <c r="J545" s="148">
        <f t="shared" si="16"/>
        <v>95023</v>
      </c>
      <c r="K545" s="148">
        <f t="shared" si="17"/>
        <v>1202</v>
      </c>
    </row>
    <row r="546" spans="1:11" hidden="1" x14ac:dyDescent="0.7">
      <c r="A546" s="5" t="s">
        <v>602</v>
      </c>
      <c r="B546" s="6" t="s">
        <v>2589</v>
      </c>
      <c r="C546" s="95">
        <v>65886</v>
      </c>
      <c r="D546" s="95">
        <v>7430</v>
      </c>
      <c r="E546" s="95">
        <v>9725</v>
      </c>
      <c r="F546" s="96">
        <v>38293</v>
      </c>
      <c r="G546" s="95">
        <v>0</v>
      </c>
      <c r="H546" s="95">
        <v>10438</v>
      </c>
      <c r="I546" s="6"/>
      <c r="J546" s="148">
        <f t="shared" si="16"/>
        <v>65886</v>
      </c>
      <c r="K546" s="148">
        <f t="shared" si="17"/>
        <v>10438</v>
      </c>
    </row>
    <row r="547" spans="1:11" hidden="1" x14ac:dyDescent="0.7">
      <c r="A547" s="5" t="s">
        <v>603</v>
      </c>
      <c r="B547" s="6" t="s">
        <v>2590</v>
      </c>
      <c r="C547" s="95">
        <v>124697</v>
      </c>
      <c r="D547" s="95">
        <v>18395</v>
      </c>
      <c r="E547" s="95">
        <v>7212</v>
      </c>
      <c r="F547" s="96">
        <v>93747</v>
      </c>
      <c r="G547" s="95">
        <v>0</v>
      </c>
      <c r="H547" s="95">
        <v>5343</v>
      </c>
      <c r="I547" s="6"/>
      <c r="J547" s="148">
        <f t="shared" si="16"/>
        <v>124697</v>
      </c>
      <c r="K547" s="148">
        <f t="shared" si="17"/>
        <v>5343</v>
      </c>
    </row>
    <row r="548" spans="1:11" hidden="1" x14ac:dyDescent="0.7">
      <c r="A548" s="5" t="s">
        <v>604</v>
      </c>
      <c r="B548" s="6" t="s">
        <v>2591</v>
      </c>
      <c r="C548" s="95">
        <v>121510</v>
      </c>
      <c r="D548" s="95">
        <v>18275</v>
      </c>
      <c r="E548" s="95">
        <v>8821</v>
      </c>
      <c r="F548" s="96">
        <v>91334</v>
      </c>
      <c r="G548" s="95">
        <v>325</v>
      </c>
      <c r="H548" s="95">
        <v>0</v>
      </c>
      <c r="I548" s="6"/>
      <c r="J548" s="148">
        <f t="shared" si="16"/>
        <v>118755</v>
      </c>
      <c r="K548" s="148">
        <f t="shared" si="17"/>
        <v>2755</v>
      </c>
    </row>
    <row r="549" spans="1:11" hidden="1" x14ac:dyDescent="0.7">
      <c r="A549" s="5" t="s">
        <v>605</v>
      </c>
      <c r="B549" s="6" t="s">
        <v>2592</v>
      </c>
      <c r="C549" s="95">
        <v>87491</v>
      </c>
      <c r="D549" s="95">
        <v>0</v>
      </c>
      <c r="E549" s="95">
        <v>499</v>
      </c>
      <c r="F549" s="96">
        <v>67509</v>
      </c>
      <c r="G549" s="95">
        <v>0</v>
      </c>
      <c r="H549" s="95">
        <v>16558</v>
      </c>
      <c r="I549" s="6"/>
      <c r="J549" s="148">
        <f t="shared" si="16"/>
        <v>84566</v>
      </c>
      <c r="K549" s="148">
        <f t="shared" si="17"/>
        <v>19483</v>
      </c>
    </row>
    <row r="550" spans="1:11" hidden="1" x14ac:dyDescent="0.7">
      <c r="A550" s="5" t="s">
        <v>606</v>
      </c>
      <c r="B550" s="6" t="s">
        <v>2593</v>
      </c>
      <c r="C550" s="95">
        <v>35529</v>
      </c>
      <c r="D550" s="95">
        <v>5587</v>
      </c>
      <c r="E550" s="95">
        <v>1471</v>
      </c>
      <c r="F550" s="96">
        <v>27206</v>
      </c>
      <c r="G550" s="95">
        <v>36</v>
      </c>
      <c r="H550" s="95">
        <v>0</v>
      </c>
      <c r="I550" s="6"/>
      <c r="J550" s="148">
        <f t="shared" si="16"/>
        <v>34300</v>
      </c>
      <c r="K550" s="148">
        <f t="shared" si="17"/>
        <v>1229</v>
      </c>
    </row>
    <row r="551" spans="1:11" hidden="1" x14ac:dyDescent="0.7">
      <c r="A551" s="5" t="s">
        <v>607</v>
      </c>
      <c r="B551" s="6" t="s">
        <v>2594</v>
      </c>
      <c r="C551" s="95">
        <v>238194</v>
      </c>
      <c r="D551" s="95">
        <v>35575</v>
      </c>
      <c r="E551" s="95">
        <v>16410</v>
      </c>
      <c r="F551" s="96">
        <v>179649</v>
      </c>
      <c r="G551" s="95">
        <v>380</v>
      </c>
      <c r="H551" s="95">
        <v>52</v>
      </c>
      <c r="I551" s="6"/>
      <c r="J551" s="148">
        <f t="shared" si="16"/>
        <v>232066</v>
      </c>
      <c r="K551" s="148">
        <f t="shared" si="17"/>
        <v>6180</v>
      </c>
    </row>
    <row r="552" spans="1:11" hidden="1" x14ac:dyDescent="0.7">
      <c r="A552" s="5" t="s">
        <v>608</v>
      </c>
      <c r="B552" s="6" t="s">
        <v>2595</v>
      </c>
      <c r="C552" s="95">
        <v>85377</v>
      </c>
      <c r="D552" s="95">
        <v>8249</v>
      </c>
      <c r="E552" s="95">
        <v>5472</v>
      </c>
      <c r="F552" s="96">
        <v>64690</v>
      </c>
      <c r="G552" s="95">
        <v>24</v>
      </c>
      <c r="H552" s="95">
        <v>5291</v>
      </c>
      <c r="I552" s="6"/>
      <c r="J552" s="148">
        <f t="shared" si="16"/>
        <v>83726</v>
      </c>
      <c r="K552" s="148">
        <f t="shared" si="17"/>
        <v>6942</v>
      </c>
    </row>
    <row r="553" spans="1:11" hidden="1" x14ac:dyDescent="0.7">
      <c r="A553" s="5" t="s">
        <v>609</v>
      </c>
      <c r="B553" s="6" t="s">
        <v>2596</v>
      </c>
      <c r="C553" s="95">
        <v>131869</v>
      </c>
      <c r="D553" s="95">
        <v>16232</v>
      </c>
      <c r="E553" s="95">
        <v>9711</v>
      </c>
      <c r="F553" s="96">
        <v>103049</v>
      </c>
      <c r="G553" s="95">
        <v>334</v>
      </c>
      <c r="H553" s="95">
        <v>4</v>
      </c>
      <c r="I553" s="6"/>
      <c r="J553" s="148">
        <f t="shared" si="16"/>
        <v>129330</v>
      </c>
      <c r="K553" s="148">
        <f t="shared" si="17"/>
        <v>2543</v>
      </c>
    </row>
    <row r="554" spans="1:11" hidden="1" x14ac:dyDescent="0.7">
      <c r="A554" s="5" t="s">
        <v>610</v>
      </c>
      <c r="B554" s="6" t="s">
        <v>2597</v>
      </c>
      <c r="C554" s="95">
        <v>139422</v>
      </c>
      <c r="D554" s="95">
        <v>16364</v>
      </c>
      <c r="E554" s="95">
        <v>989</v>
      </c>
      <c r="F554" s="96">
        <v>110361</v>
      </c>
      <c r="G554" s="95">
        <v>100</v>
      </c>
      <c r="H554" s="95">
        <v>11425</v>
      </c>
      <c r="I554" s="6"/>
      <c r="J554" s="148">
        <f t="shared" si="16"/>
        <v>139239</v>
      </c>
      <c r="K554" s="148">
        <f t="shared" si="17"/>
        <v>11608</v>
      </c>
    </row>
    <row r="555" spans="1:11" hidden="1" x14ac:dyDescent="0.7">
      <c r="A555" s="5" t="s">
        <v>611</v>
      </c>
      <c r="B555" s="6" t="s">
        <v>2598</v>
      </c>
      <c r="C555" s="95">
        <v>84115</v>
      </c>
      <c r="D555" s="95">
        <v>77</v>
      </c>
      <c r="E555" s="95">
        <v>69</v>
      </c>
      <c r="F555" s="96">
        <v>70409</v>
      </c>
      <c r="G555" s="95">
        <v>162</v>
      </c>
      <c r="H555" s="95">
        <v>11404</v>
      </c>
      <c r="I555" s="6"/>
      <c r="J555" s="148">
        <f t="shared" si="16"/>
        <v>82121</v>
      </c>
      <c r="K555" s="148">
        <f t="shared" si="17"/>
        <v>13398</v>
      </c>
    </row>
    <row r="556" spans="1:11" hidden="1" x14ac:dyDescent="0.7">
      <c r="A556" s="5" t="s">
        <v>612</v>
      </c>
      <c r="B556" s="6" t="s">
        <v>2599</v>
      </c>
      <c r="C556" s="95">
        <v>53747</v>
      </c>
      <c r="D556" s="95">
        <v>5751</v>
      </c>
      <c r="E556" s="95">
        <v>12682</v>
      </c>
      <c r="F556" s="96">
        <v>33619</v>
      </c>
      <c r="G556" s="95">
        <v>57</v>
      </c>
      <c r="H556" s="95">
        <v>0</v>
      </c>
      <c r="I556" s="6"/>
      <c r="J556" s="148">
        <f t="shared" si="16"/>
        <v>52109</v>
      </c>
      <c r="K556" s="148">
        <f t="shared" si="17"/>
        <v>1638</v>
      </c>
    </row>
    <row r="557" spans="1:11" hidden="1" x14ac:dyDescent="0.7">
      <c r="A557" s="5" t="s">
        <v>613</v>
      </c>
      <c r="B557" s="6" t="s">
        <v>2600</v>
      </c>
      <c r="C557" s="95">
        <v>92890</v>
      </c>
      <c r="D557" s="95">
        <v>9918</v>
      </c>
      <c r="E557" s="95">
        <v>7396</v>
      </c>
      <c r="F557" s="96">
        <v>73051</v>
      </c>
      <c r="G557" s="95">
        <v>31</v>
      </c>
      <c r="H557" s="95">
        <v>588</v>
      </c>
      <c r="I557" s="6"/>
      <c r="J557" s="148">
        <f t="shared" si="16"/>
        <v>90984</v>
      </c>
      <c r="K557" s="148">
        <f t="shared" si="17"/>
        <v>2494</v>
      </c>
    </row>
    <row r="558" spans="1:11" hidden="1" x14ac:dyDescent="0.7">
      <c r="A558" s="5" t="s">
        <v>614</v>
      </c>
      <c r="B558" s="6" t="s">
        <v>2601</v>
      </c>
      <c r="C558" s="95">
        <v>83039</v>
      </c>
      <c r="D558" s="95">
        <v>9109</v>
      </c>
      <c r="E558" s="95">
        <v>2982</v>
      </c>
      <c r="F558" s="96">
        <v>63857</v>
      </c>
      <c r="G558" s="95">
        <v>0</v>
      </c>
      <c r="H558" s="95">
        <v>4125</v>
      </c>
      <c r="I558" s="6"/>
      <c r="J558" s="148">
        <f t="shared" si="16"/>
        <v>80073</v>
      </c>
      <c r="K558" s="148">
        <f t="shared" si="17"/>
        <v>7091</v>
      </c>
    </row>
    <row r="559" spans="1:11" hidden="1" x14ac:dyDescent="0.7">
      <c r="A559" s="5" t="s">
        <v>615</v>
      </c>
      <c r="B559" s="6" t="s">
        <v>2602</v>
      </c>
      <c r="C559" s="95">
        <v>72909</v>
      </c>
      <c r="D559" s="95">
        <v>6768</v>
      </c>
      <c r="E559" s="95">
        <v>7890</v>
      </c>
      <c r="F559" s="96">
        <v>55253</v>
      </c>
      <c r="G559" s="95">
        <v>116</v>
      </c>
      <c r="H559" s="95">
        <v>1231</v>
      </c>
      <c r="I559" s="6"/>
      <c r="J559" s="148">
        <f t="shared" si="16"/>
        <v>71258</v>
      </c>
      <c r="K559" s="148">
        <f t="shared" si="17"/>
        <v>2882</v>
      </c>
    </row>
    <row r="560" spans="1:11" hidden="1" x14ac:dyDescent="0.7">
      <c r="A560" s="5" t="s">
        <v>581</v>
      </c>
      <c r="B560" s="6" t="s">
        <v>2603</v>
      </c>
      <c r="C560" s="95">
        <v>86567</v>
      </c>
      <c r="D560" s="95">
        <v>8397</v>
      </c>
      <c r="E560" s="95">
        <v>5663</v>
      </c>
      <c r="F560" s="96">
        <v>70783</v>
      </c>
      <c r="G560" s="95">
        <v>159</v>
      </c>
      <c r="H560" s="95">
        <v>1565</v>
      </c>
      <c r="I560" s="6"/>
      <c r="J560" s="148">
        <f t="shared" si="16"/>
        <v>86567</v>
      </c>
      <c r="K560" s="148">
        <f t="shared" si="17"/>
        <v>1565</v>
      </c>
    </row>
    <row r="561" spans="1:11" hidden="1" x14ac:dyDescent="0.7">
      <c r="A561" s="5" t="s">
        <v>582</v>
      </c>
      <c r="B561" s="6" t="s">
        <v>2604</v>
      </c>
      <c r="C561" s="95">
        <v>85552</v>
      </c>
      <c r="D561" s="95">
        <v>10518</v>
      </c>
      <c r="E561" s="95">
        <v>10688</v>
      </c>
      <c r="F561" s="96">
        <v>59825</v>
      </c>
      <c r="G561" s="95">
        <v>2199</v>
      </c>
      <c r="H561" s="95">
        <v>5</v>
      </c>
      <c r="I561" s="6"/>
      <c r="J561" s="148">
        <f t="shared" si="16"/>
        <v>83235</v>
      </c>
      <c r="K561" s="148">
        <f t="shared" si="17"/>
        <v>2322</v>
      </c>
    </row>
    <row r="562" spans="1:11" hidden="1" x14ac:dyDescent="0.7">
      <c r="A562" s="5" t="s">
        <v>583</v>
      </c>
      <c r="B562" s="6" t="s">
        <v>2605</v>
      </c>
      <c r="C562" s="95">
        <v>85660</v>
      </c>
      <c r="D562" s="95">
        <v>1491</v>
      </c>
      <c r="E562" s="95">
        <v>17690</v>
      </c>
      <c r="F562" s="96">
        <v>51773</v>
      </c>
      <c r="G562" s="95">
        <v>0</v>
      </c>
      <c r="H562" s="95">
        <v>9317</v>
      </c>
      <c r="I562" s="6"/>
      <c r="J562" s="148">
        <f t="shared" si="16"/>
        <v>80271</v>
      </c>
      <c r="K562" s="148">
        <f t="shared" si="17"/>
        <v>14706</v>
      </c>
    </row>
    <row r="563" spans="1:11" hidden="1" x14ac:dyDescent="0.7">
      <c r="A563" s="5" t="s">
        <v>584</v>
      </c>
      <c r="B563" s="6" t="s">
        <v>2606</v>
      </c>
      <c r="C563" s="95">
        <v>50398</v>
      </c>
      <c r="D563" s="95">
        <v>4724</v>
      </c>
      <c r="E563" s="95">
        <v>2831</v>
      </c>
      <c r="F563" s="96">
        <v>41461</v>
      </c>
      <c r="G563" s="95">
        <v>231</v>
      </c>
      <c r="H563" s="95">
        <v>0</v>
      </c>
      <c r="I563" s="6"/>
      <c r="J563" s="148">
        <f t="shared" si="16"/>
        <v>49247</v>
      </c>
      <c r="K563" s="148">
        <f t="shared" si="17"/>
        <v>1151</v>
      </c>
    </row>
    <row r="564" spans="1:11" hidden="1" x14ac:dyDescent="0.7">
      <c r="A564" s="5" t="s">
        <v>585</v>
      </c>
      <c r="B564" s="6" t="s">
        <v>2607</v>
      </c>
      <c r="C564" s="95">
        <v>113805</v>
      </c>
      <c r="D564" s="95">
        <v>19943</v>
      </c>
      <c r="E564" s="95">
        <v>3302</v>
      </c>
      <c r="F564" s="96">
        <v>80467</v>
      </c>
      <c r="G564" s="95">
        <v>272</v>
      </c>
      <c r="H564" s="95">
        <v>7239</v>
      </c>
      <c r="I564" s="6"/>
      <c r="J564" s="148">
        <f t="shared" si="16"/>
        <v>111223</v>
      </c>
      <c r="K564" s="148">
        <f t="shared" si="17"/>
        <v>9821</v>
      </c>
    </row>
    <row r="565" spans="1:11" hidden="1" x14ac:dyDescent="0.7">
      <c r="A565" s="5" t="s">
        <v>586</v>
      </c>
      <c r="B565" s="6" t="s">
        <v>2608</v>
      </c>
      <c r="C565" s="95">
        <v>110619</v>
      </c>
      <c r="D565" s="95">
        <v>11233</v>
      </c>
      <c r="E565" s="95">
        <v>3308</v>
      </c>
      <c r="F565" s="96">
        <v>91293</v>
      </c>
      <c r="G565" s="95">
        <v>382</v>
      </c>
      <c r="H565" s="95">
        <v>27</v>
      </c>
      <c r="I565" s="6"/>
      <c r="J565" s="148">
        <f t="shared" si="16"/>
        <v>106243</v>
      </c>
      <c r="K565" s="148">
        <f t="shared" si="17"/>
        <v>4403</v>
      </c>
    </row>
    <row r="566" spans="1:11" hidden="1" x14ac:dyDescent="0.7">
      <c r="A566" s="5" t="s">
        <v>587</v>
      </c>
      <c r="B566" s="6" t="s">
        <v>2609</v>
      </c>
      <c r="C566" s="95">
        <v>150239</v>
      </c>
      <c r="D566" s="95">
        <v>18584</v>
      </c>
      <c r="E566" s="95">
        <v>6810</v>
      </c>
      <c r="F566" s="96">
        <v>120789</v>
      </c>
      <c r="G566" s="95">
        <v>1987</v>
      </c>
      <c r="H566" s="95">
        <v>283</v>
      </c>
      <c r="I566" s="6"/>
      <c r="J566" s="148">
        <f t="shared" si="16"/>
        <v>148453</v>
      </c>
      <c r="K566" s="148">
        <f t="shared" si="17"/>
        <v>2069</v>
      </c>
    </row>
    <row r="567" spans="1:11" hidden="1" x14ac:dyDescent="0.7">
      <c r="A567" s="5" t="s">
        <v>588</v>
      </c>
      <c r="B567" s="6" t="s">
        <v>2610</v>
      </c>
      <c r="C567" s="95">
        <v>101006</v>
      </c>
      <c r="D567" s="95">
        <v>12048</v>
      </c>
      <c r="E567" s="95">
        <v>6744</v>
      </c>
      <c r="F567" s="96">
        <v>82139</v>
      </c>
      <c r="G567" s="95">
        <v>55</v>
      </c>
      <c r="H567" s="95">
        <v>20</v>
      </c>
      <c r="I567" s="6"/>
      <c r="J567" s="148">
        <f t="shared" si="16"/>
        <v>101006</v>
      </c>
      <c r="K567" s="148">
        <f t="shared" si="17"/>
        <v>20</v>
      </c>
    </row>
    <row r="568" spans="1:11" hidden="1" x14ac:dyDescent="0.7">
      <c r="A568" s="5" t="s">
        <v>589</v>
      </c>
      <c r="B568" s="6" t="s">
        <v>2611</v>
      </c>
      <c r="C568" s="95">
        <v>104090</v>
      </c>
      <c r="D568" s="95">
        <v>7304</v>
      </c>
      <c r="E568" s="95">
        <v>18784</v>
      </c>
      <c r="F568" s="96">
        <v>77524</v>
      </c>
      <c r="G568" s="95">
        <v>239</v>
      </c>
      <c r="H568" s="95">
        <v>206</v>
      </c>
      <c r="I568" s="6"/>
      <c r="J568" s="148">
        <f t="shared" si="16"/>
        <v>104057</v>
      </c>
      <c r="K568" s="148">
        <f t="shared" si="17"/>
        <v>239</v>
      </c>
    </row>
    <row r="569" spans="1:11" hidden="1" x14ac:dyDescent="0.7">
      <c r="A569" s="5" t="s">
        <v>651</v>
      </c>
      <c r="B569" s="6" t="s">
        <v>2612</v>
      </c>
      <c r="C569" s="95">
        <v>300658</v>
      </c>
      <c r="D569" s="95">
        <v>27556</v>
      </c>
      <c r="E569" s="95">
        <v>13795</v>
      </c>
      <c r="F569" s="96">
        <v>249909</v>
      </c>
      <c r="G569" s="95">
        <v>0</v>
      </c>
      <c r="H569" s="95">
        <v>757</v>
      </c>
      <c r="I569" s="6"/>
      <c r="J569" s="148">
        <f t="shared" si="16"/>
        <v>292017</v>
      </c>
      <c r="K569" s="148">
        <f t="shared" si="17"/>
        <v>9398</v>
      </c>
    </row>
    <row r="570" spans="1:11" hidden="1" x14ac:dyDescent="0.7">
      <c r="A570" s="5" t="s">
        <v>577</v>
      </c>
      <c r="B570" s="6" t="s">
        <v>2613</v>
      </c>
      <c r="C570" s="95">
        <v>139998</v>
      </c>
      <c r="D570" s="95">
        <v>18132</v>
      </c>
      <c r="E570" s="95">
        <v>603</v>
      </c>
      <c r="F570" s="96">
        <v>101979</v>
      </c>
      <c r="G570" s="95">
        <v>3261</v>
      </c>
      <c r="H570" s="95">
        <v>7392</v>
      </c>
      <c r="I570" s="6"/>
      <c r="J570" s="148">
        <f t="shared" si="16"/>
        <v>131367</v>
      </c>
      <c r="K570" s="148">
        <f t="shared" si="17"/>
        <v>16023</v>
      </c>
    </row>
    <row r="571" spans="1:11" hidden="1" x14ac:dyDescent="0.7">
      <c r="A571" s="5" t="s">
        <v>622</v>
      </c>
      <c r="B571" s="6" t="s">
        <v>2614</v>
      </c>
      <c r="C571" s="95">
        <v>233973</v>
      </c>
      <c r="D571" s="95">
        <v>44251</v>
      </c>
      <c r="E571" s="95">
        <v>19332</v>
      </c>
      <c r="F571" s="96">
        <v>161348</v>
      </c>
      <c r="G571" s="95">
        <v>8700</v>
      </c>
      <c r="H571" s="95">
        <v>168</v>
      </c>
      <c r="I571" s="6"/>
      <c r="J571" s="148">
        <f t="shared" si="16"/>
        <v>233799</v>
      </c>
      <c r="K571" s="148">
        <f t="shared" si="17"/>
        <v>342</v>
      </c>
    </row>
    <row r="572" spans="1:11" hidden="1" x14ac:dyDescent="0.7">
      <c r="A572" s="5" t="s">
        <v>616</v>
      </c>
      <c r="B572" s="6" t="s">
        <v>2615</v>
      </c>
      <c r="C572" s="95">
        <v>333217</v>
      </c>
      <c r="D572" s="95">
        <v>48909</v>
      </c>
      <c r="E572" s="95">
        <v>23613</v>
      </c>
      <c r="F572" s="96">
        <v>248756</v>
      </c>
      <c r="G572" s="95">
        <v>992</v>
      </c>
      <c r="H572" s="95">
        <v>80</v>
      </c>
      <c r="I572" s="6"/>
      <c r="J572" s="148">
        <f t="shared" si="16"/>
        <v>322350</v>
      </c>
      <c r="K572" s="148">
        <f t="shared" si="17"/>
        <v>10947</v>
      </c>
    </row>
    <row r="573" spans="1:11" hidden="1" x14ac:dyDescent="0.7">
      <c r="A573" s="5" t="s">
        <v>590</v>
      </c>
      <c r="B573" s="6" t="s">
        <v>2616</v>
      </c>
      <c r="C573" s="95">
        <v>153618</v>
      </c>
      <c r="D573" s="95">
        <v>28508</v>
      </c>
      <c r="E573" s="95">
        <v>9977</v>
      </c>
      <c r="F573" s="96">
        <v>109004</v>
      </c>
      <c r="G573" s="95">
        <v>1992</v>
      </c>
      <c r="H573" s="95">
        <v>2</v>
      </c>
      <c r="I573" s="6"/>
      <c r="J573" s="148">
        <f t="shared" si="16"/>
        <v>149483</v>
      </c>
      <c r="K573" s="148">
        <f t="shared" si="17"/>
        <v>4137</v>
      </c>
    </row>
    <row r="574" spans="1:11" hidden="1" x14ac:dyDescent="0.7">
      <c r="A574" s="5" t="s">
        <v>578</v>
      </c>
      <c r="B574" s="6" t="s">
        <v>2617</v>
      </c>
      <c r="C574" s="95">
        <v>75422</v>
      </c>
      <c r="D574" s="95">
        <v>5851</v>
      </c>
      <c r="E574" s="95">
        <v>12628</v>
      </c>
      <c r="F574" s="96">
        <v>52057</v>
      </c>
      <c r="G574" s="95">
        <v>324</v>
      </c>
      <c r="H574" s="95">
        <v>648</v>
      </c>
      <c r="I574" s="6"/>
      <c r="J574" s="148">
        <f t="shared" si="16"/>
        <v>71508</v>
      </c>
      <c r="K574" s="148">
        <f t="shared" si="17"/>
        <v>4562</v>
      </c>
    </row>
    <row r="575" spans="1:11" hidden="1" x14ac:dyDescent="0.7">
      <c r="A575" s="5" t="s">
        <v>617</v>
      </c>
      <c r="B575" s="6" t="s">
        <v>2618</v>
      </c>
      <c r="C575" s="95">
        <v>59682</v>
      </c>
      <c r="D575" s="95">
        <v>7701</v>
      </c>
      <c r="E575" s="95">
        <v>3882</v>
      </c>
      <c r="F575" s="96">
        <v>48016</v>
      </c>
      <c r="G575" s="95">
        <v>69</v>
      </c>
      <c r="H575" s="95">
        <v>8</v>
      </c>
      <c r="I575" s="6"/>
      <c r="J575" s="148">
        <f t="shared" si="16"/>
        <v>59676</v>
      </c>
      <c r="K575" s="148">
        <f t="shared" si="17"/>
        <v>14</v>
      </c>
    </row>
    <row r="576" spans="1:11" hidden="1" x14ac:dyDescent="0.7">
      <c r="A576" s="5" t="s">
        <v>623</v>
      </c>
      <c r="B576" s="6" t="s">
        <v>2619</v>
      </c>
      <c r="C576" s="95">
        <v>54648</v>
      </c>
      <c r="D576" s="95">
        <v>4875</v>
      </c>
      <c r="E576" s="95">
        <v>3892</v>
      </c>
      <c r="F576" s="96">
        <v>45376</v>
      </c>
      <c r="G576" s="95">
        <v>165</v>
      </c>
      <c r="H576" s="95">
        <v>0</v>
      </c>
      <c r="I576" s="6"/>
      <c r="J576" s="148">
        <f t="shared" si="16"/>
        <v>54308</v>
      </c>
      <c r="K576" s="148">
        <f t="shared" si="17"/>
        <v>340</v>
      </c>
    </row>
    <row r="577" spans="1:11" hidden="1" x14ac:dyDescent="0.7">
      <c r="A577" s="5" t="s">
        <v>632</v>
      </c>
      <c r="B577" s="6" t="s">
        <v>2620</v>
      </c>
      <c r="C577" s="95">
        <v>67641</v>
      </c>
      <c r="D577" s="95">
        <v>6627</v>
      </c>
      <c r="E577" s="95">
        <v>3461</v>
      </c>
      <c r="F577" s="96">
        <v>55144</v>
      </c>
      <c r="G577" s="95">
        <v>22</v>
      </c>
      <c r="H577" s="95">
        <v>0</v>
      </c>
      <c r="I577" s="6"/>
      <c r="J577" s="148">
        <f t="shared" si="16"/>
        <v>65254</v>
      </c>
      <c r="K577" s="148">
        <f t="shared" si="17"/>
        <v>2387</v>
      </c>
    </row>
    <row r="578" spans="1:11" hidden="1" x14ac:dyDescent="0.7">
      <c r="A578" s="5" t="s">
        <v>652</v>
      </c>
      <c r="B578" s="6" t="s">
        <v>2621</v>
      </c>
      <c r="C578" s="95">
        <v>55221</v>
      </c>
      <c r="D578" s="95">
        <v>5364</v>
      </c>
      <c r="E578" s="95">
        <v>2794</v>
      </c>
      <c r="F578" s="96">
        <v>45526</v>
      </c>
      <c r="G578" s="95">
        <v>32</v>
      </c>
      <c r="H578" s="95">
        <v>1</v>
      </c>
      <c r="I578" s="6"/>
      <c r="J578" s="148">
        <f t="shared" si="16"/>
        <v>53717</v>
      </c>
      <c r="K578" s="148">
        <f t="shared" si="17"/>
        <v>1505</v>
      </c>
    </row>
    <row r="579" spans="1:11" hidden="1" x14ac:dyDescent="0.7">
      <c r="A579" s="5" t="s">
        <v>653</v>
      </c>
      <c r="B579" s="6" t="s">
        <v>2622</v>
      </c>
      <c r="C579" s="95">
        <v>35323</v>
      </c>
      <c r="D579" s="95">
        <v>2856</v>
      </c>
      <c r="E579" s="95">
        <v>2024</v>
      </c>
      <c r="F579" s="96">
        <v>28138</v>
      </c>
      <c r="G579" s="95">
        <v>10</v>
      </c>
      <c r="H579" s="95">
        <v>0</v>
      </c>
      <c r="I579" s="6"/>
      <c r="J579" s="148">
        <f t="shared" si="16"/>
        <v>33028</v>
      </c>
      <c r="K579" s="148">
        <f t="shared" si="17"/>
        <v>2295</v>
      </c>
    </row>
    <row r="580" spans="1:11" hidden="1" x14ac:dyDescent="0.7">
      <c r="A580" s="5" t="s">
        <v>624</v>
      </c>
      <c r="B580" s="6" t="s">
        <v>2623</v>
      </c>
      <c r="C580" s="95">
        <v>33817</v>
      </c>
      <c r="D580" s="95">
        <v>3779</v>
      </c>
      <c r="E580" s="95">
        <v>1853</v>
      </c>
      <c r="F580" s="96">
        <v>27013</v>
      </c>
      <c r="G580" s="95">
        <v>4</v>
      </c>
      <c r="H580" s="95">
        <v>0</v>
      </c>
      <c r="I580" s="6"/>
      <c r="J580" s="148">
        <f t="shared" ref="J580:J643" si="18">SUM(D580:H580)</f>
        <v>32649</v>
      </c>
      <c r="K580" s="148">
        <f t="shared" si="17"/>
        <v>1168</v>
      </c>
    </row>
    <row r="581" spans="1:11" hidden="1" x14ac:dyDescent="0.7">
      <c r="A581" s="5" t="s">
        <v>625</v>
      </c>
      <c r="B581" s="6" t="s">
        <v>2624</v>
      </c>
      <c r="C581" s="95">
        <v>63683</v>
      </c>
      <c r="D581" s="95">
        <v>4331</v>
      </c>
      <c r="E581" s="95">
        <v>5392</v>
      </c>
      <c r="F581" s="96">
        <v>52398</v>
      </c>
      <c r="G581" s="95">
        <v>74</v>
      </c>
      <c r="H581" s="95">
        <v>3</v>
      </c>
      <c r="I581" s="6"/>
      <c r="J581" s="148">
        <f t="shared" si="18"/>
        <v>62198</v>
      </c>
      <c r="K581" s="148">
        <f t="shared" ref="K581:K644" si="19">C581-J581+H581</f>
        <v>1488</v>
      </c>
    </row>
    <row r="582" spans="1:11" hidden="1" x14ac:dyDescent="0.7">
      <c r="A582" s="5" t="s">
        <v>626</v>
      </c>
      <c r="B582" s="6" t="s">
        <v>2625</v>
      </c>
      <c r="C582" s="95">
        <v>58342</v>
      </c>
      <c r="D582" s="95">
        <v>4306</v>
      </c>
      <c r="E582" s="95">
        <v>4474</v>
      </c>
      <c r="F582" s="96">
        <v>44761</v>
      </c>
      <c r="G582" s="95">
        <v>988</v>
      </c>
      <c r="H582" s="95">
        <v>3793</v>
      </c>
      <c r="I582" s="6"/>
      <c r="J582" s="148">
        <f t="shared" si="18"/>
        <v>58322</v>
      </c>
      <c r="K582" s="148">
        <f t="shared" si="19"/>
        <v>3813</v>
      </c>
    </row>
    <row r="583" spans="1:11" hidden="1" x14ac:dyDescent="0.7">
      <c r="A583" s="5" t="s">
        <v>579</v>
      </c>
      <c r="B583" s="6" t="s">
        <v>2626</v>
      </c>
      <c r="C583" s="95">
        <v>59674</v>
      </c>
      <c r="D583" s="95">
        <v>6067</v>
      </c>
      <c r="E583" s="95">
        <v>10297</v>
      </c>
      <c r="F583" s="96">
        <v>40272</v>
      </c>
      <c r="G583" s="95">
        <v>298</v>
      </c>
      <c r="H583" s="95">
        <v>428</v>
      </c>
      <c r="I583" s="6"/>
      <c r="J583" s="148">
        <f t="shared" si="18"/>
        <v>57362</v>
      </c>
      <c r="K583" s="148">
        <f t="shared" si="19"/>
        <v>2740</v>
      </c>
    </row>
    <row r="584" spans="1:11" hidden="1" x14ac:dyDescent="0.7">
      <c r="A584" s="5" t="s">
        <v>591</v>
      </c>
      <c r="B584" s="6" t="s">
        <v>2627</v>
      </c>
      <c r="C584" s="95">
        <v>38369</v>
      </c>
      <c r="D584" s="95">
        <v>20031</v>
      </c>
      <c r="E584" s="95">
        <v>2422</v>
      </c>
      <c r="F584" s="96">
        <v>14473</v>
      </c>
      <c r="G584" s="95">
        <v>22</v>
      </c>
      <c r="H584" s="95">
        <v>729</v>
      </c>
      <c r="I584" s="6"/>
      <c r="J584" s="148">
        <f t="shared" si="18"/>
        <v>37677</v>
      </c>
      <c r="K584" s="148">
        <f t="shared" si="19"/>
        <v>1421</v>
      </c>
    </row>
    <row r="585" spans="1:11" hidden="1" x14ac:dyDescent="0.7">
      <c r="A585" s="5" t="s">
        <v>654</v>
      </c>
      <c r="B585" s="6" t="s">
        <v>2628</v>
      </c>
      <c r="C585" s="95">
        <v>35187</v>
      </c>
      <c r="D585" s="95">
        <v>2228</v>
      </c>
      <c r="E585" s="95">
        <v>1968</v>
      </c>
      <c r="F585" s="96">
        <v>27625</v>
      </c>
      <c r="G585" s="95">
        <v>91</v>
      </c>
      <c r="H585" s="95">
        <v>1406</v>
      </c>
      <c r="I585" s="6"/>
      <c r="J585" s="148">
        <f t="shared" si="18"/>
        <v>33318</v>
      </c>
      <c r="K585" s="148">
        <f t="shared" si="19"/>
        <v>3275</v>
      </c>
    </row>
    <row r="586" spans="1:11" hidden="1" x14ac:dyDescent="0.7">
      <c r="A586" s="5" t="s">
        <v>671</v>
      </c>
      <c r="B586" s="6" t="s">
        <v>2629</v>
      </c>
      <c r="C586" s="95">
        <v>830749</v>
      </c>
      <c r="D586" s="95">
        <v>193532</v>
      </c>
      <c r="E586" s="95">
        <v>140028</v>
      </c>
      <c r="F586" s="96">
        <v>469037</v>
      </c>
      <c r="G586" s="95">
        <v>427</v>
      </c>
      <c r="H586" s="95">
        <v>101</v>
      </c>
      <c r="I586" s="6"/>
      <c r="J586" s="148">
        <f t="shared" si="18"/>
        <v>803125</v>
      </c>
      <c r="K586" s="148">
        <f t="shared" si="19"/>
        <v>27725</v>
      </c>
    </row>
    <row r="587" spans="1:11" hidden="1" x14ac:dyDescent="0.7">
      <c r="A587" s="5" t="s">
        <v>706</v>
      </c>
      <c r="B587" s="6" t="s">
        <v>2630</v>
      </c>
      <c r="C587" s="95">
        <v>652095</v>
      </c>
      <c r="D587" s="95">
        <v>132572</v>
      </c>
      <c r="E587" s="95">
        <v>87807</v>
      </c>
      <c r="F587" s="96">
        <v>427659</v>
      </c>
      <c r="G587" s="95">
        <v>3877</v>
      </c>
      <c r="H587" s="95">
        <v>38</v>
      </c>
      <c r="I587" s="6"/>
      <c r="J587" s="148">
        <f t="shared" si="18"/>
        <v>651953</v>
      </c>
      <c r="K587" s="148">
        <f t="shared" si="19"/>
        <v>180</v>
      </c>
    </row>
    <row r="588" spans="1:11" hidden="1" x14ac:dyDescent="0.7">
      <c r="A588" s="5" t="s">
        <v>729</v>
      </c>
      <c r="B588" s="6" t="s">
        <v>2631</v>
      </c>
      <c r="C588" s="95">
        <v>638813</v>
      </c>
      <c r="D588" s="95">
        <v>135861</v>
      </c>
      <c r="E588" s="95">
        <v>63552</v>
      </c>
      <c r="F588" s="96">
        <v>408123</v>
      </c>
      <c r="G588" s="95">
        <v>732</v>
      </c>
      <c r="H588" s="95">
        <v>0</v>
      </c>
      <c r="I588" s="6"/>
      <c r="J588" s="148">
        <f t="shared" si="18"/>
        <v>608268</v>
      </c>
      <c r="K588" s="148">
        <f t="shared" si="19"/>
        <v>30545</v>
      </c>
    </row>
    <row r="589" spans="1:11" hidden="1" x14ac:dyDescent="0.7">
      <c r="A589" s="5" t="s">
        <v>655</v>
      </c>
      <c r="B589" s="6" t="s">
        <v>2632</v>
      </c>
      <c r="C589" s="95">
        <v>447098</v>
      </c>
      <c r="D589" s="95">
        <v>137427</v>
      </c>
      <c r="E589" s="95">
        <v>77689</v>
      </c>
      <c r="F589" s="96">
        <v>190007</v>
      </c>
      <c r="G589" s="95">
        <v>273</v>
      </c>
      <c r="H589" s="95">
        <v>41608</v>
      </c>
      <c r="I589" s="6"/>
      <c r="J589" s="148">
        <f t="shared" si="18"/>
        <v>447004</v>
      </c>
      <c r="K589" s="148">
        <f t="shared" si="19"/>
        <v>41702</v>
      </c>
    </row>
    <row r="590" spans="1:11" hidden="1" x14ac:dyDescent="0.7">
      <c r="A590" s="5" t="s">
        <v>672</v>
      </c>
      <c r="B590" s="6" t="s">
        <v>2633</v>
      </c>
      <c r="C590" s="95">
        <v>165635</v>
      </c>
      <c r="D590" s="95">
        <v>16363</v>
      </c>
      <c r="E590" s="95">
        <v>12575</v>
      </c>
      <c r="F590" s="96">
        <v>118012</v>
      </c>
      <c r="G590" s="95">
        <v>804</v>
      </c>
      <c r="H590" s="95">
        <v>9549</v>
      </c>
      <c r="I590" s="6"/>
      <c r="J590" s="148">
        <f t="shared" si="18"/>
        <v>157303</v>
      </c>
      <c r="K590" s="148">
        <f t="shared" si="19"/>
        <v>17881</v>
      </c>
    </row>
    <row r="591" spans="1:11" hidden="1" x14ac:dyDescent="0.7">
      <c r="A591" s="5" t="s">
        <v>673</v>
      </c>
      <c r="B591" s="6" t="s">
        <v>2634</v>
      </c>
      <c r="C591" s="95">
        <v>137393</v>
      </c>
      <c r="D591" s="95">
        <v>8515</v>
      </c>
      <c r="E591" s="95">
        <v>36182</v>
      </c>
      <c r="F591" s="96">
        <v>86283</v>
      </c>
      <c r="G591" s="95">
        <v>1243</v>
      </c>
      <c r="H591" s="95">
        <v>0</v>
      </c>
      <c r="I591" s="6"/>
      <c r="J591" s="148">
        <f t="shared" si="18"/>
        <v>132223</v>
      </c>
      <c r="K591" s="148">
        <f t="shared" si="19"/>
        <v>5170</v>
      </c>
    </row>
    <row r="592" spans="1:11" hidden="1" x14ac:dyDescent="0.7">
      <c r="A592" s="5" t="s">
        <v>674</v>
      </c>
      <c r="B592" s="6" t="s">
        <v>2635</v>
      </c>
      <c r="C592" s="95">
        <v>94867</v>
      </c>
      <c r="D592" s="95">
        <v>9948</v>
      </c>
      <c r="E592" s="95">
        <v>6254</v>
      </c>
      <c r="F592" s="96">
        <v>77910</v>
      </c>
      <c r="G592" s="95">
        <v>141</v>
      </c>
      <c r="H592" s="95">
        <v>169</v>
      </c>
      <c r="I592" s="6"/>
      <c r="J592" s="148">
        <f t="shared" si="18"/>
        <v>94422</v>
      </c>
      <c r="K592" s="148">
        <f t="shared" si="19"/>
        <v>614</v>
      </c>
    </row>
    <row r="593" spans="1:11" hidden="1" x14ac:dyDescent="0.7">
      <c r="A593" s="5" t="s">
        <v>675</v>
      </c>
      <c r="B593" s="6" t="s">
        <v>2636</v>
      </c>
      <c r="C593" s="95">
        <v>71012</v>
      </c>
      <c r="D593" s="95">
        <v>9585</v>
      </c>
      <c r="E593" s="95">
        <v>3319</v>
      </c>
      <c r="F593" s="96">
        <v>54690</v>
      </c>
      <c r="G593" s="95">
        <v>38</v>
      </c>
      <c r="H593" s="95">
        <v>2</v>
      </c>
      <c r="I593" s="6"/>
      <c r="J593" s="148">
        <f t="shared" si="18"/>
        <v>67634</v>
      </c>
      <c r="K593" s="148">
        <f t="shared" si="19"/>
        <v>3380</v>
      </c>
    </row>
    <row r="594" spans="1:11" hidden="1" x14ac:dyDescent="0.7">
      <c r="A594" s="5" t="s">
        <v>676</v>
      </c>
      <c r="B594" s="6" t="s">
        <v>2637</v>
      </c>
      <c r="C594" s="95">
        <v>103677</v>
      </c>
      <c r="D594" s="95">
        <v>415</v>
      </c>
      <c r="E594" s="95">
        <v>2028</v>
      </c>
      <c r="F594" s="96">
        <v>77504</v>
      </c>
      <c r="G594" s="95">
        <v>73</v>
      </c>
      <c r="H594" s="95">
        <v>20639</v>
      </c>
      <c r="I594" s="6"/>
      <c r="J594" s="148">
        <f t="shared" si="18"/>
        <v>100659</v>
      </c>
      <c r="K594" s="148">
        <f t="shared" si="19"/>
        <v>23657</v>
      </c>
    </row>
    <row r="595" spans="1:11" hidden="1" x14ac:dyDescent="0.7">
      <c r="A595" s="5" t="s">
        <v>677</v>
      </c>
      <c r="B595" s="6" t="s">
        <v>2638</v>
      </c>
      <c r="C595" s="95">
        <v>138535</v>
      </c>
      <c r="D595" s="95">
        <v>10894</v>
      </c>
      <c r="E595" s="95">
        <v>3111</v>
      </c>
      <c r="F595" s="96">
        <v>71701</v>
      </c>
      <c r="G595" s="95">
        <v>291</v>
      </c>
      <c r="H595" s="95">
        <v>49085</v>
      </c>
      <c r="I595" s="6"/>
      <c r="J595" s="148">
        <f t="shared" si="18"/>
        <v>135082</v>
      </c>
      <c r="K595" s="148">
        <f t="shared" si="19"/>
        <v>52538</v>
      </c>
    </row>
    <row r="596" spans="1:11" hidden="1" x14ac:dyDescent="0.7">
      <c r="A596" s="5" t="s">
        <v>678</v>
      </c>
      <c r="B596" s="6" t="s">
        <v>2639</v>
      </c>
      <c r="C596" s="95">
        <v>197430</v>
      </c>
      <c r="D596" s="95">
        <v>16909</v>
      </c>
      <c r="E596" s="95">
        <v>18247</v>
      </c>
      <c r="F596" s="96">
        <v>155155</v>
      </c>
      <c r="G596" s="95">
        <v>247</v>
      </c>
      <c r="H596" s="95">
        <v>112</v>
      </c>
      <c r="I596" s="6"/>
      <c r="J596" s="148">
        <f t="shared" si="18"/>
        <v>190670</v>
      </c>
      <c r="K596" s="148">
        <f t="shared" si="19"/>
        <v>6872</v>
      </c>
    </row>
    <row r="597" spans="1:11" hidden="1" x14ac:dyDescent="0.7">
      <c r="A597" s="5" t="s">
        <v>679</v>
      </c>
      <c r="B597" s="6" t="s">
        <v>2640</v>
      </c>
      <c r="C597" s="95">
        <v>129004</v>
      </c>
      <c r="D597" s="95">
        <v>11085</v>
      </c>
      <c r="E597" s="95">
        <v>24206</v>
      </c>
      <c r="F597" s="96">
        <v>86240</v>
      </c>
      <c r="G597" s="95">
        <v>311</v>
      </c>
      <c r="H597" s="95">
        <v>8</v>
      </c>
      <c r="I597" s="6"/>
      <c r="J597" s="148">
        <f t="shared" si="18"/>
        <v>121850</v>
      </c>
      <c r="K597" s="148">
        <f t="shared" si="19"/>
        <v>7162</v>
      </c>
    </row>
    <row r="598" spans="1:11" hidden="1" x14ac:dyDescent="0.7">
      <c r="A598" s="5" t="s">
        <v>680</v>
      </c>
      <c r="B598" s="6" t="s">
        <v>2641</v>
      </c>
      <c r="C598" s="95">
        <v>145038</v>
      </c>
      <c r="D598" s="95">
        <v>13447</v>
      </c>
      <c r="E598" s="95">
        <v>11863</v>
      </c>
      <c r="F598" s="96">
        <v>112936</v>
      </c>
      <c r="G598" s="95">
        <v>109</v>
      </c>
      <c r="H598" s="95">
        <v>0</v>
      </c>
      <c r="I598" s="6"/>
      <c r="J598" s="148">
        <f t="shared" si="18"/>
        <v>138355</v>
      </c>
      <c r="K598" s="148">
        <f t="shared" si="19"/>
        <v>6683</v>
      </c>
    </row>
    <row r="599" spans="1:11" hidden="1" x14ac:dyDescent="0.7">
      <c r="A599" s="5" t="s">
        <v>681</v>
      </c>
      <c r="B599" s="6" t="s">
        <v>2642</v>
      </c>
      <c r="C599" s="95">
        <v>114831</v>
      </c>
      <c r="D599" s="95">
        <v>10770</v>
      </c>
      <c r="E599" s="95">
        <v>10511</v>
      </c>
      <c r="F599" s="96">
        <v>90219</v>
      </c>
      <c r="G599" s="95">
        <v>299</v>
      </c>
      <c r="H599" s="95">
        <v>86</v>
      </c>
      <c r="I599" s="6"/>
      <c r="J599" s="148">
        <f t="shared" si="18"/>
        <v>111885</v>
      </c>
      <c r="K599" s="148">
        <f t="shared" si="19"/>
        <v>3032</v>
      </c>
    </row>
    <row r="600" spans="1:11" hidden="1" x14ac:dyDescent="0.7">
      <c r="A600" s="5" t="s">
        <v>682</v>
      </c>
      <c r="B600" s="6" t="s">
        <v>2643</v>
      </c>
      <c r="C600" s="95">
        <v>197141</v>
      </c>
      <c r="D600" s="95">
        <v>27134</v>
      </c>
      <c r="E600" s="95">
        <v>33051</v>
      </c>
      <c r="F600" s="96">
        <v>119540</v>
      </c>
      <c r="G600" s="95">
        <v>69</v>
      </c>
      <c r="H600" s="95">
        <v>8492</v>
      </c>
      <c r="I600" s="6"/>
      <c r="J600" s="148">
        <f t="shared" si="18"/>
        <v>188286</v>
      </c>
      <c r="K600" s="148">
        <f t="shared" si="19"/>
        <v>17347</v>
      </c>
    </row>
    <row r="601" spans="1:11" hidden="1" x14ac:dyDescent="0.7">
      <c r="A601" s="5" t="s">
        <v>683</v>
      </c>
      <c r="B601" s="6" t="s">
        <v>2644</v>
      </c>
      <c r="C601" s="95">
        <v>120943</v>
      </c>
      <c r="D601" s="95">
        <v>14396</v>
      </c>
      <c r="E601" s="95">
        <v>3037</v>
      </c>
      <c r="F601" s="96">
        <v>95990</v>
      </c>
      <c r="G601" s="95">
        <v>39</v>
      </c>
      <c r="H601" s="95">
        <v>1774</v>
      </c>
      <c r="I601" s="6"/>
      <c r="J601" s="148">
        <f t="shared" si="18"/>
        <v>115236</v>
      </c>
      <c r="K601" s="148">
        <f t="shared" si="19"/>
        <v>7481</v>
      </c>
    </row>
    <row r="602" spans="1:11" hidden="1" x14ac:dyDescent="0.7">
      <c r="A602" s="5" t="s">
        <v>684</v>
      </c>
      <c r="B602" s="6" t="s">
        <v>2645</v>
      </c>
      <c r="C602" s="95">
        <v>187107</v>
      </c>
      <c r="D602" s="95">
        <v>13731</v>
      </c>
      <c r="E602" s="95">
        <v>29789</v>
      </c>
      <c r="F602" s="96">
        <v>138201</v>
      </c>
      <c r="G602" s="95">
        <v>926</v>
      </c>
      <c r="H602" s="95">
        <v>4118</v>
      </c>
      <c r="I602" s="6"/>
      <c r="J602" s="148">
        <f t="shared" si="18"/>
        <v>186765</v>
      </c>
      <c r="K602" s="148">
        <f t="shared" si="19"/>
        <v>4460</v>
      </c>
    </row>
    <row r="603" spans="1:11" hidden="1" x14ac:dyDescent="0.7">
      <c r="A603" s="5" t="s">
        <v>685</v>
      </c>
      <c r="B603" s="6" t="s">
        <v>2646</v>
      </c>
      <c r="C603" s="95">
        <v>205232</v>
      </c>
      <c r="D603" s="95">
        <v>22110</v>
      </c>
      <c r="E603" s="95">
        <v>42543</v>
      </c>
      <c r="F603" s="96">
        <v>120905</v>
      </c>
      <c r="G603" s="95">
        <v>438</v>
      </c>
      <c r="H603" s="95">
        <v>9385</v>
      </c>
      <c r="I603" s="6"/>
      <c r="J603" s="148">
        <f t="shared" si="18"/>
        <v>195381</v>
      </c>
      <c r="K603" s="148">
        <f t="shared" si="19"/>
        <v>19236</v>
      </c>
    </row>
    <row r="604" spans="1:11" hidden="1" x14ac:dyDescent="0.7">
      <c r="A604" s="5" t="s">
        <v>686</v>
      </c>
      <c r="B604" s="6" t="s">
        <v>2647</v>
      </c>
      <c r="C604" s="95">
        <v>121238</v>
      </c>
      <c r="D604" s="95">
        <v>11917</v>
      </c>
      <c r="E604" s="95">
        <v>8507</v>
      </c>
      <c r="F604" s="96">
        <v>95333</v>
      </c>
      <c r="G604" s="95">
        <v>50</v>
      </c>
      <c r="H604" s="95">
        <v>1383</v>
      </c>
      <c r="I604" s="6"/>
      <c r="J604" s="148">
        <f t="shared" si="18"/>
        <v>117190</v>
      </c>
      <c r="K604" s="148">
        <f t="shared" si="19"/>
        <v>5431</v>
      </c>
    </row>
    <row r="605" spans="1:11" hidden="1" x14ac:dyDescent="0.7">
      <c r="A605" s="5" t="s">
        <v>687</v>
      </c>
      <c r="B605" s="6" t="s">
        <v>2648</v>
      </c>
      <c r="C605" s="95">
        <v>124756</v>
      </c>
      <c r="D605" s="95">
        <v>10793</v>
      </c>
      <c r="E605" s="95">
        <v>8027</v>
      </c>
      <c r="F605" s="96">
        <v>99954</v>
      </c>
      <c r="G605" s="95">
        <v>19</v>
      </c>
      <c r="H605" s="95">
        <v>5777</v>
      </c>
      <c r="I605" s="6"/>
      <c r="J605" s="148">
        <f t="shared" si="18"/>
        <v>124570</v>
      </c>
      <c r="K605" s="148">
        <f t="shared" si="19"/>
        <v>5963</v>
      </c>
    </row>
    <row r="606" spans="1:11" hidden="1" x14ac:dyDescent="0.7">
      <c r="A606" s="5" t="s">
        <v>688</v>
      </c>
      <c r="B606" s="6" t="s">
        <v>2649</v>
      </c>
      <c r="C606" s="95">
        <v>162725</v>
      </c>
      <c r="D606" s="95">
        <v>11836</v>
      </c>
      <c r="E606" s="95">
        <v>32764</v>
      </c>
      <c r="F606" s="96">
        <v>81342</v>
      </c>
      <c r="G606" s="95">
        <v>5349</v>
      </c>
      <c r="H606" s="95">
        <v>23188</v>
      </c>
      <c r="I606" s="6"/>
      <c r="J606" s="148">
        <f t="shared" si="18"/>
        <v>154479</v>
      </c>
      <c r="K606" s="148">
        <f t="shared" si="19"/>
        <v>31434</v>
      </c>
    </row>
    <row r="607" spans="1:11" hidden="1" x14ac:dyDescent="0.7">
      <c r="A607" s="5" t="s">
        <v>689</v>
      </c>
      <c r="B607" s="6" t="s">
        <v>2650</v>
      </c>
      <c r="C607" s="95">
        <v>78259</v>
      </c>
      <c r="D607" s="95">
        <v>10441</v>
      </c>
      <c r="E607" s="95">
        <v>13764</v>
      </c>
      <c r="F607" s="96">
        <v>41112</v>
      </c>
      <c r="G607" s="95">
        <v>0</v>
      </c>
      <c r="H607" s="95">
        <v>9723</v>
      </c>
      <c r="I607" s="6"/>
      <c r="J607" s="148">
        <f t="shared" si="18"/>
        <v>75040</v>
      </c>
      <c r="K607" s="148">
        <f t="shared" si="19"/>
        <v>12942</v>
      </c>
    </row>
    <row r="608" spans="1:11" hidden="1" x14ac:dyDescent="0.7">
      <c r="A608" s="5" t="s">
        <v>690</v>
      </c>
      <c r="B608" s="6" t="s">
        <v>2651</v>
      </c>
      <c r="C608" s="95">
        <v>206135</v>
      </c>
      <c r="D608" s="95">
        <v>20467</v>
      </c>
      <c r="E608" s="95">
        <v>23090</v>
      </c>
      <c r="F608" s="96">
        <v>107412</v>
      </c>
      <c r="G608" s="95">
        <v>0</v>
      </c>
      <c r="H608" s="95">
        <v>48166</v>
      </c>
      <c r="I608" s="6"/>
      <c r="J608" s="148">
        <f t="shared" si="18"/>
        <v>199135</v>
      </c>
      <c r="K608" s="148">
        <f t="shared" si="19"/>
        <v>55166</v>
      </c>
    </row>
    <row r="609" spans="1:11" hidden="1" x14ac:dyDescent="0.7">
      <c r="A609" s="5" t="s">
        <v>691</v>
      </c>
      <c r="B609" s="6" t="s">
        <v>2652</v>
      </c>
      <c r="C609" s="95">
        <v>404878</v>
      </c>
      <c r="D609" s="95">
        <v>36649</v>
      </c>
      <c r="E609" s="95">
        <v>81031</v>
      </c>
      <c r="F609" s="96">
        <v>264763</v>
      </c>
      <c r="G609" s="95">
        <v>6948</v>
      </c>
      <c r="H609" s="95">
        <v>0</v>
      </c>
      <c r="I609" s="6"/>
      <c r="J609" s="148">
        <f t="shared" si="18"/>
        <v>389391</v>
      </c>
      <c r="K609" s="148">
        <f t="shared" si="19"/>
        <v>15487</v>
      </c>
    </row>
    <row r="610" spans="1:11" hidden="1" x14ac:dyDescent="0.7">
      <c r="A610" s="5" t="s">
        <v>692</v>
      </c>
      <c r="B610" s="6" t="s">
        <v>2653</v>
      </c>
      <c r="C610" s="95">
        <v>102436</v>
      </c>
      <c r="D610" s="95">
        <v>6543</v>
      </c>
      <c r="E610" s="95">
        <v>20253</v>
      </c>
      <c r="F610" s="96">
        <v>71833</v>
      </c>
      <c r="G610" s="95">
        <v>845</v>
      </c>
      <c r="H610" s="95">
        <v>37</v>
      </c>
      <c r="I610" s="6"/>
      <c r="J610" s="148">
        <f t="shared" si="18"/>
        <v>99511</v>
      </c>
      <c r="K610" s="148">
        <f t="shared" si="19"/>
        <v>2962</v>
      </c>
    </row>
    <row r="611" spans="1:11" hidden="1" x14ac:dyDescent="0.7">
      <c r="A611" s="5" t="s">
        <v>693</v>
      </c>
      <c r="B611" s="6" t="s">
        <v>2654</v>
      </c>
      <c r="C611" s="95">
        <v>54015</v>
      </c>
      <c r="D611" s="95">
        <v>6292</v>
      </c>
      <c r="E611" s="95">
        <v>1985</v>
      </c>
      <c r="F611" s="96">
        <v>42752</v>
      </c>
      <c r="G611" s="95">
        <v>0</v>
      </c>
      <c r="H611" s="95">
        <v>2986</v>
      </c>
      <c r="I611" s="6"/>
      <c r="J611" s="148">
        <f t="shared" si="18"/>
        <v>54015</v>
      </c>
      <c r="K611" s="148">
        <f t="shared" si="19"/>
        <v>2986</v>
      </c>
    </row>
    <row r="612" spans="1:11" hidden="1" x14ac:dyDescent="0.7">
      <c r="A612" s="5" t="s">
        <v>694</v>
      </c>
      <c r="B612" s="6" t="s">
        <v>2655</v>
      </c>
      <c r="C612" s="95">
        <v>56348</v>
      </c>
      <c r="D612" s="95">
        <v>4778</v>
      </c>
      <c r="E612" s="95">
        <v>2027</v>
      </c>
      <c r="F612" s="96">
        <v>41318</v>
      </c>
      <c r="G612" s="95">
        <v>12</v>
      </c>
      <c r="H612" s="95">
        <v>5020</v>
      </c>
      <c r="I612" s="6"/>
      <c r="J612" s="148">
        <f t="shared" si="18"/>
        <v>53155</v>
      </c>
      <c r="K612" s="148">
        <f t="shared" si="19"/>
        <v>8213</v>
      </c>
    </row>
    <row r="613" spans="1:11" hidden="1" x14ac:dyDescent="0.7">
      <c r="A613" s="5" t="s">
        <v>695</v>
      </c>
      <c r="B613" s="6" t="s">
        <v>2656</v>
      </c>
      <c r="C613" s="95">
        <v>78859</v>
      </c>
      <c r="D613" s="95">
        <v>6258</v>
      </c>
      <c r="E613" s="95">
        <v>4474</v>
      </c>
      <c r="F613" s="96">
        <v>63005</v>
      </c>
      <c r="G613" s="95">
        <v>1310</v>
      </c>
      <c r="H613" s="95">
        <v>1027</v>
      </c>
      <c r="I613" s="6"/>
      <c r="J613" s="148">
        <f t="shared" si="18"/>
        <v>76074</v>
      </c>
      <c r="K613" s="148">
        <f t="shared" si="19"/>
        <v>3812</v>
      </c>
    </row>
    <row r="614" spans="1:11" hidden="1" x14ac:dyDescent="0.7">
      <c r="A614" s="5" t="s">
        <v>707</v>
      </c>
      <c r="B614" s="6" t="s">
        <v>2657</v>
      </c>
      <c r="C614" s="95">
        <v>115117</v>
      </c>
      <c r="D614" s="95">
        <v>10837</v>
      </c>
      <c r="E614" s="95">
        <v>27036</v>
      </c>
      <c r="F614" s="96">
        <v>70639</v>
      </c>
      <c r="G614" s="95">
        <v>2045</v>
      </c>
      <c r="H614" s="95">
        <v>0</v>
      </c>
      <c r="I614" s="6"/>
      <c r="J614" s="148">
        <f t="shared" si="18"/>
        <v>110557</v>
      </c>
      <c r="K614" s="148">
        <f t="shared" si="19"/>
        <v>4560</v>
      </c>
    </row>
    <row r="615" spans="1:11" hidden="1" x14ac:dyDescent="0.7">
      <c r="A615" s="5" t="s">
        <v>708</v>
      </c>
      <c r="B615" s="6" t="s">
        <v>2658</v>
      </c>
      <c r="C615" s="95">
        <v>121421</v>
      </c>
      <c r="D615" s="95">
        <v>11913</v>
      </c>
      <c r="E615" s="95">
        <v>831</v>
      </c>
      <c r="F615" s="96">
        <v>100085</v>
      </c>
      <c r="G615" s="95">
        <v>247</v>
      </c>
      <c r="H615" s="95">
        <v>6327</v>
      </c>
      <c r="I615" s="6"/>
      <c r="J615" s="148">
        <f t="shared" si="18"/>
        <v>119403</v>
      </c>
      <c r="K615" s="148">
        <f t="shared" si="19"/>
        <v>8345</v>
      </c>
    </row>
    <row r="616" spans="1:11" hidden="1" x14ac:dyDescent="0.7">
      <c r="A616" s="5" t="s">
        <v>709</v>
      </c>
      <c r="B616" s="6" t="s">
        <v>2659</v>
      </c>
      <c r="C616" s="95">
        <v>300237</v>
      </c>
      <c r="D616" s="95">
        <v>53389</v>
      </c>
      <c r="E616" s="95">
        <v>52850</v>
      </c>
      <c r="F616" s="96">
        <v>138081</v>
      </c>
      <c r="G616" s="95">
        <v>69</v>
      </c>
      <c r="H616" s="95">
        <v>44196</v>
      </c>
      <c r="I616" s="6"/>
      <c r="J616" s="148">
        <f t="shared" si="18"/>
        <v>288585</v>
      </c>
      <c r="K616" s="148">
        <f t="shared" si="19"/>
        <v>55848</v>
      </c>
    </row>
    <row r="617" spans="1:11" hidden="1" x14ac:dyDescent="0.7">
      <c r="A617" s="5" t="s">
        <v>710</v>
      </c>
      <c r="B617" s="6" t="s">
        <v>2660</v>
      </c>
      <c r="C617" s="95">
        <v>136288</v>
      </c>
      <c r="D617" s="95">
        <v>15767</v>
      </c>
      <c r="E617" s="95">
        <v>10814</v>
      </c>
      <c r="F617" s="96">
        <v>98594</v>
      </c>
      <c r="G617" s="95">
        <v>109</v>
      </c>
      <c r="H617" s="95">
        <v>7117</v>
      </c>
      <c r="I617" s="6"/>
      <c r="J617" s="148">
        <f t="shared" si="18"/>
        <v>132401</v>
      </c>
      <c r="K617" s="148">
        <f t="shared" si="19"/>
        <v>11004</v>
      </c>
    </row>
    <row r="618" spans="1:11" hidden="1" x14ac:dyDescent="0.7">
      <c r="A618" s="5" t="s">
        <v>711</v>
      </c>
      <c r="B618" s="6" t="s">
        <v>2661</v>
      </c>
      <c r="C618" s="95">
        <v>125664</v>
      </c>
      <c r="D618" s="95">
        <v>13351</v>
      </c>
      <c r="E618" s="95">
        <v>12193</v>
      </c>
      <c r="F618" s="96">
        <v>99739</v>
      </c>
      <c r="G618" s="95">
        <v>36</v>
      </c>
      <c r="H618" s="95">
        <v>192</v>
      </c>
      <c r="I618" s="6"/>
      <c r="J618" s="148">
        <f t="shared" si="18"/>
        <v>125511</v>
      </c>
      <c r="K618" s="148">
        <f t="shared" si="19"/>
        <v>345</v>
      </c>
    </row>
    <row r="619" spans="1:11" hidden="1" x14ac:dyDescent="0.7">
      <c r="A619" s="5" t="s">
        <v>712</v>
      </c>
      <c r="B619" s="6" t="s">
        <v>2662</v>
      </c>
      <c r="C619" s="95">
        <v>207613</v>
      </c>
      <c r="D619" s="95">
        <v>29544</v>
      </c>
      <c r="E619" s="95">
        <v>17315</v>
      </c>
      <c r="F619" s="96">
        <v>127784</v>
      </c>
      <c r="G619" s="95">
        <v>152</v>
      </c>
      <c r="H619" s="95">
        <v>28543</v>
      </c>
      <c r="I619" s="6"/>
      <c r="J619" s="148">
        <f t="shared" si="18"/>
        <v>203338</v>
      </c>
      <c r="K619" s="148">
        <f t="shared" si="19"/>
        <v>32818</v>
      </c>
    </row>
    <row r="620" spans="1:11" hidden="1" x14ac:dyDescent="0.7">
      <c r="A620" s="5" t="s">
        <v>713</v>
      </c>
      <c r="B620" s="6" t="s">
        <v>2663</v>
      </c>
      <c r="C620" s="95">
        <v>141779</v>
      </c>
      <c r="D620" s="95">
        <v>18076</v>
      </c>
      <c r="E620" s="95">
        <v>8652</v>
      </c>
      <c r="F620" s="96">
        <v>109582</v>
      </c>
      <c r="G620" s="95">
        <v>30</v>
      </c>
      <c r="H620" s="95">
        <v>0</v>
      </c>
      <c r="I620" s="6"/>
      <c r="J620" s="148">
        <f t="shared" si="18"/>
        <v>136340</v>
      </c>
      <c r="K620" s="148">
        <f t="shared" si="19"/>
        <v>5439</v>
      </c>
    </row>
    <row r="621" spans="1:11" hidden="1" x14ac:dyDescent="0.7">
      <c r="A621" s="5" t="s">
        <v>714</v>
      </c>
      <c r="B621" s="6" t="s">
        <v>2664</v>
      </c>
      <c r="C621" s="95">
        <v>104548</v>
      </c>
      <c r="D621" s="95">
        <v>13088</v>
      </c>
      <c r="E621" s="95">
        <v>28506</v>
      </c>
      <c r="F621" s="96">
        <v>56347</v>
      </c>
      <c r="G621" s="95">
        <v>21</v>
      </c>
      <c r="H621" s="95">
        <v>1170</v>
      </c>
      <c r="I621" s="6"/>
      <c r="J621" s="148">
        <f t="shared" si="18"/>
        <v>99132</v>
      </c>
      <c r="K621" s="148">
        <f t="shared" si="19"/>
        <v>6586</v>
      </c>
    </row>
    <row r="622" spans="1:11" hidden="1" x14ac:dyDescent="0.7">
      <c r="A622" s="5" t="s">
        <v>715</v>
      </c>
      <c r="B622" s="6" t="s">
        <v>2665</v>
      </c>
      <c r="C622" s="95">
        <v>190951</v>
      </c>
      <c r="D622" s="95">
        <v>35477</v>
      </c>
      <c r="E622" s="95">
        <v>15950</v>
      </c>
      <c r="F622" s="96">
        <v>138722</v>
      </c>
      <c r="G622" s="95">
        <v>112</v>
      </c>
      <c r="H622" s="95">
        <v>0</v>
      </c>
      <c r="I622" s="6"/>
      <c r="J622" s="148">
        <f t="shared" si="18"/>
        <v>190261</v>
      </c>
      <c r="K622" s="148">
        <f t="shared" si="19"/>
        <v>690</v>
      </c>
    </row>
    <row r="623" spans="1:11" hidden="1" x14ac:dyDescent="0.7">
      <c r="A623" s="5" t="s">
        <v>716</v>
      </c>
      <c r="B623" s="6" t="s">
        <v>2666</v>
      </c>
      <c r="C623" s="95">
        <v>206494</v>
      </c>
      <c r="D623" s="95">
        <v>28106</v>
      </c>
      <c r="E623" s="95">
        <v>10925</v>
      </c>
      <c r="F623" s="96">
        <v>158107</v>
      </c>
      <c r="G623" s="95">
        <v>52</v>
      </c>
      <c r="H623" s="95">
        <v>710</v>
      </c>
      <c r="I623" s="6"/>
      <c r="J623" s="148">
        <f t="shared" si="18"/>
        <v>197900</v>
      </c>
      <c r="K623" s="148">
        <f t="shared" si="19"/>
        <v>9304</v>
      </c>
    </row>
    <row r="624" spans="1:11" hidden="1" x14ac:dyDescent="0.7">
      <c r="A624" s="5" t="s">
        <v>717</v>
      </c>
      <c r="B624" s="6" t="s">
        <v>2667</v>
      </c>
      <c r="C624" s="95">
        <v>90307</v>
      </c>
      <c r="D624" s="95">
        <v>9499</v>
      </c>
      <c r="E624" s="95">
        <v>5013</v>
      </c>
      <c r="F624" s="96">
        <v>71636</v>
      </c>
      <c r="G624" s="95">
        <v>17</v>
      </c>
      <c r="H624" s="95">
        <v>1</v>
      </c>
      <c r="I624" s="6"/>
      <c r="J624" s="148">
        <f t="shared" si="18"/>
        <v>86166</v>
      </c>
      <c r="K624" s="148">
        <f t="shared" si="19"/>
        <v>4142</v>
      </c>
    </row>
    <row r="625" spans="1:11" hidden="1" x14ac:dyDescent="0.7">
      <c r="A625" s="5" t="s">
        <v>718</v>
      </c>
      <c r="B625" s="6" t="s">
        <v>2668</v>
      </c>
      <c r="C625" s="95">
        <v>70073</v>
      </c>
      <c r="D625" s="95">
        <v>12566</v>
      </c>
      <c r="E625" s="95">
        <v>14114</v>
      </c>
      <c r="F625" s="96">
        <v>40020</v>
      </c>
      <c r="G625" s="95">
        <v>19</v>
      </c>
      <c r="H625" s="95">
        <v>0</v>
      </c>
      <c r="I625" s="6"/>
      <c r="J625" s="148">
        <f t="shared" si="18"/>
        <v>66719</v>
      </c>
      <c r="K625" s="148">
        <f t="shared" si="19"/>
        <v>3354</v>
      </c>
    </row>
    <row r="626" spans="1:11" hidden="1" x14ac:dyDescent="0.7">
      <c r="A626" s="5" t="s">
        <v>719</v>
      </c>
      <c r="B626" s="6" t="s">
        <v>2669</v>
      </c>
      <c r="C626" s="95">
        <v>97213</v>
      </c>
      <c r="D626" s="95">
        <v>9958</v>
      </c>
      <c r="E626" s="95">
        <v>4111</v>
      </c>
      <c r="F626" s="96">
        <v>78606</v>
      </c>
      <c r="G626" s="95">
        <v>66</v>
      </c>
      <c r="H626" s="95">
        <v>1</v>
      </c>
      <c r="I626" s="6"/>
      <c r="J626" s="148">
        <f t="shared" si="18"/>
        <v>92742</v>
      </c>
      <c r="K626" s="148">
        <f t="shared" si="19"/>
        <v>4472</v>
      </c>
    </row>
    <row r="627" spans="1:11" hidden="1" x14ac:dyDescent="0.7">
      <c r="A627" s="5" t="s">
        <v>720</v>
      </c>
      <c r="B627" s="6" t="s">
        <v>2670</v>
      </c>
      <c r="C627" s="95">
        <v>78900</v>
      </c>
      <c r="D627" s="95">
        <v>7280</v>
      </c>
      <c r="E627" s="95">
        <v>5197</v>
      </c>
      <c r="F627" s="96">
        <v>66307</v>
      </c>
      <c r="G627" s="95">
        <v>51</v>
      </c>
      <c r="H627" s="95">
        <v>10</v>
      </c>
      <c r="I627" s="6"/>
      <c r="J627" s="148">
        <f t="shared" si="18"/>
        <v>78845</v>
      </c>
      <c r="K627" s="148">
        <f t="shared" si="19"/>
        <v>65</v>
      </c>
    </row>
    <row r="628" spans="1:11" hidden="1" x14ac:dyDescent="0.7">
      <c r="A628" s="5" t="s">
        <v>721</v>
      </c>
      <c r="B628" s="6" t="s">
        <v>2671</v>
      </c>
      <c r="C628" s="95">
        <v>57682</v>
      </c>
      <c r="D628" s="95">
        <v>0</v>
      </c>
      <c r="E628" s="95">
        <v>2039</v>
      </c>
      <c r="F628" s="96">
        <v>45054</v>
      </c>
      <c r="G628" s="95">
        <v>13</v>
      </c>
      <c r="H628" s="95">
        <v>10576</v>
      </c>
      <c r="I628" s="6"/>
      <c r="J628" s="148">
        <f t="shared" si="18"/>
        <v>57682</v>
      </c>
      <c r="K628" s="148">
        <f t="shared" si="19"/>
        <v>10576</v>
      </c>
    </row>
    <row r="629" spans="1:11" hidden="1" x14ac:dyDescent="0.7">
      <c r="A629" s="5" t="s">
        <v>722</v>
      </c>
      <c r="B629" s="6" t="s">
        <v>2672</v>
      </c>
      <c r="C629" s="95">
        <v>49455</v>
      </c>
      <c r="D629" s="95">
        <v>4988</v>
      </c>
      <c r="E629" s="95">
        <v>1661</v>
      </c>
      <c r="F629" s="96">
        <v>42791</v>
      </c>
      <c r="G629" s="95">
        <v>15</v>
      </c>
      <c r="H629" s="95">
        <v>0</v>
      </c>
      <c r="I629" s="6"/>
      <c r="J629" s="148">
        <f t="shared" si="18"/>
        <v>49455</v>
      </c>
      <c r="K629" s="148">
        <f t="shared" si="19"/>
        <v>0</v>
      </c>
    </row>
    <row r="630" spans="1:11" hidden="1" x14ac:dyDescent="0.7">
      <c r="A630" s="5" t="s">
        <v>723</v>
      </c>
      <c r="B630" s="6" t="s">
        <v>2673</v>
      </c>
      <c r="C630" s="95">
        <v>69048</v>
      </c>
      <c r="D630" s="95">
        <v>6996</v>
      </c>
      <c r="E630" s="95">
        <v>3591</v>
      </c>
      <c r="F630" s="96">
        <v>55157</v>
      </c>
      <c r="G630" s="95">
        <v>7</v>
      </c>
      <c r="H630" s="95">
        <v>0</v>
      </c>
      <c r="I630" s="6"/>
      <c r="J630" s="148">
        <f t="shared" si="18"/>
        <v>65751</v>
      </c>
      <c r="K630" s="148">
        <f t="shared" si="19"/>
        <v>3297</v>
      </c>
    </row>
    <row r="631" spans="1:11" hidden="1" x14ac:dyDescent="0.7">
      <c r="A631" s="5" t="s">
        <v>724</v>
      </c>
      <c r="B631" s="6" t="s">
        <v>2674</v>
      </c>
      <c r="C631" s="95">
        <v>53833</v>
      </c>
      <c r="D631" s="95">
        <v>1598</v>
      </c>
      <c r="E631" s="95">
        <v>2844</v>
      </c>
      <c r="F631" s="96">
        <v>41397</v>
      </c>
      <c r="G631" s="95">
        <v>5</v>
      </c>
      <c r="H631" s="95">
        <v>7989</v>
      </c>
      <c r="I631" s="6"/>
      <c r="J631" s="148">
        <f t="shared" si="18"/>
        <v>53833</v>
      </c>
      <c r="K631" s="148">
        <f t="shared" si="19"/>
        <v>7989</v>
      </c>
    </row>
    <row r="632" spans="1:11" hidden="1" x14ac:dyDescent="0.7">
      <c r="A632" s="5" t="s">
        <v>725</v>
      </c>
      <c r="B632" s="6" t="s">
        <v>2675</v>
      </c>
      <c r="C632" s="95">
        <v>72590</v>
      </c>
      <c r="D632" s="95">
        <v>5091</v>
      </c>
      <c r="E632" s="95">
        <v>6347</v>
      </c>
      <c r="F632" s="96">
        <v>58972</v>
      </c>
      <c r="G632" s="95">
        <v>212</v>
      </c>
      <c r="H632" s="95">
        <v>1968</v>
      </c>
      <c r="I632" s="6"/>
      <c r="J632" s="148">
        <f t="shared" si="18"/>
        <v>72590</v>
      </c>
      <c r="K632" s="148">
        <f t="shared" si="19"/>
        <v>1968</v>
      </c>
    </row>
    <row r="633" spans="1:11" hidden="1" x14ac:dyDescent="0.7">
      <c r="A633" s="5" t="s">
        <v>730</v>
      </c>
      <c r="B633" s="6" t="s">
        <v>2676</v>
      </c>
      <c r="C633" s="95">
        <v>122094</v>
      </c>
      <c r="D633" s="95">
        <v>14243</v>
      </c>
      <c r="E633" s="95">
        <v>7652</v>
      </c>
      <c r="F633" s="96">
        <v>99545</v>
      </c>
      <c r="G633" s="95">
        <v>60</v>
      </c>
      <c r="H633" s="95">
        <v>594</v>
      </c>
      <c r="I633" s="6"/>
      <c r="J633" s="148">
        <f t="shared" si="18"/>
        <v>122094</v>
      </c>
      <c r="K633" s="148">
        <f t="shared" si="19"/>
        <v>594</v>
      </c>
    </row>
    <row r="634" spans="1:11" hidden="1" x14ac:dyDescent="0.7">
      <c r="A634" s="5" t="s">
        <v>731</v>
      </c>
      <c r="B634" s="6" t="s">
        <v>2677</v>
      </c>
      <c r="C634" s="95">
        <v>178580</v>
      </c>
      <c r="D634" s="95">
        <v>31768</v>
      </c>
      <c r="E634" s="95">
        <v>14771</v>
      </c>
      <c r="F634" s="96">
        <v>126621</v>
      </c>
      <c r="G634" s="95">
        <v>0</v>
      </c>
      <c r="H634" s="95">
        <v>0</v>
      </c>
      <c r="I634" s="6"/>
      <c r="J634" s="148">
        <f t="shared" si="18"/>
        <v>173160</v>
      </c>
      <c r="K634" s="148">
        <f t="shared" si="19"/>
        <v>5420</v>
      </c>
    </row>
    <row r="635" spans="1:11" hidden="1" x14ac:dyDescent="0.7">
      <c r="A635" s="5" t="s">
        <v>732</v>
      </c>
      <c r="B635" s="6" t="s">
        <v>2678</v>
      </c>
      <c r="C635" s="95">
        <v>96334</v>
      </c>
      <c r="D635" s="95">
        <v>6204</v>
      </c>
      <c r="E635" s="95">
        <v>33379</v>
      </c>
      <c r="F635" s="96">
        <v>55947</v>
      </c>
      <c r="G635" s="95">
        <v>22</v>
      </c>
      <c r="H635" s="95">
        <v>22</v>
      </c>
      <c r="I635" s="6"/>
      <c r="J635" s="148">
        <f t="shared" si="18"/>
        <v>95574</v>
      </c>
      <c r="K635" s="148">
        <f t="shared" si="19"/>
        <v>782</v>
      </c>
    </row>
    <row r="636" spans="1:11" hidden="1" x14ac:dyDescent="0.7">
      <c r="A636" s="5" t="s">
        <v>733</v>
      </c>
      <c r="B636" s="6" t="s">
        <v>2679</v>
      </c>
      <c r="C636" s="95">
        <v>263507</v>
      </c>
      <c r="D636" s="95">
        <v>36099</v>
      </c>
      <c r="E636" s="95">
        <v>31616</v>
      </c>
      <c r="F636" s="96">
        <v>187860</v>
      </c>
      <c r="G636" s="95">
        <v>2125</v>
      </c>
      <c r="H636" s="95">
        <v>0</v>
      </c>
      <c r="I636" s="6"/>
      <c r="J636" s="148">
        <f t="shared" si="18"/>
        <v>257700</v>
      </c>
      <c r="K636" s="148">
        <f t="shared" si="19"/>
        <v>5807</v>
      </c>
    </row>
    <row r="637" spans="1:11" hidden="1" x14ac:dyDescent="0.7">
      <c r="A637" s="5" t="s">
        <v>734</v>
      </c>
      <c r="B637" s="6" t="s">
        <v>2680</v>
      </c>
      <c r="C637" s="95">
        <v>83583</v>
      </c>
      <c r="D637" s="95">
        <v>9079</v>
      </c>
      <c r="E637" s="95">
        <v>5593</v>
      </c>
      <c r="F637" s="96">
        <v>63219</v>
      </c>
      <c r="G637" s="95">
        <v>945</v>
      </c>
      <c r="H637" s="95">
        <v>1557</v>
      </c>
      <c r="I637" s="6"/>
      <c r="J637" s="148">
        <f t="shared" si="18"/>
        <v>80393</v>
      </c>
      <c r="K637" s="148">
        <f t="shared" si="19"/>
        <v>4747</v>
      </c>
    </row>
    <row r="638" spans="1:11" hidden="1" x14ac:dyDescent="0.7">
      <c r="A638" s="5" t="s">
        <v>735</v>
      </c>
      <c r="B638" s="6" t="s">
        <v>2681</v>
      </c>
      <c r="C638" s="95">
        <v>210137</v>
      </c>
      <c r="D638" s="95">
        <v>27808</v>
      </c>
      <c r="E638" s="95">
        <v>19176</v>
      </c>
      <c r="F638" s="96">
        <v>163028</v>
      </c>
      <c r="G638" s="95">
        <v>125</v>
      </c>
      <c r="H638" s="95">
        <v>0</v>
      </c>
      <c r="I638" s="6"/>
      <c r="J638" s="148">
        <f t="shared" si="18"/>
        <v>210137</v>
      </c>
      <c r="K638" s="148">
        <f t="shared" si="19"/>
        <v>0</v>
      </c>
    </row>
    <row r="639" spans="1:11" hidden="1" x14ac:dyDescent="0.7">
      <c r="A639" s="5" t="s">
        <v>736</v>
      </c>
      <c r="B639" s="6" t="s">
        <v>2682</v>
      </c>
      <c r="C639" s="95">
        <v>67793</v>
      </c>
      <c r="D639" s="95">
        <v>7713</v>
      </c>
      <c r="E639" s="95">
        <v>4608</v>
      </c>
      <c r="F639" s="96">
        <v>52260</v>
      </c>
      <c r="G639" s="95">
        <v>131</v>
      </c>
      <c r="H639" s="95">
        <v>91</v>
      </c>
      <c r="I639" s="6"/>
      <c r="J639" s="148">
        <f t="shared" si="18"/>
        <v>64803</v>
      </c>
      <c r="K639" s="148">
        <f t="shared" si="19"/>
        <v>3081</v>
      </c>
    </row>
    <row r="640" spans="1:11" hidden="1" x14ac:dyDescent="0.7">
      <c r="A640" s="5" t="s">
        <v>737</v>
      </c>
      <c r="B640" s="6" t="s">
        <v>2683</v>
      </c>
      <c r="C640" s="95">
        <v>197248</v>
      </c>
      <c r="D640" s="95">
        <v>28162</v>
      </c>
      <c r="E640" s="95">
        <v>11593</v>
      </c>
      <c r="F640" s="96">
        <v>150752</v>
      </c>
      <c r="G640" s="95">
        <v>211</v>
      </c>
      <c r="H640" s="95">
        <v>0</v>
      </c>
      <c r="I640" s="6"/>
      <c r="J640" s="148">
        <f t="shared" si="18"/>
        <v>190718</v>
      </c>
      <c r="K640" s="148">
        <f t="shared" si="19"/>
        <v>6530</v>
      </c>
    </row>
    <row r="641" spans="1:11" hidden="1" x14ac:dyDescent="0.7">
      <c r="A641" s="5" t="s">
        <v>738</v>
      </c>
      <c r="B641" s="6" t="s">
        <v>2684</v>
      </c>
      <c r="C641" s="95">
        <v>179047</v>
      </c>
      <c r="D641" s="95">
        <v>18006</v>
      </c>
      <c r="E641" s="95">
        <v>36786</v>
      </c>
      <c r="F641" s="96">
        <v>99466</v>
      </c>
      <c r="G641" s="95">
        <v>185</v>
      </c>
      <c r="H641" s="95">
        <v>7370</v>
      </c>
      <c r="I641" s="6"/>
      <c r="J641" s="148">
        <f t="shared" si="18"/>
        <v>161813</v>
      </c>
      <c r="K641" s="148">
        <f t="shared" si="19"/>
        <v>24604</v>
      </c>
    </row>
    <row r="642" spans="1:11" hidden="1" x14ac:dyDescent="0.7">
      <c r="A642" s="5" t="s">
        <v>739</v>
      </c>
      <c r="B642" s="6" t="s">
        <v>2685</v>
      </c>
      <c r="C642" s="95">
        <v>108800</v>
      </c>
      <c r="D642" s="95">
        <v>1917</v>
      </c>
      <c r="E642" s="95">
        <v>22026</v>
      </c>
      <c r="F642" s="96">
        <v>73251</v>
      </c>
      <c r="G642" s="95">
        <v>50</v>
      </c>
      <c r="H642" s="95">
        <v>11556</v>
      </c>
      <c r="I642" s="6"/>
      <c r="J642" s="148">
        <f t="shared" si="18"/>
        <v>108800</v>
      </c>
      <c r="K642" s="148">
        <f t="shared" si="19"/>
        <v>11556</v>
      </c>
    </row>
    <row r="643" spans="1:11" hidden="1" x14ac:dyDescent="0.7">
      <c r="A643" s="5" t="s">
        <v>740</v>
      </c>
      <c r="B643" s="6" t="s">
        <v>2686</v>
      </c>
      <c r="C643" s="95">
        <v>97521</v>
      </c>
      <c r="D643" s="95">
        <v>11298</v>
      </c>
      <c r="E643" s="95">
        <v>5623</v>
      </c>
      <c r="F643" s="96">
        <v>75579</v>
      </c>
      <c r="G643" s="95">
        <v>30</v>
      </c>
      <c r="H643" s="95">
        <v>119</v>
      </c>
      <c r="I643" s="6"/>
      <c r="J643" s="148">
        <f t="shared" si="18"/>
        <v>92649</v>
      </c>
      <c r="K643" s="148">
        <f t="shared" si="19"/>
        <v>4991</v>
      </c>
    </row>
    <row r="644" spans="1:11" hidden="1" x14ac:dyDescent="0.7">
      <c r="A644" s="5" t="s">
        <v>741</v>
      </c>
      <c r="B644" s="6" t="s">
        <v>2687</v>
      </c>
      <c r="C644" s="95">
        <v>91694</v>
      </c>
      <c r="D644" s="95">
        <v>9280</v>
      </c>
      <c r="E644" s="95">
        <v>20563</v>
      </c>
      <c r="F644" s="96">
        <v>59471</v>
      </c>
      <c r="G644" s="95">
        <v>23</v>
      </c>
      <c r="H644" s="95">
        <v>39</v>
      </c>
      <c r="I644" s="6"/>
      <c r="J644" s="148">
        <f t="shared" ref="J644:J707" si="20">SUM(D644:H644)</f>
        <v>89376</v>
      </c>
      <c r="K644" s="148">
        <f t="shared" si="19"/>
        <v>2357</v>
      </c>
    </row>
    <row r="645" spans="1:11" hidden="1" x14ac:dyDescent="0.7">
      <c r="A645" s="5" t="s">
        <v>656</v>
      </c>
      <c r="B645" s="6" t="s">
        <v>2688</v>
      </c>
      <c r="C645" s="95">
        <v>105127</v>
      </c>
      <c r="D645" s="95">
        <v>13292</v>
      </c>
      <c r="E645" s="95">
        <v>7473</v>
      </c>
      <c r="F645" s="96">
        <v>84313</v>
      </c>
      <c r="G645" s="95">
        <v>29</v>
      </c>
      <c r="H645" s="95">
        <v>8</v>
      </c>
      <c r="I645" s="6"/>
      <c r="J645" s="148">
        <f t="shared" si="20"/>
        <v>105115</v>
      </c>
      <c r="K645" s="148">
        <f t="shared" ref="K645:K708" si="21">C645-J645+H645</f>
        <v>20</v>
      </c>
    </row>
    <row r="646" spans="1:11" hidden="1" x14ac:dyDescent="0.7">
      <c r="A646" s="5" t="s">
        <v>657</v>
      </c>
      <c r="B646" s="6" t="s">
        <v>2689</v>
      </c>
      <c r="C646" s="95">
        <v>115032</v>
      </c>
      <c r="D646" s="95">
        <v>13437</v>
      </c>
      <c r="E646" s="95">
        <v>4977</v>
      </c>
      <c r="F646" s="96">
        <v>92981</v>
      </c>
      <c r="G646" s="95">
        <v>56</v>
      </c>
      <c r="H646" s="95">
        <v>1680</v>
      </c>
      <c r="I646" s="6"/>
      <c r="J646" s="148">
        <f t="shared" si="20"/>
        <v>113131</v>
      </c>
      <c r="K646" s="148">
        <f t="shared" si="21"/>
        <v>3581</v>
      </c>
    </row>
    <row r="647" spans="1:11" hidden="1" x14ac:dyDescent="0.7">
      <c r="A647" s="5" t="s">
        <v>658</v>
      </c>
      <c r="B647" s="6" t="s">
        <v>2690</v>
      </c>
      <c r="C647" s="95">
        <v>173601</v>
      </c>
      <c r="D647" s="95">
        <v>16577</v>
      </c>
      <c r="E647" s="95">
        <v>8476</v>
      </c>
      <c r="F647" s="96">
        <v>143558</v>
      </c>
      <c r="G647" s="95">
        <v>72</v>
      </c>
      <c r="H647" s="95">
        <v>160</v>
      </c>
      <c r="I647" s="6"/>
      <c r="J647" s="148">
        <f t="shared" si="20"/>
        <v>168843</v>
      </c>
      <c r="K647" s="148">
        <f t="shared" si="21"/>
        <v>4918</v>
      </c>
    </row>
    <row r="648" spans="1:11" hidden="1" x14ac:dyDescent="0.7">
      <c r="A648" s="5" t="s">
        <v>659</v>
      </c>
      <c r="B648" s="6" t="s">
        <v>2691</v>
      </c>
      <c r="C648" s="95">
        <v>215740</v>
      </c>
      <c r="D648" s="95">
        <v>16751</v>
      </c>
      <c r="E648" s="95">
        <v>16057</v>
      </c>
      <c r="F648" s="96">
        <v>170419</v>
      </c>
      <c r="G648" s="95">
        <v>138</v>
      </c>
      <c r="H648" s="95">
        <v>12050</v>
      </c>
      <c r="I648" s="6"/>
      <c r="J648" s="148">
        <f t="shared" si="20"/>
        <v>215415</v>
      </c>
      <c r="K648" s="148">
        <f t="shared" si="21"/>
        <v>12375</v>
      </c>
    </row>
    <row r="649" spans="1:11" hidden="1" x14ac:dyDescent="0.7">
      <c r="A649" s="5" t="s">
        <v>660</v>
      </c>
      <c r="B649" s="6" t="s">
        <v>2692</v>
      </c>
      <c r="C649" s="95">
        <v>148719</v>
      </c>
      <c r="D649" s="95">
        <v>19682</v>
      </c>
      <c r="E649" s="95">
        <v>17541</v>
      </c>
      <c r="F649" s="96">
        <v>100569</v>
      </c>
      <c r="G649" s="95">
        <v>230</v>
      </c>
      <c r="H649" s="95">
        <v>0</v>
      </c>
      <c r="I649" s="6"/>
      <c r="J649" s="148">
        <f t="shared" si="20"/>
        <v>138022</v>
      </c>
      <c r="K649" s="148">
        <f t="shared" si="21"/>
        <v>10697</v>
      </c>
    </row>
    <row r="650" spans="1:11" hidden="1" x14ac:dyDescent="0.7">
      <c r="A650" s="5" t="s">
        <v>661</v>
      </c>
      <c r="B650" s="6" t="s">
        <v>2693</v>
      </c>
      <c r="C650" s="95">
        <v>127831</v>
      </c>
      <c r="D650" s="95">
        <v>10916</v>
      </c>
      <c r="E650" s="95">
        <v>27530</v>
      </c>
      <c r="F650" s="96">
        <v>80444</v>
      </c>
      <c r="G650" s="95">
        <v>8</v>
      </c>
      <c r="H650" s="95">
        <v>5230</v>
      </c>
      <c r="I650" s="6"/>
      <c r="J650" s="148">
        <f t="shared" si="20"/>
        <v>124128</v>
      </c>
      <c r="K650" s="148">
        <f t="shared" si="21"/>
        <v>8933</v>
      </c>
    </row>
    <row r="651" spans="1:11" hidden="1" x14ac:dyDescent="0.7">
      <c r="A651" s="5" t="s">
        <v>662</v>
      </c>
      <c r="B651" s="6" t="s">
        <v>2694</v>
      </c>
      <c r="C651" s="95">
        <v>80495</v>
      </c>
      <c r="D651" s="95">
        <v>0</v>
      </c>
      <c r="E651" s="95">
        <v>0</v>
      </c>
      <c r="F651" s="96">
        <v>66174</v>
      </c>
      <c r="G651" s="95">
        <v>0</v>
      </c>
      <c r="H651" s="95">
        <v>14321</v>
      </c>
      <c r="I651" s="6"/>
      <c r="J651" s="148">
        <f t="shared" si="20"/>
        <v>80495</v>
      </c>
      <c r="K651" s="148">
        <f t="shared" si="21"/>
        <v>14321</v>
      </c>
    </row>
    <row r="652" spans="1:11" hidden="1" x14ac:dyDescent="0.7">
      <c r="A652" s="5" t="s">
        <v>663</v>
      </c>
      <c r="B652" s="6" t="s">
        <v>2695</v>
      </c>
      <c r="C652" s="95">
        <v>79506</v>
      </c>
      <c r="D652" s="95">
        <v>4181</v>
      </c>
      <c r="E652" s="95">
        <v>19279</v>
      </c>
      <c r="F652" s="96">
        <v>51703</v>
      </c>
      <c r="G652" s="95">
        <v>33</v>
      </c>
      <c r="H652" s="95">
        <v>1156</v>
      </c>
      <c r="I652" s="6"/>
      <c r="J652" s="148">
        <f t="shared" si="20"/>
        <v>76352</v>
      </c>
      <c r="K652" s="148">
        <f t="shared" si="21"/>
        <v>4310</v>
      </c>
    </row>
    <row r="653" spans="1:11" hidden="1" x14ac:dyDescent="0.7">
      <c r="A653" s="5" t="s">
        <v>664</v>
      </c>
      <c r="B653" s="6" t="s">
        <v>2696</v>
      </c>
      <c r="C653" s="95">
        <v>285697</v>
      </c>
      <c r="D653" s="95">
        <v>43864</v>
      </c>
      <c r="E653" s="95">
        <v>78508</v>
      </c>
      <c r="F653" s="96">
        <v>154129</v>
      </c>
      <c r="G653" s="95">
        <v>173</v>
      </c>
      <c r="H653" s="95">
        <v>5</v>
      </c>
      <c r="I653" s="6"/>
      <c r="J653" s="148">
        <f t="shared" si="20"/>
        <v>276679</v>
      </c>
      <c r="K653" s="148">
        <f t="shared" si="21"/>
        <v>9023</v>
      </c>
    </row>
    <row r="654" spans="1:11" hidden="1" x14ac:dyDescent="0.7">
      <c r="A654" s="5" t="s">
        <v>665</v>
      </c>
      <c r="B654" s="6" t="s">
        <v>2697</v>
      </c>
      <c r="C654" s="95">
        <v>102625</v>
      </c>
      <c r="D654" s="95">
        <v>8612</v>
      </c>
      <c r="E654" s="95">
        <v>4822</v>
      </c>
      <c r="F654" s="96">
        <v>86503</v>
      </c>
      <c r="G654" s="95">
        <v>40</v>
      </c>
      <c r="H654" s="95">
        <v>230</v>
      </c>
      <c r="I654" s="6"/>
      <c r="J654" s="148">
        <f t="shared" si="20"/>
        <v>100207</v>
      </c>
      <c r="K654" s="148">
        <f t="shared" si="21"/>
        <v>2648</v>
      </c>
    </row>
    <row r="655" spans="1:11" hidden="1" x14ac:dyDescent="0.7">
      <c r="A655" s="5" t="s">
        <v>666</v>
      </c>
      <c r="B655" s="6" t="s">
        <v>2698</v>
      </c>
      <c r="C655" s="95">
        <v>159194</v>
      </c>
      <c r="D655" s="95">
        <v>19325</v>
      </c>
      <c r="E655" s="95">
        <v>6176</v>
      </c>
      <c r="F655" s="96">
        <v>127511</v>
      </c>
      <c r="G655" s="95">
        <v>128</v>
      </c>
      <c r="H655" s="95">
        <v>232</v>
      </c>
      <c r="I655" s="6"/>
      <c r="J655" s="148">
        <f t="shared" si="20"/>
        <v>153372</v>
      </c>
      <c r="K655" s="148">
        <f t="shared" si="21"/>
        <v>6054</v>
      </c>
    </row>
    <row r="656" spans="1:11" hidden="1" x14ac:dyDescent="0.7">
      <c r="A656" s="5" t="s">
        <v>667</v>
      </c>
      <c r="B656" s="6" t="s">
        <v>2699</v>
      </c>
      <c r="C656" s="95">
        <v>114403</v>
      </c>
      <c r="D656" s="95">
        <v>19523</v>
      </c>
      <c r="E656" s="95">
        <v>10689</v>
      </c>
      <c r="F656" s="96">
        <v>69060</v>
      </c>
      <c r="G656" s="95">
        <v>74</v>
      </c>
      <c r="H656" s="95">
        <v>11510</v>
      </c>
      <c r="I656" s="6"/>
      <c r="J656" s="148">
        <f t="shared" si="20"/>
        <v>110856</v>
      </c>
      <c r="K656" s="148">
        <f t="shared" si="21"/>
        <v>15057</v>
      </c>
    </row>
    <row r="657" spans="1:11" hidden="1" x14ac:dyDescent="0.7">
      <c r="A657" s="5" t="s">
        <v>668</v>
      </c>
      <c r="B657" s="6" t="s">
        <v>2700</v>
      </c>
      <c r="C657" s="95">
        <v>69577</v>
      </c>
      <c r="D657" s="95">
        <v>5556</v>
      </c>
      <c r="E657" s="95">
        <v>6371</v>
      </c>
      <c r="F657" s="96">
        <v>57492</v>
      </c>
      <c r="G657" s="95">
        <v>49</v>
      </c>
      <c r="H657" s="95">
        <v>28</v>
      </c>
      <c r="I657" s="6"/>
      <c r="J657" s="148">
        <f t="shared" si="20"/>
        <v>69496</v>
      </c>
      <c r="K657" s="148">
        <f t="shared" si="21"/>
        <v>109</v>
      </c>
    </row>
    <row r="658" spans="1:11" hidden="1" x14ac:dyDescent="0.7">
      <c r="A658" s="5" t="s">
        <v>669</v>
      </c>
      <c r="B658" s="6" t="s">
        <v>2701</v>
      </c>
      <c r="C658" s="95">
        <v>55715</v>
      </c>
      <c r="D658" s="95">
        <v>6029</v>
      </c>
      <c r="E658" s="95">
        <v>4522</v>
      </c>
      <c r="F658" s="96">
        <v>43665</v>
      </c>
      <c r="G658" s="95">
        <v>43</v>
      </c>
      <c r="H658" s="95">
        <v>1</v>
      </c>
      <c r="I658" s="6"/>
      <c r="J658" s="148">
        <f t="shared" si="20"/>
        <v>54260</v>
      </c>
      <c r="K658" s="148">
        <f t="shared" si="21"/>
        <v>1456</v>
      </c>
    </row>
    <row r="659" spans="1:11" hidden="1" x14ac:dyDescent="0.7">
      <c r="A659" s="5" t="s">
        <v>696</v>
      </c>
      <c r="B659" s="6" t="s">
        <v>2702</v>
      </c>
      <c r="C659" s="95">
        <v>52282</v>
      </c>
      <c r="D659" s="95">
        <v>5363</v>
      </c>
      <c r="E659" s="95">
        <v>2874</v>
      </c>
      <c r="F659" s="96">
        <v>43101</v>
      </c>
      <c r="G659" s="95">
        <v>47</v>
      </c>
      <c r="H659" s="95">
        <v>0</v>
      </c>
      <c r="I659" s="6"/>
      <c r="J659" s="148">
        <f t="shared" si="20"/>
        <v>51385</v>
      </c>
      <c r="K659" s="148">
        <f t="shared" si="21"/>
        <v>897</v>
      </c>
    </row>
    <row r="660" spans="1:11" hidden="1" x14ac:dyDescent="0.7">
      <c r="A660" s="5" t="s">
        <v>697</v>
      </c>
      <c r="B660" s="6" t="s">
        <v>2703</v>
      </c>
      <c r="C660" s="95">
        <v>45880</v>
      </c>
      <c r="D660" s="95">
        <v>3898</v>
      </c>
      <c r="E660" s="95">
        <v>1616</v>
      </c>
      <c r="F660" s="96">
        <v>38386</v>
      </c>
      <c r="G660" s="95">
        <v>1</v>
      </c>
      <c r="H660" s="95">
        <v>1020</v>
      </c>
      <c r="I660" s="6"/>
      <c r="J660" s="148">
        <f t="shared" si="20"/>
        <v>44921</v>
      </c>
      <c r="K660" s="148">
        <f t="shared" si="21"/>
        <v>1979</v>
      </c>
    </row>
    <row r="661" spans="1:11" hidden="1" x14ac:dyDescent="0.7">
      <c r="A661" s="5" t="s">
        <v>726</v>
      </c>
      <c r="B661" s="6" t="s">
        <v>2704</v>
      </c>
      <c r="C661" s="95">
        <v>79849</v>
      </c>
      <c r="D661" s="95">
        <v>10204</v>
      </c>
      <c r="E661" s="95">
        <v>9968</v>
      </c>
      <c r="F661" s="96">
        <v>57674</v>
      </c>
      <c r="G661" s="95">
        <v>21</v>
      </c>
      <c r="H661" s="95">
        <v>6</v>
      </c>
      <c r="I661" s="6"/>
      <c r="J661" s="148">
        <f t="shared" si="20"/>
        <v>77873</v>
      </c>
      <c r="K661" s="148">
        <f t="shared" si="21"/>
        <v>1982</v>
      </c>
    </row>
    <row r="662" spans="1:11" hidden="1" x14ac:dyDescent="0.7">
      <c r="A662" s="5" t="s">
        <v>742</v>
      </c>
      <c r="B662" s="6" t="s">
        <v>2705</v>
      </c>
      <c r="C662" s="95">
        <v>76560</v>
      </c>
      <c r="D662" s="95">
        <v>7001</v>
      </c>
      <c r="E662" s="95">
        <v>11059</v>
      </c>
      <c r="F662" s="96">
        <v>58132</v>
      </c>
      <c r="G662" s="95">
        <v>277</v>
      </c>
      <c r="H662" s="95">
        <v>0</v>
      </c>
      <c r="I662" s="6"/>
      <c r="J662" s="148">
        <f t="shared" si="20"/>
        <v>76469</v>
      </c>
      <c r="K662" s="148">
        <f t="shared" si="21"/>
        <v>91</v>
      </c>
    </row>
    <row r="663" spans="1:11" hidden="1" x14ac:dyDescent="0.7">
      <c r="A663" s="5" t="s">
        <v>700</v>
      </c>
      <c r="B663" s="6" t="s">
        <v>2706</v>
      </c>
      <c r="C663" s="95">
        <v>95334</v>
      </c>
      <c r="D663" s="95">
        <v>7643</v>
      </c>
      <c r="E663" s="95">
        <v>17467</v>
      </c>
      <c r="F663" s="96">
        <v>61467</v>
      </c>
      <c r="G663" s="95">
        <v>30</v>
      </c>
      <c r="H663" s="95">
        <v>4698</v>
      </c>
      <c r="I663" s="6"/>
      <c r="J663" s="148">
        <f t="shared" si="20"/>
        <v>91305</v>
      </c>
      <c r="K663" s="148">
        <f t="shared" si="21"/>
        <v>8727</v>
      </c>
    </row>
    <row r="664" spans="1:11" hidden="1" x14ac:dyDescent="0.7">
      <c r="A664" s="5" t="s">
        <v>727</v>
      </c>
      <c r="B664" s="6" t="s">
        <v>2707</v>
      </c>
      <c r="C664" s="95">
        <v>70517</v>
      </c>
      <c r="D664" s="95">
        <v>15378</v>
      </c>
      <c r="E664" s="95">
        <v>5070</v>
      </c>
      <c r="F664" s="96">
        <v>46311</v>
      </c>
      <c r="G664" s="95">
        <v>25</v>
      </c>
      <c r="H664" s="95">
        <v>329</v>
      </c>
      <c r="I664" s="6"/>
      <c r="J664" s="148">
        <f t="shared" si="20"/>
        <v>67113</v>
      </c>
      <c r="K664" s="148">
        <f t="shared" si="21"/>
        <v>3733</v>
      </c>
    </row>
    <row r="665" spans="1:11" hidden="1" x14ac:dyDescent="0.7">
      <c r="A665" s="5" t="s">
        <v>701</v>
      </c>
      <c r="B665" s="6" t="s">
        <v>2708</v>
      </c>
      <c r="C665" s="95">
        <v>278246</v>
      </c>
      <c r="D665" s="95">
        <v>37198</v>
      </c>
      <c r="E665" s="95">
        <v>60117</v>
      </c>
      <c r="F665" s="96">
        <v>148725</v>
      </c>
      <c r="G665" s="95">
        <v>3551</v>
      </c>
      <c r="H665" s="95">
        <v>0</v>
      </c>
      <c r="I665" s="6"/>
      <c r="J665" s="148">
        <f t="shared" si="20"/>
        <v>249591</v>
      </c>
      <c r="K665" s="148">
        <f t="shared" si="21"/>
        <v>28655</v>
      </c>
    </row>
    <row r="666" spans="1:11" hidden="1" x14ac:dyDescent="0.7">
      <c r="A666" s="5" t="s">
        <v>702</v>
      </c>
      <c r="B666" s="6" t="s">
        <v>2709</v>
      </c>
      <c r="C666" s="95">
        <v>75233</v>
      </c>
      <c r="D666" s="95">
        <v>9206</v>
      </c>
      <c r="E666" s="95">
        <v>12927</v>
      </c>
      <c r="F666" s="96">
        <v>43646</v>
      </c>
      <c r="G666" s="95">
        <v>52</v>
      </c>
      <c r="H666" s="95">
        <v>4704</v>
      </c>
      <c r="I666" s="6"/>
      <c r="J666" s="148">
        <f t="shared" si="20"/>
        <v>70535</v>
      </c>
      <c r="K666" s="148">
        <f t="shared" si="21"/>
        <v>9402</v>
      </c>
    </row>
    <row r="667" spans="1:11" hidden="1" x14ac:dyDescent="0.7">
      <c r="A667" s="5" t="s">
        <v>703</v>
      </c>
      <c r="B667" s="6" t="s">
        <v>2710</v>
      </c>
      <c r="C667" s="95">
        <v>39461</v>
      </c>
      <c r="D667" s="95">
        <v>4773</v>
      </c>
      <c r="E667" s="95">
        <v>1784</v>
      </c>
      <c r="F667" s="96">
        <v>32141</v>
      </c>
      <c r="G667" s="95">
        <v>0</v>
      </c>
      <c r="H667" s="95">
        <v>737</v>
      </c>
      <c r="I667" s="6"/>
      <c r="J667" s="148">
        <f t="shared" si="20"/>
        <v>39435</v>
      </c>
      <c r="K667" s="148">
        <f t="shared" si="21"/>
        <v>763</v>
      </c>
    </row>
    <row r="668" spans="1:11" hidden="1" x14ac:dyDescent="0.7">
      <c r="A668" s="5" t="s">
        <v>704</v>
      </c>
      <c r="B668" s="6" t="s">
        <v>2711</v>
      </c>
      <c r="C668" s="95">
        <v>45471</v>
      </c>
      <c r="D668" s="95">
        <v>3569</v>
      </c>
      <c r="E668" s="95">
        <v>2187</v>
      </c>
      <c r="F668" s="96">
        <v>37397</v>
      </c>
      <c r="G668" s="95">
        <v>12</v>
      </c>
      <c r="H668" s="95">
        <v>147</v>
      </c>
      <c r="I668" s="6"/>
      <c r="J668" s="148">
        <f t="shared" si="20"/>
        <v>43312</v>
      </c>
      <c r="K668" s="148">
        <f t="shared" si="21"/>
        <v>2306</v>
      </c>
    </row>
    <row r="669" spans="1:11" hidden="1" x14ac:dyDescent="0.7">
      <c r="A669" s="5" t="s">
        <v>705</v>
      </c>
      <c r="B669" s="6" t="s">
        <v>2712</v>
      </c>
      <c r="C669" s="95">
        <v>62053</v>
      </c>
      <c r="D669" s="95">
        <v>14996</v>
      </c>
      <c r="E669" s="95">
        <v>125</v>
      </c>
      <c r="F669" s="96">
        <v>38521</v>
      </c>
      <c r="G669" s="95">
        <v>35</v>
      </c>
      <c r="H669" s="95">
        <v>5879</v>
      </c>
      <c r="I669" s="6"/>
      <c r="J669" s="148">
        <f t="shared" si="20"/>
        <v>59556</v>
      </c>
      <c r="K669" s="148">
        <f t="shared" si="21"/>
        <v>8376</v>
      </c>
    </row>
    <row r="670" spans="1:11" hidden="1" x14ac:dyDescent="0.7">
      <c r="A670" s="5" t="s">
        <v>743</v>
      </c>
      <c r="B670" s="6" t="s">
        <v>2713</v>
      </c>
      <c r="C670" s="95">
        <v>63450</v>
      </c>
      <c r="D670" s="95">
        <v>5250</v>
      </c>
      <c r="E670" s="95">
        <v>11253</v>
      </c>
      <c r="F670" s="96">
        <v>43213</v>
      </c>
      <c r="G670" s="95">
        <v>41</v>
      </c>
      <c r="H670" s="95">
        <v>0</v>
      </c>
      <c r="I670" s="6"/>
      <c r="J670" s="148">
        <f t="shared" si="20"/>
        <v>59757</v>
      </c>
      <c r="K670" s="148">
        <f t="shared" si="21"/>
        <v>3693</v>
      </c>
    </row>
    <row r="671" spans="1:11" hidden="1" x14ac:dyDescent="0.7">
      <c r="A671" s="5" t="s">
        <v>744</v>
      </c>
      <c r="B671" s="6" t="s">
        <v>2714</v>
      </c>
      <c r="C671" s="95">
        <v>58116</v>
      </c>
      <c r="D671" s="95">
        <v>3330</v>
      </c>
      <c r="E671" s="95">
        <v>2371</v>
      </c>
      <c r="F671" s="96">
        <v>47184</v>
      </c>
      <c r="G671" s="95">
        <v>49</v>
      </c>
      <c r="H671" s="95">
        <v>1994</v>
      </c>
      <c r="I671" s="6"/>
      <c r="J671" s="148">
        <f t="shared" si="20"/>
        <v>54928</v>
      </c>
      <c r="K671" s="148">
        <f t="shared" si="21"/>
        <v>5182</v>
      </c>
    </row>
    <row r="672" spans="1:11" hidden="1" x14ac:dyDescent="0.7">
      <c r="A672" s="5" t="s">
        <v>745</v>
      </c>
      <c r="B672" s="6" t="s">
        <v>2715</v>
      </c>
      <c r="C672" s="95">
        <v>52984</v>
      </c>
      <c r="D672" s="95">
        <v>5122</v>
      </c>
      <c r="E672" s="95">
        <v>8625</v>
      </c>
      <c r="F672" s="96">
        <v>39091</v>
      </c>
      <c r="G672" s="95">
        <v>13</v>
      </c>
      <c r="H672" s="95">
        <v>0</v>
      </c>
      <c r="I672" s="6"/>
      <c r="J672" s="148">
        <f t="shared" si="20"/>
        <v>52851</v>
      </c>
      <c r="K672" s="148">
        <f t="shared" si="21"/>
        <v>133</v>
      </c>
    </row>
    <row r="673" spans="1:11" hidden="1" x14ac:dyDescent="0.7">
      <c r="A673" s="5" t="s">
        <v>728</v>
      </c>
      <c r="B673" s="6" t="s">
        <v>2716</v>
      </c>
      <c r="C673" s="95">
        <v>68172</v>
      </c>
      <c r="D673" s="95">
        <v>6901</v>
      </c>
      <c r="E673" s="95">
        <v>20007</v>
      </c>
      <c r="F673" s="96">
        <v>39582</v>
      </c>
      <c r="G673" s="95">
        <v>14</v>
      </c>
      <c r="H673" s="95">
        <v>4</v>
      </c>
      <c r="I673" s="6"/>
      <c r="J673" s="148">
        <f t="shared" si="20"/>
        <v>66508</v>
      </c>
      <c r="K673" s="148">
        <f t="shared" si="21"/>
        <v>1668</v>
      </c>
    </row>
    <row r="674" spans="1:11" hidden="1" x14ac:dyDescent="0.7">
      <c r="A674" s="5" t="s">
        <v>2717</v>
      </c>
      <c r="B674" s="6" t="s">
        <v>2718</v>
      </c>
      <c r="C674" s="95">
        <v>0</v>
      </c>
      <c r="D674" s="95">
        <v>0</v>
      </c>
      <c r="E674" s="95">
        <v>0</v>
      </c>
      <c r="F674" s="96">
        <v>0</v>
      </c>
      <c r="G674" s="95">
        <v>0</v>
      </c>
      <c r="H674" s="95">
        <v>0</v>
      </c>
      <c r="I674" s="6"/>
      <c r="J674" s="148">
        <f t="shared" si="20"/>
        <v>0</v>
      </c>
      <c r="K674" s="148">
        <f t="shared" si="21"/>
        <v>0</v>
      </c>
    </row>
    <row r="675" spans="1:11" hidden="1" x14ac:dyDescent="0.7">
      <c r="A675" s="5" t="s">
        <v>791</v>
      </c>
      <c r="B675" s="6" t="s">
        <v>2719</v>
      </c>
      <c r="C675" s="95">
        <v>610671</v>
      </c>
      <c r="D675" s="95">
        <v>180988</v>
      </c>
      <c r="E675" s="95">
        <v>79367</v>
      </c>
      <c r="F675" s="96">
        <v>230150</v>
      </c>
      <c r="G675" s="95">
        <v>36903</v>
      </c>
      <c r="H675" s="95">
        <v>0</v>
      </c>
      <c r="I675" s="6"/>
      <c r="J675" s="148">
        <f t="shared" si="20"/>
        <v>527408</v>
      </c>
      <c r="K675" s="148">
        <f t="shared" si="21"/>
        <v>83263</v>
      </c>
    </row>
    <row r="676" spans="1:11" hidden="1" x14ac:dyDescent="0.7">
      <c r="A676" s="5" t="s">
        <v>762</v>
      </c>
      <c r="B676" s="6" t="s">
        <v>2720</v>
      </c>
      <c r="C676" s="95">
        <v>503002</v>
      </c>
      <c r="D676" s="95">
        <v>97367</v>
      </c>
      <c r="E676" s="95">
        <v>51487</v>
      </c>
      <c r="F676" s="96">
        <v>300818</v>
      </c>
      <c r="G676" s="95">
        <v>139</v>
      </c>
      <c r="H676" s="95">
        <v>1708</v>
      </c>
      <c r="I676" s="6"/>
      <c r="J676" s="148">
        <f t="shared" si="20"/>
        <v>451519</v>
      </c>
      <c r="K676" s="148">
        <f t="shared" si="21"/>
        <v>53191</v>
      </c>
    </row>
    <row r="677" spans="1:11" hidden="1" x14ac:dyDescent="0.7">
      <c r="A677" s="5" t="s">
        <v>753</v>
      </c>
      <c r="B677" s="6" t="s">
        <v>2721</v>
      </c>
      <c r="C677" s="95">
        <v>341100</v>
      </c>
      <c r="D677" s="95">
        <v>73927</v>
      </c>
      <c r="E677" s="95">
        <v>33022</v>
      </c>
      <c r="F677" s="96">
        <v>212745</v>
      </c>
      <c r="G677" s="95">
        <v>118</v>
      </c>
      <c r="H677" s="95">
        <v>129</v>
      </c>
      <c r="I677" s="6"/>
      <c r="J677" s="148">
        <f t="shared" si="20"/>
        <v>319941</v>
      </c>
      <c r="K677" s="148">
        <f t="shared" si="21"/>
        <v>21288</v>
      </c>
    </row>
    <row r="678" spans="1:11" hidden="1" x14ac:dyDescent="0.7">
      <c r="A678" s="5" t="s">
        <v>784</v>
      </c>
      <c r="B678" s="6" t="s">
        <v>2722</v>
      </c>
      <c r="C678" s="95">
        <v>352478</v>
      </c>
      <c r="D678" s="95">
        <v>60370</v>
      </c>
      <c r="E678" s="95">
        <v>27949</v>
      </c>
      <c r="F678" s="96">
        <v>182128</v>
      </c>
      <c r="G678" s="95">
        <v>86</v>
      </c>
      <c r="H678" s="95">
        <v>68353</v>
      </c>
      <c r="I678" s="6"/>
      <c r="J678" s="148">
        <f t="shared" si="20"/>
        <v>338886</v>
      </c>
      <c r="K678" s="148">
        <f t="shared" si="21"/>
        <v>81945</v>
      </c>
    </row>
    <row r="679" spans="1:11" hidden="1" x14ac:dyDescent="0.7">
      <c r="A679" s="5" t="s">
        <v>746</v>
      </c>
      <c r="B679" s="6" t="s">
        <v>2723</v>
      </c>
      <c r="C679" s="95">
        <v>331883</v>
      </c>
      <c r="D679" s="95">
        <v>137000</v>
      </c>
      <c r="E679" s="95">
        <v>70289</v>
      </c>
      <c r="F679" s="96">
        <v>17402</v>
      </c>
      <c r="G679" s="95">
        <v>4</v>
      </c>
      <c r="H679" s="95">
        <v>94804</v>
      </c>
      <c r="I679" s="6"/>
      <c r="J679" s="148">
        <f t="shared" si="20"/>
        <v>319499</v>
      </c>
      <c r="K679" s="148">
        <f t="shared" si="21"/>
        <v>107188</v>
      </c>
    </row>
    <row r="680" spans="1:11" hidden="1" x14ac:dyDescent="0.7">
      <c r="A680" s="5" t="s">
        <v>763</v>
      </c>
      <c r="B680" s="6" t="s">
        <v>2724</v>
      </c>
      <c r="C680" s="95">
        <v>84331</v>
      </c>
      <c r="D680" s="95">
        <v>11968</v>
      </c>
      <c r="E680" s="95">
        <v>2961</v>
      </c>
      <c r="F680" s="96">
        <v>56160</v>
      </c>
      <c r="G680" s="95">
        <v>3</v>
      </c>
      <c r="H680" s="95">
        <v>13065</v>
      </c>
      <c r="I680" s="6"/>
      <c r="J680" s="148">
        <f t="shared" si="20"/>
        <v>84157</v>
      </c>
      <c r="K680" s="148">
        <f t="shared" si="21"/>
        <v>13239</v>
      </c>
    </row>
    <row r="681" spans="1:11" hidden="1" x14ac:dyDescent="0.7">
      <c r="A681" s="5" t="s">
        <v>764</v>
      </c>
      <c r="B681" s="6" t="s">
        <v>2725</v>
      </c>
      <c r="C681" s="95">
        <v>153166</v>
      </c>
      <c r="D681" s="95">
        <v>18859</v>
      </c>
      <c r="E681" s="95">
        <v>7556</v>
      </c>
      <c r="F681" s="96">
        <v>123713</v>
      </c>
      <c r="G681" s="95">
        <v>0</v>
      </c>
      <c r="H681" s="95">
        <v>40</v>
      </c>
      <c r="I681" s="6"/>
      <c r="J681" s="148">
        <f t="shared" si="20"/>
        <v>150168</v>
      </c>
      <c r="K681" s="148">
        <f t="shared" si="21"/>
        <v>3038</v>
      </c>
    </row>
    <row r="682" spans="1:11" hidden="1" x14ac:dyDescent="0.7">
      <c r="A682" s="5" t="s">
        <v>765</v>
      </c>
      <c r="B682" s="6" t="s">
        <v>2726</v>
      </c>
      <c r="C682" s="95">
        <v>251982</v>
      </c>
      <c r="D682" s="95">
        <v>20877</v>
      </c>
      <c r="E682" s="95">
        <v>10164</v>
      </c>
      <c r="F682" s="96">
        <v>115170</v>
      </c>
      <c r="G682" s="95">
        <v>0</v>
      </c>
      <c r="H682" s="95">
        <v>79884</v>
      </c>
      <c r="I682" s="6"/>
      <c r="J682" s="148">
        <f t="shared" si="20"/>
        <v>226095</v>
      </c>
      <c r="K682" s="148">
        <f t="shared" si="21"/>
        <v>105771</v>
      </c>
    </row>
    <row r="683" spans="1:11" hidden="1" x14ac:dyDescent="0.7">
      <c r="A683" s="5" t="s">
        <v>766</v>
      </c>
      <c r="B683" s="6" t="s">
        <v>2727</v>
      </c>
      <c r="C683" s="95">
        <v>168623</v>
      </c>
      <c r="D683" s="95">
        <v>22136</v>
      </c>
      <c r="E683" s="95">
        <v>9031</v>
      </c>
      <c r="F683" s="96">
        <v>133766</v>
      </c>
      <c r="G683" s="95">
        <v>19</v>
      </c>
      <c r="H683" s="95">
        <v>386</v>
      </c>
      <c r="I683" s="6"/>
      <c r="J683" s="148">
        <f t="shared" si="20"/>
        <v>165338</v>
      </c>
      <c r="K683" s="148">
        <f t="shared" si="21"/>
        <v>3671</v>
      </c>
    </row>
    <row r="684" spans="1:11" hidden="1" x14ac:dyDescent="0.7">
      <c r="A684" s="5" t="s">
        <v>767</v>
      </c>
      <c r="B684" s="6" t="s">
        <v>2728</v>
      </c>
      <c r="C684" s="95">
        <v>98436</v>
      </c>
      <c r="D684" s="95">
        <v>3079</v>
      </c>
      <c r="E684" s="95">
        <v>1722</v>
      </c>
      <c r="F684" s="96">
        <v>45635</v>
      </c>
      <c r="G684" s="95">
        <v>18</v>
      </c>
      <c r="H684" s="95">
        <v>45789</v>
      </c>
      <c r="I684" s="6"/>
      <c r="J684" s="148">
        <f t="shared" si="20"/>
        <v>96243</v>
      </c>
      <c r="K684" s="148">
        <f t="shared" si="21"/>
        <v>47982</v>
      </c>
    </row>
    <row r="685" spans="1:11" hidden="1" x14ac:dyDescent="0.7">
      <c r="A685" s="5" t="s">
        <v>768</v>
      </c>
      <c r="B685" s="6" t="s">
        <v>2729</v>
      </c>
      <c r="C685" s="95">
        <v>105228</v>
      </c>
      <c r="D685" s="95">
        <v>396</v>
      </c>
      <c r="E685" s="95">
        <v>142</v>
      </c>
      <c r="F685" s="96">
        <v>3528</v>
      </c>
      <c r="G685" s="95">
        <v>8</v>
      </c>
      <c r="H685" s="95">
        <v>97721</v>
      </c>
      <c r="I685" s="6"/>
      <c r="J685" s="148">
        <f t="shared" si="20"/>
        <v>101795</v>
      </c>
      <c r="K685" s="148">
        <f t="shared" si="21"/>
        <v>101154</v>
      </c>
    </row>
    <row r="686" spans="1:11" hidden="1" x14ac:dyDescent="0.7">
      <c r="A686" s="5" t="s">
        <v>769</v>
      </c>
      <c r="B686" s="6" t="s">
        <v>2730</v>
      </c>
      <c r="C686" s="95">
        <v>184308</v>
      </c>
      <c r="D686" s="95">
        <v>11885</v>
      </c>
      <c r="E686" s="95">
        <v>4429</v>
      </c>
      <c r="F686" s="96">
        <v>85304</v>
      </c>
      <c r="G686" s="95">
        <v>108</v>
      </c>
      <c r="H686" s="95">
        <v>76970</v>
      </c>
      <c r="I686" s="6"/>
      <c r="J686" s="148">
        <f t="shared" si="20"/>
        <v>178696</v>
      </c>
      <c r="K686" s="148">
        <f t="shared" si="21"/>
        <v>82582</v>
      </c>
    </row>
    <row r="687" spans="1:11" hidden="1" x14ac:dyDescent="0.7">
      <c r="A687" s="5" t="s">
        <v>770</v>
      </c>
      <c r="B687" s="6" t="s">
        <v>2731</v>
      </c>
      <c r="C687" s="95">
        <v>150812</v>
      </c>
      <c r="D687" s="95">
        <v>476</v>
      </c>
      <c r="E687" s="95">
        <v>204</v>
      </c>
      <c r="F687" s="96">
        <v>2123</v>
      </c>
      <c r="G687" s="95">
        <v>0</v>
      </c>
      <c r="H687" s="95">
        <v>147903</v>
      </c>
      <c r="I687" s="6"/>
      <c r="J687" s="148">
        <f t="shared" si="20"/>
        <v>150706</v>
      </c>
      <c r="K687" s="148">
        <f t="shared" si="21"/>
        <v>148009</v>
      </c>
    </row>
    <row r="688" spans="1:11" hidden="1" x14ac:dyDescent="0.7">
      <c r="A688" s="5" t="s">
        <v>771</v>
      </c>
      <c r="B688" s="6" t="s">
        <v>2732</v>
      </c>
      <c r="C688" s="95">
        <v>175151</v>
      </c>
      <c r="D688" s="95">
        <v>13866</v>
      </c>
      <c r="E688" s="95">
        <v>6770</v>
      </c>
      <c r="F688" s="96">
        <v>79698</v>
      </c>
      <c r="G688" s="95">
        <v>29</v>
      </c>
      <c r="H688" s="95">
        <v>67592</v>
      </c>
      <c r="I688" s="6"/>
      <c r="J688" s="148">
        <f t="shared" si="20"/>
        <v>167955</v>
      </c>
      <c r="K688" s="148">
        <f t="shared" si="21"/>
        <v>74788</v>
      </c>
    </row>
    <row r="689" spans="1:11" hidden="1" x14ac:dyDescent="0.7">
      <c r="A689" s="5" t="s">
        <v>772</v>
      </c>
      <c r="B689" s="6" t="s">
        <v>2733</v>
      </c>
      <c r="C689" s="95">
        <v>40822</v>
      </c>
      <c r="D689" s="95">
        <v>5788</v>
      </c>
      <c r="E689" s="95">
        <v>1978</v>
      </c>
      <c r="F689" s="96">
        <v>30701</v>
      </c>
      <c r="G689" s="95">
        <v>17</v>
      </c>
      <c r="H689" s="95">
        <v>0</v>
      </c>
      <c r="I689" s="6"/>
      <c r="J689" s="148">
        <f t="shared" si="20"/>
        <v>38484</v>
      </c>
      <c r="K689" s="148">
        <f t="shared" si="21"/>
        <v>2338</v>
      </c>
    </row>
    <row r="690" spans="1:11" hidden="1" x14ac:dyDescent="0.7">
      <c r="A690" s="5" t="s">
        <v>773</v>
      </c>
      <c r="B690" s="6" t="s">
        <v>2734</v>
      </c>
      <c r="C690" s="95">
        <v>77836</v>
      </c>
      <c r="D690" s="95">
        <v>5898</v>
      </c>
      <c r="E690" s="95">
        <v>3043</v>
      </c>
      <c r="F690" s="96">
        <v>53258</v>
      </c>
      <c r="G690" s="95">
        <v>0</v>
      </c>
      <c r="H690" s="95">
        <v>178</v>
      </c>
      <c r="I690" s="6"/>
      <c r="J690" s="148">
        <f t="shared" si="20"/>
        <v>62377</v>
      </c>
      <c r="K690" s="148">
        <f t="shared" si="21"/>
        <v>15637</v>
      </c>
    </row>
    <row r="691" spans="1:11" hidden="1" x14ac:dyDescent="0.7">
      <c r="A691" s="5" t="s">
        <v>774</v>
      </c>
      <c r="B691" s="6" t="s">
        <v>2735</v>
      </c>
      <c r="C691" s="95">
        <v>72361</v>
      </c>
      <c r="D691" s="95">
        <v>3274</v>
      </c>
      <c r="E691" s="95">
        <v>1340</v>
      </c>
      <c r="F691" s="96">
        <v>26348</v>
      </c>
      <c r="G691" s="95">
        <v>9</v>
      </c>
      <c r="H691" s="95">
        <v>39880</v>
      </c>
      <c r="I691" s="6"/>
      <c r="J691" s="148">
        <f t="shared" si="20"/>
        <v>70851</v>
      </c>
      <c r="K691" s="148">
        <f t="shared" si="21"/>
        <v>41390</v>
      </c>
    </row>
    <row r="692" spans="1:11" hidden="1" x14ac:dyDescent="0.7">
      <c r="A692" s="5" t="s">
        <v>775</v>
      </c>
      <c r="B692" s="6" t="s">
        <v>2736</v>
      </c>
      <c r="C692" s="95">
        <v>94993</v>
      </c>
      <c r="D692" s="95">
        <v>11064</v>
      </c>
      <c r="E692" s="95">
        <v>4887</v>
      </c>
      <c r="F692" s="96">
        <v>75395</v>
      </c>
      <c r="G692" s="95">
        <v>0</v>
      </c>
      <c r="H692" s="95">
        <v>33</v>
      </c>
      <c r="I692" s="6"/>
      <c r="J692" s="148">
        <f t="shared" si="20"/>
        <v>91379</v>
      </c>
      <c r="K692" s="148">
        <f t="shared" si="21"/>
        <v>3647</v>
      </c>
    </row>
    <row r="693" spans="1:11" hidden="1" x14ac:dyDescent="0.7">
      <c r="A693" s="5" t="s">
        <v>776</v>
      </c>
      <c r="B693" s="6" t="s">
        <v>2737</v>
      </c>
      <c r="C693" s="95">
        <v>71509</v>
      </c>
      <c r="D693" s="95">
        <v>6029</v>
      </c>
      <c r="E693" s="95">
        <v>2793</v>
      </c>
      <c r="F693" s="96">
        <v>43256</v>
      </c>
      <c r="G693" s="95">
        <v>0</v>
      </c>
      <c r="H693" s="95">
        <v>61</v>
      </c>
      <c r="I693" s="6"/>
      <c r="J693" s="148">
        <f t="shared" si="20"/>
        <v>52139</v>
      </c>
      <c r="K693" s="148">
        <f t="shared" si="21"/>
        <v>19431</v>
      </c>
    </row>
    <row r="694" spans="1:11" hidden="1" x14ac:dyDescent="0.7">
      <c r="A694" s="5" t="s">
        <v>777</v>
      </c>
      <c r="B694" s="6" t="s">
        <v>2738</v>
      </c>
      <c r="C694" s="95">
        <v>75543</v>
      </c>
      <c r="D694" s="95">
        <v>5896</v>
      </c>
      <c r="E694" s="95">
        <v>4187</v>
      </c>
      <c r="F694" s="96">
        <v>61989</v>
      </c>
      <c r="G694" s="95">
        <v>29</v>
      </c>
      <c r="H694" s="95">
        <v>0</v>
      </c>
      <c r="I694" s="6"/>
      <c r="J694" s="148">
        <f t="shared" si="20"/>
        <v>72101</v>
      </c>
      <c r="K694" s="148">
        <f t="shared" si="21"/>
        <v>3442</v>
      </c>
    </row>
    <row r="695" spans="1:11" hidden="1" x14ac:dyDescent="0.7">
      <c r="A695" s="5" t="s">
        <v>778</v>
      </c>
      <c r="B695" s="6" t="s">
        <v>2739</v>
      </c>
      <c r="C695" s="95">
        <v>101246</v>
      </c>
      <c r="D695" s="95">
        <v>4048</v>
      </c>
      <c r="E695" s="95">
        <v>2129</v>
      </c>
      <c r="F695" s="96">
        <v>43019</v>
      </c>
      <c r="G695" s="95">
        <v>42</v>
      </c>
      <c r="H695" s="95">
        <v>24794</v>
      </c>
      <c r="I695" s="6"/>
      <c r="J695" s="148">
        <f t="shared" si="20"/>
        <v>74032</v>
      </c>
      <c r="K695" s="148">
        <f t="shared" si="21"/>
        <v>52008</v>
      </c>
    </row>
    <row r="696" spans="1:11" hidden="1" x14ac:dyDescent="0.7">
      <c r="A696" s="5" t="s">
        <v>779</v>
      </c>
      <c r="B696" s="6" t="s">
        <v>2740</v>
      </c>
      <c r="C696" s="95">
        <v>45591</v>
      </c>
      <c r="D696" s="95">
        <v>1939</v>
      </c>
      <c r="E696" s="95">
        <v>664</v>
      </c>
      <c r="F696" s="96">
        <v>10311</v>
      </c>
      <c r="G696" s="95">
        <v>0</v>
      </c>
      <c r="H696" s="95">
        <v>27067</v>
      </c>
      <c r="I696" s="6"/>
      <c r="J696" s="148">
        <f t="shared" si="20"/>
        <v>39981</v>
      </c>
      <c r="K696" s="148">
        <f t="shared" si="21"/>
        <v>32677</v>
      </c>
    </row>
    <row r="697" spans="1:11" hidden="1" x14ac:dyDescent="0.7">
      <c r="A697" s="5" t="s">
        <v>792</v>
      </c>
      <c r="B697" s="6" t="s">
        <v>2741</v>
      </c>
      <c r="C697" s="95">
        <v>123605</v>
      </c>
      <c r="D697" s="95">
        <v>10912</v>
      </c>
      <c r="E697" s="95">
        <v>3773</v>
      </c>
      <c r="F697" s="96">
        <v>103143</v>
      </c>
      <c r="G697" s="95">
        <v>111</v>
      </c>
      <c r="H697" s="95">
        <v>0</v>
      </c>
      <c r="I697" s="6"/>
      <c r="J697" s="148">
        <f t="shared" si="20"/>
        <v>117939</v>
      </c>
      <c r="K697" s="148">
        <f t="shared" si="21"/>
        <v>5666</v>
      </c>
    </row>
    <row r="698" spans="1:11" hidden="1" x14ac:dyDescent="0.7">
      <c r="A698" s="5" t="s">
        <v>793</v>
      </c>
      <c r="B698" s="6" t="s">
        <v>2742</v>
      </c>
      <c r="C698" s="95">
        <v>64723</v>
      </c>
      <c r="D698" s="95">
        <v>5850</v>
      </c>
      <c r="E698" s="95">
        <v>3658</v>
      </c>
      <c r="F698" s="96">
        <v>51782</v>
      </c>
      <c r="G698" s="95">
        <v>0</v>
      </c>
      <c r="H698" s="95">
        <v>0</v>
      </c>
      <c r="I698" s="6"/>
      <c r="J698" s="148">
        <f t="shared" si="20"/>
        <v>61290</v>
      </c>
      <c r="K698" s="148">
        <f t="shared" si="21"/>
        <v>3433</v>
      </c>
    </row>
    <row r="699" spans="1:11" hidden="1" x14ac:dyDescent="0.7">
      <c r="A699" s="5" t="s">
        <v>794</v>
      </c>
      <c r="B699" s="6" t="s">
        <v>2743</v>
      </c>
      <c r="C699" s="95">
        <v>164234</v>
      </c>
      <c r="D699" s="95">
        <v>25460</v>
      </c>
      <c r="E699" s="95">
        <v>8751</v>
      </c>
      <c r="F699" s="96">
        <v>122874</v>
      </c>
      <c r="G699" s="95">
        <v>42</v>
      </c>
      <c r="H699" s="95">
        <v>0</v>
      </c>
      <c r="I699" s="6"/>
      <c r="J699" s="148">
        <f t="shared" si="20"/>
        <v>157127</v>
      </c>
      <c r="K699" s="148">
        <f t="shared" si="21"/>
        <v>7107</v>
      </c>
    </row>
    <row r="700" spans="1:11" hidden="1" x14ac:dyDescent="0.7">
      <c r="A700" s="5" t="s">
        <v>795</v>
      </c>
      <c r="B700" s="6" t="s">
        <v>2744</v>
      </c>
      <c r="C700" s="95">
        <v>130751</v>
      </c>
      <c r="D700" s="95">
        <v>17805</v>
      </c>
      <c r="E700" s="95">
        <v>6818</v>
      </c>
      <c r="F700" s="96">
        <v>98844</v>
      </c>
      <c r="G700" s="95">
        <v>247</v>
      </c>
      <c r="H700" s="95">
        <v>0</v>
      </c>
      <c r="I700" s="6"/>
      <c r="J700" s="148">
        <f t="shared" si="20"/>
        <v>123714</v>
      </c>
      <c r="K700" s="148">
        <f t="shared" si="21"/>
        <v>7037</v>
      </c>
    </row>
    <row r="701" spans="1:11" hidden="1" x14ac:dyDescent="0.7">
      <c r="A701" s="5" t="s">
        <v>796</v>
      </c>
      <c r="B701" s="6" t="s">
        <v>2745</v>
      </c>
      <c r="C701" s="95">
        <v>84631</v>
      </c>
      <c r="D701" s="95">
        <v>9877</v>
      </c>
      <c r="E701" s="95">
        <v>4332</v>
      </c>
      <c r="F701" s="96">
        <v>67246</v>
      </c>
      <c r="G701" s="95">
        <v>0</v>
      </c>
      <c r="H701" s="95">
        <v>3176</v>
      </c>
      <c r="I701" s="6"/>
      <c r="J701" s="148">
        <f t="shared" si="20"/>
        <v>84631</v>
      </c>
      <c r="K701" s="148">
        <f t="shared" si="21"/>
        <v>3176</v>
      </c>
    </row>
    <row r="702" spans="1:11" hidden="1" x14ac:dyDescent="0.7">
      <c r="A702" s="5" t="s">
        <v>797</v>
      </c>
      <c r="B702" s="6" t="s">
        <v>2746</v>
      </c>
      <c r="C702" s="95">
        <v>106094</v>
      </c>
      <c r="D702" s="95">
        <v>12161</v>
      </c>
      <c r="E702" s="95">
        <v>6094</v>
      </c>
      <c r="F702" s="96">
        <v>81922</v>
      </c>
      <c r="G702" s="95">
        <v>57</v>
      </c>
      <c r="H702" s="95">
        <v>9</v>
      </c>
      <c r="I702" s="6"/>
      <c r="J702" s="148">
        <f t="shared" si="20"/>
        <v>100243</v>
      </c>
      <c r="K702" s="148">
        <f t="shared" si="21"/>
        <v>5860</v>
      </c>
    </row>
    <row r="703" spans="1:11" hidden="1" x14ac:dyDescent="0.7">
      <c r="A703" s="5" t="s">
        <v>798</v>
      </c>
      <c r="B703" s="6" t="s">
        <v>2747</v>
      </c>
      <c r="C703" s="95">
        <v>151555</v>
      </c>
      <c r="D703" s="95">
        <v>14671</v>
      </c>
      <c r="E703" s="95">
        <v>6169</v>
      </c>
      <c r="F703" s="96">
        <v>125748</v>
      </c>
      <c r="G703" s="95">
        <v>573</v>
      </c>
      <c r="H703" s="95">
        <v>0</v>
      </c>
      <c r="I703" s="6"/>
      <c r="J703" s="148">
        <f t="shared" si="20"/>
        <v>147161</v>
      </c>
      <c r="K703" s="148">
        <f t="shared" si="21"/>
        <v>4394</v>
      </c>
    </row>
    <row r="704" spans="1:11" hidden="1" x14ac:dyDescent="0.7">
      <c r="A704" s="5" t="s">
        <v>799</v>
      </c>
      <c r="B704" s="6" t="s">
        <v>2748</v>
      </c>
      <c r="C704" s="95">
        <v>205966</v>
      </c>
      <c r="D704" s="95">
        <v>4830</v>
      </c>
      <c r="E704" s="95">
        <v>1919</v>
      </c>
      <c r="F704" s="96">
        <v>29934</v>
      </c>
      <c r="G704" s="95">
        <v>12</v>
      </c>
      <c r="H704" s="95">
        <v>166705</v>
      </c>
      <c r="I704" s="6"/>
      <c r="J704" s="148">
        <f t="shared" si="20"/>
        <v>203400</v>
      </c>
      <c r="K704" s="148">
        <f t="shared" si="21"/>
        <v>169271</v>
      </c>
    </row>
    <row r="705" spans="1:11" hidden="1" x14ac:dyDescent="0.7">
      <c r="A705" s="5" t="s">
        <v>800</v>
      </c>
      <c r="B705" s="6" t="s">
        <v>2749</v>
      </c>
      <c r="C705" s="95">
        <v>79580</v>
      </c>
      <c r="D705" s="95">
        <v>9546</v>
      </c>
      <c r="E705" s="95">
        <v>3424</v>
      </c>
      <c r="F705" s="96">
        <v>63452</v>
      </c>
      <c r="G705" s="95">
        <v>203</v>
      </c>
      <c r="H705" s="95">
        <v>0</v>
      </c>
      <c r="I705" s="6"/>
      <c r="J705" s="148">
        <f t="shared" si="20"/>
        <v>76625</v>
      </c>
      <c r="K705" s="148">
        <f t="shared" si="21"/>
        <v>2955</v>
      </c>
    </row>
    <row r="706" spans="1:11" hidden="1" x14ac:dyDescent="0.7">
      <c r="A706" s="5" t="s">
        <v>801</v>
      </c>
      <c r="B706" s="6" t="s">
        <v>2750</v>
      </c>
      <c r="C706" s="95">
        <v>138969</v>
      </c>
      <c r="D706" s="95">
        <v>15050</v>
      </c>
      <c r="E706" s="95">
        <v>7589</v>
      </c>
      <c r="F706" s="96">
        <v>113587</v>
      </c>
      <c r="G706" s="95">
        <v>417</v>
      </c>
      <c r="H706" s="95">
        <v>1</v>
      </c>
      <c r="I706" s="6"/>
      <c r="J706" s="148">
        <f t="shared" si="20"/>
        <v>136644</v>
      </c>
      <c r="K706" s="148">
        <f t="shared" si="21"/>
        <v>2326</v>
      </c>
    </row>
    <row r="707" spans="1:11" hidden="1" x14ac:dyDescent="0.7">
      <c r="A707" s="5" t="s">
        <v>802</v>
      </c>
      <c r="B707" s="6" t="s">
        <v>2751</v>
      </c>
      <c r="C707" s="95">
        <v>337964</v>
      </c>
      <c r="D707" s="95">
        <v>813</v>
      </c>
      <c r="E707" s="95">
        <v>4787</v>
      </c>
      <c r="F707" s="96">
        <v>284248</v>
      </c>
      <c r="G707" s="95">
        <v>835</v>
      </c>
      <c r="H707" s="95">
        <v>0</v>
      </c>
      <c r="I707" s="6"/>
      <c r="J707" s="148">
        <f t="shared" si="20"/>
        <v>290683</v>
      </c>
      <c r="K707" s="148">
        <f t="shared" si="21"/>
        <v>47281</v>
      </c>
    </row>
    <row r="708" spans="1:11" hidden="1" x14ac:dyDescent="0.7">
      <c r="A708" s="5" t="s">
        <v>803</v>
      </c>
      <c r="B708" s="6" t="s">
        <v>2752</v>
      </c>
      <c r="C708" s="95">
        <v>248021</v>
      </c>
      <c r="D708" s="95">
        <v>33868</v>
      </c>
      <c r="E708" s="95">
        <v>16458</v>
      </c>
      <c r="F708" s="96">
        <v>189968</v>
      </c>
      <c r="G708" s="95">
        <v>754</v>
      </c>
      <c r="H708" s="95">
        <v>0</v>
      </c>
      <c r="I708" s="6"/>
      <c r="J708" s="148">
        <f t="shared" ref="J708:J771" si="22">SUM(D708:H708)</f>
        <v>241048</v>
      </c>
      <c r="K708" s="148">
        <f t="shared" si="21"/>
        <v>6973</v>
      </c>
    </row>
    <row r="709" spans="1:11" hidden="1" x14ac:dyDescent="0.7">
      <c r="A709" s="5" t="s">
        <v>804</v>
      </c>
      <c r="B709" s="6" t="s">
        <v>2753</v>
      </c>
      <c r="C709" s="95">
        <v>50863</v>
      </c>
      <c r="D709" s="95">
        <v>4891</v>
      </c>
      <c r="E709" s="95">
        <v>2737</v>
      </c>
      <c r="F709" s="96">
        <v>36186</v>
      </c>
      <c r="G709" s="95">
        <v>9</v>
      </c>
      <c r="H709" s="95">
        <v>0</v>
      </c>
      <c r="I709" s="6"/>
      <c r="J709" s="148">
        <f t="shared" si="22"/>
        <v>43823</v>
      </c>
      <c r="K709" s="148">
        <f t="shared" ref="K709:K772" si="23">C709-J709+H709</f>
        <v>7040</v>
      </c>
    </row>
    <row r="710" spans="1:11" hidden="1" x14ac:dyDescent="0.7">
      <c r="A710" s="5" t="s">
        <v>805</v>
      </c>
      <c r="B710" s="6" t="s">
        <v>2754</v>
      </c>
      <c r="C710" s="95">
        <v>87883</v>
      </c>
      <c r="D710" s="95">
        <v>9821</v>
      </c>
      <c r="E710" s="95">
        <v>3723</v>
      </c>
      <c r="F710" s="96">
        <v>70771</v>
      </c>
      <c r="G710" s="95">
        <v>138</v>
      </c>
      <c r="H710" s="95">
        <v>0</v>
      </c>
      <c r="I710" s="6"/>
      <c r="J710" s="148">
        <f t="shared" si="22"/>
        <v>84453</v>
      </c>
      <c r="K710" s="148">
        <f t="shared" si="23"/>
        <v>3430</v>
      </c>
    </row>
    <row r="711" spans="1:11" hidden="1" x14ac:dyDescent="0.7">
      <c r="A711" s="5" t="s">
        <v>806</v>
      </c>
      <c r="B711" s="6" t="s">
        <v>2755</v>
      </c>
      <c r="C711" s="95">
        <v>102878</v>
      </c>
      <c r="D711" s="95">
        <v>11996</v>
      </c>
      <c r="E711" s="95">
        <v>8820</v>
      </c>
      <c r="F711" s="96">
        <v>81893</v>
      </c>
      <c r="G711" s="95">
        <v>0</v>
      </c>
      <c r="H711" s="95">
        <v>0</v>
      </c>
      <c r="I711" s="6"/>
      <c r="J711" s="148">
        <f t="shared" si="22"/>
        <v>102709</v>
      </c>
      <c r="K711" s="148">
        <f t="shared" si="23"/>
        <v>169</v>
      </c>
    </row>
    <row r="712" spans="1:11" hidden="1" x14ac:dyDescent="0.7">
      <c r="A712" s="5" t="s">
        <v>807</v>
      </c>
      <c r="B712" s="6" t="s">
        <v>2756</v>
      </c>
      <c r="C712" s="95">
        <v>61263</v>
      </c>
      <c r="D712" s="95">
        <v>5670</v>
      </c>
      <c r="E712" s="95">
        <v>3072</v>
      </c>
      <c r="F712" s="96">
        <v>49049</v>
      </c>
      <c r="G712" s="95">
        <v>16</v>
      </c>
      <c r="H712" s="95">
        <v>0</v>
      </c>
      <c r="I712" s="6"/>
      <c r="J712" s="148">
        <f t="shared" si="22"/>
        <v>57807</v>
      </c>
      <c r="K712" s="148">
        <f t="shared" si="23"/>
        <v>3456</v>
      </c>
    </row>
    <row r="713" spans="1:11" hidden="1" x14ac:dyDescent="0.7">
      <c r="A713" s="5" t="s">
        <v>808</v>
      </c>
      <c r="B713" s="6" t="s">
        <v>2757</v>
      </c>
      <c r="C713" s="95">
        <v>85903</v>
      </c>
      <c r="D713" s="95">
        <v>8483</v>
      </c>
      <c r="E713" s="95">
        <v>4716</v>
      </c>
      <c r="F713" s="96">
        <v>67871</v>
      </c>
      <c r="G713" s="95">
        <v>1213</v>
      </c>
      <c r="H713" s="95">
        <v>118</v>
      </c>
      <c r="I713" s="6"/>
      <c r="J713" s="148">
        <f t="shared" si="22"/>
        <v>82401</v>
      </c>
      <c r="K713" s="148">
        <f t="shared" si="23"/>
        <v>3620</v>
      </c>
    </row>
    <row r="714" spans="1:11" hidden="1" x14ac:dyDescent="0.7">
      <c r="A714" s="5" t="s">
        <v>809</v>
      </c>
      <c r="B714" s="6" t="s">
        <v>2758</v>
      </c>
      <c r="C714" s="95">
        <v>69242</v>
      </c>
      <c r="D714" s="95">
        <v>6752</v>
      </c>
      <c r="E714" s="95">
        <v>2194</v>
      </c>
      <c r="F714" s="96">
        <v>57007</v>
      </c>
      <c r="G714" s="95">
        <v>0</v>
      </c>
      <c r="H714" s="95">
        <v>0</v>
      </c>
      <c r="I714" s="6"/>
      <c r="J714" s="148">
        <f t="shared" si="22"/>
        <v>65953</v>
      </c>
      <c r="K714" s="148">
        <f t="shared" si="23"/>
        <v>3289</v>
      </c>
    </row>
    <row r="715" spans="1:11" hidden="1" x14ac:dyDescent="0.7">
      <c r="A715" s="5" t="s">
        <v>754</v>
      </c>
      <c r="B715" s="6" t="s">
        <v>2759</v>
      </c>
      <c r="C715" s="95">
        <v>61475</v>
      </c>
      <c r="D715" s="95">
        <v>7181</v>
      </c>
      <c r="E715" s="95">
        <v>7210</v>
      </c>
      <c r="F715" s="96">
        <v>46894</v>
      </c>
      <c r="G715" s="95">
        <v>155</v>
      </c>
      <c r="H715" s="95">
        <v>2</v>
      </c>
      <c r="I715" s="6"/>
      <c r="J715" s="148">
        <f t="shared" si="22"/>
        <v>61442</v>
      </c>
      <c r="K715" s="148">
        <f t="shared" si="23"/>
        <v>35</v>
      </c>
    </row>
    <row r="716" spans="1:11" hidden="1" x14ac:dyDescent="0.7">
      <c r="A716" s="5" t="s">
        <v>755</v>
      </c>
      <c r="B716" s="6" t="s">
        <v>2760</v>
      </c>
      <c r="C716" s="95">
        <v>105063</v>
      </c>
      <c r="D716" s="95">
        <v>17296</v>
      </c>
      <c r="E716" s="95">
        <v>4695</v>
      </c>
      <c r="F716" s="96">
        <v>79687</v>
      </c>
      <c r="G716" s="95">
        <v>0</v>
      </c>
      <c r="H716" s="95">
        <v>0</v>
      </c>
      <c r="I716" s="6"/>
      <c r="J716" s="148">
        <f t="shared" si="22"/>
        <v>101678</v>
      </c>
      <c r="K716" s="148">
        <f t="shared" si="23"/>
        <v>3385</v>
      </c>
    </row>
    <row r="717" spans="1:11" hidden="1" x14ac:dyDescent="0.7">
      <c r="A717" s="5" t="s">
        <v>756</v>
      </c>
      <c r="B717" s="6" t="s">
        <v>2761</v>
      </c>
      <c r="C717" s="95">
        <v>115302</v>
      </c>
      <c r="D717" s="95">
        <v>17220</v>
      </c>
      <c r="E717" s="95">
        <v>9072</v>
      </c>
      <c r="F717" s="96">
        <v>88980</v>
      </c>
      <c r="G717" s="95">
        <v>30</v>
      </c>
      <c r="H717" s="95">
        <v>0</v>
      </c>
      <c r="I717" s="6"/>
      <c r="J717" s="148">
        <f t="shared" si="22"/>
        <v>115302</v>
      </c>
      <c r="K717" s="148">
        <f t="shared" si="23"/>
        <v>0</v>
      </c>
    </row>
    <row r="718" spans="1:11" hidden="1" x14ac:dyDescent="0.7">
      <c r="A718" s="5" t="s">
        <v>757</v>
      </c>
      <c r="B718" s="6" t="s">
        <v>2762</v>
      </c>
      <c r="C718" s="95">
        <v>77028</v>
      </c>
      <c r="D718" s="95">
        <v>8342</v>
      </c>
      <c r="E718" s="95">
        <v>3414</v>
      </c>
      <c r="F718" s="96">
        <v>61658</v>
      </c>
      <c r="G718" s="95">
        <v>22</v>
      </c>
      <c r="H718" s="95">
        <v>0</v>
      </c>
      <c r="I718" s="6"/>
      <c r="J718" s="148">
        <f t="shared" si="22"/>
        <v>73436</v>
      </c>
      <c r="K718" s="148">
        <f t="shared" si="23"/>
        <v>3592</v>
      </c>
    </row>
    <row r="719" spans="1:11" hidden="1" x14ac:dyDescent="0.7">
      <c r="A719" s="5" t="s">
        <v>758</v>
      </c>
      <c r="B719" s="6" t="s">
        <v>2763</v>
      </c>
      <c r="C719" s="95">
        <v>100130</v>
      </c>
      <c r="D719" s="95">
        <v>11974</v>
      </c>
      <c r="E719" s="95">
        <v>18569</v>
      </c>
      <c r="F719" s="96">
        <v>66443</v>
      </c>
      <c r="G719" s="95">
        <v>63</v>
      </c>
      <c r="H719" s="95">
        <v>431</v>
      </c>
      <c r="I719" s="6"/>
      <c r="J719" s="148">
        <f t="shared" si="22"/>
        <v>97480</v>
      </c>
      <c r="K719" s="148">
        <f t="shared" si="23"/>
        <v>3081</v>
      </c>
    </row>
    <row r="720" spans="1:11" hidden="1" x14ac:dyDescent="0.7">
      <c r="A720" s="5" t="s">
        <v>759</v>
      </c>
      <c r="B720" s="6" t="s">
        <v>2764</v>
      </c>
      <c r="C720" s="95">
        <v>55698</v>
      </c>
      <c r="D720" s="95">
        <v>7641</v>
      </c>
      <c r="E720" s="95">
        <v>3202</v>
      </c>
      <c r="F720" s="96">
        <v>44744</v>
      </c>
      <c r="G720" s="95">
        <v>62</v>
      </c>
      <c r="H720" s="95">
        <v>0</v>
      </c>
      <c r="I720" s="6"/>
      <c r="J720" s="148">
        <f t="shared" si="22"/>
        <v>55649</v>
      </c>
      <c r="K720" s="148">
        <f t="shared" si="23"/>
        <v>49</v>
      </c>
    </row>
    <row r="721" spans="1:11" hidden="1" x14ac:dyDescent="0.7">
      <c r="A721" s="5" t="s">
        <v>760</v>
      </c>
      <c r="B721" s="6" t="s">
        <v>2765</v>
      </c>
      <c r="C721" s="95">
        <v>60710</v>
      </c>
      <c r="D721" s="95">
        <v>6781</v>
      </c>
      <c r="E721" s="95">
        <v>1449</v>
      </c>
      <c r="F721" s="96">
        <v>50158</v>
      </c>
      <c r="G721" s="95">
        <v>29</v>
      </c>
      <c r="H721" s="95">
        <v>0</v>
      </c>
      <c r="I721" s="6"/>
      <c r="J721" s="148">
        <f t="shared" si="22"/>
        <v>58417</v>
      </c>
      <c r="K721" s="148">
        <f t="shared" si="23"/>
        <v>2293</v>
      </c>
    </row>
    <row r="722" spans="1:11" hidden="1" x14ac:dyDescent="0.7">
      <c r="A722" s="5" t="s">
        <v>785</v>
      </c>
      <c r="B722" s="6" t="s">
        <v>2766</v>
      </c>
      <c r="C722" s="95">
        <v>67631</v>
      </c>
      <c r="D722" s="95">
        <v>7226</v>
      </c>
      <c r="E722" s="95">
        <v>3185</v>
      </c>
      <c r="F722" s="96">
        <v>54177</v>
      </c>
      <c r="G722" s="95">
        <v>721</v>
      </c>
      <c r="H722" s="95">
        <v>0</v>
      </c>
      <c r="I722" s="6"/>
      <c r="J722" s="148">
        <f t="shared" si="22"/>
        <v>65309</v>
      </c>
      <c r="K722" s="148">
        <f t="shared" si="23"/>
        <v>2322</v>
      </c>
    </row>
    <row r="723" spans="1:11" hidden="1" x14ac:dyDescent="0.7">
      <c r="A723" s="5" t="s">
        <v>786</v>
      </c>
      <c r="B723" s="6" t="s">
        <v>2767</v>
      </c>
      <c r="C723" s="95">
        <v>87057</v>
      </c>
      <c r="D723" s="95">
        <v>12576</v>
      </c>
      <c r="E723" s="95">
        <v>12626</v>
      </c>
      <c r="F723" s="96">
        <v>58361</v>
      </c>
      <c r="G723" s="95">
        <v>193</v>
      </c>
      <c r="H723" s="95">
        <v>2</v>
      </c>
      <c r="I723" s="6"/>
      <c r="J723" s="148">
        <f t="shared" si="22"/>
        <v>83758</v>
      </c>
      <c r="K723" s="148">
        <f t="shared" si="23"/>
        <v>3301</v>
      </c>
    </row>
    <row r="724" spans="1:11" hidden="1" x14ac:dyDescent="0.7">
      <c r="A724" s="5" t="s">
        <v>787</v>
      </c>
      <c r="B724" s="6" t="s">
        <v>2768</v>
      </c>
      <c r="C724" s="95">
        <v>86448</v>
      </c>
      <c r="D724" s="95">
        <v>21809</v>
      </c>
      <c r="E724" s="95">
        <v>5865</v>
      </c>
      <c r="F724" s="96">
        <v>53941</v>
      </c>
      <c r="G724" s="95">
        <v>51</v>
      </c>
      <c r="H724" s="95">
        <v>2748</v>
      </c>
      <c r="I724" s="6"/>
      <c r="J724" s="148">
        <f t="shared" si="22"/>
        <v>84414</v>
      </c>
      <c r="K724" s="148">
        <f t="shared" si="23"/>
        <v>4782</v>
      </c>
    </row>
    <row r="725" spans="1:11" hidden="1" x14ac:dyDescent="0.7">
      <c r="A725" s="5" t="s">
        <v>788</v>
      </c>
      <c r="B725" s="6" t="s">
        <v>2769</v>
      </c>
      <c r="C725" s="95">
        <v>72775</v>
      </c>
      <c r="D725" s="95">
        <v>9501</v>
      </c>
      <c r="E725" s="95">
        <v>5518</v>
      </c>
      <c r="F725" s="96">
        <v>57596</v>
      </c>
      <c r="G725" s="95">
        <v>122</v>
      </c>
      <c r="H725" s="95">
        <v>0</v>
      </c>
      <c r="I725" s="6"/>
      <c r="J725" s="148">
        <f t="shared" si="22"/>
        <v>72737</v>
      </c>
      <c r="K725" s="148">
        <f t="shared" si="23"/>
        <v>38</v>
      </c>
    </row>
    <row r="726" spans="1:11" hidden="1" x14ac:dyDescent="0.7">
      <c r="A726" s="5" t="s">
        <v>789</v>
      </c>
      <c r="B726" s="6" t="s">
        <v>2770</v>
      </c>
      <c r="C726" s="95">
        <v>110342</v>
      </c>
      <c r="D726" s="95">
        <v>17058</v>
      </c>
      <c r="E726" s="95">
        <v>9046</v>
      </c>
      <c r="F726" s="96">
        <v>81076</v>
      </c>
      <c r="G726" s="95">
        <v>123</v>
      </c>
      <c r="H726" s="95">
        <v>0</v>
      </c>
      <c r="I726" s="6"/>
      <c r="J726" s="148">
        <f t="shared" si="22"/>
        <v>107303</v>
      </c>
      <c r="K726" s="148">
        <f t="shared" si="23"/>
        <v>3039</v>
      </c>
    </row>
    <row r="727" spans="1:11" hidden="1" x14ac:dyDescent="0.7">
      <c r="A727" s="5" t="s">
        <v>790</v>
      </c>
      <c r="B727" s="6" t="s">
        <v>2771</v>
      </c>
      <c r="C727" s="95">
        <v>75582</v>
      </c>
      <c r="D727" s="95">
        <v>6529</v>
      </c>
      <c r="E727" s="95">
        <v>17751</v>
      </c>
      <c r="F727" s="96">
        <v>49245</v>
      </c>
      <c r="G727" s="95">
        <v>60</v>
      </c>
      <c r="H727" s="95">
        <v>1997</v>
      </c>
      <c r="I727" s="6"/>
      <c r="J727" s="148">
        <f t="shared" si="22"/>
        <v>75582</v>
      </c>
      <c r="K727" s="148">
        <f t="shared" si="23"/>
        <v>1997</v>
      </c>
    </row>
    <row r="728" spans="1:11" hidden="1" x14ac:dyDescent="0.7">
      <c r="A728" s="5" t="s">
        <v>747</v>
      </c>
      <c r="B728" s="6" t="s">
        <v>2772</v>
      </c>
      <c r="C728" s="95">
        <v>89604</v>
      </c>
      <c r="D728" s="95">
        <v>15698</v>
      </c>
      <c r="E728" s="95">
        <v>13560</v>
      </c>
      <c r="F728" s="96">
        <v>60136</v>
      </c>
      <c r="G728" s="95">
        <v>18</v>
      </c>
      <c r="H728" s="95">
        <v>23</v>
      </c>
      <c r="I728" s="6"/>
      <c r="J728" s="148">
        <f t="shared" si="22"/>
        <v>89435</v>
      </c>
      <c r="K728" s="148">
        <f t="shared" si="23"/>
        <v>192</v>
      </c>
    </row>
    <row r="729" spans="1:11" hidden="1" x14ac:dyDescent="0.7">
      <c r="A729" s="5" t="s">
        <v>748</v>
      </c>
      <c r="B729" s="6" t="s">
        <v>2773</v>
      </c>
      <c r="C729" s="95">
        <v>77044</v>
      </c>
      <c r="D729" s="95">
        <v>11708</v>
      </c>
      <c r="E729" s="95">
        <v>3657</v>
      </c>
      <c r="F729" s="96">
        <v>56552</v>
      </c>
      <c r="G729" s="95">
        <v>195</v>
      </c>
      <c r="H729" s="95">
        <v>6</v>
      </c>
      <c r="I729" s="6"/>
      <c r="J729" s="148">
        <f t="shared" si="22"/>
        <v>72118</v>
      </c>
      <c r="K729" s="148">
        <f t="shared" si="23"/>
        <v>4932</v>
      </c>
    </row>
    <row r="730" spans="1:11" hidden="1" x14ac:dyDescent="0.7">
      <c r="A730" s="5" t="s">
        <v>749</v>
      </c>
      <c r="B730" s="6" t="s">
        <v>2774</v>
      </c>
      <c r="C730" s="95">
        <v>66955</v>
      </c>
      <c r="D730" s="95">
        <v>6471</v>
      </c>
      <c r="E730" s="95">
        <v>20334</v>
      </c>
      <c r="F730" s="96">
        <v>40074</v>
      </c>
      <c r="G730" s="95">
        <v>75</v>
      </c>
      <c r="H730" s="95">
        <v>0</v>
      </c>
      <c r="I730" s="6"/>
      <c r="J730" s="148">
        <f t="shared" si="22"/>
        <v>66954</v>
      </c>
      <c r="K730" s="148">
        <f t="shared" si="23"/>
        <v>1</v>
      </c>
    </row>
    <row r="731" spans="1:11" hidden="1" x14ac:dyDescent="0.7">
      <c r="A731" s="5" t="s">
        <v>750</v>
      </c>
      <c r="B731" s="6" t="s">
        <v>2775</v>
      </c>
      <c r="C731" s="95">
        <v>84120</v>
      </c>
      <c r="D731" s="95">
        <v>16260</v>
      </c>
      <c r="E731" s="95">
        <v>12480</v>
      </c>
      <c r="F731" s="96">
        <v>52246</v>
      </c>
      <c r="G731" s="95">
        <v>37</v>
      </c>
      <c r="H731" s="95">
        <v>175</v>
      </c>
      <c r="I731" s="6"/>
      <c r="J731" s="148">
        <f t="shared" si="22"/>
        <v>81198</v>
      </c>
      <c r="K731" s="148">
        <f t="shared" si="23"/>
        <v>3097</v>
      </c>
    </row>
    <row r="732" spans="1:11" hidden="1" x14ac:dyDescent="0.7">
      <c r="A732" s="5" t="s">
        <v>751</v>
      </c>
      <c r="B732" s="6" t="s">
        <v>2776</v>
      </c>
      <c r="C732" s="95">
        <v>47954</v>
      </c>
      <c r="D732" s="95">
        <v>5966</v>
      </c>
      <c r="E732" s="95">
        <v>8168</v>
      </c>
      <c r="F732" s="96">
        <v>30496</v>
      </c>
      <c r="G732" s="95">
        <v>324</v>
      </c>
      <c r="H732" s="95">
        <v>3</v>
      </c>
      <c r="I732" s="6"/>
      <c r="J732" s="148">
        <f t="shared" si="22"/>
        <v>44957</v>
      </c>
      <c r="K732" s="148">
        <f t="shared" si="23"/>
        <v>3000</v>
      </c>
    </row>
    <row r="733" spans="1:11" hidden="1" x14ac:dyDescent="0.7">
      <c r="A733" s="5" t="s">
        <v>752</v>
      </c>
      <c r="B733" s="6" t="s">
        <v>2777</v>
      </c>
      <c r="C733" s="95">
        <v>63076</v>
      </c>
      <c r="D733" s="95">
        <v>15349</v>
      </c>
      <c r="E733" s="95">
        <v>7835</v>
      </c>
      <c r="F733" s="96">
        <v>36495</v>
      </c>
      <c r="G733" s="95">
        <v>117</v>
      </c>
      <c r="H733" s="95">
        <v>229</v>
      </c>
      <c r="I733" s="6"/>
      <c r="J733" s="148">
        <f t="shared" si="22"/>
        <v>60025</v>
      </c>
      <c r="K733" s="148">
        <f t="shared" si="23"/>
        <v>3280</v>
      </c>
    </row>
    <row r="734" spans="1:11" hidden="1" x14ac:dyDescent="0.7">
      <c r="A734" s="5" t="s">
        <v>810</v>
      </c>
      <c r="B734" s="6" t="s">
        <v>2778</v>
      </c>
      <c r="C734" s="95">
        <v>273482</v>
      </c>
      <c r="D734" s="95">
        <v>32367</v>
      </c>
      <c r="E734" s="95">
        <v>15434</v>
      </c>
      <c r="F734" s="96">
        <v>200291</v>
      </c>
      <c r="G734" s="95">
        <v>52</v>
      </c>
      <c r="H734" s="95">
        <v>24910</v>
      </c>
      <c r="I734" s="6"/>
      <c r="J734" s="148">
        <f t="shared" si="22"/>
        <v>273054</v>
      </c>
      <c r="K734" s="148">
        <f t="shared" si="23"/>
        <v>25338</v>
      </c>
    </row>
    <row r="735" spans="1:11" hidden="1" x14ac:dyDescent="0.7">
      <c r="A735" s="5" t="s">
        <v>761</v>
      </c>
      <c r="B735" s="6" t="s">
        <v>2779</v>
      </c>
      <c r="C735" s="95">
        <v>177667</v>
      </c>
      <c r="D735" s="95">
        <v>24931</v>
      </c>
      <c r="E735" s="95">
        <v>8487</v>
      </c>
      <c r="F735" s="96">
        <v>137510</v>
      </c>
      <c r="G735" s="95">
        <v>21</v>
      </c>
      <c r="H735" s="95">
        <v>0</v>
      </c>
      <c r="I735" s="6"/>
      <c r="J735" s="148">
        <f t="shared" si="22"/>
        <v>170949</v>
      </c>
      <c r="K735" s="148">
        <f t="shared" si="23"/>
        <v>6718</v>
      </c>
    </row>
    <row r="736" spans="1:11" hidden="1" x14ac:dyDescent="0.7">
      <c r="A736" s="5" t="s">
        <v>811</v>
      </c>
      <c r="B736" s="6" t="s">
        <v>2780</v>
      </c>
      <c r="C736" s="95">
        <v>211486</v>
      </c>
      <c r="D736" s="95">
        <v>43788</v>
      </c>
      <c r="E736" s="95">
        <v>20314</v>
      </c>
      <c r="F736" s="96">
        <v>132176</v>
      </c>
      <c r="G736" s="95">
        <v>0</v>
      </c>
      <c r="H736" s="95">
        <v>4</v>
      </c>
      <c r="I736" s="6"/>
      <c r="J736" s="148">
        <f t="shared" si="22"/>
        <v>196282</v>
      </c>
      <c r="K736" s="148">
        <f t="shared" si="23"/>
        <v>15208</v>
      </c>
    </row>
    <row r="737" spans="1:11" hidden="1" x14ac:dyDescent="0.7">
      <c r="A737" s="5" t="s">
        <v>780</v>
      </c>
      <c r="B737" s="6" t="s">
        <v>2781</v>
      </c>
      <c r="C737" s="95">
        <v>87933</v>
      </c>
      <c r="D737" s="95">
        <v>8544</v>
      </c>
      <c r="E737" s="95">
        <v>3445</v>
      </c>
      <c r="F737" s="96">
        <v>75430</v>
      </c>
      <c r="G737" s="95">
        <v>62</v>
      </c>
      <c r="H737" s="95">
        <v>156</v>
      </c>
      <c r="I737" s="6"/>
      <c r="J737" s="148">
        <f t="shared" si="22"/>
        <v>87637</v>
      </c>
      <c r="K737" s="148">
        <f t="shared" si="23"/>
        <v>452</v>
      </c>
    </row>
    <row r="738" spans="1:11" hidden="1" x14ac:dyDescent="0.7">
      <c r="A738" s="5" t="s">
        <v>812</v>
      </c>
      <c r="B738" s="6" t="s">
        <v>2782</v>
      </c>
      <c r="C738" s="95">
        <v>67390</v>
      </c>
      <c r="D738" s="95">
        <v>7227</v>
      </c>
      <c r="E738" s="95">
        <v>2323</v>
      </c>
      <c r="F738" s="96">
        <v>54283</v>
      </c>
      <c r="G738" s="95">
        <v>40</v>
      </c>
      <c r="H738" s="95">
        <v>590</v>
      </c>
      <c r="I738" s="6"/>
      <c r="J738" s="148">
        <f t="shared" si="22"/>
        <v>64463</v>
      </c>
      <c r="K738" s="148">
        <f t="shared" si="23"/>
        <v>3517</v>
      </c>
    </row>
    <row r="739" spans="1:11" hidden="1" x14ac:dyDescent="0.7">
      <c r="A739" s="5" t="s">
        <v>813</v>
      </c>
      <c r="B739" s="6" t="s">
        <v>2783</v>
      </c>
      <c r="C739" s="95">
        <v>58639</v>
      </c>
      <c r="D739" s="95">
        <v>6246</v>
      </c>
      <c r="E739" s="95">
        <v>3340</v>
      </c>
      <c r="F739" s="96">
        <v>45968</v>
      </c>
      <c r="G739" s="95">
        <v>16</v>
      </c>
      <c r="H739" s="95">
        <v>0</v>
      </c>
      <c r="I739" s="6"/>
      <c r="J739" s="148">
        <f t="shared" si="22"/>
        <v>55570</v>
      </c>
      <c r="K739" s="148">
        <f t="shared" si="23"/>
        <v>3069</v>
      </c>
    </row>
    <row r="740" spans="1:11" hidden="1" x14ac:dyDescent="0.7">
      <c r="A740" s="5" t="s">
        <v>814</v>
      </c>
      <c r="B740" s="6" t="s">
        <v>2784</v>
      </c>
      <c r="C740" s="95">
        <v>52945</v>
      </c>
      <c r="D740" s="95">
        <v>4221</v>
      </c>
      <c r="E740" s="95">
        <v>5624</v>
      </c>
      <c r="F740" s="96">
        <v>40927</v>
      </c>
      <c r="G740" s="95">
        <v>70</v>
      </c>
      <c r="H740" s="95">
        <v>0</v>
      </c>
      <c r="I740" s="6"/>
      <c r="J740" s="148">
        <f t="shared" si="22"/>
        <v>50842</v>
      </c>
      <c r="K740" s="148">
        <f t="shared" si="23"/>
        <v>2103</v>
      </c>
    </row>
    <row r="741" spans="1:11" hidden="1" x14ac:dyDescent="0.7">
      <c r="A741" s="5" t="s">
        <v>815</v>
      </c>
      <c r="B741" s="6" t="s">
        <v>2785</v>
      </c>
      <c r="C741" s="95">
        <v>51950</v>
      </c>
      <c r="D741" s="95">
        <v>4447</v>
      </c>
      <c r="E741" s="95">
        <v>2383</v>
      </c>
      <c r="F741" s="96">
        <v>42722</v>
      </c>
      <c r="G741" s="95">
        <v>50</v>
      </c>
      <c r="H741" s="95">
        <v>0</v>
      </c>
      <c r="I741" s="6"/>
      <c r="J741" s="148">
        <f t="shared" si="22"/>
        <v>49602</v>
      </c>
      <c r="K741" s="148">
        <f t="shared" si="23"/>
        <v>2348</v>
      </c>
    </row>
    <row r="742" spans="1:11" hidden="1" x14ac:dyDescent="0.7">
      <c r="A742" s="5" t="s">
        <v>816</v>
      </c>
      <c r="B742" s="6" t="s">
        <v>2786</v>
      </c>
      <c r="C742" s="95">
        <v>52672</v>
      </c>
      <c r="D742" s="95">
        <v>5148</v>
      </c>
      <c r="E742" s="95">
        <v>3129</v>
      </c>
      <c r="F742" s="96">
        <v>42871</v>
      </c>
      <c r="G742" s="95">
        <v>19</v>
      </c>
      <c r="H742" s="95">
        <v>0</v>
      </c>
      <c r="I742" s="6"/>
      <c r="J742" s="148">
        <f t="shared" si="22"/>
        <v>51167</v>
      </c>
      <c r="K742" s="148">
        <f t="shared" si="23"/>
        <v>1505</v>
      </c>
    </row>
    <row r="743" spans="1:11" hidden="1" x14ac:dyDescent="0.7">
      <c r="A743" s="5" t="s">
        <v>781</v>
      </c>
      <c r="B743" s="6" t="s">
        <v>2787</v>
      </c>
      <c r="C743" s="95">
        <v>71019</v>
      </c>
      <c r="D743" s="95">
        <v>4148</v>
      </c>
      <c r="E743" s="95">
        <v>2120</v>
      </c>
      <c r="F743" s="96">
        <v>35387</v>
      </c>
      <c r="G743" s="95">
        <v>21</v>
      </c>
      <c r="H743" s="95">
        <v>27070</v>
      </c>
      <c r="I743" s="6"/>
      <c r="J743" s="148">
        <f t="shared" si="22"/>
        <v>68746</v>
      </c>
      <c r="K743" s="148">
        <f t="shared" si="23"/>
        <v>29343</v>
      </c>
    </row>
    <row r="744" spans="1:11" hidden="1" x14ac:dyDescent="0.7">
      <c r="A744" s="5" t="s">
        <v>782</v>
      </c>
      <c r="B744" s="6" t="s">
        <v>2788</v>
      </c>
      <c r="C744" s="95">
        <v>40961</v>
      </c>
      <c r="D744" s="95">
        <v>4178</v>
      </c>
      <c r="E744" s="95">
        <v>2018</v>
      </c>
      <c r="F744" s="96">
        <v>26426</v>
      </c>
      <c r="G744" s="95">
        <v>3</v>
      </c>
      <c r="H744" s="95">
        <v>177</v>
      </c>
      <c r="I744" s="6"/>
      <c r="J744" s="148">
        <f t="shared" si="22"/>
        <v>32802</v>
      </c>
      <c r="K744" s="148">
        <f t="shared" si="23"/>
        <v>8336</v>
      </c>
    </row>
    <row r="745" spans="1:11" hidden="1" x14ac:dyDescent="0.7">
      <c r="A745" s="5" t="s">
        <v>783</v>
      </c>
      <c r="B745" s="6" t="s">
        <v>2789</v>
      </c>
      <c r="C745" s="95">
        <v>43565</v>
      </c>
      <c r="D745" s="95">
        <v>3833</v>
      </c>
      <c r="E745" s="95">
        <v>1552</v>
      </c>
      <c r="F745" s="96">
        <v>36835</v>
      </c>
      <c r="G745" s="95">
        <v>0</v>
      </c>
      <c r="H745" s="95">
        <v>0</v>
      </c>
      <c r="I745" s="6"/>
      <c r="J745" s="148">
        <f t="shared" si="22"/>
        <v>42220</v>
      </c>
      <c r="K745" s="148">
        <f t="shared" si="23"/>
        <v>1345</v>
      </c>
    </row>
    <row r="746" spans="1:11" hidden="1" x14ac:dyDescent="0.7">
      <c r="A746" s="5" t="s">
        <v>2007</v>
      </c>
      <c r="B746" s="6" t="s">
        <v>2790</v>
      </c>
      <c r="C746" s="95">
        <v>19218</v>
      </c>
      <c r="D746" s="95">
        <v>567</v>
      </c>
      <c r="E746" s="95">
        <v>2258</v>
      </c>
      <c r="F746" s="96">
        <v>5387</v>
      </c>
      <c r="G746" s="95">
        <v>2346</v>
      </c>
      <c r="H746" s="95">
        <v>8483</v>
      </c>
      <c r="I746" s="6"/>
      <c r="J746" s="148">
        <f t="shared" si="22"/>
        <v>19041</v>
      </c>
      <c r="K746" s="148">
        <f t="shared" si="23"/>
        <v>8660</v>
      </c>
    </row>
    <row r="747" spans="1:11" hidden="1" x14ac:dyDescent="0.7">
      <c r="A747" s="5" t="s">
        <v>837</v>
      </c>
      <c r="B747" s="6" t="s">
        <v>2791</v>
      </c>
      <c r="C747" s="95">
        <v>606820</v>
      </c>
      <c r="D747" s="95">
        <v>134590</v>
      </c>
      <c r="E747" s="95">
        <v>75090</v>
      </c>
      <c r="F747" s="96">
        <v>351468</v>
      </c>
      <c r="G747" s="95">
        <v>759</v>
      </c>
      <c r="H747" s="95">
        <v>50</v>
      </c>
      <c r="I747" s="6"/>
      <c r="J747" s="148">
        <f t="shared" si="22"/>
        <v>561957</v>
      </c>
      <c r="K747" s="148">
        <f t="shared" si="23"/>
        <v>44913</v>
      </c>
    </row>
    <row r="748" spans="1:11" hidden="1" x14ac:dyDescent="0.7">
      <c r="A748" s="5" t="s">
        <v>877</v>
      </c>
      <c r="B748" s="6" t="s">
        <v>2792</v>
      </c>
      <c r="C748" s="95">
        <v>617604</v>
      </c>
      <c r="D748" s="95">
        <v>132768</v>
      </c>
      <c r="E748" s="95">
        <v>89991</v>
      </c>
      <c r="F748" s="96">
        <v>369868</v>
      </c>
      <c r="G748" s="95">
        <v>9508</v>
      </c>
      <c r="H748" s="95">
        <v>6818</v>
      </c>
      <c r="I748" s="6"/>
      <c r="J748" s="148">
        <f t="shared" si="22"/>
        <v>608953</v>
      </c>
      <c r="K748" s="148">
        <f t="shared" si="23"/>
        <v>15469</v>
      </c>
    </row>
    <row r="749" spans="1:11" hidden="1" x14ac:dyDescent="0.7">
      <c r="A749" s="5" t="s">
        <v>817</v>
      </c>
      <c r="B749" s="6" t="s">
        <v>2793</v>
      </c>
      <c r="C749" s="95">
        <v>247032</v>
      </c>
      <c r="D749" s="95">
        <v>41278</v>
      </c>
      <c r="E749" s="95">
        <v>46569</v>
      </c>
      <c r="F749" s="96">
        <v>148609</v>
      </c>
      <c r="G749" s="95">
        <v>550</v>
      </c>
      <c r="H749" s="95">
        <v>22</v>
      </c>
      <c r="I749" s="6"/>
      <c r="J749" s="148">
        <f t="shared" si="22"/>
        <v>237028</v>
      </c>
      <c r="K749" s="148">
        <f t="shared" si="23"/>
        <v>10026</v>
      </c>
    </row>
    <row r="750" spans="1:11" hidden="1" x14ac:dyDescent="0.7">
      <c r="A750" s="5" t="s">
        <v>860</v>
      </c>
      <c r="B750" s="6" t="s">
        <v>2794</v>
      </c>
      <c r="C750" s="95">
        <v>144945</v>
      </c>
      <c r="D750" s="95">
        <v>34986</v>
      </c>
      <c r="E750" s="95">
        <v>13683</v>
      </c>
      <c r="F750" s="96">
        <v>85745</v>
      </c>
      <c r="G750" s="95">
        <v>1319</v>
      </c>
      <c r="H750" s="95">
        <v>501</v>
      </c>
      <c r="I750" s="6"/>
      <c r="J750" s="148">
        <f t="shared" si="22"/>
        <v>136234</v>
      </c>
      <c r="K750" s="148">
        <f t="shared" si="23"/>
        <v>9212</v>
      </c>
    </row>
    <row r="751" spans="1:11" hidden="1" x14ac:dyDescent="0.7">
      <c r="A751" s="5" t="s">
        <v>861</v>
      </c>
      <c r="B751" s="6" t="s">
        <v>2795</v>
      </c>
      <c r="C751" s="95">
        <v>193406</v>
      </c>
      <c r="D751" s="95">
        <v>52802</v>
      </c>
      <c r="E751" s="95">
        <v>29953</v>
      </c>
      <c r="F751" s="96">
        <v>110646</v>
      </c>
      <c r="G751" s="95">
        <v>0</v>
      </c>
      <c r="H751" s="95">
        <v>0</v>
      </c>
      <c r="I751" s="6"/>
      <c r="J751" s="148">
        <f t="shared" si="22"/>
        <v>193401</v>
      </c>
      <c r="K751" s="148">
        <f t="shared" si="23"/>
        <v>5</v>
      </c>
    </row>
    <row r="752" spans="1:11" hidden="1" x14ac:dyDescent="0.7">
      <c r="A752" s="5" t="s">
        <v>869</v>
      </c>
      <c r="B752" s="6" t="s">
        <v>2796</v>
      </c>
      <c r="C752" s="95">
        <v>577171</v>
      </c>
      <c r="D752" s="95">
        <v>84076</v>
      </c>
      <c r="E752" s="95">
        <v>134286</v>
      </c>
      <c r="F752" s="96">
        <v>300781</v>
      </c>
      <c r="G752" s="95">
        <v>0</v>
      </c>
      <c r="H752" s="95">
        <v>886</v>
      </c>
      <c r="I752" s="6"/>
      <c r="J752" s="148">
        <f t="shared" si="22"/>
        <v>520029</v>
      </c>
      <c r="K752" s="148">
        <f t="shared" si="23"/>
        <v>58028</v>
      </c>
    </row>
    <row r="753" spans="1:11" hidden="1" x14ac:dyDescent="0.7">
      <c r="A753" s="5" t="s">
        <v>878</v>
      </c>
      <c r="B753" s="6" t="s">
        <v>2797</v>
      </c>
      <c r="C753" s="95">
        <v>205719</v>
      </c>
      <c r="D753" s="95">
        <v>20717</v>
      </c>
      <c r="E753" s="95">
        <v>44308</v>
      </c>
      <c r="F753" s="96">
        <v>106479</v>
      </c>
      <c r="G753" s="95">
        <v>9741</v>
      </c>
      <c r="H753" s="95">
        <v>2</v>
      </c>
      <c r="I753" s="6"/>
      <c r="J753" s="148">
        <f t="shared" si="22"/>
        <v>181247</v>
      </c>
      <c r="K753" s="148">
        <f t="shared" si="23"/>
        <v>24474</v>
      </c>
    </row>
    <row r="754" spans="1:11" hidden="1" x14ac:dyDescent="0.7">
      <c r="A754" s="5" t="s">
        <v>872</v>
      </c>
      <c r="B754" s="6" t="s">
        <v>2798</v>
      </c>
      <c r="C754" s="95">
        <v>279255</v>
      </c>
      <c r="D754" s="95">
        <v>50320</v>
      </c>
      <c r="E754" s="95">
        <v>18147</v>
      </c>
      <c r="F754" s="96">
        <v>109759</v>
      </c>
      <c r="G754" s="95">
        <v>23228</v>
      </c>
      <c r="H754" s="95">
        <v>30303</v>
      </c>
      <c r="I754" s="6"/>
      <c r="J754" s="148">
        <f t="shared" si="22"/>
        <v>231757</v>
      </c>
      <c r="K754" s="148">
        <f t="shared" si="23"/>
        <v>77801</v>
      </c>
    </row>
    <row r="755" spans="1:11" hidden="1" x14ac:dyDescent="0.7">
      <c r="A755" s="5" t="s">
        <v>826</v>
      </c>
      <c r="B755" s="6" t="s">
        <v>2799</v>
      </c>
      <c r="C755" s="95">
        <v>349062</v>
      </c>
      <c r="D755" s="95">
        <v>76659</v>
      </c>
      <c r="E755" s="95">
        <v>161239</v>
      </c>
      <c r="F755" s="96">
        <v>79038</v>
      </c>
      <c r="G755" s="95">
        <v>3607</v>
      </c>
      <c r="H755" s="95">
        <v>5</v>
      </c>
      <c r="I755" s="6"/>
      <c r="J755" s="148">
        <f t="shared" si="22"/>
        <v>320548</v>
      </c>
      <c r="K755" s="148">
        <f t="shared" si="23"/>
        <v>28519</v>
      </c>
    </row>
    <row r="756" spans="1:11" hidden="1" x14ac:dyDescent="0.7">
      <c r="A756" s="5" t="s">
        <v>838</v>
      </c>
      <c r="B756" s="6" t="s">
        <v>2800</v>
      </c>
      <c r="C756" s="95">
        <v>84264</v>
      </c>
      <c r="D756" s="95">
        <v>1670</v>
      </c>
      <c r="E756" s="95">
        <v>14079</v>
      </c>
      <c r="F756" s="96">
        <v>53470</v>
      </c>
      <c r="G756" s="95">
        <v>0</v>
      </c>
      <c r="H756" s="95">
        <v>14963</v>
      </c>
      <c r="I756" s="6"/>
      <c r="J756" s="148">
        <f t="shared" si="22"/>
        <v>84182</v>
      </c>
      <c r="K756" s="148">
        <f t="shared" si="23"/>
        <v>15045</v>
      </c>
    </row>
    <row r="757" spans="1:11" hidden="1" x14ac:dyDescent="0.7">
      <c r="A757" s="5" t="s">
        <v>873</v>
      </c>
      <c r="B757" s="6" t="s">
        <v>2801</v>
      </c>
      <c r="C757" s="95">
        <v>30559</v>
      </c>
      <c r="D757" s="95">
        <v>4057</v>
      </c>
      <c r="E757" s="95">
        <v>1754</v>
      </c>
      <c r="F757" s="96">
        <v>19935</v>
      </c>
      <c r="G757" s="95">
        <v>1852</v>
      </c>
      <c r="H757" s="95">
        <v>1</v>
      </c>
      <c r="I757" s="6"/>
      <c r="J757" s="148">
        <f t="shared" si="22"/>
        <v>27599</v>
      </c>
      <c r="K757" s="148">
        <f t="shared" si="23"/>
        <v>2961</v>
      </c>
    </row>
    <row r="758" spans="1:11" hidden="1" x14ac:dyDescent="0.7">
      <c r="A758" s="5" t="s">
        <v>839</v>
      </c>
      <c r="B758" s="6" t="s">
        <v>2802</v>
      </c>
      <c r="C758" s="95">
        <v>110771</v>
      </c>
      <c r="D758" s="95">
        <v>17799</v>
      </c>
      <c r="E758" s="95">
        <v>14961</v>
      </c>
      <c r="F758" s="96">
        <v>77904</v>
      </c>
      <c r="G758" s="95">
        <v>88</v>
      </c>
      <c r="H758" s="95">
        <v>0</v>
      </c>
      <c r="I758" s="6"/>
      <c r="J758" s="148">
        <f t="shared" si="22"/>
        <v>110752</v>
      </c>
      <c r="K758" s="148">
        <f t="shared" si="23"/>
        <v>19</v>
      </c>
    </row>
    <row r="759" spans="1:11" hidden="1" x14ac:dyDescent="0.7">
      <c r="A759" s="5" t="s">
        <v>840</v>
      </c>
      <c r="B759" s="6" t="s">
        <v>2803</v>
      </c>
      <c r="C759" s="95">
        <v>154044</v>
      </c>
      <c r="D759" s="95">
        <v>23453</v>
      </c>
      <c r="E759" s="95">
        <v>8977</v>
      </c>
      <c r="F759" s="96">
        <v>112488</v>
      </c>
      <c r="G759" s="95">
        <v>603</v>
      </c>
      <c r="H759" s="95">
        <v>8451</v>
      </c>
      <c r="I759" s="6"/>
      <c r="J759" s="148">
        <f t="shared" si="22"/>
        <v>153972</v>
      </c>
      <c r="K759" s="148">
        <f t="shared" si="23"/>
        <v>8523</v>
      </c>
    </row>
    <row r="760" spans="1:11" hidden="1" x14ac:dyDescent="0.7">
      <c r="A760" s="5" t="s">
        <v>841</v>
      </c>
      <c r="B760" s="6" t="s">
        <v>2804</v>
      </c>
      <c r="C760" s="95">
        <v>106584</v>
      </c>
      <c r="D760" s="95">
        <v>11562</v>
      </c>
      <c r="E760" s="95">
        <v>6589</v>
      </c>
      <c r="F760" s="96">
        <v>85311</v>
      </c>
      <c r="G760" s="95">
        <v>30</v>
      </c>
      <c r="H760" s="95">
        <v>305</v>
      </c>
      <c r="I760" s="6"/>
      <c r="J760" s="148">
        <f t="shared" si="22"/>
        <v>103797</v>
      </c>
      <c r="K760" s="148">
        <f t="shared" si="23"/>
        <v>3092</v>
      </c>
    </row>
    <row r="761" spans="1:11" hidden="1" x14ac:dyDescent="0.7">
      <c r="A761" s="5" t="s">
        <v>842</v>
      </c>
      <c r="B761" s="6" t="s">
        <v>2805</v>
      </c>
      <c r="C761" s="95">
        <v>87067</v>
      </c>
      <c r="D761" s="95">
        <v>1441</v>
      </c>
      <c r="E761" s="95">
        <v>4</v>
      </c>
      <c r="F761" s="96">
        <v>55976</v>
      </c>
      <c r="G761" s="95">
        <v>0</v>
      </c>
      <c r="H761" s="95">
        <v>29411</v>
      </c>
      <c r="I761" s="6"/>
      <c r="J761" s="148">
        <f t="shared" si="22"/>
        <v>86832</v>
      </c>
      <c r="K761" s="148">
        <f t="shared" si="23"/>
        <v>29646</v>
      </c>
    </row>
    <row r="762" spans="1:11" hidden="1" x14ac:dyDescent="0.7">
      <c r="A762" s="5" t="s">
        <v>843</v>
      </c>
      <c r="B762" s="6" t="s">
        <v>2806</v>
      </c>
      <c r="C762" s="95">
        <v>167364</v>
      </c>
      <c r="D762" s="95">
        <v>25250</v>
      </c>
      <c r="E762" s="95">
        <v>16450</v>
      </c>
      <c r="F762" s="96">
        <v>124799</v>
      </c>
      <c r="G762" s="95">
        <v>226</v>
      </c>
      <c r="H762" s="95">
        <v>2</v>
      </c>
      <c r="I762" s="6"/>
      <c r="J762" s="148">
        <f t="shared" si="22"/>
        <v>166727</v>
      </c>
      <c r="K762" s="148">
        <f t="shared" si="23"/>
        <v>639</v>
      </c>
    </row>
    <row r="763" spans="1:11" hidden="1" x14ac:dyDescent="0.7">
      <c r="A763" s="5" t="s">
        <v>844</v>
      </c>
      <c r="B763" s="6" t="s">
        <v>2807</v>
      </c>
      <c r="C763" s="95">
        <v>380223</v>
      </c>
      <c r="D763" s="95">
        <v>60913</v>
      </c>
      <c r="E763" s="95">
        <v>30736</v>
      </c>
      <c r="F763" s="96">
        <v>263483</v>
      </c>
      <c r="G763" s="95">
        <v>739</v>
      </c>
      <c r="H763" s="95">
        <v>4</v>
      </c>
      <c r="I763" s="6"/>
      <c r="J763" s="148">
        <f t="shared" si="22"/>
        <v>355875</v>
      </c>
      <c r="K763" s="148">
        <f t="shared" si="23"/>
        <v>24352</v>
      </c>
    </row>
    <row r="764" spans="1:11" hidden="1" x14ac:dyDescent="0.7">
      <c r="A764" s="5" t="s">
        <v>845</v>
      </c>
      <c r="B764" s="6" t="s">
        <v>2808</v>
      </c>
      <c r="C764" s="95">
        <v>365122</v>
      </c>
      <c r="D764" s="95">
        <v>78962</v>
      </c>
      <c r="E764" s="95">
        <v>44247</v>
      </c>
      <c r="F764" s="96">
        <v>230933</v>
      </c>
      <c r="G764" s="95">
        <v>624</v>
      </c>
      <c r="H764" s="95">
        <v>1085</v>
      </c>
      <c r="I764" s="6"/>
      <c r="J764" s="148">
        <f t="shared" si="22"/>
        <v>355851</v>
      </c>
      <c r="K764" s="148">
        <f t="shared" si="23"/>
        <v>10356</v>
      </c>
    </row>
    <row r="765" spans="1:11" hidden="1" x14ac:dyDescent="0.7">
      <c r="A765" s="5" t="s">
        <v>846</v>
      </c>
      <c r="B765" s="6" t="s">
        <v>2809</v>
      </c>
      <c r="C765" s="95">
        <v>58906</v>
      </c>
      <c r="D765" s="95">
        <v>11514</v>
      </c>
      <c r="E765" s="95">
        <v>4545</v>
      </c>
      <c r="F765" s="96">
        <v>40183</v>
      </c>
      <c r="G765" s="95">
        <v>237</v>
      </c>
      <c r="H765" s="95">
        <v>1</v>
      </c>
      <c r="I765" s="6"/>
      <c r="J765" s="148">
        <f t="shared" si="22"/>
        <v>56480</v>
      </c>
      <c r="K765" s="148">
        <f t="shared" si="23"/>
        <v>2427</v>
      </c>
    </row>
    <row r="766" spans="1:11" hidden="1" x14ac:dyDescent="0.7">
      <c r="A766" s="5" t="s">
        <v>847</v>
      </c>
      <c r="B766" s="6" t="s">
        <v>2810</v>
      </c>
      <c r="C766" s="95">
        <v>148717</v>
      </c>
      <c r="D766" s="95">
        <v>15608</v>
      </c>
      <c r="E766" s="95">
        <v>5930</v>
      </c>
      <c r="F766" s="96">
        <v>111102</v>
      </c>
      <c r="G766" s="95">
        <v>1437</v>
      </c>
      <c r="H766" s="95">
        <v>0</v>
      </c>
      <c r="I766" s="6"/>
      <c r="J766" s="148">
        <f t="shared" si="22"/>
        <v>134077</v>
      </c>
      <c r="K766" s="148">
        <f t="shared" si="23"/>
        <v>14640</v>
      </c>
    </row>
    <row r="767" spans="1:11" hidden="1" x14ac:dyDescent="0.7">
      <c r="A767" s="5" t="s">
        <v>848</v>
      </c>
      <c r="B767" s="6" t="s">
        <v>2811</v>
      </c>
      <c r="C767" s="95">
        <v>147223</v>
      </c>
      <c r="D767" s="95">
        <v>24160</v>
      </c>
      <c r="E767" s="95">
        <v>5447</v>
      </c>
      <c r="F767" s="96">
        <v>102748</v>
      </c>
      <c r="G767" s="95">
        <v>105</v>
      </c>
      <c r="H767" s="95">
        <v>7721</v>
      </c>
      <c r="I767" s="6"/>
      <c r="J767" s="148">
        <f t="shared" si="22"/>
        <v>140181</v>
      </c>
      <c r="K767" s="148">
        <f t="shared" si="23"/>
        <v>14763</v>
      </c>
    </row>
    <row r="768" spans="1:11" hidden="1" x14ac:dyDescent="0.7">
      <c r="A768" s="5" t="s">
        <v>849</v>
      </c>
      <c r="B768" s="6" t="s">
        <v>2812</v>
      </c>
      <c r="C768" s="95">
        <v>131046</v>
      </c>
      <c r="D768" s="95">
        <v>18034</v>
      </c>
      <c r="E768" s="95">
        <v>10135</v>
      </c>
      <c r="F768" s="96">
        <v>94296</v>
      </c>
      <c r="G768" s="95">
        <v>6</v>
      </c>
      <c r="H768" s="95">
        <v>4681</v>
      </c>
      <c r="I768" s="6"/>
      <c r="J768" s="148">
        <f t="shared" si="22"/>
        <v>127152</v>
      </c>
      <c r="K768" s="148">
        <f t="shared" si="23"/>
        <v>8575</v>
      </c>
    </row>
    <row r="769" spans="1:11" hidden="1" x14ac:dyDescent="0.7">
      <c r="A769" s="5" t="s">
        <v>850</v>
      </c>
      <c r="B769" s="6" t="s">
        <v>2813</v>
      </c>
      <c r="C769" s="95">
        <v>286909</v>
      </c>
      <c r="D769" s="95">
        <v>39087</v>
      </c>
      <c r="E769" s="95">
        <v>14222</v>
      </c>
      <c r="F769" s="96">
        <v>203081</v>
      </c>
      <c r="G769" s="95">
        <v>2915</v>
      </c>
      <c r="H769" s="95">
        <v>15290</v>
      </c>
      <c r="I769" s="6"/>
      <c r="J769" s="148">
        <f t="shared" si="22"/>
        <v>274595</v>
      </c>
      <c r="K769" s="148">
        <f t="shared" si="23"/>
        <v>27604</v>
      </c>
    </row>
    <row r="770" spans="1:11" hidden="1" x14ac:dyDescent="0.7">
      <c r="A770" s="5" t="s">
        <v>851</v>
      </c>
      <c r="B770" s="6" t="s">
        <v>2814</v>
      </c>
      <c r="C770" s="95">
        <v>97993</v>
      </c>
      <c r="D770" s="95">
        <v>372</v>
      </c>
      <c r="E770" s="95">
        <v>6937</v>
      </c>
      <c r="F770" s="96">
        <v>66409</v>
      </c>
      <c r="G770" s="95">
        <v>2473</v>
      </c>
      <c r="H770" s="95">
        <v>14008</v>
      </c>
      <c r="I770" s="6"/>
      <c r="J770" s="148">
        <f t="shared" si="22"/>
        <v>90199</v>
      </c>
      <c r="K770" s="148">
        <f t="shared" si="23"/>
        <v>21802</v>
      </c>
    </row>
    <row r="771" spans="1:11" hidden="1" x14ac:dyDescent="0.7">
      <c r="A771" s="5" t="s">
        <v>852</v>
      </c>
      <c r="B771" s="6" t="s">
        <v>2815</v>
      </c>
      <c r="C771" s="95">
        <v>121001</v>
      </c>
      <c r="D771" s="95">
        <v>19953</v>
      </c>
      <c r="E771" s="95">
        <v>5385</v>
      </c>
      <c r="F771" s="96">
        <v>89306</v>
      </c>
      <c r="G771" s="95">
        <v>104</v>
      </c>
      <c r="H771" s="95">
        <v>139</v>
      </c>
      <c r="I771" s="6"/>
      <c r="J771" s="148">
        <f t="shared" si="22"/>
        <v>114887</v>
      </c>
      <c r="K771" s="148">
        <f t="shared" si="23"/>
        <v>6253</v>
      </c>
    </row>
    <row r="772" spans="1:11" hidden="1" x14ac:dyDescent="0.7">
      <c r="A772" s="5" t="s">
        <v>853</v>
      </c>
      <c r="B772" s="6" t="s">
        <v>2816</v>
      </c>
      <c r="C772" s="95">
        <v>92399</v>
      </c>
      <c r="D772" s="95">
        <v>7502</v>
      </c>
      <c r="E772" s="95">
        <v>5421</v>
      </c>
      <c r="F772" s="96">
        <v>76826</v>
      </c>
      <c r="G772" s="95">
        <v>124</v>
      </c>
      <c r="H772" s="95">
        <v>0</v>
      </c>
      <c r="I772" s="6"/>
      <c r="J772" s="148">
        <f t="shared" ref="J772:J835" si="24">SUM(D772:H772)</f>
        <v>89873</v>
      </c>
      <c r="K772" s="148">
        <f t="shared" si="23"/>
        <v>2526</v>
      </c>
    </row>
    <row r="773" spans="1:11" hidden="1" x14ac:dyDescent="0.7">
      <c r="A773" s="5" t="s">
        <v>854</v>
      </c>
      <c r="B773" s="6" t="s">
        <v>2817</v>
      </c>
      <c r="C773" s="95">
        <v>48526</v>
      </c>
      <c r="D773" s="95">
        <v>9245</v>
      </c>
      <c r="E773" s="95">
        <v>3688</v>
      </c>
      <c r="F773" s="96">
        <v>32922</v>
      </c>
      <c r="G773" s="95">
        <v>21</v>
      </c>
      <c r="H773" s="95">
        <v>54</v>
      </c>
      <c r="I773" s="6"/>
      <c r="J773" s="148">
        <f t="shared" si="24"/>
        <v>45930</v>
      </c>
      <c r="K773" s="148">
        <f t="shared" ref="K773:K836" si="25">C773-J773+H773</f>
        <v>2650</v>
      </c>
    </row>
    <row r="774" spans="1:11" hidden="1" x14ac:dyDescent="0.7">
      <c r="A774" s="5" t="s">
        <v>818</v>
      </c>
      <c r="B774" s="6" t="s">
        <v>2818</v>
      </c>
      <c r="C774" s="95">
        <v>89353</v>
      </c>
      <c r="D774" s="95">
        <v>9259</v>
      </c>
      <c r="E774" s="95">
        <v>8057</v>
      </c>
      <c r="F774" s="96">
        <v>67073</v>
      </c>
      <c r="G774" s="95">
        <v>794</v>
      </c>
      <c r="H774" s="95">
        <v>0</v>
      </c>
      <c r="I774" s="6"/>
      <c r="J774" s="148">
        <f t="shared" si="24"/>
        <v>85183</v>
      </c>
      <c r="K774" s="148">
        <f t="shared" si="25"/>
        <v>4170</v>
      </c>
    </row>
    <row r="775" spans="1:11" hidden="1" x14ac:dyDescent="0.7">
      <c r="A775" s="5" t="s">
        <v>819</v>
      </c>
      <c r="B775" s="6" t="s">
        <v>2819</v>
      </c>
      <c r="C775" s="95">
        <v>49457</v>
      </c>
      <c r="D775" s="95">
        <v>6898</v>
      </c>
      <c r="E775" s="95">
        <v>6541</v>
      </c>
      <c r="F775" s="96">
        <v>35848</v>
      </c>
      <c r="G775" s="95">
        <v>144</v>
      </c>
      <c r="H775" s="95">
        <v>26</v>
      </c>
      <c r="I775" s="6"/>
      <c r="J775" s="148">
        <f t="shared" si="24"/>
        <v>49457</v>
      </c>
      <c r="K775" s="148">
        <f t="shared" si="25"/>
        <v>26</v>
      </c>
    </row>
    <row r="776" spans="1:11" hidden="1" x14ac:dyDescent="0.7">
      <c r="A776" s="5" t="s">
        <v>820</v>
      </c>
      <c r="B776" s="6" t="s">
        <v>2820</v>
      </c>
      <c r="C776" s="95">
        <v>99270</v>
      </c>
      <c r="D776" s="95">
        <v>11793</v>
      </c>
      <c r="E776" s="95">
        <v>10865</v>
      </c>
      <c r="F776" s="96">
        <v>71640</v>
      </c>
      <c r="G776" s="95">
        <v>0</v>
      </c>
      <c r="H776" s="95">
        <v>0</v>
      </c>
      <c r="I776" s="6"/>
      <c r="J776" s="148">
        <f t="shared" si="24"/>
        <v>94298</v>
      </c>
      <c r="K776" s="148">
        <f t="shared" si="25"/>
        <v>4972</v>
      </c>
    </row>
    <row r="777" spans="1:11" hidden="1" x14ac:dyDescent="0.7">
      <c r="A777" s="5" t="s">
        <v>821</v>
      </c>
      <c r="B777" s="6" t="s">
        <v>2821</v>
      </c>
      <c r="C777" s="95">
        <v>88342</v>
      </c>
      <c r="D777" s="95">
        <v>9423</v>
      </c>
      <c r="E777" s="95">
        <v>5893</v>
      </c>
      <c r="F777" s="96">
        <v>67612</v>
      </c>
      <c r="G777" s="95">
        <v>194</v>
      </c>
      <c r="H777" s="95">
        <v>1</v>
      </c>
      <c r="I777" s="6"/>
      <c r="J777" s="148">
        <f t="shared" si="24"/>
        <v>83123</v>
      </c>
      <c r="K777" s="148">
        <f t="shared" si="25"/>
        <v>5220</v>
      </c>
    </row>
    <row r="778" spans="1:11" hidden="1" x14ac:dyDescent="0.7">
      <c r="A778" s="5" t="s">
        <v>822</v>
      </c>
      <c r="B778" s="6" t="s">
        <v>2822</v>
      </c>
      <c r="C778" s="95">
        <v>79354</v>
      </c>
      <c r="D778" s="95">
        <v>10037</v>
      </c>
      <c r="E778" s="95">
        <v>10493</v>
      </c>
      <c r="F778" s="96">
        <v>54812</v>
      </c>
      <c r="G778" s="95">
        <v>81</v>
      </c>
      <c r="H778" s="95">
        <v>68</v>
      </c>
      <c r="I778" s="6"/>
      <c r="J778" s="148">
        <f t="shared" si="24"/>
        <v>75491</v>
      </c>
      <c r="K778" s="148">
        <f t="shared" si="25"/>
        <v>3931</v>
      </c>
    </row>
    <row r="779" spans="1:11" hidden="1" x14ac:dyDescent="0.7">
      <c r="A779" s="5" t="s">
        <v>823</v>
      </c>
      <c r="B779" s="6" t="s">
        <v>2823</v>
      </c>
      <c r="C779" s="95">
        <v>72810</v>
      </c>
      <c r="D779" s="95">
        <v>7707</v>
      </c>
      <c r="E779" s="95">
        <v>4779</v>
      </c>
      <c r="F779" s="96">
        <v>54668</v>
      </c>
      <c r="G779" s="95">
        <v>308</v>
      </c>
      <c r="H779" s="95">
        <v>0</v>
      </c>
      <c r="I779" s="6"/>
      <c r="J779" s="148">
        <f t="shared" si="24"/>
        <v>67462</v>
      </c>
      <c r="K779" s="148">
        <f t="shared" si="25"/>
        <v>5348</v>
      </c>
    </row>
    <row r="780" spans="1:11" hidden="1" x14ac:dyDescent="0.7">
      <c r="A780" s="5" t="s">
        <v>824</v>
      </c>
      <c r="B780" s="6" t="s">
        <v>2824</v>
      </c>
      <c r="C780" s="95">
        <v>106781</v>
      </c>
      <c r="D780" s="95">
        <v>12557</v>
      </c>
      <c r="E780" s="95">
        <v>10791</v>
      </c>
      <c r="F780" s="96">
        <v>77816</v>
      </c>
      <c r="G780" s="95">
        <v>153</v>
      </c>
      <c r="H780" s="95">
        <v>0</v>
      </c>
      <c r="I780" s="6"/>
      <c r="J780" s="148">
        <f t="shared" si="24"/>
        <v>101317</v>
      </c>
      <c r="K780" s="148">
        <f t="shared" si="25"/>
        <v>5464</v>
      </c>
    </row>
    <row r="781" spans="1:11" hidden="1" x14ac:dyDescent="0.7">
      <c r="A781" s="5" t="s">
        <v>862</v>
      </c>
      <c r="B781" s="6" t="s">
        <v>2825</v>
      </c>
      <c r="C781" s="95">
        <v>32981</v>
      </c>
      <c r="D781" s="95">
        <v>4258</v>
      </c>
      <c r="E781" s="95">
        <v>2836</v>
      </c>
      <c r="F781" s="96">
        <v>24058</v>
      </c>
      <c r="G781" s="95">
        <v>391</v>
      </c>
      <c r="H781" s="95">
        <v>0</v>
      </c>
      <c r="I781" s="6"/>
      <c r="J781" s="148">
        <f t="shared" si="24"/>
        <v>31543</v>
      </c>
      <c r="K781" s="148">
        <f t="shared" si="25"/>
        <v>1438</v>
      </c>
    </row>
    <row r="782" spans="1:11" hidden="1" x14ac:dyDescent="0.7">
      <c r="A782" s="5" t="s">
        <v>863</v>
      </c>
      <c r="B782" s="6" t="s">
        <v>2826</v>
      </c>
      <c r="C782" s="95">
        <v>37493</v>
      </c>
      <c r="D782" s="95">
        <v>5813</v>
      </c>
      <c r="E782" s="95">
        <v>1721</v>
      </c>
      <c r="F782" s="96">
        <v>26616</v>
      </c>
      <c r="G782" s="95">
        <v>1237</v>
      </c>
      <c r="H782" s="95">
        <v>0</v>
      </c>
      <c r="I782" s="6"/>
      <c r="J782" s="148">
        <f t="shared" si="24"/>
        <v>35387</v>
      </c>
      <c r="K782" s="148">
        <f t="shared" si="25"/>
        <v>2106</v>
      </c>
    </row>
    <row r="783" spans="1:11" hidden="1" x14ac:dyDescent="0.7">
      <c r="A783" s="5" t="s">
        <v>864</v>
      </c>
      <c r="B783" s="6" t="s">
        <v>2827</v>
      </c>
      <c r="C783" s="95">
        <v>86084</v>
      </c>
      <c r="D783" s="95">
        <v>15837</v>
      </c>
      <c r="E783" s="95">
        <v>8190</v>
      </c>
      <c r="F783" s="96">
        <v>54046</v>
      </c>
      <c r="G783" s="95">
        <v>4791</v>
      </c>
      <c r="H783" s="95">
        <v>1</v>
      </c>
      <c r="I783" s="6"/>
      <c r="J783" s="148">
        <f t="shared" si="24"/>
        <v>82865</v>
      </c>
      <c r="K783" s="148">
        <f t="shared" si="25"/>
        <v>3220</v>
      </c>
    </row>
    <row r="784" spans="1:11" hidden="1" x14ac:dyDescent="0.7">
      <c r="A784" s="5" t="s">
        <v>865</v>
      </c>
      <c r="B784" s="6" t="s">
        <v>2828</v>
      </c>
      <c r="C784" s="95">
        <v>32637</v>
      </c>
      <c r="D784" s="95">
        <v>5887</v>
      </c>
      <c r="E784" s="95">
        <v>3050</v>
      </c>
      <c r="F784" s="96">
        <v>21066</v>
      </c>
      <c r="G784" s="95">
        <v>538</v>
      </c>
      <c r="H784" s="95">
        <v>0</v>
      </c>
      <c r="I784" s="6"/>
      <c r="J784" s="148">
        <f t="shared" si="24"/>
        <v>30541</v>
      </c>
      <c r="K784" s="148">
        <f t="shared" si="25"/>
        <v>2096</v>
      </c>
    </row>
    <row r="785" spans="1:11" hidden="1" x14ac:dyDescent="0.7">
      <c r="A785" s="5" t="s">
        <v>866</v>
      </c>
      <c r="B785" s="6" t="s">
        <v>2829</v>
      </c>
      <c r="C785" s="95">
        <v>58858</v>
      </c>
      <c r="D785" s="95">
        <v>9292</v>
      </c>
      <c r="E785" s="95">
        <v>4649</v>
      </c>
      <c r="F785" s="96">
        <v>38885</v>
      </c>
      <c r="G785" s="95">
        <v>2300</v>
      </c>
      <c r="H785" s="95">
        <v>62</v>
      </c>
      <c r="I785" s="6"/>
      <c r="J785" s="148">
        <f t="shared" si="24"/>
        <v>55188</v>
      </c>
      <c r="K785" s="148">
        <f t="shared" si="25"/>
        <v>3732</v>
      </c>
    </row>
    <row r="786" spans="1:11" hidden="1" x14ac:dyDescent="0.7">
      <c r="A786" s="5" t="s">
        <v>867</v>
      </c>
      <c r="B786" s="6" t="s">
        <v>2830</v>
      </c>
      <c r="C786" s="95">
        <v>64090</v>
      </c>
      <c r="D786" s="95">
        <v>13744</v>
      </c>
      <c r="E786" s="95">
        <v>4463</v>
      </c>
      <c r="F786" s="96">
        <v>41336</v>
      </c>
      <c r="G786" s="95">
        <v>1083</v>
      </c>
      <c r="H786" s="95">
        <v>0</v>
      </c>
      <c r="I786" s="6"/>
      <c r="J786" s="148">
        <f t="shared" si="24"/>
        <v>60626</v>
      </c>
      <c r="K786" s="148">
        <f t="shared" si="25"/>
        <v>3464</v>
      </c>
    </row>
    <row r="787" spans="1:11" hidden="1" x14ac:dyDescent="0.7">
      <c r="A787" s="5" t="s">
        <v>868</v>
      </c>
      <c r="B787" s="6" t="s">
        <v>2831</v>
      </c>
      <c r="C787" s="95">
        <v>74567</v>
      </c>
      <c r="D787" s="95">
        <v>9694</v>
      </c>
      <c r="E787" s="95">
        <v>5057</v>
      </c>
      <c r="F787" s="96">
        <v>56713</v>
      </c>
      <c r="G787" s="95">
        <v>1360</v>
      </c>
      <c r="H787" s="95">
        <v>0</v>
      </c>
      <c r="I787" s="6"/>
      <c r="J787" s="148">
        <f t="shared" si="24"/>
        <v>72824</v>
      </c>
      <c r="K787" s="148">
        <f t="shared" si="25"/>
        <v>1743</v>
      </c>
    </row>
    <row r="788" spans="1:11" hidden="1" x14ac:dyDescent="0.7">
      <c r="A788" s="5" t="s">
        <v>870</v>
      </c>
      <c r="B788" s="6" t="s">
        <v>2832</v>
      </c>
      <c r="C788" s="95">
        <v>154832</v>
      </c>
      <c r="D788" s="95">
        <v>10921</v>
      </c>
      <c r="E788" s="95">
        <v>68321</v>
      </c>
      <c r="F788" s="96">
        <v>68943</v>
      </c>
      <c r="G788" s="95">
        <v>6647</v>
      </c>
      <c r="H788" s="95">
        <v>0</v>
      </c>
      <c r="I788" s="6"/>
      <c r="J788" s="148">
        <f t="shared" si="24"/>
        <v>154832</v>
      </c>
      <c r="K788" s="148">
        <f t="shared" si="25"/>
        <v>0</v>
      </c>
    </row>
    <row r="789" spans="1:11" hidden="1" x14ac:dyDescent="0.7">
      <c r="A789" s="5" t="s">
        <v>871</v>
      </c>
      <c r="B789" s="6" t="s">
        <v>2833</v>
      </c>
      <c r="C789" s="95">
        <v>171550</v>
      </c>
      <c r="D789" s="95">
        <v>13774</v>
      </c>
      <c r="E789" s="95">
        <v>24149</v>
      </c>
      <c r="F789" s="96">
        <v>117554</v>
      </c>
      <c r="G789" s="95">
        <v>678</v>
      </c>
      <c r="H789" s="95">
        <v>211</v>
      </c>
      <c r="I789" s="6"/>
      <c r="J789" s="148">
        <f t="shared" si="24"/>
        <v>156366</v>
      </c>
      <c r="K789" s="148">
        <f t="shared" si="25"/>
        <v>15395</v>
      </c>
    </row>
    <row r="790" spans="1:11" hidden="1" x14ac:dyDescent="0.7">
      <c r="A790" s="5" t="s">
        <v>879</v>
      </c>
      <c r="B790" s="6" t="s">
        <v>2834</v>
      </c>
      <c r="C790" s="95">
        <v>223839</v>
      </c>
      <c r="D790" s="95">
        <v>30035</v>
      </c>
      <c r="E790" s="95">
        <v>39159</v>
      </c>
      <c r="F790" s="96">
        <v>152336</v>
      </c>
      <c r="G790" s="95">
        <v>2138</v>
      </c>
      <c r="H790" s="95">
        <v>133</v>
      </c>
      <c r="I790" s="6"/>
      <c r="J790" s="148">
        <f t="shared" si="24"/>
        <v>223801</v>
      </c>
      <c r="K790" s="148">
        <f t="shared" si="25"/>
        <v>171</v>
      </c>
    </row>
    <row r="791" spans="1:11" hidden="1" x14ac:dyDescent="0.7">
      <c r="A791" s="5" t="s">
        <v>880</v>
      </c>
      <c r="B791" s="6" t="s">
        <v>2835</v>
      </c>
      <c r="C791" s="95">
        <v>90240</v>
      </c>
      <c r="D791" s="95">
        <v>7910</v>
      </c>
      <c r="E791" s="95">
        <v>6634</v>
      </c>
      <c r="F791" s="96">
        <v>67723</v>
      </c>
      <c r="G791" s="95">
        <v>4083</v>
      </c>
      <c r="H791" s="95">
        <v>61</v>
      </c>
      <c r="I791" s="6"/>
      <c r="J791" s="148">
        <f t="shared" si="24"/>
        <v>86411</v>
      </c>
      <c r="K791" s="148">
        <f t="shared" si="25"/>
        <v>3890</v>
      </c>
    </row>
    <row r="792" spans="1:11" hidden="1" x14ac:dyDescent="0.7">
      <c r="A792" s="5" t="s">
        <v>881</v>
      </c>
      <c r="B792" s="6" t="s">
        <v>2836</v>
      </c>
      <c r="C792" s="95">
        <v>86091</v>
      </c>
      <c r="D792" s="95">
        <v>7059</v>
      </c>
      <c r="E792" s="95">
        <v>12322</v>
      </c>
      <c r="F792" s="96">
        <v>43312</v>
      </c>
      <c r="G792" s="95">
        <v>9163</v>
      </c>
      <c r="H792" s="95">
        <v>0</v>
      </c>
      <c r="I792" s="6"/>
      <c r="J792" s="148">
        <f t="shared" si="24"/>
        <v>71856</v>
      </c>
      <c r="K792" s="148">
        <f t="shared" si="25"/>
        <v>14235</v>
      </c>
    </row>
    <row r="793" spans="1:11" hidden="1" x14ac:dyDescent="0.7">
      <c r="A793" s="5" t="s">
        <v>882</v>
      </c>
      <c r="B793" s="6" t="s">
        <v>2837</v>
      </c>
      <c r="C793" s="95">
        <v>136556</v>
      </c>
      <c r="D793" s="95">
        <v>21105</v>
      </c>
      <c r="E793" s="95">
        <v>8197</v>
      </c>
      <c r="F793" s="96">
        <v>94016</v>
      </c>
      <c r="G793" s="95">
        <v>6988</v>
      </c>
      <c r="H793" s="95">
        <v>93</v>
      </c>
      <c r="I793" s="6"/>
      <c r="J793" s="148">
        <f t="shared" si="24"/>
        <v>130399</v>
      </c>
      <c r="K793" s="148">
        <f t="shared" si="25"/>
        <v>6250</v>
      </c>
    </row>
    <row r="794" spans="1:11" hidden="1" x14ac:dyDescent="0.7">
      <c r="A794" s="5" t="s">
        <v>883</v>
      </c>
      <c r="B794" s="6" t="s">
        <v>2838</v>
      </c>
      <c r="C794" s="95">
        <v>90195</v>
      </c>
      <c r="D794" s="95">
        <v>9771</v>
      </c>
      <c r="E794" s="95">
        <v>5368</v>
      </c>
      <c r="F794" s="96">
        <v>69701</v>
      </c>
      <c r="G794" s="95">
        <v>2222</v>
      </c>
      <c r="H794" s="95">
        <v>9</v>
      </c>
      <c r="I794" s="6"/>
      <c r="J794" s="148">
        <f t="shared" si="24"/>
        <v>87071</v>
      </c>
      <c r="K794" s="148">
        <f t="shared" si="25"/>
        <v>3133</v>
      </c>
    </row>
    <row r="795" spans="1:11" hidden="1" x14ac:dyDescent="0.7">
      <c r="A795" s="5" t="s">
        <v>884</v>
      </c>
      <c r="B795" s="6" t="s">
        <v>2839</v>
      </c>
      <c r="C795" s="95">
        <v>81767</v>
      </c>
      <c r="D795" s="95">
        <v>10109</v>
      </c>
      <c r="E795" s="95">
        <v>5275</v>
      </c>
      <c r="F795" s="96">
        <v>60659</v>
      </c>
      <c r="G795" s="95">
        <v>2230</v>
      </c>
      <c r="H795" s="95">
        <v>7</v>
      </c>
      <c r="I795" s="6"/>
      <c r="J795" s="148">
        <f t="shared" si="24"/>
        <v>78280</v>
      </c>
      <c r="K795" s="148">
        <f t="shared" si="25"/>
        <v>3494</v>
      </c>
    </row>
    <row r="796" spans="1:11" hidden="1" x14ac:dyDescent="0.7">
      <c r="A796" s="5" t="s">
        <v>885</v>
      </c>
      <c r="B796" s="6" t="s">
        <v>2840</v>
      </c>
      <c r="C796" s="95">
        <v>79826</v>
      </c>
      <c r="D796" s="95">
        <v>16959</v>
      </c>
      <c r="E796" s="95">
        <v>8894</v>
      </c>
      <c r="F796" s="96">
        <v>44884</v>
      </c>
      <c r="G796" s="95">
        <v>2164</v>
      </c>
      <c r="H796" s="95">
        <v>0</v>
      </c>
      <c r="I796" s="6"/>
      <c r="J796" s="148">
        <f t="shared" si="24"/>
        <v>72901</v>
      </c>
      <c r="K796" s="148">
        <f t="shared" si="25"/>
        <v>6925</v>
      </c>
    </row>
    <row r="797" spans="1:11" hidden="1" x14ac:dyDescent="0.7">
      <c r="A797" s="5" t="s">
        <v>886</v>
      </c>
      <c r="B797" s="6" t="s">
        <v>2841</v>
      </c>
      <c r="C797" s="95">
        <v>72859</v>
      </c>
      <c r="D797" s="95">
        <v>7325</v>
      </c>
      <c r="E797" s="95">
        <v>4139</v>
      </c>
      <c r="F797" s="96">
        <v>56577</v>
      </c>
      <c r="G797" s="95">
        <v>1449</v>
      </c>
      <c r="H797" s="95">
        <v>40</v>
      </c>
      <c r="I797" s="6"/>
      <c r="J797" s="148">
        <f t="shared" si="24"/>
        <v>69530</v>
      </c>
      <c r="K797" s="148">
        <f t="shared" si="25"/>
        <v>3369</v>
      </c>
    </row>
    <row r="798" spans="1:11" hidden="1" x14ac:dyDescent="0.7">
      <c r="A798" s="5" t="s">
        <v>887</v>
      </c>
      <c r="B798" s="6" t="s">
        <v>2842</v>
      </c>
      <c r="C798" s="95">
        <v>74020</v>
      </c>
      <c r="D798" s="95">
        <v>11165</v>
      </c>
      <c r="E798" s="95">
        <v>7747</v>
      </c>
      <c r="F798" s="96">
        <v>48671</v>
      </c>
      <c r="G798" s="95">
        <v>2873</v>
      </c>
      <c r="H798" s="95">
        <v>0</v>
      </c>
      <c r="I798" s="6"/>
      <c r="J798" s="148">
        <f t="shared" si="24"/>
        <v>70456</v>
      </c>
      <c r="K798" s="148">
        <f t="shared" si="25"/>
        <v>3564</v>
      </c>
    </row>
    <row r="799" spans="1:11" hidden="1" x14ac:dyDescent="0.7">
      <c r="A799" s="5" t="s">
        <v>888</v>
      </c>
      <c r="B799" s="6" t="s">
        <v>2843</v>
      </c>
      <c r="C799" s="95">
        <v>150915</v>
      </c>
      <c r="D799" s="95">
        <v>21269</v>
      </c>
      <c r="E799" s="95">
        <v>12772</v>
      </c>
      <c r="F799" s="96">
        <v>105702</v>
      </c>
      <c r="G799" s="95">
        <v>2203</v>
      </c>
      <c r="H799" s="95">
        <v>0</v>
      </c>
      <c r="I799" s="6"/>
      <c r="J799" s="148">
        <f t="shared" si="24"/>
        <v>141946</v>
      </c>
      <c r="K799" s="148">
        <f t="shared" si="25"/>
        <v>8969</v>
      </c>
    </row>
    <row r="800" spans="1:11" hidden="1" x14ac:dyDescent="0.7">
      <c r="A800" s="5" t="s">
        <v>889</v>
      </c>
      <c r="B800" s="6" t="s">
        <v>2844</v>
      </c>
      <c r="C800" s="95">
        <v>76527</v>
      </c>
      <c r="D800" s="95">
        <v>10661</v>
      </c>
      <c r="E800" s="95">
        <v>6041</v>
      </c>
      <c r="F800" s="96">
        <v>54009</v>
      </c>
      <c r="G800" s="95">
        <v>2099</v>
      </c>
      <c r="H800" s="95">
        <v>0</v>
      </c>
      <c r="I800" s="6"/>
      <c r="J800" s="148">
        <f t="shared" si="24"/>
        <v>72810</v>
      </c>
      <c r="K800" s="148">
        <f t="shared" si="25"/>
        <v>3717</v>
      </c>
    </row>
    <row r="801" spans="1:11" hidden="1" x14ac:dyDescent="0.7">
      <c r="A801" s="5" t="s">
        <v>890</v>
      </c>
      <c r="B801" s="6" t="s">
        <v>2845</v>
      </c>
      <c r="C801" s="95">
        <v>106276</v>
      </c>
      <c r="D801" s="95">
        <v>12505</v>
      </c>
      <c r="E801" s="95">
        <v>4650</v>
      </c>
      <c r="F801" s="96">
        <v>80903</v>
      </c>
      <c r="G801" s="95">
        <v>3534</v>
      </c>
      <c r="H801" s="95">
        <v>0</v>
      </c>
      <c r="I801" s="6"/>
      <c r="J801" s="148">
        <f t="shared" si="24"/>
        <v>101592</v>
      </c>
      <c r="K801" s="148">
        <f t="shared" si="25"/>
        <v>4684</v>
      </c>
    </row>
    <row r="802" spans="1:11" hidden="1" x14ac:dyDescent="0.7">
      <c r="A802" s="5" t="s">
        <v>891</v>
      </c>
      <c r="B802" s="6" t="s">
        <v>2846</v>
      </c>
      <c r="C802" s="95">
        <v>121860</v>
      </c>
      <c r="D802" s="95">
        <v>11800</v>
      </c>
      <c r="E802" s="95">
        <v>6871</v>
      </c>
      <c r="F802" s="96">
        <v>97476</v>
      </c>
      <c r="G802" s="95">
        <v>1750</v>
      </c>
      <c r="H802" s="95">
        <v>0</v>
      </c>
      <c r="I802" s="6"/>
      <c r="J802" s="148">
        <f t="shared" si="24"/>
        <v>117897</v>
      </c>
      <c r="K802" s="148">
        <f t="shared" si="25"/>
        <v>3963</v>
      </c>
    </row>
    <row r="803" spans="1:11" hidden="1" x14ac:dyDescent="0.7">
      <c r="A803" s="5" t="s">
        <v>892</v>
      </c>
      <c r="B803" s="6" t="s">
        <v>2847</v>
      </c>
      <c r="C803" s="95">
        <v>135347</v>
      </c>
      <c r="D803" s="95">
        <v>20332</v>
      </c>
      <c r="E803" s="95">
        <v>17530</v>
      </c>
      <c r="F803" s="96">
        <v>86721</v>
      </c>
      <c r="G803" s="95">
        <v>2579</v>
      </c>
      <c r="H803" s="95">
        <v>0</v>
      </c>
      <c r="I803" s="6"/>
      <c r="J803" s="148">
        <f t="shared" si="24"/>
        <v>127162</v>
      </c>
      <c r="K803" s="148">
        <f t="shared" si="25"/>
        <v>8185</v>
      </c>
    </row>
    <row r="804" spans="1:11" hidden="1" x14ac:dyDescent="0.7">
      <c r="A804" s="5" t="s">
        <v>893</v>
      </c>
      <c r="B804" s="6" t="s">
        <v>2848</v>
      </c>
      <c r="C804" s="95">
        <v>75837</v>
      </c>
      <c r="D804" s="95">
        <v>7312</v>
      </c>
      <c r="E804" s="95">
        <v>4987</v>
      </c>
      <c r="F804" s="96">
        <v>59301</v>
      </c>
      <c r="G804" s="95">
        <v>879</v>
      </c>
      <c r="H804" s="95">
        <v>19</v>
      </c>
      <c r="I804" s="6"/>
      <c r="J804" s="148">
        <f t="shared" si="24"/>
        <v>72498</v>
      </c>
      <c r="K804" s="148">
        <f t="shared" si="25"/>
        <v>3358</v>
      </c>
    </row>
    <row r="805" spans="1:11" hidden="1" x14ac:dyDescent="0.7">
      <c r="A805" s="5" t="s">
        <v>874</v>
      </c>
      <c r="B805" s="6" t="s">
        <v>2849</v>
      </c>
      <c r="C805" s="95">
        <v>64787</v>
      </c>
      <c r="D805" s="95">
        <v>7233</v>
      </c>
      <c r="E805" s="95">
        <v>3556</v>
      </c>
      <c r="F805" s="96">
        <v>51082</v>
      </c>
      <c r="G805" s="95">
        <v>1112</v>
      </c>
      <c r="H805" s="95">
        <v>0</v>
      </c>
      <c r="I805" s="6"/>
      <c r="J805" s="148">
        <f t="shared" si="24"/>
        <v>62983</v>
      </c>
      <c r="K805" s="148">
        <f t="shared" si="25"/>
        <v>1804</v>
      </c>
    </row>
    <row r="806" spans="1:11" hidden="1" x14ac:dyDescent="0.7">
      <c r="A806" s="5" t="s">
        <v>875</v>
      </c>
      <c r="B806" s="6" t="s">
        <v>2850</v>
      </c>
      <c r="C806" s="95">
        <v>84143</v>
      </c>
      <c r="D806" s="95">
        <v>9213</v>
      </c>
      <c r="E806" s="95">
        <v>3731</v>
      </c>
      <c r="F806" s="96">
        <v>55755</v>
      </c>
      <c r="G806" s="95">
        <v>8726</v>
      </c>
      <c r="H806" s="95">
        <v>0</v>
      </c>
      <c r="I806" s="6"/>
      <c r="J806" s="148">
        <f t="shared" si="24"/>
        <v>77425</v>
      </c>
      <c r="K806" s="148">
        <f t="shared" si="25"/>
        <v>6718</v>
      </c>
    </row>
    <row r="807" spans="1:11" hidden="1" x14ac:dyDescent="0.7">
      <c r="A807" s="5" t="s">
        <v>876</v>
      </c>
      <c r="B807" s="6" t="s">
        <v>2851</v>
      </c>
      <c r="C807" s="95">
        <v>42863</v>
      </c>
      <c r="D807" s="95">
        <v>4626</v>
      </c>
      <c r="E807" s="95">
        <v>1659</v>
      </c>
      <c r="F807" s="96">
        <v>33387</v>
      </c>
      <c r="G807" s="95">
        <v>1031</v>
      </c>
      <c r="H807" s="95">
        <v>0</v>
      </c>
      <c r="I807" s="6"/>
      <c r="J807" s="148">
        <f t="shared" si="24"/>
        <v>40703</v>
      </c>
      <c r="K807" s="148">
        <f t="shared" si="25"/>
        <v>2160</v>
      </c>
    </row>
    <row r="808" spans="1:11" hidden="1" x14ac:dyDescent="0.7">
      <c r="A808" s="5" t="s">
        <v>827</v>
      </c>
      <c r="B808" s="6" t="s">
        <v>2852</v>
      </c>
      <c r="C808" s="95">
        <v>63023</v>
      </c>
      <c r="D808" s="95">
        <v>5258</v>
      </c>
      <c r="E808" s="95">
        <v>11075</v>
      </c>
      <c r="F808" s="96">
        <v>36268</v>
      </c>
      <c r="G808" s="95">
        <v>5325</v>
      </c>
      <c r="H808" s="95">
        <v>106</v>
      </c>
      <c r="I808" s="6"/>
      <c r="J808" s="148">
        <f t="shared" si="24"/>
        <v>58032</v>
      </c>
      <c r="K808" s="148">
        <f t="shared" si="25"/>
        <v>5097</v>
      </c>
    </row>
    <row r="809" spans="1:11" hidden="1" x14ac:dyDescent="0.7">
      <c r="A809" s="5" t="s">
        <v>828</v>
      </c>
      <c r="B809" s="6" t="s">
        <v>2853</v>
      </c>
      <c r="C809" s="95">
        <v>125668</v>
      </c>
      <c r="D809" s="95">
        <v>14998</v>
      </c>
      <c r="E809" s="95">
        <v>8968</v>
      </c>
      <c r="F809" s="96">
        <v>88778</v>
      </c>
      <c r="G809" s="95">
        <v>8526</v>
      </c>
      <c r="H809" s="95">
        <v>22</v>
      </c>
      <c r="I809" s="6"/>
      <c r="J809" s="148">
        <f t="shared" si="24"/>
        <v>121292</v>
      </c>
      <c r="K809" s="148">
        <f t="shared" si="25"/>
        <v>4398</v>
      </c>
    </row>
    <row r="810" spans="1:11" hidden="1" x14ac:dyDescent="0.7">
      <c r="A810" s="5" t="s">
        <v>829</v>
      </c>
      <c r="B810" s="6" t="s">
        <v>2854</v>
      </c>
      <c r="C810" s="95">
        <v>59113</v>
      </c>
      <c r="D810" s="95">
        <v>8098</v>
      </c>
      <c r="E810" s="95">
        <v>9958</v>
      </c>
      <c r="F810" s="96">
        <v>37434</v>
      </c>
      <c r="G810" s="95">
        <v>2030</v>
      </c>
      <c r="H810" s="95">
        <v>0</v>
      </c>
      <c r="I810" s="6"/>
      <c r="J810" s="148">
        <f t="shared" si="24"/>
        <v>57520</v>
      </c>
      <c r="K810" s="148">
        <f t="shared" si="25"/>
        <v>1593</v>
      </c>
    </row>
    <row r="811" spans="1:11" hidden="1" x14ac:dyDescent="0.7">
      <c r="A811" s="5" t="s">
        <v>830</v>
      </c>
      <c r="B811" s="6" t="s">
        <v>2855</v>
      </c>
      <c r="C811" s="95">
        <v>63492</v>
      </c>
      <c r="D811" s="95">
        <v>4973</v>
      </c>
      <c r="E811" s="95">
        <v>16144</v>
      </c>
      <c r="F811" s="96">
        <v>42282</v>
      </c>
      <c r="G811" s="95">
        <v>0</v>
      </c>
      <c r="H811" s="95">
        <v>31</v>
      </c>
      <c r="I811" s="6"/>
      <c r="J811" s="148">
        <f t="shared" si="24"/>
        <v>63430</v>
      </c>
      <c r="K811" s="148">
        <f t="shared" si="25"/>
        <v>93</v>
      </c>
    </row>
    <row r="812" spans="1:11" hidden="1" x14ac:dyDescent="0.7">
      <c r="A812" s="5" t="s">
        <v>831</v>
      </c>
      <c r="B812" s="6" t="s">
        <v>2856</v>
      </c>
      <c r="C812" s="95">
        <v>179051</v>
      </c>
      <c r="D812" s="95">
        <v>29074</v>
      </c>
      <c r="E812" s="95">
        <v>38508</v>
      </c>
      <c r="F812" s="96">
        <v>97098</v>
      </c>
      <c r="G812" s="95">
        <v>3998</v>
      </c>
      <c r="H812" s="95">
        <v>0</v>
      </c>
      <c r="I812" s="6"/>
      <c r="J812" s="148">
        <f t="shared" si="24"/>
        <v>168678</v>
      </c>
      <c r="K812" s="148">
        <f t="shared" si="25"/>
        <v>10373</v>
      </c>
    </row>
    <row r="813" spans="1:11" hidden="1" x14ac:dyDescent="0.7">
      <c r="A813" s="5" t="s">
        <v>832</v>
      </c>
      <c r="B813" s="6" t="s">
        <v>2857</v>
      </c>
      <c r="C813" s="95">
        <v>54224</v>
      </c>
      <c r="D813" s="95">
        <v>8718</v>
      </c>
      <c r="E813" s="95">
        <v>2681</v>
      </c>
      <c r="F813" s="96">
        <v>37155</v>
      </c>
      <c r="G813" s="95">
        <v>2150</v>
      </c>
      <c r="H813" s="95">
        <v>301</v>
      </c>
      <c r="I813" s="6"/>
      <c r="J813" s="148">
        <f t="shared" si="24"/>
        <v>51005</v>
      </c>
      <c r="K813" s="148">
        <f t="shared" si="25"/>
        <v>3520</v>
      </c>
    </row>
    <row r="814" spans="1:11" hidden="1" x14ac:dyDescent="0.7">
      <c r="A814" s="5" t="s">
        <v>833</v>
      </c>
      <c r="B814" s="6" t="s">
        <v>2858</v>
      </c>
      <c r="C814" s="95">
        <v>86262</v>
      </c>
      <c r="D814" s="95">
        <v>12125</v>
      </c>
      <c r="E814" s="95">
        <v>7732</v>
      </c>
      <c r="F814" s="96">
        <v>64700</v>
      </c>
      <c r="G814" s="95">
        <v>1680</v>
      </c>
      <c r="H814" s="95">
        <v>25</v>
      </c>
      <c r="I814" s="6"/>
      <c r="J814" s="148">
        <f t="shared" si="24"/>
        <v>86262</v>
      </c>
      <c r="K814" s="148">
        <f t="shared" si="25"/>
        <v>25</v>
      </c>
    </row>
    <row r="815" spans="1:11" hidden="1" x14ac:dyDescent="0.7">
      <c r="A815" s="5" t="s">
        <v>834</v>
      </c>
      <c r="B815" s="6" t="s">
        <v>2859</v>
      </c>
      <c r="C815" s="95">
        <v>70713</v>
      </c>
      <c r="D815" s="95">
        <v>1093</v>
      </c>
      <c r="E815" s="95">
        <v>10179</v>
      </c>
      <c r="F815" s="96">
        <v>51852</v>
      </c>
      <c r="G815" s="95">
        <v>1165</v>
      </c>
      <c r="H815" s="95">
        <v>0</v>
      </c>
      <c r="I815" s="6"/>
      <c r="J815" s="148">
        <f t="shared" si="24"/>
        <v>64289</v>
      </c>
      <c r="K815" s="148">
        <f t="shared" si="25"/>
        <v>6424</v>
      </c>
    </row>
    <row r="816" spans="1:11" hidden="1" x14ac:dyDescent="0.7">
      <c r="A816" s="5" t="s">
        <v>835</v>
      </c>
      <c r="B816" s="6" t="s">
        <v>2860</v>
      </c>
      <c r="C816" s="95">
        <v>109627</v>
      </c>
      <c r="D816" s="95">
        <v>13481</v>
      </c>
      <c r="E816" s="95">
        <v>4993</v>
      </c>
      <c r="F816" s="96">
        <v>76736</v>
      </c>
      <c r="G816" s="95">
        <v>1411</v>
      </c>
      <c r="H816" s="95">
        <v>918</v>
      </c>
      <c r="I816" s="6"/>
      <c r="J816" s="148">
        <f t="shared" si="24"/>
        <v>97539</v>
      </c>
      <c r="K816" s="148">
        <f t="shared" si="25"/>
        <v>13006</v>
      </c>
    </row>
    <row r="817" spans="1:11" hidden="1" x14ac:dyDescent="0.7">
      <c r="A817" s="5" t="s">
        <v>836</v>
      </c>
      <c r="B817" s="6" t="s">
        <v>2861</v>
      </c>
      <c r="C817" s="95">
        <v>45688</v>
      </c>
      <c r="D817" s="95">
        <v>5002</v>
      </c>
      <c r="E817" s="95">
        <v>2097</v>
      </c>
      <c r="F817" s="96">
        <v>32904</v>
      </c>
      <c r="G817" s="95">
        <v>1392</v>
      </c>
      <c r="H817" s="95">
        <v>7</v>
      </c>
      <c r="I817" s="6"/>
      <c r="J817" s="148">
        <f t="shared" si="24"/>
        <v>41402</v>
      </c>
      <c r="K817" s="148">
        <f t="shared" si="25"/>
        <v>4293</v>
      </c>
    </row>
    <row r="818" spans="1:11" hidden="1" x14ac:dyDescent="0.7">
      <c r="A818" s="5" t="s">
        <v>894</v>
      </c>
      <c r="B818" s="6" t="s">
        <v>2862</v>
      </c>
      <c r="C818" s="95">
        <v>173095</v>
      </c>
      <c r="D818" s="95">
        <v>26195</v>
      </c>
      <c r="E818" s="95">
        <v>16108</v>
      </c>
      <c r="F818" s="96">
        <v>113313</v>
      </c>
      <c r="G818" s="95">
        <v>2100</v>
      </c>
      <c r="H818" s="95">
        <v>0</v>
      </c>
      <c r="I818" s="6"/>
      <c r="J818" s="148">
        <f t="shared" si="24"/>
        <v>157716</v>
      </c>
      <c r="K818" s="148">
        <f t="shared" si="25"/>
        <v>15379</v>
      </c>
    </row>
    <row r="819" spans="1:11" hidden="1" x14ac:dyDescent="0.7">
      <c r="A819" s="5" t="s">
        <v>895</v>
      </c>
      <c r="B819" s="6" t="s">
        <v>2863</v>
      </c>
      <c r="C819" s="95">
        <v>48802</v>
      </c>
      <c r="D819" s="95">
        <v>4679</v>
      </c>
      <c r="E819" s="95">
        <v>2697</v>
      </c>
      <c r="F819" s="96">
        <v>35448</v>
      </c>
      <c r="G819" s="95">
        <v>4410</v>
      </c>
      <c r="H819" s="95">
        <v>0</v>
      </c>
      <c r="I819" s="6"/>
      <c r="J819" s="148">
        <f t="shared" si="24"/>
        <v>47234</v>
      </c>
      <c r="K819" s="148">
        <f t="shared" si="25"/>
        <v>1568</v>
      </c>
    </row>
    <row r="820" spans="1:11" hidden="1" x14ac:dyDescent="0.7">
      <c r="A820" s="5" t="s">
        <v>855</v>
      </c>
      <c r="B820" s="6" t="s">
        <v>2864</v>
      </c>
      <c r="C820" s="95">
        <v>64790</v>
      </c>
      <c r="D820" s="95">
        <v>10076</v>
      </c>
      <c r="E820" s="95">
        <v>2380</v>
      </c>
      <c r="F820" s="96">
        <v>47586</v>
      </c>
      <c r="G820" s="95">
        <v>156</v>
      </c>
      <c r="H820" s="95">
        <v>2004</v>
      </c>
      <c r="I820" s="6"/>
      <c r="J820" s="148">
        <f t="shared" si="24"/>
        <v>62202</v>
      </c>
      <c r="K820" s="148">
        <f t="shared" si="25"/>
        <v>4592</v>
      </c>
    </row>
    <row r="821" spans="1:11" hidden="1" x14ac:dyDescent="0.7">
      <c r="A821" s="5" t="s">
        <v>896</v>
      </c>
      <c r="B821" s="6" t="s">
        <v>2865</v>
      </c>
      <c r="C821" s="95">
        <v>115534</v>
      </c>
      <c r="D821" s="95">
        <v>17247</v>
      </c>
      <c r="E821" s="95">
        <v>17769</v>
      </c>
      <c r="F821" s="96">
        <v>68762</v>
      </c>
      <c r="G821" s="95">
        <v>2627</v>
      </c>
      <c r="H821" s="95">
        <v>0</v>
      </c>
      <c r="I821" s="6"/>
      <c r="J821" s="148">
        <f t="shared" si="24"/>
        <v>106405</v>
      </c>
      <c r="K821" s="148">
        <f t="shared" si="25"/>
        <v>9129</v>
      </c>
    </row>
    <row r="822" spans="1:11" hidden="1" x14ac:dyDescent="0.7">
      <c r="A822" s="5" t="s">
        <v>856</v>
      </c>
      <c r="B822" s="6" t="s">
        <v>2866</v>
      </c>
      <c r="C822" s="95">
        <v>51040</v>
      </c>
      <c r="D822" s="95">
        <v>5621</v>
      </c>
      <c r="E822" s="95">
        <v>3159</v>
      </c>
      <c r="F822" s="96">
        <v>40797</v>
      </c>
      <c r="G822" s="95">
        <v>1</v>
      </c>
      <c r="H822" s="95">
        <v>8</v>
      </c>
      <c r="I822" s="6"/>
      <c r="J822" s="148">
        <f t="shared" si="24"/>
        <v>49586</v>
      </c>
      <c r="K822" s="148">
        <f t="shared" si="25"/>
        <v>1462</v>
      </c>
    </row>
    <row r="823" spans="1:11" hidden="1" x14ac:dyDescent="0.7">
      <c r="A823" s="5" t="s">
        <v>857</v>
      </c>
      <c r="B823" s="6" t="s">
        <v>2867</v>
      </c>
      <c r="C823" s="95">
        <v>53320</v>
      </c>
      <c r="D823" s="95">
        <v>89</v>
      </c>
      <c r="E823" s="95">
        <v>7531</v>
      </c>
      <c r="F823" s="96">
        <v>33723</v>
      </c>
      <c r="G823" s="95">
        <v>46</v>
      </c>
      <c r="H823" s="95">
        <v>10817</v>
      </c>
      <c r="I823" s="6"/>
      <c r="J823" s="148">
        <f t="shared" si="24"/>
        <v>52206</v>
      </c>
      <c r="K823" s="148">
        <f t="shared" si="25"/>
        <v>11931</v>
      </c>
    </row>
    <row r="824" spans="1:11" hidden="1" x14ac:dyDescent="0.7">
      <c r="A824" s="5" t="s">
        <v>858</v>
      </c>
      <c r="B824" s="6" t="s">
        <v>2868</v>
      </c>
      <c r="C824" s="95">
        <v>61818</v>
      </c>
      <c r="D824" s="95">
        <v>16</v>
      </c>
      <c r="E824" s="95">
        <v>515</v>
      </c>
      <c r="F824" s="96">
        <v>49315</v>
      </c>
      <c r="G824" s="95">
        <v>0</v>
      </c>
      <c r="H824" s="95">
        <v>7830</v>
      </c>
      <c r="I824" s="6"/>
      <c r="J824" s="148">
        <f t="shared" si="24"/>
        <v>57676</v>
      </c>
      <c r="K824" s="148">
        <f t="shared" si="25"/>
        <v>11972</v>
      </c>
    </row>
    <row r="825" spans="1:11" hidden="1" x14ac:dyDescent="0.7">
      <c r="A825" s="5" t="s">
        <v>859</v>
      </c>
      <c r="B825" s="6" t="s">
        <v>2869</v>
      </c>
      <c r="C825" s="95">
        <v>99830</v>
      </c>
      <c r="D825" s="95">
        <v>173</v>
      </c>
      <c r="E825" s="95">
        <v>11701</v>
      </c>
      <c r="F825" s="96">
        <v>66882</v>
      </c>
      <c r="G825" s="95">
        <v>0</v>
      </c>
      <c r="H825" s="95">
        <v>18850</v>
      </c>
      <c r="I825" s="6"/>
      <c r="J825" s="148">
        <f t="shared" si="24"/>
        <v>97606</v>
      </c>
      <c r="K825" s="148">
        <f t="shared" si="25"/>
        <v>21074</v>
      </c>
    </row>
    <row r="826" spans="1:11" hidden="1" x14ac:dyDescent="0.7">
      <c r="A826" s="5" t="s">
        <v>2006</v>
      </c>
      <c r="B826" s="6" t="s">
        <v>2870</v>
      </c>
      <c r="C826" s="95">
        <v>81452</v>
      </c>
      <c r="D826" s="95">
        <v>4116</v>
      </c>
      <c r="E826" s="95">
        <v>12236</v>
      </c>
      <c r="F826" s="96">
        <v>42490</v>
      </c>
      <c r="G826" s="95">
        <v>0</v>
      </c>
      <c r="H826" s="95">
        <v>0</v>
      </c>
      <c r="I826" s="6"/>
      <c r="J826" s="148">
        <f t="shared" si="24"/>
        <v>58842</v>
      </c>
      <c r="K826" s="148">
        <f t="shared" si="25"/>
        <v>22610</v>
      </c>
    </row>
    <row r="827" spans="1:11" hidden="1" x14ac:dyDescent="0.7">
      <c r="A827" s="5" t="s">
        <v>825</v>
      </c>
      <c r="B827" s="6" t="s">
        <v>2871</v>
      </c>
      <c r="C827" s="95">
        <v>13889</v>
      </c>
      <c r="D827" s="95">
        <v>437</v>
      </c>
      <c r="E827" s="95">
        <v>4104</v>
      </c>
      <c r="F827" s="96">
        <v>4612</v>
      </c>
      <c r="G827" s="95">
        <v>319</v>
      </c>
      <c r="H827" s="95">
        <v>0</v>
      </c>
      <c r="I827" s="6"/>
      <c r="J827" s="148">
        <f t="shared" si="24"/>
        <v>9472</v>
      </c>
      <c r="K827" s="148">
        <f t="shared" si="25"/>
        <v>4417</v>
      </c>
    </row>
    <row r="828" spans="1:11" hidden="1" x14ac:dyDescent="0.7">
      <c r="A828" s="5" t="s">
        <v>951</v>
      </c>
      <c r="B828" s="6" t="s">
        <v>2872</v>
      </c>
      <c r="C828" s="95">
        <v>1019914</v>
      </c>
      <c r="D828" s="95">
        <v>152624</v>
      </c>
      <c r="E828" s="95">
        <v>175115</v>
      </c>
      <c r="F828" s="96">
        <v>645660</v>
      </c>
      <c r="G828" s="95">
        <v>0</v>
      </c>
      <c r="H828" s="95">
        <v>0</v>
      </c>
      <c r="I828" s="6"/>
      <c r="J828" s="148">
        <f t="shared" si="24"/>
        <v>973399</v>
      </c>
      <c r="K828" s="148">
        <f t="shared" si="25"/>
        <v>46515</v>
      </c>
    </row>
    <row r="829" spans="1:11" hidden="1" x14ac:dyDescent="0.7">
      <c r="A829" s="5" t="s">
        <v>897</v>
      </c>
      <c r="B829" s="6" t="s">
        <v>2873</v>
      </c>
      <c r="C829" s="95">
        <v>589499</v>
      </c>
      <c r="D829" s="95">
        <v>165830</v>
      </c>
      <c r="E829" s="95">
        <v>94801</v>
      </c>
      <c r="F829" s="96">
        <v>328298</v>
      </c>
      <c r="G829" s="95">
        <v>570</v>
      </c>
      <c r="H829" s="95">
        <v>0</v>
      </c>
      <c r="I829" s="6"/>
      <c r="J829" s="148">
        <f t="shared" si="24"/>
        <v>589499</v>
      </c>
      <c r="K829" s="148">
        <f t="shared" si="25"/>
        <v>0</v>
      </c>
    </row>
    <row r="830" spans="1:11" hidden="1" x14ac:dyDescent="0.7">
      <c r="A830" s="5" t="s">
        <v>943</v>
      </c>
      <c r="B830" s="6" t="s">
        <v>2874</v>
      </c>
      <c r="C830" s="95">
        <v>464188</v>
      </c>
      <c r="D830" s="95">
        <v>119008</v>
      </c>
      <c r="E830" s="95">
        <v>60281</v>
      </c>
      <c r="F830" s="96">
        <v>264503</v>
      </c>
      <c r="G830" s="95">
        <v>297</v>
      </c>
      <c r="H830" s="95">
        <v>683</v>
      </c>
      <c r="I830" s="6"/>
      <c r="J830" s="148">
        <f t="shared" si="24"/>
        <v>444772</v>
      </c>
      <c r="K830" s="148">
        <f t="shared" si="25"/>
        <v>20099</v>
      </c>
    </row>
    <row r="831" spans="1:11" hidden="1" x14ac:dyDescent="0.7">
      <c r="A831" s="5" t="s">
        <v>952</v>
      </c>
      <c r="B831" s="6" t="s">
        <v>2875</v>
      </c>
      <c r="C831" s="95">
        <v>773960</v>
      </c>
      <c r="D831" s="95">
        <v>145419</v>
      </c>
      <c r="E831" s="95">
        <v>219889</v>
      </c>
      <c r="F831" s="96">
        <v>406517</v>
      </c>
      <c r="G831" s="95">
        <v>1512</v>
      </c>
      <c r="H831" s="95">
        <v>3</v>
      </c>
      <c r="I831" s="6"/>
      <c r="J831" s="148">
        <f t="shared" si="24"/>
        <v>773340</v>
      </c>
      <c r="K831" s="148">
        <f t="shared" si="25"/>
        <v>623</v>
      </c>
    </row>
    <row r="832" spans="1:11" hidden="1" x14ac:dyDescent="0.7">
      <c r="A832" s="5" t="s">
        <v>968</v>
      </c>
      <c r="B832" s="6" t="s">
        <v>2876</v>
      </c>
      <c r="C832" s="95">
        <v>335289</v>
      </c>
      <c r="D832" s="95">
        <v>88289</v>
      </c>
      <c r="E832" s="95">
        <v>31422</v>
      </c>
      <c r="F832" s="96">
        <v>195410</v>
      </c>
      <c r="G832" s="95">
        <v>685</v>
      </c>
      <c r="H832" s="95">
        <v>0</v>
      </c>
      <c r="I832" s="6"/>
      <c r="J832" s="148">
        <f t="shared" si="24"/>
        <v>315806</v>
      </c>
      <c r="K832" s="148">
        <f t="shared" si="25"/>
        <v>19483</v>
      </c>
    </row>
    <row r="833" spans="1:11" hidden="1" x14ac:dyDescent="0.7">
      <c r="A833" s="5" t="s">
        <v>932</v>
      </c>
      <c r="B833" s="6" t="s">
        <v>2877</v>
      </c>
      <c r="C833" s="95">
        <v>582211</v>
      </c>
      <c r="D833" s="95">
        <v>188041</v>
      </c>
      <c r="E833" s="95">
        <v>63227</v>
      </c>
      <c r="F833" s="96">
        <v>299220</v>
      </c>
      <c r="G833" s="95">
        <v>0</v>
      </c>
      <c r="H833" s="95">
        <v>0</v>
      </c>
      <c r="I833" s="6"/>
      <c r="J833" s="148">
        <f t="shared" si="24"/>
        <v>550488</v>
      </c>
      <c r="K833" s="148">
        <f t="shared" si="25"/>
        <v>31723</v>
      </c>
    </row>
    <row r="834" spans="1:11" hidden="1" x14ac:dyDescent="0.7">
      <c r="A834" s="5" t="s">
        <v>920</v>
      </c>
      <c r="B834" s="6" t="s">
        <v>2878</v>
      </c>
      <c r="C834" s="95">
        <v>367433</v>
      </c>
      <c r="D834" s="95">
        <v>83456</v>
      </c>
      <c r="E834" s="95">
        <v>41025</v>
      </c>
      <c r="F834" s="96">
        <v>216511</v>
      </c>
      <c r="G834" s="95">
        <v>4323</v>
      </c>
      <c r="H834" s="95">
        <v>3015</v>
      </c>
      <c r="I834" s="6"/>
      <c r="J834" s="148">
        <f t="shared" si="24"/>
        <v>348330</v>
      </c>
      <c r="K834" s="148">
        <f t="shared" si="25"/>
        <v>22118</v>
      </c>
    </row>
    <row r="835" spans="1:11" hidden="1" x14ac:dyDescent="0.7">
      <c r="A835" s="5" t="s">
        <v>944</v>
      </c>
      <c r="B835" s="6" t="s">
        <v>2879</v>
      </c>
      <c r="C835" s="95">
        <v>175026</v>
      </c>
      <c r="D835" s="95">
        <v>34616</v>
      </c>
      <c r="E835" s="95">
        <v>13158</v>
      </c>
      <c r="F835" s="96">
        <v>117878</v>
      </c>
      <c r="G835" s="95">
        <v>0</v>
      </c>
      <c r="H835" s="95">
        <v>0</v>
      </c>
      <c r="I835" s="6"/>
      <c r="J835" s="148">
        <f t="shared" si="24"/>
        <v>165652</v>
      </c>
      <c r="K835" s="148">
        <f t="shared" si="25"/>
        <v>9374</v>
      </c>
    </row>
    <row r="836" spans="1:11" hidden="1" x14ac:dyDescent="0.7">
      <c r="A836" s="5" t="s">
        <v>907</v>
      </c>
      <c r="B836" s="6" t="s">
        <v>2880</v>
      </c>
      <c r="C836" s="95">
        <v>343476</v>
      </c>
      <c r="D836" s="95">
        <v>90941</v>
      </c>
      <c r="E836" s="95">
        <v>52825</v>
      </c>
      <c r="F836" s="96">
        <v>196033</v>
      </c>
      <c r="G836" s="95">
        <v>3</v>
      </c>
      <c r="H836" s="95">
        <v>3674</v>
      </c>
      <c r="I836" s="6"/>
      <c r="J836" s="148">
        <f t="shared" ref="J836:J899" si="26">SUM(D836:H836)</f>
        <v>343476</v>
      </c>
      <c r="K836" s="148">
        <f t="shared" si="25"/>
        <v>3674</v>
      </c>
    </row>
    <row r="837" spans="1:11" hidden="1" x14ac:dyDescent="0.7">
      <c r="A837" s="5" t="s">
        <v>908</v>
      </c>
      <c r="B837" s="6" t="s">
        <v>2881</v>
      </c>
      <c r="C837" s="95">
        <v>233496</v>
      </c>
      <c r="D837" s="95">
        <v>40520</v>
      </c>
      <c r="E837" s="95">
        <v>44604</v>
      </c>
      <c r="F837" s="96">
        <v>141764</v>
      </c>
      <c r="G837" s="95">
        <v>1229</v>
      </c>
      <c r="H837" s="95">
        <v>0</v>
      </c>
      <c r="I837" s="6"/>
      <c r="J837" s="148">
        <f t="shared" si="26"/>
        <v>228117</v>
      </c>
      <c r="K837" s="148">
        <f t="shared" ref="K837:K900" si="27">C837-J837+H837</f>
        <v>5379</v>
      </c>
    </row>
    <row r="838" spans="1:11" hidden="1" x14ac:dyDescent="0.7">
      <c r="A838" s="5" t="s">
        <v>953</v>
      </c>
      <c r="B838" s="6" t="s">
        <v>2882</v>
      </c>
      <c r="C838" s="95">
        <v>78922</v>
      </c>
      <c r="D838" s="95">
        <v>14832</v>
      </c>
      <c r="E838" s="95">
        <v>6730</v>
      </c>
      <c r="F838" s="96">
        <v>53067</v>
      </c>
      <c r="G838" s="95">
        <v>50</v>
      </c>
      <c r="H838" s="95">
        <v>0</v>
      </c>
      <c r="I838" s="6"/>
      <c r="J838" s="148">
        <f t="shared" si="26"/>
        <v>74679</v>
      </c>
      <c r="K838" s="148">
        <f t="shared" si="27"/>
        <v>4243</v>
      </c>
    </row>
    <row r="839" spans="1:11" hidden="1" x14ac:dyDescent="0.7">
      <c r="A839" s="5" t="s">
        <v>954</v>
      </c>
      <c r="B839" s="6" t="s">
        <v>2883</v>
      </c>
      <c r="C839" s="95">
        <v>216649</v>
      </c>
      <c r="D839" s="95">
        <v>25515</v>
      </c>
      <c r="E839" s="95">
        <v>19671</v>
      </c>
      <c r="F839" s="96">
        <v>159079</v>
      </c>
      <c r="G839" s="95">
        <v>219</v>
      </c>
      <c r="H839" s="95">
        <v>0</v>
      </c>
      <c r="I839" s="6"/>
      <c r="J839" s="148">
        <f t="shared" si="26"/>
        <v>204484</v>
      </c>
      <c r="K839" s="148">
        <f t="shared" si="27"/>
        <v>12165</v>
      </c>
    </row>
    <row r="840" spans="1:11" hidden="1" x14ac:dyDescent="0.7">
      <c r="A840" s="5" t="s">
        <v>955</v>
      </c>
      <c r="B840" s="6" t="s">
        <v>2884</v>
      </c>
      <c r="C840" s="95">
        <v>192120</v>
      </c>
      <c r="D840" s="95">
        <v>41139</v>
      </c>
      <c r="E840" s="95">
        <v>14515</v>
      </c>
      <c r="F840" s="96">
        <v>128535</v>
      </c>
      <c r="G840" s="95">
        <v>1272</v>
      </c>
      <c r="H840" s="95">
        <v>0</v>
      </c>
      <c r="I840" s="6"/>
      <c r="J840" s="148">
        <f t="shared" si="26"/>
        <v>185461</v>
      </c>
      <c r="K840" s="148">
        <f t="shared" si="27"/>
        <v>6659</v>
      </c>
    </row>
    <row r="841" spans="1:11" hidden="1" x14ac:dyDescent="0.7">
      <c r="A841" s="5" t="s">
        <v>956</v>
      </c>
      <c r="B841" s="6" t="s">
        <v>2885</v>
      </c>
      <c r="C841" s="95">
        <v>120552</v>
      </c>
      <c r="D841" s="95">
        <v>21823</v>
      </c>
      <c r="E841" s="95">
        <v>9268</v>
      </c>
      <c r="F841" s="96">
        <v>84510</v>
      </c>
      <c r="G841" s="95">
        <v>364</v>
      </c>
      <c r="H841" s="95">
        <v>0</v>
      </c>
      <c r="I841" s="6"/>
      <c r="J841" s="148">
        <f t="shared" si="26"/>
        <v>115965</v>
      </c>
      <c r="K841" s="148">
        <f t="shared" si="27"/>
        <v>4587</v>
      </c>
    </row>
    <row r="842" spans="1:11" hidden="1" x14ac:dyDescent="0.7">
      <c r="A842" s="5" t="s">
        <v>957</v>
      </c>
      <c r="B842" s="6" t="s">
        <v>2886</v>
      </c>
      <c r="C842" s="95">
        <v>97391</v>
      </c>
      <c r="D842" s="95">
        <v>15302</v>
      </c>
      <c r="E842" s="95">
        <v>5429</v>
      </c>
      <c r="F842" s="96">
        <v>71937</v>
      </c>
      <c r="G842" s="95">
        <v>230</v>
      </c>
      <c r="H842" s="95">
        <v>0</v>
      </c>
      <c r="I842" s="6"/>
      <c r="J842" s="148">
        <f t="shared" si="26"/>
        <v>92898</v>
      </c>
      <c r="K842" s="148">
        <f t="shared" si="27"/>
        <v>4493</v>
      </c>
    </row>
    <row r="843" spans="1:11" hidden="1" x14ac:dyDescent="0.7">
      <c r="A843" s="5" t="s">
        <v>958</v>
      </c>
      <c r="B843" s="6" t="s">
        <v>2887</v>
      </c>
      <c r="C843" s="95">
        <v>133723</v>
      </c>
      <c r="D843" s="95">
        <v>29636</v>
      </c>
      <c r="E843" s="95">
        <v>8795</v>
      </c>
      <c r="F843" s="96">
        <v>88591</v>
      </c>
      <c r="G843" s="95">
        <v>363</v>
      </c>
      <c r="H843" s="95">
        <v>0</v>
      </c>
      <c r="I843" s="6"/>
      <c r="J843" s="148">
        <f t="shared" si="26"/>
        <v>127385</v>
      </c>
      <c r="K843" s="148">
        <f t="shared" si="27"/>
        <v>6338</v>
      </c>
    </row>
    <row r="844" spans="1:11" hidden="1" x14ac:dyDescent="0.7">
      <c r="A844" s="5" t="s">
        <v>959</v>
      </c>
      <c r="B844" s="6" t="s">
        <v>2888</v>
      </c>
      <c r="C844" s="95">
        <v>80469</v>
      </c>
      <c r="D844" s="95">
        <v>16165</v>
      </c>
      <c r="E844" s="95">
        <v>5498</v>
      </c>
      <c r="F844" s="96">
        <v>54992</v>
      </c>
      <c r="G844" s="95">
        <v>15</v>
      </c>
      <c r="H844" s="95">
        <v>54</v>
      </c>
      <c r="I844" s="6"/>
      <c r="J844" s="148">
        <f t="shared" si="26"/>
        <v>76724</v>
      </c>
      <c r="K844" s="148">
        <f t="shared" si="27"/>
        <v>3799</v>
      </c>
    </row>
    <row r="845" spans="1:11" hidden="1" x14ac:dyDescent="0.7">
      <c r="A845" s="5" t="s">
        <v>960</v>
      </c>
      <c r="B845" s="6" t="s">
        <v>2889</v>
      </c>
      <c r="C845" s="95">
        <v>123669</v>
      </c>
      <c r="D845" s="95">
        <v>17795</v>
      </c>
      <c r="E845" s="95">
        <v>11391</v>
      </c>
      <c r="F845" s="96">
        <v>84472</v>
      </c>
      <c r="G845" s="95">
        <v>215</v>
      </c>
      <c r="H845" s="95">
        <v>0</v>
      </c>
      <c r="I845" s="6"/>
      <c r="J845" s="148">
        <f t="shared" si="26"/>
        <v>113873</v>
      </c>
      <c r="K845" s="148">
        <f t="shared" si="27"/>
        <v>9796</v>
      </c>
    </row>
    <row r="846" spans="1:11" hidden="1" x14ac:dyDescent="0.7">
      <c r="A846" s="5" t="s">
        <v>961</v>
      </c>
      <c r="B846" s="6" t="s">
        <v>2890</v>
      </c>
      <c r="C846" s="95">
        <v>174887</v>
      </c>
      <c r="D846" s="95">
        <v>17541</v>
      </c>
      <c r="E846" s="95">
        <v>34022</v>
      </c>
      <c r="F846" s="96">
        <v>104870</v>
      </c>
      <c r="G846" s="95">
        <v>1474</v>
      </c>
      <c r="H846" s="95">
        <v>0</v>
      </c>
      <c r="I846" s="6"/>
      <c r="J846" s="148">
        <f t="shared" si="26"/>
        <v>157907</v>
      </c>
      <c r="K846" s="148">
        <f t="shared" si="27"/>
        <v>16980</v>
      </c>
    </row>
    <row r="847" spans="1:11" hidden="1" x14ac:dyDescent="0.7">
      <c r="A847" s="5" t="s">
        <v>962</v>
      </c>
      <c r="B847" s="6" t="s">
        <v>2891</v>
      </c>
      <c r="C847" s="95">
        <v>71329</v>
      </c>
      <c r="D847" s="95">
        <v>14547</v>
      </c>
      <c r="E847" s="95">
        <v>10829</v>
      </c>
      <c r="F847" s="96">
        <v>41516</v>
      </c>
      <c r="G847" s="95">
        <v>273</v>
      </c>
      <c r="H847" s="95">
        <v>0</v>
      </c>
      <c r="I847" s="6"/>
      <c r="J847" s="148">
        <f t="shared" si="26"/>
        <v>67165</v>
      </c>
      <c r="K847" s="148">
        <f t="shared" si="27"/>
        <v>4164</v>
      </c>
    </row>
    <row r="848" spans="1:11" hidden="1" x14ac:dyDescent="0.7">
      <c r="A848" s="5" t="s">
        <v>963</v>
      </c>
      <c r="B848" s="6" t="s">
        <v>2892</v>
      </c>
      <c r="C848" s="95">
        <v>149079</v>
      </c>
      <c r="D848" s="95">
        <v>36482</v>
      </c>
      <c r="E848" s="95">
        <v>20669</v>
      </c>
      <c r="F848" s="96">
        <v>85422</v>
      </c>
      <c r="G848" s="95">
        <v>70</v>
      </c>
      <c r="H848" s="95">
        <v>16</v>
      </c>
      <c r="I848" s="6"/>
      <c r="J848" s="148">
        <f t="shared" si="26"/>
        <v>142659</v>
      </c>
      <c r="K848" s="148">
        <f t="shared" si="27"/>
        <v>6436</v>
      </c>
    </row>
    <row r="849" spans="1:11" hidden="1" x14ac:dyDescent="0.7">
      <c r="A849" s="5" t="s">
        <v>964</v>
      </c>
      <c r="B849" s="6" t="s">
        <v>2893</v>
      </c>
      <c r="C849" s="95">
        <v>62210</v>
      </c>
      <c r="D849" s="95">
        <v>5092</v>
      </c>
      <c r="E849" s="95">
        <v>5394</v>
      </c>
      <c r="F849" s="96">
        <v>45514</v>
      </c>
      <c r="G849" s="95">
        <v>491</v>
      </c>
      <c r="H849" s="95">
        <v>0</v>
      </c>
      <c r="I849" s="6"/>
      <c r="J849" s="148">
        <f t="shared" si="26"/>
        <v>56491</v>
      </c>
      <c r="K849" s="148">
        <f t="shared" si="27"/>
        <v>5719</v>
      </c>
    </row>
    <row r="850" spans="1:11" hidden="1" x14ac:dyDescent="0.7">
      <c r="A850" s="5" t="s">
        <v>965</v>
      </c>
      <c r="B850" s="6" t="s">
        <v>2894</v>
      </c>
      <c r="C850" s="95">
        <v>57590</v>
      </c>
      <c r="D850" s="95">
        <v>0</v>
      </c>
      <c r="E850" s="95">
        <v>8234</v>
      </c>
      <c r="F850" s="96">
        <v>36438</v>
      </c>
      <c r="G850" s="95">
        <v>242</v>
      </c>
      <c r="H850" s="95">
        <v>0</v>
      </c>
      <c r="I850" s="6"/>
      <c r="J850" s="148">
        <f t="shared" si="26"/>
        <v>44914</v>
      </c>
      <c r="K850" s="148">
        <f t="shared" si="27"/>
        <v>12676</v>
      </c>
    </row>
    <row r="851" spans="1:11" hidden="1" x14ac:dyDescent="0.7">
      <c r="A851" s="5" t="s">
        <v>966</v>
      </c>
      <c r="B851" s="6" t="s">
        <v>2895</v>
      </c>
      <c r="C851" s="95">
        <v>106132</v>
      </c>
      <c r="D851" s="95">
        <v>17525</v>
      </c>
      <c r="E851" s="95">
        <v>14123</v>
      </c>
      <c r="F851" s="96">
        <v>67111</v>
      </c>
      <c r="G851" s="95">
        <v>1588</v>
      </c>
      <c r="H851" s="95">
        <v>0</v>
      </c>
      <c r="I851" s="6"/>
      <c r="J851" s="148">
        <f t="shared" si="26"/>
        <v>100347</v>
      </c>
      <c r="K851" s="148">
        <f t="shared" si="27"/>
        <v>5785</v>
      </c>
    </row>
    <row r="852" spans="1:11" hidden="1" x14ac:dyDescent="0.7">
      <c r="A852" s="5" t="s">
        <v>967</v>
      </c>
      <c r="B852" s="6" t="s">
        <v>2896</v>
      </c>
      <c r="C852" s="95">
        <v>70036</v>
      </c>
      <c r="D852" s="95">
        <v>9549</v>
      </c>
      <c r="E852" s="95">
        <v>8168</v>
      </c>
      <c r="F852" s="96">
        <v>42397</v>
      </c>
      <c r="G852" s="95">
        <v>1468</v>
      </c>
      <c r="H852" s="95">
        <v>0</v>
      </c>
      <c r="I852" s="6"/>
      <c r="J852" s="148">
        <f t="shared" si="26"/>
        <v>61582</v>
      </c>
      <c r="K852" s="148">
        <f t="shared" si="27"/>
        <v>8454</v>
      </c>
    </row>
    <row r="853" spans="1:11" hidden="1" x14ac:dyDescent="0.7">
      <c r="A853" s="5" t="s">
        <v>969</v>
      </c>
      <c r="B853" s="6" t="s">
        <v>2897</v>
      </c>
      <c r="C853" s="95">
        <v>66996</v>
      </c>
      <c r="D853" s="95">
        <v>17071</v>
      </c>
      <c r="E853" s="95">
        <v>4474</v>
      </c>
      <c r="F853" s="96">
        <v>42058</v>
      </c>
      <c r="G853" s="95">
        <v>64</v>
      </c>
      <c r="H853" s="95">
        <v>0</v>
      </c>
      <c r="I853" s="6"/>
      <c r="J853" s="148">
        <f t="shared" si="26"/>
        <v>63667</v>
      </c>
      <c r="K853" s="148">
        <f t="shared" si="27"/>
        <v>3329</v>
      </c>
    </row>
    <row r="854" spans="1:11" hidden="1" x14ac:dyDescent="0.7">
      <c r="A854" s="5" t="s">
        <v>970</v>
      </c>
      <c r="B854" s="6" t="s">
        <v>2898</v>
      </c>
      <c r="C854" s="95">
        <v>77689</v>
      </c>
      <c r="D854" s="95">
        <v>15211</v>
      </c>
      <c r="E854" s="95">
        <v>5523</v>
      </c>
      <c r="F854" s="96">
        <v>52347</v>
      </c>
      <c r="G854" s="95">
        <v>127</v>
      </c>
      <c r="H854" s="95">
        <v>0</v>
      </c>
      <c r="I854" s="6"/>
      <c r="J854" s="148">
        <f t="shared" si="26"/>
        <v>73208</v>
      </c>
      <c r="K854" s="148">
        <f t="shared" si="27"/>
        <v>4481</v>
      </c>
    </row>
    <row r="855" spans="1:11" hidden="1" x14ac:dyDescent="0.7">
      <c r="A855" s="5" t="s">
        <v>971</v>
      </c>
      <c r="B855" s="6" t="s">
        <v>2899</v>
      </c>
      <c r="C855" s="95">
        <v>63181</v>
      </c>
      <c r="D855" s="95">
        <v>17077</v>
      </c>
      <c r="E855" s="95">
        <v>4477</v>
      </c>
      <c r="F855" s="96">
        <v>39023</v>
      </c>
      <c r="G855" s="95">
        <v>107</v>
      </c>
      <c r="H855" s="95">
        <v>0</v>
      </c>
      <c r="I855" s="6"/>
      <c r="J855" s="148">
        <f t="shared" si="26"/>
        <v>60684</v>
      </c>
      <c r="K855" s="148">
        <f t="shared" si="27"/>
        <v>2497</v>
      </c>
    </row>
    <row r="856" spans="1:11" hidden="1" x14ac:dyDescent="0.7">
      <c r="A856" s="5" t="s">
        <v>972</v>
      </c>
      <c r="B856" s="6" t="s">
        <v>2900</v>
      </c>
      <c r="C856" s="95">
        <v>139187</v>
      </c>
      <c r="D856" s="95">
        <v>27617</v>
      </c>
      <c r="E856" s="95">
        <v>8367</v>
      </c>
      <c r="F856" s="96">
        <v>90900</v>
      </c>
      <c r="G856" s="95">
        <v>444</v>
      </c>
      <c r="H856" s="95">
        <v>4886</v>
      </c>
      <c r="I856" s="6"/>
      <c r="J856" s="148">
        <f t="shared" si="26"/>
        <v>132214</v>
      </c>
      <c r="K856" s="148">
        <f t="shared" si="27"/>
        <v>11859</v>
      </c>
    </row>
    <row r="857" spans="1:11" hidden="1" x14ac:dyDescent="0.7">
      <c r="A857" s="5" t="s">
        <v>973</v>
      </c>
      <c r="B857" s="6" t="s">
        <v>2901</v>
      </c>
      <c r="C857" s="95">
        <v>64130</v>
      </c>
      <c r="D857" s="95">
        <v>10916</v>
      </c>
      <c r="E857" s="95">
        <v>7496</v>
      </c>
      <c r="F857" s="96">
        <v>43693</v>
      </c>
      <c r="G857" s="95">
        <v>185</v>
      </c>
      <c r="H857" s="95">
        <v>3</v>
      </c>
      <c r="I857" s="6"/>
      <c r="J857" s="148">
        <f t="shared" si="26"/>
        <v>62293</v>
      </c>
      <c r="K857" s="148">
        <f t="shared" si="27"/>
        <v>1840</v>
      </c>
    </row>
    <row r="858" spans="1:11" hidden="1" x14ac:dyDescent="0.7">
      <c r="A858" s="5" t="s">
        <v>898</v>
      </c>
      <c r="B858" s="6" t="s">
        <v>2902</v>
      </c>
      <c r="C858" s="95">
        <v>126853</v>
      </c>
      <c r="D858" s="95">
        <v>7605</v>
      </c>
      <c r="E858" s="95">
        <v>14296</v>
      </c>
      <c r="F858" s="96">
        <v>104931</v>
      </c>
      <c r="G858" s="95">
        <v>21</v>
      </c>
      <c r="H858" s="95">
        <v>0</v>
      </c>
      <c r="I858" s="6"/>
      <c r="J858" s="148">
        <f t="shared" si="26"/>
        <v>126853</v>
      </c>
      <c r="K858" s="148">
        <f t="shared" si="27"/>
        <v>0</v>
      </c>
    </row>
    <row r="859" spans="1:11" hidden="1" x14ac:dyDescent="0.7">
      <c r="A859" s="5" t="s">
        <v>899</v>
      </c>
      <c r="B859" s="6" t="s">
        <v>2903</v>
      </c>
      <c r="C859" s="95">
        <v>164786</v>
      </c>
      <c r="D859" s="95">
        <v>29494</v>
      </c>
      <c r="E859" s="95">
        <v>5169</v>
      </c>
      <c r="F859" s="96">
        <v>125789</v>
      </c>
      <c r="G859" s="95">
        <v>0</v>
      </c>
      <c r="H859" s="95">
        <v>1830</v>
      </c>
      <c r="I859" s="6"/>
      <c r="J859" s="148">
        <f t="shared" si="26"/>
        <v>162282</v>
      </c>
      <c r="K859" s="148">
        <f t="shared" si="27"/>
        <v>4334</v>
      </c>
    </row>
    <row r="860" spans="1:11" hidden="1" x14ac:dyDescent="0.7">
      <c r="A860" s="5" t="s">
        <v>900</v>
      </c>
      <c r="B860" s="6" t="s">
        <v>2904</v>
      </c>
      <c r="C860" s="95">
        <v>105035</v>
      </c>
      <c r="D860" s="95">
        <v>13561</v>
      </c>
      <c r="E860" s="95">
        <v>10322</v>
      </c>
      <c r="F860" s="96">
        <v>80385</v>
      </c>
      <c r="G860" s="95">
        <v>767</v>
      </c>
      <c r="H860" s="95">
        <v>0</v>
      </c>
      <c r="I860" s="6"/>
      <c r="J860" s="148">
        <f t="shared" si="26"/>
        <v>105035</v>
      </c>
      <c r="K860" s="148">
        <f t="shared" si="27"/>
        <v>0</v>
      </c>
    </row>
    <row r="861" spans="1:11" hidden="1" x14ac:dyDescent="0.7">
      <c r="A861" s="5" t="s">
        <v>901</v>
      </c>
      <c r="B861" s="6" t="s">
        <v>2905</v>
      </c>
      <c r="C861" s="95">
        <v>89986</v>
      </c>
      <c r="D861" s="95">
        <v>10461</v>
      </c>
      <c r="E861" s="95">
        <v>7584</v>
      </c>
      <c r="F861" s="96">
        <v>66731</v>
      </c>
      <c r="G861" s="95">
        <v>676</v>
      </c>
      <c r="H861" s="95">
        <v>175</v>
      </c>
      <c r="I861" s="6"/>
      <c r="J861" s="148">
        <f t="shared" si="26"/>
        <v>85627</v>
      </c>
      <c r="K861" s="148">
        <f t="shared" si="27"/>
        <v>4534</v>
      </c>
    </row>
    <row r="862" spans="1:11" hidden="1" x14ac:dyDescent="0.7">
      <c r="A862" s="5" t="s">
        <v>902</v>
      </c>
      <c r="B862" s="6" t="s">
        <v>2906</v>
      </c>
      <c r="C862" s="95">
        <v>204474</v>
      </c>
      <c r="D862" s="95">
        <v>41922</v>
      </c>
      <c r="E862" s="95">
        <v>21275</v>
      </c>
      <c r="F862" s="96">
        <v>131160</v>
      </c>
      <c r="G862" s="95">
        <v>699</v>
      </c>
      <c r="H862" s="95">
        <v>0</v>
      </c>
      <c r="I862" s="6"/>
      <c r="J862" s="148">
        <f t="shared" si="26"/>
        <v>195056</v>
      </c>
      <c r="K862" s="148">
        <f t="shared" si="27"/>
        <v>9418</v>
      </c>
    </row>
    <row r="863" spans="1:11" hidden="1" x14ac:dyDescent="0.7">
      <c r="A863" s="5" t="s">
        <v>903</v>
      </c>
      <c r="B863" s="6" t="s">
        <v>2907</v>
      </c>
      <c r="C863" s="95">
        <v>76519</v>
      </c>
      <c r="D863" s="95">
        <v>9197</v>
      </c>
      <c r="E863" s="95">
        <v>7419</v>
      </c>
      <c r="F863" s="96">
        <v>59621</v>
      </c>
      <c r="G863" s="95">
        <v>217</v>
      </c>
      <c r="H863" s="95">
        <v>65</v>
      </c>
      <c r="I863" s="6"/>
      <c r="J863" s="148">
        <f t="shared" si="26"/>
        <v>76519</v>
      </c>
      <c r="K863" s="148">
        <f t="shared" si="27"/>
        <v>65</v>
      </c>
    </row>
    <row r="864" spans="1:11" hidden="1" x14ac:dyDescent="0.7">
      <c r="A864" s="5" t="s">
        <v>904</v>
      </c>
      <c r="B864" s="6" t="s">
        <v>2908</v>
      </c>
      <c r="C864" s="95">
        <v>89528</v>
      </c>
      <c r="D864" s="95">
        <v>17558</v>
      </c>
      <c r="E864" s="95">
        <v>10897</v>
      </c>
      <c r="F864" s="96">
        <v>61004</v>
      </c>
      <c r="G864" s="95">
        <v>54</v>
      </c>
      <c r="H864" s="95">
        <v>15</v>
      </c>
      <c r="I864" s="6"/>
      <c r="J864" s="148">
        <f t="shared" si="26"/>
        <v>89528</v>
      </c>
      <c r="K864" s="148">
        <f t="shared" si="27"/>
        <v>15</v>
      </c>
    </row>
    <row r="865" spans="1:11" hidden="1" x14ac:dyDescent="0.7">
      <c r="A865" s="5" t="s">
        <v>933</v>
      </c>
      <c r="B865" s="6" t="s">
        <v>2909</v>
      </c>
      <c r="C865" s="95">
        <v>75379</v>
      </c>
      <c r="D865" s="95">
        <v>10858</v>
      </c>
      <c r="E865" s="95">
        <v>13592</v>
      </c>
      <c r="F865" s="96">
        <v>50803</v>
      </c>
      <c r="G865" s="95">
        <v>40</v>
      </c>
      <c r="H865" s="95">
        <v>14</v>
      </c>
      <c r="I865" s="6"/>
      <c r="J865" s="148">
        <f t="shared" si="26"/>
        <v>75307</v>
      </c>
      <c r="K865" s="148">
        <f t="shared" si="27"/>
        <v>86</v>
      </c>
    </row>
    <row r="866" spans="1:11" hidden="1" x14ac:dyDescent="0.7">
      <c r="A866" s="5" t="s">
        <v>934</v>
      </c>
      <c r="B866" s="6" t="s">
        <v>2910</v>
      </c>
      <c r="C866" s="95">
        <v>83625</v>
      </c>
      <c r="D866" s="95">
        <v>19014</v>
      </c>
      <c r="E866" s="95">
        <v>4917</v>
      </c>
      <c r="F866" s="96">
        <v>55883</v>
      </c>
      <c r="G866" s="95">
        <v>78</v>
      </c>
      <c r="H866" s="95">
        <v>0</v>
      </c>
      <c r="I866" s="6"/>
      <c r="J866" s="148">
        <f t="shared" si="26"/>
        <v>79892</v>
      </c>
      <c r="K866" s="148">
        <f t="shared" si="27"/>
        <v>3733</v>
      </c>
    </row>
    <row r="867" spans="1:11" hidden="1" x14ac:dyDescent="0.7">
      <c r="A867" s="5" t="s">
        <v>935</v>
      </c>
      <c r="B867" s="6" t="s">
        <v>2911</v>
      </c>
      <c r="C867" s="95">
        <v>97740</v>
      </c>
      <c r="D867" s="95">
        <v>22196</v>
      </c>
      <c r="E867" s="95">
        <v>1908</v>
      </c>
      <c r="F867" s="96">
        <v>54837</v>
      </c>
      <c r="G867" s="95">
        <v>75</v>
      </c>
      <c r="H867" s="95">
        <v>0</v>
      </c>
      <c r="I867" s="6"/>
      <c r="J867" s="148">
        <f t="shared" si="26"/>
        <v>79016</v>
      </c>
      <c r="K867" s="148">
        <f t="shared" si="27"/>
        <v>18724</v>
      </c>
    </row>
    <row r="868" spans="1:11" hidden="1" x14ac:dyDescent="0.7">
      <c r="A868" s="5" t="s">
        <v>936</v>
      </c>
      <c r="B868" s="6" t="s">
        <v>2912</v>
      </c>
      <c r="C868" s="95">
        <v>169295</v>
      </c>
      <c r="D868" s="95">
        <v>49590</v>
      </c>
      <c r="E868" s="95">
        <v>83184</v>
      </c>
      <c r="F868" s="96">
        <v>36521</v>
      </c>
      <c r="G868" s="95">
        <v>0</v>
      </c>
      <c r="H868" s="95">
        <v>0</v>
      </c>
      <c r="I868" s="6"/>
      <c r="J868" s="148">
        <f t="shared" si="26"/>
        <v>169295</v>
      </c>
      <c r="K868" s="148">
        <f t="shared" si="27"/>
        <v>0</v>
      </c>
    </row>
    <row r="869" spans="1:11" hidden="1" x14ac:dyDescent="0.7">
      <c r="A869" s="5" t="s">
        <v>937</v>
      </c>
      <c r="B869" s="6" t="s">
        <v>2913</v>
      </c>
      <c r="C869" s="95">
        <v>113732</v>
      </c>
      <c r="D869" s="95">
        <v>34636</v>
      </c>
      <c r="E869" s="95">
        <v>5806</v>
      </c>
      <c r="F869" s="96">
        <v>66787</v>
      </c>
      <c r="G869" s="95">
        <v>0</v>
      </c>
      <c r="H869" s="95">
        <v>0</v>
      </c>
      <c r="I869" s="6"/>
      <c r="J869" s="148">
        <f t="shared" si="26"/>
        <v>107229</v>
      </c>
      <c r="K869" s="148">
        <f t="shared" si="27"/>
        <v>6503</v>
      </c>
    </row>
    <row r="870" spans="1:11" hidden="1" x14ac:dyDescent="0.7">
      <c r="A870" s="5" t="s">
        <v>938</v>
      </c>
      <c r="B870" s="6" t="s">
        <v>2914</v>
      </c>
      <c r="C870" s="95">
        <v>50148</v>
      </c>
      <c r="D870" s="95">
        <v>13603</v>
      </c>
      <c r="E870" s="95">
        <v>2311</v>
      </c>
      <c r="F870" s="96">
        <v>33391</v>
      </c>
      <c r="G870" s="95">
        <v>0</v>
      </c>
      <c r="H870" s="95">
        <v>41</v>
      </c>
      <c r="I870" s="6"/>
      <c r="J870" s="148">
        <f t="shared" si="26"/>
        <v>49346</v>
      </c>
      <c r="K870" s="148">
        <f t="shared" si="27"/>
        <v>843</v>
      </c>
    </row>
    <row r="871" spans="1:11" hidden="1" x14ac:dyDescent="0.7">
      <c r="A871" s="5" t="s">
        <v>939</v>
      </c>
      <c r="B871" s="6" t="s">
        <v>2915</v>
      </c>
      <c r="C871" s="95">
        <v>79189</v>
      </c>
      <c r="D871" s="95">
        <v>10698</v>
      </c>
      <c r="E871" s="95">
        <v>5662</v>
      </c>
      <c r="F871" s="96">
        <v>56124</v>
      </c>
      <c r="G871" s="95">
        <v>10</v>
      </c>
      <c r="H871" s="95">
        <v>4086</v>
      </c>
      <c r="I871" s="6"/>
      <c r="J871" s="148">
        <f t="shared" si="26"/>
        <v>76580</v>
      </c>
      <c r="K871" s="148">
        <f t="shared" si="27"/>
        <v>6695</v>
      </c>
    </row>
    <row r="872" spans="1:11" hidden="1" x14ac:dyDescent="0.7">
      <c r="A872" s="5" t="s">
        <v>940</v>
      </c>
      <c r="B872" s="6" t="s">
        <v>2916</v>
      </c>
      <c r="C872" s="95">
        <v>65424</v>
      </c>
      <c r="D872" s="95">
        <v>12858</v>
      </c>
      <c r="E872" s="95">
        <v>3536</v>
      </c>
      <c r="F872" s="96">
        <v>46772</v>
      </c>
      <c r="G872" s="95">
        <v>16</v>
      </c>
      <c r="H872" s="95">
        <v>0</v>
      </c>
      <c r="I872" s="6"/>
      <c r="J872" s="148">
        <f t="shared" si="26"/>
        <v>63182</v>
      </c>
      <c r="K872" s="148">
        <f t="shared" si="27"/>
        <v>2242</v>
      </c>
    </row>
    <row r="873" spans="1:11" hidden="1" x14ac:dyDescent="0.7">
      <c r="A873" s="5" t="s">
        <v>941</v>
      </c>
      <c r="B873" s="6" t="s">
        <v>2917</v>
      </c>
      <c r="C873" s="95">
        <v>86335</v>
      </c>
      <c r="D873" s="95">
        <v>16906</v>
      </c>
      <c r="E873" s="95">
        <v>5050</v>
      </c>
      <c r="F873" s="96">
        <v>64139</v>
      </c>
      <c r="G873" s="95">
        <v>240</v>
      </c>
      <c r="H873" s="95">
        <v>0</v>
      </c>
      <c r="I873" s="6"/>
      <c r="J873" s="148">
        <f t="shared" si="26"/>
        <v>86335</v>
      </c>
      <c r="K873" s="148">
        <f t="shared" si="27"/>
        <v>0</v>
      </c>
    </row>
    <row r="874" spans="1:11" hidden="1" x14ac:dyDescent="0.7">
      <c r="A874" s="5" t="s">
        <v>921</v>
      </c>
      <c r="B874" s="6" t="s">
        <v>2918</v>
      </c>
      <c r="C874" s="95">
        <v>114994</v>
      </c>
      <c r="D874" s="95">
        <v>21219</v>
      </c>
      <c r="E874" s="95">
        <v>8373</v>
      </c>
      <c r="F874" s="96">
        <v>83933</v>
      </c>
      <c r="G874" s="95">
        <v>880</v>
      </c>
      <c r="H874" s="95">
        <v>589</v>
      </c>
      <c r="I874" s="6"/>
      <c r="J874" s="148">
        <f t="shared" si="26"/>
        <v>114994</v>
      </c>
      <c r="K874" s="148">
        <f t="shared" si="27"/>
        <v>589</v>
      </c>
    </row>
    <row r="875" spans="1:11" hidden="1" x14ac:dyDescent="0.7">
      <c r="A875" s="5" t="s">
        <v>922</v>
      </c>
      <c r="B875" s="6" t="s">
        <v>2919</v>
      </c>
      <c r="C875" s="95">
        <v>72384</v>
      </c>
      <c r="D875" s="95">
        <v>9127</v>
      </c>
      <c r="E875" s="95">
        <v>7851</v>
      </c>
      <c r="F875" s="96">
        <v>53014</v>
      </c>
      <c r="G875" s="95">
        <v>261</v>
      </c>
      <c r="H875" s="95">
        <v>261</v>
      </c>
      <c r="I875" s="6"/>
      <c r="J875" s="148">
        <f t="shared" si="26"/>
        <v>70514</v>
      </c>
      <c r="K875" s="148">
        <f t="shared" si="27"/>
        <v>2131</v>
      </c>
    </row>
    <row r="876" spans="1:11" hidden="1" x14ac:dyDescent="0.7">
      <c r="A876" s="5" t="s">
        <v>923</v>
      </c>
      <c r="B876" s="6" t="s">
        <v>2920</v>
      </c>
      <c r="C876" s="95">
        <v>79539</v>
      </c>
      <c r="D876" s="95">
        <v>13737</v>
      </c>
      <c r="E876" s="95">
        <v>4353</v>
      </c>
      <c r="F876" s="96">
        <v>58525</v>
      </c>
      <c r="G876" s="95">
        <v>27</v>
      </c>
      <c r="H876" s="95">
        <v>407</v>
      </c>
      <c r="I876" s="6"/>
      <c r="J876" s="148">
        <f t="shared" si="26"/>
        <v>77049</v>
      </c>
      <c r="K876" s="148">
        <f t="shared" si="27"/>
        <v>2897</v>
      </c>
    </row>
    <row r="877" spans="1:11" hidden="1" x14ac:dyDescent="0.7">
      <c r="A877" s="5" t="s">
        <v>924</v>
      </c>
      <c r="B877" s="6" t="s">
        <v>2921</v>
      </c>
      <c r="C877" s="95">
        <v>69975</v>
      </c>
      <c r="D877" s="95">
        <v>6997</v>
      </c>
      <c r="E877" s="95">
        <v>4120</v>
      </c>
      <c r="F877" s="96">
        <v>58846</v>
      </c>
      <c r="G877" s="95">
        <v>12</v>
      </c>
      <c r="H877" s="95">
        <v>0</v>
      </c>
      <c r="I877" s="6"/>
      <c r="J877" s="148">
        <f t="shared" si="26"/>
        <v>69975</v>
      </c>
      <c r="K877" s="148">
        <f t="shared" si="27"/>
        <v>0</v>
      </c>
    </row>
    <row r="878" spans="1:11" hidden="1" x14ac:dyDescent="0.7">
      <c r="A878" s="5" t="s">
        <v>925</v>
      </c>
      <c r="B878" s="6" t="s">
        <v>2922</v>
      </c>
      <c r="C878" s="95">
        <v>69134</v>
      </c>
      <c r="D878" s="95">
        <v>18427</v>
      </c>
      <c r="E878" s="95">
        <v>2396</v>
      </c>
      <c r="F878" s="96">
        <v>46745</v>
      </c>
      <c r="G878" s="95">
        <v>28</v>
      </c>
      <c r="H878" s="95">
        <v>1</v>
      </c>
      <c r="I878" s="6"/>
      <c r="J878" s="148">
        <f t="shared" si="26"/>
        <v>67597</v>
      </c>
      <c r="K878" s="148">
        <f t="shared" si="27"/>
        <v>1538</v>
      </c>
    </row>
    <row r="879" spans="1:11" hidden="1" x14ac:dyDescent="0.7">
      <c r="A879" s="5" t="s">
        <v>926</v>
      </c>
      <c r="B879" s="6" t="s">
        <v>2923</v>
      </c>
      <c r="C879" s="95">
        <v>39778</v>
      </c>
      <c r="D879" s="95">
        <v>6759</v>
      </c>
      <c r="E879" s="95">
        <v>1748</v>
      </c>
      <c r="F879" s="96">
        <v>30188</v>
      </c>
      <c r="G879" s="95">
        <v>0</v>
      </c>
      <c r="H879" s="95">
        <v>0</v>
      </c>
      <c r="I879" s="6"/>
      <c r="J879" s="148">
        <f t="shared" si="26"/>
        <v>38695</v>
      </c>
      <c r="K879" s="148">
        <f t="shared" si="27"/>
        <v>1083</v>
      </c>
    </row>
    <row r="880" spans="1:11" hidden="1" x14ac:dyDescent="0.7">
      <c r="A880" s="5" t="s">
        <v>927</v>
      </c>
      <c r="B880" s="6" t="s">
        <v>2924</v>
      </c>
      <c r="C880" s="95">
        <v>98091</v>
      </c>
      <c r="D880" s="95">
        <v>10654</v>
      </c>
      <c r="E880" s="95">
        <v>15060</v>
      </c>
      <c r="F880" s="96">
        <v>71072</v>
      </c>
      <c r="G880" s="95">
        <v>1305</v>
      </c>
      <c r="H880" s="95">
        <v>0</v>
      </c>
      <c r="I880" s="6"/>
      <c r="J880" s="148">
        <f t="shared" si="26"/>
        <v>98091</v>
      </c>
      <c r="K880" s="148">
        <f t="shared" si="27"/>
        <v>0</v>
      </c>
    </row>
    <row r="881" spans="1:11" hidden="1" x14ac:dyDescent="0.7">
      <c r="A881" s="5" t="s">
        <v>928</v>
      </c>
      <c r="B881" s="6" t="s">
        <v>2925</v>
      </c>
      <c r="C881" s="95">
        <v>74770</v>
      </c>
      <c r="D881" s="95">
        <v>6890</v>
      </c>
      <c r="E881" s="95">
        <v>4728</v>
      </c>
      <c r="F881" s="96">
        <v>61800</v>
      </c>
      <c r="G881" s="95">
        <v>8</v>
      </c>
      <c r="H881" s="95">
        <v>0</v>
      </c>
      <c r="I881" s="6"/>
      <c r="J881" s="148">
        <f t="shared" si="26"/>
        <v>73426</v>
      </c>
      <c r="K881" s="148">
        <f t="shared" si="27"/>
        <v>1344</v>
      </c>
    </row>
    <row r="882" spans="1:11" hidden="1" x14ac:dyDescent="0.7">
      <c r="A882" s="5" t="s">
        <v>929</v>
      </c>
      <c r="B882" s="6" t="s">
        <v>2926</v>
      </c>
      <c r="C882" s="95">
        <v>48036</v>
      </c>
      <c r="D882" s="95">
        <v>9292</v>
      </c>
      <c r="E882" s="95">
        <v>4956</v>
      </c>
      <c r="F882" s="96">
        <v>30433</v>
      </c>
      <c r="G882" s="95">
        <v>0</v>
      </c>
      <c r="H882" s="95">
        <v>666</v>
      </c>
      <c r="I882" s="6"/>
      <c r="J882" s="148">
        <f t="shared" si="26"/>
        <v>45347</v>
      </c>
      <c r="K882" s="148">
        <f t="shared" si="27"/>
        <v>3355</v>
      </c>
    </row>
    <row r="883" spans="1:11" hidden="1" x14ac:dyDescent="0.7">
      <c r="A883" s="5" t="s">
        <v>945</v>
      </c>
      <c r="B883" s="6" t="s">
        <v>2927</v>
      </c>
      <c r="C883" s="95">
        <v>183349</v>
      </c>
      <c r="D883" s="95">
        <v>99245</v>
      </c>
      <c r="E883" s="95">
        <v>4340</v>
      </c>
      <c r="F883" s="96">
        <v>78753</v>
      </c>
      <c r="G883" s="95">
        <v>157</v>
      </c>
      <c r="H883" s="95">
        <v>0</v>
      </c>
      <c r="I883" s="6"/>
      <c r="J883" s="148">
        <f t="shared" si="26"/>
        <v>182495</v>
      </c>
      <c r="K883" s="148">
        <f t="shared" si="27"/>
        <v>854</v>
      </c>
    </row>
    <row r="884" spans="1:11" hidden="1" x14ac:dyDescent="0.7">
      <c r="A884" s="5" t="s">
        <v>946</v>
      </c>
      <c r="B884" s="6" t="s">
        <v>2928</v>
      </c>
      <c r="C884" s="95">
        <v>52618</v>
      </c>
      <c r="D884" s="95">
        <v>11564</v>
      </c>
      <c r="E884" s="95">
        <v>2128</v>
      </c>
      <c r="F884" s="96">
        <v>36297</v>
      </c>
      <c r="G884" s="95">
        <v>31</v>
      </c>
      <c r="H884" s="95">
        <v>0</v>
      </c>
      <c r="I884" s="6"/>
      <c r="J884" s="148">
        <f t="shared" si="26"/>
        <v>50020</v>
      </c>
      <c r="K884" s="148">
        <f t="shared" si="27"/>
        <v>2598</v>
      </c>
    </row>
    <row r="885" spans="1:11" hidden="1" x14ac:dyDescent="0.7">
      <c r="A885" s="5" t="s">
        <v>947</v>
      </c>
      <c r="B885" s="6" t="s">
        <v>2929</v>
      </c>
      <c r="C885" s="95">
        <v>123418</v>
      </c>
      <c r="D885" s="95">
        <v>27845</v>
      </c>
      <c r="E885" s="95">
        <v>5672</v>
      </c>
      <c r="F885" s="96">
        <v>87224</v>
      </c>
      <c r="G885" s="95">
        <v>0</v>
      </c>
      <c r="H885" s="95">
        <v>0</v>
      </c>
      <c r="I885" s="6"/>
      <c r="J885" s="148">
        <f t="shared" si="26"/>
        <v>120741</v>
      </c>
      <c r="K885" s="148">
        <f t="shared" si="27"/>
        <v>2677</v>
      </c>
    </row>
    <row r="886" spans="1:11" hidden="1" x14ac:dyDescent="0.7">
      <c r="A886" s="5" t="s">
        <v>909</v>
      </c>
      <c r="B886" s="6" t="s">
        <v>2930</v>
      </c>
      <c r="C886" s="95">
        <v>152307</v>
      </c>
      <c r="D886" s="95">
        <v>24624</v>
      </c>
      <c r="E886" s="95">
        <v>4941</v>
      </c>
      <c r="F886" s="96">
        <v>115367</v>
      </c>
      <c r="G886" s="95">
        <v>0</v>
      </c>
      <c r="H886" s="95">
        <v>4357</v>
      </c>
      <c r="I886" s="6"/>
      <c r="J886" s="148">
        <f t="shared" si="26"/>
        <v>149289</v>
      </c>
      <c r="K886" s="148">
        <f t="shared" si="27"/>
        <v>7375</v>
      </c>
    </row>
    <row r="887" spans="1:11" hidden="1" x14ac:dyDescent="0.7">
      <c r="A887" s="5" t="s">
        <v>910</v>
      </c>
      <c r="B887" s="6" t="s">
        <v>2931</v>
      </c>
      <c r="C887" s="95">
        <v>109727</v>
      </c>
      <c r="D887" s="95">
        <v>11809</v>
      </c>
      <c r="E887" s="95">
        <v>4922</v>
      </c>
      <c r="F887" s="96">
        <v>88512</v>
      </c>
      <c r="G887" s="95">
        <v>2</v>
      </c>
      <c r="H887" s="95">
        <v>2059</v>
      </c>
      <c r="I887" s="6"/>
      <c r="J887" s="148">
        <f t="shared" si="26"/>
        <v>107304</v>
      </c>
      <c r="K887" s="148">
        <f t="shared" si="27"/>
        <v>4482</v>
      </c>
    </row>
    <row r="888" spans="1:11" hidden="1" x14ac:dyDescent="0.7">
      <c r="A888" s="5" t="s">
        <v>911</v>
      </c>
      <c r="B888" s="6" t="s">
        <v>2932</v>
      </c>
      <c r="C888" s="95">
        <v>161801</v>
      </c>
      <c r="D888" s="95">
        <v>21833</v>
      </c>
      <c r="E888" s="95">
        <v>42615</v>
      </c>
      <c r="F888" s="96">
        <v>91245</v>
      </c>
      <c r="G888" s="95">
        <v>14</v>
      </c>
      <c r="H888" s="95">
        <v>0</v>
      </c>
      <c r="I888" s="6"/>
      <c r="J888" s="148">
        <f t="shared" si="26"/>
        <v>155707</v>
      </c>
      <c r="K888" s="148">
        <f t="shared" si="27"/>
        <v>6094</v>
      </c>
    </row>
    <row r="889" spans="1:11" hidden="1" x14ac:dyDescent="0.7">
      <c r="A889" s="5" t="s">
        <v>912</v>
      </c>
      <c r="B889" s="6" t="s">
        <v>2933</v>
      </c>
      <c r="C889" s="95">
        <v>120210</v>
      </c>
      <c r="D889" s="95">
        <v>12146</v>
      </c>
      <c r="E889" s="95">
        <v>5720</v>
      </c>
      <c r="F889" s="96">
        <v>99377</v>
      </c>
      <c r="G889" s="95">
        <v>22</v>
      </c>
      <c r="H889" s="95">
        <v>27</v>
      </c>
      <c r="I889" s="6"/>
      <c r="J889" s="148">
        <f t="shared" si="26"/>
        <v>117292</v>
      </c>
      <c r="K889" s="148">
        <f t="shared" si="27"/>
        <v>2945</v>
      </c>
    </row>
    <row r="890" spans="1:11" hidden="1" x14ac:dyDescent="0.7">
      <c r="A890" s="5" t="s">
        <v>913</v>
      </c>
      <c r="B890" s="6" t="s">
        <v>2934</v>
      </c>
      <c r="C890" s="95">
        <v>80714</v>
      </c>
      <c r="D890" s="95">
        <v>8155</v>
      </c>
      <c r="E890" s="95">
        <v>5153</v>
      </c>
      <c r="F890" s="96">
        <v>66302</v>
      </c>
      <c r="G890" s="95">
        <v>0</v>
      </c>
      <c r="H890" s="95">
        <v>56</v>
      </c>
      <c r="I890" s="6"/>
      <c r="J890" s="148">
        <f t="shared" si="26"/>
        <v>79666</v>
      </c>
      <c r="K890" s="148">
        <f t="shared" si="27"/>
        <v>1104</v>
      </c>
    </row>
    <row r="891" spans="1:11" hidden="1" x14ac:dyDescent="0.7">
      <c r="A891" s="5" t="s">
        <v>914</v>
      </c>
      <c r="B891" s="6" t="s">
        <v>2935</v>
      </c>
      <c r="C891" s="95">
        <v>102194</v>
      </c>
      <c r="D891" s="95">
        <v>11363</v>
      </c>
      <c r="E891" s="95">
        <v>6021</v>
      </c>
      <c r="F891" s="96">
        <v>84539</v>
      </c>
      <c r="G891" s="95">
        <v>24</v>
      </c>
      <c r="H891" s="95">
        <v>0</v>
      </c>
      <c r="I891" s="6"/>
      <c r="J891" s="148">
        <f t="shared" si="26"/>
        <v>101947</v>
      </c>
      <c r="K891" s="148">
        <f t="shared" si="27"/>
        <v>247</v>
      </c>
    </row>
    <row r="892" spans="1:11" hidden="1" x14ac:dyDescent="0.7">
      <c r="A892" s="5" t="s">
        <v>915</v>
      </c>
      <c r="B892" s="6" t="s">
        <v>2936</v>
      </c>
      <c r="C892" s="95">
        <v>56473</v>
      </c>
      <c r="D892" s="95">
        <v>6969</v>
      </c>
      <c r="E892" s="95">
        <v>12181</v>
      </c>
      <c r="F892" s="96">
        <v>37087</v>
      </c>
      <c r="G892" s="95">
        <v>25</v>
      </c>
      <c r="H892" s="95">
        <v>10</v>
      </c>
      <c r="I892" s="6"/>
      <c r="J892" s="148">
        <f t="shared" si="26"/>
        <v>56272</v>
      </c>
      <c r="K892" s="148">
        <f t="shared" si="27"/>
        <v>211</v>
      </c>
    </row>
    <row r="893" spans="1:11" hidden="1" x14ac:dyDescent="0.7">
      <c r="A893" s="5" t="s">
        <v>916</v>
      </c>
      <c r="B893" s="6" t="s">
        <v>2937</v>
      </c>
      <c r="C893" s="95">
        <v>85628</v>
      </c>
      <c r="D893" s="95">
        <v>11723</v>
      </c>
      <c r="E893" s="95">
        <v>4292</v>
      </c>
      <c r="F893" s="96">
        <v>68050</v>
      </c>
      <c r="G893" s="95">
        <v>44</v>
      </c>
      <c r="H893" s="95">
        <v>12</v>
      </c>
      <c r="I893" s="6"/>
      <c r="J893" s="148">
        <f t="shared" si="26"/>
        <v>84121</v>
      </c>
      <c r="K893" s="148">
        <f t="shared" si="27"/>
        <v>1519</v>
      </c>
    </row>
    <row r="894" spans="1:11" hidden="1" x14ac:dyDescent="0.7">
      <c r="A894" s="5" t="s">
        <v>930</v>
      </c>
      <c r="B894" s="6" t="s">
        <v>2938</v>
      </c>
      <c r="C894" s="95">
        <v>101065</v>
      </c>
      <c r="D894" s="95">
        <v>16586</v>
      </c>
      <c r="E894" s="95">
        <v>8741</v>
      </c>
      <c r="F894" s="96">
        <v>75669</v>
      </c>
      <c r="G894" s="95">
        <v>69</v>
      </c>
      <c r="H894" s="95">
        <v>0</v>
      </c>
      <c r="I894" s="6"/>
      <c r="J894" s="148">
        <f t="shared" si="26"/>
        <v>101065</v>
      </c>
      <c r="K894" s="148">
        <f t="shared" si="27"/>
        <v>0</v>
      </c>
    </row>
    <row r="895" spans="1:11" hidden="1" x14ac:dyDescent="0.7">
      <c r="A895" s="5" t="s">
        <v>948</v>
      </c>
      <c r="B895" s="6" t="s">
        <v>2939</v>
      </c>
      <c r="C895" s="95">
        <v>109990</v>
      </c>
      <c r="D895" s="95">
        <v>30998</v>
      </c>
      <c r="E895" s="95">
        <v>5102</v>
      </c>
      <c r="F895" s="96">
        <v>71181</v>
      </c>
      <c r="G895" s="95">
        <v>82</v>
      </c>
      <c r="H895" s="95">
        <v>0</v>
      </c>
      <c r="I895" s="6"/>
      <c r="J895" s="148">
        <f t="shared" si="26"/>
        <v>107363</v>
      </c>
      <c r="K895" s="148">
        <f t="shared" si="27"/>
        <v>2627</v>
      </c>
    </row>
    <row r="896" spans="1:11" hidden="1" x14ac:dyDescent="0.7">
      <c r="A896" s="5" t="s">
        <v>931</v>
      </c>
      <c r="B896" s="6" t="s">
        <v>2940</v>
      </c>
      <c r="C896" s="95">
        <v>47329</v>
      </c>
      <c r="D896" s="95">
        <v>5890</v>
      </c>
      <c r="E896" s="95">
        <v>2248</v>
      </c>
      <c r="F896" s="96">
        <v>39144</v>
      </c>
      <c r="G896" s="95">
        <v>4</v>
      </c>
      <c r="H896" s="95">
        <v>0</v>
      </c>
      <c r="I896" s="6"/>
      <c r="J896" s="148">
        <f t="shared" si="26"/>
        <v>47286</v>
      </c>
      <c r="K896" s="148">
        <f t="shared" si="27"/>
        <v>43</v>
      </c>
    </row>
    <row r="897" spans="1:11" hidden="1" x14ac:dyDescent="0.7">
      <c r="A897" s="5" t="s">
        <v>949</v>
      </c>
      <c r="B897" s="6" t="s">
        <v>2941</v>
      </c>
      <c r="C897" s="95">
        <v>40423</v>
      </c>
      <c r="D897" s="95">
        <v>3282</v>
      </c>
      <c r="E897" s="95">
        <v>1238</v>
      </c>
      <c r="F897" s="96">
        <v>34796</v>
      </c>
      <c r="G897" s="95">
        <v>77</v>
      </c>
      <c r="H897" s="95">
        <v>0</v>
      </c>
      <c r="I897" s="6"/>
      <c r="J897" s="148">
        <f t="shared" si="26"/>
        <v>39393</v>
      </c>
      <c r="K897" s="148">
        <f t="shared" si="27"/>
        <v>1030</v>
      </c>
    </row>
    <row r="898" spans="1:11" hidden="1" x14ac:dyDescent="0.7">
      <c r="A898" s="5" t="s">
        <v>917</v>
      </c>
      <c r="B898" s="6" t="s">
        <v>2942</v>
      </c>
      <c r="C898" s="95">
        <v>67211</v>
      </c>
      <c r="D898" s="95">
        <v>5793</v>
      </c>
      <c r="E898" s="95">
        <v>3546</v>
      </c>
      <c r="F898" s="96">
        <v>57848</v>
      </c>
      <c r="G898" s="95">
        <v>24</v>
      </c>
      <c r="H898" s="95">
        <v>0</v>
      </c>
      <c r="I898" s="6"/>
      <c r="J898" s="148">
        <f t="shared" si="26"/>
        <v>67211</v>
      </c>
      <c r="K898" s="148">
        <f t="shared" si="27"/>
        <v>0</v>
      </c>
    </row>
    <row r="899" spans="1:11" hidden="1" x14ac:dyDescent="0.7">
      <c r="A899" s="5" t="s">
        <v>905</v>
      </c>
      <c r="B899" s="6" t="s">
        <v>2943</v>
      </c>
      <c r="C899" s="95">
        <v>62167</v>
      </c>
      <c r="D899" s="95">
        <v>11665</v>
      </c>
      <c r="E899" s="95">
        <v>7646</v>
      </c>
      <c r="F899" s="96">
        <v>42684</v>
      </c>
      <c r="G899" s="95">
        <v>115</v>
      </c>
      <c r="H899" s="95">
        <v>0</v>
      </c>
      <c r="I899" s="6"/>
      <c r="J899" s="148">
        <f t="shared" si="26"/>
        <v>62110</v>
      </c>
      <c r="K899" s="148">
        <f t="shared" si="27"/>
        <v>57</v>
      </c>
    </row>
    <row r="900" spans="1:11" hidden="1" x14ac:dyDescent="0.7">
      <c r="A900" s="5" t="s">
        <v>918</v>
      </c>
      <c r="B900" s="6" t="s">
        <v>2944</v>
      </c>
      <c r="C900" s="6">
        <v>64575</v>
      </c>
      <c r="D900" s="6">
        <v>8474</v>
      </c>
      <c r="E900" s="6">
        <v>41076</v>
      </c>
      <c r="F900" s="93">
        <v>15025</v>
      </c>
      <c r="G900" s="6">
        <v>0</v>
      </c>
      <c r="H900" s="6">
        <v>0</v>
      </c>
      <c r="I900" s="6"/>
      <c r="J900" s="148">
        <f t="shared" ref="J900:J905" si="28">SUM(D900:H900)</f>
        <v>64575</v>
      </c>
      <c r="K900" s="148">
        <f t="shared" si="27"/>
        <v>0</v>
      </c>
    </row>
    <row r="901" spans="1:11" hidden="1" x14ac:dyDescent="0.7">
      <c r="A901" s="5" t="s">
        <v>919</v>
      </c>
      <c r="B901" s="6" t="s">
        <v>2945</v>
      </c>
      <c r="C901" s="6">
        <v>84508</v>
      </c>
      <c r="D901" s="6">
        <v>0</v>
      </c>
      <c r="E901" s="6">
        <v>5896</v>
      </c>
      <c r="F901" s="93">
        <v>63232</v>
      </c>
      <c r="G901" s="6">
        <v>60</v>
      </c>
      <c r="H901" s="6">
        <v>13705</v>
      </c>
      <c r="I901" s="6"/>
      <c r="J901" s="148">
        <f t="shared" si="28"/>
        <v>82893</v>
      </c>
      <c r="K901" s="148">
        <f t="shared" ref="K901:K905" si="29">C901-J901+H901</f>
        <v>15320</v>
      </c>
    </row>
    <row r="902" spans="1:11" hidden="1" x14ac:dyDescent="0.7">
      <c r="A902" s="5" t="s">
        <v>942</v>
      </c>
      <c r="B902" s="6" t="s">
        <v>2946</v>
      </c>
      <c r="C902" s="123">
        <v>70825</v>
      </c>
      <c r="D902" s="123">
        <v>17809</v>
      </c>
      <c r="E902" s="123">
        <v>4021</v>
      </c>
      <c r="F902" s="124">
        <v>45788</v>
      </c>
      <c r="G902" s="123">
        <v>93</v>
      </c>
      <c r="H902" s="123">
        <v>85</v>
      </c>
      <c r="I902" s="6"/>
      <c r="J902" s="148">
        <f t="shared" si="28"/>
        <v>67796</v>
      </c>
      <c r="K902" s="148">
        <f t="shared" si="29"/>
        <v>3114</v>
      </c>
    </row>
    <row r="903" spans="1:11" hidden="1" x14ac:dyDescent="0.7">
      <c r="A903" s="5" t="s">
        <v>950</v>
      </c>
      <c r="B903" s="6" t="s">
        <v>2947</v>
      </c>
      <c r="C903" s="123">
        <v>50752</v>
      </c>
      <c r="D903" s="123">
        <v>8317</v>
      </c>
      <c r="E903" s="123">
        <v>4589</v>
      </c>
      <c r="F903" s="124">
        <v>37842</v>
      </c>
      <c r="G903" s="123">
        <v>4</v>
      </c>
      <c r="H903" s="123">
        <v>0</v>
      </c>
      <c r="I903" s="6"/>
      <c r="J903" s="148">
        <f t="shared" si="28"/>
        <v>50752</v>
      </c>
      <c r="K903" s="148">
        <f t="shared" si="29"/>
        <v>0</v>
      </c>
    </row>
    <row r="904" spans="1:11" hidden="1" x14ac:dyDescent="0.7">
      <c r="A904" s="5" t="s">
        <v>974</v>
      </c>
      <c r="B904" s="5" t="s">
        <v>2948</v>
      </c>
      <c r="C904" s="123">
        <v>56693</v>
      </c>
      <c r="D904" s="123">
        <v>7719</v>
      </c>
      <c r="E904" s="123">
        <v>9754</v>
      </c>
      <c r="F904" s="124">
        <v>39187</v>
      </c>
      <c r="G904" s="123">
        <v>0</v>
      </c>
      <c r="H904" s="123">
        <v>33</v>
      </c>
      <c r="J904" s="148">
        <f t="shared" si="28"/>
        <v>56693</v>
      </c>
      <c r="K904" s="148">
        <f t="shared" si="29"/>
        <v>33</v>
      </c>
    </row>
    <row r="905" spans="1:11" hidden="1" x14ac:dyDescent="0.7">
      <c r="A905" s="5" t="s">
        <v>906</v>
      </c>
      <c r="B905" s="5" t="s">
        <v>2949</v>
      </c>
      <c r="C905" s="123">
        <v>41503</v>
      </c>
      <c r="D905" s="123">
        <v>4744</v>
      </c>
      <c r="E905" s="123">
        <v>3196</v>
      </c>
      <c r="F905" s="123">
        <v>33414</v>
      </c>
      <c r="G905" s="123">
        <v>0</v>
      </c>
      <c r="H905" s="123">
        <v>1</v>
      </c>
      <c r="J905" s="148">
        <f t="shared" si="28"/>
        <v>41355</v>
      </c>
      <c r="K905" s="148">
        <f t="shared" si="29"/>
        <v>149</v>
      </c>
    </row>
    <row r="906" spans="1:11" hidden="1" x14ac:dyDescent="0.7">
      <c r="C906" s="148">
        <f>SUM(C3:C905)</f>
        <v>130157821</v>
      </c>
      <c r="D906" s="148">
        <f t="shared" ref="D906:H906" si="30">SUM(D3:D905)</f>
        <v>19327011</v>
      </c>
      <c r="E906" s="148">
        <f t="shared" si="30"/>
        <v>15861377</v>
      </c>
      <c r="F906" s="148">
        <f t="shared" si="30"/>
        <v>83121892</v>
      </c>
      <c r="G906" s="148">
        <f t="shared" si="30"/>
        <v>1010063</v>
      </c>
      <c r="H906" s="148">
        <f t="shared" si="30"/>
        <v>4123405</v>
      </c>
      <c r="J906" s="148">
        <f>SUM(J3:J905)</f>
        <v>123443748</v>
      </c>
    </row>
    <row r="908" spans="1:11" x14ac:dyDescent="0.7">
      <c r="B908" s="99" t="s">
        <v>2997</v>
      </c>
      <c r="C908" s="99"/>
      <c r="D908" s="99"/>
    </row>
    <row r="909" spans="1:11" x14ac:dyDescent="0.7">
      <c r="B909" s="99" t="s">
        <v>2957</v>
      </c>
      <c r="C909" s="99"/>
      <c r="D909" s="99"/>
    </row>
  </sheetData>
  <autoFilter ref="A2:I906" xr:uid="{00000000-0001-0000-0200-000000000000}">
    <filterColumn colId="1">
      <filters>
        <filter val="11019:โรงพยาบาลทุ่งฝน จ.อุดรธานี"/>
      </filters>
    </filterColumn>
  </autoFilter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652E0-9768-41E7-9861-351F6CC964E1}">
  <sheetPr>
    <tabColor rgb="FF00B0F0"/>
  </sheetPr>
  <dimension ref="B1:K908"/>
  <sheetViews>
    <sheetView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K11" sqref="K11"/>
    </sheetView>
  </sheetViews>
  <sheetFormatPr defaultColWidth="8.796875" defaultRowHeight="16.8" x14ac:dyDescent="0.5"/>
  <cols>
    <col min="1" max="1" width="8.796875" style="128"/>
    <col min="2" max="2" width="5.59765625" style="128" bestFit="1" customWidth="1"/>
    <col min="3" max="3" width="36.296875" style="128" bestFit="1" customWidth="1"/>
    <col min="4" max="4" width="11.796875" style="128" bestFit="1" customWidth="1"/>
    <col min="5" max="7" width="10.296875" style="128" bestFit="1" customWidth="1"/>
    <col min="8" max="8" width="11.796875" style="128" bestFit="1" customWidth="1"/>
    <col min="9" max="9" width="12.796875" style="128" bestFit="1" customWidth="1"/>
    <col min="10" max="10" width="8.796875" style="128"/>
    <col min="11" max="11" width="16" style="128" bestFit="1" customWidth="1"/>
    <col min="12" max="16384" width="8.796875" style="128"/>
  </cols>
  <sheetData>
    <row r="1" spans="2:11" ht="21" x14ac:dyDescent="0.6">
      <c r="D1" s="131" t="s">
        <v>2951</v>
      </c>
      <c r="E1" s="131" t="s">
        <v>2952</v>
      </c>
      <c r="F1" s="131" t="s">
        <v>2953</v>
      </c>
      <c r="H1" s="131" t="s">
        <v>2955</v>
      </c>
      <c r="I1" s="131" t="s">
        <v>2954</v>
      </c>
      <c r="K1" s="342" t="s">
        <v>2956</v>
      </c>
    </row>
    <row r="2" spans="2:11" ht="21" x14ac:dyDescent="0.6">
      <c r="B2" s="126"/>
      <c r="C2" s="126"/>
      <c r="D2" s="126" t="s">
        <v>1878</v>
      </c>
      <c r="E2" s="126" t="s">
        <v>1879</v>
      </c>
      <c r="F2" s="126" t="s">
        <v>1880</v>
      </c>
      <c r="G2" s="126" t="s">
        <v>1881</v>
      </c>
      <c r="H2" s="126" t="s">
        <v>1882</v>
      </c>
      <c r="I2" s="127"/>
    </row>
    <row r="3" spans="2:11" ht="70.349999999999994" customHeight="1" x14ac:dyDescent="0.6">
      <c r="B3" s="129" t="s">
        <v>1883</v>
      </c>
      <c r="C3" s="129" t="s">
        <v>2011</v>
      </c>
      <c r="D3" s="134" t="s">
        <v>1884</v>
      </c>
      <c r="E3" s="134" t="s">
        <v>1885</v>
      </c>
      <c r="F3" s="134" t="s">
        <v>1886</v>
      </c>
      <c r="G3" s="134" t="s">
        <v>2950</v>
      </c>
      <c r="H3" s="134" t="s">
        <v>1887</v>
      </c>
      <c r="I3" s="129"/>
      <c r="J3" s="128" t="s">
        <v>2954</v>
      </c>
    </row>
    <row r="4" spans="2:11" x14ac:dyDescent="0.5">
      <c r="B4" s="128" t="s">
        <v>100</v>
      </c>
      <c r="C4" s="128" t="s">
        <v>999</v>
      </c>
      <c r="D4" s="111">
        <v>92312.389999999985</v>
      </c>
      <c r="E4" s="111">
        <v>6199.15</v>
      </c>
      <c r="F4" s="111">
        <v>12057.81</v>
      </c>
      <c r="G4" s="111">
        <v>1697.93</v>
      </c>
      <c r="H4" s="111">
        <v>125981.7</v>
      </c>
      <c r="I4" s="111">
        <f>H4-D4-E4-F4</f>
        <v>15412.350000000011</v>
      </c>
    </row>
    <row r="5" spans="2:11" x14ac:dyDescent="0.5">
      <c r="B5" s="128" t="s">
        <v>101</v>
      </c>
      <c r="C5" s="128" t="s">
        <v>1000</v>
      </c>
      <c r="D5" s="111">
        <v>1297.1304</v>
      </c>
      <c r="E5" s="111">
        <v>31.145300000000002</v>
      </c>
      <c r="F5" s="111">
        <v>58.313700000000004</v>
      </c>
      <c r="G5" s="111">
        <v>24.034600000000001</v>
      </c>
      <c r="H5" s="111">
        <v>1500.2058000000002</v>
      </c>
      <c r="I5" s="111">
        <f t="shared" ref="I5:I68" si="0">H5-D5-E5-F5</f>
        <v>113.61640000000017</v>
      </c>
    </row>
    <row r="6" spans="2:11" x14ac:dyDescent="0.5">
      <c r="B6" s="128" t="s">
        <v>102</v>
      </c>
      <c r="C6" s="128" t="s">
        <v>1001</v>
      </c>
      <c r="D6" s="111">
        <v>4829.8121000000001</v>
      </c>
      <c r="E6" s="111">
        <v>213.51260000000002</v>
      </c>
      <c r="F6" s="111">
        <v>15.228199999999999</v>
      </c>
      <c r="G6" s="111">
        <v>9.2436000000000007</v>
      </c>
      <c r="H6" s="111">
        <v>5718.9540000000006</v>
      </c>
      <c r="I6" s="111">
        <f t="shared" si="0"/>
        <v>660.4011000000005</v>
      </c>
    </row>
    <row r="7" spans="2:11" x14ac:dyDescent="0.5">
      <c r="B7" s="128" t="s">
        <v>103</v>
      </c>
      <c r="C7" s="128" t="s">
        <v>1002</v>
      </c>
      <c r="D7" s="111">
        <v>1115.8268000000003</v>
      </c>
      <c r="E7" s="111">
        <v>42.888499999999993</v>
      </c>
      <c r="F7" s="111">
        <v>91.080199999999991</v>
      </c>
      <c r="G7" s="111">
        <v>17.283000000000001</v>
      </c>
      <c r="H7" s="111">
        <v>1294.5106000000001</v>
      </c>
      <c r="I7" s="111">
        <f t="shared" si="0"/>
        <v>44.715099999999808</v>
      </c>
    </row>
    <row r="8" spans="2:11" x14ac:dyDescent="0.5">
      <c r="B8" s="128" t="s">
        <v>104</v>
      </c>
      <c r="C8" s="128" t="s">
        <v>1003</v>
      </c>
      <c r="D8" s="111">
        <v>7411.6985999999997</v>
      </c>
      <c r="E8" s="111">
        <v>362.06150000000002</v>
      </c>
      <c r="F8" s="111">
        <v>584.85569999999996</v>
      </c>
      <c r="G8" s="130">
        <v>119.333</v>
      </c>
      <c r="H8" s="111">
        <v>11808.021000000001</v>
      </c>
      <c r="I8" s="111">
        <f t="shared" si="0"/>
        <v>3449.4052000000011</v>
      </c>
    </row>
    <row r="9" spans="2:11" x14ac:dyDescent="0.5">
      <c r="B9" s="128" t="s">
        <v>105</v>
      </c>
      <c r="C9" s="128" t="s">
        <v>1004</v>
      </c>
      <c r="D9" s="111">
        <v>1268.7325000000001</v>
      </c>
      <c r="E9" s="111">
        <v>42.683699999999995</v>
      </c>
      <c r="F9" s="111">
        <v>107.33379999999998</v>
      </c>
      <c r="G9" s="111">
        <v>18.700899999999997</v>
      </c>
      <c r="H9" s="111">
        <v>2075.3672000000001</v>
      </c>
      <c r="I9" s="111">
        <f t="shared" si="0"/>
        <v>656.61720000000003</v>
      </c>
    </row>
    <row r="10" spans="2:11" x14ac:dyDescent="0.5">
      <c r="B10" s="128" t="s">
        <v>106</v>
      </c>
      <c r="C10" s="128" t="s">
        <v>1005</v>
      </c>
      <c r="D10" s="111">
        <v>4926.7798000000003</v>
      </c>
      <c r="E10" s="111">
        <v>199.87909999999997</v>
      </c>
      <c r="F10" s="111">
        <v>379.267</v>
      </c>
      <c r="G10" s="111">
        <v>48.752300000000005</v>
      </c>
      <c r="H10" s="111">
        <v>9779.6771000000008</v>
      </c>
      <c r="I10" s="111">
        <f t="shared" si="0"/>
        <v>4273.7512000000006</v>
      </c>
    </row>
    <row r="11" spans="2:11" x14ac:dyDescent="0.5">
      <c r="B11" s="128" t="s">
        <v>107</v>
      </c>
      <c r="C11" s="128" t="s">
        <v>1006</v>
      </c>
      <c r="D11" s="111">
        <v>2948.3296</v>
      </c>
      <c r="E11" s="111">
        <v>46.984799999999993</v>
      </c>
      <c r="F11" s="111">
        <v>139.45909999999998</v>
      </c>
      <c r="G11" s="111">
        <v>17.7395</v>
      </c>
      <c r="H11" s="111">
        <v>3483.0886</v>
      </c>
      <c r="I11" s="111">
        <f t="shared" si="0"/>
        <v>348.31510000000003</v>
      </c>
    </row>
    <row r="12" spans="2:11" x14ac:dyDescent="0.5">
      <c r="B12" s="128" t="s">
        <v>108</v>
      </c>
      <c r="C12" s="131" t="s">
        <v>1007</v>
      </c>
      <c r="D12" s="130">
        <v>2994.384</v>
      </c>
      <c r="E12" s="111">
        <v>110.72129999999999</v>
      </c>
      <c r="F12" s="111">
        <v>153.446</v>
      </c>
      <c r="G12" s="111">
        <v>36.922000000000004</v>
      </c>
      <c r="H12" s="111">
        <v>3466.8445000000002</v>
      </c>
      <c r="I12" s="111">
        <f t="shared" si="0"/>
        <v>208.29320000000016</v>
      </c>
    </row>
    <row r="13" spans="2:11" x14ac:dyDescent="0.5">
      <c r="B13" s="128" t="s">
        <v>109</v>
      </c>
      <c r="C13" s="131" t="s">
        <v>1008</v>
      </c>
      <c r="D13" s="130">
        <v>1752.1373000000001</v>
      </c>
      <c r="E13" s="111">
        <v>35.129999999999995</v>
      </c>
      <c r="F13" s="111">
        <v>145.09</v>
      </c>
      <c r="G13" s="111">
        <v>30.38</v>
      </c>
      <c r="H13" s="111">
        <v>2145.08</v>
      </c>
      <c r="I13" s="111">
        <f t="shared" si="0"/>
        <v>212.72269999999983</v>
      </c>
    </row>
    <row r="14" spans="2:11" x14ac:dyDescent="0.5">
      <c r="B14" s="128" t="s">
        <v>110</v>
      </c>
      <c r="C14" s="128" t="s">
        <v>1009</v>
      </c>
      <c r="D14" s="111">
        <v>1002.1305</v>
      </c>
      <c r="E14" s="111">
        <v>18.703899999999997</v>
      </c>
      <c r="F14" s="111">
        <v>72.024699999999996</v>
      </c>
      <c r="G14" s="130">
        <v>75.904799999999994</v>
      </c>
      <c r="H14" s="111">
        <v>1256.3578</v>
      </c>
      <c r="I14" s="111">
        <f t="shared" si="0"/>
        <v>163.49870000000001</v>
      </c>
    </row>
    <row r="15" spans="2:11" x14ac:dyDescent="0.5">
      <c r="B15" s="128" t="s">
        <v>111</v>
      </c>
      <c r="C15" s="128" t="s">
        <v>1010</v>
      </c>
      <c r="D15" s="111">
        <v>1265.9134999999999</v>
      </c>
      <c r="E15" s="111">
        <v>21.630400000000002</v>
      </c>
      <c r="F15" s="111">
        <v>138.53690000000003</v>
      </c>
      <c r="G15" s="111">
        <v>18.184699999999999</v>
      </c>
      <c r="H15" s="111">
        <v>1516.5024999999998</v>
      </c>
      <c r="I15" s="111">
        <f t="shared" si="0"/>
        <v>90.421699999999902</v>
      </c>
    </row>
    <row r="16" spans="2:11" x14ac:dyDescent="0.5">
      <c r="B16" s="128" t="s">
        <v>112</v>
      </c>
      <c r="C16" s="128" t="s">
        <v>1011</v>
      </c>
      <c r="D16" s="111">
        <v>861.02</v>
      </c>
      <c r="E16" s="111">
        <v>11.1</v>
      </c>
      <c r="F16" s="111">
        <v>7.3699999999999992</v>
      </c>
      <c r="G16" s="111">
        <v>0.25</v>
      </c>
      <c r="H16" s="111">
        <v>1409.9000000000003</v>
      </c>
      <c r="I16" s="111">
        <f t="shared" si="0"/>
        <v>530.41000000000031</v>
      </c>
    </row>
    <row r="17" spans="2:9" x14ac:dyDescent="0.5">
      <c r="B17" s="128" t="s">
        <v>113</v>
      </c>
      <c r="C17" s="128" t="s">
        <v>1012</v>
      </c>
      <c r="D17" s="111">
        <v>1837.76</v>
      </c>
      <c r="E17" s="111">
        <v>76.419999999999987</v>
      </c>
      <c r="F17" s="111">
        <v>133.97999999999999</v>
      </c>
      <c r="G17" s="111">
        <v>27.03</v>
      </c>
      <c r="H17" s="111">
        <v>2165.59</v>
      </c>
      <c r="I17" s="111">
        <f t="shared" si="0"/>
        <v>117.43000000000018</v>
      </c>
    </row>
    <row r="18" spans="2:9" x14ac:dyDescent="0.5">
      <c r="B18" s="128" t="s">
        <v>114</v>
      </c>
      <c r="C18" s="128" t="s">
        <v>1013</v>
      </c>
      <c r="D18" s="111">
        <v>1149.1451</v>
      </c>
      <c r="E18" s="111">
        <v>30.221399999999996</v>
      </c>
      <c r="F18" s="130">
        <v>83.788300000000007</v>
      </c>
      <c r="G18" s="111">
        <v>13.149299999999998</v>
      </c>
      <c r="H18" s="111">
        <v>1318.2041000000002</v>
      </c>
      <c r="I18" s="111">
        <f t="shared" si="0"/>
        <v>55.049300000000201</v>
      </c>
    </row>
    <row r="19" spans="2:9" x14ac:dyDescent="0.5">
      <c r="B19" s="128" t="s">
        <v>115</v>
      </c>
      <c r="C19" s="128" t="s">
        <v>1014</v>
      </c>
      <c r="D19" s="111">
        <v>4719.1301999999996</v>
      </c>
      <c r="E19" s="111">
        <v>224.41880000000003</v>
      </c>
      <c r="F19" s="111">
        <v>462.1416999999999</v>
      </c>
      <c r="G19" s="111">
        <v>65.078800000000001</v>
      </c>
      <c r="H19" s="111">
        <v>5722.0612999999994</v>
      </c>
      <c r="I19" s="111">
        <f t="shared" si="0"/>
        <v>316.37059999999985</v>
      </c>
    </row>
    <row r="20" spans="2:9" x14ac:dyDescent="0.5">
      <c r="B20" s="128" t="s">
        <v>116</v>
      </c>
      <c r="C20" s="128" t="s">
        <v>1015</v>
      </c>
      <c r="D20" s="111">
        <v>2079.4027000000001</v>
      </c>
      <c r="E20" s="111">
        <v>101.88860000000001</v>
      </c>
      <c r="F20" s="111">
        <v>158.66290000000001</v>
      </c>
      <c r="G20" s="111">
        <v>20.039200000000005</v>
      </c>
      <c r="H20" s="111">
        <v>2456.9060000000004</v>
      </c>
      <c r="I20" s="111">
        <f t="shared" si="0"/>
        <v>116.9518000000003</v>
      </c>
    </row>
    <row r="21" spans="2:9" x14ac:dyDescent="0.5">
      <c r="B21" s="128" t="s">
        <v>117</v>
      </c>
      <c r="C21" s="128" t="s">
        <v>1016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f t="shared" si="0"/>
        <v>0</v>
      </c>
    </row>
    <row r="22" spans="2:9" x14ac:dyDescent="0.5">
      <c r="B22" s="128" t="s">
        <v>2023</v>
      </c>
      <c r="C22" s="128" t="s">
        <v>2024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f t="shared" si="0"/>
        <v>0</v>
      </c>
    </row>
    <row r="23" spans="2:9" x14ac:dyDescent="0.5">
      <c r="B23" s="128" t="s">
        <v>76</v>
      </c>
      <c r="C23" s="128" t="s">
        <v>975</v>
      </c>
      <c r="D23" s="111">
        <v>80753.943300000014</v>
      </c>
      <c r="E23" s="111">
        <v>5301.1202999999996</v>
      </c>
      <c r="F23" s="111">
        <v>9353.987799999999</v>
      </c>
      <c r="G23" s="111">
        <v>710.34819999999991</v>
      </c>
      <c r="H23" s="111">
        <v>105420.04790000001</v>
      </c>
      <c r="I23" s="111">
        <f t="shared" si="0"/>
        <v>10010.996499999994</v>
      </c>
    </row>
    <row r="24" spans="2:9" x14ac:dyDescent="0.5">
      <c r="B24" s="128" t="s">
        <v>77</v>
      </c>
      <c r="C24" s="128" t="s">
        <v>976</v>
      </c>
      <c r="D24" s="111">
        <v>14879.063899999997</v>
      </c>
      <c r="E24" s="111">
        <v>328.25350000000003</v>
      </c>
      <c r="F24" s="111">
        <v>1425.3170999999998</v>
      </c>
      <c r="G24" s="111">
        <v>207.46289999999999</v>
      </c>
      <c r="H24" s="111">
        <v>17836.228100000004</v>
      </c>
      <c r="I24" s="111">
        <f t="shared" si="0"/>
        <v>1203.593600000007</v>
      </c>
    </row>
    <row r="25" spans="2:9" x14ac:dyDescent="0.5">
      <c r="B25" s="128" t="s">
        <v>78</v>
      </c>
      <c r="C25" s="128" t="s">
        <v>977</v>
      </c>
      <c r="D25" s="111">
        <v>1042.0728000000001</v>
      </c>
      <c r="E25" s="111">
        <v>24.306900000000002</v>
      </c>
      <c r="F25" s="111">
        <v>55.311000000000007</v>
      </c>
      <c r="G25" s="111">
        <v>14.982999999999999</v>
      </c>
      <c r="H25" s="111">
        <v>1320.646</v>
      </c>
      <c r="I25" s="111">
        <f t="shared" si="0"/>
        <v>198.9552999999998</v>
      </c>
    </row>
    <row r="26" spans="2:9" x14ac:dyDescent="0.5">
      <c r="B26" s="128" t="s">
        <v>79</v>
      </c>
      <c r="C26" s="128" t="s">
        <v>978</v>
      </c>
      <c r="D26" s="111">
        <v>2668.0549999999998</v>
      </c>
      <c r="E26" s="111">
        <v>79.667999999999992</v>
      </c>
      <c r="F26" s="111">
        <v>124.649</v>
      </c>
      <c r="G26" s="111">
        <v>14.603</v>
      </c>
      <c r="H26" s="111">
        <v>3915.3430000000003</v>
      </c>
      <c r="I26" s="111">
        <f t="shared" si="0"/>
        <v>1042.9710000000005</v>
      </c>
    </row>
    <row r="27" spans="2:9" x14ac:dyDescent="0.5">
      <c r="B27" s="128" t="s">
        <v>80</v>
      </c>
      <c r="C27" s="128" t="s">
        <v>979</v>
      </c>
      <c r="D27" s="111">
        <v>2533.9648000000002</v>
      </c>
      <c r="E27" s="111">
        <v>47.214999999999996</v>
      </c>
      <c r="F27" s="111">
        <v>200.79479999999998</v>
      </c>
      <c r="G27" s="111">
        <v>47.612399999999994</v>
      </c>
      <c r="H27" s="111">
        <v>2829.5869999999995</v>
      </c>
      <c r="I27" s="111">
        <f t="shared" si="0"/>
        <v>47.612399999999354</v>
      </c>
    </row>
    <row r="28" spans="2:9" x14ac:dyDescent="0.5">
      <c r="B28" s="128" t="s">
        <v>81</v>
      </c>
      <c r="C28" s="128" t="s">
        <v>980</v>
      </c>
      <c r="D28" s="111">
        <v>2374.4105</v>
      </c>
      <c r="E28" s="111">
        <v>28.602500000000003</v>
      </c>
      <c r="F28" s="111">
        <v>35.9878</v>
      </c>
      <c r="G28" s="111">
        <v>13.9815</v>
      </c>
      <c r="H28" s="111">
        <v>2672.6932999999999</v>
      </c>
      <c r="I28" s="111">
        <f t="shared" si="0"/>
        <v>233.69249999999994</v>
      </c>
    </row>
    <row r="29" spans="2:9" x14ac:dyDescent="0.5">
      <c r="B29" s="128" t="s">
        <v>82</v>
      </c>
      <c r="C29" s="128" t="s">
        <v>981</v>
      </c>
      <c r="D29" s="111">
        <v>1097.8888999999999</v>
      </c>
      <c r="E29" s="111">
        <v>25.524099999999997</v>
      </c>
      <c r="F29" s="111">
        <v>45.612599999999993</v>
      </c>
      <c r="G29" s="111">
        <v>4.8306999999999993</v>
      </c>
      <c r="H29" s="111">
        <v>1298.4949999999999</v>
      </c>
      <c r="I29" s="111">
        <f t="shared" si="0"/>
        <v>129.46939999999998</v>
      </c>
    </row>
    <row r="30" spans="2:9" x14ac:dyDescent="0.5">
      <c r="B30" s="128" t="s">
        <v>83</v>
      </c>
      <c r="C30" s="128" t="s">
        <v>982</v>
      </c>
      <c r="D30" s="111">
        <v>9284.5581000000002</v>
      </c>
      <c r="E30" s="111">
        <v>741.03589999999986</v>
      </c>
      <c r="F30" s="111">
        <v>665.17269999999996</v>
      </c>
      <c r="G30" s="111">
        <v>91.201399999999992</v>
      </c>
      <c r="H30" s="111">
        <v>14047.7619</v>
      </c>
      <c r="I30" s="111">
        <f t="shared" si="0"/>
        <v>3356.9951999999994</v>
      </c>
    </row>
    <row r="31" spans="2:9" x14ac:dyDescent="0.5">
      <c r="B31" s="128" t="s">
        <v>84</v>
      </c>
      <c r="C31" s="128" t="s">
        <v>983</v>
      </c>
      <c r="D31" s="111">
        <v>2100.5720999999999</v>
      </c>
      <c r="E31" s="111">
        <v>75.631299999999996</v>
      </c>
      <c r="F31" s="111">
        <v>102.42310000000001</v>
      </c>
      <c r="G31" s="111">
        <v>8.0045999999999999</v>
      </c>
      <c r="H31" s="111">
        <v>3187.7609000000002</v>
      </c>
      <c r="I31" s="111">
        <f t="shared" si="0"/>
        <v>909.13440000000037</v>
      </c>
    </row>
    <row r="32" spans="2:9" x14ac:dyDescent="0.5">
      <c r="B32" s="128" t="s">
        <v>85</v>
      </c>
      <c r="C32" s="128" t="s">
        <v>984</v>
      </c>
      <c r="D32" s="111">
        <v>2553.7436000000002</v>
      </c>
      <c r="E32" s="111">
        <v>44.906499999999994</v>
      </c>
      <c r="F32" s="111">
        <v>142.83009999999999</v>
      </c>
      <c r="G32" s="111">
        <v>31.372000000000003</v>
      </c>
      <c r="H32" s="111">
        <v>2922.3257999999996</v>
      </c>
      <c r="I32" s="111">
        <f t="shared" si="0"/>
        <v>180.84559999999939</v>
      </c>
    </row>
    <row r="33" spans="2:9" x14ac:dyDescent="0.5">
      <c r="B33" s="128" t="s">
        <v>86</v>
      </c>
      <c r="C33" s="128" t="s">
        <v>985</v>
      </c>
      <c r="D33" s="111">
        <v>8839.86</v>
      </c>
      <c r="E33" s="111">
        <v>581.59</v>
      </c>
      <c r="F33" s="111">
        <v>1045.28</v>
      </c>
      <c r="G33" s="111">
        <v>157.26000000000002</v>
      </c>
      <c r="H33" s="111">
        <v>12731.180000000002</v>
      </c>
      <c r="I33" s="111">
        <f t="shared" si="0"/>
        <v>2264.4500000000016</v>
      </c>
    </row>
    <row r="34" spans="2:9" x14ac:dyDescent="0.5">
      <c r="B34" s="128" t="s">
        <v>87</v>
      </c>
      <c r="C34" s="128" t="s">
        <v>986</v>
      </c>
      <c r="D34" s="111">
        <v>1971.6768</v>
      </c>
      <c r="E34" s="111">
        <v>42.212800000000001</v>
      </c>
      <c r="F34" s="111">
        <v>165.01130000000001</v>
      </c>
      <c r="G34" s="111">
        <v>8.6496000000000013</v>
      </c>
      <c r="H34" s="111">
        <v>2400.0259000000001</v>
      </c>
      <c r="I34" s="111">
        <f t="shared" si="0"/>
        <v>221.12500000000011</v>
      </c>
    </row>
    <row r="35" spans="2:9" x14ac:dyDescent="0.5">
      <c r="B35" s="128" t="s">
        <v>88</v>
      </c>
      <c r="C35" s="128" t="s">
        <v>987</v>
      </c>
      <c r="D35" s="111">
        <v>14015.485500000001</v>
      </c>
      <c r="E35" s="111">
        <v>94.399300000000011</v>
      </c>
      <c r="F35" s="111">
        <v>1282.2983000000002</v>
      </c>
      <c r="G35" s="111">
        <v>125.8378</v>
      </c>
      <c r="H35" s="111">
        <v>19413.2729</v>
      </c>
      <c r="I35" s="111">
        <f t="shared" si="0"/>
        <v>4021.0897999999988</v>
      </c>
    </row>
    <row r="36" spans="2:9" x14ac:dyDescent="0.5">
      <c r="B36" s="128" t="s">
        <v>89</v>
      </c>
      <c r="C36" s="128" t="s">
        <v>988</v>
      </c>
      <c r="D36" s="111">
        <v>4710.0523000000003</v>
      </c>
      <c r="E36" s="111">
        <v>63.466600000000007</v>
      </c>
      <c r="F36" s="111">
        <v>351.16809999999998</v>
      </c>
      <c r="G36" s="111">
        <v>31.268799999999999</v>
      </c>
      <c r="H36" s="111">
        <v>6115.0860000000011</v>
      </c>
      <c r="I36" s="111">
        <f t="shared" si="0"/>
        <v>990.39900000000091</v>
      </c>
    </row>
    <row r="37" spans="2:9" x14ac:dyDescent="0.5">
      <c r="B37" s="128" t="s">
        <v>90</v>
      </c>
      <c r="C37" s="128" t="s">
        <v>989</v>
      </c>
      <c r="D37" s="111">
        <v>2451.7310999999995</v>
      </c>
      <c r="E37" s="111">
        <v>37.887900000000002</v>
      </c>
      <c r="F37" s="111">
        <v>83.242699999999999</v>
      </c>
      <c r="G37" s="111">
        <v>8.6490000000000009</v>
      </c>
      <c r="H37" s="111">
        <v>2649.9547000000007</v>
      </c>
      <c r="I37" s="111">
        <f t="shared" si="0"/>
        <v>77.093000000001169</v>
      </c>
    </row>
    <row r="38" spans="2:9" x14ac:dyDescent="0.5">
      <c r="B38" s="128" t="s">
        <v>91</v>
      </c>
      <c r="C38" s="128" t="s">
        <v>990</v>
      </c>
      <c r="D38" s="111">
        <v>1577.7534999999998</v>
      </c>
      <c r="E38" s="111">
        <v>17.566399999999998</v>
      </c>
      <c r="F38" s="111">
        <v>85.584900000000005</v>
      </c>
      <c r="G38" s="111">
        <v>31.369999999999997</v>
      </c>
      <c r="H38" s="111">
        <v>1550.5132000000003</v>
      </c>
      <c r="I38" s="111">
        <v>0</v>
      </c>
    </row>
    <row r="39" spans="2:9" x14ac:dyDescent="0.5">
      <c r="B39" s="128" t="s">
        <v>92</v>
      </c>
      <c r="C39" s="131" t="s">
        <v>991</v>
      </c>
      <c r="D39" s="130">
        <v>1563.1098</v>
      </c>
      <c r="E39" s="111">
        <v>26.343399999999999</v>
      </c>
      <c r="F39" s="111">
        <v>34.792200000000001</v>
      </c>
      <c r="G39" s="111">
        <v>6.5907</v>
      </c>
      <c r="H39" s="111">
        <v>1671.2156</v>
      </c>
      <c r="I39" s="111">
        <f t="shared" si="0"/>
        <v>46.970200000000041</v>
      </c>
    </row>
    <row r="40" spans="2:9" x14ac:dyDescent="0.5">
      <c r="B40" s="128" t="s">
        <v>93</v>
      </c>
      <c r="C40" s="128" t="s">
        <v>992</v>
      </c>
      <c r="D40" s="111">
        <v>1539.2292999999995</v>
      </c>
      <c r="E40" s="111">
        <v>18.756499999999996</v>
      </c>
      <c r="F40" s="111">
        <v>76.701799999999992</v>
      </c>
      <c r="G40" s="111">
        <v>9.5927999999999987</v>
      </c>
      <c r="H40" s="111">
        <v>1894.3632000000002</v>
      </c>
      <c r="I40" s="111">
        <f t="shared" si="0"/>
        <v>259.67560000000071</v>
      </c>
    </row>
    <row r="41" spans="2:9" x14ac:dyDescent="0.5">
      <c r="B41" s="128" t="s">
        <v>94</v>
      </c>
      <c r="C41" s="128" t="s">
        <v>993</v>
      </c>
      <c r="D41" s="111">
        <v>606.60470000000009</v>
      </c>
      <c r="E41" s="111">
        <v>25.927000000000003</v>
      </c>
      <c r="F41" s="111">
        <v>29.119600000000005</v>
      </c>
      <c r="G41" s="111">
        <v>8.4888999999999992</v>
      </c>
      <c r="H41" s="111">
        <v>1171.864</v>
      </c>
      <c r="I41" s="111">
        <f t="shared" si="0"/>
        <v>510.21269999999993</v>
      </c>
    </row>
    <row r="42" spans="2:9" x14ac:dyDescent="0.5">
      <c r="B42" s="128" t="s">
        <v>95</v>
      </c>
      <c r="C42" s="128" t="s">
        <v>994</v>
      </c>
      <c r="D42" s="111">
        <v>1361.9319</v>
      </c>
      <c r="E42" s="111">
        <v>39.839000000000006</v>
      </c>
      <c r="F42" s="111">
        <v>49.406599999999997</v>
      </c>
      <c r="G42" s="111">
        <v>6.253400000000001</v>
      </c>
      <c r="H42" s="111">
        <v>1814.2523999999996</v>
      </c>
      <c r="I42" s="111">
        <f t="shared" si="0"/>
        <v>363.07489999999962</v>
      </c>
    </row>
    <row r="43" spans="2:9" x14ac:dyDescent="0.5">
      <c r="B43" s="128" t="s">
        <v>96</v>
      </c>
      <c r="C43" s="128" t="s">
        <v>995</v>
      </c>
      <c r="D43" s="111">
        <v>1374.5398999999998</v>
      </c>
      <c r="E43" s="111">
        <v>14.981999999999998</v>
      </c>
      <c r="F43" s="111">
        <v>34.9754</v>
      </c>
      <c r="G43" s="111">
        <v>7.5048999999999992</v>
      </c>
      <c r="H43" s="111">
        <v>1507.9148</v>
      </c>
      <c r="I43" s="111">
        <f t="shared" si="0"/>
        <v>83.417500000000246</v>
      </c>
    </row>
    <row r="44" spans="2:9" x14ac:dyDescent="0.5">
      <c r="B44" s="128" t="s">
        <v>97</v>
      </c>
      <c r="C44" s="128" t="s">
        <v>996</v>
      </c>
      <c r="D44" s="111">
        <v>1357.7791999999999</v>
      </c>
      <c r="E44" s="111">
        <v>36.950899999999997</v>
      </c>
      <c r="F44" s="111">
        <v>71.415000000000006</v>
      </c>
      <c r="G44" s="111">
        <v>24.902499999999996</v>
      </c>
      <c r="H44" s="111">
        <v>1586.4427999999998</v>
      </c>
      <c r="I44" s="111">
        <f t="shared" si="0"/>
        <v>120.29769999999986</v>
      </c>
    </row>
    <row r="45" spans="2:9" x14ac:dyDescent="0.5">
      <c r="B45" s="128" t="s">
        <v>98</v>
      </c>
      <c r="C45" s="128" t="s">
        <v>997</v>
      </c>
      <c r="D45" s="111">
        <v>920.81880000000001</v>
      </c>
      <c r="E45" s="111">
        <v>11.563499999999999</v>
      </c>
      <c r="F45" s="111">
        <v>17.486000000000001</v>
      </c>
      <c r="G45" s="111">
        <v>0.67820000000000003</v>
      </c>
      <c r="H45" s="111">
        <v>1095.3749</v>
      </c>
      <c r="I45" s="111">
        <f t="shared" si="0"/>
        <v>145.50660000000002</v>
      </c>
    </row>
    <row r="46" spans="2:9" x14ac:dyDescent="0.5">
      <c r="B46" s="128" t="s">
        <v>99</v>
      </c>
      <c r="C46" s="128" t="s">
        <v>998</v>
      </c>
      <c r="D46" s="111">
        <v>741.40139999999985</v>
      </c>
      <c r="E46" s="111">
        <v>8.4359000000000002</v>
      </c>
      <c r="F46" s="111">
        <v>31.6629</v>
      </c>
      <c r="G46" s="111">
        <v>3.9098000000000002</v>
      </c>
      <c r="H46" s="111">
        <v>811.25650000000007</v>
      </c>
      <c r="I46" s="111">
        <f t="shared" si="0"/>
        <v>29.756300000000216</v>
      </c>
    </row>
    <row r="47" spans="2:9" x14ac:dyDescent="0.5">
      <c r="B47" s="128" t="s">
        <v>133</v>
      </c>
      <c r="C47" s="128" t="s">
        <v>1032</v>
      </c>
      <c r="D47" s="111">
        <v>33290.856499999994</v>
      </c>
      <c r="E47" s="111">
        <v>3997.5110000000004</v>
      </c>
      <c r="F47" s="111">
        <v>7625.9800000000014</v>
      </c>
      <c r="G47" s="111">
        <v>1582.8571000000002</v>
      </c>
      <c r="H47" s="111">
        <v>51875.6446</v>
      </c>
      <c r="I47" s="111">
        <f t="shared" si="0"/>
        <v>6961.2971000000034</v>
      </c>
    </row>
    <row r="48" spans="2:9" x14ac:dyDescent="0.5">
      <c r="B48" s="128" t="s">
        <v>134</v>
      </c>
      <c r="C48" s="128" t="s">
        <v>1033</v>
      </c>
      <c r="D48" s="111">
        <v>683.27149999999995</v>
      </c>
      <c r="E48" s="111">
        <v>21.9634</v>
      </c>
      <c r="F48" s="111">
        <v>40.7607</v>
      </c>
      <c r="G48" s="111">
        <v>11.387599999999999</v>
      </c>
      <c r="H48" s="111">
        <v>782.10529999999983</v>
      </c>
      <c r="I48" s="111">
        <f t="shared" si="0"/>
        <v>36.109699999999876</v>
      </c>
    </row>
    <row r="49" spans="2:9" x14ac:dyDescent="0.5">
      <c r="B49" s="128" t="s">
        <v>135</v>
      </c>
      <c r="C49" s="128" t="s">
        <v>1034</v>
      </c>
      <c r="D49" s="111">
        <v>635.33150000000012</v>
      </c>
      <c r="E49" s="111">
        <v>16.694899999999997</v>
      </c>
      <c r="F49" s="111">
        <v>58.550599999999996</v>
      </c>
      <c r="G49" s="111">
        <v>11.481999999999999</v>
      </c>
      <c r="H49" s="111">
        <v>735.72930000000008</v>
      </c>
      <c r="I49" s="111">
        <f t="shared" si="0"/>
        <v>25.152299999999975</v>
      </c>
    </row>
    <row r="50" spans="2:9" x14ac:dyDescent="0.5">
      <c r="B50" s="128" t="s">
        <v>136</v>
      </c>
      <c r="C50" s="128" t="s">
        <v>1035</v>
      </c>
      <c r="D50" s="111">
        <v>1682.8136000000002</v>
      </c>
      <c r="E50" s="111">
        <v>46.150999999999989</v>
      </c>
      <c r="F50" s="111">
        <v>151.102</v>
      </c>
      <c r="G50" s="111">
        <v>35.127800000000001</v>
      </c>
      <c r="H50" s="111">
        <v>1774.6384999999998</v>
      </c>
      <c r="I50" s="111">
        <v>0</v>
      </c>
    </row>
    <row r="51" spans="2:9" x14ac:dyDescent="0.5">
      <c r="B51" s="128" t="s">
        <v>137</v>
      </c>
      <c r="C51" s="128" t="s">
        <v>1036</v>
      </c>
      <c r="D51" s="111">
        <v>2055.2049999999999</v>
      </c>
      <c r="E51" s="111">
        <v>50.991399999999999</v>
      </c>
      <c r="F51" s="111">
        <v>280.49090000000001</v>
      </c>
      <c r="G51" s="111">
        <v>34.070500000000003</v>
      </c>
      <c r="H51" s="111">
        <v>2523.7858999999999</v>
      </c>
      <c r="I51" s="111">
        <f t="shared" si="0"/>
        <v>137.09859999999992</v>
      </c>
    </row>
    <row r="52" spans="2:9" x14ac:dyDescent="0.5">
      <c r="B52" s="128" t="s">
        <v>138</v>
      </c>
      <c r="C52" s="128" t="s">
        <v>1037</v>
      </c>
      <c r="D52" s="111">
        <v>2948.5868999999998</v>
      </c>
      <c r="E52" s="111">
        <v>171.53339999999997</v>
      </c>
      <c r="F52" s="111">
        <v>334.8723</v>
      </c>
      <c r="G52" s="111">
        <v>59.878</v>
      </c>
      <c r="H52" s="111">
        <v>3596.7859000000003</v>
      </c>
      <c r="I52" s="111">
        <f t="shared" si="0"/>
        <v>141.79330000000056</v>
      </c>
    </row>
    <row r="53" spans="2:9" x14ac:dyDescent="0.5">
      <c r="B53" s="128" t="s">
        <v>139</v>
      </c>
      <c r="C53" s="128" t="s">
        <v>1038</v>
      </c>
      <c r="D53" s="111">
        <v>1124.9035000000001</v>
      </c>
      <c r="E53" s="111">
        <v>22.972300000000001</v>
      </c>
      <c r="F53" s="111">
        <v>140.49159999999998</v>
      </c>
      <c r="G53" s="111">
        <v>14.3612</v>
      </c>
      <c r="H53" s="111">
        <v>1359.1376999999998</v>
      </c>
      <c r="I53" s="111">
        <f t="shared" si="0"/>
        <v>70.770299999999679</v>
      </c>
    </row>
    <row r="54" spans="2:9" x14ac:dyDescent="0.5">
      <c r="B54" s="128" t="s">
        <v>140</v>
      </c>
      <c r="C54" s="128" t="s">
        <v>1039</v>
      </c>
      <c r="D54" s="111">
        <v>993.52440000000013</v>
      </c>
      <c r="E54" s="111">
        <v>48.089100000000002</v>
      </c>
      <c r="F54" s="111">
        <v>203.941</v>
      </c>
      <c r="G54" s="111">
        <v>31.621500000000001</v>
      </c>
      <c r="H54" s="111">
        <v>1342.3484000000003</v>
      </c>
      <c r="I54" s="111">
        <f t="shared" si="0"/>
        <v>96.79390000000015</v>
      </c>
    </row>
    <row r="55" spans="2:9" x14ac:dyDescent="0.5">
      <c r="B55" s="128" t="s">
        <v>141</v>
      </c>
      <c r="C55" s="128" t="s">
        <v>1040</v>
      </c>
      <c r="D55" s="111">
        <v>675.18500000000006</v>
      </c>
      <c r="E55" s="111">
        <v>18.441599999999998</v>
      </c>
      <c r="F55" s="111">
        <v>78.616500000000002</v>
      </c>
      <c r="G55" s="111">
        <v>8.4753000000000007</v>
      </c>
      <c r="H55" s="111">
        <v>794.86249999999995</v>
      </c>
      <c r="I55" s="111">
        <f t="shared" si="0"/>
        <v>22.619399999999899</v>
      </c>
    </row>
    <row r="56" spans="2:9" x14ac:dyDescent="0.5">
      <c r="B56" s="128" t="s">
        <v>142</v>
      </c>
      <c r="C56" s="128" t="s">
        <v>1041</v>
      </c>
      <c r="D56" s="111">
        <v>780.6635</v>
      </c>
      <c r="E56" s="111">
        <v>31.136599999999998</v>
      </c>
      <c r="F56" s="111">
        <v>105.24549999999999</v>
      </c>
      <c r="G56" s="111">
        <v>17.318800000000003</v>
      </c>
      <c r="H56" s="111">
        <v>908.22109999999998</v>
      </c>
      <c r="I56" s="111">
        <v>0</v>
      </c>
    </row>
    <row r="57" spans="2:9" x14ac:dyDescent="0.5">
      <c r="B57" s="128" t="s">
        <v>143</v>
      </c>
      <c r="C57" s="128" t="s">
        <v>1042</v>
      </c>
      <c r="D57" s="111">
        <v>391</v>
      </c>
      <c r="E57" s="111">
        <v>13</v>
      </c>
      <c r="F57" s="111">
        <v>24</v>
      </c>
      <c r="G57" s="111">
        <v>0</v>
      </c>
      <c r="H57" s="111">
        <v>458</v>
      </c>
      <c r="I57" s="111">
        <f t="shared" si="0"/>
        <v>30</v>
      </c>
    </row>
    <row r="58" spans="2:9" x14ac:dyDescent="0.5">
      <c r="B58" s="128" t="s">
        <v>144</v>
      </c>
      <c r="C58" s="128" t="s">
        <v>1043</v>
      </c>
      <c r="D58" s="111">
        <v>888.51850000000013</v>
      </c>
      <c r="E58" s="111">
        <v>63.136099999999999</v>
      </c>
      <c r="F58" s="111">
        <v>61.868500000000004</v>
      </c>
      <c r="G58" s="111">
        <v>32.2699</v>
      </c>
      <c r="H58" s="111">
        <v>1071.5079000000001</v>
      </c>
      <c r="I58" s="111">
        <f t="shared" si="0"/>
        <v>57.984799999999929</v>
      </c>
    </row>
    <row r="59" spans="2:9" x14ac:dyDescent="0.5">
      <c r="B59" s="128" t="s">
        <v>145</v>
      </c>
      <c r="C59" s="128" t="s">
        <v>1044</v>
      </c>
      <c r="D59" s="111">
        <v>4478.3900000000012</v>
      </c>
      <c r="E59" s="111">
        <v>335</v>
      </c>
      <c r="F59" s="111">
        <v>1583.61</v>
      </c>
      <c r="G59" s="111">
        <v>223.59</v>
      </c>
      <c r="H59" s="111">
        <v>10241.240000000002</v>
      </c>
      <c r="I59" s="111">
        <f t="shared" si="0"/>
        <v>3844.2400000000007</v>
      </c>
    </row>
    <row r="60" spans="2:9" x14ac:dyDescent="0.5">
      <c r="B60" s="128" t="s">
        <v>146</v>
      </c>
      <c r="C60" s="128" t="s">
        <v>1045</v>
      </c>
      <c r="D60" s="111">
        <v>456.04110000000003</v>
      </c>
      <c r="E60" s="111">
        <v>11.681399999999998</v>
      </c>
      <c r="F60" s="111">
        <v>14.210100000000002</v>
      </c>
      <c r="G60" s="111">
        <v>1.9918000000000002</v>
      </c>
      <c r="H60" s="111">
        <v>605.89289999999994</v>
      </c>
      <c r="I60" s="111">
        <f t="shared" si="0"/>
        <v>123.96029999999992</v>
      </c>
    </row>
    <row r="61" spans="2:9" x14ac:dyDescent="0.5">
      <c r="B61" s="128" t="s">
        <v>147</v>
      </c>
      <c r="C61" s="128" t="s">
        <v>1046</v>
      </c>
      <c r="D61" s="111">
        <v>0</v>
      </c>
      <c r="E61" s="111">
        <v>0</v>
      </c>
      <c r="F61" s="111">
        <v>0</v>
      </c>
      <c r="G61" s="111">
        <v>0</v>
      </c>
      <c r="H61" s="111">
        <v>0</v>
      </c>
      <c r="I61" s="111">
        <f t="shared" si="0"/>
        <v>0</v>
      </c>
    </row>
    <row r="62" spans="2:9" x14ac:dyDescent="0.5">
      <c r="B62" s="128" t="s">
        <v>148</v>
      </c>
      <c r="C62" s="128" t="s">
        <v>1047</v>
      </c>
      <c r="D62" s="111">
        <v>28315.19</v>
      </c>
      <c r="E62" s="111">
        <v>2161.04</v>
      </c>
      <c r="F62" s="111">
        <v>5060.91</v>
      </c>
      <c r="G62" s="111">
        <v>722.02</v>
      </c>
      <c r="H62" s="111">
        <v>37047.71</v>
      </c>
      <c r="I62" s="111">
        <f t="shared" si="0"/>
        <v>1510.5700000000006</v>
      </c>
    </row>
    <row r="63" spans="2:9" x14ac:dyDescent="0.5">
      <c r="B63" s="128" t="s">
        <v>149</v>
      </c>
      <c r="C63" s="128" t="s">
        <v>1048</v>
      </c>
      <c r="D63" s="111">
        <v>15428.040100000002</v>
      </c>
      <c r="E63" s="111">
        <v>948.39859999999999</v>
      </c>
      <c r="F63" s="111">
        <v>2261.1518999999998</v>
      </c>
      <c r="G63" s="111">
        <v>310.19200000000001</v>
      </c>
      <c r="H63" s="111">
        <v>21644.949799999999</v>
      </c>
      <c r="I63" s="111">
        <f t="shared" si="0"/>
        <v>3007.3591999999962</v>
      </c>
    </row>
    <row r="64" spans="2:9" x14ac:dyDescent="0.5">
      <c r="B64" s="128" t="s">
        <v>150</v>
      </c>
      <c r="C64" s="128" t="s">
        <v>1049</v>
      </c>
      <c r="D64" s="111">
        <v>2058.2291999999998</v>
      </c>
      <c r="E64" s="111">
        <v>30.339299999999994</v>
      </c>
      <c r="F64" s="111">
        <v>127.68870000000001</v>
      </c>
      <c r="G64" s="111">
        <v>18.474600000000002</v>
      </c>
      <c r="H64" s="111">
        <v>2308.6349999999998</v>
      </c>
      <c r="I64" s="111">
        <f t="shared" si="0"/>
        <v>92.377800000000008</v>
      </c>
    </row>
    <row r="65" spans="2:9" x14ac:dyDescent="0.5">
      <c r="B65" s="128" t="s">
        <v>151</v>
      </c>
      <c r="C65" s="128" t="s">
        <v>1050</v>
      </c>
      <c r="D65" s="111">
        <v>673.67819999999983</v>
      </c>
      <c r="E65" s="111">
        <v>34.877700000000004</v>
      </c>
      <c r="F65" s="111">
        <v>93.603599999999986</v>
      </c>
      <c r="G65" s="111">
        <v>14.870100000000001</v>
      </c>
      <c r="H65" s="111">
        <v>817.02970000000005</v>
      </c>
      <c r="I65" s="111">
        <f t="shared" si="0"/>
        <v>14.870200000000224</v>
      </c>
    </row>
    <row r="66" spans="2:9" x14ac:dyDescent="0.5">
      <c r="B66" s="128" t="s">
        <v>152</v>
      </c>
      <c r="C66" s="128" t="s">
        <v>1051</v>
      </c>
      <c r="D66" s="111">
        <v>2127.8190999999997</v>
      </c>
      <c r="E66" s="111">
        <v>34.781900000000007</v>
      </c>
      <c r="F66" s="111">
        <v>200.6824</v>
      </c>
      <c r="G66" s="111">
        <v>8.4199000000000002</v>
      </c>
      <c r="H66" s="111">
        <v>2392.3387000000007</v>
      </c>
      <c r="I66" s="111">
        <f t="shared" si="0"/>
        <v>29.055300000000983</v>
      </c>
    </row>
    <row r="67" spans="2:9" x14ac:dyDescent="0.5">
      <c r="B67" s="128" t="s">
        <v>153</v>
      </c>
      <c r="C67" s="128" t="s">
        <v>1052</v>
      </c>
      <c r="D67" s="111">
        <v>1702.9821000000002</v>
      </c>
      <c r="E67" s="111">
        <v>37.5518</v>
      </c>
      <c r="F67" s="111">
        <v>143.64960000000002</v>
      </c>
      <c r="G67" s="111">
        <v>25.211599999999997</v>
      </c>
      <c r="H67" s="111">
        <v>2182.0915000000005</v>
      </c>
      <c r="I67" s="111">
        <f t="shared" si="0"/>
        <v>297.90800000000024</v>
      </c>
    </row>
    <row r="68" spans="2:9" x14ac:dyDescent="0.5">
      <c r="B68" s="128" t="s">
        <v>154</v>
      </c>
      <c r="C68" s="128" t="s">
        <v>1053</v>
      </c>
      <c r="D68" s="111">
        <v>961.14880000000005</v>
      </c>
      <c r="E68" s="111">
        <v>38.58250000000001</v>
      </c>
      <c r="F68" s="111">
        <v>117.72939999999998</v>
      </c>
      <c r="G68" s="111">
        <v>0.3911</v>
      </c>
      <c r="H68" s="111">
        <v>1154.7276000000002</v>
      </c>
      <c r="I68" s="111">
        <f t="shared" si="0"/>
        <v>37.26690000000012</v>
      </c>
    </row>
    <row r="69" spans="2:9" x14ac:dyDescent="0.5">
      <c r="B69" s="128" t="s">
        <v>155</v>
      </c>
      <c r="C69" s="128" t="s">
        <v>1054</v>
      </c>
      <c r="D69" s="111">
        <v>0</v>
      </c>
      <c r="E69" s="111">
        <v>0</v>
      </c>
      <c r="F69" s="111">
        <v>0</v>
      </c>
      <c r="G69" s="111">
        <v>0</v>
      </c>
      <c r="H69" s="111">
        <v>0</v>
      </c>
      <c r="I69" s="111">
        <f t="shared" ref="I69:I132" si="1">H69-D69-E69-F69</f>
        <v>0</v>
      </c>
    </row>
    <row r="70" spans="2:9" x14ac:dyDescent="0.5">
      <c r="B70" s="128" t="s">
        <v>156</v>
      </c>
      <c r="C70" s="128" t="s">
        <v>1055</v>
      </c>
      <c r="D70" s="111">
        <v>0</v>
      </c>
      <c r="E70" s="111">
        <v>0</v>
      </c>
      <c r="F70" s="111">
        <v>0</v>
      </c>
      <c r="G70" s="111">
        <v>0</v>
      </c>
      <c r="H70" s="111">
        <v>0</v>
      </c>
      <c r="I70" s="111">
        <f t="shared" si="1"/>
        <v>0</v>
      </c>
    </row>
    <row r="71" spans="2:9" x14ac:dyDescent="0.5">
      <c r="B71" s="128" t="s">
        <v>118</v>
      </c>
      <c r="C71" s="128" t="s">
        <v>1017</v>
      </c>
      <c r="D71" s="111">
        <v>37715.761399999996</v>
      </c>
      <c r="E71" s="111">
        <v>3397.2946999999999</v>
      </c>
      <c r="F71" s="111">
        <v>7798.9868000000015</v>
      </c>
      <c r="G71" s="111">
        <v>988.65090000000009</v>
      </c>
      <c r="H71" s="111">
        <v>51564.451400000005</v>
      </c>
      <c r="I71" s="111">
        <f t="shared" si="1"/>
        <v>2652.4085000000077</v>
      </c>
    </row>
    <row r="72" spans="2:9" x14ac:dyDescent="0.5">
      <c r="B72" s="128" t="s">
        <v>119</v>
      </c>
      <c r="C72" s="128" t="s">
        <v>1018</v>
      </c>
      <c r="D72" s="111">
        <v>1491.8834000000002</v>
      </c>
      <c r="E72" s="111">
        <v>59.607400000000013</v>
      </c>
      <c r="F72" s="111">
        <v>145.7696</v>
      </c>
      <c r="G72" s="111">
        <v>25.388100000000001</v>
      </c>
      <c r="H72" s="111">
        <v>1750.8017000000002</v>
      </c>
      <c r="I72" s="111">
        <f t="shared" si="1"/>
        <v>53.541300000000035</v>
      </c>
    </row>
    <row r="73" spans="2:9" x14ac:dyDescent="0.5">
      <c r="B73" s="128" t="s">
        <v>120</v>
      </c>
      <c r="C73" s="128" t="s">
        <v>1019</v>
      </c>
      <c r="D73" s="111">
        <v>1351.2510000000002</v>
      </c>
      <c r="E73" s="111">
        <v>25.262999999999998</v>
      </c>
      <c r="F73" s="111">
        <v>118.11800000000001</v>
      </c>
      <c r="G73" s="111">
        <v>14.343</v>
      </c>
      <c r="H73" s="111">
        <v>1552.3360000000002</v>
      </c>
      <c r="I73" s="111">
        <f t="shared" si="1"/>
        <v>57.704000000000022</v>
      </c>
    </row>
    <row r="74" spans="2:9" x14ac:dyDescent="0.5">
      <c r="B74" s="128" t="s">
        <v>121</v>
      </c>
      <c r="C74" s="128" t="s">
        <v>1020</v>
      </c>
      <c r="D74" s="111">
        <v>2958.0179000000003</v>
      </c>
      <c r="E74" s="111">
        <v>100.46679999999999</v>
      </c>
      <c r="F74" s="111">
        <v>562.2405</v>
      </c>
      <c r="G74" s="111">
        <v>102.7576</v>
      </c>
      <c r="H74" s="111">
        <v>3780.3807000000002</v>
      </c>
      <c r="I74" s="111">
        <f t="shared" si="1"/>
        <v>159.65549999999985</v>
      </c>
    </row>
    <row r="75" spans="2:9" x14ac:dyDescent="0.5">
      <c r="B75" s="128" t="s">
        <v>122</v>
      </c>
      <c r="C75" s="128" t="s">
        <v>1021</v>
      </c>
      <c r="D75" s="111">
        <v>2326.8892999999998</v>
      </c>
      <c r="E75" s="111">
        <v>107.45399999999999</v>
      </c>
      <c r="F75" s="111">
        <v>279.86700000000002</v>
      </c>
      <c r="G75" s="111">
        <v>26.78</v>
      </c>
      <c r="H75" s="111">
        <v>2757.5880000000002</v>
      </c>
      <c r="I75" s="111">
        <f t="shared" si="1"/>
        <v>43.377700000000345</v>
      </c>
    </row>
    <row r="76" spans="2:9" x14ac:dyDescent="0.5">
      <c r="B76" s="128" t="s">
        <v>123</v>
      </c>
      <c r="C76" s="128" t="s">
        <v>1022</v>
      </c>
      <c r="D76" s="111">
        <v>1603.0458000000003</v>
      </c>
      <c r="E76" s="111">
        <v>37.469099999999997</v>
      </c>
      <c r="F76" s="111">
        <v>91.785799999999995</v>
      </c>
      <c r="G76" s="111">
        <v>11.885999999999999</v>
      </c>
      <c r="H76" s="111">
        <v>1777.4875</v>
      </c>
      <c r="I76" s="111">
        <f t="shared" si="1"/>
        <v>45.186799999999636</v>
      </c>
    </row>
    <row r="77" spans="2:9" x14ac:dyDescent="0.5">
      <c r="B77" s="128" t="s">
        <v>124</v>
      </c>
      <c r="C77" s="128" t="s">
        <v>1023</v>
      </c>
      <c r="D77" s="111">
        <v>1175.3336000000002</v>
      </c>
      <c r="E77" s="111">
        <v>62.376699999999992</v>
      </c>
      <c r="F77" s="111">
        <v>256.36589999999995</v>
      </c>
      <c r="G77" s="111">
        <v>31.273000000000003</v>
      </c>
      <c r="H77" s="111">
        <v>1522.2372</v>
      </c>
      <c r="I77" s="111">
        <f t="shared" si="1"/>
        <v>28.160999999999945</v>
      </c>
    </row>
    <row r="78" spans="2:9" x14ac:dyDescent="0.5">
      <c r="B78" s="128" t="s">
        <v>125</v>
      </c>
      <c r="C78" s="128" t="s">
        <v>1024</v>
      </c>
      <c r="D78" s="111">
        <v>1221.5582999999999</v>
      </c>
      <c r="E78" s="111">
        <v>64.636099999999999</v>
      </c>
      <c r="F78" s="111">
        <v>169.15920000000003</v>
      </c>
      <c r="G78" s="111">
        <v>10.626200000000001</v>
      </c>
      <c r="H78" s="111">
        <v>1491.4601</v>
      </c>
      <c r="I78" s="111">
        <f t="shared" si="1"/>
        <v>36.106500000000068</v>
      </c>
    </row>
    <row r="79" spans="2:9" x14ac:dyDescent="0.5">
      <c r="B79" s="128" t="s">
        <v>126</v>
      </c>
      <c r="C79" s="128" t="s">
        <v>1025</v>
      </c>
      <c r="D79" s="111">
        <v>4588.3818999999994</v>
      </c>
      <c r="E79" s="111">
        <v>467.45510000000007</v>
      </c>
      <c r="F79" s="111">
        <v>1022.0649000000001</v>
      </c>
      <c r="G79" s="111">
        <v>160.19370000000004</v>
      </c>
      <c r="H79" s="111">
        <v>8812.6005999999998</v>
      </c>
      <c r="I79" s="111">
        <f t="shared" si="1"/>
        <v>2734.6986999999999</v>
      </c>
    </row>
    <row r="80" spans="2:9" x14ac:dyDescent="0.5">
      <c r="B80" s="128" t="s">
        <v>127</v>
      </c>
      <c r="C80" s="128" t="s">
        <v>1026</v>
      </c>
      <c r="D80" s="111">
        <v>1392.9480000000003</v>
      </c>
      <c r="E80" s="111">
        <v>65.575299999999999</v>
      </c>
      <c r="F80" s="111">
        <v>180.93870000000001</v>
      </c>
      <c r="G80" s="111">
        <v>22.216800000000003</v>
      </c>
      <c r="H80" s="111">
        <v>1838.2998</v>
      </c>
      <c r="I80" s="111">
        <f t="shared" si="1"/>
        <v>198.8377999999997</v>
      </c>
    </row>
    <row r="81" spans="2:9" x14ac:dyDescent="0.5">
      <c r="B81" s="128" t="s">
        <v>128</v>
      </c>
      <c r="C81" s="128" t="s">
        <v>1027</v>
      </c>
      <c r="D81" s="111">
        <v>1307.5074999999999</v>
      </c>
      <c r="E81" s="111">
        <v>55.9099</v>
      </c>
      <c r="F81" s="111">
        <v>167.04599999999999</v>
      </c>
      <c r="G81" s="111">
        <v>37.142000000000003</v>
      </c>
      <c r="H81" s="111">
        <v>1927.6870999999999</v>
      </c>
      <c r="I81" s="111">
        <f t="shared" si="1"/>
        <v>397.22369999999995</v>
      </c>
    </row>
    <row r="82" spans="2:9" x14ac:dyDescent="0.5">
      <c r="B82" s="128" t="s">
        <v>129</v>
      </c>
      <c r="C82" s="128" t="s">
        <v>1028</v>
      </c>
      <c r="D82" s="111">
        <v>4247.0905000000002</v>
      </c>
      <c r="E82" s="111">
        <v>163.28300000000002</v>
      </c>
      <c r="F82" s="111">
        <v>536.20990000000006</v>
      </c>
      <c r="G82" s="111">
        <v>41.923499999999997</v>
      </c>
      <c r="H82" s="111">
        <v>5146.7210999999998</v>
      </c>
      <c r="I82" s="111">
        <f t="shared" si="1"/>
        <v>200.13769999999943</v>
      </c>
    </row>
    <row r="83" spans="2:9" x14ac:dyDescent="0.5">
      <c r="B83" s="128" t="s">
        <v>130</v>
      </c>
      <c r="C83" s="128" t="s">
        <v>1029</v>
      </c>
      <c r="D83" s="111">
        <v>1137.0507</v>
      </c>
      <c r="E83" s="111">
        <v>28.915600000000005</v>
      </c>
      <c r="F83" s="111">
        <v>122.2931</v>
      </c>
      <c r="G83" s="111">
        <v>22.5532</v>
      </c>
      <c r="H83" s="111">
        <v>1352.9371999999998</v>
      </c>
      <c r="I83" s="111">
        <f t="shared" si="1"/>
        <v>64.677799999999834</v>
      </c>
    </row>
    <row r="84" spans="2:9" x14ac:dyDescent="0.5">
      <c r="B84" s="128" t="s">
        <v>131</v>
      </c>
      <c r="C84" s="128" t="s">
        <v>1030</v>
      </c>
      <c r="D84" s="111">
        <v>910.83789999999988</v>
      </c>
      <c r="E84" s="111">
        <v>11.623000000000001</v>
      </c>
      <c r="F84" s="111">
        <v>39.388899999999992</v>
      </c>
      <c r="G84" s="111">
        <v>2.9186000000000001</v>
      </c>
      <c r="H84" s="111">
        <v>1040.2266999999999</v>
      </c>
      <c r="I84" s="111">
        <f t="shared" si="1"/>
        <v>78.376900000000063</v>
      </c>
    </row>
    <row r="85" spans="2:9" x14ac:dyDescent="0.5">
      <c r="B85" s="128" t="s">
        <v>132</v>
      </c>
      <c r="C85" s="128" t="s">
        <v>1031</v>
      </c>
      <c r="D85" s="111">
        <v>907.0859999999999</v>
      </c>
      <c r="E85" s="111">
        <v>38.186800000000005</v>
      </c>
      <c r="F85" s="111">
        <v>70.61160000000001</v>
      </c>
      <c r="G85" s="111">
        <v>10.767899999999999</v>
      </c>
      <c r="H85" s="111">
        <v>1419.7094999999999</v>
      </c>
      <c r="I85" s="111">
        <f t="shared" si="1"/>
        <v>403.82510000000002</v>
      </c>
    </row>
    <row r="86" spans="2:9" x14ac:dyDescent="0.5">
      <c r="B86" s="128" t="s">
        <v>157</v>
      </c>
      <c r="C86" s="128" t="s">
        <v>1056</v>
      </c>
      <c r="D86" s="111">
        <v>79419.44</v>
      </c>
      <c r="E86" s="111">
        <v>8974.99</v>
      </c>
      <c r="F86" s="111">
        <v>17644.690000000002</v>
      </c>
      <c r="G86" s="111">
        <v>2077.59</v>
      </c>
      <c r="H86" s="111">
        <v>111590.57999999999</v>
      </c>
      <c r="I86" s="111">
        <f t="shared" si="1"/>
        <v>5551.4599999999846</v>
      </c>
    </row>
    <row r="87" spans="2:9" x14ac:dyDescent="0.5">
      <c r="B87" s="128" t="s">
        <v>158</v>
      </c>
      <c r="C87" s="128" t="s">
        <v>1057</v>
      </c>
      <c r="D87" s="111">
        <v>1534.8214</v>
      </c>
      <c r="E87" s="111">
        <v>131.6585</v>
      </c>
      <c r="F87" s="111">
        <v>78.117599999999996</v>
      </c>
      <c r="G87" s="111">
        <v>8.6336000000000013</v>
      </c>
      <c r="H87" s="111">
        <v>1820.2312999999999</v>
      </c>
      <c r="I87" s="111">
        <f t="shared" si="1"/>
        <v>75.63379999999988</v>
      </c>
    </row>
    <row r="88" spans="2:9" x14ac:dyDescent="0.5">
      <c r="B88" s="128" t="s">
        <v>159</v>
      </c>
      <c r="C88" s="128" t="s">
        <v>1058</v>
      </c>
      <c r="D88" s="111">
        <v>10552.883800000001</v>
      </c>
      <c r="E88" s="111">
        <v>427.30329999999998</v>
      </c>
      <c r="F88" s="111">
        <v>1055.7738999999999</v>
      </c>
      <c r="G88" s="111">
        <v>140.0283</v>
      </c>
      <c r="H88" s="111">
        <v>12916.298000000001</v>
      </c>
      <c r="I88" s="111">
        <f t="shared" si="1"/>
        <v>880.33699999999931</v>
      </c>
    </row>
    <row r="89" spans="2:9" x14ac:dyDescent="0.5">
      <c r="B89" s="128" t="s">
        <v>160</v>
      </c>
      <c r="C89" s="128" t="s">
        <v>1059</v>
      </c>
      <c r="D89" s="111">
        <v>1866.2208000000001</v>
      </c>
      <c r="E89" s="111">
        <v>27.684099999999997</v>
      </c>
      <c r="F89" s="111">
        <v>76.212400000000017</v>
      </c>
      <c r="G89" s="111">
        <v>5.5691999999999995</v>
      </c>
      <c r="H89" s="111">
        <v>2001.2901999999999</v>
      </c>
      <c r="I89" s="111">
        <f t="shared" si="1"/>
        <v>31.172899999999842</v>
      </c>
    </row>
    <row r="90" spans="2:9" x14ac:dyDescent="0.5">
      <c r="B90" s="128" t="s">
        <v>161</v>
      </c>
      <c r="C90" s="128" t="s">
        <v>1060</v>
      </c>
      <c r="D90" s="111">
        <v>1879.1983999999998</v>
      </c>
      <c r="E90" s="111">
        <v>40.810499999999998</v>
      </c>
      <c r="F90" s="111">
        <v>114.2231</v>
      </c>
      <c r="G90" s="111">
        <v>32.709800000000001</v>
      </c>
      <c r="H90" s="111">
        <v>2112.1904</v>
      </c>
      <c r="I90" s="111">
        <f t="shared" si="1"/>
        <v>77.958400000000196</v>
      </c>
    </row>
    <row r="91" spans="2:9" x14ac:dyDescent="0.5">
      <c r="B91" s="128" t="s">
        <v>162</v>
      </c>
      <c r="C91" s="128" t="s">
        <v>1061</v>
      </c>
      <c r="D91" s="111">
        <v>1575.1115</v>
      </c>
      <c r="E91" s="111">
        <v>70.661899999999989</v>
      </c>
      <c r="F91" s="111">
        <v>139.03270000000001</v>
      </c>
      <c r="G91" s="111">
        <v>20.2227</v>
      </c>
      <c r="H91" s="111">
        <v>1826.5055</v>
      </c>
      <c r="I91" s="111">
        <f t="shared" si="1"/>
        <v>41.699399999999997</v>
      </c>
    </row>
    <row r="92" spans="2:9" x14ac:dyDescent="0.5">
      <c r="B92" s="128" t="s">
        <v>163</v>
      </c>
      <c r="C92" s="128" t="s">
        <v>1062</v>
      </c>
      <c r="D92" s="111">
        <v>1638.9522999999999</v>
      </c>
      <c r="E92" s="111">
        <v>25.833700000000004</v>
      </c>
      <c r="F92" s="111">
        <v>96.823599999999999</v>
      </c>
      <c r="G92" s="111">
        <v>18.434799999999999</v>
      </c>
      <c r="H92" s="111">
        <v>1794.1138000000001</v>
      </c>
      <c r="I92" s="111">
        <f t="shared" si="1"/>
        <v>32.504200000000168</v>
      </c>
    </row>
    <row r="93" spans="2:9" x14ac:dyDescent="0.5">
      <c r="B93" s="128" t="s">
        <v>164</v>
      </c>
      <c r="C93" s="128" t="s">
        <v>1063</v>
      </c>
      <c r="D93" s="111">
        <v>6284.8843999999999</v>
      </c>
      <c r="E93" s="111">
        <v>294.85089999999997</v>
      </c>
      <c r="F93" s="111">
        <v>922.98540000000003</v>
      </c>
      <c r="G93" s="111">
        <v>82.070000000000007</v>
      </c>
      <c r="H93" s="111">
        <v>7726.0870000000004</v>
      </c>
      <c r="I93" s="111">
        <f t="shared" si="1"/>
        <v>223.36630000000059</v>
      </c>
    </row>
    <row r="94" spans="2:9" x14ac:dyDescent="0.5">
      <c r="B94" s="128" t="s">
        <v>165</v>
      </c>
      <c r="C94" s="128" t="s">
        <v>1064</v>
      </c>
      <c r="D94" s="111">
        <v>497.64059999999995</v>
      </c>
      <c r="E94" s="111">
        <v>8.59</v>
      </c>
      <c r="F94" s="111">
        <v>37.548100000000005</v>
      </c>
      <c r="G94" s="111">
        <v>4.4633000000000003</v>
      </c>
      <c r="H94" s="111">
        <v>558.99679999999989</v>
      </c>
      <c r="I94" s="111">
        <f t="shared" si="1"/>
        <v>15.218099999999936</v>
      </c>
    </row>
    <row r="95" spans="2:9" x14ac:dyDescent="0.5">
      <c r="B95" s="128" t="s">
        <v>166</v>
      </c>
      <c r="C95" s="128" t="s">
        <v>1065</v>
      </c>
      <c r="D95" s="111">
        <v>1911.9359999999999</v>
      </c>
      <c r="E95" s="111">
        <v>68.441300000000012</v>
      </c>
      <c r="F95" s="111">
        <v>107.7555</v>
      </c>
      <c r="G95" s="111">
        <v>10.748100000000001</v>
      </c>
      <c r="H95" s="111">
        <v>2105.3471999999997</v>
      </c>
      <c r="I95" s="111">
        <f t="shared" si="1"/>
        <v>17.21439999999977</v>
      </c>
    </row>
    <row r="96" spans="2:9" x14ac:dyDescent="0.5">
      <c r="B96" s="128" t="s">
        <v>167</v>
      </c>
      <c r="C96" s="128" t="s">
        <v>1066</v>
      </c>
      <c r="D96" s="111">
        <v>1543.7960999999998</v>
      </c>
      <c r="E96" s="111">
        <v>43.993400000000001</v>
      </c>
      <c r="F96" s="111">
        <v>64.633900000000011</v>
      </c>
      <c r="G96" s="111">
        <v>9.1301000000000023</v>
      </c>
      <c r="H96" s="111">
        <v>1681.5392000000002</v>
      </c>
      <c r="I96" s="111">
        <f t="shared" si="1"/>
        <v>29.115800000000348</v>
      </c>
    </row>
    <row r="97" spans="2:9" x14ac:dyDescent="0.5">
      <c r="B97" s="128" t="s">
        <v>168</v>
      </c>
      <c r="C97" s="128" t="s">
        <v>1067</v>
      </c>
      <c r="D97" s="111">
        <v>1335.2072000000001</v>
      </c>
      <c r="E97" s="111">
        <v>102.0294</v>
      </c>
      <c r="F97" s="111">
        <v>138.739</v>
      </c>
      <c r="G97" s="111">
        <v>23.162799999999997</v>
      </c>
      <c r="H97" s="111">
        <v>1656.3534</v>
      </c>
      <c r="I97" s="111">
        <f t="shared" si="1"/>
        <v>80.377799999999894</v>
      </c>
    </row>
    <row r="98" spans="2:9" x14ac:dyDescent="0.5">
      <c r="B98" s="128" t="s">
        <v>169</v>
      </c>
      <c r="C98" s="128" t="s">
        <v>1068</v>
      </c>
      <c r="D98" s="111">
        <v>1304.4784000000002</v>
      </c>
      <c r="E98" s="111">
        <v>55.556199999999997</v>
      </c>
      <c r="F98" s="111">
        <v>55.069599999999994</v>
      </c>
      <c r="G98" s="111">
        <v>15.803700000000001</v>
      </c>
      <c r="H98" s="111">
        <v>1449.9518</v>
      </c>
      <c r="I98" s="111">
        <f t="shared" si="1"/>
        <v>34.847599999999872</v>
      </c>
    </row>
    <row r="99" spans="2:9" x14ac:dyDescent="0.5">
      <c r="B99" s="128" t="s">
        <v>170</v>
      </c>
      <c r="C99" s="128" t="s">
        <v>1069</v>
      </c>
      <c r="D99" s="111">
        <v>34376.866999999998</v>
      </c>
      <c r="E99" s="111">
        <v>3026.3280999999997</v>
      </c>
      <c r="F99" s="111">
        <v>4849.0068000000001</v>
      </c>
      <c r="G99" s="111">
        <v>723.88660000000004</v>
      </c>
      <c r="H99" s="111">
        <v>46753.548300000002</v>
      </c>
      <c r="I99" s="111">
        <f t="shared" si="1"/>
        <v>4501.3464000000049</v>
      </c>
    </row>
    <row r="100" spans="2:9" x14ac:dyDescent="0.5">
      <c r="B100" s="128" t="s">
        <v>171</v>
      </c>
      <c r="C100" s="128" t="s">
        <v>1070</v>
      </c>
      <c r="D100" s="111">
        <v>1170.2435999999998</v>
      </c>
      <c r="E100" s="111">
        <v>50.085000000000001</v>
      </c>
      <c r="F100" s="111">
        <v>104.6336</v>
      </c>
      <c r="G100" s="111">
        <v>18.171100000000003</v>
      </c>
      <c r="H100" s="111">
        <v>1543.3604999999998</v>
      </c>
      <c r="I100" s="111">
        <f t="shared" si="1"/>
        <v>218.39830000000001</v>
      </c>
    </row>
    <row r="101" spans="2:9" x14ac:dyDescent="0.5">
      <c r="B101" s="128" t="s">
        <v>172</v>
      </c>
      <c r="C101" s="128" t="s">
        <v>1071</v>
      </c>
      <c r="D101" s="111">
        <v>1625.922</v>
      </c>
      <c r="E101" s="111">
        <v>60.890499999999996</v>
      </c>
      <c r="F101" s="111">
        <v>128.74370000000002</v>
      </c>
      <c r="G101" s="111">
        <v>20.197100000000002</v>
      </c>
      <c r="H101" s="111">
        <v>1863.0377000000001</v>
      </c>
      <c r="I101" s="111">
        <f t="shared" si="1"/>
        <v>47.48150000000004</v>
      </c>
    </row>
    <row r="102" spans="2:9" x14ac:dyDescent="0.5">
      <c r="B102" s="128" t="s">
        <v>173</v>
      </c>
      <c r="C102" s="128" t="s">
        <v>1072</v>
      </c>
      <c r="D102" s="111">
        <v>4109.2821999999996</v>
      </c>
      <c r="E102" s="111">
        <v>106.17789999999999</v>
      </c>
      <c r="F102" s="111">
        <v>244.47600000000003</v>
      </c>
      <c r="G102" s="111">
        <v>66.871299999999991</v>
      </c>
      <c r="H102" s="111">
        <v>4634.7419</v>
      </c>
      <c r="I102" s="111">
        <f t="shared" si="1"/>
        <v>174.80580000000029</v>
      </c>
    </row>
    <row r="103" spans="2:9" x14ac:dyDescent="0.5">
      <c r="B103" s="128" t="s">
        <v>174</v>
      </c>
      <c r="C103" s="128" t="s">
        <v>1073</v>
      </c>
      <c r="D103" s="111">
        <v>891.69459999999992</v>
      </c>
      <c r="E103" s="111">
        <v>21.101900000000001</v>
      </c>
      <c r="F103" s="111">
        <v>58.334700000000005</v>
      </c>
      <c r="G103" s="111">
        <v>23.889900000000001</v>
      </c>
      <c r="H103" s="111">
        <v>1008.8542000000001</v>
      </c>
      <c r="I103" s="111">
        <f t="shared" si="1"/>
        <v>37.723000000000177</v>
      </c>
    </row>
    <row r="104" spans="2:9" x14ac:dyDescent="0.5">
      <c r="B104" s="128" t="s">
        <v>175</v>
      </c>
      <c r="C104" s="128" t="s">
        <v>1074</v>
      </c>
      <c r="D104" s="111">
        <v>2448.1</v>
      </c>
      <c r="E104" s="111">
        <v>76.430000000000007</v>
      </c>
      <c r="F104" s="111">
        <v>187.99029999999999</v>
      </c>
      <c r="G104" s="111">
        <v>24.735800000000001</v>
      </c>
      <c r="H104" s="111">
        <v>3045.3</v>
      </c>
      <c r="I104" s="111">
        <f t="shared" si="1"/>
        <v>332.77970000000022</v>
      </c>
    </row>
    <row r="105" spans="2:9" x14ac:dyDescent="0.5">
      <c r="B105" s="128" t="s">
        <v>176</v>
      </c>
      <c r="C105" s="128" t="s">
        <v>1075</v>
      </c>
      <c r="D105" s="111">
        <v>622.22109999999986</v>
      </c>
      <c r="E105" s="111">
        <v>18.2773</v>
      </c>
      <c r="F105" s="111">
        <v>56.969200000000001</v>
      </c>
      <c r="G105" s="111">
        <v>6.4289000000000005</v>
      </c>
      <c r="H105" s="111">
        <v>810.78970000000004</v>
      </c>
      <c r="I105" s="111">
        <f t="shared" si="1"/>
        <v>113.32210000000018</v>
      </c>
    </row>
    <row r="106" spans="2:9" x14ac:dyDescent="0.5">
      <c r="B106" s="128" t="s">
        <v>177</v>
      </c>
      <c r="C106" s="128" t="s">
        <v>1076</v>
      </c>
      <c r="D106" s="111">
        <v>755.77320000000009</v>
      </c>
      <c r="E106" s="111">
        <v>16.174700000000001</v>
      </c>
      <c r="F106" s="111">
        <v>56.383099999999999</v>
      </c>
      <c r="G106" s="111">
        <v>10.5769</v>
      </c>
      <c r="H106" s="111">
        <v>867.81750000000011</v>
      </c>
      <c r="I106" s="111">
        <f t="shared" si="1"/>
        <v>39.486500000000021</v>
      </c>
    </row>
    <row r="107" spans="2:9" x14ac:dyDescent="0.5">
      <c r="B107" s="128" t="s">
        <v>189</v>
      </c>
      <c r="C107" s="128" t="s">
        <v>1088</v>
      </c>
      <c r="D107" s="111">
        <v>21417.391799999998</v>
      </c>
      <c r="E107" s="111">
        <v>1907.027</v>
      </c>
      <c r="F107" s="111">
        <v>3874.3973999999994</v>
      </c>
      <c r="G107" s="111">
        <v>548.94049999999993</v>
      </c>
      <c r="H107" s="111">
        <v>29495.5082</v>
      </c>
      <c r="I107" s="111">
        <f t="shared" si="1"/>
        <v>2296.6920000000032</v>
      </c>
    </row>
    <row r="108" spans="2:9" x14ac:dyDescent="0.5">
      <c r="B108" s="128" t="s">
        <v>190</v>
      </c>
      <c r="C108" s="128" t="s">
        <v>1089</v>
      </c>
      <c r="D108" s="111">
        <v>14273.211800000001</v>
      </c>
      <c r="E108" s="111">
        <v>1360.5286999999998</v>
      </c>
      <c r="F108" s="111">
        <v>2470.9306999999999</v>
      </c>
      <c r="G108" s="111">
        <v>303.56260000000003</v>
      </c>
      <c r="H108" s="111">
        <v>30147.930299999993</v>
      </c>
      <c r="I108" s="111">
        <f t="shared" si="1"/>
        <v>12043.259099999992</v>
      </c>
    </row>
    <row r="109" spans="2:9" x14ac:dyDescent="0.5">
      <c r="B109" s="128" t="s">
        <v>191</v>
      </c>
      <c r="C109" s="128" t="s">
        <v>1090</v>
      </c>
      <c r="D109" s="111">
        <v>1647.4870000000001</v>
      </c>
      <c r="E109" s="111">
        <v>69.382999999999996</v>
      </c>
      <c r="F109" s="111">
        <v>122.38399999999999</v>
      </c>
      <c r="G109" s="111">
        <v>18.516999999999999</v>
      </c>
      <c r="H109" s="111">
        <v>1900.5049999999999</v>
      </c>
      <c r="I109" s="111">
        <f t="shared" si="1"/>
        <v>61.250999999999834</v>
      </c>
    </row>
    <row r="110" spans="2:9" x14ac:dyDescent="0.5">
      <c r="B110" s="128" t="s">
        <v>192</v>
      </c>
      <c r="C110" s="128" t="s">
        <v>1091</v>
      </c>
      <c r="D110" s="111">
        <v>930.31280000000015</v>
      </c>
      <c r="E110" s="111">
        <v>45.128</v>
      </c>
      <c r="F110" s="111">
        <v>156.68970000000002</v>
      </c>
      <c r="G110" s="111">
        <v>8.8350000000000009</v>
      </c>
      <c r="H110" s="111">
        <v>1093.4618999999998</v>
      </c>
      <c r="I110" s="111">
        <v>0</v>
      </c>
    </row>
    <row r="111" spans="2:9" x14ac:dyDescent="0.5">
      <c r="B111" s="128" t="s">
        <v>193</v>
      </c>
      <c r="C111" s="128" t="s">
        <v>1092</v>
      </c>
      <c r="D111" s="111">
        <v>4460.4651999999996</v>
      </c>
      <c r="E111" s="111">
        <v>140.053</v>
      </c>
      <c r="F111" s="111">
        <v>402.40960000000001</v>
      </c>
      <c r="G111" s="111">
        <v>53.150400000000005</v>
      </c>
      <c r="H111" s="111">
        <v>6192.5289000000002</v>
      </c>
      <c r="I111" s="111">
        <f t="shared" si="1"/>
        <v>1189.6011000000008</v>
      </c>
    </row>
    <row r="112" spans="2:9" x14ac:dyDescent="0.5">
      <c r="B112" s="128" t="s">
        <v>194</v>
      </c>
      <c r="C112" s="128" t="s">
        <v>1093</v>
      </c>
      <c r="D112" s="111">
        <v>2892.7321000000002</v>
      </c>
      <c r="E112" s="111">
        <v>57.153300000000002</v>
      </c>
      <c r="F112" s="111">
        <v>96.459800000000001</v>
      </c>
      <c r="G112" s="111">
        <v>12.410000000000002</v>
      </c>
      <c r="H112" s="111">
        <v>4644.0015000000003</v>
      </c>
      <c r="I112" s="111">
        <f t="shared" si="1"/>
        <v>1597.6563000000001</v>
      </c>
    </row>
    <row r="113" spans="2:9" x14ac:dyDescent="0.5">
      <c r="B113" s="128" t="s">
        <v>195</v>
      </c>
      <c r="C113" s="128" t="s">
        <v>1094</v>
      </c>
      <c r="D113" s="111">
        <v>2848.6729000000005</v>
      </c>
      <c r="E113" s="111">
        <v>87.552200000000013</v>
      </c>
      <c r="F113" s="111">
        <v>105.62569999999999</v>
      </c>
      <c r="G113" s="111">
        <v>20.381200000000003</v>
      </c>
      <c r="H113" s="111">
        <v>5094.4414000000006</v>
      </c>
      <c r="I113" s="111">
        <f t="shared" si="1"/>
        <v>2052.5906</v>
      </c>
    </row>
    <row r="114" spans="2:9" x14ac:dyDescent="0.5">
      <c r="B114" s="128" t="s">
        <v>196</v>
      </c>
      <c r="C114" s="128" t="s">
        <v>1095</v>
      </c>
      <c r="D114" s="111">
        <v>2099.5241000000001</v>
      </c>
      <c r="E114" s="111">
        <v>67.283000000000001</v>
      </c>
      <c r="F114" s="111">
        <v>111.6183</v>
      </c>
      <c r="G114" s="111">
        <v>13.546899999999999</v>
      </c>
      <c r="H114" s="111">
        <v>4350.9652000000006</v>
      </c>
      <c r="I114" s="111">
        <f t="shared" si="1"/>
        <v>2072.5398000000005</v>
      </c>
    </row>
    <row r="115" spans="2:9" x14ac:dyDescent="0.5">
      <c r="B115" s="128" t="s">
        <v>197</v>
      </c>
      <c r="C115" s="128" t="s">
        <v>1096</v>
      </c>
      <c r="D115" s="111">
        <v>615.33500000000004</v>
      </c>
      <c r="E115" s="111">
        <v>18.713999999999999</v>
      </c>
      <c r="F115" s="111">
        <v>0.93500000000000005</v>
      </c>
      <c r="G115" s="111">
        <v>5.2350000000000003</v>
      </c>
      <c r="H115" s="111">
        <v>723.29399999999987</v>
      </c>
      <c r="I115" s="111">
        <f t="shared" si="1"/>
        <v>88.309999999999832</v>
      </c>
    </row>
    <row r="116" spans="2:9" x14ac:dyDescent="0.5">
      <c r="B116" s="128" t="s">
        <v>198</v>
      </c>
      <c r="C116" s="128" t="s">
        <v>1097</v>
      </c>
      <c r="D116" s="111">
        <v>78949.61</v>
      </c>
      <c r="E116" s="111">
        <v>7785.91</v>
      </c>
      <c r="F116" s="111">
        <v>15017.68</v>
      </c>
      <c r="G116" s="111">
        <v>1545.9700000000003</v>
      </c>
      <c r="H116" s="111">
        <v>108171.26</v>
      </c>
      <c r="I116" s="111">
        <f t="shared" si="1"/>
        <v>6418.059999999994</v>
      </c>
    </row>
    <row r="117" spans="2:9" x14ac:dyDescent="0.5">
      <c r="B117" s="128" t="s">
        <v>199</v>
      </c>
      <c r="C117" s="128" t="s">
        <v>1098</v>
      </c>
      <c r="D117" s="111">
        <v>2450.3415</v>
      </c>
      <c r="E117" s="111">
        <v>30.480699999999999</v>
      </c>
      <c r="F117" s="111">
        <v>203.67570000000001</v>
      </c>
      <c r="G117" s="111">
        <v>33.839400000000005</v>
      </c>
      <c r="H117" s="111">
        <v>2770.0437999999999</v>
      </c>
      <c r="I117" s="111">
        <f t="shared" si="1"/>
        <v>85.545899999999904</v>
      </c>
    </row>
    <row r="118" spans="2:9" x14ac:dyDescent="0.5">
      <c r="B118" s="128" t="s">
        <v>200</v>
      </c>
      <c r="C118" s="128" t="s">
        <v>1099</v>
      </c>
      <c r="D118" s="111">
        <v>3014.3070000000002</v>
      </c>
      <c r="E118" s="111">
        <v>75.6297</v>
      </c>
      <c r="F118" s="111">
        <v>142.53920000000002</v>
      </c>
      <c r="G118" s="111">
        <v>18.387499999999999</v>
      </c>
      <c r="H118" s="111">
        <v>3441.0630000000006</v>
      </c>
      <c r="I118" s="111">
        <f t="shared" si="1"/>
        <v>208.58710000000028</v>
      </c>
    </row>
    <row r="119" spans="2:9" x14ac:dyDescent="0.5">
      <c r="B119" s="128" t="s">
        <v>201</v>
      </c>
      <c r="C119" s="128" t="s">
        <v>1100</v>
      </c>
      <c r="D119" s="111">
        <v>1731.864</v>
      </c>
      <c r="E119" s="111">
        <v>61.1267</v>
      </c>
      <c r="F119" s="111">
        <v>141.48060000000001</v>
      </c>
      <c r="G119" s="111">
        <v>10.465599999999998</v>
      </c>
      <c r="H119" s="111">
        <v>2130.84</v>
      </c>
      <c r="I119" s="111">
        <f t="shared" si="1"/>
        <v>196.36870000000008</v>
      </c>
    </row>
    <row r="120" spans="2:9" x14ac:dyDescent="0.5">
      <c r="B120" s="128" t="s">
        <v>202</v>
      </c>
      <c r="C120" s="128" t="s">
        <v>1101</v>
      </c>
      <c r="D120" s="111">
        <v>1657.8708000000001</v>
      </c>
      <c r="E120" s="111">
        <v>58.424800000000005</v>
      </c>
      <c r="F120" s="111">
        <v>363.88260000000002</v>
      </c>
      <c r="G120" s="111">
        <v>34.096199999999996</v>
      </c>
      <c r="H120" s="111">
        <v>2156.7917000000002</v>
      </c>
      <c r="I120" s="111">
        <f t="shared" si="1"/>
        <v>76.613500000000045</v>
      </c>
    </row>
    <row r="121" spans="2:9" x14ac:dyDescent="0.5">
      <c r="B121" s="128" t="s">
        <v>203</v>
      </c>
      <c r="C121" s="131" t="s">
        <v>1102</v>
      </c>
      <c r="D121" s="130">
        <v>1168.8971999999999</v>
      </c>
      <c r="E121" s="111">
        <v>53.096700000000006</v>
      </c>
      <c r="F121" s="111">
        <v>133.5454</v>
      </c>
      <c r="G121" s="111">
        <v>5.2653999999999996</v>
      </c>
      <c r="H121" s="111">
        <v>1406.1047999999996</v>
      </c>
      <c r="I121" s="111">
        <f t="shared" si="1"/>
        <v>50.56549999999973</v>
      </c>
    </row>
    <row r="122" spans="2:9" x14ac:dyDescent="0.5">
      <c r="B122" s="128" t="s">
        <v>204</v>
      </c>
      <c r="C122" s="128" t="s">
        <v>1103</v>
      </c>
      <c r="D122" s="111">
        <v>3991.3775999999998</v>
      </c>
      <c r="E122" s="111">
        <v>219.71199999999999</v>
      </c>
      <c r="F122" s="111">
        <v>280.55369999999999</v>
      </c>
      <c r="G122" s="111">
        <v>604.25580000000002</v>
      </c>
      <c r="H122" s="111">
        <v>5102.28</v>
      </c>
      <c r="I122" s="111">
        <f t="shared" si="1"/>
        <v>610.63670000000002</v>
      </c>
    </row>
    <row r="123" spans="2:9" x14ac:dyDescent="0.5">
      <c r="B123" s="128" t="s">
        <v>205</v>
      </c>
      <c r="C123" s="128" t="s">
        <v>1104</v>
      </c>
      <c r="D123" s="111">
        <v>1229.3685</v>
      </c>
      <c r="E123" s="111">
        <v>59.751899999999999</v>
      </c>
      <c r="F123" s="111">
        <v>60.258000000000003</v>
      </c>
      <c r="G123" s="111">
        <v>12.235800000000001</v>
      </c>
      <c r="H123" s="111">
        <v>1792.5934000000002</v>
      </c>
      <c r="I123" s="111">
        <f t="shared" si="1"/>
        <v>443.2150000000002</v>
      </c>
    </row>
    <row r="124" spans="2:9" x14ac:dyDescent="0.5">
      <c r="B124" s="128" t="s">
        <v>206</v>
      </c>
      <c r="C124" s="128" t="s">
        <v>1105</v>
      </c>
      <c r="D124" s="111">
        <v>6090.369999999999</v>
      </c>
      <c r="E124" s="111">
        <v>178.77639999999997</v>
      </c>
      <c r="F124" s="111">
        <v>503.09270000000004</v>
      </c>
      <c r="G124" s="111">
        <v>47.363700000000001</v>
      </c>
      <c r="H124" s="111">
        <v>7175.670000000001</v>
      </c>
      <c r="I124" s="111">
        <f t="shared" si="1"/>
        <v>403.430900000002</v>
      </c>
    </row>
    <row r="125" spans="2:9" x14ac:dyDescent="0.5">
      <c r="B125" s="128" t="s">
        <v>178</v>
      </c>
      <c r="C125" s="128" t="s">
        <v>1077</v>
      </c>
      <c r="D125" s="111">
        <v>35787.69</v>
      </c>
      <c r="E125" s="111">
        <v>3432.1400000000003</v>
      </c>
      <c r="F125" s="111">
        <v>4606.0600000000004</v>
      </c>
      <c r="G125" s="111">
        <v>650.53000000000009</v>
      </c>
      <c r="H125" s="111">
        <v>44476.41</v>
      </c>
      <c r="I125" s="111">
        <f t="shared" si="1"/>
        <v>650.52000000000044</v>
      </c>
    </row>
    <row r="126" spans="2:9" x14ac:dyDescent="0.5">
      <c r="B126" s="128" t="s">
        <v>179</v>
      </c>
      <c r="C126" s="128" t="s">
        <v>1078</v>
      </c>
      <c r="D126" s="111">
        <v>2659.4130999999998</v>
      </c>
      <c r="E126" s="111">
        <v>81.463899999999995</v>
      </c>
      <c r="F126" s="111">
        <v>116.59709999999998</v>
      </c>
      <c r="G126" s="111">
        <v>10.988899999999999</v>
      </c>
      <c r="H126" s="111">
        <v>2943.6678000000002</v>
      </c>
      <c r="I126" s="111">
        <f t="shared" si="1"/>
        <v>86.193700000000433</v>
      </c>
    </row>
    <row r="127" spans="2:9" x14ac:dyDescent="0.5">
      <c r="B127" s="128" t="s">
        <v>180</v>
      </c>
      <c r="C127" s="128" t="s">
        <v>1079</v>
      </c>
      <c r="D127" s="111">
        <v>10753.6513</v>
      </c>
      <c r="E127" s="111">
        <v>584.68549999999993</v>
      </c>
      <c r="F127" s="111">
        <v>1352.1555000000001</v>
      </c>
      <c r="G127" s="111">
        <v>177.70009999999999</v>
      </c>
      <c r="H127" s="111">
        <v>14711.216</v>
      </c>
      <c r="I127" s="111">
        <f t="shared" si="1"/>
        <v>2020.7237000000007</v>
      </c>
    </row>
    <row r="128" spans="2:9" x14ac:dyDescent="0.5">
      <c r="B128" s="128" t="s">
        <v>181</v>
      </c>
      <c r="C128" s="128" t="s">
        <v>1080</v>
      </c>
      <c r="D128" s="111">
        <v>12627.4787</v>
      </c>
      <c r="E128" s="130">
        <v>2112.3449000000001</v>
      </c>
      <c r="F128" s="130">
        <v>1108.0548000000001</v>
      </c>
      <c r="G128" s="111">
        <v>163.7724</v>
      </c>
      <c r="H128" s="111">
        <v>15244.417100000001</v>
      </c>
      <c r="I128" s="111">
        <v>0</v>
      </c>
    </row>
    <row r="129" spans="2:9" x14ac:dyDescent="0.5">
      <c r="B129" s="128" t="s">
        <v>182</v>
      </c>
      <c r="C129" s="128" t="s">
        <v>1081</v>
      </c>
      <c r="D129" s="111">
        <v>1710.1628999999998</v>
      </c>
      <c r="E129" s="111">
        <v>57.800199999999997</v>
      </c>
      <c r="F129" s="111">
        <v>67.548199999999994</v>
      </c>
      <c r="G129" s="111">
        <v>17.1067</v>
      </c>
      <c r="H129" s="111">
        <v>1943.5029000000002</v>
      </c>
      <c r="I129" s="111">
        <f t="shared" si="1"/>
        <v>107.99160000000039</v>
      </c>
    </row>
    <row r="130" spans="2:9" x14ac:dyDescent="0.5">
      <c r="B130" s="128" t="s">
        <v>183</v>
      </c>
      <c r="C130" s="128" t="s">
        <v>1082</v>
      </c>
      <c r="D130" s="111">
        <v>4650.8670000000002</v>
      </c>
      <c r="E130" s="111">
        <v>204.10159999999999</v>
      </c>
      <c r="F130" s="111">
        <v>316.32709999999997</v>
      </c>
      <c r="G130" s="111">
        <v>56.442799999999998</v>
      </c>
      <c r="H130" s="111">
        <v>5438.0921000000008</v>
      </c>
      <c r="I130" s="111">
        <f t="shared" si="1"/>
        <v>266.79640000000063</v>
      </c>
    </row>
    <row r="131" spans="2:9" x14ac:dyDescent="0.5">
      <c r="B131" s="128" t="s">
        <v>184</v>
      </c>
      <c r="C131" s="128" t="s">
        <v>1083</v>
      </c>
      <c r="D131" s="111">
        <v>1031.174</v>
      </c>
      <c r="E131" s="111">
        <v>206.84019999999998</v>
      </c>
      <c r="F131" s="111">
        <v>104.7475</v>
      </c>
      <c r="G131" s="111">
        <v>4.6460999999999997</v>
      </c>
      <c r="H131" s="111">
        <v>3221.8181999999997</v>
      </c>
      <c r="I131" s="111">
        <f t="shared" si="1"/>
        <v>1879.0564999999997</v>
      </c>
    </row>
    <row r="132" spans="2:9" x14ac:dyDescent="0.5">
      <c r="B132" s="128" t="s">
        <v>185</v>
      </c>
      <c r="C132" s="128" t="s">
        <v>1084</v>
      </c>
      <c r="D132" s="111">
        <v>695.33439999999996</v>
      </c>
      <c r="E132" s="111">
        <v>10.839500000000001</v>
      </c>
      <c r="F132" s="111">
        <v>17.584</v>
      </c>
      <c r="G132" s="111">
        <v>5.5938999999999997</v>
      </c>
      <c r="H132" s="111">
        <v>742.94920000000013</v>
      </c>
      <c r="I132" s="111">
        <f t="shared" si="1"/>
        <v>19.191300000000172</v>
      </c>
    </row>
    <row r="133" spans="2:9" x14ac:dyDescent="0.5">
      <c r="B133" s="128" t="s">
        <v>186</v>
      </c>
      <c r="C133" s="128" t="s">
        <v>1085</v>
      </c>
      <c r="D133" s="111">
        <v>1525.3352999999997</v>
      </c>
      <c r="E133" s="111">
        <v>44.908799999999992</v>
      </c>
      <c r="F133" s="111">
        <v>65.580299999999994</v>
      </c>
      <c r="G133" s="111">
        <v>14.521000000000001</v>
      </c>
      <c r="H133" s="111">
        <v>1701.2320000000002</v>
      </c>
      <c r="I133" s="111">
        <f t="shared" ref="I133:I196" si="2">H133-D133-E133-F133</f>
        <v>65.407600000000485</v>
      </c>
    </row>
    <row r="134" spans="2:9" x14ac:dyDescent="0.5">
      <c r="B134" s="128" t="s">
        <v>187</v>
      </c>
      <c r="C134" s="128" t="s">
        <v>1086</v>
      </c>
      <c r="D134" s="111">
        <v>1626.0039999999999</v>
      </c>
      <c r="E134" s="111">
        <v>73.499600000000001</v>
      </c>
      <c r="F134" s="111">
        <v>102.04799999999997</v>
      </c>
      <c r="G134" s="111">
        <v>7.029399999999999</v>
      </c>
      <c r="H134" s="111">
        <v>1882.8192000000001</v>
      </c>
      <c r="I134" s="111">
        <f t="shared" si="2"/>
        <v>81.267600000000272</v>
      </c>
    </row>
    <row r="135" spans="2:9" x14ac:dyDescent="0.5">
      <c r="B135" s="128" t="s">
        <v>188</v>
      </c>
      <c r="C135" s="128" t="s">
        <v>1087</v>
      </c>
      <c r="D135" s="111">
        <v>4908.2915000000003</v>
      </c>
      <c r="E135" s="111">
        <v>128.5959</v>
      </c>
      <c r="F135" s="111">
        <v>686.92930000000001</v>
      </c>
      <c r="G135" s="111">
        <v>80.524999999999991</v>
      </c>
      <c r="H135" s="111">
        <v>6027.8052999999982</v>
      </c>
      <c r="I135" s="111">
        <f t="shared" si="2"/>
        <v>303.98859999999786</v>
      </c>
    </row>
    <row r="136" spans="2:9" x14ac:dyDescent="0.5">
      <c r="B136" s="128" t="s">
        <v>207</v>
      </c>
      <c r="C136" s="128" t="s">
        <v>1106</v>
      </c>
      <c r="D136" s="111">
        <v>18258</v>
      </c>
      <c r="E136" s="111">
        <v>1150</v>
      </c>
      <c r="F136" s="111">
        <v>2350</v>
      </c>
      <c r="G136" s="111">
        <v>351</v>
      </c>
      <c r="H136" s="111">
        <v>23831</v>
      </c>
      <c r="I136" s="111">
        <f t="shared" si="2"/>
        <v>2073</v>
      </c>
    </row>
    <row r="137" spans="2:9" x14ac:dyDescent="0.5">
      <c r="B137" s="128" t="s">
        <v>208</v>
      </c>
      <c r="C137" s="128" t="s">
        <v>1107</v>
      </c>
      <c r="D137" s="111">
        <v>17892.531600000002</v>
      </c>
      <c r="E137" s="111">
        <v>1087.7186999999999</v>
      </c>
      <c r="F137" s="111">
        <v>2717.9600999999998</v>
      </c>
      <c r="G137" s="111">
        <v>338.02800000000002</v>
      </c>
      <c r="H137" s="111">
        <v>22968.489800000003</v>
      </c>
      <c r="I137" s="111">
        <f t="shared" si="2"/>
        <v>1270.2794000000013</v>
      </c>
    </row>
    <row r="138" spans="2:9" x14ac:dyDescent="0.5">
      <c r="B138" s="128" t="s">
        <v>209</v>
      </c>
      <c r="C138" s="128" t="s">
        <v>1108</v>
      </c>
      <c r="D138" s="111">
        <v>1450.1297</v>
      </c>
      <c r="E138" s="111">
        <v>53.9679</v>
      </c>
      <c r="F138" s="111">
        <v>101.2213</v>
      </c>
      <c r="G138" s="111">
        <v>16.9621</v>
      </c>
      <c r="H138" s="111">
        <v>1678.6756</v>
      </c>
      <c r="I138" s="111">
        <f t="shared" si="2"/>
        <v>73.356700000000089</v>
      </c>
    </row>
    <row r="139" spans="2:9" x14ac:dyDescent="0.5">
      <c r="B139" s="128" t="s">
        <v>210</v>
      </c>
      <c r="C139" s="128" t="s">
        <v>1109</v>
      </c>
      <c r="D139" s="111">
        <v>1204.1165999999998</v>
      </c>
      <c r="E139" s="111">
        <v>35.640499999999996</v>
      </c>
      <c r="F139" s="111">
        <v>91.590199999999996</v>
      </c>
      <c r="G139" s="111">
        <v>13.2865</v>
      </c>
      <c r="H139" s="111">
        <v>1375.3091999999999</v>
      </c>
      <c r="I139" s="111">
        <f t="shared" si="2"/>
        <v>43.961900000000085</v>
      </c>
    </row>
    <row r="140" spans="2:9" x14ac:dyDescent="0.5">
      <c r="B140" s="128" t="s">
        <v>211</v>
      </c>
      <c r="C140" s="128" t="s">
        <v>1110</v>
      </c>
      <c r="D140" s="111">
        <v>1410.8960999999999</v>
      </c>
      <c r="E140" s="111">
        <v>52.890199999999993</v>
      </c>
      <c r="F140" s="111">
        <v>68.728999999999999</v>
      </c>
      <c r="G140" s="111">
        <v>15.8254</v>
      </c>
      <c r="H140" s="111">
        <v>1610.1143999999999</v>
      </c>
      <c r="I140" s="111">
        <f t="shared" si="2"/>
        <v>77.599100000000007</v>
      </c>
    </row>
    <row r="141" spans="2:9" x14ac:dyDescent="0.5">
      <c r="B141" s="128" t="s">
        <v>212</v>
      </c>
      <c r="C141" s="128" t="s">
        <v>1111</v>
      </c>
      <c r="D141" s="111">
        <v>2231.4908999999998</v>
      </c>
      <c r="E141" s="111">
        <v>48.398500000000006</v>
      </c>
      <c r="F141" s="111">
        <v>141.31880000000001</v>
      </c>
      <c r="G141" s="111">
        <v>16.5823</v>
      </c>
      <c r="H141" s="111">
        <v>2493.4735000000001</v>
      </c>
      <c r="I141" s="111">
        <f t="shared" si="2"/>
        <v>72.265300000000252</v>
      </c>
    </row>
    <row r="142" spans="2:9" x14ac:dyDescent="0.5">
      <c r="B142" s="128" t="s">
        <v>213</v>
      </c>
      <c r="C142" s="128" t="s">
        <v>1112</v>
      </c>
      <c r="D142" s="111">
        <v>3353.89</v>
      </c>
      <c r="E142" s="111">
        <v>127.04999999999998</v>
      </c>
      <c r="F142" s="111">
        <v>362.38000000000005</v>
      </c>
      <c r="G142" s="111">
        <v>66.97999999999999</v>
      </c>
      <c r="H142" s="111">
        <v>4397.43</v>
      </c>
      <c r="I142" s="111">
        <f t="shared" si="2"/>
        <v>554.11000000000035</v>
      </c>
    </row>
    <row r="143" spans="2:9" x14ac:dyDescent="0.5">
      <c r="B143" s="128" t="s">
        <v>214</v>
      </c>
      <c r="C143" s="128" t="s">
        <v>1113</v>
      </c>
      <c r="D143" s="111">
        <v>593.23019999999997</v>
      </c>
      <c r="E143" s="111">
        <v>16.266099999999998</v>
      </c>
      <c r="F143" s="111">
        <v>50.568200000000004</v>
      </c>
      <c r="G143" s="111">
        <v>6.5016999999999996</v>
      </c>
      <c r="H143" s="111">
        <v>686.46100000000001</v>
      </c>
      <c r="I143" s="111">
        <f t="shared" si="2"/>
        <v>26.396500000000046</v>
      </c>
    </row>
    <row r="144" spans="2:9" x14ac:dyDescent="0.5">
      <c r="B144" s="128" t="s">
        <v>215</v>
      </c>
      <c r="C144" s="128" t="s">
        <v>1114</v>
      </c>
      <c r="D144" s="111">
        <v>1345.2991999999997</v>
      </c>
      <c r="E144" s="111">
        <v>44.0687</v>
      </c>
      <c r="F144" s="111">
        <v>140.5675</v>
      </c>
      <c r="G144" s="111">
        <v>53.998199999999997</v>
      </c>
      <c r="H144" s="111">
        <v>1652.6786</v>
      </c>
      <c r="I144" s="111">
        <f t="shared" si="2"/>
        <v>122.74320000000029</v>
      </c>
    </row>
    <row r="145" spans="2:9" x14ac:dyDescent="0.5">
      <c r="B145" s="128" t="s">
        <v>216</v>
      </c>
      <c r="C145" s="128" t="s">
        <v>1115</v>
      </c>
      <c r="D145" s="111">
        <v>48758.134200000008</v>
      </c>
      <c r="E145" s="111">
        <v>3866.3555999999994</v>
      </c>
      <c r="F145" s="111">
        <v>8150.3181000000013</v>
      </c>
      <c r="G145" s="111">
        <v>1278.9946</v>
      </c>
      <c r="H145" s="111">
        <v>65076.330799999996</v>
      </c>
      <c r="I145" s="111">
        <f t="shared" si="2"/>
        <v>4301.5228999999881</v>
      </c>
    </row>
    <row r="146" spans="2:9" x14ac:dyDescent="0.5">
      <c r="B146" s="128" t="s">
        <v>217</v>
      </c>
      <c r="C146" s="128" t="s">
        <v>1116</v>
      </c>
      <c r="D146" s="111">
        <v>946.58119999999985</v>
      </c>
      <c r="E146" s="111">
        <v>52.150400000000005</v>
      </c>
      <c r="F146" s="111">
        <v>9.8651999999999997</v>
      </c>
      <c r="G146" s="111">
        <v>1</v>
      </c>
      <c r="H146" s="111">
        <v>1127.4408999999998</v>
      </c>
      <c r="I146" s="111">
        <f t="shared" si="2"/>
        <v>118.84409999999998</v>
      </c>
    </row>
    <row r="147" spans="2:9" x14ac:dyDescent="0.5">
      <c r="B147" s="128" t="s">
        <v>218</v>
      </c>
      <c r="C147" s="128" t="s">
        <v>1117</v>
      </c>
      <c r="D147" s="111">
        <v>1050.9027000000001</v>
      </c>
      <c r="E147" s="111">
        <v>43.631400000000006</v>
      </c>
      <c r="F147" s="111">
        <v>55.083699999999993</v>
      </c>
      <c r="G147" s="111">
        <v>8.1323000000000008</v>
      </c>
      <c r="H147" s="111">
        <v>1198.5311999999999</v>
      </c>
      <c r="I147" s="111">
        <f t="shared" si="2"/>
        <v>48.913399999999797</v>
      </c>
    </row>
    <row r="148" spans="2:9" x14ac:dyDescent="0.5">
      <c r="B148" s="128" t="s">
        <v>219</v>
      </c>
      <c r="C148" s="128" t="s">
        <v>1118</v>
      </c>
      <c r="D148" s="111">
        <v>1439.7254</v>
      </c>
      <c r="E148" s="111">
        <v>44.737900000000003</v>
      </c>
      <c r="F148" s="111">
        <v>199.39639999999997</v>
      </c>
      <c r="G148" s="111">
        <v>13.717600000000001</v>
      </c>
      <c r="H148" s="111">
        <v>1715.5292999999999</v>
      </c>
      <c r="I148" s="111">
        <f t="shared" si="2"/>
        <v>31.669599999999917</v>
      </c>
    </row>
    <row r="149" spans="2:9" x14ac:dyDescent="0.5">
      <c r="B149" s="128" t="s">
        <v>220</v>
      </c>
      <c r="C149" s="128" t="s">
        <v>1119</v>
      </c>
      <c r="D149" s="111">
        <v>637.03959999999995</v>
      </c>
      <c r="E149" s="111">
        <v>26.831499999999998</v>
      </c>
      <c r="F149" s="111">
        <v>86.721600000000024</v>
      </c>
      <c r="G149" s="111">
        <v>14.224400000000001</v>
      </c>
      <c r="H149" s="111">
        <v>781.60840000000007</v>
      </c>
      <c r="I149" s="111">
        <f t="shared" si="2"/>
        <v>31.015700000000095</v>
      </c>
    </row>
    <row r="150" spans="2:9" x14ac:dyDescent="0.5">
      <c r="B150" s="128" t="s">
        <v>221</v>
      </c>
      <c r="C150" s="128" t="s">
        <v>1120</v>
      </c>
      <c r="D150" s="111">
        <v>755.20869999999979</v>
      </c>
      <c r="E150" s="111">
        <v>20.334299999999999</v>
      </c>
      <c r="F150" s="111">
        <v>130.26670000000001</v>
      </c>
      <c r="G150" s="111">
        <v>11.366</v>
      </c>
      <c r="H150" s="111">
        <v>1125.4452999999999</v>
      </c>
      <c r="I150" s="111">
        <f t="shared" si="2"/>
        <v>219.63560000000007</v>
      </c>
    </row>
    <row r="151" spans="2:9" x14ac:dyDescent="0.5">
      <c r="B151" s="128" t="s">
        <v>222</v>
      </c>
      <c r="C151" s="128" t="s">
        <v>1121</v>
      </c>
      <c r="D151" s="111">
        <v>996</v>
      </c>
      <c r="E151" s="111">
        <v>15</v>
      </c>
      <c r="F151" s="111">
        <v>52</v>
      </c>
      <c r="G151" s="111">
        <v>5</v>
      </c>
      <c r="H151" s="111">
        <v>1099</v>
      </c>
      <c r="I151" s="111">
        <f t="shared" si="2"/>
        <v>36</v>
      </c>
    </row>
    <row r="152" spans="2:9" x14ac:dyDescent="0.5">
      <c r="B152" s="128" t="s">
        <v>223</v>
      </c>
      <c r="C152" s="128" t="s">
        <v>1122</v>
      </c>
      <c r="D152" s="111">
        <v>1067.4772</v>
      </c>
      <c r="E152" s="111">
        <v>27.159399999999998</v>
      </c>
      <c r="F152" s="111">
        <v>139.3999</v>
      </c>
      <c r="G152" s="111">
        <v>77.94489999999999</v>
      </c>
      <c r="H152" s="111">
        <v>1311.9814000000001</v>
      </c>
      <c r="I152" s="111">
        <f t="shared" si="2"/>
        <v>77.944900000000075</v>
      </c>
    </row>
    <row r="153" spans="2:9" x14ac:dyDescent="0.5">
      <c r="B153" s="128" t="s">
        <v>224</v>
      </c>
      <c r="C153" s="128" t="s">
        <v>1123</v>
      </c>
      <c r="D153" s="111">
        <v>820.70670000000007</v>
      </c>
      <c r="E153" s="111">
        <v>29.057799999999997</v>
      </c>
      <c r="F153" s="111">
        <v>68.206900000000005</v>
      </c>
      <c r="G153" s="111">
        <v>6.4377999999999993</v>
      </c>
      <c r="H153" s="111">
        <v>949.20290000000011</v>
      </c>
      <c r="I153" s="111">
        <f t="shared" si="2"/>
        <v>31.23150000000004</v>
      </c>
    </row>
    <row r="154" spans="2:9" x14ac:dyDescent="0.5">
      <c r="B154" s="128" t="s">
        <v>225</v>
      </c>
      <c r="C154" s="128" t="s">
        <v>1124</v>
      </c>
      <c r="D154" s="111">
        <v>45583.857300000003</v>
      </c>
      <c r="E154" s="111">
        <v>3108.7817999999997</v>
      </c>
      <c r="F154" s="111">
        <v>4036.6682000000001</v>
      </c>
      <c r="G154" s="111">
        <v>644.75360000000001</v>
      </c>
      <c r="H154" s="111">
        <v>56238.447800000009</v>
      </c>
      <c r="I154" s="111">
        <f t="shared" si="2"/>
        <v>3509.1405000000059</v>
      </c>
    </row>
    <row r="155" spans="2:9" x14ac:dyDescent="0.5">
      <c r="B155" s="128" t="s">
        <v>226</v>
      </c>
      <c r="C155" s="128" t="s">
        <v>1125</v>
      </c>
      <c r="D155" s="111">
        <v>321.78120000000001</v>
      </c>
      <c r="E155" s="111">
        <v>6.1941999999999995</v>
      </c>
      <c r="F155" s="111">
        <v>21.658799999999996</v>
      </c>
      <c r="G155" s="111">
        <v>0.68</v>
      </c>
      <c r="H155" s="111">
        <v>359.3381</v>
      </c>
      <c r="I155" s="111">
        <f t="shared" si="2"/>
        <v>9.7038999999999902</v>
      </c>
    </row>
    <row r="156" spans="2:9" x14ac:dyDescent="0.5">
      <c r="B156" s="128" t="s">
        <v>227</v>
      </c>
      <c r="C156" s="128" t="s">
        <v>1126</v>
      </c>
      <c r="D156" s="111">
        <v>1521.7999999999997</v>
      </c>
      <c r="E156" s="111">
        <v>45.14</v>
      </c>
      <c r="F156" s="111">
        <v>65.91</v>
      </c>
      <c r="G156" s="111">
        <v>3.12</v>
      </c>
      <c r="H156" s="111">
        <v>1666.5899999999997</v>
      </c>
      <c r="I156" s="111">
        <f t="shared" si="2"/>
        <v>33.739999999999966</v>
      </c>
    </row>
    <row r="157" spans="2:9" x14ac:dyDescent="0.5">
      <c r="B157" s="128" t="s">
        <v>228</v>
      </c>
      <c r="C157" s="128" t="s">
        <v>1127</v>
      </c>
      <c r="D157" s="111">
        <v>3016.65</v>
      </c>
      <c r="E157" s="111">
        <v>126.30000000000001</v>
      </c>
      <c r="F157" s="111">
        <v>228.15</v>
      </c>
      <c r="G157" s="111">
        <v>33.700000000000003</v>
      </c>
      <c r="H157" s="111">
        <v>4105.4000000000005</v>
      </c>
      <c r="I157" s="111">
        <f t="shared" si="2"/>
        <v>734.30000000000052</v>
      </c>
    </row>
    <row r="158" spans="2:9" x14ac:dyDescent="0.5">
      <c r="B158" s="128" t="s">
        <v>229</v>
      </c>
      <c r="C158" s="128" t="s">
        <v>1128</v>
      </c>
      <c r="D158" s="111">
        <v>4668.1328000000003</v>
      </c>
      <c r="E158" s="111">
        <v>167.34740000000002</v>
      </c>
      <c r="F158" s="111">
        <v>248.53399999999999</v>
      </c>
      <c r="G158" s="111">
        <v>69.380300000000005</v>
      </c>
      <c r="H158" s="111">
        <v>5854.8987999999999</v>
      </c>
      <c r="I158" s="111">
        <f t="shared" si="2"/>
        <v>770.88459999999964</v>
      </c>
    </row>
    <row r="159" spans="2:9" x14ac:dyDescent="0.5">
      <c r="B159" s="128" t="s">
        <v>230</v>
      </c>
      <c r="C159" s="128" t="s">
        <v>1129</v>
      </c>
      <c r="D159" s="111">
        <v>3940.5406000000003</v>
      </c>
      <c r="E159" s="111">
        <v>201.048</v>
      </c>
      <c r="F159" s="111">
        <v>495.89149999999995</v>
      </c>
      <c r="G159" s="111">
        <v>60.69</v>
      </c>
      <c r="H159" s="111">
        <v>4808.4219999999996</v>
      </c>
      <c r="I159" s="111">
        <f t="shared" si="2"/>
        <v>170.94189999999935</v>
      </c>
    </row>
    <row r="160" spans="2:9" x14ac:dyDescent="0.5">
      <c r="B160" s="128" t="s">
        <v>231</v>
      </c>
      <c r="C160" s="128" t="s">
        <v>1130</v>
      </c>
      <c r="D160" s="111">
        <v>2218.0300000000002</v>
      </c>
      <c r="E160" s="111">
        <v>69.98</v>
      </c>
      <c r="F160" s="111">
        <v>96.979999999999976</v>
      </c>
      <c r="G160" s="111">
        <v>37.68</v>
      </c>
      <c r="H160" s="111">
        <v>2449.96</v>
      </c>
      <c r="I160" s="111">
        <f t="shared" si="2"/>
        <v>64.969999999999843</v>
      </c>
    </row>
    <row r="161" spans="2:9" x14ac:dyDescent="0.5">
      <c r="B161" s="128" t="s">
        <v>232</v>
      </c>
      <c r="C161" s="128" t="s">
        <v>1131</v>
      </c>
      <c r="D161" s="111">
        <v>1301.2999</v>
      </c>
      <c r="E161" s="111">
        <v>66.162900000000008</v>
      </c>
      <c r="F161" s="111">
        <v>71.993700000000004</v>
      </c>
      <c r="G161" s="111">
        <v>9.7464000000000013</v>
      </c>
      <c r="H161" s="111">
        <v>1538.0085999999999</v>
      </c>
      <c r="I161" s="111">
        <f t="shared" si="2"/>
        <v>98.552099999999896</v>
      </c>
    </row>
    <row r="162" spans="2:9" x14ac:dyDescent="0.5">
      <c r="B162" s="128" t="s">
        <v>233</v>
      </c>
      <c r="C162" s="128" t="s">
        <v>1132</v>
      </c>
      <c r="D162" s="111">
        <v>1519.9198000000001</v>
      </c>
      <c r="E162" s="111">
        <v>10.203299999999999</v>
      </c>
      <c r="F162" s="111">
        <v>101.79889999999997</v>
      </c>
      <c r="G162" s="111">
        <v>18.5136</v>
      </c>
      <c r="H162" s="111">
        <v>1691.6759</v>
      </c>
      <c r="I162" s="111">
        <f t="shared" si="2"/>
        <v>59.753899999999845</v>
      </c>
    </row>
    <row r="163" spans="2:9" x14ac:dyDescent="0.5">
      <c r="B163" s="128" t="s">
        <v>234</v>
      </c>
      <c r="C163" s="128" t="s">
        <v>1133</v>
      </c>
      <c r="D163" s="111">
        <v>1031.23</v>
      </c>
      <c r="E163" s="111">
        <v>8.06</v>
      </c>
      <c r="F163" s="111">
        <v>47.220000000000006</v>
      </c>
      <c r="G163" s="111">
        <v>11.879999999999999</v>
      </c>
      <c r="H163" s="111">
        <v>1197.76</v>
      </c>
      <c r="I163" s="111">
        <f t="shared" si="2"/>
        <v>111.24999999999997</v>
      </c>
    </row>
    <row r="164" spans="2:9" x14ac:dyDescent="0.5">
      <c r="B164" s="128" t="s">
        <v>235</v>
      </c>
      <c r="C164" s="128" t="s">
        <v>1134</v>
      </c>
      <c r="D164" s="111">
        <v>1027.5128</v>
      </c>
      <c r="E164" s="111">
        <v>25.357900000000001</v>
      </c>
      <c r="F164" s="111">
        <v>51.42390000000001</v>
      </c>
      <c r="G164" s="111">
        <v>6.4253999999999998</v>
      </c>
      <c r="H164" s="111">
        <v>1176.9401</v>
      </c>
      <c r="I164" s="111">
        <f t="shared" si="2"/>
        <v>72.645500000000055</v>
      </c>
    </row>
    <row r="165" spans="2:9" x14ac:dyDescent="0.5">
      <c r="B165" s="128" t="s">
        <v>236</v>
      </c>
      <c r="C165" s="128" t="s">
        <v>1135</v>
      </c>
      <c r="D165" s="111">
        <v>8427.7000000000007</v>
      </c>
      <c r="E165" s="111">
        <v>0.6</v>
      </c>
      <c r="F165" s="111">
        <v>27.02</v>
      </c>
      <c r="G165" s="111">
        <v>0</v>
      </c>
      <c r="H165" s="111">
        <v>833.81000000000006</v>
      </c>
      <c r="I165" s="111">
        <v>0</v>
      </c>
    </row>
    <row r="166" spans="2:9" x14ac:dyDescent="0.5">
      <c r="B166" s="128" t="s">
        <v>237</v>
      </c>
      <c r="C166" s="128" t="s">
        <v>1136</v>
      </c>
      <c r="D166" s="111">
        <v>25712.526300000001</v>
      </c>
      <c r="E166" s="111">
        <v>2525.6187000000004</v>
      </c>
      <c r="F166" s="111">
        <v>4283.335399999999</v>
      </c>
      <c r="G166" s="111">
        <v>400.83710000000008</v>
      </c>
      <c r="H166" s="111">
        <v>34661.962899999999</v>
      </c>
      <c r="I166" s="111">
        <f t="shared" si="2"/>
        <v>2140.4824999999973</v>
      </c>
    </row>
    <row r="167" spans="2:9" x14ac:dyDescent="0.5">
      <c r="B167" s="128" t="s">
        <v>238</v>
      </c>
      <c r="C167" s="128" t="s">
        <v>1137</v>
      </c>
      <c r="D167" s="111">
        <v>1128.5511999999999</v>
      </c>
      <c r="E167" s="111">
        <v>75.337800000000001</v>
      </c>
      <c r="F167" s="111">
        <v>131.2552</v>
      </c>
      <c r="G167" s="111">
        <v>11.1868</v>
      </c>
      <c r="H167" s="111">
        <v>1415.7759999999998</v>
      </c>
      <c r="I167" s="111">
        <f t="shared" si="2"/>
        <v>80.631799999999942</v>
      </c>
    </row>
    <row r="168" spans="2:9" x14ac:dyDescent="0.5">
      <c r="B168" s="128" t="s">
        <v>239</v>
      </c>
      <c r="C168" s="128" t="s">
        <v>1138</v>
      </c>
      <c r="D168" s="111">
        <v>898.04750000000001</v>
      </c>
      <c r="E168" s="111">
        <v>31.676100000000002</v>
      </c>
      <c r="F168" s="111">
        <v>81.955799999999996</v>
      </c>
      <c r="G168" s="111">
        <v>9.6626000000000012</v>
      </c>
      <c r="H168" s="111">
        <v>1043.4463000000001</v>
      </c>
      <c r="I168" s="111">
        <f t="shared" si="2"/>
        <v>31.766900000000049</v>
      </c>
    </row>
    <row r="169" spans="2:9" x14ac:dyDescent="0.5">
      <c r="B169" s="128" t="s">
        <v>240</v>
      </c>
      <c r="C169" s="128" t="s">
        <v>1139</v>
      </c>
      <c r="D169" s="111">
        <v>521.80999999999995</v>
      </c>
      <c r="E169" s="111">
        <v>22.919999999999998</v>
      </c>
      <c r="F169" s="111">
        <v>76.23</v>
      </c>
      <c r="G169" s="111">
        <v>6.38</v>
      </c>
      <c r="H169" s="111">
        <v>681.03</v>
      </c>
      <c r="I169" s="111">
        <f t="shared" si="2"/>
        <v>60.070000000000036</v>
      </c>
    </row>
    <row r="170" spans="2:9" x14ac:dyDescent="0.5">
      <c r="B170" s="128" t="s">
        <v>241</v>
      </c>
      <c r="C170" s="128" t="s">
        <v>1140</v>
      </c>
      <c r="D170" s="111">
        <v>3186.7073</v>
      </c>
      <c r="E170" s="111">
        <v>61.509</v>
      </c>
      <c r="F170" s="111">
        <v>362.17669999999998</v>
      </c>
      <c r="G170" s="111">
        <v>45.6066</v>
      </c>
      <c r="H170" s="111">
        <v>3790.4847999999997</v>
      </c>
      <c r="I170" s="111">
        <f t="shared" si="2"/>
        <v>180.09179999999969</v>
      </c>
    </row>
    <row r="171" spans="2:9" x14ac:dyDescent="0.5">
      <c r="B171" s="128" t="s">
        <v>242</v>
      </c>
      <c r="C171" s="128" t="s">
        <v>1141</v>
      </c>
      <c r="D171" s="111">
        <v>1801.0818000000002</v>
      </c>
      <c r="E171" s="111">
        <v>47.789299999999997</v>
      </c>
      <c r="F171" s="111">
        <v>118.1431</v>
      </c>
      <c r="G171" s="111">
        <v>19.2593</v>
      </c>
      <c r="H171" s="111">
        <v>2060.3624000000004</v>
      </c>
      <c r="I171" s="111">
        <f t="shared" si="2"/>
        <v>93.348200000000276</v>
      </c>
    </row>
    <row r="172" spans="2:9" x14ac:dyDescent="0.5">
      <c r="B172" s="128" t="s">
        <v>243</v>
      </c>
      <c r="C172" s="128" t="s">
        <v>1142</v>
      </c>
      <c r="D172" s="111">
        <v>629.30529999999999</v>
      </c>
      <c r="E172" s="111">
        <v>6.8312000000000008</v>
      </c>
      <c r="F172" s="111">
        <v>39.046800000000005</v>
      </c>
      <c r="G172" s="111">
        <v>9.1518000000000015</v>
      </c>
      <c r="H172" s="111">
        <v>702.3139000000001</v>
      </c>
      <c r="I172" s="111">
        <f t="shared" si="2"/>
        <v>27.130600000000115</v>
      </c>
    </row>
    <row r="173" spans="2:9" x14ac:dyDescent="0.5">
      <c r="B173" s="128" t="s">
        <v>244</v>
      </c>
      <c r="C173" s="128" t="s">
        <v>1143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f t="shared" si="2"/>
        <v>0</v>
      </c>
    </row>
    <row r="174" spans="2:9" x14ac:dyDescent="0.5">
      <c r="B174" s="128" t="s">
        <v>245</v>
      </c>
      <c r="C174" s="128" t="s">
        <v>1144</v>
      </c>
      <c r="D174" s="111">
        <v>82308.820000000007</v>
      </c>
      <c r="E174" s="111">
        <v>4522.8100000000004</v>
      </c>
      <c r="F174" s="111">
        <v>10050.779999999999</v>
      </c>
      <c r="G174" s="111">
        <v>1495.5299999999997</v>
      </c>
      <c r="H174" s="111">
        <v>104581.50999999998</v>
      </c>
      <c r="I174" s="111">
        <f t="shared" si="2"/>
        <v>7699.0999999999731</v>
      </c>
    </row>
    <row r="175" spans="2:9" x14ac:dyDescent="0.5">
      <c r="B175" s="128" t="s">
        <v>246</v>
      </c>
      <c r="C175" s="128" t="s">
        <v>1145</v>
      </c>
      <c r="D175" s="111">
        <v>762.07479999999987</v>
      </c>
      <c r="E175" s="111">
        <v>33.125</v>
      </c>
      <c r="F175" s="111">
        <v>58.35090000000001</v>
      </c>
      <c r="G175" s="111">
        <v>5.2871000000000006</v>
      </c>
      <c r="H175" s="111">
        <v>875.42739999999992</v>
      </c>
      <c r="I175" s="111">
        <f t="shared" si="2"/>
        <v>21.876700000000042</v>
      </c>
    </row>
    <row r="176" spans="2:9" x14ac:dyDescent="0.5">
      <c r="B176" s="128" t="s">
        <v>247</v>
      </c>
      <c r="C176" s="128" t="s">
        <v>1146</v>
      </c>
      <c r="D176" s="111">
        <v>3782.4879999999998</v>
      </c>
      <c r="E176" s="111">
        <v>72.401700000000005</v>
      </c>
      <c r="F176" s="111">
        <v>479.46610000000004</v>
      </c>
      <c r="G176" s="111">
        <v>84.69850000000001</v>
      </c>
      <c r="H176" s="111">
        <v>4403.6151</v>
      </c>
      <c r="I176" s="111">
        <f t="shared" si="2"/>
        <v>69.25930000000011</v>
      </c>
    </row>
    <row r="177" spans="2:9" x14ac:dyDescent="0.5">
      <c r="B177" s="128" t="s">
        <v>248</v>
      </c>
      <c r="C177" s="128" t="s">
        <v>1147</v>
      </c>
      <c r="D177" s="111">
        <v>2002.5020999999999</v>
      </c>
      <c r="E177" s="111">
        <v>85.396600000000007</v>
      </c>
      <c r="F177" s="111">
        <v>122.3571</v>
      </c>
      <c r="G177" s="111">
        <v>24.2226</v>
      </c>
      <c r="H177" s="111">
        <v>2277.9744000000001</v>
      </c>
      <c r="I177" s="111">
        <f t="shared" si="2"/>
        <v>67.718600000000123</v>
      </c>
    </row>
    <row r="178" spans="2:9" x14ac:dyDescent="0.5">
      <c r="B178" s="128" t="s">
        <v>249</v>
      </c>
      <c r="C178" s="128" t="s">
        <v>1148</v>
      </c>
      <c r="D178" s="111">
        <v>3857.9300000000003</v>
      </c>
      <c r="E178" s="111">
        <v>184.82999999999998</v>
      </c>
      <c r="F178" s="111">
        <v>367.94</v>
      </c>
      <c r="G178" s="111">
        <v>49.73</v>
      </c>
      <c r="H178" s="111">
        <v>4592.0400000000009</v>
      </c>
      <c r="I178" s="111">
        <f t="shared" si="2"/>
        <v>181.34000000000066</v>
      </c>
    </row>
    <row r="179" spans="2:9" x14ac:dyDescent="0.5">
      <c r="B179" s="128" t="s">
        <v>250</v>
      </c>
      <c r="C179" s="128" t="s">
        <v>1149</v>
      </c>
      <c r="D179" s="111">
        <v>1261.0710000000001</v>
      </c>
      <c r="E179" s="111">
        <v>68.017999999999986</v>
      </c>
      <c r="F179" s="111">
        <v>71.042000000000002</v>
      </c>
      <c r="G179" s="111">
        <v>29.630600000000001</v>
      </c>
      <c r="H179" s="111">
        <v>1411.4949999999999</v>
      </c>
      <c r="I179" s="111">
        <f t="shared" si="2"/>
        <v>11.363999999999763</v>
      </c>
    </row>
    <row r="180" spans="2:9" x14ac:dyDescent="0.5">
      <c r="B180" s="128" t="s">
        <v>251</v>
      </c>
      <c r="C180" s="128" t="s">
        <v>1150</v>
      </c>
      <c r="D180" s="111">
        <v>5710.1922000000004</v>
      </c>
      <c r="E180" s="111">
        <v>297.07</v>
      </c>
      <c r="F180" s="111">
        <v>353.94</v>
      </c>
      <c r="G180" s="111">
        <v>21.75</v>
      </c>
      <c r="H180" s="111">
        <v>6891.9521999999997</v>
      </c>
      <c r="I180" s="111">
        <f t="shared" si="2"/>
        <v>530.74999999999932</v>
      </c>
    </row>
    <row r="181" spans="2:9" x14ac:dyDescent="0.5">
      <c r="B181" s="128" t="s">
        <v>252</v>
      </c>
      <c r="C181" s="128" t="s">
        <v>1151</v>
      </c>
      <c r="D181" s="111">
        <v>2228.7905000000001</v>
      </c>
      <c r="E181" s="111">
        <v>65.24199999999999</v>
      </c>
      <c r="F181" s="111">
        <v>214.97129999999996</v>
      </c>
      <c r="G181" s="111">
        <v>18.072499999999998</v>
      </c>
      <c r="H181" s="111">
        <v>2587.1459</v>
      </c>
      <c r="I181" s="111">
        <f t="shared" si="2"/>
        <v>78.142099999999999</v>
      </c>
    </row>
    <row r="182" spans="2:9" x14ac:dyDescent="0.5">
      <c r="B182" s="128" t="s">
        <v>253</v>
      </c>
      <c r="C182" s="128" t="s">
        <v>1152</v>
      </c>
      <c r="D182" s="111">
        <v>1631.4643000000001</v>
      </c>
      <c r="E182" s="111">
        <v>33.054099999999991</v>
      </c>
      <c r="F182" s="111">
        <v>107.07580000000002</v>
      </c>
      <c r="G182" s="111">
        <v>14.021000000000001</v>
      </c>
      <c r="H182" s="111">
        <v>1814.742</v>
      </c>
      <c r="I182" s="111">
        <f t="shared" si="2"/>
        <v>43.147799999999847</v>
      </c>
    </row>
    <row r="183" spans="2:9" x14ac:dyDescent="0.5">
      <c r="B183" s="128" t="s">
        <v>254</v>
      </c>
      <c r="C183" s="128" t="s">
        <v>1153</v>
      </c>
      <c r="D183" s="111">
        <v>1628.0162999999998</v>
      </c>
      <c r="E183" s="111">
        <v>96.945499999999996</v>
      </c>
      <c r="F183" s="111">
        <v>161.27229999999997</v>
      </c>
      <c r="G183" s="111">
        <v>16.026499999999999</v>
      </c>
      <c r="H183" s="111">
        <v>1959.4619</v>
      </c>
      <c r="I183" s="111">
        <f t="shared" si="2"/>
        <v>73.227800000000286</v>
      </c>
    </row>
    <row r="184" spans="2:9" x14ac:dyDescent="0.5">
      <c r="B184" s="128" t="s">
        <v>255</v>
      </c>
      <c r="C184" s="128" t="s">
        <v>1154</v>
      </c>
      <c r="D184" s="111">
        <v>4514.2565999999997</v>
      </c>
      <c r="E184" s="111">
        <v>194.37130000000002</v>
      </c>
      <c r="F184" s="111">
        <v>254.3981</v>
      </c>
      <c r="G184" s="111">
        <v>39.627699999999997</v>
      </c>
      <c r="H184" s="111">
        <v>5558.0167000000001</v>
      </c>
      <c r="I184" s="111">
        <f t="shared" si="2"/>
        <v>594.9907000000004</v>
      </c>
    </row>
    <row r="185" spans="2:9" x14ac:dyDescent="0.5">
      <c r="B185" s="128" t="s">
        <v>256</v>
      </c>
      <c r="C185" s="128" t="s">
        <v>1155</v>
      </c>
      <c r="D185" s="111">
        <v>1033.1100000000001</v>
      </c>
      <c r="E185" s="111">
        <v>52.02</v>
      </c>
      <c r="F185" s="111">
        <v>114.64999999999999</v>
      </c>
      <c r="G185" s="111">
        <v>7.6099999999999994</v>
      </c>
      <c r="H185" s="111">
        <v>1207.0899999999999</v>
      </c>
      <c r="I185" s="111">
        <f t="shared" si="2"/>
        <v>7.3099999999997891</v>
      </c>
    </row>
    <row r="186" spans="2:9" x14ac:dyDescent="0.5">
      <c r="B186" s="128" t="s">
        <v>257</v>
      </c>
      <c r="C186" s="128" t="s">
        <v>1156</v>
      </c>
      <c r="D186" s="111">
        <v>1462.3689000000002</v>
      </c>
      <c r="E186" s="111">
        <v>28.015200000000004</v>
      </c>
      <c r="F186" s="111">
        <v>60.051400000000008</v>
      </c>
      <c r="G186" s="111">
        <v>2.9466999999999999</v>
      </c>
      <c r="H186" s="111">
        <v>1711.9731000000002</v>
      </c>
      <c r="I186" s="111">
        <f t="shared" si="2"/>
        <v>161.5376</v>
      </c>
    </row>
    <row r="187" spans="2:9" x14ac:dyDescent="0.5">
      <c r="B187" s="128" t="s">
        <v>258</v>
      </c>
      <c r="C187" s="128" t="s">
        <v>1157</v>
      </c>
      <c r="D187" s="111">
        <v>147.07190000000003</v>
      </c>
      <c r="E187" s="111">
        <v>5.7322999999999995</v>
      </c>
      <c r="F187" s="111">
        <v>33.159300000000002</v>
      </c>
      <c r="G187" s="111">
        <v>0</v>
      </c>
      <c r="H187" s="111">
        <v>185.9631</v>
      </c>
      <c r="I187" s="111">
        <v>0</v>
      </c>
    </row>
    <row r="188" spans="2:9" x14ac:dyDescent="0.5">
      <c r="B188" s="128" t="s">
        <v>259</v>
      </c>
      <c r="C188" s="128" t="s">
        <v>1158</v>
      </c>
      <c r="D188" s="111">
        <v>32057.282699999996</v>
      </c>
      <c r="E188" s="111">
        <v>3046.7575999999999</v>
      </c>
      <c r="F188" s="111">
        <v>5141.2215000000006</v>
      </c>
      <c r="G188" s="111">
        <v>642.50009999999997</v>
      </c>
      <c r="H188" s="111">
        <v>41674.866800000003</v>
      </c>
      <c r="I188" s="111">
        <f t="shared" si="2"/>
        <v>1429.6050000000068</v>
      </c>
    </row>
    <row r="189" spans="2:9" x14ac:dyDescent="0.5">
      <c r="B189" s="128" t="s">
        <v>260</v>
      </c>
      <c r="C189" s="128" t="s">
        <v>1159</v>
      </c>
      <c r="D189" s="111">
        <v>2385.4860000000003</v>
      </c>
      <c r="E189" s="111">
        <v>82.1083</v>
      </c>
      <c r="F189" s="111">
        <v>209.61410000000004</v>
      </c>
      <c r="G189" s="111">
        <v>19.4285</v>
      </c>
      <c r="H189" s="111">
        <v>2747.0118000000002</v>
      </c>
      <c r="I189" s="111">
        <f t="shared" si="2"/>
        <v>69.803399999999868</v>
      </c>
    </row>
    <row r="190" spans="2:9" x14ac:dyDescent="0.5">
      <c r="B190" s="128" t="s">
        <v>261</v>
      </c>
      <c r="C190" s="128" t="s">
        <v>1160</v>
      </c>
      <c r="D190" s="111">
        <v>1409.6275999999998</v>
      </c>
      <c r="E190" s="111">
        <v>39.185199999999995</v>
      </c>
      <c r="F190" s="111">
        <v>49.091799999999999</v>
      </c>
      <c r="G190" s="111">
        <v>8.5481999999999996</v>
      </c>
      <c r="H190" s="111">
        <v>1568.4849000000002</v>
      </c>
      <c r="I190" s="111">
        <f t="shared" si="2"/>
        <v>70.580300000000364</v>
      </c>
    </row>
    <row r="191" spans="2:9" x14ac:dyDescent="0.5">
      <c r="B191" s="128" t="s">
        <v>262</v>
      </c>
      <c r="C191" s="128" t="s">
        <v>1161</v>
      </c>
      <c r="D191" s="111">
        <v>6455.3572999999997</v>
      </c>
      <c r="E191" s="111">
        <v>231.55799999999999</v>
      </c>
      <c r="F191" s="111">
        <v>893.82189999999991</v>
      </c>
      <c r="G191" s="111">
        <v>123.6905</v>
      </c>
      <c r="H191" s="111">
        <v>7651.5222000000003</v>
      </c>
      <c r="I191" s="111">
        <f t="shared" si="2"/>
        <v>70.785000000000764</v>
      </c>
    </row>
    <row r="192" spans="2:9" x14ac:dyDescent="0.5">
      <c r="B192" s="128" t="s">
        <v>263</v>
      </c>
      <c r="C192" s="128" t="s">
        <v>1162</v>
      </c>
      <c r="D192" s="111">
        <v>1448.61</v>
      </c>
      <c r="E192" s="111">
        <v>46.140000000000008</v>
      </c>
      <c r="F192" s="111">
        <v>99.34</v>
      </c>
      <c r="G192" s="111">
        <v>6.7700000000000005</v>
      </c>
      <c r="H192" s="111">
        <v>1685.1999999999998</v>
      </c>
      <c r="I192" s="111">
        <f t="shared" si="2"/>
        <v>91.1099999999999</v>
      </c>
    </row>
    <row r="193" spans="2:9" x14ac:dyDescent="0.5">
      <c r="B193" s="128" t="s">
        <v>264</v>
      </c>
      <c r="C193" s="128" t="s">
        <v>1163</v>
      </c>
      <c r="D193" s="111">
        <v>1313.9709999999998</v>
      </c>
      <c r="E193" s="111">
        <v>40.573999999999998</v>
      </c>
      <c r="F193" s="111">
        <v>127.23099999999999</v>
      </c>
      <c r="G193" s="111">
        <v>10.672000000000001</v>
      </c>
      <c r="H193" s="111">
        <v>1566.37</v>
      </c>
      <c r="I193" s="111">
        <f t="shared" si="2"/>
        <v>84.594000000000108</v>
      </c>
    </row>
    <row r="194" spans="2:9" x14ac:dyDescent="0.5">
      <c r="B194" s="128" t="s">
        <v>265</v>
      </c>
      <c r="C194" s="128" t="s">
        <v>1164</v>
      </c>
      <c r="D194" s="111">
        <v>1494.99</v>
      </c>
      <c r="E194" s="111">
        <v>33.51</v>
      </c>
      <c r="F194" s="111">
        <v>113.87</v>
      </c>
      <c r="G194" s="111">
        <v>13.076999999999998</v>
      </c>
      <c r="H194" s="111">
        <v>1838.47</v>
      </c>
      <c r="I194" s="111">
        <f t="shared" si="2"/>
        <v>196.10000000000002</v>
      </c>
    </row>
    <row r="195" spans="2:9" x14ac:dyDescent="0.5">
      <c r="B195" s="128" t="s">
        <v>266</v>
      </c>
      <c r="C195" s="128" t="s">
        <v>1165</v>
      </c>
      <c r="D195" s="111">
        <v>5289.7228999999998</v>
      </c>
      <c r="E195" s="111">
        <v>202.3176</v>
      </c>
      <c r="F195" s="111">
        <v>645.98410000000013</v>
      </c>
      <c r="G195" s="111">
        <v>95.786100000000005</v>
      </c>
      <c r="H195" s="111">
        <v>6647.8803000000016</v>
      </c>
      <c r="I195" s="111">
        <f t="shared" si="2"/>
        <v>509.85570000000166</v>
      </c>
    </row>
    <row r="196" spans="2:9" x14ac:dyDescent="0.5">
      <c r="B196" s="128" t="s">
        <v>267</v>
      </c>
      <c r="C196" s="128" t="s">
        <v>1166</v>
      </c>
      <c r="D196" s="111">
        <v>1280.0815</v>
      </c>
      <c r="E196" s="111">
        <v>47.712499999999991</v>
      </c>
      <c r="F196" s="111">
        <v>53.707399999999993</v>
      </c>
      <c r="G196" s="111">
        <v>1.7076</v>
      </c>
      <c r="H196" s="111">
        <v>1432.0840999999998</v>
      </c>
      <c r="I196" s="111">
        <f t="shared" si="2"/>
        <v>50.582699999999818</v>
      </c>
    </row>
    <row r="197" spans="2:9" x14ac:dyDescent="0.5">
      <c r="B197" s="128" t="s">
        <v>268</v>
      </c>
      <c r="C197" s="128" t="s">
        <v>1167</v>
      </c>
      <c r="D197" s="111">
        <v>783.91759999999999</v>
      </c>
      <c r="E197" s="111">
        <v>33.5246</v>
      </c>
      <c r="F197" s="111">
        <v>43.295599999999993</v>
      </c>
      <c r="G197" s="111">
        <v>0.88670000000000004</v>
      </c>
      <c r="H197" s="111">
        <v>886.91240000000005</v>
      </c>
      <c r="I197" s="111">
        <f t="shared" ref="I197:I260" si="3">H197-D197-E197-F197</f>
        <v>26.174600000000069</v>
      </c>
    </row>
    <row r="198" spans="2:9" x14ac:dyDescent="0.5">
      <c r="B198" s="128" t="s">
        <v>269</v>
      </c>
      <c r="C198" s="128" t="s">
        <v>1168</v>
      </c>
      <c r="D198" s="111">
        <v>817.03660000000002</v>
      </c>
      <c r="E198" s="111">
        <v>10.560700000000002</v>
      </c>
      <c r="F198" s="111">
        <v>32.721900000000005</v>
      </c>
      <c r="G198" s="111">
        <v>8.1425999999999998</v>
      </c>
      <c r="H198" s="111">
        <v>908.29499999999996</v>
      </c>
      <c r="I198" s="111">
        <f t="shared" si="3"/>
        <v>47.975799999999936</v>
      </c>
    </row>
    <row r="199" spans="2:9" x14ac:dyDescent="0.5">
      <c r="B199" s="128" t="s">
        <v>270</v>
      </c>
      <c r="C199" s="128" t="s">
        <v>1169</v>
      </c>
      <c r="D199" s="111">
        <v>587.44240000000002</v>
      </c>
      <c r="E199" s="111">
        <v>28.513000000000002</v>
      </c>
      <c r="F199" s="111">
        <v>35.402899999999995</v>
      </c>
      <c r="G199" s="111">
        <v>3.1382000000000003</v>
      </c>
      <c r="H199" s="111">
        <v>694.66499999999996</v>
      </c>
      <c r="I199" s="111">
        <f t="shared" si="3"/>
        <v>43.306699999999942</v>
      </c>
    </row>
    <row r="200" spans="2:9" x14ac:dyDescent="0.5">
      <c r="B200" s="128" t="s">
        <v>271</v>
      </c>
      <c r="C200" s="128" t="s">
        <v>1170</v>
      </c>
      <c r="D200" s="111">
        <v>19237.325800000002</v>
      </c>
      <c r="E200" s="111">
        <v>1283.3651</v>
      </c>
      <c r="F200" s="111">
        <v>3587.7309000000005</v>
      </c>
      <c r="G200" s="111">
        <v>0</v>
      </c>
      <c r="H200" s="111">
        <v>26618.997899999998</v>
      </c>
      <c r="I200" s="111">
        <f t="shared" si="3"/>
        <v>2510.5760999999957</v>
      </c>
    </row>
    <row r="201" spans="2:9" x14ac:dyDescent="0.5">
      <c r="B201" s="128" t="s">
        <v>272</v>
      </c>
      <c r="C201" s="128" t="s">
        <v>1171</v>
      </c>
      <c r="D201" s="111">
        <v>2602.0023000000001</v>
      </c>
      <c r="E201" s="111">
        <v>91.016100000000009</v>
      </c>
      <c r="F201" s="111">
        <v>508.27789999999999</v>
      </c>
      <c r="G201" s="111">
        <v>54.366900000000001</v>
      </c>
      <c r="H201" s="111">
        <v>3324.1854000000003</v>
      </c>
      <c r="I201" s="111">
        <f t="shared" si="3"/>
        <v>122.88910000000016</v>
      </c>
    </row>
    <row r="202" spans="2:9" x14ac:dyDescent="0.5">
      <c r="B202" s="128" t="s">
        <v>273</v>
      </c>
      <c r="C202" s="128" t="s">
        <v>1172</v>
      </c>
      <c r="D202" s="111">
        <v>1025.6918000000001</v>
      </c>
      <c r="E202" s="111">
        <v>36.72</v>
      </c>
      <c r="F202" s="111">
        <v>74.816000000000003</v>
      </c>
      <c r="G202" s="111">
        <v>11.145600000000002</v>
      </c>
      <c r="H202" s="111">
        <v>1174.7725</v>
      </c>
      <c r="I202" s="111">
        <f t="shared" si="3"/>
        <v>37.544699999999978</v>
      </c>
    </row>
    <row r="203" spans="2:9" x14ac:dyDescent="0.5">
      <c r="B203" s="128" t="s">
        <v>274</v>
      </c>
      <c r="C203" s="128" t="s">
        <v>1173</v>
      </c>
      <c r="D203" s="111">
        <v>3145.3899000000001</v>
      </c>
      <c r="E203" s="111">
        <v>133.71729999999999</v>
      </c>
      <c r="F203" s="111">
        <v>558.57889999999998</v>
      </c>
      <c r="G203" s="111">
        <v>20.885999999999999</v>
      </c>
      <c r="H203" s="111">
        <v>3858.5721000000003</v>
      </c>
      <c r="I203" s="111">
        <f t="shared" si="3"/>
        <v>20.886000000000195</v>
      </c>
    </row>
    <row r="204" spans="2:9" x14ac:dyDescent="0.5">
      <c r="B204" s="128" t="s">
        <v>275</v>
      </c>
      <c r="C204" s="128" t="s">
        <v>1174</v>
      </c>
      <c r="D204" s="111">
        <v>275.35039999999998</v>
      </c>
      <c r="E204" s="111">
        <v>8.2675000000000018</v>
      </c>
      <c r="F204" s="111">
        <v>21.157900000000001</v>
      </c>
      <c r="G204" s="111">
        <v>2.6104000000000003</v>
      </c>
      <c r="H204" s="111">
        <v>319.56150000000002</v>
      </c>
      <c r="I204" s="111">
        <f t="shared" si="3"/>
        <v>14.785700000000045</v>
      </c>
    </row>
    <row r="205" spans="2:9" x14ac:dyDescent="0.5">
      <c r="B205" s="128" t="s">
        <v>276</v>
      </c>
      <c r="C205" s="128" t="s">
        <v>1175</v>
      </c>
      <c r="D205" s="111">
        <v>1932.06</v>
      </c>
      <c r="E205" s="111">
        <v>63.790000000000006</v>
      </c>
      <c r="F205" s="111">
        <v>105.32</v>
      </c>
      <c r="G205" s="111">
        <v>14.343000000000002</v>
      </c>
      <c r="H205" s="111">
        <v>2161.33</v>
      </c>
      <c r="I205" s="111">
        <f t="shared" si="3"/>
        <v>60.159999999999968</v>
      </c>
    </row>
    <row r="206" spans="2:9" x14ac:dyDescent="0.5">
      <c r="B206" s="128" t="s">
        <v>277</v>
      </c>
      <c r="C206" s="128" t="s">
        <v>1176</v>
      </c>
      <c r="D206" s="111">
        <v>2054.84</v>
      </c>
      <c r="E206" s="111">
        <v>104.73</v>
      </c>
      <c r="F206" s="111">
        <v>129.41</v>
      </c>
      <c r="G206" s="111">
        <v>15.610000000000001</v>
      </c>
      <c r="H206" s="111">
        <v>2311.1899999999996</v>
      </c>
      <c r="I206" s="111">
        <f t="shared" si="3"/>
        <v>22.20999999999944</v>
      </c>
    </row>
    <row r="207" spans="2:9" x14ac:dyDescent="0.5">
      <c r="B207" s="128" t="s">
        <v>278</v>
      </c>
      <c r="C207" s="128" t="s">
        <v>1177</v>
      </c>
      <c r="D207" s="111">
        <v>788</v>
      </c>
      <c r="E207" s="111">
        <v>22</v>
      </c>
      <c r="F207" s="111">
        <v>65</v>
      </c>
      <c r="G207" s="111">
        <v>3</v>
      </c>
      <c r="H207" s="111">
        <v>898</v>
      </c>
      <c r="I207" s="111">
        <f t="shared" si="3"/>
        <v>23</v>
      </c>
    </row>
    <row r="208" spans="2:9" x14ac:dyDescent="0.5">
      <c r="B208" s="128" t="s">
        <v>279</v>
      </c>
      <c r="C208" s="128" t="s">
        <v>1178</v>
      </c>
      <c r="D208" s="111">
        <v>14297.610000000002</v>
      </c>
      <c r="E208" s="111">
        <v>1455.1699999999998</v>
      </c>
      <c r="F208" s="111">
        <v>2654.2999999999997</v>
      </c>
      <c r="G208" s="111">
        <v>208.25000000000003</v>
      </c>
      <c r="H208" s="111">
        <v>15713.839999999998</v>
      </c>
      <c r="I208" s="111">
        <v>0</v>
      </c>
    </row>
    <row r="209" spans="2:9" x14ac:dyDescent="0.5">
      <c r="B209" s="128" t="s">
        <v>280</v>
      </c>
      <c r="C209" s="128" t="s">
        <v>1179</v>
      </c>
      <c r="D209" s="111">
        <v>432.84800000000007</v>
      </c>
      <c r="E209" s="111">
        <v>19.903799999999997</v>
      </c>
      <c r="F209" s="111">
        <v>56.267600000000002</v>
      </c>
      <c r="G209" s="111">
        <v>4.3033999999999999</v>
      </c>
      <c r="H209" s="111">
        <v>524.62530000000004</v>
      </c>
      <c r="I209" s="111">
        <f t="shared" si="3"/>
        <v>15.605899999999977</v>
      </c>
    </row>
    <row r="210" spans="2:9" x14ac:dyDescent="0.5">
      <c r="B210" s="128" t="s">
        <v>281</v>
      </c>
      <c r="C210" s="128" t="s">
        <v>1180</v>
      </c>
      <c r="D210" s="111">
        <v>1573.9457000000002</v>
      </c>
      <c r="E210" s="111">
        <v>118.8749</v>
      </c>
      <c r="F210" s="111">
        <v>175.19040000000001</v>
      </c>
      <c r="G210" s="111">
        <v>11.8887</v>
      </c>
      <c r="H210" s="111">
        <v>1951.9630999999999</v>
      </c>
      <c r="I210" s="111">
        <f t="shared" si="3"/>
        <v>83.952099999999689</v>
      </c>
    </row>
    <row r="211" spans="2:9" x14ac:dyDescent="0.5">
      <c r="B211" s="128" t="s">
        <v>282</v>
      </c>
      <c r="C211" s="128" t="s">
        <v>1181</v>
      </c>
      <c r="D211" s="111">
        <v>987.6164</v>
      </c>
      <c r="E211" s="111">
        <v>54.875799999999998</v>
      </c>
      <c r="F211" s="111">
        <v>48.381499999999996</v>
      </c>
      <c r="G211" s="111">
        <v>2.9584999999999999</v>
      </c>
      <c r="H211" s="111">
        <v>1120.5227</v>
      </c>
      <c r="I211" s="111">
        <f t="shared" si="3"/>
        <v>29.648999999999994</v>
      </c>
    </row>
    <row r="212" spans="2:9" x14ac:dyDescent="0.5">
      <c r="B212" s="128" t="s">
        <v>283</v>
      </c>
      <c r="C212" s="128" t="s">
        <v>2025</v>
      </c>
      <c r="D212" s="111">
        <v>40409.723299999998</v>
      </c>
      <c r="E212" s="111">
        <v>4403.7093999999997</v>
      </c>
      <c r="F212" s="111">
        <v>3615.8399000000004</v>
      </c>
      <c r="G212" s="111">
        <v>304.8082</v>
      </c>
      <c r="H212" s="111">
        <v>53646.799200000001</v>
      </c>
      <c r="I212" s="111">
        <f t="shared" si="3"/>
        <v>5217.5266000000029</v>
      </c>
    </row>
    <row r="213" spans="2:9" x14ac:dyDescent="0.5">
      <c r="B213" s="128" t="s">
        <v>284</v>
      </c>
      <c r="C213" s="128" t="s">
        <v>1182</v>
      </c>
      <c r="D213" s="111">
        <v>1415.4339</v>
      </c>
      <c r="E213" s="111">
        <v>10.286799999999999</v>
      </c>
      <c r="F213" s="111">
        <v>112.9091</v>
      </c>
      <c r="G213" s="111">
        <v>1.6560000000000001</v>
      </c>
      <c r="H213" s="111">
        <v>1626.721</v>
      </c>
      <c r="I213" s="111">
        <f t="shared" si="3"/>
        <v>88.091200000000015</v>
      </c>
    </row>
    <row r="214" spans="2:9" x14ac:dyDescent="0.5">
      <c r="B214" s="128" t="s">
        <v>285</v>
      </c>
      <c r="C214" s="128" t="s">
        <v>1183</v>
      </c>
      <c r="D214" s="111">
        <v>2341.23</v>
      </c>
      <c r="E214" s="111">
        <v>27.32</v>
      </c>
      <c r="F214" s="111">
        <v>143.75</v>
      </c>
      <c r="G214" s="111">
        <v>20.57</v>
      </c>
      <c r="H214" s="111">
        <v>2799.18</v>
      </c>
      <c r="I214" s="111">
        <f t="shared" si="3"/>
        <v>286.87999999999982</v>
      </c>
    </row>
    <row r="215" spans="2:9" x14ac:dyDescent="0.5">
      <c r="B215" s="128" t="s">
        <v>286</v>
      </c>
      <c r="C215" s="128" t="s">
        <v>1184</v>
      </c>
      <c r="D215" s="130">
        <v>3578.0869999999995</v>
      </c>
      <c r="E215" s="111">
        <v>44.210000000000008</v>
      </c>
      <c r="F215" s="111">
        <v>185.50900000000001</v>
      </c>
      <c r="G215" s="111">
        <v>13.429</v>
      </c>
      <c r="H215" s="111">
        <v>4083.9819999999995</v>
      </c>
      <c r="I215" s="111">
        <f t="shared" si="3"/>
        <v>276.17599999999993</v>
      </c>
    </row>
    <row r="216" spans="2:9" x14ac:dyDescent="0.5">
      <c r="B216" s="128" t="s">
        <v>287</v>
      </c>
      <c r="C216" s="128" t="s">
        <v>1185</v>
      </c>
      <c r="D216" s="111">
        <v>2003.7449999999999</v>
      </c>
      <c r="E216" s="111">
        <v>87.671000000000006</v>
      </c>
      <c r="F216" s="111">
        <v>146.01299999999998</v>
      </c>
      <c r="G216" s="111">
        <v>25.285000000000004</v>
      </c>
      <c r="H216" s="111">
        <v>2486.8559999999998</v>
      </c>
      <c r="I216" s="111">
        <f t="shared" si="3"/>
        <v>249.42699999999991</v>
      </c>
    </row>
    <row r="217" spans="2:9" x14ac:dyDescent="0.5">
      <c r="B217" s="128" t="s">
        <v>288</v>
      </c>
      <c r="C217" s="128" t="s">
        <v>1186</v>
      </c>
      <c r="D217" s="111">
        <v>1997.3610000000001</v>
      </c>
      <c r="E217" s="111">
        <v>9.2717000000000009</v>
      </c>
      <c r="F217" s="111">
        <v>71.881</v>
      </c>
      <c r="G217" s="111">
        <v>3.8489999999999998</v>
      </c>
      <c r="H217" s="111">
        <v>2438.0419000000002</v>
      </c>
      <c r="I217" s="111">
        <f t="shared" si="3"/>
        <v>359.52820000000008</v>
      </c>
    </row>
    <row r="218" spans="2:9" x14ac:dyDescent="0.5">
      <c r="B218" s="128" t="s">
        <v>289</v>
      </c>
      <c r="C218" s="128" t="s">
        <v>1187</v>
      </c>
      <c r="D218" s="111">
        <v>205.76160000000004</v>
      </c>
      <c r="E218" s="111">
        <v>10.8528</v>
      </c>
      <c r="F218" s="111">
        <v>29.3127</v>
      </c>
      <c r="G218" s="111">
        <v>2.0343999999999998</v>
      </c>
      <c r="H218" s="111">
        <v>305.36870000000005</v>
      </c>
      <c r="I218" s="111">
        <f t="shared" si="3"/>
        <v>59.441600000000001</v>
      </c>
    </row>
    <row r="219" spans="2:9" x14ac:dyDescent="0.5">
      <c r="B219" s="128" t="s">
        <v>2004</v>
      </c>
      <c r="C219" s="128" t="s">
        <v>2026</v>
      </c>
      <c r="D219" s="111">
        <v>0</v>
      </c>
      <c r="E219" s="111">
        <v>0</v>
      </c>
      <c r="F219" s="111">
        <v>0</v>
      </c>
      <c r="G219" s="111">
        <v>0</v>
      </c>
      <c r="H219" s="111">
        <v>0</v>
      </c>
      <c r="I219" s="111">
        <f t="shared" si="3"/>
        <v>0</v>
      </c>
    </row>
    <row r="220" spans="2:9" x14ac:dyDescent="0.5">
      <c r="B220" s="128" t="s">
        <v>290</v>
      </c>
      <c r="C220" s="128" t="s">
        <v>1188</v>
      </c>
      <c r="D220" s="111">
        <v>37833.156499999997</v>
      </c>
      <c r="E220" s="111">
        <v>4026.6516000000001</v>
      </c>
      <c r="F220" s="111">
        <v>1984.3611999999998</v>
      </c>
      <c r="G220" s="111">
        <v>120.7028</v>
      </c>
      <c r="H220" s="111">
        <v>47431.391199999998</v>
      </c>
      <c r="I220" s="111">
        <f t="shared" si="3"/>
        <v>3587.2219000000009</v>
      </c>
    </row>
    <row r="221" spans="2:9" x14ac:dyDescent="0.5">
      <c r="B221" s="128" t="s">
        <v>291</v>
      </c>
      <c r="C221" s="128" t="s">
        <v>1189</v>
      </c>
      <c r="D221" s="111">
        <v>2701.7469999999998</v>
      </c>
      <c r="E221" s="111">
        <v>12.3927</v>
      </c>
      <c r="F221" s="111">
        <v>34.031100000000002</v>
      </c>
      <c r="G221" s="111">
        <v>0.4723</v>
      </c>
      <c r="H221" s="111">
        <v>2716.2321999999999</v>
      </c>
      <c r="I221" s="111">
        <v>0</v>
      </c>
    </row>
    <row r="222" spans="2:9" x14ac:dyDescent="0.5">
      <c r="B222" s="128" t="s">
        <v>292</v>
      </c>
      <c r="C222" s="128" t="s">
        <v>1190</v>
      </c>
      <c r="D222" s="111">
        <v>3282.7982999999999</v>
      </c>
      <c r="E222" s="111">
        <v>14.6181</v>
      </c>
      <c r="F222" s="111">
        <v>129.6814</v>
      </c>
      <c r="G222" s="111">
        <v>13.373899999999999</v>
      </c>
      <c r="H222" s="111">
        <v>3774.0677000000001</v>
      </c>
      <c r="I222" s="111">
        <f t="shared" si="3"/>
        <v>346.96990000000011</v>
      </c>
    </row>
    <row r="223" spans="2:9" x14ac:dyDescent="0.5">
      <c r="B223" s="128" t="s">
        <v>293</v>
      </c>
      <c r="C223" s="128" t="s">
        <v>1191</v>
      </c>
      <c r="D223" s="111">
        <v>1481.1000000000004</v>
      </c>
      <c r="E223" s="111">
        <v>0</v>
      </c>
      <c r="F223" s="111">
        <v>10.700000000000001</v>
      </c>
      <c r="G223" s="111">
        <v>0</v>
      </c>
      <c r="H223" s="111">
        <v>1615</v>
      </c>
      <c r="I223" s="111">
        <f t="shared" si="3"/>
        <v>123.19999999999963</v>
      </c>
    </row>
    <row r="224" spans="2:9" x14ac:dyDescent="0.5">
      <c r="B224" s="128" t="s">
        <v>294</v>
      </c>
      <c r="C224" s="128" t="s">
        <v>1192</v>
      </c>
      <c r="D224" s="111">
        <v>1215.7749999999999</v>
      </c>
      <c r="E224" s="111">
        <v>1.9419</v>
      </c>
      <c r="F224" s="111">
        <v>25.283099999999997</v>
      </c>
      <c r="G224" s="111">
        <v>1.1678999999999999</v>
      </c>
      <c r="H224" s="111">
        <v>1320.7516000000001</v>
      </c>
      <c r="I224" s="111">
        <f t="shared" si="3"/>
        <v>77.751600000000195</v>
      </c>
    </row>
    <row r="225" spans="2:9" x14ac:dyDescent="0.5">
      <c r="B225" s="128" t="s">
        <v>295</v>
      </c>
      <c r="C225" s="128" t="s">
        <v>1193</v>
      </c>
      <c r="D225" s="111">
        <v>777.12799999999993</v>
      </c>
      <c r="E225" s="111">
        <v>42.459299999999999</v>
      </c>
      <c r="F225" s="111">
        <v>60.571300000000001</v>
      </c>
      <c r="G225" s="111">
        <v>6.2993999999999994</v>
      </c>
      <c r="H225" s="111">
        <v>912.8719000000001</v>
      </c>
      <c r="I225" s="111">
        <f t="shared" si="3"/>
        <v>32.713300000000167</v>
      </c>
    </row>
    <row r="226" spans="2:9" x14ac:dyDescent="0.5">
      <c r="B226" s="128" t="s">
        <v>296</v>
      </c>
      <c r="C226" s="128" t="s">
        <v>1194</v>
      </c>
      <c r="D226" s="111">
        <v>1118.8069</v>
      </c>
      <c r="E226" s="111">
        <v>1.8176000000000001</v>
      </c>
      <c r="F226" s="111">
        <v>17.823399999999999</v>
      </c>
      <c r="G226" s="111">
        <v>0.39379999999999998</v>
      </c>
      <c r="H226" s="111">
        <v>1175.6985</v>
      </c>
      <c r="I226" s="111">
        <f t="shared" si="3"/>
        <v>37.250599999999928</v>
      </c>
    </row>
    <row r="227" spans="2:9" x14ac:dyDescent="0.5">
      <c r="B227" s="128" t="s">
        <v>297</v>
      </c>
      <c r="C227" s="128" t="s">
        <v>1195</v>
      </c>
      <c r="D227" s="111">
        <v>675.92830000000004</v>
      </c>
      <c r="E227" s="111">
        <v>0.55679999999999996</v>
      </c>
      <c r="F227" s="111">
        <v>6.5100999999999996</v>
      </c>
      <c r="G227" s="111">
        <v>0</v>
      </c>
      <c r="H227" s="111">
        <v>745.14099999999996</v>
      </c>
      <c r="I227" s="111">
        <f t="shared" si="3"/>
        <v>62.14579999999993</v>
      </c>
    </row>
    <row r="228" spans="2:9" x14ac:dyDescent="0.5">
      <c r="B228" s="128" t="s">
        <v>298</v>
      </c>
      <c r="C228" s="128" t="s">
        <v>1196</v>
      </c>
      <c r="D228" s="111">
        <v>36874.0196</v>
      </c>
      <c r="E228" s="111">
        <v>4091.9489000000003</v>
      </c>
      <c r="F228" s="111">
        <v>4230.0974000000006</v>
      </c>
      <c r="G228" s="111">
        <v>349.84420000000006</v>
      </c>
      <c r="H228" s="111">
        <v>49342.941799999993</v>
      </c>
      <c r="I228" s="111">
        <f t="shared" si="3"/>
        <v>4146.8758999999936</v>
      </c>
    </row>
    <row r="229" spans="2:9" x14ac:dyDescent="0.5">
      <c r="B229" s="128" t="s">
        <v>299</v>
      </c>
      <c r="C229" s="128" t="s">
        <v>1197</v>
      </c>
      <c r="D229" s="111">
        <v>10634.739299999999</v>
      </c>
      <c r="E229" s="111">
        <v>1514.6429000000001</v>
      </c>
      <c r="F229" s="111">
        <v>1226.0916999999999</v>
      </c>
      <c r="G229" s="111">
        <v>133.93280000000001</v>
      </c>
      <c r="H229" s="111">
        <v>14263.920099999999</v>
      </c>
      <c r="I229" s="111">
        <f t="shared" si="3"/>
        <v>888.44620000000032</v>
      </c>
    </row>
    <row r="230" spans="2:9" x14ac:dyDescent="0.5">
      <c r="B230" s="128" t="s">
        <v>300</v>
      </c>
      <c r="C230" s="128" t="s">
        <v>1198</v>
      </c>
      <c r="D230" s="111">
        <v>1445.1289999999999</v>
      </c>
      <c r="E230" s="111">
        <v>66.714800000000011</v>
      </c>
      <c r="F230" s="111">
        <v>154.03749999999999</v>
      </c>
      <c r="G230" s="111">
        <v>21.542800000000003</v>
      </c>
      <c r="H230" s="111">
        <v>1720.4789000000001</v>
      </c>
      <c r="I230" s="111">
        <f t="shared" si="3"/>
        <v>54.597600000000142</v>
      </c>
    </row>
    <row r="231" spans="2:9" x14ac:dyDescent="0.5">
      <c r="B231" s="128" t="s">
        <v>301</v>
      </c>
      <c r="C231" s="128" t="s">
        <v>1199</v>
      </c>
      <c r="D231" s="111">
        <v>1198.7896000000001</v>
      </c>
      <c r="E231" s="111">
        <v>65.274000000000001</v>
      </c>
      <c r="F231" s="111">
        <v>113.40170000000001</v>
      </c>
      <c r="G231" s="111">
        <v>12.512100000000004</v>
      </c>
      <c r="H231" s="111">
        <v>1460.6509000000001</v>
      </c>
      <c r="I231" s="111">
        <f t="shared" si="3"/>
        <v>83.185600000000022</v>
      </c>
    </row>
    <row r="232" spans="2:9" x14ac:dyDescent="0.5">
      <c r="B232" s="128" t="s">
        <v>302</v>
      </c>
      <c r="C232" s="128" t="s">
        <v>1200</v>
      </c>
      <c r="D232" s="111">
        <v>731.82260000000008</v>
      </c>
      <c r="E232" s="111">
        <v>17.033699999999996</v>
      </c>
      <c r="F232" s="111">
        <v>88.784899999999993</v>
      </c>
      <c r="G232" s="111">
        <v>1.1244000000000001</v>
      </c>
      <c r="H232" s="111">
        <v>869.98539999999991</v>
      </c>
      <c r="I232" s="111">
        <f t="shared" si="3"/>
        <v>32.344199999999844</v>
      </c>
    </row>
    <row r="233" spans="2:9" x14ac:dyDescent="0.5">
      <c r="B233" s="128" t="s">
        <v>303</v>
      </c>
      <c r="C233" s="128" t="s">
        <v>1201</v>
      </c>
      <c r="D233" s="111">
        <v>393.3691</v>
      </c>
      <c r="E233" s="111">
        <v>5.0238000000000005</v>
      </c>
      <c r="F233" s="111">
        <v>31.805100000000003</v>
      </c>
      <c r="G233" s="111">
        <v>1.1137999999999999</v>
      </c>
      <c r="H233" s="111">
        <v>463.76670000000001</v>
      </c>
      <c r="I233" s="111">
        <f t="shared" si="3"/>
        <v>33.568700000000014</v>
      </c>
    </row>
    <row r="234" spans="2:9" x14ac:dyDescent="0.5">
      <c r="B234" s="128" t="s">
        <v>304</v>
      </c>
      <c r="C234" s="128" t="s">
        <v>1202</v>
      </c>
      <c r="D234" s="111">
        <v>4787.9339</v>
      </c>
      <c r="E234" s="111">
        <v>209.6277</v>
      </c>
      <c r="F234" s="111">
        <v>321.27819999999997</v>
      </c>
      <c r="G234" s="111">
        <v>28.4316</v>
      </c>
      <c r="H234" s="111">
        <v>5792.4130000000005</v>
      </c>
      <c r="I234" s="111">
        <f t="shared" si="3"/>
        <v>473.5732000000005</v>
      </c>
    </row>
    <row r="235" spans="2:9" x14ac:dyDescent="0.5">
      <c r="B235" s="128" t="s">
        <v>305</v>
      </c>
      <c r="C235" s="128" t="s">
        <v>1203</v>
      </c>
      <c r="D235" s="111">
        <v>913.90420000000006</v>
      </c>
      <c r="E235" s="111">
        <v>60.460600000000007</v>
      </c>
      <c r="F235" s="111">
        <v>84.016300000000001</v>
      </c>
      <c r="G235" s="111">
        <v>4.8059000000000012</v>
      </c>
      <c r="H235" s="111">
        <v>1116.7273</v>
      </c>
      <c r="I235" s="111">
        <f t="shared" si="3"/>
        <v>58.346199999999953</v>
      </c>
    </row>
    <row r="236" spans="2:9" x14ac:dyDescent="0.5">
      <c r="B236" s="128" t="s">
        <v>306</v>
      </c>
      <c r="C236" s="128" t="s">
        <v>1204</v>
      </c>
      <c r="D236" s="111">
        <v>794.82339999999988</v>
      </c>
      <c r="E236" s="111">
        <v>25.1462</v>
      </c>
      <c r="F236" s="111">
        <v>66.953199999999995</v>
      </c>
      <c r="G236" s="111">
        <v>5.3712</v>
      </c>
      <c r="H236" s="111">
        <v>917.00790000000018</v>
      </c>
      <c r="I236" s="111">
        <f t="shared" si="3"/>
        <v>30.08510000000031</v>
      </c>
    </row>
    <row r="237" spans="2:9" x14ac:dyDescent="0.5">
      <c r="B237" s="128" t="s">
        <v>307</v>
      </c>
      <c r="C237" s="128" t="s">
        <v>1205</v>
      </c>
      <c r="D237" s="111">
        <v>1016.8568</v>
      </c>
      <c r="E237" s="111">
        <v>83.334699999999998</v>
      </c>
      <c r="F237" s="111">
        <v>116.9308</v>
      </c>
      <c r="G237" s="111">
        <v>7.4345999999999997</v>
      </c>
      <c r="H237" s="111">
        <v>1386.4968000000001</v>
      </c>
      <c r="I237" s="111">
        <f t="shared" si="3"/>
        <v>169.3745000000001</v>
      </c>
    </row>
    <row r="238" spans="2:9" x14ac:dyDescent="0.5">
      <c r="B238" s="128" t="s">
        <v>308</v>
      </c>
      <c r="C238" s="128" t="s">
        <v>1206</v>
      </c>
      <c r="D238" s="111">
        <v>765.39159999999981</v>
      </c>
      <c r="E238" s="111">
        <v>40.532999999999994</v>
      </c>
      <c r="F238" s="111">
        <v>37.063000000000002</v>
      </c>
      <c r="G238" s="111">
        <v>52.7102</v>
      </c>
      <c r="H238" s="111">
        <v>914.44259999999997</v>
      </c>
      <c r="I238" s="111">
        <f t="shared" si="3"/>
        <v>71.455000000000169</v>
      </c>
    </row>
    <row r="239" spans="2:9" x14ac:dyDescent="0.5">
      <c r="B239" s="128" t="s">
        <v>309</v>
      </c>
      <c r="C239" s="128" t="s">
        <v>1207</v>
      </c>
      <c r="D239" s="111">
        <v>1731.8112000000003</v>
      </c>
      <c r="E239" s="111">
        <v>51.945399999999999</v>
      </c>
      <c r="F239" s="111">
        <v>68.21159999999999</v>
      </c>
      <c r="G239" s="111">
        <v>424.26120000000003</v>
      </c>
      <c r="H239" s="111">
        <v>2128.4949000000001</v>
      </c>
      <c r="I239" s="111">
        <f t="shared" si="3"/>
        <v>276.52669999999983</v>
      </c>
    </row>
    <row r="240" spans="2:9" x14ac:dyDescent="0.5">
      <c r="B240" s="128" t="s">
        <v>310</v>
      </c>
      <c r="C240" s="128" t="s">
        <v>1208</v>
      </c>
      <c r="D240" s="111">
        <v>287.66410000000002</v>
      </c>
      <c r="E240" s="111">
        <v>3.1768999999999998</v>
      </c>
      <c r="F240" s="111">
        <v>8.4009</v>
      </c>
      <c r="G240" s="111">
        <v>2.9395000000000002</v>
      </c>
      <c r="H240" s="111">
        <v>309.62210000000005</v>
      </c>
      <c r="I240" s="111">
        <f t="shared" si="3"/>
        <v>10.380200000000027</v>
      </c>
    </row>
    <row r="241" spans="2:9" x14ac:dyDescent="0.5">
      <c r="B241" s="128" t="s">
        <v>311</v>
      </c>
      <c r="C241" s="128" t="s">
        <v>1209</v>
      </c>
      <c r="D241" s="111">
        <v>734.50350000000003</v>
      </c>
      <c r="E241" s="111">
        <v>32.312800000000003</v>
      </c>
      <c r="F241" s="111">
        <v>63.027900000000002</v>
      </c>
      <c r="G241" s="111">
        <v>12.135200000000001</v>
      </c>
      <c r="H241" s="111">
        <v>894.61689999999999</v>
      </c>
      <c r="I241" s="111">
        <f t="shared" si="3"/>
        <v>64.772699999999944</v>
      </c>
    </row>
    <row r="242" spans="2:9" x14ac:dyDescent="0.5">
      <c r="B242" s="128" t="s">
        <v>312</v>
      </c>
      <c r="C242" s="128" t="s">
        <v>1210</v>
      </c>
      <c r="D242" s="111">
        <v>377.11779999999999</v>
      </c>
      <c r="E242" s="111">
        <v>8.0189000000000004</v>
      </c>
      <c r="F242" s="111">
        <v>45.046799999999998</v>
      </c>
      <c r="G242" s="111">
        <v>1.8369</v>
      </c>
      <c r="H242" s="111">
        <v>451.14109999999999</v>
      </c>
      <c r="I242" s="111">
        <f t="shared" si="3"/>
        <v>20.957600000000006</v>
      </c>
    </row>
    <row r="243" spans="2:9" x14ac:dyDescent="0.5">
      <c r="B243" s="128" t="s">
        <v>313</v>
      </c>
      <c r="C243" s="128" t="s">
        <v>1211</v>
      </c>
      <c r="D243" s="111">
        <v>344.87</v>
      </c>
      <c r="E243" s="111">
        <v>109.16000000000001</v>
      </c>
      <c r="F243" s="111">
        <v>60.169999999999995</v>
      </c>
      <c r="G243" s="111">
        <v>2.0300000000000002</v>
      </c>
      <c r="H243" s="111">
        <v>437.45</v>
      </c>
      <c r="I243" s="111">
        <v>0</v>
      </c>
    </row>
    <row r="244" spans="2:9" x14ac:dyDescent="0.5">
      <c r="B244" s="128" t="s">
        <v>314</v>
      </c>
      <c r="C244" s="128" t="s">
        <v>1212</v>
      </c>
      <c r="D244" s="111">
        <v>23465.123399999997</v>
      </c>
      <c r="E244" s="111">
        <v>3558.8120000000004</v>
      </c>
      <c r="F244" s="111">
        <v>5078.9441999999999</v>
      </c>
      <c r="G244" s="111">
        <v>413.54419999999993</v>
      </c>
      <c r="H244" s="111">
        <v>31585.131099999995</v>
      </c>
      <c r="I244" s="111">
        <v>0</v>
      </c>
    </row>
    <row r="245" spans="2:9" x14ac:dyDescent="0.5">
      <c r="B245" s="128" t="s">
        <v>315</v>
      </c>
      <c r="C245" s="128" t="s">
        <v>1213</v>
      </c>
      <c r="D245" s="111">
        <v>8077.7410000000009</v>
      </c>
      <c r="E245" s="111">
        <v>903.12000000000012</v>
      </c>
      <c r="F245" s="111">
        <v>942.37199999999996</v>
      </c>
      <c r="G245" s="111">
        <v>63.89500000000001</v>
      </c>
      <c r="H245" s="111">
        <v>11057.081</v>
      </c>
      <c r="I245" s="111">
        <f t="shared" si="3"/>
        <v>1133.8479999999995</v>
      </c>
    </row>
    <row r="246" spans="2:9" x14ac:dyDescent="0.5">
      <c r="B246" s="128" t="s">
        <v>316</v>
      </c>
      <c r="C246" s="128" t="s">
        <v>1214</v>
      </c>
      <c r="D246" s="111">
        <v>2184.0481999999997</v>
      </c>
      <c r="E246" s="111">
        <v>203.71830000000003</v>
      </c>
      <c r="F246" s="111">
        <v>95.581300000000013</v>
      </c>
      <c r="G246" s="111">
        <v>5.0602</v>
      </c>
      <c r="H246" s="111">
        <v>2462.0497</v>
      </c>
      <c r="I246" s="111">
        <v>0</v>
      </c>
    </row>
    <row r="247" spans="2:9" x14ac:dyDescent="0.5">
      <c r="B247" s="128" t="s">
        <v>317</v>
      </c>
      <c r="C247" s="128" t="s">
        <v>1215</v>
      </c>
      <c r="D247" s="111">
        <v>5711.3098</v>
      </c>
      <c r="E247" s="111">
        <v>471.84239999999994</v>
      </c>
      <c r="F247" s="111">
        <v>655.89049999999997</v>
      </c>
      <c r="G247" s="111">
        <v>39.7883</v>
      </c>
      <c r="H247" s="111">
        <v>6964.4805000000006</v>
      </c>
      <c r="I247" s="111">
        <f t="shared" si="3"/>
        <v>125.43780000000061</v>
      </c>
    </row>
    <row r="248" spans="2:9" x14ac:dyDescent="0.5">
      <c r="B248" s="128" t="s">
        <v>318</v>
      </c>
      <c r="C248" s="128" t="s">
        <v>1216</v>
      </c>
      <c r="D248" s="111">
        <v>6884.2375999999986</v>
      </c>
      <c r="E248" s="111">
        <v>522.30689999999993</v>
      </c>
      <c r="F248" s="111">
        <v>485.01240000000001</v>
      </c>
      <c r="G248" s="111">
        <v>55.4071</v>
      </c>
      <c r="H248" s="111">
        <v>8466.8899000000001</v>
      </c>
      <c r="I248" s="111">
        <f t="shared" si="3"/>
        <v>575.33300000000145</v>
      </c>
    </row>
    <row r="249" spans="2:9" x14ac:dyDescent="0.5">
      <c r="B249" s="128" t="s">
        <v>319</v>
      </c>
      <c r="C249" s="128" t="s">
        <v>1217</v>
      </c>
      <c r="D249" s="111">
        <v>1162.4759999999999</v>
      </c>
      <c r="E249" s="111">
        <v>69.163899999999984</v>
      </c>
      <c r="F249" s="111">
        <v>85.075100000000006</v>
      </c>
      <c r="G249" s="111">
        <v>4.5978000000000003</v>
      </c>
      <c r="H249" s="111">
        <v>1366.2694999999999</v>
      </c>
      <c r="I249" s="111">
        <f t="shared" si="3"/>
        <v>49.554500000000004</v>
      </c>
    </row>
    <row r="250" spans="2:9" x14ac:dyDescent="0.5">
      <c r="B250" s="128" t="s">
        <v>320</v>
      </c>
      <c r="C250" s="128" t="s">
        <v>1218</v>
      </c>
      <c r="D250" s="111">
        <v>888.3764000000001</v>
      </c>
      <c r="E250" s="111">
        <v>45.035899999999998</v>
      </c>
      <c r="F250" s="111">
        <v>61.207800000000006</v>
      </c>
      <c r="G250" s="111">
        <v>3.4797999999999996</v>
      </c>
      <c r="H250" s="111">
        <v>1055.1379999999999</v>
      </c>
      <c r="I250" s="111">
        <f t="shared" si="3"/>
        <v>60.517899999999813</v>
      </c>
    </row>
    <row r="251" spans="2:9" x14ac:dyDescent="0.5">
      <c r="B251" s="128" t="s">
        <v>321</v>
      </c>
      <c r="C251" s="128" t="s">
        <v>1219</v>
      </c>
      <c r="D251" s="111">
        <v>856.22800000000007</v>
      </c>
      <c r="E251" s="111">
        <v>38.749299999999998</v>
      </c>
      <c r="F251" s="111">
        <v>32.746499999999997</v>
      </c>
      <c r="G251" s="111">
        <v>9.6413000000000011</v>
      </c>
      <c r="H251" s="111">
        <v>960.50189999999998</v>
      </c>
      <c r="I251" s="111">
        <f t="shared" si="3"/>
        <v>32.77809999999991</v>
      </c>
    </row>
    <row r="252" spans="2:9" x14ac:dyDescent="0.5">
      <c r="B252" s="128" t="s">
        <v>322</v>
      </c>
      <c r="C252" s="128" t="s">
        <v>1220</v>
      </c>
      <c r="D252" s="111">
        <v>859.48170000000005</v>
      </c>
      <c r="E252" s="111">
        <v>12.0907</v>
      </c>
      <c r="F252" s="111">
        <v>34.2804</v>
      </c>
      <c r="G252" s="111">
        <v>1.8169999999999999</v>
      </c>
      <c r="H252" s="111">
        <v>981.93979999999999</v>
      </c>
      <c r="I252" s="111">
        <f t="shared" si="3"/>
        <v>76.086999999999946</v>
      </c>
    </row>
    <row r="253" spans="2:9" x14ac:dyDescent="0.5">
      <c r="B253" s="128" t="s">
        <v>323</v>
      </c>
      <c r="C253" s="128" t="s">
        <v>1221</v>
      </c>
      <c r="D253" s="111">
        <v>682.68240000000003</v>
      </c>
      <c r="E253" s="111">
        <v>17.814499999999999</v>
      </c>
      <c r="F253" s="111">
        <v>30.7376</v>
      </c>
      <c r="G253" s="111">
        <v>4.6924999999999999</v>
      </c>
      <c r="H253" s="111">
        <v>691.11620000000005</v>
      </c>
      <c r="I253" s="111">
        <v>0</v>
      </c>
    </row>
    <row r="254" spans="2:9" x14ac:dyDescent="0.5">
      <c r="B254" s="128" t="s">
        <v>324</v>
      </c>
      <c r="C254" s="128" t="s">
        <v>1222</v>
      </c>
      <c r="D254" s="111">
        <v>1255.4199999999998</v>
      </c>
      <c r="E254" s="111">
        <v>30.629999999999995</v>
      </c>
      <c r="F254" s="111">
        <v>65.11</v>
      </c>
      <c r="G254" s="111">
        <v>10.48</v>
      </c>
      <c r="H254" s="111">
        <v>1411.6599999999999</v>
      </c>
      <c r="I254" s="111">
        <f t="shared" si="3"/>
        <v>60.500000000000014</v>
      </c>
    </row>
    <row r="255" spans="2:9" x14ac:dyDescent="0.5">
      <c r="B255" s="128" t="s">
        <v>325</v>
      </c>
      <c r="C255" s="128" t="s">
        <v>1223</v>
      </c>
      <c r="D255" s="111">
        <v>50774.950499999992</v>
      </c>
      <c r="E255" s="111">
        <v>9451.7743000000009</v>
      </c>
      <c r="F255" s="111">
        <v>8639.0703000000012</v>
      </c>
      <c r="G255" s="111">
        <v>1034.7584999999999</v>
      </c>
      <c r="H255" s="111">
        <v>74371.34550000001</v>
      </c>
      <c r="I255" s="111">
        <f t="shared" si="3"/>
        <v>5505.5504000000165</v>
      </c>
    </row>
    <row r="256" spans="2:9" x14ac:dyDescent="0.5">
      <c r="B256" s="128" t="s">
        <v>326</v>
      </c>
      <c r="C256" s="128" t="s">
        <v>1224</v>
      </c>
      <c r="D256" s="111">
        <v>9881.2800000000007</v>
      </c>
      <c r="E256" s="111">
        <v>1884.1600000000003</v>
      </c>
      <c r="F256" s="111">
        <v>2355.94</v>
      </c>
      <c r="G256" s="111">
        <v>137.11000000000001</v>
      </c>
      <c r="H256" s="111">
        <v>14418.789999999999</v>
      </c>
      <c r="I256" s="111">
        <f t="shared" si="3"/>
        <v>297.40999999999804</v>
      </c>
    </row>
    <row r="257" spans="2:9" x14ac:dyDescent="0.5">
      <c r="B257" s="128" t="s">
        <v>327</v>
      </c>
      <c r="C257" s="128" t="s">
        <v>1225</v>
      </c>
      <c r="D257" s="111">
        <v>2603.9</v>
      </c>
      <c r="E257" s="111">
        <v>330.98999999999995</v>
      </c>
      <c r="F257" s="111">
        <v>158.26000000000002</v>
      </c>
      <c r="G257" s="111">
        <v>11.72</v>
      </c>
      <c r="H257" s="111">
        <v>3290.9</v>
      </c>
      <c r="I257" s="111">
        <f t="shared" si="3"/>
        <v>197.75000000000003</v>
      </c>
    </row>
    <row r="258" spans="2:9" x14ac:dyDescent="0.5">
      <c r="B258" s="128" t="s">
        <v>328</v>
      </c>
      <c r="C258" s="128" t="s">
        <v>1226</v>
      </c>
      <c r="D258" s="111">
        <v>1235.4141999999999</v>
      </c>
      <c r="E258" s="111">
        <v>169.67959999999999</v>
      </c>
      <c r="F258" s="111">
        <v>59.846899999999998</v>
      </c>
      <c r="G258" s="111">
        <v>14.055999999999997</v>
      </c>
      <c r="H258" s="111">
        <v>1511.5581</v>
      </c>
      <c r="I258" s="111">
        <f t="shared" si="3"/>
        <v>46.617400000000039</v>
      </c>
    </row>
    <row r="259" spans="2:9" x14ac:dyDescent="0.5">
      <c r="B259" s="128" t="s">
        <v>329</v>
      </c>
      <c r="C259" s="128" t="s">
        <v>1227</v>
      </c>
      <c r="D259" s="111">
        <v>1275.9689000000001</v>
      </c>
      <c r="E259" s="111">
        <v>147.64269999999999</v>
      </c>
      <c r="F259" s="111">
        <v>91.2483</v>
      </c>
      <c r="G259" s="111">
        <v>0</v>
      </c>
      <c r="H259" s="111">
        <v>1601.2959000000001</v>
      </c>
      <c r="I259" s="111">
        <f t="shared" si="3"/>
        <v>86.436000000000007</v>
      </c>
    </row>
    <row r="260" spans="2:9" x14ac:dyDescent="0.5">
      <c r="B260" s="128" t="s">
        <v>330</v>
      </c>
      <c r="C260" s="128" t="s">
        <v>1228</v>
      </c>
      <c r="D260" s="111">
        <v>322.03990000000005</v>
      </c>
      <c r="E260" s="111">
        <v>14.328900000000001</v>
      </c>
      <c r="F260" s="111">
        <v>37.916399999999996</v>
      </c>
      <c r="G260" s="111">
        <v>6.6913999999999998</v>
      </c>
      <c r="H260" s="111">
        <v>391.00199999999995</v>
      </c>
      <c r="I260" s="111">
        <f t="shared" si="3"/>
        <v>16.716799999999907</v>
      </c>
    </row>
    <row r="261" spans="2:9" x14ac:dyDescent="0.5">
      <c r="B261" s="128" t="s">
        <v>331</v>
      </c>
      <c r="C261" s="128" t="s">
        <v>1229</v>
      </c>
      <c r="D261" s="111">
        <v>603.3578</v>
      </c>
      <c r="E261" s="111">
        <v>2.3768999999999996</v>
      </c>
      <c r="F261" s="111">
        <v>31.738900000000001</v>
      </c>
      <c r="G261" s="111">
        <v>0</v>
      </c>
      <c r="H261" s="111">
        <v>683.91300000000001</v>
      </c>
      <c r="I261" s="111">
        <f t="shared" ref="I261:I324" si="4">H261-D261-E261-F261</f>
        <v>46.439400000000006</v>
      </c>
    </row>
    <row r="262" spans="2:9" x14ac:dyDescent="0.5">
      <c r="B262" s="128" t="s">
        <v>332</v>
      </c>
      <c r="C262" s="128" t="s">
        <v>1230</v>
      </c>
      <c r="D262" s="111">
        <v>336.40639999999996</v>
      </c>
      <c r="E262" s="111">
        <v>8.9899000000000004</v>
      </c>
      <c r="F262" s="111">
        <v>15.8367</v>
      </c>
      <c r="G262" s="111">
        <v>1.5445</v>
      </c>
      <c r="H262" s="111">
        <v>222.82439999999997</v>
      </c>
      <c r="I262" s="111">
        <v>0</v>
      </c>
    </row>
    <row r="263" spans="2:9" x14ac:dyDescent="0.5">
      <c r="B263" s="128" t="s">
        <v>333</v>
      </c>
      <c r="C263" s="128" t="s">
        <v>1231</v>
      </c>
      <c r="D263" s="111">
        <v>367.12979999999999</v>
      </c>
      <c r="E263" s="111">
        <v>24.520399999999999</v>
      </c>
      <c r="F263" s="111">
        <v>28.640699999999995</v>
      </c>
      <c r="G263" s="111">
        <v>8.6120999999999999</v>
      </c>
      <c r="H263" s="111">
        <v>454.29979999999995</v>
      </c>
      <c r="I263" s="111">
        <f t="shared" si="4"/>
        <v>34.008899999999969</v>
      </c>
    </row>
    <row r="264" spans="2:9" x14ac:dyDescent="0.5">
      <c r="B264" s="128" t="s">
        <v>334</v>
      </c>
      <c r="C264" s="128" t="s">
        <v>1232</v>
      </c>
      <c r="D264" s="111">
        <v>661.67540000000008</v>
      </c>
      <c r="E264" s="111">
        <v>60.488</v>
      </c>
      <c r="F264" s="111">
        <v>103.9627</v>
      </c>
      <c r="G264" s="111">
        <v>10.364000000000001</v>
      </c>
      <c r="H264" s="111">
        <v>859.59890000000007</v>
      </c>
      <c r="I264" s="111">
        <f t="shared" si="4"/>
        <v>33.472799999999992</v>
      </c>
    </row>
    <row r="265" spans="2:9" x14ac:dyDescent="0.5">
      <c r="B265" s="128" t="s">
        <v>335</v>
      </c>
      <c r="C265" s="128" t="s">
        <v>1233</v>
      </c>
      <c r="D265" s="111">
        <v>923.62549999999987</v>
      </c>
      <c r="E265" s="111">
        <v>64.664299999999997</v>
      </c>
      <c r="F265" s="111">
        <v>48.096200000000003</v>
      </c>
      <c r="G265" s="111">
        <v>2.7795999999999998</v>
      </c>
      <c r="H265" s="111">
        <v>1137.8946999999998</v>
      </c>
      <c r="I265" s="111">
        <f t="shared" si="4"/>
        <v>101.50869999999995</v>
      </c>
    </row>
    <row r="266" spans="2:9" x14ac:dyDescent="0.5">
      <c r="B266" s="128" t="s">
        <v>336</v>
      </c>
      <c r="C266" s="128" t="s">
        <v>1234</v>
      </c>
      <c r="D266" s="111">
        <v>536.40639999999996</v>
      </c>
      <c r="E266" s="111">
        <v>54.725000000000001</v>
      </c>
      <c r="F266" s="111">
        <v>43.533700000000003</v>
      </c>
      <c r="G266" s="111">
        <v>5.9563999999999995</v>
      </c>
      <c r="H266" s="111">
        <v>679.26739999999995</v>
      </c>
      <c r="I266" s="111">
        <f t="shared" si="4"/>
        <v>44.602299999999993</v>
      </c>
    </row>
    <row r="267" spans="2:9" x14ac:dyDescent="0.5">
      <c r="B267" s="128" t="s">
        <v>337</v>
      </c>
      <c r="C267" s="128" t="s">
        <v>1235</v>
      </c>
      <c r="D267" s="111">
        <v>11514.280000000002</v>
      </c>
      <c r="E267" s="111">
        <v>1848.1299999999999</v>
      </c>
      <c r="F267" s="111">
        <v>4055.2000000000003</v>
      </c>
      <c r="G267" s="111">
        <v>449.97000000000008</v>
      </c>
      <c r="H267" s="111">
        <v>19337.86</v>
      </c>
      <c r="I267" s="111">
        <f t="shared" si="4"/>
        <v>1920.2499999999977</v>
      </c>
    </row>
    <row r="268" spans="2:9" x14ac:dyDescent="0.5">
      <c r="B268" s="128" t="s">
        <v>338</v>
      </c>
      <c r="C268" s="128" t="s">
        <v>1236</v>
      </c>
      <c r="D268" s="111">
        <v>4177.8414999999995</v>
      </c>
      <c r="E268" s="111">
        <v>230.41249999999999</v>
      </c>
      <c r="F268" s="111">
        <v>972.37380000000007</v>
      </c>
      <c r="G268" s="111">
        <v>66.307399999999987</v>
      </c>
      <c r="H268" s="111">
        <v>5643.6006000000007</v>
      </c>
      <c r="I268" s="111">
        <f t="shared" si="4"/>
        <v>262.97280000000114</v>
      </c>
    </row>
    <row r="269" spans="2:9" x14ac:dyDescent="0.5">
      <c r="B269" s="128" t="s">
        <v>339</v>
      </c>
      <c r="C269" s="128" t="s">
        <v>1237</v>
      </c>
      <c r="D269" s="111">
        <v>1093.1015000000002</v>
      </c>
      <c r="E269" s="111">
        <v>30.859500000000001</v>
      </c>
      <c r="F269" s="111">
        <v>78.960399999999993</v>
      </c>
      <c r="G269" s="111">
        <v>14.2576</v>
      </c>
      <c r="H269" s="111">
        <v>1248.9923999999999</v>
      </c>
      <c r="I269" s="111">
        <f t="shared" si="4"/>
        <v>46.070999999999657</v>
      </c>
    </row>
    <row r="270" spans="2:9" x14ac:dyDescent="0.5">
      <c r="B270" s="128" t="s">
        <v>340</v>
      </c>
      <c r="C270" s="128" t="s">
        <v>1238</v>
      </c>
      <c r="D270" s="111">
        <v>770.12780000000009</v>
      </c>
      <c r="E270" s="111">
        <v>16.220699999999997</v>
      </c>
      <c r="F270" s="111">
        <v>31.053299999999993</v>
      </c>
      <c r="G270" s="111">
        <v>0</v>
      </c>
      <c r="H270" s="111">
        <v>847.54820000000018</v>
      </c>
      <c r="I270" s="111">
        <f t="shared" si="4"/>
        <v>30.146400000000099</v>
      </c>
    </row>
    <row r="271" spans="2:9" x14ac:dyDescent="0.5">
      <c r="B271" s="128" t="s">
        <v>341</v>
      </c>
      <c r="C271" s="128" t="s">
        <v>1239</v>
      </c>
      <c r="D271" s="111">
        <v>314.48480000000001</v>
      </c>
      <c r="E271" s="111">
        <v>53.1145</v>
      </c>
      <c r="F271" s="111">
        <v>53.030500000000004</v>
      </c>
      <c r="G271" s="111">
        <v>5.7619999999999996</v>
      </c>
      <c r="H271" s="111">
        <v>438.25060000000002</v>
      </c>
      <c r="I271" s="111">
        <f t="shared" si="4"/>
        <v>17.620800000000017</v>
      </c>
    </row>
    <row r="272" spans="2:9" x14ac:dyDescent="0.5">
      <c r="B272" s="128" t="s">
        <v>342</v>
      </c>
      <c r="C272" s="128" t="s">
        <v>1240</v>
      </c>
      <c r="D272" s="111">
        <v>533.34320000000002</v>
      </c>
      <c r="E272" s="111">
        <v>21.4803</v>
      </c>
      <c r="F272" s="111">
        <v>120.1926</v>
      </c>
      <c r="G272" s="111">
        <v>8.8364999999999991</v>
      </c>
      <c r="H272" s="111">
        <v>692.57749999999999</v>
      </c>
      <c r="I272" s="111">
        <f t="shared" si="4"/>
        <v>17.561399999999963</v>
      </c>
    </row>
    <row r="273" spans="2:9" x14ac:dyDescent="0.5">
      <c r="B273" s="128" t="s">
        <v>343</v>
      </c>
      <c r="C273" s="128" t="s">
        <v>1241</v>
      </c>
      <c r="D273" s="111">
        <v>14894.061</v>
      </c>
      <c r="E273" s="111">
        <v>2781.2469000000001</v>
      </c>
      <c r="F273" s="111">
        <v>3600.3089000000004</v>
      </c>
      <c r="G273" s="111">
        <v>190.20920000000001</v>
      </c>
      <c r="H273" s="111">
        <v>23561.360000000001</v>
      </c>
      <c r="I273" s="111">
        <f t="shared" si="4"/>
        <v>2285.7432000000003</v>
      </c>
    </row>
    <row r="274" spans="2:9" x14ac:dyDescent="0.5">
      <c r="B274" s="128" t="s">
        <v>344</v>
      </c>
      <c r="C274" s="128" t="s">
        <v>1242</v>
      </c>
      <c r="D274" s="111">
        <v>589.11</v>
      </c>
      <c r="E274" s="111">
        <v>39.81</v>
      </c>
      <c r="F274" s="111">
        <v>72.449999999999989</v>
      </c>
      <c r="G274" s="111">
        <v>5.46</v>
      </c>
      <c r="H274" s="111">
        <v>738.56999999999994</v>
      </c>
      <c r="I274" s="111">
        <f t="shared" si="4"/>
        <v>37.199999999999932</v>
      </c>
    </row>
    <row r="275" spans="2:9" x14ac:dyDescent="0.5">
      <c r="B275" s="128" t="s">
        <v>345</v>
      </c>
      <c r="C275" s="128" t="s">
        <v>1243</v>
      </c>
      <c r="D275" s="111">
        <v>886.05439999999999</v>
      </c>
      <c r="E275" s="111">
        <v>184.828</v>
      </c>
      <c r="F275" s="111">
        <v>160.70600000000002</v>
      </c>
      <c r="G275" s="111">
        <v>14.382099999999998</v>
      </c>
      <c r="H275" s="111">
        <v>1114.3609999999999</v>
      </c>
      <c r="I275" s="111">
        <v>0</v>
      </c>
    </row>
    <row r="276" spans="2:9" x14ac:dyDescent="0.5">
      <c r="B276" s="128" t="s">
        <v>346</v>
      </c>
      <c r="C276" s="128" t="s">
        <v>1244</v>
      </c>
      <c r="D276" s="111">
        <v>1951.9490000000001</v>
      </c>
      <c r="E276" s="111">
        <v>92.281000000000006</v>
      </c>
      <c r="F276" s="111">
        <v>267.09300000000007</v>
      </c>
      <c r="G276" s="111">
        <v>15.756</v>
      </c>
      <c r="H276" s="111">
        <v>2429.1750000000002</v>
      </c>
      <c r="I276" s="111">
        <f t="shared" si="4"/>
        <v>117.85200000000003</v>
      </c>
    </row>
    <row r="277" spans="2:9" x14ac:dyDescent="0.5">
      <c r="B277" s="128" t="s">
        <v>347</v>
      </c>
      <c r="C277" s="128" t="s">
        <v>1245</v>
      </c>
      <c r="D277" s="111">
        <v>1182.6641999999999</v>
      </c>
      <c r="E277" s="111">
        <v>45.281100000000002</v>
      </c>
      <c r="F277" s="111">
        <v>88.735700000000008</v>
      </c>
      <c r="G277" s="111">
        <v>30.872200000000003</v>
      </c>
      <c r="H277" s="111">
        <v>1407.2184</v>
      </c>
      <c r="I277" s="111">
        <f t="shared" si="4"/>
        <v>90.537400000000019</v>
      </c>
    </row>
    <row r="278" spans="2:9" x14ac:dyDescent="0.5">
      <c r="B278" s="128" t="s">
        <v>348</v>
      </c>
      <c r="C278" s="128" t="s">
        <v>1246</v>
      </c>
      <c r="D278" s="111">
        <v>2016.8579999999999</v>
      </c>
      <c r="E278" s="111">
        <v>80.59</v>
      </c>
      <c r="F278" s="111">
        <v>246.64000000000001</v>
      </c>
      <c r="G278" s="111">
        <v>15.91</v>
      </c>
      <c r="H278" s="111">
        <v>2470.9390000000003</v>
      </c>
      <c r="I278" s="111">
        <f t="shared" si="4"/>
        <v>126.85100000000031</v>
      </c>
    </row>
    <row r="279" spans="2:9" x14ac:dyDescent="0.5">
      <c r="B279" s="128" t="s">
        <v>349</v>
      </c>
      <c r="C279" s="128" t="s">
        <v>1247</v>
      </c>
      <c r="D279" s="111">
        <v>367.86</v>
      </c>
      <c r="E279" s="111">
        <v>15.92</v>
      </c>
      <c r="F279" s="111">
        <v>26.48</v>
      </c>
      <c r="G279" s="111">
        <v>2.4500000000000002</v>
      </c>
      <c r="H279" s="111">
        <v>422.27</v>
      </c>
      <c r="I279" s="111">
        <f t="shared" si="4"/>
        <v>12.009999999999966</v>
      </c>
    </row>
    <row r="280" spans="2:9" x14ac:dyDescent="0.5">
      <c r="B280" s="128" t="s">
        <v>358</v>
      </c>
      <c r="C280" s="128" t="s">
        <v>1256</v>
      </c>
      <c r="D280" s="111">
        <v>38343.899999999994</v>
      </c>
      <c r="E280" s="111">
        <v>4191.12</v>
      </c>
      <c r="F280" s="111">
        <v>7775.5300000000007</v>
      </c>
      <c r="G280" s="111">
        <v>750.56999999999994</v>
      </c>
      <c r="H280" s="111">
        <v>59257.38</v>
      </c>
      <c r="I280" s="111">
        <f t="shared" si="4"/>
        <v>8946.8300000000036</v>
      </c>
    </row>
    <row r="281" spans="2:9" x14ac:dyDescent="0.5">
      <c r="B281" s="128" t="s">
        <v>359</v>
      </c>
      <c r="C281" s="128" t="s">
        <v>1257</v>
      </c>
      <c r="D281" s="111">
        <v>13366.409000000001</v>
      </c>
      <c r="E281" s="111">
        <v>1999.8356000000003</v>
      </c>
      <c r="F281" s="111">
        <v>2084.3836000000001</v>
      </c>
      <c r="G281" s="111">
        <v>267.15930000000003</v>
      </c>
      <c r="H281" s="111">
        <v>18880.750699999997</v>
      </c>
      <c r="I281" s="111">
        <f t="shared" si="4"/>
        <v>1430.1224999999949</v>
      </c>
    </row>
    <row r="282" spans="2:9" x14ac:dyDescent="0.5">
      <c r="B282" s="128" t="s">
        <v>360</v>
      </c>
      <c r="C282" s="128" t="s">
        <v>1258</v>
      </c>
      <c r="D282" s="111">
        <v>1473.2235000000001</v>
      </c>
      <c r="E282" s="111">
        <v>55.142699999999998</v>
      </c>
      <c r="F282" s="111">
        <v>143.13660000000002</v>
      </c>
      <c r="G282" s="111">
        <v>21.828800000000001</v>
      </c>
      <c r="H282" s="111">
        <v>2124.7691999999997</v>
      </c>
      <c r="I282" s="111">
        <f t="shared" si="4"/>
        <v>453.26639999999963</v>
      </c>
    </row>
    <row r="283" spans="2:9" x14ac:dyDescent="0.5">
      <c r="B283" s="128" t="s">
        <v>361</v>
      </c>
      <c r="C283" s="128" t="s">
        <v>1259</v>
      </c>
      <c r="D283" s="111">
        <v>505.31829999999997</v>
      </c>
      <c r="E283" s="111">
        <v>28.8612</v>
      </c>
      <c r="F283" s="111">
        <v>39.478300000000004</v>
      </c>
      <c r="G283" s="111">
        <v>4.8864999999999998</v>
      </c>
      <c r="H283" s="111">
        <v>845.27620000000002</v>
      </c>
      <c r="I283" s="111">
        <f t="shared" si="4"/>
        <v>271.61840000000007</v>
      </c>
    </row>
    <row r="284" spans="2:9" x14ac:dyDescent="0.5">
      <c r="B284" s="128" t="s">
        <v>362</v>
      </c>
      <c r="C284" s="128" t="s">
        <v>1260</v>
      </c>
      <c r="D284" s="111">
        <v>1710.3720999999998</v>
      </c>
      <c r="E284" s="111">
        <v>46.902000000000001</v>
      </c>
      <c r="F284" s="111">
        <v>124.75129999999999</v>
      </c>
      <c r="G284" s="111">
        <v>0</v>
      </c>
      <c r="H284" s="111">
        <v>2018.4868000000001</v>
      </c>
      <c r="I284" s="111">
        <f t="shared" si="4"/>
        <v>136.46140000000034</v>
      </c>
    </row>
    <row r="285" spans="2:9" x14ac:dyDescent="0.5">
      <c r="B285" s="128" t="s">
        <v>363</v>
      </c>
      <c r="C285" s="128" t="s">
        <v>1261</v>
      </c>
      <c r="D285" s="111">
        <v>638.87999999999988</v>
      </c>
      <c r="E285" s="111">
        <v>43.356999999999999</v>
      </c>
      <c r="F285" s="111">
        <v>34.314999999999998</v>
      </c>
      <c r="G285" s="111">
        <v>5.673</v>
      </c>
      <c r="H285" s="111">
        <v>774.05299999999988</v>
      </c>
      <c r="I285" s="111">
        <f t="shared" si="4"/>
        <v>57.501000000000005</v>
      </c>
    </row>
    <row r="286" spans="2:9" x14ac:dyDescent="0.5">
      <c r="B286" s="128" t="s">
        <v>364</v>
      </c>
      <c r="C286" s="128" t="s">
        <v>1262</v>
      </c>
      <c r="D286" s="111">
        <v>5597.8140000000003</v>
      </c>
      <c r="E286" s="111">
        <v>368.57339999999999</v>
      </c>
      <c r="F286" s="111">
        <v>645.86789999999996</v>
      </c>
      <c r="G286" s="111">
        <v>85.926999999999992</v>
      </c>
      <c r="H286" s="111">
        <v>7034.9707999999991</v>
      </c>
      <c r="I286" s="111">
        <f t="shared" si="4"/>
        <v>422.71549999999888</v>
      </c>
    </row>
    <row r="287" spans="2:9" x14ac:dyDescent="0.5">
      <c r="B287" s="128" t="s">
        <v>365</v>
      </c>
      <c r="C287" s="128" t="s">
        <v>1263</v>
      </c>
      <c r="D287" s="111">
        <v>3030.43</v>
      </c>
      <c r="E287" s="111">
        <v>158.61000000000001</v>
      </c>
      <c r="F287" s="111">
        <v>333.32000000000005</v>
      </c>
      <c r="G287" s="111">
        <v>13.880000000000003</v>
      </c>
      <c r="H287" s="111">
        <v>6122.5599999999995</v>
      </c>
      <c r="I287" s="111">
        <f t="shared" si="4"/>
        <v>2600.1999999999994</v>
      </c>
    </row>
    <row r="288" spans="2:9" x14ac:dyDescent="0.5">
      <c r="B288" s="128" t="s">
        <v>366</v>
      </c>
      <c r="C288" s="128" t="s">
        <v>1264</v>
      </c>
      <c r="D288" s="111">
        <v>342.34999999999997</v>
      </c>
      <c r="E288" s="111">
        <v>20.330000000000002</v>
      </c>
      <c r="F288" s="111">
        <v>62.38</v>
      </c>
      <c r="G288" s="111">
        <v>8.6599999999999984</v>
      </c>
      <c r="H288" s="111">
        <v>1358.52</v>
      </c>
      <c r="I288" s="111">
        <f t="shared" si="4"/>
        <v>933.46</v>
      </c>
    </row>
    <row r="289" spans="2:9" x14ac:dyDescent="0.5">
      <c r="B289" s="128" t="s">
        <v>367</v>
      </c>
      <c r="C289" s="128" t="s">
        <v>1265</v>
      </c>
      <c r="D289" s="111">
        <v>1362.4146999999998</v>
      </c>
      <c r="E289" s="111">
        <v>61.512599999999992</v>
      </c>
      <c r="F289" s="111">
        <v>203.50569999999999</v>
      </c>
      <c r="G289" s="111">
        <v>0</v>
      </c>
      <c r="H289" s="111">
        <v>1726.1187</v>
      </c>
      <c r="I289" s="111">
        <f t="shared" si="4"/>
        <v>98.685700000000168</v>
      </c>
    </row>
    <row r="290" spans="2:9" x14ac:dyDescent="0.5">
      <c r="B290" s="128" t="s">
        <v>368</v>
      </c>
      <c r="C290" s="128" t="s">
        <v>1266</v>
      </c>
      <c r="D290" s="111">
        <v>1653.7584999999999</v>
      </c>
      <c r="E290" s="111">
        <v>209.87370000000001</v>
      </c>
      <c r="F290" s="111">
        <v>69.761899999999997</v>
      </c>
      <c r="G290" s="111">
        <v>16.933499999999999</v>
      </c>
      <c r="H290" s="111">
        <v>1861.0406</v>
      </c>
      <c r="I290" s="111">
        <v>0</v>
      </c>
    </row>
    <row r="291" spans="2:9" x14ac:dyDescent="0.5">
      <c r="B291" s="128" t="s">
        <v>369</v>
      </c>
      <c r="C291" s="128" t="s">
        <v>1267</v>
      </c>
      <c r="D291" s="111">
        <v>1007.9800000000001</v>
      </c>
      <c r="E291" s="111">
        <v>68.98</v>
      </c>
      <c r="F291" s="111">
        <v>71.509999999999991</v>
      </c>
      <c r="G291" s="111">
        <v>6.7420000000000009</v>
      </c>
      <c r="H291" s="111">
        <v>1250.72</v>
      </c>
      <c r="I291" s="111">
        <f t="shared" si="4"/>
        <v>102.24999999999989</v>
      </c>
    </row>
    <row r="292" spans="2:9" x14ac:dyDescent="0.5">
      <c r="B292" s="128" t="s">
        <v>370</v>
      </c>
      <c r="C292" s="128" t="s">
        <v>1268</v>
      </c>
      <c r="D292" s="111">
        <v>576.89760000000001</v>
      </c>
      <c r="E292" s="111">
        <v>14.350300000000001</v>
      </c>
      <c r="F292" s="111">
        <v>33.197599999999994</v>
      </c>
      <c r="G292" s="111">
        <v>5.4509999999999996</v>
      </c>
      <c r="H292" s="111">
        <v>677.2831000000001</v>
      </c>
      <c r="I292" s="111">
        <f t="shared" si="4"/>
        <v>52.837600000000094</v>
      </c>
    </row>
    <row r="293" spans="2:9" x14ac:dyDescent="0.5">
      <c r="B293" s="128" t="s">
        <v>371</v>
      </c>
      <c r="C293" s="128" t="s">
        <v>1269</v>
      </c>
      <c r="D293" s="111">
        <v>163.2192</v>
      </c>
      <c r="E293" s="111">
        <v>3.9594</v>
      </c>
      <c r="F293" s="111">
        <v>7.3652999999999995</v>
      </c>
      <c r="G293" s="111">
        <v>0.24129999999999999</v>
      </c>
      <c r="H293" s="111">
        <v>209.27650000000003</v>
      </c>
      <c r="I293" s="111">
        <f t="shared" si="4"/>
        <v>34.732600000000026</v>
      </c>
    </row>
    <row r="294" spans="2:9" x14ac:dyDescent="0.5">
      <c r="B294" s="128" t="s">
        <v>372</v>
      </c>
      <c r="C294" s="128" t="s">
        <v>1270</v>
      </c>
      <c r="D294" s="111">
        <v>1357.5568000000001</v>
      </c>
      <c r="E294" s="111">
        <v>46.148000000000003</v>
      </c>
      <c r="F294" s="111">
        <v>73.394599999999997</v>
      </c>
      <c r="G294" s="111">
        <v>9.4250000000000007</v>
      </c>
      <c r="H294" s="111">
        <v>1533.7941000000001</v>
      </c>
      <c r="I294" s="111">
        <f t="shared" si="4"/>
        <v>56.694700000000012</v>
      </c>
    </row>
    <row r="295" spans="2:9" x14ac:dyDescent="0.5">
      <c r="B295" s="128" t="s">
        <v>2005</v>
      </c>
      <c r="C295" s="128" t="s">
        <v>2027</v>
      </c>
      <c r="D295" s="111">
        <v>734.9140000000001</v>
      </c>
      <c r="E295" s="111">
        <v>27.354500000000002</v>
      </c>
      <c r="F295" s="111">
        <v>49.537100000000002</v>
      </c>
      <c r="G295" s="111">
        <v>4.6981000000000011</v>
      </c>
      <c r="H295" s="111">
        <v>863.0175999999999</v>
      </c>
      <c r="I295" s="111">
        <f t="shared" si="4"/>
        <v>51.211999999999797</v>
      </c>
    </row>
    <row r="296" spans="2:9" x14ac:dyDescent="0.5">
      <c r="B296" s="128" t="s">
        <v>373</v>
      </c>
      <c r="C296" s="128" t="s">
        <v>1271</v>
      </c>
      <c r="D296" s="111">
        <v>49411.092599999996</v>
      </c>
      <c r="E296" s="111">
        <v>7760.4903000000004</v>
      </c>
      <c r="F296" s="111">
        <v>6167.7404000000006</v>
      </c>
      <c r="G296" s="111">
        <v>595.38059999999996</v>
      </c>
      <c r="H296" s="111">
        <v>69407.103999999992</v>
      </c>
      <c r="I296" s="111">
        <f t="shared" si="4"/>
        <v>6067.7806999999939</v>
      </c>
    </row>
    <row r="297" spans="2:9" x14ac:dyDescent="0.5">
      <c r="B297" s="128" t="s">
        <v>374</v>
      </c>
      <c r="C297" s="128" t="s">
        <v>1272</v>
      </c>
      <c r="D297" s="111">
        <v>3936.1778999999997</v>
      </c>
      <c r="E297" s="111">
        <v>306.42840000000001</v>
      </c>
      <c r="F297" s="111">
        <v>247.9418</v>
      </c>
      <c r="G297" s="111">
        <v>32.356800000000007</v>
      </c>
      <c r="H297" s="111">
        <v>4880.4312</v>
      </c>
      <c r="I297" s="111">
        <f t="shared" si="4"/>
        <v>389.8831000000003</v>
      </c>
    </row>
    <row r="298" spans="2:9" x14ac:dyDescent="0.5">
      <c r="B298" s="128" t="s">
        <v>375</v>
      </c>
      <c r="C298" s="128" t="s">
        <v>1273</v>
      </c>
      <c r="D298" s="111">
        <v>1938.6685</v>
      </c>
      <c r="E298" s="111">
        <v>152.47499999999999</v>
      </c>
      <c r="F298" s="111">
        <v>170.6909</v>
      </c>
      <c r="G298" s="111">
        <v>14.2889</v>
      </c>
      <c r="H298" s="111">
        <v>2360.9130000000005</v>
      </c>
      <c r="I298" s="111">
        <f t="shared" si="4"/>
        <v>99.078600000000449</v>
      </c>
    </row>
    <row r="299" spans="2:9" x14ac:dyDescent="0.5">
      <c r="B299" s="128" t="s">
        <v>376</v>
      </c>
      <c r="C299" s="128" t="s">
        <v>1274</v>
      </c>
      <c r="D299" s="111">
        <v>1256.354</v>
      </c>
      <c r="E299" s="130">
        <v>98.995400000000004</v>
      </c>
      <c r="F299" s="111">
        <v>168.62699999999998</v>
      </c>
      <c r="G299" s="111">
        <v>16.709600000000002</v>
      </c>
      <c r="H299" s="111">
        <v>1818.1081999999999</v>
      </c>
      <c r="I299" s="111">
        <f t="shared" si="4"/>
        <v>294.13179999999988</v>
      </c>
    </row>
    <row r="300" spans="2:9" x14ac:dyDescent="0.5">
      <c r="B300" s="128" t="s">
        <v>377</v>
      </c>
      <c r="C300" s="128" t="s">
        <v>1275</v>
      </c>
      <c r="D300" s="111">
        <v>977.93970000000002</v>
      </c>
      <c r="E300" s="111">
        <v>61.209199999999996</v>
      </c>
      <c r="F300" s="111">
        <v>138.4821</v>
      </c>
      <c r="G300" s="111">
        <v>24.057299999999998</v>
      </c>
      <c r="H300" s="111">
        <v>1278.0041000000001</v>
      </c>
      <c r="I300" s="111">
        <f t="shared" si="4"/>
        <v>100.37310000000008</v>
      </c>
    </row>
    <row r="301" spans="2:9" x14ac:dyDescent="0.5">
      <c r="B301" s="128" t="s">
        <v>378</v>
      </c>
      <c r="C301" s="128" t="s">
        <v>1276</v>
      </c>
      <c r="D301" s="111">
        <v>1404.7333999999998</v>
      </c>
      <c r="E301" s="111">
        <v>143.43530000000001</v>
      </c>
      <c r="F301" s="111">
        <v>85.009399999999999</v>
      </c>
      <c r="G301" s="111">
        <v>9.4173000000000009</v>
      </c>
      <c r="H301" s="111">
        <v>1842.4623000000001</v>
      </c>
      <c r="I301" s="111">
        <f t="shared" si="4"/>
        <v>209.28420000000031</v>
      </c>
    </row>
    <row r="302" spans="2:9" x14ac:dyDescent="0.5">
      <c r="B302" s="128" t="s">
        <v>379</v>
      </c>
      <c r="C302" s="128" t="s">
        <v>1277</v>
      </c>
      <c r="D302" s="111">
        <v>7483.5690000000004</v>
      </c>
      <c r="E302" s="111">
        <v>142.26759999999999</v>
      </c>
      <c r="F302" s="111">
        <v>261.00509999999997</v>
      </c>
      <c r="G302" s="111">
        <v>24.930799999999998</v>
      </c>
      <c r="H302" s="111">
        <v>8953.2402000000002</v>
      </c>
      <c r="I302" s="111">
        <f t="shared" si="4"/>
        <v>1066.3984999999998</v>
      </c>
    </row>
    <row r="303" spans="2:9" x14ac:dyDescent="0.5">
      <c r="B303" s="128" t="s">
        <v>380</v>
      </c>
      <c r="C303" s="128" t="s">
        <v>1278</v>
      </c>
      <c r="D303" s="111">
        <v>590.58000000000004</v>
      </c>
      <c r="E303" s="111">
        <v>43.45</v>
      </c>
      <c r="F303" s="111">
        <v>78.069999999999993</v>
      </c>
      <c r="G303" s="111">
        <v>0</v>
      </c>
      <c r="H303" s="111">
        <v>875.69999999999993</v>
      </c>
      <c r="I303" s="111">
        <f t="shared" si="4"/>
        <v>163.59999999999991</v>
      </c>
    </row>
    <row r="304" spans="2:9" x14ac:dyDescent="0.5">
      <c r="B304" s="128" t="s">
        <v>381</v>
      </c>
      <c r="C304" s="128" t="s">
        <v>1279</v>
      </c>
      <c r="D304" s="111">
        <v>801.43670000000009</v>
      </c>
      <c r="E304" s="111">
        <v>55.122099999999996</v>
      </c>
      <c r="F304" s="111">
        <v>160.57760000000002</v>
      </c>
      <c r="G304" s="111">
        <v>14.089999999999998</v>
      </c>
      <c r="H304" s="111">
        <v>1062.4987999999998</v>
      </c>
      <c r="I304" s="111">
        <f t="shared" si="4"/>
        <v>45.362399999999752</v>
      </c>
    </row>
    <row r="305" spans="2:9" x14ac:dyDescent="0.5">
      <c r="B305" s="128" t="s">
        <v>382</v>
      </c>
      <c r="C305" s="128" t="s">
        <v>1280</v>
      </c>
      <c r="D305" s="111">
        <v>14077.5394</v>
      </c>
      <c r="E305" s="111">
        <v>1745.8654999999999</v>
      </c>
      <c r="F305" s="111">
        <v>2770.3847000000001</v>
      </c>
      <c r="G305" s="111">
        <v>237.26540000000003</v>
      </c>
      <c r="H305" s="111">
        <v>20323.907599999999</v>
      </c>
      <c r="I305" s="111">
        <f t="shared" si="4"/>
        <v>1730.117999999999</v>
      </c>
    </row>
    <row r="306" spans="2:9" x14ac:dyDescent="0.5">
      <c r="B306" s="128" t="s">
        <v>383</v>
      </c>
      <c r="C306" s="128" t="s">
        <v>1281</v>
      </c>
      <c r="D306" s="111">
        <v>959.99120000000005</v>
      </c>
      <c r="E306" s="111">
        <v>61.301399999999994</v>
      </c>
      <c r="F306" s="111">
        <v>114.30980000000001</v>
      </c>
      <c r="G306" s="111">
        <v>11.718900000000001</v>
      </c>
      <c r="H306" s="111">
        <v>1147.3213000000003</v>
      </c>
      <c r="I306" s="111">
        <f t="shared" si="4"/>
        <v>11.718900000000232</v>
      </c>
    </row>
    <row r="307" spans="2:9" x14ac:dyDescent="0.5">
      <c r="B307" s="128" t="s">
        <v>384</v>
      </c>
      <c r="C307" s="128" t="s">
        <v>1282</v>
      </c>
      <c r="D307" s="111">
        <v>2523.2920000000004</v>
      </c>
      <c r="E307" s="111">
        <v>104.39679999999998</v>
      </c>
      <c r="F307" s="111">
        <v>252.87799999999999</v>
      </c>
      <c r="G307" s="111">
        <v>23.334300000000002</v>
      </c>
      <c r="H307" s="111">
        <v>3100.9560000000001</v>
      </c>
      <c r="I307" s="111">
        <f t="shared" si="4"/>
        <v>220.38919999999979</v>
      </c>
    </row>
    <row r="308" spans="2:9" x14ac:dyDescent="0.5">
      <c r="B308" s="128" t="s">
        <v>385</v>
      </c>
      <c r="C308" s="128" t="s">
        <v>2028</v>
      </c>
      <c r="D308" s="111">
        <v>6962.3523000000005</v>
      </c>
      <c r="E308" s="111">
        <v>690.25789999999995</v>
      </c>
      <c r="F308" s="111">
        <v>718.05120000000011</v>
      </c>
      <c r="G308" s="111">
        <v>78.722700000000003</v>
      </c>
      <c r="H308" s="111">
        <v>9689.6378999999997</v>
      </c>
      <c r="I308" s="111">
        <f t="shared" si="4"/>
        <v>1318.9764999999991</v>
      </c>
    </row>
    <row r="309" spans="2:9" x14ac:dyDescent="0.5">
      <c r="B309" s="128" t="s">
        <v>386</v>
      </c>
      <c r="C309" s="128" t="s">
        <v>1283</v>
      </c>
      <c r="D309" s="111">
        <v>1114.53</v>
      </c>
      <c r="E309" s="111">
        <v>31.753399999999999</v>
      </c>
      <c r="F309" s="111">
        <v>68.071899999999999</v>
      </c>
      <c r="G309" s="111">
        <v>4.4032</v>
      </c>
      <c r="H309" s="111">
        <v>1387.1427000000001</v>
      </c>
      <c r="I309" s="111">
        <f t="shared" si="4"/>
        <v>172.78740000000013</v>
      </c>
    </row>
    <row r="310" spans="2:9" x14ac:dyDescent="0.5">
      <c r="B310" s="128" t="s">
        <v>387</v>
      </c>
      <c r="C310" s="128" t="s">
        <v>1284</v>
      </c>
      <c r="D310" s="111">
        <v>1734.5874999999999</v>
      </c>
      <c r="E310" s="111">
        <v>94.334000000000003</v>
      </c>
      <c r="F310" s="111">
        <v>121.46640000000001</v>
      </c>
      <c r="G310" s="111">
        <v>23.7073</v>
      </c>
      <c r="H310" s="111">
        <v>2139.4584999999997</v>
      </c>
      <c r="I310" s="111">
        <f t="shared" si="4"/>
        <v>189.07059999999984</v>
      </c>
    </row>
    <row r="311" spans="2:9" x14ac:dyDescent="0.5">
      <c r="B311" s="128" t="s">
        <v>388</v>
      </c>
      <c r="C311" s="128" t="s">
        <v>1285</v>
      </c>
      <c r="D311" s="111">
        <v>20844.106900000002</v>
      </c>
      <c r="E311" s="111">
        <v>3208.607</v>
      </c>
      <c r="F311" s="130">
        <v>4959.0648999999994</v>
      </c>
      <c r="G311" s="111">
        <v>500.80930000000006</v>
      </c>
      <c r="H311" s="111">
        <v>32268.978500000001</v>
      </c>
      <c r="I311" s="111">
        <f t="shared" si="4"/>
        <v>3257.1996999999992</v>
      </c>
    </row>
    <row r="312" spans="2:9" x14ac:dyDescent="0.5">
      <c r="B312" s="128" t="s">
        <v>389</v>
      </c>
      <c r="C312" s="128" t="s">
        <v>1286</v>
      </c>
      <c r="D312" s="111">
        <v>2477.4899999999998</v>
      </c>
      <c r="E312" s="111">
        <v>156.15</v>
      </c>
      <c r="F312" s="111">
        <v>362.55999999999995</v>
      </c>
      <c r="G312" s="111">
        <v>26.540000000000003</v>
      </c>
      <c r="H312" s="111">
        <v>3158.3900000000008</v>
      </c>
      <c r="I312" s="111">
        <f t="shared" si="4"/>
        <v>162.19000000000108</v>
      </c>
    </row>
    <row r="313" spans="2:9" x14ac:dyDescent="0.5">
      <c r="B313" s="128" t="s">
        <v>350</v>
      </c>
      <c r="C313" s="128" t="s">
        <v>1248</v>
      </c>
      <c r="D313" s="111">
        <v>23718.1394</v>
      </c>
      <c r="E313" s="111">
        <v>3183.7447000000002</v>
      </c>
      <c r="F313" s="111">
        <v>5686.7159000000001</v>
      </c>
      <c r="G313" s="111">
        <v>487.01570000000004</v>
      </c>
      <c r="H313" s="111">
        <v>35500.369700000003</v>
      </c>
      <c r="I313" s="111">
        <f t="shared" si="4"/>
        <v>2911.7697000000035</v>
      </c>
    </row>
    <row r="314" spans="2:9" x14ac:dyDescent="0.5">
      <c r="B314" s="128" t="s">
        <v>351</v>
      </c>
      <c r="C314" s="128" t="s">
        <v>1249</v>
      </c>
      <c r="D314" s="111">
        <v>762.81329999999991</v>
      </c>
      <c r="E314" s="111">
        <v>135.64819999999997</v>
      </c>
      <c r="F314" s="111">
        <v>100.148</v>
      </c>
      <c r="G314" s="111">
        <v>161.40940000000001</v>
      </c>
      <c r="H314" s="111">
        <v>1115.4242999999999</v>
      </c>
      <c r="I314" s="111">
        <f t="shared" si="4"/>
        <v>116.81480000000002</v>
      </c>
    </row>
    <row r="315" spans="2:9" x14ac:dyDescent="0.5">
      <c r="B315" s="128" t="s">
        <v>352</v>
      </c>
      <c r="C315" s="128" t="s">
        <v>1250</v>
      </c>
      <c r="D315" s="111">
        <v>694.49950000000001</v>
      </c>
      <c r="E315" s="111">
        <v>64.5792</v>
      </c>
      <c r="F315" s="111">
        <v>110.17270000000001</v>
      </c>
      <c r="G315" s="111">
        <v>13.456700000000001</v>
      </c>
      <c r="H315" s="111">
        <v>901.94810000000007</v>
      </c>
      <c r="I315" s="111">
        <f t="shared" si="4"/>
        <v>32.696700000000035</v>
      </c>
    </row>
    <row r="316" spans="2:9" x14ac:dyDescent="0.5">
      <c r="B316" s="128" t="s">
        <v>353</v>
      </c>
      <c r="C316" s="128" t="s">
        <v>1251</v>
      </c>
      <c r="D316" s="111">
        <v>3498.3612000000003</v>
      </c>
      <c r="E316" s="111">
        <v>227.91540000000001</v>
      </c>
      <c r="F316" s="130">
        <v>185.21089999999998</v>
      </c>
      <c r="G316" s="111">
        <v>30.731200000000001</v>
      </c>
      <c r="H316" s="111">
        <v>4244.3407999999999</v>
      </c>
      <c r="I316" s="111">
        <f t="shared" si="4"/>
        <v>332.85329999999971</v>
      </c>
    </row>
    <row r="317" spans="2:9" x14ac:dyDescent="0.5">
      <c r="B317" s="128" t="s">
        <v>354</v>
      </c>
      <c r="C317" s="128" t="s">
        <v>1252</v>
      </c>
      <c r="D317" s="111">
        <v>2083.6140000000005</v>
      </c>
      <c r="E317" s="111">
        <v>103.173</v>
      </c>
      <c r="F317" s="111">
        <v>270.83</v>
      </c>
      <c r="G317" s="111">
        <v>35.952000000000005</v>
      </c>
      <c r="H317" s="111">
        <v>2611.6410000000001</v>
      </c>
      <c r="I317" s="111">
        <f t="shared" si="4"/>
        <v>154.0239999999996</v>
      </c>
    </row>
    <row r="318" spans="2:9" x14ac:dyDescent="0.5">
      <c r="B318" s="128" t="s">
        <v>355</v>
      </c>
      <c r="C318" s="128" t="s">
        <v>1253</v>
      </c>
      <c r="D318" s="111">
        <v>906.56580000000019</v>
      </c>
      <c r="E318" s="111">
        <v>49.331399999999995</v>
      </c>
      <c r="F318" s="111">
        <v>184.92690000000005</v>
      </c>
      <c r="G318" s="111">
        <v>9.7249999999999996</v>
      </c>
      <c r="H318" s="111">
        <v>1184.6812</v>
      </c>
      <c r="I318" s="111">
        <f t="shared" si="4"/>
        <v>43.857099999999747</v>
      </c>
    </row>
    <row r="319" spans="2:9" x14ac:dyDescent="0.5">
      <c r="B319" s="128" t="s">
        <v>356</v>
      </c>
      <c r="C319" s="128" t="s">
        <v>1254</v>
      </c>
      <c r="D319" s="111">
        <v>905.65499999999997</v>
      </c>
      <c r="E319" s="111">
        <v>33.423400000000001</v>
      </c>
      <c r="F319" s="111">
        <v>94.35590000000002</v>
      </c>
      <c r="G319" s="111">
        <v>6.2202000000000002</v>
      </c>
      <c r="H319" s="111">
        <v>1096.6395000000002</v>
      </c>
      <c r="I319" s="111">
        <f t="shared" si="4"/>
        <v>63.205200000000218</v>
      </c>
    </row>
    <row r="320" spans="2:9" x14ac:dyDescent="0.5">
      <c r="B320" s="128" t="s">
        <v>357</v>
      </c>
      <c r="C320" s="128" t="s">
        <v>1255</v>
      </c>
      <c r="D320" s="111">
        <v>665.88260000000002</v>
      </c>
      <c r="E320" s="111">
        <v>31.680100000000003</v>
      </c>
      <c r="F320" s="111">
        <v>34.4392</v>
      </c>
      <c r="G320" s="111">
        <v>31.2258</v>
      </c>
      <c r="H320" s="111">
        <v>770.44550000000015</v>
      </c>
      <c r="I320" s="111">
        <f t="shared" si="4"/>
        <v>38.443600000000117</v>
      </c>
    </row>
    <row r="321" spans="2:9" x14ac:dyDescent="0.5">
      <c r="B321" s="128" t="s">
        <v>390</v>
      </c>
      <c r="C321" s="128" t="s">
        <v>1287</v>
      </c>
      <c r="D321" s="111">
        <v>55078.37</v>
      </c>
      <c r="E321" s="111">
        <v>7219.06</v>
      </c>
      <c r="F321" s="111">
        <v>9650.840000000002</v>
      </c>
      <c r="G321" s="111">
        <v>1244.3700000000001</v>
      </c>
      <c r="H321" s="111">
        <v>81212.650000000009</v>
      </c>
      <c r="I321" s="111">
        <f t="shared" si="4"/>
        <v>9264.3800000000028</v>
      </c>
    </row>
    <row r="322" spans="2:9" x14ac:dyDescent="0.5">
      <c r="B322" s="128" t="s">
        <v>391</v>
      </c>
      <c r="C322" s="128" t="s">
        <v>1288</v>
      </c>
      <c r="D322" s="111">
        <v>8559.5814000000009</v>
      </c>
      <c r="E322" s="111">
        <v>406.97579999999999</v>
      </c>
      <c r="F322" s="111">
        <v>1090.9904000000001</v>
      </c>
      <c r="G322" s="111">
        <v>75.997899999999987</v>
      </c>
      <c r="H322" s="111">
        <v>11035.867</v>
      </c>
      <c r="I322" s="111">
        <f t="shared" si="4"/>
        <v>978.31939999999895</v>
      </c>
    </row>
    <row r="323" spans="2:9" x14ac:dyDescent="0.5">
      <c r="B323" s="128" t="s">
        <v>392</v>
      </c>
      <c r="C323" s="128" t="s">
        <v>1289</v>
      </c>
      <c r="D323" s="111">
        <v>16811.327699999998</v>
      </c>
      <c r="E323" s="111">
        <v>2695.0756999999999</v>
      </c>
      <c r="F323" s="111">
        <v>2086.4059999999999</v>
      </c>
      <c r="G323" s="111">
        <v>346.55069999999995</v>
      </c>
      <c r="H323" s="111">
        <v>23367.6594</v>
      </c>
      <c r="I323" s="111">
        <f t="shared" si="4"/>
        <v>1774.8500000000026</v>
      </c>
    </row>
    <row r="324" spans="2:9" x14ac:dyDescent="0.5">
      <c r="B324" s="128" t="s">
        <v>393</v>
      </c>
      <c r="C324" s="128" t="s">
        <v>1290</v>
      </c>
      <c r="D324" s="111">
        <v>10849.550000000001</v>
      </c>
      <c r="E324" s="111">
        <v>1581.1500000000003</v>
      </c>
      <c r="F324" s="111">
        <v>2128.83</v>
      </c>
      <c r="G324" s="111">
        <v>274.64999999999998</v>
      </c>
      <c r="H324" s="111">
        <v>15536.269999999999</v>
      </c>
      <c r="I324" s="111">
        <f t="shared" si="4"/>
        <v>976.73999999999705</v>
      </c>
    </row>
    <row r="325" spans="2:9" x14ac:dyDescent="0.5">
      <c r="B325" s="128" t="s">
        <v>394</v>
      </c>
      <c r="C325" s="128" t="s">
        <v>1291</v>
      </c>
      <c r="D325" s="111">
        <v>882.23119999999994</v>
      </c>
      <c r="E325" s="111">
        <v>59.322500000000005</v>
      </c>
      <c r="F325" s="111">
        <v>127.69580000000001</v>
      </c>
      <c r="G325" s="111">
        <v>0</v>
      </c>
      <c r="H325" s="111">
        <v>1710.7588999999998</v>
      </c>
      <c r="I325" s="111">
        <f t="shared" ref="I325:I388" si="5">H325-D325-E325-F325</f>
        <v>641.50939999999991</v>
      </c>
    </row>
    <row r="326" spans="2:9" x14ac:dyDescent="0.5">
      <c r="B326" s="128" t="s">
        <v>395</v>
      </c>
      <c r="C326" s="128" t="s">
        <v>1292</v>
      </c>
      <c r="D326" s="111">
        <v>348.2600000000001</v>
      </c>
      <c r="E326" s="111">
        <v>10.360000000000001</v>
      </c>
      <c r="F326" s="111">
        <v>88.47</v>
      </c>
      <c r="G326" s="111">
        <v>0.58000000000000007</v>
      </c>
      <c r="H326" s="111">
        <v>964.54</v>
      </c>
      <c r="I326" s="111">
        <f t="shared" si="5"/>
        <v>517.44999999999982</v>
      </c>
    </row>
    <row r="327" spans="2:9" x14ac:dyDescent="0.5">
      <c r="B327" s="128" t="s">
        <v>396</v>
      </c>
      <c r="C327" s="128" t="s">
        <v>1293</v>
      </c>
      <c r="D327" s="111">
        <v>381.74780000000004</v>
      </c>
      <c r="E327" s="111">
        <v>18.234500000000001</v>
      </c>
      <c r="F327" s="111">
        <v>70.375200000000007</v>
      </c>
      <c r="G327" s="111">
        <v>9.6123000000000012</v>
      </c>
      <c r="H327" s="111">
        <v>495.00319999999999</v>
      </c>
      <c r="I327" s="111">
        <f t="shared" si="5"/>
        <v>24.645699999999948</v>
      </c>
    </row>
    <row r="328" spans="2:9" x14ac:dyDescent="0.5">
      <c r="B328" s="128" t="s">
        <v>397</v>
      </c>
      <c r="C328" s="128" t="s">
        <v>1294</v>
      </c>
      <c r="D328" s="111">
        <v>1460.2112999999999</v>
      </c>
      <c r="E328" s="111">
        <v>83.684700000000007</v>
      </c>
      <c r="F328" s="111">
        <v>124.1267</v>
      </c>
      <c r="G328" s="111">
        <v>6.3437000000000001</v>
      </c>
      <c r="H328" s="111">
        <v>1758.2855000000002</v>
      </c>
      <c r="I328" s="111">
        <f t="shared" si="5"/>
        <v>90.262800000000226</v>
      </c>
    </row>
    <row r="329" spans="2:9" x14ac:dyDescent="0.5">
      <c r="B329" s="128" t="s">
        <v>398</v>
      </c>
      <c r="C329" s="128" t="s">
        <v>1295</v>
      </c>
      <c r="D329" s="111">
        <v>405.60659999999996</v>
      </c>
      <c r="E329" s="111">
        <v>35.514300000000006</v>
      </c>
      <c r="F329" s="111">
        <v>122.17440000000001</v>
      </c>
      <c r="G329" s="111">
        <v>2.9779999999999998</v>
      </c>
      <c r="H329" s="111">
        <v>581.03359999999998</v>
      </c>
      <c r="I329" s="111">
        <f t="shared" si="5"/>
        <v>17.738300000000024</v>
      </c>
    </row>
    <row r="330" spans="2:9" x14ac:dyDescent="0.5">
      <c r="B330" s="128" t="s">
        <v>399</v>
      </c>
      <c r="C330" s="128" t="s">
        <v>1296</v>
      </c>
      <c r="D330" s="111">
        <v>3278.7267999999999</v>
      </c>
      <c r="E330" s="111">
        <v>61.433599999999998</v>
      </c>
      <c r="F330" s="111">
        <v>322.44139999999999</v>
      </c>
      <c r="G330" s="111">
        <v>31.569800000000001</v>
      </c>
      <c r="H330" s="111">
        <v>3897.0897999999997</v>
      </c>
      <c r="I330" s="111">
        <f t="shared" si="5"/>
        <v>234.48799999999989</v>
      </c>
    </row>
    <row r="331" spans="2:9" x14ac:dyDescent="0.5">
      <c r="B331" s="128" t="s">
        <v>400</v>
      </c>
      <c r="C331" s="128" t="s">
        <v>1297</v>
      </c>
      <c r="D331" s="111">
        <v>220.32</v>
      </c>
      <c r="E331" s="111">
        <v>33.339999999999996</v>
      </c>
      <c r="F331" s="111">
        <v>29.070000000000004</v>
      </c>
      <c r="G331" s="111">
        <v>0</v>
      </c>
      <c r="H331" s="111">
        <v>998.6099999999999</v>
      </c>
      <c r="I331" s="111">
        <f t="shared" si="5"/>
        <v>715.87999999999988</v>
      </c>
    </row>
    <row r="332" spans="2:9" x14ac:dyDescent="0.5">
      <c r="B332" s="128" t="s">
        <v>401</v>
      </c>
      <c r="C332" s="128" t="s">
        <v>1298</v>
      </c>
      <c r="D332" s="111">
        <v>12487.721899999999</v>
      </c>
      <c r="E332" s="111">
        <v>1701.4335000000001</v>
      </c>
      <c r="F332" s="111">
        <v>1701.8547999999998</v>
      </c>
      <c r="G332" s="111">
        <v>249.92670000000004</v>
      </c>
      <c r="H332" s="111">
        <v>17448.935000000001</v>
      </c>
      <c r="I332" s="111">
        <f t="shared" si="5"/>
        <v>1557.9248000000027</v>
      </c>
    </row>
    <row r="333" spans="2:9" x14ac:dyDescent="0.5">
      <c r="B333" s="128" t="s">
        <v>402</v>
      </c>
      <c r="C333" s="128" t="s">
        <v>1299</v>
      </c>
      <c r="D333" s="111">
        <v>1055.5293999999999</v>
      </c>
      <c r="E333" s="111">
        <v>62.184800000000003</v>
      </c>
      <c r="F333" s="111">
        <v>221.97269999999997</v>
      </c>
      <c r="G333" s="111">
        <v>22.623999999999999</v>
      </c>
      <c r="H333" s="111">
        <v>1410.3181999999997</v>
      </c>
      <c r="I333" s="111">
        <f t="shared" si="5"/>
        <v>70.63129999999984</v>
      </c>
    </row>
    <row r="334" spans="2:9" x14ac:dyDescent="0.5">
      <c r="B334" s="128" t="s">
        <v>403</v>
      </c>
      <c r="C334" s="128" t="s">
        <v>1300</v>
      </c>
      <c r="D334" s="111">
        <v>341.46209999999996</v>
      </c>
      <c r="E334" s="111">
        <v>25.456299999999999</v>
      </c>
      <c r="F334" s="111">
        <v>53.647000000000013</v>
      </c>
      <c r="G334" s="111">
        <v>5.2404999999999999</v>
      </c>
      <c r="H334" s="111">
        <v>430.36939999999998</v>
      </c>
      <c r="I334" s="111">
        <f t="shared" si="5"/>
        <v>9.8040000000000092</v>
      </c>
    </row>
    <row r="335" spans="2:9" x14ac:dyDescent="0.5">
      <c r="B335" s="128" t="s">
        <v>404</v>
      </c>
      <c r="C335" s="128" t="s">
        <v>2029</v>
      </c>
      <c r="D335" s="111">
        <v>37829.570899999999</v>
      </c>
      <c r="E335" s="111">
        <v>9622.1376999999993</v>
      </c>
      <c r="F335" s="111">
        <v>4388.1129000000001</v>
      </c>
      <c r="G335" s="111">
        <v>467.19019999999995</v>
      </c>
      <c r="H335" s="111">
        <v>60040.227299999999</v>
      </c>
      <c r="I335" s="111">
        <f t="shared" si="5"/>
        <v>8200.4058000000005</v>
      </c>
    </row>
    <row r="336" spans="2:9" x14ac:dyDescent="0.5">
      <c r="B336" s="128" t="s">
        <v>405</v>
      </c>
      <c r="C336" s="128" t="s">
        <v>1301</v>
      </c>
      <c r="D336" s="111">
        <v>12453.326000000001</v>
      </c>
      <c r="E336" s="111">
        <v>1649.0289999999998</v>
      </c>
      <c r="F336" s="111">
        <v>1157.0606</v>
      </c>
      <c r="G336" s="111">
        <v>174.43609999999998</v>
      </c>
      <c r="H336" s="111">
        <v>18932.737000000001</v>
      </c>
      <c r="I336" s="111">
        <f t="shared" si="5"/>
        <v>3673.3214000000007</v>
      </c>
    </row>
    <row r="337" spans="2:9" x14ac:dyDescent="0.5">
      <c r="B337" s="128" t="s">
        <v>406</v>
      </c>
      <c r="C337" s="128" t="s">
        <v>1302</v>
      </c>
      <c r="D337" s="111">
        <v>50859.340000000004</v>
      </c>
      <c r="E337" s="111">
        <v>4988.3099999999995</v>
      </c>
      <c r="F337" s="111">
        <v>9673.69</v>
      </c>
      <c r="G337" s="111">
        <v>1445.06</v>
      </c>
      <c r="H337" s="111">
        <v>70140.539999999994</v>
      </c>
      <c r="I337" s="111">
        <f t="shared" si="5"/>
        <v>4619.1999999999898</v>
      </c>
    </row>
    <row r="338" spans="2:9" x14ac:dyDescent="0.5">
      <c r="B338" s="128" t="s">
        <v>407</v>
      </c>
      <c r="C338" s="128" t="s">
        <v>1303</v>
      </c>
      <c r="D338" s="111">
        <v>10472.496599999999</v>
      </c>
      <c r="E338" s="111">
        <v>774.20629999999994</v>
      </c>
      <c r="F338" s="111">
        <v>1073.4348</v>
      </c>
      <c r="G338" s="111">
        <v>169.83589999999998</v>
      </c>
      <c r="H338" s="111">
        <v>13641.614300000001</v>
      </c>
      <c r="I338" s="111">
        <f t="shared" si="5"/>
        <v>1321.4766000000027</v>
      </c>
    </row>
    <row r="339" spans="2:9" x14ac:dyDescent="0.5">
      <c r="B339" s="128" t="s">
        <v>408</v>
      </c>
      <c r="C339" s="128" t="s">
        <v>1304</v>
      </c>
      <c r="D339" s="111">
        <v>5781.5907999999999</v>
      </c>
      <c r="E339" s="111">
        <v>155.00110000000001</v>
      </c>
      <c r="F339" s="111">
        <v>610.71890000000008</v>
      </c>
      <c r="G339" s="111">
        <v>96.451699999999988</v>
      </c>
      <c r="H339" s="111">
        <v>6784.1011999999992</v>
      </c>
      <c r="I339" s="111">
        <f t="shared" si="5"/>
        <v>236.79039999999918</v>
      </c>
    </row>
    <row r="340" spans="2:9" x14ac:dyDescent="0.5">
      <c r="B340" s="128" t="s">
        <v>409</v>
      </c>
      <c r="C340" s="128" t="s">
        <v>1305</v>
      </c>
      <c r="D340" s="111">
        <v>4023.2055</v>
      </c>
      <c r="E340" s="111">
        <v>290.1764</v>
      </c>
      <c r="F340" s="111">
        <v>353.89619999999996</v>
      </c>
      <c r="G340" s="111">
        <v>47.776100000000007</v>
      </c>
      <c r="H340" s="111">
        <v>4912.171800000001</v>
      </c>
      <c r="I340" s="111">
        <f t="shared" si="5"/>
        <v>244.89370000000093</v>
      </c>
    </row>
    <row r="341" spans="2:9" x14ac:dyDescent="0.5">
      <c r="B341" s="128" t="s">
        <v>410</v>
      </c>
      <c r="C341" s="128" t="s">
        <v>1306</v>
      </c>
      <c r="D341" s="111">
        <v>1877.7447999999999</v>
      </c>
      <c r="E341" s="111">
        <v>55.822499999999991</v>
      </c>
      <c r="F341" s="111">
        <v>171.45660000000001</v>
      </c>
      <c r="G341" s="111">
        <v>21.835999999999999</v>
      </c>
      <c r="H341" s="111">
        <v>2222.5841999999998</v>
      </c>
      <c r="I341" s="111">
        <f t="shared" si="5"/>
        <v>117.56029999999984</v>
      </c>
    </row>
    <row r="342" spans="2:9" x14ac:dyDescent="0.5">
      <c r="B342" s="128" t="s">
        <v>411</v>
      </c>
      <c r="C342" s="128" t="s">
        <v>1307</v>
      </c>
      <c r="D342" s="111">
        <v>2522.9516000000003</v>
      </c>
      <c r="E342" s="111">
        <v>116.01140000000001</v>
      </c>
      <c r="F342" s="111">
        <v>316.21410000000003</v>
      </c>
      <c r="G342" s="111">
        <v>316.21410000000003</v>
      </c>
      <c r="H342" s="111">
        <v>3037.4128999999998</v>
      </c>
      <c r="I342" s="111">
        <f t="shared" si="5"/>
        <v>82.235799999999472</v>
      </c>
    </row>
    <row r="343" spans="2:9" x14ac:dyDescent="0.5">
      <c r="B343" s="128" t="s">
        <v>412</v>
      </c>
      <c r="C343" s="128" t="s">
        <v>1308</v>
      </c>
      <c r="D343" s="111">
        <v>2110.4633999999996</v>
      </c>
      <c r="E343" s="111">
        <v>98.500000000000014</v>
      </c>
      <c r="F343" s="111">
        <v>230.642</v>
      </c>
      <c r="G343" s="111">
        <v>34.038700000000006</v>
      </c>
      <c r="H343" s="111">
        <v>2584.0849000000003</v>
      </c>
      <c r="I343" s="111">
        <f t="shared" si="5"/>
        <v>144.47950000000066</v>
      </c>
    </row>
    <row r="344" spans="2:9" x14ac:dyDescent="0.5">
      <c r="B344" s="128" t="s">
        <v>413</v>
      </c>
      <c r="C344" s="128" t="s">
        <v>1309</v>
      </c>
      <c r="D344" s="111">
        <v>1535.0744000000002</v>
      </c>
      <c r="E344" s="111">
        <v>89.449499999999986</v>
      </c>
      <c r="F344" s="111">
        <v>326.13510000000002</v>
      </c>
      <c r="G344" s="111">
        <v>41.182899999999997</v>
      </c>
      <c r="H344" s="111">
        <v>2060.2861000000003</v>
      </c>
      <c r="I344" s="111">
        <f t="shared" si="5"/>
        <v>109.62710000000004</v>
      </c>
    </row>
    <row r="345" spans="2:9" x14ac:dyDescent="0.5">
      <c r="B345" s="128" t="s">
        <v>414</v>
      </c>
      <c r="C345" s="128" t="s">
        <v>1310</v>
      </c>
      <c r="D345" s="111">
        <v>6268.0433999999996</v>
      </c>
      <c r="E345" s="111">
        <v>271.2586</v>
      </c>
      <c r="F345" s="111">
        <v>564.20479999999998</v>
      </c>
      <c r="G345" s="111">
        <v>58.978199999999994</v>
      </c>
      <c r="H345" s="111">
        <v>7687.7689999999993</v>
      </c>
      <c r="I345" s="111">
        <f t="shared" si="5"/>
        <v>584.26219999999967</v>
      </c>
    </row>
    <row r="346" spans="2:9" x14ac:dyDescent="0.5">
      <c r="B346" s="128" t="s">
        <v>415</v>
      </c>
      <c r="C346" s="128" t="s">
        <v>1311</v>
      </c>
      <c r="D346" s="111">
        <v>1698.55</v>
      </c>
      <c r="E346" s="111">
        <v>67.13000000000001</v>
      </c>
      <c r="F346" s="111">
        <v>186.24</v>
      </c>
      <c r="G346" s="111">
        <v>35.29</v>
      </c>
      <c r="H346" s="111">
        <v>2003.9099999999999</v>
      </c>
      <c r="I346" s="111">
        <f t="shared" si="5"/>
        <v>51.989999999999895</v>
      </c>
    </row>
    <row r="347" spans="2:9" x14ac:dyDescent="0.5">
      <c r="B347" s="128" t="s">
        <v>416</v>
      </c>
      <c r="C347" s="128" t="s">
        <v>1312</v>
      </c>
      <c r="D347" s="111">
        <v>61567.656700000007</v>
      </c>
      <c r="E347" s="111">
        <v>5891.1309999999994</v>
      </c>
      <c r="F347" s="111">
        <v>9574.9763000000003</v>
      </c>
      <c r="G347" s="111">
        <v>1251.5858000000001</v>
      </c>
      <c r="H347" s="111">
        <v>83202.2932</v>
      </c>
      <c r="I347" s="111">
        <f t="shared" si="5"/>
        <v>6168.5291999999936</v>
      </c>
    </row>
    <row r="348" spans="2:9" x14ac:dyDescent="0.5">
      <c r="B348" s="128" t="s">
        <v>417</v>
      </c>
      <c r="C348" s="128" t="s">
        <v>1313</v>
      </c>
      <c r="D348" s="111">
        <v>1754.8382000000001</v>
      </c>
      <c r="E348" s="111">
        <v>42.502900000000004</v>
      </c>
      <c r="F348" s="111">
        <v>75.2226</v>
      </c>
      <c r="G348" s="111">
        <v>10.950199999999999</v>
      </c>
      <c r="H348" s="111">
        <v>2034.2920999999999</v>
      </c>
      <c r="I348" s="111">
        <f t="shared" si="5"/>
        <v>161.72839999999974</v>
      </c>
    </row>
    <row r="349" spans="2:9" x14ac:dyDescent="0.5">
      <c r="B349" s="128" t="s">
        <v>418</v>
      </c>
      <c r="C349" s="128" t="s">
        <v>1314</v>
      </c>
      <c r="D349" s="111">
        <v>777.774</v>
      </c>
      <c r="E349" s="111">
        <v>16.761899999999997</v>
      </c>
      <c r="F349" s="111">
        <v>102.61250000000001</v>
      </c>
      <c r="G349" s="111">
        <v>26.238199999999999</v>
      </c>
      <c r="H349" s="111">
        <v>958.19290000000001</v>
      </c>
      <c r="I349" s="111">
        <f t="shared" si="5"/>
        <v>61.044499999999999</v>
      </c>
    </row>
    <row r="350" spans="2:9" x14ac:dyDescent="0.5">
      <c r="B350" s="128" t="s">
        <v>419</v>
      </c>
      <c r="C350" s="128" t="s">
        <v>1315</v>
      </c>
      <c r="D350" s="111">
        <v>1079.7746</v>
      </c>
      <c r="E350" s="111">
        <v>29.432499999999997</v>
      </c>
      <c r="F350" s="111">
        <v>75.505099999999999</v>
      </c>
      <c r="G350" s="111">
        <v>2.5625</v>
      </c>
      <c r="H350" s="111">
        <v>1306.5455999999999</v>
      </c>
      <c r="I350" s="111">
        <f t="shared" si="5"/>
        <v>121.83339999999995</v>
      </c>
    </row>
    <row r="351" spans="2:9" x14ac:dyDescent="0.5">
      <c r="B351" s="128" t="s">
        <v>420</v>
      </c>
      <c r="C351" s="128" t="s">
        <v>1316</v>
      </c>
      <c r="D351" s="111">
        <v>682.12059999999997</v>
      </c>
      <c r="E351" s="111">
        <v>35.088000000000001</v>
      </c>
      <c r="F351" s="111">
        <v>41.494200000000006</v>
      </c>
      <c r="G351" s="111">
        <v>8.5358999999999998</v>
      </c>
      <c r="H351" s="111">
        <v>816.62310000000002</v>
      </c>
      <c r="I351" s="111">
        <f t="shared" si="5"/>
        <v>57.920300000000054</v>
      </c>
    </row>
    <row r="352" spans="2:9" x14ac:dyDescent="0.5">
      <c r="B352" s="128" t="s">
        <v>421</v>
      </c>
      <c r="C352" s="128" t="s">
        <v>1317</v>
      </c>
      <c r="D352" s="111">
        <v>1130.5937999999999</v>
      </c>
      <c r="E352" s="111">
        <v>43.802199999999992</v>
      </c>
      <c r="F352" s="111">
        <v>76.6494</v>
      </c>
      <c r="G352" s="111">
        <v>13.9755</v>
      </c>
      <c r="H352" s="111">
        <v>1511.9367999999999</v>
      </c>
      <c r="I352" s="111">
        <f t="shared" si="5"/>
        <v>260.89140000000009</v>
      </c>
    </row>
    <row r="353" spans="2:9" x14ac:dyDescent="0.5">
      <c r="B353" s="128" t="s">
        <v>422</v>
      </c>
      <c r="C353" s="128" t="s">
        <v>1318</v>
      </c>
      <c r="D353" s="111">
        <v>810.80520000000001</v>
      </c>
      <c r="E353" s="111">
        <v>43.410600000000002</v>
      </c>
      <c r="F353" s="111">
        <v>91.151699999999991</v>
      </c>
      <c r="G353" s="111">
        <v>4.8544</v>
      </c>
      <c r="H353" s="111">
        <v>1072.0664999999999</v>
      </c>
      <c r="I353" s="111">
        <f t="shared" si="5"/>
        <v>126.69899999999991</v>
      </c>
    </row>
    <row r="354" spans="2:9" x14ac:dyDescent="0.5">
      <c r="B354" s="128" t="s">
        <v>423</v>
      </c>
      <c r="C354" s="128" t="s">
        <v>1319</v>
      </c>
      <c r="D354" s="111">
        <v>756.61</v>
      </c>
      <c r="E354" s="111">
        <v>40.620000000000005</v>
      </c>
      <c r="F354" s="111">
        <v>78.070000000000007</v>
      </c>
      <c r="G354" s="111">
        <v>12.620000000000001</v>
      </c>
      <c r="H354" s="111">
        <v>934.93000000000006</v>
      </c>
      <c r="I354" s="111">
        <f t="shared" si="5"/>
        <v>59.630000000000038</v>
      </c>
    </row>
    <row r="355" spans="2:9" x14ac:dyDescent="0.5">
      <c r="B355" s="128" t="s">
        <v>424</v>
      </c>
      <c r="C355" s="128" t="s">
        <v>1320</v>
      </c>
      <c r="D355" s="111">
        <v>2378.9599999999996</v>
      </c>
      <c r="E355" s="111">
        <v>91.529200000000003</v>
      </c>
      <c r="F355" s="111">
        <v>140.3021</v>
      </c>
      <c r="G355" s="111">
        <v>3.1360000000000001</v>
      </c>
      <c r="H355" s="111">
        <v>2810.8816000000002</v>
      </c>
      <c r="I355" s="111">
        <f t="shared" si="5"/>
        <v>200.09030000000058</v>
      </c>
    </row>
    <row r="356" spans="2:9" x14ac:dyDescent="0.5">
      <c r="B356" s="128" t="s">
        <v>425</v>
      </c>
      <c r="C356" s="128" t="s">
        <v>1321</v>
      </c>
      <c r="D356" s="111">
        <v>962.70549999999992</v>
      </c>
      <c r="E356" s="111">
        <v>17.879799999999996</v>
      </c>
      <c r="F356" s="111">
        <v>39.245100000000001</v>
      </c>
      <c r="G356" s="111">
        <v>4.0593000000000004</v>
      </c>
      <c r="H356" s="111">
        <v>1104.1750999999999</v>
      </c>
      <c r="I356" s="111">
        <f t="shared" si="5"/>
        <v>84.344700000000017</v>
      </c>
    </row>
    <row r="357" spans="2:9" x14ac:dyDescent="0.5">
      <c r="B357" s="128" t="s">
        <v>426</v>
      </c>
      <c r="C357" s="128" t="s">
        <v>1322</v>
      </c>
      <c r="D357" s="111">
        <v>958.59529999999984</v>
      </c>
      <c r="E357" s="111">
        <v>75.200299999999999</v>
      </c>
      <c r="F357" s="111">
        <v>65.024699999999996</v>
      </c>
      <c r="G357" s="111">
        <v>6.7531000000000008</v>
      </c>
      <c r="H357" s="111">
        <v>1179.8792000000001</v>
      </c>
      <c r="I357" s="111">
        <f t="shared" si="5"/>
        <v>81.05890000000025</v>
      </c>
    </row>
    <row r="358" spans="2:9" x14ac:dyDescent="0.5">
      <c r="B358" s="128" t="s">
        <v>427</v>
      </c>
      <c r="C358" s="128" t="s">
        <v>1323</v>
      </c>
      <c r="D358" s="111">
        <v>693.6</v>
      </c>
      <c r="E358" s="111">
        <v>20.659099999999999</v>
      </c>
      <c r="F358" s="111">
        <v>38.752499999999998</v>
      </c>
      <c r="G358" s="111">
        <v>1.4706999999999999</v>
      </c>
      <c r="H358" s="111">
        <v>848.58259999999984</v>
      </c>
      <c r="I358" s="111">
        <f t="shared" si="5"/>
        <v>95.570999999999827</v>
      </c>
    </row>
    <row r="359" spans="2:9" x14ac:dyDescent="0.5">
      <c r="B359" s="128" t="s">
        <v>428</v>
      </c>
      <c r="C359" s="128" t="s">
        <v>2030</v>
      </c>
      <c r="D359" s="111">
        <v>36771.486899999996</v>
      </c>
      <c r="E359" s="111">
        <v>6047.5692000000008</v>
      </c>
      <c r="F359" s="111">
        <v>5361.2837</v>
      </c>
      <c r="G359" s="111">
        <v>498.20560000000006</v>
      </c>
      <c r="H359" s="111">
        <v>51621.382499999992</v>
      </c>
      <c r="I359" s="111">
        <f t="shared" si="5"/>
        <v>3441.0426999999945</v>
      </c>
    </row>
    <row r="360" spans="2:9" x14ac:dyDescent="0.5">
      <c r="B360" s="128" t="s">
        <v>429</v>
      </c>
      <c r="C360" s="128" t="s">
        <v>1324</v>
      </c>
      <c r="D360" s="111">
        <v>1793.3331999999998</v>
      </c>
      <c r="E360" s="111">
        <v>50.173200000000001</v>
      </c>
      <c r="F360" s="111">
        <v>51.1175</v>
      </c>
      <c r="G360" s="111">
        <v>2.5775000000000001</v>
      </c>
      <c r="H360" s="111">
        <v>2024.7716</v>
      </c>
      <c r="I360" s="111">
        <f t="shared" si="5"/>
        <v>130.14770000000021</v>
      </c>
    </row>
    <row r="361" spans="2:9" x14ac:dyDescent="0.5">
      <c r="B361" s="128" t="s">
        <v>430</v>
      </c>
      <c r="C361" s="128" t="s">
        <v>1325</v>
      </c>
      <c r="D361" s="111">
        <v>919.91319999999996</v>
      </c>
      <c r="E361" s="111">
        <v>47.884</v>
      </c>
      <c r="F361" s="111">
        <v>104.5668</v>
      </c>
      <c r="G361" s="111">
        <v>12.043099999999999</v>
      </c>
      <c r="H361" s="111">
        <v>1150.1695999999999</v>
      </c>
      <c r="I361" s="111">
        <f t="shared" si="5"/>
        <v>77.80559999999997</v>
      </c>
    </row>
    <row r="362" spans="2:9" x14ac:dyDescent="0.5">
      <c r="B362" s="128" t="s">
        <v>431</v>
      </c>
      <c r="C362" s="128" t="s">
        <v>1326</v>
      </c>
      <c r="D362" s="111">
        <v>2176.6553999999996</v>
      </c>
      <c r="E362" s="111">
        <v>338.02670000000001</v>
      </c>
      <c r="F362" s="111">
        <v>152.43819999999999</v>
      </c>
      <c r="G362" s="111">
        <v>8.1321000000000012</v>
      </c>
      <c r="H362" s="111">
        <v>2587.6849999999999</v>
      </c>
      <c r="I362" s="111">
        <v>0</v>
      </c>
    </row>
    <row r="363" spans="2:9" x14ac:dyDescent="0.5">
      <c r="B363" s="128" t="s">
        <v>432</v>
      </c>
      <c r="C363" s="128" t="s">
        <v>1327</v>
      </c>
      <c r="D363" s="111">
        <v>1708.0289999999998</v>
      </c>
      <c r="E363" s="111">
        <v>56.341000000000008</v>
      </c>
      <c r="F363" s="111">
        <v>107.43599999999998</v>
      </c>
      <c r="G363" s="111">
        <v>18.161999999999999</v>
      </c>
      <c r="H363" s="111">
        <v>2553.355</v>
      </c>
      <c r="I363" s="111">
        <f t="shared" si="5"/>
        <v>681.54900000000021</v>
      </c>
    </row>
    <row r="364" spans="2:9" x14ac:dyDescent="0.5">
      <c r="B364" s="128" t="s">
        <v>433</v>
      </c>
      <c r="C364" s="128" t="s">
        <v>1328</v>
      </c>
      <c r="D364" s="111">
        <v>1366.2999</v>
      </c>
      <c r="E364" s="111">
        <v>85.571399999999997</v>
      </c>
      <c r="F364" s="111">
        <v>108.6759</v>
      </c>
      <c r="G364" s="111">
        <v>10.2089</v>
      </c>
      <c r="H364" s="111">
        <v>1645.0638999999999</v>
      </c>
      <c r="I364" s="111">
        <f t="shared" si="5"/>
        <v>84.516699999999915</v>
      </c>
    </row>
    <row r="365" spans="2:9" x14ac:dyDescent="0.5">
      <c r="B365" s="128" t="s">
        <v>434</v>
      </c>
      <c r="C365" s="128" t="s">
        <v>1329</v>
      </c>
      <c r="D365" s="111">
        <v>5643.9227999999994</v>
      </c>
      <c r="E365" s="111">
        <v>552.35519999999997</v>
      </c>
      <c r="F365" s="111">
        <v>742.40700000000004</v>
      </c>
      <c r="G365" s="111">
        <v>69.966999999999999</v>
      </c>
      <c r="H365" s="111">
        <v>7689.7379000000001</v>
      </c>
      <c r="I365" s="111">
        <f t="shared" si="5"/>
        <v>751.0529000000007</v>
      </c>
    </row>
    <row r="366" spans="2:9" x14ac:dyDescent="0.5">
      <c r="B366" s="128" t="s">
        <v>435</v>
      </c>
      <c r="C366" s="128" t="s">
        <v>1330</v>
      </c>
      <c r="D366" s="111">
        <v>4384.4845999999998</v>
      </c>
      <c r="E366" s="111">
        <v>178.36239999999998</v>
      </c>
      <c r="F366" s="111">
        <v>223.23390000000001</v>
      </c>
      <c r="G366" s="111">
        <v>25.2151</v>
      </c>
      <c r="H366" s="111">
        <v>5202.8516999999993</v>
      </c>
      <c r="I366" s="111">
        <f t="shared" si="5"/>
        <v>416.7707999999995</v>
      </c>
    </row>
    <row r="367" spans="2:9" x14ac:dyDescent="0.5">
      <c r="B367" s="128" t="s">
        <v>436</v>
      </c>
      <c r="C367" s="128" t="s">
        <v>1331</v>
      </c>
      <c r="D367" s="111">
        <v>1076.3188</v>
      </c>
      <c r="E367" s="111">
        <v>120.32930000000002</v>
      </c>
      <c r="F367" s="111">
        <v>65.311000000000007</v>
      </c>
      <c r="G367" s="111">
        <v>5.9809999999999999</v>
      </c>
      <c r="H367" s="111">
        <v>1387.4230999999997</v>
      </c>
      <c r="I367" s="111">
        <f t="shared" si="5"/>
        <v>125.46399999999971</v>
      </c>
    </row>
    <row r="368" spans="2:9" x14ac:dyDescent="0.5">
      <c r="B368" s="128" t="s">
        <v>437</v>
      </c>
      <c r="C368" s="128" t="s">
        <v>1332</v>
      </c>
      <c r="D368" s="111">
        <v>355.39509999999996</v>
      </c>
      <c r="E368" s="111">
        <v>12.409300000000002</v>
      </c>
      <c r="F368" s="111">
        <v>22.793200000000002</v>
      </c>
      <c r="G368" s="111">
        <v>4.9625000000000004</v>
      </c>
      <c r="H368" s="111">
        <v>403.82889999999992</v>
      </c>
      <c r="I368" s="111">
        <f t="shared" si="5"/>
        <v>13.231299999999958</v>
      </c>
    </row>
    <row r="369" spans="2:9" x14ac:dyDescent="0.5">
      <c r="B369" s="128" t="s">
        <v>438</v>
      </c>
      <c r="C369" s="128" t="s">
        <v>1333</v>
      </c>
      <c r="D369" s="111">
        <v>285.04070000000002</v>
      </c>
      <c r="E369" s="111">
        <v>19.434699999999999</v>
      </c>
      <c r="F369" s="111">
        <v>37.036299999999997</v>
      </c>
      <c r="G369" s="111">
        <v>2.0303</v>
      </c>
      <c r="H369" s="111">
        <v>356.41520000000003</v>
      </c>
      <c r="I369" s="111">
        <f t="shared" si="5"/>
        <v>14.903500000000015</v>
      </c>
    </row>
    <row r="370" spans="2:9" x14ac:dyDescent="0.5">
      <c r="B370" s="128" t="s">
        <v>439</v>
      </c>
      <c r="C370" s="128" t="s">
        <v>1334</v>
      </c>
      <c r="D370" s="111">
        <v>67763.881300000008</v>
      </c>
      <c r="E370" s="111">
        <v>12745.248599999999</v>
      </c>
      <c r="F370" s="111">
        <v>6808.9305999999988</v>
      </c>
      <c r="G370" s="111">
        <v>677.92790000000002</v>
      </c>
      <c r="H370" s="111">
        <v>95495.056599999996</v>
      </c>
      <c r="I370" s="111">
        <f t="shared" si="5"/>
        <v>8176.9960999999903</v>
      </c>
    </row>
    <row r="371" spans="2:9" x14ac:dyDescent="0.5">
      <c r="B371" s="128" t="s">
        <v>440</v>
      </c>
      <c r="C371" s="128" t="s">
        <v>1335</v>
      </c>
      <c r="D371" s="111">
        <v>6002.2584000000006</v>
      </c>
      <c r="E371" s="111">
        <v>985.15420000000006</v>
      </c>
      <c r="F371" s="111">
        <v>365.73439999999994</v>
      </c>
      <c r="G371" s="111">
        <v>40.738199999999999</v>
      </c>
      <c r="H371" s="111">
        <v>9056.0648999999994</v>
      </c>
      <c r="I371" s="111">
        <f t="shared" si="5"/>
        <v>1702.917899999999</v>
      </c>
    </row>
    <row r="372" spans="2:9" x14ac:dyDescent="0.5">
      <c r="B372" s="128" t="s">
        <v>441</v>
      </c>
      <c r="C372" s="128" t="s">
        <v>1336</v>
      </c>
      <c r="D372" s="111">
        <v>538.64080000000001</v>
      </c>
      <c r="E372" s="111">
        <v>115.17310000000001</v>
      </c>
      <c r="F372" s="111">
        <v>7.8489000000000004</v>
      </c>
      <c r="G372" s="111">
        <v>2.3348</v>
      </c>
      <c r="H372" s="111">
        <v>747.72080000000005</v>
      </c>
      <c r="I372" s="111">
        <f t="shared" si="5"/>
        <v>86.058000000000035</v>
      </c>
    </row>
    <row r="373" spans="2:9" x14ac:dyDescent="0.5">
      <c r="B373" s="128" t="s">
        <v>442</v>
      </c>
      <c r="C373" s="128" t="s">
        <v>1337</v>
      </c>
      <c r="D373" s="111">
        <v>19648.5</v>
      </c>
      <c r="E373" s="111">
        <v>626.1</v>
      </c>
      <c r="F373" s="111">
        <v>644.79</v>
      </c>
      <c r="G373" s="111">
        <v>35.92</v>
      </c>
      <c r="H373" s="111">
        <v>24797.989999999998</v>
      </c>
      <c r="I373" s="111">
        <f t="shared" si="5"/>
        <v>3878.5999999999976</v>
      </c>
    </row>
    <row r="374" spans="2:9" x14ac:dyDescent="0.5">
      <c r="B374" s="128" t="s">
        <v>443</v>
      </c>
      <c r="C374" s="128" t="s">
        <v>1338</v>
      </c>
      <c r="D374" s="111">
        <v>716.71300000000008</v>
      </c>
      <c r="E374" s="111">
        <v>25.0443</v>
      </c>
      <c r="F374" s="111">
        <v>32.026400000000002</v>
      </c>
      <c r="G374" s="111">
        <v>2.4248000000000003</v>
      </c>
      <c r="H374" s="111">
        <v>891.8429000000001</v>
      </c>
      <c r="I374" s="111">
        <f t="shared" si="5"/>
        <v>118.05920000000003</v>
      </c>
    </row>
    <row r="375" spans="2:9" x14ac:dyDescent="0.5">
      <c r="B375" s="128" t="s">
        <v>444</v>
      </c>
      <c r="C375" s="128" t="s">
        <v>1339</v>
      </c>
      <c r="D375" s="111">
        <v>2485.8026</v>
      </c>
      <c r="E375" s="111">
        <v>376.46510000000001</v>
      </c>
      <c r="F375" s="111">
        <v>131.0282</v>
      </c>
      <c r="G375" s="111">
        <v>15.546900000000001</v>
      </c>
      <c r="H375" s="111">
        <v>3494.4035000000003</v>
      </c>
      <c r="I375" s="111">
        <f t="shared" si="5"/>
        <v>501.10760000000039</v>
      </c>
    </row>
    <row r="376" spans="2:9" x14ac:dyDescent="0.5">
      <c r="B376" s="128" t="s">
        <v>445</v>
      </c>
      <c r="C376" s="128" t="s">
        <v>1340</v>
      </c>
      <c r="D376" s="111">
        <v>11401.033599999999</v>
      </c>
      <c r="E376" s="111">
        <v>1490.8469</v>
      </c>
      <c r="F376" s="111">
        <v>1316.7991999999999</v>
      </c>
      <c r="G376" s="111">
        <v>126.57330000000002</v>
      </c>
      <c r="H376" s="111">
        <v>16235.41</v>
      </c>
      <c r="I376" s="111">
        <f t="shared" si="5"/>
        <v>2026.7303000000011</v>
      </c>
    </row>
    <row r="377" spans="2:9" x14ac:dyDescent="0.5">
      <c r="B377" s="128" t="s">
        <v>446</v>
      </c>
      <c r="C377" s="128" t="s">
        <v>1341</v>
      </c>
      <c r="D377" s="111">
        <v>5644.4949999999999</v>
      </c>
      <c r="E377" s="111">
        <v>163.809</v>
      </c>
      <c r="F377" s="111">
        <v>310.01099999999997</v>
      </c>
      <c r="G377" s="111">
        <v>13.31</v>
      </c>
      <c r="H377" s="111">
        <v>6876.7180000000008</v>
      </c>
      <c r="I377" s="111">
        <f t="shared" si="5"/>
        <v>758.40300000000093</v>
      </c>
    </row>
    <row r="378" spans="2:9" x14ac:dyDescent="0.5">
      <c r="B378" s="128" t="s">
        <v>447</v>
      </c>
      <c r="C378" s="128" t="s">
        <v>1342</v>
      </c>
      <c r="D378" s="111">
        <v>119.3777</v>
      </c>
      <c r="E378" s="111">
        <v>8.7881999999999998</v>
      </c>
      <c r="F378" s="111">
        <v>16.608600000000003</v>
      </c>
      <c r="G378" s="111">
        <v>1.5547</v>
      </c>
      <c r="H378" s="111">
        <v>152.71139999999997</v>
      </c>
      <c r="I378" s="111">
        <f t="shared" si="5"/>
        <v>7.9368999999999623</v>
      </c>
    </row>
    <row r="379" spans="2:9" x14ac:dyDescent="0.5">
      <c r="B379" s="128" t="s">
        <v>448</v>
      </c>
      <c r="C379" s="128" t="s">
        <v>1343</v>
      </c>
      <c r="D379" s="111">
        <v>2089.3877000000002</v>
      </c>
      <c r="E379" s="111">
        <v>60.126599999999989</v>
      </c>
      <c r="F379" s="111">
        <v>77.662000000000006</v>
      </c>
      <c r="G379" s="111">
        <v>3.4771000000000001</v>
      </c>
      <c r="H379" s="111">
        <v>2545.4106000000002</v>
      </c>
      <c r="I379" s="111">
        <f t="shared" si="5"/>
        <v>318.23429999999996</v>
      </c>
    </row>
    <row r="380" spans="2:9" x14ac:dyDescent="0.5">
      <c r="B380" s="128" t="s">
        <v>449</v>
      </c>
      <c r="C380" s="128" t="s">
        <v>1344</v>
      </c>
      <c r="D380" s="111">
        <v>1792.7916000000002</v>
      </c>
      <c r="E380" s="111">
        <v>241.76640000000006</v>
      </c>
      <c r="F380" s="111">
        <v>80.545799999999986</v>
      </c>
      <c r="G380" s="111">
        <v>19.845000000000002</v>
      </c>
      <c r="H380" s="111">
        <v>2379.5293000000001</v>
      </c>
      <c r="I380" s="111">
        <f t="shared" si="5"/>
        <v>264.42549999999983</v>
      </c>
    </row>
    <row r="381" spans="2:9" x14ac:dyDescent="0.5">
      <c r="B381" s="128" t="s">
        <v>450</v>
      </c>
      <c r="C381" s="128" t="s">
        <v>1345</v>
      </c>
      <c r="D381" s="111">
        <v>916.76189999999986</v>
      </c>
      <c r="E381" s="111">
        <v>68.8887</v>
      </c>
      <c r="F381" s="111">
        <v>80.505099999999999</v>
      </c>
      <c r="G381" s="111">
        <v>10.2614</v>
      </c>
      <c r="H381" s="111">
        <v>1143.2483999999999</v>
      </c>
      <c r="I381" s="111">
        <f t="shared" si="5"/>
        <v>77.092700000000093</v>
      </c>
    </row>
    <row r="382" spans="2:9" x14ac:dyDescent="0.5">
      <c r="B382" s="128" t="s">
        <v>451</v>
      </c>
      <c r="C382" s="128" t="s">
        <v>1346</v>
      </c>
      <c r="D382" s="111">
        <v>17349.084800000001</v>
      </c>
      <c r="E382" s="111">
        <v>1723.0810000000001</v>
      </c>
      <c r="F382" s="111">
        <v>2791.9286000000002</v>
      </c>
      <c r="G382" s="111">
        <v>179.34569999999999</v>
      </c>
      <c r="H382" s="111">
        <v>26613.374200000002</v>
      </c>
      <c r="I382" s="111">
        <f t="shared" si="5"/>
        <v>4749.2798000000012</v>
      </c>
    </row>
    <row r="383" spans="2:9" x14ac:dyDescent="0.5">
      <c r="B383" s="128" t="s">
        <v>452</v>
      </c>
      <c r="C383" s="128" t="s">
        <v>1347</v>
      </c>
      <c r="D383" s="111">
        <v>324.05880000000002</v>
      </c>
      <c r="E383" s="111">
        <v>25.657200000000003</v>
      </c>
      <c r="F383" s="111">
        <v>39.2134</v>
      </c>
      <c r="G383" s="111">
        <v>1.1715</v>
      </c>
      <c r="H383" s="111">
        <v>472.55799999999994</v>
      </c>
      <c r="I383" s="111">
        <f t="shared" si="5"/>
        <v>83.628599999999921</v>
      </c>
    </row>
    <row r="384" spans="2:9" x14ac:dyDescent="0.5">
      <c r="B384" s="128" t="s">
        <v>453</v>
      </c>
      <c r="C384" s="128" t="s">
        <v>1348</v>
      </c>
      <c r="D384" s="111">
        <v>634.45639999999992</v>
      </c>
      <c r="E384" s="111">
        <v>31.4679</v>
      </c>
      <c r="F384" s="111">
        <v>38.578299999999999</v>
      </c>
      <c r="G384" s="111">
        <v>1.6692</v>
      </c>
      <c r="H384" s="111">
        <v>792.95740000000001</v>
      </c>
      <c r="I384" s="111">
        <f t="shared" si="5"/>
        <v>88.454800000000091</v>
      </c>
    </row>
    <row r="385" spans="2:9" x14ac:dyDescent="0.5">
      <c r="B385" s="128" t="s">
        <v>454</v>
      </c>
      <c r="C385" s="128" t="s">
        <v>1349</v>
      </c>
      <c r="D385" s="111">
        <v>838.99380000000008</v>
      </c>
      <c r="E385" s="111">
        <v>35.474199999999996</v>
      </c>
      <c r="F385" s="111">
        <v>56.357500000000009</v>
      </c>
      <c r="G385" s="111">
        <v>4.9421999999999997</v>
      </c>
      <c r="H385" s="111">
        <v>1067.8963999999999</v>
      </c>
      <c r="I385" s="111">
        <f t="shared" si="5"/>
        <v>137.07089999999977</v>
      </c>
    </row>
    <row r="386" spans="2:9" x14ac:dyDescent="0.5">
      <c r="B386" s="128" t="s">
        <v>455</v>
      </c>
      <c r="C386" s="128" t="s">
        <v>1350</v>
      </c>
      <c r="D386" s="111">
        <v>538.65470000000005</v>
      </c>
      <c r="E386" s="111">
        <v>24.046400000000002</v>
      </c>
      <c r="F386" s="111">
        <v>85.084400000000002</v>
      </c>
      <c r="G386" s="111">
        <v>12.645599999999998</v>
      </c>
      <c r="H386" s="111">
        <v>681.91169999999988</v>
      </c>
      <c r="I386" s="111">
        <f t="shared" si="5"/>
        <v>34.126199999999827</v>
      </c>
    </row>
    <row r="387" spans="2:9" x14ac:dyDescent="0.5">
      <c r="B387" s="128" t="s">
        <v>456</v>
      </c>
      <c r="C387" s="128" t="s">
        <v>1351</v>
      </c>
      <c r="D387" s="111">
        <v>31.116099999999999</v>
      </c>
      <c r="E387" s="111">
        <v>10.308</v>
      </c>
      <c r="F387" s="111">
        <v>0.3135</v>
      </c>
      <c r="G387" s="111">
        <v>0</v>
      </c>
      <c r="H387" s="111">
        <v>51.166699999999999</v>
      </c>
      <c r="I387" s="111">
        <f t="shared" si="5"/>
        <v>9.4291</v>
      </c>
    </row>
    <row r="388" spans="2:9" x14ac:dyDescent="0.5">
      <c r="B388" s="128" t="s">
        <v>457</v>
      </c>
      <c r="C388" s="128" t="s">
        <v>1352</v>
      </c>
      <c r="D388" s="111">
        <v>325.98140000000001</v>
      </c>
      <c r="E388" s="111">
        <v>11.047600000000001</v>
      </c>
      <c r="F388" s="111">
        <v>13.9085</v>
      </c>
      <c r="G388" s="111">
        <v>0.39400000000000002</v>
      </c>
      <c r="H388" s="111">
        <v>431.29469999999998</v>
      </c>
      <c r="I388" s="111">
        <f t="shared" si="5"/>
        <v>80.357199999999963</v>
      </c>
    </row>
    <row r="389" spans="2:9" x14ac:dyDescent="0.5">
      <c r="B389" s="128" t="s">
        <v>458</v>
      </c>
      <c r="C389" s="128" t="s">
        <v>1353</v>
      </c>
      <c r="D389" s="111">
        <v>37212.855900000002</v>
      </c>
      <c r="E389" s="111">
        <v>6518.9767000000002</v>
      </c>
      <c r="F389" s="111">
        <v>7200.3136000000004</v>
      </c>
      <c r="G389" s="111">
        <v>694.73509999999999</v>
      </c>
      <c r="H389" s="111">
        <v>54200.698499999999</v>
      </c>
      <c r="I389" s="111">
        <f t="shared" ref="I389:I452" si="6">H389-D389-E389-F389</f>
        <v>3268.5522999999966</v>
      </c>
    </row>
    <row r="390" spans="2:9" x14ac:dyDescent="0.5">
      <c r="B390" s="128" t="s">
        <v>459</v>
      </c>
      <c r="C390" s="128" t="s">
        <v>1354</v>
      </c>
      <c r="D390" s="111">
        <v>11210.507</v>
      </c>
      <c r="E390" s="111">
        <v>1512.4320000000002</v>
      </c>
      <c r="F390" s="111">
        <v>778.26599999999996</v>
      </c>
      <c r="G390" s="111">
        <v>109.69000000000003</v>
      </c>
      <c r="H390" s="111">
        <v>15693.838000000002</v>
      </c>
      <c r="I390" s="111">
        <f t="shared" si="6"/>
        <v>2192.6330000000016</v>
      </c>
    </row>
    <row r="391" spans="2:9" x14ac:dyDescent="0.5">
      <c r="B391" s="128" t="s">
        <v>460</v>
      </c>
      <c r="C391" s="128" t="s">
        <v>1355</v>
      </c>
      <c r="D391" s="111">
        <v>636.82359999999994</v>
      </c>
      <c r="E391" s="111">
        <v>43.291899999999998</v>
      </c>
      <c r="F391" s="111">
        <v>52.650300000000001</v>
      </c>
      <c r="G391" s="111">
        <v>0</v>
      </c>
      <c r="H391" s="111">
        <v>768.94090000000006</v>
      </c>
      <c r="I391" s="111">
        <f t="shared" si="6"/>
        <v>36.175100000000114</v>
      </c>
    </row>
    <row r="392" spans="2:9" x14ac:dyDescent="0.5">
      <c r="B392" s="128" t="s">
        <v>461</v>
      </c>
      <c r="C392" s="128" t="s">
        <v>1356</v>
      </c>
      <c r="D392" s="111">
        <v>645.88900000000001</v>
      </c>
      <c r="E392" s="111">
        <v>46.897799999999997</v>
      </c>
      <c r="F392" s="111">
        <v>38.374899999999997</v>
      </c>
      <c r="G392" s="111">
        <v>5.8580999999999994</v>
      </c>
      <c r="H392" s="111">
        <v>695.65750000000003</v>
      </c>
      <c r="I392" s="111">
        <v>0</v>
      </c>
    </row>
    <row r="393" spans="2:9" x14ac:dyDescent="0.5">
      <c r="B393" s="128" t="s">
        <v>462</v>
      </c>
      <c r="C393" s="128" t="s">
        <v>1357</v>
      </c>
      <c r="D393" s="111">
        <v>431.0795</v>
      </c>
      <c r="E393" s="111">
        <v>34.113199999999999</v>
      </c>
      <c r="F393" s="111">
        <v>34.339599999999997</v>
      </c>
      <c r="G393" s="111">
        <v>3.9065000000000003</v>
      </c>
      <c r="H393" s="111">
        <v>519.67220000000009</v>
      </c>
      <c r="I393" s="111">
        <f t="shared" si="6"/>
        <v>20.139900000000097</v>
      </c>
    </row>
    <row r="394" spans="2:9" x14ac:dyDescent="0.5">
      <c r="B394" s="128" t="s">
        <v>463</v>
      </c>
      <c r="C394" s="128" t="s">
        <v>1358</v>
      </c>
      <c r="D394" s="111">
        <v>919.9514999999999</v>
      </c>
      <c r="E394" s="111">
        <v>76.853899999999996</v>
      </c>
      <c r="F394" s="111">
        <v>46.135199999999998</v>
      </c>
      <c r="G394" s="111">
        <v>5.0086999999999993</v>
      </c>
      <c r="H394" s="111">
        <v>1107.3917000000001</v>
      </c>
      <c r="I394" s="111">
        <f t="shared" si="6"/>
        <v>64.451100000000238</v>
      </c>
    </row>
    <row r="395" spans="2:9" x14ac:dyDescent="0.5">
      <c r="B395" s="128" t="s">
        <v>464</v>
      </c>
      <c r="C395" s="128" t="s">
        <v>1359</v>
      </c>
      <c r="D395" s="111">
        <v>294.95000000000005</v>
      </c>
      <c r="E395" s="111">
        <v>32.089999999999996</v>
      </c>
      <c r="F395" s="111">
        <v>34.119999999999997</v>
      </c>
      <c r="G395" s="111">
        <v>4.3100000000000005</v>
      </c>
      <c r="H395" s="111">
        <v>372.42</v>
      </c>
      <c r="I395" s="111">
        <f t="shared" si="6"/>
        <v>11.259999999999977</v>
      </c>
    </row>
    <row r="396" spans="2:9" x14ac:dyDescent="0.5">
      <c r="B396" s="128" t="s">
        <v>465</v>
      </c>
      <c r="C396" s="128" t="s">
        <v>1360</v>
      </c>
      <c r="D396" s="111">
        <v>40527.180999999997</v>
      </c>
      <c r="E396" s="111">
        <v>12977.011499999999</v>
      </c>
      <c r="F396" s="111">
        <v>4193.5609999999997</v>
      </c>
      <c r="G396" s="111">
        <v>605.27159999999992</v>
      </c>
      <c r="H396" s="111">
        <v>64424.580500000004</v>
      </c>
      <c r="I396" s="111">
        <f t="shared" si="6"/>
        <v>6726.8270000000084</v>
      </c>
    </row>
    <row r="397" spans="2:9" x14ac:dyDescent="0.5">
      <c r="B397" s="128" t="s">
        <v>466</v>
      </c>
      <c r="C397" s="128" t="s">
        <v>2031</v>
      </c>
      <c r="D397" s="111">
        <v>5528.9584999999997</v>
      </c>
      <c r="E397" s="111">
        <v>1456.2047</v>
      </c>
      <c r="F397" s="111">
        <v>219.39849999999996</v>
      </c>
      <c r="G397" s="111">
        <v>39.060800000000008</v>
      </c>
      <c r="H397" s="111">
        <v>7707.0371000000005</v>
      </c>
      <c r="I397" s="111">
        <f t="shared" si="6"/>
        <v>502.47540000000077</v>
      </c>
    </row>
    <row r="398" spans="2:9" x14ac:dyDescent="0.5">
      <c r="B398" s="128" t="s">
        <v>467</v>
      </c>
      <c r="C398" s="128" t="s">
        <v>1361</v>
      </c>
      <c r="D398" s="111">
        <v>2435.1947</v>
      </c>
      <c r="E398" s="111">
        <v>156.82019999999997</v>
      </c>
      <c r="F398" s="111">
        <v>60.964599999999997</v>
      </c>
      <c r="G398" s="111">
        <v>9.5145000000000017</v>
      </c>
      <c r="H398" s="111">
        <v>2917.779</v>
      </c>
      <c r="I398" s="111">
        <f t="shared" si="6"/>
        <v>264.79949999999997</v>
      </c>
    </row>
    <row r="399" spans="2:9" x14ac:dyDescent="0.5">
      <c r="B399" s="128" t="s">
        <v>468</v>
      </c>
      <c r="C399" s="128" t="s">
        <v>1362</v>
      </c>
      <c r="D399" s="111">
        <v>8774.6412</v>
      </c>
      <c r="E399" s="111">
        <v>667.29640000000006</v>
      </c>
      <c r="F399" s="111">
        <v>873.89469999999994</v>
      </c>
      <c r="G399" s="111">
        <v>90.99769999999998</v>
      </c>
      <c r="H399" s="111">
        <v>12071.511199999999</v>
      </c>
      <c r="I399" s="111">
        <f t="shared" si="6"/>
        <v>1755.678899999999</v>
      </c>
    </row>
    <row r="400" spans="2:9" x14ac:dyDescent="0.5">
      <c r="B400" s="128" t="s">
        <v>469</v>
      </c>
      <c r="C400" s="128" t="s">
        <v>1363</v>
      </c>
      <c r="D400" s="111">
        <v>817.35</v>
      </c>
      <c r="E400" s="111">
        <v>84.37</v>
      </c>
      <c r="F400" s="111">
        <v>57.750000000000007</v>
      </c>
      <c r="G400" s="111">
        <v>11.41</v>
      </c>
      <c r="H400" s="111">
        <v>1093.22</v>
      </c>
      <c r="I400" s="111">
        <f t="shared" si="6"/>
        <v>133.75</v>
      </c>
    </row>
    <row r="401" spans="2:9" x14ac:dyDescent="0.5">
      <c r="B401" s="128" t="s">
        <v>470</v>
      </c>
      <c r="C401" s="128" t="s">
        <v>1364</v>
      </c>
      <c r="D401" s="111">
        <v>906.67799999999988</v>
      </c>
      <c r="E401" s="111">
        <v>72.777799999999999</v>
      </c>
      <c r="F401" s="111">
        <v>60.958000000000013</v>
      </c>
      <c r="G401" s="111">
        <v>44.035499999999999</v>
      </c>
      <c r="H401" s="111">
        <v>1164.7846</v>
      </c>
      <c r="I401" s="111">
        <f t="shared" si="6"/>
        <v>124.37080000000005</v>
      </c>
    </row>
    <row r="402" spans="2:9" x14ac:dyDescent="0.5">
      <c r="B402" s="128" t="s">
        <v>471</v>
      </c>
      <c r="C402" s="128" t="s">
        <v>1365</v>
      </c>
      <c r="D402" s="111">
        <v>1482.4676999999999</v>
      </c>
      <c r="E402" s="111">
        <v>259.93040000000002</v>
      </c>
      <c r="F402" s="111">
        <v>35.203199999999995</v>
      </c>
      <c r="G402" s="111">
        <v>6.275500000000001</v>
      </c>
      <c r="H402" s="111">
        <v>1842.7581</v>
      </c>
      <c r="I402" s="111">
        <f t="shared" si="6"/>
        <v>65.156800000000075</v>
      </c>
    </row>
    <row r="403" spans="2:9" x14ac:dyDescent="0.5">
      <c r="B403" s="128" t="s">
        <v>472</v>
      </c>
      <c r="C403" s="128" t="s">
        <v>1366</v>
      </c>
      <c r="D403" s="111">
        <v>595.30150000000003</v>
      </c>
      <c r="E403" s="111">
        <v>15.019</v>
      </c>
      <c r="F403" s="111">
        <v>27.854199999999999</v>
      </c>
      <c r="G403" s="111">
        <v>3.569</v>
      </c>
      <c r="H403" s="111">
        <v>701.98490000000004</v>
      </c>
      <c r="I403" s="111">
        <f t="shared" si="6"/>
        <v>63.810200000000002</v>
      </c>
    </row>
    <row r="404" spans="2:9" x14ac:dyDescent="0.5">
      <c r="B404" s="128" t="s">
        <v>473</v>
      </c>
      <c r="C404" s="128" t="s">
        <v>1367</v>
      </c>
      <c r="D404" s="111">
        <v>231.80210000000002</v>
      </c>
      <c r="E404" s="111">
        <v>47.374099999999999</v>
      </c>
      <c r="F404" s="111">
        <v>7.2572999999999999</v>
      </c>
      <c r="G404" s="111">
        <v>0.40710000000000002</v>
      </c>
      <c r="H404" s="111">
        <v>389.54199999999992</v>
      </c>
      <c r="I404" s="111">
        <f t="shared" si="6"/>
        <v>103.10849999999989</v>
      </c>
    </row>
    <row r="405" spans="2:9" x14ac:dyDescent="0.5">
      <c r="B405" s="128" t="s">
        <v>474</v>
      </c>
      <c r="C405" s="128" t="s">
        <v>2032</v>
      </c>
      <c r="D405" s="111">
        <v>46859.029600000002</v>
      </c>
      <c r="E405" s="111">
        <v>1676.8656000000001</v>
      </c>
      <c r="F405" s="111">
        <v>3700.6469999999999</v>
      </c>
      <c r="G405" s="111">
        <v>254.1694</v>
      </c>
      <c r="H405" s="111">
        <v>58867.340800000005</v>
      </c>
      <c r="I405" s="111">
        <f t="shared" si="6"/>
        <v>6630.7986000000028</v>
      </c>
    </row>
    <row r="406" spans="2:9" x14ac:dyDescent="0.5">
      <c r="B406" s="128" t="s">
        <v>475</v>
      </c>
      <c r="C406" s="128" t="s">
        <v>1368</v>
      </c>
      <c r="D406" s="111">
        <v>6969.040399999999</v>
      </c>
      <c r="E406" s="111">
        <v>379.20580000000001</v>
      </c>
      <c r="F406" s="111">
        <v>459.76859999999999</v>
      </c>
      <c r="G406" s="111">
        <v>51.148600000000002</v>
      </c>
      <c r="H406" s="111">
        <v>8055.1436999999987</v>
      </c>
      <c r="I406" s="111">
        <f t="shared" si="6"/>
        <v>247.12889999999982</v>
      </c>
    </row>
    <row r="407" spans="2:9" x14ac:dyDescent="0.5">
      <c r="B407" s="128" t="s">
        <v>476</v>
      </c>
      <c r="C407" s="128" t="s">
        <v>1369</v>
      </c>
      <c r="D407" s="111">
        <v>10867.5993</v>
      </c>
      <c r="E407" s="111">
        <v>537.92309999999998</v>
      </c>
      <c r="F407" s="111">
        <v>941.91849999999999</v>
      </c>
      <c r="G407" s="111">
        <v>116.24529999999997</v>
      </c>
      <c r="H407" s="111">
        <v>15620.145500000001</v>
      </c>
      <c r="I407" s="111">
        <f t="shared" si="6"/>
        <v>3272.7046000000009</v>
      </c>
    </row>
    <row r="408" spans="2:9" x14ac:dyDescent="0.5">
      <c r="B408" s="128" t="s">
        <v>477</v>
      </c>
      <c r="C408" s="128" t="s">
        <v>1370</v>
      </c>
      <c r="D408" s="111">
        <v>5878.08</v>
      </c>
      <c r="E408" s="111">
        <v>55.175400000000003</v>
      </c>
      <c r="F408" s="111">
        <v>296.94800000000004</v>
      </c>
      <c r="G408" s="111">
        <v>16.835599999999999</v>
      </c>
      <c r="H408" s="111">
        <v>6592.3300000000008</v>
      </c>
      <c r="I408" s="111">
        <f t="shared" si="6"/>
        <v>362.12660000000091</v>
      </c>
    </row>
    <row r="409" spans="2:9" x14ac:dyDescent="0.5">
      <c r="B409" s="128" t="s">
        <v>478</v>
      </c>
      <c r="C409" s="128" t="s">
        <v>1371</v>
      </c>
      <c r="D409" s="111">
        <v>1600.5613999999998</v>
      </c>
      <c r="E409" s="111">
        <v>8.6896000000000004</v>
      </c>
      <c r="F409" s="111">
        <v>55.992200000000011</v>
      </c>
      <c r="G409" s="111">
        <v>0.64569999999999994</v>
      </c>
      <c r="H409" s="111">
        <v>1730.2628999999999</v>
      </c>
      <c r="I409" s="111">
        <f t="shared" si="6"/>
        <v>65.019700000000114</v>
      </c>
    </row>
    <row r="410" spans="2:9" x14ac:dyDescent="0.5">
      <c r="B410" s="128" t="s">
        <v>479</v>
      </c>
      <c r="C410" s="128" t="s">
        <v>1372</v>
      </c>
      <c r="D410" s="111">
        <v>683.74059999999997</v>
      </c>
      <c r="E410" s="111">
        <v>0.78029999999999999</v>
      </c>
      <c r="F410" s="111">
        <v>8.3948999999999998</v>
      </c>
      <c r="G410" s="111">
        <v>3.2317</v>
      </c>
      <c r="H410" s="111">
        <v>717.1662</v>
      </c>
      <c r="I410" s="111">
        <f t="shared" si="6"/>
        <v>24.250400000000035</v>
      </c>
    </row>
    <row r="411" spans="2:9" x14ac:dyDescent="0.5">
      <c r="B411" s="128" t="s">
        <v>480</v>
      </c>
      <c r="C411" s="128" t="s">
        <v>1373</v>
      </c>
      <c r="D411" s="111">
        <v>28504.839999999997</v>
      </c>
      <c r="E411" s="111">
        <v>2584.15</v>
      </c>
      <c r="F411" s="111">
        <v>3008.2500000000005</v>
      </c>
      <c r="G411" s="111">
        <v>385.17999999999995</v>
      </c>
      <c r="H411" s="111">
        <v>36809.040000000001</v>
      </c>
      <c r="I411" s="111">
        <f t="shared" si="6"/>
        <v>2711.8000000000043</v>
      </c>
    </row>
    <row r="412" spans="2:9" x14ac:dyDescent="0.5">
      <c r="B412" s="128" t="s">
        <v>481</v>
      </c>
      <c r="C412" s="128" t="s">
        <v>1374</v>
      </c>
      <c r="D412" s="111">
        <v>848.13010000000008</v>
      </c>
      <c r="E412" s="111">
        <v>16.248199999999997</v>
      </c>
      <c r="F412" s="111">
        <v>42.242199999999997</v>
      </c>
      <c r="G412" s="111">
        <v>7.4136999999999995</v>
      </c>
      <c r="H412" s="111">
        <v>973.6418000000001</v>
      </c>
      <c r="I412" s="111">
        <f t="shared" si="6"/>
        <v>67.021300000000025</v>
      </c>
    </row>
    <row r="413" spans="2:9" x14ac:dyDescent="0.5">
      <c r="B413" s="128" t="s">
        <v>482</v>
      </c>
      <c r="C413" s="128" t="s">
        <v>1375</v>
      </c>
      <c r="D413" s="111">
        <v>1526.7089000000001</v>
      </c>
      <c r="E413" s="111">
        <v>43.486500000000007</v>
      </c>
      <c r="F413" s="111">
        <v>63.759600000000006</v>
      </c>
      <c r="G413" s="111">
        <v>22.287499999999998</v>
      </c>
      <c r="H413" s="111">
        <v>1477.1345000000001</v>
      </c>
      <c r="I413" s="111">
        <v>0</v>
      </c>
    </row>
    <row r="414" spans="2:9" x14ac:dyDescent="0.5">
      <c r="B414" s="128" t="s">
        <v>483</v>
      </c>
      <c r="C414" s="128" t="s">
        <v>1376</v>
      </c>
      <c r="D414" s="111">
        <v>2994.7725999999993</v>
      </c>
      <c r="E414" s="111">
        <v>67.029399999999995</v>
      </c>
      <c r="F414" s="111">
        <v>108.651</v>
      </c>
      <c r="G414" s="111">
        <v>18.732800000000001</v>
      </c>
      <c r="H414" s="111">
        <v>3295.0554999999999</v>
      </c>
      <c r="I414" s="111">
        <f t="shared" si="6"/>
        <v>124.6025000000006</v>
      </c>
    </row>
    <row r="415" spans="2:9" x14ac:dyDescent="0.5">
      <c r="B415" s="128" t="s">
        <v>484</v>
      </c>
      <c r="C415" s="128" t="s">
        <v>1377</v>
      </c>
      <c r="D415" s="111">
        <v>2157.3615</v>
      </c>
      <c r="E415" s="111">
        <v>101.648</v>
      </c>
      <c r="F415" s="111">
        <v>269.81389999999999</v>
      </c>
      <c r="G415" s="111">
        <v>26.629200000000001</v>
      </c>
      <c r="H415" s="111">
        <v>2716.9669000000004</v>
      </c>
      <c r="I415" s="111">
        <f t="shared" si="6"/>
        <v>188.14350000000036</v>
      </c>
    </row>
    <row r="416" spans="2:9" x14ac:dyDescent="0.5">
      <c r="B416" s="128" t="s">
        <v>485</v>
      </c>
      <c r="C416" s="128" t="s">
        <v>1378</v>
      </c>
      <c r="D416" s="111">
        <v>10659.7104</v>
      </c>
      <c r="E416" s="111">
        <v>515.69250000000011</v>
      </c>
      <c r="F416" s="111">
        <v>1341.0177000000001</v>
      </c>
      <c r="G416" s="111">
        <v>101.42629999999998</v>
      </c>
      <c r="H416" s="111">
        <v>12602.942200000001</v>
      </c>
      <c r="I416" s="111">
        <f t="shared" si="6"/>
        <v>86.521600000001172</v>
      </c>
    </row>
    <row r="417" spans="2:9" x14ac:dyDescent="0.5">
      <c r="B417" s="128" t="s">
        <v>486</v>
      </c>
      <c r="C417" s="128" t="s">
        <v>1379</v>
      </c>
      <c r="D417" s="111">
        <v>1200.3059999999998</v>
      </c>
      <c r="E417" s="111">
        <v>22.199100000000005</v>
      </c>
      <c r="F417" s="111">
        <v>67.267200000000003</v>
      </c>
      <c r="G417" s="111">
        <v>8.3438999999999997</v>
      </c>
      <c r="H417" s="111">
        <v>1372.2470000000001</v>
      </c>
      <c r="I417" s="111">
        <f t="shared" si="6"/>
        <v>82.47470000000024</v>
      </c>
    </row>
    <row r="418" spans="2:9" x14ac:dyDescent="0.5">
      <c r="B418" s="128" t="s">
        <v>487</v>
      </c>
      <c r="C418" s="128" t="s">
        <v>1380</v>
      </c>
      <c r="D418" s="111">
        <v>672.62360000000001</v>
      </c>
      <c r="E418" s="111">
        <v>17.119300000000003</v>
      </c>
      <c r="F418" s="111">
        <v>25.814499999999999</v>
      </c>
      <c r="G418" s="111">
        <v>2.0775999999999999</v>
      </c>
      <c r="H418" s="111">
        <v>762.02440000000013</v>
      </c>
      <c r="I418" s="111">
        <f t="shared" si="6"/>
        <v>46.467000000000112</v>
      </c>
    </row>
    <row r="419" spans="2:9" x14ac:dyDescent="0.5">
      <c r="B419" s="128" t="s">
        <v>488</v>
      </c>
      <c r="C419" s="128" t="s">
        <v>1381</v>
      </c>
      <c r="D419" s="111">
        <v>641.45890000000009</v>
      </c>
      <c r="E419" s="111">
        <v>37.5379</v>
      </c>
      <c r="F419" s="111">
        <v>72.287999999999997</v>
      </c>
      <c r="G419" s="111">
        <v>5.0116000000000005</v>
      </c>
      <c r="H419" s="111">
        <v>887.0363000000001</v>
      </c>
      <c r="I419" s="111">
        <f t="shared" si="6"/>
        <v>135.75150000000002</v>
      </c>
    </row>
    <row r="420" spans="2:9" x14ac:dyDescent="0.5">
      <c r="B420" s="128" t="s">
        <v>489</v>
      </c>
      <c r="C420" s="128" t="s">
        <v>1382</v>
      </c>
      <c r="D420" s="111">
        <v>46961.204199999993</v>
      </c>
      <c r="E420" s="111">
        <v>3327.3395</v>
      </c>
      <c r="F420" s="111">
        <v>6767.6890000000003</v>
      </c>
      <c r="G420" s="111">
        <v>1270.3458000000001</v>
      </c>
      <c r="H420" s="111">
        <v>63513.816299999999</v>
      </c>
      <c r="I420" s="111">
        <f t="shared" si="6"/>
        <v>6457.5836000000054</v>
      </c>
    </row>
    <row r="421" spans="2:9" x14ac:dyDescent="0.5">
      <c r="B421" s="128" t="s">
        <v>490</v>
      </c>
      <c r="C421" s="128" t="s">
        <v>1383</v>
      </c>
      <c r="D421" s="111">
        <v>1110.8628000000001</v>
      </c>
      <c r="E421" s="111">
        <v>25.893699999999999</v>
      </c>
      <c r="F421" s="111">
        <v>70.010400000000004</v>
      </c>
      <c r="G421" s="111">
        <v>15.704399999999998</v>
      </c>
      <c r="H421" s="111">
        <v>1330.6859999999999</v>
      </c>
      <c r="I421" s="111">
        <f t="shared" si="6"/>
        <v>123.91909999999982</v>
      </c>
    </row>
    <row r="422" spans="2:9" x14ac:dyDescent="0.5">
      <c r="B422" s="128" t="s">
        <v>491</v>
      </c>
      <c r="C422" s="128" t="s">
        <v>1384</v>
      </c>
      <c r="D422" s="111">
        <v>3416.6788999999999</v>
      </c>
      <c r="E422" s="111">
        <v>162.27199999999999</v>
      </c>
      <c r="F422" s="111">
        <v>502.90460000000007</v>
      </c>
      <c r="G422" s="111">
        <v>113.69410000000001</v>
      </c>
      <c r="H422" s="111">
        <v>4195.5496000000003</v>
      </c>
      <c r="I422" s="111">
        <f t="shared" si="6"/>
        <v>113.69410000000039</v>
      </c>
    </row>
    <row r="423" spans="2:9" x14ac:dyDescent="0.5">
      <c r="B423" s="128" t="s">
        <v>492</v>
      </c>
      <c r="C423" s="128" t="s">
        <v>1385</v>
      </c>
      <c r="D423" s="111">
        <v>557.44380000000001</v>
      </c>
      <c r="E423" s="111">
        <v>34.6661</v>
      </c>
      <c r="F423" s="111">
        <v>105.74709999999999</v>
      </c>
      <c r="G423" s="111">
        <v>14.062799999999999</v>
      </c>
      <c r="H423" s="111">
        <v>775.84040000000005</v>
      </c>
      <c r="I423" s="111">
        <f t="shared" si="6"/>
        <v>77.983400000000046</v>
      </c>
    </row>
    <row r="424" spans="2:9" x14ac:dyDescent="0.5">
      <c r="B424" s="128" t="s">
        <v>493</v>
      </c>
      <c r="C424" s="128" t="s">
        <v>1386</v>
      </c>
      <c r="D424" s="111">
        <v>2067</v>
      </c>
      <c r="E424" s="111">
        <v>77</v>
      </c>
      <c r="F424" s="111">
        <v>480</v>
      </c>
      <c r="G424" s="111">
        <v>0</v>
      </c>
      <c r="H424" s="111">
        <v>2702</v>
      </c>
      <c r="I424" s="111">
        <f t="shared" si="6"/>
        <v>78</v>
      </c>
    </row>
    <row r="425" spans="2:9" x14ac:dyDescent="0.5">
      <c r="B425" s="128" t="s">
        <v>494</v>
      </c>
      <c r="C425" s="128" t="s">
        <v>1387</v>
      </c>
      <c r="D425" s="111">
        <v>7005.5540000000001</v>
      </c>
      <c r="E425" s="111">
        <v>502.86750000000006</v>
      </c>
      <c r="F425" s="111">
        <v>482.08140000000003</v>
      </c>
      <c r="G425" s="111">
        <v>120.89129999999999</v>
      </c>
      <c r="H425" s="111">
        <v>8270.4506999999994</v>
      </c>
      <c r="I425" s="111">
        <f t="shared" si="6"/>
        <v>279.94779999999923</v>
      </c>
    </row>
    <row r="426" spans="2:9" x14ac:dyDescent="0.5">
      <c r="B426" s="128" t="s">
        <v>495</v>
      </c>
      <c r="C426" s="128" t="s">
        <v>1388</v>
      </c>
      <c r="D426" s="111">
        <v>1019.3311</v>
      </c>
      <c r="E426" s="111">
        <v>24.700000000000003</v>
      </c>
      <c r="F426" s="111">
        <v>105.02699999999999</v>
      </c>
      <c r="G426" s="111">
        <v>23.072500000000002</v>
      </c>
      <c r="H426" s="111">
        <v>1231.8042999999998</v>
      </c>
      <c r="I426" s="111">
        <f t="shared" si="6"/>
        <v>82.746199999999817</v>
      </c>
    </row>
    <row r="427" spans="2:9" x14ac:dyDescent="0.5">
      <c r="B427" s="128" t="s">
        <v>496</v>
      </c>
      <c r="C427" s="128" t="s">
        <v>1389</v>
      </c>
      <c r="D427" s="111">
        <v>1374.6057999999998</v>
      </c>
      <c r="E427" s="111">
        <v>79.675500000000014</v>
      </c>
      <c r="F427" s="111">
        <v>141.88610000000003</v>
      </c>
      <c r="G427" s="111">
        <v>35.599199999999996</v>
      </c>
      <c r="H427" s="111">
        <v>1669.5147999999999</v>
      </c>
      <c r="I427" s="111">
        <f t="shared" si="6"/>
        <v>73.347400000000079</v>
      </c>
    </row>
    <row r="428" spans="2:9" x14ac:dyDescent="0.5">
      <c r="B428" s="128" t="s">
        <v>497</v>
      </c>
      <c r="C428" s="128" t="s">
        <v>1390</v>
      </c>
      <c r="D428" s="111">
        <v>1089.2543000000001</v>
      </c>
      <c r="E428" s="111">
        <v>62.022200000000005</v>
      </c>
      <c r="F428" s="111">
        <v>175.3245</v>
      </c>
      <c r="G428" s="111">
        <v>41.911100000000005</v>
      </c>
      <c r="H428" s="111">
        <v>1417.2442000000001</v>
      </c>
      <c r="I428" s="111">
        <f t="shared" si="6"/>
        <v>90.643200000000036</v>
      </c>
    </row>
    <row r="429" spans="2:9" x14ac:dyDescent="0.5">
      <c r="B429" s="128" t="s">
        <v>498</v>
      </c>
      <c r="C429" s="128" t="s">
        <v>1391</v>
      </c>
      <c r="D429" s="111">
        <v>1795.1642000000002</v>
      </c>
      <c r="E429" s="111">
        <v>77.440599999999989</v>
      </c>
      <c r="F429" s="111">
        <v>106.83880000000001</v>
      </c>
      <c r="G429" s="111">
        <v>26.790399999999998</v>
      </c>
      <c r="H429" s="111">
        <v>2057.6956999999998</v>
      </c>
      <c r="I429" s="111">
        <f t="shared" si="6"/>
        <v>78.252099999999601</v>
      </c>
    </row>
    <row r="430" spans="2:9" x14ac:dyDescent="0.5">
      <c r="B430" s="128" t="s">
        <v>499</v>
      </c>
      <c r="C430" s="128" t="s">
        <v>1392</v>
      </c>
      <c r="D430" s="111">
        <v>1935.9720000000002</v>
      </c>
      <c r="E430" s="111">
        <v>72.264900000000011</v>
      </c>
      <c r="F430" s="111">
        <v>210.33680000000001</v>
      </c>
      <c r="G430" s="111">
        <v>51.885799999999996</v>
      </c>
      <c r="H430" s="111">
        <v>2332.5063</v>
      </c>
      <c r="I430" s="111">
        <f t="shared" si="6"/>
        <v>113.93259999999978</v>
      </c>
    </row>
    <row r="431" spans="2:9" x14ac:dyDescent="0.5">
      <c r="B431" s="128" t="s">
        <v>500</v>
      </c>
      <c r="C431" s="128" t="s">
        <v>1393</v>
      </c>
      <c r="D431" s="111">
        <v>3713.1089000000002</v>
      </c>
      <c r="E431" s="111">
        <v>287.18399999999991</v>
      </c>
      <c r="F431" s="111">
        <v>452.96429999999998</v>
      </c>
      <c r="G431" s="111">
        <v>79.515600000000006</v>
      </c>
      <c r="H431" s="111">
        <v>4740.7155000000002</v>
      </c>
      <c r="I431" s="111">
        <f t="shared" si="6"/>
        <v>287.45830000000012</v>
      </c>
    </row>
    <row r="432" spans="2:9" x14ac:dyDescent="0.5">
      <c r="B432" s="128" t="s">
        <v>501</v>
      </c>
      <c r="C432" s="128" t="s">
        <v>1394</v>
      </c>
      <c r="D432" s="111">
        <v>984.30909999999994</v>
      </c>
      <c r="E432" s="111">
        <v>40.488</v>
      </c>
      <c r="F432" s="111">
        <v>116.02779999999998</v>
      </c>
      <c r="G432" s="111">
        <v>18.838199999999997</v>
      </c>
      <c r="H432" s="111">
        <v>1182.7413000000001</v>
      </c>
      <c r="I432" s="111">
        <f t="shared" si="6"/>
        <v>41.916400000000209</v>
      </c>
    </row>
    <row r="433" spans="2:9" x14ac:dyDescent="0.5">
      <c r="B433" s="128" t="s">
        <v>502</v>
      </c>
      <c r="C433" s="128" t="s">
        <v>1395</v>
      </c>
      <c r="D433" s="111">
        <v>7773.6</v>
      </c>
      <c r="E433" s="111">
        <v>507.9</v>
      </c>
      <c r="F433" s="111">
        <v>1156.4000000000001</v>
      </c>
      <c r="G433" s="111">
        <v>204.29999999999998</v>
      </c>
      <c r="H433" s="111">
        <v>9981</v>
      </c>
      <c r="I433" s="111">
        <f t="shared" si="6"/>
        <v>543.09999999999945</v>
      </c>
    </row>
    <row r="434" spans="2:9" x14ac:dyDescent="0.5">
      <c r="B434" s="128" t="s">
        <v>503</v>
      </c>
      <c r="C434" s="128" t="s">
        <v>1396</v>
      </c>
      <c r="D434" s="111">
        <v>1437.2073</v>
      </c>
      <c r="E434" s="111">
        <v>33.038700000000006</v>
      </c>
      <c r="F434" s="111">
        <v>205.21080000000001</v>
      </c>
      <c r="G434" s="111">
        <v>38.857300000000002</v>
      </c>
      <c r="H434" s="111">
        <v>1750.8291999999999</v>
      </c>
      <c r="I434" s="111">
        <f t="shared" si="6"/>
        <v>75.372399999999857</v>
      </c>
    </row>
    <row r="435" spans="2:9" x14ac:dyDescent="0.5">
      <c r="B435" s="128" t="s">
        <v>504</v>
      </c>
      <c r="C435" s="128" t="s">
        <v>1397</v>
      </c>
      <c r="D435" s="111">
        <v>968.92529999999999</v>
      </c>
      <c r="E435" s="111">
        <v>23.670599999999997</v>
      </c>
      <c r="F435" s="111">
        <v>56.947599999999994</v>
      </c>
      <c r="G435" s="111">
        <v>13.0832</v>
      </c>
      <c r="H435" s="111">
        <v>1075.2834</v>
      </c>
      <c r="I435" s="111">
        <f t="shared" si="6"/>
        <v>25.739900000000048</v>
      </c>
    </row>
    <row r="436" spans="2:9" x14ac:dyDescent="0.5">
      <c r="B436" s="128" t="s">
        <v>505</v>
      </c>
      <c r="C436" s="128" t="s">
        <v>1398</v>
      </c>
      <c r="D436" s="111">
        <v>254.8066</v>
      </c>
      <c r="E436" s="111">
        <v>4.3850000000000007</v>
      </c>
      <c r="F436" s="111">
        <v>11.744200000000001</v>
      </c>
      <c r="G436" s="111">
        <v>2.1415000000000002</v>
      </c>
      <c r="H436" s="111">
        <v>276.84660000000002</v>
      </c>
      <c r="I436" s="111">
        <f t="shared" si="6"/>
        <v>5.9108000000000178</v>
      </c>
    </row>
    <row r="437" spans="2:9" x14ac:dyDescent="0.5">
      <c r="B437" s="128" t="s">
        <v>506</v>
      </c>
      <c r="C437" s="128" t="s">
        <v>1399</v>
      </c>
      <c r="D437" s="111">
        <v>870.0578999999999</v>
      </c>
      <c r="E437" s="111">
        <v>33.868600000000001</v>
      </c>
      <c r="F437" s="111">
        <v>55.250999999999998</v>
      </c>
      <c r="G437" s="111">
        <v>19.874099999999999</v>
      </c>
      <c r="H437" s="111">
        <v>996.43039999999985</v>
      </c>
      <c r="I437" s="111">
        <f t="shared" si="6"/>
        <v>37.252899999999947</v>
      </c>
    </row>
    <row r="438" spans="2:9" x14ac:dyDescent="0.5">
      <c r="B438" s="128" t="s">
        <v>507</v>
      </c>
      <c r="C438" s="128" t="s">
        <v>1400</v>
      </c>
      <c r="D438" s="111">
        <v>104729.65999999999</v>
      </c>
      <c r="E438" s="111">
        <v>13330.94</v>
      </c>
      <c r="F438" s="111">
        <v>10495.81</v>
      </c>
      <c r="G438" s="111">
        <v>1520.0800000000002</v>
      </c>
      <c r="H438" s="111">
        <v>135782.79</v>
      </c>
      <c r="I438" s="111">
        <f t="shared" si="6"/>
        <v>7226.3800000000174</v>
      </c>
    </row>
    <row r="439" spans="2:9" x14ac:dyDescent="0.5">
      <c r="B439" s="128" t="s">
        <v>508</v>
      </c>
      <c r="C439" s="128" t="s">
        <v>1401</v>
      </c>
      <c r="D439" s="111">
        <v>1668.5159999999998</v>
      </c>
      <c r="E439" s="111">
        <v>163.56480000000002</v>
      </c>
      <c r="F439" s="111">
        <v>79.003999999999991</v>
      </c>
      <c r="G439" s="111">
        <v>12.451899999999998</v>
      </c>
      <c r="H439" s="111">
        <v>1908.57</v>
      </c>
      <c r="I439" s="111">
        <v>0</v>
      </c>
    </row>
    <row r="440" spans="2:9" x14ac:dyDescent="0.5">
      <c r="B440" s="128" t="s">
        <v>509</v>
      </c>
      <c r="C440" s="128" t="s">
        <v>1402</v>
      </c>
      <c r="D440" s="111">
        <v>1153.8915</v>
      </c>
      <c r="E440" s="111">
        <v>46.087800000000001</v>
      </c>
      <c r="F440" s="111">
        <v>91.663599999999988</v>
      </c>
      <c r="G440" s="111">
        <v>25.8996</v>
      </c>
      <c r="H440" s="111">
        <v>1355.2761</v>
      </c>
      <c r="I440" s="111">
        <f t="shared" si="6"/>
        <v>63.633200000000087</v>
      </c>
    </row>
    <row r="441" spans="2:9" x14ac:dyDescent="0.5">
      <c r="B441" s="128" t="s">
        <v>510</v>
      </c>
      <c r="C441" s="128" t="s">
        <v>1403</v>
      </c>
      <c r="D441" s="111">
        <v>4170.7937000000002</v>
      </c>
      <c r="E441" s="111">
        <v>183.8075</v>
      </c>
      <c r="F441" s="111">
        <v>241.02600000000001</v>
      </c>
      <c r="G441" s="111">
        <v>41.032599999999995</v>
      </c>
      <c r="H441" s="111">
        <v>4726.7767000000003</v>
      </c>
      <c r="I441" s="111">
        <f t="shared" si="6"/>
        <v>131.14950000000016</v>
      </c>
    </row>
    <row r="442" spans="2:9" x14ac:dyDescent="0.5">
      <c r="B442" s="128" t="s">
        <v>511</v>
      </c>
      <c r="C442" s="128" t="s">
        <v>1404</v>
      </c>
      <c r="D442" s="111">
        <v>24923.566900000002</v>
      </c>
      <c r="E442" s="111">
        <v>2027.8874000000001</v>
      </c>
      <c r="F442" s="111">
        <v>3279.8867000000005</v>
      </c>
      <c r="G442" s="111">
        <v>448.23959999999994</v>
      </c>
      <c r="H442" s="111">
        <v>30788.475699999995</v>
      </c>
      <c r="I442" s="111">
        <f t="shared" si="6"/>
        <v>557.13469999999325</v>
      </c>
    </row>
    <row r="443" spans="2:9" x14ac:dyDescent="0.5">
      <c r="B443" s="128" t="s">
        <v>512</v>
      </c>
      <c r="C443" s="128" t="s">
        <v>1405</v>
      </c>
      <c r="D443" s="111">
        <v>2584.7917000000002</v>
      </c>
      <c r="E443" s="111">
        <v>65.642899999999997</v>
      </c>
      <c r="F443" s="111">
        <v>88.771699999999996</v>
      </c>
      <c r="G443" s="111">
        <v>10.413799999999998</v>
      </c>
      <c r="H443" s="111">
        <v>2799.2165999999997</v>
      </c>
      <c r="I443" s="111">
        <f t="shared" si="6"/>
        <v>60.010299999999532</v>
      </c>
    </row>
    <row r="444" spans="2:9" x14ac:dyDescent="0.5">
      <c r="B444" s="128" t="s">
        <v>513</v>
      </c>
      <c r="C444" s="128" t="s">
        <v>1406</v>
      </c>
      <c r="D444" s="111">
        <v>5252.6292000000003</v>
      </c>
      <c r="E444" s="111">
        <v>292.47129999999999</v>
      </c>
      <c r="F444" s="111">
        <v>402.1336</v>
      </c>
      <c r="G444" s="111">
        <v>86.756799999999998</v>
      </c>
      <c r="H444" s="111">
        <v>6412.2697000000007</v>
      </c>
      <c r="I444" s="111">
        <f t="shared" si="6"/>
        <v>465.0356000000005</v>
      </c>
    </row>
    <row r="445" spans="2:9" x14ac:dyDescent="0.5">
      <c r="B445" s="128" t="s">
        <v>514</v>
      </c>
      <c r="C445" s="128" t="s">
        <v>1407</v>
      </c>
      <c r="D445" s="111">
        <v>2668.1944999999996</v>
      </c>
      <c r="E445" s="111">
        <v>159.53030000000001</v>
      </c>
      <c r="F445" s="111">
        <v>140.5538</v>
      </c>
      <c r="G445" s="111">
        <v>13.441699999999999</v>
      </c>
      <c r="H445" s="111">
        <v>3085.1060000000002</v>
      </c>
      <c r="I445" s="111">
        <f t="shared" si="6"/>
        <v>116.82740000000061</v>
      </c>
    </row>
    <row r="446" spans="2:9" x14ac:dyDescent="0.5">
      <c r="B446" s="128" t="s">
        <v>515</v>
      </c>
      <c r="C446" s="128" t="s">
        <v>1408</v>
      </c>
      <c r="D446" s="111">
        <v>6267.0729000000001</v>
      </c>
      <c r="E446" s="111">
        <v>494.25069999999999</v>
      </c>
      <c r="F446" s="111">
        <v>532.95870000000002</v>
      </c>
      <c r="G446" s="111">
        <v>131.96190000000001</v>
      </c>
      <c r="H446" s="111">
        <v>8342.1860000000015</v>
      </c>
      <c r="I446" s="111">
        <f t="shared" si="6"/>
        <v>1047.9037000000012</v>
      </c>
    </row>
    <row r="447" spans="2:9" x14ac:dyDescent="0.5">
      <c r="B447" s="128" t="s">
        <v>516</v>
      </c>
      <c r="C447" s="128" t="s">
        <v>1409</v>
      </c>
      <c r="D447" s="111">
        <v>1489.8958</v>
      </c>
      <c r="E447" s="111">
        <v>42.167099999999998</v>
      </c>
      <c r="F447" s="111">
        <v>133.04650000000001</v>
      </c>
      <c r="G447" s="111">
        <v>22.660499999999999</v>
      </c>
      <c r="H447" s="111">
        <v>1707.3475000000001</v>
      </c>
      <c r="I447" s="111">
        <f t="shared" si="6"/>
        <v>42.23810000000006</v>
      </c>
    </row>
    <row r="448" spans="2:9" x14ac:dyDescent="0.5">
      <c r="B448" s="128" t="s">
        <v>517</v>
      </c>
      <c r="C448" s="128" t="s">
        <v>1410</v>
      </c>
      <c r="D448" s="111">
        <v>6423.9388999999992</v>
      </c>
      <c r="E448" s="111">
        <v>352.05060000000003</v>
      </c>
      <c r="F448" s="111">
        <v>105.99759999999999</v>
      </c>
      <c r="G448" s="111">
        <v>106147.2936</v>
      </c>
      <c r="H448" s="111">
        <v>8782.6785</v>
      </c>
      <c r="I448" s="111">
        <f t="shared" si="6"/>
        <v>1900.6914000000008</v>
      </c>
    </row>
    <row r="449" spans="2:9" x14ac:dyDescent="0.5">
      <c r="B449" s="128" t="s">
        <v>518</v>
      </c>
      <c r="C449" s="128" t="s">
        <v>1411</v>
      </c>
      <c r="D449" s="111">
        <v>1341.0367000000001</v>
      </c>
      <c r="E449" s="111">
        <v>46.028500000000008</v>
      </c>
      <c r="F449" s="111">
        <v>164.3664</v>
      </c>
      <c r="G449" s="111">
        <v>15.219799999999999</v>
      </c>
      <c r="H449" s="111">
        <v>1626.7414999999999</v>
      </c>
      <c r="I449" s="111">
        <f t="shared" si="6"/>
        <v>75.309899999999743</v>
      </c>
    </row>
    <row r="450" spans="2:9" x14ac:dyDescent="0.5">
      <c r="B450" s="128" t="s">
        <v>519</v>
      </c>
      <c r="C450" s="128" t="s">
        <v>1412</v>
      </c>
      <c r="D450" s="111">
        <v>1151.4100000000001</v>
      </c>
      <c r="E450" s="111">
        <v>38.360000000000007</v>
      </c>
      <c r="F450" s="111">
        <v>110.1</v>
      </c>
      <c r="G450" s="111">
        <v>23.95</v>
      </c>
      <c r="H450" s="111">
        <v>1618.28</v>
      </c>
      <c r="I450" s="111">
        <f t="shared" si="6"/>
        <v>318.40999999999985</v>
      </c>
    </row>
    <row r="451" spans="2:9" x14ac:dyDescent="0.5">
      <c r="B451" s="128" t="s">
        <v>520</v>
      </c>
      <c r="C451" s="128" t="s">
        <v>1413</v>
      </c>
      <c r="D451" s="111">
        <v>2405.2506000000003</v>
      </c>
      <c r="E451" s="111">
        <v>111.7783</v>
      </c>
      <c r="F451" s="111">
        <v>236.25550000000001</v>
      </c>
      <c r="G451" s="111">
        <v>33.741199999999999</v>
      </c>
      <c r="H451" s="111">
        <v>2859.5489000000002</v>
      </c>
      <c r="I451" s="111">
        <f t="shared" si="6"/>
        <v>106.26449999999991</v>
      </c>
    </row>
    <row r="452" spans="2:9" x14ac:dyDescent="0.5">
      <c r="B452" s="128" t="s">
        <v>521</v>
      </c>
      <c r="C452" s="128" t="s">
        <v>1414</v>
      </c>
      <c r="D452" s="111">
        <v>3158.2730000000001</v>
      </c>
      <c r="E452" s="111">
        <v>76.331599999999995</v>
      </c>
      <c r="F452" s="111">
        <v>238.53990000000002</v>
      </c>
      <c r="G452" s="111">
        <v>25.370599999999996</v>
      </c>
      <c r="H452" s="111">
        <v>3689.0216</v>
      </c>
      <c r="I452" s="111">
        <f t="shared" si="6"/>
        <v>215.8770999999999</v>
      </c>
    </row>
    <row r="453" spans="2:9" x14ac:dyDescent="0.5">
      <c r="B453" s="128" t="s">
        <v>522</v>
      </c>
      <c r="C453" s="128" t="s">
        <v>1415</v>
      </c>
      <c r="D453" s="111">
        <v>3664.38</v>
      </c>
      <c r="E453" s="111">
        <v>93.329999999999984</v>
      </c>
      <c r="F453" s="111">
        <v>430.25000000000006</v>
      </c>
      <c r="G453" s="111">
        <v>58.94</v>
      </c>
      <c r="H453" s="111">
        <v>4235.3999999999996</v>
      </c>
      <c r="I453" s="111">
        <f t="shared" ref="I453:I516" si="7">H453-D453-E453-F453</f>
        <v>47.439999999999486</v>
      </c>
    </row>
    <row r="454" spans="2:9" x14ac:dyDescent="0.5">
      <c r="B454" s="128" t="s">
        <v>523</v>
      </c>
      <c r="C454" s="128" t="s">
        <v>1416</v>
      </c>
      <c r="D454" s="111">
        <v>2090.4299999999998</v>
      </c>
      <c r="E454" s="111">
        <v>111.04</v>
      </c>
      <c r="F454" s="111">
        <v>210.31999999999996</v>
      </c>
      <c r="G454" s="111">
        <v>49.3</v>
      </c>
      <c r="H454" s="111">
        <v>2442.3000000000002</v>
      </c>
      <c r="I454" s="111">
        <f t="shared" si="7"/>
        <v>30.51000000000036</v>
      </c>
    </row>
    <row r="455" spans="2:9" x14ac:dyDescent="0.5">
      <c r="B455" s="128" t="s">
        <v>524</v>
      </c>
      <c r="C455" s="128" t="s">
        <v>1417</v>
      </c>
      <c r="D455" s="111">
        <v>1134.0889999999999</v>
      </c>
      <c r="E455" s="111">
        <v>42.1021</v>
      </c>
      <c r="F455" s="111">
        <v>54.353099999999998</v>
      </c>
      <c r="G455" s="111">
        <v>5.9664999999999999</v>
      </c>
      <c r="H455" s="111">
        <v>1335.4669000000001</v>
      </c>
      <c r="I455" s="111">
        <f t="shared" si="7"/>
        <v>104.92270000000018</v>
      </c>
    </row>
    <row r="456" spans="2:9" x14ac:dyDescent="0.5">
      <c r="B456" s="128" t="s">
        <v>525</v>
      </c>
      <c r="C456" s="128" t="s">
        <v>1418</v>
      </c>
      <c r="D456" s="111">
        <v>1070.4360999999999</v>
      </c>
      <c r="E456" s="111">
        <v>46.503699999999995</v>
      </c>
      <c r="F456" s="111">
        <v>47.801900000000003</v>
      </c>
      <c r="G456" s="111">
        <v>27.471800000000002</v>
      </c>
      <c r="H456" s="111">
        <v>1234.4752000000001</v>
      </c>
      <c r="I456" s="111">
        <f t="shared" si="7"/>
        <v>69.733500000000191</v>
      </c>
    </row>
    <row r="457" spans="2:9" x14ac:dyDescent="0.5">
      <c r="B457" s="128" t="s">
        <v>526</v>
      </c>
      <c r="C457" s="128" t="s">
        <v>1419</v>
      </c>
      <c r="D457" s="111">
        <v>6012.2484999999997</v>
      </c>
      <c r="E457" s="111">
        <v>232.73209999999997</v>
      </c>
      <c r="F457" s="111">
        <v>687.34230000000002</v>
      </c>
      <c r="G457" s="111">
        <v>145.02280000000002</v>
      </c>
      <c r="H457" s="111">
        <v>7387.7137000000002</v>
      </c>
      <c r="I457" s="111">
        <f t="shared" si="7"/>
        <v>455.39080000000058</v>
      </c>
    </row>
    <row r="458" spans="2:9" x14ac:dyDescent="0.5">
      <c r="B458" s="128" t="s">
        <v>527</v>
      </c>
      <c r="C458" s="128" t="s">
        <v>1420</v>
      </c>
      <c r="D458" s="111">
        <v>8928.4577000000008</v>
      </c>
      <c r="E458" s="111">
        <v>718.70350000000008</v>
      </c>
      <c r="F458" s="111">
        <v>957.25970000000007</v>
      </c>
      <c r="G458" s="111">
        <v>194.27789999999999</v>
      </c>
      <c r="H458" s="111">
        <v>11922.181900000001</v>
      </c>
      <c r="I458" s="111">
        <f t="shared" si="7"/>
        <v>1317.7610000000004</v>
      </c>
    </row>
    <row r="459" spans="2:9" x14ac:dyDescent="0.5">
      <c r="B459" s="128" t="s">
        <v>528</v>
      </c>
      <c r="C459" s="128" t="s">
        <v>1421</v>
      </c>
      <c r="D459" s="111">
        <v>1476.5310000000002</v>
      </c>
      <c r="E459" s="111">
        <v>62.233099999999993</v>
      </c>
      <c r="F459" s="111">
        <v>89.129799999999989</v>
      </c>
      <c r="G459" s="111">
        <v>32.143300000000004</v>
      </c>
      <c r="H459" s="111">
        <v>1688.915</v>
      </c>
      <c r="I459" s="111">
        <f t="shared" si="7"/>
        <v>61.021099999999819</v>
      </c>
    </row>
    <row r="460" spans="2:9" x14ac:dyDescent="0.5">
      <c r="B460" s="128" t="s">
        <v>529</v>
      </c>
      <c r="C460" s="128" t="s">
        <v>1422</v>
      </c>
      <c r="D460" s="111">
        <v>0</v>
      </c>
      <c r="E460" s="111">
        <v>0</v>
      </c>
      <c r="F460" s="111">
        <v>0</v>
      </c>
      <c r="G460" s="111">
        <v>0</v>
      </c>
      <c r="H460" s="111">
        <v>0</v>
      </c>
      <c r="I460" s="111">
        <f t="shared" si="7"/>
        <v>0</v>
      </c>
    </row>
    <row r="461" spans="2:9" x14ac:dyDescent="0.5">
      <c r="B461" s="128" t="s">
        <v>530</v>
      </c>
      <c r="C461" s="128" t="s">
        <v>1423</v>
      </c>
      <c r="D461" s="111">
        <v>0</v>
      </c>
      <c r="E461" s="111">
        <v>0</v>
      </c>
      <c r="F461" s="111">
        <v>0</v>
      </c>
      <c r="G461" s="111">
        <v>0</v>
      </c>
      <c r="H461" s="111">
        <v>0</v>
      </c>
      <c r="I461" s="111">
        <f t="shared" si="7"/>
        <v>0</v>
      </c>
    </row>
    <row r="462" spans="2:9" x14ac:dyDescent="0.5">
      <c r="B462" s="128" t="s">
        <v>531</v>
      </c>
      <c r="C462" s="128" t="s">
        <v>1424</v>
      </c>
      <c r="D462" s="111">
        <v>0</v>
      </c>
      <c r="E462" s="111">
        <v>0</v>
      </c>
      <c r="F462" s="111">
        <v>0</v>
      </c>
      <c r="G462" s="111">
        <v>0</v>
      </c>
      <c r="H462" s="111">
        <v>0</v>
      </c>
      <c r="I462" s="111">
        <f t="shared" si="7"/>
        <v>0</v>
      </c>
    </row>
    <row r="463" spans="2:9" x14ac:dyDescent="0.5">
      <c r="B463" s="128" t="s">
        <v>532</v>
      </c>
      <c r="C463" s="128" t="s">
        <v>1425</v>
      </c>
      <c r="D463" s="111">
        <v>0</v>
      </c>
      <c r="E463" s="111">
        <v>0</v>
      </c>
      <c r="F463" s="111">
        <v>0</v>
      </c>
      <c r="G463" s="111">
        <v>0</v>
      </c>
      <c r="H463" s="111">
        <v>0</v>
      </c>
      <c r="I463" s="111">
        <f t="shared" si="7"/>
        <v>0</v>
      </c>
    </row>
    <row r="464" spans="2:9" x14ac:dyDescent="0.5">
      <c r="B464" s="128" t="s">
        <v>533</v>
      </c>
      <c r="C464" s="128" t="s">
        <v>1426</v>
      </c>
      <c r="D464" s="111">
        <v>54222.75</v>
      </c>
      <c r="E464" s="111">
        <v>4318.8900000000003</v>
      </c>
      <c r="F464" s="111">
        <v>7053.03</v>
      </c>
      <c r="G464" s="111">
        <v>1169.67</v>
      </c>
      <c r="H464" s="111">
        <v>71281.98</v>
      </c>
      <c r="I464" s="111">
        <f t="shared" si="7"/>
        <v>5687.3099999999968</v>
      </c>
    </row>
    <row r="465" spans="2:9" x14ac:dyDescent="0.5">
      <c r="B465" s="128" t="s">
        <v>534</v>
      </c>
      <c r="C465" s="128" t="s">
        <v>1427</v>
      </c>
      <c r="D465" s="111">
        <v>540.42579999999998</v>
      </c>
      <c r="E465" s="111">
        <v>22.053799999999999</v>
      </c>
      <c r="F465" s="111">
        <v>62.473199999999999</v>
      </c>
      <c r="G465" s="111">
        <v>22.003800000000002</v>
      </c>
      <c r="H465" s="111">
        <v>668.56129999999985</v>
      </c>
      <c r="I465" s="111">
        <f t="shared" si="7"/>
        <v>43.608499999999871</v>
      </c>
    </row>
    <row r="466" spans="2:9" x14ac:dyDescent="0.5">
      <c r="B466" s="128" t="s">
        <v>535</v>
      </c>
      <c r="C466" s="128" t="s">
        <v>1428</v>
      </c>
      <c r="D466" s="111">
        <v>4645.4030000000002</v>
      </c>
      <c r="E466" s="111">
        <v>215.113</v>
      </c>
      <c r="F466" s="111">
        <v>353.25699999999995</v>
      </c>
      <c r="G466" s="111">
        <v>42.834000000000003</v>
      </c>
      <c r="H466" s="111">
        <v>5375.2619999999997</v>
      </c>
      <c r="I466" s="111">
        <f t="shared" si="7"/>
        <v>161.48899999999946</v>
      </c>
    </row>
    <row r="467" spans="2:9" x14ac:dyDescent="0.5">
      <c r="B467" s="128" t="s">
        <v>536</v>
      </c>
      <c r="C467" s="128" t="s">
        <v>1429</v>
      </c>
      <c r="D467" s="111">
        <v>686.05819999999994</v>
      </c>
      <c r="E467" s="111">
        <v>78.520099999999999</v>
      </c>
      <c r="F467" s="111">
        <v>243.51110000000003</v>
      </c>
      <c r="G467" s="111">
        <v>50.624499999999998</v>
      </c>
      <c r="H467" s="111">
        <v>2293.4271000000003</v>
      </c>
      <c r="I467" s="111">
        <f t="shared" si="7"/>
        <v>1285.3377000000005</v>
      </c>
    </row>
    <row r="468" spans="2:9" x14ac:dyDescent="0.5">
      <c r="B468" s="128" t="s">
        <v>537</v>
      </c>
      <c r="C468" s="128" t="s">
        <v>1430</v>
      </c>
      <c r="D468" s="111">
        <v>2808.7631000000001</v>
      </c>
      <c r="E468" s="111">
        <v>143.00509999999997</v>
      </c>
      <c r="F468" s="111">
        <v>254.40030000000002</v>
      </c>
      <c r="G468" s="111">
        <v>35.056799999999996</v>
      </c>
      <c r="H468" s="111">
        <v>3297.4938999999999</v>
      </c>
      <c r="I468" s="111">
        <f t="shared" si="7"/>
        <v>91.325399999999831</v>
      </c>
    </row>
    <row r="469" spans="2:9" x14ac:dyDescent="0.5">
      <c r="B469" s="128" t="s">
        <v>538</v>
      </c>
      <c r="C469" s="128" t="s">
        <v>1431</v>
      </c>
      <c r="D469" s="111">
        <v>6441.0116999999982</v>
      </c>
      <c r="E469" s="111">
        <v>423.69649999999996</v>
      </c>
      <c r="F469" s="111">
        <v>628.18209999999999</v>
      </c>
      <c r="G469" s="111">
        <v>110.8839</v>
      </c>
      <c r="H469" s="111">
        <v>7773.8353999999999</v>
      </c>
      <c r="I469" s="111">
        <f t="shared" si="7"/>
        <v>280.94510000000173</v>
      </c>
    </row>
    <row r="470" spans="2:9" x14ac:dyDescent="0.5">
      <c r="B470" s="128" t="s">
        <v>539</v>
      </c>
      <c r="C470" s="128" t="s">
        <v>1432</v>
      </c>
      <c r="D470" s="111">
        <v>1946.0399</v>
      </c>
      <c r="E470" s="111">
        <v>40.378999999999998</v>
      </c>
      <c r="F470" s="111">
        <v>189.071</v>
      </c>
      <c r="G470" s="111">
        <v>37.534700000000001</v>
      </c>
      <c r="H470" s="111">
        <v>2285.9513999999999</v>
      </c>
      <c r="I470" s="111">
        <f t="shared" si="7"/>
        <v>110.46149999999992</v>
      </c>
    </row>
    <row r="471" spans="2:9" x14ac:dyDescent="0.5">
      <c r="B471" s="128" t="s">
        <v>540</v>
      </c>
      <c r="C471" s="128" t="s">
        <v>1433</v>
      </c>
      <c r="D471" s="111">
        <v>5484.27</v>
      </c>
      <c r="E471" s="111">
        <v>237.79000000000002</v>
      </c>
      <c r="F471" s="111">
        <v>491.52999999999992</v>
      </c>
      <c r="G471" s="111">
        <v>104.20000000000002</v>
      </c>
      <c r="H471" s="111">
        <v>6726.67</v>
      </c>
      <c r="I471" s="111">
        <f t="shared" si="7"/>
        <v>513.0799999999997</v>
      </c>
    </row>
    <row r="472" spans="2:9" x14ac:dyDescent="0.5">
      <c r="B472" s="128" t="s">
        <v>541</v>
      </c>
      <c r="C472" s="128" t="s">
        <v>1434</v>
      </c>
      <c r="D472" s="111">
        <v>6025.7203</v>
      </c>
      <c r="E472" s="111">
        <v>225.49439999999996</v>
      </c>
      <c r="F472" s="111">
        <v>870.25210000000015</v>
      </c>
      <c r="G472" s="111">
        <v>136.25479999999999</v>
      </c>
      <c r="H472" s="111">
        <v>7482.6643999999997</v>
      </c>
      <c r="I472" s="111">
        <f t="shared" si="7"/>
        <v>361.19759999999951</v>
      </c>
    </row>
    <row r="473" spans="2:9" x14ac:dyDescent="0.5">
      <c r="B473" s="128" t="s">
        <v>542</v>
      </c>
      <c r="C473" s="128" t="s">
        <v>1435</v>
      </c>
      <c r="D473" s="111">
        <v>838.16160000000002</v>
      </c>
      <c r="E473" s="111">
        <v>28.993599999999997</v>
      </c>
      <c r="F473" s="111">
        <v>84.124000000000009</v>
      </c>
      <c r="G473" s="111">
        <v>24.475300000000008</v>
      </c>
      <c r="H473" s="111">
        <v>1015.4911000000001</v>
      </c>
      <c r="I473" s="111">
        <f t="shared" si="7"/>
        <v>64.211900000000057</v>
      </c>
    </row>
    <row r="474" spans="2:9" x14ac:dyDescent="0.5">
      <c r="B474" s="128" t="s">
        <v>543</v>
      </c>
      <c r="C474" s="128" t="s">
        <v>1436</v>
      </c>
      <c r="D474" s="111">
        <v>1030.5550000000001</v>
      </c>
      <c r="E474" s="111">
        <v>34.725999999999999</v>
      </c>
      <c r="F474" s="111">
        <v>80.424000000000007</v>
      </c>
      <c r="G474" s="111">
        <v>12.055</v>
      </c>
      <c r="H474" s="111">
        <v>1174.902</v>
      </c>
      <c r="I474" s="111">
        <f t="shared" si="7"/>
        <v>29.196999999999974</v>
      </c>
    </row>
    <row r="475" spans="2:9" x14ac:dyDescent="0.5">
      <c r="B475" s="128" t="s">
        <v>544</v>
      </c>
      <c r="C475" s="128" t="s">
        <v>1437</v>
      </c>
      <c r="D475" s="111">
        <v>897.16840000000013</v>
      </c>
      <c r="E475" s="111">
        <v>30.779299999999999</v>
      </c>
      <c r="F475" s="111">
        <v>53.127399999999994</v>
      </c>
      <c r="G475" s="111">
        <v>6.2811000000000003</v>
      </c>
      <c r="H475" s="111">
        <v>1002.3264000000001</v>
      </c>
      <c r="I475" s="111">
        <f t="shared" si="7"/>
        <v>21.251300000000015</v>
      </c>
    </row>
    <row r="476" spans="2:9" x14ac:dyDescent="0.5">
      <c r="B476" s="128" t="s">
        <v>545</v>
      </c>
      <c r="C476" s="128" t="s">
        <v>1438</v>
      </c>
      <c r="D476" s="111">
        <v>697.52250000000004</v>
      </c>
      <c r="E476" s="111">
        <v>26.971899999999998</v>
      </c>
      <c r="F476" s="111">
        <v>50.177200000000006</v>
      </c>
      <c r="G476" s="111">
        <v>5.3938000000000006</v>
      </c>
      <c r="H476" s="111">
        <v>790.36560000000009</v>
      </c>
      <c r="I476" s="111">
        <f t="shared" si="7"/>
        <v>15.694000000000038</v>
      </c>
    </row>
    <row r="477" spans="2:9" x14ac:dyDescent="0.5">
      <c r="B477" s="128" t="s">
        <v>546</v>
      </c>
      <c r="C477" s="128" t="s">
        <v>2033</v>
      </c>
      <c r="D477" s="111">
        <v>75782.000000000015</v>
      </c>
      <c r="E477" s="111">
        <v>5914.5999999999995</v>
      </c>
      <c r="F477" s="111">
        <v>12281.92</v>
      </c>
      <c r="G477" s="111">
        <v>5992.4000000000005</v>
      </c>
      <c r="H477" s="111">
        <v>97975.310000000012</v>
      </c>
      <c r="I477" s="111">
        <f t="shared" si="7"/>
        <v>3996.7899999999991</v>
      </c>
    </row>
    <row r="478" spans="2:9" x14ac:dyDescent="0.5">
      <c r="B478" s="128" t="s">
        <v>547</v>
      </c>
      <c r="C478" s="128" t="s">
        <v>1439</v>
      </c>
      <c r="D478" s="111">
        <v>5467.3781000000008</v>
      </c>
      <c r="E478" s="111">
        <v>312.9871</v>
      </c>
      <c r="F478" s="111">
        <v>760.96989999999994</v>
      </c>
      <c r="G478" s="111">
        <v>181.33079999999998</v>
      </c>
      <c r="H478" s="111">
        <v>6926.1706999999988</v>
      </c>
      <c r="I478" s="111">
        <f t="shared" si="7"/>
        <v>384.83559999999795</v>
      </c>
    </row>
    <row r="479" spans="2:9" x14ac:dyDescent="0.5">
      <c r="B479" s="128" t="s">
        <v>548</v>
      </c>
      <c r="C479" s="128" t="s">
        <v>1440</v>
      </c>
      <c r="D479" s="111">
        <v>1087.9628</v>
      </c>
      <c r="E479" s="111">
        <v>34.443700000000007</v>
      </c>
      <c r="F479" s="111">
        <v>132.4855</v>
      </c>
      <c r="G479" s="111">
        <v>17.398800000000001</v>
      </c>
      <c r="H479" s="111">
        <v>1302.3217</v>
      </c>
      <c r="I479" s="111">
        <f t="shared" si="7"/>
        <v>47.42969999999994</v>
      </c>
    </row>
    <row r="480" spans="2:9" x14ac:dyDescent="0.5">
      <c r="B480" s="128" t="s">
        <v>549</v>
      </c>
      <c r="C480" s="128" t="s">
        <v>1441</v>
      </c>
      <c r="D480" s="111">
        <v>1910.7469999999996</v>
      </c>
      <c r="E480" s="111">
        <v>55.571199999999997</v>
      </c>
      <c r="F480" s="111">
        <v>227.79919999999998</v>
      </c>
      <c r="G480" s="111">
        <v>52.893899999999995</v>
      </c>
      <c r="H480" s="111">
        <v>2281.0358999999994</v>
      </c>
      <c r="I480" s="111">
        <f t="shared" si="7"/>
        <v>86.918499999999824</v>
      </c>
    </row>
    <row r="481" spans="2:9" x14ac:dyDescent="0.5">
      <c r="B481" s="128" t="s">
        <v>550</v>
      </c>
      <c r="C481" s="128" t="s">
        <v>1442</v>
      </c>
      <c r="D481" s="111">
        <v>1397.9885000000004</v>
      </c>
      <c r="E481" s="111">
        <v>62.612199999999994</v>
      </c>
      <c r="F481" s="111">
        <v>124.2535</v>
      </c>
      <c r="G481" s="111">
        <v>22.171899999999997</v>
      </c>
      <c r="H481" s="111">
        <v>1628.6076999999998</v>
      </c>
      <c r="I481" s="111">
        <f t="shared" si="7"/>
        <v>43.753499999999406</v>
      </c>
    </row>
    <row r="482" spans="2:9" x14ac:dyDescent="0.5">
      <c r="B482" s="128" t="s">
        <v>551</v>
      </c>
      <c r="C482" s="128" t="s">
        <v>1443</v>
      </c>
      <c r="D482" s="111">
        <v>1263.7103999999999</v>
      </c>
      <c r="E482" s="111">
        <v>32.430100000000003</v>
      </c>
      <c r="F482" s="111">
        <v>119.22380000000001</v>
      </c>
      <c r="G482" s="111">
        <v>13.276800000000001</v>
      </c>
      <c r="H482" s="111">
        <v>1493.3950000000002</v>
      </c>
      <c r="I482" s="111">
        <f t="shared" si="7"/>
        <v>78.030700000000252</v>
      </c>
    </row>
    <row r="483" spans="2:9" x14ac:dyDescent="0.5">
      <c r="B483" s="128" t="s">
        <v>552</v>
      </c>
      <c r="C483" s="128" t="s">
        <v>1444</v>
      </c>
      <c r="D483" s="111">
        <v>6015.4090000000006</v>
      </c>
      <c r="E483" s="111">
        <v>416.19310000000002</v>
      </c>
      <c r="F483" s="111">
        <v>673.7983999999999</v>
      </c>
      <c r="G483" s="111">
        <v>63.074400000000004</v>
      </c>
      <c r="H483" s="111">
        <v>7446.9685000000009</v>
      </c>
      <c r="I483" s="111">
        <f t="shared" si="7"/>
        <v>341.56800000000044</v>
      </c>
    </row>
    <row r="484" spans="2:9" x14ac:dyDescent="0.5">
      <c r="B484" s="128" t="s">
        <v>553</v>
      </c>
      <c r="C484" s="128" t="s">
        <v>1445</v>
      </c>
      <c r="D484" s="111">
        <v>1346.9234000000001</v>
      </c>
      <c r="E484" s="111">
        <v>38.425400000000003</v>
      </c>
      <c r="F484" s="111">
        <v>86.120199999999997</v>
      </c>
      <c r="G484" s="111">
        <v>32.991100000000003</v>
      </c>
      <c r="H484" s="111">
        <v>1544.1555000000001</v>
      </c>
      <c r="I484" s="111">
        <f t="shared" si="7"/>
        <v>72.686499999999953</v>
      </c>
    </row>
    <row r="485" spans="2:9" x14ac:dyDescent="0.5">
      <c r="B485" s="128" t="s">
        <v>554</v>
      </c>
      <c r="C485" s="128" t="s">
        <v>1446</v>
      </c>
      <c r="D485" s="111">
        <v>1849.3147000000001</v>
      </c>
      <c r="E485" s="111">
        <v>55.783300000000004</v>
      </c>
      <c r="F485" s="111">
        <v>115.55680000000001</v>
      </c>
      <c r="G485" s="111">
        <v>17.782699999999998</v>
      </c>
      <c r="H485" s="111">
        <v>2100.3788</v>
      </c>
      <c r="I485" s="111">
        <f t="shared" si="7"/>
        <v>79.723999999999819</v>
      </c>
    </row>
    <row r="486" spans="2:9" x14ac:dyDescent="0.5">
      <c r="B486" s="128" t="s">
        <v>555</v>
      </c>
      <c r="C486" s="128" t="s">
        <v>1447</v>
      </c>
      <c r="D486" s="111">
        <v>5443.4710000000005</v>
      </c>
      <c r="E486" s="111">
        <v>254.50829999999999</v>
      </c>
      <c r="F486" s="111">
        <v>515.30579999999998</v>
      </c>
      <c r="G486" s="111">
        <v>101.05260000000001</v>
      </c>
      <c r="H486" s="111">
        <v>6514.6998999999996</v>
      </c>
      <c r="I486" s="111">
        <f t="shared" si="7"/>
        <v>301.41479999999922</v>
      </c>
    </row>
    <row r="487" spans="2:9" x14ac:dyDescent="0.5">
      <c r="B487" s="128" t="s">
        <v>556</v>
      </c>
      <c r="C487" s="128" t="s">
        <v>1448</v>
      </c>
      <c r="D487" s="111">
        <v>6398.1100000000006</v>
      </c>
      <c r="E487" s="111">
        <v>314.58999999999997</v>
      </c>
      <c r="F487" s="111">
        <v>339.46000000000004</v>
      </c>
      <c r="G487" s="111">
        <v>89.06</v>
      </c>
      <c r="H487" s="111">
        <v>7921.28</v>
      </c>
      <c r="I487" s="111">
        <f t="shared" si="7"/>
        <v>869.11999999999921</v>
      </c>
    </row>
    <row r="488" spans="2:9" x14ac:dyDescent="0.5">
      <c r="B488" s="128" t="s">
        <v>557</v>
      </c>
      <c r="C488" s="128" t="s">
        <v>1449</v>
      </c>
      <c r="D488" s="111">
        <v>830.98149999999998</v>
      </c>
      <c r="E488" s="111">
        <v>32.051900000000003</v>
      </c>
      <c r="F488" s="111">
        <v>100.79419999999999</v>
      </c>
      <c r="G488" s="111">
        <v>13.585599999999999</v>
      </c>
      <c r="H488" s="111">
        <v>999.28929999999991</v>
      </c>
      <c r="I488" s="111">
        <f t="shared" si="7"/>
        <v>35.461699999999951</v>
      </c>
    </row>
    <row r="489" spans="2:9" x14ac:dyDescent="0.5">
      <c r="B489" s="128" t="s">
        <v>558</v>
      </c>
      <c r="C489" s="128" t="s">
        <v>1450</v>
      </c>
      <c r="D489" s="111">
        <v>769.85619999999994</v>
      </c>
      <c r="E489" s="111">
        <v>25.029399999999999</v>
      </c>
      <c r="F489" s="111">
        <v>73.144199999999998</v>
      </c>
      <c r="G489" s="111">
        <v>17.569300000000002</v>
      </c>
      <c r="H489" s="111">
        <v>914.03680000000008</v>
      </c>
      <c r="I489" s="111">
        <f t="shared" si="7"/>
        <v>46.007000000000147</v>
      </c>
    </row>
    <row r="490" spans="2:9" x14ac:dyDescent="0.5">
      <c r="B490" s="128" t="s">
        <v>559</v>
      </c>
      <c r="C490" s="128" t="s">
        <v>1451</v>
      </c>
      <c r="D490" s="111">
        <v>1065.567</v>
      </c>
      <c r="E490" s="111">
        <v>40.542099999999998</v>
      </c>
      <c r="F490" s="111">
        <v>107.90189999999998</v>
      </c>
      <c r="G490" s="111">
        <v>21.276999999999997</v>
      </c>
      <c r="H490" s="111">
        <v>1254.8156000000001</v>
      </c>
      <c r="I490" s="111">
        <f t="shared" si="7"/>
        <v>40.804600000000136</v>
      </c>
    </row>
    <row r="491" spans="2:9" x14ac:dyDescent="0.5">
      <c r="B491" s="128" t="s">
        <v>560</v>
      </c>
      <c r="C491" s="128" t="s">
        <v>1452</v>
      </c>
      <c r="D491" s="111">
        <v>903.70110000000011</v>
      </c>
      <c r="E491" s="111">
        <v>32.525999999999996</v>
      </c>
      <c r="F491" s="111">
        <v>76.090700000000012</v>
      </c>
      <c r="G491" s="111">
        <v>13.4908</v>
      </c>
      <c r="H491" s="111">
        <v>1041.2038</v>
      </c>
      <c r="I491" s="111">
        <f t="shared" si="7"/>
        <v>28.885999999999882</v>
      </c>
    </row>
    <row r="492" spans="2:9" x14ac:dyDescent="0.5">
      <c r="B492" s="128" t="s">
        <v>561</v>
      </c>
      <c r="C492" s="128" t="s">
        <v>1453</v>
      </c>
      <c r="D492" s="111">
        <v>1160.078</v>
      </c>
      <c r="E492" s="111">
        <v>45.99</v>
      </c>
      <c r="F492" s="111">
        <v>125.95979999999999</v>
      </c>
      <c r="G492" s="111">
        <v>20.447999999999997</v>
      </c>
      <c r="H492" s="111">
        <v>1475.8810000000001</v>
      </c>
      <c r="I492" s="111">
        <f t="shared" si="7"/>
        <v>143.85320000000013</v>
      </c>
    </row>
    <row r="493" spans="2:9" x14ac:dyDescent="0.5">
      <c r="B493" s="128" t="s">
        <v>562</v>
      </c>
      <c r="C493" s="128" t="s">
        <v>1454</v>
      </c>
      <c r="D493" s="111">
        <v>855.04259999999999</v>
      </c>
      <c r="E493" s="111">
        <v>65.269300000000001</v>
      </c>
      <c r="F493" s="111">
        <v>111.29730000000002</v>
      </c>
      <c r="G493" s="111">
        <v>22.954099999999997</v>
      </c>
      <c r="H493" s="111">
        <v>1074.9286</v>
      </c>
      <c r="I493" s="111">
        <f t="shared" si="7"/>
        <v>43.319399999999959</v>
      </c>
    </row>
    <row r="494" spans="2:9" x14ac:dyDescent="0.5">
      <c r="B494" s="128" t="s">
        <v>563</v>
      </c>
      <c r="C494" s="128" t="s">
        <v>1455</v>
      </c>
      <c r="D494" s="111">
        <v>112.40989999999999</v>
      </c>
      <c r="E494" s="111">
        <v>20.138399999999997</v>
      </c>
      <c r="F494" s="111">
        <v>42.328499999999998</v>
      </c>
      <c r="G494" s="111">
        <v>6.2407000000000004</v>
      </c>
      <c r="H494" s="111">
        <v>636.31860000000006</v>
      </c>
      <c r="I494" s="111">
        <f t="shared" si="7"/>
        <v>461.44180000000006</v>
      </c>
    </row>
    <row r="495" spans="2:9" x14ac:dyDescent="0.5">
      <c r="B495" s="128" t="s">
        <v>564</v>
      </c>
      <c r="C495" s="128" t="s">
        <v>1456</v>
      </c>
      <c r="D495" s="111">
        <v>0</v>
      </c>
      <c r="E495" s="111">
        <v>0</v>
      </c>
      <c r="F495" s="111">
        <v>0</v>
      </c>
      <c r="G495" s="111">
        <v>0</v>
      </c>
      <c r="H495" s="111">
        <v>0</v>
      </c>
      <c r="I495" s="111">
        <f t="shared" si="7"/>
        <v>0</v>
      </c>
    </row>
    <row r="496" spans="2:9" x14ac:dyDescent="0.5">
      <c r="B496" s="128" t="s">
        <v>565</v>
      </c>
      <c r="C496" s="128" t="s">
        <v>1457</v>
      </c>
      <c r="D496" s="111">
        <v>721.52769999999998</v>
      </c>
      <c r="E496" s="111">
        <v>7.6811000000000007</v>
      </c>
      <c r="F496" s="111">
        <v>35.746000000000002</v>
      </c>
      <c r="G496" s="111">
        <v>6.8145999999999995</v>
      </c>
      <c r="H496" s="111">
        <v>776.80169999999987</v>
      </c>
      <c r="I496" s="111">
        <f t="shared" si="7"/>
        <v>11.846899999999884</v>
      </c>
    </row>
    <row r="497" spans="2:9" x14ac:dyDescent="0.5">
      <c r="B497" s="128" t="s">
        <v>580</v>
      </c>
      <c r="C497" s="128" t="s">
        <v>1472</v>
      </c>
      <c r="D497" s="111">
        <v>28471.059700000005</v>
      </c>
      <c r="E497" s="111">
        <v>1521.7076999999999</v>
      </c>
      <c r="F497" s="111">
        <v>5206.2855999999992</v>
      </c>
      <c r="G497" s="111">
        <v>936.77180000000021</v>
      </c>
      <c r="H497" s="111">
        <v>36582.367700000003</v>
      </c>
      <c r="I497" s="111">
        <f t="shared" si="7"/>
        <v>1383.3146999999981</v>
      </c>
    </row>
    <row r="498" spans="2:9" x14ac:dyDescent="0.5">
      <c r="B498" s="128" t="s">
        <v>581</v>
      </c>
      <c r="C498" s="128" t="s">
        <v>1473</v>
      </c>
      <c r="D498" s="111">
        <v>911.57290000000012</v>
      </c>
      <c r="E498" s="111">
        <v>18.6252</v>
      </c>
      <c r="F498" s="111">
        <v>80.836400000000012</v>
      </c>
      <c r="G498" s="111">
        <v>10.6191</v>
      </c>
      <c r="H498" s="111">
        <v>1082.0683999999999</v>
      </c>
      <c r="I498" s="111">
        <f t="shared" si="7"/>
        <v>71.033899999999747</v>
      </c>
    </row>
    <row r="499" spans="2:9" x14ac:dyDescent="0.5">
      <c r="B499" s="128" t="s">
        <v>582</v>
      </c>
      <c r="C499" s="128" t="s">
        <v>1474</v>
      </c>
      <c r="D499" s="111">
        <v>1166.3037000000002</v>
      </c>
      <c r="E499" s="111">
        <v>48.959399999999995</v>
      </c>
      <c r="F499" s="111">
        <v>91.973799999999997</v>
      </c>
      <c r="G499" s="111">
        <v>12.476800000000001</v>
      </c>
      <c r="H499" s="111">
        <v>1364.4279000000001</v>
      </c>
      <c r="I499" s="111">
        <f t="shared" si="7"/>
        <v>57.190999999999988</v>
      </c>
    </row>
    <row r="500" spans="2:9" x14ac:dyDescent="0.5">
      <c r="B500" s="128" t="s">
        <v>583</v>
      </c>
      <c r="C500" s="128" t="s">
        <v>1475</v>
      </c>
      <c r="D500" s="111">
        <v>1028.0138999999999</v>
      </c>
      <c r="E500" s="111">
        <v>32.323999999999998</v>
      </c>
      <c r="F500" s="111">
        <v>83.096599999999995</v>
      </c>
      <c r="G500" s="111">
        <v>15.772499999999999</v>
      </c>
      <c r="H500" s="111">
        <v>1292.3690000000001</v>
      </c>
      <c r="I500" s="111">
        <f t="shared" si="7"/>
        <v>148.93450000000021</v>
      </c>
    </row>
    <row r="501" spans="2:9" x14ac:dyDescent="0.5">
      <c r="B501" s="128" t="s">
        <v>584</v>
      </c>
      <c r="C501" s="128" t="s">
        <v>1476</v>
      </c>
      <c r="D501" s="111">
        <v>675.02849999999989</v>
      </c>
      <c r="E501" s="111">
        <v>18.667399999999997</v>
      </c>
      <c r="F501" s="111">
        <v>32.518999999999991</v>
      </c>
      <c r="G501" s="111">
        <v>7.2514000000000003</v>
      </c>
      <c r="H501" s="111">
        <v>748.47370000000001</v>
      </c>
      <c r="I501" s="111">
        <f t="shared" si="7"/>
        <v>22.258800000000122</v>
      </c>
    </row>
    <row r="502" spans="2:9" x14ac:dyDescent="0.5">
      <c r="B502" s="128" t="s">
        <v>585</v>
      </c>
      <c r="C502" s="128" t="s">
        <v>1477</v>
      </c>
      <c r="D502" s="111">
        <v>1132.2950000000001</v>
      </c>
      <c r="E502" s="111">
        <v>33.084000000000003</v>
      </c>
      <c r="F502" s="111">
        <v>163.80199999999999</v>
      </c>
      <c r="G502" s="111">
        <v>20.274000000000001</v>
      </c>
      <c r="H502" s="111">
        <v>1279.4140000000002</v>
      </c>
      <c r="I502" s="111">
        <v>0</v>
      </c>
    </row>
    <row r="503" spans="2:9" x14ac:dyDescent="0.5">
      <c r="B503" s="128" t="s">
        <v>586</v>
      </c>
      <c r="C503" s="128" t="s">
        <v>1478</v>
      </c>
      <c r="D503" s="111">
        <v>1476.8835999999999</v>
      </c>
      <c r="E503" s="111">
        <v>48.8429</v>
      </c>
      <c r="F503" s="111">
        <v>102.467</v>
      </c>
      <c r="G503" s="111">
        <v>18.735000000000003</v>
      </c>
      <c r="H503" s="111">
        <v>1702.771</v>
      </c>
      <c r="I503" s="111">
        <f t="shared" si="7"/>
        <v>74.577500000000086</v>
      </c>
    </row>
    <row r="504" spans="2:9" x14ac:dyDescent="0.5">
      <c r="B504" s="128" t="s">
        <v>587</v>
      </c>
      <c r="C504" s="128" t="s">
        <v>1479</v>
      </c>
      <c r="D504" s="111">
        <v>3108.7306000000008</v>
      </c>
      <c r="E504" s="111">
        <v>76.788899999999998</v>
      </c>
      <c r="F504" s="111">
        <v>224.40040000000002</v>
      </c>
      <c r="G504" s="111">
        <v>38.694800000000001</v>
      </c>
      <c r="H504" s="111">
        <v>3705.5806000000002</v>
      </c>
      <c r="I504" s="111">
        <f t="shared" si="7"/>
        <v>295.66069999999945</v>
      </c>
    </row>
    <row r="505" spans="2:9" x14ac:dyDescent="0.5">
      <c r="B505" s="128" t="s">
        <v>588</v>
      </c>
      <c r="C505" s="128" t="s">
        <v>1480</v>
      </c>
      <c r="D505" s="111">
        <v>1182.3506</v>
      </c>
      <c r="E505" s="111">
        <v>31.243599999999997</v>
      </c>
      <c r="F505" s="111">
        <v>67.209099999999992</v>
      </c>
      <c r="G505" s="111">
        <v>12.440199999999999</v>
      </c>
      <c r="H505" s="111">
        <v>1362.5379</v>
      </c>
      <c r="I505" s="111">
        <f t="shared" si="7"/>
        <v>81.734600000000071</v>
      </c>
    </row>
    <row r="506" spans="2:9" x14ac:dyDescent="0.5">
      <c r="B506" s="128" t="s">
        <v>589</v>
      </c>
      <c r="C506" s="128" t="s">
        <v>1481</v>
      </c>
      <c r="D506" s="111">
        <v>1426.3031000000001</v>
      </c>
      <c r="E506" s="111">
        <v>29.738099999999996</v>
      </c>
      <c r="F506" s="111">
        <v>60.745800000000003</v>
      </c>
      <c r="G506" s="111">
        <v>12.367599999999998</v>
      </c>
      <c r="H506" s="111">
        <v>1585.0912000000003</v>
      </c>
      <c r="I506" s="111">
        <f t="shared" si="7"/>
        <v>68.304200000000208</v>
      </c>
    </row>
    <row r="507" spans="2:9" x14ac:dyDescent="0.5">
      <c r="B507" s="128" t="s">
        <v>590</v>
      </c>
      <c r="C507" s="128" t="s">
        <v>1482</v>
      </c>
      <c r="D507" s="111">
        <v>5311.49</v>
      </c>
      <c r="E507" s="111">
        <v>435.80999999999995</v>
      </c>
      <c r="F507" s="111">
        <v>854.18</v>
      </c>
      <c r="G507" s="111">
        <v>88.490000000000009</v>
      </c>
      <c r="H507" s="111">
        <v>7037.71</v>
      </c>
      <c r="I507" s="111">
        <f t="shared" si="7"/>
        <v>436.23000000000036</v>
      </c>
    </row>
    <row r="508" spans="2:9" x14ac:dyDescent="0.5">
      <c r="B508" s="128" t="s">
        <v>591</v>
      </c>
      <c r="C508" s="128" t="s">
        <v>1483</v>
      </c>
      <c r="D508" s="111">
        <v>481.94299999999993</v>
      </c>
      <c r="E508" s="111">
        <v>7.3962000000000003</v>
      </c>
      <c r="F508" s="111">
        <v>33.334200000000003</v>
      </c>
      <c r="G508" s="111">
        <v>4.3840000000000003</v>
      </c>
      <c r="H508" s="111">
        <v>561.34529999999995</v>
      </c>
      <c r="I508" s="111">
        <f t="shared" si="7"/>
        <v>38.671900000000029</v>
      </c>
    </row>
    <row r="509" spans="2:9" x14ac:dyDescent="0.5">
      <c r="B509" s="128" t="s">
        <v>592</v>
      </c>
      <c r="C509" s="128" t="s">
        <v>1484</v>
      </c>
      <c r="D509" s="111">
        <v>18604.840799999998</v>
      </c>
      <c r="E509" s="111">
        <v>1178.5306</v>
      </c>
      <c r="F509" s="111">
        <v>2349.9258999999997</v>
      </c>
      <c r="G509" s="111">
        <v>373.2199</v>
      </c>
      <c r="H509" s="111">
        <v>23815.1738</v>
      </c>
      <c r="I509" s="111">
        <f t="shared" si="7"/>
        <v>1681.8765000000026</v>
      </c>
    </row>
    <row r="510" spans="2:9" x14ac:dyDescent="0.5">
      <c r="B510" s="128" t="s">
        <v>593</v>
      </c>
      <c r="C510" s="128" t="s">
        <v>1485</v>
      </c>
      <c r="D510" s="111">
        <v>1917.0194000000001</v>
      </c>
      <c r="E510" s="111">
        <v>75.460599999999999</v>
      </c>
      <c r="F510" s="111">
        <v>122.8565</v>
      </c>
      <c r="G510" s="111">
        <v>44.7819</v>
      </c>
      <c r="H510" s="111">
        <v>2323.2631000000001</v>
      </c>
      <c r="I510" s="111">
        <f t="shared" si="7"/>
        <v>207.92660000000001</v>
      </c>
    </row>
    <row r="511" spans="2:9" x14ac:dyDescent="0.5">
      <c r="B511" s="128" t="s">
        <v>594</v>
      </c>
      <c r="C511" s="128" t="s">
        <v>1486</v>
      </c>
      <c r="D511" s="111">
        <v>3545.9621000000006</v>
      </c>
      <c r="E511" s="111">
        <v>123.85440000000001</v>
      </c>
      <c r="F511" s="111">
        <v>220.91340000000002</v>
      </c>
      <c r="G511" s="111">
        <v>44.381300000000003</v>
      </c>
      <c r="H511" s="111">
        <v>4013.4671999999996</v>
      </c>
      <c r="I511" s="111">
        <f t="shared" si="7"/>
        <v>122.73729999999892</v>
      </c>
    </row>
    <row r="512" spans="2:9" x14ac:dyDescent="0.5">
      <c r="B512" s="128" t="s">
        <v>595</v>
      </c>
      <c r="C512" s="128" t="s">
        <v>1487</v>
      </c>
      <c r="D512" s="111">
        <v>3874.2782000000002</v>
      </c>
      <c r="E512" s="111">
        <v>171.12899999999999</v>
      </c>
      <c r="F512" s="111">
        <v>368.3981</v>
      </c>
      <c r="G512" s="111">
        <v>69.355700000000013</v>
      </c>
      <c r="H512" s="111">
        <v>4614.5895</v>
      </c>
      <c r="I512" s="111">
        <f t="shared" si="7"/>
        <v>200.78419999999983</v>
      </c>
    </row>
    <row r="513" spans="2:9" x14ac:dyDescent="0.5">
      <c r="B513" s="128" t="s">
        <v>596</v>
      </c>
      <c r="C513" s="128" t="s">
        <v>1488</v>
      </c>
      <c r="D513" s="111">
        <v>1539.6053000000002</v>
      </c>
      <c r="E513" s="111">
        <v>43.144900000000007</v>
      </c>
      <c r="F513" s="111">
        <v>121.5804</v>
      </c>
      <c r="G513" s="111">
        <v>30.890900000000006</v>
      </c>
      <c r="H513" s="111">
        <v>1786.3824999999999</v>
      </c>
      <c r="I513" s="111">
        <f t="shared" si="7"/>
        <v>82.051899999999762</v>
      </c>
    </row>
    <row r="514" spans="2:9" x14ac:dyDescent="0.5">
      <c r="B514" s="128" t="s">
        <v>597</v>
      </c>
      <c r="C514" s="128" t="s">
        <v>1489</v>
      </c>
      <c r="D514" s="111">
        <v>935.15599999999995</v>
      </c>
      <c r="E514" s="111">
        <v>51.139999999999993</v>
      </c>
      <c r="F514" s="111">
        <v>125.64000000000001</v>
      </c>
      <c r="G514" s="111">
        <v>24.73</v>
      </c>
      <c r="H514" s="111">
        <v>1225.6300000000001</v>
      </c>
      <c r="I514" s="111">
        <f t="shared" si="7"/>
        <v>113.69400000000016</v>
      </c>
    </row>
    <row r="515" spans="2:9" x14ac:dyDescent="0.5">
      <c r="B515" s="128" t="s">
        <v>598</v>
      </c>
      <c r="C515" s="128" t="s">
        <v>1490</v>
      </c>
      <c r="D515" s="111">
        <v>1188.0118</v>
      </c>
      <c r="E515" s="111">
        <v>30.632899999999996</v>
      </c>
      <c r="F515" s="111">
        <v>96.933199999999999</v>
      </c>
      <c r="G515" s="111">
        <v>20.145199999999999</v>
      </c>
      <c r="H515" s="111">
        <v>1401.2113999999999</v>
      </c>
      <c r="I515" s="111">
        <f t="shared" si="7"/>
        <v>85.633499999999913</v>
      </c>
    </row>
    <row r="516" spans="2:9" x14ac:dyDescent="0.5">
      <c r="B516" s="128" t="s">
        <v>599</v>
      </c>
      <c r="C516" s="128" t="s">
        <v>1491</v>
      </c>
      <c r="D516" s="111">
        <v>553.52250000000004</v>
      </c>
      <c r="E516" s="111">
        <v>27.738500000000002</v>
      </c>
      <c r="F516" s="111">
        <v>65.427099999999996</v>
      </c>
      <c r="G516" s="111">
        <v>17.502800000000001</v>
      </c>
      <c r="H516" s="111">
        <v>716.25909999999999</v>
      </c>
      <c r="I516" s="111">
        <f t="shared" si="7"/>
        <v>69.57099999999997</v>
      </c>
    </row>
    <row r="517" spans="2:9" x14ac:dyDescent="0.5">
      <c r="B517" s="128" t="s">
        <v>566</v>
      </c>
      <c r="C517" s="128" t="s">
        <v>1458</v>
      </c>
      <c r="D517" s="111">
        <v>33211.508300000001</v>
      </c>
      <c r="E517" s="111">
        <v>1756.5641000000001</v>
      </c>
      <c r="F517" s="111">
        <v>4442.3064000000004</v>
      </c>
      <c r="G517" s="111">
        <v>382.71140000000003</v>
      </c>
      <c r="H517" s="111">
        <v>33769.133999999998</v>
      </c>
      <c r="I517" s="111">
        <v>0</v>
      </c>
    </row>
    <row r="518" spans="2:9" x14ac:dyDescent="0.5">
      <c r="B518" s="128" t="s">
        <v>567</v>
      </c>
      <c r="C518" s="128" t="s">
        <v>1459</v>
      </c>
      <c r="D518" s="111">
        <v>1673.6228000000006</v>
      </c>
      <c r="E518" s="111">
        <v>52.946899999999999</v>
      </c>
      <c r="F518" s="111">
        <v>57.775099999999995</v>
      </c>
      <c r="G518" s="111">
        <v>9.9674999999999994</v>
      </c>
      <c r="H518" s="111">
        <v>1839.5265999999999</v>
      </c>
      <c r="I518" s="111">
        <f t="shared" ref="I518:I580" si="8">H518-D518-E518-F518</f>
        <v>55.18179999999937</v>
      </c>
    </row>
    <row r="519" spans="2:9" x14ac:dyDescent="0.5">
      <c r="B519" s="128" t="s">
        <v>568</v>
      </c>
      <c r="C519" s="128" t="s">
        <v>1460</v>
      </c>
      <c r="D519" s="111">
        <v>1593.9469999999999</v>
      </c>
      <c r="E519" s="111">
        <v>42.5608</v>
      </c>
      <c r="F519" s="111">
        <v>132.70580000000001</v>
      </c>
      <c r="G519" s="111">
        <v>20.655100000000001</v>
      </c>
      <c r="H519" s="111">
        <v>1915.2910000000002</v>
      </c>
      <c r="I519" s="111">
        <f t="shared" si="8"/>
        <v>146.0774000000003</v>
      </c>
    </row>
    <row r="520" spans="2:9" x14ac:dyDescent="0.5">
      <c r="B520" s="128" t="s">
        <v>569</v>
      </c>
      <c r="C520" s="128" t="s">
        <v>1461</v>
      </c>
      <c r="D520" s="111">
        <v>2709.1327999999994</v>
      </c>
      <c r="E520" s="111">
        <v>45.77879999999999</v>
      </c>
      <c r="F520" s="111">
        <v>112.25860000000002</v>
      </c>
      <c r="G520" s="111">
        <v>20.6982</v>
      </c>
      <c r="H520" s="111">
        <v>3080.1522999999997</v>
      </c>
      <c r="I520" s="111">
        <f t="shared" si="8"/>
        <v>212.98210000000034</v>
      </c>
    </row>
    <row r="521" spans="2:9" x14ac:dyDescent="0.5">
      <c r="B521" s="128" t="s">
        <v>570</v>
      </c>
      <c r="C521" s="128" t="s">
        <v>1462</v>
      </c>
      <c r="D521" s="111">
        <v>527.7014999999999</v>
      </c>
      <c r="E521" s="111">
        <v>22.409500000000001</v>
      </c>
      <c r="F521" s="111">
        <v>58.470599999999997</v>
      </c>
      <c r="G521" s="111">
        <v>5.3285999999999998</v>
      </c>
      <c r="H521" s="111">
        <v>645.03590000000008</v>
      </c>
      <c r="I521" s="111">
        <f t="shared" si="8"/>
        <v>36.454300000000181</v>
      </c>
    </row>
    <row r="522" spans="2:9" x14ac:dyDescent="0.5">
      <c r="B522" s="128" t="s">
        <v>571</v>
      </c>
      <c r="C522" s="128" t="s">
        <v>1463</v>
      </c>
      <c r="D522" s="111">
        <v>1199.5068999999999</v>
      </c>
      <c r="E522" s="111">
        <v>42.041199999999996</v>
      </c>
      <c r="F522" s="111">
        <v>92.680299999999988</v>
      </c>
      <c r="G522" s="111">
        <v>47.922799999999995</v>
      </c>
      <c r="H522" s="111">
        <v>1448.8095000000001</v>
      </c>
      <c r="I522" s="111">
        <f t="shared" si="8"/>
        <v>114.58110000000022</v>
      </c>
    </row>
    <row r="523" spans="2:9" x14ac:dyDescent="0.5">
      <c r="B523" s="128" t="s">
        <v>572</v>
      </c>
      <c r="C523" s="128" t="s">
        <v>1464</v>
      </c>
      <c r="D523" s="111">
        <v>1198.1890000000001</v>
      </c>
      <c r="E523" s="111">
        <v>27.115600000000001</v>
      </c>
      <c r="F523" s="111">
        <v>145.24689999999998</v>
      </c>
      <c r="G523" s="111">
        <v>21.99</v>
      </c>
      <c r="H523" s="111">
        <v>1830.6603999999998</v>
      </c>
      <c r="I523" s="111">
        <f t="shared" si="8"/>
        <v>460.10889999999972</v>
      </c>
    </row>
    <row r="524" spans="2:9" x14ac:dyDescent="0.5">
      <c r="B524" s="128" t="s">
        <v>573</v>
      </c>
      <c r="C524" s="128" t="s">
        <v>1465</v>
      </c>
      <c r="D524" s="111">
        <v>6060.1450999999988</v>
      </c>
      <c r="E524" s="111">
        <v>290.69650000000001</v>
      </c>
      <c r="F524" s="111">
        <v>596.21469999999999</v>
      </c>
      <c r="G524" s="111">
        <v>87.941299999999998</v>
      </c>
      <c r="H524" s="111">
        <v>7053.3889999999992</v>
      </c>
      <c r="I524" s="111">
        <f t="shared" si="8"/>
        <v>106.33270000000039</v>
      </c>
    </row>
    <row r="525" spans="2:9" x14ac:dyDescent="0.5">
      <c r="B525" s="128" t="s">
        <v>574</v>
      </c>
      <c r="C525" s="128" t="s">
        <v>1466</v>
      </c>
      <c r="D525" s="111">
        <v>1470.1175000000003</v>
      </c>
      <c r="E525" s="111">
        <v>52.503900000000009</v>
      </c>
      <c r="F525" s="111">
        <v>95.068700000000007</v>
      </c>
      <c r="G525" s="111">
        <v>17.272100000000002</v>
      </c>
      <c r="H525" s="111">
        <v>1634.9622000000002</v>
      </c>
      <c r="I525" s="111">
        <f t="shared" si="8"/>
        <v>17.272099999999853</v>
      </c>
    </row>
    <row r="526" spans="2:9" x14ac:dyDescent="0.5">
      <c r="B526" s="128" t="s">
        <v>575</v>
      </c>
      <c r="C526" s="128" t="s">
        <v>1467</v>
      </c>
      <c r="D526" s="111">
        <v>1478.1192000000001</v>
      </c>
      <c r="E526" s="111">
        <v>51.452400000000004</v>
      </c>
      <c r="F526" s="111">
        <v>125.48610000000001</v>
      </c>
      <c r="G526" s="111">
        <v>34.835899999999995</v>
      </c>
      <c r="H526" s="111">
        <v>1761.7901000000002</v>
      </c>
      <c r="I526" s="111">
        <f t="shared" si="8"/>
        <v>106.73240000000006</v>
      </c>
    </row>
    <row r="527" spans="2:9" x14ac:dyDescent="0.5">
      <c r="B527" s="128" t="s">
        <v>576</v>
      </c>
      <c r="C527" s="128" t="s">
        <v>1468</v>
      </c>
      <c r="D527" s="111">
        <v>1679.6673000000001</v>
      </c>
      <c r="E527" s="111">
        <v>40.169600000000003</v>
      </c>
      <c r="F527" s="111">
        <v>114.7471</v>
      </c>
      <c r="G527" s="111">
        <v>29.313700000000004</v>
      </c>
      <c r="H527" s="111">
        <v>1918.8442</v>
      </c>
      <c r="I527" s="111">
        <f t="shared" si="8"/>
        <v>84.260199999999926</v>
      </c>
    </row>
    <row r="528" spans="2:9" x14ac:dyDescent="0.5">
      <c r="B528" s="128" t="s">
        <v>577</v>
      </c>
      <c r="C528" s="128" t="s">
        <v>1469</v>
      </c>
      <c r="D528" s="111">
        <v>2717.7786000000001</v>
      </c>
      <c r="E528" s="111">
        <v>111.18990000000001</v>
      </c>
      <c r="F528" s="111">
        <v>352.31979999999999</v>
      </c>
      <c r="G528" s="111">
        <v>47.433500000000009</v>
      </c>
      <c r="H528" s="111">
        <v>3473.0768999999996</v>
      </c>
      <c r="I528" s="111">
        <f t="shared" si="8"/>
        <v>291.78859999999952</v>
      </c>
    </row>
    <row r="529" spans="2:9" x14ac:dyDescent="0.5">
      <c r="B529" s="128" t="s">
        <v>578</v>
      </c>
      <c r="C529" s="128" t="s">
        <v>1470</v>
      </c>
      <c r="D529" s="111">
        <v>1226.3700000000001</v>
      </c>
      <c r="E529" s="111">
        <v>45.02</v>
      </c>
      <c r="F529" s="111">
        <v>91.86</v>
      </c>
      <c r="G529" s="111">
        <v>29.5</v>
      </c>
      <c r="H529" s="111">
        <v>1294.08</v>
      </c>
      <c r="I529" s="111">
        <v>0</v>
      </c>
    </row>
    <row r="530" spans="2:9" x14ac:dyDescent="0.5">
      <c r="B530" s="128" t="s">
        <v>579</v>
      </c>
      <c r="C530" s="128" t="s">
        <v>1471</v>
      </c>
      <c r="D530" s="111">
        <v>1054.7836000000002</v>
      </c>
      <c r="E530" s="111">
        <v>28.515599999999999</v>
      </c>
      <c r="F530" s="111">
        <v>63.335300000000004</v>
      </c>
      <c r="G530" s="111">
        <v>21.667099999999998</v>
      </c>
      <c r="H530" s="111">
        <v>1092.2594000000001</v>
      </c>
      <c r="I530" s="111">
        <v>0</v>
      </c>
    </row>
    <row r="531" spans="2:9" x14ac:dyDescent="0.5">
      <c r="B531" s="128" t="s">
        <v>600</v>
      </c>
      <c r="C531" s="128" t="s">
        <v>1492</v>
      </c>
      <c r="D531" s="111">
        <v>73142.9997</v>
      </c>
      <c r="E531" s="111">
        <v>7184.4734000000008</v>
      </c>
      <c r="F531" s="111">
        <v>11150.7976</v>
      </c>
      <c r="G531" s="111">
        <v>1792.6235999999999</v>
      </c>
      <c r="H531" s="111">
        <v>94890.914899999974</v>
      </c>
      <c r="I531" s="111">
        <f t="shared" si="8"/>
        <v>3412.6441999999734</v>
      </c>
    </row>
    <row r="532" spans="2:9" x14ac:dyDescent="0.5">
      <c r="B532" s="128" t="s">
        <v>601</v>
      </c>
      <c r="C532" s="128" t="s">
        <v>1493</v>
      </c>
      <c r="D532" s="111">
        <v>1572.0257000000001</v>
      </c>
      <c r="E532" s="111">
        <v>54.890599999999999</v>
      </c>
      <c r="F532" s="111">
        <v>61.366799999999998</v>
      </c>
      <c r="G532" s="111">
        <v>18.267900000000001</v>
      </c>
      <c r="H532" s="111">
        <v>1737.1255000000001</v>
      </c>
      <c r="I532" s="111">
        <f t="shared" si="8"/>
        <v>48.842399999999955</v>
      </c>
    </row>
    <row r="533" spans="2:9" x14ac:dyDescent="0.5">
      <c r="B533" s="128" t="s">
        <v>602</v>
      </c>
      <c r="C533" s="128" t="s">
        <v>1494</v>
      </c>
      <c r="D533" s="111">
        <v>1187.7327</v>
      </c>
      <c r="E533" s="111">
        <v>51.888999999999996</v>
      </c>
      <c r="F533" s="111">
        <v>116.3947</v>
      </c>
      <c r="G533" s="111">
        <v>32.9467</v>
      </c>
      <c r="H533" s="111">
        <v>1405.3382000000001</v>
      </c>
      <c r="I533" s="111">
        <f t="shared" si="8"/>
        <v>49.32180000000011</v>
      </c>
    </row>
    <row r="534" spans="2:9" x14ac:dyDescent="0.5">
      <c r="B534" s="128" t="s">
        <v>603</v>
      </c>
      <c r="C534" s="128" t="s">
        <v>1495</v>
      </c>
      <c r="D534" s="111">
        <v>4405.5684999999994</v>
      </c>
      <c r="E534" s="111">
        <v>143.43349999999998</v>
      </c>
      <c r="F534" s="111">
        <v>585.18050000000005</v>
      </c>
      <c r="G534" s="111">
        <v>110.30049999999999</v>
      </c>
      <c r="H534" s="111">
        <v>5454.2247000000007</v>
      </c>
      <c r="I534" s="111">
        <f t="shared" si="8"/>
        <v>320.04220000000123</v>
      </c>
    </row>
    <row r="535" spans="2:9" x14ac:dyDescent="0.5">
      <c r="B535" s="128" t="s">
        <v>604</v>
      </c>
      <c r="C535" s="128" t="s">
        <v>1496</v>
      </c>
      <c r="D535" s="111">
        <v>4063.8705999999997</v>
      </c>
      <c r="E535" s="111">
        <v>263.92770000000002</v>
      </c>
      <c r="F535" s="111">
        <v>614.9697000000001</v>
      </c>
      <c r="G535" s="111">
        <v>125.41439999999999</v>
      </c>
      <c r="H535" s="111">
        <v>5412.7118</v>
      </c>
      <c r="I535" s="111">
        <f t="shared" si="8"/>
        <v>469.94380000000024</v>
      </c>
    </row>
    <row r="536" spans="2:9" x14ac:dyDescent="0.5">
      <c r="B536" s="128" t="s">
        <v>605</v>
      </c>
      <c r="C536" s="128" t="s">
        <v>1497</v>
      </c>
      <c r="D536" s="111">
        <v>1226.0452999999998</v>
      </c>
      <c r="E536" s="111">
        <v>27.9712</v>
      </c>
      <c r="F536" s="111">
        <v>153.68610000000001</v>
      </c>
      <c r="G536" s="111">
        <v>18.497800000000002</v>
      </c>
      <c r="H536" s="111">
        <v>1444.6138000000001</v>
      </c>
      <c r="I536" s="111">
        <f t="shared" si="8"/>
        <v>36.911200000000292</v>
      </c>
    </row>
    <row r="537" spans="2:9" x14ac:dyDescent="0.5">
      <c r="B537" s="128" t="s">
        <v>606</v>
      </c>
      <c r="C537" s="128" t="s">
        <v>1498</v>
      </c>
      <c r="D537" s="111">
        <v>380.22339999999997</v>
      </c>
      <c r="E537" s="111">
        <v>15.059799999999997</v>
      </c>
      <c r="F537" s="111">
        <v>23.915799999999997</v>
      </c>
      <c r="G537" s="111">
        <v>14.124799999999999</v>
      </c>
      <c r="H537" s="111">
        <v>447.02359999999999</v>
      </c>
      <c r="I537" s="111">
        <f t="shared" si="8"/>
        <v>27.824600000000025</v>
      </c>
    </row>
    <row r="538" spans="2:9" x14ac:dyDescent="0.5">
      <c r="B538" s="128" t="s">
        <v>607</v>
      </c>
      <c r="C538" s="128" t="s">
        <v>1499</v>
      </c>
      <c r="D538" s="111">
        <v>13291.802899999999</v>
      </c>
      <c r="E538" s="111">
        <v>918.21859999999992</v>
      </c>
      <c r="F538" s="111">
        <v>1446.7092</v>
      </c>
      <c r="G538" s="111">
        <v>259.07079999999996</v>
      </c>
      <c r="H538" s="111">
        <v>16691.624500000002</v>
      </c>
      <c r="I538" s="111">
        <f t="shared" si="8"/>
        <v>1034.8938000000028</v>
      </c>
    </row>
    <row r="539" spans="2:9" x14ac:dyDescent="0.5">
      <c r="B539" s="128" t="s">
        <v>608</v>
      </c>
      <c r="C539" s="128" t="s">
        <v>1500</v>
      </c>
      <c r="D539" s="111">
        <v>1486.6385</v>
      </c>
      <c r="E539" s="111">
        <v>55.491099999999996</v>
      </c>
      <c r="F539" s="111">
        <v>121.71340000000001</v>
      </c>
      <c r="G539" s="111">
        <v>33.047400000000003</v>
      </c>
      <c r="H539" s="111">
        <v>1783.5859999999998</v>
      </c>
      <c r="I539" s="111">
        <f t="shared" si="8"/>
        <v>119.74299999999977</v>
      </c>
    </row>
    <row r="540" spans="2:9" x14ac:dyDescent="0.5">
      <c r="B540" s="128" t="s">
        <v>609</v>
      </c>
      <c r="C540" s="128" t="s">
        <v>1501</v>
      </c>
      <c r="D540" s="111">
        <v>3992.4806999999996</v>
      </c>
      <c r="E540" s="111">
        <v>126.6215</v>
      </c>
      <c r="F540" s="111">
        <v>223.49080000000001</v>
      </c>
      <c r="G540" s="111">
        <v>37.293599999999998</v>
      </c>
      <c r="H540" s="111">
        <v>4479.2200000000012</v>
      </c>
      <c r="I540" s="111">
        <f t="shared" si="8"/>
        <v>136.62700000000157</v>
      </c>
    </row>
    <row r="541" spans="2:9" x14ac:dyDescent="0.5">
      <c r="B541" s="128" t="s">
        <v>610</v>
      </c>
      <c r="C541" s="128" t="s">
        <v>1502</v>
      </c>
      <c r="D541" s="111">
        <v>3277.558</v>
      </c>
      <c r="E541" s="111">
        <v>142.42419999999998</v>
      </c>
      <c r="F541" s="111">
        <v>362.87760000000003</v>
      </c>
      <c r="G541" s="111">
        <v>75.628099999999989</v>
      </c>
      <c r="H541" s="111">
        <v>3895.5074999999997</v>
      </c>
      <c r="I541" s="111">
        <f t="shared" si="8"/>
        <v>112.6476999999997</v>
      </c>
    </row>
    <row r="542" spans="2:9" x14ac:dyDescent="0.5">
      <c r="B542" s="128" t="s">
        <v>611</v>
      </c>
      <c r="C542" s="128" t="s">
        <v>1503</v>
      </c>
      <c r="D542" s="111">
        <v>1449.0440000000001</v>
      </c>
      <c r="E542" s="111">
        <v>41.540899999999993</v>
      </c>
      <c r="F542" s="111">
        <v>109.578</v>
      </c>
      <c r="G542" s="111">
        <v>21.9284</v>
      </c>
      <c r="H542" s="111">
        <v>1685.0842</v>
      </c>
      <c r="I542" s="111">
        <f t="shared" si="8"/>
        <v>84.921299999999917</v>
      </c>
    </row>
    <row r="543" spans="2:9" x14ac:dyDescent="0.5">
      <c r="B543" s="128" t="s">
        <v>612</v>
      </c>
      <c r="C543" s="128" t="s">
        <v>1504</v>
      </c>
      <c r="D543" s="111">
        <v>968.95570000000009</v>
      </c>
      <c r="E543" s="111">
        <v>52.612400000000001</v>
      </c>
      <c r="F543" s="111">
        <v>82.672999999999988</v>
      </c>
      <c r="G543" s="111">
        <v>9.6463999999999999</v>
      </c>
      <c r="H543" s="111">
        <v>1136.2560999999998</v>
      </c>
      <c r="I543" s="111">
        <f t="shared" si="8"/>
        <v>32.014999999999745</v>
      </c>
    </row>
    <row r="544" spans="2:9" x14ac:dyDescent="0.5">
      <c r="B544" s="128" t="s">
        <v>613</v>
      </c>
      <c r="C544" s="128" t="s">
        <v>1505</v>
      </c>
      <c r="D544" s="111">
        <v>1637.8817000000001</v>
      </c>
      <c r="E544" s="111">
        <v>91.7</v>
      </c>
      <c r="F544" s="111">
        <v>206.8014</v>
      </c>
      <c r="G544" s="111">
        <v>33.249500000000005</v>
      </c>
      <c r="H544" s="111">
        <v>1971.4026000000001</v>
      </c>
      <c r="I544" s="111">
        <f t="shared" si="8"/>
        <v>35.019499999999994</v>
      </c>
    </row>
    <row r="545" spans="2:9" x14ac:dyDescent="0.5">
      <c r="B545" s="128" t="s">
        <v>614</v>
      </c>
      <c r="C545" s="128" t="s">
        <v>1506</v>
      </c>
      <c r="D545" s="111">
        <v>1143.4734000000001</v>
      </c>
      <c r="E545" s="111">
        <v>25.046000000000003</v>
      </c>
      <c r="F545" s="111">
        <v>47.999200000000009</v>
      </c>
      <c r="G545" s="111">
        <v>17.3643</v>
      </c>
      <c r="H545" s="111">
        <v>1262.9439000000002</v>
      </c>
      <c r="I545" s="111">
        <f t="shared" si="8"/>
        <v>46.425300000000114</v>
      </c>
    </row>
    <row r="546" spans="2:9" x14ac:dyDescent="0.5">
      <c r="B546" s="128" t="s">
        <v>615</v>
      </c>
      <c r="C546" s="128" t="s">
        <v>1507</v>
      </c>
      <c r="D546" s="111">
        <v>1384.0476000000001</v>
      </c>
      <c r="E546" s="111">
        <v>60.582099999999997</v>
      </c>
      <c r="F546" s="111">
        <v>63.697400000000002</v>
      </c>
      <c r="G546" s="111">
        <v>21.151699999999998</v>
      </c>
      <c r="H546" s="111">
        <v>1547.2824000000001</v>
      </c>
      <c r="I546" s="111">
        <f t="shared" si="8"/>
        <v>38.955299999999951</v>
      </c>
    </row>
    <row r="547" spans="2:9" x14ac:dyDescent="0.5">
      <c r="B547" s="128" t="s">
        <v>616</v>
      </c>
      <c r="C547" s="128" t="s">
        <v>1508</v>
      </c>
      <c r="D547" s="111">
        <v>15037.4601</v>
      </c>
      <c r="E547" s="111">
        <v>920.49030000000005</v>
      </c>
      <c r="F547" s="111">
        <v>1672.8132000000001</v>
      </c>
      <c r="G547" s="111">
        <v>259.5367</v>
      </c>
      <c r="H547" s="111">
        <v>19026.317500000001</v>
      </c>
      <c r="I547" s="111">
        <f t="shared" si="8"/>
        <v>1395.5539000000008</v>
      </c>
    </row>
    <row r="548" spans="2:9" x14ac:dyDescent="0.5">
      <c r="B548" s="128" t="s">
        <v>617</v>
      </c>
      <c r="C548" s="128" t="s">
        <v>1509</v>
      </c>
      <c r="D548" s="111">
        <v>1662.9316000000001</v>
      </c>
      <c r="E548" s="111">
        <v>71.33</v>
      </c>
      <c r="F548" s="111">
        <v>165.46090000000001</v>
      </c>
      <c r="G548" s="111">
        <v>48.068300000000001</v>
      </c>
      <c r="H548" s="111">
        <v>1978.8829000000001</v>
      </c>
      <c r="I548" s="111">
        <f t="shared" si="8"/>
        <v>79.160399999999953</v>
      </c>
    </row>
    <row r="549" spans="2:9" x14ac:dyDescent="0.5">
      <c r="B549" s="128" t="s">
        <v>618</v>
      </c>
      <c r="C549" s="128" t="s">
        <v>1510</v>
      </c>
      <c r="D549" s="111">
        <v>32636.939299999998</v>
      </c>
      <c r="E549" s="111">
        <v>3204.9700999999995</v>
      </c>
      <c r="F549" s="111">
        <v>4958.2237999999998</v>
      </c>
      <c r="G549" s="111">
        <v>541.30490000000009</v>
      </c>
      <c r="H549" s="111">
        <v>43705.057699999998</v>
      </c>
      <c r="I549" s="111">
        <f t="shared" si="8"/>
        <v>2904.9245000000001</v>
      </c>
    </row>
    <row r="550" spans="2:9" x14ac:dyDescent="0.5">
      <c r="B550" s="128" t="s">
        <v>619</v>
      </c>
      <c r="C550" s="128" t="s">
        <v>1511</v>
      </c>
      <c r="D550" s="111">
        <v>6197.0857999999998</v>
      </c>
      <c r="E550" s="111">
        <v>266.4282</v>
      </c>
      <c r="F550" s="111">
        <v>666.89409999999998</v>
      </c>
      <c r="G550" s="111">
        <v>72.769499999999994</v>
      </c>
      <c r="H550" s="111">
        <v>7844.3359</v>
      </c>
      <c r="I550" s="111">
        <f t="shared" si="8"/>
        <v>713.92780000000016</v>
      </c>
    </row>
    <row r="551" spans="2:9" x14ac:dyDescent="0.5">
      <c r="B551" s="128" t="s">
        <v>620</v>
      </c>
      <c r="C551" s="128" t="s">
        <v>1512</v>
      </c>
      <c r="D551" s="111">
        <v>926.87630000000001</v>
      </c>
      <c r="E551" s="111">
        <v>38.292999999999992</v>
      </c>
      <c r="F551" s="111">
        <v>81.329700000000003</v>
      </c>
      <c r="G551" s="111">
        <v>9.7103000000000002</v>
      </c>
      <c r="H551" s="111">
        <v>1116.3726999999999</v>
      </c>
      <c r="I551" s="111">
        <f t="shared" si="8"/>
        <v>69.873699999999872</v>
      </c>
    </row>
    <row r="552" spans="2:9" x14ac:dyDescent="0.5">
      <c r="B552" s="128" t="s">
        <v>621</v>
      </c>
      <c r="C552" s="128" t="s">
        <v>1513</v>
      </c>
      <c r="D552" s="111">
        <v>934.43759999999997</v>
      </c>
      <c r="E552" s="111">
        <v>31.431699999999999</v>
      </c>
      <c r="F552" s="111">
        <v>75.397900000000007</v>
      </c>
      <c r="G552" s="111">
        <v>12.662500000000001</v>
      </c>
      <c r="H552" s="111">
        <v>1091.0326</v>
      </c>
      <c r="I552" s="111">
        <f t="shared" si="8"/>
        <v>49.765400000000014</v>
      </c>
    </row>
    <row r="553" spans="2:9" x14ac:dyDescent="0.5">
      <c r="B553" s="128" t="s">
        <v>622</v>
      </c>
      <c r="C553" s="128" t="s">
        <v>1514</v>
      </c>
      <c r="D553" s="111">
        <v>16902.2988</v>
      </c>
      <c r="E553" s="111">
        <v>842.16459999999995</v>
      </c>
      <c r="F553" s="111">
        <v>2579.5189999999998</v>
      </c>
      <c r="G553" s="111">
        <v>450.52260000000001</v>
      </c>
      <c r="H553" s="111">
        <v>21959.285800000001</v>
      </c>
      <c r="I553" s="111">
        <f t="shared" si="8"/>
        <v>1635.3034000000011</v>
      </c>
    </row>
    <row r="554" spans="2:9" x14ac:dyDescent="0.5">
      <c r="B554" s="128" t="s">
        <v>623</v>
      </c>
      <c r="C554" s="128" t="s">
        <v>1515</v>
      </c>
      <c r="D554" s="111">
        <v>1289.3007</v>
      </c>
      <c r="E554" s="111">
        <v>103.85</v>
      </c>
      <c r="F554" s="111">
        <v>58.582900000000002</v>
      </c>
      <c r="G554" s="111">
        <v>11.354200000000001</v>
      </c>
      <c r="H554" s="111">
        <v>1505.5030999999999</v>
      </c>
      <c r="I554" s="111">
        <f t="shared" si="8"/>
        <v>53.769499999999901</v>
      </c>
    </row>
    <row r="555" spans="2:9" x14ac:dyDescent="0.5">
      <c r="B555" s="128" t="s">
        <v>624</v>
      </c>
      <c r="C555" s="128" t="s">
        <v>1516</v>
      </c>
      <c r="D555" s="111">
        <v>527.40139999999997</v>
      </c>
      <c r="E555" s="111">
        <v>7.2608000000000006</v>
      </c>
      <c r="F555" s="111">
        <v>41.291400000000003</v>
      </c>
      <c r="G555" s="111">
        <v>6.1909999999999989</v>
      </c>
      <c r="H555" s="111">
        <v>600.54139999999995</v>
      </c>
      <c r="I555" s="111">
        <f t="shared" si="8"/>
        <v>24.58779999999998</v>
      </c>
    </row>
    <row r="556" spans="2:9" x14ac:dyDescent="0.5">
      <c r="B556" s="128" t="s">
        <v>625</v>
      </c>
      <c r="C556" s="128" t="s">
        <v>1517</v>
      </c>
      <c r="D556" s="111">
        <v>807.35829999999999</v>
      </c>
      <c r="E556" s="111">
        <v>10.343699999999998</v>
      </c>
      <c r="F556" s="111">
        <v>31.294800000000002</v>
      </c>
      <c r="G556" s="111">
        <v>6.3290000000000006</v>
      </c>
      <c r="H556" s="111">
        <v>883.13009999999997</v>
      </c>
      <c r="I556" s="111">
        <f t="shared" si="8"/>
        <v>34.133299999999984</v>
      </c>
    </row>
    <row r="557" spans="2:9" x14ac:dyDescent="0.5">
      <c r="B557" s="128" t="s">
        <v>626</v>
      </c>
      <c r="C557" s="128" t="s">
        <v>1518</v>
      </c>
      <c r="D557" s="111">
        <v>810.47190000000001</v>
      </c>
      <c r="E557" s="111">
        <v>9.6796000000000006</v>
      </c>
      <c r="F557" s="111">
        <v>0</v>
      </c>
      <c r="G557" s="111">
        <v>0</v>
      </c>
      <c r="H557" s="111">
        <v>930.10030000000006</v>
      </c>
      <c r="I557" s="111">
        <f t="shared" si="8"/>
        <v>109.94880000000006</v>
      </c>
    </row>
    <row r="558" spans="2:9" x14ac:dyDescent="0.5">
      <c r="B558" s="128" t="s">
        <v>627</v>
      </c>
      <c r="C558" s="128" t="s">
        <v>1519</v>
      </c>
      <c r="D558" s="111">
        <v>24963.265499999998</v>
      </c>
      <c r="E558" s="111">
        <v>1987.8200999999997</v>
      </c>
      <c r="F558" s="111">
        <v>2372.4389000000001</v>
      </c>
      <c r="G558" s="111">
        <v>441.25369999999998</v>
      </c>
      <c r="H558" s="111">
        <v>31170.9228</v>
      </c>
      <c r="I558" s="111">
        <f t="shared" si="8"/>
        <v>1847.3983000000026</v>
      </c>
    </row>
    <row r="559" spans="2:9" x14ac:dyDescent="0.5">
      <c r="B559" s="128" t="s">
        <v>628</v>
      </c>
      <c r="C559" s="128" t="s">
        <v>1520</v>
      </c>
      <c r="D559" s="111">
        <v>2844.9839999999999</v>
      </c>
      <c r="E559" s="111">
        <v>116.46010000000001</v>
      </c>
      <c r="F559" s="111">
        <v>191.02920000000003</v>
      </c>
      <c r="G559" s="111">
        <v>37.7667</v>
      </c>
      <c r="H559" s="111">
        <v>3311.0092999999997</v>
      </c>
      <c r="I559" s="111">
        <f t="shared" si="8"/>
        <v>158.53599999999975</v>
      </c>
    </row>
    <row r="560" spans="2:9" x14ac:dyDescent="0.5">
      <c r="B560" s="128" t="s">
        <v>629</v>
      </c>
      <c r="C560" s="128" t="s">
        <v>1521</v>
      </c>
      <c r="D560" s="111">
        <v>1457.2834</v>
      </c>
      <c r="E560" s="111">
        <v>94.316999999999993</v>
      </c>
      <c r="F560" s="111">
        <v>145.69220000000001</v>
      </c>
      <c r="G560" s="111">
        <v>19.819700000000001</v>
      </c>
      <c r="H560" s="111">
        <v>1740.4541999999997</v>
      </c>
      <c r="I560" s="111">
        <f t="shared" si="8"/>
        <v>43.161599999999623</v>
      </c>
    </row>
    <row r="561" spans="2:9" x14ac:dyDescent="0.5">
      <c r="B561" s="128" t="s">
        <v>630</v>
      </c>
      <c r="C561" s="128" t="s">
        <v>1522</v>
      </c>
      <c r="D561" s="111">
        <v>4679.4114999999993</v>
      </c>
      <c r="E561" s="111">
        <v>178.16220000000001</v>
      </c>
      <c r="F561" s="111">
        <v>326.82039999999995</v>
      </c>
      <c r="G561" s="111">
        <v>75.403499999999994</v>
      </c>
      <c r="H561" s="111">
        <v>5417.1755000000003</v>
      </c>
      <c r="I561" s="111">
        <f t="shared" si="8"/>
        <v>232.7814000000011</v>
      </c>
    </row>
    <row r="562" spans="2:9" x14ac:dyDescent="0.5">
      <c r="B562" s="128" t="s">
        <v>631</v>
      </c>
      <c r="C562" s="128" t="s">
        <v>1523</v>
      </c>
      <c r="D562" s="111">
        <v>1610.1625000000001</v>
      </c>
      <c r="E562" s="111">
        <v>46.607999999999997</v>
      </c>
      <c r="F562" s="111">
        <v>113.6977</v>
      </c>
      <c r="G562" s="111">
        <v>11.5381</v>
      </c>
      <c r="H562" s="111">
        <v>1803.4208000000001</v>
      </c>
      <c r="I562" s="111">
        <f t="shared" si="8"/>
        <v>32.952599999999961</v>
      </c>
    </row>
    <row r="563" spans="2:9" x14ac:dyDescent="0.5">
      <c r="B563" s="128" t="s">
        <v>632</v>
      </c>
      <c r="C563" s="128" t="s">
        <v>1524</v>
      </c>
      <c r="D563" s="111">
        <v>1577.5149999999999</v>
      </c>
      <c r="E563" s="111">
        <v>55.611999999999995</v>
      </c>
      <c r="F563" s="111">
        <v>147.40199999999999</v>
      </c>
      <c r="G563" s="111">
        <v>33.100999999999999</v>
      </c>
      <c r="H563" s="111">
        <v>1799.6869999999999</v>
      </c>
      <c r="I563" s="111">
        <f t="shared" si="8"/>
        <v>19.158000000000044</v>
      </c>
    </row>
    <row r="564" spans="2:9" x14ac:dyDescent="0.5">
      <c r="B564" s="128" t="s">
        <v>633</v>
      </c>
      <c r="C564" s="128" t="s">
        <v>1525</v>
      </c>
      <c r="D564" s="111">
        <v>117139.84350000002</v>
      </c>
      <c r="E564" s="111">
        <v>9612.7085000000006</v>
      </c>
      <c r="F564" s="111">
        <v>17109.227000000003</v>
      </c>
      <c r="G564" s="111">
        <v>2405.9984999999997</v>
      </c>
      <c r="H564" s="111">
        <v>151020.40580000001</v>
      </c>
      <c r="I564" s="111">
        <f t="shared" si="8"/>
        <v>7158.6267999999873</v>
      </c>
    </row>
    <row r="565" spans="2:9" x14ac:dyDescent="0.5">
      <c r="B565" s="128" t="s">
        <v>634</v>
      </c>
      <c r="C565" s="128" t="s">
        <v>1526</v>
      </c>
      <c r="D565" s="111">
        <v>2090.4643000000001</v>
      </c>
      <c r="E565" s="111">
        <v>93.407699999999991</v>
      </c>
      <c r="F565" s="111">
        <v>152.25609999999998</v>
      </c>
      <c r="G565" s="111">
        <v>31.400000000000006</v>
      </c>
      <c r="H565" s="111">
        <v>2408.3456999999999</v>
      </c>
      <c r="I565" s="111">
        <f t="shared" si="8"/>
        <v>72.217599999999806</v>
      </c>
    </row>
    <row r="566" spans="2:9" x14ac:dyDescent="0.5">
      <c r="B566" s="128" t="s">
        <v>635</v>
      </c>
      <c r="C566" s="128" t="s">
        <v>1527</v>
      </c>
      <c r="D566" s="111">
        <v>2098.096</v>
      </c>
      <c r="E566" s="111">
        <v>56.550700000000006</v>
      </c>
      <c r="F566" s="111">
        <v>173.60050000000001</v>
      </c>
      <c r="G566" s="111">
        <v>20.7681</v>
      </c>
      <c r="H566" s="111">
        <v>2391.2040999999999</v>
      </c>
      <c r="I566" s="111">
        <f t="shared" si="8"/>
        <v>62.956899999999905</v>
      </c>
    </row>
    <row r="567" spans="2:9" x14ac:dyDescent="0.5">
      <c r="B567" s="128" t="s">
        <v>636</v>
      </c>
      <c r="C567" s="128" t="s">
        <v>1528</v>
      </c>
      <c r="D567" s="111">
        <v>18815.260000000002</v>
      </c>
      <c r="E567" s="111">
        <v>960.3599999999999</v>
      </c>
      <c r="F567" s="111">
        <v>1914.1700000000003</v>
      </c>
      <c r="G567" s="111">
        <v>313.58</v>
      </c>
      <c r="H567" s="111">
        <v>23066.15</v>
      </c>
      <c r="I567" s="111">
        <f t="shared" si="8"/>
        <v>1376.3599999999994</v>
      </c>
    </row>
    <row r="568" spans="2:9" x14ac:dyDescent="0.5">
      <c r="B568" s="128" t="s">
        <v>637</v>
      </c>
      <c r="C568" s="128" t="s">
        <v>1529</v>
      </c>
      <c r="D568" s="111">
        <v>5.5887999999999991</v>
      </c>
      <c r="E568" s="111">
        <v>0</v>
      </c>
      <c r="F568" s="111">
        <v>174.03799999999998</v>
      </c>
      <c r="G568" s="111">
        <v>0</v>
      </c>
      <c r="H568" s="111">
        <v>187.44290000000001</v>
      </c>
      <c r="I568" s="111">
        <f t="shared" si="8"/>
        <v>7.8161000000000342</v>
      </c>
    </row>
    <row r="569" spans="2:9" x14ac:dyDescent="0.5">
      <c r="B569" s="128" t="s">
        <v>638</v>
      </c>
      <c r="C569" s="128" t="s">
        <v>1530</v>
      </c>
      <c r="D569" s="111">
        <v>1805.5237000000002</v>
      </c>
      <c r="E569" s="111">
        <v>51.620699999999999</v>
      </c>
      <c r="F569" s="111">
        <v>83.768500000000003</v>
      </c>
      <c r="G569" s="111">
        <v>13.245000000000001</v>
      </c>
      <c r="H569" s="111">
        <v>2008.1541</v>
      </c>
      <c r="I569" s="111">
        <f t="shared" si="8"/>
        <v>67.241199999999779</v>
      </c>
    </row>
    <row r="570" spans="2:9" x14ac:dyDescent="0.5">
      <c r="B570" s="128" t="s">
        <v>639</v>
      </c>
      <c r="C570" s="128" t="s">
        <v>1531</v>
      </c>
      <c r="D570" s="111">
        <v>7549.1207999999997</v>
      </c>
      <c r="E570" s="111">
        <v>297.63510000000002</v>
      </c>
      <c r="F570" s="111">
        <v>580.71699999999998</v>
      </c>
      <c r="G570" s="111">
        <v>95.781599999999997</v>
      </c>
      <c r="H570" s="111">
        <v>8849.2608</v>
      </c>
      <c r="I570" s="111">
        <f t="shared" si="8"/>
        <v>421.78790000000038</v>
      </c>
    </row>
    <row r="571" spans="2:9" x14ac:dyDescent="0.5">
      <c r="B571" s="128" t="s">
        <v>640</v>
      </c>
      <c r="C571" s="128" t="s">
        <v>1532</v>
      </c>
      <c r="D571" s="111">
        <v>1106.32</v>
      </c>
      <c r="E571" s="111">
        <v>47.31</v>
      </c>
      <c r="F571" s="111">
        <v>85.339999999999989</v>
      </c>
      <c r="G571" s="111">
        <v>5.04</v>
      </c>
      <c r="H571" s="111">
        <v>1289.3700000000001</v>
      </c>
      <c r="I571" s="111">
        <f t="shared" si="8"/>
        <v>50.40000000000019</v>
      </c>
    </row>
    <row r="572" spans="2:9" x14ac:dyDescent="0.5">
      <c r="B572" s="128" t="s">
        <v>641</v>
      </c>
      <c r="C572" s="128" t="s">
        <v>1533</v>
      </c>
      <c r="D572" s="111">
        <v>922.7940000000001</v>
      </c>
      <c r="E572" s="111">
        <v>75.349699999999999</v>
      </c>
      <c r="F572" s="111">
        <v>67.347800000000007</v>
      </c>
      <c r="G572" s="111">
        <v>9.1058000000000021</v>
      </c>
      <c r="H572" s="111">
        <v>1086.6404</v>
      </c>
      <c r="I572" s="111">
        <f t="shared" si="8"/>
        <v>21.148899999999898</v>
      </c>
    </row>
    <row r="573" spans="2:9" x14ac:dyDescent="0.5">
      <c r="B573" s="128" t="s">
        <v>642</v>
      </c>
      <c r="C573" s="128" t="s">
        <v>1534</v>
      </c>
      <c r="D573" s="111">
        <v>1461.87</v>
      </c>
      <c r="E573" s="111">
        <v>37.909999999999997</v>
      </c>
      <c r="F573" s="111">
        <v>90.17</v>
      </c>
      <c r="G573" s="111">
        <v>20.07</v>
      </c>
      <c r="H573" s="111">
        <v>1636.62</v>
      </c>
      <c r="I573" s="111">
        <f t="shared" si="8"/>
        <v>46.67</v>
      </c>
    </row>
    <row r="574" spans="2:9" x14ac:dyDescent="0.5">
      <c r="B574" s="128" t="s">
        <v>643</v>
      </c>
      <c r="C574" s="128" t="s">
        <v>1535</v>
      </c>
      <c r="D574" s="111">
        <v>2416.1327999999999</v>
      </c>
      <c r="E574" s="111">
        <v>67.679900000000004</v>
      </c>
      <c r="F574" s="111">
        <v>227.09339999999997</v>
      </c>
      <c r="G574" s="111">
        <v>30.139199999999995</v>
      </c>
      <c r="H574" s="111">
        <v>2802.1852000000003</v>
      </c>
      <c r="I574" s="111">
        <f t="shared" si="8"/>
        <v>91.27910000000054</v>
      </c>
    </row>
    <row r="575" spans="2:9" x14ac:dyDescent="0.5">
      <c r="B575" s="128" t="s">
        <v>644</v>
      </c>
      <c r="C575" s="128" t="s">
        <v>1536</v>
      </c>
      <c r="D575" s="111">
        <v>7173.8072999999995</v>
      </c>
      <c r="E575" s="111">
        <v>231.5438</v>
      </c>
      <c r="F575" s="111">
        <v>473.02000000000004</v>
      </c>
      <c r="G575" s="111">
        <v>113.401</v>
      </c>
      <c r="H575" s="111">
        <v>8383.6999999999989</v>
      </c>
      <c r="I575" s="111">
        <f t="shared" si="8"/>
        <v>505.32889999999935</v>
      </c>
    </row>
    <row r="576" spans="2:9" x14ac:dyDescent="0.5">
      <c r="B576" s="128" t="s">
        <v>645</v>
      </c>
      <c r="C576" s="128" t="s">
        <v>1537</v>
      </c>
      <c r="D576" s="111">
        <v>2539.152</v>
      </c>
      <c r="E576" s="111">
        <v>86.749799999999993</v>
      </c>
      <c r="F576" s="111">
        <v>152.98679999999999</v>
      </c>
      <c r="G576" s="111">
        <v>35.339999999999996</v>
      </c>
      <c r="H576" s="111">
        <v>2890.2883999999999</v>
      </c>
      <c r="I576" s="111">
        <f t="shared" si="8"/>
        <v>111.39979999999989</v>
      </c>
    </row>
    <row r="577" spans="2:9" x14ac:dyDescent="0.5">
      <c r="B577" s="128" t="s">
        <v>646</v>
      </c>
      <c r="C577" s="128" t="s">
        <v>1538</v>
      </c>
      <c r="D577" s="111">
        <v>5533.6375000000007</v>
      </c>
      <c r="E577" s="111">
        <v>175.2355</v>
      </c>
      <c r="F577" s="111">
        <v>327.02769999999998</v>
      </c>
      <c r="G577" s="111">
        <v>36.7742</v>
      </c>
      <c r="H577" s="111">
        <v>6301.0816000000004</v>
      </c>
      <c r="I577" s="111">
        <f t="shared" si="8"/>
        <v>265.18089999999972</v>
      </c>
    </row>
    <row r="578" spans="2:9" x14ac:dyDescent="0.5">
      <c r="B578" s="128" t="s">
        <v>647</v>
      </c>
      <c r="C578" s="128" t="s">
        <v>1539</v>
      </c>
      <c r="D578" s="111">
        <v>1039.8244999999999</v>
      </c>
      <c r="E578" s="111">
        <v>37.731300000000005</v>
      </c>
      <c r="F578" s="111">
        <v>84.562899999999999</v>
      </c>
      <c r="G578" s="111">
        <v>25.958400000000001</v>
      </c>
      <c r="H578" s="111">
        <v>1212.1244000000002</v>
      </c>
      <c r="I578" s="111">
        <f t="shared" si="8"/>
        <v>50.005700000000203</v>
      </c>
    </row>
    <row r="579" spans="2:9" x14ac:dyDescent="0.5">
      <c r="B579" s="128" t="s">
        <v>648</v>
      </c>
      <c r="C579" s="128" t="s">
        <v>1540</v>
      </c>
      <c r="D579" s="111">
        <v>849.43889999999999</v>
      </c>
      <c r="E579" s="111">
        <v>30.991900000000001</v>
      </c>
      <c r="F579" s="111">
        <v>57.372799999999998</v>
      </c>
      <c r="G579" s="111">
        <v>5.7940000000000005</v>
      </c>
      <c r="H579" s="111">
        <v>965.88800000000015</v>
      </c>
      <c r="I579" s="111">
        <f t="shared" si="8"/>
        <v>28.084400000000159</v>
      </c>
    </row>
    <row r="580" spans="2:9" x14ac:dyDescent="0.5">
      <c r="B580" s="128" t="s">
        <v>649</v>
      </c>
      <c r="C580" s="128" t="s">
        <v>1541</v>
      </c>
      <c r="D580" s="111">
        <v>908.2912</v>
      </c>
      <c r="E580" s="111">
        <v>19.242099999999997</v>
      </c>
      <c r="F580" s="111">
        <v>48.244100000000003</v>
      </c>
      <c r="G580" s="111">
        <v>8.2725000000000009</v>
      </c>
      <c r="H580" s="111">
        <v>1030.8417000000002</v>
      </c>
      <c r="I580" s="111">
        <f t="shared" si="8"/>
        <v>55.064300000000173</v>
      </c>
    </row>
    <row r="581" spans="2:9" x14ac:dyDescent="0.5">
      <c r="B581" s="128" t="s">
        <v>650</v>
      </c>
      <c r="C581" s="128" t="s">
        <v>1542</v>
      </c>
      <c r="D581" s="111">
        <v>1139.0436999999999</v>
      </c>
      <c r="E581" s="111">
        <v>42.219400000000007</v>
      </c>
      <c r="F581" s="111">
        <v>65.249099999999999</v>
      </c>
      <c r="G581" s="111">
        <v>15.848000000000003</v>
      </c>
      <c r="H581" s="111">
        <v>1286.606</v>
      </c>
      <c r="I581" s="111">
        <f t="shared" ref="I581:I644" si="9">H581-D581-E581-F581</f>
        <v>40.093800000000044</v>
      </c>
    </row>
    <row r="582" spans="2:9" x14ac:dyDescent="0.5">
      <c r="B582" s="128" t="s">
        <v>651</v>
      </c>
      <c r="C582" s="128" t="s">
        <v>1543</v>
      </c>
      <c r="D582" s="111">
        <v>7954.2345999999998</v>
      </c>
      <c r="E582" s="111">
        <v>398.15819999999997</v>
      </c>
      <c r="F582" s="111">
        <v>729.08870000000002</v>
      </c>
      <c r="G582" s="111">
        <v>111.72</v>
      </c>
      <c r="H582" s="111">
        <v>9412.0721000000012</v>
      </c>
      <c r="I582" s="111">
        <f t="shared" si="9"/>
        <v>330.59060000000159</v>
      </c>
    </row>
    <row r="583" spans="2:9" x14ac:dyDescent="0.5">
      <c r="B583" s="128" t="s">
        <v>652</v>
      </c>
      <c r="C583" s="128" t="s">
        <v>1544</v>
      </c>
      <c r="D583" s="111">
        <v>909.11320000000012</v>
      </c>
      <c r="E583" s="111">
        <v>38.464300000000001</v>
      </c>
      <c r="F583" s="111">
        <v>47.233000000000004</v>
      </c>
      <c r="G583" s="111">
        <v>13.0472</v>
      </c>
      <c r="H583" s="111">
        <v>1023.4514</v>
      </c>
      <c r="I583" s="111">
        <f t="shared" si="9"/>
        <v>28.640899999999903</v>
      </c>
    </row>
    <row r="584" spans="2:9" x14ac:dyDescent="0.5">
      <c r="B584" s="128" t="s">
        <v>653</v>
      </c>
      <c r="C584" s="128" t="s">
        <v>1545</v>
      </c>
      <c r="D584" s="111">
        <v>760.90419999999995</v>
      </c>
      <c r="E584" s="111">
        <v>41.974499999999992</v>
      </c>
      <c r="F584" s="111">
        <v>41.9328</v>
      </c>
      <c r="G584" s="111">
        <v>8.3736999999999995</v>
      </c>
      <c r="H584" s="111">
        <v>876.44089999999994</v>
      </c>
      <c r="I584" s="111">
        <f t="shared" si="9"/>
        <v>31.629400000000004</v>
      </c>
    </row>
    <row r="585" spans="2:9" x14ac:dyDescent="0.5">
      <c r="B585" s="128" t="s">
        <v>654</v>
      </c>
      <c r="C585" s="128" t="s">
        <v>1546</v>
      </c>
      <c r="D585" s="111">
        <v>306.75</v>
      </c>
      <c r="E585" s="111">
        <v>4.74</v>
      </c>
      <c r="F585" s="111">
        <v>0</v>
      </c>
      <c r="G585" s="111">
        <v>2.77</v>
      </c>
      <c r="H585" s="111">
        <v>327.14000000000004</v>
      </c>
      <c r="I585" s="111">
        <f t="shared" si="9"/>
        <v>15.650000000000043</v>
      </c>
    </row>
    <row r="586" spans="2:9" x14ac:dyDescent="0.5">
      <c r="B586" s="128" t="s">
        <v>655</v>
      </c>
      <c r="C586" s="128" t="s">
        <v>2034</v>
      </c>
      <c r="D586" s="111">
        <v>52960.718000000001</v>
      </c>
      <c r="E586" s="111">
        <v>3873.7739999999994</v>
      </c>
      <c r="F586" s="111">
        <v>7081.2040000000006</v>
      </c>
      <c r="G586" s="111">
        <v>826.09100000000001</v>
      </c>
      <c r="H586" s="111">
        <v>68244.171000000002</v>
      </c>
      <c r="I586" s="111">
        <f t="shared" si="9"/>
        <v>4328.4750000000013</v>
      </c>
    </row>
    <row r="587" spans="2:9" x14ac:dyDescent="0.5">
      <c r="B587" s="128" t="s">
        <v>656</v>
      </c>
      <c r="C587" s="128" t="s">
        <v>1547</v>
      </c>
      <c r="D587" s="111">
        <v>1013.2154</v>
      </c>
      <c r="E587" s="111">
        <v>29.431199999999997</v>
      </c>
      <c r="F587" s="111">
        <v>64.306399999999996</v>
      </c>
      <c r="G587" s="111">
        <v>12.831500000000002</v>
      </c>
      <c r="H587" s="111">
        <v>1126.4447</v>
      </c>
      <c r="I587" s="111">
        <f t="shared" si="9"/>
        <v>19.49169999999998</v>
      </c>
    </row>
    <row r="588" spans="2:9" x14ac:dyDescent="0.5">
      <c r="B588" s="128" t="s">
        <v>657</v>
      </c>
      <c r="C588" s="128" t="s">
        <v>1548</v>
      </c>
      <c r="D588" s="111">
        <v>1163.1909999999998</v>
      </c>
      <c r="E588" s="111">
        <v>81.055499999999995</v>
      </c>
      <c r="F588" s="111">
        <v>99.14309999999999</v>
      </c>
      <c r="G588" s="111">
        <v>20.990500000000004</v>
      </c>
      <c r="H588" s="111">
        <v>1380.1922999999999</v>
      </c>
      <c r="I588" s="111">
        <f t="shared" si="9"/>
        <v>36.802700000000144</v>
      </c>
    </row>
    <row r="589" spans="2:9" x14ac:dyDescent="0.5">
      <c r="B589" s="128" t="s">
        <v>658</v>
      </c>
      <c r="C589" s="128" t="s">
        <v>1549</v>
      </c>
      <c r="D589" s="111">
        <v>2167.04</v>
      </c>
      <c r="E589" s="111">
        <v>78.628900000000002</v>
      </c>
      <c r="F589" s="111">
        <v>163.64570000000001</v>
      </c>
      <c r="G589" s="111">
        <v>25.681099999999997</v>
      </c>
      <c r="H589" s="111">
        <v>2487.4385000000002</v>
      </c>
      <c r="I589" s="111">
        <f t="shared" si="9"/>
        <v>78.123900000000248</v>
      </c>
    </row>
    <row r="590" spans="2:9" x14ac:dyDescent="0.5">
      <c r="B590" s="128" t="s">
        <v>659</v>
      </c>
      <c r="C590" s="128" t="s">
        <v>1550</v>
      </c>
      <c r="D590" s="111">
        <v>3910.7354999999998</v>
      </c>
      <c r="E590" s="111">
        <v>177.04430000000002</v>
      </c>
      <c r="F590" s="111">
        <v>259.15409999999997</v>
      </c>
      <c r="G590" s="111">
        <v>8.4756</v>
      </c>
      <c r="H590" s="111">
        <v>4243.0496999999996</v>
      </c>
      <c r="I590" s="111">
        <v>0</v>
      </c>
    </row>
    <row r="591" spans="2:9" x14ac:dyDescent="0.5">
      <c r="B591" s="128" t="s">
        <v>660</v>
      </c>
      <c r="C591" s="128" t="s">
        <v>1551</v>
      </c>
      <c r="D591" s="111">
        <v>2901.6800000000003</v>
      </c>
      <c r="E591" s="111">
        <v>226.35999999999999</v>
      </c>
      <c r="F591" s="111">
        <v>370.82</v>
      </c>
      <c r="G591" s="111">
        <v>39.710000000000008</v>
      </c>
      <c r="H591" s="111">
        <v>3608.929000000001</v>
      </c>
      <c r="I591" s="111">
        <f t="shared" si="9"/>
        <v>110.0690000000007</v>
      </c>
    </row>
    <row r="592" spans="2:9" x14ac:dyDescent="0.5">
      <c r="B592" s="128" t="s">
        <v>661</v>
      </c>
      <c r="C592" s="128" t="s">
        <v>1552</v>
      </c>
      <c r="D592" s="111">
        <v>1805.1812</v>
      </c>
      <c r="E592" s="111">
        <v>121.9365</v>
      </c>
      <c r="F592" s="111">
        <v>108.83749999999999</v>
      </c>
      <c r="G592" s="111">
        <v>16.409000000000002</v>
      </c>
      <c r="H592" s="111">
        <v>2093.7060999999999</v>
      </c>
      <c r="I592" s="111">
        <f t="shared" si="9"/>
        <v>57.750899999999902</v>
      </c>
    </row>
    <row r="593" spans="2:9" x14ac:dyDescent="0.5">
      <c r="B593" s="128" t="s">
        <v>662</v>
      </c>
      <c r="C593" s="128" t="s">
        <v>1553</v>
      </c>
      <c r="D593" s="111">
        <v>1386.6741</v>
      </c>
      <c r="E593" s="111">
        <v>54.933900000000001</v>
      </c>
      <c r="F593" s="111">
        <v>123.19800000000001</v>
      </c>
      <c r="G593" s="111">
        <v>9.5</v>
      </c>
      <c r="H593" s="111">
        <v>1569.8816000000002</v>
      </c>
      <c r="I593" s="111">
        <f t="shared" si="9"/>
        <v>5.0756000000002075</v>
      </c>
    </row>
    <row r="594" spans="2:9" x14ac:dyDescent="0.5">
      <c r="B594" s="128" t="s">
        <v>663</v>
      </c>
      <c r="C594" s="128" t="s">
        <v>1554</v>
      </c>
      <c r="D594" s="111">
        <v>1388.46</v>
      </c>
      <c r="E594" s="111">
        <v>25.479999999999997</v>
      </c>
      <c r="F594" s="111">
        <v>81.540000000000006</v>
      </c>
      <c r="G594" s="111">
        <v>3.88</v>
      </c>
      <c r="H594" s="111">
        <v>1500.79</v>
      </c>
      <c r="I594" s="111">
        <f t="shared" si="9"/>
        <v>5.3099999999999312</v>
      </c>
    </row>
    <row r="595" spans="2:9" x14ac:dyDescent="0.5">
      <c r="B595" s="128" t="s">
        <v>664</v>
      </c>
      <c r="C595" s="128" t="s">
        <v>1555</v>
      </c>
      <c r="D595" s="111">
        <v>8250.27</v>
      </c>
      <c r="E595" s="111">
        <v>620.52</v>
      </c>
      <c r="F595" s="111">
        <v>1021.4199999999998</v>
      </c>
      <c r="G595" s="111">
        <v>123.03</v>
      </c>
      <c r="H595" s="111">
        <v>10132.06</v>
      </c>
      <c r="I595" s="111">
        <f t="shared" si="9"/>
        <v>239.84999999999923</v>
      </c>
    </row>
    <row r="596" spans="2:9" x14ac:dyDescent="0.5">
      <c r="B596" s="128" t="s">
        <v>665</v>
      </c>
      <c r="C596" s="128" t="s">
        <v>1556</v>
      </c>
      <c r="D596" s="111">
        <v>969.70740000000001</v>
      </c>
      <c r="E596" s="111">
        <v>28.939999999999998</v>
      </c>
      <c r="F596" s="111">
        <v>66.444500000000005</v>
      </c>
      <c r="G596" s="111">
        <v>9.7348999999999997</v>
      </c>
      <c r="H596" s="111">
        <v>1230.6857</v>
      </c>
      <c r="I596" s="111">
        <f t="shared" si="9"/>
        <v>165.59379999999999</v>
      </c>
    </row>
    <row r="597" spans="2:9" x14ac:dyDescent="0.5">
      <c r="B597" s="128" t="s">
        <v>666</v>
      </c>
      <c r="C597" s="128" t="s">
        <v>1557</v>
      </c>
      <c r="D597" s="111">
        <v>1602.8288</v>
      </c>
      <c r="E597" s="111">
        <v>61.329899999999995</v>
      </c>
      <c r="F597" s="111">
        <v>163.5521</v>
      </c>
      <c r="G597" s="111">
        <v>40.802300000000002</v>
      </c>
      <c r="H597" s="111">
        <v>2010.0338000000002</v>
      </c>
      <c r="I597" s="111">
        <f t="shared" si="9"/>
        <v>182.32300000000015</v>
      </c>
    </row>
    <row r="598" spans="2:9" x14ac:dyDescent="0.5">
      <c r="B598" s="128" t="s">
        <v>667</v>
      </c>
      <c r="C598" s="128" t="s">
        <v>1558</v>
      </c>
      <c r="D598" s="111">
        <v>1504.2670000000001</v>
      </c>
      <c r="E598" s="111">
        <v>64.509</v>
      </c>
      <c r="F598" s="111">
        <v>70.634999999999991</v>
      </c>
      <c r="G598" s="111">
        <v>11.475</v>
      </c>
      <c r="H598" s="111">
        <v>1920.3289999999997</v>
      </c>
      <c r="I598" s="111">
        <f t="shared" si="9"/>
        <v>280.91799999999967</v>
      </c>
    </row>
    <row r="599" spans="2:9" x14ac:dyDescent="0.5">
      <c r="B599" s="128" t="s">
        <v>668</v>
      </c>
      <c r="C599" s="128" t="s">
        <v>1559</v>
      </c>
      <c r="D599" s="111">
        <v>825.89619999999991</v>
      </c>
      <c r="E599" s="111">
        <v>24.522600000000001</v>
      </c>
      <c r="F599" s="111">
        <v>41.382099999999994</v>
      </c>
      <c r="G599" s="111">
        <v>8.801499999999999</v>
      </c>
      <c r="H599" s="111">
        <v>944.78579999999999</v>
      </c>
      <c r="I599" s="111">
        <f t="shared" si="9"/>
        <v>52.984900000000096</v>
      </c>
    </row>
    <row r="600" spans="2:9" x14ac:dyDescent="0.5">
      <c r="B600" s="128" t="s">
        <v>669</v>
      </c>
      <c r="C600" s="128" t="s">
        <v>1560</v>
      </c>
      <c r="D600" s="111">
        <v>448.73</v>
      </c>
      <c r="E600" s="111">
        <v>16.23</v>
      </c>
      <c r="F600" s="111">
        <v>38.129999999999995</v>
      </c>
      <c r="G600" s="111">
        <v>3.29</v>
      </c>
      <c r="H600" s="111">
        <v>507.71000000000004</v>
      </c>
      <c r="I600" s="111">
        <f t="shared" si="9"/>
        <v>4.6200000000000188</v>
      </c>
    </row>
    <row r="601" spans="2:9" x14ac:dyDescent="0.5">
      <c r="B601" s="128" t="s">
        <v>670</v>
      </c>
      <c r="C601" s="128" t="s">
        <v>2012</v>
      </c>
      <c r="D601" s="111">
        <v>0</v>
      </c>
      <c r="E601" s="111">
        <v>0</v>
      </c>
      <c r="F601" s="111">
        <v>0</v>
      </c>
      <c r="G601" s="111">
        <v>0</v>
      </c>
      <c r="H601" s="111">
        <v>0</v>
      </c>
      <c r="I601" s="111">
        <f t="shared" si="9"/>
        <v>0</v>
      </c>
    </row>
    <row r="602" spans="2:9" x14ac:dyDescent="0.5">
      <c r="B602" s="128" t="s">
        <v>671</v>
      </c>
      <c r="C602" s="128" t="s">
        <v>1561</v>
      </c>
      <c r="D602" s="111">
        <v>145885.65</v>
      </c>
      <c r="E602" s="111">
        <v>17608.550000000003</v>
      </c>
      <c r="F602" s="111">
        <v>18422.850000000002</v>
      </c>
      <c r="G602" s="111">
        <v>2521.5500000000002</v>
      </c>
      <c r="H602" s="111">
        <v>192664.75</v>
      </c>
      <c r="I602" s="111">
        <f t="shared" si="9"/>
        <v>10747.7</v>
      </c>
    </row>
    <row r="603" spans="2:9" x14ac:dyDescent="0.5">
      <c r="B603" s="128" t="s">
        <v>672</v>
      </c>
      <c r="C603" s="128" t="s">
        <v>1562</v>
      </c>
      <c r="D603" s="111">
        <v>4754.4584000000004</v>
      </c>
      <c r="E603" s="111">
        <v>363.61290000000008</v>
      </c>
      <c r="F603" s="111">
        <v>408.22640000000007</v>
      </c>
      <c r="G603" s="111">
        <v>54.543200000000006</v>
      </c>
      <c r="H603" s="111">
        <v>6069.9512999999997</v>
      </c>
      <c r="I603" s="111">
        <f t="shared" si="9"/>
        <v>543.65359999999919</v>
      </c>
    </row>
    <row r="604" spans="2:9" x14ac:dyDescent="0.5">
      <c r="B604" s="128" t="s">
        <v>673</v>
      </c>
      <c r="C604" s="128" t="s">
        <v>1563</v>
      </c>
      <c r="D604" s="111">
        <v>1986.5962999999999</v>
      </c>
      <c r="E604" s="111">
        <v>68.079399999999993</v>
      </c>
      <c r="F604" s="111">
        <v>130.846</v>
      </c>
      <c r="G604" s="111">
        <v>17.481199999999998</v>
      </c>
      <c r="H604" s="111">
        <v>2302.8609999999999</v>
      </c>
      <c r="I604" s="111">
        <f t="shared" si="9"/>
        <v>117.33929999999995</v>
      </c>
    </row>
    <row r="605" spans="2:9" x14ac:dyDescent="0.5">
      <c r="B605" s="128" t="s">
        <v>674</v>
      </c>
      <c r="C605" s="128" t="s">
        <v>1564</v>
      </c>
      <c r="D605" s="111">
        <v>1261.77</v>
      </c>
      <c r="E605" s="111">
        <v>45.63</v>
      </c>
      <c r="F605" s="111">
        <v>77.77000000000001</v>
      </c>
      <c r="G605" s="111">
        <v>11.73</v>
      </c>
      <c r="H605" s="111">
        <v>1465.67</v>
      </c>
      <c r="I605" s="111">
        <f t="shared" si="9"/>
        <v>80.500000000000085</v>
      </c>
    </row>
    <row r="606" spans="2:9" x14ac:dyDescent="0.5">
      <c r="B606" s="128" t="s">
        <v>675</v>
      </c>
      <c r="C606" s="128" t="s">
        <v>1565</v>
      </c>
      <c r="D606" s="111">
        <v>1749</v>
      </c>
      <c r="E606" s="111">
        <v>44</v>
      </c>
      <c r="F606" s="111">
        <v>106</v>
      </c>
      <c r="G606" s="111">
        <v>23</v>
      </c>
      <c r="H606" s="111">
        <v>1482</v>
      </c>
      <c r="I606" s="111">
        <v>0</v>
      </c>
    </row>
    <row r="607" spans="2:9" x14ac:dyDescent="0.5">
      <c r="B607" s="128" t="s">
        <v>676</v>
      </c>
      <c r="C607" s="128" t="s">
        <v>1566</v>
      </c>
      <c r="D607" s="111">
        <v>2616.8679000000002</v>
      </c>
      <c r="E607" s="111">
        <v>122.5523</v>
      </c>
      <c r="F607" s="111">
        <v>222.11890000000002</v>
      </c>
      <c r="G607" s="111">
        <v>23.0855</v>
      </c>
      <c r="H607" s="111">
        <v>3058.6476000000002</v>
      </c>
      <c r="I607" s="111">
        <f t="shared" si="9"/>
        <v>97.108500000000021</v>
      </c>
    </row>
    <row r="608" spans="2:9" x14ac:dyDescent="0.5">
      <c r="B608" s="128" t="s">
        <v>677</v>
      </c>
      <c r="C608" s="128" t="s">
        <v>1567</v>
      </c>
      <c r="D608" s="111">
        <v>4389.5889999999999</v>
      </c>
      <c r="E608" s="111">
        <v>649.50669999999991</v>
      </c>
      <c r="F608" s="111">
        <v>364.46349999999995</v>
      </c>
      <c r="G608" s="111">
        <v>35.569500000000005</v>
      </c>
      <c r="H608" s="111">
        <v>6174.8402000000006</v>
      </c>
      <c r="I608" s="111">
        <f t="shared" si="9"/>
        <v>771.28100000000074</v>
      </c>
    </row>
    <row r="609" spans="2:9" x14ac:dyDescent="0.5">
      <c r="B609" s="128" t="s">
        <v>678</v>
      </c>
      <c r="C609" s="128" t="s">
        <v>1568</v>
      </c>
      <c r="D609" s="111">
        <v>6217.9061000000002</v>
      </c>
      <c r="E609" s="111">
        <v>269.24360000000001</v>
      </c>
      <c r="F609" s="111">
        <v>411.35170000000005</v>
      </c>
      <c r="G609" s="111">
        <v>53.713000000000001</v>
      </c>
      <c r="H609" s="111">
        <v>7353.4485999999997</v>
      </c>
      <c r="I609" s="111">
        <f t="shared" si="9"/>
        <v>454.9471999999995</v>
      </c>
    </row>
    <row r="610" spans="2:9" x14ac:dyDescent="0.5">
      <c r="B610" s="128" t="s">
        <v>679</v>
      </c>
      <c r="C610" s="128" t="s">
        <v>1569</v>
      </c>
      <c r="D610" s="111">
        <v>2415.3048999999996</v>
      </c>
      <c r="E610" s="111">
        <v>115.5787</v>
      </c>
      <c r="F610" s="111">
        <v>229.583</v>
      </c>
      <c r="G610" s="111">
        <v>14.609400000000001</v>
      </c>
      <c r="H610" s="111">
        <v>2851.2982999999995</v>
      </c>
      <c r="I610" s="111">
        <f t="shared" si="9"/>
        <v>90.831699999999813</v>
      </c>
    </row>
    <row r="611" spans="2:9" x14ac:dyDescent="0.5">
      <c r="B611" s="128" t="s">
        <v>680</v>
      </c>
      <c r="C611" s="128" t="s">
        <v>1570</v>
      </c>
      <c r="D611" s="111">
        <v>3858.9016999999999</v>
      </c>
      <c r="E611" s="111">
        <v>239.33420000000001</v>
      </c>
      <c r="F611" s="111">
        <v>331.14830000000001</v>
      </c>
      <c r="G611" s="111">
        <v>70.635300000000001</v>
      </c>
      <c r="H611" s="111">
        <v>4588.9282999999996</v>
      </c>
      <c r="I611" s="111">
        <f t="shared" si="9"/>
        <v>159.54409999999967</v>
      </c>
    </row>
    <row r="612" spans="2:9" x14ac:dyDescent="0.5">
      <c r="B612" s="128" t="s">
        <v>681</v>
      </c>
      <c r="C612" s="128" t="s">
        <v>1571</v>
      </c>
      <c r="D612" s="111">
        <v>1477.9567</v>
      </c>
      <c r="E612" s="111">
        <v>62.023400000000002</v>
      </c>
      <c r="F612" s="111">
        <v>161.33049999999997</v>
      </c>
      <c r="G612" s="111">
        <v>17.349299999999999</v>
      </c>
      <c r="H612" s="111">
        <v>1766.8784999999998</v>
      </c>
      <c r="I612" s="111">
        <f t="shared" si="9"/>
        <v>65.567899999999867</v>
      </c>
    </row>
    <row r="613" spans="2:9" x14ac:dyDescent="0.5">
      <c r="B613" s="128" t="s">
        <v>682</v>
      </c>
      <c r="C613" s="128" t="s">
        <v>1572</v>
      </c>
      <c r="D613" s="111">
        <v>9021.9602999999988</v>
      </c>
      <c r="E613" s="111">
        <v>499.58939999999996</v>
      </c>
      <c r="F613" s="111">
        <v>1043.5385000000001</v>
      </c>
      <c r="G613" s="111">
        <v>211.24150000000003</v>
      </c>
      <c r="H613" s="111">
        <v>10986.278100000001</v>
      </c>
      <c r="I613" s="111">
        <f t="shared" si="9"/>
        <v>421.18990000000258</v>
      </c>
    </row>
    <row r="614" spans="2:9" x14ac:dyDescent="0.5">
      <c r="B614" s="128" t="s">
        <v>683</v>
      </c>
      <c r="C614" s="128" t="s">
        <v>1573</v>
      </c>
      <c r="D614" s="111">
        <v>2676.5604000000003</v>
      </c>
      <c r="E614" s="111">
        <v>86.387199999999993</v>
      </c>
      <c r="F614" s="111">
        <v>298.62759999999997</v>
      </c>
      <c r="G614" s="111">
        <v>92.035499999999999</v>
      </c>
      <c r="H614" s="111">
        <v>3540.3393999999998</v>
      </c>
      <c r="I614" s="111">
        <f t="shared" si="9"/>
        <v>478.76419999999956</v>
      </c>
    </row>
    <row r="615" spans="2:9" x14ac:dyDescent="0.5">
      <c r="B615" s="128" t="s">
        <v>684</v>
      </c>
      <c r="C615" s="128" t="s">
        <v>1574</v>
      </c>
      <c r="D615" s="111">
        <v>4504.1580000000004</v>
      </c>
      <c r="E615" s="111">
        <v>384.36110000000002</v>
      </c>
      <c r="F615" s="111">
        <v>365.71780000000001</v>
      </c>
      <c r="G615" s="111">
        <v>46.353499999999997</v>
      </c>
      <c r="H615" s="111">
        <v>5427.3748999999998</v>
      </c>
      <c r="I615" s="111">
        <f t="shared" si="9"/>
        <v>173.13799999999935</v>
      </c>
    </row>
    <row r="616" spans="2:9" x14ac:dyDescent="0.5">
      <c r="B616" s="128" t="s">
        <v>685</v>
      </c>
      <c r="C616" s="128" t="s">
        <v>1575</v>
      </c>
      <c r="D616" s="111">
        <v>14751.493200000003</v>
      </c>
      <c r="E616" s="111">
        <v>884.1006000000001</v>
      </c>
      <c r="F616" s="111">
        <v>1588.2008000000001</v>
      </c>
      <c r="G616" s="111">
        <v>190.46109999999999</v>
      </c>
      <c r="H616" s="111">
        <v>18291.240100000003</v>
      </c>
      <c r="I616" s="111">
        <f t="shared" si="9"/>
        <v>1067.4454999999998</v>
      </c>
    </row>
    <row r="617" spans="2:9" x14ac:dyDescent="0.5">
      <c r="B617" s="128" t="s">
        <v>686</v>
      </c>
      <c r="C617" s="128" t="s">
        <v>1576</v>
      </c>
      <c r="D617" s="111">
        <v>1573.6469000000002</v>
      </c>
      <c r="E617" s="111">
        <v>71.596699999999998</v>
      </c>
      <c r="F617" s="111">
        <v>204.31690000000003</v>
      </c>
      <c r="G617" s="111">
        <v>24.291800000000002</v>
      </c>
      <c r="H617" s="111">
        <v>2575.096</v>
      </c>
      <c r="I617" s="111">
        <f t="shared" si="9"/>
        <v>725.53549999999973</v>
      </c>
    </row>
    <row r="618" spans="2:9" x14ac:dyDescent="0.5">
      <c r="B618" s="128" t="s">
        <v>687</v>
      </c>
      <c r="C618" s="128" t="s">
        <v>1577</v>
      </c>
      <c r="D618" s="111">
        <v>3141.7900000000004</v>
      </c>
      <c r="E618" s="111">
        <v>100.09</v>
      </c>
      <c r="F618" s="111">
        <v>261.15999999999997</v>
      </c>
      <c r="G618" s="111">
        <v>47.58</v>
      </c>
      <c r="H618" s="111">
        <v>3533.67</v>
      </c>
      <c r="I618" s="111">
        <f t="shared" si="9"/>
        <v>30.629999999999654</v>
      </c>
    </row>
    <row r="619" spans="2:9" x14ac:dyDescent="0.5">
      <c r="B619" s="128" t="s">
        <v>688</v>
      </c>
      <c r="C619" s="128" t="s">
        <v>1578</v>
      </c>
      <c r="D619" s="111">
        <v>3903.6188999999995</v>
      </c>
      <c r="E619" s="111">
        <v>386.59849999999994</v>
      </c>
      <c r="F619" s="111">
        <v>416.09370000000001</v>
      </c>
      <c r="G619" s="111">
        <v>89.871700000000004</v>
      </c>
      <c r="H619" s="111">
        <v>4946.0072</v>
      </c>
      <c r="I619" s="111">
        <f t="shared" si="9"/>
        <v>239.69610000000057</v>
      </c>
    </row>
    <row r="620" spans="2:9" x14ac:dyDescent="0.5">
      <c r="B620" s="128" t="s">
        <v>689</v>
      </c>
      <c r="C620" s="128" t="s">
        <v>1579</v>
      </c>
      <c r="D620" s="111">
        <v>831.79099999999994</v>
      </c>
      <c r="E620" s="111">
        <v>119.55499999999999</v>
      </c>
      <c r="F620" s="111">
        <v>98.989000000000004</v>
      </c>
      <c r="G620" s="111">
        <v>16.07</v>
      </c>
      <c r="H620" s="111">
        <v>1193.731</v>
      </c>
      <c r="I620" s="111">
        <f t="shared" si="9"/>
        <v>143.39600000000004</v>
      </c>
    </row>
    <row r="621" spans="2:9" x14ac:dyDescent="0.5">
      <c r="B621" s="128" t="s">
        <v>690</v>
      </c>
      <c r="C621" s="128" t="s">
        <v>1580</v>
      </c>
      <c r="D621" s="111">
        <v>6766.6707999999999</v>
      </c>
      <c r="E621" s="111">
        <v>534.55850000000009</v>
      </c>
      <c r="F621" s="111">
        <v>429.83159999999998</v>
      </c>
      <c r="G621" s="111">
        <v>69.427500000000009</v>
      </c>
      <c r="H621" s="111">
        <v>8200.9820999999993</v>
      </c>
      <c r="I621" s="111">
        <f t="shared" si="9"/>
        <v>469.92119999999932</v>
      </c>
    </row>
    <row r="622" spans="2:9" x14ac:dyDescent="0.5">
      <c r="B622" s="128" t="s">
        <v>691</v>
      </c>
      <c r="C622" s="128" t="s">
        <v>1581</v>
      </c>
      <c r="D622" s="111">
        <v>14365.025899999999</v>
      </c>
      <c r="E622" s="111">
        <v>1843.5259000000001</v>
      </c>
      <c r="F622" s="111">
        <v>1442.5965000000001</v>
      </c>
      <c r="G622" s="111">
        <v>90.364299999999986</v>
      </c>
      <c r="H622" s="111">
        <v>19567.272400000002</v>
      </c>
      <c r="I622" s="111">
        <f t="shared" si="9"/>
        <v>1916.1241000000027</v>
      </c>
    </row>
    <row r="623" spans="2:9" x14ac:dyDescent="0.5">
      <c r="B623" s="128" t="s">
        <v>692</v>
      </c>
      <c r="C623" s="128" t="s">
        <v>1582</v>
      </c>
      <c r="D623" s="111">
        <v>2200.8068000000003</v>
      </c>
      <c r="E623" s="111">
        <v>134.73930000000001</v>
      </c>
      <c r="F623" s="111">
        <v>77.990899999999996</v>
      </c>
      <c r="G623" s="111">
        <v>34.190400000000004</v>
      </c>
      <c r="H623" s="111">
        <v>2503.7899000000002</v>
      </c>
      <c r="I623" s="111">
        <f t="shared" si="9"/>
        <v>90.252899999999912</v>
      </c>
    </row>
    <row r="624" spans="2:9" x14ac:dyDescent="0.5">
      <c r="B624" s="128" t="s">
        <v>693</v>
      </c>
      <c r="C624" s="128" t="s">
        <v>1583</v>
      </c>
      <c r="D624" s="111">
        <v>1119.9794000000002</v>
      </c>
      <c r="E624" s="111">
        <v>43.485800000000005</v>
      </c>
      <c r="F624" s="111">
        <v>46.827500000000001</v>
      </c>
      <c r="G624" s="111">
        <v>4.4372999999999996</v>
      </c>
      <c r="H624" s="111">
        <v>1247.3947000000001</v>
      </c>
      <c r="I624" s="111">
        <f t="shared" si="9"/>
        <v>37.101999999999876</v>
      </c>
    </row>
    <row r="625" spans="2:9" x14ac:dyDescent="0.5">
      <c r="B625" s="128" t="s">
        <v>694</v>
      </c>
      <c r="C625" s="128" t="s">
        <v>1584</v>
      </c>
      <c r="D625" s="111">
        <v>1384.5960999999998</v>
      </c>
      <c r="E625" s="111">
        <v>59.7836</v>
      </c>
      <c r="F625" s="111">
        <v>79.345399999999998</v>
      </c>
      <c r="G625" s="111">
        <v>19.4604</v>
      </c>
      <c r="H625" s="111">
        <v>1612.2508999999998</v>
      </c>
      <c r="I625" s="111">
        <f t="shared" si="9"/>
        <v>88.525800000000018</v>
      </c>
    </row>
    <row r="626" spans="2:9" x14ac:dyDescent="0.5">
      <c r="B626" s="128" t="s">
        <v>695</v>
      </c>
      <c r="C626" s="128" t="s">
        <v>1585</v>
      </c>
      <c r="D626" s="111">
        <v>838</v>
      </c>
      <c r="E626" s="111">
        <v>27</v>
      </c>
      <c r="F626" s="111">
        <v>85</v>
      </c>
      <c r="G626" s="111">
        <v>6</v>
      </c>
      <c r="H626" s="111">
        <v>1065</v>
      </c>
      <c r="I626" s="111">
        <f t="shared" si="9"/>
        <v>115</v>
      </c>
    </row>
    <row r="627" spans="2:9" x14ac:dyDescent="0.5">
      <c r="B627" s="128" t="s">
        <v>696</v>
      </c>
      <c r="C627" s="128" t="s">
        <v>1586</v>
      </c>
      <c r="D627" s="111">
        <v>718.78700000000003</v>
      </c>
      <c r="E627" s="111">
        <v>14.196199999999999</v>
      </c>
      <c r="F627" s="111">
        <v>62.345400000000005</v>
      </c>
      <c r="G627" s="111">
        <v>8.3473000000000006</v>
      </c>
      <c r="H627" s="111">
        <v>803.67589999999996</v>
      </c>
      <c r="I627" s="111">
        <f t="shared" si="9"/>
        <v>8.3472999999999118</v>
      </c>
    </row>
    <row r="628" spans="2:9" x14ac:dyDescent="0.5">
      <c r="B628" s="128" t="s">
        <v>697</v>
      </c>
      <c r="C628" s="128" t="s">
        <v>1587</v>
      </c>
      <c r="D628" s="111">
        <v>914.36169999999993</v>
      </c>
      <c r="E628" s="111">
        <v>22.189999999999998</v>
      </c>
      <c r="F628" s="111">
        <v>58.2119</v>
      </c>
      <c r="G628" s="111">
        <v>11.4603</v>
      </c>
      <c r="H628" s="111">
        <v>997.65480000000002</v>
      </c>
      <c r="I628" s="111">
        <f t="shared" si="9"/>
        <v>2.8912000000000972</v>
      </c>
    </row>
    <row r="629" spans="2:9" x14ac:dyDescent="0.5">
      <c r="B629" s="128" t="s">
        <v>698</v>
      </c>
      <c r="C629" s="128" t="s">
        <v>2013</v>
      </c>
      <c r="D629" s="111">
        <v>0</v>
      </c>
      <c r="E629" s="111">
        <v>0</v>
      </c>
      <c r="F629" s="111">
        <v>0</v>
      </c>
      <c r="G629" s="111">
        <v>0</v>
      </c>
      <c r="H629" s="111">
        <v>0</v>
      </c>
      <c r="I629" s="111">
        <f t="shared" si="9"/>
        <v>0</v>
      </c>
    </row>
    <row r="630" spans="2:9" x14ac:dyDescent="0.5">
      <c r="B630" s="128" t="s">
        <v>699</v>
      </c>
      <c r="C630" s="128" t="s">
        <v>2014</v>
      </c>
      <c r="D630" s="111">
        <v>0</v>
      </c>
      <c r="E630" s="111">
        <v>0</v>
      </c>
      <c r="F630" s="111">
        <v>0</v>
      </c>
      <c r="G630" s="111">
        <v>0</v>
      </c>
      <c r="H630" s="111">
        <v>0</v>
      </c>
      <c r="I630" s="111">
        <f t="shared" si="9"/>
        <v>0</v>
      </c>
    </row>
    <row r="631" spans="2:9" x14ac:dyDescent="0.5">
      <c r="B631" s="128" t="s">
        <v>700</v>
      </c>
      <c r="C631" s="128" t="s">
        <v>1588</v>
      </c>
      <c r="D631" s="111">
        <v>1196.4509</v>
      </c>
      <c r="E631" s="111">
        <v>63.631999999999998</v>
      </c>
      <c r="F631" s="111">
        <v>93.606099999999998</v>
      </c>
      <c r="G631" s="111">
        <v>13.988499999999998</v>
      </c>
      <c r="H631" s="111">
        <v>1357.1115</v>
      </c>
      <c r="I631" s="111">
        <f t="shared" si="9"/>
        <v>3.4224999999999284</v>
      </c>
    </row>
    <row r="632" spans="2:9" x14ac:dyDescent="0.5">
      <c r="B632" s="128" t="s">
        <v>701</v>
      </c>
      <c r="C632" s="128" t="s">
        <v>1589</v>
      </c>
      <c r="D632" s="111">
        <v>10839.771500000001</v>
      </c>
      <c r="E632" s="111">
        <v>1193.2206000000001</v>
      </c>
      <c r="F632" s="111">
        <v>958.28240000000005</v>
      </c>
      <c r="G632" s="111">
        <v>184.3374</v>
      </c>
      <c r="H632" s="111">
        <v>14395.676699999998</v>
      </c>
      <c r="I632" s="111">
        <f t="shared" si="9"/>
        <v>1404.4021999999973</v>
      </c>
    </row>
    <row r="633" spans="2:9" x14ac:dyDescent="0.5">
      <c r="B633" s="128" t="s">
        <v>702</v>
      </c>
      <c r="C633" s="128" t="s">
        <v>1590</v>
      </c>
      <c r="D633" s="111">
        <v>638.97550000000001</v>
      </c>
      <c r="E633" s="111">
        <v>65.897799999999989</v>
      </c>
      <c r="F633" s="111">
        <v>75.942899999999995</v>
      </c>
      <c r="G633" s="111">
        <v>20.683199999999999</v>
      </c>
      <c r="H633" s="111">
        <v>833.08100000000002</v>
      </c>
      <c r="I633" s="111">
        <f t="shared" si="9"/>
        <v>52.264800000000022</v>
      </c>
    </row>
    <row r="634" spans="2:9" x14ac:dyDescent="0.5">
      <c r="B634" s="128" t="s">
        <v>703</v>
      </c>
      <c r="C634" s="128" t="s">
        <v>1591</v>
      </c>
      <c r="D634" s="111">
        <v>620.3368999999999</v>
      </c>
      <c r="E634" s="111">
        <v>16.9391</v>
      </c>
      <c r="F634" s="111">
        <v>44.168399999999991</v>
      </c>
      <c r="G634" s="111">
        <v>26.092199999999998</v>
      </c>
      <c r="H634" s="111">
        <v>686.2912</v>
      </c>
      <c r="I634" s="111">
        <f t="shared" si="9"/>
        <v>4.8468000000001155</v>
      </c>
    </row>
    <row r="635" spans="2:9" x14ac:dyDescent="0.5">
      <c r="B635" s="128" t="s">
        <v>704</v>
      </c>
      <c r="C635" s="128" t="s">
        <v>1592</v>
      </c>
      <c r="D635" s="111">
        <v>1040.6005</v>
      </c>
      <c r="E635" s="111">
        <v>48.734999999999999</v>
      </c>
      <c r="F635" s="111">
        <v>72.651600000000002</v>
      </c>
      <c r="G635" s="111">
        <v>13.157499999999999</v>
      </c>
      <c r="H635" s="111">
        <v>1225.0452</v>
      </c>
      <c r="I635" s="111">
        <f t="shared" si="9"/>
        <v>63.058099999999996</v>
      </c>
    </row>
    <row r="636" spans="2:9" x14ac:dyDescent="0.5">
      <c r="B636" s="128" t="s">
        <v>705</v>
      </c>
      <c r="C636" s="128" t="s">
        <v>1593</v>
      </c>
      <c r="D636" s="111">
        <v>817.13150000000007</v>
      </c>
      <c r="E636" s="111">
        <v>21.1784</v>
      </c>
      <c r="F636" s="111">
        <v>45.336700000000008</v>
      </c>
      <c r="G636" s="111">
        <v>8.5853000000000002</v>
      </c>
      <c r="H636" s="111">
        <v>913.79880000000003</v>
      </c>
      <c r="I636" s="111">
        <f t="shared" si="9"/>
        <v>30.152199999999951</v>
      </c>
    </row>
    <row r="637" spans="2:9" x14ac:dyDescent="0.5">
      <c r="B637" s="128" t="s">
        <v>706</v>
      </c>
      <c r="C637" s="128" t="s">
        <v>1594</v>
      </c>
      <c r="D637" s="111">
        <v>90756</v>
      </c>
      <c r="E637" s="111">
        <v>7449</v>
      </c>
      <c r="F637" s="111">
        <v>14153</v>
      </c>
      <c r="G637" s="111">
        <v>2150</v>
      </c>
      <c r="H637" s="111">
        <v>111020</v>
      </c>
      <c r="I637" s="111">
        <v>0</v>
      </c>
    </row>
    <row r="638" spans="2:9" x14ac:dyDescent="0.5">
      <c r="B638" s="128" t="s">
        <v>707</v>
      </c>
      <c r="C638" s="128" t="s">
        <v>1595</v>
      </c>
      <c r="D638" s="111">
        <v>3199.0744999999993</v>
      </c>
      <c r="E638" s="111">
        <v>107.19109999999999</v>
      </c>
      <c r="F638" s="111">
        <v>232.2251</v>
      </c>
      <c r="G638" s="111">
        <v>46.881000000000007</v>
      </c>
      <c r="H638" s="111">
        <v>3664.9168999999997</v>
      </c>
      <c r="I638" s="111">
        <f t="shared" si="9"/>
        <v>126.42620000000045</v>
      </c>
    </row>
    <row r="639" spans="2:9" x14ac:dyDescent="0.5">
      <c r="B639" s="128" t="s">
        <v>708</v>
      </c>
      <c r="C639" s="128" t="s">
        <v>1596</v>
      </c>
      <c r="D639" s="111">
        <v>3431.1787999999997</v>
      </c>
      <c r="E639" s="111">
        <v>85.570700000000016</v>
      </c>
      <c r="F639" s="111">
        <v>217.51659999999998</v>
      </c>
      <c r="G639" s="111">
        <v>42.03</v>
      </c>
      <c r="H639" s="111">
        <v>3905.0329999999999</v>
      </c>
      <c r="I639" s="111">
        <f t="shared" si="9"/>
        <v>170.76690000000025</v>
      </c>
    </row>
    <row r="640" spans="2:9" x14ac:dyDescent="0.5">
      <c r="B640" s="128" t="s">
        <v>709</v>
      </c>
      <c r="C640" s="128" t="s">
        <v>1597</v>
      </c>
      <c r="D640" s="111">
        <v>20554.919999999998</v>
      </c>
      <c r="E640" s="111">
        <v>2019.7899999999997</v>
      </c>
      <c r="F640" s="111">
        <v>3326.9900000000002</v>
      </c>
      <c r="G640" s="111">
        <v>543.65</v>
      </c>
      <c r="H640" s="111">
        <v>27548.470000000005</v>
      </c>
      <c r="I640" s="111">
        <f t="shared" si="9"/>
        <v>1646.7700000000063</v>
      </c>
    </row>
    <row r="641" spans="2:9" x14ac:dyDescent="0.5">
      <c r="B641" s="128" t="s">
        <v>710</v>
      </c>
      <c r="C641" s="128" t="s">
        <v>1598</v>
      </c>
      <c r="D641" s="111">
        <v>2563.8999999999996</v>
      </c>
      <c r="E641" s="111">
        <v>87.1524</v>
      </c>
      <c r="F641" s="111">
        <v>427.96640000000002</v>
      </c>
      <c r="G641" s="111">
        <v>23.482299999999999</v>
      </c>
      <c r="H641" s="111">
        <v>3008.8793000000001</v>
      </c>
      <c r="I641" s="111">
        <v>0</v>
      </c>
    </row>
    <row r="642" spans="2:9" x14ac:dyDescent="0.5">
      <c r="B642" s="128" t="s">
        <v>711</v>
      </c>
      <c r="C642" s="128" t="s">
        <v>1599</v>
      </c>
      <c r="D642" s="111">
        <v>4516.7961000000005</v>
      </c>
      <c r="E642" s="111">
        <v>227.98349999999999</v>
      </c>
      <c r="F642" s="111">
        <v>345.72560000000004</v>
      </c>
      <c r="G642" s="111">
        <v>33.593399999999995</v>
      </c>
      <c r="H642" s="111">
        <v>5287.2756000000008</v>
      </c>
      <c r="I642" s="111">
        <f t="shared" si="9"/>
        <v>196.77040000000028</v>
      </c>
    </row>
    <row r="643" spans="2:9" x14ac:dyDescent="0.5">
      <c r="B643" s="128" t="s">
        <v>712</v>
      </c>
      <c r="C643" s="128" t="s">
        <v>1600</v>
      </c>
      <c r="D643" s="111">
        <v>8951.9696000000004</v>
      </c>
      <c r="E643" s="111">
        <v>528.35329999999999</v>
      </c>
      <c r="F643" s="111">
        <v>1212.7895000000001</v>
      </c>
      <c r="G643" s="111">
        <v>85.940600000000003</v>
      </c>
      <c r="H643" s="111">
        <v>10046.8406</v>
      </c>
      <c r="I643" s="111">
        <v>0</v>
      </c>
    </row>
    <row r="644" spans="2:9" x14ac:dyDescent="0.5">
      <c r="B644" s="128" t="s">
        <v>713</v>
      </c>
      <c r="C644" s="128" t="s">
        <v>1601</v>
      </c>
      <c r="D644" s="111">
        <v>2529.14</v>
      </c>
      <c r="E644" s="111">
        <v>81.86</v>
      </c>
      <c r="F644" s="111">
        <v>293.83000000000004</v>
      </c>
      <c r="G644" s="111">
        <v>18.240000000000002</v>
      </c>
      <c r="H644" s="111">
        <v>3056.5200000000004</v>
      </c>
      <c r="I644" s="111">
        <f t="shared" si="9"/>
        <v>151.69000000000051</v>
      </c>
    </row>
    <row r="645" spans="2:9" x14ac:dyDescent="0.5">
      <c r="B645" s="128" t="s">
        <v>714</v>
      </c>
      <c r="C645" s="128" t="s">
        <v>1602</v>
      </c>
      <c r="D645" s="111">
        <v>3123.7601</v>
      </c>
      <c r="E645" s="111">
        <v>131.20089999999999</v>
      </c>
      <c r="F645" s="111">
        <v>424.52239999999995</v>
      </c>
      <c r="G645" s="111">
        <v>126.61370000000001</v>
      </c>
      <c r="H645" s="111">
        <v>3502.6045000000004</v>
      </c>
      <c r="I645" s="111">
        <v>0</v>
      </c>
    </row>
    <row r="646" spans="2:9" x14ac:dyDescent="0.5">
      <c r="B646" s="128" t="s">
        <v>715</v>
      </c>
      <c r="C646" s="128" t="s">
        <v>1603</v>
      </c>
      <c r="D646" s="111">
        <v>5599.5936000000002</v>
      </c>
      <c r="E646" s="111">
        <v>365.13910000000004</v>
      </c>
      <c r="F646" s="111">
        <v>692.8356</v>
      </c>
      <c r="G646" s="111">
        <v>104.31610000000001</v>
      </c>
      <c r="H646" s="111">
        <v>7083.6004000000003</v>
      </c>
      <c r="I646" s="111">
        <f t="shared" ref="I646:I708" si="10">H646-D646-E646-F646</f>
        <v>426.03210000000001</v>
      </c>
    </row>
    <row r="647" spans="2:9" x14ac:dyDescent="0.5">
      <c r="B647" s="128" t="s">
        <v>716</v>
      </c>
      <c r="C647" s="128" t="s">
        <v>1604</v>
      </c>
      <c r="D647" s="111">
        <v>3463.1138000000001</v>
      </c>
      <c r="E647" s="111">
        <v>160.44150000000002</v>
      </c>
      <c r="F647" s="111">
        <v>430.71530000000001</v>
      </c>
      <c r="G647" s="111">
        <v>64.885400000000004</v>
      </c>
      <c r="H647" s="111">
        <v>4278.5882000000001</v>
      </c>
      <c r="I647" s="111">
        <f t="shared" si="10"/>
        <v>224.31760000000003</v>
      </c>
    </row>
    <row r="648" spans="2:9" x14ac:dyDescent="0.5">
      <c r="B648" s="128" t="s">
        <v>717</v>
      </c>
      <c r="C648" s="128" t="s">
        <v>1605</v>
      </c>
      <c r="D648" s="111">
        <v>1351.5853999999999</v>
      </c>
      <c r="E648" s="111">
        <v>50.648799999999994</v>
      </c>
      <c r="F648" s="111">
        <v>111.8678</v>
      </c>
      <c r="G648" s="111">
        <v>11.3513</v>
      </c>
      <c r="H648" s="111">
        <v>1568.4998000000001</v>
      </c>
      <c r="I648" s="111">
        <f t="shared" si="10"/>
        <v>54.397800000000117</v>
      </c>
    </row>
    <row r="649" spans="2:9" x14ac:dyDescent="0.5">
      <c r="B649" s="128" t="s">
        <v>718</v>
      </c>
      <c r="C649" s="128" t="s">
        <v>1606</v>
      </c>
      <c r="D649" s="111">
        <v>1239.6615999999999</v>
      </c>
      <c r="E649" s="111">
        <v>53.237499999999997</v>
      </c>
      <c r="F649" s="111">
        <v>126.57059999999998</v>
      </c>
      <c r="G649" s="111">
        <v>19.532699999999998</v>
      </c>
      <c r="H649" s="111">
        <v>1488.3952000000002</v>
      </c>
      <c r="I649" s="111">
        <f t="shared" si="10"/>
        <v>68.925500000000255</v>
      </c>
    </row>
    <row r="650" spans="2:9" x14ac:dyDescent="0.5">
      <c r="B650" s="128" t="s">
        <v>719</v>
      </c>
      <c r="C650" s="128" t="s">
        <v>1607</v>
      </c>
      <c r="D650" s="111">
        <v>2071.0241000000001</v>
      </c>
      <c r="E650" s="111">
        <v>70.831299999999999</v>
      </c>
      <c r="F650" s="111">
        <v>216.75600000000003</v>
      </c>
      <c r="G650" s="111">
        <v>22.6783</v>
      </c>
      <c r="H650" s="111">
        <v>2450.2559000000001</v>
      </c>
      <c r="I650" s="111">
        <f t="shared" si="10"/>
        <v>91.644499999999994</v>
      </c>
    </row>
    <row r="651" spans="2:9" x14ac:dyDescent="0.5">
      <c r="B651" s="128" t="s">
        <v>720</v>
      </c>
      <c r="C651" s="128" t="s">
        <v>1608</v>
      </c>
      <c r="D651" s="111">
        <v>1470</v>
      </c>
      <c r="E651" s="111">
        <v>44</v>
      </c>
      <c r="F651" s="111">
        <v>107</v>
      </c>
      <c r="G651" s="111">
        <v>14</v>
      </c>
      <c r="H651" s="111">
        <v>1684</v>
      </c>
      <c r="I651" s="111">
        <f t="shared" si="10"/>
        <v>63</v>
      </c>
    </row>
    <row r="652" spans="2:9" x14ac:dyDescent="0.5">
      <c r="B652" s="128" t="s">
        <v>721</v>
      </c>
      <c r="C652" s="128" t="s">
        <v>1609</v>
      </c>
      <c r="D652" s="111">
        <v>1449</v>
      </c>
      <c r="E652" s="111">
        <v>32</v>
      </c>
      <c r="F652" s="111">
        <v>139</v>
      </c>
      <c r="G652" s="111">
        <v>24</v>
      </c>
      <c r="H652" s="111">
        <v>1682</v>
      </c>
      <c r="I652" s="111">
        <f t="shared" si="10"/>
        <v>62</v>
      </c>
    </row>
    <row r="653" spans="2:9" x14ac:dyDescent="0.5">
      <c r="B653" s="128" t="s">
        <v>722</v>
      </c>
      <c r="C653" s="128" t="s">
        <v>1610</v>
      </c>
      <c r="D653" s="111">
        <v>931.54120000000012</v>
      </c>
      <c r="E653" s="111">
        <v>38.435099999999998</v>
      </c>
      <c r="F653" s="111">
        <v>71.603399999999993</v>
      </c>
      <c r="G653" s="111">
        <v>13.537299999999998</v>
      </c>
      <c r="H653" s="111">
        <v>1093.7355</v>
      </c>
      <c r="I653" s="111">
        <f t="shared" si="10"/>
        <v>52.155799999999886</v>
      </c>
    </row>
    <row r="654" spans="2:9" x14ac:dyDescent="0.5">
      <c r="B654" s="128" t="s">
        <v>723</v>
      </c>
      <c r="C654" s="128" t="s">
        <v>1611</v>
      </c>
      <c r="D654" s="111">
        <v>1249.29</v>
      </c>
      <c r="E654" s="111">
        <v>48.969999999999992</v>
      </c>
      <c r="F654" s="111">
        <v>79.64</v>
      </c>
      <c r="G654" s="111">
        <v>41.519999999999996</v>
      </c>
      <c r="H654" s="111">
        <v>1330.48</v>
      </c>
      <c r="I654" s="111">
        <v>0</v>
      </c>
    </row>
    <row r="655" spans="2:9" x14ac:dyDescent="0.5">
      <c r="B655" s="128" t="s">
        <v>724</v>
      </c>
      <c r="C655" s="128" t="s">
        <v>1612</v>
      </c>
      <c r="D655" s="111">
        <v>1214.1976999999999</v>
      </c>
      <c r="E655" s="111">
        <v>79.503</v>
      </c>
      <c r="F655" s="111">
        <v>49.557899999999989</v>
      </c>
      <c r="G655" s="111">
        <v>25.407000000000004</v>
      </c>
      <c r="H655" s="111">
        <v>525.95630000000006</v>
      </c>
      <c r="I655" s="111">
        <v>0</v>
      </c>
    </row>
    <row r="656" spans="2:9" x14ac:dyDescent="0.5">
      <c r="B656" s="128" t="s">
        <v>725</v>
      </c>
      <c r="C656" s="128" t="s">
        <v>1613</v>
      </c>
      <c r="D656" s="111">
        <v>1146.3396</v>
      </c>
      <c r="E656" s="111">
        <v>46.2804</v>
      </c>
      <c r="F656" s="111">
        <v>75.53370000000001</v>
      </c>
      <c r="G656" s="111">
        <v>22.523</v>
      </c>
      <c r="H656" s="111">
        <v>1296.6797999999999</v>
      </c>
      <c r="I656" s="111">
        <f t="shared" si="10"/>
        <v>28.526099999999857</v>
      </c>
    </row>
    <row r="657" spans="2:9" x14ac:dyDescent="0.5">
      <c r="B657" s="128" t="s">
        <v>726</v>
      </c>
      <c r="C657" s="128" t="s">
        <v>1614</v>
      </c>
      <c r="D657" s="111">
        <v>1200.3053</v>
      </c>
      <c r="E657" s="111">
        <v>45.246300000000005</v>
      </c>
      <c r="F657" s="111">
        <v>115.0882</v>
      </c>
      <c r="G657" s="111">
        <v>18.166700000000002</v>
      </c>
      <c r="H657" s="111">
        <v>1420.7127</v>
      </c>
      <c r="I657" s="111">
        <f t="shared" si="10"/>
        <v>60.072900000000033</v>
      </c>
    </row>
    <row r="658" spans="2:9" x14ac:dyDescent="0.5">
      <c r="B658" s="128" t="s">
        <v>727</v>
      </c>
      <c r="C658" s="128" t="s">
        <v>1615</v>
      </c>
      <c r="D658" s="111">
        <v>1045.5</v>
      </c>
      <c r="E658" s="111">
        <v>23.44</v>
      </c>
      <c r="F658" s="111">
        <v>67.34</v>
      </c>
      <c r="G658" s="111">
        <v>25</v>
      </c>
      <c r="H658" s="111">
        <v>1178.44</v>
      </c>
      <c r="I658" s="111">
        <f t="shared" si="10"/>
        <v>42.160000000000053</v>
      </c>
    </row>
    <row r="659" spans="2:9" x14ac:dyDescent="0.5">
      <c r="B659" s="128" t="s">
        <v>728</v>
      </c>
      <c r="C659" s="128" t="s">
        <v>1616</v>
      </c>
      <c r="D659" s="111">
        <v>836.53</v>
      </c>
      <c r="E659" s="111">
        <v>43.379999999999995</v>
      </c>
      <c r="F659" s="111">
        <v>47.72</v>
      </c>
      <c r="G659" s="111">
        <v>20.78</v>
      </c>
      <c r="H659" s="111">
        <v>979.3599999999999</v>
      </c>
      <c r="I659" s="111">
        <f t="shared" si="10"/>
        <v>51.729999999999933</v>
      </c>
    </row>
    <row r="660" spans="2:9" x14ac:dyDescent="0.5">
      <c r="B660" s="128" t="s">
        <v>729</v>
      </c>
      <c r="C660" s="128" t="s">
        <v>1617</v>
      </c>
      <c r="D660" s="111">
        <v>66999.87000000001</v>
      </c>
      <c r="E660" s="111">
        <v>4515.5</v>
      </c>
      <c r="F660" s="111">
        <v>11662.240000000002</v>
      </c>
      <c r="G660" s="111">
        <v>1385.4499999999998</v>
      </c>
      <c r="H660" s="111">
        <v>88094.3</v>
      </c>
      <c r="I660" s="111">
        <f t="shared" si="10"/>
        <v>4916.6899999999914</v>
      </c>
    </row>
    <row r="661" spans="2:9" x14ac:dyDescent="0.5">
      <c r="B661" s="128" t="s">
        <v>730</v>
      </c>
      <c r="C661" s="128" t="s">
        <v>1618</v>
      </c>
      <c r="D661" s="111">
        <v>2377.7081000000003</v>
      </c>
      <c r="E661" s="111">
        <v>94.388699999999986</v>
      </c>
      <c r="F661" s="111">
        <v>318.37729999999999</v>
      </c>
      <c r="G661" s="111">
        <v>37.563799999999993</v>
      </c>
      <c r="H661" s="111">
        <v>2895.0466999999999</v>
      </c>
      <c r="I661" s="111">
        <f t="shared" si="10"/>
        <v>104.57259999999962</v>
      </c>
    </row>
    <row r="662" spans="2:9" x14ac:dyDescent="0.5">
      <c r="B662" s="128" t="s">
        <v>731</v>
      </c>
      <c r="C662" s="128" t="s">
        <v>1619</v>
      </c>
      <c r="D662" s="111">
        <v>7071.6311999999998</v>
      </c>
      <c r="E662" s="111">
        <v>331.08699999999999</v>
      </c>
      <c r="F662" s="111">
        <v>745.58330000000001</v>
      </c>
      <c r="G662" s="111">
        <v>133.2457</v>
      </c>
      <c r="H662" s="111">
        <v>8574.4311999999991</v>
      </c>
      <c r="I662" s="111">
        <f t="shared" si="10"/>
        <v>426.12969999999927</v>
      </c>
    </row>
    <row r="663" spans="2:9" x14ac:dyDescent="0.5">
      <c r="B663" s="128" t="s">
        <v>732</v>
      </c>
      <c r="C663" s="128" t="s">
        <v>1620</v>
      </c>
      <c r="D663" s="111">
        <v>1791.0132000000001</v>
      </c>
      <c r="E663" s="111">
        <v>69.896799999999999</v>
      </c>
      <c r="F663" s="111">
        <v>206.41049999999998</v>
      </c>
      <c r="G663" s="111">
        <v>26.081800000000001</v>
      </c>
      <c r="H663" s="111">
        <v>2112.201</v>
      </c>
      <c r="I663" s="111">
        <f t="shared" si="10"/>
        <v>44.880499999999955</v>
      </c>
    </row>
    <row r="664" spans="2:9" x14ac:dyDescent="0.5">
      <c r="B664" s="128" t="s">
        <v>733</v>
      </c>
      <c r="C664" s="128" t="s">
        <v>1621</v>
      </c>
      <c r="D664" s="111">
        <v>7924.2193000000007</v>
      </c>
      <c r="E664" s="111">
        <v>181.3503</v>
      </c>
      <c r="F664" s="111">
        <v>276.3186</v>
      </c>
      <c r="G664" s="111">
        <v>113.07770000000001</v>
      </c>
      <c r="H664" s="111">
        <v>10178.6543</v>
      </c>
      <c r="I664" s="111">
        <f t="shared" si="10"/>
        <v>1796.7660999999994</v>
      </c>
    </row>
    <row r="665" spans="2:9" x14ac:dyDescent="0.5">
      <c r="B665" s="128" t="s">
        <v>734</v>
      </c>
      <c r="C665" s="128" t="s">
        <v>1622</v>
      </c>
      <c r="D665" s="111">
        <v>2156.0451999999996</v>
      </c>
      <c r="E665" s="111">
        <v>102.38090000000001</v>
      </c>
      <c r="F665" s="111">
        <v>171.10510000000002</v>
      </c>
      <c r="G665" s="111">
        <v>23.648199999999999</v>
      </c>
      <c r="H665" s="111">
        <v>2580.0346</v>
      </c>
      <c r="I665" s="111">
        <f t="shared" si="10"/>
        <v>150.50340000000037</v>
      </c>
    </row>
    <row r="666" spans="2:9" x14ac:dyDescent="0.5">
      <c r="B666" s="128" t="s">
        <v>735</v>
      </c>
      <c r="C666" s="128" t="s">
        <v>1623</v>
      </c>
      <c r="D666" s="111">
        <v>6063.1311999999998</v>
      </c>
      <c r="E666" s="111">
        <v>459.50399999999991</v>
      </c>
      <c r="F666" s="111">
        <v>715.58780000000002</v>
      </c>
      <c r="G666" s="111">
        <v>101.3005</v>
      </c>
      <c r="H666" s="111">
        <v>7422.5022000000008</v>
      </c>
      <c r="I666" s="111">
        <f t="shared" si="10"/>
        <v>184.27920000000108</v>
      </c>
    </row>
    <row r="667" spans="2:9" x14ac:dyDescent="0.5">
      <c r="B667" s="128" t="s">
        <v>736</v>
      </c>
      <c r="C667" s="128" t="s">
        <v>1624</v>
      </c>
      <c r="D667" s="111">
        <v>1379.7080000000001</v>
      </c>
      <c r="E667" s="111">
        <v>67.016000000000005</v>
      </c>
      <c r="F667" s="111">
        <v>139.67400000000001</v>
      </c>
      <c r="G667" s="111">
        <v>14.206</v>
      </c>
      <c r="H667" s="111">
        <v>1915.624</v>
      </c>
      <c r="I667" s="111">
        <f t="shared" si="10"/>
        <v>329.22599999999989</v>
      </c>
    </row>
    <row r="668" spans="2:9" x14ac:dyDescent="0.5">
      <c r="B668" s="128" t="s">
        <v>737</v>
      </c>
      <c r="C668" s="128" t="s">
        <v>1625</v>
      </c>
      <c r="D668" s="111">
        <v>12067.812500000002</v>
      </c>
      <c r="E668" s="111">
        <v>630.78390000000002</v>
      </c>
      <c r="F668" s="111">
        <v>931.84519999999998</v>
      </c>
      <c r="G668" s="111">
        <v>70.106000000000009</v>
      </c>
      <c r="H668" s="111">
        <v>13955.787499999999</v>
      </c>
      <c r="I668" s="111">
        <f t="shared" si="10"/>
        <v>325.34589999999685</v>
      </c>
    </row>
    <row r="669" spans="2:9" x14ac:dyDescent="0.5">
      <c r="B669" s="128" t="s">
        <v>738</v>
      </c>
      <c r="C669" s="128" t="s">
        <v>1626</v>
      </c>
      <c r="D669" s="111">
        <v>10393.923699999998</v>
      </c>
      <c r="E669" s="111">
        <v>619.78909999999996</v>
      </c>
      <c r="F669" s="111">
        <v>798.88479999999993</v>
      </c>
      <c r="G669" s="111">
        <v>130.28739999999999</v>
      </c>
      <c r="H669" s="111">
        <v>12064.734800000002</v>
      </c>
      <c r="I669" s="111">
        <f t="shared" si="10"/>
        <v>252.13720000000455</v>
      </c>
    </row>
    <row r="670" spans="2:9" x14ac:dyDescent="0.5">
      <c r="B670" s="128" t="s">
        <v>739</v>
      </c>
      <c r="C670" s="128" t="s">
        <v>1627</v>
      </c>
      <c r="D670" s="111">
        <v>4534.5391</v>
      </c>
      <c r="E670" s="111">
        <v>203.36630000000002</v>
      </c>
      <c r="F670" s="111">
        <v>519.6309</v>
      </c>
      <c r="G670" s="111">
        <v>72.694800000000001</v>
      </c>
      <c r="H670" s="111">
        <v>5460.5383000000002</v>
      </c>
      <c r="I670" s="111">
        <f t="shared" si="10"/>
        <v>203.00200000000018</v>
      </c>
    </row>
    <row r="671" spans="2:9" x14ac:dyDescent="0.5">
      <c r="B671" s="128" t="s">
        <v>740</v>
      </c>
      <c r="C671" s="128" t="s">
        <v>1628</v>
      </c>
      <c r="D671" s="111">
        <v>2091.4495999999999</v>
      </c>
      <c r="E671" s="111">
        <v>55.162699999999994</v>
      </c>
      <c r="F671" s="111">
        <v>145.38599999999997</v>
      </c>
      <c r="G671" s="111">
        <v>28.180399999999999</v>
      </c>
      <c r="H671" s="111">
        <v>2388.7079999999996</v>
      </c>
      <c r="I671" s="111">
        <f t="shared" si="10"/>
        <v>96.709699999999742</v>
      </c>
    </row>
    <row r="672" spans="2:9" x14ac:dyDescent="0.5">
      <c r="B672" s="128" t="s">
        <v>741</v>
      </c>
      <c r="C672" s="128" t="s">
        <v>1629</v>
      </c>
      <c r="D672" s="111">
        <v>1509.4968999999999</v>
      </c>
      <c r="E672" s="111">
        <v>60.674300000000009</v>
      </c>
      <c r="F672" s="111">
        <v>103.6596</v>
      </c>
      <c r="G672" s="111">
        <v>15.9099</v>
      </c>
      <c r="H672" s="111">
        <v>1738.6002000000001</v>
      </c>
      <c r="I672" s="111">
        <f t="shared" si="10"/>
        <v>64.769400000000203</v>
      </c>
    </row>
    <row r="673" spans="2:9" x14ac:dyDescent="0.5">
      <c r="B673" s="128" t="s">
        <v>742</v>
      </c>
      <c r="C673" s="128" t="s">
        <v>1630</v>
      </c>
      <c r="D673" s="111">
        <v>1281.3630000000001</v>
      </c>
      <c r="E673" s="111">
        <v>24.448</v>
      </c>
      <c r="F673" s="111">
        <v>95.769699999999986</v>
      </c>
      <c r="G673" s="111">
        <v>6.2429999999999994</v>
      </c>
      <c r="H673" s="111">
        <v>1447.2067000000002</v>
      </c>
      <c r="I673" s="111">
        <f t="shared" si="10"/>
        <v>45.626000000000133</v>
      </c>
    </row>
    <row r="674" spans="2:9" x14ac:dyDescent="0.5">
      <c r="B674" s="128" t="s">
        <v>743</v>
      </c>
      <c r="C674" s="128" t="s">
        <v>1631</v>
      </c>
      <c r="D674" s="111">
        <v>1103.3823</v>
      </c>
      <c r="E674" s="111">
        <v>48.850699999999996</v>
      </c>
      <c r="F674" s="111">
        <v>90.556899999999999</v>
      </c>
      <c r="G674" s="111">
        <v>13.066500000000001</v>
      </c>
      <c r="H674" s="111">
        <v>1268.2413999999999</v>
      </c>
      <c r="I674" s="111">
        <f t="shared" si="10"/>
        <v>25.451499999999911</v>
      </c>
    </row>
    <row r="675" spans="2:9" x14ac:dyDescent="0.5">
      <c r="B675" s="128" t="s">
        <v>744</v>
      </c>
      <c r="C675" s="128" t="s">
        <v>1632</v>
      </c>
      <c r="D675" s="111">
        <v>1065.8820000000001</v>
      </c>
      <c r="E675" s="111">
        <v>28.759999999999998</v>
      </c>
      <c r="F675" s="111">
        <v>52.159999999999989</v>
      </c>
      <c r="G675" s="111">
        <v>9.3779999999999983</v>
      </c>
      <c r="H675" s="111">
        <v>1176.1589999999999</v>
      </c>
      <c r="I675" s="111">
        <f t="shared" si="10"/>
        <v>29.356999999999836</v>
      </c>
    </row>
    <row r="676" spans="2:9" x14ac:dyDescent="0.5">
      <c r="B676" s="128" t="s">
        <v>745</v>
      </c>
      <c r="C676" s="128" t="s">
        <v>1633</v>
      </c>
      <c r="D676" s="111">
        <v>1181.7973</v>
      </c>
      <c r="E676" s="111">
        <v>28.937899999999999</v>
      </c>
      <c r="F676" s="111">
        <v>86.924700000000001</v>
      </c>
      <c r="G676" s="111">
        <v>16.545200000000001</v>
      </c>
      <c r="H676" s="111">
        <v>1340.7365</v>
      </c>
      <c r="I676" s="111">
        <f t="shared" si="10"/>
        <v>43.076600000000013</v>
      </c>
    </row>
    <row r="677" spans="2:9" x14ac:dyDescent="0.5">
      <c r="B677" s="128" t="s">
        <v>746</v>
      </c>
      <c r="C677" s="128" t="s">
        <v>1634</v>
      </c>
      <c r="D677" s="111">
        <v>11294.093799999999</v>
      </c>
      <c r="E677" s="111">
        <v>2206.2345999999998</v>
      </c>
      <c r="F677" s="111">
        <v>4475.9620999999997</v>
      </c>
      <c r="G677" s="111">
        <v>729.76470000000006</v>
      </c>
      <c r="H677" s="111">
        <v>35944.867299999998</v>
      </c>
      <c r="I677" s="111">
        <f t="shared" si="10"/>
        <v>17968.576799999999</v>
      </c>
    </row>
    <row r="678" spans="2:9" x14ac:dyDescent="0.5">
      <c r="B678" s="128" t="s">
        <v>747</v>
      </c>
      <c r="C678" s="128" t="s">
        <v>1635</v>
      </c>
      <c r="D678" s="111">
        <v>1133.3879999999999</v>
      </c>
      <c r="E678" s="111">
        <v>24.847599999999996</v>
      </c>
      <c r="F678" s="111">
        <v>120.0322</v>
      </c>
      <c r="G678" s="111">
        <v>14.827199999999999</v>
      </c>
      <c r="H678" s="111">
        <v>1314.7084</v>
      </c>
      <c r="I678" s="111">
        <f t="shared" si="10"/>
        <v>36.44060000000006</v>
      </c>
    </row>
    <row r="679" spans="2:9" x14ac:dyDescent="0.5">
      <c r="B679" s="128" t="s">
        <v>748</v>
      </c>
      <c r="C679" s="128" t="s">
        <v>1636</v>
      </c>
      <c r="D679" s="111">
        <v>1443.91</v>
      </c>
      <c r="E679" s="111">
        <v>33.83</v>
      </c>
      <c r="F679" s="111">
        <v>183.57000000000002</v>
      </c>
      <c r="G679" s="111">
        <v>18.79</v>
      </c>
      <c r="H679" s="111">
        <v>1681.03</v>
      </c>
      <c r="I679" s="111">
        <f t="shared" si="10"/>
        <v>19.719999999999885</v>
      </c>
    </row>
    <row r="680" spans="2:9" x14ac:dyDescent="0.5">
      <c r="B680" s="128" t="s">
        <v>749</v>
      </c>
      <c r="C680" s="128" t="s">
        <v>1637</v>
      </c>
      <c r="D680" s="111">
        <v>922</v>
      </c>
      <c r="E680" s="111">
        <v>31.68</v>
      </c>
      <c r="F680" s="111">
        <v>73.290000000000006</v>
      </c>
      <c r="G680" s="111">
        <v>24.42</v>
      </c>
      <c r="H680" s="111">
        <v>1113.6399999999999</v>
      </c>
      <c r="I680" s="111">
        <f t="shared" si="10"/>
        <v>86.66999999999986</v>
      </c>
    </row>
    <row r="681" spans="2:9" x14ac:dyDescent="0.5">
      <c r="B681" s="128" t="s">
        <v>750</v>
      </c>
      <c r="C681" s="128" t="s">
        <v>1638</v>
      </c>
      <c r="D681" s="111">
        <v>1031.8435999999999</v>
      </c>
      <c r="E681" s="111">
        <v>41.2761</v>
      </c>
      <c r="F681" s="111">
        <v>147.6292</v>
      </c>
      <c r="G681" s="111">
        <v>24.320600000000002</v>
      </c>
      <c r="H681" s="111">
        <v>1285.8570999999999</v>
      </c>
      <c r="I681" s="111">
        <f t="shared" si="10"/>
        <v>65.108200000000039</v>
      </c>
    </row>
    <row r="682" spans="2:9" x14ac:dyDescent="0.5">
      <c r="B682" s="128" t="s">
        <v>751</v>
      </c>
      <c r="C682" s="128" t="s">
        <v>1639</v>
      </c>
      <c r="D682" s="111">
        <v>721.77699999999993</v>
      </c>
      <c r="E682" s="111">
        <v>53.958300000000001</v>
      </c>
      <c r="F682" s="111">
        <v>61.942800000000005</v>
      </c>
      <c r="G682" s="111">
        <v>16.892399999999999</v>
      </c>
      <c r="H682" s="111">
        <v>881.92090000000007</v>
      </c>
      <c r="I682" s="111">
        <f t="shared" si="10"/>
        <v>44.24280000000013</v>
      </c>
    </row>
    <row r="683" spans="2:9" x14ac:dyDescent="0.5">
      <c r="B683" s="128" t="s">
        <v>752</v>
      </c>
      <c r="C683" s="128" t="s">
        <v>1640</v>
      </c>
      <c r="D683" s="111">
        <v>1045.9588999999999</v>
      </c>
      <c r="E683" s="111">
        <v>75.713600000000014</v>
      </c>
      <c r="F683" s="111">
        <v>319.3295</v>
      </c>
      <c r="G683" s="111">
        <v>45.570999999999991</v>
      </c>
      <c r="H683" s="111">
        <v>1511.8129999999996</v>
      </c>
      <c r="I683" s="111">
        <f t="shared" si="10"/>
        <v>70.810999999999751</v>
      </c>
    </row>
    <row r="684" spans="2:9" x14ac:dyDescent="0.5">
      <c r="B684" s="128" t="s">
        <v>753</v>
      </c>
      <c r="C684" s="128" t="s">
        <v>1641</v>
      </c>
      <c r="D684" s="111">
        <v>34688.86</v>
      </c>
      <c r="E684" s="111">
        <v>2789.09</v>
      </c>
      <c r="F684" s="111">
        <v>5072.2200000000012</v>
      </c>
      <c r="G684" s="111">
        <v>167.41</v>
      </c>
      <c r="H684" s="111">
        <v>44453.3</v>
      </c>
      <c r="I684" s="111">
        <f t="shared" si="10"/>
        <v>1903.130000000001</v>
      </c>
    </row>
    <row r="685" spans="2:9" x14ac:dyDescent="0.5">
      <c r="B685" s="128" t="s">
        <v>754</v>
      </c>
      <c r="C685" s="128" t="s">
        <v>1642</v>
      </c>
      <c r="D685" s="111">
        <v>889.91250000000002</v>
      </c>
      <c r="E685" s="111">
        <v>26.0395</v>
      </c>
      <c r="F685" s="111">
        <v>84.280100000000019</v>
      </c>
      <c r="G685" s="111">
        <v>8.4016999999999999</v>
      </c>
      <c r="H685" s="111">
        <v>1027.481</v>
      </c>
      <c r="I685" s="111">
        <f t="shared" si="10"/>
        <v>27.248899999999949</v>
      </c>
    </row>
    <row r="686" spans="2:9" x14ac:dyDescent="0.5">
      <c r="B686" s="128" t="s">
        <v>755</v>
      </c>
      <c r="C686" s="128" t="s">
        <v>1643</v>
      </c>
      <c r="D686" s="111">
        <v>1471.24</v>
      </c>
      <c r="E686" s="111">
        <v>61.16</v>
      </c>
      <c r="F686" s="111">
        <v>116.71000000000001</v>
      </c>
      <c r="G686" s="111">
        <v>19.510000000000002</v>
      </c>
      <c r="H686" s="111">
        <v>1694.9199999999998</v>
      </c>
      <c r="I686" s="111">
        <f t="shared" si="10"/>
        <v>45.809999999999832</v>
      </c>
    </row>
    <row r="687" spans="2:9" x14ac:dyDescent="0.5">
      <c r="B687" s="128" t="s">
        <v>756</v>
      </c>
      <c r="C687" s="128" t="s">
        <v>1644</v>
      </c>
      <c r="D687" s="111">
        <v>1528.8329999999999</v>
      </c>
      <c r="E687" s="111">
        <v>69.162000000000006</v>
      </c>
      <c r="F687" s="111">
        <v>167.078</v>
      </c>
      <c r="G687" s="111">
        <v>24.187999999999995</v>
      </c>
      <c r="H687" s="111">
        <v>1830.1280000000002</v>
      </c>
      <c r="I687" s="111">
        <f t="shared" si="10"/>
        <v>65.055000000000291</v>
      </c>
    </row>
    <row r="688" spans="2:9" x14ac:dyDescent="0.5">
      <c r="B688" s="128" t="s">
        <v>757</v>
      </c>
      <c r="C688" s="128" t="s">
        <v>1645</v>
      </c>
      <c r="D688" s="111">
        <v>1248.2949999999996</v>
      </c>
      <c r="E688" s="111">
        <v>39.358400000000003</v>
      </c>
      <c r="F688" s="111">
        <v>98.972300000000004</v>
      </c>
      <c r="G688" s="111">
        <v>7.3780999999999999</v>
      </c>
      <c r="H688" s="111">
        <v>1418.3545999999999</v>
      </c>
      <c r="I688" s="111">
        <f t="shared" si="10"/>
        <v>31.728900000000252</v>
      </c>
    </row>
    <row r="689" spans="2:9" x14ac:dyDescent="0.5">
      <c r="B689" s="128" t="s">
        <v>758</v>
      </c>
      <c r="C689" s="128" t="s">
        <v>1646</v>
      </c>
      <c r="D689" s="111">
        <v>1370.0331999999999</v>
      </c>
      <c r="E689" s="111">
        <v>31.449199999999998</v>
      </c>
      <c r="F689" s="111">
        <v>127.45869999999999</v>
      </c>
      <c r="G689" s="111">
        <v>18.703100000000003</v>
      </c>
      <c r="H689" s="111">
        <v>1580.3732999999997</v>
      </c>
      <c r="I689" s="111">
        <f t="shared" si="10"/>
        <v>51.432199999999909</v>
      </c>
    </row>
    <row r="690" spans="2:9" x14ac:dyDescent="0.5">
      <c r="B690" s="128" t="s">
        <v>759</v>
      </c>
      <c r="C690" s="128" t="s">
        <v>1647</v>
      </c>
      <c r="D690" s="111">
        <v>730.01329999999996</v>
      </c>
      <c r="E690" s="111">
        <v>25.013599999999997</v>
      </c>
      <c r="F690" s="111">
        <v>55.584400000000002</v>
      </c>
      <c r="G690" s="111">
        <v>19.822400000000002</v>
      </c>
      <c r="H690" s="111">
        <v>847.12709999999993</v>
      </c>
      <c r="I690" s="111">
        <f t="shared" si="10"/>
        <v>36.51579999999997</v>
      </c>
    </row>
    <row r="691" spans="2:9" x14ac:dyDescent="0.5">
      <c r="B691" s="128" t="s">
        <v>760</v>
      </c>
      <c r="C691" s="128" t="s">
        <v>1648</v>
      </c>
      <c r="D691" s="111">
        <v>1063.7464</v>
      </c>
      <c r="E691" s="111">
        <v>17.694499999999998</v>
      </c>
      <c r="F691" s="111">
        <v>59.452700000000007</v>
      </c>
      <c r="G691" s="111">
        <v>10.5593</v>
      </c>
      <c r="H691" s="111">
        <v>1177.2815999999998</v>
      </c>
      <c r="I691" s="111">
        <f t="shared" si="10"/>
        <v>36.387999999999792</v>
      </c>
    </row>
    <row r="692" spans="2:9" x14ac:dyDescent="0.5">
      <c r="B692" s="128" t="s">
        <v>761</v>
      </c>
      <c r="C692" s="128" t="s">
        <v>1649</v>
      </c>
      <c r="D692" s="111">
        <v>6081.2709999999997</v>
      </c>
      <c r="E692" s="111">
        <v>325.77879999999999</v>
      </c>
      <c r="F692" s="111">
        <v>606.52440000000001</v>
      </c>
      <c r="G692" s="111">
        <v>89.525700000000001</v>
      </c>
      <c r="H692" s="111">
        <v>7290.2415000000001</v>
      </c>
      <c r="I692" s="111">
        <f t="shared" si="10"/>
        <v>276.6673000000003</v>
      </c>
    </row>
    <row r="693" spans="2:9" x14ac:dyDescent="0.5">
      <c r="B693" s="128" t="s">
        <v>762</v>
      </c>
      <c r="C693" s="128" t="s">
        <v>2035</v>
      </c>
      <c r="D693" s="111">
        <v>72774.1541</v>
      </c>
      <c r="E693" s="111">
        <v>3790.2240999999999</v>
      </c>
      <c r="F693" s="111">
        <v>9608.8304000000007</v>
      </c>
      <c r="G693" s="111">
        <v>1835.5201999999999</v>
      </c>
      <c r="H693" s="111">
        <v>91152.423299999995</v>
      </c>
      <c r="I693" s="111">
        <f t="shared" si="10"/>
        <v>4979.214699999995</v>
      </c>
    </row>
    <row r="694" spans="2:9" x14ac:dyDescent="0.5">
      <c r="B694" s="128" t="s">
        <v>763</v>
      </c>
      <c r="C694" s="128" t="s">
        <v>1650</v>
      </c>
      <c r="D694" s="111">
        <v>1401.3319999999999</v>
      </c>
      <c r="E694" s="111">
        <v>40.965999999999994</v>
      </c>
      <c r="F694" s="111">
        <v>146.70199999999997</v>
      </c>
      <c r="G694" s="111">
        <v>23.5425</v>
      </c>
      <c r="H694" s="111">
        <v>1613.9517000000001</v>
      </c>
      <c r="I694" s="111">
        <f t="shared" si="10"/>
        <v>24.951700000000216</v>
      </c>
    </row>
    <row r="695" spans="2:9" x14ac:dyDescent="0.5">
      <c r="B695" s="128" t="s">
        <v>764</v>
      </c>
      <c r="C695" s="128" t="s">
        <v>1651</v>
      </c>
      <c r="D695" s="111">
        <v>4655.4484000000011</v>
      </c>
      <c r="E695" s="111">
        <v>169.81920000000002</v>
      </c>
      <c r="F695" s="111">
        <v>413.28309999999999</v>
      </c>
      <c r="G695" s="111">
        <v>112.74189999999999</v>
      </c>
      <c r="H695" s="111">
        <v>5430.2585999999992</v>
      </c>
      <c r="I695" s="111">
        <f t="shared" si="10"/>
        <v>191.70789999999806</v>
      </c>
    </row>
    <row r="696" spans="2:9" x14ac:dyDescent="0.5">
      <c r="B696" s="128" t="s">
        <v>765</v>
      </c>
      <c r="C696" s="128" t="s">
        <v>1652</v>
      </c>
      <c r="D696" s="111">
        <v>16601.668700000002</v>
      </c>
      <c r="E696" s="111">
        <v>907.7222999999999</v>
      </c>
      <c r="F696" s="111">
        <v>1385.4214999999999</v>
      </c>
      <c r="G696" s="111">
        <v>305.67410000000001</v>
      </c>
      <c r="H696" s="111">
        <v>19808.7552</v>
      </c>
      <c r="I696" s="111">
        <f t="shared" si="10"/>
        <v>913.94269999999779</v>
      </c>
    </row>
    <row r="697" spans="2:9" x14ac:dyDescent="0.5">
      <c r="B697" s="128" t="s">
        <v>766</v>
      </c>
      <c r="C697" s="128" t="s">
        <v>1653</v>
      </c>
      <c r="D697" s="111">
        <v>5895.6632999999993</v>
      </c>
      <c r="E697" s="111">
        <v>222.3836</v>
      </c>
      <c r="F697" s="111">
        <v>647.22550000000001</v>
      </c>
      <c r="G697" s="111">
        <v>75.774499999999989</v>
      </c>
      <c r="H697" s="111">
        <v>8371.0756000000019</v>
      </c>
      <c r="I697" s="111">
        <f t="shared" si="10"/>
        <v>1605.8032000000026</v>
      </c>
    </row>
    <row r="698" spans="2:9" x14ac:dyDescent="0.5">
      <c r="B698" s="128" t="s">
        <v>767</v>
      </c>
      <c r="C698" s="128" t="s">
        <v>1654</v>
      </c>
      <c r="D698" s="111">
        <v>1177.0733</v>
      </c>
      <c r="E698" s="111">
        <v>30.055900000000001</v>
      </c>
      <c r="F698" s="111">
        <v>53.9236</v>
      </c>
      <c r="G698" s="111">
        <v>8.430200000000001</v>
      </c>
      <c r="H698" s="111">
        <v>1123.2630000000001</v>
      </c>
      <c r="I698" s="111">
        <v>0</v>
      </c>
    </row>
    <row r="699" spans="2:9" x14ac:dyDescent="0.5">
      <c r="B699" s="128" t="s">
        <v>768</v>
      </c>
      <c r="C699" s="128" t="s">
        <v>1655</v>
      </c>
      <c r="D699" s="111">
        <v>2426.9238</v>
      </c>
      <c r="E699" s="111">
        <v>79.295599999999993</v>
      </c>
      <c r="F699" s="111">
        <v>252.8023</v>
      </c>
      <c r="G699" s="111">
        <v>0</v>
      </c>
      <c r="H699" s="111">
        <v>2924.3458999999993</v>
      </c>
      <c r="I699" s="111">
        <f t="shared" si="10"/>
        <v>165.32419999999934</v>
      </c>
    </row>
    <row r="700" spans="2:9" x14ac:dyDescent="0.5">
      <c r="B700" s="128" t="s">
        <v>769</v>
      </c>
      <c r="C700" s="128" t="s">
        <v>1656</v>
      </c>
      <c r="D700" s="111">
        <v>4995.63</v>
      </c>
      <c r="E700" s="111">
        <v>170.76330000000002</v>
      </c>
      <c r="F700" s="111">
        <v>445.16789999999997</v>
      </c>
      <c r="G700" s="111">
        <v>114.5031</v>
      </c>
      <c r="H700" s="111">
        <v>5866.4093000000003</v>
      </c>
      <c r="I700" s="111">
        <f t="shared" si="10"/>
        <v>254.8481000000001</v>
      </c>
    </row>
    <row r="701" spans="2:9" x14ac:dyDescent="0.5">
      <c r="B701" s="128" t="s">
        <v>770</v>
      </c>
      <c r="C701" s="128" t="s">
        <v>1657</v>
      </c>
      <c r="D701" s="111">
        <v>4204.5686999999998</v>
      </c>
      <c r="E701" s="111">
        <v>295.71429999999998</v>
      </c>
      <c r="F701" s="111">
        <v>510.44470000000001</v>
      </c>
      <c r="G701" s="111">
        <v>120.6893</v>
      </c>
      <c r="H701" s="111">
        <v>5108.9611999999997</v>
      </c>
      <c r="I701" s="111">
        <f t="shared" si="10"/>
        <v>98.233499999999935</v>
      </c>
    </row>
    <row r="702" spans="2:9" x14ac:dyDescent="0.5">
      <c r="B702" s="128" t="s">
        <v>771</v>
      </c>
      <c r="C702" s="128" t="s">
        <v>1658</v>
      </c>
      <c r="D702" s="111">
        <v>7316.5934999999999</v>
      </c>
      <c r="E702" s="111">
        <v>275.68119999999999</v>
      </c>
      <c r="F702" s="111">
        <v>924.56629999999996</v>
      </c>
      <c r="G702" s="111">
        <v>193.55959999999999</v>
      </c>
      <c r="H702" s="111">
        <v>9145.6785999999993</v>
      </c>
      <c r="I702" s="111">
        <f t="shared" si="10"/>
        <v>628.83759999999938</v>
      </c>
    </row>
    <row r="703" spans="2:9" x14ac:dyDescent="0.5">
      <c r="B703" s="128" t="s">
        <v>772</v>
      </c>
      <c r="C703" s="128" t="s">
        <v>1659</v>
      </c>
      <c r="D703" s="111">
        <v>953.83069999999998</v>
      </c>
      <c r="E703" s="111">
        <v>24.72</v>
      </c>
      <c r="F703" s="111">
        <v>130.34370000000001</v>
      </c>
      <c r="G703" s="111">
        <v>14.463000000000001</v>
      </c>
      <c r="H703" s="111">
        <v>726.0671000000001</v>
      </c>
      <c r="I703" s="111">
        <v>0</v>
      </c>
    </row>
    <row r="704" spans="2:9" x14ac:dyDescent="0.5">
      <c r="B704" s="128" t="s">
        <v>773</v>
      </c>
      <c r="C704" s="128" t="s">
        <v>1660</v>
      </c>
      <c r="D704" s="111">
        <v>1181.5247999999999</v>
      </c>
      <c r="E704" s="111">
        <v>40.3596</v>
      </c>
      <c r="F704" s="111">
        <v>79.852699999999999</v>
      </c>
      <c r="G704" s="111">
        <v>15.797400000000001</v>
      </c>
      <c r="H704" s="111">
        <v>1349.1399999999999</v>
      </c>
      <c r="I704" s="111">
        <f t="shared" si="10"/>
        <v>47.40289999999996</v>
      </c>
    </row>
    <row r="705" spans="2:9" x14ac:dyDescent="0.5">
      <c r="B705" s="128" t="s">
        <v>774</v>
      </c>
      <c r="C705" s="128" t="s">
        <v>1661</v>
      </c>
      <c r="D705" s="111">
        <v>2110.8839000000003</v>
      </c>
      <c r="E705" s="111">
        <v>46.232600000000005</v>
      </c>
      <c r="F705" s="111">
        <v>198.36080000000001</v>
      </c>
      <c r="G705" s="111">
        <v>38.497199999999999</v>
      </c>
      <c r="H705" s="111">
        <v>2413.4519</v>
      </c>
      <c r="I705" s="111">
        <f t="shared" si="10"/>
        <v>57.974599999999754</v>
      </c>
    </row>
    <row r="706" spans="2:9" x14ac:dyDescent="0.5">
      <c r="B706" s="128" t="s">
        <v>775</v>
      </c>
      <c r="C706" s="128" t="s">
        <v>1662</v>
      </c>
      <c r="D706" s="111">
        <v>2370.8989999999999</v>
      </c>
      <c r="E706" s="111">
        <v>52.368699999999997</v>
      </c>
      <c r="F706" s="111">
        <v>165.59219999999999</v>
      </c>
      <c r="G706" s="111">
        <v>26.035499999999999</v>
      </c>
      <c r="H706" s="111">
        <v>2678.7977999999998</v>
      </c>
      <c r="I706" s="111">
        <f t="shared" si="10"/>
        <v>89.937899999999956</v>
      </c>
    </row>
    <row r="707" spans="2:9" x14ac:dyDescent="0.5">
      <c r="B707" s="128" t="s">
        <v>776</v>
      </c>
      <c r="C707" s="128" t="s">
        <v>1663</v>
      </c>
      <c r="D707" s="111">
        <v>1459.9286999999999</v>
      </c>
      <c r="E707" s="111">
        <v>37.493500000000004</v>
      </c>
      <c r="F707" s="111">
        <v>74.436700000000002</v>
      </c>
      <c r="G707" s="111">
        <v>13.633899999999999</v>
      </c>
      <c r="H707" s="111">
        <v>1630.0185000000001</v>
      </c>
      <c r="I707" s="111">
        <f t="shared" si="10"/>
        <v>58.159600000000182</v>
      </c>
    </row>
    <row r="708" spans="2:9" x14ac:dyDescent="0.5">
      <c r="B708" s="128" t="s">
        <v>777</v>
      </c>
      <c r="C708" s="128" t="s">
        <v>1664</v>
      </c>
      <c r="D708" s="111">
        <v>1492.4593</v>
      </c>
      <c r="E708" s="111">
        <v>29.621399999999998</v>
      </c>
      <c r="F708" s="111">
        <v>66.567399999999992</v>
      </c>
      <c r="G708" s="111">
        <v>21.6937</v>
      </c>
      <c r="H708" s="111">
        <v>1643.6994</v>
      </c>
      <c r="I708" s="111">
        <f t="shared" si="10"/>
        <v>55.051299999999998</v>
      </c>
    </row>
    <row r="709" spans="2:9" x14ac:dyDescent="0.5">
      <c r="B709" s="128" t="s">
        <v>778</v>
      </c>
      <c r="C709" s="128" t="s">
        <v>1665</v>
      </c>
      <c r="D709" s="111">
        <v>1779.3546999999999</v>
      </c>
      <c r="E709" s="111">
        <v>61.707599999999999</v>
      </c>
      <c r="F709" s="111">
        <v>118.97859999999999</v>
      </c>
      <c r="G709" s="111">
        <v>13.4032</v>
      </c>
      <c r="H709" s="111">
        <v>2049.5958000000001</v>
      </c>
      <c r="I709" s="111">
        <f t="shared" ref="I709:I772" si="11">H709-D709-E709-F709</f>
        <v>89.554900000000188</v>
      </c>
    </row>
    <row r="710" spans="2:9" x14ac:dyDescent="0.5">
      <c r="B710" s="128" t="s">
        <v>779</v>
      </c>
      <c r="C710" s="128" t="s">
        <v>1666</v>
      </c>
      <c r="D710" s="111">
        <v>950.72840000000008</v>
      </c>
      <c r="E710" s="111">
        <v>44.867799999999995</v>
      </c>
      <c r="F710" s="111">
        <v>108.36189999999999</v>
      </c>
      <c r="G710" s="111">
        <v>20.506700000000002</v>
      </c>
      <c r="H710" s="111">
        <v>1140.9283</v>
      </c>
      <c r="I710" s="111">
        <f t="shared" si="11"/>
        <v>36.970199999999977</v>
      </c>
    </row>
    <row r="711" spans="2:9" x14ac:dyDescent="0.5">
      <c r="B711" s="128" t="s">
        <v>780</v>
      </c>
      <c r="C711" s="128" t="s">
        <v>1667</v>
      </c>
      <c r="D711" s="111">
        <v>1630.8419999999999</v>
      </c>
      <c r="E711" s="111">
        <v>201.11840000000001</v>
      </c>
      <c r="F711" s="111">
        <v>138.31630000000001</v>
      </c>
      <c r="G711" s="111">
        <v>13.0982</v>
      </c>
      <c r="H711" s="111">
        <v>2049.1815000000001</v>
      </c>
      <c r="I711" s="111">
        <f t="shared" si="11"/>
        <v>78.90480000000025</v>
      </c>
    </row>
    <row r="712" spans="2:9" x14ac:dyDescent="0.5">
      <c r="B712" s="128" t="s">
        <v>781</v>
      </c>
      <c r="C712" s="128" t="s">
        <v>1668</v>
      </c>
      <c r="D712" s="111">
        <v>1223.8543000000002</v>
      </c>
      <c r="E712" s="111">
        <v>46.243200000000002</v>
      </c>
      <c r="F712" s="111">
        <v>78.424499999999995</v>
      </c>
      <c r="G712" s="111">
        <v>14.424800000000001</v>
      </c>
      <c r="H712" s="111">
        <v>1470.7102</v>
      </c>
      <c r="I712" s="111">
        <f t="shared" si="11"/>
        <v>122.1881999999998</v>
      </c>
    </row>
    <row r="713" spans="2:9" x14ac:dyDescent="0.5">
      <c r="B713" s="128" t="s">
        <v>782</v>
      </c>
      <c r="C713" s="128" t="s">
        <v>1669</v>
      </c>
      <c r="D713" s="111">
        <v>143.36660000000001</v>
      </c>
      <c r="E713" s="111">
        <v>22.691300000000002</v>
      </c>
      <c r="F713" s="111">
        <v>73.257999999999996</v>
      </c>
      <c r="G713" s="111">
        <v>0</v>
      </c>
      <c r="H713" s="111">
        <v>1437.0538999999999</v>
      </c>
      <c r="I713" s="111">
        <f t="shared" si="11"/>
        <v>1197.7379999999998</v>
      </c>
    </row>
    <row r="714" spans="2:9" x14ac:dyDescent="0.5">
      <c r="B714" s="128" t="s">
        <v>783</v>
      </c>
      <c r="C714" s="128" t="s">
        <v>1670</v>
      </c>
      <c r="D714" s="111">
        <v>566.8519</v>
      </c>
      <c r="E714" s="111">
        <v>12.299300000000001</v>
      </c>
      <c r="F714" s="111">
        <v>39.788000000000004</v>
      </c>
      <c r="G714" s="111">
        <v>8.1350000000000016</v>
      </c>
      <c r="H714" s="111">
        <v>634.65</v>
      </c>
      <c r="I714" s="111">
        <f t="shared" si="11"/>
        <v>15.710799999999971</v>
      </c>
    </row>
    <row r="715" spans="2:9" x14ac:dyDescent="0.5">
      <c r="B715" s="128" t="s">
        <v>784</v>
      </c>
      <c r="C715" s="128" t="s">
        <v>1671</v>
      </c>
      <c r="D715" s="111">
        <v>18707.017499999998</v>
      </c>
      <c r="E715" s="111">
        <v>1152.5664999999999</v>
      </c>
      <c r="F715" s="111">
        <v>3203.7808</v>
      </c>
      <c r="G715" s="111">
        <v>576.47759999999994</v>
      </c>
      <c r="H715" s="111">
        <v>24916.373899999999</v>
      </c>
      <c r="I715" s="111">
        <f t="shared" si="11"/>
        <v>1853.0091000000007</v>
      </c>
    </row>
    <row r="716" spans="2:9" x14ac:dyDescent="0.5">
      <c r="B716" s="128" t="s">
        <v>785</v>
      </c>
      <c r="C716" s="128" t="s">
        <v>1672</v>
      </c>
      <c r="D716" s="111">
        <v>978.70630000000006</v>
      </c>
      <c r="E716" s="111">
        <v>28.060400000000001</v>
      </c>
      <c r="F716" s="111">
        <v>81.478599999999986</v>
      </c>
      <c r="G716" s="111">
        <v>12.370099999999999</v>
      </c>
      <c r="H716" s="111">
        <v>1160.0544</v>
      </c>
      <c r="I716" s="111">
        <f t="shared" si="11"/>
        <v>71.80909999999993</v>
      </c>
    </row>
    <row r="717" spans="2:9" x14ac:dyDescent="0.5">
      <c r="B717" s="128" t="s">
        <v>786</v>
      </c>
      <c r="C717" s="128" t="s">
        <v>1673</v>
      </c>
      <c r="D717" s="111">
        <v>954.83500000000004</v>
      </c>
      <c r="E717" s="111">
        <v>51.434400000000004</v>
      </c>
      <c r="F717" s="111">
        <v>113.50369999999999</v>
      </c>
      <c r="G717" s="111">
        <v>26.792399999999997</v>
      </c>
      <c r="H717" s="111">
        <v>1540.4058</v>
      </c>
      <c r="I717" s="111">
        <f t="shared" si="11"/>
        <v>420.6327</v>
      </c>
    </row>
    <row r="718" spans="2:9" x14ac:dyDescent="0.5">
      <c r="B718" s="128" t="s">
        <v>787</v>
      </c>
      <c r="C718" s="128" t="s">
        <v>1674</v>
      </c>
      <c r="D718" s="111">
        <v>992.90110000000016</v>
      </c>
      <c r="E718" s="111">
        <v>43.422599999999989</v>
      </c>
      <c r="F718" s="111">
        <v>137.66159999999999</v>
      </c>
      <c r="G718" s="111">
        <v>21.436700000000002</v>
      </c>
      <c r="H718" s="111">
        <v>1211.3029000000001</v>
      </c>
      <c r="I718" s="111">
        <f t="shared" si="11"/>
        <v>37.317599999999999</v>
      </c>
    </row>
    <row r="719" spans="2:9" x14ac:dyDescent="0.5">
      <c r="B719" s="128" t="s">
        <v>788</v>
      </c>
      <c r="C719" s="128" t="s">
        <v>1675</v>
      </c>
      <c r="D719" s="111">
        <v>1328.1258</v>
      </c>
      <c r="E719" s="111">
        <v>42.319200000000002</v>
      </c>
      <c r="F719" s="111">
        <v>86.851799999999997</v>
      </c>
      <c r="G719" s="111">
        <v>21.773999999999997</v>
      </c>
      <c r="H719" s="111">
        <v>1508.3893000000003</v>
      </c>
      <c r="I719" s="111">
        <f t="shared" si="11"/>
        <v>51.092500000000257</v>
      </c>
    </row>
    <row r="720" spans="2:9" x14ac:dyDescent="0.5">
      <c r="B720" s="128" t="s">
        <v>789</v>
      </c>
      <c r="C720" s="128" t="s">
        <v>1676</v>
      </c>
      <c r="D720" s="111">
        <v>1953.2688000000003</v>
      </c>
      <c r="E720" s="111">
        <v>70.474600000000009</v>
      </c>
      <c r="F720" s="111">
        <v>205.9742</v>
      </c>
      <c r="G720" s="111">
        <v>42.840900000000005</v>
      </c>
      <c r="H720" s="111">
        <v>2299.2670000000003</v>
      </c>
      <c r="I720" s="111">
        <f t="shared" si="11"/>
        <v>69.549399999999991</v>
      </c>
    </row>
    <row r="721" spans="2:9" x14ac:dyDescent="0.5">
      <c r="B721" s="128" t="s">
        <v>790</v>
      </c>
      <c r="C721" s="128" t="s">
        <v>1677</v>
      </c>
      <c r="D721" s="111">
        <v>1067.5289</v>
      </c>
      <c r="E721" s="111">
        <v>29.099600000000002</v>
      </c>
      <c r="F721" s="111">
        <v>64.899699999999996</v>
      </c>
      <c r="G721" s="111">
        <v>12.546899999999999</v>
      </c>
      <c r="H721" s="111">
        <v>1187.8951</v>
      </c>
      <c r="I721" s="111">
        <f t="shared" si="11"/>
        <v>26.36689999999993</v>
      </c>
    </row>
    <row r="722" spans="2:9" x14ac:dyDescent="0.5">
      <c r="B722" s="128" t="s">
        <v>791</v>
      </c>
      <c r="C722" s="128" t="s">
        <v>1678</v>
      </c>
      <c r="D722" s="111">
        <v>91149.695700000011</v>
      </c>
      <c r="E722" s="111">
        <v>6032.7858999999999</v>
      </c>
      <c r="F722" s="111">
        <v>22587.172200000001</v>
      </c>
      <c r="G722" s="111">
        <v>3283.335</v>
      </c>
      <c r="H722" s="111">
        <v>151231.14310000002</v>
      </c>
      <c r="I722" s="111">
        <f t="shared" si="11"/>
        <v>31461.489300000001</v>
      </c>
    </row>
    <row r="723" spans="2:9" x14ac:dyDescent="0.5">
      <c r="B723" s="128" t="s">
        <v>792</v>
      </c>
      <c r="C723" s="128" t="s">
        <v>1679</v>
      </c>
      <c r="D723" s="111">
        <v>2714.4357</v>
      </c>
      <c r="E723" s="111">
        <v>57.955499999999994</v>
      </c>
      <c r="F723" s="111">
        <v>181.16669999999999</v>
      </c>
      <c r="G723" s="111">
        <v>17.588699999999999</v>
      </c>
      <c r="H723" s="111">
        <v>3130.8428000000004</v>
      </c>
      <c r="I723" s="111">
        <f t="shared" si="11"/>
        <v>177.28490000000039</v>
      </c>
    </row>
    <row r="724" spans="2:9" x14ac:dyDescent="0.5">
      <c r="B724" s="128" t="s">
        <v>793</v>
      </c>
      <c r="C724" s="128" t="s">
        <v>1680</v>
      </c>
      <c r="D724" s="111">
        <v>1775.7445999999998</v>
      </c>
      <c r="E724" s="111">
        <v>68.067899999999995</v>
      </c>
      <c r="F724" s="111">
        <v>82.542099999999991</v>
      </c>
      <c r="G724" s="111">
        <v>28.182699999999997</v>
      </c>
      <c r="H724" s="111">
        <v>1750.9912000000002</v>
      </c>
      <c r="I724" s="111">
        <v>0</v>
      </c>
    </row>
    <row r="725" spans="2:9" x14ac:dyDescent="0.5">
      <c r="B725" s="128" t="s">
        <v>794</v>
      </c>
      <c r="C725" s="128" t="s">
        <v>1681</v>
      </c>
      <c r="D725" s="111">
        <v>8523.91</v>
      </c>
      <c r="E725" s="111">
        <v>277.54000000000002</v>
      </c>
      <c r="F725" s="111">
        <v>666.52380000000005</v>
      </c>
      <c r="G725" s="111">
        <v>358.17170000000004</v>
      </c>
      <c r="H725" s="111">
        <v>9865.9031000000032</v>
      </c>
      <c r="I725" s="111">
        <f t="shared" si="11"/>
        <v>397.92930000000331</v>
      </c>
    </row>
    <row r="726" spans="2:9" x14ac:dyDescent="0.5">
      <c r="B726" s="128" t="s">
        <v>795</v>
      </c>
      <c r="C726" s="128" t="s">
        <v>1682</v>
      </c>
      <c r="D726" s="111">
        <v>3345.3344000000002</v>
      </c>
      <c r="E726" s="111">
        <v>129.41650000000001</v>
      </c>
      <c r="F726" s="111">
        <v>248.04640000000001</v>
      </c>
      <c r="G726" s="111">
        <v>44.727899999999998</v>
      </c>
      <c r="H726" s="111">
        <v>4004.0861</v>
      </c>
      <c r="I726" s="111">
        <f t="shared" si="11"/>
        <v>281.28879999999975</v>
      </c>
    </row>
    <row r="727" spans="2:9" x14ac:dyDescent="0.5">
      <c r="B727" s="128" t="s">
        <v>796</v>
      </c>
      <c r="C727" s="128" t="s">
        <v>1683</v>
      </c>
      <c r="D727" s="111">
        <v>1604.0700000000002</v>
      </c>
      <c r="E727" s="111">
        <v>61.53</v>
      </c>
      <c r="F727" s="111">
        <v>116.49000000000001</v>
      </c>
      <c r="G727" s="111">
        <v>20.5</v>
      </c>
      <c r="H727" s="111">
        <v>1848.9299999999998</v>
      </c>
      <c r="I727" s="111">
        <f t="shared" si="11"/>
        <v>66.839999999999662</v>
      </c>
    </row>
    <row r="728" spans="2:9" x14ac:dyDescent="0.5">
      <c r="B728" s="128" t="s">
        <v>797</v>
      </c>
      <c r="C728" s="128" t="s">
        <v>1684</v>
      </c>
      <c r="D728" s="111">
        <v>3488.7061000000003</v>
      </c>
      <c r="E728" s="111">
        <v>93.70989999999999</v>
      </c>
      <c r="F728" s="111">
        <v>218.87060000000002</v>
      </c>
      <c r="G728" s="111">
        <v>62.766700000000007</v>
      </c>
      <c r="H728" s="111">
        <v>3996.2554000000005</v>
      </c>
      <c r="I728" s="111">
        <f t="shared" si="11"/>
        <v>194.9688000000001</v>
      </c>
    </row>
    <row r="729" spans="2:9" x14ac:dyDescent="0.5">
      <c r="B729" s="128" t="s">
        <v>798</v>
      </c>
      <c r="C729" s="128" t="s">
        <v>1685</v>
      </c>
      <c r="D729" s="111">
        <v>2766.2400000000002</v>
      </c>
      <c r="E729" s="111">
        <v>39.750000000000007</v>
      </c>
      <c r="F729" s="111">
        <v>123.88999999999999</v>
      </c>
      <c r="G729" s="111">
        <v>29.41</v>
      </c>
      <c r="H729" s="111">
        <v>3240.4999999999995</v>
      </c>
      <c r="I729" s="111">
        <f t="shared" si="11"/>
        <v>310.61999999999932</v>
      </c>
    </row>
    <row r="730" spans="2:9" x14ac:dyDescent="0.5">
      <c r="B730" s="128" t="s">
        <v>799</v>
      </c>
      <c r="C730" s="128" t="s">
        <v>1686</v>
      </c>
      <c r="D730" s="111">
        <v>9774.5860000000011</v>
      </c>
      <c r="E730" s="111">
        <v>222.12900000000002</v>
      </c>
      <c r="F730" s="111">
        <v>833.58490000000006</v>
      </c>
      <c r="G730" s="111">
        <v>130.43630000000002</v>
      </c>
      <c r="H730" s="111">
        <v>11963.9283</v>
      </c>
      <c r="I730" s="111">
        <f t="shared" si="11"/>
        <v>1133.6283999999985</v>
      </c>
    </row>
    <row r="731" spans="2:9" x14ac:dyDescent="0.5">
      <c r="B731" s="128" t="s">
        <v>800</v>
      </c>
      <c r="C731" s="128" t="s">
        <v>1687</v>
      </c>
      <c r="D731" s="111">
        <v>2932.0246999999999</v>
      </c>
      <c r="E731" s="111">
        <v>62.706300000000006</v>
      </c>
      <c r="F731" s="111">
        <v>248.2216</v>
      </c>
      <c r="G731" s="111">
        <v>45.216699999999996</v>
      </c>
      <c r="H731" s="111">
        <v>3319.3928999999998</v>
      </c>
      <c r="I731" s="111">
        <f t="shared" si="11"/>
        <v>76.440299999999894</v>
      </c>
    </row>
    <row r="732" spans="2:9" x14ac:dyDescent="0.5">
      <c r="B732" s="128" t="s">
        <v>801</v>
      </c>
      <c r="C732" s="128" t="s">
        <v>1688</v>
      </c>
      <c r="D732" s="111">
        <v>4462.8324000000002</v>
      </c>
      <c r="E732" s="111">
        <v>167.76260000000002</v>
      </c>
      <c r="F732" s="111">
        <v>387.80149999999998</v>
      </c>
      <c r="G732" s="111">
        <v>63.224700000000006</v>
      </c>
      <c r="H732" s="111">
        <v>5167.7532999999994</v>
      </c>
      <c r="I732" s="111">
        <f t="shared" si="11"/>
        <v>149.35679999999917</v>
      </c>
    </row>
    <row r="733" spans="2:9" x14ac:dyDescent="0.5">
      <c r="B733" s="128" t="s">
        <v>802</v>
      </c>
      <c r="C733" s="128" t="s">
        <v>1689</v>
      </c>
      <c r="D733" s="111">
        <v>17008.299999999996</v>
      </c>
      <c r="E733" s="111">
        <v>784.6</v>
      </c>
      <c r="F733" s="111">
        <v>1541.52</v>
      </c>
      <c r="G733" s="111">
        <v>219.60999999999999</v>
      </c>
      <c r="H733" s="111">
        <v>20823.640000000003</v>
      </c>
      <c r="I733" s="111">
        <f t="shared" si="11"/>
        <v>1489.2200000000075</v>
      </c>
    </row>
    <row r="734" spans="2:9" x14ac:dyDescent="0.5">
      <c r="B734" s="128" t="s">
        <v>803</v>
      </c>
      <c r="C734" s="128" t="s">
        <v>1690</v>
      </c>
      <c r="D734" s="111">
        <v>8665.3456000000006</v>
      </c>
      <c r="E734" s="111">
        <v>282.66469999999998</v>
      </c>
      <c r="F734" s="111">
        <v>775.19060000000002</v>
      </c>
      <c r="G734" s="111">
        <v>749.42969999999991</v>
      </c>
      <c r="H734" s="111">
        <v>10473.170600000001</v>
      </c>
      <c r="I734" s="111">
        <f t="shared" si="11"/>
        <v>749.96970000000067</v>
      </c>
    </row>
    <row r="735" spans="2:9" x14ac:dyDescent="0.5">
      <c r="B735" s="128" t="s">
        <v>804</v>
      </c>
      <c r="C735" s="128" t="s">
        <v>1691</v>
      </c>
      <c r="D735" s="111">
        <v>982.94149999999991</v>
      </c>
      <c r="E735" s="111">
        <v>15.4518</v>
      </c>
      <c r="F735" s="111">
        <v>48.97999999999999</v>
      </c>
      <c r="G735" s="111">
        <v>8.7764000000000006</v>
      </c>
      <c r="H735" s="111">
        <v>1082.8278</v>
      </c>
      <c r="I735" s="111">
        <f t="shared" si="11"/>
        <v>35.454500000000124</v>
      </c>
    </row>
    <row r="736" spans="2:9" x14ac:dyDescent="0.5">
      <c r="B736" s="128" t="s">
        <v>805</v>
      </c>
      <c r="C736" s="128" t="s">
        <v>1692</v>
      </c>
      <c r="D736" s="111">
        <v>1840.2464999999997</v>
      </c>
      <c r="E736" s="111">
        <v>42.529800000000002</v>
      </c>
      <c r="F736" s="111">
        <v>166.93459999999999</v>
      </c>
      <c r="G736" s="111">
        <v>46.478499999999997</v>
      </c>
      <c r="H736" s="111">
        <v>2179.1504</v>
      </c>
      <c r="I736" s="111">
        <f t="shared" si="11"/>
        <v>129.43950000000024</v>
      </c>
    </row>
    <row r="737" spans="2:9" x14ac:dyDescent="0.5">
      <c r="B737" s="128" t="s">
        <v>806</v>
      </c>
      <c r="C737" s="128" t="s">
        <v>1693</v>
      </c>
      <c r="D737" s="111">
        <v>1462.2030999999999</v>
      </c>
      <c r="E737" s="111">
        <v>70.393000000000001</v>
      </c>
      <c r="F737" s="111">
        <v>73.843599999999995</v>
      </c>
      <c r="G737" s="111">
        <v>14.9209</v>
      </c>
      <c r="H737" s="111">
        <v>1857.4608000000001</v>
      </c>
      <c r="I737" s="111">
        <f t="shared" si="11"/>
        <v>251.0211000000001</v>
      </c>
    </row>
    <row r="738" spans="2:9" x14ac:dyDescent="0.5">
      <c r="B738" s="128" t="s">
        <v>807</v>
      </c>
      <c r="C738" s="128" t="s">
        <v>1694</v>
      </c>
      <c r="D738" s="111">
        <v>1232.9734000000001</v>
      </c>
      <c r="E738" s="111">
        <v>67.321999999999989</v>
      </c>
      <c r="F738" s="111">
        <v>71.105900000000005</v>
      </c>
      <c r="G738" s="111">
        <v>9.9055</v>
      </c>
      <c r="H738" s="111">
        <v>1381.3245999999999</v>
      </c>
      <c r="I738" s="111">
        <f t="shared" si="11"/>
        <v>9.9232999999998412</v>
      </c>
    </row>
    <row r="739" spans="2:9" x14ac:dyDescent="0.5">
      <c r="B739" s="128" t="s">
        <v>808</v>
      </c>
      <c r="C739" s="128" t="s">
        <v>1695</v>
      </c>
      <c r="D739" s="111">
        <v>2253.3055999999997</v>
      </c>
      <c r="E739" s="111">
        <v>75.712799999999987</v>
      </c>
      <c r="F739" s="111">
        <v>170.48220000000001</v>
      </c>
      <c r="G739" s="111">
        <v>0</v>
      </c>
      <c r="H739" s="111">
        <v>2591.8352999999997</v>
      </c>
      <c r="I739" s="111">
        <f t="shared" si="11"/>
        <v>92.334700000000026</v>
      </c>
    </row>
    <row r="740" spans="2:9" x14ac:dyDescent="0.5">
      <c r="B740" s="128" t="s">
        <v>809</v>
      </c>
      <c r="C740" s="128" t="s">
        <v>1696</v>
      </c>
      <c r="D740" s="111">
        <v>833.33109999999999</v>
      </c>
      <c r="E740" s="111">
        <v>0</v>
      </c>
      <c r="F740" s="111">
        <v>43.994500000000002</v>
      </c>
      <c r="G740" s="111">
        <v>7.0129000000000001</v>
      </c>
      <c r="H740" s="111">
        <v>910.59330000000011</v>
      </c>
      <c r="I740" s="111">
        <f t="shared" si="11"/>
        <v>33.267700000000119</v>
      </c>
    </row>
    <row r="741" spans="2:9" x14ac:dyDescent="0.5">
      <c r="B741" s="128" t="s">
        <v>810</v>
      </c>
      <c r="C741" s="128" t="s">
        <v>1697</v>
      </c>
      <c r="D741" s="111">
        <v>16241.021300000002</v>
      </c>
      <c r="E741" s="111">
        <v>563.99779999999998</v>
      </c>
      <c r="F741" s="111">
        <v>1883.1585</v>
      </c>
      <c r="G741" s="111">
        <v>318.53890000000001</v>
      </c>
      <c r="H741" s="111">
        <v>20161.839799999998</v>
      </c>
      <c r="I741" s="111">
        <f t="shared" si="11"/>
        <v>1473.6621999999957</v>
      </c>
    </row>
    <row r="742" spans="2:9" x14ac:dyDescent="0.5">
      <c r="B742" s="128" t="s">
        <v>811</v>
      </c>
      <c r="C742" s="128" t="s">
        <v>1698</v>
      </c>
      <c r="D742" s="111">
        <v>17641.013200000001</v>
      </c>
      <c r="E742" s="111">
        <v>809.99909999999988</v>
      </c>
      <c r="F742" s="111">
        <v>2110.2660000000001</v>
      </c>
      <c r="G742" s="111">
        <v>250.05750000000003</v>
      </c>
      <c r="H742" s="111">
        <v>22115.506300000001</v>
      </c>
      <c r="I742" s="111">
        <f t="shared" si="11"/>
        <v>1554.2279999999996</v>
      </c>
    </row>
    <row r="743" spans="2:9" x14ac:dyDescent="0.5">
      <c r="B743" s="128" t="s">
        <v>812</v>
      </c>
      <c r="C743" s="128" t="s">
        <v>1699</v>
      </c>
      <c r="D743" s="111">
        <v>1833.9350000000002</v>
      </c>
      <c r="E743" s="111">
        <v>71.977499999999992</v>
      </c>
      <c r="F743" s="111">
        <v>159.7227</v>
      </c>
      <c r="G743" s="111">
        <v>21.766500000000001</v>
      </c>
      <c r="H743" s="111">
        <v>2183.2797</v>
      </c>
      <c r="I743" s="111">
        <f t="shared" si="11"/>
        <v>117.64449999999991</v>
      </c>
    </row>
    <row r="744" spans="2:9" x14ac:dyDescent="0.5">
      <c r="B744" s="128" t="s">
        <v>813</v>
      </c>
      <c r="C744" s="128" t="s">
        <v>1700</v>
      </c>
      <c r="D744" s="111">
        <v>612.46789999999976</v>
      </c>
      <c r="E744" s="111">
        <v>24.183599999999995</v>
      </c>
      <c r="F744" s="111">
        <v>59.4313</v>
      </c>
      <c r="G744" s="111">
        <v>17.2149</v>
      </c>
      <c r="H744" s="111">
        <v>693.90220000000011</v>
      </c>
      <c r="I744" s="111">
        <v>0</v>
      </c>
    </row>
    <row r="745" spans="2:9" x14ac:dyDescent="0.5">
      <c r="B745" s="128" t="s">
        <v>814</v>
      </c>
      <c r="C745" s="128" t="s">
        <v>1701</v>
      </c>
      <c r="D745" s="111">
        <v>990.88549999999998</v>
      </c>
      <c r="E745" s="111">
        <v>43.772800000000004</v>
      </c>
      <c r="F745" s="111">
        <v>21.8871</v>
      </c>
      <c r="G745" s="111">
        <v>2.1766000000000001</v>
      </c>
      <c r="H745" s="111">
        <v>1090.3960999999999</v>
      </c>
      <c r="I745" s="111">
        <f t="shared" si="11"/>
        <v>33.850699999999946</v>
      </c>
    </row>
    <row r="746" spans="2:9" x14ac:dyDescent="0.5">
      <c r="B746" s="128" t="s">
        <v>815</v>
      </c>
      <c r="C746" s="128" t="s">
        <v>1702</v>
      </c>
      <c r="D746" s="111">
        <v>1123.6564000000001</v>
      </c>
      <c r="E746" s="111">
        <v>18.353400000000001</v>
      </c>
      <c r="F746" s="111">
        <v>55.187999999999995</v>
      </c>
      <c r="G746" s="111">
        <v>18.761600000000001</v>
      </c>
      <c r="H746" s="111">
        <v>1260.2427</v>
      </c>
      <c r="I746" s="111">
        <f t="shared" si="11"/>
        <v>63.044899999999949</v>
      </c>
    </row>
    <row r="747" spans="2:9" x14ac:dyDescent="0.5">
      <c r="B747" s="128" t="s">
        <v>816</v>
      </c>
      <c r="C747" s="128" t="s">
        <v>1703</v>
      </c>
      <c r="D747" s="111">
        <v>870.39519999999993</v>
      </c>
      <c r="E747" s="111">
        <v>26.463100000000004</v>
      </c>
      <c r="F747" s="111">
        <v>51.920099999999991</v>
      </c>
      <c r="G747" s="111">
        <v>9.8118999999999996</v>
      </c>
      <c r="H747" s="111">
        <v>972.11500000000001</v>
      </c>
      <c r="I747" s="111">
        <f t="shared" si="11"/>
        <v>23.336600000000089</v>
      </c>
    </row>
    <row r="748" spans="2:9" x14ac:dyDescent="0.5">
      <c r="B748" s="128" t="s">
        <v>817</v>
      </c>
      <c r="C748" s="128" t="s">
        <v>1704</v>
      </c>
      <c r="D748" s="111">
        <v>23349.207399999999</v>
      </c>
      <c r="E748" s="111">
        <v>2717.5839999999994</v>
      </c>
      <c r="F748" s="111">
        <v>2991.6537000000003</v>
      </c>
      <c r="G748" s="111">
        <v>520.76100000000008</v>
      </c>
      <c r="H748" s="111">
        <v>36354.977200000001</v>
      </c>
      <c r="I748" s="111">
        <f t="shared" si="11"/>
        <v>7296.5321000000022</v>
      </c>
    </row>
    <row r="749" spans="2:9" x14ac:dyDescent="0.5">
      <c r="B749" s="128" t="s">
        <v>818</v>
      </c>
      <c r="C749" s="128" t="s">
        <v>1705</v>
      </c>
      <c r="D749" s="111">
        <v>2181.9737999999998</v>
      </c>
      <c r="E749" s="111">
        <v>79.082399999999993</v>
      </c>
      <c r="F749" s="111">
        <v>180.69709999999998</v>
      </c>
      <c r="G749" s="111">
        <v>26.174999999999997</v>
      </c>
      <c r="H749" s="111">
        <v>2621.3051</v>
      </c>
      <c r="I749" s="111">
        <f t="shared" si="11"/>
        <v>179.5518000000003</v>
      </c>
    </row>
    <row r="750" spans="2:9" x14ac:dyDescent="0.5">
      <c r="B750" s="128" t="s">
        <v>819</v>
      </c>
      <c r="C750" s="128" t="s">
        <v>1706</v>
      </c>
      <c r="D750" s="111">
        <v>515.62860000000001</v>
      </c>
      <c r="E750" s="111">
        <v>25.094100000000001</v>
      </c>
      <c r="F750" s="111">
        <v>20.665199999999999</v>
      </c>
      <c r="G750" s="111">
        <v>7.2768999999999995</v>
      </c>
      <c r="H750" s="111">
        <v>576.52970000000005</v>
      </c>
      <c r="I750" s="111">
        <f t="shared" si="11"/>
        <v>15.141800000000046</v>
      </c>
    </row>
    <row r="751" spans="2:9" x14ac:dyDescent="0.5">
      <c r="B751" s="128" t="s">
        <v>820</v>
      </c>
      <c r="C751" s="128" t="s">
        <v>1707</v>
      </c>
      <c r="D751" s="111">
        <v>1712.3280000000002</v>
      </c>
      <c r="E751" s="111">
        <v>64.575999999999993</v>
      </c>
      <c r="F751" s="111">
        <v>116.34399999999999</v>
      </c>
      <c r="G751" s="111">
        <v>31.291</v>
      </c>
      <c r="H751" s="111">
        <v>2463.4380000000001</v>
      </c>
      <c r="I751" s="111">
        <f t="shared" si="11"/>
        <v>570.18999999999983</v>
      </c>
    </row>
    <row r="752" spans="2:9" x14ac:dyDescent="0.5">
      <c r="B752" s="128" t="s">
        <v>821</v>
      </c>
      <c r="C752" s="128" t="s">
        <v>1708</v>
      </c>
      <c r="D752" s="111">
        <v>2576.2053000000001</v>
      </c>
      <c r="E752" s="111">
        <v>92.420999999999992</v>
      </c>
      <c r="F752" s="111">
        <v>135.6</v>
      </c>
      <c r="G752" s="111">
        <v>7.6570000000000009</v>
      </c>
      <c r="H752" s="111">
        <v>3432.5870000000004</v>
      </c>
      <c r="I752" s="111">
        <f t="shared" si="11"/>
        <v>628.36070000000029</v>
      </c>
    </row>
    <row r="753" spans="2:9" x14ac:dyDescent="0.5">
      <c r="B753" s="128" t="s">
        <v>822</v>
      </c>
      <c r="C753" s="128" t="s">
        <v>1709</v>
      </c>
      <c r="D753" s="111">
        <v>1606.0749000000001</v>
      </c>
      <c r="E753" s="111">
        <v>75.83550000000001</v>
      </c>
      <c r="F753" s="111">
        <v>84.004499999999993</v>
      </c>
      <c r="G753" s="111">
        <v>29.939499999999999</v>
      </c>
      <c r="H753" s="111">
        <v>1804.6803999999997</v>
      </c>
      <c r="I753" s="111">
        <f t="shared" si="11"/>
        <v>38.765499999999662</v>
      </c>
    </row>
    <row r="754" spans="2:9" x14ac:dyDescent="0.5">
      <c r="B754" s="128" t="s">
        <v>823</v>
      </c>
      <c r="C754" s="128" t="s">
        <v>1710</v>
      </c>
      <c r="D754" s="111">
        <v>1046.2230999999999</v>
      </c>
      <c r="E754" s="111">
        <v>39.413400000000003</v>
      </c>
      <c r="F754" s="111">
        <v>88.022300000000001</v>
      </c>
      <c r="G754" s="111">
        <v>15.9529</v>
      </c>
      <c r="H754" s="111">
        <v>1252.1100000000001</v>
      </c>
      <c r="I754" s="111">
        <f t="shared" si="11"/>
        <v>78.451200000000199</v>
      </c>
    </row>
    <row r="755" spans="2:9" x14ac:dyDescent="0.5">
      <c r="B755" s="128" t="s">
        <v>824</v>
      </c>
      <c r="C755" s="128" t="s">
        <v>1711</v>
      </c>
      <c r="D755" s="111">
        <v>1863.4000000000003</v>
      </c>
      <c r="E755" s="111">
        <v>105.06000000000002</v>
      </c>
      <c r="F755" s="111">
        <v>67.089999999999989</v>
      </c>
      <c r="G755" s="111">
        <v>27.05</v>
      </c>
      <c r="H755" s="111">
        <v>2059.6010000000001</v>
      </c>
      <c r="I755" s="111">
        <f t="shared" si="11"/>
        <v>24.050999999999789</v>
      </c>
    </row>
    <row r="756" spans="2:9" x14ac:dyDescent="0.5">
      <c r="B756" s="128" t="s">
        <v>825</v>
      </c>
      <c r="C756" s="128" t="s">
        <v>1712</v>
      </c>
      <c r="D756" s="111">
        <v>77.201899999999981</v>
      </c>
      <c r="E756" s="111">
        <v>26.410600000000002</v>
      </c>
      <c r="F756" s="111">
        <v>0</v>
      </c>
      <c r="G756" s="111">
        <v>0</v>
      </c>
      <c r="H756" s="111">
        <v>116.95359999999999</v>
      </c>
      <c r="I756" s="111">
        <f t="shared" si="11"/>
        <v>13.341100000000012</v>
      </c>
    </row>
    <row r="757" spans="2:9" x14ac:dyDescent="0.5">
      <c r="B757" s="128" t="s">
        <v>826</v>
      </c>
      <c r="C757" s="128" t="s">
        <v>1713</v>
      </c>
      <c r="D757" s="111">
        <v>29858.508399999999</v>
      </c>
      <c r="E757" s="111">
        <v>3162.3388</v>
      </c>
      <c r="F757" s="111">
        <v>6772.2564000000002</v>
      </c>
      <c r="G757" s="111">
        <v>537.48610000000008</v>
      </c>
      <c r="H757" s="111">
        <v>43783.656999999999</v>
      </c>
      <c r="I757" s="111">
        <f t="shared" si="11"/>
        <v>3990.5534000000007</v>
      </c>
    </row>
    <row r="758" spans="2:9" x14ac:dyDescent="0.5">
      <c r="B758" s="128" t="s">
        <v>827</v>
      </c>
      <c r="C758" s="128" t="s">
        <v>1714</v>
      </c>
      <c r="D758" s="111">
        <v>429.99400000000003</v>
      </c>
      <c r="E758" s="111">
        <v>67.705600000000004</v>
      </c>
      <c r="F758" s="111">
        <v>41.024800000000006</v>
      </c>
      <c r="G758" s="111">
        <v>4.1450000000000005</v>
      </c>
      <c r="H758" s="111">
        <v>678.47280000000001</v>
      </c>
      <c r="I758" s="111">
        <f t="shared" si="11"/>
        <v>139.74839999999998</v>
      </c>
    </row>
    <row r="759" spans="2:9" x14ac:dyDescent="0.5">
      <c r="B759" s="128" t="s">
        <v>828</v>
      </c>
      <c r="C759" s="128" t="s">
        <v>1715</v>
      </c>
      <c r="D759" s="111">
        <v>2163.0155999999997</v>
      </c>
      <c r="E759" s="111">
        <v>103.2927</v>
      </c>
      <c r="F759" s="111">
        <v>229.89769999999999</v>
      </c>
      <c r="G759" s="111">
        <v>25.559000000000005</v>
      </c>
      <c r="H759" s="111">
        <v>2763.4327999999996</v>
      </c>
      <c r="I759" s="111">
        <f t="shared" si="11"/>
        <v>267.22679999999991</v>
      </c>
    </row>
    <row r="760" spans="2:9" x14ac:dyDescent="0.5">
      <c r="B760" s="128" t="s">
        <v>829</v>
      </c>
      <c r="C760" s="128" t="s">
        <v>1716</v>
      </c>
      <c r="D760" s="111">
        <v>743.46979999999996</v>
      </c>
      <c r="E760" s="111">
        <v>34.824100000000001</v>
      </c>
      <c r="F760" s="111">
        <v>88.400199999999998</v>
      </c>
      <c r="G760" s="111">
        <v>8.9564000000000004</v>
      </c>
      <c r="H760" s="111">
        <v>943.5533999999999</v>
      </c>
      <c r="I760" s="111">
        <f t="shared" si="11"/>
        <v>76.859299999999948</v>
      </c>
    </row>
    <row r="761" spans="2:9" x14ac:dyDescent="0.5">
      <c r="B761" s="128" t="s">
        <v>830</v>
      </c>
      <c r="C761" s="128" t="s">
        <v>1717</v>
      </c>
      <c r="D761" s="111">
        <v>533.28899999999999</v>
      </c>
      <c r="E761" s="111">
        <v>23.869999999999997</v>
      </c>
      <c r="F761" s="111">
        <v>30.562000000000001</v>
      </c>
      <c r="G761" s="111">
        <v>1.9790000000000001</v>
      </c>
      <c r="H761" s="111">
        <v>749.94200000000001</v>
      </c>
      <c r="I761" s="111">
        <f t="shared" si="11"/>
        <v>162.221</v>
      </c>
    </row>
    <row r="762" spans="2:9" x14ac:dyDescent="0.5">
      <c r="B762" s="128" t="s">
        <v>831</v>
      </c>
      <c r="C762" s="128" t="s">
        <v>1718</v>
      </c>
      <c r="D762" s="111">
        <v>5600.061099999999</v>
      </c>
      <c r="E762" s="111">
        <v>398.30279999999999</v>
      </c>
      <c r="F762" s="111">
        <v>622.6142000000001</v>
      </c>
      <c r="G762" s="111">
        <v>119.70700000000001</v>
      </c>
      <c r="H762" s="111">
        <v>7219.303899999999</v>
      </c>
      <c r="I762" s="111">
        <f t="shared" si="11"/>
        <v>598.32579999999996</v>
      </c>
    </row>
    <row r="763" spans="2:9" x14ac:dyDescent="0.5">
      <c r="B763" s="128" t="s">
        <v>832</v>
      </c>
      <c r="C763" s="128" t="s">
        <v>1719</v>
      </c>
      <c r="D763" s="111">
        <v>336.74020000000002</v>
      </c>
      <c r="E763" s="111">
        <v>26.634900000000002</v>
      </c>
      <c r="F763" s="111">
        <v>43.958800000000004</v>
      </c>
      <c r="G763" s="111">
        <v>3.7559</v>
      </c>
      <c r="H763" s="111">
        <v>411.85290000000003</v>
      </c>
      <c r="I763" s="111">
        <f t="shared" si="11"/>
        <v>4.5190000000000126</v>
      </c>
    </row>
    <row r="764" spans="2:9" x14ac:dyDescent="0.5">
      <c r="B764" s="128" t="s">
        <v>833</v>
      </c>
      <c r="C764" s="128" t="s">
        <v>1720</v>
      </c>
      <c r="D764" s="111">
        <v>742.31400000000008</v>
      </c>
      <c r="E764" s="111">
        <v>34.003300000000003</v>
      </c>
      <c r="F764" s="111">
        <v>85.6053</v>
      </c>
      <c r="G764" s="111">
        <v>9.7251999999999992</v>
      </c>
      <c r="H764" s="111">
        <v>950.87529999999992</v>
      </c>
      <c r="I764" s="111">
        <f t="shared" si="11"/>
        <v>88.952699999999851</v>
      </c>
    </row>
    <row r="765" spans="2:9" x14ac:dyDescent="0.5">
      <c r="B765" s="128" t="s">
        <v>834</v>
      </c>
      <c r="C765" s="128" t="s">
        <v>1721</v>
      </c>
      <c r="D765" s="111">
        <v>752.83929999999998</v>
      </c>
      <c r="E765" s="111">
        <v>16.439300000000003</v>
      </c>
      <c r="F765" s="111">
        <v>71.523600000000016</v>
      </c>
      <c r="G765" s="111">
        <v>3.0940999999999996</v>
      </c>
      <c r="H765" s="111">
        <v>889.21140000000003</v>
      </c>
      <c r="I765" s="111">
        <f t="shared" si="11"/>
        <v>48.409200000000027</v>
      </c>
    </row>
    <row r="766" spans="2:9" x14ac:dyDescent="0.5">
      <c r="B766" s="128" t="s">
        <v>835</v>
      </c>
      <c r="C766" s="128" t="s">
        <v>1722</v>
      </c>
      <c r="D766" s="111">
        <v>1818.5894000000001</v>
      </c>
      <c r="E766" s="111">
        <v>89.15809999999999</v>
      </c>
      <c r="F766" s="111">
        <v>176.11760000000001</v>
      </c>
      <c r="G766" s="111">
        <v>23.728400000000001</v>
      </c>
      <c r="H766" s="111">
        <v>2277.4266000000002</v>
      </c>
      <c r="I766" s="111">
        <f t="shared" si="11"/>
        <v>193.56150000000017</v>
      </c>
    </row>
    <row r="767" spans="2:9" x14ac:dyDescent="0.5">
      <c r="B767" s="128" t="s">
        <v>836</v>
      </c>
      <c r="C767" s="128" t="s">
        <v>1723</v>
      </c>
      <c r="D767" s="111">
        <v>289.64019999999999</v>
      </c>
      <c r="E767" s="111">
        <v>10.153</v>
      </c>
      <c r="F767" s="111">
        <v>16.498300000000004</v>
      </c>
      <c r="G767" s="111">
        <v>2.3974000000000002</v>
      </c>
      <c r="H767" s="111">
        <v>318.68889999999999</v>
      </c>
      <c r="I767" s="111">
        <f t="shared" si="11"/>
        <v>2.397399999999994</v>
      </c>
    </row>
    <row r="768" spans="2:9" x14ac:dyDescent="0.5">
      <c r="B768" s="128" t="s">
        <v>837</v>
      </c>
      <c r="C768" s="128" t="s">
        <v>1724</v>
      </c>
      <c r="D768" s="111">
        <v>60333.753000000004</v>
      </c>
      <c r="E768" s="111">
        <v>4965.7870000000003</v>
      </c>
      <c r="F768" s="111">
        <v>11961.662</v>
      </c>
      <c r="G768" s="111">
        <v>1380.0909999999999</v>
      </c>
      <c r="H768" s="111">
        <v>87759.194000000003</v>
      </c>
      <c r="I768" s="111">
        <f t="shared" si="11"/>
        <v>10497.991999999998</v>
      </c>
    </row>
    <row r="769" spans="2:9" x14ac:dyDescent="0.5">
      <c r="B769" s="128" t="s">
        <v>838</v>
      </c>
      <c r="C769" s="128" t="s">
        <v>1725</v>
      </c>
      <c r="D769" s="111">
        <v>1301.9100000000001</v>
      </c>
      <c r="E769" s="111">
        <v>67.63</v>
      </c>
      <c r="F769" s="111">
        <v>175.34</v>
      </c>
      <c r="G769" s="111">
        <v>18.700000000000003</v>
      </c>
      <c r="H769" s="111">
        <v>1603.5200000000002</v>
      </c>
      <c r="I769" s="111">
        <f t="shared" si="11"/>
        <v>58.640000000000128</v>
      </c>
    </row>
    <row r="770" spans="2:9" x14ac:dyDescent="0.5">
      <c r="B770" s="128" t="s">
        <v>839</v>
      </c>
      <c r="C770" s="128" t="s">
        <v>1726</v>
      </c>
      <c r="D770" s="111">
        <v>1316.2206999999999</v>
      </c>
      <c r="E770" s="111">
        <v>53.918399999999998</v>
      </c>
      <c r="F770" s="111">
        <v>170.24970000000002</v>
      </c>
      <c r="G770" s="111">
        <v>32.453699999999998</v>
      </c>
      <c r="H770" s="111">
        <v>1619.106</v>
      </c>
      <c r="I770" s="111">
        <f t="shared" si="11"/>
        <v>78.717200000000133</v>
      </c>
    </row>
    <row r="771" spans="2:9" x14ac:dyDescent="0.5">
      <c r="B771" s="128" t="s">
        <v>840</v>
      </c>
      <c r="C771" s="128" t="s">
        <v>1727</v>
      </c>
      <c r="D771" s="111">
        <v>1085.539</v>
      </c>
      <c r="E771" s="111">
        <v>110.11000000000001</v>
      </c>
      <c r="F771" s="111">
        <v>525.97500000000002</v>
      </c>
      <c r="G771" s="111">
        <v>45.589000000000006</v>
      </c>
      <c r="H771" s="111">
        <v>4024.8870000000002</v>
      </c>
      <c r="I771" s="111">
        <f t="shared" si="11"/>
        <v>2303.2629999999999</v>
      </c>
    </row>
    <row r="772" spans="2:9" x14ac:dyDescent="0.5">
      <c r="B772" s="128" t="s">
        <v>841</v>
      </c>
      <c r="C772" s="128" t="s">
        <v>1728</v>
      </c>
      <c r="D772" s="111">
        <v>245.48949999999999</v>
      </c>
      <c r="E772" s="111">
        <v>6.6351999999999993</v>
      </c>
      <c r="F772" s="111">
        <v>41.405699999999996</v>
      </c>
      <c r="G772" s="111">
        <v>12.9109</v>
      </c>
      <c r="H772" s="111">
        <v>318.19069999999999</v>
      </c>
      <c r="I772" s="111">
        <f t="shared" si="11"/>
        <v>24.660300000000007</v>
      </c>
    </row>
    <row r="773" spans="2:9" x14ac:dyDescent="0.5">
      <c r="B773" s="128" t="s">
        <v>842</v>
      </c>
      <c r="C773" s="128" t="s">
        <v>1729</v>
      </c>
      <c r="D773" s="111">
        <v>1428.7608</v>
      </c>
      <c r="E773" s="111">
        <v>49.218900000000005</v>
      </c>
      <c r="F773" s="111">
        <v>308.20359999999999</v>
      </c>
      <c r="G773" s="111">
        <v>52.930099999999996</v>
      </c>
      <c r="H773" s="111">
        <v>1913.0676999999998</v>
      </c>
      <c r="I773" s="111">
        <f t="shared" ref="I773:I836" si="12">H773-D773-E773-F773</f>
        <v>126.8843999999998</v>
      </c>
    </row>
    <row r="774" spans="2:9" x14ac:dyDescent="0.5">
      <c r="B774" s="128" t="s">
        <v>843</v>
      </c>
      <c r="C774" s="128" t="s">
        <v>1730</v>
      </c>
      <c r="D774" s="111">
        <v>1631</v>
      </c>
      <c r="E774" s="111">
        <v>33</v>
      </c>
      <c r="F774" s="111">
        <v>231</v>
      </c>
      <c r="G774" s="111">
        <v>28</v>
      </c>
      <c r="H774" s="111">
        <v>2075</v>
      </c>
      <c r="I774" s="111">
        <f t="shared" si="12"/>
        <v>180</v>
      </c>
    </row>
    <row r="775" spans="2:9" x14ac:dyDescent="0.5">
      <c r="B775" s="128" t="s">
        <v>844</v>
      </c>
      <c r="C775" s="128" t="s">
        <v>1731</v>
      </c>
      <c r="D775" s="111">
        <v>11828.1576</v>
      </c>
      <c r="E775" s="111">
        <v>453.67940000000004</v>
      </c>
      <c r="F775" s="111">
        <v>1214.5883000000001</v>
      </c>
      <c r="G775" s="111">
        <v>170.64929999999998</v>
      </c>
      <c r="H775" s="111">
        <v>14358.818800000001</v>
      </c>
      <c r="I775" s="111">
        <f t="shared" si="12"/>
        <v>862.39350000000036</v>
      </c>
    </row>
    <row r="776" spans="2:9" x14ac:dyDescent="0.5">
      <c r="B776" s="128" t="s">
        <v>845</v>
      </c>
      <c r="C776" s="128" t="s">
        <v>1732</v>
      </c>
      <c r="D776" s="111">
        <v>20175.445</v>
      </c>
      <c r="E776" s="111">
        <v>1959.8872000000001</v>
      </c>
      <c r="F776" s="111">
        <v>4418.7544000000007</v>
      </c>
      <c r="G776" s="111">
        <v>0</v>
      </c>
      <c r="H776" s="111">
        <v>27416.887500000004</v>
      </c>
      <c r="I776" s="111">
        <f t="shared" si="12"/>
        <v>862.80090000000382</v>
      </c>
    </row>
    <row r="777" spans="2:9" x14ac:dyDescent="0.5">
      <c r="B777" s="128" t="s">
        <v>846</v>
      </c>
      <c r="C777" s="128" t="s">
        <v>1733</v>
      </c>
      <c r="D777" s="111">
        <v>574.91</v>
      </c>
      <c r="E777" s="111">
        <v>33.039999999999992</v>
      </c>
      <c r="F777" s="111">
        <v>87.90000000000002</v>
      </c>
      <c r="G777" s="111">
        <v>12.67</v>
      </c>
      <c r="H777" s="111">
        <v>741.46999999999991</v>
      </c>
      <c r="I777" s="111">
        <f t="shared" si="12"/>
        <v>45.619999999999933</v>
      </c>
    </row>
    <row r="778" spans="2:9" x14ac:dyDescent="0.5">
      <c r="B778" s="128" t="s">
        <v>847</v>
      </c>
      <c r="C778" s="128" t="s">
        <v>1734</v>
      </c>
      <c r="D778" s="111">
        <v>1906.7145</v>
      </c>
      <c r="E778" s="111">
        <v>55.590299999999999</v>
      </c>
      <c r="F778" s="111">
        <v>164.97669999999999</v>
      </c>
      <c r="G778" s="111">
        <v>23.744899999999998</v>
      </c>
      <c r="H778" s="111">
        <v>2247.9503</v>
      </c>
      <c r="I778" s="111">
        <f t="shared" si="12"/>
        <v>120.66879999999992</v>
      </c>
    </row>
    <row r="779" spans="2:9" x14ac:dyDescent="0.5">
      <c r="B779" s="128" t="s">
        <v>848</v>
      </c>
      <c r="C779" s="128" t="s">
        <v>1735</v>
      </c>
      <c r="D779" s="111">
        <v>3871.6526000000003</v>
      </c>
      <c r="E779" s="111">
        <v>126.96809999999999</v>
      </c>
      <c r="F779" s="111">
        <v>604.7890000000001</v>
      </c>
      <c r="G779" s="111">
        <v>70.588000000000008</v>
      </c>
      <c r="H779" s="111">
        <v>4803.3936000000003</v>
      </c>
      <c r="I779" s="111">
        <f t="shared" si="12"/>
        <v>199.98389999999984</v>
      </c>
    </row>
    <row r="780" spans="2:9" x14ac:dyDescent="0.5">
      <c r="B780" s="128" t="s">
        <v>849</v>
      </c>
      <c r="C780" s="128" t="s">
        <v>1736</v>
      </c>
      <c r="D780" s="111">
        <v>1729.6095</v>
      </c>
      <c r="E780" s="111">
        <v>61.484699999999997</v>
      </c>
      <c r="F780" s="111">
        <v>234.22799999999998</v>
      </c>
      <c r="G780" s="111">
        <v>22.505899999999997</v>
      </c>
      <c r="H780" s="111">
        <v>2128.0432999999998</v>
      </c>
      <c r="I780" s="111">
        <f t="shared" si="12"/>
        <v>102.72109999999984</v>
      </c>
    </row>
    <row r="781" spans="2:9" x14ac:dyDescent="0.5">
      <c r="B781" s="128" t="s">
        <v>850</v>
      </c>
      <c r="C781" s="128" t="s">
        <v>1737</v>
      </c>
      <c r="D781" s="111">
        <v>10828.586800000001</v>
      </c>
      <c r="E781" s="111">
        <v>586.18810000000008</v>
      </c>
      <c r="F781" s="111">
        <v>1681.3951</v>
      </c>
      <c r="G781" s="111">
        <v>219.08880000000005</v>
      </c>
      <c r="H781" s="111">
        <v>17739.558400000002</v>
      </c>
      <c r="I781" s="111">
        <f t="shared" si="12"/>
        <v>4643.3884000000007</v>
      </c>
    </row>
    <row r="782" spans="2:9" x14ac:dyDescent="0.5">
      <c r="B782" s="128" t="s">
        <v>851</v>
      </c>
      <c r="C782" s="128" t="s">
        <v>1738</v>
      </c>
      <c r="D782" s="111">
        <v>1150.7719999999999</v>
      </c>
      <c r="E782" s="111">
        <v>58.735999999999997</v>
      </c>
      <c r="F782" s="111">
        <v>146.20400000000001</v>
      </c>
      <c r="G782" s="111">
        <v>20.279</v>
      </c>
      <c r="H782" s="111">
        <v>1503.64</v>
      </c>
      <c r="I782" s="111">
        <f t="shared" si="12"/>
        <v>147.92800000000017</v>
      </c>
    </row>
    <row r="783" spans="2:9" x14ac:dyDescent="0.5">
      <c r="B783" s="128" t="s">
        <v>852</v>
      </c>
      <c r="C783" s="128" t="s">
        <v>1739</v>
      </c>
      <c r="D783" s="111">
        <v>1796.7273</v>
      </c>
      <c r="E783" s="111">
        <v>76.087099999999992</v>
      </c>
      <c r="F783" s="111">
        <v>261.92020000000002</v>
      </c>
      <c r="G783" s="111">
        <v>37.436799999999998</v>
      </c>
      <c r="H783" s="111">
        <v>2250.9380999999998</v>
      </c>
      <c r="I783" s="111">
        <f t="shared" si="12"/>
        <v>116.20349999999985</v>
      </c>
    </row>
    <row r="784" spans="2:9" x14ac:dyDescent="0.5">
      <c r="B784" s="128" t="s">
        <v>853</v>
      </c>
      <c r="C784" s="128" t="s">
        <v>1740</v>
      </c>
      <c r="D784" s="111">
        <v>1147.4950000000001</v>
      </c>
      <c r="E784" s="111">
        <v>27.026800000000001</v>
      </c>
      <c r="F784" s="111">
        <v>73.739100000000008</v>
      </c>
      <c r="G784" s="111">
        <v>22.606000000000002</v>
      </c>
      <c r="H784" s="111">
        <v>1296.6631</v>
      </c>
      <c r="I784" s="111">
        <f t="shared" si="12"/>
        <v>48.402199999999851</v>
      </c>
    </row>
    <row r="785" spans="2:9" x14ac:dyDescent="0.5">
      <c r="B785" s="128" t="s">
        <v>854</v>
      </c>
      <c r="C785" s="128" t="s">
        <v>1741</v>
      </c>
      <c r="D785" s="111">
        <v>354.40119999999996</v>
      </c>
      <c r="E785" s="111">
        <v>16.958100000000002</v>
      </c>
      <c r="F785" s="111">
        <v>37.349500000000006</v>
      </c>
      <c r="G785" s="111">
        <v>2.2030000000000003</v>
      </c>
      <c r="H785" s="111">
        <v>431.62939999999992</v>
      </c>
      <c r="I785" s="111">
        <f t="shared" si="12"/>
        <v>22.920599999999951</v>
      </c>
    </row>
    <row r="786" spans="2:9" x14ac:dyDescent="0.5">
      <c r="B786" s="128" t="s">
        <v>855</v>
      </c>
      <c r="C786" s="128" t="s">
        <v>1742</v>
      </c>
      <c r="D786" s="111">
        <v>830</v>
      </c>
      <c r="E786" s="111">
        <v>23</v>
      </c>
      <c r="F786" s="111">
        <v>127</v>
      </c>
      <c r="G786" s="111">
        <v>20</v>
      </c>
      <c r="H786" s="111">
        <v>1046</v>
      </c>
      <c r="I786" s="111">
        <f t="shared" si="12"/>
        <v>66</v>
      </c>
    </row>
    <row r="787" spans="2:9" x14ac:dyDescent="0.5">
      <c r="B787" s="128" t="s">
        <v>856</v>
      </c>
      <c r="C787" s="128" t="s">
        <v>1590</v>
      </c>
      <c r="D787" s="111">
        <v>879.86379999999986</v>
      </c>
      <c r="E787" s="111">
        <v>18.939800000000002</v>
      </c>
      <c r="F787" s="111">
        <v>76.121300000000005</v>
      </c>
      <c r="G787" s="111">
        <v>19.105600000000003</v>
      </c>
      <c r="H787" s="111">
        <v>1009.9534</v>
      </c>
      <c r="I787" s="111">
        <f t="shared" si="12"/>
        <v>35.028500000000122</v>
      </c>
    </row>
    <row r="788" spans="2:9" x14ac:dyDescent="0.5">
      <c r="B788" s="128" t="s">
        <v>857</v>
      </c>
      <c r="C788" s="128" t="s">
        <v>1743</v>
      </c>
      <c r="D788" s="111">
        <v>68.091499999999996</v>
      </c>
      <c r="E788" s="111">
        <v>21.177900000000001</v>
      </c>
      <c r="F788" s="111">
        <v>1.0146999999999999</v>
      </c>
      <c r="G788" s="111">
        <v>3.8823000000000003</v>
      </c>
      <c r="H788" s="111">
        <v>95.471800000000002</v>
      </c>
      <c r="I788" s="111">
        <f t="shared" si="12"/>
        <v>5.1877000000000049</v>
      </c>
    </row>
    <row r="789" spans="2:9" x14ac:dyDescent="0.5">
      <c r="B789" s="128" t="s">
        <v>858</v>
      </c>
      <c r="C789" s="128" t="s">
        <v>1744</v>
      </c>
      <c r="D789" s="111">
        <v>0</v>
      </c>
      <c r="E789" s="111">
        <v>0</v>
      </c>
      <c r="F789" s="111">
        <v>0</v>
      </c>
      <c r="G789" s="111">
        <v>0</v>
      </c>
      <c r="H789" s="111">
        <v>0</v>
      </c>
      <c r="I789" s="111">
        <f t="shared" si="12"/>
        <v>0</v>
      </c>
    </row>
    <row r="790" spans="2:9" x14ac:dyDescent="0.5">
      <c r="B790" s="128" t="s">
        <v>859</v>
      </c>
      <c r="C790" s="128" t="s">
        <v>1745</v>
      </c>
      <c r="D790" s="111">
        <v>747.47799999999995</v>
      </c>
      <c r="E790" s="111">
        <v>26.072799999999997</v>
      </c>
      <c r="F790" s="111">
        <v>142.8374</v>
      </c>
      <c r="G790" s="111">
        <v>15.127300000000002</v>
      </c>
      <c r="H790" s="111">
        <v>862.74300000000005</v>
      </c>
      <c r="I790" s="111">
        <v>0</v>
      </c>
    </row>
    <row r="791" spans="2:9" x14ac:dyDescent="0.5">
      <c r="B791" s="128" t="s">
        <v>860</v>
      </c>
      <c r="C791" s="128" t="s">
        <v>1746</v>
      </c>
      <c r="D791" s="111">
        <v>9606.7835999999988</v>
      </c>
      <c r="E791" s="111">
        <v>820.66329999999994</v>
      </c>
      <c r="F791" s="111">
        <v>1773.5526</v>
      </c>
      <c r="G791" s="111">
        <v>235.62080000000003</v>
      </c>
      <c r="H791" s="111">
        <v>14141.891499999998</v>
      </c>
      <c r="I791" s="111">
        <f t="shared" si="12"/>
        <v>1940.8919999999989</v>
      </c>
    </row>
    <row r="792" spans="2:9" x14ac:dyDescent="0.5">
      <c r="B792" s="128" t="s">
        <v>861</v>
      </c>
      <c r="C792" s="128" t="s">
        <v>1747</v>
      </c>
      <c r="D792" s="111">
        <v>9077.9287000000004</v>
      </c>
      <c r="E792" s="111">
        <v>810.88079999999991</v>
      </c>
      <c r="F792" s="111">
        <v>1077.2050999999999</v>
      </c>
      <c r="G792" s="111">
        <v>183.74450000000002</v>
      </c>
      <c r="H792" s="111">
        <v>12980.932199999999</v>
      </c>
      <c r="I792" s="111">
        <f t="shared" si="12"/>
        <v>2014.9175999999991</v>
      </c>
    </row>
    <row r="793" spans="2:9" x14ac:dyDescent="0.5">
      <c r="B793" s="128" t="s">
        <v>862</v>
      </c>
      <c r="C793" s="128" t="s">
        <v>1748</v>
      </c>
      <c r="D793" s="111">
        <v>113.44369999999999</v>
      </c>
      <c r="E793" s="111">
        <v>12.903199999999998</v>
      </c>
      <c r="F793" s="111">
        <v>12.184100000000001</v>
      </c>
      <c r="G793" s="111">
        <v>3.4641000000000002</v>
      </c>
      <c r="H793" s="111">
        <v>155.9941</v>
      </c>
      <c r="I793" s="111">
        <f t="shared" si="12"/>
        <v>17.463100000000011</v>
      </c>
    </row>
    <row r="794" spans="2:9" x14ac:dyDescent="0.5">
      <c r="B794" s="128" t="s">
        <v>863</v>
      </c>
      <c r="C794" s="128" t="s">
        <v>1749</v>
      </c>
      <c r="D794" s="111">
        <v>328.27389999999997</v>
      </c>
      <c r="E794" s="111">
        <v>8.0116999999999994</v>
      </c>
      <c r="F794" s="111">
        <v>50.582199999999993</v>
      </c>
      <c r="G794" s="111">
        <v>7.9074</v>
      </c>
      <c r="H794" s="111">
        <v>441.92099999999999</v>
      </c>
      <c r="I794" s="111">
        <f t="shared" si="12"/>
        <v>55.053200000000025</v>
      </c>
    </row>
    <row r="795" spans="2:9" x14ac:dyDescent="0.5">
      <c r="B795" s="128" t="s">
        <v>864</v>
      </c>
      <c r="C795" s="128" t="s">
        <v>1750</v>
      </c>
      <c r="D795" s="111">
        <v>919.76920000000018</v>
      </c>
      <c r="E795" s="111">
        <v>60.818600000000011</v>
      </c>
      <c r="F795" s="111">
        <v>56.258400000000002</v>
      </c>
      <c r="G795" s="111">
        <v>24.408799999999999</v>
      </c>
      <c r="H795" s="111">
        <v>1147.7854</v>
      </c>
      <c r="I795" s="111">
        <f t="shared" si="12"/>
        <v>110.9391999999998</v>
      </c>
    </row>
    <row r="796" spans="2:9" x14ac:dyDescent="0.5">
      <c r="B796" s="128" t="s">
        <v>865</v>
      </c>
      <c r="C796" s="128" t="s">
        <v>1200</v>
      </c>
      <c r="D796" s="111">
        <v>0</v>
      </c>
      <c r="E796" s="111">
        <v>0</v>
      </c>
      <c r="F796" s="111">
        <v>0</v>
      </c>
      <c r="G796" s="111">
        <v>0</v>
      </c>
      <c r="H796" s="111">
        <v>0</v>
      </c>
      <c r="I796" s="111">
        <f t="shared" si="12"/>
        <v>0</v>
      </c>
    </row>
    <row r="797" spans="2:9" x14ac:dyDescent="0.5">
      <c r="B797" s="128" t="s">
        <v>866</v>
      </c>
      <c r="C797" s="128" t="s">
        <v>1751</v>
      </c>
      <c r="D797" s="111">
        <v>502.35569999999996</v>
      </c>
      <c r="E797" s="111">
        <v>19.7027</v>
      </c>
      <c r="F797" s="111">
        <v>61.108999999999995</v>
      </c>
      <c r="G797" s="111">
        <v>3.9512</v>
      </c>
      <c r="H797" s="111">
        <v>737.54870000000005</v>
      </c>
      <c r="I797" s="111">
        <f t="shared" si="12"/>
        <v>154.38130000000012</v>
      </c>
    </row>
    <row r="798" spans="2:9" x14ac:dyDescent="0.5">
      <c r="B798" s="128" t="s">
        <v>867</v>
      </c>
      <c r="C798" s="128" t="s">
        <v>1752</v>
      </c>
      <c r="D798" s="111">
        <v>642.12000000000012</v>
      </c>
      <c r="E798" s="111">
        <v>42.269999999999996</v>
      </c>
      <c r="F798" s="111">
        <v>49.730000000000004</v>
      </c>
      <c r="G798" s="111">
        <v>15.600000000000001</v>
      </c>
      <c r="H798" s="111">
        <v>778.89</v>
      </c>
      <c r="I798" s="111">
        <f t="shared" si="12"/>
        <v>44.769999999999868</v>
      </c>
    </row>
    <row r="799" spans="2:9" x14ac:dyDescent="0.5">
      <c r="B799" s="128" t="s">
        <v>868</v>
      </c>
      <c r="C799" s="128" t="s">
        <v>1753</v>
      </c>
      <c r="D799" s="111">
        <v>810.22880000000009</v>
      </c>
      <c r="E799" s="111">
        <v>47.8658</v>
      </c>
      <c r="F799" s="111">
        <v>69.759599999999992</v>
      </c>
      <c r="G799" s="111">
        <v>6.3117000000000001</v>
      </c>
      <c r="H799" s="111">
        <v>1219.1186</v>
      </c>
      <c r="I799" s="111">
        <f t="shared" si="12"/>
        <v>291.26439999999997</v>
      </c>
    </row>
    <row r="800" spans="2:9" x14ac:dyDescent="0.5">
      <c r="B800" s="128" t="s">
        <v>869</v>
      </c>
      <c r="C800" s="128" t="s">
        <v>1754</v>
      </c>
      <c r="D800" s="111">
        <v>44727.374499999998</v>
      </c>
      <c r="E800" s="111">
        <v>11631.799200000001</v>
      </c>
      <c r="F800" s="111">
        <v>7589.4839000000011</v>
      </c>
      <c r="G800" s="111">
        <v>1264.2919999999999</v>
      </c>
      <c r="H800" s="111">
        <v>71916.986600000004</v>
      </c>
      <c r="I800" s="111">
        <f t="shared" si="12"/>
        <v>7968.3290000000034</v>
      </c>
    </row>
    <row r="801" spans="2:9" x14ac:dyDescent="0.5">
      <c r="B801" s="128" t="s">
        <v>870</v>
      </c>
      <c r="C801" s="128" t="s">
        <v>1755</v>
      </c>
      <c r="D801" s="111">
        <v>465.67660000000001</v>
      </c>
      <c r="E801" s="111">
        <v>190.4135</v>
      </c>
      <c r="F801" s="111">
        <v>47.061499999999995</v>
      </c>
      <c r="G801" s="111">
        <v>1.8512999999999999</v>
      </c>
      <c r="H801" s="111">
        <v>3294.6767999999993</v>
      </c>
      <c r="I801" s="111">
        <f t="shared" si="12"/>
        <v>2591.5251999999996</v>
      </c>
    </row>
    <row r="802" spans="2:9" x14ac:dyDescent="0.5">
      <c r="B802" s="128" t="s">
        <v>871</v>
      </c>
      <c r="C802" s="128" t="s">
        <v>1756</v>
      </c>
      <c r="D802" s="111">
        <v>1876.6784999999998</v>
      </c>
      <c r="E802" s="111">
        <v>162.2362</v>
      </c>
      <c r="F802" s="111">
        <v>96.523299999999992</v>
      </c>
      <c r="G802" s="111">
        <v>19.141500000000001</v>
      </c>
      <c r="H802" s="111">
        <v>2518.5844999999999</v>
      </c>
      <c r="I802" s="111">
        <f t="shared" si="12"/>
        <v>383.14650000000017</v>
      </c>
    </row>
    <row r="803" spans="2:9" x14ac:dyDescent="0.5">
      <c r="B803" s="128" t="s">
        <v>2006</v>
      </c>
      <c r="C803" s="128" t="s">
        <v>2036</v>
      </c>
      <c r="D803" s="111">
        <v>654.27380000000005</v>
      </c>
      <c r="E803" s="111">
        <v>64.824600000000004</v>
      </c>
      <c r="F803" s="111">
        <v>25.086199999999998</v>
      </c>
      <c r="G803" s="111">
        <v>5.8323999999999998</v>
      </c>
      <c r="H803" s="111">
        <v>830.62569999999994</v>
      </c>
      <c r="I803" s="111">
        <f t="shared" si="12"/>
        <v>86.441099999999892</v>
      </c>
    </row>
    <row r="804" spans="2:9" x14ac:dyDescent="0.5">
      <c r="B804" s="128" t="s">
        <v>872</v>
      </c>
      <c r="C804" s="128" t="s">
        <v>1757</v>
      </c>
      <c r="D804" s="111">
        <v>9188.4729999999981</v>
      </c>
      <c r="E804" s="111">
        <v>1540.1868999999999</v>
      </c>
      <c r="F804" s="111">
        <v>1967.4742000000001</v>
      </c>
      <c r="G804" s="111">
        <v>178.70150000000004</v>
      </c>
      <c r="H804" s="111">
        <v>17808.276900000001</v>
      </c>
      <c r="I804" s="111">
        <f t="shared" si="12"/>
        <v>5112.1428000000033</v>
      </c>
    </row>
    <row r="805" spans="2:9" x14ac:dyDescent="0.5">
      <c r="B805" s="128" t="s">
        <v>873</v>
      </c>
      <c r="C805" s="128" t="s">
        <v>1758</v>
      </c>
      <c r="D805" s="111">
        <v>326.21289999999999</v>
      </c>
      <c r="E805" s="111">
        <v>7.8607999999999993</v>
      </c>
      <c r="F805" s="111">
        <v>34.334400000000002</v>
      </c>
      <c r="G805" s="111">
        <v>2.3410000000000002</v>
      </c>
      <c r="H805" s="111">
        <v>439.00319999999999</v>
      </c>
      <c r="I805" s="111">
        <f t="shared" si="12"/>
        <v>70.595100000000002</v>
      </c>
    </row>
    <row r="806" spans="2:9" x14ac:dyDescent="0.5">
      <c r="B806" s="128" t="s">
        <v>874</v>
      </c>
      <c r="C806" s="128" t="s">
        <v>1759</v>
      </c>
      <c r="D806" s="111">
        <v>459.99659999999994</v>
      </c>
      <c r="E806" s="111">
        <v>17.576700000000002</v>
      </c>
      <c r="F806" s="111">
        <v>55.274799999999999</v>
      </c>
      <c r="G806" s="111">
        <v>14.9008</v>
      </c>
      <c r="H806" s="111">
        <v>821.5956000000001</v>
      </c>
      <c r="I806" s="111">
        <f t="shared" si="12"/>
        <v>288.74750000000017</v>
      </c>
    </row>
    <row r="807" spans="2:9" x14ac:dyDescent="0.5">
      <c r="B807" s="128" t="s">
        <v>875</v>
      </c>
      <c r="C807" s="128" t="s">
        <v>1760</v>
      </c>
      <c r="D807" s="111">
        <v>595.10250000000008</v>
      </c>
      <c r="E807" s="111">
        <v>32.942100000000003</v>
      </c>
      <c r="F807" s="111">
        <v>88.048300000000012</v>
      </c>
      <c r="G807" s="111">
        <v>4.5895999999999999</v>
      </c>
      <c r="H807" s="111">
        <v>1557.0804000000001</v>
      </c>
      <c r="I807" s="111">
        <f t="shared" si="12"/>
        <v>840.98749999999995</v>
      </c>
    </row>
    <row r="808" spans="2:9" x14ac:dyDescent="0.5">
      <c r="B808" s="128" t="s">
        <v>876</v>
      </c>
      <c r="C808" s="128" t="s">
        <v>1761</v>
      </c>
      <c r="D808" s="111">
        <v>500.2901</v>
      </c>
      <c r="E808" s="111">
        <v>18.604900000000001</v>
      </c>
      <c r="F808" s="111">
        <v>30.302899999999998</v>
      </c>
      <c r="G808" s="111">
        <v>5.8785000000000007</v>
      </c>
      <c r="H808" s="111">
        <v>614.83849999999995</v>
      </c>
      <c r="I808" s="111">
        <f t="shared" si="12"/>
        <v>65.640599999999964</v>
      </c>
    </row>
    <row r="809" spans="2:9" x14ac:dyDescent="0.5">
      <c r="B809" s="128" t="s">
        <v>2007</v>
      </c>
      <c r="C809" s="128" t="s">
        <v>2037</v>
      </c>
      <c r="D809" s="111">
        <v>62.684400000000011</v>
      </c>
      <c r="E809" s="111">
        <v>29.982199999999999</v>
      </c>
      <c r="F809" s="111">
        <v>28.988800000000001</v>
      </c>
      <c r="G809" s="111">
        <v>0</v>
      </c>
      <c r="H809" s="111">
        <v>338.20439999999996</v>
      </c>
      <c r="I809" s="111">
        <f t="shared" si="12"/>
        <v>216.54899999999998</v>
      </c>
    </row>
    <row r="810" spans="2:9" x14ac:dyDescent="0.5">
      <c r="B810" s="128" t="s">
        <v>877</v>
      </c>
      <c r="C810" s="128" t="s">
        <v>1762</v>
      </c>
      <c r="D810" s="111">
        <v>70139.80829999999</v>
      </c>
      <c r="E810" s="111">
        <v>9259.9990000000016</v>
      </c>
      <c r="F810" s="111">
        <v>13305.350899999999</v>
      </c>
      <c r="G810" s="111">
        <v>1745.5723999999998</v>
      </c>
      <c r="H810" s="111">
        <v>98845.573399999994</v>
      </c>
      <c r="I810" s="111">
        <f t="shared" si="12"/>
        <v>6140.4152000000013</v>
      </c>
    </row>
    <row r="811" spans="2:9" x14ac:dyDescent="0.5">
      <c r="B811" s="128" t="s">
        <v>878</v>
      </c>
      <c r="C811" s="128" t="s">
        <v>1763</v>
      </c>
      <c r="D811" s="111">
        <v>6145.7731999999996</v>
      </c>
      <c r="E811" s="111">
        <v>1614.0804000000001</v>
      </c>
      <c r="F811" s="111">
        <v>787.62980000000005</v>
      </c>
      <c r="G811" s="111">
        <v>19.283799999999999</v>
      </c>
      <c r="H811" s="111">
        <v>10816.721300000001</v>
      </c>
      <c r="I811" s="111">
        <f t="shared" si="12"/>
        <v>2269.2379000000014</v>
      </c>
    </row>
    <row r="812" spans="2:9" x14ac:dyDescent="0.5">
      <c r="B812" s="128" t="s">
        <v>879</v>
      </c>
      <c r="C812" s="128" t="s">
        <v>1764</v>
      </c>
      <c r="D812" s="111">
        <v>6683.1133</v>
      </c>
      <c r="E812" s="111">
        <v>555.64869999999996</v>
      </c>
      <c r="F812" s="111">
        <v>662.52129999999988</v>
      </c>
      <c r="G812" s="111">
        <v>78.482399999999998</v>
      </c>
      <c r="H812" s="111">
        <v>8572.1891999999989</v>
      </c>
      <c r="I812" s="111">
        <f t="shared" si="12"/>
        <v>670.90589999999906</v>
      </c>
    </row>
    <row r="813" spans="2:9" x14ac:dyDescent="0.5">
      <c r="B813" s="128" t="s">
        <v>880</v>
      </c>
      <c r="C813" s="128" t="s">
        <v>1765</v>
      </c>
      <c r="D813" s="111">
        <v>811.91210000000012</v>
      </c>
      <c r="E813" s="111">
        <v>42.879800000000003</v>
      </c>
      <c r="F813" s="111">
        <v>62.996499999999997</v>
      </c>
      <c r="G813" s="111">
        <v>6.4409999999999998</v>
      </c>
      <c r="H813" s="111">
        <v>1015.4585</v>
      </c>
      <c r="I813" s="111">
        <f t="shared" si="12"/>
        <v>97.670099999999849</v>
      </c>
    </row>
    <row r="814" spans="2:9" x14ac:dyDescent="0.5">
      <c r="B814" s="128" t="s">
        <v>881</v>
      </c>
      <c r="C814" s="128" t="s">
        <v>1766</v>
      </c>
      <c r="D814" s="111">
        <v>1203.0659999999998</v>
      </c>
      <c r="E814" s="111">
        <v>284.91110000000003</v>
      </c>
      <c r="F814" s="111">
        <v>91.554599999999994</v>
      </c>
      <c r="G814" s="111">
        <v>9.9806000000000008</v>
      </c>
      <c r="H814" s="111">
        <v>2044.5735999999999</v>
      </c>
      <c r="I814" s="111">
        <f t="shared" si="12"/>
        <v>465.04190000000011</v>
      </c>
    </row>
    <row r="815" spans="2:9" x14ac:dyDescent="0.5">
      <c r="B815" s="128" t="s">
        <v>882</v>
      </c>
      <c r="C815" s="128" t="s">
        <v>1767</v>
      </c>
      <c r="D815" s="111">
        <v>2659.2772999999997</v>
      </c>
      <c r="E815" s="111">
        <v>107.1247</v>
      </c>
      <c r="F815" s="111">
        <v>417.5471</v>
      </c>
      <c r="G815" s="111">
        <v>29.731199999999998</v>
      </c>
      <c r="H815" s="111">
        <v>3564.8324000000002</v>
      </c>
      <c r="I815" s="111">
        <f t="shared" si="12"/>
        <v>380.88330000000053</v>
      </c>
    </row>
    <row r="816" spans="2:9" x14ac:dyDescent="0.5">
      <c r="B816" s="128" t="s">
        <v>883</v>
      </c>
      <c r="C816" s="128" t="s">
        <v>1768</v>
      </c>
      <c r="D816" s="111">
        <v>1160.8208</v>
      </c>
      <c r="E816" s="111">
        <v>40.286900000000003</v>
      </c>
      <c r="F816" s="111">
        <v>120.2946</v>
      </c>
      <c r="G816" s="111">
        <v>0</v>
      </c>
      <c r="H816" s="111">
        <v>1444.3341</v>
      </c>
      <c r="I816" s="111">
        <f t="shared" si="12"/>
        <v>122.93180000000007</v>
      </c>
    </row>
    <row r="817" spans="2:9" x14ac:dyDescent="0.5">
      <c r="B817" s="128" t="s">
        <v>884</v>
      </c>
      <c r="C817" s="128" t="s">
        <v>1769</v>
      </c>
      <c r="D817" s="111">
        <v>2665.9397999999992</v>
      </c>
      <c r="E817" s="111">
        <v>98.668000000000006</v>
      </c>
      <c r="F817" s="111">
        <v>243.63050000000001</v>
      </c>
      <c r="G817" s="111">
        <v>28.0154</v>
      </c>
      <c r="H817" s="111">
        <v>3167.1054000000004</v>
      </c>
      <c r="I817" s="111">
        <f t="shared" si="12"/>
        <v>158.86710000000116</v>
      </c>
    </row>
    <row r="818" spans="2:9" x14ac:dyDescent="0.5">
      <c r="B818" s="128" t="s">
        <v>885</v>
      </c>
      <c r="C818" s="128" t="s">
        <v>1770</v>
      </c>
      <c r="D818" s="111">
        <v>692.19159999999999</v>
      </c>
      <c r="E818" s="111">
        <v>34.107699999999994</v>
      </c>
      <c r="F818" s="111">
        <v>115.7294</v>
      </c>
      <c r="G818" s="111">
        <v>13.799100000000001</v>
      </c>
      <c r="H818" s="111">
        <v>1064.1310000000001</v>
      </c>
      <c r="I818" s="111">
        <f t="shared" si="12"/>
        <v>222.10230000000007</v>
      </c>
    </row>
    <row r="819" spans="2:9" x14ac:dyDescent="0.5">
      <c r="B819" s="128" t="s">
        <v>886</v>
      </c>
      <c r="C819" s="128" t="s">
        <v>1771</v>
      </c>
      <c r="D819" s="111">
        <v>1520.088</v>
      </c>
      <c r="E819" s="111">
        <v>44.323899999999995</v>
      </c>
      <c r="F819" s="111">
        <v>80.351600000000005</v>
      </c>
      <c r="G819" s="111">
        <v>17.511499999999998</v>
      </c>
      <c r="H819" s="111">
        <v>1661.8993000000003</v>
      </c>
      <c r="I819" s="111">
        <f t="shared" si="12"/>
        <v>17.135800000000302</v>
      </c>
    </row>
    <row r="820" spans="2:9" x14ac:dyDescent="0.5">
      <c r="B820" s="128" t="s">
        <v>887</v>
      </c>
      <c r="C820" s="128" t="s">
        <v>1772</v>
      </c>
      <c r="D820" s="111">
        <v>832.9860000000001</v>
      </c>
      <c r="E820" s="111">
        <v>51.432099999999998</v>
      </c>
      <c r="F820" s="111">
        <v>117.91409999999999</v>
      </c>
      <c r="G820" s="111">
        <v>12.122</v>
      </c>
      <c r="H820" s="111">
        <v>1131.5035</v>
      </c>
      <c r="I820" s="111">
        <f t="shared" si="12"/>
        <v>129.17129999999995</v>
      </c>
    </row>
    <row r="821" spans="2:9" x14ac:dyDescent="0.5">
      <c r="B821" s="128" t="s">
        <v>888</v>
      </c>
      <c r="C821" s="128" t="s">
        <v>1773</v>
      </c>
      <c r="D821" s="111">
        <v>2999.3984</v>
      </c>
      <c r="E821" s="111">
        <v>137.077</v>
      </c>
      <c r="F821" s="111">
        <v>229.4282</v>
      </c>
      <c r="G821" s="111">
        <v>63.496000000000002</v>
      </c>
      <c r="H821" s="111">
        <v>3594.4601000000002</v>
      </c>
      <c r="I821" s="111">
        <f t="shared" si="12"/>
        <v>228.5565000000002</v>
      </c>
    </row>
    <row r="822" spans="2:9" x14ac:dyDescent="0.5">
      <c r="B822" s="128" t="s">
        <v>889</v>
      </c>
      <c r="C822" s="128" t="s">
        <v>1774</v>
      </c>
      <c r="D822" s="111">
        <v>1071.0060000000001</v>
      </c>
      <c r="E822" s="111">
        <v>44.049200000000006</v>
      </c>
      <c r="F822" s="111">
        <v>113.73360000000001</v>
      </c>
      <c r="G822" s="111">
        <v>16.619</v>
      </c>
      <c r="H822" s="111">
        <v>1242.5167000000001</v>
      </c>
      <c r="I822" s="111">
        <f t="shared" si="12"/>
        <v>13.72790000000002</v>
      </c>
    </row>
    <row r="823" spans="2:9" x14ac:dyDescent="0.5">
      <c r="B823" s="128" t="s">
        <v>890</v>
      </c>
      <c r="C823" s="128" t="s">
        <v>1775</v>
      </c>
      <c r="D823" s="111">
        <v>1643</v>
      </c>
      <c r="E823" s="111">
        <v>56.5792</v>
      </c>
      <c r="F823" s="111">
        <v>81.428400000000011</v>
      </c>
      <c r="G823" s="111">
        <v>17.045999999999999</v>
      </c>
      <c r="H823" s="111">
        <v>1896.5045000000002</v>
      </c>
      <c r="I823" s="111">
        <f t="shared" si="12"/>
        <v>115.49690000000021</v>
      </c>
    </row>
    <row r="824" spans="2:9" x14ac:dyDescent="0.5">
      <c r="B824" s="128" t="s">
        <v>891</v>
      </c>
      <c r="C824" s="128" t="s">
        <v>1776</v>
      </c>
      <c r="D824" s="111">
        <v>2416.7114000000001</v>
      </c>
      <c r="E824" s="111">
        <v>75.473399999999998</v>
      </c>
      <c r="F824" s="111">
        <v>151.51799999999997</v>
      </c>
      <c r="G824" s="111">
        <v>17.855499999999999</v>
      </c>
      <c r="H824" s="111">
        <v>2850.5720999999999</v>
      </c>
      <c r="I824" s="111">
        <f t="shared" si="12"/>
        <v>206.86929999999978</v>
      </c>
    </row>
    <row r="825" spans="2:9" x14ac:dyDescent="0.5">
      <c r="B825" s="128" t="s">
        <v>892</v>
      </c>
      <c r="C825" s="128" t="s">
        <v>1777</v>
      </c>
      <c r="D825" s="111">
        <v>1869.8069999999998</v>
      </c>
      <c r="E825" s="111">
        <v>194.85379999999998</v>
      </c>
      <c r="F825" s="111">
        <v>262.25009999999997</v>
      </c>
      <c r="G825" s="111">
        <v>13.492900000000002</v>
      </c>
      <c r="H825" s="111">
        <v>2458.7604000000001</v>
      </c>
      <c r="I825" s="111">
        <f t="shared" si="12"/>
        <v>131.84950000000038</v>
      </c>
    </row>
    <row r="826" spans="2:9" x14ac:dyDescent="0.5">
      <c r="B826" s="128" t="s">
        <v>893</v>
      </c>
      <c r="C826" s="128" t="s">
        <v>1778</v>
      </c>
      <c r="D826" s="111">
        <v>768.15940000000001</v>
      </c>
      <c r="E826" s="111">
        <v>15.471599999999999</v>
      </c>
      <c r="F826" s="111">
        <v>43.959700000000005</v>
      </c>
      <c r="G826" s="111">
        <v>6.1189</v>
      </c>
      <c r="H826" s="111">
        <v>866.5326</v>
      </c>
      <c r="I826" s="111">
        <f t="shared" si="12"/>
        <v>38.941899999999997</v>
      </c>
    </row>
    <row r="827" spans="2:9" x14ac:dyDescent="0.5">
      <c r="B827" s="128" t="s">
        <v>894</v>
      </c>
      <c r="C827" s="128" t="s">
        <v>1779</v>
      </c>
      <c r="D827" s="111">
        <v>3946.48</v>
      </c>
      <c r="E827" s="111">
        <v>241.65999999999997</v>
      </c>
      <c r="F827" s="111">
        <v>491.94</v>
      </c>
      <c r="G827" s="111">
        <v>104.13</v>
      </c>
      <c r="H827" s="111">
        <v>5252.3900000000012</v>
      </c>
      <c r="I827" s="111">
        <f t="shared" si="12"/>
        <v>572.31000000000131</v>
      </c>
    </row>
    <row r="828" spans="2:9" x14ac:dyDescent="0.5">
      <c r="B828" s="128" t="s">
        <v>895</v>
      </c>
      <c r="C828" s="128" t="s">
        <v>1780</v>
      </c>
      <c r="D828" s="111">
        <v>712.52730000000008</v>
      </c>
      <c r="E828" s="111">
        <v>13.268000000000001</v>
      </c>
      <c r="F828" s="111">
        <v>39.544699999999999</v>
      </c>
      <c r="G828" s="111">
        <v>3.4847999999999999</v>
      </c>
      <c r="H828" s="111">
        <v>1096.808</v>
      </c>
      <c r="I828" s="111">
        <f t="shared" si="12"/>
        <v>331.4679999999999</v>
      </c>
    </row>
    <row r="829" spans="2:9" x14ac:dyDescent="0.5">
      <c r="B829" s="128" t="s">
        <v>896</v>
      </c>
      <c r="C829" s="128" t="s">
        <v>1781</v>
      </c>
      <c r="D829" s="111">
        <v>4053.3100000000004</v>
      </c>
      <c r="E829" s="111">
        <v>369.96000000000004</v>
      </c>
      <c r="F829" s="111">
        <v>589.31000000000006</v>
      </c>
      <c r="G829" s="111">
        <v>74.829999999999984</v>
      </c>
      <c r="H829" s="111">
        <v>5598.51</v>
      </c>
      <c r="I829" s="111">
        <f t="shared" si="12"/>
        <v>585.92999999999972</v>
      </c>
    </row>
    <row r="830" spans="2:9" x14ac:dyDescent="0.5">
      <c r="B830" s="128" t="s">
        <v>897</v>
      </c>
      <c r="C830" s="128" t="s">
        <v>1782</v>
      </c>
      <c r="D830" s="111">
        <v>45658.739799999996</v>
      </c>
      <c r="E830" s="111">
        <v>3593.6294000000003</v>
      </c>
      <c r="F830" s="111">
        <v>9630.9182999999994</v>
      </c>
      <c r="G830" s="111">
        <v>1261.7679000000001</v>
      </c>
      <c r="H830" s="111">
        <v>61367.690699999999</v>
      </c>
      <c r="I830" s="111">
        <f t="shared" si="12"/>
        <v>2484.4032000000043</v>
      </c>
    </row>
    <row r="831" spans="2:9" x14ac:dyDescent="0.5">
      <c r="B831" s="128" t="s">
        <v>898</v>
      </c>
      <c r="C831" s="128" t="s">
        <v>1783</v>
      </c>
      <c r="D831" s="111">
        <v>4188.0268999999998</v>
      </c>
      <c r="E831" s="111">
        <v>223.53680000000003</v>
      </c>
      <c r="F831" s="111">
        <v>409.95839999999998</v>
      </c>
      <c r="G831" s="111">
        <v>54.184899999999999</v>
      </c>
      <c r="H831" s="111">
        <v>4830.7031999999999</v>
      </c>
      <c r="I831" s="111">
        <f t="shared" si="12"/>
        <v>9.1811000000000718</v>
      </c>
    </row>
    <row r="832" spans="2:9" x14ac:dyDescent="0.5">
      <c r="B832" s="128" t="s">
        <v>899</v>
      </c>
      <c r="C832" s="128" t="s">
        <v>1784</v>
      </c>
      <c r="D832" s="111">
        <v>2651.4893999999999</v>
      </c>
      <c r="E832" s="111">
        <v>123.81529999999999</v>
      </c>
      <c r="F832" s="111">
        <v>331.89690000000007</v>
      </c>
      <c r="G832" s="111">
        <v>34.047000000000004</v>
      </c>
      <c r="H832" s="111">
        <v>3073.2826999999997</v>
      </c>
      <c r="I832" s="111">
        <v>0</v>
      </c>
    </row>
    <row r="833" spans="2:9" x14ac:dyDescent="0.5">
      <c r="B833" s="128" t="s">
        <v>900</v>
      </c>
      <c r="C833" s="128" t="s">
        <v>1785</v>
      </c>
      <c r="D833" s="111">
        <v>1723.2536</v>
      </c>
      <c r="E833" s="111">
        <v>46.266800000000003</v>
      </c>
      <c r="F833" s="111">
        <v>149.28139999999999</v>
      </c>
      <c r="G833" s="111">
        <v>16.132400000000001</v>
      </c>
      <c r="H833" s="111">
        <v>1988.9866999999999</v>
      </c>
      <c r="I833" s="111">
        <f t="shared" si="12"/>
        <v>70.184899999999942</v>
      </c>
    </row>
    <row r="834" spans="2:9" x14ac:dyDescent="0.5">
      <c r="B834" s="128" t="s">
        <v>901</v>
      </c>
      <c r="C834" s="128" t="s">
        <v>1786</v>
      </c>
      <c r="D834" s="111">
        <v>1497.9481999999998</v>
      </c>
      <c r="E834" s="111">
        <v>102.2045</v>
      </c>
      <c r="F834" s="111">
        <v>105.20650000000001</v>
      </c>
      <c r="G834" s="111">
        <v>22.119199999999999</v>
      </c>
      <c r="H834" s="111">
        <v>1739.7484000000002</v>
      </c>
      <c r="I834" s="111">
        <f t="shared" si="12"/>
        <v>34.389200000000358</v>
      </c>
    </row>
    <row r="835" spans="2:9" x14ac:dyDescent="0.5">
      <c r="B835" s="128" t="s">
        <v>902</v>
      </c>
      <c r="C835" s="128" t="s">
        <v>1787</v>
      </c>
      <c r="D835" s="111">
        <v>5392.3650000000007</v>
      </c>
      <c r="E835" s="111">
        <v>196.65700000000001</v>
      </c>
      <c r="F835" s="111">
        <v>552.38600000000008</v>
      </c>
      <c r="G835" s="111">
        <v>83.172000000000011</v>
      </c>
      <c r="H835" s="111">
        <v>6550.9250000000002</v>
      </c>
      <c r="I835" s="111">
        <f t="shared" si="12"/>
        <v>409.51699999999937</v>
      </c>
    </row>
    <row r="836" spans="2:9" x14ac:dyDescent="0.5">
      <c r="B836" s="128" t="s">
        <v>903</v>
      </c>
      <c r="C836" s="128" t="s">
        <v>1788</v>
      </c>
      <c r="D836" s="111">
        <v>1296.4399999999998</v>
      </c>
      <c r="E836" s="111">
        <v>43.14</v>
      </c>
      <c r="F836" s="111">
        <v>117.52000000000001</v>
      </c>
      <c r="G836" s="111">
        <v>159.61000000000001</v>
      </c>
      <c r="H836" s="111">
        <v>1581.4899999999998</v>
      </c>
      <c r="I836" s="111">
        <f t="shared" si="12"/>
        <v>124.38999999999996</v>
      </c>
    </row>
    <row r="837" spans="2:9" x14ac:dyDescent="0.5">
      <c r="B837" s="128" t="s">
        <v>904</v>
      </c>
      <c r="C837" s="128" t="s">
        <v>1789</v>
      </c>
      <c r="D837" s="111">
        <v>1815.752</v>
      </c>
      <c r="E837" s="111">
        <v>67.288299999999992</v>
      </c>
      <c r="F837" s="111">
        <v>260.99900000000002</v>
      </c>
      <c r="G837" s="111">
        <v>31.2789</v>
      </c>
      <c r="H837" s="111">
        <v>2234.4069</v>
      </c>
      <c r="I837" s="111">
        <f t="shared" ref="I837:I900" si="13">H837-D837-E837-F837</f>
        <v>90.367599999999982</v>
      </c>
    </row>
    <row r="838" spans="2:9" x14ac:dyDescent="0.5">
      <c r="B838" s="128" t="s">
        <v>905</v>
      </c>
      <c r="C838" s="128" t="s">
        <v>1790</v>
      </c>
      <c r="D838" s="111">
        <v>1040.0334000000003</v>
      </c>
      <c r="E838" s="111">
        <v>32.315200000000004</v>
      </c>
      <c r="F838" s="111">
        <v>188.69329999999997</v>
      </c>
      <c r="G838" s="111">
        <v>16.858800000000002</v>
      </c>
      <c r="H838" s="111">
        <v>1358.8130000000001</v>
      </c>
      <c r="I838" s="111">
        <f t="shared" si="13"/>
        <v>97.771099999999876</v>
      </c>
    </row>
    <row r="839" spans="2:9" x14ac:dyDescent="0.5">
      <c r="B839" s="128" t="s">
        <v>906</v>
      </c>
      <c r="C839" s="128" t="s">
        <v>1791</v>
      </c>
      <c r="D839" s="111">
        <v>627.66</v>
      </c>
      <c r="E839" s="111">
        <v>21.83</v>
      </c>
      <c r="F839" s="111">
        <v>50.949999999999996</v>
      </c>
      <c r="G839" s="111">
        <v>9.2800000000000011</v>
      </c>
      <c r="H839" s="111">
        <v>735.17</v>
      </c>
      <c r="I839" s="111">
        <f t="shared" si="13"/>
        <v>34.729999999999997</v>
      </c>
    </row>
    <row r="840" spans="2:9" x14ac:dyDescent="0.5">
      <c r="B840" s="128" t="s">
        <v>907</v>
      </c>
      <c r="C840" s="128" t="s">
        <v>1792</v>
      </c>
      <c r="D840" s="111">
        <v>21631.226499999997</v>
      </c>
      <c r="E840" s="111">
        <v>1577.7932000000003</v>
      </c>
      <c r="F840" s="111">
        <v>4134.9888999999994</v>
      </c>
      <c r="G840" s="111">
        <v>365.62379999999996</v>
      </c>
      <c r="H840" s="111">
        <v>27778.966499999995</v>
      </c>
      <c r="I840" s="111">
        <f t="shared" si="13"/>
        <v>434.95789999999852</v>
      </c>
    </row>
    <row r="841" spans="2:9" x14ac:dyDescent="0.5">
      <c r="B841" s="128" t="s">
        <v>908</v>
      </c>
      <c r="C841" s="128" t="s">
        <v>1793</v>
      </c>
      <c r="D841" s="111">
        <v>9624.7278999999999</v>
      </c>
      <c r="E841" s="111">
        <v>715.62530000000004</v>
      </c>
      <c r="F841" s="111">
        <v>1777.9223000000002</v>
      </c>
      <c r="G841" s="111">
        <v>198.93639999999999</v>
      </c>
      <c r="H841" s="111">
        <v>13556.088400000001</v>
      </c>
      <c r="I841" s="111">
        <f t="shared" si="13"/>
        <v>1437.8129000000004</v>
      </c>
    </row>
    <row r="842" spans="2:9" x14ac:dyDescent="0.5">
      <c r="B842" s="128" t="s">
        <v>909</v>
      </c>
      <c r="C842" s="128" t="s">
        <v>1794</v>
      </c>
      <c r="D842" s="111">
        <v>3258.3752000000004</v>
      </c>
      <c r="E842" s="111">
        <v>80.684200000000004</v>
      </c>
      <c r="F842" s="111">
        <v>231.16980000000001</v>
      </c>
      <c r="G842" s="111">
        <v>39.381899999999995</v>
      </c>
      <c r="H842" s="111">
        <v>3748.5454000000004</v>
      </c>
      <c r="I842" s="111">
        <f t="shared" si="13"/>
        <v>178.31619999999998</v>
      </c>
    </row>
    <row r="843" spans="2:9" x14ac:dyDescent="0.5">
      <c r="B843" s="128" t="s">
        <v>910</v>
      </c>
      <c r="C843" s="128" t="s">
        <v>1795</v>
      </c>
      <c r="D843" s="111">
        <v>2308.5745000000002</v>
      </c>
      <c r="E843" s="111">
        <v>46.361899999999991</v>
      </c>
      <c r="F843" s="111">
        <v>173.77220000000003</v>
      </c>
      <c r="G843" s="111">
        <v>28.907</v>
      </c>
      <c r="H843" s="111">
        <v>2617.9362000000001</v>
      </c>
      <c r="I843" s="111">
        <f t="shared" si="13"/>
        <v>89.22759999999991</v>
      </c>
    </row>
    <row r="844" spans="2:9" x14ac:dyDescent="0.5">
      <c r="B844" s="128" t="s">
        <v>911</v>
      </c>
      <c r="C844" s="128" t="s">
        <v>1796</v>
      </c>
      <c r="D844" s="111">
        <v>3925.2142999999996</v>
      </c>
      <c r="E844" s="111">
        <v>121.7739</v>
      </c>
      <c r="F844" s="111">
        <v>434.09429999999998</v>
      </c>
      <c r="G844" s="111">
        <v>28.4618</v>
      </c>
      <c r="H844" s="111">
        <v>4618.8331999999991</v>
      </c>
      <c r="I844" s="111">
        <f t="shared" si="13"/>
        <v>137.75069999999948</v>
      </c>
    </row>
    <row r="845" spans="2:9" x14ac:dyDescent="0.5">
      <c r="B845" s="128" t="s">
        <v>912</v>
      </c>
      <c r="C845" s="128" t="s">
        <v>1797</v>
      </c>
      <c r="D845" s="111">
        <v>2829.8112999999998</v>
      </c>
      <c r="E845" s="111">
        <v>53.193100000000008</v>
      </c>
      <c r="F845" s="111">
        <v>153.24789999999999</v>
      </c>
      <c r="G845" s="111">
        <v>11.870000000000001</v>
      </c>
      <c r="H845" s="111">
        <v>3167.3378000000002</v>
      </c>
      <c r="I845" s="111">
        <f t="shared" si="13"/>
        <v>131.08550000000039</v>
      </c>
    </row>
    <row r="846" spans="2:9" x14ac:dyDescent="0.5">
      <c r="B846" s="128" t="s">
        <v>913</v>
      </c>
      <c r="C846" s="128" t="s">
        <v>1798</v>
      </c>
      <c r="D846" s="111">
        <v>1998.1466999999998</v>
      </c>
      <c r="E846" s="111">
        <v>50.031400000000005</v>
      </c>
      <c r="F846" s="111">
        <v>73.832999999999998</v>
      </c>
      <c r="G846" s="111">
        <v>13.0593</v>
      </c>
      <c r="H846" s="111">
        <v>2227.6666999999998</v>
      </c>
      <c r="I846" s="111">
        <f t="shared" si="13"/>
        <v>105.65559999999996</v>
      </c>
    </row>
    <row r="847" spans="2:9" x14ac:dyDescent="0.5">
      <c r="B847" s="128" t="s">
        <v>914</v>
      </c>
      <c r="C847" s="128" t="s">
        <v>1799</v>
      </c>
      <c r="D847" s="111">
        <v>1698.5514000000001</v>
      </c>
      <c r="E847" s="111">
        <v>25.5062</v>
      </c>
      <c r="F847" s="111">
        <v>0</v>
      </c>
      <c r="G847" s="111">
        <v>0</v>
      </c>
      <c r="H847" s="111">
        <v>1883.5214999999998</v>
      </c>
      <c r="I847" s="111">
        <f t="shared" si="13"/>
        <v>159.46389999999977</v>
      </c>
    </row>
    <row r="848" spans="2:9" x14ac:dyDescent="0.5">
      <c r="B848" s="128" t="s">
        <v>915</v>
      </c>
      <c r="C848" s="128" t="s">
        <v>1800</v>
      </c>
      <c r="D848" s="111">
        <v>919.99800000000005</v>
      </c>
      <c r="E848" s="111">
        <v>17.721</v>
      </c>
      <c r="F848" s="111">
        <v>68.165999999999997</v>
      </c>
      <c r="G848" s="111">
        <v>12.616</v>
      </c>
      <c r="H848" s="111">
        <v>1112.585</v>
      </c>
      <c r="I848" s="111">
        <f t="shared" si="13"/>
        <v>106.69999999999999</v>
      </c>
    </row>
    <row r="849" spans="2:9" x14ac:dyDescent="0.5">
      <c r="B849" s="128" t="s">
        <v>916</v>
      </c>
      <c r="C849" s="128" t="s">
        <v>1801</v>
      </c>
      <c r="D849" s="111">
        <v>521.87509999999997</v>
      </c>
      <c r="E849" s="111">
        <v>10.9709</v>
      </c>
      <c r="F849" s="111">
        <v>27.25</v>
      </c>
      <c r="G849" s="111">
        <v>4.0906000000000002</v>
      </c>
      <c r="H849" s="111">
        <v>566.24469999999997</v>
      </c>
      <c r="I849" s="111">
        <f t="shared" si="13"/>
        <v>6.148699999999991</v>
      </c>
    </row>
    <row r="850" spans="2:9" x14ac:dyDescent="0.5">
      <c r="B850" s="128" t="s">
        <v>917</v>
      </c>
      <c r="C850" s="128" t="s">
        <v>1802</v>
      </c>
      <c r="D850" s="111">
        <v>806.48539999999991</v>
      </c>
      <c r="E850" s="111">
        <v>23.725100000000005</v>
      </c>
      <c r="F850" s="111">
        <v>57.166899999999998</v>
      </c>
      <c r="G850" s="111">
        <v>10.727600000000001</v>
      </c>
      <c r="H850" s="111">
        <v>957.11369999999988</v>
      </c>
      <c r="I850" s="111">
        <f t="shared" si="13"/>
        <v>69.736299999999972</v>
      </c>
    </row>
    <row r="851" spans="2:9" x14ac:dyDescent="0.5">
      <c r="B851" s="128" t="s">
        <v>918</v>
      </c>
      <c r="C851" s="128" t="s">
        <v>1803</v>
      </c>
      <c r="D851" s="111">
        <v>1001.03</v>
      </c>
      <c r="E851" s="111">
        <v>21.660000000000004</v>
      </c>
      <c r="F851" s="111">
        <v>88.88000000000001</v>
      </c>
      <c r="G851" s="111">
        <v>10.330000000000002</v>
      </c>
      <c r="H851" s="111">
        <v>1269.9000000000001</v>
      </c>
      <c r="I851" s="111">
        <f t="shared" si="13"/>
        <v>158.3300000000001</v>
      </c>
    </row>
    <row r="852" spans="2:9" x14ac:dyDescent="0.5">
      <c r="B852" s="128" t="s">
        <v>919</v>
      </c>
      <c r="C852" s="128" t="s">
        <v>1804</v>
      </c>
      <c r="D852" s="111">
        <v>56.286400000000008</v>
      </c>
      <c r="E852" s="111">
        <v>1223.0884000000001</v>
      </c>
      <c r="F852" s="111">
        <v>157.68539999999999</v>
      </c>
      <c r="G852" s="111">
        <v>16.613400000000002</v>
      </c>
      <c r="H852" s="111">
        <v>1488.0149000000001</v>
      </c>
      <c r="I852" s="111">
        <f t="shared" si="13"/>
        <v>50.954700000000088</v>
      </c>
    </row>
    <row r="853" spans="2:9" x14ac:dyDescent="0.5">
      <c r="B853" s="128" t="s">
        <v>920</v>
      </c>
      <c r="C853" s="128" t="s">
        <v>1805</v>
      </c>
      <c r="D853" s="111">
        <v>19501.449999999997</v>
      </c>
      <c r="E853" s="111">
        <v>1228.8199999999997</v>
      </c>
      <c r="F853" s="111">
        <v>3745.57</v>
      </c>
      <c r="G853" s="111">
        <v>491.65</v>
      </c>
      <c r="H853" s="111">
        <v>31836.309999999998</v>
      </c>
      <c r="I853" s="111">
        <f t="shared" si="13"/>
        <v>7360.4700000000012</v>
      </c>
    </row>
    <row r="854" spans="2:9" x14ac:dyDescent="0.5">
      <c r="B854" s="128" t="s">
        <v>921</v>
      </c>
      <c r="C854" s="128" t="s">
        <v>1806</v>
      </c>
      <c r="D854" s="111">
        <v>2784.5890999999997</v>
      </c>
      <c r="E854" s="111">
        <v>368.85540000000009</v>
      </c>
      <c r="F854" s="111">
        <v>481.50549999999993</v>
      </c>
      <c r="G854" s="111">
        <v>17.814000000000004</v>
      </c>
      <c r="H854" s="111">
        <v>3289.7436000000007</v>
      </c>
      <c r="I854" s="111">
        <v>0</v>
      </c>
    </row>
    <row r="855" spans="2:9" x14ac:dyDescent="0.5">
      <c r="B855" s="128" t="s">
        <v>922</v>
      </c>
      <c r="C855" s="128" t="s">
        <v>1807</v>
      </c>
      <c r="D855" s="111">
        <v>1091.7230999999999</v>
      </c>
      <c r="E855" s="111">
        <v>46.304699999999997</v>
      </c>
      <c r="F855" s="111">
        <v>59.359700000000004</v>
      </c>
      <c r="G855" s="111">
        <v>9.8856999999999999</v>
      </c>
      <c r="H855" s="111">
        <v>1274.6860999999999</v>
      </c>
      <c r="I855" s="111">
        <f t="shared" si="13"/>
        <v>77.298599999999965</v>
      </c>
    </row>
    <row r="856" spans="2:9" x14ac:dyDescent="0.5">
      <c r="B856" s="128" t="s">
        <v>923</v>
      </c>
      <c r="C856" s="128" t="s">
        <v>1808</v>
      </c>
      <c r="D856" s="111">
        <v>1034.6396999999999</v>
      </c>
      <c r="E856" s="111">
        <v>10.995999999999999</v>
      </c>
      <c r="F856" s="111">
        <v>90.975099999999998</v>
      </c>
      <c r="G856" s="111">
        <v>12.2516</v>
      </c>
      <c r="H856" s="111">
        <v>1145.9438</v>
      </c>
      <c r="I856" s="111">
        <f t="shared" si="13"/>
        <v>9.3330000000000695</v>
      </c>
    </row>
    <row r="857" spans="2:9" x14ac:dyDescent="0.5">
      <c r="B857" s="128" t="s">
        <v>924</v>
      </c>
      <c r="C857" s="128" t="s">
        <v>1809</v>
      </c>
      <c r="D857" s="111">
        <v>1302.27</v>
      </c>
      <c r="E857" s="111">
        <v>15.724</v>
      </c>
      <c r="F857" s="111">
        <v>50.62</v>
      </c>
      <c r="G857" s="111">
        <v>10.129000000000001</v>
      </c>
      <c r="H857" s="111">
        <v>1501.66</v>
      </c>
      <c r="I857" s="111">
        <f t="shared" si="13"/>
        <v>133.04600000000011</v>
      </c>
    </row>
    <row r="858" spans="2:9" x14ac:dyDescent="0.5">
      <c r="B858" s="128" t="s">
        <v>925</v>
      </c>
      <c r="C858" s="128" t="s">
        <v>1810</v>
      </c>
      <c r="D858" s="111">
        <v>1137.5474999999999</v>
      </c>
      <c r="E858" s="111">
        <v>28.043999999999997</v>
      </c>
      <c r="F858" s="111">
        <v>69.816099999999992</v>
      </c>
      <c r="G858" s="111">
        <v>11.782900000000001</v>
      </c>
      <c r="H858" s="111">
        <v>1302.4178999999999</v>
      </c>
      <c r="I858" s="111">
        <f t="shared" si="13"/>
        <v>67.010300000000043</v>
      </c>
    </row>
    <row r="859" spans="2:9" x14ac:dyDescent="0.5">
      <c r="B859" s="128" t="s">
        <v>926</v>
      </c>
      <c r="C859" s="128" t="s">
        <v>1811</v>
      </c>
      <c r="D859" s="111">
        <v>364.39350000000002</v>
      </c>
      <c r="E859" s="111">
        <v>5.9297000000000004</v>
      </c>
      <c r="F859" s="111">
        <v>44.182600000000001</v>
      </c>
      <c r="G859" s="111">
        <v>1.419</v>
      </c>
      <c r="H859" s="111">
        <v>427.87869999999998</v>
      </c>
      <c r="I859" s="111">
        <f t="shared" si="13"/>
        <v>13.372899999999966</v>
      </c>
    </row>
    <row r="860" spans="2:9" x14ac:dyDescent="0.5">
      <c r="B860" s="128" t="s">
        <v>927</v>
      </c>
      <c r="C860" s="128" t="s">
        <v>1812</v>
      </c>
      <c r="D860" s="111">
        <v>1963.7855999999999</v>
      </c>
      <c r="E860" s="111">
        <v>49.680300000000003</v>
      </c>
      <c r="F860" s="111">
        <v>112.9237</v>
      </c>
      <c r="G860" s="111">
        <v>15.056100000000001</v>
      </c>
      <c r="H860" s="111">
        <v>2200.4603000000002</v>
      </c>
      <c r="I860" s="111">
        <f t="shared" si="13"/>
        <v>74.070700000000272</v>
      </c>
    </row>
    <row r="861" spans="2:9" x14ac:dyDescent="0.5">
      <c r="B861" s="128" t="s">
        <v>928</v>
      </c>
      <c r="C861" s="128" t="s">
        <v>1813</v>
      </c>
      <c r="D861" s="111">
        <v>2017.6314999999997</v>
      </c>
      <c r="E861" s="111">
        <v>36.522400000000005</v>
      </c>
      <c r="F861" s="111">
        <v>76.861099999999993</v>
      </c>
      <c r="G861" s="111">
        <v>13.5741</v>
      </c>
      <c r="H861" s="111">
        <v>2188.0344</v>
      </c>
      <c r="I861" s="111">
        <f t="shared" si="13"/>
        <v>57.019400000000275</v>
      </c>
    </row>
    <row r="862" spans="2:9" x14ac:dyDescent="0.5">
      <c r="B862" s="128" t="s">
        <v>929</v>
      </c>
      <c r="C862" s="128" t="s">
        <v>1814</v>
      </c>
      <c r="D862" s="111">
        <v>546.49220000000003</v>
      </c>
      <c r="E862" s="111">
        <v>12.123199999999997</v>
      </c>
      <c r="F862" s="111">
        <v>46.705800000000004</v>
      </c>
      <c r="G862" s="111">
        <v>6.6426999999999996</v>
      </c>
      <c r="H862" s="111">
        <v>627.97209999999995</v>
      </c>
      <c r="I862" s="111">
        <f t="shared" si="13"/>
        <v>22.650899999999929</v>
      </c>
    </row>
    <row r="863" spans="2:9" x14ac:dyDescent="0.5">
      <c r="B863" s="128" t="s">
        <v>930</v>
      </c>
      <c r="C863" s="128" t="s">
        <v>1815</v>
      </c>
      <c r="D863" s="111">
        <v>3200.7022000000002</v>
      </c>
      <c r="E863" s="111">
        <v>92.963300000000004</v>
      </c>
      <c r="F863" s="111">
        <v>286.87270000000001</v>
      </c>
      <c r="G863" s="111">
        <v>40.612200000000009</v>
      </c>
      <c r="H863" s="111">
        <v>3647.8427999999999</v>
      </c>
      <c r="I863" s="111">
        <f t="shared" si="13"/>
        <v>67.304599999999709</v>
      </c>
    </row>
    <row r="864" spans="2:9" x14ac:dyDescent="0.5">
      <c r="B864" s="128" t="s">
        <v>931</v>
      </c>
      <c r="C864" s="128" t="s">
        <v>1816</v>
      </c>
      <c r="D864" s="111">
        <v>768.94600000000014</v>
      </c>
      <c r="E864" s="111">
        <v>7.8149999999999995</v>
      </c>
      <c r="F864" s="111">
        <v>37.299999999999997</v>
      </c>
      <c r="G864" s="111">
        <v>5.9449999999999994</v>
      </c>
      <c r="H864" s="111">
        <v>826.08699999999988</v>
      </c>
      <c r="I864" s="111">
        <f t="shared" si="13"/>
        <v>12.02599999999974</v>
      </c>
    </row>
    <row r="865" spans="2:9" x14ac:dyDescent="0.5">
      <c r="B865" s="128" t="s">
        <v>932</v>
      </c>
      <c r="C865" s="128" t="s">
        <v>1817</v>
      </c>
      <c r="D865" s="111">
        <v>39182.512900000002</v>
      </c>
      <c r="E865" s="111">
        <v>2928.3836999999999</v>
      </c>
      <c r="F865" s="111">
        <v>13174.066800000002</v>
      </c>
      <c r="G865" s="111">
        <v>1770.6301000000001</v>
      </c>
      <c r="H865" s="111">
        <v>58567.985399999998</v>
      </c>
      <c r="I865" s="111">
        <f t="shared" si="13"/>
        <v>3283.0219999999954</v>
      </c>
    </row>
    <row r="866" spans="2:9" x14ac:dyDescent="0.5">
      <c r="B866" s="128" t="s">
        <v>933</v>
      </c>
      <c r="C866" s="128" t="s">
        <v>1818</v>
      </c>
      <c r="D866" s="111">
        <v>802.43659999999977</v>
      </c>
      <c r="E866" s="111">
        <v>23.882400000000004</v>
      </c>
      <c r="F866" s="111">
        <v>77.424800000000005</v>
      </c>
      <c r="G866" s="111">
        <v>16.619</v>
      </c>
      <c r="H866" s="111">
        <v>920.33849999999984</v>
      </c>
      <c r="I866" s="111">
        <f t="shared" si="13"/>
        <v>16.59470000000006</v>
      </c>
    </row>
    <row r="867" spans="2:9" x14ac:dyDescent="0.5">
      <c r="B867" s="128" t="s">
        <v>934</v>
      </c>
      <c r="C867" s="128" t="s">
        <v>1819</v>
      </c>
      <c r="D867" s="111">
        <v>1134.5152</v>
      </c>
      <c r="E867" s="111">
        <v>37.501600000000003</v>
      </c>
      <c r="F867" s="111">
        <v>178.6114</v>
      </c>
      <c r="G867" s="111">
        <v>37.514499999999998</v>
      </c>
      <c r="H867" s="111">
        <v>1370.6699999999998</v>
      </c>
      <c r="I867" s="111">
        <f t="shared" si="13"/>
        <v>20.041799999999796</v>
      </c>
    </row>
    <row r="868" spans="2:9" x14ac:dyDescent="0.5">
      <c r="B868" s="128" t="s">
        <v>935</v>
      </c>
      <c r="C868" s="128" t="s">
        <v>1820</v>
      </c>
      <c r="D868" s="111">
        <v>476.98649999999998</v>
      </c>
      <c r="E868" s="111">
        <v>22.166800000000002</v>
      </c>
      <c r="F868" s="111">
        <v>60.288600000000002</v>
      </c>
      <c r="G868" s="111">
        <v>12.2081</v>
      </c>
      <c r="H868" s="111">
        <v>581.34899999999993</v>
      </c>
      <c r="I868" s="111">
        <f t="shared" si="13"/>
        <v>21.907099999999957</v>
      </c>
    </row>
    <row r="869" spans="2:9" x14ac:dyDescent="0.5">
      <c r="B869" s="128" t="s">
        <v>936</v>
      </c>
      <c r="C869" s="128" t="s">
        <v>1821</v>
      </c>
      <c r="D869" s="111">
        <v>3178.2465000000002</v>
      </c>
      <c r="E869" s="111">
        <v>158.49400000000003</v>
      </c>
      <c r="F869" s="111">
        <v>620.92430000000002</v>
      </c>
      <c r="G869" s="111">
        <v>60.834900000000005</v>
      </c>
      <c r="H869" s="111">
        <v>3758.9490000000005</v>
      </c>
      <c r="I869" s="111">
        <v>0</v>
      </c>
    </row>
    <row r="870" spans="2:9" x14ac:dyDescent="0.5">
      <c r="B870" s="128" t="s">
        <v>937</v>
      </c>
      <c r="C870" s="128" t="s">
        <v>1822</v>
      </c>
      <c r="D870" s="111">
        <v>1248.2</v>
      </c>
      <c r="E870" s="111">
        <v>40.71</v>
      </c>
      <c r="F870" s="111">
        <v>205.76</v>
      </c>
      <c r="G870" s="111">
        <v>28.730000000000004</v>
      </c>
      <c r="H870" s="111">
        <v>1626.02</v>
      </c>
      <c r="I870" s="111">
        <f t="shared" si="13"/>
        <v>131.34999999999997</v>
      </c>
    </row>
    <row r="871" spans="2:9" x14ac:dyDescent="0.5">
      <c r="B871" s="128" t="s">
        <v>938</v>
      </c>
      <c r="C871" s="128" t="s">
        <v>1823</v>
      </c>
      <c r="D871" s="111">
        <v>684.72559999999999</v>
      </c>
      <c r="E871" s="111">
        <v>19.589899999999997</v>
      </c>
      <c r="F871" s="111">
        <v>176.63399999999999</v>
      </c>
      <c r="G871" s="111">
        <v>14.3309</v>
      </c>
      <c r="H871" s="111">
        <v>798.61369999999999</v>
      </c>
      <c r="I871" s="111">
        <v>0</v>
      </c>
    </row>
    <row r="872" spans="2:9" x14ac:dyDescent="0.5">
      <c r="B872" s="128" t="s">
        <v>939</v>
      </c>
      <c r="C872" s="128" t="s">
        <v>1824</v>
      </c>
      <c r="D872" s="111">
        <v>894.67199999999991</v>
      </c>
      <c r="E872" s="111">
        <v>2.7909999999999999</v>
      </c>
      <c r="F872" s="111">
        <v>0.61809999999999998</v>
      </c>
      <c r="G872" s="111">
        <v>0.40039999999999998</v>
      </c>
      <c r="H872" s="111">
        <v>1031.547</v>
      </c>
      <c r="I872" s="111">
        <f t="shared" si="13"/>
        <v>133.46590000000012</v>
      </c>
    </row>
    <row r="873" spans="2:9" x14ac:dyDescent="0.5">
      <c r="B873" s="128" t="s">
        <v>940</v>
      </c>
      <c r="C873" s="128" t="s">
        <v>1825</v>
      </c>
      <c r="D873" s="111">
        <v>867.21929999999998</v>
      </c>
      <c r="E873" s="111">
        <v>39.310600000000001</v>
      </c>
      <c r="F873" s="111">
        <v>121.19759999999999</v>
      </c>
      <c r="G873" s="111">
        <v>42.102900000000005</v>
      </c>
      <c r="H873" s="111">
        <v>1080.6768</v>
      </c>
      <c r="I873" s="111">
        <f t="shared" si="13"/>
        <v>52.949299999999994</v>
      </c>
    </row>
    <row r="874" spans="2:9" x14ac:dyDescent="0.5">
      <c r="B874" s="128" t="s">
        <v>941</v>
      </c>
      <c r="C874" s="128" t="s">
        <v>1826</v>
      </c>
      <c r="D874" s="111">
        <v>718.16430000000003</v>
      </c>
      <c r="E874" s="111">
        <v>53.952600000000004</v>
      </c>
      <c r="F874" s="111">
        <v>136.59060000000002</v>
      </c>
      <c r="G874" s="111">
        <v>4.2821999999999996</v>
      </c>
      <c r="H874" s="111">
        <v>1185.3761999999999</v>
      </c>
      <c r="I874" s="111">
        <f t="shared" si="13"/>
        <v>276.66869999999983</v>
      </c>
    </row>
    <row r="875" spans="2:9" x14ac:dyDescent="0.5">
      <c r="B875" s="128" t="s">
        <v>942</v>
      </c>
      <c r="C875" s="128" t="s">
        <v>1827</v>
      </c>
      <c r="D875" s="111">
        <v>547.73889999999994</v>
      </c>
      <c r="E875" s="111">
        <v>24.495500000000003</v>
      </c>
      <c r="F875" s="111">
        <v>83.621400000000008</v>
      </c>
      <c r="G875" s="111">
        <v>16.818899999999999</v>
      </c>
      <c r="H875" s="111">
        <v>701.85519999999997</v>
      </c>
      <c r="I875" s="111">
        <f t="shared" si="13"/>
        <v>45.999400000000023</v>
      </c>
    </row>
    <row r="876" spans="2:9" x14ac:dyDescent="0.5">
      <c r="B876" s="128" t="s">
        <v>943</v>
      </c>
      <c r="C876" s="128" t="s">
        <v>1828</v>
      </c>
      <c r="D876" s="111">
        <v>29516.368300000002</v>
      </c>
      <c r="E876" s="111">
        <v>2605.6810999999998</v>
      </c>
      <c r="F876" s="111">
        <v>8707.2597999999998</v>
      </c>
      <c r="G876" s="111">
        <v>1068.0960000000002</v>
      </c>
      <c r="H876" s="111">
        <v>54445.581600000005</v>
      </c>
      <c r="I876" s="111">
        <f t="shared" si="13"/>
        <v>13616.272400000002</v>
      </c>
    </row>
    <row r="877" spans="2:9" x14ac:dyDescent="0.5">
      <c r="B877" s="128" t="s">
        <v>944</v>
      </c>
      <c r="C877" s="128" t="s">
        <v>1829</v>
      </c>
      <c r="D877" s="111">
        <v>5367.1859999999997</v>
      </c>
      <c r="E877" s="111">
        <v>320.9572</v>
      </c>
      <c r="F877" s="111">
        <v>878.3895</v>
      </c>
      <c r="G877" s="111">
        <v>95.625899999999987</v>
      </c>
      <c r="H877" s="111">
        <v>7052.3523000000005</v>
      </c>
      <c r="I877" s="111">
        <f t="shared" si="13"/>
        <v>485.81960000000072</v>
      </c>
    </row>
    <row r="878" spans="2:9" x14ac:dyDescent="0.5">
      <c r="B878" s="128" t="s">
        <v>945</v>
      </c>
      <c r="C878" s="128" t="s">
        <v>1830</v>
      </c>
      <c r="D878" s="111">
        <v>2049.8830000000003</v>
      </c>
      <c r="E878" s="111">
        <v>48.543600000000005</v>
      </c>
      <c r="F878" s="111">
        <v>98.081000000000003</v>
      </c>
      <c r="G878" s="111">
        <v>0</v>
      </c>
      <c r="H878" s="111">
        <v>2239.9172999999996</v>
      </c>
      <c r="I878" s="111">
        <f t="shared" si="13"/>
        <v>43.409699999999347</v>
      </c>
    </row>
    <row r="879" spans="2:9" x14ac:dyDescent="0.5">
      <c r="B879" s="128" t="s">
        <v>946</v>
      </c>
      <c r="C879" s="128" t="s">
        <v>1831</v>
      </c>
      <c r="D879" s="111">
        <v>865.30269999999985</v>
      </c>
      <c r="E879" s="111">
        <v>16.1203</v>
      </c>
      <c r="F879" s="111">
        <v>64.482399999999998</v>
      </c>
      <c r="G879" s="111">
        <v>4.891</v>
      </c>
      <c r="H879" s="111">
        <v>968.19399999999985</v>
      </c>
      <c r="I879" s="111">
        <f t="shared" si="13"/>
        <v>22.288600000000002</v>
      </c>
    </row>
    <row r="880" spans="2:9" x14ac:dyDescent="0.5">
      <c r="B880" s="128" t="s">
        <v>947</v>
      </c>
      <c r="C880" s="128" t="s">
        <v>1832</v>
      </c>
      <c r="D880" s="111">
        <v>4694.7561000000005</v>
      </c>
      <c r="E880" s="111">
        <v>139.6404</v>
      </c>
      <c r="F880" s="111">
        <v>244.28130000000002</v>
      </c>
      <c r="G880" s="111">
        <v>50.475899999999996</v>
      </c>
      <c r="H880" s="111">
        <v>5502.3028999999997</v>
      </c>
      <c r="I880" s="111">
        <f t="shared" si="13"/>
        <v>423.62509999999918</v>
      </c>
    </row>
    <row r="881" spans="2:9" x14ac:dyDescent="0.5">
      <c r="B881" s="128" t="s">
        <v>948</v>
      </c>
      <c r="C881" s="128" t="s">
        <v>1833</v>
      </c>
      <c r="D881" s="111">
        <v>2799.0406000000003</v>
      </c>
      <c r="E881" s="111">
        <v>58.91810000000001</v>
      </c>
      <c r="F881" s="111">
        <v>202.57529999999997</v>
      </c>
      <c r="G881" s="111">
        <v>0</v>
      </c>
      <c r="H881" s="111">
        <v>3383.2741000000001</v>
      </c>
      <c r="I881" s="111">
        <f t="shared" si="13"/>
        <v>322.74009999999987</v>
      </c>
    </row>
    <row r="882" spans="2:9" x14ac:dyDescent="0.5">
      <c r="B882" s="128" t="s">
        <v>949</v>
      </c>
      <c r="C882" s="128" t="s">
        <v>1834</v>
      </c>
      <c r="D882" s="111">
        <v>872.48490000000015</v>
      </c>
      <c r="E882" s="111">
        <v>9.6044999999999998</v>
      </c>
      <c r="F882" s="111">
        <v>25.587200000000003</v>
      </c>
      <c r="G882" s="111">
        <v>6.5800999999999998</v>
      </c>
      <c r="H882" s="111">
        <v>926.12090000000001</v>
      </c>
      <c r="I882" s="111">
        <f t="shared" si="13"/>
        <v>18.444299999999849</v>
      </c>
    </row>
    <row r="883" spans="2:9" x14ac:dyDescent="0.5">
      <c r="B883" s="128" t="s">
        <v>950</v>
      </c>
      <c r="C883" s="128" t="s">
        <v>1835</v>
      </c>
      <c r="D883" s="111">
        <v>1655.8925000000002</v>
      </c>
      <c r="E883" s="111">
        <v>43.327100000000009</v>
      </c>
      <c r="F883" s="111">
        <v>85.045300000000012</v>
      </c>
      <c r="G883" s="111">
        <v>10.790500000000002</v>
      </c>
      <c r="H883" s="111">
        <v>1859.2392000000002</v>
      </c>
      <c r="I883" s="111">
        <f t="shared" si="13"/>
        <v>74.974300000000042</v>
      </c>
    </row>
    <row r="884" spans="2:9" x14ac:dyDescent="0.5">
      <c r="B884" s="128" t="s">
        <v>951</v>
      </c>
      <c r="C884" s="128" t="s">
        <v>1836</v>
      </c>
      <c r="D884" s="111">
        <v>73966.146399999998</v>
      </c>
      <c r="E884" s="111">
        <v>10474.448699999999</v>
      </c>
      <c r="F884" s="111">
        <v>8202.8672999999999</v>
      </c>
      <c r="G884" s="111">
        <v>1122.8067000000001</v>
      </c>
      <c r="H884" s="111">
        <v>98582.467999999993</v>
      </c>
      <c r="I884" s="111">
        <f t="shared" si="13"/>
        <v>5939.0055999999968</v>
      </c>
    </row>
    <row r="885" spans="2:9" x14ac:dyDescent="0.5">
      <c r="B885" s="128" t="s">
        <v>952</v>
      </c>
      <c r="C885" s="128" t="s">
        <v>1837</v>
      </c>
      <c r="D885" s="111">
        <v>31082.559999999998</v>
      </c>
      <c r="E885" s="111">
        <v>2952.3880000000004</v>
      </c>
      <c r="F885" s="111">
        <v>5960.7780000000002</v>
      </c>
      <c r="G885" s="111">
        <v>708.73599999999999</v>
      </c>
      <c r="H885" s="111">
        <v>44264.508999999998</v>
      </c>
      <c r="I885" s="111">
        <f t="shared" si="13"/>
        <v>4268.7829999999994</v>
      </c>
    </row>
    <row r="886" spans="2:9" x14ac:dyDescent="0.5">
      <c r="B886" s="128" t="s">
        <v>953</v>
      </c>
      <c r="C886" s="128" t="s">
        <v>1838</v>
      </c>
      <c r="D886" s="111">
        <v>1053.3298</v>
      </c>
      <c r="E886" s="111">
        <v>57.298400000000001</v>
      </c>
      <c r="F886" s="111">
        <v>207.68029999999999</v>
      </c>
      <c r="G886" s="111">
        <v>25.194000000000003</v>
      </c>
      <c r="H886" s="111">
        <v>1406.3425</v>
      </c>
      <c r="I886" s="111">
        <f t="shared" si="13"/>
        <v>88.033999999999992</v>
      </c>
    </row>
    <row r="887" spans="2:9" x14ac:dyDescent="0.5">
      <c r="B887" s="128" t="s">
        <v>954</v>
      </c>
      <c r="C887" s="128" t="s">
        <v>1839</v>
      </c>
      <c r="D887" s="111">
        <v>2568.4715000000006</v>
      </c>
      <c r="E887" s="111">
        <v>85.2059</v>
      </c>
      <c r="F887" s="111">
        <v>210.45459999999997</v>
      </c>
      <c r="G887" s="111">
        <v>0</v>
      </c>
      <c r="H887" s="111">
        <v>2953.3673999999996</v>
      </c>
      <c r="I887" s="111">
        <f t="shared" si="13"/>
        <v>89.235399999999117</v>
      </c>
    </row>
    <row r="888" spans="2:9" x14ac:dyDescent="0.5">
      <c r="B888" s="128" t="s">
        <v>955</v>
      </c>
      <c r="C888" s="128" t="s">
        <v>1840</v>
      </c>
      <c r="D888" s="111">
        <v>7534.2844000000014</v>
      </c>
      <c r="E888" s="111">
        <v>281.34339999999997</v>
      </c>
      <c r="F888" s="111">
        <v>1057.6131</v>
      </c>
      <c r="G888" s="111">
        <v>105.43830000000001</v>
      </c>
      <c r="H888" s="111">
        <v>9631.2615999999998</v>
      </c>
      <c r="I888" s="111">
        <f t="shared" si="13"/>
        <v>758.02069999999844</v>
      </c>
    </row>
    <row r="889" spans="2:9" x14ac:dyDescent="0.5">
      <c r="B889" s="128" t="s">
        <v>956</v>
      </c>
      <c r="C889" s="128" t="s">
        <v>1841</v>
      </c>
      <c r="D889" s="111">
        <v>980.52139999999997</v>
      </c>
      <c r="E889" s="111">
        <v>46.028000000000006</v>
      </c>
      <c r="F889" s="111">
        <v>201.4932</v>
      </c>
      <c r="G889" s="111">
        <v>13.585199999999999</v>
      </c>
      <c r="H889" s="111">
        <v>1951.9328</v>
      </c>
      <c r="I889" s="111">
        <f t="shared" si="13"/>
        <v>723.89020000000005</v>
      </c>
    </row>
    <row r="890" spans="2:9" x14ac:dyDescent="0.5">
      <c r="B890" s="128" t="s">
        <v>957</v>
      </c>
      <c r="C890" s="128" t="s">
        <v>1842</v>
      </c>
      <c r="D890" s="111">
        <v>1567.4200000000003</v>
      </c>
      <c r="E890" s="111">
        <v>19.740000000000002</v>
      </c>
      <c r="F890" s="111">
        <v>133.63999999999999</v>
      </c>
      <c r="G890" s="111">
        <v>0</v>
      </c>
      <c r="H890" s="111">
        <v>1784.1599999999999</v>
      </c>
      <c r="I890" s="111">
        <f t="shared" si="13"/>
        <v>63.359999999999559</v>
      </c>
    </row>
    <row r="891" spans="2:9" x14ac:dyDescent="0.5">
      <c r="B891" s="128" t="s">
        <v>958</v>
      </c>
      <c r="C891" s="128" t="s">
        <v>1843</v>
      </c>
      <c r="D891" s="111">
        <v>1719.8479</v>
      </c>
      <c r="E891" s="111">
        <v>73.311800000000005</v>
      </c>
      <c r="F891" s="111">
        <v>299.99509999999992</v>
      </c>
      <c r="G891" s="111">
        <v>47.952200000000005</v>
      </c>
      <c r="H891" s="111">
        <v>2198.6001000000001</v>
      </c>
      <c r="I891" s="111">
        <f t="shared" si="13"/>
        <v>105.4453000000002</v>
      </c>
    </row>
    <row r="892" spans="2:9" x14ac:dyDescent="0.5">
      <c r="B892" s="128" t="s">
        <v>959</v>
      </c>
      <c r="C892" s="128" t="s">
        <v>1844</v>
      </c>
      <c r="D892" s="111">
        <v>384.56299999999999</v>
      </c>
      <c r="E892" s="111">
        <v>13.401599999999998</v>
      </c>
      <c r="F892" s="111">
        <v>99.180900000000008</v>
      </c>
      <c r="G892" s="111">
        <v>8.7807000000000013</v>
      </c>
      <c r="H892" s="111">
        <v>526.95040000000006</v>
      </c>
      <c r="I892" s="111">
        <f t="shared" si="13"/>
        <v>29.80490000000006</v>
      </c>
    </row>
    <row r="893" spans="2:9" x14ac:dyDescent="0.5">
      <c r="B893" s="128" t="s">
        <v>960</v>
      </c>
      <c r="C893" s="128" t="s">
        <v>1845</v>
      </c>
      <c r="D893" s="111">
        <v>1401.3457000000001</v>
      </c>
      <c r="E893" s="111">
        <v>93.924199999999999</v>
      </c>
      <c r="F893" s="111">
        <v>142.99</v>
      </c>
      <c r="G893" s="111">
        <v>12.973199999999999</v>
      </c>
      <c r="H893" s="111">
        <v>1725.5466999999999</v>
      </c>
      <c r="I893" s="111">
        <f t="shared" si="13"/>
        <v>87.286799999999801</v>
      </c>
    </row>
    <row r="894" spans="2:9" x14ac:dyDescent="0.5">
      <c r="B894" s="128" t="s">
        <v>961</v>
      </c>
      <c r="C894" s="128" t="s">
        <v>1846</v>
      </c>
      <c r="D894" s="111">
        <v>1205.7319999999997</v>
      </c>
      <c r="E894" s="111">
        <v>133.55269999999999</v>
      </c>
      <c r="F894" s="111">
        <v>90.901500000000013</v>
      </c>
      <c r="G894" s="111">
        <v>23.012</v>
      </c>
      <c r="H894" s="111">
        <v>2112.6385999999998</v>
      </c>
      <c r="I894" s="111">
        <f t="shared" si="13"/>
        <v>682.45240000000001</v>
      </c>
    </row>
    <row r="895" spans="2:9" x14ac:dyDescent="0.5">
      <c r="B895" s="128" t="s">
        <v>962</v>
      </c>
      <c r="C895" s="128" t="s">
        <v>1847</v>
      </c>
      <c r="D895" s="111">
        <v>949.94939999999997</v>
      </c>
      <c r="E895" s="111">
        <v>181.1968</v>
      </c>
      <c r="F895" s="111">
        <v>162.05830000000003</v>
      </c>
      <c r="G895" s="111">
        <v>15.469000000000001</v>
      </c>
      <c r="H895" s="111">
        <v>1235.0359000000001</v>
      </c>
      <c r="I895" s="111">
        <v>0</v>
      </c>
    </row>
    <row r="896" spans="2:9" x14ac:dyDescent="0.5">
      <c r="B896" s="128" t="s">
        <v>963</v>
      </c>
      <c r="C896" s="128" t="s">
        <v>1848</v>
      </c>
      <c r="D896" s="111">
        <v>688.29</v>
      </c>
      <c r="E896" s="111">
        <v>50.029999999999994</v>
      </c>
      <c r="F896" s="111">
        <v>97.04</v>
      </c>
      <c r="G896" s="111">
        <v>19.730000000000004</v>
      </c>
      <c r="H896" s="111">
        <v>928.97</v>
      </c>
      <c r="I896" s="111">
        <f t="shared" si="13"/>
        <v>93.610000000000056</v>
      </c>
    </row>
    <row r="897" spans="2:9" x14ac:dyDescent="0.5">
      <c r="B897" s="128" t="s">
        <v>964</v>
      </c>
      <c r="C897" s="128" t="s">
        <v>1849</v>
      </c>
      <c r="D897" s="111">
        <v>618.73129999999992</v>
      </c>
      <c r="E897" s="111">
        <v>24.841299999999997</v>
      </c>
      <c r="F897" s="111">
        <v>28.876200000000001</v>
      </c>
      <c r="G897" s="111">
        <v>10.372200000000001</v>
      </c>
      <c r="H897" s="111">
        <v>754.57979999999998</v>
      </c>
      <c r="I897" s="111">
        <f t="shared" si="13"/>
        <v>82.131000000000071</v>
      </c>
    </row>
    <row r="898" spans="2:9" x14ac:dyDescent="0.5">
      <c r="B898" s="128" t="s">
        <v>965</v>
      </c>
      <c r="C898" s="128" t="s">
        <v>1850</v>
      </c>
      <c r="D898" s="111">
        <v>919.5501999999999</v>
      </c>
      <c r="E898" s="111">
        <v>70.909800000000004</v>
      </c>
      <c r="F898" s="111">
        <v>214.62720000000002</v>
      </c>
      <c r="G898" s="111">
        <v>9.4063999999999997</v>
      </c>
      <c r="H898" s="111">
        <v>1242.8359</v>
      </c>
      <c r="I898" s="111">
        <f t="shared" si="13"/>
        <v>37.748700000000099</v>
      </c>
    </row>
    <row r="899" spans="2:9" x14ac:dyDescent="0.5">
      <c r="B899" s="128" t="s">
        <v>966</v>
      </c>
      <c r="C899" s="128" t="s">
        <v>1851</v>
      </c>
      <c r="D899" s="111">
        <v>762.68329999999992</v>
      </c>
      <c r="E899" s="111">
        <v>39.433699999999995</v>
      </c>
      <c r="F899" s="111">
        <v>63.680000000000014</v>
      </c>
      <c r="G899" s="111">
        <v>12.598400000000002</v>
      </c>
      <c r="H899" s="111">
        <v>922.4043999999999</v>
      </c>
      <c r="I899" s="111">
        <f t="shared" si="13"/>
        <v>56.607399999999977</v>
      </c>
    </row>
    <row r="900" spans="2:9" x14ac:dyDescent="0.5">
      <c r="B900" s="128" t="s">
        <v>967</v>
      </c>
      <c r="C900" s="128" t="s">
        <v>1852</v>
      </c>
      <c r="D900" s="111">
        <v>645.35750000000007</v>
      </c>
      <c r="E900" s="111">
        <v>37.609900000000003</v>
      </c>
      <c r="F900" s="111">
        <v>83.187299999999993</v>
      </c>
      <c r="G900" s="111">
        <v>2.5255999999999998</v>
      </c>
      <c r="H900" s="111">
        <v>837.12839999999994</v>
      </c>
      <c r="I900" s="111">
        <f t="shared" si="13"/>
        <v>70.973699999999866</v>
      </c>
    </row>
    <row r="901" spans="2:9" x14ac:dyDescent="0.5">
      <c r="B901" s="128" t="s">
        <v>968</v>
      </c>
      <c r="C901" s="128" t="s">
        <v>1853</v>
      </c>
      <c r="D901" s="111">
        <v>17956.800000000003</v>
      </c>
      <c r="E901" s="111">
        <v>1101.06</v>
      </c>
      <c r="F901" s="111">
        <v>3742.14</v>
      </c>
      <c r="G901" s="111">
        <v>468.44999999999993</v>
      </c>
      <c r="H901" s="111">
        <v>24749.399999999998</v>
      </c>
      <c r="I901" s="111">
        <f t="shared" ref="I901:I908" si="14">H901-D901-E901-F901</f>
        <v>1949.3999999999955</v>
      </c>
    </row>
    <row r="902" spans="2:9" x14ac:dyDescent="0.5">
      <c r="B902" s="128" t="s">
        <v>969</v>
      </c>
      <c r="C902" s="128" t="s">
        <v>1854</v>
      </c>
      <c r="D902" s="111">
        <v>930.39049999999997</v>
      </c>
      <c r="E902" s="111">
        <v>44.102199999999996</v>
      </c>
      <c r="F902" s="111">
        <v>163.77589999999998</v>
      </c>
      <c r="G902" s="111">
        <v>31.43</v>
      </c>
      <c r="H902" s="111">
        <v>1173.0782000000002</v>
      </c>
      <c r="I902" s="111">
        <f t="shared" si="14"/>
        <v>34.809600000000216</v>
      </c>
    </row>
    <row r="903" spans="2:9" x14ac:dyDescent="0.5">
      <c r="B903" s="128" t="s">
        <v>970</v>
      </c>
      <c r="C903" s="128" t="s">
        <v>1855</v>
      </c>
      <c r="D903" s="111">
        <v>782.07089999999994</v>
      </c>
      <c r="E903" s="111">
        <v>17.903100000000002</v>
      </c>
      <c r="F903" s="111">
        <v>106.79310000000001</v>
      </c>
      <c r="G903" s="111">
        <v>20.808</v>
      </c>
      <c r="H903" s="111">
        <v>947.52290000000016</v>
      </c>
      <c r="I903" s="111">
        <f t="shared" si="14"/>
        <v>40.755800000000221</v>
      </c>
    </row>
    <row r="904" spans="2:9" x14ac:dyDescent="0.5">
      <c r="B904" s="128" t="s">
        <v>971</v>
      </c>
      <c r="C904" s="128" t="s">
        <v>1856</v>
      </c>
      <c r="D904" s="111">
        <v>1051.0204999999999</v>
      </c>
      <c r="E904" s="111">
        <v>23.976899999999997</v>
      </c>
      <c r="F904" s="111">
        <v>118.9199</v>
      </c>
      <c r="G904" s="111">
        <v>62.679700000000004</v>
      </c>
      <c r="H904" s="111">
        <v>1274.8122999999996</v>
      </c>
      <c r="I904" s="111">
        <f t="shared" si="14"/>
        <v>80.89499999999974</v>
      </c>
    </row>
    <row r="905" spans="2:9" x14ac:dyDescent="0.5">
      <c r="B905" s="128" t="s">
        <v>972</v>
      </c>
      <c r="C905" s="128" t="s">
        <v>1857</v>
      </c>
      <c r="D905" s="111">
        <v>2969.1123000000002</v>
      </c>
      <c r="E905" s="111">
        <v>110.46770000000001</v>
      </c>
      <c r="F905" s="111">
        <v>574.32089999999994</v>
      </c>
      <c r="G905" s="111">
        <v>111.19580000000002</v>
      </c>
      <c r="H905" s="111">
        <v>4138.8831000000009</v>
      </c>
      <c r="I905" s="111">
        <f t="shared" si="14"/>
        <v>484.98220000000083</v>
      </c>
    </row>
    <row r="906" spans="2:9" x14ac:dyDescent="0.5">
      <c r="B906" s="128" t="s">
        <v>973</v>
      </c>
      <c r="C906" s="128" t="s">
        <v>1858</v>
      </c>
      <c r="D906" s="111">
        <v>748.49940000000004</v>
      </c>
      <c r="E906" s="111">
        <v>15.262400000000001</v>
      </c>
      <c r="F906" s="111">
        <v>81.462199999999996</v>
      </c>
      <c r="G906" s="111">
        <v>17.956099999999999</v>
      </c>
      <c r="H906" s="111">
        <v>898.31849999999997</v>
      </c>
      <c r="I906" s="111">
        <f t="shared" si="14"/>
        <v>53.094499999999925</v>
      </c>
    </row>
    <row r="907" spans="2:9" x14ac:dyDescent="0.5">
      <c r="B907" s="128" t="s">
        <v>974</v>
      </c>
      <c r="C907" s="128" t="s">
        <v>1859</v>
      </c>
      <c r="D907" s="111">
        <v>575.4855</v>
      </c>
      <c r="E907" s="111">
        <v>16.003399999999999</v>
      </c>
      <c r="F907" s="111">
        <v>39.124600000000001</v>
      </c>
      <c r="G907" s="111">
        <v>0</v>
      </c>
      <c r="H907" s="111">
        <v>672.34860000000003</v>
      </c>
      <c r="I907" s="111">
        <f t="shared" si="14"/>
        <v>41.735100000000031</v>
      </c>
    </row>
    <row r="908" spans="2:9" ht="21" x14ac:dyDescent="0.6">
      <c r="B908" s="132"/>
      <c r="C908" s="132"/>
      <c r="D908" s="133">
        <v>5485176.4224000033</v>
      </c>
      <c r="E908" s="133">
        <v>473672.08990000025</v>
      </c>
      <c r="F908" s="133">
        <v>746774.2750999995</v>
      </c>
      <c r="G908" s="133">
        <v>210836.85119999983</v>
      </c>
      <c r="H908" s="133">
        <v>7311525.7953999927</v>
      </c>
      <c r="I908" s="111">
        <f t="shared" si="14"/>
        <v>605903.00799998967</v>
      </c>
    </row>
  </sheetData>
  <autoFilter ref="B3:J908" xr:uid="{3CB652E0-9768-41E7-9861-351F6CC964E1}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12</vt:i4>
      </vt:variant>
    </vt:vector>
  </HeadingPairs>
  <TitlesOfParts>
    <vt:vector size="12" baseType="lpstr">
      <vt:lpstr>รพ_903แห่ง_7042566_กบรส</vt:lpstr>
      <vt:lpstr>Concept</vt:lpstr>
      <vt:lpstr>FMCosting</vt:lpstr>
      <vt:lpstr> Budget to Planfin2567</vt:lpstr>
      <vt:lpstr>All Budget to Planfin2567</vt:lpstr>
      <vt:lpstr>CalBudget2567</vt:lpstr>
      <vt:lpstr>กศภ2566งบ10เดือน</vt:lpstr>
      <vt:lpstr>ผลงานOPDVisit_HDC</vt:lpstr>
      <vt:lpstr>ผลงานAdjRw_DHES</vt:lpstr>
      <vt:lpstr>รายได้แยกตามสิทธิ</vt:lpstr>
      <vt:lpstr>CPI</vt:lpstr>
      <vt:lpstr>ไม่ใช้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NUMKHANG</dc:creator>
  <cp:lastModifiedBy>Lenovo</cp:lastModifiedBy>
  <dcterms:created xsi:type="dcterms:W3CDTF">2019-09-01T15:11:35Z</dcterms:created>
  <dcterms:modified xsi:type="dcterms:W3CDTF">2023-10-05T09:39:28Z</dcterms:modified>
</cp:coreProperties>
</file>